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ynologyDrive\SUNSCO ハノイ工場\Production Manager Program\"/>
    </mc:Choice>
  </mc:AlternateContent>
  <xr:revisionPtr revIDLastSave="0" documentId="13_ncr:1_{756C4683-A86B-4F9E-A6D3-FCD7F8D7977A}" xr6:coauthVersionLast="47" xr6:coauthVersionMax="47" xr10:uidLastSave="{00000000-0000-0000-0000-000000000000}"/>
  <bookViews>
    <workbookView xWindow="-108" yWindow="-108" windowWidth="23256" windowHeight="12456" activeTab="1" xr2:uid="{09606AB0-39BE-47C0-BA6A-B948011E062C}"/>
  </bookViews>
  <sheets>
    <sheet name="End_Cal" sheetId="1" r:id="rId1"/>
    <sheet name="Report" sheetId="2" r:id="rId2"/>
    <sheet name="Cutting Rules" sheetId="4" state="hidden" r:id="rId3"/>
  </sheets>
  <externalReferences>
    <externalReference r:id="rId4"/>
    <externalReference r:id="rId5"/>
  </externalReferences>
  <definedNames>
    <definedName name="_xlnm._FilterDatabase" localSheetId="2" hidden="1">'Cutting Rules'!$F$2:$AC$861</definedName>
    <definedName name="_xlnm._FilterDatabase" localSheetId="0" hidden="1">End_Cal!$D$2:$AB$941</definedName>
    <definedName name="_xlnm._FilterDatabase" localSheetId="1" hidden="1">Report!$A$3:$Z$502</definedName>
    <definedName name="_xlchart.v1.0" hidden="1">Report!$AE$4</definedName>
    <definedName name="_xlchart.v1.1" hidden="1">Report!$AE$5</definedName>
    <definedName name="_xlchart.v1.2" hidden="1">Report!$AF$3:$BL$3</definedName>
    <definedName name="_xlchart.v1.3" hidden="1">Report!$AF$4:$BL$4</definedName>
    <definedName name="_xlchart.v1.4" hidden="1">Report!$AF$5:$BL$5</definedName>
    <definedName name="valuevx">42.314159</definedName>
    <definedName name="vertex42_copyright" hidden="1">"© 2006-2018 Vertex42 LLC"</definedName>
    <definedName name="vertex42_id" hidden="1">"gantt-chart_L.xlsx"</definedName>
    <definedName name="vertex42_title" hidden="1">"Gantt Chart Template"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4" i="2" l="1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AF4" i="2"/>
  <c r="B499" i="2"/>
  <c r="B500" i="2"/>
  <c r="B501" i="2"/>
  <c r="B502" i="2"/>
  <c r="AT861" i="4"/>
  <c r="AS861" i="4"/>
  <c r="AT860" i="4"/>
  <c r="AS860" i="4"/>
  <c r="AU859" i="4"/>
  <c r="AT859" i="4"/>
  <c r="AS859" i="4"/>
  <c r="AT858" i="4"/>
  <c r="AS858" i="4"/>
  <c r="AU857" i="4"/>
  <c r="AT857" i="4"/>
  <c r="AS857" i="4"/>
  <c r="AT856" i="4"/>
  <c r="AS856" i="4"/>
  <c r="AU855" i="4"/>
  <c r="AT855" i="4"/>
  <c r="AS855" i="4"/>
  <c r="AU854" i="4"/>
  <c r="AT854" i="4"/>
  <c r="AS854" i="4"/>
  <c r="AU853" i="4"/>
  <c r="AT853" i="4"/>
  <c r="AS853" i="4"/>
  <c r="AU852" i="4"/>
  <c r="AT852" i="4"/>
  <c r="AS852" i="4"/>
  <c r="AU851" i="4"/>
  <c r="AT851" i="4"/>
  <c r="AS851" i="4"/>
  <c r="AT850" i="4"/>
  <c r="AS850" i="4"/>
  <c r="AU849" i="4"/>
  <c r="AT849" i="4"/>
  <c r="AS849" i="4"/>
  <c r="AT848" i="4"/>
  <c r="AS848" i="4"/>
  <c r="AU847" i="4"/>
  <c r="AT847" i="4"/>
  <c r="AS847" i="4"/>
  <c r="AU846" i="4"/>
  <c r="AT846" i="4"/>
  <c r="AS846" i="4"/>
  <c r="AV845" i="4"/>
  <c r="AU845" i="4"/>
  <c r="AT845" i="4"/>
  <c r="AS845" i="4"/>
  <c r="AU844" i="4"/>
  <c r="AT844" i="4"/>
  <c r="AS844" i="4"/>
  <c r="AU843" i="4"/>
  <c r="AT843" i="4"/>
  <c r="AS843" i="4"/>
  <c r="AU842" i="4"/>
  <c r="AT842" i="4"/>
  <c r="AS842" i="4"/>
  <c r="AU841" i="4"/>
  <c r="AT841" i="4"/>
  <c r="AS841" i="4"/>
  <c r="AU840" i="4"/>
  <c r="AT840" i="4"/>
  <c r="AS840" i="4"/>
  <c r="AU839" i="4"/>
  <c r="AT839" i="4"/>
  <c r="AS839" i="4"/>
  <c r="AU838" i="4"/>
  <c r="AT838" i="4"/>
  <c r="AS838" i="4"/>
  <c r="AU837" i="4"/>
  <c r="AT837" i="4"/>
  <c r="AS837" i="4"/>
  <c r="AU836" i="4"/>
  <c r="AT836" i="4"/>
  <c r="AS836" i="4"/>
  <c r="AU835" i="4"/>
  <c r="AT835" i="4"/>
  <c r="AS835" i="4"/>
  <c r="AT834" i="4"/>
  <c r="AS834" i="4"/>
  <c r="AU833" i="4"/>
  <c r="AT833" i="4"/>
  <c r="AS833" i="4"/>
  <c r="AU832" i="4"/>
  <c r="AT832" i="4"/>
  <c r="AS832" i="4"/>
  <c r="AU831" i="4"/>
  <c r="AT831" i="4"/>
  <c r="AS831" i="4"/>
  <c r="AU830" i="4"/>
  <c r="AT830" i="4"/>
  <c r="AS830" i="4"/>
  <c r="AT829" i="4"/>
  <c r="AS829" i="4"/>
  <c r="AU828" i="4"/>
  <c r="AT828" i="4"/>
  <c r="AS828" i="4"/>
  <c r="AU827" i="4"/>
  <c r="AT827" i="4"/>
  <c r="AS827" i="4"/>
  <c r="AU826" i="4"/>
  <c r="AT826" i="4"/>
  <c r="AS826" i="4"/>
  <c r="AU825" i="4"/>
  <c r="AT825" i="4"/>
  <c r="AS825" i="4"/>
  <c r="AU824" i="4"/>
  <c r="AT824" i="4"/>
  <c r="AS824" i="4"/>
  <c r="AT823" i="4"/>
  <c r="AS823" i="4"/>
  <c r="AU822" i="4"/>
  <c r="AT822" i="4"/>
  <c r="AS822" i="4"/>
  <c r="AU821" i="4"/>
  <c r="AT821" i="4"/>
  <c r="AS821" i="4"/>
  <c r="AU820" i="4"/>
  <c r="AT820" i="4"/>
  <c r="AS820" i="4"/>
  <c r="AU819" i="4"/>
  <c r="AT819" i="4"/>
  <c r="AS819" i="4"/>
  <c r="AT818" i="4"/>
  <c r="AS818" i="4"/>
  <c r="AV817" i="4"/>
  <c r="AU817" i="4"/>
  <c r="AT817" i="4"/>
  <c r="AS817" i="4"/>
  <c r="AT816" i="4"/>
  <c r="AS816" i="4"/>
  <c r="AT815" i="4"/>
  <c r="AS815" i="4"/>
  <c r="AU814" i="4"/>
  <c r="AT814" i="4"/>
  <c r="AS814" i="4"/>
  <c r="AU813" i="4"/>
  <c r="AT813" i="4"/>
  <c r="AS813" i="4"/>
  <c r="AT812" i="4"/>
  <c r="AS812" i="4"/>
  <c r="AU811" i="4"/>
  <c r="AT811" i="4"/>
  <c r="AS811" i="4"/>
  <c r="AU810" i="4"/>
  <c r="AT810" i="4"/>
  <c r="AS810" i="4"/>
  <c r="AV809" i="4"/>
  <c r="AU809" i="4"/>
  <c r="AT809" i="4"/>
  <c r="AS809" i="4"/>
  <c r="AU808" i="4"/>
  <c r="AT808" i="4"/>
  <c r="AS808" i="4"/>
  <c r="AU807" i="4"/>
  <c r="AT807" i="4"/>
  <c r="AS807" i="4"/>
  <c r="AU806" i="4"/>
  <c r="AT806" i="4"/>
  <c r="AS806" i="4"/>
  <c r="AU805" i="4"/>
  <c r="AT805" i="4"/>
  <c r="AS805" i="4"/>
  <c r="AU804" i="4"/>
  <c r="AT804" i="4"/>
  <c r="AS804" i="4"/>
  <c r="AT803" i="4"/>
  <c r="AS803" i="4"/>
  <c r="AT802" i="4"/>
  <c r="AS802" i="4"/>
  <c r="AT801" i="4"/>
  <c r="AS801" i="4"/>
  <c r="AU800" i="4"/>
  <c r="AT800" i="4"/>
  <c r="AS800" i="4"/>
  <c r="AT799" i="4"/>
  <c r="AS799" i="4"/>
  <c r="AU798" i="4"/>
  <c r="AT798" i="4"/>
  <c r="AS798" i="4"/>
  <c r="AU797" i="4"/>
  <c r="AT797" i="4"/>
  <c r="AS797" i="4"/>
  <c r="AU796" i="4"/>
  <c r="AT796" i="4"/>
  <c r="AS796" i="4"/>
  <c r="AU795" i="4"/>
  <c r="AT795" i="4"/>
  <c r="AS795" i="4"/>
  <c r="AT794" i="4"/>
  <c r="AS794" i="4"/>
  <c r="AU793" i="4"/>
  <c r="AT793" i="4"/>
  <c r="AS793" i="4"/>
  <c r="AU792" i="4"/>
  <c r="AT792" i="4"/>
  <c r="AS792" i="4"/>
  <c r="AT791" i="4"/>
  <c r="AS791" i="4"/>
  <c r="AU790" i="4"/>
  <c r="AT790" i="4"/>
  <c r="AS790" i="4"/>
  <c r="AT789" i="4"/>
  <c r="AS789" i="4"/>
  <c r="AU788" i="4"/>
  <c r="AT788" i="4"/>
  <c r="AS788" i="4"/>
  <c r="AU787" i="4"/>
  <c r="AT787" i="4"/>
  <c r="AS787" i="4"/>
  <c r="AU786" i="4"/>
  <c r="AT786" i="4"/>
  <c r="AS786" i="4"/>
  <c r="AV785" i="4"/>
  <c r="AU785" i="4"/>
  <c r="AT785" i="4"/>
  <c r="AS785" i="4"/>
  <c r="AU784" i="4"/>
  <c r="AT784" i="4"/>
  <c r="AS784" i="4"/>
  <c r="AU783" i="4"/>
  <c r="AT783" i="4"/>
  <c r="AS783" i="4"/>
  <c r="AV782" i="4"/>
  <c r="AU782" i="4"/>
  <c r="AT782" i="4"/>
  <c r="AS782" i="4"/>
  <c r="AU781" i="4"/>
  <c r="AT781" i="4"/>
  <c r="AS781" i="4"/>
  <c r="AT780" i="4"/>
  <c r="AS780" i="4"/>
  <c r="AU779" i="4"/>
  <c r="AT779" i="4"/>
  <c r="AS779" i="4"/>
  <c r="AU778" i="4"/>
  <c r="AT778" i="4"/>
  <c r="AS778" i="4"/>
  <c r="AU777" i="4"/>
  <c r="AT777" i="4"/>
  <c r="AS777" i="4"/>
  <c r="AU776" i="4"/>
  <c r="AT776" i="4"/>
  <c r="AS776" i="4"/>
  <c r="AU775" i="4"/>
  <c r="AT775" i="4"/>
  <c r="AS775" i="4"/>
  <c r="AU774" i="4"/>
  <c r="AT774" i="4"/>
  <c r="AS774" i="4"/>
  <c r="AU773" i="4"/>
  <c r="AT773" i="4"/>
  <c r="AS773" i="4"/>
  <c r="AT772" i="4"/>
  <c r="AS772" i="4"/>
  <c r="AU771" i="4"/>
  <c r="AT771" i="4"/>
  <c r="AS771" i="4"/>
  <c r="AU770" i="4"/>
  <c r="AT770" i="4"/>
  <c r="AS770" i="4"/>
  <c r="AT769" i="4"/>
  <c r="AS769" i="4"/>
  <c r="AT768" i="4"/>
  <c r="AS768" i="4"/>
  <c r="AU767" i="4"/>
  <c r="AT767" i="4"/>
  <c r="AS767" i="4"/>
  <c r="AT766" i="4"/>
  <c r="AS766" i="4"/>
  <c r="AT765" i="4"/>
  <c r="AS765" i="4"/>
  <c r="AT764" i="4"/>
  <c r="AS764" i="4"/>
  <c r="AU763" i="4"/>
  <c r="AT763" i="4"/>
  <c r="AS763" i="4"/>
  <c r="AT762" i="4"/>
  <c r="AS762" i="4"/>
  <c r="AV761" i="4"/>
  <c r="AU761" i="4"/>
  <c r="AT761" i="4"/>
  <c r="AS761" i="4"/>
  <c r="AU760" i="4"/>
  <c r="AT760" i="4"/>
  <c r="AS760" i="4"/>
  <c r="AU759" i="4"/>
  <c r="AT759" i="4"/>
  <c r="AS759" i="4"/>
  <c r="AU758" i="4"/>
  <c r="AT758" i="4"/>
  <c r="AS758" i="4"/>
  <c r="AT757" i="4"/>
  <c r="AS757" i="4"/>
  <c r="AU756" i="4"/>
  <c r="AT756" i="4"/>
  <c r="AS756" i="4"/>
  <c r="AU755" i="4"/>
  <c r="AT755" i="4"/>
  <c r="AS755" i="4"/>
  <c r="AU754" i="4"/>
  <c r="AT754" i="4"/>
  <c r="AS754" i="4"/>
  <c r="AV753" i="4"/>
  <c r="AU753" i="4"/>
  <c r="AT753" i="4"/>
  <c r="AS753" i="4"/>
  <c r="AU752" i="4"/>
  <c r="AT752" i="4"/>
  <c r="AS752" i="4"/>
  <c r="AT751" i="4"/>
  <c r="AS751" i="4"/>
  <c r="AU750" i="4"/>
  <c r="AT750" i="4"/>
  <c r="AS750" i="4"/>
  <c r="AU749" i="4"/>
  <c r="AT749" i="4"/>
  <c r="AS749" i="4"/>
  <c r="AU748" i="4"/>
  <c r="AT748" i="4"/>
  <c r="AS748" i="4"/>
  <c r="AT747" i="4"/>
  <c r="AS747" i="4"/>
  <c r="AU746" i="4"/>
  <c r="AT746" i="4"/>
  <c r="AS746" i="4"/>
  <c r="AU745" i="4"/>
  <c r="AT745" i="4"/>
  <c r="AS745" i="4"/>
  <c r="AU744" i="4"/>
  <c r="AT744" i="4"/>
  <c r="AS744" i="4"/>
  <c r="AT743" i="4"/>
  <c r="AS743" i="4"/>
  <c r="AU742" i="4"/>
  <c r="AT742" i="4"/>
  <c r="AS742" i="4"/>
  <c r="AT741" i="4"/>
  <c r="AS741" i="4"/>
  <c r="AT740" i="4"/>
  <c r="AS740" i="4"/>
  <c r="AU739" i="4"/>
  <c r="AT739" i="4"/>
  <c r="AS739" i="4"/>
  <c r="AU738" i="4"/>
  <c r="AT738" i="4"/>
  <c r="AS738" i="4"/>
  <c r="AU737" i="4"/>
  <c r="AT737" i="4"/>
  <c r="AS737" i="4"/>
  <c r="AU736" i="4"/>
  <c r="AT736" i="4"/>
  <c r="AS736" i="4"/>
  <c r="AV735" i="4"/>
  <c r="AU735" i="4"/>
  <c r="AT735" i="4"/>
  <c r="AS735" i="4"/>
  <c r="AU734" i="4"/>
  <c r="AT734" i="4"/>
  <c r="AS734" i="4"/>
  <c r="AU733" i="4"/>
  <c r="AT733" i="4"/>
  <c r="AS733" i="4"/>
  <c r="AU732" i="4"/>
  <c r="AT732" i="4"/>
  <c r="AS732" i="4"/>
  <c r="AU731" i="4"/>
  <c r="AT731" i="4"/>
  <c r="AS731" i="4"/>
  <c r="AV730" i="4"/>
  <c r="AU730" i="4"/>
  <c r="AT730" i="4"/>
  <c r="AS730" i="4"/>
  <c r="AT729" i="4"/>
  <c r="AS729" i="4"/>
  <c r="AV728" i="4"/>
  <c r="AU728" i="4"/>
  <c r="AT728" i="4"/>
  <c r="AS728" i="4"/>
  <c r="AT727" i="4"/>
  <c r="AS727" i="4"/>
  <c r="AT726" i="4"/>
  <c r="AS726" i="4"/>
  <c r="AT725" i="4"/>
  <c r="AS725" i="4"/>
  <c r="AU724" i="4"/>
  <c r="AT724" i="4"/>
  <c r="AS724" i="4"/>
  <c r="AT723" i="4"/>
  <c r="AS723" i="4"/>
  <c r="AT722" i="4"/>
  <c r="AS722" i="4"/>
  <c r="AT721" i="4"/>
  <c r="AS721" i="4"/>
  <c r="AT720" i="4"/>
  <c r="AS720" i="4"/>
  <c r="AU719" i="4"/>
  <c r="AT719" i="4"/>
  <c r="AS719" i="4"/>
  <c r="AU718" i="4"/>
  <c r="AT718" i="4"/>
  <c r="AS718" i="4"/>
  <c r="AU717" i="4"/>
  <c r="AT717" i="4"/>
  <c r="AS717" i="4"/>
  <c r="AU716" i="4"/>
  <c r="AT716" i="4"/>
  <c r="AS716" i="4"/>
  <c r="AU715" i="4"/>
  <c r="AT715" i="4"/>
  <c r="AS715" i="4"/>
  <c r="AU714" i="4"/>
  <c r="AT714" i="4"/>
  <c r="AS714" i="4"/>
  <c r="AU713" i="4"/>
  <c r="AT713" i="4"/>
  <c r="AS713" i="4"/>
  <c r="AV712" i="4"/>
  <c r="AU712" i="4"/>
  <c r="AT712" i="4"/>
  <c r="AS712" i="4"/>
  <c r="AU711" i="4"/>
  <c r="AT711" i="4"/>
  <c r="AS711" i="4"/>
  <c r="AU710" i="4"/>
  <c r="AT710" i="4"/>
  <c r="AS710" i="4"/>
  <c r="AT709" i="4"/>
  <c r="AS709" i="4"/>
  <c r="AU708" i="4"/>
  <c r="AT708" i="4"/>
  <c r="AS708" i="4"/>
  <c r="AT707" i="4"/>
  <c r="AS707" i="4"/>
  <c r="AU706" i="4"/>
  <c r="AT706" i="4"/>
  <c r="AS706" i="4"/>
  <c r="AT705" i="4"/>
  <c r="AS705" i="4"/>
  <c r="AU704" i="4"/>
  <c r="AT704" i="4"/>
  <c r="AS704" i="4"/>
  <c r="AT703" i="4"/>
  <c r="AS703" i="4"/>
  <c r="AU702" i="4"/>
  <c r="AT702" i="4"/>
  <c r="AS702" i="4"/>
  <c r="AT701" i="4"/>
  <c r="AS701" i="4"/>
  <c r="AT700" i="4"/>
  <c r="AS700" i="4"/>
  <c r="AU699" i="4"/>
  <c r="AT699" i="4"/>
  <c r="AS699" i="4"/>
  <c r="AT698" i="4"/>
  <c r="AS698" i="4"/>
  <c r="AU697" i="4"/>
  <c r="AT697" i="4"/>
  <c r="AS697" i="4"/>
  <c r="AU696" i="4"/>
  <c r="AT696" i="4"/>
  <c r="AS696" i="4"/>
  <c r="AU695" i="4"/>
  <c r="AT695" i="4"/>
  <c r="AS695" i="4"/>
  <c r="AT694" i="4"/>
  <c r="AS694" i="4"/>
  <c r="AT693" i="4"/>
  <c r="AS693" i="4"/>
  <c r="AT692" i="4"/>
  <c r="AS692" i="4"/>
  <c r="AV691" i="4"/>
  <c r="AU691" i="4"/>
  <c r="AT691" i="4"/>
  <c r="AS691" i="4"/>
  <c r="AT690" i="4"/>
  <c r="AS690" i="4"/>
  <c r="AU689" i="4"/>
  <c r="AT689" i="4"/>
  <c r="AS689" i="4"/>
  <c r="AU688" i="4"/>
  <c r="AT688" i="4"/>
  <c r="AS688" i="4"/>
  <c r="AV687" i="4"/>
  <c r="AU687" i="4"/>
  <c r="AT687" i="4"/>
  <c r="AS687" i="4"/>
  <c r="AT686" i="4"/>
  <c r="AS686" i="4"/>
  <c r="AU685" i="4"/>
  <c r="AT685" i="4"/>
  <c r="AS685" i="4"/>
  <c r="AT684" i="4"/>
  <c r="AS684" i="4"/>
  <c r="AU683" i="4"/>
  <c r="AT683" i="4"/>
  <c r="AS683" i="4"/>
  <c r="AT682" i="4"/>
  <c r="AS682" i="4"/>
  <c r="AV681" i="4"/>
  <c r="AU681" i="4"/>
  <c r="AT681" i="4"/>
  <c r="AS681" i="4"/>
  <c r="AV680" i="4"/>
  <c r="AU680" i="4"/>
  <c r="AT680" i="4"/>
  <c r="AS680" i="4"/>
  <c r="AU679" i="4"/>
  <c r="AT679" i="4"/>
  <c r="AS679" i="4"/>
  <c r="AU678" i="4"/>
  <c r="AT678" i="4"/>
  <c r="AS678" i="4"/>
  <c r="AU677" i="4"/>
  <c r="AT677" i="4"/>
  <c r="AS677" i="4"/>
  <c r="AU676" i="4"/>
  <c r="AT676" i="4"/>
  <c r="AS676" i="4"/>
  <c r="AU675" i="4"/>
  <c r="AT675" i="4"/>
  <c r="AS675" i="4"/>
  <c r="AT674" i="4"/>
  <c r="AS674" i="4"/>
  <c r="AU673" i="4"/>
  <c r="AT673" i="4"/>
  <c r="AS673" i="4"/>
  <c r="AT672" i="4"/>
  <c r="AS672" i="4"/>
  <c r="AU671" i="4"/>
  <c r="AT671" i="4"/>
  <c r="AS671" i="4"/>
  <c r="AV670" i="4"/>
  <c r="AU670" i="4"/>
  <c r="AT670" i="4"/>
  <c r="AS670" i="4"/>
  <c r="AT669" i="4"/>
  <c r="AS669" i="4"/>
  <c r="AT668" i="4"/>
  <c r="AS668" i="4"/>
  <c r="AU667" i="4"/>
  <c r="AT667" i="4"/>
  <c r="AS667" i="4"/>
  <c r="AV666" i="4"/>
  <c r="AU666" i="4"/>
  <c r="AT666" i="4"/>
  <c r="AS666" i="4"/>
  <c r="AU665" i="4"/>
  <c r="AT665" i="4"/>
  <c r="AS665" i="4"/>
  <c r="AT664" i="4"/>
  <c r="AS664" i="4"/>
  <c r="AU663" i="4"/>
  <c r="AT663" i="4"/>
  <c r="AS663" i="4"/>
  <c r="AU662" i="4"/>
  <c r="AT662" i="4"/>
  <c r="AS662" i="4"/>
  <c r="AV661" i="4"/>
  <c r="AU661" i="4"/>
  <c r="AT661" i="4"/>
  <c r="AS661" i="4"/>
  <c r="AU660" i="4"/>
  <c r="AT660" i="4"/>
  <c r="AS660" i="4"/>
  <c r="AU659" i="4"/>
  <c r="AT659" i="4"/>
  <c r="AS659" i="4"/>
  <c r="AU658" i="4"/>
  <c r="AT658" i="4"/>
  <c r="AS658" i="4"/>
  <c r="AU657" i="4"/>
  <c r="AT657" i="4"/>
  <c r="AS657" i="4"/>
  <c r="AV656" i="4"/>
  <c r="AU656" i="4"/>
  <c r="AT656" i="4"/>
  <c r="AS656" i="4"/>
  <c r="AU655" i="4"/>
  <c r="AT655" i="4"/>
  <c r="AS655" i="4"/>
  <c r="AU654" i="4"/>
  <c r="AT654" i="4"/>
  <c r="AS654" i="4"/>
  <c r="AT653" i="4"/>
  <c r="AS653" i="4"/>
  <c r="AU652" i="4"/>
  <c r="AT652" i="4"/>
  <c r="AS652" i="4"/>
  <c r="AU651" i="4"/>
  <c r="AT651" i="4"/>
  <c r="AS651" i="4"/>
  <c r="AT650" i="4"/>
  <c r="AS650" i="4"/>
  <c r="AU649" i="4"/>
  <c r="AT649" i="4"/>
  <c r="AS649" i="4"/>
  <c r="AV648" i="4"/>
  <c r="AU648" i="4"/>
  <c r="AT648" i="4"/>
  <c r="AS648" i="4"/>
  <c r="AU647" i="4"/>
  <c r="AT647" i="4"/>
  <c r="AS647" i="4"/>
  <c r="AU646" i="4"/>
  <c r="AT646" i="4"/>
  <c r="AS646" i="4"/>
  <c r="AT645" i="4"/>
  <c r="AS645" i="4"/>
  <c r="AU644" i="4"/>
  <c r="AT644" i="4"/>
  <c r="AS644" i="4"/>
  <c r="AT643" i="4"/>
  <c r="AS643" i="4"/>
  <c r="AU642" i="4"/>
  <c r="AT642" i="4"/>
  <c r="AS642" i="4"/>
  <c r="AU641" i="4"/>
  <c r="AT641" i="4"/>
  <c r="AS641" i="4"/>
  <c r="AU640" i="4"/>
  <c r="AT640" i="4"/>
  <c r="AS640" i="4"/>
  <c r="AV639" i="4"/>
  <c r="AU639" i="4"/>
  <c r="AT639" i="4"/>
  <c r="AS639" i="4"/>
  <c r="AT638" i="4"/>
  <c r="AS638" i="4"/>
  <c r="AU637" i="4"/>
  <c r="AT637" i="4"/>
  <c r="AS637" i="4"/>
  <c r="AV636" i="4"/>
  <c r="AU636" i="4"/>
  <c r="AT636" i="4"/>
  <c r="AS636" i="4"/>
  <c r="AU635" i="4"/>
  <c r="AT635" i="4"/>
  <c r="AS635" i="4"/>
  <c r="AU634" i="4"/>
  <c r="AT634" i="4"/>
  <c r="AS634" i="4"/>
  <c r="AU633" i="4"/>
  <c r="AT633" i="4"/>
  <c r="AS633" i="4"/>
  <c r="AT632" i="4"/>
  <c r="AS632" i="4"/>
  <c r="AV631" i="4"/>
  <c r="AU631" i="4"/>
  <c r="AT631" i="4"/>
  <c r="AS631" i="4"/>
  <c r="AU630" i="4"/>
  <c r="AT630" i="4"/>
  <c r="AS630" i="4"/>
  <c r="AT629" i="4"/>
  <c r="AS629" i="4"/>
  <c r="AU628" i="4"/>
  <c r="AT628" i="4"/>
  <c r="AS628" i="4"/>
  <c r="AU627" i="4"/>
  <c r="AT627" i="4"/>
  <c r="AS627" i="4"/>
  <c r="AU626" i="4"/>
  <c r="AT626" i="4"/>
  <c r="AS626" i="4"/>
  <c r="AU625" i="4"/>
  <c r="AT625" i="4"/>
  <c r="AS625" i="4"/>
  <c r="AT624" i="4"/>
  <c r="AS624" i="4"/>
  <c r="AU623" i="4"/>
  <c r="AT623" i="4"/>
  <c r="AS623" i="4"/>
  <c r="AT622" i="4"/>
  <c r="AS622" i="4"/>
  <c r="AU621" i="4"/>
  <c r="AT621" i="4"/>
  <c r="AS621" i="4"/>
  <c r="AU620" i="4"/>
  <c r="AT620" i="4"/>
  <c r="AS620" i="4"/>
  <c r="AU619" i="4"/>
  <c r="AT619" i="4"/>
  <c r="AS619" i="4"/>
  <c r="AU618" i="4"/>
  <c r="AT618" i="4"/>
  <c r="AS618" i="4"/>
  <c r="AT617" i="4"/>
  <c r="AS617" i="4"/>
  <c r="AT616" i="4"/>
  <c r="AS616" i="4"/>
  <c r="AT615" i="4"/>
  <c r="AS615" i="4"/>
  <c r="AT614" i="4"/>
  <c r="AS614" i="4"/>
  <c r="AU613" i="4"/>
  <c r="AT613" i="4"/>
  <c r="AS613" i="4"/>
  <c r="AU612" i="4"/>
  <c r="AT612" i="4"/>
  <c r="AS612" i="4"/>
  <c r="AU611" i="4"/>
  <c r="AT611" i="4"/>
  <c r="AS611" i="4"/>
  <c r="AU610" i="4"/>
  <c r="AT610" i="4"/>
  <c r="AS610" i="4"/>
  <c r="AU609" i="4"/>
  <c r="AT609" i="4"/>
  <c r="AS609" i="4"/>
  <c r="AT608" i="4"/>
  <c r="AS608" i="4"/>
  <c r="AV607" i="4"/>
  <c r="AU607" i="4"/>
  <c r="AT607" i="4"/>
  <c r="AS607" i="4"/>
  <c r="AT606" i="4"/>
  <c r="AS606" i="4"/>
  <c r="AU605" i="4"/>
  <c r="AT605" i="4"/>
  <c r="AS605" i="4"/>
  <c r="AU604" i="4"/>
  <c r="AT604" i="4"/>
  <c r="AS604" i="4"/>
  <c r="AV603" i="4"/>
  <c r="AU603" i="4"/>
  <c r="AT603" i="4"/>
  <c r="AS603" i="4"/>
  <c r="AU602" i="4"/>
  <c r="AT602" i="4"/>
  <c r="AS602" i="4"/>
  <c r="AT601" i="4"/>
  <c r="AS601" i="4"/>
  <c r="AT600" i="4"/>
  <c r="AS600" i="4"/>
  <c r="AV599" i="4"/>
  <c r="AU599" i="4"/>
  <c r="AT599" i="4"/>
  <c r="AS599" i="4"/>
  <c r="AU598" i="4"/>
  <c r="AT598" i="4"/>
  <c r="AS598" i="4"/>
  <c r="AU597" i="4"/>
  <c r="AT597" i="4"/>
  <c r="AS597" i="4"/>
  <c r="AU596" i="4"/>
  <c r="AT596" i="4"/>
  <c r="AS596" i="4"/>
  <c r="AU595" i="4"/>
  <c r="AT595" i="4"/>
  <c r="AS595" i="4"/>
  <c r="AT594" i="4"/>
  <c r="AS594" i="4"/>
  <c r="AV593" i="4"/>
  <c r="AU593" i="4"/>
  <c r="AT593" i="4"/>
  <c r="AS593" i="4"/>
  <c r="AT592" i="4"/>
  <c r="AS592" i="4"/>
  <c r="AU591" i="4"/>
  <c r="AT591" i="4"/>
  <c r="AS591" i="4"/>
  <c r="AT590" i="4"/>
  <c r="AS590" i="4"/>
  <c r="AT589" i="4"/>
  <c r="AS589" i="4"/>
  <c r="AU588" i="4"/>
  <c r="AT588" i="4"/>
  <c r="AS588" i="4"/>
  <c r="AU587" i="4"/>
  <c r="AT587" i="4"/>
  <c r="AS587" i="4"/>
  <c r="AU586" i="4"/>
  <c r="AT586" i="4"/>
  <c r="AS586" i="4"/>
  <c r="AU585" i="4"/>
  <c r="AT585" i="4"/>
  <c r="AS585" i="4"/>
  <c r="AT584" i="4"/>
  <c r="AS584" i="4"/>
  <c r="AU583" i="4"/>
  <c r="AT583" i="4"/>
  <c r="AS583" i="4"/>
  <c r="AU582" i="4"/>
  <c r="AT582" i="4"/>
  <c r="AS582" i="4"/>
  <c r="AU581" i="4"/>
  <c r="AT581" i="4"/>
  <c r="AS581" i="4"/>
  <c r="AU580" i="4"/>
  <c r="AT580" i="4"/>
  <c r="AS580" i="4"/>
  <c r="AU579" i="4"/>
  <c r="AT579" i="4"/>
  <c r="AS579" i="4"/>
  <c r="AU578" i="4"/>
  <c r="AT578" i="4"/>
  <c r="AS578" i="4"/>
  <c r="AT577" i="4"/>
  <c r="AS577" i="4"/>
  <c r="AT576" i="4"/>
  <c r="AS576" i="4"/>
  <c r="AU575" i="4"/>
  <c r="AT575" i="4"/>
  <c r="AS575" i="4"/>
  <c r="AT574" i="4"/>
  <c r="AS574" i="4"/>
  <c r="AV573" i="4"/>
  <c r="AU573" i="4"/>
  <c r="AT573" i="4"/>
  <c r="AS573" i="4"/>
  <c r="AT572" i="4"/>
  <c r="AS572" i="4"/>
  <c r="AT571" i="4"/>
  <c r="AS571" i="4"/>
  <c r="AV570" i="4"/>
  <c r="AU570" i="4"/>
  <c r="AT570" i="4"/>
  <c r="AS570" i="4"/>
  <c r="AU569" i="4"/>
  <c r="AT569" i="4"/>
  <c r="AS569" i="4"/>
  <c r="AT568" i="4"/>
  <c r="AS568" i="4"/>
  <c r="AU567" i="4"/>
  <c r="AT567" i="4"/>
  <c r="AS567" i="4"/>
  <c r="AU566" i="4"/>
  <c r="AT566" i="4"/>
  <c r="AS566" i="4"/>
  <c r="AU565" i="4"/>
  <c r="AT565" i="4"/>
  <c r="AS565" i="4"/>
  <c r="AT564" i="4"/>
  <c r="AS564" i="4"/>
  <c r="AT563" i="4"/>
  <c r="AS563" i="4"/>
  <c r="AT562" i="4"/>
  <c r="AS562" i="4"/>
  <c r="AU561" i="4"/>
  <c r="AT561" i="4"/>
  <c r="AS561" i="4"/>
  <c r="AT560" i="4"/>
  <c r="AS560" i="4"/>
  <c r="AV559" i="4"/>
  <c r="AU559" i="4"/>
  <c r="AT559" i="4"/>
  <c r="AS559" i="4"/>
  <c r="AT558" i="4"/>
  <c r="AS558" i="4"/>
  <c r="AT557" i="4"/>
  <c r="AS557" i="4"/>
  <c r="AU556" i="4"/>
  <c r="AT556" i="4"/>
  <c r="AS556" i="4"/>
  <c r="AT555" i="4"/>
  <c r="AS555" i="4"/>
  <c r="AU554" i="4"/>
  <c r="AT554" i="4"/>
  <c r="AS554" i="4"/>
  <c r="AT553" i="4"/>
  <c r="AS553" i="4"/>
  <c r="AT552" i="4"/>
  <c r="AS552" i="4"/>
  <c r="AU551" i="4"/>
  <c r="AT551" i="4"/>
  <c r="AS551" i="4"/>
  <c r="AV550" i="4"/>
  <c r="AU550" i="4"/>
  <c r="AT550" i="4"/>
  <c r="AS550" i="4"/>
  <c r="AW549" i="4"/>
  <c r="AV549" i="4"/>
  <c r="AU549" i="4"/>
  <c r="AT549" i="4"/>
  <c r="AS549" i="4"/>
  <c r="AU548" i="4"/>
  <c r="AT548" i="4"/>
  <c r="AS548" i="4"/>
  <c r="AU547" i="4"/>
  <c r="AT547" i="4"/>
  <c r="AS547" i="4"/>
  <c r="AV546" i="4"/>
  <c r="AU546" i="4"/>
  <c r="AT546" i="4"/>
  <c r="AS546" i="4"/>
  <c r="AT545" i="4"/>
  <c r="AS545" i="4"/>
  <c r="AU544" i="4"/>
  <c r="AT544" i="4"/>
  <c r="AS544" i="4"/>
  <c r="AU543" i="4"/>
  <c r="AT543" i="4"/>
  <c r="AS543" i="4"/>
  <c r="AU542" i="4"/>
  <c r="AT542" i="4"/>
  <c r="AS542" i="4"/>
  <c r="AT541" i="4"/>
  <c r="AS541" i="4"/>
  <c r="AT540" i="4"/>
  <c r="AS540" i="4"/>
  <c r="AU539" i="4"/>
  <c r="AT539" i="4"/>
  <c r="AS539" i="4"/>
  <c r="AT538" i="4"/>
  <c r="AS538" i="4"/>
  <c r="AT537" i="4"/>
  <c r="AS537" i="4"/>
  <c r="AU536" i="4"/>
  <c r="AT536" i="4"/>
  <c r="AS536" i="4"/>
  <c r="AT535" i="4"/>
  <c r="AS535" i="4"/>
  <c r="AV534" i="4"/>
  <c r="AU534" i="4"/>
  <c r="AT534" i="4"/>
  <c r="AS534" i="4"/>
  <c r="AU533" i="4"/>
  <c r="AT533" i="4"/>
  <c r="AS533" i="4"/>
  <c r="AT532" i="4"/>
  <c r="AS532" i="4"/>
  <c r="AU531" i="4"/>
  <c r="AT531" i="4"/>
  <c r="AS531" i="4"/>
  <c r="AU530" i="4"/>
  <c r="AT530" i="4"/>
  <c r="AS530" i="4"/>
  <c r="AU529" i="4"/>
  <c r="AT529" i="4"/>
  <c r="AS529" i="4"/>
  <c r="AT528" i="4"/>
  <c r="AS528" i="4"/>
  <c r="AU527" i="4"/>
  <c r="AT527" i="4"/>
  <c r="AS527" i="4"/>
  <c r="AU526" i="4"/>
  <c r="AT526" i="4"/>
  <c r="AS526" i="4"/>
  <c r="AU525" i="4"/>
  <c r="AT525" i="4"/>
  <c r="AS525" i="4"/>
  <c r="AU524" i="4"/>
  <c r="AT524" i="4"/>
  <c r="AS524" i="4"/>
  <c r="AU523" i="4"/>
  <c r="AT523" i="4"/>
  <c r="AS523" i="4"/>
  <c r="AU522" i="4"/>
  <c r="AT522" i="4"/>
  <c r="AS522" i="4"/>
  <c r="AU521" i="4"/>
  <c r="AT521" i="4"/>
  <c r="AS521" i="4"/>
  <c r="AU520" i="4"/>
  <c r="AT520" i="4"/>
  <c r="AS520" i="4"/>
  <c r="AV519" i="4"/>
  <c r="AU519" i="4"/>
  <c r="AT519" i="4"/>
  <c r="AS519" i="4"/>
  <c r="AT518" i="4"/>
  <c r="AS518" i="4"/>
  <c r="AT517" i="4"/>
  <c r="AS517" i="4"/>
  <c r="AU516" i="4"/>
  <c r="AT516" i="4"/>
  <c r="AS516" i="4"/>
  <c r="AU515" i="4"/>
  <c r="AT515" i="4"/>
  <c r="AS515" i="4"/>
  <c r="AU514" i="4"/>
  <c r="AT514" i="4"/>
  <c r="AS514" i="4"/>
  <c r="AU513" i="4"/>
  <c r="AT513" i="4"/>
  <c r="AS513" i="4"/>
  <c r="AU512" i="4"/>
  <c r="AT512" i="4"/>
  <c r="AS512" i="4"/>
  <c r="AU511" i="4"/>
  <c r="AT511" i="4"/>
  <c r="AS511" i="4"/>
  <c r="AT510" i="4"/>
  <c r="AS510" i="4"/>
  <c r="AU509" i="4"/>
  <c r="AT509" i="4"/>
  <c r="AS509" i="4"/>
  <c r="AU508" i="4"/>
  <c r="AT508" i="4"/>
  <c r="AS508" i="4"/>
  <c r="AT507" i="4"/>
  <c r="AS507" i="4"/>
  <c r="AT506" i="4"/>
  <c r="AS506" i="4"/>
  <c r="AU505" i="4"/>
  <c r="AT505" i="4"/>
  <c r="AS505" i="4"/>
  <c r="AU504" i="4"/>
  <c r="AT504" i="4"/>
  <c r="AS504" i="4"/>
  <c r="AT503" i="4"/>
  <c r="AS503" i="4"/>
  <c r="AU502" i="4"/>
  <c r="AT502" i="4"/>
  <c r="AS502" i="4"/>
  <c r="AU501" i="4"/>
  <c r="AT501" i="4"/>
  <c r="AS501" i="4"/>
  <c r="AV500" i="4"/>
  <c r="AU500" i="4"/>
  <c r="AT500" i="4"/>
  <c r="AS500" i="4"/>
  <c r="AU499" i="4"/>
  <c r="AT499" i="4"/>
  <c r="AS499" i="4"/>
  <c r="AT498" i="4"/>
  <c r="AS498" i="4"/>
  <c r="AT497" i="4"/>
  <c r="AS497" i="4"/>
  <c r="AT496" i="4"/>
  <c r="AS496" i="4"/>
  <c r="AU495" i="4"/>
  <c r="AT495" i="4"/>
  <c r="AS495" i="4"/>
  <c r="AU494" i="4"/>
  <c r="AT494" i="4"/>
  <c r="AS494" i="4"/>
  <c r="AU493" i="4"/>
  <c r="AT493" i="4"/>
  <c r="AS493" i="4"/>
  <c r="AU492" i="4"/>
  <c r="AT492" i="4"/>
  <c r="AS492" i="4"/>
  <c r="AU491" i="4"/>
  <c r="AT491" i="4"/>
  <c r="AS491" i="4"/>
  <c r="AT490" i="4"/>
  <c r="AS490" i="4"/>
  <c r="AU489" i="4"/>
  <c r="AT489" i="4"/>
  <c r="AS489" i="4"/>
  <c r="AU488" i="4"/>
  <c r="AT488" i="4"/>
  <c r="AS488" i="4"/>
  <c r="AU487" i="4"/>
  <c r="AT487" i="4"/>
  <c r="AS487" i="4"/>
  <c r="AT486" i="4"/>
  <c r="AS486" i="4"/>
  <c r="AV485" i="4"/>
  <c r="AU485" i="4"/>
  <c r="AT485" i="4"/>
  <c r="AS485" i="4"/>
  <c r="AU484" i="4"/>
  <c r="AT484" i="4"/>
  <c r="AS484" i="4"/>
  <c r="AT483" i="4"/>
  <c r="AS483" i="4"/>
  <c r="AW482" i="4"/>
  <c r="AV482" i="4"/>
  <c r="AU482" i="4"/>
  <c r="AT482" i="4"/>
  <c r="AS482" i="4"/>
  <c r="AT481" i="4"/>
  <c r="AS481" i="4"/>
  <c r="AT480" i="4"/>
  <c r="AS480" i="4"/>
  <c r="AV479" i="4"/>
  <c r="AU479" i="4"/>
  <c r="AT479" i="4"/>
  <c r="AS479" i="4"/>
  <c r="AV478" i="4"/>
  <c r="AU478" i="4"/>
  <c r="AT478" i="4"/>
  <c r="AS478" i="4"/>
  <c r="AU477" i="4"/>
  <c r="AT477" i="4"/>
  <c r="AS477" i="4"/>
  <c r="AW476" i="4"/>
  <c r="AV476" i="4"/>
  <c r="AU476" i="4"/>
  <c r="AT476" i="4"/>
  <c r="AS476" i="4"/>
  <c r="AX475" i="4"/>
  <c r="AW475" i="4"/>
  <c r="AV475" i="4"/>
  <c r="AU475" i="4"/>
  <c r="AT475" i="4"/>
  <c r="AS475" i="4"/>
  <c r="AT474" i="4"/>
  <c r="AS474" i="4"/>
  <c r="AU473" i="4"/>
  <c r="AT473" i="4"/>
  <c r="AS473" i="4"/>
  <c r="AS472" i="4"/>
  <c r="AS471" i="4"/>
  <c r="AU470" i="4"/>
  <c r="AT470" i="4"/>
  <c r="AS470" i="4"/>
  <c r="AU469" i="4"/>
  <c r="AT469" i="4"/>
  <c r="AS469" i="4"/>
  <c r="AV468" i="4"/>
  <c r="AU468" i="4"/>
  <c r="AT468" i="4"/>
  <c r="AS468" i="4"/>
  <c r="AW467" i="4"/>
  <c r="AV467" i="4"/>
  <c r="AU467" i="4"/>
  <c r="AT467" i="4"/>
  <c r="AS467" i="4"/>
  <c r="AT466" i="4"/>
  <c r="AS466" i="4"/>
  <c r="AV465" i="4"/>
  <c r="AU465" i="4"/>
  <c r="AT465" i="4"/>
  <c r="AS465" i="4"/>
  <c r="AS464" i="4"/>
  <c r="AS463" i="4"/>
  <c r="AU462" i="4"/>
  <c r="AT462" i="4"/>
  <c r="AS462" i="4"/>
  <c r="AT461" i="4"/>
  <c r="AS461" i="4"/>
  <c r="AU460" i="4"/>
  <c r="AT460" i="4"/>
  <c r="AS460" i="4"/>
  <c r="AV459" i="4"/>
  <c r="AU459" i="4"/>
  <c r="AT459" i="4"/>
  <c r="AS459" i="4"/>
  <c r="AT458" i="4"/>
  <c r="AS458" i="4"/>
  <c r="AT457" i="4"/>
  <c r="AS457" i="4"/>
  <c r="AT456" i="4"/>
  <c r="AS456" i="4"/>
  <c r="AU455" i="4"/>
  <c r="AT455" i="4"/>
  <c r="AS455" i="4"/>
  <c r="AU454" i="4"/>
  <c r="AT454" i="4"/>
  <c r="AS454" i="4"/>
  <c r="AV453" i="4"/>
  <c r="AU453" i="4"/>
  <c r="AT453" i="4"/>
  <c r="AS453" i="4"/>
  <c r="AV452" i="4"/>
  <c r="AU452" i="4"/>
  <c r="AT452" i="4"/>
  <c r="AS452" i="4"/>
  <c r="AU451" i="4"/>
  <c r="AT451" i="4"/>
  <c r="AS451" i="4"/>
  <c r="AU450" i="4"/>
  <c r="AT450" i="4"/>
  <c r="AS450" i="4"/>
  <c r="AU449" i="4"/>
  <c r="AT449" i="4"/>
  <c r="AS449" i="4"/>
  <c r="AS448" i="4"/>
  <c r="AT447" i="4"/>
  <c r="AS447" i="4"/>
  <c r="AT446" i="4"/>
  <c r="AS446" i="4"/>
  <c r="AT445" i="4"/>
  <c r="AS445" i="4"/>
  <c r="AV444" i="4"/>
  <c r="AU444" i="4"/>
  <c r="AT444" i="4"/>
  <c r="AS444" i="4"/>
  <c r="AW443" i="4"/>
  <c r="AV443" i="4"/>
  <c r="AU443" i="4"/>
  <c r="AT443" i="4"/>
  <c r="AS443" i="4"/>
  <c r="AU442" i="4"/>
  <c r="AT442" i="4"/>
  <c r="AS442" i="4"/>
  <c r="AS441" i="4"/>
  <c r="AV440" i="4"/>
  <c r="AU440" i="4"/>
  <c r="AT440" i="4"/>
  <c r="AS440" i="4"/>
  <c r="AS439" i="4"/>
  <c r="AU438" i="4"/>
  <c r="AT438" i="4"/>
  <c r="AS438" i="4"/>
  <c r="AT437" i="4"/>
  <c r="AS437" i="4"/>
  <c r="AV436" i="4"/>
  <c r="AU436" i="4"/>
  <c r="AT436" i="4"/>
  <c r="AS436" i="4"/>
  <c r="AW435" i="4"/>
  <c r="AV435" i="4"/>
  <c r="AU435" i="4"/>
  <c r="AT435" i="4"/>
  <c r="AS435" i="4"/>
  <c r="AT434" i="4"/>
  <c r="AS434" i="4"/>
  <c r="AS433" i="4"/>
  <c r="AS432" i="4"/>
  <c r="AU431" i="4"/>
  <c r="AT431" i="4"/>
  <c r="AS431" i="4"/>
  <c r="AU430" i="4"/>
  <c r="AT430" i="4"/>
  <c r="AS430" i="4"/>
  <c r="AT429" i="4"/>
  <c r="AS429" i="4"/>
  <c r="AV428" i="4"/>
  <c r="AU428" i="4"/>
  <c r="AT428" i="4"/>
  <c r="AS428" i="4"/>
  <c r="AX427" i="4"/>
  <c r="AW427" i="4"/>
  <c r="AV427" i="4"/>
  <c r="AU427" i="4"/>
  <c r="AT427" i="4"/>
  <c r="AS427" i="4"/>
  <c r="AU426" i="4"/>
  <c r="AT426" i="4"/>
  <c r="AS426" i="4"/>
  <c r="AT425" i="4"/>
  <c r="AS425" i="4"/>
  <c r="AU424" i="4"/>
  <c r="AT424" i="4"/>
  <c r="AS424" i="4"/>
  <c r="AU423" i="4"/>
  <c r="AT423" i="4"/>
  <c r="AS423" i="4"/>
  <c r="AT422" i="4"/>
  <c r="AS422" i="4"/>
  <c r="AT421" i="4"/>
  <c r="AS421" i="4"/>
  <c r="AX420" i="4"/>
  <c r="AW420" i="4"/>
  <c r="AV420" i="4"/>
  <c r="AU420" i="4"/>
  <c r="AT420" i="4"/>
  <c r="AS420" i="4"/>
  <c r="AU419" i="4"/>
  <c r="AT419" i="4"/>
  <c r="AS419" i="4"/>
  <c r="AU418" i="4"/>
  <c r="AT418" i="4"/>
  <c r="AS418" i="4"/>
  <c r="AT417" i="4"/>
  <c r="AS417" i="4"/>
  <c r="AS416" i="4"/>
  <c r="AS415" i="4"/>
  <c r="AU414" i="4"/>
  <c r="AT414" i="4"/>
  <c r="AS414" i="4"/>
  <c r="AV413" i="4"/>
  <c r="AU413" i="4"/>
  <c r="AT413" i="4"/>
  <c r="AS413" i="4"/>
  <c r="AV412" i="4"/>
  <c r="AU412" i="4"/>
  <c r="AT412" i="4"/>
  <c r="AS412" i="4"/>
  <c r="AX411" i="4"/>
  <c r="AW411" i="4"/>
  <c r="AV411" i="4"/>
  <c r="AU411" i="4"/>
  <c r="AT411" i="4"/>
  <c r="AS411" i="4"/>
  <c r="AU410" i="4"/>
  <c r="AT410" i="4"/>
  <c r="AS410" i="4"/>
  <c r="AS409" i="4"/>
  <c r="AS408" i="4"/>
  <c r="AT407" i="4"/>
  <c r="AS407" i="4"/>
  <c r="AT406" i="4"/>
  <c r="AS406" i="4"/>
  <c r="AT405" i="4"/>
  <c r="AS405" i="4"/>
  <c r="AV404" i="4"/>
  <c r="AU404" i="4"/>
  <c r="AT404" i="4"/>
  <c r="AS404" i="4"/>
  <c r="AT403" i="4"/>
  <c r="AS403" i="4"/>
  <c r="AT402" i="4"/>
  <c r="AS402" i="4"/>
  <c r="AT401" i="4"/>
  <c r="AS401" i="4"/>
  <c r="AT400" i="4"/>
  <c r="AS400" i="4"/>
  <c r="AU399" i="4"/>
  <c r="AT399" i="4"/>
  <c r="AS399" i="4"/>
  <c r="AS398" i="4"/>
  <c r="AX397" i="4"/>
  <c r="AW397" i="4"/>
  <c r="AV397" i="4"/>
  <c r="AU397" i="4"/>
  <c r="AT397" i="4"/>
  <c r="AS397" i="4"/>
  <c r="AV396" i="4"/>
  <c r="AU396" i="4"/>
  <c r="AT396" i="4"/>
  <c r="AS396" i="4"/>
  <c r="AX395" i="4"/>
  <c r="AW395" i="4"/>
  <c r="AV395" i="4"/>
  <c r="AU395" i="4"/>
  <c r="AT395" i="4"/>
  <c r="AS395" i="4"/>
  <c r="AU394" i="4"/>
  <c r="AT394" i="4"/>
  <c r="AS394" i="4"/>
  <c r="AU393" i="4"/>
  <c r="AT393" i="4"/>
  <c r="AS393" i="4"/>
  <c r="AU392" i="4"/>
  <c r="AT392" i="4"/>
  <c r="AS392" i="4"/>
  <c r="AS391" i="4"/>
  <c r="AT390" i="4"/>
  <c r="AS390" i="4"/>
  <c r="AV389" i="4"/>
  <c r="AU389" i="4"/>
  <c r="AT389" i="4"/>
  <c r="AS389" i="4"/>
  <c r="AT388" i="4"/>
  <c r="AS388" i="4"/>
  <c r="AV387" i="4"/>
  <c r="AU387" i="4"/>
  <c r="AT387" i="4"/>
  <c r="AS387" i="4"/>
  <c r="AW386" i="4"/>
  <c r="AV386" i="4"/>
  <c r="AU386" i="4"/>
  <c r="AT386" i="4"/>
  <c r="AS386" i="4"/>
  <c r="AT385" i="4"/>
  <c r="AS385" i="4"/>
  <c r="AS384" i="4"/>
  <c r="AT383" i="4"/>
  <c r="AS383" i="4"/>
  <c r="AU382" i="4"/>
  <c r="AT382" i="4"/>
  <c r="AS382" i="4"/>
  <c r="AV381" i="4"/>
  <c r="AU381" i="4"/>
  <c r="AT381" i="4"/>
  <c r="AS381" i="4"/>
  <c r="AT380" i="4"/>
  <c r="AS380" i="4"/>
  <c r="AT379" i="4"/>
  <c r="AS379" i="4"/>
  <c r="AU378" i="4"/>
  <c r="AT378" i="4"/>
  <c r="AS378" i="4"/>
  <c r="AT377" i="4"/>
  <c r="AS377" i="4"/>
  <c r="AY376" i="4"/>
  <c r="AX376" i="4"/>
  <c r="AW376" i="4"/>
  <c r="AV376" i="4"/>
  <c r="AU376" i="4"/>
  <c r="AT376" i="4"/>
  <c r="AS376" i="4"/>
  <c r="AS375" i="4"/>
  <c r="AV374" i="4"/>
  <c r="AU374" i="4"/>
  <c r="AT374" i="4"/>
  <c r="AS374" i="4"/>
  <c r="AW373" i="4"/>
  <c r="AV373" i="4"/>
  <c r="AU373" i="4"/>
  <c r="AT373" i="4"/>
  <c r="AS373" i="4"/>
  <c r="AY372" i="4"/>
  <c r="AX372" i="4"/>
  <c r="AW372" i="4"/>
  <c r="AV372" i="4"/>
  <c r="AU372" i="4"/>
  <c r="AT372" i="4"/>
  <c r="AS372" i="4"/>
  <c r="AU371" i="4"/>
  <c r="AT371" i="4"/>
  <c r="AS371" i="4"/>
  <c r="AT370" i="4"/>
  <c r="AS370" i="4"/>
  <c r="AT369" i="4"/>
  <c r="AS369" i="4"/>
  <c r="AT368" i="4"/>
  <c r="AS368" i="4"/>
  <c r="AT367" i="4"/>
  <c r="AS367" i="4"/>
  <c r="AT366" i="4"/>
  <c r="AS366" i="4"/>
  <c r="AS365" i="4"/>
  <c r="AU364" i="4"/>
  <c r="AT364" i="4"/>
  <c r="AS364" i="4"/>
  <c r="AV363" i="4"/>
  <c r="AU363" i="4"/>
  <c r="AT363" i="4"/>
  <c r="AS363" i="4"/>
  <c r="AT362" i="4"/>
  <c r="AS362" i="4"/>
  <c r="AV361" i="4"/>
  <c r="AU361" i="4"/>
  <c r="AT361" i="4"/>
  <c r="AS361" i="4"/>
  <c r="AT360" i="4"/>
  <c r="AS360" i="4"/>
  <c r="AX359" i="4"/>
  <c r="AW359" i="4"/>
  <c r="AV359" i="4"/>
  <c r="AU359" i="4"/>
  <c r="AT359" i="4"/>
  <c r="AS359" i="4"/>
  <c r="AU358" i="4"/>
  <c r="AT358" i="4"/>
  <c r="AS358" i="4"/>
  <c r="AV357" i="4"/>
  <c r="AU357" i="4"/>
  <c r="AT357" i="4"/>
  <c r="AS357" i="4"/>
  <c r="AT356" i="4"/>
  <c r="AS356" i="4"/>
  <c r="AV355" i="4"/>
  <c r="AU355" i="4"/>
  <c r="AT355" i="4"/>
  <c r="AS355" i="4"/>
  <c r="AT354" i="4"/>
  <c r="AS354" i="4"/>
  <c r="AT353" i="4"/>
  <c r="AS353" i="4"/>
  <c r="AS352" i="4"/>
  <c r="AU351" i="4"/>
  <c r="AT351" i="4"/>
  <c r="AS351" i="4"/>
  <c r="AT350" i="4"/>
  <c r="AS350" i="4"/>
  <c r="AV349" i="4"/>
  <c r="AU349" i="4"/>
  <c r="AT349" i="4"/>
  <c r="AS349" i="4"/>
  <c r="AX348" i="4"/>
  <c r="AW348" i="4"/>
  <c r="AV348" i="4"/>
  <c r="AU348" i="4"/>
  <c r="AT348" i="4"/>
  <c r="AS348" i="4"/>
  <c r="AU347" i="4"/>
  <c r="AT347" i="4"/>
  <c r="AS347" i="4"/>
  <c r="AU346" i="4"/>
  <c r="AT346" i="4"/>
  <c r="AS346" i="4"/>
  <c r="AT345" i="4"/>
  <c r="AS345" i="4"/>
  <c r="AT344" i="4"/>
  <c r="AS344" i="4"/>
  <c r="AU343" i="4"/>
  <c r="AT343" i="4"/>
  <c r="AS343" i="4"/>
  <c r="AU342" i="4"/>
  <c r="AT342" i="4"/>
  <c r="AS342" i="4"/>
  <c r="AU341" i="4"/>
  <c r="AT341" i="4"/>
  <c r="AS341" i="4"/>
  <c r="AU340" i="4"/>
  <c r="AT340" i="4"/>
  <c r="AS340" i="4"/>
  <c r="AU339" i="4"/>
  <c r="AT339" i="4"/>
  <c r="AS339" i="4"/>
  <c r="AT338" i="4"/>
  <c r="AS338" i="4"/>
  <c r="AT337" i="4"/>
  <c r="AS337" i="4"/>
  <c r="AU336" i="4"/>
  <c r="AT336" i="4"/>
  <c r="AS336" i="4"/>
  <c r="AS335" i="4"/>
  <c r="AU334" i="4"/>
  <c r="AT334" i="4"/>
  <c r="AS334" i="4"/>
  <c r="AV333" i="4"/>
  <c r="AU333" i="4"/>
  <c r="AT333" i="4"/>
  <c r="AS333" i="4"/>
  <c r="AW332" i="4"/>
  <c r="AV332" i="4"/>
  <c r="AU332" i="4"/>
  <c r="AT332" i="4"/>
  <c r="AS332" i="4"/>
  <c r="AU331" i="4"/>
  <c r="AT331" i="4"/>
  <c r="AS331" i="4"/>
  <c r="AV330" i="4"/>
  <c r="AU330" i="4"/>
  <c r="AT330" i="4"/>
  <c r="AS330" i="4"/>
  <c r="AS329" i="4"/>
  <c r="AU328" i="4"/>
  <c r="AT328" i="4"/>
  <c r="AS328" i="4"/>
  <c r="AT327" i="4"/>
  <c r="AS327" i="4"/>
  <c r="AS326" i="4"/>
  <c r="AU325" i="4"/>
  <c r="AT325" i="4"/>
  <c r="AS325" i="4"/>
  <c r="AY324" i="4"/>
  <c r="AX324" i="4"/>
  <c r="AW324" i="4"/>
  <c r="AV324" i="4"/>
  <c r="AU324" i="4"/>
  <c r="AT324" i="4"/>
  <c r="AS324" i="4"/>
  <c r="AU323" i="4"/>
  <c r="AT323" i="4"/>
  <c r="AS323" i="4"/>
  <c r="AU322" i="4"/>
  <c r="AT322" i="4"/>
  <c r="AS322" i="4"/>
  <c r="AT321" i="4"/>
  <c r="AS321" i="4"/>
  <c r="AT320" i="4"/>
  <c r="AS320" i="4"/>
  <c r="AT319" i="4"/>
  <c r="AS319" i="4"/>
  <c r="AU318" i="4"/>
  <c r="AT318" i="4"/>
  <c r="AS318" i="4"/>
  <c r="AV317" i="4"/>
  <c r="AU317" i="4"/>
  <c r="AT317" i="4"/>
  <c r="AS317" i="4"/>
  <c r="AV316" i="4"/>
  <c r="AU316" i="4"/>
  <c r="AT316" i="4"/>
  <c r="AS316" i="4"/>
  <c r="AU315" i="4"/>
  <c r="AT315" i="4"/>
  <c r="AS315" i="4"/>
  <c r="AV314" i="4"/>
  <c r="AU314" i="4"/>
  <c r="AT314" i="4"/>
  <c r="AS314" i="4"/>
  <c r="AT313" i="4"/>
  <c r="AS313" i="4"/>
  <c r="AT312" i="4"/>
  <c r="AS312" i="4"/>
  <c r="AT311" i="4"/>
  <c r="AS311" i="4"/>
  <c r="AU310" i="4"/>
  <c r="AT310" i="4"/>
  <c r="AS310" i="4"/>
  <c r="AV309" i="4"/>
  <c r="AU309" i="4"/>
  <c r="AT309" i="4"/>
  <c r="AS309" i="4"/>
  <c r="AZ308" i="4"/>
  <c r="AY308" i="4"/>
  <c r="AX308" i="4"/>
  <c r="AW308" i="4"/>
  <c r="AV308" i="4"/>
  <c r="AU308" i="4"/>
  <c r="AT308" i="4"/>
  <c r="AS308" i="4"/>
  <c r="AU307" i="4"/>
  <c r="AT307" i="4"/>
  <c r="AS307" i="4"/>
  <c r="AX306" i="4"/>
  <c r="AW306" i="4"/>
  <c r="AV306" i="4"/>
  <c r="AU306" i="4"/>
  <c r="AT306" i="4"/>
  <c r="AS306" i="4"/>
  <c r="AW305" i="4"/>
  <c r="AV305" i="4"/>
  <c r="AU305" i="4"/>
  <c r="AT305" i="4"/>
  <c r="AS305" i="4"/>
  <c r="AU304" i="4"/>
  <c r="AT304" i="4"/>
  <c r="AS304" i="4"/>
  <c r="AS303" i="4"/>
  <c r="AU302" i="4"/>
  <c r="AT302" i="4"/>
  <c r="AS302" i="4"/>
  <c r="AT301" i="4"/>
  <c r="AS301" i="4"/>
  <c r="AT300" i="4"/>
  <c r="AS300" i="4"/>
  <c r="AT299" i="4"/>
  <c r="AS299" i="4"/>
  <c r="AV298" i="4"/>
  <c r="AU298" i="4"/>
  <c r="AT298" i="4"/>
  <c r="AS298" i="4"/>
  <c r="AT297" i="4"/>
  <c r="AS297" i="4"/>
  <c r="AT296" i="4"/>
  <c r="AS296" i="4"/>
  <c r="AV295" i="4"/>
  <c r="AU295" i="4"/>
  <c r="AT295" i="4"/>
  <c r="AS295" i="4"/>
  <c r="AW294" i="4"/>
  <c r="AV294" i="4"/>
  <c r="AU294" i="4"/>
  <c r="AT294" i="4"/>
  <c r="AS294" i="4"/>
  <c r="AU293" i="4"/>
  <c r="AT293" i="4"/>
  <c r="AS293" i="4"/>
  <c r="AT292" i="4"/>
  <c r="AS292" i="4"/>
  <c r="AU291" i="4"/>
  <c r="AT291" i="4"/>
  <c r="AS291" i="4"/>
  <c r="AU290" i="4"/>
  <c r="AT290" i="4"/>
  <c r="AS290" i="4"/>
  <c r="AS289" i="4"/>
  <c r="AT288" i="4"/>
  <c r="AS288" i="4"/>
  <c r="AU287" i="4"/>
  <c r="AT287" i="4"/>
  <c r="AS287" i="4"/>
  <c r="AS286" i="4"/>
  <c r="AV285" i="4"/>
  <c r="AU285" i="4"/>
  <c r="AT285" i="4"/>
  <c r="AS285" i="4"/>
  <c r="AV284" i="4"/>
  <c r="AU284" i="4"/>
  <c r="AT284" i="4"/>
  <c r="AS284" i="4"/>
  <c r="AT283" i="4"/>
  <c r="AS283" i="4"/>
  <c r="AV282" i="4"/>
  <c r="AU282" i="4"/>
  <c r="AT282" i="4"/>
  <c r="AS282" i="4"/>
  <c r="AU281" i="4"/>
  <c r="AT281" i="4"/>
  <c r="AS281" i="4"/>
  <c r="AX280" i="4"/>
  <c r="AW280" i="4"/>
  <c r="AV280" i="4"/>
  <c r="AU280" i="4"/>
  <c r="AT280" i="4"/>
  <c r="AS280" i="4"/>
  <c r="AT279" i="4"/>
  <c r="AS279" i="4"/>
  <c r="AU278" i="4"/>
  <c r="AT278" i="4"/>
  <c r="AS278" i="4"/>
  <c r="AS277" i="4"/>
  <c r="AU276" i="4"/>
  <c r="AT276" i="4"/>
  <c r="AS276" i="4"/>
  <c r="AT275" i="4"/>
  <c r="AS275" i="4"/>
  <c r="AV274" i="4"/>
  <c r="AU274" i="4"/>
  <c r="AT274" i="4"/>
  <c r="AS274" i="4"/>
  <c r="AS273" i="4"/>
  <c r="AU272" i="4"/>
  <c r="AT272" i="4"/>
  <c r="AS272" i="4"/>
  <c r="AT271" i="4"/>
  <c r="AS271" i="4"/>
  <c r="AT270" i="4"/>
  <c r="AS270" i="4"/>
  <c r="AT269" i="4"/>
  <c r="AS269" i="4"/>
  <c r="AU268" i="4"/>
  <c r="AT268" i="4"/>
  <c r="AS268" i="4"/>
  <c r="AW267" i="4"/>
  <c r="AV267" i="4"/>
  <c r="AU267" i="4"/>
  <c r="AT267" i="4"/>
  <c r="AS267" i="4"/>
  <c r="AV266" i="4"/>
  <c r="AU266" i="4"/>
  <c r="AT266" i="4"/>
  <c r="AS266" i="4"/>
  <c r="AT265" i="4"/>
  <c r="AS265" i="4"/>
  <c r="AS264" i="4"/>
  <c r="AU263" i="4"/>
  <c r="AT263" i="4"/>
  <c r="AS263" i="4"/>
  <c r="AW262" i="4"/>
  <c r="AV262" i="4"/>
  <c r="AU262" i="4"/>
  <c r="AT262" i="4"/>
  <c r="AS262" i="4"/>
  <c r="AY261" i="4"/>
  <c r="AX261" i="4"/>
  <c r="AW261" i="4"/>
  <c r="AV261" i="4"/>
  <c r="AU261" i="4"/>
  <c r="AT261" i="4"/>
  <c r="AS261" i="4"/>
  <c r="AU260" i="4"/>
  <c r="AT260" i="4"/>
  <c r="AS260" i="4"/>
  <c r="AU259" i="4"/>
  <c r="AT259" i="4"/>
  <c r="AS259" i="4"/>
  <c r="AW258" i="4"/>
  <c r="AV258" i="4"/>
  <c r="AU258" i="4"/>
  <c r="AT258" i="4"/>
  <c r="AS258" i="4"/>
  <c r="AV257" i="4"/>
  <c r="AU257" i="4"/>
  <c r="AT257" i="4"/>
  <c r="AS257" i="4"/>
  <c r="AT256" i="4"/>
  <c r="AS256" i="4"/>
  <c r="AS255" i="4"/>
  <c r="AU254" i="4"/>
  <c r="AT254" i="4"/>
  <c r="AS254" i="4"/>
  <c r="AV253" i="4"/>
  <c r="AU253" i="4"/>
  <c r="AT253" i="4"/>
  <c r="AS253" i="4"/>
  <c r="AV252" i="4"/>
  <c r="AU252" i="4"/>
  <c r="AT252" i="4"/>
  <c r="AS252" i="4"/>
  <c r="AX251" i="4"/>
  <c r="AW251" i="4"/>
  <c r="AV251" i="4"/>
  <c r="AU251" i="4"/>
  <c r="AT251" i="4"/>
  <c r="AS251" i="4"/>
  <c r="AU250" i="4"/>
  <c r="AT250" i="4"/>
  <c r="AS250" i="4"/>
  <c r="AS249" i="4"/>
  <c r="AU248" i="4"/>
  <c r="AT248" i="4"/>
  <c r="AS248" i="4"/>
  <c r="AT247" i="4"/>
  <c r="AS247" i="4"/>
  <c r="AX246" i="4"/>
  <c r="AW246" i="4"/>
  <c r="AV246" i="4"/>
  <c r="AU246" i="4"/>
  <c r="AT246" i="4"/>
  <c r="AS246" i="4"/>
  <c r="AV245" i="4"/>
  <c r="AU245" i="4"/>
  <c r="AT245" i="4"/>
  <c r="AS245" i="4"/>
  <c r="AV244" i="4"/>
  <c r="AU244" i="4"/>
  <c r="AT244" i="4"/>
  <c r="AS244" i="4"/>
  <c r="AY243" i="4"/>
  <c r="AX243" i="4"/>
  <c r="AW243" i="4"/>
  <c r="AV243" i="4"/>
  <c r="AU243" i="4"/>
  <c r="AT243" i="4"/>
  <c r="AS243" i="4"/>
  <c r="AV242" i="4"/>
  <c r="AU242" i="4"/>
  <c r="AT242" i="4"/>
  <c r="AS242" i="4"/>
  <c r="AT241" i="4"/>
  <c r="AS241" i="4"/>
  <c r="AT240" i="4"/>
  <c r="AS240" i="4"/>
  <c r="AW239" i="4"/>
  <c r="AV239" i="4"/>
  <c r="AU239" i="4"/>
  <c r="AT239" i="4"/>
  <c r="AS239" i="4"/>
  <c r="AW238" i="4"/>
  <c r="AV238" i="4"/>
  <c r="AU238" i="4"/>
  <c r="AT238" i="4"/>
  <c r="AS238" i="4"/>
  <c r="AW237" i="4"/>
  <c r="AV237" i="4"/>
  <c r="AU237" i="4"/>
  <c r="AT237" i="4"/>
  <c r="AS237" i="4"/>
  <c r="AX236" i="4"/>
  <c r="AW236" i="4"/>
  <c r="AV236" i="4"/>
  <c r="AU236" i="4"/>
  <c r="AT236" i="4"/>
  <c r="AS236" i="4"/>
  <c r="AV235" i="4"/>
  <c r="AU235" i="4"/>
  <c r="AT235" i="4"/>
  <c r="AS235" i="4"/>
  <c r="AU234" i="4"/>
  <c r="AT234" i="4"/>
  <c r="AS234" i="4"/>
  <c r="AT233" i="4"/>
  <c r="AS233" i="4"/>
  <c r="AT232" i="4"/>
  <c r="AS232" i="4"/>
  <c r="AS231" i="4"/>
  <c r="AV230" i="4"/>
  <c r="AU230" i="4"/>
  <c r="AT230" i="4"/>
  <c r="AS230" i="4"/>
  <c r="AT229" i="4"/>
  <c r="AS229" i="4"/>
  <c r="AW228" i="4"/>
  <c r="AV228" i="4"/>
  <c r="AU228" i="4"/>
  <c r="AT228" i="4"/>
  <c r="AS228" i="4"/>
  <c r="AT227" i="4"/>
  <c r="AS227" i="4"/>
  <c r="AV226" i="4"/>
  <c r="AU226" i="4"/>
  <c r="AT226" i="4"/>
  <c r="AS226" i="4"/>
  <c r="AS225" i="4"/>
  <c r="AU224" i="4"/>
  <c r="AT224" i="4"/>
  <c r="AS224" i="4"/>
  <c r="AW223" i="4"/>
  <c r="AV223" i="4"/>
  <c r="AU223" i="4"/>
  <c r="AT223" i="4"/>
  <c r="AS223" i="4"/>
  <c r="AU222" i="4"/>
  <c r="AT222" i="4"/>
  <c r="AS222" i="4"/>
  <c r="AX221" i="4"/>
  <c r="AW221" i="4"/>
  <c r="AV221" i="4"/>
  <c r="AU221" i="4"/>
  <c r="AT221" i="4"/>
  <c r="AS221" i="4"/>
  <c r="AT220" i="4"/>
  <c r="AS220" i="4"/>
  <c r="AU219" i="4"/>
  <c r="AT219" i="4"/>
  <c r="AS219" i="4"/>
  <c r="AU218" i="4"/>
  <c r="AT218" i="4"/>
  <c r="AS218" i="4"/>
  <c r="AT217" i="4"/>
  <c r="AS217" i="4"/>
  <c r="AT216" i="4"/>
  <c r="AS216" i="4"/>
  <c r="AS215" i="4"/>
  <c r="AT214" i="4"/>
  <c r="AS214" i="4"/>
  <c r="AW213" i="4"/>
  <c r="AV213" i="4"/>
  <c r="AU213" i="4"/>
  <c r="AT213" i="4"/>
  <c r="AS213" i="4"/>
  <c r="AT212" i="4"/>
  <c r="AS212" i="4"/>
  <c r="AV211" i="4"/>
  <c r="AU211" i="4"/>
  <c r="AT211" i="4"/>
  <c r="AS211" i="4"/>
  <c r="AW210" i="4"/>
  <c r="AV210" i="4"/>
  <c r="AU210" i="4"/>
  <c r="AT210" i="4"/>
  <c r="AS210" i="4"/>
  <c r="AS209" i="4"/>
  <c r="AT208" i="4"/>
  <c r="AS208" i="4"/>
  <c r="AU207" i="4"/>
  <c r="AT207" i="4"/>
  <c r="AS207" i="4"/>
  <c r="AW206" i="4"/>
  <c r="AV206" i="4"/>
  <c r="AU206" i="4"/>
  <c r="AT206" i="4"/>
  <c r="AS206" i="4"/>
  <c r="AU205" i="4"/>
  <c r="AT205" i="4"/>
  <c r="AS205" i="4"/>
  <c r="AW204" i="4"/>
  <c r="AV204" i="4"/>
  <c r="AU204" i="4"/>
  <c r="AT204" i="4"/>
  <c r="AS204" i="4"/>
  <c r="AV203" i="4"/>
  <c r="AU203" i="4"/>
  <c r="AT203" i="4"/>
  <c r="AS203" i="4"/>
  <c r="AV202" i="4"/>
  <c r="AU202" i="4"/>
  <c r="AT202" i="4"/>
  <c r="AS202" i="4"/>
  <c r="AT201" i="4"/>
  <c r="AS201" i="4"/>
  <c r="AW200" i="4"/>
  <c r="AV200" i="4"/>
  <c r="AU200" i="4"/>
  <c r="AT200" i="4"/>
  <c r="AS200" i="4"/>
  <c r="AT199" i="4"/>
  <c r="AS199" i="4"/>
  <c r="AT198" i="4"/>
  <c r="AS198" i="4"/>
  <c r="AU197" i="4"/>
  <c r="AT197" i="4"/>
  <c r="AS197" i="4"/>
  <c r="AW196" i="4"/>
  <c r="AV196" i="4"/>
  <c r="AU196" i="4"/>
  <c r="AT196" i="4"/>
  <c r="AS196" i="4"/>
  <c r="AX195" i="4"/>
  <c r="AW195" i="4"/>
  <c r="AV195" i="4"/>
  <c r="AU195" i="4"/>
  <c r="AT195" i="4"/>
  <c r="AS195" i="4"/>
  <c r="AY194" i="4"/>
  <c r="AX194" i="4"/>
  <c r="AW194" i="4"/>
  <c r="AV194" i="4"/>
  <c r="AU194" i="4"/>
  <c r="AT194" i="4"/>
  <c r="AS194" i="4"/>
  <c r="AT193" i="4"/>
  <c r="AS193" i="4"/>
  <c r="AT192" i="4"/>
  <c r="AS192" i="4"/>
  <c r="AV191" i="4"/>
  <c r="AU191" i="4"/>
  <c r="AT191" i="4"/>
  <c r="AS191" i="4"/>
  <c r="AT190" i="4"/>
  <c r="AS190" i="4"/>
  <c r="AW189" i="4"/>
  <c r="AV189" i="4"/>
  <c r="AU189" i="4"/>
  <c r="AT189" i="4"/>
  <c r="AS189" i="4"/>
  <c r="AW188" i="4"/>
  <c r="AV188" i="4"/>
  <c r="AU188" i="4"/>
  <c r="AT188" i="4"/>
  <c r="AS188" i="4"/>
  <c r="AX187" i="4"/>
  <c r="AW187" i="4"/>
  <c r="AV187" i="4"/>
  <c r="AU187" i="4"/>
  <c r="AT187" i="4"/>
  <c r="AS187" i="4"/>
  <c r="AT186" i="4"/>
  <c r="AS186" i="4"/>
  <c r="AU185" i="4"/>
  <c r="AT185" i="4"/>
  <c r="AS185" i="4"/>
  <c r="AS184" i="4"/>
  <c r="AT183" i="4"/>
  <c r="AS183" i="4"/>
  <c r="AV182" i="4"/>
  <c r="AU182" i="4"/>
  <c r="AT182" i="4"/>
  <c r="AS182" i="4"/>
  <c r="AU181" i="4"/>
  <c r="AT181" i="4"/>
  <c r="AS181" i="4"/>
  <c r="AT180" i="4"/>
  <c r="AS180" i="4"/>
  <c r="AV179" i="4"/>
  <c r="AU179" i="4"/>
  <c r="AT179" i="4"/>
  <c r="AS179" i="4"/>
  <c r="AU178" i="4"/>
  <c r="AT178" i="4"/>
  <c r="AS178" i="4"/>
  <c r="AT177" i="4"/>
  <c r="AS177" i="4"/>
  <c r="AU176" i="4"/>
  <c r="AT176" i="4"/>
  <c r="AS176" i="4"/>
  <c r="AT175" i="4"/>
  <c r="AS175" i="4"/>
  <c r="AW174" i="4"/>
  <c r="AV174" i="4"/>
  <c r="AU174" i="4"/>
  <c r="AT174" i="4"/>
  <c r="AS174" i="4"/>
  <c r="AU173" i="4"/>
  <c r="AT173" i="4"/>
  <c r="AS173" i="4"/>
  <c r="AU172" i="4"/>
  <c r="AT172" i="4"/>
  <c r="AS172" i="4"/>
  <c r="AV171" i="4"/>
  <c r="AU171" i="4"/>
  <c r="AT171" i="4"/>
  <c r="AS171" i="4"/>
  <c r="AV170" i="4"/>
  <c r="AU170" i="4"/>
  <c r="AT170" i="4"/>
  <c r="AS170" i="4"/>
  <c r="AT169" i="4"/>
  <c r="AS169" i="4"/>
  <c r="AT168" i="4"/>
  <c r="AS168" i="4"/>
  <c r="AS167" i="4"/>
  <c r="AT166" i="4"/>
  <c r="AS166" i="4"/>
  <c r="AV165" i="4"/>
  <c r="AU165" i="4"/>
  <c r="AT165" i="4"/>
  <c r="AS165" i="4"/>
  <c r="AU164" i="4"/>
  <c r="AT164" i="4"/>
  <c r="AS164" i="4"/>
  <c r="AT163" i="4"/>
  <c r="AS163" i="4"/>
  <c r="AX162" i="4"/>
  <c r="AW162" i="4"/>
  <c r="AV162" i="4"/>
  <c r="AU162" i="4"/>
  <c r="AT162" i="4"/>
  <c r="AS162" i="4"/>
  <c r="AU161" i="4"/>
  <c r="AT161" i="4"/>
  <c r="AS161" i="4"/>
  <c r="AS160" i="4"/>
  <c r="AT159" i="4"/>
  <c r="AS159" i="4"/>
  <c r="AV158" i="4"/>
  <c r="AU158" i="4"/>
  <c r="AT158" i="4"/>
  <c r="AS158" i="4"/>
  <c r="AX157" i="4"/>
  <c r="AW157" i="4"/>
  <c r="AV157" i="4"/>
  <c r="AU157" i="4"/>
  <c r="AT157" i="4"/>
  <c r="AS157" i="4"/>
  <c r="AW156" i="4"/>
  <c r="AV156" i="4"/>
  <c r="AU156" i="4"/>
  <c r="AT156" i="4"/>
  <c r="AS156" i="4"/>
  <c r="AT155" i="4"/>
  <c r="AS155" i="4"/>
  <c r="AT154" i="4"/>
  <c r="AS154" i="4"/>
  <c r="AS153" i="4"/>
  <c r="AV152" i="4"/>
  <c r="AU152" i="4"/>
  <c r="AT152" i="4"/>
  <c r="AS152" i="4"/>
  <c r="AT151" i="4"/>
  <c r="AS151" i="4"/>
  <c r="AU150" i="4"/>
  <c r="AT150" i="4"/>
  <c r="AS150" i="4"/>
  <c r="AV149" i="4"/>
  <c r="AU149" i="4"/>
  <c r="AT149" i="4"/>
  <c r="AS149" i="4"/>
  <c r="AW148" i="4"/>
  <c r="AV148" i="4"/>
  <c r="AU148" i="4"/>
  <c r="AT148" i="4"/>
  <c r="AS148" i="4"/>
  <c r="AU147" i="4"/>
  <c r="AT147" i="4"/>
  <c r="AS147" i="4"/>
  <c r="AV146" i="4"/>
  <c r="AU146" i="4"/>
  <c r="AT146" i="4"/>
  <c r="AS146" i="4"/>
  <c r="AT145" i="4"/>
  <c r="AS145" i="4"/>
  <c r="AU144" i="4"/>
  <c r="AT144" i="4"/>
  <c r="AS144" i="4"/>
  <c r="AT143" i="4"/>
  <c r="AS143" i="4"/>
  <c r="AT142" i="4"/>
  <c r="AS142" i="4"/>
  <c r="AW141" i="4"/>
  <c r="AV141" i="4"/>
  <c r="AU141" i="4"/>
  <c r="AT141" i="4"/>
  <c r="AS141" i="4"/>
  <c r="AW140" i="4"/>
  <c r="AV140" i="4"/>
  <c r="AU140" i="4"/>
  <c r="AT140" i="4"/>
  <c r="AS140" i="4"/>
  <c r="AV139" i="4"/>
  <c r="AU139" i="4"/>
  <c r="AT139" i="4"/>
  <c r="AS139" i="4"/>
  <c r="AW138" i="4"/>
  <c r="AV138" i="4"/>
  <c r="AU138" i="4"/>
  <c r="AT138" i="4"/>
  <c r="AS138" i="4"/>
  <c r="AS137" i="4"/>
  <c r="AS136" i="4"/>
  <c r="AS135" i="4"/>
  <c r="AU134" i="4"/>
  <c r="AT134" i="4"/>
  <c r="AS134" i="4"/>
  <c r="AW133" i="4"/>
  <c r="AV133" i="4"/>
  <c r="AU133" i="4"/>
  <c r="AT133" i="4"/>
  <c r="AS133" i="4"/>
  <c r="AW132" i="4"/>
  <c r="AV132" i="4"/>
  <c r="AU132" i="4"/>
  <c r="AT132" i="4"/>
  <c r="AS132" i="4"/>
  <c r="AT131" i="4"/>
  <c r="AS131" i="4"/>
  <c r="AU130" i="4"/>
  <c r="AT130" i="4"/>
  <c r="AS130" i="4"/>
  <c r="AS129" i="4"/>
  <c r="AV128" i="4"/>
  <c r="AU128" i="4"/>
  <c r="AT128" i="4"/>
  <c r="AS128" i="4"/>
  <c r="AU127" i="4"/>
  <c r="AT127" i="4"/>
  <c r="AS127" i="4"/>
  <c r="AU126" i="4"/>
  <c r="AT126" i="4"/>
  <c r="AS126" i="4"/>
  <c r="AX125" i="4"/>
  <c r="AW125" i="4"/>
  <c r="AV125" i="4"/>
  <c r="AU125" i="4"/>
  <c r="AT125" i="4"/>
  <c r="AS125" i="4"/>
  <c r="AV124" i="4"/>
  <c r="AU124" i="4"/>
  <c r="AT124" i="4"/>
  <c r="AS124" i="4"/>
  <c r="AW123" i="4"/>
  <c r="AV123" i="4"/>
  <c r="AU123" i="4"/>
  <c r="AT123" i="4"/>
  <c r="AS123" i="4"/>
  <c r="AW122" i="4"/>
  <c r="AV122" i="4"/>
  <c r="AU122" i="4"/>
  <c r="AT122" i="4"/>
  <c r="AS122" i="4"/>
  <c r="AV121" i="4"/>
  <c r="AU121" i="4"/>
  <c r="AT121" i="4"/>
  <c r="AS121" i="4"/>
  <c r="AS120" i="4"/>
  <c r="AT119" i="4"/>
  <c r="AS119" i="4"/>
  <c r="AS118" i="4"/>
  <c r="AV117" i="4"/>
  <c r="AU117" i="4"/>
  <c r="AT117" i="4"/>
  <c r="AS117" i="4"/>
  <c r="AV116" i="4"/>
  <c r="AU116" i="4"/>
  <c r="AT116" i="4"/>
  <c r="AS116" i="4"/>
  <c r="AX115" i="4"/>
  <c r="AW115" i="4"/>
  <c r="AV115" i="4"/>
  <c r="AU115" i="4"/>
  <c r="AT115" i="4"/>
  <c r="AS115" i="4"/>
  <c r="AT114" i="4"/>
  <c r="AS114" i="4"/>
  <c r="AW113" i="4"/>
  <c r="AV113" i="4"/>
  <c r="AU113" i="4"/>
  <c r="AT113" i="4"/>
  <c r="AS113" i="4"/>
  <c r="AV112" i="4"/>
  <c r="AU112" i="4"/>
  <c r="AT112" i="4"/>
  <c r="AS112" i="4"/>
  <c r="AS111" i="4"/>
  <c r="AU110" i="4"/>
  <c r="AT110" i="4"/>
  <c r="AS110" i="4"/>
  <c r="AV109" i="4"/>
  <c r="AU109" i="4"/>
  <c r="AT109" i="4"/>
  <c r="AS109" i="4"/>
  <c r="AW108" i="4"/>
  <c r="AV108" i="4"/>
  <c r="AU108" i="4"/>
  <c r="AT108" i="4"/>
  <c r="AS108" i="4"/>
  <c r="AU107" i="4"/>
  <c r="AT107" i="4"/>
  <c r="AS107" i="4"/>
  <c r="AT106" i="4"/>
  <c r="AS106" i="4"/>
  <c r="AT105" i="4"/>
  <c r="AS105" i="4"/>
  <c r="AW104" i="4"/>
  <c r="AV104" i="4"/>
  <c r="AU104" i="4"/>
  <c r="AT104" i="4"/>
  <c r="AS104" i="4"/>
  <c r="AS103" i="4"/>
  <c r="AT102" i="4"/>
  <c r="AS102" i="4"/>
  <c r="AV101" i="4"/>
  <c r="AU101" i="4"/>
  <c r="AT101" i="4"/>
  <c r="AS101" i="4"/>
  <c r="AW100" i="4"/>
  <c r="AV100" i="4"/>
  <c r="AU100" i="4"/>
  <c r="AT100" i="4"/>
  <c r="AS100" i="4"/>
  <c r="AY99" i="4"/>
  <c r="AX99" i="4"/>
  <c r="AW99" i="4"/>
  <c r="AV99" i="4"/>
  <c r="AU99" i="4"/>
  <c r="AT99" i="4"/>
  <c r="AS99" i="4"/>
  <c r="AT98" i="4"/>
  <c r="AS98" i="4"/>
  <c r="AT97" i="4"/>
  <c r="AS97" i="4"/>
  <c r="AU96" i="4"/>
  <c r="AT96" i="4"/>
  <c r="AS96" i="4"/>
  <c r="AS95" i="4"/>
  <c r="AV94" i="4"/>
  <c r="AU94" i="4"/>
  <c r="AT94" i="4"/>
  <c r="AS94" i="4"/>
  <c r="AV93" i="4"/>
  <c r="AU93" i="4"/>
  <c r="AT93" i="4"/>
  <c r="AS93" i="4"/>
  <c r="AV92" i="4"/>
  <c r="AU92" i="4"/>
  <c r="AT92" i="4"/>
  <c r="AS92" i="4"/>
  <c r="AU91" i="4"/>
  <c r="AT91" i="4"/>
  <c r="AS91" i="4"/>
  <c r="AX90" i="4"/>
  <c r="AW90" i="4"/>
  <c r="AV90" i="4"/>
  <c r="AU90" i="4"/>
  <c r="AT90" i="4"/>
  <c r="AS90" i="4"/>
  <c r="AT89" i="4"/>
  <c r="AS89" i="4"/>
  <c r="AT88" i="4"/>
  <c r="AS88" i="4"/>
  <c r="AS87" i="4"/>
  <c r="AU86" i="4"/>
  <c r="AT86" i="4"/>
  <c r="AS86" i="4"/>
  <c r="AY85" i="4"/>
  <c r="AX85" i="4"/>
  <c r="AW85" i="4"/>
  <c r="AV85" i="4"/>
  <c r="AU85" i="4"/>
  <c r="AT85" i="4"/>
  <c r="AS85" i="4"/>
  <c r="AV84" i="4"/>
  <c r="AU84" i="4"/>
  <c r="AT84" i="4"/>
  <c r="AS84" i="4"/>
  <c r="AW83" i="4"/>
  <c r="AV83" i="4"/>
  <c r="AU83" i="4"/>
  <c r="AT83" i="4"/>
  <c r="AS83" i="4"/>
  <c r="AX82" i="4"/>
  <c r="AW82" i="4"/>
  <c r="AV82" i="4"/>
  <c r="AU82" i="4"/>
  <c r="AT82" i="4"/>
  <c r="AS82" i="4"/>
  <c r="AT81" i="4"/>
  <c r="AS81" i="4"/>
  <c r="AT80" i="4"/>
  <c r="AS80" i="4"/>
  <c r="AT79" i="4"/>
  <c r="AS79" i="4"/>
  <c r="AU78" i="4"/>
  <c r="AT78" i="4"/>
  <c r="AS78" i="4"/>
  <c r="AV77" i="4"/>
  <c r="AU77" i="4"/>
  <c r="AT77" i="4"/>
  <c r="AS77" i="4"/>
  <c r="AU76" i="4"/>
  <c r="AT76" i="4"/>
  <c r="AS76" i="4"/>
  <c r="AU75" i="4"/>
  <c r="AT75" i="4"/>
  <c r="AS75" i="4"/>
  <c r="AZ74" i="4"/>
  <c r="AY74" i="4"/>
  <c r="AX74" i="4"/>
  <c r="AW74" i="4"/>
  <c r="AV74" i="4"/>
  <c r="AU74" i="4"/>
  <c r="AT74" i="4"/>
  <c r="AS74" i="4"/>
  <c r="AS73" i="4"/>
  <c r="AS72" i="4"/>
  <c r="AS71" i="4"/>
  <c r="AT70" i="4"/>
  <c r="AS70" i="4"/>
  <c r="AX69" i="4"/>
  <c r="AW69" i="4"/>
  <c r="AV69" i="4"/>
  <c r="AU69" i="4"/>
  <c r="AT69" i="4"/>
  <c r="AS69" i="4"/>
  <c r="AT68" i="4"/>
  <c r="AS68" i="4"/>
  <c r="AV67" i="4"/>
  <c r="AU67" i="4"/>
  <c r="AT67" i="4"/>
  <c r="AS67" i="4"/>
  <c r="AT66" i="4"/>
  <c r="AS66" i="4"/>
  <c r="AS65" i="4"/>
  <c r="AU64" i="4"/>
  <c r="AT64" i="4"/>
  <c r="AS64" i="4"/>
  <c r="AU63" i="4"/>
  <c r="AT63" i="4"/>
  <c r="AS63" i="4"/>
  <c r="AV62" i="4"/>
  <c r="AU62" i="4"/>
  <c r="AT62" i="4"/>
  <c r="AS62" i="4"/>
  <c r="AU61" i="4"/>
  <c r="AT61" i="4"/>
  <c r="AS61" i="4"/>
  <c r="AT60" i="4"/>
  <c r="AS60" i="4"/>
  <c r="AT59" i="4"/>
  <c r="AS59" i="4"/>
  <c r="AT58" i="4"/>
  <c r="AS58" i="4"/>
  <c r="AT57" i="4"/>
  <c r="AS57" i="4"/>
  <c r="AS56" i="4"/>
  <c r="AU55" i="4"/>
  <c r="AT55" i="4"/>
  <c r="AS55" i="4"/>
  <c r="AV54" i="4"/>
  <c r="AU54" i="4"/>
  <c r="AT54" i="4"/>
  <c r="AS54" i="4"/>
  <c r="AW53" i="4"/>
  <c r="AV53" i="4"/>
  <c r="AU53" i="4"/>
  <c r="AT53" i="4"/>
  <c r="AS53" i="4"/>
  <c r="AT52" i="4"/>
  <c r="AS52" i="4"/>
  <c r="AV51" i="4"/>
  <c r="AU51" i="4"/>
  <c r="AT51" i="4"/>
  <c r="AS51" i="4"/>
  <c r="AW50" i="4"/>
  <c r="AV50" i="4"/>
  <c r="AU50" i="4"/>
  <c r="AT50" i="4"/>
  <c r="AS50" i="4"/>
  <c r="AS49" i="4"/>
  <c r="AS48" i="4"/>
  <c r="AW47" i="4"/>
  <c r="AV47" i="4"/>
  <c r="AU47" i="4"/>
  <c r="AT47" i="4"/>
  <c r="AS47" i="4"/>
  <c r="AU46" i="4"/>
  <c r="AT46" i="4"/>
  <c r="AS46" i="4"/>
  <c r="AV45" i="4"/>
  <c r="AU45" i="4"/>
  <c r="AT45" i="4"/>
  <c r="AS45" i="4"/>
  <c r="AU44" i="4"/>
  <c r="AT44" i="4"/>
  <c r="AS44" i="4"/>
  <c r="AT43" i="4"/>
  <c r="AS43" i="4"/>
  <c r="AW42" i="4"/>
  <c r="AV42" i="4"/>
  <c r="AU42" i="4"/>
  <c r="AT42" i="4"/>
  <c r="AS42" i="4"/>
  <c r="AT41" i="4"/>
  <c r="AS41" i="4"/>
  <c r="AS40" i="4"/>
  <c r="AV39" i="4"/>
  <c r="AU39" i="4"/>
  <c r="AT39" i="4"/>
  <c r="AS39" i="4"/>
  <c r="AU38" i="4"/>
  <c r="AT38" i="4"/>
  <c r="AS38" i="4"/>
  <c r="AT37" i="4"/>
  <c r="AS37" i="4"/>
  <c r="AV36" i="4"/>
  <c r="AU36" i="4"/>
  <c r="AT36" i="4"/>
  <c r="AS36" i="4"/>
  <c r="AU35" i="4"/>
  <c r="AT35" i="4"/>
  <c r="AS35" i="4"/>
  <c r="AT34" i="4"/>
  <c r="AS34" i="4"/>
  <c r="AS33" i="4"/>
  <c r="AU32" i="4"/>
  <c r="AT32" i="4"/>
  <c r="AS32" i="4"/>
  <c r="AS31" i="4"/>
  <c r="AW30" i="4"/>
  <c r="AV30" i="4"/>
  <c r="AU30" i="4"/>
  <c r="AT30" i="4"/>
  <c r="AS30" i="4"/>
  <c r="AT29" i="4"/>
  <c r="AS29" i="4"/>
  <c r="AY28" i="4"/>
  <c r="AX28" i="4"/>
  <c r="AW28" i="4"/>
  <c r="AV28" i="4"/>
  <c r="AU28" i="4"/>
  <c r="AT28" i="4"/>
  <c r="AS28" i="4"/>
  <c r="AT27" i="4"/>
  <c r="AS27" i="4"/>
  <c r="AW26" i="4"/>
  <c r="AV26" i="4"/>
  <c r="AU26" i="4"/>
  <c r="AT26" i="4"/>
  <c r="AS26" i="4"/>
  <c r="AS25" i="4"/>
  <c r="AT24" i="4"/>
  <c r="AS24" i="4"/>
  <c r="AS23" i="4"/>
  <c r="AW22" i="4"/>
  <c r="AV22" i="4"/>
  <c r="AU22" i="4"/>
  <c r="AT22" i="4"/>
  <c r="AS22" i="4"/>
  <c r="AU21" i="4"/>
  <c r="AT21" i="4"/>
  <c r="AS21" i="4"/>
  <c r="AV20" i="4"/>
  <c r="AU20" i="4"/>
  <c r="AT20" i="4"/>
  <c r="AS20" i="4"/>
  <c r="AU19" i="4"/>
  <c r="AT19" i="4"/>
  <c r="AS19" i="4"/>
  <c r="AT18" i="4"/>
  <c r="AS18" i="4"/>
  <c r="AT17" i="4"/>
  <c r="AS17" i="4"/>
  <c r="AU16" i="4"/>
  <c r="AT16" i="4"/>
  <c r="AS16" i="4"/>
  <c r="AV15" i="4"/>
  <c r="AU15" i="4"/>
  <c r="AT15" i="4"/>
  <c r="AS15" i="4"/>
  <c r="AV14" i="4"/>
  <c r="AU14" i="4"/>
  <c r="AT14" i="4"/>
  <c r="AS14" i="4"/>
  <c r="AT13" i="4"/>
  <c r="AS13" i="4"/>
  <c r="AU12" i="4"/>
  <c r="AT12" i="4"/>
  <c r="AS12" i="4"/>
  <c r="AV11" i="4"/>
  <c r="AU11" i="4"/>
  <c r="AT11" i="4"/>
  <c r="AS11" i="4"/>
  <c r="AU10" i="4"/>
  <c r="AT10" i="4"/>
  <c r="AS10" i="4"/>
  <c r="AT9" i="4"/>
  <c r="AS9" i="4"/>
  <c r="AV8" i="4"/>
  <c r="AU8" i="4"/>
  <c r="AT8" i="4"/>
  <c r="AS8" i="4"/>
  <c r="AT7" i="4"/>
  <c r="AS7" i="4"/>
  <c r="AX6" i="4"/>
  <c r="AW6" i="4"/>
  <c r="AV6" i="4"/>
  <c r="AU6" i="4"/>
  <c r="AT6" i="4"/>
  <c r="AS6" i="4"/>
  <c r="AU5" i="4"/>
  <c r="AT5" i="4"/>
  <c r="AS5" i="4"/>
  <c r="AU4" i="4"/>
  <c r="AT4" i="4"/>
  <c r="AS4" i="4"/>
  <c r="AU3" i="4"/>
  <c r="AT3" i="4"/>
  <c r="AS3" i="4"/>
  <c r="R494" i="1"/>
  <c r="Z1" i="2"/>
  <c r="V502" i="1"/>
  <c r="W502" i="1" s="1"/>
  <c r="B493" i="2"/>
  <c r="B494" i="2"/>
  <c r="B495" i="2"/>
  <c r="B496" i="2"/>
  <c r="B497" i="2"/>
  <c r="B498" i="2"/>
  <c r="O498" i="1"/>
  <c r="Z491" i="1"/>
  <c r="Z492" i="1"/>
  <c r="Z493" i="1"/>
  <c r="Z494" i="1"/>
  <c r="Z495" i="1"/>
  <c r="Z496" i="1"/>
  <c r="Z498" i="1"/>
  <c r="Z499" i="1"/>
  <c r="Z500" i="1"/>
  <c r="Z501" i="1"/>
  <c r="R492" i="1"/>
  <c r="R495" i="1"/>
  <c r="R496" i="1"/>
  <c r="R498" i="1"/>
  <c r="R499" i="1"/>
  <c r="R500" i="1"/>
  <c r="R501" i="1"/>
  <c r="R502" i="1"/>
  <c r="AA502" i="1" s="1"/>
  <c r="I492" i="1"/>
  <c r="J492" i="1"/>
  <c r="K492" i="1"/>
  <c r="L492" i="1"/>
  <c r="M492" i="1"/>
  <c r="N492" i="1"/>
  <c r="P492" i="1"/>
  <c r="I493" i="1"/>
  <c r="J493" i="1"/>
  <c r="K493" i="1"/>
  <c r="L493" i="1"/>
  <c r="M493" i="1"/>
  <c r="N493" i="1"/>
  <c r="P493" i="1"/>
  <c r="H494" i="1"/>
  <c r="I494" i="1"/>
  <c r="J494" i="1"/>
  <c r="K494" i="1"/>
  <c r="L494" i="1"/>
  <c r="M494" i="1"/>
  <c r="N494" i="1"/>
  <c r="P494" i="1"/>
  <c r="H495" i="1"/>
  <c r="I495" i="1"/>
  <c r="J495" i="1"/>
  <c r="K495" i="1"/>
  <c r="L495" i="1"/>
  <c r="M495" i="1"/>
  <c r="N495" i="1"/>
  <c r="P495" i="1"/>
  <c r="H496" i="1"/>
  <c r="I496" i="1"/>
  <c r="J496" i="1"/>
  <c r="K496" i="1"/>
  <c r="L496" i="1"/>
  <c r="M496" i="1"/>
  <c r="N496" i="1"/>
  <c r="P496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P498" i="1"/>
  <c r="H499" i="1"/>
  <c r="I499" i="1"/>
  <c r="J499" i="1"/>
  <c r="K499" i="1"/>
  <c r="L499" i="1"/>
  <c r="M499" i="1"/>
  <c r="N499" i="1"/>
  <c r="P499" i="1"/>
  <c r="I500" i="1"/>
  <c r="J500" i="1"/>
  <c r="K500" i="1"/>
  <c r="L500" i="1"/>
  <c r="M500" i="1"/>
  <c r="N500" i="1"/>
  <c r="P500" i="1"/>
  <c r="I501" i="1"/>
  <c r="J501" i="1"/>
  <c r="K501" i="1"/>
  <c r="L501" i="1"/>
  <c r="M501" i="1"/>
  <c r="N501" i="1"/>
  <c r="P501" i="1"/>
  <c r="F492" i="1"/>
  <c r="H492" i="1" s="1"/>
  <c r="F493" i="1"/>
  <c r="H493" i="1" s="1"/>
  <c r="F494" i="1"/>
  <c r="O494" i="1" s="1"/>
  <c r="F495" i="1"/>
  <c r="O495" i="1" s="1"/>
  <c r="F496" i="1"/>
  <c r="O496" i="1" s="1"/>
  <c r="F497" i="1"/>
  <c r="O497" i="1" s="1"/>
  <c r="F498" i="1"/>
  <c r="F499" i="1"/>
  <c r="O499" i="1" s="1"/>
  <c r="F500" i="1"/>
  <c r="O500" i="1" s="1"/>
  <c r="F501" i="1"/>
  <c r="O501" i="1" s="1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48" i="4"/>
  <c r="AD949" i="4"/>
  <c r="AD950" i="4"/>
  <c r="AD951" i="4"/>
  <c r="AD952" i="4"/>
  <c r="AD953" i="4"/>
  <c r="AD954" i="4"/>
  <c r="AD955" i="4"/>
  <c r="AD956" i="4"/>
  <c r="AD957" i="4"/>
  <c r="AD958" i="4"/>
  <c r="AD959" i="4"/>
  <c r="AD960" i="4"/>
  <c r="AD961" i="4"/>
  <c r="AD962" i="4"/>
  <c r="AD963" i="4"/>
  <c r="AD964" i="4"/>
  <c r="AD965" i="4"/>
  <c r="AD966" i="4"/>
  <c r="AD967" i="4"/>
  <c r="AD968" i="4"/>
  <c r="AD969" i="4"/>
  <c r="AD970" i="4"/>
  <c r="AD971" i="4"/>
  <c r="AD972" i="4"/>
  <c r="AD973" i="4"/>
  <c r="AD974" i="4"/>
  <c r="AD975" i="4"/>
  <c r="AD976" i="4"/>
  <c r="AD977" i="4"/>
  <c r="AD978" i="4"/>
  <c r="AD979" i="4"/>
  <c r="AD980" i="4"/>
  <c r="AD981" i="4"/>
  <c r="AD982" i="4"/>
  <c r="AD983" i="4"/>
  <c r="AD984" i="4"/>
  <c r="AD985" i="4"/>
  <c r="AD986" i="4"/>
  <c r="AD987" i="4"/>
  <c r="AD988" i="4"/>
  <c r="AD989" i="4"/>
  <c r="AD990" i="4"/>
  <c r="AD991" i="4"/>
  <c r="AD992" i="4"/>
  <c r="AD993" i="4"/>
  <c r="AD994" i="4"/>
  <c r="AD995" i="4"/>
  <c r="AD996" i="4"/>
  <c r="AD997" i="4"/>
  <c r="AD998" i="4"/>
  <c r="AD999" i="4"/>
  <c r="AD1000" i="4"/>
  <c r="BK1" i="1"/>
  <c r="AB502" i="1" l="1"/>
  <c r="H501" i="1"/>
  <c r="H500" i="1"/>
  <c r="O493" i="1"/>
  <c r="O492" i="1"/>
  <c r="H497" i="1"/>
  <c r="BL1" i="1"/>
  <c r="BM1" i="1" s="1"/>
  <c r="BN1" i="1" s="1"/>
  <c r="P1" i="2"/>
  <c r="Y1" i="2"/>
  <c r="U1" i="2"/>
  <c r="T1" i="2"/>
  <c r="Z489" i="1"/>
  <c r="Z490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107" i="1" l="1"/>
  <c r="Z72" i="1" l="1"/>
  <c r="Z59" i="1"/>
  <c r="Z210" i="1"/>
  <c r="Z218" i="1"/>
  <c r="Z371" i="1"/>
  <c r="Z244" i="1"/>
  <c r="Z194" i="1"/>
  <c r="Z229" i="1"/>
  <c r="Z428" i="1"/>
  <c r="Z44" i="1"/>
  <c r="Z136" i="1"/>
  <c r="Z204" i="1"/>
  <c r="Z222" i="1"/>
  <c r="Z382" i="1"/>
  <c r="Z423" i="1"/>
  <c r="Z214" i="1"/>
  <c r="Z171" i="1"/>
  <c r="Z324" i="1"/>
  <c r="Z137" i="1"/>
  <c r="Z23" i="1"/>
  <c r="Z70" i="1"/>
  <c r="Z398" i="1"/>
  <c r="Z39" i="1"/>
  <c r="Z153" i="1"/>
  <c r="Z285" i="1"/>
  <c r="Z305" i="1"/>
  <c r="Z443" i="1"/>
  <c r="Z73" i="1"/>
  <c r="Z103" i="1"/>
  <c r="Z174" i="1"/>
  <c r="Z67" i="1"/>
  <c r="Z300" i="1"/>
  <c r="Z380" i="1"/>
  <c r="Z85" i="1"/>
  <c r="Z422" i="1"/>
  <c r="Z460" i="1"/>
  <c r="Z287" i="1"/>
  <c r="Z345" i="1"/>
  <c r="Z14" i="1"/>
  <c r="Z469" i="1"/>
  <c r="Z96" i="1"/>
  <c r="Z220" i="1"/>
  <c r="Z256" i="1"/>
  <c r="Z52" i="1"/>
  <c r="Z471" i="1"/>
  <c r="Z48" i="1"/>
  <c r="Z80" i="1"/>
  <c r="Z201" i="1"/>
  <c r="Z246" i="1"/>
  <c r="Z479" i="1"/>
  <c r="Z27" i="1"/>
  <c r="Z225" i="1"/>
  <c r="Z294" i="1"/>
  <c r="Z340" i="1"/>
  <c r="Z348" i="1"/>
  <c r="Z420" i="1"/>
  <c r="Z120" i="1"/>
  <c r="Z309" i="1"/>
  <c r="Z123" i="1"/>
  <c r="Z186" i="1"/>
  <c r="Z378" i="1"/>
  <c r="Z427" i="1"/>
  <c r="Z468" i="1"/>
  <c r="Z144" i="1"/>
  <c r="Z247" i="1"/>
  <c r="Z405" i="1"/>
  <c r="Z132" i="1"/>
  <c r="Z327" i="1"/>
  <c r="Z435" i="1"/>
  <c r="Z445" i="1"/>
  <c r="Z18" i="1"/>
  <c r="Z159" i="1"/>
  <c r="Z399" i="1"/>
  <c r="Z411" i="1"/>
  <c r="Z86" i="1"/>
  <c r="Z124" i="1"/>
  <c r="Z154" i="1"/>
  <c r="Z202" i="1"/>
  <c r="Z237" i="1"/>
  <c r="Z356" i="1"/>
  <c r="Z363" i="1"/>
  <c r="Z453" i="1"/>
  <c r="Z11" i="1"/>
  <c r="Z40" i="1"/>
  <c r="Z53" i="1"/>
  <c r="Z224" i="1"/>
  <c r="Z298" i="1"/>
  <c r="Z301" i="1"/>
  <c r="Z404" i="1"/>
  <c r="Z49" i="1"/>
  <c r="Z66" i="1"/>
  <c r="Z286" i="1"/>
  <c r="Z302" i="1"/>
  <c r="Z359" i="1"/>
  <c r="Z458" i="1"/>
  <c r="Z77" i="1"/>
  <c r="Z112" i="1"/>
  <c r="Z181" i="1"/>
  <c r="Z231" i="1"/>
  <c r="Z243" i="1"/>
  <c r="Z413" i="1"/>
  <c r="Z429" i="1"/>
  <c r="Z41" i="1"/>
  <c r="Z430" i="1"/>
  <c r="Z152" i="1"/>
  <c r="Z291" i="1"/>
  <c r="Z303" i="1"/>
  <c r="Z374" i="1"/>
  <c r="Z13" i="1"/>
  <c r="Z61" i="1"/>
  <c r="Z64" i="1"/>
  <c r="Z238" i="1"/>
  <c r="Z267" i="1"/>
  <c r="Z292" i="1"/>
  <c r="Z331" i="1"/>
  <c r="Z375" i="1"/>
  <c r="Z383" i="1"/>
  <c r="Z389" i="1"/>
  <c r="Z424" i="1"/>
  <c r="Z343" i="1"/>
  <c r="Z185" i="1"/>
  <c r="Z274" i="1"/>
  <c r="Z441" i="1"/>
  <c r="Z483" i="1"/>
  <c r="Z391" i="1"/>
  <c r="Z474" i="1"/>
  <c r="Z353" i="1"/>
  <c r="Z36" i="1"/>
  <c r="Z76" i="1"/>
  <c r="Z260" i="1"/>
  <c r="Z6" i="1"/>
  <c r="Z37" i="1"/>
  <c r="Z278" i="1"/>
  <c r="Z358" i="1"/>
  <c r="Z434" i="1"/>
  <c r="Z81" i="1"/>
  <c r="Z116" i="1"/>
  <c r="Z150" i="1"/>
  <c r="Z251" i="1"/>
  <c r="Z337" i="1"/>
  <c r="Z35" i="1"/>
  <c r="Z108" i="1"/>
  <c r="Z176" i="1"/>
  <c r="Z182" i="1"/>
  <c r="Z252" i="1"/>
  <c r="Z276" i="1"/>
  <c r="Z323" i="1"/>
  <c r="Z381" i="1"/>
  <c r="Z19" i="1"/>
  <c r="Z22" i="1"/>
  <c r="Z205" i="1"/>
  <c r="Z266" i="1"/>
  <c r="Z447" i="1"/>
  <c r="Z456" i="1"/>
  <c r="Z481" i="1"/>
  <c r="Z206" i="1"/>
  <c r="Z317" i="1"/>
  <c r="Z365" i="1"/>
  <c r="Z401" i="1"/>
  <c r="Z408" i="1"/>
  <c r="Z440" i="1"/>
  <c r="Z83" i="1"/>
  <c r="Z192" i="1"/>
  <c r="Z199" i="1"/>
  <c r="Z235" i="1"/>
  <c r="Z307" i="1"/>
  <c r="Z449" i="1"/>
  <c r="Z71" i="1"/>
  <c r="Z111" i="1"/>
  <c r="Z410" i="1"/>
  <c r="Z426" i="1"/>
  <c r="Z60" i="1"/>
  <c r="Z212" i="1"/>
  <c r="Z280" i="1"/>
  <c r="Z414" i="1"/>
  <c r="Z28" i="1"/>
  <c r="Z42" i="1"/>
  <c r="Z213" i="1"/>
  <c r="Z461" i="1"/>
  <c r="Z33" i="1"/>
  <c r="Z46" i="1"/>
  <c r="Z51" i="1"/>
  <c r="Z110" i="1"/>
  <c r="Z125" i="1"/>
  <c r="Z183" i="1"/>
  <c r="Z288" i="1"/>
  <c r="Z448" i="1"/>
  <c r="Z264" i="1"/>
  <c r="Z332" i="1"/>
  <c r="Z84" i="1"/>
  <c r="Z284" i="1"/>
  <c r="Z4" i="1"/>
  <c r="Z145" i="1"/>
  <c r="Z189" i="1"/>
  <c r="Z272" i="1"/>
  <c r="Z386" i="1"/>
  <c r="Z395" i="1"/>
  <c r="Z446" i="1"/>
  <c r="Z156" i="1"/>
  <c r="Z226" i="1"/>
  <c r="Z258" i="1"/>
  <c r="Z295" i="1"/>
  <c r="Z341" i="1"/>
  <c r="Z163" i="1"/>
  <c r="Z432" i="1"/>
  <c r="Z5" i="1"/>
  <c r="Z184" i="1"/>
  <c r="Z223" i="1"/>
  <c r="Z351" i="1"/>
  <c r="Z402" i="1"/>
  <c r="Z25" i="1"/>
  <c r="Z138" i="1"/>
  <c r="Z180" i="1"/>
  <c r="Z193" i="1"/>
  <c r="Z208" i="1"/>
  <c r="Z240" i="1"/>
  <c r="Z312" i="1"/>
  <c r="Z451" i="1"/>
  <c r="Z334" i="1"/>
  <c r="Z352" i="1"/>
  <c r="Z454" i="1"/>
  <c r="Z484" i="1"/>
  <c r="Z45" i="1"/>
  <c r="Z92" i="1"/>
  <c r="Z133" i="1"/>
  <c r="Z232" i="1"/>
  <c r="Z257" i="1"/>
  <c r="Z368" i="1"/>
  <c r="Z407" i="1"/>
  <c r="Z455" i="1"/>
  <c r="Z253" i="1"/>
  <c r="Z338" i="1"/>
  <c r="Z310" i="1"/>
  <c r="Z339" i="1"/>
  <c r="Z357" i="1"/>
  <c r="Z34" i="1"/>
  <c r="Z79" i="1"/>
  <c r="Z126" i="1"/>
  <c r="Z250" i="1"/>
  <c r="Z277" i="1"/>
  <c r="Z417" i="1"/>
  <c r="Z433" i="1"/>
  <c r="Z55" i="1"/>
  <c r="Z65" i="1"/>
  <c r="Z89" i="1"/>
  <c r="Z119" i="1"/>
  <c r="Z122" i="1"/>
  <c r="Z158" i="1"/>
  <c r="Z165" i="1"/>
  <c r="Z172" i="1"/>
  <c r="Z236" i="1"/>
  <c r="Z130" i="1" l="1"/>
  <c r="Z200" i="1"/>
  <c r="Z476" i="1"/>
  <c r="Z98" i="1"/>
  <c r="Z329" i="1"/>
  <c r="Z255" i="1"/>
  <c r="Z403" i="1"/>
  <c r="Z234" i="1"/>
  <c r="Z475" i="1"/>
  <c r="Z397" i="1"/>
  <c r="Z50" i="1"/>
  <c r="Z261" i="1"/>
  <c r="Z118" i="1"/>
  <c r="Z482" i="1"/>
  <c r="Z273" i="1"/>
  <c r="Z370" i="1"/>
  <c r="Z396" i="1"/>
  <c r="Z269" i="1"/>
  <c r="Z241" i="1"/>
  <c r="Z271" i="1"/>
  <c r="Z139" i="1"/>
  <c r="Z134" i="1"/>
  <c r="Z263" i="1"/>
  <c r="Z161" i="1"/>
  <c r="Z143" i="1"/>
  <c r="Z336" i="1"/>
  <c r="Z90" i="1"/>
  <c r="Z325" i="1"/>
  <c r="Z248" i="1"/>
  <c r="Z97" i="1"/>
  <c r="Z196" i="1"/>
  <c r="Z299" i="1"/>
  <c r="Z3" i="1"/>
  <c r="Z195" i="1"/>
  <c r="Z400" i="1"/>
  <c r="Z283" i="1"/>
  <c r="Z188" i="1"/>
  <c r="Z8" i="1"/>
  <c r="Z328" i="1"/>
  <c r="Z207" i="1"/>
  <c r="Z157" i="1"/>
  <c r="Z296" i="1"/>
  <c r="Z457" i="1"/>
  <c r="Z347" i="1"/>
  <c r="Z166" i="1"/>
  <c r="Z369" i="1"/>
  <c r="Z315" i="1"/>
  <c r="Z149" i="1"/>
  <c r="Z306" i="1"/>
  <c r="Z452" i="1"/>
  <c r="Z179" i="1"/>
  <c r="Z415" i="1"/>
  <c r="Z390" i="1"/>
  <c r="Z486" i="1"/>
  <c r="Z437" i="1"/>
  <c r="Z30" i="1"/>
  <c r="Z162" i="1"/>
  <c r="Z151" i="1"/>
  <c r="Z21" i="1"/>
  <c r="Z109" i="1"/>
  <c r="Z431" i="1"/>
  <c r="Z197" i="1"/>
  <c r="Z221" i="1"/>
  <c r="Z462" i="1"/>
  <c r="Z211" i="1"/>
  <c r="Z239" i="1"/>
  <c r="Z101" i="1"/>
  <c r="Z313" i="1"/>
  <c r="Z282" i="1"/>
  <c r="Z319" i="1"/>
  <c r="Z418" i="1"/>
  <c r="Z346" i="1"/>
  <c r="Z318" i="1"/>
  <c r="Z416" i="1"/>
  <c r="Z93" i="1"/>
  <c r="Z412" i="1"/>
  <c r="Z409" i="1"/>
  <c r="Z173" i="1"/>
  <c r="Z450" i="1"/>
  <c r="Z444" i="1"/>
  <c r="Z436" i="1"/>
  <c r="Z140" i="1"/>
  <c r="Z191" i="1"/>
  <c r="Z322" i="1"/>
  <c r="Z32" i="1"/>
  <c r="Z160" i="1"/>
  <c r="Z425" i="1"/>
  <c r="Z135" i="1"/>
  <c r="Z488" i="1"/>
  <c r="Z485" i="1"/>
  <c r="Z392" i="1"/>
  <c r="Z268" i="1"/>
  <c r="Z242" i="1"/>
  <c r="Z366" i="1"/>
  <c r="Z131" i="1"/>
  <c r="Z372" i="1"/>
  <c r="Z393" i="1"/>
  <c r="Z487" i="1"/>
  <c r="Z466" i="1"/>
  <c r="Z24" i="1"/>
  <c r="Z364" i="1"/>
  <c r="Z373" i="1"/>
  <c r="Z209" i="1"/>
  <c r="Z464" i="1"/>
  <c r="Z43" i="1"/>
  <c r="Z330" i="1"/>
  <c r="Z289" i="1"/>
  <c r="Z100" i="1"/>
  <c r="Z321" i="1"/>
  <c r="Z26" i="1"/>
  <c r="Z297" i="1"/>
  <c r="Z105" i="1"/>
  <c r="Z187" i="1"/>
  <c r="Z473" i="1"/>
  <c r="Z106" i="1"/>
  <c r="Z177" i="1"/>
  <c r="Z442" i="1"/>
  <c r="Z279" i="1"/>
  <c r="Z311" i="1"/>
  <c r="Z335" i="1"/>
  <c r="Z387" i="1"/>
  <c r="Z198" i="1"/>
  <c r="Z228" i="1"/>
  <c r="Z384" i="1"/>
  <c r="Z421" i="1"/>
  <c r="Z114" i="1"/>
  <c r="Z94" i="1"/>
  <c r="Z141" i="1"/>
  <c r="Z304" i="1"/>
  <c r="Z57" i="1"/>
  <c r="Z10" i="1"/>
  <c r="Z262" i="1"/>
  <c r="Z117" i="1"/>
  <c r="Z438" i="1"/>
  <c r="Z147" i="1"/>
  <c r="Z362" i="1"/>
  <c r="Z68" i="1"/>
  <c r="Z63" i="1"/>
  <c r="Z56" i="1"/>
  <c r="Z74" i="1"/>
  <c r="Z385" i="1"/>
  <c r="Z419" i="1"/>
  <c r="Z128" i="1"/>
  <c r="Z472" i="1"/>
  <c r="Z169" i="1"/>
  <c r="Z16" i="1"/>
  <c r="Z290" i="1"/>
  <c r="Z88" i="1"/>
  <c r="Z259" i="1"/>
  <c r="Z470" i="1"/>
  <c r="Z148" i="1"/>
  <c r="Z467" i="1"/>
  <c r="Z354" i="1"/>
  <c r="Z217" i="1"/>
  <c r="Z58" i="1"/>
  <c r="Z459" i="1"/>
  <c r="Z95" i="1"/>
  <c r="Z342" i="1"/>
  <c r="Z29" i="1"/>
  <c r="Z190" i="1"/>
  <c r="Z168" i="1"/>
  <c r="Z406" i="1"/>
  <c r="Z326" i="1"/>
  <c r="Z203" i="1"/>
  <c r="Z78" i="1"/>
  <c r="Z146" i="1"/>
  <c r="Z12" i="1"/>
  <c r="Z349" i="1"/>
  <c r="Z155" i="1"/>
  <c r="Z62" i="1"/>
  <c r="Z245" i="1"/>
  <c r="Z394" i="1"/>
  <c r="Z377" i="1"/>
  <c r="Z87" i="1"/>
  <c r="Z254" i="1"/>
  <c r="Z314" i="1"/>
  <c r="Z270" i="1"/>
  <c r="Z215" i="1"/>
  <c r="Z82" i="1"/>
  <c r="Z129" i="1"/>
  <c r="Z480" i="1"/>
  <c r="Z333" i="1"/>
  <c r="Z127" i="1"/>
  <c r="Z47" i="1"/>
  <c r="Z164" i="1"/>
  <c r="Z54" i="1"/>
  <c r="Z439" i="1"/>
  <c r="Z75" i="1"/>
  <c r="Z91" i="1"/>
  <c r="Z102" i="1"/>
  <c r="Z219" i="1"/>
  <c r="Z275" i="1"/>
  <c r="Z17" i="1"/>
  <c r="Z355" i="1"/>
  <c r="Z216" i="1"/>
  <c r="Z350" i="1"/>
  <c r="Z178" i="1"/>
  <c r="Z142" i="1"/>
  <c r="Z477" i="1"/>
  <c r="Z463" i="1"/>
  <c r="Z367" i="1"/>
  <c r="Z320" i="1"/>
  <c r="Z69" i="1"/>
  <c r="Z478" i="1"/>
  <c r="Z233" i="1"/>
  <c r="Z38" i="1"/>
  <c r="Z376" i="1"/>
  <c r="Z465" i="1"/>
  <c r="Z170" i="1"/>
  <c r="Z113" i="1"/>
  <c r="Z104" i="1"/>
  <c r="Z7" i="1"/>
  <c r="Z308" i="1"/>
  <c r="Z227" i="1"/>
  <c r="Z115" i="1"/>
  <c r="Z281" i="1"/>
  <c r="Z121" i="1"/>
  <c r="Z293" i="1"/>
  <c r="Z175" i="1"/>
  <c r="Z20" i="1"/>
  <c r="Z15" i="1"/>
  <c r="Z379" i="1"/>
  <c r="Z99" i="1"/>
  <c r="Z361" i="1"/>
  <c r="Z388" i="1"/>
  <c r="Z360" i="1"/>
  <c r="Z249" i="1"/>
  <c r="Z9" i="1"/>
  <c r="Z344" i="1"/>
  <c r="Z230" i="1"/>
  <c r="Z167" i="1"/>
  <c r="Z31" i="1"/>
  <c r="Z316" i="1"/>
  <c r="Z265" i="1"/>
  <c r="Q862" i="1" l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I901" i="4"/>
  <c r="J901" i="4" s="1"/>
  <c r="I902" i="4"/>
  <c r="J902" i="4" s="1"/>
  <c r="I903" i="4"/>
  <c r="J903" i="4" s="1"/>
  <c r="I904" i="4"/>
  <c r="J904" i="4" s="1"/>
  <c r="I905" i="4"/>
  <c r="J905" i="4" s="1"/>
  <c r="I906" i="4"/>
  <c r="J906" i="4" s="1"/>
  <c r="I907" i="4"/>
  <c r="J907" i="4" s="1"/>
  <c r="I908" i="4"/>
  <c r="J908" i="4" s="1"/>
  <c r="I909" i="4"/>
  <c r="J909" i="4" s="1"/>
  <c r="I910" i="4"/>
  <c r="J910" i="4" s="1"/>
  <c r="I911" i="4"/>
  <c r="J911" i="4" s="1"/>
  <c r="I912" i="4"/>
  <c r="J912" i="4" s="1"/>
  <c r="I913" i="4"/>
  <c r="J913" i="4" s="1"/>
  <c r="I914" i="4"/>
  <c r="J914" i="4" s="1"/>
  <c r="I915" i="4"/>
  <c r="J915" i="4" s="1"/>
  <c r="I916" i="4"/>
  <c r="J916" i="4" s="1"/>
  <c r="I917" i="4"/>
  <c r="J917" i="4" s="1"/>
  <c r="I918" i="4"/>
  <c r="J918" i="4" s="1"/>
  <c r="I919" i="4"/>
  <c r="J919" i="4" s="1"/>
  <c r="I920" i="4"/>
  <c r="J920" i="4" s="1"/>
  <c r="I921" i="4"/>
  <c r="J921" i="4" s="1"/>
  <c r="I922" i="4"/>
  <c r="J922" i="4" s="1"/>
  <c r="I923" i="4"/>
  <c r="J923" i="4" s="1"/>
  <c r="I924" i="4"/>
  <c r="J924" i="4" s="1"/>
  <c r="I925" i="4"/>
  <c r="J925" i="4" s="1"/>
  <c r="I926" i="4"/>
  <c r="J926" i="4" s="1"/>
  <c r="I927" i="4"/>
  <c r="J927" i="4" s="1"/>
  <c r="I928" i="4"/>
  <c r="J928" i="4" s="1"/>
  <c r="I929" i="4"/>
  <c r="J929" i="4" s="1"/>
  <c r="I930" i="4"/>
  <c r="J930" i="4" s="1"/>
  <c r="I931" i="4"/>
  <c r="J931" i="4" s="1"/>
  <c r="I932" i="4"/>
  <c r="J932" i="4" s="1"/>
  <c r="I933" i="4"/>
  <c r="J933" i="4" s="1"/>
  <c r="I934" i="4"/>
  <c r="J934" i="4" s="1"/>
  <c r="I935" i="4"/>
  <c r="J935" i="4" s="1"/>
  <c r="I936" i="4"/>
  <c r="J936" i="4" s="1"/>
  <c r="I937" i="4"/>
  <c r="J937" i="4" s="1"/>
  <c r="I938" i="4"/>
  <c r="J938" i="4" s="1"/>
  <c r="I939" i="4"/>
  <c r="J939" i="4" s="1"/>
  <c r="I940" i="4"/>
  <c r="J940" i="4" s="1"/>
  <c r="I941" i="4"/>
  <c r="J941" i="4" s="1"/>
  <c r="I942" i="4"/>
  <c r="J942" i="4" s="1"/>
  <c r="I943" i="4"/>
  <c r="J943" i="4" s="1"/>
  <c r="I944" i="4"/>
  <c r="J944" i="4" s="1"/>
  <c r="I945" i="4"/>
  <c r="J945" i="4" s="1"/>
  <c r="I946" i="4"/>
  <c r="J946" i="4" s="1"/>
  <c r="I947" i="4"/>
  <c r="J947" i="4" s="1"/>
  <c r="I948" i="4"/>
  <c r="J948" i="4" s="1"/>
  <c r="I949" i="4"/>
  <c r="J949" i="4" s="1"/>
  <c r="I950" i="4"/>
  <c r="J950" i="4" s="1"/>
  <c r="I951" i="4"/>
  <c r="J951" i="4" s="1"/>
  <c r="I952" i="4"/>
  <c r="J952" i="4" s="1"/>
  <c r="I953" i="4"/>
  <c r="J953" i="4" s="1"/>
  <c r="I954" i="4"/>
  <c r="J954" i="4" s="1"/>
  <c r="I955" i="4"/>
  <c r="J955" i="4" s="1"/>
  <c r="I956" i="4"/>
  <c r="J956" i="4" s="1"/>
  <c r="I957" i="4"/>
  <c r="J957" i="4" s="1"/>
  <c r="I958" i="4"/>
  <c r="J958" i="4" s="1"/>
  <c r="I959" i="4"/>
  <c r="J959" i="4" s="1"/>
  <c r="I960" i="4"/>
  <c r="J960" i="4" s="1"/>
  <c r="I961" i="4"/>
  <c r="J961" i="4" s="1"/>
  <c r="I962" i="4"/>
  <c r="J962" i="4" s="1"/>
  <c r="I963" i="4"/>
  <c r="J963" i="4" s="1"/>
  <c r="I964" i="4"/>
  <c r="J964" i="4" s="1"/>
  <c r="I965" i="4"/>
  <c r="J965" i="4" s="1"/>
  <c r="I966" i="4"/>
  <c r="J966" i="4" s="1"/>
  <c r="I967" i="4"/>
  <c r="J967" i="4" s="1"/>
  <c r="I968" i="4"/>
  <c r="J968" i="4" s="1"/>
  <c r="I969" i="4"/>
  <c r="J969" i="4" s="1"/>
  <c r="I970" i="4"/>
  <c r="J970" i="4" s="1"/>
  <c r="I971" i="4"/>
  <c r="J971" i="4" s="1"/>
  <c r="I972" i="4"/>
  <c r="J972" i="4" s="1"/>
  <c r="I973" i="4"/>
  <c r="J973" i="4" s="1"/>
  <c r="I974" i="4"/>
  <c r="J974" i="4" s="1"/>
  <c r="I975" i="4"/>
  <c r="J975" i="4" s="1"/>
  <c r="I976" i="4"/>
  <c r="J976" i="4" s="1"/>
  <c r="I977" i="4"/>
  <c r="J977" i="4" s="1"/>
  <c r="I978" i="4"/>
  <c r="J978" i="4" s="1"/>
  <c r="I979" i="4"/>
  <c r="J979" i="4" s="1"/>
  <c r="I980" i="4"/>
  <c r="J980" i="4" s="1"/>
  <c r="I981" i="4"/>
  <c r="J981" i="4" s="1"/>
  <c r="I982" i="4"/>
  <c r="J982" i="4" s="1"/>
  <c r="I983" i="4"/>
  <c r="J983" i="4" s="1"/>
  <c r="I984" i="4"/>
  <c r="J984" i="4" s="1"/>
  <c r="I985" i="4"/>
  <c r="J985" i="4" s="1"/>
  <c r="I986" i="4"/>
  <c r="J986" i="4" s="1"/>
  <c r="I987" i="4"/>
  <c r="J987" i="4" s="1"/>
  <c r="I988" i="4"/>
  <c r="J988" i="4" s="1"/>
  <c r="I989" i="4"/>
  <c r="J989" i="4" s="1"/>
  <c r="I990" i="4"/>
  <c r="J990" i="4" s="1"/>
  <c r="I991" i="4"/>
  <c r="J991" i="4" s="1"/>
  <c r="I992" i="4"/>
  <c r="J992" i="4" s="1"/>
  <c r="I993" i="4"/>
  <c r="J993" i="4" s="1"/>
  <c r="I994" i="4"/>
  <c r="J994" i="4" s="1"/>
  <c r="I995" i="4"/>
  <c r="J995" i="4" s="1"/>
  <c r="I996" i="4"/>
  <c r="J996" i="4" s="1"/>
  <c r="I997" i="4"/>
  <c r="J997" i="4" s="1"/>
  <c r="I998" i="4"/>
  <c r="J998" i="4" s="1"/>
  <c r="I999" i="4"/>
  <c r="J999" i="4" s="1"/>
  <c r="I1000" i="4"/>
  <c r="J1000" i="4" s="1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F901" i="4"/>
  <c r="G901" i="4" s="1"/>
  <c r="F902" i="4"/>
  <c r="G902" i="4" s="1"/>
  <c r="F903" i="4"/>
  <c r="G903" i="4" s="1"/>
  <c r="F904" i="4"/>
  <c r="G904" i="4" s="1"/>
  <c r="F905" i="4"/>
  <c r="G905" i="4" s="1"/>
  <c r="F906" i="4"/>
  <c r="G906" i="4" s="1"/>
  <c r="F907" i="4"/>
  <c r="G907" i="4" s="1"/>
  <c r="F908" i="4"/>
  <c r="G908" i="4" s="1"/>
  <c r="F909" i="4"/>
  <c r="G909" i="4" s="1"/>
  <c r="F910" i="4"/>
  <c r="G910" i="4" s="1"/>
  <c r="F911" i="4"/>
  <c r="G911" i="4" s="1"/>
  <c r="F912" i="4"/>
  <c r="G912" i="4" s="1"/>
  <c r="F913" i="4"/>
  <c r="G913" i="4" s="1"/>
  <c r="F914" i="4"/>
  <c r="G914" i="4" s="1"/>
  <c r="F915" i="4"/>
  <c r="G915" i="4" s="1"/>
  <c r="F916" i="4"/>
  <c r="G916" i="4" s="1"/>
  <c r="F917" i="4"/>
  <c r="G917" i="4" s="1"/>
  <c r="F918" i="4"/>
  <c r="G918" i="4" s="1"/>
  <c r="F919" i="4"/>
  <c r="G919" i="4" s="1"/>
  <c r="F920" i="4"/>
  <c r="G920" i="4" s="1"/>
  <c r="F921" i="4"/>
  <c r="G921" i="4" s="1"/>
  <c r="F922" i="4"/>
  <c r="G922" i="4" s="1"/>
  <c r="F923" i="4"/>
  <c r="G923" i="4" s="1"/>
  <c r="F924" i="4"/>
  <c r="G924" i="4" s="1"/>
  <c r="F925" i="4"/>
  <c r="G925" i="4" s="1"/>
  <c r="F926" i="4"/>
  <c r="G926" i="4" s="1"/>
  <c r="F927" i="4"/>
  <c r="G927" i="4" s="1"/>
  <c r="F928" i="4"/>
  <c r="G928" i="4" s="1"/>
  <c r="F929" i="4"/>
  <c r="G929" i="4" s="1"/>
  <c r="F930" i="4"/>
  <c r="G930" i="4" s="1"/>
  <c r="F931" i="4"/>
  <c r="G931" i="4" s="1"/>
  <c r="F932" i="4"/>
  <c r="G932" i="4" s="1"/>
  <c r="F933" i="4"/>
  <c r="G933" i="4" s="1"/>
  <c r="F934" i="4"/>
  <c r="G934" i="4" s="1"/>
  <c r="F935" i="4"/>
  <c r="G935" i="4" s="1"/>
  <c r="F936" i="4"/>
  <c r="G936" i="4" s="1"/>
  <c r="F937" i="4"/>
  <c r="G937" i="4" s="1"/>
  <c r="F938" i="4"/>
  <c r="G938" i="4" s="1"/>
  <c r="F939" i="4"/>
  <c r="G939" i="4" s="1"/>
  <c r="F940" i="4"/>
  <c r="G940" i="4" s="1"/>
  <c r="F941" i="4"/>
  <c r="G941" i="4" s="1"/>
  <c r="F942" i="4"/>
  <c r="G942" i="4" s="1"/>
  <c r="F943" i="4"/>
  <c r="G943" i="4" s="1"/>
  <c r="F944" i="4"/>
  <c r="G944" i="4" s="1"/>
  <c r="F945" i="4"/>
  <c r="G945" i="4" s="1"/>
  <c r="F946" i="4"/>
  <c r="G946" i="4" s="1"/>
  <c r="F947" i="4"/>
  <c r="G947" i="4" s="1"/>
  <c r="F948" i="4"/>
  <c r="G948" i="4" s="1"/>
  <c r="F949" i="4"/>
  <c r="G949" i="4" s="1"/>
  <c r="F950" i="4"/>
  <c r="G950" i="4" s="1"/>
  <c r="F951" i="4"/>
  <c r="G951" i="4" s="1"/>
  <c r="F952" i="4"/>
  <c r="G952" i="4" s="1"/>
  <c r="F953" i="4"/>
  <c r="G953" i="4" s="1"/>
  <c r="F954" i="4"/>
  <c r="G954" i="4" s="1"/>
  <c r="F955" i="4"/>
  <c r="G955" i="4" s="1"/>
  <c r="F956" i="4"/>
  <c r="G956" i="4" s="1"/>
  <c r="F957" i="4"/>
  <c r="G957" i="4" s="1"/>
  <c r="F958" i="4"/>
  <c r="G958" i="4" s="1"/>
  <c r="F959" i="4"/>
  <c r="G959" i="4" s="1"/>
  <c r="F960" i="4"/>
  <c r="G960" i="4" s="1"/>
  <c r="F961" i="4"/>
  <c r="G961" i="4" s="1"/>
  <c r="F962" i="4"/>
  <c r="G962" i="4" s="1"/>
  <c r="F963" i="4"/>
  <c r="G963" i="4" s="1"/>
  <c r="F964" i="4"/>
  <c r="G964" i="4" s="1"/>
  <c r="F965" i="4"/>
  <c r="G965" i="4" s="1"/>
  <c r="F966" i="4"/>
  <c r="G966" i="4" s="1"/>
  <c r="F967" i="4"/>
  <c r="G967" i="4" s="1"/>
  <c r="F968" i="4"/>
  <c r="G968" i="4" s="1"/>
  <c r="F969" i="4"/>
  <c r="G969" i="4" s="1"/>
  <c r="F970" i="4"/>
  <c r="G970" i="4" s="1"/>
  <c r="F971" i="4"/>
  <c r="G971" i="4" s="1"/>
  <c r="F972" i="4"/>
  <c r="G972" i="4" s="1"/>
  <c r="F973" i="4"/>
  <c r="G973" i="4" s="1"/>
  <c r="F974" i="4"/>
  <c r="G974" i="4" s="1"/>
  <c r="F975" i="4"/>
  <c r="G975" i="4" s="1"/>
  <c r="F976" i="4"/>
  <c r="G976" i="4" s="1"/>
  <c r="F977" i="4"/>
  <c r="G977" i="4" s="1"/>
  <c r="F978" i="4"/>
  <c r="G978" i="4" s="1"/>
  <c r="F979" i="4"/>
  <c r="G979" i="4" s="1"/>
  <c r="F980" i="4"/>
  <c r="G980" i="4" s="1"/>
  <c r="F981" i="4"/>
  <c r="G981" i="4" s="1"/>
  <c r="F982" i="4"/>
  <c r="G982" i="4" s="1"/>
  <c r="F983" i="4"/>
  <c r="G983" i="4" s="1"/>
  <c r="F984" i="4"/>
  <c r="G984" i="4" s="1"/>
  <c r="F985" i="4"/>
  <c r="G985" i="4" s="1"/>
  <c r="F986" i="4"/>
  <c r="G986" i="4" s="1"/>
  <c r="F987" i="4"/>
  <c r="G987" i="4" s="1"/>
  <c r="F988" i="4"/>
  <c r="G988" i="4" s="1"/>
  <c r="F989" i="4"/>
  <c r="G989" i="4" s="1"/>
  <c r="F990" i="4"/>
  <c r="G990" i="4" s="1"/>
  <c r="F991" i="4"/>
  <c r="G991" i="4" s="1"/>
  <c r="F992" i="4"/>
  <c r="G992" i="4" s="1"/>
  <c r="F993" i="4"/>
  <c r="G993" i="4" s="1"/>
  <c r="F994" i="4"/>
  <c r="G994" i="4" s="1"/>
  <c r="F995" i="4"/>
  <c r="G995" i="4" s="1"/>
  <c r="F996" i="4"/>
  <c r="G996" i="4" s="1"/>
  <c r="F997" i="4"/>
  <c r="G997" i="4" s="1"/>
  <c r="F998" i="4"/>
  <c r="G998" i="4" s="1"/>
  <c r="F999" i="4"/>
  <c r="G999" i="4" s="1"/>
  <c r="F1000" i="4"/>
  <c r="G1000" i="4" s="1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I862" i="4"/>
  <c r="J862" i="4" s="1"/>
  <c r="I863" i="4"/>
  <c r="J863" i="4" s="1"/>
  <c r="I864" i="4"/>
  <c r="J864" i="4" s="1"/>
  <c r="I865" i="4"/>
  <c r="J865" i="4" s="1"/>
  <c r="I866" i="4"/>
  <c r="J866" i="4" s="1"/>
  <c r="I867" i="4"/>
  <c r="J867" i="4" s="1"/>
  <c r="I868" i="4"/>
  <c r="J868" i="4" s="1"/>
  <c r="I869" i="4"/>
  <c r="J869" i="4" s="1"/>
  <c r="I870" i="4"/>
  <c r="J870" i="4" s="1"/>
  <c r="I871" i="4"/>
  <c r="J871" i="4" s="1"/>
  <c r="I872" i="4"/>
  <c r="J872" i="4" s="1"/>
  <c r="I873" i="4"/>
  <c r="J873" i="4" s="1"/>
  <c r="I874" i="4"/>
  <c r="J874" i="4" s="1"/>
  <c r="I875" i="4"/>
  <c r="J875" i="4" s="1"/>
  <c r="I876" i="4"/>
  <c r="J876" i="4" s="1"/>
  <c r="I877" i="4"/>
  <c r="J877" i="4" s="1"/>
  <c r="I878" i="4"/>
  <c r="J878" i="4" s="1"/>
  <c r="I879" i="4"/>
  <c r="J879" i="4" s="1"/>
  <c r="I880" i="4"/>
  <c r="J880" i="4" s="1"/>
  <c r="I881" i="4"/>
  <c r="J881" i="4" s="1"/>
  <c r="I882" i="4"/>
  <c r="J882" i="4" s="1"/>
  <c r="I883" i="4"/>
  <c r="J883" i="4" s="1"/>
  <c r="I884" i="4"/>
  <c r="J884" i="4" s="1"/>
  <c r="I885" i="4"/>
  <c r="J885" i="4" s="1"/>
  <c r="I886" i="4"/>
  <c r="J886" i="4" s="1"/>
  <c r="I887" i="4"/>
  <c r="J887" i="4" s="1"/>
  <c r="I888" i="4"/>
  <c r="J888" i="4" s="1"/>
  <c r="I889" i="4"/>
  <c r="J889" i="4" s="1"/>
  <c r="I890" i="4"/>
  <c r="J890" i="4" s="1"/>
  <c r="I891" i="4"/>
  <c r="J891" i="4" s="1"/>
  <c r="I892" i="4"/>
  <c r="J892" i="4" s="1"/>
  <c r="I893" i="4"/>
  <c r="J893" i="4" s="1"/>
  <c r="I894" i="4"/>
  <c r="J894" i="4" s="1"/>
  <c r="I895" i="4"/>
  <c r="J895" i="4" s="1"/>
  <c r="I896" i="4"/>
  <c r="J896" i="4" s="1"/>
  <c r="I897" i="4"/>
  <c r="J897" i="4" s="1"/>
  <c r="I898" i="4"/>
  <c r="J898" i="4" s="1"/>
  <c r="I899" i="4"/>
  <c r="J899" i="4" s="1"/>
  <c r="I900" i="4"/>
  <c r="J900" i="4" s="1"/>
  <c r="F862" i="4"/>
  <c r="G862" i="4" s="1"/>
  <c r="F863" i="4"/>
  <c r="G863" i="4" s="1"/>
  <c r="F864" i="4"/>
  <c r="G864" i="4" s="1"/>
  <c r="F865" i="4"/>
  <c r="G865" i="4" s="1"/>
  <c r="F866" i="4"/>
  <c r="G866" i="4" s="1"/>
  <c r="F867" i="4"/>
  <c r="G867" i="4" s="1"/>
  <c r="F868" i="4"/>
  <c r="G868" i="4" s="1"/>
  <c r="F869" i="4"/>
  <c r="G869" i="4" s="1"/>
  <c r="F870" i="4"/>
  <c r="G870" i="4" s="1"/>
  <c r="F871" i="4"/>
  <c r="G871" i="4" s="1"/>
  <c r="F872" i="4"/>
  <c r="G872" i="4" s="1"/>
  <c r="F873" i="4"/>
  <c r="G873" i="4" s="1"/>
  <c r="F874" i="4"/>
  <c r="G874" i="4" s="1"/>
  <c r="F875" i="4"/>
  <c r="G875" i="4" s="1"/>
  <c r="F876" i="4"/>
  <c r="G876" i="4" s="1"/>
  <c r="F877" i="4"/>
  <c r="G877" i="4" s="1"/>
  <c r="F878" i="4"/>
  <c r="G878" i="4" s="1"/>
  <c r="F879" i="4"/>
  <c r="G879" i="4" s="1"/>
  <c r="F880" i="4"/>
  <c r="G880" i="4" s="1"/>
  <c r="F881" i="4"/>
  <c r="G881" i="4" s="1"/>
  <c r="F882" i="4"/>
  <c r="G882" i="4" s="1"/>
  <c r="F883" i="4"/>
  <c r="G883" i="4" s="1"/>
  <c r="F884" i="4"/>
  <c r="G884" i="4" s="1"/>
  <c r="F885" i="4"/>
  <c r="G885" i="4" s="1"/>
  <c r="F886" i="4"/>
  <c r="G886" i="4" s="1"/>
  <c r="F887" i="4"/>
  <c r="G887" i="4" s="1"/>
  <c r="F888" i="4"/>
  <c r="G888" i="4" s="1"/>
  <c r="F889" i="4"/>
  <c r="G889" i="4" s="1"/>
  <c r="F890" i="4"/>
  <c r="G890" i="4" s="1"/>
  <c r="F891" i="4"/>
  <c r="G891" i="4" s="1"/>
  <c r="F892" i="4"/>
  <c r="G892" i="4" s="1"/>
  <c r="F893" i="4"/>
  <c r="G893" i="4" s="1"/>
  <c r="F894" i="4"/>
  <c r="G894" i="4" s="1"/>
  <c r="F895" i="4"/>
  <c r="G895" i="4" s="1"/>
  <c r="F896" i="4"/>
  <c r="G896" i="4" s="1"/>
  <c r="F897" i="4"/>
  <c r="G897" i="4" s="1"/>
  <c r="F898" i="4"/>
  <c r="G898" i="4" s="1"/>
  <c r="F899" i="4"/>
  <c r="G899" i="4" s="1"/>
  <c r="F900" i="4"/>
  <c r="G900" i="4" s="1"/>
  <c r="I4" i="4" l="1"/>
  <c r="I5" i="4"/>
  <c r="I6" i="4"/>
  <c r="I7" i="4"/>
  <c r="I8" i="4"/>
  <c r="I9" i="4"/>
  <c r="I10" i="4"/>
  <c r="I11" i="4"/>
  <c r="J11" i="4" s="1"/>
  <c r="I12" i="4"/>
  <c r="I13" i="4"/>
  <c r="I14" i="4"/>
  <c r="I15" i="4"/>
  <c r="I16" i="4"/>
  <c r="I17" i="4"/>
  <c r="I18" i="4"/>
  <c r="J18" i="4" s="1"/>
  <c r="I19" i="4"/>
  <c r="J19" i="4" s="1"/>
  <c r="I20" i="4"/>
  <c r="I21" i="4"/>
  <c r="I22" i="4"/>
  <c r="I23" i="4"/>
  <c r="I24" i="4"/>
  <c r="I25" i="4"/>
  <c r="J25" i="4" s="1"/>
  <c r="I26" i="4"/>
  <c r="I27" i="4"/>
  <c r="J27" i="4" s="1"/>
  <c r="I28" i="4"/>
  <c r="I29" i="4"/>
  <c r="I30" i="4"/>
  <c r="I31" i="4"/>
  <c r="I32" i="4"/>
  <c r="I33" i="4"/>
  <c r="J33" i="4" s="1"/>
  <c r="I34" i="4"/>
  <c r="J34" i="4" s="1"/>
  <c r="I35" i="4"/>
  <c r="J35" i="4" s="1"/>
  <c r="I36" i="4"/>
  <c r="I37" i="4"/>
  <c r="I38" i="4"/>
  <c r="I39" i="4"/>
  <c r="I40" i="4"/>
  <c r="I41" i="4"/>
  <c r="I42" i="4"/>
  <c r="J42" i="4" s="1"/>
  <c r="I43" i="4"/>
  <c r="J43" i="4" s="1"/>
  <c r="I44" i="4"/>
  <c r="I45" i="4"/>
  <c r="I46" i="4"/>
  <c r="I47" i="4"/>
  <c r="I48" i="4"/>
  <c r="I49" i="4"/>
  <c r="J49" i="4" s="1"/>
  <c r="I50" i="4"/>
  <c r="I51" i="4"/>
  <c r="J51" i="4" s="1"/>
  <c r="I52" i="4"/>
  <c r="I53" i="4"/>
  <c r="I54" i="4"/>
  <c r="I55" i="4"/>
  <c r="I56" i="4"/>
  <c r="I57" i="4"/>
  <c r="J57" i="4" s="1"/>
  <c r="I58" i="4"/>
  <c r="J58" i="4" s="1"/>
  <c r="I59" i="4"/>
  <c r="J59" i="4" s="1"/>
  <c r="I60" i="4"/>
  <c r="I61" i="4"/>
  <c r="I62" i="4"/>
  <c r="I63" i="4"/>
  <c r="I64" i="4"/>
  <c r="I65" i="4"/>
  <c r="I66" i="4"/>
  <c r="J66" i="4" s="1"/>
  <c r="I67" i="4"/>
  <c r="J67" i="4" s="1"/>
  <c r="I68" i="4"/>
  <c r="I69" i="4"/>
  <c r="I70" i="4"/>
  <c r="I71" i="4"/>
  <c r="I72" i="4"/>
  <c r="I73" i="4"/>
  <c r="I74" i="4"/>
  <c r="J74" i="4" s="1"/>
  <c r="I75" i="4"/>
  <c r="J75" i="4" s="1"/>
  <c r="I76" i="4"/>
  <c r="I77" i="4"/>
  <c r="I78" i="4"/>
  <c r="I79" i="4"/>
  <c r="I80" i="4"/>
  <c r="I81" i="4"/>
  <c r="J81" i="4" s="1"/>
  <c r="I82" i="4"/>
  <c r="J82" i="4" s="1"/>
  <c r="I83" i="4"/>
  <c r="J83" i="4" s="1"/>
  <c r="I84" i="4"/>
  <c r="I85" i="4"/>
  <c r="I86" i="4"/>
  <c r="I87" i="4"/>
  <c r="I88" i="4"/>
  <c r="I89" i="4"/>
  <c r="J89" i="4" s="1"/>
  <c r="I90" i="4"/>
  <c r="J90" i="4" s="1"/>
  <c r="I91" i="4"/>
  <c r="J91" i="4" s="1"/>
  <c r="I92" i="4"/>
  <c r="I93" i="4"/>
  <c r="I94" i="4"/>
  <c r="I95" i="4"/>
  <c r="I96" i="4"/>
  <c r="I97" i="4"/>
  <c r="I98" i="4"/>
  <c r="J98" i="4" s="1"/>
  <c r="I99" i="4"/>
  <c r="J99" i="4" s="1"/>
  <c r="I100" i="4"/>
  <c r="I101" i="4"/>
  <c r="I102" i="4"/>
  <c r="I103" i="4"/>
  <c r="I104" i="4"/>
  <c r="I105" i="4"/>
  <c r="I106" i="4"/>
  <c r="J106" i="4" s="1"/>
  <c r="I107" i="4"/>
  <c r="J107" i="4" s="1"/>
  <c r="I108" i="4"/>
  <c r="I109" i="4"/>
  <c r="I110" i="4"/>
  <c r="I111" i="4"/>
  <c r="I112" i="4"/>
  <c r="I113" i="4"/>
  <c r="J113" i="4" s="1"/>
  <c r="I114" i="4"/>
  <c r="I115" i="4"/>
  <c r="J115" i="4" s="1"/>
  <c r="I116" i="4"/>
  <c r="I117" i="4"/>
  <c r="I118" i="4"/>
  <c r="I119" i="4"/>
  <c r="I120" i="4"/>
  <c r="I121" i="4"/>
  <c r="J121" i="4" s="1"/>
  <c r="I122" i="4"/>
  <c r="J122" i="4" s="1"/>
  <c r="I123" i="4"/>
  <c r="J123" i="4" s="1"/>
  <c r="I124" i="4"/>
  <c r="I125" i="4"/>
  <c r="I126" i="4"/>
  <c r="I127" i="4"/>
  <c r="I128" i="4"/>
  <c r="I129" i="4"/>
  <c r="I130" i="4"/>
  <c r="J130" i="4" s="1"/>
  <c r="I131" i="4"/>
  <c r="J131" i="4" s="1"/>
  <c r="I132" i="4"/>
  <c r="I133" i="4"/>
  <c r="I134" i="4"/>
  <c r="I135" i="4"/>
  <c r="I136" i="4"/>
  <c r="I137" i="4"/>
  <c r="J137" i="4" s="1"/>
  <c r="I138" i="4"/>
  <c r="I139" i="4"/>
  <c r="J139" i="4" s="1"/>
  <c r="I140" i="4"/>
  <c r="I141" i="4"/>
  <c r="I142" i="4"/>
  <c r="I143" i="4"/>
  <c r="I144" i="4"/>
  <c r="I145" i="4"/>
  <c r="J145" i="4" s="1"/>
  <c r="I146" i="4"/>
  <c r="J146" i="4" s="1"/>
  <c r="I147" i="4"/>
  <c r="J147" i="4" s="1"/>
  <c r="I148" i="4"/>
  <c r="I149" i="4"/>
  <c r="I150" i="4"/>
  <c r="I151" i="4"/>
  <c r="I152" i="4"/>
  <c r="I153" i="4"/>
  <c r="I154" i="4"/>
  <c r="J154" i="4" s="1"/>
  <c r="I155" i="4"/>
  <c r="J155" i="4" s="1"/>
  <c r="I156" i="4"/>
  <c r="I157" i="4"/>
  <c r="I158" i="4"/>
  <c r="I159" i="4"/>
  <c r="I160" i="4"/>
  <c r="I161" i="4"/>
  <c r="J161" i="4" s="1"/>
  <c r="I162" i="4"/>
  <c r="J162" i="4" s="1"/>
  <c r="I163" i="4"/>
  <c r="J163" i="4" s="1"/>
  <c r="I164" i="4"/>
  <c r="I165" i="4"/>
  <c r="I166" i="4"/>
  <c r="I167" i="4"/>
  <c r="I168" i="4"/>
  <c r="I169" i="4"/>
  <c r="I170" i="4"/>
  <c r="I171" i="4"/>
  <c r="J171" i="4" s="1"/>
  <c r="I172" i="4"/>
  <c r="I173" i="4"/>
  <c r="I174" i="4"/>
  <c r="I175" i="4"/>
  <c r="I176" i="4"/>
  <c r="I177" i="4"/>
  <c r="J177" i="4" s="1"/>
  <c r="I178" i="4"/>
  <c r="J178" i="4" s="1"/>
  <c r="I179" i="4"/>
  <c r="J179" i="4" s="1"/>
  <c r="I180" i="4"/>
  <c r="I181" i="4"/>
  <c r="I182" i="4"/>
  <c r="I183" i="4"/>
  <c r="I184" i="4"/>
  <c r="I185" i="4"/>
  <c r="I186" i="4"/>
  <c r="J186" i="4" s="1"/>
  <c r="I187" i="4"/>
  <c r="J187" i="4" s="1"/>
  <c r="I188" i="4"/>
  <c r="I189" i="4"/>
  <c r="I190" i="4"/>
  <c r="I191" i="4"/>
  <c r="I192" i="4"/>
  <c r="I193" i="4"/>
  <c r="I194" i="4"/>
  <c r="I195" i="4"/>
  <c r="J195" i="4" s="1"/>
  <c r="I196" i="4"/>
  <c r="I197" i="4"/>
  <c r="I198" i="4"/>
  <c r="I199" i="4"/>
  <c r="I200" i="4"/>
  <c r="I201" i="4"/>
  <c r="J201" i="4" s="1"/>
  <c r="I202" i="4"/>
  <c r="J202" i="4" s="1"/>
  <c r="I203" i="4"/>
  <c r="J203" i="4" s="1"/>
  <c r="I204" i="4"/>
  <c r="I205" i="4"/>
  <c r="I206" i="4"/>
  <c r="I207" i="4"/>
  <c r="I208" i="4"/>
  <c r="I209" i="4"/>
  <c r="J209" i="4" s="1"/>
  <c r="I210" i="4"/>
  <c r="I211" i="4"/>
  <c r="J211" i="4" s="1"/>
  <c r="I212" i="4"/>
  <c r="I213" i="4"/>
  <c r="I214" i="4"/>
  <c r="I215" i="4"/>
  <c r="I216" i="4"/>
  <c r="I217" i="4"/>
  <c r="J217" i="4" s="1"/>
  <c r="I218" i="4"/>
  <c r="J218" i="4" s="1"/>
  <c r="I219" i="4"/>
  <c r="J219" i="4" s="1"/>
  <c r="I220" i="4"/>
  <c r="I221" i="4"/>
  <c r="I222" i="4"/>
  <c r="I223" i="4"/>
  <c r="I224" i="4"/>
  <c r="I225" i="4"/>
  <c r="J225" i="4" s="1"/>
  <c r="I226" i="4"/>
  <c r="J226" i="4" s="1"/>
  <c r="I227" i="4"/>
  <c r="J227" i="4" s="1"/>
  <c r="I228" i="4"/>
  <c r="I229" i="4"/>
  <c r="I230" i="4"/>
  <c r="I231" i="4"/>
  <c r="I232" i="4"/>
  <c r="I233" i="4"/>
  <c r="J233" i="4" s="1"/>
  <c r="I234" i="4"/>
  <c r="J234" i="4" s="1"/>
  <c r="I235" i="4"/>
  <c r="J235" i="4" s="1"/>
  <c r="I236" i="4"/>
  <c r="I237" i="4"/>
  <c r="I238" i="4"/>
  <c r="I239" i="4"/>
  <c r="I240" i="4"/>
  <c r="I241" i="4"/>
  <c r="I242" i="4"/>
  <c r="J242" i="4" s="1"/>
  <c r="I243" i="4"/>
  <c r="J243" i="4" s="1"/>
  <c r="I244" i="4"/>
  <c r="I245" i="4"/>
  <c r="I246" i="4"/>
  <c r="I247" i="4"/>
  <c r="I248" i="4"/>
  <c r="I249" i="4"/>
  <c r="I250" i="4"/>
  <c r="J250" i="4" s="1"/>
  <c r="I251" i="4"/>
  <c r="J251" i="4" s="1"/>
  <c r="I252" i="4"/>
  <c r="I253" i="4"/>
  <c r="I254" i="4"/>
  <c r="I255" i="4"/>
  <c r="I256" i="4"/>
  <c r="I257" i="4"/>
  <c r="J257" i="4" s="1"/>
  <c r="I258" i="4"/>
  <c r="J258" i="4" s="1"/>
  <c r="I259" i="4"/>
  <c r="J259" i="4" s="1"/>
  <c r="I260" i="4"/>
  <c r="I261" i="4"/>
  <c r="I262" i="4"/>
  <c r="I263" i="4"/>
  <c r="I264" i="4"/>
  <c r="I265" i="4"/>
  <c r="J265" i="4" s="1"/>
  <c r="I266" i="4"/>
  <c r="J266" i="4" s="1"/>
  <c r="I267" i="4"/>
  <c r="J267" i="4" s="1"/>
  <c r="I268" i="4"/>
  <c r="I269" i="4"/>
  <c r="I270" i="4"/>
  <c r="I271" i="4"/>
  <c r="I272" i="4"/>
  <c r="I273" i="4"/>
  <c r="I274" i="4"/>
  <c r="J274" i="4" s="1"/>
  <c r="I275" i="4"/>
  <c r="J275" i="4" s="1"/>
  <c r="I276" i="4"/>
  <c r="I277" i="4"/>
  <c r="I278" i="4"/>
  <c r="I279" i="4"/>
  <c r="I280" i="4"/>
  <c r="I281" i="4"/>
  <c r="J281" i="4" s="1"/>
  <c r="I282" i="4"/>
  <c r="I283" i="4"/>
  <c r="J283" i="4" s="1"/>
  <c r="I284" i="4"/>
  <c r="I285" i="4"/>
  <c r="I286" i="4"/>
  <c r="I287" i="4"/>
  <c r="I288" i="4"/>
  <c r="I289" i="4"/>
  <c r="J289" i="4" s="1"/>
  <c r="I290" i="4"/>
  <c r="J290" i="4" s="1"/>
  <c r="I291" i="4"/>
  <c r="J291" i="4" s="1"/>
  <c r="I292" i="4"/>
  <c r="I293" i="4"/>
  <c r="I294" i="4"/>
  <c r="I295" i="4"/>
  <c r="I296" i="4"/>
  <c r="I297" i="4"/>
  <c r="J297" i="4" s="1"/>
  <c r="I298" i="4"/>
  <c r="I299" i="4"/>
  <c r="J299" i="4" s="1"/>
  <c r="I300" i="4"/>
  <c r="I301" i="4"/>
  <c r="I302" i="4"/>
  <c r="I303" i="4"/>
  <c r="I304" i="4"/>
  <c r="I305" i="4"/>
  <c r="J305" i="4" s="1"/>
  <c r="I306" i="4"/>
  <c r="J306" i="4" s="1"/>
  <c r="I307" i="4"/>
  <c r="J307" i="4" s="1"/>
  <c r="I308" i="4"/>
  <c r="I309" i="4"/>
  <c r="I310" i="4"/>
  <c r="I311" i="4"/>
  <c r="I312" i="4"/>
  <c r="I313" i="4"/>
  <c r="J313" i="4" s="1"/>
  <c r="I314" i="4"/>
  <c r="J314" i="4" s="1"/>
  <c r="I315" i="4"/>
  <c r="J315" i="4" s="1"/>
  <c r="I316" i="4"/>
  <c r="I317" i="4"/>
  <c r="I318" i="4"/>
  <c r="I319" i="4"/>
  <c r="I320" i="4"/>
  <c r="I321" i="4"/>
  <c r="J321" i="4" s="1"/>
  <c r="I322" i="4"/>
  <c r="J322" i="4" s="1"/>
  <c r="I323" i="4"/>
  <c r="J323" i="4" s="1"/>
  <c r="I324" i="4"/>
  <c r="I325" i="4"/>
  <c r="I326" i="4"/>
  <c r="I327" i="4"/>
  <c r="I328" i="4"/>
  <c r="I329" i="4"/>
  <c r="J329" i="4" s="1"/>
  <c r="I330" i="4"/>
  <c r="J330" i="4" s="1"/>
  <c r="I331" i="4"/>
  <c r="J331" i="4" s="1"/>
  <c r="I332" i="4"/>
  <c r="I333" i="4"/>
  <c r="I334" i="4"/>
  <c r="I335" i="4"/>
  <c r="I336" i="4"/>
  <c r="I337" i="4"/>
  <c r="J337" i="4" s="1"/>
  <c r="I338" i="4"/>
  <c r="J338" i="4" s="1"/>
  <c r="I339" i="4"/>
  <c r="J339" i="4" s="1"/>
  <c r="I340" i="4"/>
  <c r="I341" i="4"/>
  <c r="I342" i="4"/>
  <c r="I343" i="4"/>
  <c r="I344" i="4"/>
  <c r="I345" i="4"/>
  <c r="J345" i="4" s="1"/>
  <c r="I346" i="4"/>
  <c r="J346" i="4" s="1"/>
  <c r="I347" i="4"/>
  <c r="J347" i="4" s="1"/>
  <c r="I348" i="4"/>
  <c r="I349" i="4"/>
  <c r="I350" i="4"/>
  <c r="I351" i="4"/>
  <c r="I352" i="4"/>
  <c r="I353" i="4"/>
  <c r="J353" i="4" s="1"/>
  <c r="I354" i="4"/>
  <c r="I355" i="4"/>
  <c r="J355" i="4" s="1"/>
  <c r="I356" i="4"/>
  <c r="I357" i="4"/>
  <c r="I358" i="4"/>
  <c r="I359" i="4"/>
  <c r="I360" i="4"/>
  <c r="I361" i="4"/>
  <c r="J361" i="4" s="1"/>
  <c r="I362" i="4"/>
  <c r="J362" i="4" s="1"/>
  <c r="I363" i="4"/>
  <c r="J363" i="4" s="1"/>
  <c r="I364" i="4"/>
  <c r="I365" i="4"/>
  <c r="I366" i="4"/>
  <c r="I367" i="4"/>
  <c r="I368" i="4"/>
  <c r="I369" i="4"/>
  <c r="J369" i="4" s="1"/>
  <c r="I370" i="4"/>
  <c r="J370" i="4" s="1"/>
  <c r="I371" i="4"/>
  <c r="J371" i="4" s="1"/>
  <c r="I372" i="4"/>
  <c r="I373" i="4"/>
  <c r="I374" i="4"/>
  <c r="I375" i="4"/>
  <c r="I376" i="4"/>
  <c r="I377" i="4"/>
  <c r="J377" i="4" s="1"/>
  <c r="I378" i="4"/>
  <c r="I379" i="4"/>
  <c r="J379" i="4" s="1"/>
  <c r="I380" i="4"/>
  <c r="I381" i="4"/>
  <c r="I382" i="4"/>
  <c r="I383" i="4"/>
  <c r="I384" i="4"/>
  <c r="I385" i="4"/>
  <c r="J385" i="4" s="1"/>
  <c r="I386" i="4"/>
  <c r="J386" i="4" s="1"/>
  <c r="I387" i="4"/>
  <c r="J387" i="4" s="1"/>
  <c r="I388" i="4"/>
  <c r="I389" i="4"/>
  <c r="I390" i="4"/>
  <c r="I391" i="4"/>
  <c r="I392" i="4"/>
  <c r="I393" i="4"/>
  <c r="J393" i="4" s="1"/>
  <c r="I394" i="4"/>
  <c r="J394" i="4" s="1"/>
  <c r="I395" i="4"/>
  <c r="J395" i="4" s="1"/>
  <c r="I396" i="4"/>
  <c r="I397" i="4"/>
  <c r="I398" i="4"/>
  <c r="I399" i="4"/>
  <c r="I400" i="4"/>
  <c r="I401" i="4"/>
  <c r="J401" i="4" s="1"/>
  <c r="I402" i="4"/>
  <c r="I403" i="4"/>
  <c r="J403" i="4" s="1"/>
  <c r="I404" i="4"/>
  <c r="I405" i="4"/>
  <c r="I406" i="4"/>
  <c r="I407" i="4"/>
  <c r="I408" i="4"/>
  <c r="I409" i="4"/>
  <c r="J409" i="4" s="1"/>
  <c r="I410" i="4"/>
  <c r="J410" i="4" s="1"/>
  <c r="I411" i="4"/>
  <c r="J411" i="4" s="1"/>
  <c r="I412" i="4"/>
  <c r="I413" i="4"/>
  <c r="I414" i="4"/>
  <c r="I415" i="4"/>
  <c r="I416" i="4"/>
  <c r="I417" i="4"/>
  <c r="J417" i="4" s="1"/>
  <c r="I418" i="4"/>
  <c r="J418" i="4" s="1"/>
  <c r="I419" i="4"/>
  <c r="J419" i="4" s="1"/>
  <c r="I420" i="4"/>
  <c r="I421" i="4"/>
  <c r="I422" i="4"/>
  <c r="I423" i="4"/>
  <c r="I424" i="4"/>
  <c r="I425" i="4"/>
  <c r="J425" i="4" s="1"/>
  <c r="I426" i="4"/>
  <c r="J426" i="4" s="1"/>
  <c r="I427" i="4"/>
  <c r="J427" i="4" s="1"/>
  <c r="I428" i="4"/>
  <c r="I429" i="4"/>
  <c r="I430" i="4"/>
  <c r="I431" i="4"/>
  <c r="I432" i="4"/>
  <c r="I433" i="4"/>
  <c r="J433" i="4" s="1"/>
  <c r="I434" i="4"/>
  <c r="I435" i="4"/>
  <c r="J435" i="4" s="1"/>
  <c r="I436" i="4"/>
  <c r="I437" i="4"/>
  <c r="I438" i="4"/>
  <c r="I439" i="4"/>
  <c r="I440" i="4"/>
  <c r="I441" i="4"/>
  <c r="J441" i="4" s="1"/>
  <c r="I442" i="4"/>
  <c r="J442" i="4" s="1"/>
  <c r="I443" i="4"/>
  <c r="J443" i="4" s="1"/>
  <c r="I444" i="4"/>
  <c r="I445" i="4"/>
  <c r="I446" i="4"/>
  <c r="I447" i="4"/>
  <c r="I448" i="4"/>
  <c r="I449" i="4"/>
  <c r="J449" i="4" s="1"/>
  <c r="I450" i="4"/>
  <c r="J450" i="4" s="1"/>
  <c r="I451" i="4"/>
  <c r="J451" i="4" s="1"/>
  <c r="I452" i="4"/>
  <c r="I453" i="4"/>
  <c r="I454" i="4"/>
  <c r="I455" i="4"/>
  <c r="I456" i="4"/>
  <c r="I457" i="4"/>
  <c r="J457" i="4" s="1"/>
  <c r="I458" i="4"/>
  <c r="J458" i="4" s="1"/>
  <c r="I459" i="4"/>
  <c r="J459" i="4" s="1"/>
  <c r="I460" i="4"/>
  <c r="I461" i="4"/>
  <c r="I462" i="4"/>
  <c r="I463" i="4"/>
  <c r="I464" i="4"/>
  <c r="I465" i="4"/>
  <c r="J465" i="4" s="1"/>
  <c r="I466" i="4"/>
  <c r="I467" i="4"/>
  <c r="J467" i="4" s="1"/>
  <c r="I468" i="4"/>
  <c r="I469" i="4"/>
  <c r="I470" i="4"/>
  <c r="I471" i="4"/>
  <c r="I472" i="4"/>
  <c r="I473" i="4"/>
  <c r="J473" i="4" s="1"/>
  <c r="I474" i="4"/>
  <c r="J474" i="4" s="1"/>
  <c r="I475" i="4"/>
  <c r="J475" i="4" s="1"/>
  <c r="I476" i="4"/>
  <c r="I477" i="4"/>
  <c r="I478" i="4"/>
  <c r="I479" i="4"/>
  <c r="I480" i="4"/>
  <c r="I481" i="4"/>
  <c r="J481" i="4" s="1"/>
  <c r="I482" i="4"/>
  <c r="J482" i="4" s="1"/>
  <c r="I483" i="4"/>
  <c r="J483" i="4" s="1"/>
  <c r="I484" i="4"/>
  <c r="I485" i="4"/>
  <c r="I486" i="4"/>
  <c r="I487" i="4"/>
  <c r="I488" i="4"/>
  <c r="I489" i="4"/>
  <c r="J489" i="4" s="1"/>
  <c r="I490" i="4"/>
  <c r="I491" i="4"/>
  <c r="J491" i="4" s="1"/>
  <c r="I492" i="4"/>
  <c r="I493" i="4"/>
  <c r="I494" i="4"/>
  <c r="I495" i="4"/>
  <c r="I496" i="4"/>
  <c r="I497" i="4"/>
  <c r="J497" i="4" s="1"/>
  <c r="I498" i="4"/>
  <c r="J498" i="4" s="1"/>
  <c r="I499" i="4"/>
  <c r="J499" i="4" s="1"/>
  <c r="I500" i="4"/>
  <c r="I501" i="4"/>
  <c r="I502" i="4"/>
  <c r="I503" i="4"/>
  <c r="I504" i="4"/>
  <c r="I505" i="4"/>
  <c r="J505" i="4" s="1"/>
  <c r="I506" i="4"/>
  <c r="J506" i="4" s="1"/>
  <c r="I507" i="4"/>
  <c r="J507" i="4" s="1"/>
  <c r="I508" i="4"/>
  <c r="I509" i="4"/>
  <c r="I510" i="4"/>
  <c r="I511" i="4"/>
  <c r="I512" i="4"/>
  <c r="I513" i="4"/>
  <c r="J513" i="4" s="1"/>
  <c r="I514" i="4"/>
  <c r="I515" i="4"/>
  <c r="J515" i="4" s="1"/>
  <c r="I516" i="4"/>
  <c r="I517" i="4"/>
  <c r="I518" i="4"/>
  <c r="I519" i="4"/>
  <c r="I520" i="4"/>
  <c r="I521" i="4"/>
  <c r="J521" i="4" s="1"/>
  <c r="I522" i="4"/>
  <c r="J522" i="4" s="1"/>
  <c r="I523" i="4"/>
  <c r="J523" i="4" s="1"/>
  <c r="I524" i="4"/>
  <c r="I525" i="4"/>
  <c r="I526" i="4"/>
  <c r="I527" i="4"/>
  <c r="I528" i="4"/>
  <c r="I529" i="4"/>
  <c r="J529" i="4" s="1"/>
  <c r="I530" i="4"/>
  <c r="J530" i="4" s="1"/>
  <c r="I531" i="4"/>
  <c r="J531" i="4" s="1"/>
  <c r="I532" i="4"/>
  <c r="I533" i="4"/>
  <c r="I534" i="4"/>
  <c r="I535" i="4"/>
  <c r="I536" i="4"/>
  <c r="I537" i="4"/>
  <c r="J537" i="4" s="1"/>
  <c r="I538" i="4"/>
  <c r="I539" i="4"/>
  <c r="J539" i="4" s="1"/>
  <c r="I540" i="4"/>
  <c r="I541" i="4"/>
  <c r="I542" i="4"/>
  <c r="I543" i="4"/>
  <c r="I544" i="4"/>
  <c r="I545" i="4"/>
  <c r="J545" i="4" s="1"/>
  <c r="I546" i="4"/>
  <c r="J546" i="4" s="1"/>
  <c r="I547" i="4"/>
  <c r="J547" i="4" s="1"/>
  <c r="I548" i="4"/>
  <c r="I549" i="4"/>
  <c r="I550" i="4"/>
  <c r="I551" i="4"/>
  <c r="I552" i="4"/>
  <c r="I553" i="4"/>
  <c r="J553" i="4" s="1"/>
  <c r="I554" i="4"/>
  <c r="J554" i="4" s="1"/>
  <c r="I555" i="4"/>
  <c r="J555" i="4" s="1"/>
  <c r="I556" i="4"/>
  <c r="I557" i="4"/>
  <c r="I558" i="4"/>
  <c r="I559" i="4"/>
  <c r="I560" i="4"/>
  <c r="I561" i="4"/>
  <c r="J561" i="4" s="1"/>
  <c r="I562" i="4"/>
  <c r="I563" i="4"/>
  <c r="J563" i="4" s="1"/>
  <c r="I564" i="4"/>
  <c r="I565" i="4"/>
  <c r="I566" i="4"/>
  <c r="I567" i="4"/>
  <c r="I568" i="4"/>
  <c r="I569" i="4"/>
  <c r="J569" i="4" s="1"/>
  <c r="I570" i="4"/>
  <c r="J570" i="4" s="1"/>
  <c r="I571" i="4"/>
  <c r="J571" i="4" s="1"/>
  <c r="I572" i="4"/>
  <c r="I573" i="4"/>
  <c r="I574" i="4"/>
  <c r="I575" i="4"/>
  <c r="I576" i="4"/>
  <c r="I577" i="4"/>
  <c r="J577" i="4" s="1"/>
  <c r="I578" i="4"/>
  <c r="J578" i="4" s="1"/>
  <c r="I579" i="4"/>
  <c r="J579" i="4" s="1"/>
  <c r="I580" i="4"/>
  <c r="I581" i="4"/>
  <c r="I582" i="4"/>
  <c r="I583" i="4"/>
  <c r="I584" i="4"/>
  <c r="I585" i="4"/>
  <c r="J585" i="4" s="1"/>
  <c r="I586" i="4"/>
  <c r="I587" i="4"/>
  <c r="J587" i="4" s="1"/>
  <c r="I588" i="4"/>
  <c r="I589" i="4"/>
  <c r="I590" i="4"/>
  <c r="I591" i="4"/>
  <c r="I592" i="4"/>
  <c r="I593" i="4"/>
  <c r="J593" i="4" s="1"/>
  <c r="I594" i="4"/>
  <c r="J594" i="4" s="1"/>
  <c r="I595" i="4"/>
  <c r="J595" i="4" s="1"/>
  <c r="I596" i="4"/>
  <c r="I597" i="4"/>
  <c r="I598" i="4"/>
  <c r="I599" i="4"/>
  <c r="I600" i="4"/>
  <c r="J600" i="4" s="1"/>
  <c r="I601" i="4"/>
  <c r="J601" i="4" s="1"/>
  <c r="I602" i="4"/>
  <c r="J602" i="4" s="1"/>
  <c r="I603" i="4"/>
  <c r="J603" i="4" s="1"/>
  <c r="I604" i="4"/>
  <c r="I605" i="4"/>
  <c r="I606" i="4"/>
  <c r="I607" i="4"/>
  <c r="I608" i="4"/>
  <c r="J608" i="4" s="1"/>
  <c r="I609" i="4"/>
  <c r="J609" i="4" s="1"/>
  <c r="I610" i="4"/>
  <c r="J610" i="4" s="1"/>
  <c r="I611" i="4"/>
  <c r="J611" i="4" s="1"/>
  <c r="I612" i="4"/>
  <c r="I613" i="4"/>
  <c r="I614" i="4"/>
  <c r="I615" i="4"/>
  <c r="I616" i="4"/>
  <c r="J616" i="4" s="1"/>
  <c r="I617" i="4"/>
  <c r="J617" i="4" s="1"/>
  <c r="I618" i="4"/>
  <c r="I619" i="4"/>
  <c r="J619" i="4" s="1"/>
  <c r="I620" i="4"/>
  <c r="I621" i="4"/>
  <c r="I622" i="4"/>
  <c r="I623" i="4"/>
  <c r="I624" i="4"/>
  <c r="J624" i="4" s="1"/>
  <c r="I625" i="4"/>
  <c r="J625" i="4" s="1"/>
  <c r="I626" i="4"/>
  <c r="J626" i="4" s="1"/>
  <c r="I627" i="4"/>
  <c r="J627" i="4" s="1"/>
  <c r="I628" i="4"/>
  <c r="I629" i="4"/>
  <c r="I630" i="4"/>
  <c r="I631" i="4"/>
  <c r="I632" i="4"/>
  <c r="J632" i="4" s="1"/>
  <c r="I633" i="4"/>
  <c r="J633" i="4" s="1"/>
  <c r="I634" i="4"/>
  <c r="J634" i="4" s="1"/>
  <c r="I635" i="4"/>
  <c r="J635" i="4" s="1"/>
  <c r="I636" i="4"/>
  <c r="I637" i="4"/>
  <c r="I638" i="4"/>
  <c r="I639" i="4"/>
  <c r="I640" i="4"/>
  <c r="J640" i="4" s="1"/>
  <c r="I641" i="4"/>
  <c r="J641" i="4" s="1"/>
  <c r="I642" i="4"/>
  <c r="J642" i="4" s="1"/>
  <c r="I643" i="4"/>
  <c r="J643" i="4" s="1"/>
  <c r="I644" i="4"/>
  <c r="I645" i="4"/>
  <c r="I646" i="4"/>
  <c r="I647" i="4"/>
  <c r="I648" i="4"/>
  <c r="J648" i="4" s="1"/>
  <c r="I649" i="4"/>
  <c r="J649" i="4" s="1"/>
  <c r="I650" i="4"/>
  <c r="J650" i="4" s="1"/>
  <c r="I651" i="4"/>
  <c r="J651" i="4" s="1"/>
  <c r="I652" i="4"/>
  <c r="I653" i="4"/>
  <c r="I654" i="4"/>
  <c r="I655" i="4"/>
  <c r="I656" i="4"/>
  <c r="J656" i="4" s="1"/>
  <c r="I657" i="4"/>
  <c r="J657" i="4" s="1"/>
  <c r="I658" i="4"/>
  <c r="J658" i="4" s="1"/>
  <c r="I659" i="4"/>
  <c r="J659" i="4" s="1"/>
  <c r="I660" i="4"/>
  <c r="I661" i="4"/>
  <c r="I662" i="4"/>
  <c r="I663" i="4"/>
  <c r="I664" i="4"/>
  <c r="J664" i="4" s="1"/>
  <c r="I665" i="4"/>
  <c r="J665" i="4" s="1"/>
  <c r="I666" i="4"/>
  <c r="J666" i="4" s="1"/>
  <c r="I667" i="4"/>
  <c r="J667" i="4" s="1"/>
  <c r="I668" i="4"/>
  <c r="I669" i="4"/>
  <c r="I670" i="4"/>
  <c r="I671" i="4"/>
  <c r="I672" i="4"/>
  <c r="J672" i="4" s="1"/>
  <c r="I673" i="4"/>
  <c r="J673" i="4" s="1"/>
  <c r="I674" i="4"/>
  <c r="J674" i="4" s="1"/>
  <c r="I675" i="4"/>
  <c r="J675" i="4" s="1"/>
  <c r="I676" i="4"/>
  <c r="I677" i="4"/>
  <c r="I678" i="4"/>
  <c r="I679" i="4"/>
  <c r="I680" i="4"/>
  <c r="J680" i="4" s="1"/>
  <c r="I681" i="4"/>
  <c r="J681" i="4" s="1"/>
  <c r="I682" i="4"/>
  <c r="J682" i="4" s="1"/>
  <c r="I683" i="4"/>
  <c r="J683" i="4" s="1"/>
  <c r="I684" i="4"/>
  <c r="I685" i="4"/>
  <c r="I686" i="4"/>
  <c r="I687" i="4"/>
  <c r="I688" i="4"/>
  <c r="J688" i="4" s="1"/>
  <c r="I689" i="4"/>
  <c r="J689" i="4" s="1"/>
  <c r="I690" i="4"/>
  <c r="I691" i="4"/>
  <c r="J691" i="4" s="1"/>
  <c r="I692" i="4"/>
  <c r="I693" i="4"/>
  <c r="I694" i="4"/>
  <c r="I695" i="4"/>
  <c r="I696" i="4"/>
  <c r="J696" i="4" s="1"/>
  <c r="I697" i="4"/>
  <c r="J697" i="4" s="1"/>
  <c r="I698" i="4"/>
  <c r="J698" i="4" s="1"/>
  <c r="I699" i="4"/>
  <c r="J699" i="4" s="1"/>
  <c r="I700" i="4"/>
  <c r="I701" i="4"/>
  <c r="I702" i="4"/>
  <c r="I703" i="4"/>
  <c r="I704" i="4"/>
  <c r="J704" i="4" s="1"/>
  <c r="I705" i="4"/>
  <c r="J705" i="4" s="1"/>
  <c r="I706" i="4"/>
  <c r="J706" i="4" s="1"/>
  <c r="I707" i="4"/>
  <c r="J707" i="4" s="1"/>
  <c r="I708" i="4"/>
  <c r="I709" i="4"/>
  <c r="I710" i="4"/>
  <c r="I711" i="4"/>
  <c r="I712" i="4"/>
  <c r="J712" i="4" s="1"/>
  <c r="I713" i="4"/>
  <c r="J713" i="4" s="1"/>
  <c r="I714" i="4"/>
  <c r="I715" i="4"/>
  <c r="J715" i="4" s="1"/>
  <c r="I716" i="4"/>
  <c r="I717" i="4"/>
  <c r="I718" i="4"/>
  <c r="I719" i="4"/>
  <c r="I720" i="4"/>
  <c r="J720" i="4" s="1"/>
  <c r="I721" i="4"/>
  <c r="J721" i="4" s="1"/>
  <c r="I722" i="4"/>
  <c r="I723" i="4"/>
  <c r="J723" i="4" s="1"/>
  <c r="I724" i="4"/>
  <c r="I725" i="4"/>
  <c r="I726" i="4"/>
  <c r="I727" i="4"/>
  <c r="I728" i="4"/>
  <c r="J728" i="4" s="1"/>
  <c r="I729" i="4"/>
  <c r="J729" i="4" s="1"/>
  <c r="I730" i="4"/>
  <c r="I731" i="4"/>
  <c r="J731" i="4" s="1"/>
  <c r="I732" i="4"/>
  <c r="I733" i="4"/>
  <c r="I734" i="4"/>
  <c r="I735" i="4"/>
  <c r="I736" i="4"/>
  <c r="J736" i="4" s="1"/>
  <c r="I737" i="4"/>
  <c r="J737" i="4" s="1"/>
  <c r="I738" i="4"/>
  <c r="J738" i="4" s="1"/>
  <c r="I739" i="4"/>
  <c r="J739" i="4" s="1"/>
  <c r="I740" i="4"/>
  <c r="I741" i="4"/>
  <c r="I742" i="4"/>
  <c r="I743" i="4"/>
  <c r="I744" i="4"/>
  <c r="J744" i="4" s="1"/>
  <c r="I745" i="4"/>
  <c r="J745" i="4" s="1"/>
  <c r="I746" i="4"/>
  <c r="J746" i="4" s="1"/>
  <c r="I747" i="4"/>
  <c r="J747" i="4" s="1"/>
  <c r="I748" i="4"/>
  <c r="I749" i="4"/>
  <c r="I750" i="4"/>
  <c r="I751" i="4"/>
  <c r="I752" i="4"/>
  <c r="J752" i="4" s="1"/>
  <c r="I753" i="4"/>
  <c r="J753" i="4" s="1"/>
  <c r="I754" i="4"/>
  <c r="J754" i="4" s="1"/>
  <c r="I755" i="4"/>
  <c r="J755" i="4" s="1"/>
  <c r="I756" i="4"/>
  <c r="I757" i="4"/>
  <c r="I758" i="4"/>
  <c r="I759" i="4"/>
  <c r="I760" i="4"/>
  <c r="I761" i="4"/>
  <c r="J761" i="4" s="1"/>
  <c r="I762" i="4"/>
  <c r="J762" i="4" s="1"/>
  <c r="I763" i="4"/>
  <c r="J763" i="4" s="1"/>
  <c r="I764" i="4"/>
  <c r="I765" i="4"/>
  <c r="I766" i="4"/>
  <c r="I767" i="4"/>
  <c r="I768" i="4"/>
  <c r="J768" i="4" s="1"/>
  <c r="I769" i="4"/>
  <c r="J769" i="4" s="1"/>
  <c r="I770" i="4"/>
  <c r="J770" i="4" s="1"/>
  <c r="I771" i="4"/>
  <c r="J771" i="4" s="1"/>
  <c r="I772" i="4"/>
  <c r="I773" i="4"/>
  <c r="I774" i="4"/>
  <c r="J774" i="4" s="1"/>
  <c r="I775" i="4"/>
  <c r="I776" i="4"/>
  <c r="J776" i="4" s="1"/>
  <c r="I777" i="4"/>
  <c r="J777" i="4" s="1"/>
  <c r="I778" i="4"/>
  <c r="J778" i="4" s="1"/>
  <c r="I779" i="4"/>
  <c r="J779" i="4" s="1"/>
  <c r="I780" i="4"/>
  <c r="I781" i="4"/>
  <c r="I782" i="4"/>
  <c r="I783" i="4"/>
  <c r="I784" i="4"/>
  <c r="J784" i="4" s="1"/>
  <c r="I785" i="4"/>
  <c r="J785" i="4" s="1"/>
  <c r="I786" i="4"/>
  <c r="J786" i="4" s="1"/>
  <c r="I787" i="4"/>
  <c r="J787" i="4" s="1"/>
  <c r="I788" i="4"/>
  <c r="I789" i="4"/>
  <c r="I790" i="4"/>
  <c r="I791" i="4"/>
  <c r="I792" i="4"/>
  <c r="J792" i="4" s="1"/>
  <c r="I793" i="4"/>
  <c r="J793" i="4" s="1"/>
  <c r="I794" i="4"/>
  <c r="J794" i="4" s="1"/>
  <c r="I795" i="4"/>
  <c r="J795" i="4" s="1"/>
  <c r="I796" i="4"/>
  <c r="I797" i="4"/>
  <c r="I798" i="4"/>
  <c r="J798" i="4" s="1"/>
  <c r="I799" i="4"/>
  <c r="I800" i="4"/>
  <c r="J800" i="4" s="1"/>
  <c r="I801" i="4"/>
  <c r="J801" i="4" s="1"/>
  <c r="I802" i="4"/>
  <c r="J802" i="4" s="1"/>
  <c r="I803" i="4"/>
  <c r="J803" i="4" s="1"/>
  <c r="I804" i="4"/>
  <c r="I805" i="4"/>
  <c r="I806" i="4"/>
  <c r="I807" i="4"/>
  <c r="I808" i="4"/>
  <c r="J808" i="4" s="1"/>
  <c r="I809" i="4"/>
  <c r="J809" i="4" s="1"/>
  <c r="I810" i="4"/>
  <c r="J810" i="4" s="1"/>
  <c r="I811" i="4"/>
  <c r="J811" i="4" s="1"/>
  <c r="I812" i="4"/>
  <c r="I813" i="4"/>
  <c r="I814" i="4"/>
  <c r="J814" i="4" s="1"/>
  <c r="I815" i="4"/>
  <c r="I816" i="4"/>
  <c r="J816" i="4" s="1"/>
  <c r="I817" i="4"/>
  <c r="J817" i="4" s="1"/>
  <c r="I818" i="4"/>
  <c r="J818" i="4" s="1"/>
  <c r="I819" i="4"/>
  <c r="J819" i="4" s="1"/>
  <c r="I820" i="4"/>
  <c r="I821" i="4"/>
  <c r="I822" i="4"/>
  <c r="I823" i="4"/>
  <c r="I824" i="4"/>
  <c r="I825" i="4"/>
  <c r="J825" i="4" s="1"/>
  <c r="I826" i="4"/>
  <c r="J826" i="4" s="1"/>
  <c r="I827" i="4"/>
  <c r="J827" i="4" s="1"/>
  <c r="I828" i="4"/>
  <c r="I829" i="4"/>
  <c r="I830" i="4"/>
  <c r="J830" i="4" s="1"/>
  <c r="I831" i="4"/>
  <c r="I832" i="4"/>
  <c r="I833" i="4"/>
  <c r="J833" i="4" s="1"/>
  <c r="I834" i="4"/>
  <c r="J834" i="4" s="1"/>
  <c r="I835" i="4"/>
  <c r="J835" i="4" s="1"/>
  <c r="I836" i="4"/>
  <c r="I837" i="4"/>
  <c r="I838" i="4"/>
  <c r="J838" i="4" s="1"/>
  <c r="I839" i="4"/>
  <c r="I840" i="4"/>
  <c r="J840" i="4" s="1"/>
  <c r="I841" i="4"/>
  <c r="J841" i="4" s="1"/>
  <c r="I842" i="4"/>
  <c r="J842" i="4" s="1"/>
  <c r="I843" i="4"/>
  <c r="J843" i="4" s="1"/>
  <c r="I844" i="4"/>
  <c r="I845" i="4"/>
  <c r="I846" i="4"/>
  <c r="I847" i="4"/>
  <c r="I848" i="4"/>
  <c r="J848" i="4" s="1"/>
  <c r="I849" i="4"/>
  <c r="J849" i="4" s="1"/>
  <c r="I850" i="4"/>
  <c r="J850" i="4" s="1"/>
  <c r="I851" i="4"/>
  <c r="J851" i="4" s="1"/>
  <c r="I852" i="4"/>
  <c r="I853" i="4"/>
  <c r="I854" i="4"/>
  <c r="I855" i="4"/>
  <c r="I856" i="4"/>
  <c r="I857" i="4"/>
  <c r="J857" i="4" s="1"/>
  <c r="I858" i="4"/>
  <c r="J858" i="4" s="1"/>
  <c r="I859" i="4"/>
  <c r="J859" i="4" s="1"/>
  <c r="I860" i="4"/>
  <c r="I861" i="4"/>
  <c r="I3" i="4"/>
  <c r="F4" i="4"/>
  <c r="G4" i="4" s="1"/>
  <c r="F5" i="4"/>
  <c r="F6" i="4"/>
  <c r="G6" i="4" s="1"/>
  <c r="F7" i="4"/>
  <c r="G7" i="4" s="1"/>
  <c r="F8" i="4"/>
  <c r="G8" i="4" s="1"/>
  <c r="F9" i="4"/>
  <c r="G9" i="4" s="1"/>
  <c r="F10" i="4"/>
  <c r="F11" i="4"/>
  <c r="F12" i="4"/>
  <c r="F13" i="4"/>
  <c r="F14" i="4"/>
  <c r="F15" i="4"/>
  <c r="F16" i="4"/>
  <c r="G16" i="4" s="1"/>
  <c r="F17" i="4"/>
  <c r="F18" i="4"/>
  <c r="F19" i="4"/>
  <c r="F20" i="4"/>
  <c r="G20" i="4" s="1"/>
  <c r="F21" i="4"/>
  <c r="F22" i="4"/>
  <c r="G22" i="4" s="1"/>
  <c r="F23" i="4"/>
  <c r="G23" i="4" s="1"/>
  <c r="F24" i="4"/>
  <c r="G24" i="4" s="1"/>
  <c r="F25" i="4"/>
  <c r="G25" i="4" s="1"/>
  <c r="F26" i="4"/>
  <c r="F27" i="4"/>
  <c r="F28" i="4"/>
  <c r="F29" i="4"/>
  <c r="F30" i="4"/>
  <c r="G30" i="4" s="1"/>
  <c r="F31" i="4"/>
  <c r="G31" i="4" s="1"/>
  <c r="F32" i="4"/>
  <c r="G32" i="4" s="1"/>
  <c r="F33" i="4"/>
  <c r="G33" i="4" s="1"/>
  <c r="F34" i="4"/>
  <c r="F35" i="4"/>
  <c r="F36" i="4"/>
  <c r="G36" i="4" s="1"/>
  <c r="F37" i="4"/>
  <c r="G37" i="4" s="1"/>
  <c r="F38" i="4"/>
  <c r="G38" i="4" s="1"/>
  <c r="F39" i="4"/>
  <c r="F40" i="4"/>
  <c r="G40" i="4" s="1"/>
  <c r="F41" i="4"/>
  <c r="G41" i="4" s="1"/>
  <c r="F42" i="4"/>
  <c r="F43" i="4"/>
  <c r="F44" i="4"/>
  <c r="G44" i="4" s="1"/>
  <c r="F45" i="4"/>
  <c r="G45" i="4" s="1"/>
  <c r="F46" i="4"/>
  <c r="G46" i="4" s="1"/>
  <c r="F47" i="4"/>
  <c r="G47" i="4" s="1"/>
  <c r="F48" i="4"/>
  <c r="G48" i="4" s="1"/>
  <c r="F49" i="4"/>
  <c r="G49" i="4" s="1"/>
  <c r="F50" i="4"/>
  <c r="F51" i="4"/>
  <c r="F52" i="4"/>
  <c r="G52" i="4" s="1"/>
  <c r="F53" i="4"/>
  <c r="F54" i="4"/>
  <c r="G54" i="4" s="1"/>
  <c r="F55" i="4"/>
  <c r="G55" i="4" s="1"/>
  <c r="F56" i="4"/>
  <c r="G56" i="4" s="1"/>
  <c r="F57" i="4"/>
  <c r="G57" i="4" s="1"/>
  <c r="F58" i="4"/>
  <c r="F59" i="4"/>
  <c r="F60" i="4"/>
  <c r="G60" i="4" s="1"/>
  <c r="F61" i="4"/>
  <c r="F62" i="4"/>
  <c r="G62" i="4" s="1"/>
  <c r="F63" i="4"/>
  <c r="F64" i="4"/>
  <c r="G64" i="4" s="1"/>
  <c r="F65" i="4"/>
  <c r="G65" i="4" s="1"/>
  <c r="F66" i="4"/>
  <c r="F67" i="4"/>
  <c r="F68" i="4"/>
  <c r="G68" i="4" s="1"/>
  <c r="F69" i="4"/>
  <c r="F70" i="4"/>
  <c r="G70" i="4" s="1"/>
  <c r="F71" i="4"/>
  <c r="G71" i="4" s="1"/>
  <c r="F72" i="4"/>
  <c r="G72" i="4" s="1"/>
  <c r="F73" i="4"/>
  <c r="F74" i="4"/>
  <c r="F75" i="4"/>
  <c r="F76" i="4"/>
  <c r="G76" i="4" s="1"/>
  <c r="F77" i="4"/>
  <c r="G77" i="4" s="1"/>
  <c r="F78" i="4"/>
  <c r="G78" i="4" s="1"/>
  <c r="F79" i="4"/>
  <c r="F80" i="4"/>
  <c r="G80" i="4" s="1"/>
  <c r="F81" i="4"/>
  <c r="G81" i="4" s="1"/>
  <c r="F82" i="4"/>
  <c r="F83" i="4"/>
  <c r="F84" i="4"/>
  <c r="G84" i="4" s="1"/>
  <c r="F85" i="4"/>
  <c r="G85" i="4" s="1"/>
  <c r="F86" i="4"/>
  <c r="G86" i="4" s="1"/>
  <c r="F87" i="4"/>
  <c r="G87" i="4" s="1"/>
  <c r="F88" i="4"/>
  <c r="G88" i="4" s="1"/>
  <c r="F89" i="4"/>
  <c r="G89" i="4" s="1"/>
  <c r="F90" i="4"/>
  <c r="F91" i="4"/>
  <c r="F92" i="4"/>
  <c r="F93" i="4"/>
  <c r="G93" i="4" s="1"/>
  <c r="F94" i="4"/>
  <c r="G94" i="4" s="1"/>
  <c r="F95" i="4"/>
  <c r="G95" i="4" s="1"/>
  <c r="F96" i="4"/>
  <c r="G96" i="4" s="1"/>
  <c r="F97" i="4"/>
  <c r="F98" i="4"/>
  <c r="F99" i="4"/>
  <c r="F100" i="4"/>
  <c r="G100" i="4" s="1"/>
  <c r="F101" i="4"/>
  <c r="F102" i="4"/>
  <c r="G102" i="4" s="1"/>
  <c r="F103" i="4"/>
  <c r="F104" i="4"/>
  <c r="G104" i="4" s="1"/>
  <c r="F105" i="4"/>
  <c r="G105" i="4" s="1"/>
  <c r="F106" i="4"/>
  <c r="F107" i="4"/>
  <c r="F108" i="4"/>
  <c r="F109" i="4"/>
  <c r="F110" i="4"/>
  <c r="G110" i="4" s="1"/>
  <c r="F111" i="4"/>
  <c r="G111" i="4" s="1"/>
  <c r="F112" i="4"/>
  <c r="G112" i="4" s="1"/>
  <c r="F113" i="4"/>
  <c r="G113" i="4" s="1"/>
  <c r="F114" i="4"/>
  <c r="F115" i="4"/>
  <c r="F116" i="4"/>
  <c r="G116" i="4" s="1"/>
  <c r="F117" i="4"/>
  <c r="G117" i="4" s="1"/>
  <c r="F118" i="4"/>
  <c r="G118" i="4" s="1"/>
  <c r="F119" i="4"/>
  <c r="G119" i="4" s="1"/>
  <c r="F120" i="4"/>
  <c r="G120" i="4" s="1"/>
  <c r="F121" i="4"/>
  <c r="G121" i="4" s="1"/>
  <c r="F122" i="4"/>
  <c r="F123" i="4"/>
  <c r="F124" i="4"/>
  <c r="G124" i="4" s="1"/>
  <c r="F125" i="4"/>
  <c r="G125" i="4" s="1"/>
  <c r="F126" i="4"/>
  <c r="G126" i="4" s="1"/>
  <c r="F127" i="4"/>
  <c r="F128" i="4"/>
  <c r="G128" i="4" s="1"/>
  <c r="F129" i="4"/>
  <c r="G129" i="4" s="1"/>
  <c r="F130" i="4"/>
  <c r="F131" i="4"/>
  <c r="F132" i="4"/>
  <c r="G132" i="4" s="1"/>
  <c r="F133" i="4"/>
  <c r="G133" i="4" s="1"/>
  <c r="F134" i="4"/>
  <c r="G134" i="4" s="1"/>
  <c r="F135" i="4"/>
  <c r="G135" i="4" s="1"/>
  <c r="F136" i="4"/>
  <c r="G136" i="4" s="1"/>
  <c r="F137" i="4"/>
  <c r="F138" i="4"/>
  <c r="F139" i="4"/>
  <c r="F140" i="4"/>
  <c r="G140" i="4" s="1"/>
  <c r="F141" i="4"/>
  <c r="F142" i="4"/>
  <c r="G142" i="4" s="1"/>
  <c r="F143" i="4"/>
  <c r="G143" i="4" s="1"/>
  <c r="F144" i="4"/>
  <c r="G144" i="4" s="1"/>
  <c r="F145" i="4"/>
  <c r="G145" i="4" s="1"/>
  <c r="F146" i="4"/>
  <c r="F147" i="4"/>
  <c r="F148" i="4"/>
  <c r="G148" i="4" s="1"/>
  <c r="F149" i="4"/>
  <c r="F150" i="4"/>
  <c r="G150" i="4" s="1"/>
  <c r="F151" i="4"/>
  <c r="G151" i="4" s="1"/>
  <c r="F152" i="4"/>
  <c r="G152" i="4" s="1"/>
  <c r="F153" i="4"/>
  <c r="G153" i="4" s="1"/>
  <c r="F154" i="4"/>
  <c r="F155" i="4"/>
  <c r="F156" i="4"/>
  <c r="F157" i="4"/>
  <c r="F158" i="4"/>
  <c r="G158" i="4" s="1"/>
  <c r="F159" i="4"/>
  <c r="G159" i="4" s="1"/>
  <c r="F160" i="4"/>
  <c r="G160" i="4" s="1"/>
  <c r="F161" i="4"/>
  <c r="F162" i="4"/>
  <c r="F163" i="4"/>
  <c r="F164" i="4"/>
  <c r="G164" i="4" s="1"/>
  <c r="F165" i="4"/>
  <c r="F166" i="4"/>
  <c r="G166" i="4" s="1"/>
  <c r="F167" i="4"/>
  <c r="G167" i="4" s="1"/>
  <c r="F168" i="4"/>
  <c r="G168" i="4" s="1"/>
  <c r="F169" i="4"/>
  <c r="F170" i="4"/>
  <c r="F171" i="4"/>
  <c r="F172" i="4"/>
  <c r="G172" i="4" s="1"/>
  <c r="F173" i="4"/>
  <c r="G173" i="4" s="1"/>
  <c r="F174" i="4"/>
  <c r="G174" i="4" s="1"/>
  <c r="F175" i="4"/>
  <c r="G175" i="4" s="1"/>
  <c r="F176" i="4"/>
  <c r="G176" i="4" s="1"/>
  <c r="F177" i="4"/>
  <c r="G177" i="4" s="1"/>
  <c r="F178" i="4"/>
  <c r="F179" i="4"/>
  <c r="F180" i="4"/>
  <c r="G180" i="4" s="1"/>
  <c r="F181" i="4"/>
  <c r="G181" i="4" s="1"/>
  <c r="F182" i="4"/>
  <c r="G182" i="4" s="1"/>
  <c r="F183" i="4"/>
  <c r="F184" i="4"/>
  <c r="G184" i="4" s="1"/>
  <c r="F185" i="4"/>
  <c r="G185" i="4" s="1"/>
  <c r="F186" i="4"/>
  <c r="F187" i="4"/>
  <c r="F188" i="4"/>
  <c r="F189" i="4"/>
  <c r="F190" i="4"/>
  <c r="G190" i="4" s="1"/>
  <c r="F191" i="4"/>
  <c r="G191" i="4" s="1"/>
  <c r="F192" i="4"/>
  <c r="G192" i="4" s="1"/>
  <c r="F193" i="4"/>
  <c r="G193" i="4" s="1"/>
  <c r="F194" i="4"/>
  <c r="F195" i="4"/>
  <c r="F196" i="4"/>
  <c r="F197" i="4"/>
  <c r="G197" i="4" s="1"/>
  <c r="F198" i="4"/>
  <c r="F199" i="4"/>
  <c r="F200" i="4"/>
  <c r="G200" i="4" s="1"/>
  <c r="F201" i="4"/>
  <c r="G201" i="4" s="1"/>
  <c r="F202" i="4"/>
  <c r="F203" i="4"/>
  <c r="F204" i="4"/>
  <c r="G204" i="4" s="1"/>
  <c r="F205" i="4"/>
  <c r="G205" i="4" s="1"/>
  <c r="F206" i="4"/>
  <c r="G206" i="4" s="1"/>
  <c r="F207" i="4"/>
  <c r="G207" i="4" s="1"/>
  <c r="F208" i="4"/>
  <c r="G208" i="4" s="1"/>
  <c r="F209" i="4"/>
  <c r="F210" i="4"/>
  <c r="F211" i="4"/>
  <c r="F212" i="4"/>
  <c r="G212" i="4" s="1"/>
  <c r="F213" i="4"/>
  <c r="F214" i="4"/>
  <c r="G214" i="4" s="1"/>
  <c r="F215" i="4"/>
  <c r="G215" i="4" s="1"/>
  <c r="F216" i="4"/>
  <c r="G216" i="4" s="1"/>
  <c r="F217" i="4"/>
  <c r="G217" i="4" s="1"/>
  <c r="F218" i="4"/>
  <c r="F219" i="4"/>
  <c r="F220" i="4"/>
  <c r="G220" i="4" s="1"/>
  <c r="F221" i="4"/>
  <c r="F222" i="4"/>
  <c r="G222" i="4" s="1"/>
  <c r="F223" i="4"/>
  <c r="F224" i="4"/>
  <c r="G224" i="4" s="1"/>
  <c r="F225" i="4"/>
  <c r="F226" i="4"/>
  <c r="F227" i="4"/>
  <c r="F228" i="4"/>
  <c r="G228" i="4" s="1"/>
  <c r="F229" i="4"/>
  <c r="F230" i="4"/>
  <c r="G230" i="4" s="1"/>
  <c r="F231" i="4"/>
  <c r="G231" i="4" s="1"/>
  <c r="F232" i="4"/>
  <c r="G232" i="4" s="1"/>
  <c r="F233" i="4"/>
  <c r="G233" i="4" s="1"/>
  <c r="F234" i="4"/>
  <c r="F235" i="4"/>
  <c r="F236" i="4"/>
  <c r="G236" i="4" s="1"/>
  <c r="F237" i="4"/>
  <c r="F238" i="4"/>
  <c r="G238" i="4" s="1"/>
  <c r="F239" i="4"/>
  <c r="G239" i="4" s="1"/>
  <c r="F240" i="4"/>
  <c r="G240" i="4" s="1"/>
  <c r="F241" i="4"/>
  <c r="G241" i="4" s="1"/>
  <c r="F242" i="4"/>
  <c r="F243" i="4"/>
  <c r="F244" i="4"/>
  <c r="F245" i="4"/>
  <c r="G245" i="4" s="1"/>
  <c r="F246" i="4"/>
  <c r="G246" i="4" s="1"/>
  <c r="F247" i="4"/>
  <c r="F248" i="4"/>
  <c r="G248" i="4" s="1"/>
  <c r="F249" i="4"/>
  <c r="G249" i="4" s="1"/>
  <c r="F250" i="4"/>
  <c r="F251" i="4"/>
  <c r="F252" i="4"/>
  <c r="F253" i="4"/>
  <c r="G253" i="4" s="1"/>
  <c r="F254" i="4"/>
  <c r="F255" i="4"/>
  <c r="G255" i="4" s="1"/>
  <c r="F256" i="4"/>
  <c r="G256" i="4" s="1"/>
  <c r="F257" i="4"/>
  <c r="G257" i="4" s="1"/>
  <c r="F258" i="4"/>
  <c r="F259" i="4"/>
  <c r="F260" i="4"/>
  <c r="G260" i="4" s="1"/>
  <c r="F261" i="4"/>
  <c r="F262" i="4"/>
  <c r="G262" i="4" s="1"/>
  <c r="F263" i="4"/>
  <c r="F264" i="4"/>
  <c r="G264" i="4" s="1"/>
  <c r="F265" i="4"/>
  <c r="G265" i="4" s="1"/>
  <c r="F266" i="4"/>
  <c r="F267" i="4"/>
  <c r="F268" i="4"/>
  <c r="G268" i="4" s="1"/>
  <c r="F269" i="4"/>
  <c r="F270" i="4"/>
  <c r="G270" i="4" s="1"/>
  <c r="F271" i="4"/>
  <c r="G271" i="4" s="1"/>
  <c r="F272" i="4"/>
  <c r="G272" i="4" s="1"/>
  <c r="F273" i="4"/>
  <c r="G273" i="4" s="1"/>
  <c r="F274" i="4"/>
  <c r="F275" i="4"/>
  <c r="F276" i="4"/>
  <c r="G276" i="4" s="1"/>
  <c r="F277" i="4"/>
  <c r="F278" i="4"/>
  <c r="G278" i="4" s="1"/>
  <c r="F279" i="4"/>
  <c r="G279" i="4" s="1"/>
  <c r="F280" i="4"/>
  <c r="G280" i="4" s="1"/>
  <c r="F281" i="4"/>
  <c r="G281" i="4" s="1"/>
  <c r="F282" i="4"/>
  <c r="F283" i="4"/>
  <c r="F284" i="4"/>
  <c r="F285" i="4"/>
  <c r="G285" i="4" s="1"/>
  <c r="F286" i="4"/>
  <c r="G286" i="4" s="1"/>
  <c r="F287" i="4"/>
  <c r="F288" i="4"/>
  <c r="G288" i="4" s="1"/>
  <c r="F289" i="4"/>
  <c r="G289" i="4" s="1"/>
  <c r="F290" i="4"/>
  <c r="F291" i="4"/>
  <c r="F292" i="4"/>
  <c r="F293" i="4"/>
  <c r="G293" i="4" s="1"/>
  <c r="F294" i="4"/>
  <c r="G294" i="4" s="1"/>
  <c r="F295" i="4"/>
  <c r="G295" i="4" s="1"/>
  <c r="F296" i="4"/>
  <c r="G296" i="4" s="1"/>
  <c r="F297" i="4"/>
  <c r="F298" i="4"/>
  <c r="F299" i="4"/>
  <c r="F300" i="4"/>
  <c r="G300" i="4" s="1"/>
  <c r="F301" i="4"/>
  <c r="F302" i="4"/>
  <c r="G302" i="4" s="1"/>
  <c r="F303" i="4"/>
  <c r="G303" i="4" s="1"/>
  <c r="F304" i="4"/>
  <c r="G304" i="4" s="1"/>
  <c r="F305" i="4"/>
  <c r="G305" i="4" s="1"/>
  <c r="F306" i="4"/>
  <c r="F307" i="4"/>
  <c r="F308" i="4"/>
  <c r="G308" i="4" s="1"/>
  <c r="F309" i="4"/>
  <c r="F310" i="4"/>
  <c r="G310" i="4" s="1"/>
  <c r="F311" i="4"/>
  <c r="F312" i="4"/>
  <c r="G312" i="4" s="1"/>
  <c r="F313" i="4"/>
  <c r="G313" i="4" s="1"/>
  <c r="F314" i="4"/>
  <c r="F315" i="4"/>
  <c r="F316" i="4"/>
  <c r="F317" i="4"/>
  <c r="F318" i="4"/>
  <c r="G318" i="4" s="1"/>
  <c r="F319" i="4"/>
  <c r="G319" i="4" s="1"/>
  <c r="F320" i="4"/>
  <c r="G320" i="4" s="1"/>
  <c r="F321" i="4"/>
  <c r="G321" i="4" s="1"/>
  <c r="F322" i="4"/>
  <c r="F323" i="4"/>
  <c r="F324" i="4"/>
  <c r="F325" i="4"/>
  <c r="F326" i="4"/>
  <c r="G326" i="4" s="1"/>
  <c r="F327" i="4"/>
  <c r="G327" i="4" s="1"/>
  <c r="F328" i="4"/>
  <c r="G328" i="4" s="1"/>
  <c r="F329" i="4"/>
  <c r="G329" i="4" s="1"/>
  <c r="F330" i="4"/>
  <c r="F331" i="4"/>
  <c r="F332" i="4"/>
  <c r="G332" i="4" s="1"/>
  <c r="F333" i="4"/>
  <c r="F334" i="4"/>
  <c r="G334" i="4" s="1"/>
  <c r="F335" i="4"/>
  <c r="F336" i="4"/>
  <c r="G336" i="4" s="1"/>
  <c r="F337" i="4"/>
  <c r="G337" i="4" s="1"/>
  <c r="F338" i="4"/>
  <c r="F339" i="4"/>
  <c r="F340" i="4"/>
  <c r="G340" i="4" s="1"/>
  <c r="F341" i="4"/>
  <c r="G341" i="4" s="1"/>
  <c r="F342" i="4"/>
  <c r="G342" i="4" s="1"/>
  <c r="F343" i="4"/>
  <c r="G343" i="4" s="1"/>
  <c r="F344" i="4"/>
  <c r="G344" i="4" s="1"/>
  <c r="F345" i="4"/>
  <c r="G345" i="4" s="1"/>
  <c r="F346" i="4"/>
  <c r="F347" i="4"/>
  <c r="F348" i="4"/>
  <c r="G348" i="4" s="1"/>
  <c r="F349" i="4"/>
  <c r="G349" i="4" s="1"/>
  <c r="F350" i="4"/>
  <c r="G350" i="4" s="1"/>
  <c r="F351" i="4"/>
  <c r="G351" i="4" s="1"/>
  <c r="F352" i="4"/>
  <c r="G352" i="4" s="1"/>
  <c r="F353" i="4"/>
  <c r="G353" i="4" s="1"/>
  <c r="F354" i="4"/>
  <c r="F355" i="4"/>
  <c r="F356" i="4"/>
  <c r="G356" i="4" s="1"/>
  <c r="F357" i="4"/>
  <c r="G357" i="4" s="1"/>
  <c r="F358" i="4"/>
  <c r="G358" i="4" s="1"/>
  <c r="F359" i="4"/>
  <c r="G359" i="4" s="1"/>
  <c r="F360" i="4"/>
  <c r="G360" i="4" s="1"/>
  <c r="F361" i="4"/>
  <c r="G361" i="4" s="1"/>
  <c r="F362" i="4"/>
  <c r="F363" i="4"/>
  <c r="F364" i="4"/>
  <c r="F365" i="4"/>
  <c r="G365" i="4" s="1"/>
  <c r="F366" i="4"/>
  <c r="G366" i="4" s="1"/>
  <c r="F367" i="4"/>
  <c r="F368" i="4"/>
  <c r="G368" i="4" s="1"/>
  <c r="F369" i="4"/>
  <c r="G369" i="4" s="1"/>
  <c r="F370" i="4"/>
  <c r="F371" i="4"/>
  <c r="F372" i="4"/>
  <c r="G372" i="4" s="1"/>
  <c r="F373" i="4"/>
  <c r="G373" i="4" s="1"/>
  <c r="F374" i="4"/>
  <c r="G374" i="4" s="1"/>
  <c r="F375" i="4"/>
  <c r="G375" i="4" s="1"/>
  <c r="F376" i="4"/>
  <c r="G376" i="4" s="1"/>
  <c r="F377" i="4"/>
  <c r="F378" i="4"/>
  <c r="F379" i="4"/>
  <c r="F380" i="4"/>
  <c r="G380" i="4" s="1"/>
  <c r="F381" i="4"/>
  <c r="G381" i="4" s="1"/>
  <c r="F382" i="4"/>
  <c r="G382" i="4" s="1"/>
  <c r="F383" i="4"/>
  <c r="G383" i="4" s="1"/>
  <c r="F384" i="4"/>
  <c r="G384" i="4" s="1"/>
  <c r="F385" i="4"/>
  <c r="F386" i="4"/>
  <c r="F387" i="4"/>
  <c r="F388" i="4"/>
  <c r="G388" i="4" s="1"/>
  <c r="F389" i="4"/>
  <c r="F390" i="4"/>
  <c r="G390" i="4" s="1"/>
  <c r="F391" i="4"/>
  <c r="G391" i="4" s="1"/>
  <c r="F392" i="4"/>
  <c r="G392" i="4" s="1"/>
  <c r="F393" i="4"/>
  <c r="G393" i="4" s="1"/>
  <c r="F394" i="4"/>
  <c r="F395" i="4"/>
  <c r="F396" i="4"/>
  <c r="F397" i="4"/>
  <c r="G397" i="4" s="1"/>
  <c r="F398" i="4"/>
  <c r="G398" i="4" s="1"/>
  <c r="F399" i="4"/>
  <c r="G399" i="4" s="1"/>
  <c r="F400" i="4"/>
  <c r="G400" i="4" s="1"/>
  <c r="F401" i="4"/>
  <c r="G401" i="4" s="1"/>
  <c r="F402" i="4"/>
  <c r="F403" i="4"/>
  <c r="F404" i="4"/>
  <c r="G404" i="4" s="1"/>
  <c r="F405" i="4"/>
  <c r="G405" i="4" s="1"/>
  <c r="F406" i="4"/>
  <c r="G406" i="4" s="1"/>
  <c r="F407" i="4"/>
  <c r="G407" i="4" s="1"/>
  <c r="F408" i="4"/>
  <c r="G408" i="4" s="1"/>
  <c r="F409" i="4"/>
  <c r="G409" i="4" s="1"/>
  <c r="F410" i="4"/>
  <c r="F411" i="4"/>
  <c r="F412" i="4"/>
  <c r="G412" i="4" s="1"/>
  <c r="F413" i="4"/>
  <c r="G413" i="4" s="1"/>
  <c r="F414" i="4"/>
  <c r="G414" i="4" s="1"/>
  <c r="F415" i="4"/>
  <c r="G415" i="4" s="1"/>
  <c r="F416" i="4"/>
  <c r="G416" i="4" s="1"/>
  <c r="F417" i="4"/>
  <c r="G417" i="4" s="1"/>
  <c r="F418" i="4"/>
  <c r="F419" i="4"/>
  <c r="F420" i="4"/>
  <c r="F421" i="4"/>
  <c r="G421" i="4" s="1"/>
  <c r="F422" i="4"/>
  <c r="G422" i="4" s="1"/>
  <c r="F423" i="4"/>
  <c r="G423" i="4" s="1"/>
  <c r="F424" i="4"/>
  <c r="G424" i="4" s="1"/>
  <c r="F425" i="4"/>
  <c r="G425" i="4" s="1"/>
  <c r="F426" i="4"/>
  <c r="F427" i="4"/>
  <c r="F428" i="4"/>
  <c r="G428" i="4" s="1"/>
  <c r="F429" i="4"/>
  <c r="G429" i="4" s="1"/>
  <c r="F430" i="4"/>
  <c r="G430" i="4" s="1"/>
  <c r="F431" i="4"/>
  <c r="G431" i="4" s="1"/>
  <c r="F432" i="4"/>
  <c r="G432" i="4" s="1"/>
  <c r="F433" i="4"/>
  <c r="G433" i="4" s="1"/>
  <c r="F434" i="4"/>
  <c r="F435" i="4"/>
  <c r="F436" i="4"/>
  <c r="G436" i="4" s="1"/>
  <c r="F437" i="4"/>
  <c r="F438" i="4"/>
  <c r="G438" i="4" s="1"/>
  <c r="F439" i="4"/>
  <c r="G439" i="4" s="1"/>
  <c r="F440" i="4"/>
  <c r="G440" i="4" s="1"/>
  <c r="F441" i="4"/>
  <c r="G441" i="4" s="1"/>
  <c r="F442" i="4"/>
  <c r="F443" i="4"/>
  <c r="F444" i="4"/>
  <c r="G444" i="4" s="1"/>
  <c r="F445" i="4"/>
  <c r="F446" i="4"/>
  <c r="G446" i="4" s="1"/>
  <c r="F447" i="4"/>
  <c r="G447" i="4" s="1"/>
  <c r="F448" i="4"/>
  <c r="G448" i="4" s="1"/>
  <c r="F449" i="4"/>
  <c r="G449" i="4" s="1"/>
  <c r="F450" i="4"/>
  <c r="F451" i="4"/>
  <c r="F452" i="4"/>
  <c r="G452" i="4" s="1"/>
  <c r="F453" i="4"/>
  <c r="G453" i="4" s="1"/>
  <c r="F454" i="4"/>
  <c r="G454" i="4" s="1"/>
  <c r="F455" i="4"/>
  <c r="G455" i="4" s="1"/>
  <c r="F456" i="4"/>
  <c r="G456" i="4" s="1"/>
  <c r="F457" i="4"/>
  <c r="G457" i="4" s="1"/>
  <c r="F458" i="4"/>
  <c r="F459" i="4"/>
  <c r="F460" i="4"/>
  <c r="G460" i="4" s="1"/>
  <c r="F461" i="4"/>
  <c r="G461" i="4" s="1"/>
  <c r="F462" i="4"/>
  <c r="G462" i="4" s="1"/>
  <c r="F463" i="4"/>
  <c r="G463" i="4" s="1"/>
  <c r="F464" i="4"/>
  <c r="G464" i="4" s="1"/>
  <c r="F465" i="4"/>
  <c r="G465" i="4" s="1"/>
  <c r="F466" i="4"/>
  <c r="F467" i="4"/>
  <c r="F468" i="4"/>
  <c r="F469" i="4"/>
  <c r="F470" i="4"/>
  <c r="G470" i="4" s="1"/>
  <c r="F471" i="4"/>
  <c r="G471" i="4" s="1"/>
  <c r="F472" i="4"/>
  <c r="G472" i="4" s="1"/>
  <c r="F473" i="4"/>
  <c r="G473" i="4" s="1"/>
  <c r="F474" i="4"/>
  <c r="F475" i="4"/>
  <c r="F476" i="4"/>
  <c r="F477" i="4"/>
  <c r="G477" i="4" s="1"/>
  <c r="F478" i="4"/>
  <c r="G478" i="4" s="1"/>
  <c r="F479" i="4"/>
  <c r="G479" i="4" s="1"/>
  <c r="F480" i="4"/>
  <c r="G480" i="4" s="1"/>
  <c r="F481" i="4"/>
  <c r="G481" i="4" s="1"/>
  <c r="F482" i="4"/>
  <c r="F483" i="4"/>
  <c r="F484" i="4"/>
  <c r="G484" i="4" s="1"/>
  <c r="F485" i="4"/>
  <c r="G485" i="4" s="1"/>
  <c r="F486" i="4"/>
  <c r="G486" i="4" s="1"/>
  <c r="F487" i="4"/>
  <c r="G487" i="4" s="1"/>
  <c r="F488" i="4"/>
  <c r="G488" i="4" s="1"/>
  <c r="F489" i="4"/>
  <c r="G489" i="4" s="1"/>
  <c r="F490" i="4"/>
  <c r="F491" i="4"/>
  <c r="F492" i="4"/>
  <c r="F493" i="4"/>
  <c r="G493" i="4" s="1"/>
  <c r="F494" i="4"/>
  <c r="G494" i="4" s="1"/>
  <c r="F495" i="4"/>
  <c r="G495" i="4" s="1"/>
  <c r="F496" i="4"/>
  <c r="G496" i="4" s="1"/>
  <c r="F497" i="4"/>
  <c r="G497" i="4" s="1"/>
  <c r="F498" i="4"/>
  <c r="F499" i="4"/>
  <c r="F500" i="4"/>
  <c r="G500" i="4" s="1"/>
  <c r="F501" i="4"/>
  <c r="G501" i="4" s="1"/>
  <c r="F502" i="4"/>
  <c r="G502" i="4" s="1"/>
  <c r="F503" i="4"/>
  <c r="G503" i="4" s="1"/>
  <c r="F504" i="4"/>
  <c r="G504" i="4" s="1"/>
  <c r="F505" i="4"/>
  <c r="F506" i="4"/>
  <c r="F507" i="4"/>
  <c r="F508" i="4"/>
  <c r="G508" i="4" s="1"/>
  <c r="F509" i="4"/>
  <c r="G509" i="4" s="1"/>
  <c r="F510" i="4"/>
  <c r="G510" i="4" s="1"/>
  <c r="F511" i="4"/>
  <c r="G511" i="4" s="1"/>
  <c r="F512" i="4"/>
  <c r="G512" i="4" s="1"/>
  <c r="F513" i="4"/>
  <c r="G513" i="4" s="1"/>
  <c r="F514" i="4"/>
  <c r="F515" i="4"/>
  <c r="F516" i="4"/>
  <c r="F517" i="4"/>
  <c r="G517" i="4" s="1"/>
  <c r="F518" i="4"/>
  <c r="G518" i="4" s="1"/>
  <c r="F519" i="4"/>
  <c r="G519" i="4" s="1"/>
  <c r="F520" i="4"/>
  <c r="G520" i="4" s="1"/>
  <c r="F521" i="4"/>
  <c r="G521" i="4" s="1"/>
  <c r="F522" i="4"/>
  <c r="F523" i="4"/>
  <c r="F524" i="4"/>
  <c r="G524" i="4" s="1"/>
  <c r="F525" i="4"/>
  <c r="G525" i="4" s="1"/>
  <c r="F526" i="4"/>
  <c r="G526" i="4" s="1"/>
  <c r="F527" i="4"/>
  <c r="G527" i="4" s="1"/>
  <c r="F528" i="4"/>
  <c r="G528" i="4" s="1"/>
  <c r="F529" i="4"/>
  <c r="G529" i="4" s="1"/>
  <c r="F530" i="4"/>
  <c r="F531" i="4"/>
  <c r="F532" i="4"/>
  <c r="G532" i="4" s="1"/>
  <c r="F533" i="4"/>
  <c r="G533" i="4" s="1"/>
  <c r="F534" i="4"/>
  <c r="G534" i="4" s="1"/>
  <c r="F535" i="4"/>
  <c r="G535" i="4" s="1"/>
  <c r="F536" i="4"/>
  <c r="G536" i="4" s="1"/>
  <c r="F537" i="4"/>
  <c r="G537" i="4" s="1"/>
  <c r="F538" i="4"/>
  <c r="F539" i="4"/>
  <c r="F540" i="4"/>
  <c r="G540" i="4" s="1"/>
  <c r="F541" i="4"/>
  <c r="F542" i="4"/>
  <c r="G542" i="4" s="1"/>
  <c r="F543" i="4"/>
  <c r="G543" i="4" s="1"/>
  <c r="F544" i="4"/>
  <c r="G544" i="4" s="1"/>
  <c r="F545" i="4"/>
  <c r="F546" i="4"/>
  <c r="F547" i="4"/>
  <c r="F548" i="4"/>
  <c r="G548" i="4" s="1"/>
  <c r="F549" i="4"/>
  <c r="F550" i="4"/>
  <c r="G550" i="4" s="1"/>
  <c r="F551" i="4"/>
  <c r="G551" i="4" s="1"/>
  <c r="F552" i="4"/>
  <c r="G552" i="4" s="1"/>
  <c r="F553" i="4"/>
  <c r="G553" i="4" s="1"/>
  <c r="F554" i="4"/>
  <c r="F555" i="4"/>
  <c r="F556" i="4"/>
  <c r="F557" i="4"/>
  <c r="G557" i="4" s="1"/>
  <c r="F558" i="4"/>
  <c r="G558" i="4" s="1"/>
  <c r="F559" i="4"/>
  <c r="G559" i="4" s="1"/>
  <c r="F560" i="4"/>
  <c r="G560" i="4" s="1"/>
  <c r="F561" i="4"/>
  <c r="G561" i="4" s="1"/>
  <c r="F562" i="4"/>
  <c r="F563" i="4"/>
  <c r="F564" i="4"/>
  <c r="G564" i="4" s="1"/>
  <c r="F565" i="4"/>
  <c r="G565" i="4" s="1"/>
  <c r="F566" i="4"/>
  <c r="G566" i="4" s="1"/>
  <c r="F567" i="4"/>
  <c r="G567" i="4" s="1"/>
  <c r="F568" i="4"/>
  <c r="G568" i="4" s="1"/>
  <c r="F569" i="4"/>
  <c r="F570" i="4"/>
  <c r="F571" i="4"/>
  <c r="F572" i="4"/>
  <c r="G572" i="4" s="1"/>
  <c r="F573" i="4"/>
  <c r="G573" i="4" s="1"/>
  <c r="F574" i="4"/>
  <c r="G574" i="4" s="1"/>
  <c r="F575" i="4"/>
  <c r="G575" i="4" s="1"/>
  <c r="F576" i="4"/>
  <c r="G576" i="4" s="1"/>
  <c r="F577" i="4"/>
  <c r="G577" i="4" s="1"/>
  <c r="F578" i="4"/>
  <c r="F579" i="4"/>
  <c r="F580" i="4"/>
  <c r="F581" i="4"/>
  <c r="G581" i="4" s="1"/>
  <c r="F582" i="4"/>
  <c r="G582" i="4" s="1"/>
  <c r="F583" i="4"/>
  <c r="G583" i="4" s="1"/>
  <c r="F584" i="4"/>
  <c r="G584" i="4" s="1"/>
  <c r="F585" i="4"/>
  <c r="G585" i="4" s="1"/>
  <c r="F586" i="4"/>
  <c r="F587" i="4"/>
  <c r="F588" i="4"/>
  <c r="G588" i="4" s="1"/>
  <c r="F589" i="4"/>
  <c r="F590" i="4"/>
  <c r="G590" i="4" s="1"/>
  <c r="F591" i="4"/>
  <c r="G591" i="4" s="1"/>
  <c r="F592" i="4"/>
  <c r="G592" i="4" s="1"/>
  <c r="F593" i="4"/>
  <c r="G593" i="4" s="1"/>
  <c r="F594" i="4"/>
  <c r="F595" i="4"/>
  <c r="F596" i="4"/>
  <c r="G596" i="4" s="1"/>
  <c r="F597" i="4"/>
  <c r="F598" i="4"/>
  <c r="G598" i="4" s="1"/>
  <c r="F599" i="4"/>
  <c r="G599" i="4" s="1"/>
  <c r="F600" i="4"/>
  <c r="G600" i="4" s="1"/>
  <c r="F601" i="4"/>
  <c r="G601" i="4" s="1"/>
  <c r="F602" i="4"/>
  <c r="F603" i="4"/>
  <c r="F604" i="4"/>
  <c r="G604" i="4" s="1"/>
  <c r="F605" i="4"/>
  <c r="F606" i="4"/>
  <c r="G606" i="4" s="1"/>
  <c r="F607" i="4"/>
  <c r="G607" i="4" s="1"/>
  <c r="F608" i="4"/>
  <c r="G608" i="4" s="1"/>
  <c r="F609" i="4"/>
  <c r="F610" i="4"/>
  <c r="F611" i="4"/>
  <c r="F612" i="4"/>
  <c r="G612" i="4" s="1"/>
  <c r="F613" i="4"/>
  <c r="G613" i="4" s="1"/>
  <c r="F614" i="4"/>
  <c r="G614" i="4" s="1"/>
  <c r="F615" i="4"/>
  <c r="G615" i="4" s="1"/>
  <c r="F616" i="4"/>
  <c r="G616" i="4" s="1"/>
  <c r="F617" i="4"/>
  <c r="G617" i="4" s="1"/>
  <c r="F618" i="4"/>
  <c r="F619" i="4"/>
  <c r="F620" i="4"/>
  <c r="G620" i="4" s="1"/>
  <c r="F621" i="4"/>
  <c r="F622" i="4"/>
  <c r="G622" i="4" s="1"/>
  <c r="F623" i="4"/>
  <c r="G623" i="4" s="1"/>
  <c r="F624" i="4"/>
  <c r="G624" i="4" s="1"/>
  <c r="F625" i="4"/>
  <c r="G625" i="4" s="1"/>
  <c r="F626" i="4"/>
  <c r="F627" i="4"/>
  <c r="G627" i="4" s="1"/>
  <c r="F628" i="4"/>
  <c r="G628" i="4" s="1"/>
  <c r="F629" i="4"/>
  <c r="G629" i="4" s="1"/>
  <c r="F630" i="4"/>
  <c r="G630" i="4" s="1"/>
  <c r="F631" i="4"/>
  <c r="G631" i="4" s="1"/>
  <c r="F632" i="4"/>
  <c r="G632" i="4" s="1"/>
  <c r="F633" i="4"/>
  <c r="F634" i="4"/>
  <c r="F635" i="4"/>
  <c r="F636" i="4"/>
  <c r="G636" i="4" s="1"/>
  <c r="F637" i="4"/>
  <c r="F638" i="4"/>
  <c r="G638" i="4" s="1"/>
  <c r="F639" i="4"/>
  <c r="G639" i="4" s="1"/>
  <c r="F640" i="4"/>
  <c r="G640" i="4" s="1"/>
  <c r="F641" i="4"/>
  <c r="G641" i="4" s="1"/>
  <c r="F642" i="4"/>
  <c r="F643" i="4"/>
  <c r="F644" i="4"/>
  <c r="F645" i="4"/>
  <c r="F646" i="4"/>
  <c r="G646" i="4" s="1"/>
  <c r="F647" i="4"/>
  <c r="G647" i="4" s="1"/>
  <c r="F648" i="4"/>
  <c r="G648" i="4" s="1"/>
  <c r="F649" i="4"/>
  <c r="G649" i="4" s="1"/>
  <c r="F650" i="4"/>
  <c r="F651" i="4"/>
  <c r="G651" i="4" s="1"/>
  <c r="F652" i="4"/>
  <c r="G652" i="4" s="1"/>
  <c r="F653" i="4"/>
  <c r="F654" i="4"/>
  <c r="G654" i="4" s="1"/>
  <c r="F655" i="4"/>
  <c r="G655" i="4" s="1"/>
  <c r="F656" i="4"/>
  <c r="G656" i="4" s="1"/>
  <c r="F657" i="4"/>
  <c r="G657" i="4" s="1"/>
  <c r="F658" i="4"/>
  <c r="F659" i="4"/>
  <c r="F660" i="4"/>
  <c r="G660" i="4" s="1"/>
  <c r="F661" i="4"/>
  <c r="F662" i="4"/>
  <c r="G662" i="4" s="1"/>
  <c r="F663" i="4"/>
  <c r="G663" i="4" s="1"/>
  <c r="F664" i="4"/>
  <c r="G664" i="4" s="1"/>
  <c r="F665" i="4"/>
  <c r="G665" i="4" s="1"/>
  <c r="F666" i="4"/>
  <c r="F667" i="4"/>
  <c r="G667" i="4" s="1"/>
  <c r="F668" i="4"/>
  <c r="G668" i="4" s="1"/>
  <c r="F669" i="4"/>
  <c r="G669" i="4" s="1"/>
  <c r="F670" i="4"/>
  <c r="G670" i="4" s="1"/>
  <c r="F671" i="4"/>
  <c r="G671" i="4" s="1"/>
  <c r="F672" i="4"/>
  <c r="G672" i="4" s="1"/>
  <c r="F673" i="4"/>
  <c r="F674" i="4"/>
  <c r="F675" i="4"/>
  <c r="F676" i="4"/>
  <c r="G676" i="4" s="1"/>
  <c r="F677" i="4"/>
  <c r="G677" i="4" s="1"/>
  <c r="F678" i="4"/>
  <c r="G678" i="4" s="1"/>
  <c r="F679" i="4"/>
  <c r="G679" i="4" s="1"/>
  <c r="F680" i="4"/>
  <c r="G680" i="4" s="1"/>
  <c r="F681" i="4"/>
  <c r="G681" i="4" s="1"/>
  <c r="F682" i="4"/>
  <c r="F683" i="4"/>
  <c r="F684" i="4"/>
  <c r="F685" i="4"/>
  <c r="F686" i="4"/>
  <c r="G686" i="4" s="1"/>
  <c r="F687" i="4"/>
  <c r="G687" i="4" s="1"/>
  <c r="F688" i="4"/>
  <c r="G688" i="4" s="1"/>
  <c r="F689" i="4"/>
  <c r="G689" i="4" s="1"/>
  <c r="F690" i="4"/>
  <c r="F691" i="4"/>
  <c r="F692" i="4"/>
  <c r="G692" i="4" s="1"/>
  <c r="F693" i="4"/>
  <c r="G693" i="4" s="1"/>
  <c r="F694" i="4"/>
  <c r="G694" i="4" s="1"/>
  <c r="F695" i="4"/>
  <c r="G695" i="4" s="1"/>
  <c r="F696" i="4"/>
  <c r="G696" i="4" s="1"/>
  <c r="F697" i="4"/>
  <c r="F698" i="4"/>
  <c r="F699" i="4"/>
  <c r="F700" i="4"/>
  <c r="G700" i="4" s="1"/>
  <c r="F701" i="4"/>
  <c r="G701" i="4" s="1"/>
  <c r="F702" i="4"/>
  <c r="G702" i="4" s="1"/>
  <c r="F703" i="4"/>
  <c r="G703" i="4" s="1"/>
  <c r="F704" i="4"/>
  <c r="G704" i="4" s="1"/>
  <c r="F705" i="4"/>
  <c r="G705" i="4" s="1"/>
  <c r="F706" i="4"/>
  <c r="F707" i="4"/>
  <c r="G707" i="4" s="1"/>
  <c r="F708" i="4"/>
  <c r="F709" i="4"/>
  <c r="G709" i="4" s="1"/>
  <c r="F710" i="4"/>
  <c r="G710" i="4" s="1"/>
  <c r="F711" i="4"/>
  <c r="G711" i="4" s="1"/>
  <c r="F712" i="4"/>
  <c r="G712" i="4" s="1"/>
  <c r="F713" i="4"/>
  <c r="G713" i="4" s="1"/>
  <c r="F714" i="4"/>
  <c r="F715" i="4"/>
  <c r="G715" i="4" s="1"/>
  <c r="F716" i="4"/>
  <c r="G716" i="4" s="1"/>
  <c r="F717" i="4"/>
  <c r="G717" i="4" s="1"/>
  <c r="F718" i="4"/>
  <c r="G718" i="4" s="1"/>
  <c r="F719" i="4"/>
  <c r="G719" i="4" s="1"/>
  <c r="F720" i="4"/>
  <c r="G720" i="4" s="1"/>
  <c r="F721" i="4"/>
  <c r="G721" i="4" s="1"/>
  <c r="F722" i="4"/>
  <c r="F723" i="4"/>
  <c r="G723" i="4" s="1"/>
  <c r="F724" i="4"/>
  <c r="G724" i="4" s="1"/>
  <c r="F725" i="4"/>
  <c r="G725" i="4" s="1"/>
  <c r="F726" i="4"/>
  <c r="G726" i="4" s="1"/>
  <c r="F727" i="4"/>
  <c r="G727" i="4" s="1"/>
  <c r="F728" i="4"/>
  <c r="G728" i="4" s="1"/>
  <c r="F729" i="4"/>
  <c r="G729" i="4" s="1"/>
  <c r="F730" i="4"/>
  <c r="F731" i="4"/>
  <c r="F732" i="4"/>
  <c r="G732" i="4" s="1"/>
  <c r="F733" i="4"/>
  <c r="G733" i="4" s="1"/>
  <c r="F734" i="4"/>
  <c r="G734" i="4" s="1"/>
  <c r="F735" i="4"/>
  <c r="G735" i="4" s="1"/>
  <c r="F736" i="4"/>
  <c r="G736" i="4" s="1"/>
  <c r="F737" i="4"/>
  <c r="G737" i="4" s="1"/>
  <c r="F738" i="4"/>
  <c r="F739" i="4"/>
  <c r="F740" i="4"/>
  <c r="G740" i="4" s="1"/>
  <c r="F741" i="4"/>
  <c r="G741" i="4" s="1"/>
  <c r="F742" i="4"/>
  <c r="G742" i="4" s="1"/>
  <c r="F743" i="4"/>
  <c r="G743" i="4" s="1"/>
  <c r="F744" i="4"/>
  <c r="G744" i="4" s="1"/>
  <c r="F745" i="4"/>
  <c r="G745" i="4" s="1"/>
  <c r="F746" i="4"/>
  <c r="F747" i="4"/>
  <c r="G747" i="4" s="1"/>
  <c r="F748" i="4"/>
  <c r="G748" i="4" s="1"/>
  <c r="F749" i="4"/>
  <c r="G749" i="4" s="1"/>
  <c r="F750" i="4"/>
  <c r="G750" i="4" s="1"/>
  <c r="F751" i="4"/>
  <c r="G751" i="4" s="1"/>
  <c r="F752" i="4"/>
  <c r="G752" i="4" s="1"/>
  <c r="F753" i="4"/>
  <c r="G753" i="4" s="1"/>
  <c r="F754" i="4"/>
  <c r="F755" i="4"/>
  <c r="F756" i="4"/>
  <c r="G756" i="4" s="1"/>
  <c r="F757" i="4"/>
  <c r="G757" i="4" s="1"/>
  <c r="F758" i="4"/>
  <c r="G758" i="4" s="1"/>
  <c r="F759" i="4"/>
  <c r="G759" i="4" s="1"/>
  <c r="F760" i="4"/>
  <c r="G760" i="4" s="1"/>
  <c r="F761" i="4"/>
  <c r="G761" i="4" s="1"/>
  <c r="F762" i="4"/>
  <c r="F763" i="4"/>
  <c r="G763" i="4" s="1"/>
  <c r="F764" i="4"/>
  <c r="G764" i="4" s="1"/>
  <c r="F765" i="4"/>
  <c r="G765" i="4" s="1"/>
  <c r="F766" i="4"/>
  <c r="G766" i="4" s="1"/>
  <c r="F767" i="4"/>
  <c r="G767" i="4" s="1"/>
  <c r="F768" i="4"/>
  <c r="G768" i="4" s="1"/>
  <c r="F769" i="4"/>
  <c r="G769" i="4" s="1"/>
  <c r="F770" i="4"/>
  <c r="F771" i="4"/>
  <c r="G771" i="4" s="1"/>
  <c r="F772" i="4"/>
  <c r="F773" i="4"/>
  <c r="G773" i="4" s="1"/>
  <c r="F774" i="4"/>
  <c r="G774" i="4" s="1"/>
  <c r="F775" i="4"/>
  <c r="G775" i="4" s="1"/>
  <c r="F776" i="4"/>
  <c r="G776" i="4" s="1"/>
  <c r="F777" i="4"/>
  <c r="G777" i="4" s="1"/>
  <c r="F778" i="4"/>
  <c r="F779" i="4"/>
  <c r="G779" i="4" s="1"/>
  <c r="F780" i="4"/>
  <c r="G780" i="4" s="1"/>
  <c r="F781" i="4"/>
  <c r="G781" i="4" s="1"/>
  <c r="F782" i="4"/>
  <c r="G782" i="4" s="1"/>
  <c r="F783" i="4"/>
  <c r="G783" i="4" s="1"/>
  <c r="F784" i="4"/>
  <c r="G784" i="4" s="1"/>
  <c r="F785" i="4"/>
  <c r="G785" i="4" s="1"/>
  <c r="F786" i="4"/>
  <c r="F787" i="4"/>
  <c r="G787" i="4" s="1"/>
  <c r="F788" i="4"/>
  <c r="G788" i="4" s="1"/>
  <c r="F789" i="4"/>
  <c r="F790" i="4"/>
  <c r="G790" i="4" s="1"/>
  <c r="F791" i="4"/>
  <c r="G791" i="4" s="1"/>
  <c r="F792" i="4"/>
  <c r="G792" i="4" s="1"/>
  <c r="F793" i="4"/>
  <c r="G793" i="4" s="1"/>
  <c r="F794" i="4"/>
  <c r="F795" i="4"/>
  <c r="G795" i="4" s="1"/>
  <c r="F796" i="4"/>
  <c r="G796" i="4" s="1"/>
  <c r="F797" i="4"/>
  <c r="G797" i="4" s="1"/>
  <c r="F798" i="4"/>
  <c r="G798" i="4" s="1"/>
  <c r="F799" i="4"/>
  <c r="G799" i="4" s="1"/>
  <c r="F800" i="4"/>
  <c r="G800" i="4" s="1"/>
  <c r="F801" i="4"/>
  <c r="G801" i="4" s="1"/>
  <c r="F802" i="4"/>
  <c r="F803" i="4"/>
  <c r="G803" i="4" s="1"/>
  <c r="F804" i="4"/>
  <c r="G804" i="4" s="1"/>
  <c r="F805" i="4"/>
  <c r="G805" i="4" s="1"/>
  <c r="F806" i="4"/>
  <c r="G806" i="4" s="1"/>
  <c r="F807" i="4"/>
  <c r="G807" i="4" s="1"/>
  <c r="F808" i="4"/>
  <c r="G808" i="4" s="1"/>
  <c r="F809" i="4"/>
  <c r="G809" i="4" s="1"/>
  <c r="F810" i="4"/>
  <c r="F811" i="4"/>
  <c r="G811" i="4" s="1"/>
  <c r="F812" i="4"/>
  <c r="G812" i="4" s="1"/>
  <c r="F813" i="4"/>
  <c r="G813" i="4" s="1"/>
  <c r="F814" i="4"/>
  <c r="G814" i="4" s="1"/>
  <c r="F815" i="4"/>
  <c r="G815" i="4" s="1"/>
  <c r="F816" i="4"/>
  <c r="G816" i="4" s="1"/>
  <c r="F817" i="4"/>
  <c r="G817" i="4" s="1"/>
  <c r="F818" i="4"/>
  <c r="F819" i="4"/>
  <c r="G819" i="4" s="1"/>
  <c r="F820" i="4"/>
  <c r="G820" i="4" s="1"/>
  <c r="F821" i="4"/>
  <c r="G821" i="4" s="1"/>
  <c r="F822" i="4"/>
  <c r="G822" i="4" s="1"/>
  <c r="F823" i="4"/>
  <c r="G823" i="4" s="1"/>
  <c r="F824" i="4"/>
  <c r="G824" i="4" s="1"/>
  <c r="F825" i="4"/>
  <c r="G825" i="4" s="1"/>
  <c r="F826" i="4"/>
  <c r="F827" i="4"/>
  <c r="G827" i="4" s="1"/>
  <c r="F828" i="4"/>
  <c r="G828" i="4" s="1"/>
  <c r="F829" i="4"/>
  <c r="G829" i="4" s="1"/>
  <c r="F830" i="4"/>
  <c r="G830" i="4" s="1"/>
  <c r="F831" i="4"/>
  <c r="G831" i="4" s="1"/>
  <c r="F832" i="4"/>
  <c r="G832" i="4" s="1"/>
  <c r="F833" i="4"/>
  <c r="G833" i="4" s="1"/>
  <c r="F834" i="4"/>
  <c r="F835" i="4"/>
  <c r="G835" i="4" s="1"/>
  <c r="F836" i="4"/>
  <c r="G836" i="4" s="1"/>
  <c r="F837" i="4"/>
  <c r="G837" i="4" s="1"/>
  <c r="F838" i="4"/>
  <c r="G838" i="4" s="1"/>
  <c r="F839" i="4"/>
  <c r="G839" i="4" s="1"/>
  <c r="F840" i="4"/>
  <c r="G840" i="4" s="1"/>
  <c r="F841" i="4"/>
  <c r="G841" i="4" s="1"/>
  <c r="F842" i="4"/>
  <c r="F843" i="4"/>
  <c r="G843" i="4" s="1"/>
  <c r="F844" i="4"/>
  <c r="G844" i="4" s="1"/>
  <c r="F845" i="4"/>
  <c r="G845" i="4" s="1"/>
  <c r="F846" i="4"/>
  <c r="G846" i="4" s="1"/>
  <c r="F847" i="4"/>
  <c r="G847" i="4" s="1"/>
  <c r="F848" i="4"/>
  <c r="G848" i="4" s="1"/>
  <c r="F849" i="4"/>
  <c r="G849" i="4" s="1"/>
  <c r="F850" i="4"/>
  <c r="F851" i="4"/>
  <c r="G851" i="4" s="1"/>
  <c r="F852" i="4"/>
  <c r="G852" i="4" s="1"/>
  <c r="F853" i="4"/>
  <c r="G853" i="4" s="1"/>
  <c r="F854" i="4"/>
  <c r="G854" i="4" s="1"/>
  <c r="F855" i="4"/>
  <c r="G855" i="4" s="1"/>
  <c r="F856" i="4"/>
  <c r="G856" i="4" s="1"/>
  <c r="F857" i="4"/>
  <c r="G857" i="4" s="1"/>
  <c r="F858" i="4"/>
  <c r="F859" i="4"/>
  <c r="G859" i="4" s="1"/>
  <c r="F860" i="4"/>
  <c r="G860" i="4" s="1"/>
  <c r="F861" i="4"/>
  <c r="G861" i="4" s="1"/>
  <c r="F3" i="4"/>
  <c r="G3" i="4" s="1"/>
  <c r="U2" i="2"/>
  <c r="Z2" i="2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J861" i="4"/>
  <c r="J860" i="4"/>
  <c r="G858" i="4"/>
  <c r="J856" i="4"/>
  <c r="J855" i="4"/>
  <c r="J854" i="4"/>
  <c r="J853" i="4"/>
  <c r="J852" i="4"/>
  <c r="G850" i="4"/>
  <c r="J847" i="4"/>
  <c r="J846" i="4"/>
  <c r="J845" i="4"/>
  <c r="J844" i="4"/>
  <c r="G842" i="4"/>
  <c r="J839" i="4"/>
  <c r="J837" i="4"/>
  <c r="J836" i="4"/>
  <c r="G834" i="4"/>
  <c r="J832" i="4"/>
  <c r="J831" i="4"/>
  <c r="J829" i="4"/>
  <c r="J828" i="4"/>
  <c r="G826" i="4"/>
  <c r="J824" i="4"/>
  <c r="J823" i="4"/>
  <c r="J822" i="4"/>
  <c r="J821" i="4"/>
  <c r="J820" i="4"/>
  <c r="G818" i="4"/>
  <c r="J815" i="4"/>
  <c r="J813" i="4"/>
  <c r="J812" i="4"/>
  <c r="G810" i="4"/>
  <c r="J807" i="4"/>
  <c r="J806" i="4"/>
  <c r="J805" i="4"/>
  <c r="J804" i="4"/>
  <c r="G802" i="4"/>
  <c r="J799" i="4"/>
  <c r="J797" i="4"/>
  <c r="J796" i="4"/>
  <c r="G794" i="4"/>
  <c r="J791" i="4"/>
  <c r="J790" i="4"/>
  <c r="J789" i="4"/>
  <c r="G789" i="4"/>
  <c r="J788" i="4"/>
  <c r="G786" i="4"/>
  <c r="J783" i="4"/>
  <c r="J782" i="4"/>
  <c r="J781" i="4"/>
  <c r="J780" i="4"/>
  <c r="G778" i="4"/>
  <c r="J775" i="4"/>
  <c r="J773" i="4"/>
  <c r="J772" i="4"/>
  <c r="G772" i="4"/>
  <c r="G770" i="4"/>
  <c r="J767" i="4"/>
  <c r="J766" i="4"/>
  <c r="J765" i="4"/>
  <c r="J764" i="4"/>
  <c r="G762" i="4"/>
  <c r="J760" i="4"/>
  <c r="J759" i="4"/>
  <c r="J758" i="4"/>
  <c r="J757" i="4"/>
  <c r="J756" i="4"/>
  <c r="G755" i="4"/>
  <c r="G754" i="4"/>
  <c r="J751" i="4"/>
  <c r="J750" i="4"/>
  <c r="J749" i="4"/>
  <c r="J748" i="4"/>
  <c r="G746" i="4"/>
  <c r="J743" i="4"/>
  <c r="J742" i="4"/>
  <c r="J741" i="4"/>
  <c r="J740" i="4"/>
  <c r="G739" i="4"/>
  <c r="G738" i="4"/>
  <c r="J735" i="4"/>
  <c r="J734" i="4"/>
  <c r="J733" i="4"/>
  <c r="J732" i="4"/>
  <c r="G731" i="4"/>
  <c r="J730" i="4"/>
  <c r="G730" i="4"/>
  <c r="J727" i="4"/>
  <c r="J726" i="4"/>
  <c r="J725" i="4"/>
  <c r="J724" i="4"/>
  <c r="J722" i="4"/>
  <c r="G722" i="4"/>
  <c r="J719" i="4"/>
  <c r="J718" i="4"/>
  <c r="J717" i="4"/>
  <c r="J716" i="4"/>
  <c r="J714" i="4"/>
  <c r="G714" i="4"/>
  <c r="J711" i="4"/>
  <c r="J710" i="4"/>
  <c r="J709" i="4"/>
  <c r="J708" i="4"/>
  <c r="G708" i="4"/>
  <c r="G706" i="4"/>
  <c r="J703" i="4"/>
  <c r="J702" i="4"/>
  <c r="J701" i="4"/>
  <c r="J700" i="4"/>
  <c r="G699" i="4"/>
  <c r="G698" i="4"/>
  <c r="G697" i="4"/>
  <c r="J695" i="4"/>
  <c r="J694" i="4"/>
  <c r="J693" i="4"/>
  <c r="J692" i="4"/>
  <c r="G691" i="4"/>
  <c r="J690" i="4"/>
  <c r="G690" i="4"/>
  <c r="J687" i="4"/>
  <c r="J686" i="4"/>
  <c r="J685" i="4"/>
  <c r="G685" i="4"/>
  <c r="J684" i="4"/>
  <c r="G684" i="4"/>
  <c r="G683" i="4"/>
  <c r="G682" i="4"/>
  <c r="J679" i="4"/>
  <c r="J678" i="4"/>
  <c r="J677" i="4"/>
  <c r="J676" i="4"/>
  <c r="G675" i="4"/>
  <c r="G674" i="4"/>
  <c r="G673" i="4"/>
  <c r="J671" i="4"/>
  <c r="J670" i="4"/>
  <c r="J669" i="4"/>
  <c r="J668" i="4"/>
  <c r="G666" i="4"/>
  <c r="J663" i="4"/>
  <c r="J662" i="4"/>
  <c r="J661" i="4"/>
  <c r="G661" i="4"/>
  <c r="J660" i="4"/>
  <c r="G659" i="4"/>
  <c r="G658" i="4"/>
  <c r="J655" i="4"/>
  <c r="J654" i="4"/>
  <c r="J653" i="4"/>
  <c r="G653" i="4"/>
  <c r="J652" i="4"/>
  <c r="G650" i="4"/>
  <c r="J647" i="4"/>
  <c r="J646" i="4"/>
  <c r="J645" i="4"/>
  <c r="G645" i="4"/>
  <c r="J644" i="4"/>
  <c r="G644" i="4"/>
  <c r="G643" i="4"/>
  <c r="G642" i="4"/>
  <c r="J639" i="4"/>
  <c r="J638" i="4"/>
  <c r="J637" i="4"/>
  <c r="G637" i="4"/>
  <c r="J636" i="4"/>
  <c r="G635" i="4"/>
  <c r="G634" i="4"/>
  <c r="G633" i="4"/>
  <c r="J631" i="4"/>
  <c r="J630" i="4"/>
  <c r="J629" i="4"/>
  <c r="J628" i="4"/>
  <c r="G626" i="4"/>
  <c r="J623" i="4"/>
  <c r="J622" i="4"/>
  <c r="J621" i="4"/>
  <c r="G621" i="4"/>
  <c r="J620" i="4"/>
  <c r="G619" i="4"/>
  <c r="J618" i="4"/>
  <c r="G618" i="4"/>
  <c r="J615" i="4"/>
  <c r="J614" i="4"/>
  <c r="J613" i="4"/>
  <c r="J612" i="4"/>
  <c r="G611" i="4"/>
  <c r="G610" i="4"/>
  <c r="G609" i="4"/>
  <c r="J607" i="4"/>
  <c r="J606" i="4"/>
  <c r="J605" i="4"/>
  <c r="G605" i="4"/>
  <c r="J604" i="4"/>
  <c r="G603" i="4"/>
  <c r="G602" i="4"/>
  <c r="J599" i="4"/>
  <c r="J598" i="4"/>
  <c r="J597" i="4"/>
  <c r="G597" i="4"/>
  <c r="J596" i="4"/>
  <c r="G595" i="4"/>
  <c r="G594" i="4"/>
  <c r="J592" i="4"/>
  <c r="J591" i="4"/>
  <c r="J590" i="4"/>
  <c r="J589" i="4"/>
  <c r="G589" i="4"/>
  <c r="J588" i="4"/>
  <c r="G587" i="4"/>
  <c r="J586" i="4"/>
  <c r="G586" i="4"/>
  <c r="J584" i="4"/>
  <c r="J583" i="4"/>
  <c r="J582" i="4"/>
  <c r="J581" i="4"/>
  <c r="J580" i="4"/>
  <c r="G580" i="4"/>
  <c r="G579" i="4"/>
  <c r="G578" i="4"/>
  <c r="J576" i="4"/>
  <c r="J575" i="4"/>
  <c r="J574" i="4"/>
  <c r="J573" i="4"/>
  <c r="J572" i="4"/>
  <c r="G571" i="4"/>
  <c r="G570" i="4"/>
  <c r="G569" i="4"/>
  <c r="J568" i="4"/>
  <c r="J567" i="4"/>
  <c r="J566" i="4"/>
  <c r="J565" i="4"/>
  <c r="J564" i="4"/>
  <c r="G563" i="4"/>
  <c r="J562" i="4"/>
  <c r="G562" i="4"/>
  <c r="J560" i="4"/>
  <c r="J559" i="4"/>
  <c r="J558" i="4"/>
  <c r="J557" i="4"/>
  <c r="J556" i="4"/>
  <c r="G556" i="4"/>
  <c r="G555" i="4"/>
  <c r="G554" i="4"/>
  <c r="J552" i="4"/>
  <c r="J551" i="4"/>
  <c r="J550" i="4"/>
  <c r="J549" i="4"/>
  <c r="G549" i="4"/>
  <c r="J548" i="4"/>
  <c r="G547" i="4"/>
  <c r="G546" i="4"/>
  <c r="G545" i="4"/>
  <c r="J544" i="4"/>
  <c r="J543" i="4"/>
  <c r="J542" i="4"/>
  <c r="J541" i="4"/>
  <c r="G541" i="4"/>
  <c r="J540" i="4"/>
  <c r="G539" i="4"/>
  <c r="J538" i="4"/>
  <c r="G538" i="4"/>
  <c r="J536" i="4"/>
  <c r="J535" i="4"/>
  <c r="J534" i="4"/>
  <c r="J533" i="4"/>
  <c r="J532" i="4"/>
  <c r="G531" i="4"/>
  <c r="G530" i="4"/>
  <c r="J528" i="4"/>
  <c r="J527" i="4"/>
  <c r="J526" i="4"/>
  <c r="J525" i="4"/>
  <c r="J524" i="4"/>
  <c r="G523" i="4"/>
  <c r="G522" i="4"/>
  <c r="J520" i="4"/>
  <c r="J519" i="4"/>
  <c r="J518" i="4"/>
  <c r="J517" i="4"/>
  <c r="J516" i="4"/>
  <c r="G516" i="4"/>
  <c r="G515" i="4"/>
  <c r="J514" i="4"/>
  <c r="G514" i="4"/>
  <c r="J512" i="4"/>
  <c r="J511" i="4"/>
  <c r="J510" i="4"/>
  <c r="J509" i="4"/>
  <c r="J508" i="4"/>
  <c r="G507" i="4"/>
  <c r="G506" i="4"/>
  <c r="G505" i="4"/>
  <c r="J504" i="4"/>
  <c r="J503" i="4"/>
  <c r="J502" i="4"/>
  <c r="J501" i="4"/>
  <c r="J500" i="4"/>
  <c r="G499" i="4"/>
  <c r="G498" i="4"/>
  <c r="J496" i="4"/>
  <c r="J495" i="4"/>
  <c r="J494" i="4"/>
  <c r="J493" i="4"/>
  <c r="J492" i="4"/>
  <c r="G492" i="4"/>
  <c r="G491" i="4"/>
  <c r="J490" i="4"/>
  <c r="G490" i="4"/>
  <c r="J488" i="4"/>
  <c r="J487" i="4"/>
  <c r="J486" i="4"/>
  <c r="J485" i="4"/>
  <c r="J484" i="4"/>
  <c r="G483" i="4"/>
  <c r="G482" i="4"/>
  <c r="J480" i="4"/>
  <c r="J479" i="4"/>
  <c r="J478" i="4"/>
  <c r="J477" i="4"/>
  <c r="J476" i="4"/>
  <c r="G476" i="4"/>
  <c r="G475" i="4"/>
  <c r="G474" i="4"/>
  <c r="J472" i="4"/>
  <c r="J471" i="4"/>
  <c r="J470" i="4"/>
  <c r="J469" i="4"/>
  <c r="G469" i="4"/>
  <c r="J468" i="4"/>
  <c r="G468" i="4"/>
  <c r="G467" i="4"/>
  <c r="J466" i="4"/>
  <c r="G466" i="4"/>
  <c r="J464" i="4"/>
  <c r="J463" i="4"/>
  <c r="J462" i="4"/>
  <c r="J461" i="4"/>
  <c r="J460" i="4"/>
  <c r="G459" i="4"/>
  <c r="G458" i="4"/>
  <c r="J456" i="4"/>
  <c r="J455" i="4"/>
  <c r="J454" i="4"/>
  <c r="J453" i="4"/>
  <c r="J452" i="4"/>
  <c r="G451" i="4"/>
  <c r="G450" i="4"/>
  <c r="J448" i="4"/>
  <c r="J447" i="4"/>
  <c r="J446" i="4"/>
  <c r="J445" i="4"/>
  <c r="G445" i="4"/>
  <c r="J444" i="4"/>
  <c r="G443" i="4"/>
  <c r="G442" i="4"/>
  <c r="J440" i="4"/>
  <c r="J439" i="4"/>
  <c r="J438" i="4"/>
  <c r="J437" i="4"/>
  <c r="G437" i="4"/>
  <c r="J436" i="4"/>
  <c r="G435" i="4"/>
  <c r="J434" i="4"/>
  <c r="G434" i="4"/>
  <c r="J432" i="4"/>
  <c r="J431" i="4"/>
  <c r="J430" i="4"/>
  <c r="J429" i="4"/>
  <c r="J428" i="4"/>
  <c r="G427" i="4"/>
  <c r="G426" i="4"/>
  <c r="J424" i="4"/>
  <c r="J423" i="4"/>
  <c r="J422" i="4"/>
  <c r="J421" i="4"/>
  <c r="J420" i="4"/>
  <c r="G420" i="4"/>
  <c r="G419" i="4"/>
  <c r="G418" i="4"/>
  <c r="J416" i="4"/>
  <c r="J415" i="4"/>
  <c r="J414" i="4"/>
  <c r="J413" i="4"/>
  <c r="J412" i="4"/>
  <c r="G411" i="4"/>
  <c r="G410" i="4"/>
  <c r="J408" i="4"/>
  <c r="J407" i="4"/>
  <c r="J406" i="4"/>
  <c r="J405" i="4"/>
  <c r="J404" i="4"/>
  <c r="G403" i="4"/>
  <c r="J402" i="4"/>
  <c r="G402" i="4"/>
  <c r="J400" i="4"/>
  <c r="J399" i="4"/>
  <c r="J398" i="4"/>
  <c r="J397" i="4"/>
  <c r="J396" i="4"/>
  <c r="G396" i="4"/>
  <c r="G395" i="4"/>
  <c r="G394" i="4"/>
  <c r="J392" i="4"/>
  <c r="J391" i="4"/>
  <c r="J390" i="4"/>
  <c r="J389" i="4"/>
  <c r="G389" i="4"/>
  <c r="J388" i="4"/>
  <c r="G387" i="4"/>
  <c r="G386" i="4"/>
  <c r="G385" i="4"/>
  <c r="J384" i="4"/>
  <c r="J383" i="4"/>
  <c r="J382" i="4"/>
  <c r="J381" i="4"/>
  <c r="J380" i="4"/>
  <c r="G379" i="4"/>
  <c r="J378" i="4"/>
  <c r="G378" i="4"/>
  <c r="G377" i="4"/>
  <c r="J376" i="4"/>
  <c r="J375" i="4"/>
  <c r="J374" i="4"/>
  <c r="J373" i="4"/>
  <c r="J372" i="4"/>
  <c r="G371" i="4"/>
  <c r="G370" i="4"/>
  <c r="J368" i="4"/>
  <c r="J367" i="4"/>
  <c r="G367" i="4"/>
  <c r="J366" i="4"/>
  <c r="J365" i="4"/>
  <c r="J364" i="4"/>
  <c r="G364" i="4"/>
  <c r="G363" i="4"/>
  <c r="G362" i="4"/>
  <c r="J360" i="4"/>
  <c r="J359" i="4"/>
  <c r="J358" i="4"/>
  <c r="J357" i="4"/>
  <c r="J356" i="4"/>
  <c r="G355" i="4"/>
  <c r="J354" i="4"/>
  <c r="G354" i="4"/>
  <c r="J352" i="4"/>
  <c r="J351" i="4"/>
  <c r="J350" i="4"/>
  <c r="J349" i="4"/>
  <c r="J348" i="4"/>
  <c r="G347" i="4"/>
  <c r="G346" i="4"/>
  <c r="J344" i="4"/>
  <c r="J343" i="4"/>
  <c r="J342" i="4"/>
  <c r="J341" i="4"/>
  <c r="J340" i="4"/>
  <c r="G339" i="4"/>
  <c r="G338" i="4"/>
  <c r="J336" i="4"/>
  <c r="J335" i="4"/>
  <c r="G335" i="4"/>
  <c r="J334" i="4"/>
  <c r="J333" i="4"/>
  <c r="G333" i="4"/>
  <c r="J332" i="4"/>
  <c r="G331" i="4"/>
  <c r="G330" i="4"/>
  <c r="J328" i="4"/>
  <c r="J327" i="4"/>
  <c r="J326" i="4"/>
  <c r="J325" i="4"/>
  <c r="G325" i="4"/>
  <c r="J324" i="4"/>
  <c r="G324" i="4"/>
  <c r="G323" i="4"/>
  <c r="G322" i="4"/>
  <c r="J320" i="4"/>
  <c r="J319" i="4"/>
  <c r="J318" i="4"/>
  <c r="J317" i="4"/>
  <c r="G317" i="4"/>
  <c r="J316" i="4"/>
  <c r="G316" i="4"/>
  <c r="G315" i="4"/>
  <c r="G314" i="4"/>
  <c r="J312" i="4"/>
  <c r="J311" i="4"/>
  <c r="G311" i="4"/>
  <c r="J310" i="4"/>
  <c r="J309" i="4"/>
  <c r="G309" i="4"/>
  <c r="J308" i="4"/>
  <c r="G307" i="4"/>
  <c r="G306" i="4"/>
  <c r="J304" i="4"/>
  <c r="J303" i="4"/>
  <c r="J302" i="4"/>
  <c r="J301" i="4"/>
  <c r="G301" i="4"/>
  <c r="J300" i="4"/>
  <c r="G299" i="4"/>
  <c r="J298" i="4"/>
  <c r="G298" i="4"/>
  <c r="G297" i="4"/>
  <c r="J296" i="4"/>
  <c r="J295" i="4"/>
  <c r="J294" i="4"/>
  <c r="J293" i="4"/>
  <c r="J292" i="4"/>
  <c r="G292" i="4"/>
  <c r="G291" i="4"/>
  <c r="G290" i="4"/>
  <c r="J288" i="4"/>
  <c r="J287" i="4"/>
  <c r="G287" i="4"/>
  <c r="J286" i="4"/>
  <c r="J285" i="4"/>
  <c r="J284" i="4"/>
  <c r="G284" i="4"/>
  <c r="G283" i="4"/>
  <c r="J282" i="4"/>
  <c r="G282" i="4"/>
  <c r="J280" i="4"/>
  <c r="J279" i="4"/>
  <c r="J278" i="4"/>
  <c r="J277" i="4"/>
  <c r="G277" i="4"/>
  <c r="J276" i="4"/>
  <c r="G275" i="4"/>
  <c r="G274" i="4"/>
  <c r="J273" i="4"/>
  <c r="J272" i="4"/>
  <c r="J271" i="4"/>
  <c r="J270" i="4"/>
  <c r="J269" i="4"/>
  <c r="G269" i="4"/>
  <c r="J268" i="4"/>
  <c r="G267" i="4"/>
  <c r="G266" i="4"/>
  <c r="J264" i="4"/>
  <c r="J263" i="4"/>
  <c r="G263" i="4"/>
  <c r="J262" i="4"/>
  <c r="J261" i="4"/>
  <c r="G261" i="4"/>
  <c r="J260" i="4"/>
  <c r="G259" i="4"/>
  <c r="G258" i="4"/>
  <c r="J256" i="4"/>
  <c r="J255" i="4"/>
  <c r="J254" i="4"/>
  <c r="G254" i="4"/>
  <c r="J253" i="4"/>
  <c r="J252" i="4"/>
  <c r="G252" i="4"/>
  <c r="G251" i="4"/>
  <c r="G250" i="4"/>
  <c r="J249" i="4"/>
  <c r="J248" i="4"/>
  <c r="J247" i="4"/>
  <c r="G247" i="4"/>
  <c r="J246" i="4"/>
  <c r="J245" i="4"/>
  <c r="J244" i="4"/>
  <c r="G244" i="4"/>
  <c r="G243" i="4"/>
  <c r="G242" i="4"/>
  <c r="J241" i="4"/>
  <c r="J240" i="4"/>
  <c r="J239" i="4"/>
  <c r="J238" i="4"/>
  <c r="J237" i="4"/>
  <c r="G237" i="4"/>
  <c r="J236" i="4"/>
  <c r="G235" i="4"/>
  <c r="G234" i="4"/>
  <c r="J232" i="4"/>
  <c r="J231" i="4"/>
  <c r="J230" i="4"/>
  <c r="J229" i="4"/>
  <c r="G229" i="4"/>
  <c r="J228" i="4"/>
  <c r="G227" i="4"/>
  <c r="G226" i="4"/>
  <c r="G225" i="4"/>
  <c r="J224" i="4"/>
  <c r="J223" i="4"/>
  <c r="G223" i="4"/>
  <c r="J222" i="4"/>
  <c r="J221" i="4"/>
  <c r="G221" i="4"/>
  <c r="J220" i="4"/>
  <c r="G219" i="4"/>
  <c r="G218" i="4"/>
  <c r="J216" i="4"/>
  <c r="J215" i="4"/>
  <c r="J214" i="4"/>
  <c r="J213" i="4"/>
  <c r="G213" i="4"/>
  <c r="J212" i="4"/>
  <c r="G211" i="4"/>
  <c r="J210" i="4"/>
  <c r="G210" i="4"/>
  <c r="G209" i="4"/>
  <c r="J208" i="4"/>
  <c r="J207" i="4"/>
  <c r="J206" i="4"/>
  <c r="J205" i="4"/>
  <c r="J204" i="4"/>
  <c r="G203" i="4"/>
  <c r="G202" i="4"/>
  <c r="J200" i="4"/>
  <c r="J199" i="4"/>
  <c r="G199" i="4"/>
  <c r="J198" i="4"/>
  <c r="G198" i="4"/>
  <c r="J197" i="4"/>
  <c r="J196" i="4"/>
  <c r="G196" i="4"/>
  <c r="G195" i="4"/>
  <c r="J194" i="4"/>
  <c r="G194" i="4"/>
  <c r="J193" i="4"/>
  <c r="J192" i="4"/>
  <c r="J191" i="4"/>
  <c r="J190" i="4"/>
  <c r="J189" i="4"/>
  <c r="G189" i="4"/>
  <c r="J188" i="4"/>
  <c r="G188" i="4"/>
  <c r="G187" i="4"/>
  <c r="G186" i="4"/>
  <c r="J185" i="4"/>
  <c r="J184" i="4"/>
  <c r="J183" i="4"/>
  <c r="G183" i="4"/>
  <c r="J182" i="4"/>
  <c r="J181" i="4"/>
  <c r="J180" i="4"/>
  <c r="G179" i="4"/>
  <c r="G178" i="4"/>
  <c r="J176" i="4"/>
  <c r="J175" i="4"/>
  <c r="J174" i="4"/>
  <c r="J173" i="4"/>
  <c r="J172" i="4"/>
  <c r="G171" i="4"/>
  <c r="J170" i="4"/>
  <c r="G170" i="4"/>
  <c r="J169" i="4"/>
  <c r="G169" i="4"/>
  <c r="J168" i="4"/>
  <c r="J167" i="4"/>
  <c r="J166" i="4"/>
  <c r="J165" i="4"/>
  <c r="G165" i="4"/>
  <c r="J164" i="4"/>
  <c r="G163" i="4"/>
  <c r="G162" i="4"/>
  <c r="G161" i="4"/>
  <c r="J160" i="4"/>
  <c r="J159" i="4"/>
  <c r="J158" i="4"/>
  <c r="J157" i="4"/>
  <c r="G157" i="4"/>
  <c r="J156" i="4"/>
  <c r="G156" i="4"/>
  <c r="G155" i="4"/>
  <c r="G154" i="4"/>
  <c r="J153" i="4"/>
  <c r="J152" i="4"/>
  <c r="J151" i="4"/>
  <c r="J150" i="4"/>
  <c r="J149" i="4"/>
  <c r="G149" i="4"/>
  <c r="J148" i="4"/>
  <c r="G147" i="4"/>
  <c r="G146" i="4"/>
  <c r="J144" i="4"/>
  <c r="J143" i="4"/>
  <c r="J142" i="4"/>
  <c r="J141" i="4"/>
  <c r="G141" i="4"/>
  <c r="J140" i="4"/>
  <c r="G139" i="4"/>
  <c r="J138" i="4"/>
  <c r="G138" i="4"/>
  <c r="G137" i="4"/>
  <c r="J136" i="4"/>
  <c r="J135" i="4"/>
  <c r="J134" i="4"/>
  <c r="J133" i="4"/>
  <c r="J132" i="4"/>
  <c r="G131" i="4"/>
  <c r="G130" i="4"/>
  <c r="J129" i="4"/>
  <c r="J128" i="4"/>
  <c r="J127" i="4"/>
  <c r="G127" i="4"/>
  <c r="J126" i="4"/>
  <c r="J125" i="4"/>
  <c r="J124" i="4"/>
  <c r="G123" i="4"/>
  <c r="G122" i="4"/>
  <c r="J120" i="4"/>
  <c r="J119" i="4"/>
  <c r="J118" i="4"/>
  <c r="J117" i="4"/>
  <c r="J116" i="4"/>
  <c r="G115" i="4"/>
  <c r="J114" i="4"/>
  <c r="G114" i="4"/>
  <c r="J112" i="4"/>
  <c r="J111" i="4"/>
  <c r="J110" i="4"/>
  <c r="J109" i="4"/>
  <c r="G109" i="4"/>
  <c r="J108" i="4"/>
  <c r="G108" i="4"/>
  <c r="G107" i="4"/>
  <c r="G106" i="4"/>
  <c r="J105" i="4"/>
  <c r="J104" i="4"/>
  <c r="J103" i="4"/>
  <c r="G103" i="4"/>
  <c r="J102" i="4"/>
  <c r="J101" i="4"/>
  <c r="G101" i="4"/>
  <c r="J100" i="4"/>
  <c r="G99" i="4"/>
  <c r="G98" i="4"/>
  <c r="J97" i="4"/>
  <c r="G97" i="4"/>
  <c r="J96" i="4"/>
  <c r="J95" i="4"/>
  <c r="J94" i="4"/>
  <c r="J93" i="4"/>
  <c r="J92" i="4"/>
  <c r="G92" i="4"/>
  <c r="G91" i="4"/>
  <c r="G90" i="4"/>
  <c r="J88" i="4"/>
  <c r="J87" i="4"/>
  <c r="J86" i="4"/>
  <c r="J85" i="4"/>
  <c r="J84" i="4"/>
  <c r="G83" i="4"/>
  <c r="G82" i="4"/>
  <c r="J80" i="4"/>
  <c r="J79" i="4"/>
  <c r="G79" i="4"/>
  <c r="J78" i="4"/>
  <c r="J77" i="4"/>
  <c r="J76" i="4"/>
  <c r="G75" i="4"/>
  <c r="G74" i="4"/>
  <c r="J73" i="4"/>
  <c r="G73" i="4"/>
  <c r="J72" i="4"/>
  <c r="J71" i="4"/>
  <c r="J70" i="4"/>
  <c r="J69" i="4"/>
  <c r="G69" i="4"/>
  <c r="J68" i="4"/>
  <c r="G67" i="4"/>
  <c r="G66" i="4"/>
  <c r="J65" i="4"/>
  <c r="J64" i="4"/>
  <c r="J63" i="4"/>
  <c r="G63" i="4"/>
  <c r="J62" i="4"/>
  <c r="J61" i="4"/>
  <c r="G61" i="4"/>
  <c r="J60" i="4"/>
  <c r="G59" i="4"/>
  <c r="G58" i="4"/>
  <c r="J56" i="4"/>
  <c r="J55" i="4"/>
  <c r="J54" i="4"/>
  <c r="J53" i="4"/>
  <c r="G53" i="4"/>
  <c r="J52" i="4"/>
  <c r="G51" i="4"/>
  <c r="J50" i="4"/>
  <c r="G50" i="4"/>
  <c r="J48" i="4"/>
  <c r="J47" i="4"/>
  <c r="J46" i="4"/>
  <c r="J45" i="4"/>
  <c r="J44" i="4"/>
  <c r="G43" i="4"/>
  <c r="G42" i="4"/>
  <c r="J41" i="4"/>
  <c r="J40" i="4"/>
  <c r="J39" i="4"/>
  <c r="G39" i="4"/>
  <c r="J38" i="4"/>
  <c r="J37" i="4"/>
  <c r="J36" i="4"/>
  <c r="G35" i="4"/>
  <c r="G34" i="4"/>
  <c r="J32" i="4"/>
  <c r="J31" i="4"/>
  <c r="J30" i="4"/>
  <c r="J29" i="4"/>
  <c r="G29" i="4"/>
  <c r="J28" i="4"/>
  <c r="G28" i="4"/>
  <c r="G27" i="4"/>
  <c r="J26" i="4"/>
  <c r="G26" i="4"/>
  <c r="J24" i="4"/>
  <c r="J23" i="4"/>
  <c r="J22" i="4"/>
  <c r="J21" i="4"/>
  <c r="G21" i="4"/>
  <c r="J20" i="4"/>
  <c r="G19" i="4"/>
  <c r="G18" i="4"/>
  <c r="J17" i="4"/>
  <c r="G17" i="4"/>
  <c r="J16" i="4"/>
  <c r="J15" i="4"/>
  <c r="G15" i="4"/>
  <c r="J14" i="4"/>
  <c r="G14" i="4"/>
  <c r="J13" i="4"/>
  <c r="G13" i="4"/>
  <c r="J12" i="4"/>
  <c r="G12" i="4"/>
  <c r="G11" i="4"/>
  <c r="J10" i="4"/>
  <c r="G10" i="4"/>
  <c r="J9" i="4"/>
  <c r="J8" i="4"/>
  <c r="J7" i="4"/>
  <c r="J6" i="4"/>
  <c r="J5" i="4"/>
  <c r="G5" i="4"/>
  <c r="J4" i="4"/>
  <c r="J3" i="4"/>
  <c r="L3" i="1"/>
  <c r="AF486" i="4" l="1"/>
  <c r="AF487" i="4"/>
  <c r="AF492" i="4"/>
  <c r="AF497" i="4"/>
  <c r="AF506" i="4"/>
  <c r="AF511" i="4"/>
  <c r="AF516" i="4"/>
  <c r="AF529" i="4"/>
  <c r="AF561" i="4"/>
  <c r="AF567" i="4"/>
  <c r="AF573" i="4"/>
  <c r="AF579" i="4"/>
  <c r="AF584" i="4"/>
  <c r="AF590" i="4"/>
  <c r="AF502" i="4"/>
  <c r="AF507" i="4"/>
  <c r="AF512" i="4"/>
  <c r="AF525" i="4"/>
  <c r="AF534" i="4"/>
  <c r="AF539" i="4"/>
  <c r="AF544" i="4"/>
  <c r="AF550" i="4"/>
  <c r="AF556" i="4"/>
  <c r="AF562" i="4"/>
  <c r="AF585" i="4"/>
  <c r="AF591" i="4"/>
  <c r="AF601" i="4"/>
  <c r="AF605" i="4"/>
  <c r="AF611" i="4"/>
  <c r="AF616" i="4"/>
  <c r="AF620" i="4"/>
  <c r="AF626" i="4"/>
  <c r="AF630" i="4"/>
  <c r="AF641" i="4"/>
  <c r="AF646" i="4"/>
  <c r="AF652" i="4"/>
  <c r="AF658" i="4"/>
  <c r="AF664" i="4"/>
  <c r="AF484" i="4"/>
  <c r="AF498" i="4"/>
  <c r="AF503" i="4"/>
  <c r="AF508" i="4"/>
  <c r="AF521" i="4"/>
  <c r="AF530" i="4"/>
  <c r="AF535" i="4"/>
  <c r="AF540" i="4"/>
  <c r="AF545" i="4"/>
  <c r="AF551" i="4"/>
  <c r="AF557" i="4"/>
  <c r="AF563" i="4"/>
  <c r="AF568" i="4"/>
  <c r="AF574" i="4"/>
  <c r="AF580" i="4"/>
  <c r="AF586" i="4"/>
  <c r="AF592" i="4"/>
  <c r="AF596" i="4"/>
  <c r="AF602" i="4"/>
  <c r="AF606" i="4"/>
  <c r="AF631" i="4"/>
  <c r="AF636" i="4"/>
  <c r="AF647" i="4"/>
  <c r="AF653" i="4"/>
  <c r="AF659" i="4"/>
  <c r="AF665" i="4"/>
  <c r="AF669" i="4"/>
  <c r="AF675" i="4"/>
  <c r="AF679" i="4"/>
  <c r="AF485" i="4"/>
  <c r="AF493" i="4"/>
  <c r="AF499" i="4"/>
  <c r="AF504" i="4"/>
  <c r="AF517" i="4"/>
  <c r="AF526" i="4"/>
  <c r="AF531" i="4"/>
  <c r="AF536" i="4"/>
  <c r="AF546" i="4"/>
  <c r="AF569" i="4"/>
  <c r="AF575" i="4"/>
  <c r="AF581" i="4"/>
  <c r="AF587" i="4"/>
  <c r="AF607" i="4"/>
  <c r="AF488" i="4"/>
  <c r="AF500" i="4"/>
  <c r="AF513" i="4"/>
  <c r="AF522" i="4"/>
  <c r="AF527" i="4"/>
  <c r="AF532" i="4"/>
  <c r="AF541" i="4"/>
  <c r="AF547" i="4"/>
  <c r="AF552" i="4"/>
  <c r="AF558" i="4"/>
  <c r="AF564" i="4"/>
  <c r="AF570" i="4"/>
  <c r="AF593" i="4"/>
  <c r="AF597" i="4"/>
  <c r="AF603" i="4"/>
  <c r="AF608" i="4"/>
  <c r="AF612" i="4"/>
  <c r="AF618" i="4"/>
  <c r="AF622" i="4"/>
  <c r="AF637" i="4"/>
  <c r="AF643" i="4"/>
  <c r="AF649" i="4"/>
  <c r="AF654" i="4"/>
  <c r="AF660" i="4"/>
  <c r="AF666" i="4"/>
  <c r="AF670" i="4"/>
  <c r="AF676" i="4"/>
  <c r="AF681" i="4"/>
  <c r="AF685" i="4"/>
  <c r="AF489" i="4"/>
  <c r="AF494" i="4"/>
  <c r="AF509" i="4"/>
  <c r="AF518" i="4"/>
  <c r="AF523" i="4"/>
  <c r="AF528" i="4"/>
  <c r="AF553" i="4"/>
  <c r="AF559" i="4"/>
  <c r="AF565" i="4"/>
  <c r="AF571" i="4"/>
  <c r="AF576" i="4"/>
  <c r="AF582" i="4"/>
  <c r="AF588" i="4"/>
  <c r="AF594" i="4"/>
  <c r="AF598" i="4"/>
  <c r="AF490" i="4"/>
  <c r="AF495" i="4"/>
  <c r="AF505" i="4"/>
  <c r="AF514" i="4"/>
  <c r="AF519" i="4"/>
  <c r="AF524" i="4"/>
  <c r="AF537" i="4"/>
  <c r="AF542" i="4"/>
  <c r="AF548" i="4"/>
  <c r="AF554" i="4"/>
  <c r="AF577" i="4"/>
  <c r="AF583" i="4"/>
  <c r="AF599" i="4"/>
  <c r="AF609" i="4"/>
  <c r="AF613" i="4"/>
  <c r="AF619" i="4"/>
  <c r="AF624" i="4"/>
  <c r="AF628" i="4"/>
  <c r="AF634" i="4"/>
  <c r="AF638" i="4"/>
  <c r="AF644" i="4"/>
  <c r="AF650" i="4"/>
  <c r="AF656" i="4"/>
  <c r="AF491" i="4"/>
  <c r="AF496" i="4"/>
  <c r="AF501" i="4"/>
  <c r="AF510" i="4"/>
  <c r="AF515" i="4"/>
  <c r="AF520" i="4"/>
  <c r="AF533" i="4"/>
  <c r="AF538" i="4"/>
  <c r="AF543" i="4"/>
  <c r="AF549" i="4"/>
  <c r="AF555" i="4"/>
  <c r="AF560" i="4"/>
  <c r="AF566" i="4"/>
  <c r="AF572" i="4"/>
  <c r="AF578" i="4"/>
  <c r="AF589" i="4"/>
  <c r="AF595" i="4"/>
  <c r="AF600" i="4"/>
  <c r="AF604" i="4"/>
  <c r="AF610" i="4"/>
  <c r="AF614" i="4"/>
  <c r="AF639" i="4"/>
  <c r="AF645" i="4"/>
  <c r="AF651" i="4"/>
  <c r="AF657" i="4"/>
  <c r="AF662" i="4"/>
  <c r="AF668" i="4"/>
  <c r="AF673" i="4"/>
  <c r="AF677" i="4"/>
  <c r="AF683" i="4"/>
  <c r="AF625" i="4"/>
  <c r="AF684" i="4"/>
  <c r="AF695" i="4"/>
  <c r="AF698" i="4"/>
  <c r="AF707" i="4"/>
  <c r="AF712" i="4"/>
  <c r="AF716" i="4"/>
  <c r="AF725" i="4"/>
  <c r="AF733" i="4"/>
  <c r="AF746" i="4"/>
  <c r="AF760" i="4"/>
  <c r="AF763" i="4"/>
  <c r="AF776" i="4"/>
  <c r="AF778" i="4"/>
  <c r="AF790" i="4"/>
  <c r="AF795" i="4"/>
  <c r="AF801" i="4"/>
  <c r="AF806" i="4"/>
  <c r="AF820" i="4"/>
  <c r="AF823" i="4"/>
  <c r="AF826" i="4"/>
  <c r="AF835" i="4"/>
  <c r="AF840" i="4"/>
  <c r="AF848" i="4"/>
  <c r="AF853" i="4"/>
  <c r="Q489" i="4"/>
  <c r="Q497" i="4"/>
  <c r="Q504" i="4"/>
  <c r="Q512" i="4"/>
  <c r="Q518" i="4"/>
  <c r="Q525" i="4"/>
  <c r="Q533" i="4"/>
  <c r="Q547" i="4"/>
  <c r="Q555" i="4"/>
  <c r="Q563" i="4"/>
  <c r="Q570" i="4"/>
  <c r="Q576" i="4"/>
  <c r="Q595" i="4"/>
  <c r="Q601" i="4"/>
  <c r="Q608" i="4"/>
  <c r="Q628" i="4"/>
  <c r="Q634" i="4"/>
  <c r="AF627" i="4"/>
  <c r="AF640" i="4"/>
  <c r="AF655" i="4"/>
  <c r="AF690" i="4"/>
  <c r="AF699" i="4"/>
  <c r="AF704" i="4"/>
  <c r="AF708" i="4"/>
  <c r="AF717" i="4"/>
  <c r="AF729" i="4"/>
  <c r="AF737" i="4"/>
  <c r="AF740" i="4"/>
  <c r="AF742" i="4"/>
  <c r="AF749" i="4"/>
  <c r="AF781" i="4"/>
  <c r="AF785" i="4"/>
  <c r="AF788" i="4"/>
  <c r="AF798" i="4"/>
  <c r="AF812" i="4"/>
  <c r="AF815" i="4"/>
  <c r="AF818" i="4"/>
  <c r="AF832" i="4"/>
  <c r="AF836" i="4"/>
  <c r="AF841" i="4"/>
  <c r="AF845" i="4"/>
  <c r="AF858" i="4"/>
  <c r="Q490" i="4"/>
  <c r="Q498" i="4"/>
  <c r="Q505" i="4"/>
  <c r="Q513" i="4"/>
  <c r="Q519" i="4"/>
  <c r="Q526" i="4"/>
  <c r="Q534" i="4"/>
  <c r="Q541" i="4"/>
  <c r="Q548" i="4"/>
  <c r="Q556" i="4"/>
  <c r="Q564" i="4"/>
  <c r="Q571" i="4"/>
  <c r="Q577" i="4"/>
  <c r="Q583" i="4"/>
  <c r="Q589" i="4"/>
  <c r="Q596" i="4"/>
  <c r="Q602" i="4"/>
  <c r="Q609" i="4"/>
  <c r="Q615" i="4"/>
  <c r="AF642" i="4"/>
  <c r="AF691" i="4"/>
  <c r="AF696" i="4"/>
  <c r="AF700" i="4"/>
  <c r="AF709" i="4"/>
  <c r="AF721" i="4"/>
  <c r="AF726" i="4"/>
  <c r="AF734" i="4"/>
  <c r="AF744" i="4"/>
  <c r="AF747" i="4"/>
  <c r="AF759" i="4"/>
  <c r="AF761" i="4"/>
  <c r="AF764" i="4"/>
  <c r="AF766" i="4"/>
  <c r="AF775" i="4"/>
  <c r="AF779" i="4"/>
  <c r="AF804" i="4"/>
  <c r="AF807" i="4"/>
  <c r="AF810" i="4"/>
  <c r="AF824" i="4"/>
  <c r="AF833" i="4"/>
  <c r="AF837" i="4"/>
  <c r="AF854" i="4"/>
  <c r="AF859" i="4"/>
  <c r="Q506" i="4"/>
  <c r="Q514" i="4"/>
  <c r="Q520" i="4"/>
  <c r="Q527" i="4"/>
  <c r="Q535" i="4"/>
  <c r="Q542" i="4"/>
  <c r="Q549" i="4"/>
  <c r="Q557" i="4"/>
  <c r="Q565" i="4"/>
  <c r="Q572" i="4"/>
  <c r="Q578" i="4"/>
  <c r="Q584" i="4"/>
  <c r="Q590" i="4"/>
  <c r="Q597" i="4"/>
  <c r="Q603" i="4"/>
  <c r="Q610" i="4"/>
  <c r="Q616" i="4"/>
  <c r="AF615" i="4"/>
  <c r="AF629" i="4"/>
  <c r="AF671" i="4"/>
  <c r="AF678" i="4"/>
  <c r="AF686" i="4"/>
  <c r="AF692" i="4"/>
  <c r="AF701" i="4"/>
  <c r="AF713" i="4"/>
  <c r="AF718" i="4"/>
  <c r="AF754" i="4"/>
  <c r="AF768" i="4"/>
  <c r="AF770" i="4"/>
  <c r="AF793" i="4"/>
  <c r="AF796" i="4"/>
  <c r="AF799" i="4"/>
  <c r="AF802" i="4"/>
  <c r="AF816" i="4"/>
  <c r="AF827" i="4"/>
  <c r="AF829" i="4"/>
  <c r="AF849" i="4"/>
  <c r="AF855" i="4"/>
  <c r="AF860" i="4"/>
  <c r="Q484" i="4"/>
  <c r="Q492" i="4"/>
  <c r="Q499" i="4"/>
  <c r="Q521" i="4"/>
  <c r="Q528" i="4"/>
  <c r="Q536" i="4"/>
  <c r="Q550" i="4"/>
  <c r="Q558" i="4"/>
  <c r="Q566" i="4"/>
  <c r="Q579" i="4"/>
  <c r="Q585" i="4"/>
  <c r="Q604" i="4"/>
  <c r="Q611" i="4"/>
  <c r="Q617" i="4"/>
  <c r="Q623" i="4"/>
  <c r="Q630" i="4"/>
  <c r="AF617" i="4"/>
  <c r="AF632" i="4"/>
  <c r="AF661" i="4"/>
  <c r="AF672" i="4"/>
  <c r="AF680" i="4"/>
  <c r="AF687" i="4"/>
  <c r="AF693" i="4"/>
  <c r="AF705" i="4"/>
  <c r="AF710" i="4"/>
  <c r="AF727" i="4"/>
  <c r="AF730" i="4"/>
  <c r="AF735" i="4"/>
  <c r="AF743" i="4"/>
  <c r="AF745" i="4"/>
  <c r="AF748" i="4"/>
  <c r="AF750" i="4"/>
  <c r="AF757" i="4"/>
  <c r="AF773" i="4"/>
  <c r="AF777" i="4"/>
  <c r="AF780" i="4"/>
  <c r="AF782" i="4"/>
  <c r="AF791" i="4"/>
  <c r="AF794" i="4"/>
  <c r="AF808" i="4"/>
  <c r="AF819" i="4"/>
  <c r="AF821" i="4"/>
  <c r="AF838" i="4"/>
  <c r="AF842" i="4"/>
  <c r="AF846" i="4"/>
  <c r="AF856" i="4"/>
  <c r="AF861" i="4"/>
  <c r="Q485" i="4"/>
  <c r="Q493" i="4"/>
  <c r="Q500" i="4"/>
  <c r="Q508" i="4"/>
  <c r="Q515" i="4"/>
  <c r="Q522" i="4"/>
  <c r="Q529" i="4"/>
  <c r="Q537" i="4"/>
  <c r="Q543" i="4"/>
  <c r="Q551" i="4"/>
  <c r="Q559" i="4"/>
  <c r="Q573" i="4"/>
  <c r="Q580" i="4"/>
  <c r="Q586" i="4"/>
  <c r="Q591" i="4"/>
  <c r="Q598" i="4"/>
  <c r="Q605" i="4"/>
  <c r="Q612" i="4"/>
  <c r="Q618" i="4"/>
  <c r="Q624" i="4"/>
  <c r="AF633" i="4"/>
  <c r="AF648" i="4"/>
  <c r="AF663" i="4"/>
  <c r="AF697" i="4"/>
  <c r="AF702" i="4"/>
  <c r="AF719" i="4"/>
  <c r="AF722" i="4"/>
  <c r="AF738" i="4"/>
  <c r="AF752" i="4"/>
  <c r="AF755" i="4"/>
  <c r="AF767" i="4"/>
  <c r="AF771" i="4"/>
  <c r="AF784" i="4"/>
  <c r="AF786" i="4"/>
  <c r="AF789" i="4"/>
  <c r="AF797" i="4"/>
  <c r="AF800" i="4"/>
  <c r="AF811" i="4"/>
  <c r="AF813" i="4"/>
  <c r="AF825" i="4"/>
  <c r="AF830" i="4"/>
  <c r="AF834" i="4"/>
  <c r="AF843" i="4"/>
  <c r="AF850" i="4"/>
  <c r="Q486" i="4"/>
  <c r="Q494" i="4"/>
  <c r="Q501" i="4"/>
  <c r="Q509" i="4"/>
  <c r="Q523" i="4"/>
  <c r="Q530" i="4"/>
  <c r="Q538" i="4"/>
  <c r="Q544" i="4"/>
  <c r="Q552" i="4"/>
  <c r="Q560" i="4"/>
  <c r="Q567" i="4"/>
  <c r="Q574" i="4"/>
  <c r="Q592" i="4"/>
  <c r="Q613" i="4"/>
  <c r="AF621" i="4"/>
  <c r="AF635" i="4"/>
  <c r="AF674" i="4"/>
  <c r="AF682" i="4"/>
  <c r="AF688" i="4"/>
  <c r="AF694" i="4"/>
  <c r="AF711" i="4"/>
  <c r="AF714" i="4"/>
  <c r="AF723" i="4"/>
  <c r="AF728" i="4"/>
  <c r="AF731" i="4"/>
  <c r="AF741" i="4"/>
  <c r="AF762" i="4"/>
  <c r="AF792" i="4"/>
  <c r="AF803" i="4"/>
  <c r="AF805" i="4"/>
  <c r="AF817" i="4"/>
  <c r="AF822" i="4"/>
  <c r="AF839" i="4"/>
  <c r="AF844" i="4"/>
  <c r="AF851" i="4"/>
  <c r="Q487" i="4"/>
  <c r="Q495" i="4"/>
  <c r="Q502" i="4"/>
  <c r="Q510" i="4"/>
  <c r="Q516" i="4"/>
  <c r="Q531" i="4"/>
  <c r="Q539" i="4"/>
  <c r="Q545" i="4"/>
  <c r="Q553" i="4"/>
  <c r="Q561" i="4"/>
  <c r="Q568" i="4"/>
  <c r="Q581" i="4"/>
  <c r="Q587" i="4"/>
  <c r="Q593" i="4"/>
  <c r="Q599" i="4"/>
  <c r="Q606" i="4"/>
  <c r="AF623" i="4"/>
  <c r="AF667" i="4"/>
  <c r="AF689" i="4"/>
  <c r="AF703" i="4"/>
  <c r="AF706" i="4"/>
  <c r="AF715" i="4"/>
  <c r="AF720" i="4"/>
  <c r="AF724" i="4"/>
  <c r="AF732" i="4"/>
  <c r="AF736" i="4"/>
  <c r="AF739" i="4"/>
  <c r="AF751" i="4"/>
  <c r="AF753" i="4"/>
  <c r="AF756" i="4"/>
  <c r="AF758" i="4"/>
  <c r="AF765" i="4"/>
  <c r="AF769" i="4"/>
  <c r="AF772" i="4"/>
  <c r="AF774" i="4"/>
  <c r="AF783" i="4"/>
  <c r="AF787" i="4"/>
  <c r="AF809" i="4"/>
  <c r="AF814" i="4"/>
  <c r="AF828" i="4"/>
  <c r="AF831" i="4"/>
  <c r="AF847" i="4"/>
  <c r="AF852" i="4"/>
  <c r="AF857" i="4"/>
  <c r="Q488" i="4"/>
  <c r="Q496" i="4"/>
  <c r="Q503" i="4"/>
  <c r="Q511" i="4"/>
  <c r="Q517" i="4"/>
  <c r="Q524" i="4"/>
  <c r="Q532" i="4"/>
  <c r="Q540" i="4"/>
  <c r="Q546" i="4"/>
  <c r="Q554" i="4"/>
  <c r="Q562" i="4"/>
  <c r="Q569" i="4"/>
  <c r="Q575" i="4"/>
  <c r="Q582" i="4"/>
  <c r="Q588" i="4"/>
  <c r="Q594" i="4"/>
  <c r="Q600" i="4"/>
  <c r="Q607" i="4"/>
  <c r="Q614" i="4"/>
  <c r="Q619" i="4"/>
  <c r="Q638" i="4"/>
  <c r="Q646" i="4"/>
  <c r="Q653" i="4"/>
  <c r="Q672" i="4"/>
  <c r="Q679" i="4"/>
  <c r="Q693" i="4"/>
  <c r="Q700" i="4"/>
  <c r="Q720" i="4"/>
  <c r="Q728" i="4"/>
  <c r="Q734" i="4"/>
  <c r="Q752" i="4"/>
  <c r="Q759" i="4"/>
  <c r="Q767" i="4"/>
  <c r="Q775" i="4"/>
  <c r="Q783" i="4"/>
  <c r="Q790" i="4"/>
  <c r="Q798" i="4"/>
  <c r="Q806" i="4"/>
  <c r="Q814" i="4"/>
  <c r="Q821" i="4"/>
  <c r="Q827" i="4"/>
  <c r="Q845" i="4"/>
  <c r="Q852" i="4"/>
  <c r="Q857" i="4"/>
  <c r="Q828" i="4"/>
  <c r="Q839" i="4"/>
  <c r="Q858" i="4"/>
  <c r="Q620" i="4"/>
  <c r="Q631" i="4"/>
  <c r="Q639" i="4"/>
  <c r="Q647" i="4"/>
  <c r="Q660" i="4"/>
  <c r="Q667" i="4"/>
  <c r="Q673" i="4"/>
  <c r="Q680" i="4"/>
  <c r="Q686" i="4"/>
  <c r="Q694" i="4"/>
  <c r="Q701" i="4"/>
  <c r="Q707" i="4"/>
  <c r="Q713" i="4"/>
  <c r="Q721" i="4"/>
  <c r="Q729" i="4"/>
  <c r="Q735" i="4"/>
  <c r="Q740" i="4"/>
  <c r="Q746" i="4"/>
  <c r="Q753" i="4"/>
  <c r="Q760" i="4"/>
  <c r="Q768" i="4"/>
  <c r="Q776" i="4"/>
  <c r="Q784" i="4"/>
  <c r="Q791" i="4"/>
  <c r="Q799" i="4"/>
  <c r="Q807" i="4"/>
  <c r="Q815" i="4"/>
  <c r="Q822" i="4"/>
  <c r="Q833" i="4"/>
  <c r="Q846" i="4"/>
  <c r="Q853" i="4"/>
  <c r="Q621" i="4"/>
  <c r="Q632" i="4"/>
  <c r="Q640" i="4"/>
  <c r="Q648" i="4"/>
  <c r="Q654" i="4"/>
  <c r="Q661" i="4"/>
  <c r="Q668" i="4"/>
  <c r="Q674" i="4"/>
  <c r="Q681" i="4"/>
  <c r="Q687" i="4"/>
  <c r="Q695" i="4"/>
  <c r="Q702" i="4"/>
  <c r="Q708" i="4"/>
  <c r="Q714" i="4"/>
  <c r="Q722" i="4"/>
  <c r="Q730" i="4"/>
  <c r="Q736" i="4"/>
  <c r="Q741" i="4"/>
  <c r="Q747" i="4"/>
  <c r="Q761" i="4"/>
  <c r="Q769" i="4"/>
  <c r="Q777" i="4"/>
  <c r="Q792" i="4"/>
  <c r="Q800" i="4"/>
  <c r="Q808" i="4"/>
  <c r="Q816" i="4"/>
  <c r="Q834" i="4"/>
  <c r="Q840" i="4"/>
  <c r="Q847" i="4"/>
  <c r="Q860" i="4"/>
  <c r="Q622" i="4"/>
  <c r="Q633" i="4"/>
  <c r="Q641" i="4"/>
  <c r="Q649" i="4"/>
  <c r="Q655" i="4"/>
  <c r="Q662" i="4"/>
  <c r="Q669" i="4"/>
  <c r="Q675" i="4"/>
  <c r="Q682" i="4"/>
  <c r="Q688" i="4"/>
  <c r="Q696" i="4"/>
  <c r="Q703" i="4"/>
  <c r="Q709" i="4"/>
  <c r="Q715" i="4"/>
  <c r="Q723" i="4"/>
  <c r="Q737" i="4"/>
  <c r="Q742" i="4"/>
  <c r="Q754" i="4"/>
  <c r="Q762" i="4"/>
  <c r="Q770" i="4"/>
  <c r="Q778" i="4"/>
  <c r="Q785" i="4"/>
  <c r="Q793" i="4"/>
  <c r="Q801" i="4"/>
  <c r="Q809" i="4"/>
  <c r="Q823" i="4"/>
  <c r="Q829" i="4"/>
  <c r="Q835" i="4"/>
  <c r="Q848" i="4"/>
  <c r="Q854" i="4"/>
  <c r="Q625" i="4"/>
  <c r="Q635" i="4"/>
  <c r="Q642" i="4"/>
  <c r="Q650" i="4"/>
  <c r="Q656" i="4"/>
  <c r="Q663" i="4"/>
  <c r="Q689" i="4"/>
  <c r="Q697" i="4"/>
  <c r="Q704" i="4"/>
  <c r="Q710" i="4"/>
  <c r="Q716" i="4"/>
  <c r="Q724" i="4"/>
  <c r="Q731" i="4"/>
  <c r="Q743" i="4"/>
  <c r="Q748" i="4"/>
  <c r="Q755" i="4"/>
  <c r="Q763" i="4"/>
  <c r="Q771" i="4"/>
  <c r="Q779" i="4"/>
  <c r="Q786" i="4"/>
  <c r="Q794" i="4"/>
  <c r="Q802" i="4"/>
  <c r="Q810" i="4"/>
  <c r="Q817" i="4"/>
  <c r="Q824" i="4"/>
  <c r="Q830" i="4"/>
  <c r="Q836" i="4"/>
  <c r="Q841" i="4"/>
  <c r="Q849" i="4"/>
  <c r="Q861" i="4"/>
  <c r="Q626" i="4"/>
  <c r="Q636" i="4"/>
  <c r="Q643" i="4"/>
  <c r="Q651" i="4"/>
  <c r="Q657" i="4"/>
  <c r="Q664" i="4"/>
  <c r="Q676" i="4"/>
  <c r="Q683" i="4"/>
  <c r="Q690" i="4"/>
  <c r="Q698" i="4"/>
  <c r="Q717" i="4"/>
  <c r="Q725" i="4"/>
  <c r="Q732" i="4"/>
  <c r="Q738" i="4"/>
  <c r="Q749" i="4"/>
  <c r="Q756" i="4"/>
  <c r="Q764" i="4"/>
  <c r="Q772" i="4"/>
  <c r="Q780" i="4"/>
  <c r="Q787" i="4"/>
  <c r="Q795" i="4"/>
  <c r="Q803" i="4"/>
  <c r="Q811" i="4"/>
  <c r="Q818" i="4"/>
  <c r="Q842" i="4"/>
  <c r="Q850" i="4"/>
  <c r="Q855" i="4"/>
  <c r="Q838" i="4"/>
  <c r="Q627" i="4"/>
  <c r="Q644" i="4"/>
  <c r="Q658" i="4"/>
  <c r="Q665" i="4"/>
  <c r="Q670" i="4"/>
  <c r="Q677" i="4"/>
  <c r="Q684" i="4"/>
  <c r="Q691" i="4"/>
  <c r="Q705" i="4"/>
  <c r="Q711" i="4"/>
  <c r="Q718" i="4"/>
  <c r="Q726" i="4"/>
  <c r="Q744" i="4"/>
  <c r="Q750" i="4"/>
  <c r="Q757" i="4"/>
  <c r="Q765" i="4"/>
  <c r="Q773" i="4"/>
  <c r="Q781" i="4"/>
  <c r="Q788" i="4"/>
  <c r="Q796" i="4"/>
  <c r="Q804" i="4"/>
  <c r="Q812" i="4"/>
  <c r="Q819" i="4"/>
  <c r="Q825" i="4"/>
  <c r="Q831" i="4"/>
  <c r="Q837" i="4"/>
  <c r="Q843" i="4"/>
  <c r="Q856" i="4"/>
  <c r="Q851" i="4"/>
  <c r="Q629" i="4"/>
  <c r="Q637" i="4"/>
  <c r="Q645" i="4"/>
  <c r="Q652" i="4"/>
  <c r="Q659" i="4"/>
  <c r="Q666" i="4"/>
  <c r="Q671" i="4"/>
  <c r="Q678" i="4"/>
  <c r="Q685" i="4"/>
  <c r="Q692" i="4"/>
  <c r="Q699" i="4"/>
  <c r="Q706" i="4"/>
  <c r="Q712" i="4"/>
  <c r="Q719" i="4"/>
  <c r="Q727" i="4"/>
  <c r="Q733" i="4"/>
  <c r="Q739" i="4"/>
  <c r="Q745" i="4"/>
  <c r="Q751" i="4"/>
  <c r="Q758" i="4"/>
  <c r="Q766" i="4"/>
  <c r="Q774" i="4"/>
  <c r="Q782" i="4"/>
  <c r="Q789" i="4"/>
  <c r="Q797" i="4"/>
  <c r="Q805" i="4"/>
  <c r="Q813" i="4"/>
  <c r="Q820" i="4"/>
  <c r="Q826" i="4"/>
  <c r="Q832" i="4"/>
  <c r="Q844" i="4"/>
  <c r="Q859" i="4"/>
  <c r="Q507" i="4"/>
  <c r="Q491" i="4"/>
  <c r="AF481" i="4"/>
  <c r="AG481" i="4" s="1"/>
  <c r="Q481" i="4"/>
  <c r="AF473" i="4"/>
  <c r="AG473" i="4" s="1"/>
  <c r="Q473" i="4"/>
  <c r="AF465" i="4"/>
  <c r="AG465" i="4" s="1"/>
  <c r="AH465" i="4" s="1"/>
  <c r="Q465" i="4"/>
  <c r="AF457" i="4"/>
  <c r="AG457" i="4" s="1"/>
  <c r="Q457" i="4"/>
  <c r="AF449" i="4"/>
  <c r="AG449" i="4" s="1"/>
  <c r="Q449" i="4"/>
  <c r="AF441" i="4"/>
  <c r="Q441" i="4"/>
  <c r="AF433" i="4"/>
  <c r="Q433" i="4"/>
  <c r="AF425" i="4"/>
  <c r="AG425" i="4" s="1"/>
  <c r="Q425" i="4"/>
  <c r="AF417" i="4"/>
  <c r="AG417" i="4" s="1"/>
  <c r="Q417" i="4"/>
  <c r="AF409" i="4"/>
  <c r="Q409" i="4"/>
  <c r="AF401" i="4"/>
  <c r="AG401" i="4" s="1"/>
  <c r="Q401" i="4"/>
  <c r="AF393" i="4"/>
  <c r="AG393" i="4" s="1"/>
  <c r="AH393" i="4" s="1"/>
  <c r="Q393" i="4"/>
  <c r="AF385" i="4"/>
  <c r="AG385" i="4" s="1"/>
  <c r="Q385" i="4"/>
  <c r="AF377" i="4"/>
  <c r="AG377" i="4" s="1"/>
  <c r="Q377" i="4"/>
  <c r="AF369" i="4"/>
  <c r="AG369" i="4" s="1"/>
  <c r="Q369" i="4"/>
  <c r="AF361" i="4"/>
  <c r="AG361" i="4" s="1"/>
  <c r="AH361" i="4" s="1"/>
  <c r="Q361" i="4"/>
  <c r="AF353" i="4"/>
  <c r="AG353" i="4" s="1"/>
  <c r="Q353" i="4"/>
  <c r="AF345" i="4"/>
  <c r="AG345" i="4" s="1"/>
  <c r="Q345" i="4"/>
  <c r="AF337" i="4"/>
  <c r="AG337" i="4" s="1"/>
  <c r="Q337" i="4"/>
  <c r="AF329" i="4"/>
  <c r="Q329" i="4"/>
  <c r="AF321" i="4"/>
  <c r="AG321" i="4" s="1"/>
  <c r="Q321" i="4"/>
  <c r="AF313" i="4"/>
  <c r="AG313" i="4" s="1"/>
  <c r="Q313" i="4"/>
  <c r="AF305" i="4"/>
  <c r="AG305" i="4" s="1"/>
  <c r="AH305" i="4" s="1"/>
  <c r="AI305" i="4" s="1"/>
  <c r="AJ305" i="4" s="1"/>
  <c r="Q305" i="4"/>
  <c r="AF297" i="4"/>
  <c r="AG297" i="4" s="1"/>
  <c r="Q297" i="4"/>
  <c r="AF289" i="4"/>
  <c r="Q289" i="4"/>
  <c r="AF281" i="4"/>
  <c r="Q281" i="4"/>
  <c r="AG281" i="4"/>
  <c r="AH281" i="4" s="1"/>
  <c r="AF273" i="4"/>
  <c r="Q273" i="4"/>
  <c r="AF265" i="4"/>
  <c r="AG265" i="4" s="1"/>
  <c r="Q265" i="4"/>
  <c r="AF257" i="4"/>
  <c r="AG257" i="4" s="1"/>
  <c r="AH257" i="4" s="1"/>
  <c r="AI257" i="4" s="1"/>
  <c r="Q257" i="4"/>
  <c r="AF249" i="4"/>
  <c r="Q249" i="4"/>
  <c r="AF241" i="4"/>
  <c r="AG241" i="4" s="1"/>
  <c r="Q241" i="4"/>
  <c r="AF233" i="4"/>
  <c r="AG233" i="4" s="1"/>
  <c r="Q233" i="4"/>
  <c r="AF225" i="4"/>
  <c r="Q225" i="4"/>
  <c r="AF217" i="4"/>
  <c r="AG217" i="4" s="1"/>
  <c r="Q217" i="4"/>
  <c r="AF209" i="4"/>
  <c r="Q209" i="4"/>
  <c r="AF201" i="4"/>
  <c r="AG201" i="4" s="1"/>
  <c r="Q201" i="4"/>
  <c r="AF193" i="4"/>
  <c r="AG193" i="4" s="1"/>
  <c r="Q193" i="4"/>
  <c r="AF185" i="4"/>
  <c r="Q185" i="4"/>
  <c r="AF177" i="4"/>
  <c r="AG177" i="4" s="1"/>
  <c r="Q177" i="4"/>
  <c r="AF169" i="4"/>
  <c r="AG169" i="4" s="1"/>
  <c r="Q169" i="4"/>
  <c r="AF161" i="4"/>
  <c r="AG161" i="4" s="1"/>
  <c r="AH161" i="4" s="1"/>
  <c r="Q161" i="4"/>
  <c r="AF153" i="4"/>
  <c r="Q153" i="4"/>
  <c r="AF145" i="4"/>
  <c r="AG145" i="4" s="1"/>
  <c r="Q145" i="4"/>
  <c r="AF137" i="4"/>
  <c r="Q137" i="4"/>
  <c r="AF129" i="4"/>
  <c r="Q129" i="4"/>
  <c r="AF121" i="4"/>
  <c r="AG121" i="4" s="1"/>
  <c r="AH121" i="4" s="1"/>
  <c r="AI121" i="4" s="1"/>
  <c r="Q121" i="4"/>
  <c r="AF113" i="4"/>
  <c r="AG113" i="4" s="1"/>
  <c r="Q113" i="4"/>
  <c r="AF105" i="4"/>
  <c r="AG105" i="4" s="1"/>
  <c r="Q105" i="4"/>
  <c r="AF97" i="4"/>
  <c r="AG97" i="4" s="1"/>
  <c r="Q97" i="4"/>
  <c r="AF89" i="4"/>
  <c r="AG89" i="4" s="1"/>
  <c r="Q89" i="4"/>
  <c r="AF81" i="4"/>
  <c r="AG81" i="4" s="1"/>
  <c r="Q81" i="4"/>
  <c r="AF73" i="4"/>
  <c r="Q73" i="4"/>
  <c r="AF65" i="4"/>
  <c r="Q65" i="4"/>
  <c r="AF57" i="4"/>
  <c r="AG57" i="4" s="1"/>
  <c r="Q57" i="4"/>
  <c r="AF49" i="4"/>
  <c r="Q49" i="4"/>
  <c r="AF41" i="4"/>
  <c r="AG41" i="4" s="1"/>
  <c r="Q41" i="4"/>
  <c r="AF33" i="4"/>
  <c r="Q33" i="4"/>
  <c r="AF25" i="4"/>
  <c r="Q25" i="4"/>
  <c r="AF17" i="4"/>
  <c r="AG17" i="4" s="1"/>
  <c r="Q17" i="4"/>
  <c r="AF9" i="4"/>
  <c r="AG9" i="4" s="1"/>
  <c r="Q9" i="4"/>
  <c r="AF480" i="4"/>
  <c r="AG480" i="4" s="1"/>
  <c r="Q480" i="4"/>
  <c r="AF472" i="4"/>
  <c r="Q472" i="4"/>
  <c r="AF464" i="4"/>
  <c r="Q464" i="4"/>
  <c r="AF456" i="4"/>
  <c r="AG456" i="4" s="1"/>
  <c r="Q456" i="4"/>
  <c r="AF448" i="4"/>
  <c r="Q448" i="4"/>
  <c r="AF440" i="4"/>
  <c r="AG440" i="4" s="1"/>
  <c r="Q440" i="4"/>
  <c r="AF432" i="4"/>
  <c r="Q432" i="4"/>
  <c r="AF424" i="4"/>
  <c r="AG424" i="4" s="1"/>
  <c r="AH424" i="4" s="1"/>
  <c r="Q424" i="4"/>
  <c r="AF416" i="4"/>
  <c r="Q416" i="4"/>
  <c r="AF408" i="4"/>
  <c r="Q408" i="4"/>
  <c r="AF400" i="4"/>
  <c r="AG400" i="4" s="1"/>
  <c r="Q400" i="4"/>
  <c r="AF392" i="4"/>
  <c r="AG392" i="4" s="1"/>
  <c r="Q392" i="4"/>
  <c r="AF384" i="4"/>
  <c r="Q384" i="4"/>
  <c r="AF376" i="4"/>
  <c r="AG376" i="4" s="1"/>
  <c r="AH376" i="4" s="1"/>
  <c r="AI376" i="4" s="1"/>
  <c r="Q376" i="4"/>
  <c r="AF368" i="4"/>
  <c r="AG368" i="4" s="1"/>
  <c r="Q368" i="4"/>
  <c r="AF360" i="4"/>
  <c r="AG360" i="4" s="1"/>
  <c r="Q360" i="4"/>
  <c r="AF352" i="4"/>
  <c r="Q352" i="4"/>
  <c r="AF344" i="4"/>
  <c r="AG344" i="4" s="1"/>
  <c r="Q344" i="4"/>
  <c r="AF336" i="4"/>
  <c r="AG336" i="4" s="1"/>
  <c r="AH336" i="4" s="1"/>
  <c r="Q336" i="4"/>
  <c r="AF328" i="4"/>
  <c r="AG328" i="4" s="1"/>
  <c r="AH328" i="4" s="1"/>
  <c r="Q328" i="4"/>
  <c r="AF320" i="4"/>
  <c r="AG320" i="4" s="1"/>
  <c r="Q320" i="4"/>
  <c r="AF312" i="4"/>
  <c r="AG312" i="4" s="1"/>
  <c r="Q312" i="4"/>
  <c r="AF304" i="4"/>
  <c r="AG304" i="4" s="1"/>
  <c r="AH304" i="4" s="1"/>
  <c r="Q304" i="4"/>
  <c r="AF296" i="4"/>
  <c r="AG296" i="4" s="1"/>
  <c r="Q296" i="4"/>
  <c r="AF288" i="4"/>
  <c r="AG288" i="4" s="1"/>
  <c r="Q288" i="4"/>
  <c r="AF280" i="4"/>
  <c r="AG280" i="4" s="1"/>
  <c r="AH280" i="4" s="1"/>
  <c r="AI280" i="4" s="1"/>
  <c r="AJ280" i="4" s="1"/>
  <c r="Q280" i="4"/>
  <c r="AF272" i="4"/>
  <c r="AG272" i="4" s="1"/>
  <c r="AH272" i="4" s="1"/>
  <c r="Q272" i="4"/>
  <c r="AF264" i="4"/>
  <c r="Q264" i="4"/>
  <c r="AF256" i="4"/>
  <c r="AG256" i="4" s="1"/>
  <c r="Q256" i="4"/>
  <c r="AF248" i="4"/>
  <c r="AG248" i="4" s="1"/>
  <c r="AH248" i="4" s="1"/>
  <c r="Q248" i="4"/>
  <c r="AF240" i="4"/>
  <c r="AG240" i="4" s="1"/>
  <c r="Q240" i="4"/>
  <c r="AF232" i="4"/>
  <c r="AG232" i="4" s="1"/>
  <c r="Q232" i="4"/>
  <c r="AF224" i="4"/>
  <c r="AG224" i="4" s="1"/>
  <c r="AH224" i="4" s="1"/>
  <c r="Q224" i="4"/>
  <c r="AF216" i="4"/>
  <c r="AG216" i="4" s="1"/>
  <c r="Q216" i="4"/>
  <c r="AF208" i="4"/>
  <c r="AG208" i="4" s="1"/>
  <c r="Q208" i="4"/>
  <c r="AF200" i="4"/>
  <c r="AG200" i="4" s="1"/>
  <c r="AH200" i="4" s="1"/>
  <c r="AI200" i="4" s="1"/>
  <c r="AJ200" i="4" s="1"/>
  <c r="Q200" i="4"/>
  <c r="AF192" i="4"/>
  <c r="AG192" i="4" s="1"/>
  <c r="Q192" i="4"/>
  <c r="AF184" i="4"/>
  <c r="Q184" i="4"/>
  <c r="AF176" i="4"/>
  <c r="AG176" i="4" s="1"/>
  <c r="Q176" i="4"/>
  <c r="AF168" i="4"/>
  <c r="AG168" i="4" s="1"/>
  <c r="Q168" i="4"/>
  <c r="AF160" i="4"/>
  <c r="Q160" i="4"/>
  <c r="AF152" i="4"/>
  <c r="Q152" i="4"/>
  <c r="AF144" i="4"/>
  <c r="AG144" i="4" s="1"/>
  <c r="Q144" i="4"/>
  <c r="AF136" i="4"/>
  <c r="Q136" i="4"/>
  <c r="AF128" i="4"/>
  <c r="AG128" i="4" s="1"/>
  <c r="AH128" i="4" s="1"/>
  <c r="Q128" i="4"/>
  <c r="AF120" i="4"/>
  <c r="Q120" i="4"/>
  <c r="AF112" i="4"/>
  <c r="AG112" i="4" s="1"/>
  <c r="AH112" i="4" s="1"/>
  <c r="AI112" i="4" s="1"/>
  <c r="Q112" i="4"/>
  <c r="AF104" i="4"/>
  <c r="AG104" i="4" s="1"/>
  <c r="AH104" i="4" s="1"/>
  <c r="AI104" i="4" s="1"/>
  <c r="Q104" i="4"/>
  <c r="AF96" i="4"/>
  <c r="AG96" i="4" s="1"/>
  <c r="AH96" i="4" s="1"/>
  <c r="Q96" i="4"/>
  <c r="AF88" i="4"/>
  <c r="AG88" i="4" s="1"/>
  <c r="Q88" i="4"/>
  <c r="AF80" i="4"/>
  <c r="AG80" i="4" s="1"/>
  <c r="Q80" i="4"/>
  <c r="AF72" i="4"/>
  <c r="Q72" i="4"/>
  <c r="AF64" i="4"/>
  <c r="AG64" i="4" s="1"/>
  <c r="AH64" i="4" s="1"/>
  <c r="Q64" i="4"/>
  <c r="AF56" i="4"/>
  <c r="Q56" i="4"/>
  <c r="AF48" i="4"/>
  <c r="Q48" i="4"/>
  <c r="AF40" i="4"/>
  <c r="Q40" i="4"/>
  <c r="AF32" i="4"/>
  <c r="AG32" i="4" s="1"/>
  <c r="AH32" i="4" s="1"/>
  <c r="Q32" i="4"/>
  <c r="AF24" i="4"/>
  <c r="AG24" i="4" s="1"/>
  <c r="Q24" i="4"/>
  <c r="AF16" i="4"/>
  <c r="AG16" i="4" s="1"/>
  <c r="AH16" i="4" s="1"/>
  <c r="Q16" i="4"/>
  <c r="AF8" i="4"/>
  <c r="AG8" i="4" s="1"/>
  <c r="Q8" i="4"/>
  <c r="AF479" i="4"/>
  <c r="AG479" i="4" s="1"/>
  <c r="Q479" i="4"/>
  <c r="AF471" i="4"/>
  <c r="Q471" i="4"/>
  <c r="AF463" i="4"/>
  <c r="Q463" i="4"/>
  <c r="AF455" i="4"/>
  <c r="AG455" i="4" s="1"/>
  <c r="AH455" i="4" s="1"/>
  <c r="Q455" i="4"/>
  <c r="AF447" i="4"/>
  <c r="AG447" i="4" s="1"/>
  <c r="Q447" i="4"/>
  <c r="AF439" i="4"/>
  <c r="Q439" i="4"/>
  <c r="AF431" i="4"/>
  <c r="AG431" i="4" s="1"/>
  <c r="AH431" i="4" s="1"/>
  <c r="Q431" i="4"/>
  <c r="AF423" i="4"/>
  <c r="AG423" i="4" s="1"/>
  <c r="AH423" i="4" s="1"/>
  <c r="Q423" i="4"/>
  <c r="AF415" i="4"/>
  <c r="Q415" i="4"/>
  <c r="AF407" i="4"/>
  <c r="AG407" i="4" s="1"/>
  <c r="Q407" i="4"/>
  <c r="AF399" i="4"/>
  <c r="AG399" i="4" s="1"/>
  <c r="AH399" i="4" s="1"/>
  <c r="Q399" i="4"/>
  <c r="AF391" i="4"/>
  <c r="Q391" i="4"/>
  <c r="AF383" i="4"/>
  <c r="AG383" i="4" s="1"/>
  <c r="Q383" i="4"/>
  <c r="AF375" i="4"/>
  <c r="Q375" i="4"/>
  <c r="AF367" i="4"/>
  <c r="AG367" i="4" s="1"/>
  <c r="Q367" i="4"/>
  <c r="AF359" i="4"/>
  <c r="AG359" i="4" s="1"/>
  <c r="AH359" i="4" s="1"/>
  <c r="AI359" i="4" s="1"/>
  <c r="Q359" i="4"/>
  <c r="AF351" i="4"/>
  <c r="AG351" i="4" s="1"/>
  <c r="AH351" i="4" s="1"/>
  <c r="Q351" i="4"/>
  <c r="AF343" i="4"/>
  <c r="AG343" i="4" s="1"/>
  <c r="Q343" i="4"/>
  <c r="AF335" i="4"/>
  <c r="Q335" i="4"/>
  <c r="AF327" i="4"/>
  <c r="AG327" i="4" s="1"/>
  <c r="Q327" i="4"/>
  <c r="AF319" i="4"/>
  <c r="AG319" i="4" s="1"/>
  <c r="Q319" i="4"/>
  <c r="AF311" i="4"/>
  <c r="AG311" i="4" s="1"/>
  <c r="Q311" i="4"/>
  <c r="AF303" i="4"/>
  <c r="Q303" i="4"/>
  <c r="AF295" i="4"/>
  <c r="AG295" i="4" s="1"/>
  <c r="AH295" i="4" s="1"/>
  <c r="AI295" i="4" s="1"/>
  <c r="Q295" i="4"/>
  <c r="AF287" i="4"/>
  <c r="AG287" i="4" s="1"/>
  <c r="Q287" i="4"/>
  <c r="AF279" i="4"/>
  <c r="AG279" i="4" s="1"/>
  <c r="Q279" i="4"/>
  <c r="AF271" i="4"/>
  <c r="AG271" i="4" s="1"/>
  <c r="Q271" i="4"/>
  <c r="AF263" i="4"/>
  <c r="AG263" i="4" s="1"/>
  <c r="AH263" i="4" s="1"/>
  <c r="Q263" i="4"/>
  <c r="AF255" i="4"/>
  <c r="Q255" i="4"/>
  <c r="AF247" i="4"/>
  <c r="AG247" i="4" s="1"/>
  <c r="Q247" i="4"/>
  <c r="AF239" i="4"/>
  <c r="AG239" i="4" s="1"/>
  <c r="AH239" i="4" s="1"/>
  <c r="AI239" i="4" s="1"/>
  <c r="Q239" i="4"/>
  <c r="AF231" i="4"/>
  <c r="Q231" i="4"/>
  <c r="AF223" i="4"/>
  <c r="AG223" i="4" s="1"/>
  <c r="AH223" i="4" s="1"/>
  <c r="Q223" i="4"/>
  <c r="AF215" i="4"/>
  <c r="Q215" i="4"/>
  <c r="AF207" i="4"/>
  <c r="AG207" i="4" s="1"/>
  <c r="AH207" i="4" s="1"/>
  <c r="Q207" i="4"/>
  <c r="AF199" i="4"/>
  <c r="AG199" i="4" s="1"/>
  <c r="Q199" i="4"/>
  <c r="AF191" i="4"/>
  <c r="AG191" i="4" s="1"/>
  <c r="Q191" i="4"/>
  <c r="AF183" i="4"/>
  <c r="AG183" i="4" s="1"/>
  <c r="Q183" i="4"/>
  <c r="AF175" i="4"/>
  <c r="AG175" i="4" s="1"/>
  <c r="Q175" i="4"/>
  <c r="AF167" i="4"/>
  <c r="Q167" i="4"/>
  <c r="AF159" i="4"/>
  <c r="AG159" i="4" s="1"/>
  <c r="Q159" i="4"/>
  <c r="AF151" i="4"/>
  <c r="AG151" i="4" s="1"/>
  <c r="Q151" i="4"/>
  <c r="AF143" i="4"/>
  <c r="AG143" i="4" s="1"/>
  <c r="Q143" i="4"/>
  <c r="AF135" i="4"/>
  <c r="Q135" i="4"/>
  <c r="AF127" i="4"/>
  <c r="Q127" i="4"/>
  <c r="AF119" i="4"/>
  <c r="AG119" i="4" s="1"/>
  <c r="Q119" i="4"/>
  <c r="AF111" i="4"/>
  <c r="Q111" i="4"/>
  <c r="AF103" i="4"/>
  <c r="Q103" i="4"/>
  <c r="AF95" i="4"/>
  <c r="Q95" i="4"/>
  <c r="AF87" i="4"/>
  <c r="Q87" i="4"/>
  <c r="AF79" i="4"/>
  <c r="AG79" i="4" s="1"/>
  <c r="Q79" i="4"/>
  <c r="AF71" i="4"/>
  <c r="Q71" i="4"/>
  <c r="AF63" i="4"/>
  <c r="AG63" i="4" s="1"/>
  <c r="AH63" i="4" s="1"/>
  <c r="Q63" i="4"/>
  <c r="AF55" i="4"/>
  <c r="AG55" i="4" s="1"/>
  <c r="AH55" i="4" s="1"/>
  <c r="Q55" i="4"/>
  <c r="AF47" i="4"/>
  <c r="AG47" i="4" s="1"/>
  <c r="Q47" i="4"/>
  <c r="AF39" i="4"/>
  <c r="AG39" i="4" s="1"/>
  <c r="Q39" i="4"/>
  <c r="AF31" i="4"/>
  <c r="Q31" i="4"/>
  <c r="AF23" i="4"/>
  <c r="Q23" i="4"/>
  <c r="AF15" i="4"/>
  <c r="AG15" i="4" s="1"/>
  <c r="Q15" i="4"/>
  <c r="AF7" i="4"/>
  <c r="AG7" i="4" s="1"/>
  <c r="Q7" i="4"/>
  <c r="AF478" i="4"/>
  <c r="AG478" i="4" s="1"/>
  <c r="AH478" i="4" s="1"/>
  <c r="AI478" i="4" s="1"/>
  <c r="Q478" i="4"/>
  <c r="AF470" i="4"/>
  <c r="Q470" i="4"/>
  <c r="AF462" i="4"/>
  <c r="Q462" i="4"/>
  <c r="AF454" i="4"/>
  <c r="AG454" i="4" s="1"/>
  <c r="AH454" i="4" s="1"/>
  <c r="Q454" i="4"/>
  <c r="AF446" i="4"/>
  <c r="AG446" i="4" s="1"/>
  <c r="Q446" i="4"/>
  <c r="AF438" i="4"/>
  <c r="AG438" i="4" s="1"/>
  <c r="AH438" i="4" s="1"/>
  <c r="Q438" i="4"/>
  <c r="AF430" i="4"/>
  <c r="AG430" i="4" s="1"/>
  <c r="Q430" i="4"/>
  <c r="AF422" i="4"/>
  <c r="AG422" i="4" s="1"/>
  <c r="Q422" i="4"/>
  <c r="AF414" i="4"/>
  <c r="Q414" i="4"/>
  <c r="AF406" i="4"/>
  <c r="AG406" i="4" s="1"/>
  <c r="Q406" i="4"/>
  <c r="AF398" i="4"/>
  <c r="Q398" i="4"/>
  <c r="AF390" i="4"/>
  <c r="AG390" i="4" s="1"/>
  <c r="Q390" i="4"/>
  <c r="AF382" i="4"/>
  <c r="AG382" i="4" s="1"/>
  <c r="AH382" i="4" s="1"/>
  <c r="Q382" i="4"/>
  <c r="AF374" i="4"/>
  <c r="AG374" i="4" s="1"/>
  <c r="AH374" i="4" s="1"/>
  <c r="Q374" i="4"/>
  <c r="AF366" i="4"/>
  <c r="Q366" i="4"/>
  <c r="AF358" i="4"/>
  <c r="AG358" i="4" s="1"/>
  <c r="Q358" i="4"/>
  <c r="AF350" i="4"/>
  <c r="Q350" i="4"/>
  <c r="AF342" i="4"/>
  <c r="Q342" i="4"/>
  <c r="AF334" i="4"/>
  <c r="Q334" i="4"/>
  <c r="AF326" i="4"/>
  <c r="Q326" i="4"/>
  <c r="AF318" i="4"/>
  <c r="AG318" i="4" s="1"/>
  <c r="Q318" i="4"/>
  <c r="AF310" i="4"/>
  <c r="Q310" i="4"/>
  <c r="AF302" i="4"/>
  <c r="AG302" i="4" s="1"/>
  <c r="Q302" i="4"/>
  <c r="AF294" i="4"/>
  <c r="AG294" i="4" s="1"/>
  <c r="AH294" i="4" s="1"/>
  <c r="Q294" i="4"/>
  <c r="AF286" i="4"/>
  <c r="Q286" i="4"/>
  <c r="AF278" i="4"/>
  <c r="AG278" i="4" s="1"/>
  <c r="Q278" i="4"/>
  <c r="AF270" i="4"/>
  <c r="Q270" i="4"/>
  <c r="AF262" i="4"/>
  <c r="AG262" i="4" s="1"/>
  <c r="Q262" i="4"/>
  <c r="AF254" i="4"/>
  <c r="AG254" i="4" s="1"/>
  <c r="Q254" i="4"/>
  <c r="AF246" i="4"/>
  <c r="AG246" i="4" s="1"/>
  <c r="AH246" i="4" s="1"/>
  <c r="Q246" i="4"/>
  <c r="AF238" i="4"/>
  <c r="AG238" i="4" s="1"/>
  <c r="Q238" i="4"/>
  <c r="AF230" i="4"/>
  <c r="AG230" i="4" s="1"/>
  <c r="Q230" i="4"/>
  <c r="AF222" i="4"/>
  <c r="Q222" i="4"/>
  <c r="AF214" i="4"/>
  <c r="AG214" i="4" s="1"/>
  <c r="Q214" i="4"/>
  <c r="AF206" i="4"/>
  <c r="AG206" i="4" s="1"/>
  <c r="Q206" i="4"/>
  <c r="AF198" i="4"/>
  <c r="Q198" i="4"/>
  <c r="AF190" i="4"/>
  <c r="Q190" i="4"/>
  <c r="AF182" i="4"/>
  <c r="AG182" i="4" s="1"/>
  <c r="Q182" i="4"/>
  <c r="AF174" i="4"/>
  <c r="AG174" i="4" s="1"/>
  <c r="AH174" i="4" s="1"/>
  <c r="Q174" i="4"/>
  <c r="AF166" i="4"/>
  <c r="Q166" i="4"/>
  <c r="AF158" i="4"/>
  <c r="AG158" i="4" s="1"/>
  <c r="AH158" i="4" s="1"/>
  <c r="Q158" i="4"/>
  <c r="AF150" i="4"/>
  <c r="AG150" i="4" s="1"/>
  <c r="Q150" i="4"/>
  <c r="AF142" i="4"/>
  <c r="Q142" i="4"/>
  <c r="AF134" i="4"/>
  <c r="AG134" i="4" s="1"/>
  <c r="Q134" i="4"/>
  <c r="AF126" i="4"/>
  <c r="AG126" i="4" s="1"/>
  <c r="Q126" i="4"/>
  <c r="AF118" i="4"/>
  <c r="Q118" i="4"/>
  <c r="AF110" i="4"/>
  <c r="AG110" i="4" s="1"/>
  <c r="Q110" i="4"/>
  <c r="AF102" i="4"/>
  <c r="AG102" i="4" s="1"/>
  <c r="Q102" i="4"/>
  <c r="AF94" i="4"/>
  <c r="AG94" i="4" s="1"/>
  <c r="AH94" i="4" s="1"/>
  <c r="AI94" i="4" s="1"/>
  <c r="Q94" i="4"/>
  <c r="AF86" i="4"/>
  <c r="Q86" i="4"/>
  <c r="AF78" i="4"/>
  <c r="AG78" i="4" s="1"/>
  <c r="Q78" i="4"/>
  <c r="AF70" i="4"/>
  <c r="Q70" i="4"/>
  <c r="AF62" i="4"/>
  <c r="AG62" i="4" s="1"/>
  <c r="AH62" i="4" s="1"/>
  <c r="Q62" i="4"/>
  <c r="AF54" i="4"/>
  <c r="AG54" i="4" s="1"/>
  <c r="AH54" i="4" s="1"/>
  <c r="Q54" i="4"/>
  <c r="AF46" i="4"/>
  <c r="Q46" i="4"/>
  <c r="AF38" i="4"/>
  <c r="AG38" i="4" s="1"/>
  <c r="Q38" i="4"/>
  <c r="AF30" i="4"/>
  <c r="AG30" i="4" s="1"/>
  <c r="Q30" i="4"/>
  <c r="AF22" i="4"/>
  <c r="AG22" i="4" s="1"/>
  <c r="AH22" i="4" s="1"/>
  <c r="AI22" i="4" s="1"/>
  <c r="Q22" i="4"/>
  <c r="AF14" i="4"/>
  <c r="Q14" i="4"/>
  <c r="AF6" i="4"/>
  <c r="AG6" i="4" s="1"/>
  <c r="Q6" i="4"/>
  <c r="AF477" i="4"/>
  <c r="Q477" i="4"/>
  <c r="AF469" i="4"/>
  <c r="Q469" i="4"/>
  <c r="AF461" i="4"/>
  <c r="Q461" i="4"/>
  <c r="AF453" i="4"/>
  <c r="AG453" i="4" s="1"/>
  <c r="Q453" i="4"/>
  <c r="AF445" i="4"/>
  <c r="Q445" i="4"/>
  <c r="AF437" i="4"/>
  <c r="Q437" i="4"/>
  <c r="AF429" i="4"/>
  <c r="Q429" i="4"/>
  <c r="AF421" i="4"/>
  <c r="Q421" i="4"/>
  <c r="AF413" i="4"/>
  <c r="AG413" i="4" s="1"/>
  <c r="AH413" i="4" s="1"/>
  <c r="Q413" i="4"/>
  <c r="AF405" i="4"/>
  <c r="Q405" i="4"/>
  <c r="AF397" i="4"/>
  <c r="AG397" i="4" s="1"/>
  <c r="AH397" i="4" s="1"/>
  <c r="AI397" i="4" s="1"/>
  <c r="Q397" i="4"/>
  <c r="AF389" i="4"/>
  <c r="AG389" i="4" s="1"/>
  <c r="AH389" i="4" s="1"/>
  <c r="Q389" i="4"/>
  <c r="AF381" i="4"/>
  <c r="AG381" i="4" s="1"/>
  <c r="AH381" i="4" s="1"/>
  <c r="Q381" i="4"/>
  <c r="AF373" i="4"/>
  <c r="AG373" i="4" s="1"/>
  <c r="AH373" i="4" s="1"/>
  <c r="Q373" i="4"/>
  <c r="AF365" i="4"/>
  <c r="Q365" i="4"/>
  <c r="AF357" i="4"/>
  <c r="AG357" i="4" s="1"/>
  <c r="AH357" i="4" s="1"/>
  <c r="Q357" i="4"/>
  <c r="AF349" i="4"/>
  <c r="AG349" i="4" s="1"/>
  <c r="Q349" i="4"/>
  <c r="AF341" i="4"/>
  <c r="AG341" i="4" s="1"/>
  <c r="Q341" i="4"/>
  <c r="AF333" i="4"/>
  <c r="AG333" i="4" s="1"/>
  <c r="AH333" i="4" s="1"/>
  <c r="Q333" i="4"/>
  <c r="AF325" i="4"/>
  <c r="AG325" i="4" s="1"/>
  <c r="Q325" i="4"/>
  <c r="AF317" i="4"/>
  <c r="AG317" i="4" s="1"/>
  <c r="AH317" i="4" s="1"/>
  <c r="Q317" i="4"/>
  <c r="AF309" i="4"/>
  <c r="AG309" i="4" s="1"/>
  <c r="Q309" i="4"/>
  <c r="AF301" i="4"/>
  <c r="Q301" i="4"/>
  <c r="AF293" i="4"/>
  <c r="AG293" i="4" s="1"/>
  <c r="Q293" i="4"/>
  <c r="AF285" i="4"/>
  <c r="AG285" i="4" s="1"/>
  <c r="AH285" i="4" s="1"/>
  <c r="Q285" i="4"/>
  <c r="AF277" i="4"/>
  <c r="Q277" i="4"/>
  <c r="AF269" i="4"/>
  <c r="Q269" i="4"/>
  <c r="AF261" i="4"/>
  <c r="AG261" i="4" s="1"/>
  <c r="AH261" i="4" s="1"/>
  <c r="AI261" i="4" s="1"/>
  <c r="AJ261" i="4" s="1"/>
  <c r="Q261" i="4"/>
  <c r="AF253" i="4"/>
  <c r="AG253" i="4" s="1"/>
  <c r="Q253" i="4"/>
  <c r="AF245" i="4"/>
  <c r="AG245" i="4" s="1"/>
  <c r="Q245" i="4"/>
  <c r="AF237" i="4"/>
  <c r="AG237" i="4" s="1"/>
  <c r="AH237" i="4" s="1"/>
  <c r="Q237" i="4"/>
  <c r="AF229" i="4"/>
  <c r="Q229" i="4"/>
  <c r="AF221" i="4"/>
  <c r="AG221" i="4" s="1"/>
  <c r="Q221" i="4"/>
  <c r="AF213" i="4"/>
  <c r="AG213" i="4" s="1"/>
  <c r="AH213" i="4" s="1"/>
  <c r="Q213" i="4"/>
  <c r="AF205" i="4"/>
  <c r="AG205" i="4" s="1"/>
  <c r="Q205" i="4"/>
  <c r="AF197" i="4"/>
  <c r="AG197" i="4" s="1"/>
  <c r="Q197" i="4"/>
  <c r="AF189" i="4"/>
  <c r="AG189" i="4" s="1"/>
  <c r="AH189" i="4" s="1"/>
  <c r="Q189" i="4"/>
  <c r="AF181" i="4"/>
  <c r="Q181" i="4"/>
  <c r="AF173" i="4"/>
  <c r="AG173" i="4" s="1"/>
  <c r="Q173" i="4"/>
  <c r="AF165" i="4"/>
  <c r="AG165" i="4" s="1"/>
  <c r="Q165" i="4"/>
  <c r="AF157" i="4"/>
  <c r="AG157" i="4" s="1"/>
  <c r="Q157" i="4"/>
  <c r="AF149" i="4"/>
  <c r="AG149" i="4" s="1"/>
  <c r="AH149" i="4" s="1"/>
  <c r="Q149" i="4"/>
  <c r="AF141" i="4"/>
  <c r="AG141" i="4" s="1"/>
  <c r="AH141" i="4" s="1"/>
  <c r="Q141" i="4"/>
  <c r="AF133" i="4"/>
  <c r="AG133" i="4" s="1"/>
  <c r="AH133" i="4" s="1"/>
  <c r="Q133" i="4"/>
  <c r="AF125" i="4"/>
  <c r="AG125" i="4" s="1"/>
  <c r="AH125" i="4" s="1"/>
  <c r="Q125" i="4"/>
  <c r="AF117" i="4"/>
  <c r="AG117" i="4" s="1"/>
  <c r="Q117" i="4"/>
  <c r="AF109" i="4"/>
  <c r="AG109" i="4" s="1"/>
  <c r="Q109" i="4"/>
  <c r="AF101" i="4"/>
  <c r="AG101" i="4" s="1"/>
  <c r="Q101" i="4"/>
  <c r="AF93" i="4"/>
  <c r="AG93" i="4" s="1"/>
  <c r="Q93" i="4"/>
  <c r="AF85" i="4"/>
  <c r="AG85" i="4" s="1"/>
  <c r="AH85" i="4" s="1"/>
  <c r="Q85" i="4"/>
  <c r="AF77" i="4"/>
  <c r="AG77" i="4" s="1"/>
  <c r="Q77" i="4"/>
  <c r="AF69" i="4"/>
  <c r="AG69" i="4" s="1"/>
  <c r="Q69" i="4"/>
  <c r="AF61" i="4"/>
  <c r="Q61" i="4"/>
  <c r="AF53" i="4"/>
  <c r="AG53" i="4" s="1"/>
  <c r="AH53" i="4" s="1"/>
  <c r="AI53" i="4" s="1"/>
  <c r="Q53" i="4"/>
  <c r="AF45" i="4"/>
  <c r="Q45" i="4"/>
  <c r="AF37" i="4"/>
  <c r="AG37" i="4" s="1"/>
  <c r="Q37" i="4"/>
  <c r="AF29" i="4"/>
  <c r="Q29" i="4"/>
  <c r="AF21" i="4"/>
  <c r="AG21" i="4" s="1"/>
  <c r="Q21" i="4"/>
  <c r="AF13" i="4"/>
  <c r="Q13" i="4"/>
  <c r="AF5" i="4"/>
  <c r="AG5" i="4" s="1"/>
  <c r="Q5" i="4"/>
  <c r="AF476" i="4"/>
  <c r="AG476" i="4" s="1"/>
  <c r="Q476" i="4"/>
  <c r="AF468" i="4"/>
  <c r="AG468" i="4" s="1"/>
  <c r="Q468" i="4"/>
  <c r="AF460" i="4"/>
  <c r="AG460" i="4" s="1"/>
  <c r="Q460" i="4"/>
  <c r="AF452" i="4"/>
  <c r="AG452" i="4" s="1"/>
  <c r="Q452" i="4"/>
  <c r="AF444" i="4"/>
  <c r="AG444" i="4" s="1"/>
  <c r="Q444" i="4"/>
  <c r="AF436" i="4"/>
  <c r="AG436" i="4" s="1"/>
  <c r="Q436" i="4"/>
  <c r="AF428" i="4"/>
  <c r="AG428" i="4" s="1"/>
  <c r="AH428" i="4" s="1"/>
  <c r="Q428" i="4"/>
  <c r="AF420" i="4"/>
  <c r="AG420" i="4" s="1"/>
  <c r="AH420" i="4" s="1"/>
  <c r="Q420" i="4"/>
  <c r="AF412" i="4"/>
  <c r="AG412" i="4" s="1"/>
  <c r="AH412" i="4" s="1"/>
  <c r="Q412" i="4"/>
  <c r="AF404" i="4"/>
  <c r="AG404" i="4" s="1"/>
  <c r="AH404" i="4" s="1"/>
  <c r="Q404" i="4"/>
  <c r="AF396" i="4"/>
  <c r="AG396" i="4" s="1"/>
  <c r="Q396" i="4"/>
  <c r="AF388" i="4"/>
  <c r="Q388" i="4"/>
  <c r="AF380" i="4"/>
  <c r="Q380" i="4"/>
  <c r="AF372" i="4"/>
  <c r="AG372" i="4" s="1"/>
  <c r="AH372" i="4" s="1"/>
  <c r="Q372" i="4"/>
  <c r="AF364" i="4"/>
  <c r="Q364" i="4"/>
  <c r="AF356" i="4"/>
  <c r="Q356" i="4"/>
  <c r="AF348" i="4"/>
  <c r="AG348" i="4" s="1"/>
  <c r="AH348" i="4" s="1"/>
  <c r="Q348" i="4"/>
  <c r="AF340" i="4"/>
  <c r="Q340" i="4"/>
  <c r="AF332" i="4"/>
  <c r="Q332" i="4"/>
  <c r="AF324" i="4"/>
  <c r="AG324" i="4" s="1"/>
  <c r="AH324" i="4" s="1"/>
  <c r="Q324" i="4"/>
  <c r="AF316" i="4"/>
  <c r="AG316" i="4" s="1"/>
  <c r="Q316" i="4"/>
  <c r="AF308" i="4"/>
  <c r="AG308" i="4" s="1"/>
  <c r="AH308" i="4" s="1"/>
  <c r="AI308" i="4" s="1"/>
  <c r="Q308" i="4"/>
  <c r="AF300" i="4"/>
  <c r="Q300" i="4"/>
  <c r="AF292" i="4"/>
  <c r="Q292" i="4"/>
  <c r="AF284" i="4"/>
  <c r="AG284" i="4" s="1"/>
  <c r="AH284" i="4" s="1"/>
  <c r="Q284" i="4"/>
  <c r="AF276" i="4"/>
  <c r="AG276" i="4" s="1"/>
  <c r="Q276" i="4"/>
  <c r="AF268" i="4"/>
  <c r="Q268" i="4"/>
  <c r="AF260" i="4"/>
  <c r="AG260" i="4" s="1"/>
  <c r="Q260" i="4"/>
  <c r="AF252" i="4"/>
  <c r="AG252" i="4" s="1"/>
  <c r="Q252" i="4"/>
  <c r="AF244" i="4"/>
  <c r="Q244" i="4"/>
  <c r="AF236" i="4"/>
  <c r="AG236" i="4" s="1"/>
  <c r="AH236" i="4" s="1"/>
  <c r="AI236" i="4" s="1"/>
  <c r="Q236" i="4"/>
  <c r="AF228" i="4"/>
  <c r="AG228" i="4" s="1"/>
  <c r="AH228" i="4" s="1"/>
  <c r="Q228" i="4"/>
  <c r="AF220" i="4"/>
  <c r="Q220" i="4"/>
  <c r="AF212" i="4"/>
  <c r="Q212" i="4"/>
  <c r="AF204" i="4"/>
  <c r="AG204" i="4" s="1"/>
  <c r="Q204" i="4"/>
  <c r="AF196" i="4"/>
  <c r="AG196" i="4" s="1"/>
  <c r="Q196" i="4"/>
  <c r="AF188" i="4"/>
  <c r="AG188" i="4" s="1"/>
  <c r="Q188" i="4"/>
  <c r="AF180" i="4"/>
  <c r="Q180" i="4"/>
  <c r="AF172" i="4"/>
  <c r="AG172" i="4" s="1"/>
  <c r="Q172" i="4"/>
  <c r="AF164" i="4"/>
  <c r="AG164" i="4" s="1"/>
  <c r="Q164" i="4"/>
  <c r="AF156" i="4"/>
  <c r="AG156" i="4" s="1"/>
  <c r="Q156" i="4"/>
  <c r="AF148" i="4"/>
  <c r="AG148" i="4" s="1"/>
  <c r="AH148" i="4" s="1"/>
  <c r="Q148" i="4"/>
  <c r="AF140" i="4"/>
  <c r="AG140" i="4" s="1"/>
  <c r="AH140" i="4" s="1"/>
  <c r="Q140" i="4"/>
  <c r="AF132" i="4"/>
  <c r="AG132" i="4" s="1"/>
  <c r="AH132" i="4" s="1"/>
  <c r="Q132" i="4"/>
  <c r="AF124" i="4"/>
  <c r="AG124" i="4" s="1"/>
  <c r="Q124" i="4"/>
  <c r="AF116" i="4"/>
  <c r="AG116" i="4" s="1"/>
  <c r="AH116" i="4" s="1"/>
  <c r="Q116" i="4"/>
  <c r="AF108" i="4"/>
  <c r="AG108" i="4" s="1"/>
  <c r="AH108" i="4" s="1"/>
  <c r="Q108" i="4"/>
  <c r="AF100" i="4"/>
  <c r="AG100" i="4" s="1"/>
  <c r="AH100" i="4" s="1"/>
  <c r="Q100" i="4"/>
  <c r="AF92" i="4"/>
  <c r="AG92" i="4" s="1"/>
  <c r="Q92" i="4"/>
  <c r="AF84" i="4"/>
  <c r="AG84" i="4" s="1"/>
  <c r="Q84" i="4"/>
  <c r="AF76" i="4"/>
  <c r="AG76" i="4" s="1"/>
  <c r="Q76" i="4"/>
  <c r="AF68" i="4"/>
  <c r="Q68" i="4"/>
  <c r="AF60" i="4"/>
  <c r="Q60" i="4"/>
  <c r="AF52" i="4"/>
  <c r="Q52" i="4"/>
  <c r="AF44" i="4"/>
  <c r="AG44" i="4" s="1"/>
  <c r="Q44" i="4"/>
  <c r="AF36" i="4"/>
  <c r="AG36" i="4" s="1"/>
  <c r="AH36" i="4" s="1"/>
  <c r="Q36" i="4"/>
  <c r="AF28" i="4"/>
  <c r="AG28" i="4" s="1"/>
  <c r="AH28" i="4" s="1"/>
  <c r="AI28" i="4" s="1"/>
  <c r="Q28" i="4"/>
  <c r="AF20" i="4"/>
  <c r="AG20" i="4" s="1"/>
  <c r="Q20" i="4"/>
  <c r="AF12" i="4"/>
  <c r="Q12" i="4"/>
  <c r="AF4" i="4"/>
  <c r="Q4" i="4"/>
  <c r="AF483" i="4"/>
  <c r="Q483" i="4"/>
  <c r="AF475" i="4"/>
  <c r="AG475" i="4" s="1"/>
  <c r="AH475" i="4" s="1"/>
  <c r="Q475" i="4"/>
  <c r="AF467" i="4"/>
  <c r="AG467" i="4" s="1"/>
  <c r="AH467" i="4" s="1"/>
  <c r="Q467" i="4"/>
  <c r="AF459" i="4"/>
  <c r="AG459" i="4" s="1"/>
  <c r="Q459" i="4"/>
  <c r="AF451" i="4"/>
  <c r="AG451" i="4" s="1"/>
  <c r="Q451" i="4"/>
  <c r="AF443" i="4"/>
  <c r="AG443" i="4" s="1"/>
  <c r="Q443" i="4"/>
  <c r="AF435" i="4"/>
  <c r="AG435" i="4" s="1"/>
  <c r="Q435" i="4"/>
  <c r="AF427" i="4"/>
  <c r="AG427" i="4" s="1"/>
  <c r="Q427" i="4"/>
  <c r="AF419" i="4"/>
  <c r="AG419" i="4" s="1"/>
  <c r="Q419" i="4"/>
  <c r="AF411" i="4"/>
  <c r="AG411" i="4" s="1"/>
  <c r="AH411" i="4" s="1"/>
  <c r="AI411" i="4" s="1"/>
  <c r="Q411" i="4"/>
  <c r="AF403" i="4"/>
  <c r="Q403" i="4"/>
  <c r="AF395" i="4"/>
  <c r="AG395" i="4" s="1"/>
  <c r="AH395" i="4" s="1"/>
  <c r="Q395" i="4"/>
  <c r="AF387" i="4"/>
  <c r="AG387" i="4" s="1"/>
  <c r="Q387" i="4"/>
  <c r="AF379" i="4"/>
  <c r="Q379" i="4"/>
  <c r="AF371" i="4"/>
  <c r="AG371" i="4" s="1"/>
  <c r="Q371" i="4"/>
  <c r="AF363" i="4"/>
  <c r="AG363" i="4" s="1"/>
  <c r="Q363" i="4"/>
  <c r="AF355" i="4"/>
  <c r="AG355" i="4" s="1"/>
  <c r="AH355" i="4" s="1"/>
  <c r="Q355" i="4"/>
  <c r="AF347" i="4"/>
  <c r="AG347" i="4" s="1"/>
  <c r="Q347" i="4"/>
  <c r="AF339" i="4"/>
  <c r="AG339" i="4" s="1"/>
  <c r="Q339" i="4"/>
  <c r="AF331" i="4"/>
  <c r="AG331" i="4" s="1"/>
  <c r="Q331" i="4"/>
  <c r="AF323" i="4"/>
  <c r="AG323" i="4" s="1"/>
  <c r="Q323" i="4"/>
  <c r="AF315" i="4"/>
  <c r="AG315" i="4" s="1"/>
  <c r="Q315" i="4"/>
  <c r="AF307" i="4"/>
  <c r="AG307" i="4" s="1"/>
  <c r="Q307" i="4"/>
  <c r="AF299" i="4"/>
  <c r="Q299" i="4"/>
  <c r="AF291" i="4"/>
  <c r="Q291" i="4"/>
  <c r="AF283" i="4"/>
  <c r="Q283" i="4"/>
  <c r="AF275" i="4"/>
  <c r="Q275" i="4"/>
  <c r="AF267" i="4"/>
  <c r="AG267" i="4" s="1"/>
  <c r="AH267" i="4" s="1"/>
  <c r="Q267" i="4"/>
  <c r="AF259" i="4"/>
  <c r="AG259" i="4" s="1"/>
  <c r="Q259" i="4"/>
  <c r="AF251" i="4"/>
  <c r="AG251" i="4" s="1"/>
  <c r="Q251" i="4"/>
  <c r="AF243" i="4"/>
  <c r="AG243" i="4" s="1"/>
  <c r="AH243" i="4" s="1"/>
  <c r="AI243" i="4" s="1"/>
  <c r="AJ243" i="4" s="1"/>
  <c r="Q243" i="4"/>
  <c r="AF235" i="4"/>
  <c r="AG235" i="4" s="1"/>
  <c r="AH235" i="4" s="1"/>
  <c r="Q235" i="4"/>
  <c r="AF227" i="4"/>
  <c r="Q227" i="4"/>
  <c r="AF219" i="4"/>
  <c r="AG219" i="4" s="1"/>
  <c r="Q219" i="4"/>
  <c r="AF211" i="4"/>
  <c r="AG211" i="4" s="1"/>
  <c r="AH211" i="4" s="1"/>
  <c r="Q211" i="4"/>
  <c r="AF203" i="4"/>
  <c r="Q203" i="4"/>
  <c r="AF195" i="4"/>
  <c r="AG195" i="4" s="1"/>
  <c r="Q195" i="4"/>
  <c r="AF187" i="4"/>
  <c r="AG187" i="4" s="1"/>
  <c r="AH187" i="4" s="1"/>
  <c r="Q187" i="4"/>
  <c r="AF179" i="4"/>
  <c r="AG179" i="4" s="1"/>
  <c r="Q179" i="4"/>
  <c r="AF171" i="4"/>
  <c r="AG171" i="4" s="1"/>
  <c r="Q171" i="4"/>
  <c r="AF163" i="4"/>
  <c r="Q163" i="4"/>
  <c r="AF155" i="4"/>
  <c r="Q155" i="4"/>
  <c r="AF147" i="4"/>
  <c r="AG147" i="4" s="1"/>
  <c r="Q147" i="4"/>
  <c r="AF139" i="4"/>
  <c r="AG139" i="4" s="1"/>
  <c r="Q139" i="4"/>
  <c r="AF131" i="4"/>
  <c r="Q131" i="4"/>
  <c r="AF123" i="4"/>
  <c r="AG123" i="4" s="1"/>
  <c r="AH123" i="4" s="1"/>
  <c r="Q123" i="4"/>
  <c r="AF115" i="4"/>
  <c r="AG115" i="4" s="1"/>
  <c r="AH115" i="4" s="1"/>
  <c r="Q115" i="4"/>
  <c r="AF107" i="4"/>
  <c r="AG107" i="4" s="1"/>
  <c r="Q107" i="4"/>
  <c r="AF99" i="4"/>
  <c r="AG99" i="4" s="1"/>
  <c r="AH99" i="4" s="1"/>
  <c r="Q99" i="4"/>
  <c r="AF91" i="4"/>
  <c r="AG91" i="4" s="1"/>
  <c r="Q91" i="4"/>
  <c r="AF83" i="4"/>
  <c r="AG83" i="4" s="1"/>
  <c r="AH83" i="4" s="1"/>
  <c r="AI83" i="4" s="1"/>
  <c r="Q83" i="4"/>
  <c r="AF75" i="4"/>
  <c r="AG75" i="4" s="1"/>
  <c r="Q75" i="4"/>
  <c r="AF67" i="4"/>
  <c r="AG67" i="4" s="1"/>
  <c r="Q67" i="4"/>
  <c r="AF59" i="4"/>
  <c r="Q59" i="4"/>
  <c r="AF51" i="4"/>
  <c r="AG51" i="4" s="1"/>
  <c r="AH51" i="4" s="1"/>
  <c r="Q51" i="4"/>
  <c r="AF43" i="4"/>
  <c r="Q43" i="4"/>
  <c r="AF35" i="4"/>
  <c r="AG35" i="4" s="1"/>
  <c r="Q35" i="4"/>
  <c r="AF27" i="4"/>
  <c r="Q27" i="4"/>
  <c r="AF19" i="4"/>
  <c r="AG19" i="4" s="1"/>
  <c r="Q19" i="4"/>
  <c r="AF11" i="4"/>
  <c r="AG11" i="4" s="1"/>
  <c r="AH11" i="4" s="1"/>
  <c r="Q11" i="4"/>
  <c r="AF3" i="4"/>
  <c r="Q3" i="4"/>
  <c r="AF482" i="4"/>
  <c r="AG482" i="4" s="1"/>
  <c r="AH482" i="4" s="1"/>
  <c r="Q482" i="4"/>
  <c r="AF474" i="4"/>
  <c r="Q474" i="4"/>
  <c r="AF466" i="4"/>
  <c r="Q466" i="4"/>
  <c r="AF458" i="4"/>
  <c r="Q458" i="4"/>
  <c r="AF450" i="4"/>
  <c r="Q450" i="4"/>
  <c r="AF442" i="4"/>
  <c r="Q442" i="4"/>
  <c r="AF434" i="4"/>
  <c r="Q434" i="4"/>
  <c r="AF426" i="4"/>
  <c r="Q426" i="4"/>
  <c r="AF418" i="4"/>
  <c r="AG418" i="4" s="1"/>
  <c r="Q418" i="4"/>
  <c r="AF410" i="4"/>
  <c r="AG410" i="4" s="1"/>
  <c r="Q410" i="4"/>
  <c r="AF402" i="4"/>
  <c r="Q402" i="4"/>
  <c r="AF394" i="4"/>
  <c r="AG394" i="4" s="1"/>
  <c r="Q394" i="4"/>
  <c r="AF386" i="4"/>
  <c r="AG386" i="4" s="1"/>
  <c r="Q386" i="4"/>
  <c r="AF378" i="4"/>
  <c r="AG378" i="4" s="1"/>
  <c r="Q378" i="4"/>
  <c r="AF370" i="4"/>
  <c r="Q370" i="4"/>
  <c r="AF362" i="4"/>
  <c r="Q362" i="4"/>
  <c r="AF354" i="4"/>
  <c r="Q354" i="4"/>
  <c r="AF346" i="4"/>
  <c r="AG346" i="4" s="1"/>
  <c r="Q346" i="4"/>
  <c r="AF338" i="4"/>
  <c r="Q338" i="4"/>
  <c r="AF330" i="4"/>
  <c r="AG330" i="4" s="1"/>
  <c r="AH330" i="4" s="1"/>
  <c r="Q330" i="4"/>
  <c r="AF322" i="4"/>
  <c r="AG322" i="4" s="1"/>
  <c r="Q322" i="4"/>
  <c r="AF314" i="4"/>
  <c r="AG314" i="4" s="1"/>
  <c r="Q314" i="4"/>
  <c r="AF306" i="4"/>
  <c r="AG306" i="4" s="1"/>
  <c r="AH306" i="4" s="1"/>
  <c r="Q306" i="4"/>
  <c r="AF298" i="4"/>
  <c r="AG298" i="4" s="1"/>
  <c r="Q298" i="4"/>
  <c r="AF290" i="4"/>
  <c r="AG290" i="4" s="1"/>
  <c r="Q290" i="4"/>
  <c r="AF282" i="4"/>
  <c r="AG282" i="4" s="1"/>
  <c r="Q282" i="4"/>
  <c r="AF274" i="4"/>
  <c r="AG274" i="4" s="1"/>
  <c r="Q274" i="4"/>
  <c r="AF266" i="4"/>
  <c r="AG266" i="4" s="1"/>
  <c r="AH266" i="4" s="1"/>
  <c r="Q266" i="4"/>
  <c r="AF258" i="4"/>
  <c r="AG258" i="4" s="1"/>
  <c r="Q258" i="4"/>
  <c r="AF250" i="4"/>
  <c r="Q250" i="4"/>
  <c r="AF242" i="4"/>
  <c r="AG242" i="4" s="1"/>
  <c r="Q242" i="4"/>
  <c r="AF234" i="4"/>
  <c r="Q234" i="4"/>
  <c r="AF226" i="4"/>
  <c r="AG226" i="4" s="1"/>
  <c r="Q226" i="4"/>
  <c r="AF218" i="4"/>
  <c r="AG218" i="4" s="1"/>
  <c r="Q218" i="4"/>
  <c r="AF210" i="4"/>
  <c r="AG210" i="4" s="1"/>
  <c r="Q210" i="4"/>
  <c r="AF202" i="4"/>
  <c r="AG202" i="4" s="1"/>
  <c r="Q202" i="4"/>
  <c r="AF194" i="4"/>
  <c r="AG194" i="4" s="1"/>
  <c r="AH194" i="4" s="1"/>
  <c r="AI194" i="4" s="1"/>
  <c r="Q194" i="4"/>
  <c r="AF186" i="4"/>
  <c r="Q186" i="4"/>
  <c r="AF178" i="4"/>
  <c r="AG178" i="4" s="1"/>
  <c r="Q178" i="4"/>
  <c r="AF170" i="4"/>
  <c r="AG170" i="4" s="1"/>
  <c r="AH170" i="4" s="1"/>
  <c r="Q170" i="4"/>
  <c r="AF162" i="4"/>
  <c r="AG162" i="4" s="1"/>
  <c r="AH162" i="4" s="1"/>
  <c r="Q162" i="4"/>
  <c r="AF154" i="4"/>
  <c r="Q154" i="4"/>
  <c r="AF146" i="4"/>
  <c r="AG146" i="4" s="1"/>
  <c r="AH146" i="4" s="1"/>
  <c r="Q146" i="4"/>
  <c r="AF138" i="4"/>
  <c r="AG138" i="4" s="1"/>
  <c r="AH138" i="4" s="1"/>
  <c r="Q138" i="4"/>
  <c r="AF130" i="4"/>
  <c r="Q130" i="4"/>
  <c r="AF122" i="4"/>
  <c r="AG122" i="4" s="1"/>
  <c r="AH122" i="4" s="1"/>
  <c r="Q122" i="4"/>
  <c r="AF114" i="4"/>
  <c r="Q114" i="4"/>
  <c r="AF106" i="4"/>
  <c r="Q106" i="4"/>
  <c r="AF98" i="4"/>
  <c r="Q98" i="4"/>
  <c r="AF90" i="4"/>
  <c r="AG90" i="4" s="1"/>
  <c r="AH90" i="4" s="1"/>
  <c r="Q90" i="4"/>
  <c r="AF82" i="4"/>
  <c r="AG82" i="4" s="1"/>
  <c r="AH82" i="4" s="1"/>
  <c r="Q82" i="4"/>
  <c r="AF74" i="4"/>
  <c r="AG74" i="4" s="1"/>
  <c r="AH74" i="4" s="1"/>
  <c r="Q74" i="4"/>
  <c r="AF66" i="4"/>
  <c r="Q66" i="4"/>
  <c r="AF58" i="4"/>
  <c r="Q58" i="4"/>
  <c r="AF50" i="4"/>
  <c r="AG50" i="4" s="1"/>
  <c r="AH50" i="4" s="1"/>
  <c r="Q50" i="4"/>
  <c r="AF42" i="4"/>
  <c r="AG42" i="4" s="1"/>
  <c r="Q42" i="4"/>
  <c r="AF34" i="4"/>
  <c r="Q34" i="4"/>
  <c r="AF26" i="4"/>
  <c r="AG26" i="4" s="1"/>
  <c r="AH26" i="4" s="1"/>
  <c r="Q26" i="4"/>
  <c r="AF18" i="4"/>
  <c r="Q18" i="4"/>
  <c r="AF10" i="4"/>
  <c r="Q10" i="4"/>
  <c r="R67" i="4" l="1"/>
  <c r="R294" i="4"/>
  <c r="R422" i="4"/>
  <c r="R105" i="4"/>
  <c r="R385" i="4"/>
  <c r="R304" i="4"/>
  <c r="S304" i="4" s="1"/>
  <c r="R152" i="4"/>
  <c r="R376" i="4"/>
  <c r="S376" i="4" s="1"/>
  <c r="R25" i="4"/>
  <c r="S25" i="4" s="1"/>
  <c r="R250" i="4"/>
  <c r="R50" i="4"/>
  <c r="R130" i="4"/>
  <c r="R154" i="4"/>
  <c r="R202" i="4"/>
  <c r="R258" i="4"/>
  <c r="R386" i="4"/>
  <c r="R410" i="4"/>
  <c r="R466" i="4"/>
  <c r="R83" i="4"/>
  <c r="R203" i="4"/>
  <c r="R315" i="4"/>
  <c r="R36" i="4"/>
  <c r="R268" i="4"/>
  <c r="R292" i="4"/>
  <c r="R372" i="4"/>
  <c r="R444" i="4"/>
  <c r="R468" i="4"/>
  <c r="R69" i="4"/>
  <c r="R93" i="4"/>
  <c r="R173" i="4"/>
  <c r="R197" i="4"/>
  <c r="R150" i="4"/>
  <c r="R254" i="4"/>
  <c r="R462" i="4"/>
  <c r="R159" i="4"/>
  <c r="R223" i="4"/>
  <c r="R303" i="4"/>
  <c r="R375" i="4"/>
  <c r="R56" i="4"/>
  <c r="R112" i="4"/>
  <c r="S112" i="4" s="1"/>
  <c r="AH144" i="4"/>
  <c r="R456" i="4"/>
  <c r="R9" i="4"/>
  <c r="AH113" i="4"/>
  <c r="AI113" i="4" s="1"/>
  <c r="AJ113" i="4" s="1"/>
  <c r="R377" i="4"/>
  <c r="R457" i="4"/>
  <c r="S457" i="4" s="1"/>
  <c r="R832" i="4"/>
  <c r="S832" i="4"/>
  <c r="R774" i="4"/>
  <c r="R719" i="4"/>
  <c r="R666" i="4"/>
  <c r="R843" i="4"/>
  <c r="R788" i="4"/>
  <c r="R718" i="4"/>
  <c r="S718" i="4" s="1"/>
  <c r="R658" i="4"/>
  <c r="R811" i="4"/>
  <c r="R749" i="4"/>
  <c r="R676" i="4"/>
  <c r="R849" i="4"/>
  <c r="R794" i="4"/>
  <c r="R731" i="4"/>
  <c r="R656" i="4"/>
  <c r="R829" i="4"/>
  <c r="R762" i="4"/>
  <c r="R696" i="4"/>
  <c r="R641" i="4"/>
  <c r="R808" i="4"/>
  <c r="R736" i="4"/>
  <c r="R681" i="4"/>
  <c r="R621" i="4"/>
  <c r="S621" i="4" s="1"/>
  <c r="R791" i="4"/>
  <c r="R735" i="4"/>
  <c r="R680" i="4"/>
  <c r="R858" i="4"/>
  <c r="R814" i="4"/>
  <c r="R752" i="4"/>
  <c r="R653" i="4"/>
  <c r="R588" i="4"/>
  <c r="S588" i="4" s="1"/>
  <c r="R532" i="4"/>
  <c r="AG852" i="4"/>
  <c r="AH852" i="4" s="1"/>
  <c r="AG774" i="4"/>
  <c r="AH774" i="4" s="1"/>
  <c r="AG739" i="4"/>
  <c r="AH739" i="4" s="1"/>
  <c r="AG689" i="4"/>
  <c r="AH689" i="4" s="1"/>
  <c r="R568" i="4"/>
  <c r="R502" i="4"/>
  <c r="AG805" i="4"/>
  <c r="AH805" i="4" s="1"/>
  <c r="AG714" i="4"/>
  <c r="AH714" i="4"/>
  <c r="R613" i="4"/>
  <c r="R530" i="4"/>
  <c r="AG834" i="4"/>
  <c r="AG786" i="4"/>
  <c r="AH786" i="4" s="1"/>
  <c r="AG719" i="4"/>
  <c r="AH719" i="4" s="1"/>
  <c r="R612" i="4"/>
  <c r="R551" i="4"/>
  <c r="S551" i="4"/>
  <c r="T551" i="4" s="1"/>
  <c r="R493" i="4"/>
  <c r="AG819" i="4"/>
  <c r="AH819" i="4" s="1"/>
  <c r="AG757" i="4"/>
  <c r="AG710" i="4"/>
  <c r="AH710" i="4" s="1"/>
  <c r="AG617" i="4"/>
  <c r="R566" i="4"/>
  <c r="R484" i="4"/>
  <c r="AG799" i="4"/>
  <c r="AG701" i="4"/>
  <c r="R610" i="4"/>
  <c r="R557" i="4"/>
  <c r="AG859" i="4"/>
  <c r="AH859" i="4" s="1"/>
  <c r="AG779" i="4"/>
  <c r="AH779" i="4" s="1"/>
  <c r="AG734" i="4"/>
  <c r="AH734" i="4" s="1"/>
  <c r="R615" i="4"/>
  <c r="R564" i="4"/>
  <c r="R505" i="4"/>
  <c r="AG818" i="4"/>
  <c r="AG742" i="4"/>
  <c r="AH742" i="4" s="1"/>
  <c r="AG690" i="4"/>
  <c r="R595" i="4"/>
  <c r="R518" i="4"/>
  <c r="AG835" i="4"/>
  <c r="AH835" i="4" s="1"/>
  <c r="AG778" i="4"/>
  <c r="AH778" i="4" s="1"/>
  <c r="AG712" i="4"/>
  <c r="AH712" i="4" s="1"/>
  <c r="AI712" i="4" s="1"/>
  <c r="AG673" i="4"/>
  <c r="AH673" i="4" s="1"/>
  <c r="AG610" i="4"/>
  <c r="AH610" i="4" s="1"/>
  <c r="AG560" i="4"/>
  <c r="AG510" i="4"/>
  <c r="AG634" i="4"/>
  <c r="AH634" i="4" s="1"/>
  <c r="AG577" i="4"/>
  <c r="AG505" i="4"/>
  <c r="AH505" i="4" s="1"/>
  <c r="AG571" i="4"/>
  <c r="AG494" i="4"/>
  <c r="AH494" i="4" s="1"/>
  <c r="AG654" i="4"/>
  <c r="AH654" i="4" s="1"/>
  <c r="AG603" i="4"/>
  <c r="AH603" i="4" s="1"/>
  <c r="AI603" i="4" s="1"/>
  <c r="AG541" i="4"/>
  <c r="AG587" i="4"/>
  <c r="AH587" i="4" s="1"/>
  <c r="AG517" i="4"/>
  <c r="AG665" i="4"/>
  <c r="AH665" i="4" s="1"/>
  <c r="AG596" i="4"/>
  <c r="AH596" i="4" s="1"/>
  <c r="AG551" i="4"/>
  <c r="AH551" i="4" s="1"/>
  <c r="AG498" i="4"/>
  <c r="AG626" i="4"/>
  <c r="AH626" i="4" s="1"/>
  <c r="AG562" i="4"/>
  <c r="AG507" i="4"/>
  <c r="AG529" i="4"/>
  <c r="AH529" i="4" s="1"/>
  <c r="R34" i="4"/>
  <c r="R82" i="4"/>
  <c r="R362" i="4"/>
  <c r="R11" i="4"/>
  <c r="R107" i="4"/>
  <c r="R259" i="4"/>
  <c r="R419" i="4"/>
  <c r="R92" i="4"/>
  <c r="R188" i="4"/>
  <c r="R244" i="4"/>
  <c r="R348" i="4"/>
  <c r="R45" i="4"/>
  <c r="R149" i="4"/>
  <c r="R341" i="4"/>
  <c r="R365" i="4"/>
  <c r="R413" i="4"/>
  <c r="R445" i="4"/>
  <c r="R22" i="4"/>
  <c r="R70" i="4"/>
  <c r="R126" i="4"/>
  <c r="R182" i="4"/>
  <c r="R342" i="4"/>
  <c r="R103" i="4"/>
  <c r="R255" i="4"/>
  <c r="R279" i="4"/>
  <c r="S279" i="4" s="1"/>
  <c r="R351" i="4"/>
  <c r="R168" i="4"/>
  <c r="R192" i="4"/>
  <c r="R248" i="4"/>
  <c r="R272" i="4"/>
  <c r="R320" i="4"/>
  <c r="R352" i="4"/>
  <c r="R400" i="4"/>
  <c r="R65" i="4"/>
  <c r="S65" i="4" s="1"/>
  <c r="R113" i="4"/>
  <c r="R145" i="4"/>
  <c r="S145" i="4" s="1"/>
  <c r="R169" i="4"/>
  <c r="AG185" i="4"/>
  <c r="AH185" i="4" s="1"/>
  <c r="R217" i="4"/>
  <c r="S217" i="4" s="1"/>
  <c r="R249" i="4"/>
  <c r="R353" i="4"/>
  <c r="R401" i="4"/>
  <c r="S401" i="4" s="1"/>
  <c r="R433" i="4"/>
  <c r="R481" i="4"/>
  <c r="R826" i="4"/>
  <c r="R766" i="4"/>
  <c r="R712" i="4"/>
  <c r="R659" i="4"/>
  <c r="R837" i="4"/>
  <c r="R781" i="4"/>
  <c r="R711" i="4"/>
  <c r="R644" i="4"/>
  <c r="R803" i="4"/>
  <c r="R738" i="4"/>
  <c r="R664" i="4"/>
  <c r="S664" i="4" s="1"/>
  <c r="R841" i="4"/>
  <c r="R786" i="4"/>
  <c r="R724" i="4"/>
  <c r="R650" i="4"/>
  <c r="S650" i="4" s="1"/>
  <c r="R823" i="4"/>
  <c r="R754" i="4"/>
  <c r="R688" i="4"/>
  <c r="R633" i="4"/>
  <c r="R800" i="4"/>
  <c r="R730" i="4"/>
  <c r="R674" i="4"/>
  <c r="S674" i="4" s="1"/>
  <c r="T674" i="4" s="1"/>
  <c r="R853" i="4"/>
  <c r="S853" i="4" s="1"/>
  <c r="R784" i="4"/>
  <c r="R729" i="4"/>
  <c r="R673" i="4"/>
  <c r="R839" i="4"/>
  <c r="R806" i="4"/>
  <c r="R734" i="4"/>
  <c r="R646" i="4"/>
  <c r="S646" i="4" s="1"/>
  <c r="R582" i="4"/>
  <c r="S582" i="4" s="1"/>
  <c r="R524" i="4"/>
  <c r="AG847" i="4"/>
  <c r="AH847" i="4" s="1"/>
  <c r="AG772" i="4"/>
  <c r="AG736" i="4"/>
  <c r="AH736" i="4" s="1"/>
  <c r="AG667" i="4"/>
  <c r="AH667" i="4" s="1"/>
  <c r="R561" i="4"/>
  <c r="R495" i="4"/>
  <c r="AG803" i="4"/>
  <c r="AG711" i="4"/>
  <c r="AH711" i="4" s="1"/>
  <c r="R592" i="4"/>
  <c r="R523" i="4"/>
  <c r="AG830" i="4"/>
  <c r="AH830" i="4" s="1"/>
  <c r="AG784" i="4"/>
  <c r="AH784" i="4" s="1"/>
  <c r="AG702" i="4"/>
  <c r="AH702" i="4" s="1"/>
  <c r="R605" i="4"/>
  <c r="R543" i="4"/>
  <c r="S543" i="4" s="1"/>
  <c r="R485" i="4"/>
  <c r="AG808" i="4"/>
  <c r="AH808" i="4" s="1"/>
  <c r="AG750" i="4"/>
  <c r="AH750" i="4" s="1"/>
  <c r="AG705" i="4"/>
  <c r="R630" i="4"/>
  <c r="R558" i="4"/>
  <c r="AG860" i="4"/>
  <c r="AG796" i="4"/>
  <c r="AH796" i="4" s="1"/>
  <c r="AG692" i="4"/>
  <c r="R603" i="4"/>
  <c r="R549" i="4"/>
  <c r="S549" i="4" s="1"/>
  <c r="AG854" i="4"/>
  <c r="AH854" i="4" s="1"/>
  <c r="AG775" i="4"/>
  <c r="AH775" i="4" s="1"/>
  <c r="AG726" i="4"/>
  <c r="R609" i="4"/>
  <c r="R556" i="4"/>
  <c r="R498" i="4"/>
  <c r="AG815" i="4"/>
  <c r="AG740" i="4"/>
  <c r="AG655" i="4"/>
  <c r="AH655" i="4" s="1"/>
  <c r="R576" i="4"/>
  <c r="S576" i="4" s="1"/>
  <c r="T576" i="4" s="1"/>
  <c r="U576" i="4" s="1"/>
  <c r="R512" i="4"/>
  <c r="AG826" i="4"/>
  <c r="AH826" i="4" s="1"/>
  <c r="AG776" i="4"/>
  <c r="AH776" i="4" s="1"/>
  <c r="AG707" i="4"/>
  <c r="AG668" i="4"/>
  <c r="AG604" i="4"/>
  <c r="AH604" i="4" s="1"/>
  <c r="AG555" i="4"/>
  <c r="AG501" i="4"/>
  <c r="AH501" i="4" s="1"/>
  <c r="AG628" i="4"/>
  <c r="AH628" i="4" s="1"/>
  <c r="AG554" i="4"/>
  <c r="AH554" i="4" s="1"/>
  <c r="AG495" i="4"/>
  <c r="AH495" i="4" s="1"/>
  <c r="AG565" i="4"/>
  <c r="AH565" i="4" s="1"/>
  <c r="AG489" i="4"/>
  <c r="AH489" i="4" s="1"/>
  <c r="AG649" i="4"/>
  <c r="AH649" i="4" s="1"/>
  <c r="AG597" i="4"/>
  <c r="AH597" i="4" s="1"/>
  <c r="AG532" i="4"/>
  <c r="AG581" i="4"/>
  <c r="AH581" i="4" s="1"/>
  <c r="AG504" i="4"/>
  <c r="AH504" i="4" s="1"/>
  <c r="AG659" i="4"/>
  <c r="AH659" i="4" s="1"/>
  <c r="AG592" i="4"/>
  <c r="AG545" i="4"/>
  <c r="AG484" i="4"/>
  <c r="AH484" i="4" s="1"/>
  <c r="AG620" i="4"/>
  <c r="AH620" i="4" s="1"/>
  <c r="AG556" i="4"/>
  <c r="AH556" i="4" s="1"/>
  <c r="AG502" i="4"/>
  <c r="AH502" i="4" s="1"/>
  <c r="AG516" i="4"/>
  <c r="AH516" i="4" s="1"/>
  <c r="R18" i="4"/>
  <c r="R402" i="4"/>
  <c r="R27" i="4"/>
  <c r="R98" i="4"/>
  <c r="R59" i="4"/>
  <c r="S59" i="4" s="1"/>
  <c r="R106" i="4"/>
  <c r="R58" i="4"/>
  <c r="R162" i="4"/>
  <c r="R442" i="4"/>
  <c r="R474" i="4"/>
  <c r="R139" i="4"/>
  <c r="R187" i="4"/>
  <c r="R211" i="4"/>
  <c r="R235" i="4"/>
  <c r="R291" i="4"/>
  <c r="R371" i="4"/>
  <c r="R220" i="4"/>
  <c r="R300" i="4"/>
  <c r="R324" i="4"/>
  <c r="R476" i="4"/>
  <c r="R21" i="4"/>
  <c r="R101" i="4"/>
  <c r="R181" i="4"/>
  <c r="R205" i="4"/>
  <c r="R317" i="4"/>
  <c r="R158" i="4"/>
  <c r="R286" i="4"/>
  <c r="R398" i="4"/>
  <c r="R470" i="4"/>
  <c r="R135" i="4"/>
  <c r="R167" i="4"/>
  <c r="S167" i="4" s="1"/>
  <c r="R199" i="4"/>
  <c r="R335" i="4"/>
  <c r="R383" i="4"/>
  <c r="R407" i="4"/>
  <c r="AH8" i="4"/>
  <c r="AI8" i="4" s="1"/>
  <c r="R120" i="4"/>
  <c r="S120" i="4" s="1"/>
  <c r="R144" i="4"/>
  <c r="R296" i="4"/>
  <c r="R432" i="4"/>
  <c r="R464" i="4"/>
  <c r="S464" i="4" s="1"/>
  <c r="R41" i="4"/>
  <c r="R305" i="4"/>
  <c r="R329" i="4"/>
  <c r="R820" i="4"/>
  <c r="S820" i="4" s="1"/>
  <c r="R758" i="4"/>
  <c r="R706" i="4"/>
  <c r="R652" i="4"/>
  <c r="S652" i="4" s="1"/>
  <c r="T652" i="4" s="1"/>
  <c r="R831" i="4"/>
  <c r="S831" i="4" s="1"/>
  <c r="R773" i="4"/>
  <c r="S773" i="4" s="1"/>
  <c r="R705" i="4"/>
  <c r="R627" i="4"/>
  <c r="R795" i="4"/>
  <c r="S795" i="4" s="1"/>
  <c r="R732" i="4"/>
  <c r="S732" i="4" s="1"/>
  <c r="R657" i="4"/>
  <c r="R836" i="4"/>
  <c r="R779" i="4"/>
  <c r="S779" i="4" s="1"/>
  <c r="R716" i="4"/>
  <c r="S716" i="4" s="1"/>
  <c r="T716" i="4" s="1"/>
  <c r="R642" i="4"/>
  <c r="R809" i="4"/>
  <c r="R742" i="4"/>
  <c r="R682" i="4"/>
  <c r="S682" i="4" s="1"/>
  <c r="R622" i="4"/>
  <c r="R792" i="4"/>
  <c r="R722" i="4"/>
  <c r="S722" i="4" s="1"/>
  <c r="R668" i="4"/>
  <c r="S668" i="4" s="1"/>
  <c r="T668" i="4" s="1"/>
  <c r="R846" i="4"/>
  <c r="R776" i="4"/>
  <c r="R721" i="4"/>
  <c r="R667" i="4"/>
  <c r="R828" i="4"/>
  <c r="R798" i="4"/>
  <c r="R728" i="4"/>
  <c r="R638" i="4"/>
  <c r="R575" i="4"/>
  <c r="R517" i="4"/>
  <c r="AG831" i="4"/>
  <c r="AH831" i="4" s="1"/>
  <c r="AG769" i="4"/>
  <c r="AG732" i="4"/>
  <c r="AH732" i="4" s="1"/>
  <c r="AG623" i="4"/>
  <c r="AH623" i="4" s="1"/>
  <c r="R553" i="4"/>
  <c r="R487" i="4"/>
  <c r="AG792" i="4"/>
  <c r="AH792" i="4" s="1"/>
  <c r="AG694" i="4"/>
  <c r="R574" i="4"/>
  <c r="R509" i="4"/>
  <c r="S509" i="4" s="1"/>
  <c r="AG825" i="4"/>
  <c r="AH825" i="4" s="1"/>
  <c r="AG771" i="4"/>
  <c r="AH771" i="4" s="1"/>
  <c r="AG697" i="4"/>
  <c r="AH697" i="4" s="1"/>
  <c r="R598" i="4"/>
  <c r="S598" i="4" s="1"/>
  <c r="R537" i="4"/>
  <c r="AG861" i="4"/>
  <c r="AG794" i="4"/>
  <c r="AG748" i="4"/>
  <c r="AH748" i="4" s="1"/>
  <c r="AG693" i="4"/>
  <c r="R623" i="4"/>
  <c r="R550" i="4"/>
  <c r="AG855" i="4"/>
  <c r="AH855" i="4" s="1"/>
  <c r="AG793" i="4"/>
  <c r="AH793" i="4" s="1"/>
  <c r="AG686" i="4"/>
  <c r="R597" i="4"/>
  <c r="R542" i="4"/>
  <c r="AG837" i="4"/>
  <c r="AH837" i="4" s="1"/>
  <c r="AG766" i="4"/>
  <c r="AG721" i="4"/>
  <c r="R602" i="4"/>
  <c r="R548" i="4"/>
  <c r="S548" i="4" s="1"/>
  <c r="T548" i="4" s="1"/>
  <c r="U548" i="4" s="1"/>
  <c r="R490" i="4"/>
  <c r="S490" i="4" s="1"/>
  <c r="AG812" i="4"/>
  <c r="AG737" i="4"/>
  <c r="AH737" i="4" s="1"/>
  <c r="AG640" i="4"/>
  <c r="AH640" i="4" s="1"/>
  <c r="R570" i="4"/>
  <c r="R504" i="4"/>
  <c r="AG823" i="4"/>
  <c r="AG763" i="4"/>
  <c r="AH763" i="4" s="1"/>
  <c r="AG698" i="4"/>
  <c r="AG662" i="4"/>
  <c r="AH662" i="4" s="1"/>
  <c r="AG600" i="4"/>
  <c r="AG549" i="4"/>
  <c r="AH549" i="4" s="1"/>
  <c r="AI549" i="4" s="1"/>
  <c r="AJ549" i="4" s="1"/>
  <c r="AG496" i="4"/>
  <c r="AG624" i="4"/>
  <c r="AG548" i="4"/>
  <c r="AH548" i="4" s="1"/>
  <c r="AG490" i="4"/>
  <c r="AG559" i="4"/>
  <c r="AH559" i="4" s="1"/>
  <c r="AI559" i="4" s="1"/>
  <c r="AG685" i="4"/>
  <c r="AH685" i="4" s="1"/>
  <c r="AG643" i="4"/>
  <c r="AG593" i="4"/>
  <c r="AH593" i="4" s="1"/>
  <c r="AI593" i="4" s="1"/>
  <c r="AG527" i="4"/>
  <c r="AH527" i="4" s="1"/>
  <c r="AG575" i="4"/>
  <c r="AH575" i="4" s="1"/>
  <c r="AG499" i="4"/>
  <c r="AH499" i="4" s="1"/>
  <c r="AG653" i="4"/>
  <c r="AG586" i="4"/>
  <c r="AH586" i="4" s="1"/>
  <c r="AG540" i="4"/>
  <c r="AG664" i="4"/>
  <c r="AG616" i="4"/>
  <c r="AG550" i="4"/>
  <c r="AH550" i="4" s="1"/>
  <c r="AI550" i="4" s="1"/>
  <c r="AG590" i="4"/>
  <c r="AG511" i="4"/>
  <c r="AH511" i="4" s="1"/>
  <c r="R114" i="4"/>
  <c r="R186" i="4"/>
  <c r="R266" i="4"/>
  <c r="R338" i="4"/>
  <c r="R323" i="4"/>
  <c r="R252" i="4"/>
  <c r="R380" i="4"/>
  <c r="R428" i="4"/>
  <c r="R452" i="4"/>
  <c r="R53" i="4"/>
  <c r="R77" i="4"/>
  <c r="R237" i="4"/>
  <c r="R54" i="4"/>
  <c r="R190" i="4"/>
  <c r="R262" i="4"/>
  <c r="R374" i="4"/>
  <c r="R47" i="4"/>
  <c r="R231" i="4"/>
  <c r="R287" i="4"/>
  <c r="R311" i="4"/>
  <c r="R8" i="4"/>
  <c r="R328" i="4"/>
  <c r="R73" i="4"/>
  <c r="R97" i="4"/>
  <c r="R121" i="4"/>
  <c r="R225" i="4"/>
  <c r="R281" i="4"/>
  <c r="R409" i="4"/>
  <c r="R441" i="4"/>
  <c r="S441" i="4" s="1"/>
  <c r="R465" i="4"/>
  <c r="R813" i="4"/>
  <c r="S813" i="4" s="1"/>
  <c r="T813" i="4" s="1"/>
  <c r="R751" i="4"/>
  <c r="R699" i="4"/>
  <c r="R645" i="4"/>
  <c r="R825" i="4"/>
  <c r="R765" i="4"/>
  <c r="R691" i="4"/>
  <c r="R838" i="4"/>
  <c r="S838" i="4" s="1"/>
  <c r="R787" i="4"/>
  <c r="S787" i="4" s="1"/>
  <c r="R725" i="4"/>
  <c r="S725" i="4" s="1"/>
  <c r="R651" i="4"/>
  <c r="R830" i="4"/>
  <c r="R771" i="4"/>
  <c r="R710" i="4"/>
  <c r="S710" i="4" s="1"/>
  <c r="R635" i="4"/>
  <c r="R801" i="4"/>
  <c r="R737" i="4"/>
  <c r="S737" i="4" s="1"/>
  <c r="R675" i="4"/>
  <c r="S675" i="4" s="1"/>
  <c r="R860" i="4"/>
  <c r="R777" i="4"/>
  <c r="R714" i="4"/>
  <c r="S714" i="4" s="1"/>
  <c r="T714" i="4" s="1"/>
  <c r="R661" i="4"/>
  <c r="R833" i="4"/>
  <c r="R768" i="4"/>
  <c r="S768" i="4" s="1"/>
  <c r="R713" i="4"/>
  <c r="S713" i="4" s="1"/>
  <c r="R660" i="4"/>
  <c r="R857" i="4"/>
  <c r="R790" i="4"/>
  <c r="R720" i="4"/>
  <c r="S720" i="4" s="1"/>
  <c r="R619" i="4"/>
  <c r="S619" i="4" s="1"/>
  <c r="R569" i="4"/>
  <c r="R511" i="4"/>
  <c r="AG828" i="4"/>
  <c r="AH828" i="4" s="1"/>
  <c r="AG765" i="4"/>
  <c r="AG724" i="4"/>
  <c r="AH724" i="4" s="1"/>
  <c r="R606" i="4"/>
  <c r="R545" i="4"/>
  <c r="S545" i="4" s="1"/>
  <c r="AG851" i="4"/>
  <c r="AH851" i="4" s="1"/>
  <c r="AG762" i="4"/>
  <c r="AG688" i="4"/>
  <c r="AH688" i="4" s="1"/>
  <c r="R567" i="4"/>
  <c r="R501" i="4"/>
  <c r="AG813" i="4"/>
  <c r="AH813" i="4" s="1"/>
  <c r="AG767" i="4"/>
  <c r="AH767" i="4" s="1"/>
  <c r="AG663" i="4"/>
  <c r="AH663" i="4" s="1"/>
  <c r="R591" i="4"/>
  <c r="S591" i="4" s="1"/>
  <c r="R529" i="4"/>
  <c r="AG856" i="4"/>
  <c r="AG791" i="4"/>
  <c r="AG745" i="4"/>
  <c r="AH745" i="4" s="1"/>
  <c r="AG687" i="4"/>
  <c r="AH687" i="4" s="1"/>
  <c r="AI687" i="4" s="1"/>
  <c r="R617" i="4"/>
  <c r="R536" i="4"/>
  <c r="S536" i="4" s="1"/>
  <c r="T536" i="4" s="1"/>
  <c r="AG849" i="4"/>
  <c r="AH849" i="4" s="1"/>
  <c r="AG770" i="4"/>
  <c r="AH770" i="4" s="1"/>
  <c r="AG678" i="4"/>
  <c r="AH678" i="4" s="1"/>
  <c r="R590" i="4"/>
  <c r="S590" i="4" s="1"/>
  <c r="R535" i="4"/>
  <c r="AG833" i="4"/>
  <c r="AH833" i="4" s="1"/>
  <c r="AG764" i="4"/>
  <c r="AG709" i="4"/>
  <c r="R596" i="4"/>
  <c r="R541" i="4"/>
  <c r="AG858" i="4"/>
  <c r="AG798" i="4"/>
  <c r="AH798" i="4" s="1"/>
  <c r="AG729" i="4"/>
  <c r="AG627" i="4"/>
  <c r="AH627" i="4" s="1"/>
  <c r="R563" i="4"/>
  <c r="S563" i="4" s="1"/>
  <c r="R497" i="4"/>
  <c r="S497" i="4" s="1"/>
  <c r="T497" i="4" s="1"/>
  <c r="AG820" i="4"/>
  <c r="AH820" i="4" s="1"/>
  <c r="AG760" i="4"/>
  <c r="AH760" i="4" s="1"/>
  <c r="AG695" i="4"/>
  <c r="AH695" i="4" s="1"/>
  <c r="AG657" i="4"/>
  <c r="AH657" i="4" s="1"/>
  <c r="AG595" i="4"/>
  <c r="AH595" i="4" s="1"/>
  <c r="AG543" i="4"/>
  <c r="AH543" i="4" s="1"/>
  <c r="AG491" i="4"/>
  <c r="AH491" i="4" s="1"/>
  <c r="AG619" i="4"/>
  <c r="AH619" i="4" s="1"/>
  <c r="AG542" i="4"/>
  <c r="AH542" i="4" s="1"/>
  <c r="AG598" i="4"/>
  <c r="AH598" i="4" s="1"/>
  <c r="AG553" i="4"/>
  <c r="AG681" i="4"/>
  <c r="AH681" i="4" s="1"/>
  <c r="AI681" i="4" s="1"/>
  <c r="AG637" i="4"/>
  <c r="AH637" i="4" s="1"/>
  <c r="AG570" i="4"/>
  <c r="AH570" i="4" s="1"/>
  <c r="AI570" i="4" s="1"/>
  <c r="AG522" i="4"/>
  <c r="AH522" i="4" s="1"/>
  <c r="AG569" i="4"/>
  <c r="AH569" i="4" s="1"/>
  <c r="AG493" i="4"/>
  <c r="AH493" i="4" s="1"/>
  <c r="AG647" i="4"/>
  <c r="AH647" i="4" s="1"/>
  <c r="AG580" i="4"/>
  <c r="AH580" i="4" s="1"/>
  <c r="AG535" i="4"/>
  <c r="AG658" i="4"/>
  <c r="AH658" i="4" s="1"/>
  <c r="AG611" i="4"/>
  <c r="AH611" i="4" s="1"/>
  <c r="AG544" i="4"/>
  <c r="AH544" i="4" s="1"/>
  <c r="AG584" i="4"/>
  <c r="AG506" i="4"/>
  <c r="R43" i="4"/>
  <c r="R267" i="4"/>
  <c r="R10" i="4"/>
  <c r="R66" i="4"/>
  <c r="R482" i="4"/>
  <c r="R115" i="4"/>
  <c r="R299" i="4"/>
  <c r="R76" i="4"/>
  <c r="R124" i="4"/>
  <c r="R148" i="4"/>
  <c r="R228" i="4"/>
  <c r="R308" i="4"/>
  <c r="R356" i="4"/>
  <c r="R213" i="4"/>
  <c r="R261" i="4"/>
  <c r="R325" i="4"/>
  <c r="R453" i="4"/>
  <c r="R110" i="4"/>
  <c r="R134" i="4"/>
  <c r="R166" i="4"/>
  <c r="R23" i="4"/>
  <c r="R143" i="4"/>
  <c r="R175" i="4"/>
  <c r="R207" i="4"/>
  <c r="R263" i="4"/>
  <c r="AH343" i="4"/>
  <c r="R415" i="4"/>
  <c r="R439" i="4"/>
  <c r="R40" i="4"/>
  <c r="R128" i="4"/>
  <c r="R176" i="4"/>
  <c r="R360" i="4"/>
  <c r="R384" i="4"/>
  <c r="R440" i="4"/>
  <c r="R472" i="4"/>
  <c r="R153" i="4"/>
  <c r="S153" i="4" s="1"/>
  <c r="T153" i="4" s="1"/>
  <c r="R313" i="4"/>
  <c r="S313" i="4" s="1"/>
  <c r="R337" i="4"/>
  <c r="R491" i="4"/>
  <c r="S491" i="4" s="1"/>
  <c r="R805" i="4"/>
  <c r="R745" i="4"/>
  <c r="R692" i="4"/>
  <c r="S692" i="4" s="1"/>
  <c r="R637" i="4"/>
  <c r="R819" i="4"/>
  <c r="R757" i="4"/>
  <c r="S757" i="4" s="1"/>
  <c r="R684" i="4"/>
  <c r="S684" i="4" s="1"/>
  <c r="T684" i="4" s="1"/>
  <c r="R855" i="4"/>
  <c r="S855" i="4" s="1"/>
  <c r="R780" i="4"/>
  <c r="R717" i="4"/>
  <c r="R643" i="4"/>
  <c r="R824" i="4"/>
  <c r="R763" i="4"/>
  <c r="S763" i="4" s="1"/>
  <c r="R704" i="4"/>
  <c r="S704" i="4" s="1"/>
  <c r="R625" i="4"/>
  <c r="R793" i="4"/>
  <c r="S793" i="4" s="1"/>
  <c r="R723" i="4"/>
  <c r="R669" i="4"/>
  <c r="R847" i="4"/>
  <c r="R769" i="4"/>
  <c r="S769" i="4" s="1"/>
  <c r="T769" i="4" s="1"/>
  <c r="R708" i="4"/>
  <c r="S708" i="4" s="1"/>
  <c r="R654" i="4"/>
  <c r="R822" i="4"/>
  <c r="S822" i="4" s="1"/>
  <c r="R760" i="4"/>
  <c r="R707" i="4"/>
  <c r="R647" i="4"/>
  <c r="R852" i="4"/>
  <c r="R783" i="4"/>
  <c r="S783" i="4" s="1"/>
  <c r="R700" i="4"/>
  <c r="R614" i="4"/>
  <c r="R562" i="4"/>
  <c r="S562" i="4" s="1"/>
  <c r="T562" i="4" s="1"/>
  <c r="R503" i="4"/>
  <c r="S503" i="4" s="1"/>
  <c r="AG814" i="4"/>
  <c r="AH814" i="4" s="1"/>
  <c r="AG758" i="4"/>
  <c r="AH758" i="4" s="1"/>
  <c r="AG720" i="4"/>
  <c r="R599" i="4"/>
  <c r="R539" i="4"/>
  <c r="AG844" i="4"/>
  <c r="AH844" i="4" s="1"/>
  <c r="AG741" i="4"/>
  <c r="AG682" i="4"/>
  <c r="R560" i="4"/>
  <c r="R494" i="4"/>
  <c r="AG811" i="4"/>
  <c r="AH811" i="4" s="1"/>
  <c r="AG755" i="4"/>
  <c r="AH755" i="4" s="1"/>
  <c r="AG648" i="4"/>
  <c r="AH648" i="4" s="1"/>
  <c r="AI648" i="4" s="1"/>
  <c r="R586" i="4"/>
  <c r="R522" i="4"/>
  <c r="S522" i="4" s="1"/>
  <c r="T522" i="4" s="1"/>
  <c r="AG846" i="4"/>
  <c r="AH846" i="4" s="1"/>
  <c r="AG782" i="4"/>
  <c r="AH782" i="4" s="1"/>
  <c r="AI782" i="4" s="1"/>
  <c r="AG743" i="4"/>
  <c r="AG680" i="4"/>
  <c r="AH680" i="4" s="1"/>
  <c r="AI680" i="4" s="1"/>
  <c r="R611" i="4"/>
  <c r="S611" i="4" s="1"/>
  <c r="R528" i="4"/>
  <c r="AG829" i="4"/>
  <c r="AG768" i="4"/>
  <c r="AG671" i="4"/>
  <c r="AH671" i="4" s="1"/>
  <c r="R584" i="4"/>
  <c r="R527" i="4"/>
  <c r="AG824" i="4"/>
  <c r="AH824" i="4" s="1"/>
  <c r="AG761" i="4"/>
  <c r="AH761" i="4" s="1"/>
  <c r="AI761" i="4" s="1"/>
  <c r="AG700" i="4"/>
  <c r="R589" i="4"/>
  <c r="R534" i="4"/>
  <c r="S534" i="4" s="1"/>
  <c r="AG845" i="4"/>
  <c r="AH845" i="4" s="1"/>
  <c r="AI845" i="4" s="1"/>
  <c r="AG788" i="4"/>
  <c r="AH788" i="4" s="1"/>
  <c r="AG717" i="4"/>
  <c r="AH717" i="4" s="1"/>
  <c r="R634" i="4"/>
  <c r="S634" i="4" s="1"/>
  <c r="R555" i="4"/>
  <c r="R489" i="4"/>
  <c r="AG806" i="4"/>
  <c r="AH806" i="4" s="1"/>
  <c r="AG746" i="4"/>
  <c r="AH746" i="4" s="1"/>
  <c r="AG684" i="4"/>
  <c r="AG651" i="4"/>
  <c r="AH651" i="4" s="1"/>
  <c r="AG589" i="4"/>
  <c r="AG538" i="4"/>
  <c r="AG656" i="4"/>
  <c r="AH656" i="4" s="1"/>
  <c r="AI656" i="4" s="1"/>
  <c r="AG613" i="4"/>
  <c r="AH613" i="4" s="1"/>
  <c r="AG537" i="4"/>
  <c r="AG594" i="4"/>
  <c r="AG528" i="4"/>
  <c r="AG676" i="4"/>
  <c r="AH676" i="4" s="1"/>
  <c r="AG622" i="4"/>
  <c r="AG564" i="4"/>
  <c r="AG513" i="4"/>
  <c r="AH513" i="4" s="1"/>
  <c r="AG546" i="4"/>
  <c r="AH546" i="4" s="1"/>
  <c r="AI546" i="4" s="1"/>
  <c r="AG485" i="4"/>
  <c r="AH485" i="4" s="1"/>
  <c r="AI485" i="4" s="1"/>
  <c r="AG636" i="4"/>
  <c r="AH636" i="4" s="1"/>
  <c r="AI636" i="4" s="1"/>
  <c r="AG574" i="4"/>
  <c r="AG530" i="4"/>
  <c r="AH530" i="4" s="1"/>
  <c r="AG652" i="4"/>
  <c r="AH652" i="4" s="1"/>
  <c r="AG605" i="4"/>
  <c r="AH605" i="4" s="1"/>
  <c r="AG539" i="4"/>
  <c r="AH539" i="4" s="1"/>
  <c r="AG579" i="4"/>
  <c r="AH579" i="4" s="1"/>
  <c r="AG497" i="4"/>
  <c r="R370" i="4"/>
  <c r="R122" i="4"/>
  <c r="R194" i="4"/>
  <c r="R298" i="4"/>
  <c r="R426" i="4"/>
  <c r="R195" i="4"/>
  <c r="R219" i="4"/>
  <c r="R331" i="4"/>
  <c r="R355" i="4"/>
  <c r="R52" i="4"/>
  <c r="R260" i="4"/>
  <c r="R332" i="4"/>
  <c r="R388" i="4"/>
  <c r="R412" i="4"/>
  <c r="R5" i="4"/>
  <c r="R61" i="4"/>
  <c r="R109" i="4"/>
  <c r="R133" i="4"/>
  <c r="R397" i="4"/>
  <c r="R429" i="4"/>
  <c r="R222" i="4"/>
  <c r="R326" i="4"/>
  <c r="R478" i="4"/>
  <c r="R239" i="4"/>
  <c r="R391" i="4"/>
  <c r="R16" i="4"/>
  <c r="R72" i="4"/>
  <c r="S72" i="4" s="1"/>
  <c r="R336" i="4"/>
  <c r="R416" i="4"/>
  <c r="R81" i="4"/>
  <c r="R129" i="4"/>
  <c r="R233" i="4"/>
  <c r="R289" i="4"/>
  <c r="R417" i="4"/>
  <c r="R449" i="4"/>
  <c r="R507" i="4"/>
  <c r="S507" i="4" s="1"/>
  <c r="R797" i="4"/>
  <c r="S797" i="4" s="1"/>
  <c r="R739" i="4"/>
  <c r="R685" i="4"/>
  <c r="R629" i="4"/>
  <c r="S629" i="4" s="1"/>
  <c r="R812" i="4"/>
  <c r="S812" i="4" s="1"/>
  <c r="R750" i="4"/>
  <c r="S750" i="4" s="1"/>
  <c r="T750" i="4" s="1"/>
  <c r="R677" i="4"/>
  <c r="S677" i="4" s="1"/>
  <c r="T677" i="4" s="1"/>
  <c r="R850" i="4"/>
  <c r="S850" i="4" s="1"/>
  <c r="R772" i="4"/>
  <c r="S772" i="4" s="1"/>
  <c r="R698" i="4"/>
  <c r="R636" i="4"/>
  <c r="R817" i="4"/>
  <c r="R755" i="4"/>
  <c r="R697" i="4"/>
  <c r="R854" i="4"/>
  <c r="S854" i="4" s="1"/>
  <c r="R785" i="4"/>
  <c r="S785" i="4" s="1"/>
  <c r="R715" i="4"/>
  <c r="R662" i="4"/>
  <c r="S662" i="4" s="1"/>
  <c r="T662" i="4" s="1"/>
  <c r="R840" i="4"/>
  <c r="S840" i="4" s="1"/>
  <c r="R761" i="4"/>
  <c r="R702" i="4"/>
  <c r="R648" i="4"/>
  <c r="S648" i="4" s="1"/>
  <c r="R815" i="4"/>
  <c r="R753" i="4"/>
  <c r="R701" i="4"/>
  <c r="S701" i="4" s="1"/>
  <c r="T701" i="4" s="1"/>
  <c r="R639" i="4"/>
  <c r="S639" i="4" s="1"/>
  <c r="R845" i="4"/>
  <c r="S845" i="4" s="1"/>
  <c r="T845" i="4" s="1"/>
  <c r="R775" i="4"/>
  <c r="R693" i="4"/>
  <c r="S693" i="4" s="1"/>
  <c r="R607" i="4"/>
  <c r="R554" i="4"/>
  <c r="S554" i="4" s="1"/>
  <c r="R496" i="4"/>
  <c r="AG809" i="4"/>
  <c r="AH809" i="4" s="1"/>
  <c r="AI809" i="4" s="1"/>
  <c r="AG756" i="4"/>
  <c r="AH756" i="4" s="1"/>
  <c r="AG715" i="4"/>
  <c r="AH715" i="4" s="1"/>
  <c r="R593" i="4"/>
  <c r="S593" i="4" s="1"/>
  <c r="T593" i="4" s="1"/>
  <c r="R531" i="4"/>
  <c r="S531" i="4" s="1"/>
  <c r="AG839" i="4"/>
  <c r="AH839" i="4" s="1"/>
  <c r="AG731" i="4"/>
  <c r="AH731" i="4" s="1"/>
  <c r="AG674" i="4"/>
  <c r="R552" i="4"/>
  <c r="R486" i="4"/>
  <c r="S486" i="4" s="1"/>
  <c r="AG800" i="4"/>
  <c r="AH800" i="4" s="1"/>
  <c r="AG752" i="4"/>
  <c r="AH752" i="4" s="1"/>
  <c r="AG633" i="4"/>
  <c r="AH633" i="4" s="1"/>
  <c r="R580" i="4"/>
  <c r="R515" i="4"/>
  <c r="AG842" i="4"/>
  <c r="AH842" i="4" s="1"/>
  <c r="AG780" i="4"/>
  <c r="AG735" i="4"/>
  <c r="AH735" i="4" s="1"/>
  <c r="AI735" i="4" s="1"/>
  <c r="AG672" i="4"/>
  <c r="R604" i="4"/>
  <c r="S604" i="4" s="1"/>
  <c r="R521" i="4"/>
  <c r="S521" i="4" s="1"/>
  <c r="AG827" i="4"/>
  <c r="AH827" i="4" s="1"/>
  <c r="AG754" i="4"/>
  <c r="AH754" i="4" s="1"/>
  <c r="AG629" i="4"/>
  <c r="R578" i="4"/>
  <c r="S578" i="4" s="1"/>
  <c r="R520" i="4"/>
  <c r="S520" i="4" s="1"/>
  <c r="AG810" i="4"/>
  <c r="AH810" i="4" s="1"/>
  <c r="AG759" i="4"/>
  <c r="AH759" i="4" s="1"/>
  <c r="AG696" i="4"/>
  <c r="AH696" i="4" s="1"/>
  <c r="R583" i="4"/>
  <c r="S583" i="4" s="1"/>
  <c r="T583" i="4" s="1"/>
  <c r="U583" i="4" s="1"/>
  <c r="R526" i="4"/>
  <c r="S526" i="4" s="1"/>
  <c r="AG841" i="4"/>
  <c r="AH841" i="4" s="1"/>
  <c r="AG785" i="4"/>
  <c r="AH785" i="4" s="1"/>
  <c r="AI785" i="4" s="1"/>
  <c r="AG708" i="4"/>
  <c r="AH708" i="4" s="1"/>
  <c r="R628" i="4"/>
  <c r="R547" i="4"/>
  <c r="S547" i="4" s="1"/>
  <c r="AG853" i="4"/>
  <c r="AH853" i="4" s="1"/>
  <c r="AG801" i="4"/>
  <c r="AG733" i="4"/>
  <c r="AH733" i="4" s="1"/>
  <c r="AG625" i="4"/>
  <c r="AH625" i="4" s="1"/>
  <c r="AG645" i="4"/>
  <c r="AG578" i="4"/>
  <c r="AH578" i="4" s="1"/>
  <c r="AG533" i="4"/>
  <c r="AH533" i="4" s="1"/>
  <c r="AG650" i="4"/>
  <c r="AG609" i="4"/>
  <c r="AH609" i="4" s="1"/>
  <c r="AG524" i="4"/>
  <c r="AH524" i="4" s="1"/>
  <c r="AG588" i="4"/>
  <c r="AH588" i="4" s="1"/>
  <c r="AG523" i="4"/>
  <c r="AH523" i="4" s="1"/>
  <c r="AG670" i="4"/>
  <c r="AH670" i="4" s="1"/>
  <c r="AI670" i="4" s="1"/>
  <c r="AG618" i="4"/>
  <c r="AH618" i="4" s="1"/>
  <c r="AG558" i="4"/>
  <c r="AG500" i="4"/>
  <c r="AH500" i="4" s="1"/>
  <c r="AI500" i="4" s="1"/>
  <c r="AG536" i="4"/>
  <c r="AH536" i="4" s="1"/>
  <c r="AG679" i="4"/>
  <c r="AH679" i="4" s="1"/>
  <c r="AG631" i="4"/>
  <c r="AH631" i="4" s="1"/>
  <c r="AI631" i="4" s="1"/>
  <c r="AG568" i="4"/>
  <c r="AG521" i="4"/>
  <c r="AH521" i="4" s="1"/>
  <c r="AG646" i="4"/>
  <c r="AH646" i="4" s="1"/>
  <c r="AG601" i="4"/>
  <c r="AG534" i="4"/>
  <c r="AH534" i="4" s="1"/>
  <c r="AI534" i="4" s="1"/>
  <c r="AG573" i="4"/>
  <c r="AH573" i="4" s="1"/>
  <c r="AI573" i="4" s="1"/>
  <c r="AG492" i="4"/>
  <c r="AH492" i="4" s="1"/>
  <c r="R123" i="4"/>
  <c r="R275" i="4"/>
  <c r="R307" i="4"/>
  <c r="R411" i="4"/>
  <c r="R156" i="4"/>
  <c r="R204" i="4"/>
  <c r="R436" i="4"/>
  <c r="R221" i="4"/>
  <c r="R333" i="4"/>
  <c r="R357" i="4"/>
  <c r="R381" i="4"/>
  <c r="R461" i="4"/>
  <c r="R38" i="4"/>
  <c r="R174" i="4"/>
  <c r="R270" i="4"/>
  <c r="R358" i="4"/>
  <c r="R454" i="4"/>
  <c r="R119" i="4"/>
  <c r="R151" i="4"/>
  <c r="R183" i="4"/>
  <c r="R295" i="4"/>
  <c r="R367" i="4"/>
  <c r="S367" i="4" s="1"/>
  <c r="T367" i="4" s="1"/>
  <c r="R471" i="4"/>
  <c r="R136" i="4"/>
  <c r="R240" i="4"/>
  <c r="R264" i="4"/>
  <c r="R368" i="4"/>
  <c r="R448" i="4"/>
  <c r="R480" i="4"/>
  <c r="R345" i="4"/>
  <c r="R473" i="4"/>
  <c r="R859" i="4"/>
  <c r="R789" i="4"/>
  <c r="R733" i="4"/>
  <c r="R678" i="4"/>
  <c r="R851" i="4"/>
  <c r="R804" i="4"/>
  <c r="R744" i="4"/>
  <c r="R670" i="4"/>
  <c r="R842" i="4"/>
  <c r="R764" i="4"/>
  <c r="R690" i="4"/>
  <c r="R626" i="4"/>
  <c r="R810" i="4"/>
  <c r="R748" i="4"/>
  <c r="R689" i="4"/>
  <c r="R848" i="4"/>
  <c r="R778" i="4"/>
  <c r="R709" i="4"/>
  <c r="R655" i="4"/>
  <c r="R834" i="4"/>
  <c r="R747" i="4"/>
  <c r="R695" i="4"/>
  <c r="R640" i="4"/>
  <c r="R807" i="4"/>
  <c r="R746" i="4"/>
  <c r="R694" i="4"/>
  <c r="R631" i="4"/>
  <c r="R827" i="4"/>
  <c r="R767" i="4"/>
  <c r="R679" i="4"/>
  <c r="R600" i="4"/>
  <c r="R546" i="4"/>
  <c r="R488" i="4"/>
  <c r="AG787" i="4"/>
  <c r="AH787" i="4" s="1"/>
  <c r="AG753" i="4"/>
  <c r="AH753" i="4" s="1"/>
  <c r="AI753" i="4" s="1"/>
  <c r="AG706" i="4"/>
  <c r="AH706" i="4" s="1"/>
  <c r="R587" i="4"/>
  <c r="R516" i="4"/>
  <c r="AG822" i="4"/>
  <c r="AH822" i="4" s="1"/>
  <c r="AG728" i="4"/>
  <c r="AH728" i="4" s="1"/>
  <c r="AI728" i="4" s="1"/>
  <c r="AG635" i="4"/>
  <c r="AH635" i="4" s="1"/>
  <c r="R544" i="4"/>
  <c r="AG850" i="4"/>
  <c r="AG797" i="4"/>
  <c r="AH797" i="4" s="1"/>
  <c r="AG738" i="4"/>
  <c r="AH738" i="4" s="1"/>
  <c r="R624" i="4"/>
  <c r="R573" i="4"/>
  <c r="R508" i="4"/>
  <c r="AG838" i="4"/>
  <c r="AH838" i="4" s="1"/>
  <c r="AG777" i="4"/>
  <c r="AH777" i="4" s="1"/>
  <c r="AG730" i="4"/>
  <c r="AH730" i="4" s="1"/>
  <c r="AI730" i="4" s="1"/>
  <c r="AG661" i="4"/>
  <c r="AH661" i="4" s="1"/>
  <c r="AI661" i="4" s="1"/>
  <c r="R585" i="4"/>
  <c r="R499" i="4"/>
  <c r="AG816" i="4"/>
  <c r="AG718" i="4"/>
  <c r="AH718" i="4" s="1"/>
  <c r="AG615" i="4"/>
  <c r="R572" i="4"/>
  <c r="R514" i="4"/>
  <c r="AG807" i="4"/>
  <c r="AH807" i="4" s="1"/>
  <c r="AG747" i="4"/>
  <c r="AG691" i="4"/>
  <c r="AH691" i="4" s="1"/>
  <c r="AI691" i="4" s="1"/>
  <c r="R577" i="4"/>
  <c r="R519" i="4"/>
  <c r="AG836" i="4"/>
  <c r="AH836" i="4" s="1"/>
  <c r="AG781" i="4"/>
  <c r="AH781" i="4" s="1"/>
  <c r="AG704" i="4"/>
  <c r="AH704" i="4" s="1"/>
  <c r="R608" i="4"/>
  <c r="R533" i="4"/>
  <c r="AG848" i="4"/>
  <c r="AG795" i="4"/>
  <c r="AH795" i="4" s="1"/>
  <c r="AG725" i="4"/>
  <c r="AG683" i="4"/>
  <c r="AH683" i="4" s="1"/>
  <c r="AG639" i="4"/>
  <c r="AH639" i="4" s="1"/>
  <c r="AI639" i="4" s="1"/>
  <c r="AG572" i="4"/>
  <c r="AG520" i="4"/>
  <c r="AH520" i="4" s="1"/>
  <c r="AG644" i="4"/>
  <c r="AH644" i="4" s="1"/>
  <c r="AG599" i="4"/>
  <c r="AH599" i="4" s="1"/>
  <c r="AI599" i="4" s="1"/>
  <c r="AG519" i="4"/>
  <c r="AH519" i="4" s="1"/>
  <c r="AI519" i="4" s="1"/>
  <c r="AG582" i="4"/>
  <c r="AH582" i="4" s="1"/>
  <c r="AG518" i="4"/>
  <c r="AG666" i="4"/>
  <c r="AH666" i="4" s="1"/>
  <c r="AI666" i="4" s="1"/>
  <c r="AG612" i="4"/>
  <c r="AH612" i="4" s="1"/>
  <c r="AG552" i="4"/>
  <c r="AG488" i="4"/>
  <c r="AH488" i="4" s="1"/>
  <c r="AG531" i="4"/>
  <c r="AH531" i="4" s="1"/>
  <c r="AG675" i="4"/>
  <c r="AH675" i="4" s="1"/>
  <c r="AG606" i="4"/>
  <c r="AG563" i="4"/>
  <c r="AG508" i="4"/>
  <c r="AH508" i="4" s="1"/>
  <c r="AG641" i="4"/>
  <c r="AH641" i="4" s="1"/>
  <c r="AG591" i="4"/>
  <c r="AH591" i="4" s="1"/>
  <c r="AG525" i="4"/>
  <c r="AH525" i="4" s="1"/>
  <c r="AG567" i="4"/>
  <c r="AH567" i="4" s="1"/>
  <c r="AG487" i="4"/>
  <c r="AH487" i="4" s="1"/>
  <c r="R322" i="4"/>
  <c r="R306" i="4"/>
  <c r="R227" i="4"/>
  <c r="R387" i="4"/>
  <c r="R435" i="4"/>
  <c r="R467" i="4"/>
  <c r="R4" i="4"/>
  <c r="R84" i="4"/>
  <c r="R132" i="4"/>
  <c r="R236" i="4"/>
  <c r="R396" i="4"/>
  <c r="R37" i="4"/>
  <c r="R405" i="4"/>
  <c r="R62" i="4"/>
  <c r="R118" i="4"/>
  <c r="R230" i="4"/>
  <c r="R302" i="4"/>
  <c r="R334" i="4"/>
  <c r="S334" i="4" s="1"/>
  <c r="T334" i="4" s="1"/>
  <c r="R390" i="4"/>
  <c r="R414" i="4"/>
  <c r="R7" i="4"/>
  <c r="R63" i="4"/>
  <c r="R95" i="4"/>
  <c r="R247" i="4"/>
  <c r="R271" i="4"/>
  <c r="R399" i="4"/>
  <c r="R423" i="4"/>
  <c r="R447" i="4"/>
  <c r="R24" i="4"/>
  <c r="R160" i="4"/>
  <c r="R312" i="4"/>
  <c r="R344" i="4"/>
  <c r="R137" i="4"/>
  <c r="R209" i="4"/>
  <c r="R241" i="4"/>
  <c r="R321" i="4"/>
  <c r="R393" i="4"/>
  <c r="R425" i="4"/>
  <c r="R844" i="4"/>
  <c r="R782" i="4"/>
  <c r="R727" i="4"/>
  <c r="R671" i="4"/>
  <c r="R856" i="4"/>
  <c r="R796" i="4"/>
  <c r="R726" i="4"/>
  <c r="R665" i="4"/>
  <c r="R818" i="4"/>
  <c r="R756" i="4"/>
  <c r="R683" i="4"/>
  <c r="R861" i="4"/>
  <c r="R802" i="4"/>
  <c r="R743" i="4"/>
  <c r="R663" i="4"/>
  <c r="R835" i="4"/>
  <c r="R770" i="4"/>
  <c r="R703" i="4"/>
  <c r="R649" i="4"/>
  <c r="R816" i="4"/>
  <c r="R741" i="4"/>
  <c r="R687" i="4"/>
  <c r="R632" i="4"/>
  <c r="R799" i="4"/>
  <c r="R740" i="4"/>
  <c r="R686" i="4"/>
  <c r="R620" i="4"/>
  <c r="R821" i="4"/>
  <c r="R759" i="4"/>
  <c r="R672" i="4"/>
  <c r="R594" i="4"/>
  <c r="R540" i="4"/>
  <c r="AG857" i="4"/>
  <c r="AH857" i="4" s="1"/>
  <c r="AG783" i="4"/>
  <c r="AH783" i="4" s="1"/>
  <c r="AG751" i="4"/>
  <c r="AG703" i="4"/>
  <c r="R581" i="4"/>
  <c r="R510" i="4"/>
  <c r="AG817" i="4"/>
  <c r="AH817" i="4" s="1"/>
  <c r="AI817" i="4" s="1"/>
  <c r="AG723" i="4"/>
  <c r="AG621" i="4"/>
  <c r="AH621" i="4" s="1"/>
  <c r="R538" i="4"/>
  <c r="AG843" i="4"/>
  <c r="AH843" i="4" s="1"/>
  <c r="AG789" i="4"/>
  <c r="AG722" i="4"/>
  <c r="R618" i="4"/>
  <c r="R559" i="4"/>
  <c r="R500" i="4"/>
  <c r="AG821" i="4"/>
  <c r="AH821" i="4" s="1"/>
  <c r="AG773" i="4"/>
  <c r="AH773" i="4" s="1"/>
  <c r="AG727" i="4"/>
  <c r="AG632" i="4"/>
  <c r="R579" i="4"/>
  <c r="R492" i="4"/>
  <c r="AG802" i="4"/>
  <c r="AG713" i="4"/>
  <c r="AH713" i="4" s="1"/>
  <c r="R616" i="4"/>
  <c r="R565" i="4"/>
  <c r="R506" i="4"/>
  <c r="AG804" i="4"/>
  <c r="AH804" i="4" s="1"/>
  <c r="AG744" i="4"/>
  <c r="AH744" i="4" s="1"/>
  <c r="AG642" i="4"/>
  <c r="AH642" i="4" s="1"/>
  <c r="R571" i="4"/>
  <c r="R513" i="4"/>
  <c r="AG832" i="4"/>
  <c r="AH832" i="4" s="1"/>
  <c r="AG749" i="4"/>
  <c r="AH749" i="4" s="1"/>
  <c r="AG699" i="4"/>
  <c r="AH699" i="4" s="1"/>
  <c r="R601" i="4"/>
  <c r="R525" i="4"/>
  <c r="AG840" i="4"/>
  <c r="AH840" i="4" s="1"/>
  <c r="AG790" i="4"/>
  <c r="AH790" i="4" s="1"/>
  <c r="AG716" i="4"/>
  <c r="AH716" i="4" s="1"/>
  <c r="AG677" i="4"/>
  <c r="AH677" i="4" s="1"/>
  <c r="AG614" i="4"/>
  <c r="AG566" i="4"/>
  <c r="AH566" i="4" s="1"/>
  <c r="AG515" i="4"/>
  <c r="AH515" i="4" s="1"/>
  <c r="AG638" i="4"/>
  <c r="AG583" i="4"/>
  <c r="AH583" i="4" s="1"/>
  <c r="AG514" i="4"/>
  <c r="AH514" i="4" s="1"/>
  <c r="AG576" i="4"/>
  <c r="AG509" i="4"/>
  <c r="AH509" i="4" s="1"/>
  <c r="AG660" i="4"/>
  <c r="AH660" i="4" s="1"/>
  <c r="AG608" i="4"/>
  <c r="AG547" i="4"/>
  <c r="AH547" i="4" s="1"/>
  <c r="AG607" i="4"/>
  <c r="AH607" i="4" s="1"/>
  <c r="AI607" i="4" s="1"/>
  <c r="AG526" i="4"/>
  <c r="AH526" i="4" s="1"/>
  <c r="AG669" i="4"/>
  <c r="AG602" i="4"/>
  <c r="AH602" i="4" s="1"/>
  <c r="AG557" i="4"/>
  <c r="AG503" i="4"/>
  <c r="AG630" i="4"/>
  <c r="AH630" i="4" s="1"/>
  <c r="AG585" i="4"/>
  <c r="AH585" i="4" s="1"/>
  <c r="AG512" i="4"/>
  <c r="AH512" i="4" s="1"/>
  <c r="AG561" i="4"/>
  <c r="AH561" i="4" s="1"/>
  <c r="AG486" i="4"/>
  <c r="T304" i="4"/>
  <c r="U304" i="4" s="1"/>
  <c r="V304" i="4" s="1"/>
  <c r="S312" i="4"/>
  <c r="T312" i="4" s="1"/>
  <c r="S407" i="4"/>
  <c r="S263" i="4"/>
  <c r="T263" i="4" s="1"/>
  <c r="U263" i="4" s="1"/>
  <c r="S16" i="4"/>
  <c r="T16" i="4" s="1"/>
  <c r="S40" i="4"/>
  <c r="S384" i="4"/>
  <c r="T384" i="4" s="1"/>
  <c r="AI125" i="4"/>
  <c r="AH195" i="4"/>
  <c r="AI195" i="4" s="1"/>
  <c r="AJ195" i="4" s="1"/>
  <c r="AH206" i="4"/>
  <c r="AI206" i="4" s="1"/>
  <c r="S262" i="4"/>
  <c r="S135" i="4"/>
  <c r="S159" i="4"/>
  <c r="S462" i="4"/>
  <c r="S422" i="4"/>
  <c r="S58" i="4"/>
  <c r="S126" i="4"/>
  <c r="S271" i="4"/>
  <c r="R330" i="4"/>
  <c r="S110" i="4"/>
  <c r="S222" i="4"/>
  <c r="T222" i="4" s="1"/>
  <c r="U222" i="4" s="1"/>
  <c r="S454" i="4"/>
  <c r="S47" i="4"/>
  <c r="S351" i="4"/>
  <c r="AI162" i="4"/>
  <c r="S194" i="4"/>
  <c r="AI372" i="4"/>
  <c r="AJ372" i="4" s="1"/>
  <c r="AK372" i="4" s="1"/>
  <c r="AL372" i="4" s="1"/>
  <c r="S449" i="4"/>
  <c r="T449" i="4" s="1"/>
  <c r="S106" i="4"/>
  <c r="S426" i="4"/>
  <c r="T426" i="4" s="1"/>
  <c r="S7" i="4"/>
  <c r="S344" i="4"/>
  <c r="R408" i="4"/>
  <c r="S122" i="4"/>
  <c r="S338" i="4"/>
  <c r="S362" i="4"/>
  <c r="S187" i="4"/>
  <c r="S204" i="4"/>
  <c r="S228" i="4"/>
  <c r="S268" i="4"/>
  <c r="T268" i="4" s="1"/>
  <c r="U268" i="4" s="1"/>
  <c r="S109" i="4"/>
  <c r="S174" i="4"/>
  <c r="S470" i="4"/>
  <c r="T470" i="4" s="1"/>
  <c r="T167" i="4"/>
  <c r="U167" i="4" s="1"/>
  <c r="S121" i="4"/>
  <c r="T121" i="4" s="1"/>
  <c r="S211" i="4"/>
  <c r="S467" i="4"/>
  <c r="T467" i="4" s="1"/>
  <c r="S252" i="4"/>
  <c r="S380" i="4"/>
  <c r="S342" i="4"/>
  <c r="S414" i="4"/>
  <c r="S160" i="4"/>
  <c r="S61" i="4"/>
  <c r="T61" i="4" s="1"/>
  <c r="S341" i="4"/>
  <c r="S397" i="4"/>
  <c r="R111" i="4"/>
  <c r="S169" i="4"/>
  <c r="T169" i="4" s="1"/>
  <c r="U169" i="4" s="1"/>
  <c r="T457" i="4"/>
  <c r="R172" i="4"/>
  <c r="S182" i="4"/>
  <c r="S63" i="4"/>
  <c r="T63" i="4" s="1"/>
  <c r="S168" i="4"/>
  <c r="AH392" i="4"/>
  <c r="T65" i="4"/>
  <c r="S81" i="4"/>
  <c r="S97" i="4"/>
  <c r="T97" i="4" s="1"/>
  <c r="S113" i="4"/>
  <c r="S329" i="4"/>
  <c r="T329" i="4" s="1"/>
  <c r="S98" i="4"/>
  <c r="S474" i="4"/>
  <c r="T474" i="4" s="1"/>
  <c r="U474" i="4" s="1"/>
  <c r="AI50" i="4"/>
  <c r="AJ50" i="4" s="1"/>
  <c r="AH176" i="4"/>
  <c r="AH221" i="4"/>
  <c r="AI223" i="4"/>
  <c r="AI128" i="4"/>
  <c r="AI465" i="4"/>
  <c r="AH427" i="4"/>
  <c r="AI427" i="4" s="1"/>
  <c r="AJ427" i="4" s="1"/>
  <c r="AK427" i="4" s="1"/>
  <c r="AI361" i="4"/>
  <c r="AH449" i="4"/>
  <c r="AI90" i="4"/>
  <c r="AJ90" i="4" s="1"/>
  <c r="AK90" i="4" s="1"/>
  <c r="AH473" i="4"/>
  <c r="AI306" i="4"/>
  <c r="AH157" i="4"/>
  <c r="AI373" i="4"/>
  <c r="AJ373" i="4" s="1"/>
  <c r="AH316" i="4"/>
  <c r="AI316" i="4" s="1"/>
  <c r="S124" i="4"/>
  <c r="T124" i="4" s="1"/>
  <c r="S186" i="4"/>
  <c r="AI26" i="4"/>
  <c r="AI82" i="4"/>
  <c r="T98" i="4"/>
  <c r="U98" i="4" s="1"/>
  <c r="V98" i="4" s="1"/>
  <c r="W98" i="4" s="1"/>
  <c r="X98" i="4" s="1"/>
  <c r="R378" i="4"/>
  <c r="S466" i="4"/>
  <c r="T466" i="4" s="1"/>
  <c r="U466" i="4" s="1"/>
  <c r="AI99" i="4"/>
  <c r="AJ99" i="4" s="1"/>
  <c r="AK99" i="4" s="1"/>
  <c r="AH139" i="4"/>
  <c r="AI139" i="4" s="1"/>
  <c r="R147" i="4"/>
  <c r="R347" i="4"/>
  <c r="AJ411" i="4"/>
  <c r="AH196" i="4"/>
  <c r="S292" i="4"/>
  <c r="T292" i="4" s="1"/>
  <c r="AJ308" i="4"/>
  <c r="S372" i="4"/>
  <c r="AH396" i="4"/>
  <c r="AI396" i="4" s="1"/>
  <c r="AI85" i="4"/>
  <c r="AJ85" i="4" s="1"/>
  <c r="AI133" i="4"/>
  <c r="AH6" i="4"/>
  <c r="AI6" i="4" s="1"/>
  <c r="S70" i="4"/>
  <c r="S190" i="4"/>
  <c r="AJ239" i="4"/>
  <c r="T112" i="4"/>
  <c r="S137" i="4"/>
  <c r="AI74" i="4"/>
  <c r="AJ74" i="4" s="1"/>
  <c r="AK74" i="4" s="1"/>
  <c r="AL74" i="4" s="1"/>
  <c r="AM74" i="4" s="1"/>
  <c r="S130" i="4"/>
  <c r="AI482" i="4"/>
  <c r="AJ482" i="4" s="1"/>
  <c r="S76" i="4"/>
  <c r="T76" i="4" s="1"/>
  <c r="U76" i="4" s="1"/>
  <c r="V76" i="4" s="1"/>
  <c r="S18" i="4"/>
  <c r="S370" i="4"/>
  <c r="T370" i="4" s="1"/>
  <c r="U370" i="4" s="1"/>
  <c r="V370" i="4" s="1"/>
  <c r="AI123" i="4"/>
  <c r="AJ123" i="4" s="1"/>
  <c r="AI395" i="4"/>
  <c r="AJ395" i="4" s="1"/>
  <c r="AK395" i="4" s="1"/>
  <c r="AI132" i="4"/>
  <c r="AI324" i="4"/>
  <c r="AJ324" i="4" s="1"/>
  <c r="AH444" i="4"/>
  <c r="AH101" i="4"/>
  <c r="AI237" i="4"/>
  <c r="AH349" i="4"/>
  <c r="AJ397" i="4"/>
  <c r="AK397" i="4" s="1"/>
  <c r="S158" i="4"/>
  <c r="T168" i="4"/>
  <c r="S240" i="4"/>
  <c r="AK280" i="4"/>
  <c r="T217" i="4"/>
  <c r="AI267" i="4"/>
  <c r="S476" i="4"/>
  <c r="AJ125" i="4"/>
  <c r="AI157" i="4"/>
  <c r="S317" i="4"/>
  <c r="AJ104" i="4"/>
  <c r="AJ376" i="4"/>
  <c r="AK376" i="4" s="1"/>
  <c r="AL376" i="4" s="1"/>
  <c r="U65" i="4"/>
  <c r="T109" i="4"/>
  <c r="S181" i="4"/>
  <c r="T313" i="4"/>
  <c r="R339" i="4"/>
  <c r="AJ28" i="4"/>
  <c r="AH258" i="4"/>
  <c r="AI258" i="4" s="1"/>
  <c r="AJ258" i="4" s="1"/>
  <c r="AH476" i="4"/>
  <c r="AH77" i="4"/>
  <c r="AI189" i="4"/>
  <c r="AH245" i="4"/>
  <c r="U470" i="4"/>
  <c r="V470" i="4" s="1"/>
  <c r="T376" i="4"/>
  <c r="R26" i="4"/>
  <c r="AH42" i="4"/>
  <c r="AI42" i="4" s="1"/>
  <c r="AJ42" i="4" s="1"/>
  <c r="S115" i="4"/>
  <c r="T115" i="4" s="1"/>
  <c r="U115" i="4" s="1"/>
  <c r="V115" i="4" s="1"/>
  <c r="AH117" i="4"/>
  <c r="AI117" i="4" s="1"/>
  <c r="S150" i="4"/>
  <c r="S272" i="4"/>
  <c r="U153" i="4"/>
  <c r="S250" i="4"/>
  <c r="T250" i="4" s="1"/>
  <c r="S50" i="4"/>
  <c r="AI170" i="4"/>
  <c r="AH202" i="4"/>
  <c r="AH298" i="4"/>
  <c r="S322" i="4"/>
  <c r="T322" i="4" s="1"/>
  <c r="U322" i="4" s="1"/>
  <c r="V322" i="4" s="1"/>
  <c r="T58" i="4"/>
  <c r="U58" i="4" s="1"/>
  <c r="V58" i="4" s="1"/>
  <c r="T106" i="4"/>
  <c r="AG114" i="4"/>
  <c r="T122" i="4"/>
  <c r="U122" i="4" s="1"/>
  <c r="T130" i="4"/>
  <c r="U130" i="4" s="1"/>
  <c r="R146" i="4"/>
  <c r="AJ162" i="4"/>
  <c r="AJ194" i="4"/>
  <c r="AK194" i="4" s="1"/>
  <c r="AL194" i="4" s="1"/>
  <c r="R218" i="4"/>
  <c r="R274" i="4"/>
  <c r="S306" i="4"/>
  <c r="T306" i="4" s="1"/>
  <c r="AH314" i="4"/>
  <c r="AI330" i="4"/>
  <c r="R354" i="4"/>
  <c r="AG370" i="4"/>
  <c r="AH378" i="4"/>
  <c r="R458" i="4"/>
  <c r="S291" i="4"/>
  <c r="AG10" i="4"/>
  <c r="AH10" i="4" s="1"/>
  <c r="AG18" i="4"/>
  <c r="AG34" i="4"/>
  <c r="R42" i="4"/>
  <c r="R74" i="4"/>
  <c r="R90" i="4"/>
  <c r="AI138" i="4"/>
  <c r="AJ138" i="4" s="1"/>
  <c r="S154" i="4"/>
  <c r="AH178" i="4"/>
  <c r="AH210" i="4"/>
  <c r="AH218" i="4"/>
  <c r="R226" i="4"/>
  <c r="R242" i="4"/>
  <c r="S266" i="4"/>
  <c r="S298" i="4"/>
  <c r="AG354" i="4"/>
  <c r="AH418" i="4"/>
  <c r="AG458" i="4"/>
  <c r="R35" i="4"/>
  <c r="T59" i="4"/>
  <c r="U59" i="4" s="1"/>
  <c r="AI115" i="4"/>
  <c r="AJ115" i="4" s="1"/>
  <c r="AK115" i="4" s="1"/>
  <c r="AG131" i="4"/>
  <c r="R234" i="4"/>
  <c r="AH274" i="4"/>
  <c r="AI274" i="4" s="1"/>
  <c r="AG362" i="4"/>
  <c r="R450" i="4"/>
  <c r="S139" i="4"/>
  <c r="T139" i="4" s="1"/>
  <c r="AG203" i="4"/>
  <c r="AH203" i="4" s="1"/>
  <c r="AI203" i="4" s="1"/>
  <c r="R251" i="4"/>
  <c r="AH363" i="4"/>
  <c r="AI363" i="4" s="1"/>
  <c r="S114" i="4"/>
  <c r="AI122" i="4"/>
  <c r="AJ122" i="4" s="1"/>
  <c r="AG154" i="4"/>
  <c r="S162" i="4"/>
  <c r="T186" i="4"/>
  <c r="AG186" i="4"/>
  <c r="AG234" i="4"/>
  <c r="AH234" i="4" s="1"/>
  <c r="AH242" i="4"/>
  <c r="AI242" i="4" s="1"/>
  <c r="S258" i="4"/>
  <c r="T362" i="4"/>
  <c r="U362" i="4" s="1"/>
  <c r="R394" i="4"/>
  <c r="S442" i="4"/>
  <c r="AG450" i="4"/>
  <c r="AH450" i="4" s="1"/>
  <c r="S83" i="4"/>
  <c r="T83" i="4" s="1"/>
  <c r="R91" i="4"/>
  <c r="R155" i="4"/>
  <c r="R171" i="4"/>
  <c r="R179" i="4"/>
  <c r="AI187" i="4"/>
  <c r="AG227" i="4"/>
  <c r="AG275" i="4"/>
  <c r="AH204" i="4"/>
  <c r="AI202" i="4"/>
  <c r="AH226" i="4"/>
  <c r="AI226" i="4" s="1"/>
  <c r="AG250" i="4"/>
  <c r="AH250" i="4" s="1"/>
  <c r="R314" i="4"/>
  <c r="AH410" i="4"/>
  <c r="R434" i="4"/>
  <c r="AG442" i="4"/>
  <c r="AH442" i="4" s="1"/>
  <c r="AG59" i="4"/>
  <c r="AK195" i="4"/>
  <c r="AH459" i="4"/>
  <c r="AI459" i="4" s="1"/>
  <c r="AG66" i="4"/>
  <c r="S202" i="4"/>
  <c r="T202" i="4" s="1"/>
  <c r="AH282" i="4"/>
  <c r="AI282" i="4" s="1"/>
  <c r="AH290" i="4"/>
  <c r="AJ306" i="4"/>
  <c r="AK306" i="4" s="1"/>
  <c r="AG402" i="4"/>
  <c r="AG434" i="4"/>
  <c r="AG3" i="4"/>
  <c r="AH3" i="4" s="1"/>
  <c r="R19" i="4"/>
  <c r="AG43" i="4"/>
  <c r="AG155" i="4"/>
  <c r="AG163" i="4"/>
  <c r="AH179" i="4"/>
  <c r="AI179" i="4" s="1"/>
  <c r="AH219" i="4"/>
  <c r="AK243" i="4"/>
  <c r="AL243" i="4" s="1"/>
  <c r="S259" i="4"/>
  <c r="T259" i="4" s="1"/>
  <c r="R283" i="4"/>
  <c r="S299" i="4"/>
  <c r="U467" i="4"/>
  <c r="AK28" i="4"/>
  <c r="R210" i="4"/>
  <c r="S66" i="4"/>
  <c r="R138" i="4"/>
  <c r="AK162" i="4"/>
  <c r="R170" i="4"/>
  <c r="AI266" i="4"/>
  <c r="AI298" i="4"/>
  <c r="AG338" i="4"/>
  <c r="AH346" i="4"/>
  <c r="S386" i="4"/>
  <c r="T386" i="4" s="1"/>
  <c r="AH386" i="4"/>
  <c r="AI386" i="4" s="1"/>
  <c r="AJ386" i="4" s="1"/>
  <c r="AH394" i="4"/>
  <c r="R3" i="4"/>
  <c r="AH19" i="4"/>
  <c r="AH67" i="4"/>
  <c r="AI67" i="4" s="1"/>
  <c r="AH75" i="4"/>
  <c r="R99" i="4"/>
  <c r="AH147" i="4"/>
  <c r="AH171" i="4"/>
  <c r="AI171" i="4" s="1"/>
  <c r="AH435" i="4"/>
  <c r="AI435" i="4" s="1"/>
  <c r="S220" i="4"/>
  <c r="AJ26" i="4"/>
  <c r="S34" i="4"/>
  <c r="AG58" i="4"/>
  <c r="AJ82" i="4"/>
  <c r="AK82" i="4" s="1"/>
  <c r="AG98" i="4"/>
  <c r="AG106" i="4"/>
  <c r="AG130" i="4"/>
  <c r="AH130" i="4" s="1"/>
  <c r="AI146" i="4"/>
  <c r="R178" i="4"/>
  <c r="AI210" i="4"/>
  <c r="AJ210" i="4" s="1"/>
  <c r="S274" i="4"/>
  <c r="R282" i="4"/>
  <c r="R290" i="4"/>
  <c r="AI314" i="4"/>
  <c r="AH322" i="4"/>
  <c r="R346" i="4"/>
  <c r="S402" i="4"/>
  <c r="S410" i="4"/>
  <c r="R418" i="4"/>
  <c r="AG426" i="4"/>
  <c r="AH426" i="4" s="1"/>
  <c r="AG466" i="4"/>
  <c r="AG474" i="4"/>
  <c r="AI11" i="4"/>
  <c r="AH35" i="4"/>
  <c r="R75" i="4"/>
  <c r="S107" i="4"/>
  <c r="AH156" i="4"/>
  <c r="AI156" i="4" s="1"/>
  <c r="AJ156" i="4" s="1"/>
  <c r="AG291" i="4"/>
  <c r="R379" i="4"/>
  <c r="R459" i="4"/>
  <c r="AG4" i="4"/>
  <c r="AH4" i="4" s="1"/>
  <c r="AH20" i="4"/>
  <c r="AI20" i="4" s="1"/>
  <c r="AG68" i="4"/>
  <c r="R140" i="4"/>
  <c r="AI148" i="4"/>
  <c r="AJ148" i="4" s="1"/>
  <c r="R196" i="4"/>
  <c r="AG220" i="4"/>
  <c r="AG244" i="4"/>
  <c r="AH244" i="4" s="1"/>
  <c r="AI244" i="4" s="1"/>
  <c r="AK308" i="4"/>
  <c r="AG332" i="4"/>
  <c r="AH332" i="4" s="1"/>
  <c r="AI332" i="4" s="1"/>
  <c r="AJ332" i="4" s="1"/>
  <c r="S348" i="4"/>
  <c r="AG380" i="4"/>
  <c r="AG388" i="4"/>
  <c r="R404" i="4"/>
  <c r="AG45" i="4"/>
  <c r="AH45" i="4" s="1"/>
  <c r="AI45" i="4" s="1"/>
  <c r="AG27" i="4"/>
  <c r="R51" i="4"/>
  <c r="T187" i="4"/>
  <c r="S203" i="4"/>
  <c r="R243" i="4"/>
  <c r="AH251" i="4"/>
  <c r="AI251" i="4" s="1"/>
  <c r="AJ251" i="4" s="1"/>
  <c r="AK251" i="4" s="1"/>
  <c r="AG299" i="4"/>
  <c r="S307" i="4"/>
  <c r="S323" i="4"/>
  <c r="T323" i="4" s="1"/>
  <c r="R363" i="4"/>
  <c r="AG379" i="4"/>
  <c r="R403" i="4"/>
  <c r="S419" i="4"/>
  <c r="R443" i="4"/>
  <c r="R451" i="4"/>
  <c r="AI36" i="4"/>
  <c r="R60" i="4"/>
  <c r="AI108" i="4"/>
  <c r="AJ108" i="4" s="1"/>
  <c r="R164" i="4"/>
  <c r="AH172" i="4"/>
  <c r="AI196" i="4"/>
  <c r="AJ196" i="4" s="1"/>
  <c r="T228" i="4"/>
  <c r="AJ236" i="4"/>
  <c r="AK236" i="4" s="1"/>
  <c r="AG268" i="4"/>
  <c r="AH268" i="4" s="1"/>
  <c r="R276" i="4"/>
  <c r="AG292" i="4"/>
  <c r="R340" i="4"/>
  <c r="AH309" i="4"/>
  <c r="AI51" i="4"/>
  <c r="AJ83" i="4"/>
  <c r="AH107" i="4"/>
  <c r="S123" i="4"/>
  <c r="R163" i="4"/>
  <c r="AI235" i="4"/>
  <c r="AJ267" i="4"/>
  <c r="AH307" i="4"/>
  <c r="AH339" i="4"/>
  <c r="AI355" i="4"/>
  <c r="AH371" i="4"/>
  <c r="AH387" i="4"/>
  <c r="AI387" i="4" s="1"/>
  <c r="AK411" i="4"/>
  <c r="AJ435" i="4"/>
  <c r="AH451" i="4"/>
  <c r="AI467" i="4"/>
  <c r="AJ467" i="4" s="1"/>
  <c r="AG12" i="4"/>
  <c r="AH12" i="4" s="1"/>
  <c r="AH84" i="4"/>
  <c r="AI84" i="4" s="1"/>
  <c r="S92" i="4"/>
  <c r="T92" i="4" s="1"/>
  <c r="S148" i="4"/>
  <c r="T148" i="4" s="1"/>
  <c r="U148" i="4" s="1"/>
  <c r="AH188" i="4"/>
  <c r="AI188" i="4" s="1"/>
  <c r="AJ188" i="4" s="1"/>
  <c r="AG340" i="4"/>
  <c r="AH340" i="4" s="1"/>
  <c r="AI348" i="4"/>
  <c r="AJ348" i="4" s="1"/>
  <c r="AK348" i="4" s="1"/>
  <c r="S356" i="4"/>
  <c r="AI444" i="4"/>
  <c r="R460" i="4"/>
  <c r="AG61" i="4"/>
  <c r="AH61" i="4" s="1"/>
  <c r="AH173" i="4"/>
  <c r="T317" i="4"/>
  <c r="R131" i="4"/>
  <c r="AJ187" i="4"/>
  <c r="AK187" i="4" s="1"/>
  <c r="T211" i="4"/>
  <c r="S219" i="4"/>
  <c r="S235" i="4"/>
  <c r="AH259" i="4"/>
  <c r="S267" i="4"/>
  <c r="AG283" i="4"/>
  <c r="S331" i="4"/>
  <c r="AG403" i="4"/>
  <c r="AH419" i="4"/>
  <c r="AH443" i="4"/>
  <c r="AI443" i="4" s="1"/>
  <c r="AJ443" i="4" s="1"/>
  <c r="AI475" i="4"/>
  <c r="AJ475" i="4" s="1"/>
  <c r="AK475" i="4" s="1"/>
  <c r="R12" i="4"/>
  <c r="R20" i="4"/>
  <c r="AG60" i="4"/>
  <c r="AH76" i="4"/>
  <c r="R116" i="4"/>
  <c r="AJ132" i="4"/>
  <c r="AH164" i="4"/>
  <c r="T204" i="4"/>
  <c r="R212" i="4"/>
  <c r="R364" i="4"/>
  <c r="AH436" i="4"/>
  <c r="AI436" i="4" s="1"/>
  <c r="S197" i="4"/>
  <c r="T197" i="4" s="1"/>
  <c r="U197" i="4" s="1"/>
  <c r="S315" i="4"/>
  <c r="S371" i="4"/>
  <c r="S387" i="4"/>
  <c r="R475" i="4"/>
  <c r="AH92" i="4"/>
  <c r="AI92" i="4" s="1"/>
  <c r="S156" i="4"/>
  <c r="T156" i="4" s="1"/>
  <c r="AG212" i="4"/>
  <c r="AI228" i="4"/>
  <c r="AJ228" i="4" s="1"/>
  <c r="AH252" i="4"/>
  <c r="AI252" i="4" s="1"/>
  <c r="S260" i="4"/>
  <c r="T260" i="4" s="1"/>
  <c r="AG300" i="4"/>
  <c r="S308" i="4"/>
  <c r="AG364" i="4"/>
  <c r="AH364" i="4" s="1"/>
  <c r="R29" i="4"/>
  <c r="U109" i="4"/>
  <c r="V109" i="4" s="1"/>
  <c r="AI221" i="4"/>
  <c r="AJ221" i="4" s="1"/>
  <c r="AK221" i="4" s="1"/>
  <c r="S453" i="4"/>
  <c r="T453" i="4" s="1"/>
  <c r="U453" i="4" s="1"/>
  <c r="S270" i="4"/>
  <c r="AH318" i="4"/>
  <c r="AI211" i="4"/>
  <c r="AH291" i="4"/>
  <c r="AH347" i="4"/>
  <c r="R427" i="4"/>
  <c r="R483" i="4"/>
  <c r="R28" i="4"/>
  <c r="R44" i="4"/>
  <c r="AG52" i="4"/>
  <c r="S84" i="4"/>
  <c r="R108" i="4"/>
  <c r="AH124" i="4"/>
  <c r="AI124" i="4" s="1"/>
  <c r="R180" i="4"/>
  <c r="R284" i="4"/>
  <c r="AK324" i="4"/>
  <c r="AL324" i="4" s="1"/>
  <c r="S332" i="4"/>
  <c r="AG356" i="4"/>
  <c r="R420" i="4"/>
  <c r="S452" i="4"/>
  <c r="AG13" i="4"/>
  <c r="S67" i="4"/>
  <c r="AH91" i="4"/>
  <c r="AL99" i="4"/>
  <c r="T123" i="4"/>
  <c r="S195" i="4"/>
  <c r="AH315" i="4"/>
  <c r="AH331" i="4"/>
  <c r="R395" i="4"/>
  <c r="S411" i="4"/>
  <c r="T411" i="4" s="1"/>
  <c r="S459" i="4"/>
  <c r="S4" i="4"/>
  <c r="AL28" i="4"/>
  <c r="AH44" i="4"/>
  <c r="AI100" i="4"/>
  <c r="AJ100" i="4" s="1"/>
  <c r="AI116" i="4"/>
  <c r="AG180" i="4"/>
  <c r="AI204" i="4"/>
  <c r="AJ204" i="4" s="1"/>
  <c r="T252" i="4"/>
  <c r="AI284" i="4"/>
  <c r="R316" i="4"/>
  <c r="AK85" i="4"/>
  <c r="AL85" i="4" s="1"/>
  <c r="AH109" i="4"/>
  <c r="AI109" i="4" s="1"/>
  <c r="S62" i="4"/>
  <c r="T62" i="4" s="1"/>
  <c r="U62" i="4" s="1"/>
  <c r="AH323" i="4"/>
  <c r="S379" i="4"/>
  <c r="T379" i="4" s="1"/>
  <c r="S435" i="4"/>
  <c r="AG483" i="4"/>
  <c r="R68" i="4"/>
  <c r="R100" i="4"/>
  <c r="AI140" i="4"/>
  <c r="AJ140" i="4" s="1"/>
  <c r="U204" i="4"/>
  <c r="S244" i="4"/>
  <c r="S428" i="4"/>
  <c r="AH468" i="4"/>
  <c r="AI468" i="4" s="1"/>
  <c r="AH165" i="4"/>
  <c r="AI165" i="4" s="1"/>
  <c r="S300" i="4"/>
  <c r="AL308" i="4"/>
  <c r="AM308" i="4" s="1"/>
  <c r="S388" i="4"/>
  <c r="AI412" i="4"/>
  <c r="AH452" i="4"/>
  <c r="AI452" i="4" s="1"/>
  <c r="AG29" i="4"/>
  <c r="U61" i="4"/>
  <c r="S69" i="4"/>
  <c r="T69" i="4" s="1"/>
  <c r="AH93" i="4"/>
  <c r="AI141" i="4"/>
  <c r="S149" i="4"/>
  <c r="AJ157" i="4"/>
  <c r="AK157" i="4" s="1"/>
  <c r="AG181" i="4"/>
  <c r="AI213" i="4"/>
  <c r="AJ213" i="4" s="1"/>
  <c r="AG229" i="4"/>
  <c r="AH253" i="4"/>
  <c r="AI253" i="4" s="1"/>
  <c r="AG269" i="4"/>
  <c r="R301" i="4"/>
  <c r="AI413" i="4"/>
  <c r="AG461" i="4"/>
  <c r="AH30" i="4"/>
  <c r="AI30" i="4" s="1"/>
  <c r="AJ30" i="4" s="1"/>
  <c r="AI62" i="4"/>
  <c r="AG142" i="4"/>
  <c r="T182" i="4"/>
  <c r="R206" i="4"/>
  <c r="R214" i="4"/>
  <c r="AH238" i="4"/>
  <c r="AI238" i="4" s="1"/>
  <c r="AJ238" i="4" s="1"/>
  <c r="AI246" i="4"/>
  <c r="AJ246" i="4" s="1"/>
  <c r="AK246" i="4" s="1"/>
  <c r="AH262" i="4"/>
  <c r="AI262" i="4" s="1"/>
  <c r="AJ262" i="4" s="1"/>
  <c r="AG366" i="4"/>
  <c r="R430" i="4"/>
  <c r="R446" i="4"/>
  <c r="AG470" i="4"/>
  <c r="AH470" i="4" s="1"/>
  <c r="S478" i="4"/>
  <c r="R15" i="4"/>
  <c r="AH205" i="4"/>
  <c r="AI389" i="4"/>
  <c r="R421" i="4"/>
  <c r="S421" i="4" s="1"/>
  <c r="AG429" i="4"/>
  <c r="AH453" i="4"/>
  <c r="AI453" i="4" s="1"/>
  <c r="AG46" i="4"/>
  <c r="AH46" i="4" s="1"/>
  <c r="AI158" i="4"/>
  <c r="S166" i="4"/>
  <c r="AH182" i="4"/>
  <c r="AI182" i="4" s="1"/>
  <c r="T270" i="4"/>
  <c r="U270" i="4" s="1"/>
  <c r="AH302" i="4"/>
  <c r="R438" i="4"/>
  <c r="AG462" i="4"/>
  <c r="AH462" i="4" s="1"/>
  <c r="AH15" i="4"/>
  <c r="AI15" i="4" s="1"/>
  <c r="R87" i="4"/>
  <c r="AH479" i="4"/>
  <c r="AI479" i="4" s="1"/>
  <c r="AH276" i="4"/>
  <c r="S412" i="4"/>
  <c r="AI420" i="4"/>
  <c r="AJ420" i="4" s="1"/>
  <c r="AK420" i="4" s="1"/>
  <c r="S53" i="4"/>
  <c r="AH69" i="4"/>
  <c r="AI69" i="4" s="1"/>
  <c r="AJ69" i="4" s="1"/>
  <c r="AK69" i="4" s="1"/>
  <c r="S93" i="4"/>
  <c r="AI101" i="4"/>
  <c r="R117" i="4"/>
  <c r="AK125" i="4"/>
  <c r="S133" i="4"/>
  <c r="R141" i="4"/>
  <c r="R189" i="4"/>
  <c r="S237" i="4"/>
  <c r="AG301" i="4"/>
  <c r="AI333" i="4"/>
  <c r="S357" i="4"/>
  <c r="R389" i="4"/>
  <c r="S413" i="4"/>
  <c r="AG421" i="4"/>
  <c r="AJ6" i="4"/>
  <c r="AK6" i="4" s="1"/>
  <c r="R78" i="4"/>
  <c r="R94" i="4"/>
  <c r="T262" i="4"/>
  <c r="AG270" i="4"/>
  <c r="R278" i="4"/>
  <c r="S302" i="4"/>
  <c r="R382" i="4"/>
  <c r="R39" i="4"/>
  <c r="AH47" i="4"/>
  <c r="AI47" i="4" s="1"/>
  <c r="AJ47" i="4" s="1"/>
  <c r="AG127" i="4"/>
  <c r="AH127" i="4" s="1"/>
  <c r="S37" i="4"/>
  <c r="S77" i="4"/>
  <c r="R157" i="4"/>
  <c r="AH197" i="4"/>
  <c r="S221" i="4"/>
  <c r="T221" i="4" s="1"/>
  <c r="AK261" i="4"/>
  <c r="AL261" i="4" s="1"/>
  <c r="AI317" i="4"/>
  <c r="AH325" i="4"/>
  <c r="AI349" i="4"/>
  <c r="S445" i="4"/>
  <c r="T445" i="4" s="1"/>
  <c r="R469" i="4"/>
  <c r="S469" i="4" s="1"/>
  <c r="R477" i="4"/>
  <c r="R30" i="4"/>
  <c r="T126" i="4"/>
  <c r="U126" i="4" s="1"/>
  <c r="AH150" i="4"/>
  <c r="AG166" i="4"/>
  <c r="AJ206" i="4"/>
  <c r="AH254" i="4"/>
  <c r="R310" i="4"/>
  <c r="AG334" i="4"/>
  <c r="AH334" i="4" s="1"/>
  <c r="AH39" i="4"/>
  <c r="AI39" i="4" s="1"/>
  <c r="R71" i="4"/>
  <c r="AJ223" i="4"/>
  <c r="S311" i="4"/>
  <c r="T372" i="4"/>
  <c r="T476" i="4"/>
  <c r="U476" i="4" s="1"/>
  <c r="AI476" i="4"/>
  <c r="AJ476" i="4" s="1"/>
  <c r="AH5" i="4"/>
  <c r="R13" i="4"/>
  <c r="AJ53" i="4"/>
  <c r="R165" i="4"/>
  <c r="T181" i="4"/>
  <c r="R245" i="4"/>
  <c r="AI285" i="4"/>
  <c r="R293" i="4"/>
  <c r="S325" i="4"/>
  <c r="T325" i="4" s="1"/>
  <c r="R349" i="4"/>
  <c r="AI357" i="4"/>
  <c r="S365" i="4"/>
  <c r="R373" i="4"/>
  <c r="AG405" i="4"/>
  <c r="S461" i="4"/>
  <c r="T461" i="4" s="1"/>
  <c r="U461" i="4" s="1"/>
  <c r="AG469" i="4"/>
  <c r="AH469" i="4" s="1"/>
  <c r="R14" i="4"/>
  <c r="AH38" i="4"/>
  <c r="AI54" i="4"/>
  <c r="AH78" i="4"/>
  <c r="AH110" i="4"/>
  <c r="T158" i="4"/>
  <c r="AG222" i="4"/>
  <c r="AH222" i="4" s="1"/>
  <c r="AH278" i="4"/>
  <c r="AG310" i="4"/>
  <c r="AH310" i="4" s="1"/>
  <c r="AG342" i="4"/>
  <c r="AH342" i="4" s="1"/>
  <c r="R350" i="4"/>
  <c r="T422" i="4"/>
  <c r="U422" i="4" s="1"/>
  <c r="V422" i="4" s="1"/>
  <c r="T135" i="4"/>
  <c r="U135" i="4" s="1"/>
  <c r="S132" i="4"/>
  <c r="S396" i="4"/>
  <c r="AI404" i="4"/>
  <c r="AI428" i="4"/>
  <c r="S468" i="4"/>
  <c r="S21" i="4"/>
  <c r="AI77" i="4"/>
  <c r="R85" i="4"/>
  <c r="AI93" i="4"/>
  <c r="R125" i="4"/>
  <c r="AJ133" i="4"/>
  <c r="AI149" i="4"/>
  <c r="AH181" i="4"/>
  <c r="S205" i="4"/>
  <c r="AJ237" i="4"/>
  <c r="R285" i="4"/>
  <c r="AH293" i="4"/>
  <c r="AI309" i="4"/>
  <c r="T341" i="4"/>
  <c r="AI381" i="4"/>
  <c r="T397" i="4"/>
  <c r="S429" i="4"/>
  <c r="R437" i="4"/>
  <c r="AG445" i="4"/>
  <c r="AG14" i="4"/>
  <c r="AH14" i="4" s="1"/>
  <c r="AI14" i="4" s="1"/>
  <c r="AG70" i="4"/>
  <c r="R86" i="4"/>
  <c r="R102" i="4"/>
  <c r="S134" i="4"/>
  <c r="T174" i="4"/>
  <c r="S286" i="4"/>
  <c r="T286" i="4" s="1"/>
  <c r="AI294" i="4"/>
  <c r="AJ294" i="4" s="1"/>
  <c r="AG350" i="4"/>
  <c r="AH358" i="4"/>
  <c r="AH406" i="4"/>
  <c r="AU406" i="4" s="1"/>
  <c r="S23" i="4"/>
  <c r="AH191" i="4"/>
  <c r="AI191" i="4" s="1"/>
  <c r="AI245" i="4"/>
  <c r="R277" i="4"/>
  <c r="AH341" i="4"/>
  <c r="AG437" i="4"/>
  <c r="AG86" i="4"/>
  <c r="AH86" i="4" s="1"/>
  <c r="AG118" i="4"/>
  <c r="AH134" i="4"/>
  <c r="AI174" i="4"/>
  <c r="AJ174" i="4" s="1"/>
  <c r="AG190" i="4"/>
  <c r="R198" i="4"/>
  <c r="R238" i="4"/>
  <c r="S358" i="4"/>
  <c r="R406" i="4"/>
  <c r="AG31" i="4"/>
  <c r="R79" i="4"/>
  <c r="AH260" i="4"/>
  <c r="S324" i="4"/>
  <c r="T380" i="4"/>
  <c r="AH460" i="4"/>
  <c r="S5" i="4"/>
  <c r="AH21" i="4"/>
  <c r="AH37" i="4"/>
  <c r="AU37" i="4" s="1"/>
  <c r="AJ141" i="4"/>
  <c r="S173" i="4"/>
  <c r="AJ189" i="4"/>
  <c r="S213" i="4"/>
  <c r="R229" i="4"/>
  <c r="R253" i="4"/>
  <c r="R269" i="4"/>
  <c r="AG277" i="4"/>
  <c r="AT277" i="4" s="1"/>
  <c r="R309" i="4"/>
  <c r="U317" i="4"/>
  <c r="S333" i="4"/>
  <c r="AG365" i="4"/>
  <c r="AT365" i="4" s="1"/>
  <c r="AG477" i="4"/>
  <c r="AH477" i="4" s="1"/>
  <c r="R6" i="4"/>
  <c r="AJ22" i="4"/>
  <c r="S38" i="4"/>
  <c r="R46" i="4"/>
  <c r="AJ94" i="4"/>
  <c r="AW94" i="4" s="1"/>
  <c r="AH126" i="4"/>
  <c r="R142" i="4"/>
  <c r="T150" i="4"/>
  <c r="AG198" i="4"/>
  <c r="AH230" i="4"/>
  <c r="AI230" i="4" s="1"/>
  <c r="R246" i="4"/>
  <c r="AG286" i="4"/>
  <c r="AT286" i="4" s="1"/>
  <c r="S294" i="4"/>
  <c r="R366" i="4"/>
  <c r="AH390" i="4"/>
  <c r="AU390" i="4" s="1"/>
  <c r="AG398" i="4"/>
  <c r="AT398" i="4" s="1"/>
  <c r="AG414" i="4"/>
  <c r="AH414" i="4" s="1"/>
  <c r="AH430" i="4"/>
  <c r="AI438" i="4"/>
  <c r="AV438" i="4" s="1"/>
  <c r="AH446" i="4"/>
  <c r="T7" i="4"/>
  <c r="U7" i="4" s="1"/>
  <c r="AJ478" i="4"/>
  <c r="AW478" i="4" s="1"/>
  <c r="R127" i="4"/>
  <c r="AH143" i="4"/>
  <c r="T159" i="4"/>
  <c r="V167" i="4"/>
  <c r="W167" i="4" s="1"/>
  <c r="S207" i="4"/>
  <c r="T207" i="4" s="1"/>
  <c r="U207" i="4" s="1"/>
  <c r="S223" i="4"/>
  <c r="AH247" i="4"/>
  <c r="AI263" i="4"/>
  <c r="AH311" i="4"/>
  <c r="AU311" i="4" s="1"/>
  <c r="AH327" i="4"/>
  <c r="AJ359" i="4"/>
  <c r="AK359" i="4" s="1"/>
  <c r="T407" i="4"/>
  <c r="AI423" i="4"/>
  <c r="R431" i="4"/>
  <c r="S447" i="4"/>
  <c r="R463" i="4"/>
  <c r="U112" i="4"/>
  <c r="AI144" i="4"/>
  <c r="AV144" i="4" s="1"/>
  <c r="AG152" i="4"/>
  <c r="AH152" i="4" s="1"/>
  <c r="AI152" i="4" s="1"/>
  <c r="U449" i="4"/>
  <c r="AH7" i="4"/>
  <c r="AU7" i="4" s="1"/>
  <c r="AG71" i="4"/>
  <c r="AT71" i="4" s="1"/>
  <c r="AH79" i="4"/>
  <c r="AH199" i="4"/>
  <c r="S247" i="4"/>
  <c r="T247" i="4" s="1"/>
  <c r="AG255" i="4"/>
  <c r="AT255" i="4" s="1"/>
  <c r="AH287" i="4"/>
  <c r="AJ295" i="4"/>
  <c r="AH319" i="4"/>
  <c r="AU319" i="4" s="1"/>
  <c r="T351" i="4"/>
  <c r="S383" i="4"/>
  <c r="AH447" i="4"/>
  <c r="R455" i="4"/>
  <c r="T72" i="4"/>
  <c r="U72" i="4" s="1"/>
  <c r="S128" i="4"/>
  <c r="T128" i="4" s="1"/>
  <c r="U168" i="4"/>
  <c r="V168" i="4" s="1"/>
  <c r="T344" i="4"/>
  <c r="U344" i="4" s="1"/>
  <c r="V344" i="4" s="1"/>
  <c r="W344" i="4" s="1"/>
  <c r="AH9" i="4"/>
  <c r="V65" i="4"/>
  <c r="W65" i="4" s="1"/>
  <c r="X65" i="4" s="1"/>
  <c r="Y65" i="4" s="1"/>
  <c r="AH233" i="4"/>
  <c r="AU233" i="4" s="1"/>
  <c r="AG48" i="4"/>
  <c r="AT48" i="4" s="1"/>
  <c r="AH368" i="4"/>
  <c r="AH440" i="4"/>
  <c r="AI440" i="4" s="1"/>
  <c r="S41" i="4"/>
  <c r="AH425" i="4"/>
  <c r="AI449" i="4"/>
  <c r="AV449" i="4" s="1"/>
  <c r="S231" i="4"/>
  <c r="T231" i="4" s="1"/>
  <c r="U231" i="4" s="1"/>
  <c r="R327" i="4"/>
  <c r="S335" i="4"/>
  <c r="AH367" i="4"/>
  <c r="T120" i="4"/>
  <c r="AG136" i="4"/>
  <c r="AT136" i="4" s="1"/>
  <c r="AH168" i="4"/>
  <c r="AH41" i="4"/>
  <c r="AU41" i="4" s="1"/>
  <c r="AJ158" i="4"/>
  <c r="AW158" i="4" s="1"/>
  <c r="T190" i="4"/>
  <c r="U190" i="4" s="1"/>
  <c r="AH214" i="4"/>
  <c r="AU214" i="4" s="1"/>
  <c r="R318" i="4"/>
  <c r="AI374" i="4"/>
  <c r="AH422" i="4"/>
  <c r="AU422" i="4" s="1"/>
  <c r="AI454" i="4"/>
  <c r="AV454" i="4" s="1"/>
  <c r="T462" i="4"/>
  <c r="AI63" i="4"/>
  <c r="AV63" i="4" s="1"/>
  <c r="AG87" i="4"/>
  <c r="AT87" i="4" s="1"/>
  <c r="AG95" i="4"/>
  <c r="AT95" i="4" s="1"/>
  <c r="AG103" i="4"/>
  <c r="AT103" i="4" s="1"/>
  <c r="AH119" i="4"/>
  <c r="AU119" i="4" s="1"/>
  <c r="AH151" i="4"/>
  <c r="AU151" i="4" s="1"/>
  <c r="AH159" i="4"/>
  <c r="AU159" i="4" s="1"/>
  <c r="S175" i="4"/>
  <c r="AH183" i="4"/>
  <c r="AU183" i="4" s="1"/>
  <c r="R215" i="4"/>
  <c r="AG231" i="4"/>
  <c r="AT231" i="4" s="1"/>
  <c r="AH271" i="4"/>
  <c r="AU271" i="4" s="1"/>
  <c r="T279" i="4"/>
  <c r="S287" i="4"/>
  <c r="S295" i="4"/>
  <c r="S303" i="4"/>
  <c r="AG335" i="4"/>
  <c r="AT335" i="4" s="1"/>
  <c r="AI343" i="4"/>
  <c r="AV343" i="4" s="1"/>
  <c r="AI351" i="4"/>
  <c r="AV351" i="4" s="1"/>
  <c r="R359" i="4"/>
  <c r="S375" i="4"/>
  <c r="S391" i="4"/>
  <c r="AH407" i="4"/>
  <c r="AG415" i="4"/>
  <c r="AT415" i="4" s="1"/>
  <c r="AI431" i="4"/>
  <c r="R32" i="4"/>
  <c r="R64" i="4"/>
  <c r="AI96" i="4"/>
  <c r="AV96" i="4" s="1"/>
  <c r="T113" i="4"/>
  <c r="T70" i="4"/>
  <c r="AH102" i="4"/>
  <c r="AU102" i="4" s="1"/>
  <c r="T302" i="4"/>
  <c r="AG326" i="4"/>
  <c r="AT326" i="4" s="1"/>
  <c r="T342" i="4"/>
  <c r="AI382" i="4"/>
  <c r="AV382" i="4" s="1"/>
  <c r="T454" i="4"/>
  <c r="AG23" i="4"/>
  <c r="AT23" i="4" s="1"/>
  <c r="R31" i="4"/>
  <c r="R55" i="4"/>
  <c r="S103" i="4"/>
  <c r="S119" i="4"/>
  <c r="AG135" i="4"/>
  <c r="AT135" i="4" s="1"/>
  <c r="AG167" i="4"/>
  <c r="AT167" i="4" s="1"/>
  <c r="AH175" i="4"/>
  <c r="AU175" i="4" s="1"/>
  <c r="R191" i="4"/>
  <c r="AK239" i="4"/>
  <c r="AX239" i="4" s="1"/>
  <c r="AH279" i="4"/>
  <c r="AG303" i="4"/>
  <c r="R319" i="4"/>
  <c r="R343" i="4"/>
  <c r="AI455" i="4"/>
  <c r="AV455" i="4" s="1"/>
  <c r="AG471" i="4"/>
  <c r="AT471" i="4" s="1"/>
  <c r="R479" i="4"/>
  <c r="AI32" i="4"/>
  <c r="R96" i="4"/>
  <c r="AH217" i="4"/>
  <c r="U313" i="4"/>
  <c r="V313" i="4" s="1"/>
  <c r="U457" i="4"/>
  <c r="V457" i="4" s="1"/>
  <c r="AI473" i="4"/>
  <c r="AV473" i="4" s="1"/>
  <c r="AG111" i="4"/>
  <c r="AT111" i="4" s="1"/>
  <c r="S239" i="4"/>
  <c r="S439" i="4"/>
  <c r="AI272" i="4"/>
  <c r="U376" i="4"/>
  <c r="AH456" i="4"/>
  <c r="T25" i="4"/>
  <c r="V169" i="4"/>
  <c r="W169" i="4" s="1"/>
  <c r="S225" i="4"/>
  <c r="V222" i="4"/>
  <c r="AI254" i="4"/>
  <c r="AV254" i="4" s="1"/>
  <c r="S326" i="4"/>
  <c r="S398" i="4"/>
  <c r="T414" i="4"/>
  <c r="T47" i="4"/>
  <c r="AI55" i="4"/>
  <c r="AI207" i="4"/>
  <c r="AV207" i="4" s="1"/>
  <c r="AG215" i="4"/>
  <c r="AT215" i="4" s="1"/>
  <c r="S255" i="4"/>
  <c r="AG375" i="4"/>
  <c r="AT375" i="4" s="1"/>
  <c r="AH383" i="4"/>
  <c r="AU383" i="4" s="1"/>
  <c r="AG391" i="4"/>
  <c r="AT391" i="4" s="1"/>
  <c r="S399" i="4"/>
  <c r="S423" i="4"/>
  <c r="AG439" i="4"/>
  <c r="AT439" i="4" s="1"/>
  <c r="AG463" i="4"/>
  <c r="AT463" i="4" s="1"/>
  <c r="AJ8" i="4"/>
  <c r="AW8" i="4" s="1"/>
  <c r="AG56" i="4"/>
  <c r="R88" i="4"/>
  <c r="AI176" i="4"/>
  <c r="AI399" i="4"/>
  <c r="AV399" i="4" s="1"/>
  <c r="AI16" i="4"/>
  <c r="S24" i="4"/>
  <c r="S56" i="4"/>
  <c r="R80" i="4"/>
  <c r="R104" i="4"/>
  <c r="AJ112" i="4"/>
  <c r="AW112" i="4" s="1"/>
  <c r="AG120" i="4"/>
  <c r="AT120" i="4" s="1"/>
  <c r="AG160" i="4"/>
  <c r="AT160" i="4" s="1"/>
  <c r="R184" i="4"/>
  <c r="AH232" i="4"/>
  <c r="AU232" i="4" s="1"/>
  <c r="T240" i="4"/>
  <c r="AH240" i="4"/>
  <c r="AU240" i="4" s="1"/>
  <c r="R256" i="4"/>
  <c r="T272" i="4"/>
  <c r="U272" i="4" s="1"/>
  <c r="R280" i="4"/>
  <c r="AH296" i="4"/>
  <c r="AU296" i="4" s="1"/>
  <c r="AI304" i="4"/>
  <c r="AV304" i="4" s="1"/>
  <c r="U312" i="4"/>
  <c r="AH320" i="4"/>
  <c r="S328" i="4"/>
  <c r="AH344" i="4"/>
  <c r="S368" i="4"/>
  <c r="AG432" i="4"/>
  <c r="AT432" i="4" s="1"/>
  <c r="AJ440" i="4"/>
  <c r="S448" i="4"/>
  <c r="T448" i="4" s="1"/>
  <c r="AG448" i="4"/>
  <c r="AT448" i="4" s="1"/>
  <c r="AG472" i="4"/>
  <c r="AT472" i="4" s="1"/>
  <c r="AH480" i="4"/>
  <c r="AU480" i="4" s="1"/>
  <c r="R17" i="4"/>
  <c r="R57" i="4"/>
  <c r="AH89" i="4"/>
  <c r="AU89" i="4" s="1"/>
  <c r="AH97" i="4"/>
  <c r="AU97" i="4" s="1"/>
  <c r="AG137" i="4"/>
  <c r="AT137" i="4" s="1"/>
  <c r="AH145" i="4"/>
  <c r="AU145" i="4" s="1"/>
  <c r="R193" i="4"/>
  <c r="AG249" i="4"/>
  <c r="AT249" i="4" s="1"/>
  <c r="AH313" i="4"/>
  <c r="S321" i="4"/>
  <c r="U329" i="4"/>
  <c r="V329" i="4" s="1"/>
  <c r="AG329" i="4"/>
  <c r="AT329" i="4" s="1"/>
  <c r="S337" i="4"/>
  <c r="T337" i="4" s="1"/>
  <c r="U337" i="4" s="1"/>
  <c r="AH353" i="4"/>
  <c r="AU353" i="4" s="1"/>
  <c r="R369" i="4"/>
  <c r="S385" i="4"/>
  <c r="AG433" i="4"/>
  <c r="AT433" i="4" s="1"/>
  <c r="V449" i="4"/>
  <c r="W449" i="4" s="1"/>
  <c r="AH24" i="4"/>
  <c r="AU24" i="4" s="1"/>
  <c r="AG40" i="4"/>
  <c r="AT40" i="4" s="1"/>
  <c r="R48" i="4"/>
  <c r="AG72" i="4"/>
  <c r="AT72" i="4" s="1"/>
  <c r="AH80" i="4"/>
  <c r="AU80" i="4" s="1"/>
  <c r="AJ128" i="4"/>
  <c r="AG184" i="4"/>
  <c r="AT184" i="4" s="1"/>
  <c r="S192" i="4"/>
  <c r="AK200" i="4"/>
  <c r="AX200" i="4" s="1"/>
  <c r="R200" i="4"/>
  <c r="S264" i="4"/>
  <c r="AI328" i="4"/>
  <c r="AH360" i="4"/>
  <c r="AI392" i="4"/>
  <c r="AV392" i="4" s="1"/>
  <c r="AG49" i="4"/>
  <c r="AT49" i="4" s="1"/>
  <c r="AH105" i="4"/>
  <c r="AG209" i="4"/>
  <c r="AT209" i="4" s="1"/>
  <c r="AH297" i="4"/>
  <c r="S305" i="4"/>
  <c r="AH337" i="4"/>
  <c r="AU337" i="4" s="1"/>
  <c r="S353" i="4"/>
  <c r="T401" i="4"/>
  <c r="AG409" i="4"/>
  <c r="AH417" i="4"/>
  <c r="S425" i="4"/>
  <c r="AG441" i="4"/>
  <c r="AT441" i="4" s="1"/>
  <c r="AH457" i="4"/>
  <c r="AU457" i="4" s="1"/>
  <c r="AJ465" i="4"/>
  <c r="AH88" i="4"/>
  <c r="AU88" i="4" s="1"/>
  <c r="T160" i="4"/>
  <c r="U160" i="4" s="1"/>
  <c r="S176" i="4"/>
  <c r="AH192" i="4"/>
  <c r="AH216" i="4"/>
  <c r="AU216" i="4" s="1"/>
  <c r="AI248" i="4"/>
  <c r="AV248" i="4" s="1"/>
  <c r="AG264" i="4"/>
  <c r="AT264" i="4" s="1"/>
  <c r="AL280" i="4"/>
  <c r="AH288" i="4"/>
  <c r="S336" i="4"/>
  <c r="S352" i="4"/>
  <c r="S400" i="4"/>
  <c r="T400" i="4" s="1"/>
  <c r="R424" i="4"/>
  <c r="S432" i="4"/>
  <c r="AG25" i="4"/>
  <c r="AT25" i="4" s="1"/>
  <c r="S129" i="4"/>
  <c r="T137" i="4"/>
  <c r="V153" i="4"/>
  <c r="AI161" i="4"/>
  <c r="AV161" i="4" s="1"/>
  <c r="AI233" i="4"/>
  <c r="AV233" i="4" s="1"/>
  <c r="R273" i="4"/>
  <c r="AH345" i="4"/>
  <c r="AU345" i="4" s="1"/>
  <c r="AJ361" i="4"/>
  <c r="S8" i="4"/>
  <c r="T8" i="4" s="1"/>
  <c r="U16" i="4"/>
  <c r="AI64" i="4"/>
  <c r="AV64" i="4" s="1"/>
  <c r="AJ96" i="4"/>
  <c r="AW96" i="4" s="1"/>
  <c r="AK104" i="4"/>
  <c r="AX104" i="4" s="1"/>
  <c r="S152" i="4"/>
  <c r="AH208" i="4"/>
  <c r="AU208" i="4" s="1"/>
  <c r="R224" i="4"/>
  <c r="AH256" i="4"/>
  <c r="AU256" i="4" s="1"/>
  <c r="AH312" i="4"/>
  <c r="AU312" i="4" s="1"/>
  <c r="AG352" i="4"/>
  <c r="AT352" i="4" s="1"/>
  <c r="S360" i="4"/>
  <c r="T360" i="4" s="1"/>
  <c r="AG384" i="4"/>
  <c r="AT384" i="4" s="1"/>
  <c r="R392" i="4"/>
  <c r="AG408" i="4"/>
  <c r="AT408" i="4" s="1"/>
  <c r="S440" i="4"/>
  <c r="S9" i="4"/>
  <c r="AG33" i="4"/>
  <c r="AT33" i="4" s="1"/>
  <c r="AI41" i="4"/>
  <c r="AV41" i="4" s="1"/>
  <c r="R49" i="4"/>
  <c r="AG129" i="4"/>
  <c r="AT129" i="4" s="1"/>
  <c r="R177" i="4"/>
  <c r="AH193" i="4"/>
  <c r="AU193" i="4" s="1"/>
  <c r="AG225" i="4"/>
  <c r="AT225" i="4" s="1"/>
  <c r="S233" i="4"/>
  <c r="AH265" i="4"/>
  <c r="AU265" i="4" s="1"/>
  <c r="S281" i="4"/>
  <c r="R297" i="4"/>
  <c r="AK305" i="4"/>
  <c r="AH321" i="4"/>
  <c r="AU321" i="4" s="1"/>
  <c r="AH369" i="4"/>
  <c r="AU369" i="4" s="1"/>
  <c r="AH377" i="4"/>
  <c r="AU377" i="4" s="1"/>
  <c r="AH401" i="4"/>
  <c r="AU401" i="4" s="1"/>
  <c r="AJ449" i="4"/>
  <c r="AW449" i="4" s="1"/>
  <c r="S481" i="4"/>
  <c r="S144" i="4"/>
  <c r="R208" i="4"/>
  <c r="R216" i="4"/>
  <c r="AI224" i="4"/>
  <c r="AV224" i="4" s="1"/>
  <c r="R232" i="4"/>
  <c r="R288" i="4"/>
  <c r="AI336" i="4"/>
  <c r="AV336" i="4" s="1"/>
  <c r="AH400" i="4"/>
  <c r="AU400" i="4" s="1"/>
  <c r="AG416" i="4"/>
  <c r="AT416" i="4" s="1"/>
  <c r="AI424" i="4"/>
  <c r="AV424" i="4" s="1"/>
  <c r="S456" i="4"/>
  <c r="T456" i="4" s="1"/>
  <c r="T464" i="4"/>
  <c r="AG464" i="4"/>
  <c r="AT464" i="4" s="1"/>
  <c r="S472" i="4"/>
  <c r="AH17" i="4"/>
  <c r="AU17" i="4" s="1"/>
  <c r="R33" i="4"/>
  <c r="AH57" i="4"/>
  <c r="AU57" i="4" s="1"/>
  <c r="AG65" i="4"/>
  <c r="AT65" i="4" s="1"/>
  <c r="AG73" i="4"/>
  <c r="AT73" i="4" s="1"/>
  <c r="AH81" i="4"/>
  <c r="AU81" i="4" s="1"/>
  <c r="U97" i="4"/>
  <c r="AK113" i="4"/>
  <c r="AX113" i="4" s="1"/>
  <c r="T145" i="4"/>
  <c r="AG153" i="4"/>
  <c r="AT153" i="4" s="1"/>
  <c r="R161" i="4"/>
  <c r="AI185" i="4"/>
  <c r="AV185" i="4" s="1"/>
  <c r="AH201" i="4"/>
  <c r="AU201" i="4" s="1"/>
  <c r="AH241" i="4"/>
  <c r="AU241" i="4" s="1"/>
  <c r="S249" i="4"/>
  <c r="AJ257" i="4"/>
  <c r="AW257" i="4" s="1"/>
  <c r="R265" i="4"/>
  <c r="AG273" i="4"/>
  <c r="AI281" i="4"/>
  <c r="AV281" i="4" s="1"/>
  <c r="S289" i="4"/>
  <c r="AG289" i="4"/>
  <c r="AT289" i="4" s="1"/>
  <c r="R361" i="4"/>
  <c r="AH385" i="4"/>
  <c r="AU385" i="4" s="1"/>
  <c r="S433" i="4"/>
  <c r="S465" i="4"/>
  <c r="AH481" i="4"/>
  <c r="AU481" i="4" s="1"/>
  <c r="AH169" i="4"/>
  <c r="AU169" i="4" s="1"/>
  <c r="S377" i="4"/>
  <c r="AI393" i="4"/>
  <c r="T441" i="4"/>
  <c r="U441" i="4" s="1"/>
  <c r="R89" i="4"/>
  <c r="S105" i="4"/>
  <c r="R201" i="4"/>
  <c r="R257" i="4"/>
  <c r="S345" i="4"/>
  <c r="AJ121" i="4"/>
  <c r="AW121" i="4" s="1"/>
  <c r="AH177" i="4"/>
  <c r="AU177" i="4" s="1"/>
  <c r="R185" i="4"/>
  <c r="S417" i="4"/>
  <c r="AH409" i="4" l="1"/>
  <c r="AU409" i="4" s="1"/>
  <c r="AT409" i="4"/>
  <c r="AK128" i="4"/>
  <c r="AX128" i="4" s="1"/>
  <c r="AW128" i="4"/>
  <c r="AJ32" i="4"/>
  <c r="AV32" i="4"/>
  <c r="AK295" i="4"/>
  <c r="AW295" i="4"/>
  <c r="AH273" i="4"/>
  <c r="AU273" i="4" s="1"/>
  <c r="AT273" i="4"/>
  <c r="AI288" i="4"/>
  <c r="AV288" i="4" s="1"/>
  <c r="AU288" i="4"/>
  <c r="AI360" i="4"/>
  <c r="AV360" i="4" s="1"/>
  <c r="AU360" i="4"/>
  <c r="AI320" i="4"/>
  <c r="AV320" i="4" s="1"/>
  <c r="AU320" i="4"/>
  <c r="AM280" i="4"/>
  <c r="AY280" i="4"/>
  <c r="AK465" i="4"/>
  <c r="AX465" i="4" s="1"/>
  <c r="AW465" i="4"/>
  <c r="AJ328" i="4"/>
  <c r="AV328" i="4"/>
  <c r="AI367" i="4"/>
  <c r="AV367" i="4" s="1"/>
  <c r="AU367" i="4"/>
  <c r="AI368" i="4"/>
  <c r="AV368" i="4" s="1"/>
  <c r="AU368" i="4"/>
  <c r="AI327" i="4"/>
  <c r="AV327" i="4" s="1"/>
  <c r="AU327" i="4"/>
  <c r="AI143" i="4"/>
  <c r="AU143" i="4"/>
  <c r="AK361" i="4"/>
  <c r="AX361" i="4" s="1"/>
  <c r="AW361" i="4"/>
  <c r="AJ16" i="4"/>
  <c r="AW16" i="4" s="1"/>
  <c r="AV16" i="4"/>
  <c r="AJ55" i="4"/>
  <c r="AW55" i="4" s="1"/>
  <c r="AV55" i="4"/>
  <c r="AI297" i="4"/>
  <c r="AV297" i="4" s="1"/>
  <c r="AU297" i="4"/>
  <c r="AK440" i="4"/>
  <c r="AX440" i="4" s="1"/>
  <c r="AW440" i="4"/>
  <c r="AI447" i="4"/>
  <c r="AU447" i="4"/>
  <c r="AI199" i="4"/>
  <c r="AU199" i="4"/>
  <c r="AJ263" i="4"/>
  <c r="AW263" i="4" s="1"/>
  <c r="AV263" i="4"/>
  <c r="AJ176" i="4"/>
  <c r="AV176" i="4"/>
  <c r="AI456" i="4"/>
  <c r="AU456" i="4"/>
  <c r="AJ431" i="4"/>
  <c r="AW431" i="4" s="1"/>
  <c r="AV431" i="4"/>
  <c r="AI79" i="4"/>
  <c r="AV79" i="4" s="1"/>
  <c r="AU79" i="4"/>
  <c r="AI247" i="4"/>
  <c r="AU247" i="4"/>
  <c r="AL305" i="4"/>
  <c r="AY305" i="4" s="1"/>
  <c r="AX305" i="4"/>
  <c r="AI192" i="4"/>
  <c r="AV192" i="4" s="1"/>
  <c r="AU192" i="4"/>
  <c r="AI417" i="4"/>
  <c r="AV417" i="4" s="1"/>
  <c r="AU417" i="4"/>
  <c r="AI105" i="4"/>
  <c r="AV105" i="4" s="1"/>
  <c r="AU105" i="4"/>
  <c r="AI217" i="4"/>
  <c r="AU217" i="4"/>
  <c r="AH303" i="4"/>
  <c r="AT303" i="4"/>
  <c r="AI9" i="4"/>
  <c r="AV9" i="4" s="1"/>
  <c r="AU9" i="4"/>
  <c r="AI446" i="4"/>
  <c r="AV446" i="4" s="1"/>
  <c r="AU446" i="4"/>
  <c r="AJ393" i="4"/>
  <c r="AW393" i="4" s="1"/>
  <c r="AV393" i="4"/>
  <c r="AI313" i="4"/>
  <c r="AV313" i="4" s="1"/>
  <c r="AU313" i="4"/>
  <c r="AI344" i="4"/>
  <c r="AV344" i="4" s="1"/>
  <c r="AU344" i="4"/>
  <c r="AH56" i="4"/>
  <c r="AU56" i="4" s="1"/>
  <c r="AT56" i="4"/>
  <c r="AJ272" i="4"/>
  <c r="AV272" i="4"/>
  <c r="AI279" i="4"/>
  <c r="AV279" i="4" s="1"/>
  <c r="AU279" i="4"/>
  <c r="AI407" i="4"/>
  <c r="AV407" i="4" s="1"/>
  <c r="AU407" i="4"/>
  <c r="AI168" i="4"/>
  <c r="AU168" i="4"/>
  <c r="AI425" i="4"/>
  <c r="AV425" i="4" s="1"/>
  <c r="AU425" i="4"/>
  <c r="AJ423" i="4"/>
  <c r="AV423" i="4"/>
  <c r="AH31" i="4"/>
  <c r="AU31" i="4" s="1"/>
  <c r="AT31" i="4"/>
  <c r="AH118" i="4"/>
  <c r="AU118" i="4" s="1"/>
  <c r="AT118" i="4"/>
  <c r="U367" i="4"/>
  <c r="V367" i="4" s="1"/>
  <c r="W367" i="4" s="1"/>
  <c r="W457" i="4"/>
  <c r="X449" i="4"/>
  <c r="W422" i="4"/>
  <c r="V467" i="4"/>
  <c r="W467" i="4" s="1"/>
  <c r="U426" i="4"/>
  <c r="S278" i="4"/>
  <c r="S394" i="4"/>
  <c r="T394" i="4" s="1"/>
  <c r="S618" i="4"/>
  <c r="S510" i="4"/>
  <c r="S672" i="4"/>
  <c r="S687" i="4"/>
  <c r="S743" i="4"/>
  <c r="S796" i="4"/>
  <c r="S514" i="4"/>
  <c r="T514" i="4" s="1"/>
  <c r="S631" i="4"/>
  <c r="S655" i="4"/>
  <c r="S733" i="4"/>
  <c r="S525" i="4"/>
  <c r="T525" i="4" s="1"/>
  <c r="S579" i="4"/>
  <c r="T579" i="4" s="1"/>
  <c r="S581" i="4"/>
  <c r="S741" i="4"/>
  <c r="T741" i="4" s="1"/>
  <c r="S802" i="4"/>
  <c r="S856" i="4"/>
  <c r="S241" i="4"/>
  <c r="T241" i="4" s="1"/>
  <c r="S390" i="4"/>
  <c r="S227" i="4"/>
  <c r="S544" i="4"/>
  <c r="S709" i="4"/>
  <c r="T709" i="4" s="1"/>
  <c r="S764" i="4"/>
  <c r="T764" i="4" s="1"/>
  <c r="S789" i="4"/>
  <c r="S601" i="4"/>
  <c r="T601" i="4" s="1"/>
  <c r="U601" i="4" s="1"/>
  <c r="V601" i="4" s="1"/>
  <c r="S816" i="4"/>
  <c r="S861" i="4"/>
  <c r="T861" i="4" s="1"/>
  <c r="S671" i="4"/>
  <c r="S209" i="4"/>
  <c r="T209" i="4" s="1"/>
  <c r="S236" i="4"/>
  <c r="T236" i="4" s="1"/>
  <c r="S488" i="4"/>
  <c r="S746" i="4"/>
  <c r="S136" i="4"/>
  <c r="T136" i="4" s="1"/>
  <c r="U136" i="4" s="1"/>
  <c r="V136" i="4" s="1"/>
  <c r="S369" i="4"/>
  <c r="S91" i="4"/>
  <c r="S620" i="4"/>
  <c r="S727" i="4"/>
  <c r="T727" i="4" s="1"/>
  <c r="S508" i="4"/>
  <c r="S848" i="4"/>
  <c r="T848" i="4" s="1"/>
  <c r="S670" i="4"/>
  <c r="S473" i="4"/>
  <c r="T473" i="4" s="1"/>
  <c r="S471" i="4"/>
  <c r="T471" i="4" s="1"/>
  <c r="S565" i="4"/>
  <c r="T565" i="4" s="1"/>
  <c r="S538" i="4"/>
  <c r="S756" i="4"/>
  <c r="T756" i="4" s="1"/>
  <c r="S230" i="4"/>
  <c r="T230" i="4" s="1"/>
  <c r="S577" i="4"/>
  <c r="S573" i="4"/>
  <c r="S640" i="4"/>
  <c r="S744" i="4"/>
  <c r="T744" i="4" s="1"/>
  <c r="S740" i="4"/>
  <c r="S818" i="4"/>
  <c r="S95" i="4"/>
  <c r="S118" i="4"/>
  <c r="T118" i="4" s="1"/>
  <c r="S499" i="4"/>
  <c r="S624" i="4"/>
  <c r="S679" i="4"/>
  <c r="S695" i="4"/>
  <c r="S480" i="4"/>
  <c r="T480" i="4" s="1"/>
  <c r="S431" i="4"/>
  <c r="S364" i="4"/>
  <c r="S513" i="4"/>
  <c r="T513" i="4" s="1"/>
  <c r="U513" i="4" s="1"/>
  <c r="S540" i="4"/>
  <c r="S799" i="4"/>
  <c r="S665" i="4"/>
  <c r="S533" i="4"/>
  <c r="S747" i="4"/>
  <c r="S810" i="4"/>
  <c r="S851" i="4"/>
  <c r="S183" i="4"/>
  <c r="T183" i="4" s="1"/>
  <c r="S455" i="4"/>
  <c r="T455" i="4" s="1"/>
  <c r="S571" i="4"/>
  <c r="S559" i="4"/>
  <c r="S594" i="4"/>
  <c r="S632" i="4"/>
  <c r="S663" i="4"/>
  <c r="S726" i="4"/>
  <c r="S393" i="4"/>
  <c r="T393" i="4" s="1"/>
  <c r="S405" i="4"/>
  <c r="T405" i="4" s="1"/>
  <c r="S608" i="4"/>
  <c r="S678" i="4"/>
  <c r="S151" i="4"/>
  <c r="S381" i="4"/>
  <c r="T381" i="4" s="1"/>
  <c r="U381" i="4" s="1"/>
  <c r="S436" i="4"/>
  <c r="T436" i="4" s="1"/>
  <c r="U436" i="4" s="1"/>
  <c r="V436" i="4" s="1"/>
  <c r="S355" i="4"/>
  <c r="S617" i="4"/>
  <c r="T617" i="4" s="1"/>
  <c r="U617" i="4" s="1"/>
  <c r="S790" i="4"/>
  <c r="S777" i="4"/>
  <c r="S830" i="4"/>
  <c r="S645" i="4"/>
  <c r="S517" i="4"/>
  <c r="S776" i="4"/>
  <c r="S809" i="4"/>
  <c r="S523" i="4"/>
  <c r="S673" i="4"/>
  <c r="S688" i="4"/>
  <c r="S738" i="4"/>
  <c r="S766" i="4"/>
  <c r="T766" i="4" s="1"/>
  <c r="S502" i="4"/>
  <c r="S731" i="4"/>
  <c r="S788" i="4"/>
  <c r="S482" i="4"/>
  <c r="T482" i="4" s="1"/>
  <c r="S651" i="4"/>
  <c r="S699" i="4"/>
  <c r="T699" i="4" s="1"/>
  <c r="S575" i="4"/>
  <c r="S846" i="4"/>
  <c r="S642" i="4"/>
  <c r="S705" i="4"/>
  <c r="S27" i="4"/>
  <c r="T27" i="4" s="1"/>
  <c r="U27" i="4" s="1"/>
  <c r="S603" i="4"/>
  <c r="S729" i="4"/>
  <c r="T729" i="4" s="1"/>
  <c r="S754" i="4"/>
  <c r="S803" i="4"/>
  <c r="S248" i="4"/>
  <c r="S568" i="4"/>
  <c r="S752" i="4"/>
  <c r="S736" i="4"/>
  <c r="T736" i="4" s="1"/>
  <c r="S843" i="4"/>
  <c r="S685" i="4"/>
  <c r="S501" i="4"/>
  <c r="S374" i="4"/>
  <c r="S602" i="4"/>
  <c r="S823" i="4"/>
  <c r="S644" i="4"/>
  <c r="T644" i="4" s="1"/>
  <c r="S45" i="4"/>
  <c r="S11" i="4"/>
  <c r="S557" i="4"/>
  <c r="S849" i="4"/>
  <c r="S10" i="4"/>
  <c r="S567" i="4"/>
  <c r="S73" i="4"/>
  <c r="S550" i="4"/>
  <c r="S676" i="4"/>
  <c r="S444" i="4"/>
  <c r="S416" i="4"/>
  <c r="S199" i="4"/>
  <c r="T199" i="4" s="1"/>
  <c r="S609" i="4"/>
  <c r="S605" i="4"/>
  <c r="T605" i="4" s="1"/>
  <c r="S495" i="4"/>
  <c r="S22" i="4"/>
  <c r="T22" i="4" s="1"/>
  <c r="U22" i="4" s="1"/>
  <c r="S82" i="4"/>
  <c r="T82" i="4" s="1"/>
  <c r="U82" i="4" s="1"/>
  <c r="S749" i="4"/>
  <c r="S774" i="4"/>
  <c r="S254" i="4"/>
  <c r="T254" i="4" s="1"/>
  <c r="S275" i="4"/>
  <c r="S669" i="4"/>
  <c r="S43" i="4"/>
  <c r="S833" i="4"/>
  <c r="S635" i="4"/>
  <c r="S691" i="4"/>
  <c r="S54" i="4"/>
  <c r="T54" i="4" s="1"/>
  <c r="S828" i="4"/>
  <c r="S622" i="4"/>
  <c r="S706" i="4"/>
  <c r="T706" i="4" s="1"/>
  <c r="S296" i="4"/>
  <c r="T296" i="4" s="1"/>
  <c r="S512" i="4"/>
  <c r="S561" i="4"/>
  <c r="S734" i="4"/>
  <c r="S786" i="4"/>
  <c r="S188" i="4"/>
  <c r="T188" i="4" s="1"/>
  <c r="S735" i="4"/>
  <c r="S762" i="4"/>
  <c r="S811" i="4"/>
  <c r="S584" i="4"/>
  <c r="S707" i="4"/>
  <c r="S805" i="4"/>
  <c r="S596" i="4"/>
  <c r="S409" i="4"/>
  <c r="T409" i="4" s="1"/>
  <c r="S101" i="4"/>
  <c r="S841" i="4"/>
  <c r="S659" i="4"/>
  <c r="S615" i="4"/>
  <c r="S532" i="4"/>
  <c r="S791" i="4"/>
  <c r="S829" i="4"/>
  <c r="S658" i="4"/>
  <c r="S52" i="4"/>
  <c r="S320" i="4"/>
  <c r="S36" i="4"/>
  <c r="X167" i="4"/>
  <c r="Y167" i="4" s="1"/>
  <c r="T786" i="4"/>
  <c r="AL236" i="4"/>
  <c r="AJ20" i="4"/>
  <c r="AK373" i="4"/>
  <c r="AL359" i="4"/>
  <c r="AY359" i="4" s="1"/>
  <c r="AL361" i="4"/>
  <c r="T802" i="4"/>
  <c r="AJ165" i="4"/>
  <c r="AW165" i="4" s="1"/>
  <c r="AI582" i="4"/>
  <c r="AV582" i="4" s="1"/>
  <c r="AI663" i="4"/>
  <c r="AV663" i="4" s="1"/>
  <c r="AJ179" i="4"/>
  <c r="AI840" i="4"/>
  <c r="AV840" i="4" s="1"/>
  <c r="T713" i="4"/>
  <c r="AI544" i="4"/>
  <c r="AV544" i="4" s="1"/>
  <c r="S742" i="4"/>
  <c r="U674" i="4"/>
  <c r="AI542" i="4"/>
  <c r="T818" i="4"/>
  <c r="AI760" i="4"/>
  <c r="T732" i="4"/>
  <c r="T738" i="4"/>
  <c r="U738" i="4" s="1"/>
  <c r="AI739" i="4"/>
  <c r="AV739" i="4" s="1"/>
  <c r="AI770" i="4"/>
  <c r="AI808" i="4"/>
  <c r="AV808" i="4" s="1"/>
  <c r="T646" i="4"/>
  <c r="AI543" i="4"/>
  <c r="AV543" i="4" s="1"/>
  <c r="AI798" i="4"/>
  <c r="AV798" i="4" s="1"/>
  <c r="AI781" i="4"/>
  <c r="AI522" i="4"/>
  <c r="AV522" i="4" s="1"/>
  <c r="AI595" i="4"/>
  <c r="AV595" i="4" s="1"/>
  <c r="T557" i="4"/>
  <c r="U557" i="4" s="1"/>
  <c r="U727" i="4"/>
  <c r="AI738" i="4"/>
  <c r="AV738" i="4" s="1"/>
  <c r="T746" i="4"/>
  <c r="T648" i="4"/>
  <c r="U648" i="4" s="1"/>
  <c r="AJ687" i="4"/>
  <c r="T582" i="4"/>
  <c r="AI731" i="4"/>
  <c r="AV731" i="4" s="1"/>
  <c r="AI792" i="4"/>
  <c r="AV792" i="4" s="1"/>
  <c r="T828" i="4"/>
  <c r="T679" i="4"/>
  <c r="U679" i="4" s="1"/>
  <c r="AI841" i="4"/>
  <c r="AV841" i="4" s="1"/>
  <c r="V148" i="4"/>
  <c r="AI699" i="4"/>
  <c r="AV699" i="4" s="1"/>
  <c r="AI752" i="4"/>
  <c r="AV752" i="4" s="1"/>
  <c r="AI697" i="4"/>
  <c r="AV697" i="4" s="1"/>
  <c r="T841" i="4"/>
  <c r="U841" i="4" s="1"/>
  <c r="T843" i="4"/>
  <c r="T665" i="4"/>
  <c r="AI788" i="4"/>
  <c r="AH486" i="4"/>
  <c r="AI744" i="4"/>
  <c r="AV744" i="4" s="1"/>
  <c r="S770" i="4"/>
  <c r="T671" i="4"/>
  <c r="T533" i="4"/>
  <c r="U533" i="4" s="1"/>
  <c r="W533" i="4" s="1"/>
  <c r="X533" i="4" s="1"/>
  <c r="Y533" i="4" s="1"/>
  <c r="Z533" i="4" s="1"/>
  <c r="AA533" i="4" s="1"/>
  <c r="AB533" i="4" s="1"/>
  <c r="AC533" i="4" s="1"/>
  <c r="AH615" i="4"/>
  <c r="T624" i="4"/>
  <c r="S815" i="4"/>
  <c r="AI613" i="4"/>
  <c r="AV613" i="4" s="1"/>
  <c r="T390" i="4"/>
  <c r="U390" i="4" s="1"/>
  <c r="U384" i="4"/>
  <c r="V384" i="4" s="1"/>
  <c r="W384" i="4" s="1"/>
  <c r="T227" i="4"/>
  <c r="U227" i="4" s="1"/>
  <c r="V227" i="4" s="1"/>
  <c r="AI585" i="4"/>
  <c r="AI716" i="4"/>
  <c r="AV716" i="4" s="1"/>
  <c r="U565" i="4"/>
  <c r="AI821" i="4"/>
  <c r="AV821" i="4" s="1"/>
  <c r="T510" i="4"/>
  <c r="AI857" i="4"/>
  <c r="AV857" i="4" s="1"/>
  <c r="T856" i="4"/>
  <c r="AI706" i="4"/>
  <c r="AV706" i="4" s="1"/>
  <c r="T629" i="4"/>
  <c r="T757" i="4"/>
  <c r="AI569" i="4"/>
  <c r="AV569" i="4" s="1"/>
  <c r="T567" i="4"/>
  <c r="AI724" i="4"/>
  <c r="T675" i="4"/>
  <c r="T602" i="4"/>
  <c r="T776" i="4"/>
  <c r="U652" i="4"/>
  <c r="T609" i="4"/>
  <c r="AI667" i="4"/>
  <c r="T749" i="4"/>
  <c r="AJ9" i="4"/>
  <c r="AW9" i="4" s="1"/>
  <c r="AI660" i="4"/>
  <c r="AV660" i="4" s="1"/>
  <c r="AJ728" i="4"/>
  <c r="AI679" i="4"/>
  <c r="AI530" i="4"/>
  <c r="AV530" i="4" s="1"/>
  <c r="AI844" i="4"/>
  <c r="AV844" i="4" s="1"/>
  <c r="T822" i="4"/>
  <c r="T833" i="4"/>
  <c r="T691" i="4"/>
  <c r="AI771" i="4"/>
  <c r="U706" i="4"/>
  <c r="V706" i="4" s="1"/>
  <c r="AI620" i="4"/>
  <c r="AV620" i="4" s="1"/>
  <c r="AI655" i="4"/>
  <c r="AV655" i="4" s="1"/>
  <c r="T543" i="4"/>
  <c r="T754" i="4"/>
  <c r="T540" i="4"/>
  <c r="T726" i="4"/>
  <c r="S585" i="4"/>
  <c r="T655" i="4"/>
  <c r="T733" i="4"/>
  <c r="AI533" i="4"/>
  <c r="AV533" i="4" s="1"/>
  <c r="T578" i="4"/>
  <c r="U578" i="4" s="1"/>
  <c r="T521" i="4"/>
  <c r="U629" i="4"/>
  <c r="V629" i="4" s="1"/>
  <c r="W629" i="4" s="1"/>
  <c r="AI619" i="4"/>
  <c r="AV619" i="4" s="1"/>
  <c r="AI767" i="4"/>
  <c r="AV767" i="4" s="1"/>
  <c r="T737" i="4"/>
  <c r="AH590" i="4"/>
  <c r="T550" i="4"/>
  <c r="U776" i="4"/>
  <c r="AI796" i="4"/>
  <c r="U582" i="4"/>
  <c r="AI610" i="4"/>
  <c r="AV610" i="4" s="1"/>
  <c r="V557" i="4"/>
  <c r="U843" i="4"/>
  <c r="V843" i="4" s="1"/>
  <c r="AJ840" i="4"/>
  <c r="AI621" i="4"/>
  <c r="AV621" i="4" s="1"/>
  <c r="AI822" i="4"/>
  <c r="AV822" i="4" s="1"/>
  <c r="AI523" i="4"/>
  <c r="U562" i="4"/>
  <c r="AJ544" i="4"/>
  <c r="AJ522" i="4"/>
  <c r="AW522" i="4" s="1"/>
  <c r="T563" i="4"/>
  <c r="AI831" i="4"/>
  <c r="AV831" i="4" s="1"/>
  <c r="T846" i="4"/>
  <c r="U846" i="4" s="1"/>
  <c r="U716" i="4"/>
  <c r="AI775" i="4"/>
  <c r="AV775" i="4" s="1"/>
  <c r="AI551" i="4"/>
  <c r="AV551" i="4" s="1"/>
  <c r="AI805" i="4"/>
  <c r="T594" i="4"/>
  <c r="T640" i="4"/>
  <c r="U709" i="4"/>
  <c r="T789" i="4"/>
  <c r="AJ533" i="4"/>
  <c r="AW533" i="4" s="1"/>
  <c r="AJ841" i="4"/>
  <c r="AI513" i="4"/>
  <c r="AV513" i="4" s="1"/>
  <c r="AI491" i="4"/>
  <c r="AV491" i="4" s="1"/>
  <c r="AI813" i="4"/>
  <c r="AV813" i="4" s="1"/>
  <c r="T651" i="4"/>
  <c r="T490" i="4"/>
  <c r="U490" i="4" s="1"/>
  <c r="AJ808" i="4"/>
  <c r="AW808" i="4" s="1"/>
  <c r="AI786" i="4"/>
  <c r="AV786" i="4" s="1"/>
  <c r="T752" i="4"/>
  <c r="AI561" i="4"/>
  <c r="AV561" i="4" s="1"/>
  <c r="AI804" i="4"/>
  <c r="AV804" i="4" s="1"/>
  <c r="AI713" i="4"/>
  <c r="AV713" i="4" s="1"/>
  <c r="U818" i="4"/>
  <c r="V727" i="4"/>
  <c r="W727" i="4" s="1"/>
  <c r="X727" i="4" s="1"/>
  <c r="AI644" i="4"/>
  <c r="AI795" i="4"/>
  <c r="AI810" i="4"/>
  <c r="AV810" i="4" s="1"/>
  <c r="T604" i="4"/>
  <c r="U604" i="4" s="1"/>
  <c r="U593" i="4"/>
  <c r="T693" i="4"/>
  <c r="T785" i="4"/>
  <c r="S760" i="4"/>
  <c r="T509" i="4"/>
  <c r="U828" i="4"/>
  <c r="AI854" i="4"/>
  <c r="AV854" i="4" s="1"/>
  <c r="T621" i="4"/>
  <c r="T829" i="4"/>
  <c r="U829" i="4" s="1"/>
  <c r="AH608" i="4"/>
  <c r="AI677" i="4"/>
  <c r="AV677" i="4" s="1"/>
  <c r="S506" i="4"/>
  <c r="AH802" i="4"/>
  <c r="AI773" i="4"/>
  <c r="AV773" i="4" s="1"/>
  <c r="AI783" i="4"/>
  <c r="AV783" i="4" s="1"/>
  <c r="T672" i="4"/>
  <c r="T799" i="4"/>
  <c r="AI718" i="4"/>
  <c r="T544" i="4"/>
  <c r="T488" i="4"/>
  <c r="T547" i="4"/>
  <c r="AI605" i="4"/>
  <c r="AV605" i="4" s="1"/>
  <c r="AH506" i="4"/>
  <c r="AI611" i="4"/>
  <c r="AI493" i="4"/>
  <c r="AJ570" i="4"/>
  <c r="AW570" i="4" s="1"/>
  <c r="T501" i="4"/>
  <c r="S606" i="4"/>
  <c r="T575" i="4"/>
  <c r="U575" i="4" s="1"/>
  <c r="U668" i="4"/>
  <c r="V668" i="4" s="1"/>
  <c r="W668" i="4" s="1"/>
  <c r="AH592" i="4"/>
  <c r="S485" i="4"/>
  <c r="AI830" i="4"/>
  <c r="AV830" i="4" s="1"/>
  <c r="AI847" i="4"/>
  <c r="AV847" i="4" s="1"/>
  <c r="S711" i="4"/>
  <c r="AH562" i="4"/>
  <c r="T788" i="4"/>
  <c r="U788" i="4" s="1"/>
  <c r="S68" i="4"/>
  <c r="S284" i="4"/>
  <c r="S171" i="4"/>
  <c r="U217" i="4"/>
  <c r="V217" i="4" s="1"/>
  <c r="T571" i="4"/>
  <c r="AJ730" i="4"/>
  <c r="U120" i="4"/>
  <c r="S253" i="4"/>
  <c r="S451" i="4"/>
  <c r="T18" i="4"/>
  <c r="S147" i="4"/>
  <c r="S172" i="4"/>
  <c r="S408" i="4"/>
  <c r="T194" i="4"/>
  <c r="U194" i="4" s="1"/>
  <c r="S330" i="4"/>
  <c r="T40" i="4"/>
  <c r="AJ716" i="4"/>
  <c r="AW716" i="4" s="1"/>
  <c r="U510" i="4"/>
  <c r="T687" i="4"/>
  <c r="U514" i="4"/>
  <c r="T368" i="4"/>
  <c r="S46" i="4"/>
  <c r="S229" i="4"/>
  <c r="S78" i="4"/>
  <c r="S87" i="4"/>
  <c r="S316" i="4"/>
  <c r="S282" i="4"/>
  <c r="S99" i="4"/>
  <c r="T81" i="4"/>
  <c r="T271" i="4"/>
  <c r="AI602" i="4"/>
  <c r="AV602" i="4" s="1"/>
  <c r="AJ607" i="4"/>
  <c r="AW607" i="4" s="1"/>
  <c r="AJ660" i="4"/>
  <c r="U540" i="4"/>
  <c r="V540" i="4" s="1"/>
  <c r="AI525" i="4"/>
  <c r="AV525" i="4" s="1"/>
  <c r="S89" i="4"/>
  <c r="T305" i="4"/>
  <c r="U209" i="4"/>
  <c r="T287" i="4"/>
  <c r="T383" i="4"/>
  <c r="T213" i="4"/>
  <c r="S102" i="4"/>
  <c r="S214" i="4"/>
  <c r="S108" i="4"/>
  <c r="T114" i="4"/>
  <c r="AH503" i="4"/>
  <c r="AI749" i="4"/>
  <c r="AV749" i="4" s="1"/>
  <c r="T663" i="4"/>
  <c r="AJ519" i="4"/>
  <c r="V533" i="4"/>
  <c r="S201" i="4"/>
  <c r="S32" i="4"/>
  <c r="S238" i="4"/>
  <c r="S86" i="4"/>
  <c r="T311" i="4"/>
  <c r="T428" i="4"/>
  <c r="T84" i="4"/>
  <c r="S29" i="4"/>
  <c r="S283" i="4"/>
  <c r="T291" i="4"/>
  <c r="AI832" i="4"/>
  <c r="T618" i="4"/>
  <c r="U618" i="4" s="1"/>
  <c r="V618" i="4" s="1"/>
  <c r="AJ621" i="4"/>
  <c r="T816" i="4"/>
  <c r="S185" i="4"/>
  <c r="S161" i="4"/>
  <c r="T103" i="4"/>
  <c r="S327" i="4"/>
  <c r="T357" i="4"/>
  <c r="S350" i="4"/>
  <c r="S446" i="4"/>
  <c r="U188" i="4"/>
  <c r="S251" i="4"/>
  <c r="T298" i="4"/>
  <c r="S378" i="4"/>
  <c r="S111" i="4"/>
  <c r="AI512" i="4"/>
  <c r="AV512" i="4" s="1"/>
  <c r="AI509" i="4"/>
  <c r="U594" i="4"/>
  <c r="V594" i="4" s="1"/>
  <c r="W594" i="4" s="1"/>
  <c r="V818" i="4"/>
  <c r="W818" i="4" s="1"/>
  <c r="X818" i="4" s="1"/>
  <c r="T577" i="4"/>
  <c r="U241" i="4"/>
  <c r="V241" i="4" s="1"/>
  <c r="S88" i="4"/>
  <c r="S349" i="4"/>
  <c r="S71" i="4"/>
  <c r="S430" i="4"/>
  <c r="T388" i="4"/>
  <c r="T308" i="4"/>
  <c r="T220" i="4"/>
  <c r="U220" i="4" s="1"/>
  <c r="V220" i="4" s="1"/>
  <c r="T266" i="4"/>
  <c r="S90" i="4"/>
  <c r="S458" i="4"/>
  <c r="AH557" i="4"/>
  <c r="AH638" i="4"/>
  <c r="AU638" i="4" s="1"/>
  <c r="AJ804" i="4"/>
  <c r="AW804" i="4" s="1"/>
  <c r="T133" i="4"/>
  <c r="S276" i="4"/>
  <c r="S363" i="4"/>
  <c r="S314" i="4"/>
  <c r="S179" i="4"/>
  <c r="S339" i="4"/>
  <c r="S347" i="4"/>
  <c r="U254" i="4"/>
  <c r="V254" i="4" s="1"/>
  <c r="T338" i="4"/>
  <c r="U338" i="4" s="1"/>
  <c r="V338" i="4" s="1"/>
  <c r="AI630" i="4"/>
  <c r="AI515" i="4"/>
  <c r="AJ677" i="4"/>
  <c r="AJ783" i="4"/>
  <c r="T747" i="4"/>
  <c r="AJ631" i="4"/>
  <c r="AW631" i="4" s="1"/>
  <c r="AH614" i="4"/>
  <c r="AJ699" i="4"/>
  <c r="S616" i="4"/>
  <c r="T581" i="4"/>
  <c r="AI520" i="4"/>
  <c r="AV520" i="4" s="1"/>
  <c r="AH725" i="4"/>
  <c r="AI704" i="4"/>
  <c r="AJ661" i="4"/>
  <c r="AW661" i="4" s="1"/>
  <c r="T573" i="4"/>
  <c r="U573" i="4" s="1"/>
  <c r="V573" i="4" s="1"/>
  <c r="AJ738" i="4"/>
  <c r="AI609" i="4"/>
  <c r="AV609" i="4" s="1"/>
  <c r="AI708" i="4"/>
  <c r="AV708" i="4" s="1"/>
  <c r="V583" i="4"/>
  <c r="W583" i="4" s="1"/>
  <c r="X583" i="4" s="1"/>
  <c r="T520" i="4"/>
  <c r="AJ561" i="4"/>
  <c r="AJ602" i="4"/>
  <c r="AW602" i="4" s="1"/>
  <c r="AH576" i="4"/>
  <c r="AI514" i="4"/>
  <c r="AV514" i="4" s="1"/>
  <c r="AI566" i="4"/>
  <c r="AV566" i="4" s="1"/>
  <c r="AJ713" i="4"/>
  <c r="AH722" i="4"/>
  <c r="AU722" i="4" s="1"/>
  <c r="S759" i="4"/>
  <c r="S821" i="4"/>
  <c r="U799" i="4"/>
  <c r="V799" i="4" s="1"/>
  <c r="U741" i="4"/>
  <c r="U816" i="4"/>
  <c r="S835" i="4"/>
  <c r="T796" i="4"/>
  <c r="AH563" i="4"/>
  <c r="AU563" i="4" s="1"/>
  <c r="AH848" i="4"/>
  <c r="AU848" i="4" s="1"/>
  <c r="U577" i="4"/>
  <c r="V577" i="4" s="1"/>
  <c r="W577" i="4" s="1"/>
  <c r="AI807" i="4"/>
  <c r="AJ785" i="4"/>
  <c r="AW785" i="4" s="1"/>
  <c r="T110" i="4"/>
  <c r="U110" i="4" s="1"/>
  <c r="V110" i="4" s="1"/>
  <c r="W110" i="4" s="1"/>
  <c r="AH632" i="4"/>
  <c r="AU632" i="4" s="1"/>
  <c r="AJ773" i="4"/>
  <c r="AW773" i="4" s="1"/>
  <c r="AJ821" i="4"/>
  <c r="AI843" i="4"/>
  <c r="T538" i="4"/>
  <c r="V510" i="4"/>
  <c r="W510" i="4" s="1"/>
  <c r="AH703" i="4"/>
  <c r="AU703" i="4" s="1"/>
  <c r="AH751" i="4"/>
  <c r="T620" i="4"/>
  <c r="T740" i="4"/>
  <c r="U687" i="4"/>
  <c r="V687" i="4" s="1"/>
  <c r="T743" i="4"/>
  <c r="U802" i="4"/>
  <c r="U861" i="4"/>
  <c r="S782" i="4"/>
  <c r="AH572" i="4"/>
  <c r="AU572" i="4" s="1"/>
  <c r="T608" i="4"/>
  <c r="AI836" i="4"/>
  <c r="AV836" i="4" s="1"/>
  <c r="T499" i="4"/>
  <c r="AI733" i="4"/>
  <c r="AV733" i="4" s="1"/>
  <c r="AI696" i="4"/>
  <c r="AV696" i="4" s="1"/>
  <c r="U856" i="4"/>
  <c r="S844" i="4"/>
  <c r="AI487" i="4"/>
  <c r="AH606" i="4"/>
  <c r="AJ639" i="4"/>
  <c r="AW639" i="4" s="1"/>
  <c r="S519" i="4"/>
  <c r="AJ691" i="4"/>
  <c r="AW691" i="4" s="1"/>
  <c r="V709" i="4"/>
  <c r="AI646" i="4"/>
  <c r="AI536" i="4"/>
  <c r="AV536" i="4" s="1"/>
  <c r="T531" i="4"/>
  <c r="AH669" i="4"/>
  <c r="AU669" i="4" s="1"/>
  <c r="AI547" i="4"/>
  <c r="AV547" i="4" s="1"/>
  <c r="AI583" i="4"/>
  <c r="AV583" i="4" s="1"/>
  <c r="AI642" i="4"/>
  <c r="AV642" i="4" s="1"/>
  <c r="AJ744" i="4"/>
  <c r="AH727" i="4"/>
  <c r="S500" i="4"/>
  <c r="T559" i="4"/>
  <c r="U559" i="4" s="1"/>
  <c r="V559" i="4" s="1"/>
  <c r="AH789" i="4"/>
  <c r="AU789" i="4" s="1"/>
  <c r="AJ857" i="4"/>
  <c r="S686" i="4"/>
  <c r="T632" i="4"/>
  <c r="S649" i="4"/>
  <c r="AI567" i="4"/>
  <c r="AV567" i="4" s="1"/>
  <c r="AJ525" i="4"/>
  <c r="AW525" i="4" s="1"/>
  <c r="AI641" i="4"/>
  <c r="AI675" i="4"/>
  <c r="AV675" i="4" s="1"/>
  <c r="AI488" i="4"/>
  <c r="AV488" i="4" s="1"/>
  <c r="AH552" i="4"/>
  <c r="AU552" i="4" s="1"/>
  <c r="AJ666" i="4"/>
  <c r="AW666" i="4" s="1"/>
  <c r="AI683" i="4"/>
  <c r="AV683" i="4" s="1"/>
  <c r="AH816" i="4"/>
  <c r="AU816" i="4" s="1"/>
  <c r="AI853" i="4"/>
  <c r="AV853" i="4" s="1"/>
  <c r="AI800" i="4"/>
  <c r="AI526" i="4"/>
  <c r="AV526" i="4" s="1"/>
  <c r="AI790" i="4"/>
  <c r="W601" i="4"/>
  <c r="S492" i="4"/>
  <c r="U579" i="4"/>
  <c r="V579" i="4" s="1"/>
  <c r="AH723" i="4"/>
  <c r="AU723" i="4" s="1"/>
  <c r="AJ817" i="4"/>
  <c r="AW817" i="4" s="1"/>
  <c r="S703" i="4"/>
  <c r="S683" i="4"/>
  <c r="AI591" i="4"/>
  <c r="AV591" i="4" s="1"/>
  <c r="AI508" i="4"/>
  <c r="AI531" i="4"/>
  <c r="AV531" i="4" s="1"/>
  <c r="AH518" i="4"/>
  <c r="AU518" i="4" s="1"/>
  <c r="AJ582" i="4"/>
  <c r="AW582" i="4" s="1"/>
  <c r="AJ599" i="4"/>
  <c r="AH747" i="4"/>
  <c r="AU747" i="4" s="1"/>
  <c r="V514" i="4"/>
  <c r="AK661" i="4"/>
  <c r="AX661" i="4" s="1"/>
  <c r="AI492" i="4"/>
  <c r="AV492" i="4" s="1"/>
  <c r="V593" i="4"/>
  <c r="U525" i="4"/>
  <c r="V525" i="4" s="1"/>
  <c r="V513" i="4"/>
  <c r="U756" i="4"/>
  <c r="V756" i="4" s="1"/>
  <c r="AI612" i="4"/>
  <c r="AV612" i="4" s="1"/>
  <c r="S572" i="4"/>
  <c r="AI838" i="4"/>
  <c r="AI797" i="4"/>
  <c r="U488" i="4"/>
  <c r="AI754" i="4"/>
  <c r="U848" i="4"/>
  <c r="AI524" i="4"/>
  <c r="AV524" i="4" s="1"/>
  <c r="AI578" i="4"/>
  <c r="AV578" i="4" s="1"/>
  <c r="AI625" i="4"/>
  <c r="T526" i="4"/>
  <c r="AI756" i="4"/>
  <c r="T763" i="4"/>
  <c r="U763" i="4" s="1"/>
  <c r="U757" i="4"/>
  <c r="V757" i="4" s="1"/>
  <c r="AI787" i="4"/>
  <c r="S694" i="4"/>
  <c r="U746" i="4"/>
  <c r="S807" i="4"/>
  <c r="U640" i="4"/>
  <c r="S778" i="4"/>
  <c r="S626" i="4"/>
  <c r="U764" i="4"/>
  <c r="T670" i="4"/>
  <c r="U744" i="4"/>
  <c r="AH601" i="4"/>
  <c r="AU601" i="4" s="1"/>
  <c r="AH558" i="4"/>
  <c r="AU558" i="4" s="1"/>
  <c r="AI618" i="4"/>
  <c r="AV618" i="4" s="1"/>
  <c r="AJ670" i="4"/>
  <c r="AI588" i="4"/>
  <c r="AV588" i="4" s="1"/>
  <c r="AJ609" i="4"/>
  <c r="AW609" i="4" s="1"/>
  <c r="AK533" i="4"/>
  <c r="AH645" i="4"/>
  <c r="AU645" i="4" s="1"/>
  <c r="AJ733" i="4"/>
  <c r="AJ853" i="4"/>
  <c r="AW853" i="4" s="1"/>
  <c r="U547" i="4"/>
  <c r="AJ696" i="4"/>
  <c r="AW696" i="4" s="1"/>
  <c r="AH629" i="4"/>
  <c r="AH672" i="4"/>
  <c r="AU672" i="4" s="1"/>
  <c r="AH780" i="4"/>
  <c r="AI842" i="4"/>
  <c r="AV842" i="4" s="1"/>
  <c r="S515" i="4"/>
  <c r="S552" i="4"/>
  <c r="U693" i="4"/>
  <c r="V693" i="4" s="1"/>
  <c r="U785" i="4"/>
  <c r="AJ753" i="4"/>
  <c r="AW753" i="4" s="1"/>
  <c r="S842" i="4"/>
  <c r="AI521" i="4"/>
  <c r="AV521" i="4" s="1"/>
  <c r="AJ810" i="4"/>
  <c r="AJ735" i="4"/>
  <c r="AI715" i="4"/>
  <c r="S753" i="4"/>
  <c r="S702" i="4"/>
  <c r="S698" i="4"/>
  <c r="T812" i="4"/>
  <c r="U812" i="4" s="1"/>
  <c r="AJ546" i="4"/>
  <c r="T534" i="4"/>
  <c r="U534" i="4" s="1"/>
  <c r="U822" i="4"/>
  <c r="V822" i="4" s="1"/>
  <c r="S516" i="4"/>
  <c r="S546" i="4"/>
  <c r="S767" i="4"/>
  <c r="T695" i="4"/>
  <c r="U695" i="4" s="1"/>
  <c r="S690" i="4"/>
  <c r="S804" i="4"/>
  <c r="T851" i="4"/>
  <c r="U733" i="4"/>
  <c r="U789" i="4"/>
  <c r="AH568" i="4"/>
  <c r="AU568" i="4" s="1"/>
  <c r="AH674" i="4"/>
  <c r="AU674" i="4" s="1"/>
  <c r="T554" i="4"/>
  <c r="S607" i="4"/>
  <c r="T840" i="4"/>
  <c r="AI777" i="4"/>
  <c r="AV777" i="4" s="1"/>
  <c r="AH850" i="4"/>
  <c r="AU850" i="4" s="1"/>
  <c r="U544" i="4"/>
  <c r="S587" i="4"/>
  <c r="U747" i="4"/>
  <c r="V747" i="4" s="1"/>
  <c r="W747" i="4" s="1"/>
  <c r="U655" i="4"/>
  <c r="W709" i="4"/>
  <c r="X709" i="4" s="1"/>
  <c r="Y709" i="4" s="1"/>
  <c r="S689" i="4"/>
  <c r="T678" i="4"/>
  <c r="AJ492" i="4"/>
  <c r="AW492" i="4" s="1"/>
  <c r="AK631" i="4"/>
  <c r="AX631" i="4" s="1"/>
  <c r="AH650" i="4"/>
  <c r="AH801" i="4"/>
  <c r="AU801" i="4" s="1"/>
  <c r="S628" i="4"/>
  <c r="AJ708" i="4"/>
  <c r="AW708" i="4" s="1"/>
  <c r="AK785" i="4"/>
  <c r="AX785" i="4" s="1"/>
  <c r="AI759" i="4"/>
  <c r="AI827" i="4"/>
  <c r="AV827" i="4" s="1"/>
  <c r="S580" i="4"/>
  <c r="AI633" i="4"/>
  <c r="AV633" i="4" s="1"/>
  <c r="AJ731" i="4"/>
  <c r="AW731" i="4" s="1"/>
  <c r="S775" i="4"/>
  <c r="U701" i="4"/>
  <c r="V648" i="4"/>
  <c r="AJ573" i="4"/>
  <c r="AJ752" i="4"/>
  <c r="AW752" i="4" s="1"/>
  <c r="S715" i="4"/>
  <c r="AI539" i="4"/>
  <c r="AJ513" i="4"/>
  <c r="AI811" i="4"/>
  <c r="AV811" i="4" s="1"/>
  <c r="T855" i="4"/>
  <c r="T508" i="4"/>
  <c r="AJ706" i="4"/>
  <c r="AW706" i="4" s="1"/>
  <c r="S600" i="4"/>
  <c r="V679" i="4"/>
  <c r="S827" i="4"/>
  <c r="T631" i="4"/>
  <c r="S834" i="4"/>
  <c r="S748" i="4"/>
  <c r="T810" i="4"/>
  <c r="S859" i="4"/>
  <c r="AJ534" i="4"/>
  <c r="AW534" i="4" s="1"/>
  <c r="AJ536" i="4"/>
  <c r="AW536" i="4" s="1"/>
  <c r="AJ500" i="4"/>
  <c r="AW500" i="4" s="1"/>
  <c r="AI839" i="4"/>
  <c r="AV839" i="4" s="1"/>
  <c r="S496" i="4"/>
  <c r="T639" i="4"/>
  <c r="S761" i="4"/>
  <c r="T772" i="4"/>
  <c r="AI635" i="4"/>
  <c r="AV635" i="4" s="1"/>
  <c r="AJ822" i="4"/>
  <c r="AW822" i="4" s="1"/>
  <c r="AJ588" i="4"/>
  <c r="AW588" i="4" s="1"/>
  <c r="T486" i="4"/>
  <c r="AJ809" i="4"/>
  <c r="AW809" i="4" s="1"/>
  <c r="U845" i="4"/>
  <c r="S755" i="4"/>
  <c r="T507" i="4"/>
  <c r="U507" i="4" s="1"/>
  <c r="AJ605" i="4"/>
  <c r="AI846" i="4"/>
  <c r="AV846" i="4" s="1"/>
  <c r="T854" i="4"/>
  <c r="U854" i="4" s="1"/>
  <c r="S697" i="4"/>
  <c r="S589" i="4"/>
  <c r="S560" i="4"/>
  <c r="AH720" i="4"/>
  <c r="AU720" i="4" s="1"/>
  <c r="S654" i="4"/>
  <c r="S819" i="4"/>
  <c r="S415" i="4"/>
  <c r="T838" i="4"/>
  <c r="AI640" i="4"/>
  <c r="AV640" i="4" s="1"/>
  <c r="U662" i="4"/>
  <c r="S817" i="4"/>
  <c r="S636" i="4"/>
  <c r="T685" i="4"/>
  <c r="AI652" i="4"/>
  <c r="AV652" i="4" s="1"/>
  <c r="AH538" i="4"/>
  <c r="AU538" i="4" s="1"/>
  <c r="S489" i="4"/>
  <c r="S494" i="4"/>
  <c r="AI814" i="4"/>
  <c r="AV814" i="4" s="1"/>
  <c r="T503" i="4"/>
  <c r="S852" i="4"/>
  <c r="U769" i="4"/>
  <c r="V769" i="4" s="1"/>
  <c r="S723" i="4"/>
  <c r="T793" i="4"/>
  <c r="U793" i="4" s="1"/>
  <c r="T491" i="4"/>
  <c r="U491" i="4" s="1"/>
  <c r="S261" i="4"/>
  <c r="AK522" i="4"/>
  <c r="AJ530" i="4"/>
  <c r="AH564" i="4"/>
  <c r="AU564" i="4" s="1"/>
  <c r="AH622" i="4"/>
  <c r="AU622" i="4" s="1"/>
  <c r="AH589" i="4"/>
  <c r="AU589" i="4" s="1"/>
  <c r="AI651" i="4"/>
  <c r="AV651" i="4" s="1"/>
  <c r="S555" i="4"/>
  <c r="T634" i="4"/>
  <c r="AH700" i="4"/>
  <c r="AU700" i="4" s="1"/>
  <c r="AH768" i="4"/>
  <c r="AU768" i="4" s="1"/>
  <c r="AH682" i="4"/>
  <c r="AU682" i="4" s="1"/>
  <c r="AJ844" i="4"/>
  <c r="AI758" i="4"/>
  <c r="AV758" i="4" s="1"/>
  <c r="V562" i="4"/>
  <c r="T708" i="4"/>
  <c r="S847" i="4"/>
  <c r="S824" i="4"/>
  <c r="T720" i="4"/>
  <c r="U691" i="4"/>
  <c r="V691" i="4" s="1"/>
  <c r="W691" i="4" s="1"/>
  <c r="AJ761" i="4"/>
  <c r="AW761" i="4" s="1"/>
  <c r="T790" i="4"/>
  <c r="U790" i="4" s="1"/>
  <c r="V790" i="4" s="1"/>
  <c r="U737" i="4"/>
  <c r="T850" i="4"/>
  <c r="U677" i="4"/>
  <c r="V677" i="4" s="1"/>
  <c r="W677" i="4" s="1"/>
  <c r="U750" i="4"/>
  <c r="S739" i="4"/>
  <c r="T797" i="4"/>
  <c r="AH574" i="4"/>
  <c r="AJ636" i="4"/>
  <c r="AJ485" i="4"/>
  <c r="AH528" i="4"/>
  <c r="AU528" i="4" s="1"/>
  <c r="AH594" i="4"/>
  <c r="AU594" i="4" s="1"/>
  <c r="AJ613" i="4"/>
  <c r="AJ656" i="4"/>
  <c r="AI717" i="4"/>
  <c r="AJ845" i="4"/>
  <c r="AW845" i="4" s="1"/>
  <c r="S527" i="4"/>
  <c r="T527" i="4" s="1"/>
  <c r="AH829" i="4"/>
  <c r="AU829" i="4" s="1"/>
  <c r="S528" i="4"/>
  <c r="T611" i="4"/>
  <c r="AJ680" i="4"/>
  <c r="AW680" i="4" s="1"/>
  <c r="AH743" i="4"/>
  <c r="AU743" i="4" s="1"/>
  <c r="AJ782" i="4"/>
  <c r="AW782" i="4" s="1"/>
  <c r="U522" i="4"/>
  <c r="AJ648" i="4"/>
  <c r="AW648" i="4" s="1"/>
  <c r="AH741" i="4"/>
  <c r="AU741" i="4" s="1"/>
  <c r="S539" i="4"/>
  <c r="S614" i="4"/>
  <c r="S700" i="4"/>
  <c r="T783" i="4"/>
  <c r="S647" i="4"/>
  <c r="S625" i="4"/>
  <c r="S643" i="4"/>
  <c r="T692" i="4"/>
  <c r="U692" i="4" s="1"/>
  <c r="T805" i="4"/>
  <c r="U805" i="4" s="1"/>
  <c r="AH535" i="4"/>
  <c r="AU535" i="4" s="1"/>
  <c r="U714" i="4"/>
  <c r="V714" i="4" s="1"/>
  <c r="W714" i="4" s="1"/>
  <c r="AH497" i="4"/>
  <c r="AU497" i="4" s="1"/>
  <c r="AI579" i="4"/>
  <c r="AV579" i="4" s="1"/>
  <c r="AI676" i="4"/>
  <c r="AV676" i="4" s="1"/>
  <c r="AH537" i="4"/>
  <c r="AH684" i="4"/>
  <c r="AU684" i="4" s="1"/>
  <c r="AI746" i="4"/>
  <c r="AI824" i="4"/>
  <c r="AV824" i="4" s="1"/>
  <c r="T584" i="4"/>
  <c r="U584" i="4" s="1"/>
  <c r="S586" i="4"/>
  <c r="S599" i="4"/>
  <c r="T707" i="4"/>
  <c r="T704" i="4"/>
  <c r="S717" i="4"/>
  <c r="T717" i="4" s="1"/>
  <c r="U717" i="4" s="1"/>
  <c r="S780" i="4"/>
  <c r="U684" i="4"/>
  <c r="V684" i="4" s="1"/>
  <c r="S745" i="4"/>
  <c r="AI580" i="4"/>
  <c r="AK570" i="4"/>
  <c r="AI695" i="4"/>
  <c r="U651" i="4"/>
  <c r="S143" i="4"/>
  <c r="AJ569" i="4"/>
  <c r="AW569" i="4" s="1"/>
  <c r="T725" i="4"/>
  <c r="AI806" i="4"/>
  <c r="AV806" i="4" s="1"/>
  <c r="AI671" i="4"/>
  <c r="AV671" i="4" s="1"/>
  <c r="AI755" i="4"/>
  <c r="AV755" i="4" s="1"/>
  <c r="S637" i="4"/>
  <c r="AJ595" i="4"/>
  <c r="AH698" i="4"/>
  <c r="AU698" i="4" s="1"/>
  <c r="AI793" i="4"/>
  <c r="AV793" i="4" s="1"/>
  <c r="S623" i="4"/>
  <c r="T623" i="4" s="1"/>
  <c r="AI732" i="4"/>
  <c r="AV732" i="4" s="1"/>
  <c r="T809" i="4"/>
  <c r="AI649" i="4"/>
  <c r="AV649" i="4" s="1"/>
  <c r="AH584" i="4"/>
  <c r="AU584" i="4" s="1"/>
  <c r="AI637" i="4"/>
  <c r="AI833" i="4"/>
  <c r="S529" i="4"/>
  <c r="AI688" i="4"/>
  <c r="AV688" i="4" s="1"/>
  <c r="S801" i="4"/>
  <c r="S765" i="4"/>
  <c r="S825" i="4"/>
  <c r="AH616" i="4"/>
  <c r="AH664" i="4"/>
  <c r="AH643" i="4"/>
  <c r="AU643" i="4" s="1"/>
  <c r="AI685" i="4"/>
  <c r="AV685" i="4" s="1"/>
  <c r="AJ559" i="4"/>
  <c r="AI548" i="4"/>
  <c r="AV548" i="4" s="1"/>
  <c r="AK549" i="4"/>
  <c r="AI763" i="4"/>
  <c r="AI659" i="4"/>
  <c r="AI489" i="4"/>
  <c r="AV489" i="4" s="1"/>
  <c r="T523" i="4"/>
  <c r="AI658" i="4"/>
  <c r="AJ681" i="4"/>
  <c r="AI627" i="4"/>
  <c r="AV627" i="4" s="1"/>
  <c r="AJ798" i="4"/>
  <c r="AW798" i="4" s="1"/>
  <c r="AH709" i="4"/>
  <c r="AH764" i="4"/>
  <c r="S535" i="4"/>
  <c r="T590" i="4"/>
  <c r="U590" i="4" s="1"/>
  <c r="U536" i="4"/>
  <c r="V536" i="4" s="1"/>
  <c r="AH791" i="4"/>
  <c r="AH856" i="4"/>
  <c r="AU856" i="4" s="1"/>
  <c r="T591" i="4"/>
  <c r="AH765" i="4"/>
  <c r="S511" i="4"/>
  <c r="S857" i="4"/>
  <c r="S661" i="4"/>
  <c r="T777" i="4"/>
  <c r="T635" i="4"/>
  <c r="T645" i="4"/>
  <c r="U645" i="4" s="1"/>
  <c r="S574" i="4"/>
  <c r="AJ619" i="4"/>
  <c r="AW619" i="4" s="1"/>
  <c r="AI657" i="4"/>
  <c r="AV657" i="4" s="1"/>
  <c r="S541" i="4"/>
  <c r="V617" i="4"/>
  <c r="W617" i="4" s="1"/>
  <c r="AI828" i="4"/>
  <c r="U699" i="4"/>
  <c r="V699" i="4" s="1"/>
  <c r="W699" i="4" s="1"/>
  <c r="AH540" i="4"/>
  <c r="AU540" i="4" s="1"/>
  <c r="AI586" i="4"/>
  <c r="AV586" i="4" s="1"/>
  <c r="AH490" i="4"/>
  <c r="AU490" i="4" s="1"/>
  <c r="AH624" i="4"/>
  <c r="AU624" i="4" s="1"/>
  <c r="AH600" i="4"/>
  <c r="AU600" i="4" s="1"/>
  <c r="AH823" i="4"/>
  <c r="AU823" i="4" s="1"/>
  <c r="S504" i="4"/>
  <c r="V490" i="4"/>
  <c r="W490" i="4" s="1"/>
  <c r="V548" i="4"/>
  <c r="AH721" i="4"/>
  <c r="AH553" i="4"/>
  <c r="AI598" i="4"/>
  <c r="AH729" i="4"/>
  <c r="AH858" i="4"/>
  <c r="AU858" i="4" s="1"/>
  <c r="T596" i="4"/>
  <c r="AI678" i="4"/>
  <c r="AV678" i="4" s="1"/>
  <c r="AI849" i="4"/>
  <c r="AJ663" i="4"/>
  <c r="AW663" i="4" s="1"/>
  <c r="AH762" i="4"/>
  <c r="AU762" i="4" s="1"/>
  <c r="S569" i="4"/>
  <c r="T619" i="4"/>
  <c r="S660" i="4"/>
  <c r="U713" i="4"/>
  <c r="V713" i="4" s="1"/>
  <c r="T710" i="4"/>
  <c r="U813" i="4"/>
  <c r="V813" i="4" s="1"/>
  <c r="W813" i="4" s="1"/>
  <c r="AH496" i="4"/>
  <c r="AU496" i="4" s="1"/>
  <c r="S570" i="4"/>
  <c r="AI837" i="4"/>
  <c r="AH686" i="4"/>
  <c r="AU686" i="4" s="1"/>
  <c r="AH693" i="4"/>
  <c r="AU693" i="4" s="1"/>
  <c r="S537" i="4"/>
  <c r="T682" i="4"/>
  <c r="U682" i="4" s="1"/>
  <c r="V682" i="4" s="1"/>
  <c r="W682" i="4" s="1"/>
  <c r="AH653" i="4"/>
  <c r="AU653" i="4" s="1"/>
  <c r="AI499" i="4"/>
  <c r="AV499" i="4" s="1"/>
  <c r="AI662" i="4"/>
  <c r="AV662" i="4" s="1"/>
  <c r="AI855" i="4"/>
  <c r="AV855" i="4" s="1"/>
  <c r="AH794" i="4"/>
  <c r="AU794" i="4" s="1"/>
  <c r="T705" i="4"/>
  <c r="U705" i="4" s="1"/>
  <c r="AI826" i="4"/>
  <c r="AI702" i="4"/>
  <c r="AI647" i="4"/>
  <c r="AV647" i="4" s="1"/>
  <c r="AK569" i="4"/>
  <c r="AJ491" i="4"/>
  <c r="AW491" i="4" s="1"/>
  <c r="AI820" i="4"/>
  <c r="U497" i="4"/>
  <c r="U563" i="4"/>
  <c r="AI745" i="4"/>
  <c r="AV745" i="4" s="1"/>
  <c r="AJ767" i="4"/>
  <c r="AW767" i="4" s="1"/>
  <c r="AJ813" i="4"/>
  <c r="AW813" i="4" s="1"/>
  <c r="U501" i="4"/>
  <c r="U567" i="4"/>
  <c r="V567" i="4" s="1"/>
  <c r="AI851" i="4"/>
  <c r="AV851" i="4" s="1"/>
  <c r="T545" i="4"/>
  <c r="U720" i="4"/>
  <c r="V720" i="4" s="1"/>
  <c r="T768" i="4"/>
  <c r="U833" i="4"/>
  <c r="S860" i="4"/>
  <c r="U675" i="4"/>
  <c r="V737" i="4"/>
  <c r="S771" i="4"/>
  <c r="T830" i="4"/>
  <c r="V651" i="4"/>
  <c r="U725" i="4"/>
  <c r="V725" i="4" s="1"/>
  <c r="T787" i="4"/>
  <c r="U787" i="4" s="1"/>
  <c r="V787" i="4" s="1"/>
  <c r="U838" i="4"/>
  <c r="S751" i="4"/>
  <c r="AI511" i="4"/>
  <c r="AV511" i="4" s="1"/>
  <c r="AJ550" i="4"/>
  <c r="AI527" i="4"/>
  <c r="AV527" i="4" s="1"/>
  <c r="AJ593" i="4"/>
  <c r="AW593" i="4" s="1"/>
  <c r="AJ640" i="4"/>
  <c r="U602" i="4"/>
  <c r="V602" i="4" s="1"/>
  <c r="AI623" i="4"/>
  <c r="V828" i="4"/>
  <c r="W828" i="4" s="1"/>
  <c r="T773" i="4"/>
  <c r="U773" i="4" s="1"/>
  <c r="V773" i="4" s="1"/>
  <c r="AI784" i="4"/>
  <c r="AJ543" i="4"/>
  <c r="AW543" i="4" s="1"/>
  <c r="AI575" i="4"/>
  <c r="AV575" i="4" s="1"/>
  <c r="AI737" i="4"/>
  <c r="AV737" i="4" s="1"/>
  <c r="AH812" i="4"/>
  <c r="AU812" i="4" s="1"/>
  <c r="AH766" i="4"/>
  <c r="AJ793" i="4"/>
  <c r="AW793" i="4" s="1"/>
  <c r="AI748" i="4"/>
  <c r="T831" i="4"/>
  <c r="AJ830" i="4"/>
  <c r="AW830" i="4" s="1"/>
  <c r="S542" i="4"/>
  <c r="S597" i="4"/>
  <c r="U550" i="4"/>
  <c r="V550" i="4" s="1"/>
  <c r="W550" i="4" s="1"/>
  <c r="AH861" i="4"/>
  <c r="AU861" i="4" s="1"/>
  <c r="S798" i="4"/>
  <c r="S792" i="4"/>
  <c r="T779" i="4"/>
  <c r="U779" i="4" s="1"/>
  <c r="S836" i="4"/>
  <c r="S657" i="4"/>
  <c r="S758" i="4"/>
  <c r="AI516" i="4"/>
  <c r="AV516" i="4" s="1"/>
  <c r="AI556" i="4"/>
  <c r="AV556" i="4" s="1"/>
  <c r="AJ620" i="4"/>
  <c r="AW620" i="4" s="1"/>
  <c r="AI484" i="4"/>
  <c r="AV484" i="4" s="1"/>
  <c r="AH555" i="4"/>
  <c r="AU555" i="4" s="1"/>
  <c r="AH740" i="4"/>
  <c r="AU740" i="4" s="1"/>
  <c r="AH815" i="4"/>
  <c r="AU815" i="4" s="1"/>
  <c r="S498" i="4"/>
  <c r="AH692" i="4"/>
  <c r="AU692" i="4" s="1"/>
  <c r="AH860" i="4"/>
  <c r="AU860" i="4" s="1"/>
  <c r="S558" i="4"/>
  <c r="U523" i="4"/>
  <c r="S592" i="4"/>
  <c r="T495" i="4"/>
  <c r="U495" i="4" s="1"/>
  <c r="V495" i="4" s="1"/>
  <c r="W495" i="4" s="1"/>
  <c r="U646" i="4"/>
  <c r="T734" i="4"/>
  <c r="S784" i="4"/>
  <c r="T803" i="4"/>
  <c r="T598" i="4"/>
  <c r="U598" i="4" s="1"/>
  <c r="AJ697" i="4"/>
  <c r="AW697" i="4" s="1"/>
  <c r="U509" i="4"/>
  <c r="AH694" i="4"/>
  <c r="AU694" i="4" s="1"/>
  <c r="AJ792" i="4"/>
  <c r="AW792" i="4" s="1"/>
  <c r="S487" i="4"/>
  <c r="T487" i="4" s="1"/>
  <c r="S553" i="4"/>
  <c r="AJ732" i="4"/>
  <c r="AW732" i="4" s="1"/>
  <c r="S638" i="4"/>
  <c r="S728" i="4"/>
  <c r="T622" i="4"/>
  <c r="U732" i="4"/>
  <c r="T795" i="4"/>
  <c r="T820" i="4"/>
  <c r="AI502" i="4"/>
  <c r="AV502" i="4" s="1"/>
  <c r="S556" i="4"/>
  <c r="AI711" i="4"/>
  <c r="AV711" i="4" s="1"/>
  <c r="T561" i="4"/>
  <c r="U561" i="4" s="1"/>
  <c r="AH772" i="4"/>
  <c r="AU772" i="4" s="1"/>
  <c r="T688" i="4"/>
  <c r="U688" i="4" s="1"/>
  <c r="V688" i="4" s="1"/>
  <c r="AH545" i="4"/>
  <c r="AU545" i="4" s="1"/>
  <c r="AH532" i="4"/>
  <c r="AU532" i="4" s="1"/>
  <c r="AI597" i="4"/>
  <c r="AJ649" i="4"/>
  <c r="AJ489" i="4"/>
  <c r="AW489" i="4" s="1"/>
  <c r="AI604" i="4"/>
  <c r="AH668" i="4"/>
  <c r="AH707" i="4"/>
  <c r="AU707" i="4" s="1"/>
  <c r="AI776" i="4"/>
  <c r="AV776" i="4" s="1"/>
  <c r="U609" i="4"/>
  <c r="S630" i="4"/>
  <c r="T630" i="4" s="1"/>
  <c r="AI736" i="4"/>
  <c r="AV736" i="4" s="1"/>
  <c r="S839" i="4"/>
  <c r="T823" i="4"/>
  <c r="AJ610" i="4"/>
  <c r="AW610" i="4" s="1"/>
  <c r="W843" i="4"/>
  <c r="X843" i="4" s="1"/>
  <c r="S800" i="4"/>
  <c r="T800" i="4" s="1"/>
  <c r="U644" i="4"/>
  <c r="AI825" i="4"/>
  <c r="AV825" i="4" s="1"/>
  <c r="AJ831" i="4"/>
  <c r="T517" i="4"/>
  <c r="S667" i="4"/>
  <c r="S721" i="4"/>
  <c r="X668" i="4"/>
  <c r="S627" i="4"/>
  <c r="V652" i="4"/>
  <c r="AI504" i="4"/>
  <c r="AV504" i="4" s="1"/>
  <c r="AI495" i="4"/>
  <c r="AI554" i="4"/>
  <c r="AV554" i="4" s="1"/>
  <c r="AJ775" i="4"/>
  <c r="AJ854" i="4"/>
  <c r="AW854" i="4" s="1"/>
  <c r="T549" i="4"/>
  <c r="AK808" i="4"/>
  <c r="AX808" i="4" s="1"/>
  <c r="U543" i="4"/>
  <c r="U605" i="4"/>
  <c r="AH803" i="4"/>
  <c r="AU803" i="4" s="1"/>
  <c r="V582" i="4"/>
  <c r="U729" i="4"/>
  <c r="U752" i="4"/>
  <c r="V752" i="4" s="1"/>
  <c r="W752" i="4" s="1"/>
  <c r="T658" i="4"/>
  <c r="U658" i="4" s="1"/>
  <c r="V658" i="4" s="1"/>
  <c r="W658" i="4" s="1"/>
  <c r="AH769" i="4"/>
  <c r="AU769" i="4" s="1"/>
  <c r="T722" i="4"/>
  <c r="T642" i="4"/>
  <c r="V716" i="4"/>
  <c r="AI581" i="4"/>
  <c r="AV581" i="4" s="1"/>
  <c r="AI565" i="4"/>
  <c r="AV565" i="4" s="1"/>
  <c r="AI628" i="4"/>
  <c r="AV628" i="4" s="1"/>
  <c r="AI501" i="4"/>
  <c r="AV501" i="4" s="1"/>
  <c r="T512" i="4"/>
  <c r="U512" i="4" s="1"/>
  <c r="V576" i="4"/>
  <c r="AH726" i="4"/>
  <c r="T603" i="4"/>
  <c r="AH705" i="4"/>
  <c r="AU705" i="4" s="1"/>
  <c r="S524" i="4"/>
  <c r="T524" i="4" s="1"/>
  <c r="U524" i="4" s="1"/>
  <c r="AJ786" i="4"/>
  <c r="T502" i="4"/>
  <c r="S730" i="4"/>
  <c r="T730" i="4" s="1"/>
  <c r="S633" i="4"/>
  <c r="AI750" i="4"/>
  <c r="AV750" i="4" s="1"/>
  <c r="T650" i="4"/>
  <c r="AI673" i="4"/>
  <c r="AJ712" i="4"/>
  <c r="T615" i="4"/>
  <c r="U615" i="4" s="1"/>
  <c r="V615" i="4" s="1"/>
  <c r="S814" i="4"/>
  <c r="AJ847" i="4"/>
  <c r="AW847" i="4" s="1"/>
  <c r="S806" i="4"/>
  <c r="T673" i="4"/>
  <c r="T853" i="4"/>
  <c r="V674" i="4"/>
  <c r="S712" i="4"/>
  <c r="U766" i="4"/>
  <c r="V766" i="4" s="1"/>
  <c r="W766" i="4" s="1"/>
  <c r="AI626" i="4"/>
  <c r="AV626" i="4" s="1"/>
  <c r="AH517" i="4"/>
  <c r="AU517" i="4" s="1"/>
  <c r="AI587" i="4"/>
  <c r="AV587" i="4" s="1"/>
  <c r="AH571" i="4"/>
  <c r="AI505" i="4"/>
  <c r="AV505" i="4" s="1"/>
  <c r="AI778" i="4"/>
  <c r="AI835" i="4"/>
  <c r="S518" i="4"/>
  <c r="AI734" i="4"/>
  <c r="AV734" i="4" s="1"/>
  <c r="AH701" i="4"/>
  <c r="AH799" i="4"/>
  <c r="AU799" i="4" s="1"/>
  <c r="S484" i="4"/>
  <c r="AH757" i="4"/>
  <c r="AI819" i="4"/>
  <c r="AH834" i="4"/>
  <c r="AU834" i="4" s="1"/>
  <c r="S530" i="4"/>
  <c r="T568" i="4"/>
  <c r="U568" i="4" s="1"/>
  <c r="V568" i="4" s="1"/>
  <c r="S656" i="4"/>
  <c r="T849" i="4"/>
  <c r="T676" i="4"/>
  <c r="U676" i="4" s="1"/>
  <c r="V676" i="4" s="1"/>
  <c r="S666" i="4"/>
  <c r="T774" i="4"/>
  <c r="W557" i="4"/>
  <c r="S653" i="4"/>
  <c r="T735" i="4"/>
  <c r="U735" i="4" s="1"/>
  <c r="V735" i="4" s="1"/>
  <c r="U621" i="4"/>
  <c r="V621" i="4" s="1"/>
  <c r="S808" i="4"/>
  <c r="U749" i="4"/>
  <c r="V749" i="4" s="1"/>
  <c r="S719" i="4"/>
  <c r="S724" i="4"/>
  <c r="U786" i="4"/>
  <c r="V786" i="4" s="1"/>
  <c r="T664" i="4"/>
  <c r="S781" i="4"/>
  <c r="S837" i="4"/>
  <c r="S826" i="4"/>
  <c r="AH498" i="4"/>
  <c r="AU498" i="4" s="1"/>
  <c r="AJ551" i="4"/>
  <c r="AW551" i="4" s="1"/>
  <c r="AI596" i="4"/>
  <c r="AV596" i="4" s="1"/>
  <c r="AH541" i="4"/>
  <c r="AU541" i="4" s="1"/>
  <c r="AJ603" i="4"/>
  <c r="AW603" i="4" s="1"/>
  <c r="AH577" i="4"/>
  <c r="AU577" i="4" s="1"/>
  <c r="AI634" i="4"/>
  <c r="AV634" i="4" s="1"/>
  <c r="S595" i="4"/>
  <c r="S505" i="4"/>
  <c r="AI779" i="4"/>
  <c r="AV779" i="4" s="1"/>
  <c r="S566" i="4"/>
  <c r="T566" i="4" s="1"/>
  <c r="S493" i="4"/>
  <c r="U551" i="4"/>
  <c r="S613" i="4"/>
  <c r="AI689" i="4"/>
  <c r="AJ739" i="4"/>
  <c r="AW739" i="4" s="1"/>
  <c r="T532" i="4"/>
  <c r="S858" i="4"/>
  <c r="S680" i="4"/>
  <c r="S641" i="4"/>
  <c r="T731" i="4"/>
  <c r="T832" i="4"/>
  <c r="AI654" i="4"/>
  <c r="AV654" i="4" s="1"/>
  <c r="AI494" i="4"/>
  <c r="AH510" i="4"/>
  <c r="AU510" i="4" s="1"/>
  <c r="AH560" i="4"/>
  <c r="AK610" i="4"/>
  <c r="AH690" i="4"/>
  <c r="AU690" i="4" s="1"/>
  <c r="AH818" i="4"/>
  <c r="AU818" i="4" s="1"/>
  <c r="AI859" i="4"/>
  <c r="AV859" i="4" s="1"/>
  <c r="S610" i="4"/>
  <c r="AH617" i="4"/>
  <c r="AU617" i="4" s="1"/>
  <c r="S612" i="4"/>
  <c r="AI714" i="4"/>
  <c r="AV714" i="4" s="1"/>
  <c r="AI774" i="4"/>
  <c r="AI852" i="4"/>
  <c r="AV852" i="4" s="1"/>
  <c r="T588" i="4"/>
  <c r="T791" i="4"/>
  <c r="S681" i="4"/>
  <c r="S794" i="4"/>
  <c r="T811" i="4"/>
  <c r="U811" i="4" s="1"/>
  <c r="T718" i="4"/>
  <c r="U803" i="4"/>
  <c r="T659" i="4"/>
  <c r="AI529" i="4"/>
  <c r="AV529" i="4" s="1"/>
  <c r="AH507" i="4"/>
  <c r="AU507" i="4" s="1"/>
  <c r="AI665" i="4"/>
  <c r="AI742" i="4"/>
  <c r="AV742" i="4" s="1"/>
  <c r="S564" i="4"/>
  <c r="AI710" i="4"/>
  <c r="AI719" i="4"/>
  <c r="U736" i="4"/>
  <c r="S696" i="4"/>
  <c r="T762" i="4"/>
  <c r="U762" i="4" s="1"/>
  <c r="V829" i="4"/>
  <c r="W829" i="4" s="1"/>
  <c r="W674" i="4"/>
  <c r="U754" i="4"/>
  <c r="AI409" i="4"/>
  <c r="AI4" i="4"/>
  <c r="AV4" i="4" s="1"/>
  <c r="V194" i="4"/>
  <c r="W194" i="4" s="1"/>
  <c r="X194" i="4" s="1"/>
  <c r="AJ288" i="4"/>
  <c r="AW288" i="4" s="1"/>
  <c r="W470" i="4"/>
  <c r="T347" i="4"/>
  <c r="U347" i="4" s="1"/>
  <c r="V474" i="4"/>
  <c r="T111" i="4"/>
  <c r="U111" i="4" s="1"/>
  <c r="V111" i="4" s="1"/>
  <c r="U63" i="4"/>
  <c r="T172" i="4"/>
  <c r="U172" i="4" s="1"/>
  <c r="U292" i="4"/>
  <c r="V292" i="4" s="1"/>
  <c r="U81" i="4"/>
  <c r="V81" i="4" s="1"/>
  <c r="W81" i="4" s="1"/>
  <c r="X81" i="4" s="1"/>
  <c r="T408" i="4"/>
  <c r="U124" i="4"/>
  <c r="S198" i="4"/>
  <c r="W322" i="4"/>
  <c r="S26" i="4"/>
  <c r="V188" i="4"/>
  <c r="T378" i="4"/>
  <c r="U378" i="4" s="1"/>
  <c r="W58" i="4"/>
  <c r="U121" i="4"/>
  <c r="W168" i="4"/>
  <c r="S406" i="4"/>
  <c r="U84" i="4"/>
  <c r="AM261" i="4"/>
  <c r="AJ479" i="4"/>
  <c r="AW479" i="4" s="1"/>
  <c r="AM243" i="4"/>
  <c r="AK213" i="4"/>
  <c r="AX213" i="4" s="1"/>
  <c r="AJ117" i="4"/>
  <c r="AJ316" i="4"/>
  <c r="AJ274" i="4"/>
  <c r="AW274" i="4" s="1"/>
  <c r="AL90" i="4"/>
  <c r="AI334" i="4"/>
  <c r="AJ396" i="4"/>
  <c r="AJ139" i="4"/>
  <c r="AL162" i="4"/>
  <c r="AL397" i="4"/>
  <c r="AK123" i="4"/>
  <c r="AX123" i="4" s="1"/>
  <c r="AK47" i="4"/>
  <c r="AX47" i="4" s="1"/>
  <c r="AL427" i="4"/>
  <c r="AY427" i="4" s="1"/>
  <c r="AK50" i="4"/>
  <c r="AK223" i="4"/>
  <c r="AX223" i="4" s="1"/>
  <c r="AI147" i="4"/>
  <c r="V376" i="4"/>
  <c r="AJ298" i="4"/>
  <c r="AW298" i="4" s="1"/>
  <c r="AN308" i="4"/>
  <c r="BA308" i="4" s="1"/>
  <c r="AK156" i="4"/>
  <c r="AX156" i="4" s="1"/>
  <c r="AH163" i="4"/>
  <c r="AJ279" i="4"/>
  <c r="AW279" i="4" s="1"/>
  <c r="V120" i="4"/>
  <c r="AM194" i="4"/>
  <c r="AI169" i="4"/>
  <c r="V337" i="4"/>
  <c r="AH153" i="4"/>
  <c r="AU153" i="4" s="1"/>
  <c r="AI17" i="4"/>
  <c r="AV17" i="4" s="1"/>
  <c r="S232" i="4"/>
  <c r="T481" i="4"/>
  <c r="AI401" i="4"/>
  <c r="AV401" i="4" s="1"/>
  <c r="AJ313" i="4"/>
  <c r="AW313" i="4" s="1"/>
  <c r="T289" i="4"/>
  <c r="AH129" i="4"/>
  <c r="AU129" i="4" s="1"/>
  <c r="AH33" i="4"/>
  <c r="AJ336" i="4"/>
  <c r="AI256" i="4"/>
  <c r="AV256" i="4" s="1"/>
  <c r="AI208" i="4"/>
  <c r="AV208" i="4" s="1"/>
  <c r="V441" i="4"/>
  <c r="AI481" i="4"/>
  <c r="AH65" i="4"/>
  <c r="U296" i="4"/>
  <c r="AK16" i="4"/>
  <c r="AX16" i="4" s="1"/>
  <c r="AH464" i="4"/>
  <c r="S257" i="4"/>
  <c r="T465" i="4"/>
  <c r="AK257" i="4"/>
  <c r="W217" i="4"/>
  <c r="V97" i="4"/>
  <c r="AJ424" i="4"/>
  <c r="S288" i="4"/>
  <c r="U473" i="4"/>
  <c r="AM305" i="4"/>
  <c r="AZ305" i="4" s="1"/>
  <c r="T281" i="4"/>
  <c r="S177" i="4"/>
  <c r="AH408" i="4"/>
  <c r="U360" i="4"/>
  <c r="T152" i="4"/>
  <c r="V16" i="4"/>
  <c r="AK121" i="4"/>
  <c r="AX121" i="4" s="1"/>
  <c r="T417" i="4"/>
  <c r="T433" i="4"/>
  <c r="AI385" i="4"/>
  <c r="AJ185" i="4"/>
  <c r="AJ224" i="4"/>
  <c r="T185" i="4"/>
  <c r="T345" i="4"/>
  <c r="U145" i="4"/>
  <c r="AI57" i="4"/>
  <c r="T472" i="4"/>
  <c r="W241" i="4"/>
  <c r="AH352" i="4"/>
  <c r="AI177" i="4"/>
  <c r="AJ281" i="4"/>
  <c r="T249" i="4"/>
  <c r="AH416" i="4"/>
  <c r="AU416" i="4" s="1"/>
  <c r="AJ417" i="4"/>
  <c r="AI377" i="4"/>
  <c r="T233" i="4"/>
  <c r="T105" i="4"/>
  <c r="S49" i="4"/>
  <c r="S224" i="4"/>
  <c r="U8" i="4"/>
  <c r="AI273" i="4"/>
  <c r="AV273" i="4" s="1"/>
  <c r="AI201" i="4"/>
  <c r="AV201" i="4" s="1"/>
  <c r="AI81" i="4"/>
  <c r="AV81" i="4" s="1"/>
  <c r="T144" i="4"/>
  <c r="S297" i="4"/>
  <c r="AI265" i="4"/>
  <c r="T9" i="4"/>
  <c r="S392" i="4"/>
  <c r="AI312" i="4"/>
  <c r="AJ64" i="4"/>
  <c r="AW64" i="4" s="1"/>
  <c r="T201" i="4"/>
  <c r="AK393" i="4"/>
  <c r="AI241" i="4"/>
  <c r="AV241" i="4" s="1"/>
  <c r="T161" i="4"/>
  <c r="S33" i="4"/>
  <c r="U464" i="4"/>
  <c r="V464" i="4" s="1"/>
  <c r="W464" i="4" s="1"/>
  <c r="AI400" i="4"/>
  <c r="S208" i="4"/>
  <c r="AK449" i="4"/>
  <c r="U409" i="4"/>
  <c r="AI369" i="4"/>
  <c r="AH225" i="4"/>
  <c r="AJ41" i="4"/>
  <c r="AW41" i="4" s="1"/>
  <c r="T440" i="4"/>
  <c r="S216" i="4"/>
  <c r="AL104" i="4"/>
  <c r="AY104" i="4" s="1"/>
  <c r="T377" i="4"/>
  <c r="S361" i="4"/>
  <c r="S265" i="4"/>
  <c r="AL113" i="4"/>
  <c r="AY113" i="4" s="1"/>
  <c r="AH73" i="4"/>
  <c r="U456" i="4"/>
  <c r="V456" i="4" s="1"/>
  <c r="AJ320" i="4"/>
  <c r="AI321" i="4"/>
  <c r="AH289" i="4"/>
  <c r="AU289" i="4" s="1"/>
  <c r="AI193" i="4"/>
  <c r="AV193" i="4" s="1"/>
  <c r="AH384" i="4"/>
  <c r="AU384" i="4" s="1"/>
  <c r="AK288" i="4"/>
  <c r="AJ161" i="4"/>
  <c r="T129" i="4"/>
  <c r="W304" i="4"/>
  <c r="AI24" i="4"/>
  <c r="AI145" i="4"/>
  <c r="AH472" i="4"/>
  <c r="AU472" i="4" s="1"/>
  <c r="T24" i="4"/>
  <c r="AJ248" i="4"/>
  <c r="AH441" i="4"/>
  <c r="AH209" i="4"/>
  <c r="AU209" i="4" s="1"/>
  <c r="AJ392" i="4"/>
  <c r="AH433" i="4"/>
  <c r="AK313" i="4"/>
  <c r="S17" i="4"/>
  <c r="AL440" i="4"/>
  <c r="AY440" i="4" s="1"/>
  <c r="AJ344" i="4"/>
  <c r="AW344" i="4" s="1"/>
  <c r="S256" i="4"/>
  <c r="AH160" i="4"/>
  <c r="AK112" i="4"/>
  <c r="AX112" i="4" s="1"/>
  <c r="U137" i="4"/>
  <c r="AJ367" i="4"/>
  <c r="AJ368" i="4"/>
  <c r="V160" i="4"/>
  <c r="S200" i="4"/>
  <c r="T176" i="4"/>
  <c r="S48" i="4"/>
  <c r="T369" i="4"/>
  <c r="U369" i="4" s="1"/>
  <c r="W337" i="4"/>
  <c r="X337" i="4" s="1"/>
  <c r="S273" i="4"/>
  <c r="AH137" i="4"/>
  <c r="AU137" i="4" s="1"/>
  <c r="AM376" i="4"/>
  <c r="X344" i="4"/>
  <c r="S104" i="4"/>
  <c r="T56" i="4"/>
  <c r="AL16" i="4"/>
  <c r="AH463" i="4"/>
  <c r="AU463" i="4" s="1"/>
  <c r="T398" i="4"/>
  <c r="V231" i="4"/>
  <c r="W231" i="4" s="1"/>
  <c r="X231" i="4" s="1"/>
  <c r="AI88" i="4"/>
  <c r="AV88" i="4" s="1"/>
  <c r="AI337" i="4"/>
  <c r="U305" i="4"/>
  <c r="AJ105" i="4"/>
  <c r="AL200" i="4"/>
  <c r="AY200" i="4" s="1"/>
  <c r="AI97" i="4"/>
  <c r="AV97" i="4" s="1"/>
  <c r="AH432" i="4"/>
  <c r="V312" i="4"/>
  <c r="AI216" i="4"/>
  <c r="AV216" i="4" s="1"/>
  <c r="S184" i="4"/>
  <c r="Z65" i="4"/>
  <c r="AA65" i="4" s="1"/>
  <c r="AB65" i="4" s="1"/>
  <c r="AL465" i="4"/>
  <c r="AY465" i="4" s="1"/>
  <c r="AI80" i="4"/>
  <c r="AH40" i="4"/>
  <c r="AH329" i="4"/>
  <c r="AJ233" i="4"/>
  <c r="AW233" i="4" s="1"/>
  <c r="AK9" i="4"/>
  <c r="AX9" i="4" s="1"/>
  <c r="U368" i="4"/>
  <c r="V368" i="4" s="1"/>
  <c r="T336" i="4"/>
  <c r="S280" i="4"/>
  <c r="AI240" i="4"/>
  <c r="T432" i="4"/>
  <c r="U400" i="4"/>
  <c r="AJ192" i="4"/>
  <c r="AW192" i="4" s="1"/>
  <c r="T425" i="4"/>
  <c r="U401" i="4"/>
  <c r="AJ297" i="4"/>
  <c r="AW297" i="4" s="1"/>
  <c r="T192" i="4"/>
  <c r="T385" i="4"/>
  <c r="W329" i="4"/>
  <c r="S193" i="4"/>
  <c r="AI89" i="4"/>
  <c r="AJ304" i="4"/>
  <c r="AW304" i="4" s="1"/>
  <c r="U240" i="4"/>
  <c r="W254" i="4"/>
  <c r="X254" i="4" s="1"/>
  <c r="T352" i="4"/>
  <c r="AI457" i="4"/>
  <c r="U393" i="4"/>
  <c r="AH49" i="4"/>
  <c r="AU49" i="4" s="1"/>
  <c r="T264" i="4"/>
  <c r="W136" i="4"/>
  <c r="AH72" i="4"/>
  <c r="AU72" i="4" s="1"/>
  <c r="S57" i="4"/>
  <c r="AI480" i="4"/>
  <c r="AH448" i="4"/>
  <c r="T328" i="4"/>
  <c r="V272" i="4"/>
  <c r="AI232" i="4"/>
  <c r="AV232" i="4" s="1"/>
  <c r="AH120" i="4"/>
  <c r="AU120" i="4" s="1"/>
  <c r="AI353" i="4"/>
  <c r="AV353" i="4" s="1"/>
  <c r="AI56" i="4"/>
  <c r="V263" i="4"/>
  <c r="AI345" i="4"/>
  <c r="S424" i="4"/>
  <c r="T353" i="4"/>
  <c r="AJ360" i="4"/>
  <c r="AH184" i="4"/>
  <c r="AU184" i="4" s="1"/>
  <c r="AL128" i="4"/>
  <c r="T321" i="4"/>
  <c r="AH249" i="4"/>
  <c r="AU249" i="4" s="1"/>
  <c r="W153" i="4"/>
  <c r="AH25" i="4"/>
  <c r="AU25" i="4" s="1"/>
  <c r="U448" i="4"/>
  <c r="AI296" i="4"/>
  <c r="AV296" i="4" s="1"/>
  <c r="AH264" i="4"/>
  <c r="AU264" i="4" s="1"/>
  <c r="S80" i="4"/>
  <c r="W313" i="4"/>
  <c r="U471" i="4"/>
  <c r="AH439" i="4"/>
  <c r="AU439" i="4" s="1"/>
  <c r="W222" i="4"/>
  <c r="S55" i="4"/>
  <c r="U342" i="4"/>
  <c r="S64" i="4"/>
  <c r="AH471" i="4"/>
  <c r="AH335" i="4"/>
  <c r="AU335" i="4" s="1"/>
  <c r="AK263" i="4"/>
  <c r="AH95" i="4"/>
  <c r="U462" i="4"/>
  <c r="AJ374" i="4"/>
  <c r="AW374" i="4" s="1"/>
  <c r="AH375" i="4"/>
  <c r="T239" i="4"/>
  <c r="U480" i="4"/>
  <c r="V480" i="4" s="1"/>
  <c r="AI175" i="4"/>
  <c r="AV175" i="4" s="1"/>
  <c r="AH135" i="4"/>
  <c r="AI102" i="4"/>
  <c r="U113" i="4"/>
  <c r="T32" i="4"/>
  <c r="AI159" i="4"/>
  <c r="AI119" i="4"/>
  <c r="AV119" i="4" s="1"/>
  <c r="AJ454" i="4"/>
  <c r="U230" i="4"/>
  <c r="AJ425" i="4"/>
  <c r="AW425" i="4" s="1"/>
  <c r="AK55" i="4"/>
  <c r="AX55" i="4" s="1"/>
  <c r="T326" i="4"/>
  <c r="S343" i="4"/>
  <c r="U103" i="4"/>
  <c r="U454" i="4"/>
  <c r="V454" i="4" s="1"/>
  <c r="U70" i="4"/>
  <c r="AH415" i="4"/>
  <c r="T375" i="4"/>
  <c r="AH87" i="4"/>
  <c r="AU87" i="4" s="1"/>
  <c r="U334" i="4"/>
  <c r="AI214" i="4"/>
  <c r="U455" i="4"/>
  <c r="V207" i="4"/>
  <c r="T399" i="4"/>
  <c r="T255" i="4"/>
  <c r="AH215" i="4"/>
  <c r="S96" i="4"/>
  <c r="AJ455" i="4"/>
  <c r="AH391" i="4"/>
  <c r="AH167" i="4"/>
  <c r="AU167" i="4" s="1"/>
  <c r="S31" i="4"/>
  <c r="AH326" i="4"/>
  <c r="AU326" i="4" s="1"/>
  <c r="AJ473" i="4"/>
  <c r="AW473" i="4" s="1"/>
  <c r="AJ351" i="4"/>
  <c r="AW351" i="4" s="1"/>
  <c r="S215" i="4"/>
  <c r="AI151" i="4"/>
  <c r="V190" i="4"/>
  <c r="T335" i="4"/>
  <c r="T350" i="4"/>
  <c r="U350" i="4" s="1"/>
  <c r="U47" i="4"/>
  <c r="U414" i="4"/>
  <c r="U25" i="4"/>
  <c r="Z167" i="4"/>
  <c r="AA167" i="4" s="1"/>
  <c r="AB167" i="4" s="1"/>
  <c r="AC167" i="4" s="1"/>
  <c r="AH23" i="4"/>
  <c r="AJ407" i="4"/>
  <c r="U279" i="4"/>
  <c r="AI183" i="4"/>
  <c r="AV183" i="4" s="1"/>
  <c r="AI422" i="4"/>
  <c r="W120" i="4"/>
  <c r="AM440" i="4"/>
  <c r="AZ440" i="4" s="1"/>
  <c r="AH48" i="4"/>
  <c r="AU48" i="4" s="1"/>
  <c r="AI86" i="4"/>
  <c r="AV86" i="4" s="1"/>
  <c r="AJ399" i="4"/>
  <c r="AK8" i="4"/>
  <c r="AJ207" i="4"/>
  <c r="AW207" i="4" s="1"/>
  <c r="T225" i="4"/>
  <c r="T439" i="4"/>
  <c r="S479" i="4"/>
  <c r="AK279" i="4"/>
  <c r="S191" i="4"/>
  <c r="T119" i="4"/>
  <c r="AJ79" i="4"/>
  <c r="S359" i="4"/>
  <c r="AJ343" i="4"/>
  <c r="AW343" i="4" s="1"/>
  <c r="T303" i="4"/>
  <c r="S318" i="4"/>
  <c r="AK158" i="4"/>
  <c r="Y449" i="4"/>
  <c r="AI310" i="4"/>
  <c r="T423" i="4"/>
  <c r="AJ327" i="4"/>
  <c r="AH111" i="4"/>
  <c r="S319" i="4"/>
  <c r="AJ382" i="4"/>
  <c r="AW382" i="4" s="1"/>
  <c r="T391" i="4"/>
  <c r="AI271" i="4"/>
  <c r="T175" i="4"/>
  <c r="AH103" i="4"/>
  <c r="AI383" i="4"/>
  <c r="X169" i="4"/>
  <c r="X457" i="4"/>
  <c r="T431" i="4"/>
  <c r="AK96" i="4"/>
  <c r="AX96" i="4" s="1"/>
  <c r="AK431" i="4"/>
  <c r="T295" i="4"/>
  <c r="AH231" i="4"/>
  <c r="AU231" i="4" s="1"/>
  <c r="AJ63" i="4"/>
  <c r="U302" i="4"/>
  <c r="AH136" i="4"/>
  <c r="AU136" i="4" s="1"/>
  <c r="T327" i="4"/>
  <c r="AL239" i="4"/>
  <c r="T41" i="4"/>
  <c r="AI319" i="4"/>
  <c r="AV319" i="4" s="1"/>
  <c r="AH286" i="4"/>
  <c r="S142" i="4"/>
  <c r="AK94" i="4"/>
  <c r="T253" i="4"/>
  <c r="U253" i="4" s="1"/>
  <c r="V253" i="4" s="1"/>
  <c r="AI21" i="4"/>
  <c r="AV21" i="4" s="1"/>
  <c r="AI460" i="4"/>
  <c r="S79" i="4"/>
  <c r="T358" i="4"/>
  <c r="AJ245" i="4"/>
  <c r="U286" i="4"/>
  <c r="S437" i="4"/>
  <c r="AJ428" i="4"/>
  <c r="AW428" i="4" s="1"/>
  <c r="V268" i="4"/>
  <c r="V461" i="4"/>
  <c r="U445" i="4"/>
  <c r="AI197" i="4"/>
  <c r="S39" i="4"/>
  <c r="AJ453" i="4"/>
  <c r="AW453" i="4" s="1"/>
  <c r="AI470" i="4"/>
  <c r="AM85" i="4"/>
  <c r="AL221" i="4"/>
  <c r="AY221" i="4" s="1"/>
  <c r="AJ152" i="4"/>
  <c r="U407" i="4"/>
  <c r="U351" i="4"/>
  <c r="T223" i="4"/>
  <c r="AK478" i="4"/>
  <c r="AJ446" i="4"/>
  <c r="AI390" i="4"/>
  <c r="U54" i="4"/>
  <c r="AI477" i="4"/>
  <c r="AV477" i="4" s="1"/>
  <c r="AI118" i="4"/>
  <c r="AV118" i="4" s="1"/>
  <c r="V22" i="4"/>
  <c r="W22" i="4" s="1"/>
  <c r="X22" i="4" s="1"/>
  <c r="Y22" i="4" s="1"/>
  <c r="AI406" i="4"/>
  <c r="AV406" i="4" s="1"/>
  <c r="T134" i="4"/>
  <c r="T86" i="4"/>
  <c r="T429" i="4"/>
  <c r="AJ253" i="4"/>
  <c r="AW253" i="4" s="1"/>
  <c r="S85" i="4"/>
  <c r="T468" i="4"/>
  <c r="U468" i="4" s="1"/>
  <c r="V135" i="4"/>
  <c r="AI222" i="4"/>
  <c r="AV222" i="4" s="1"/>
  <c r="AI78" i="4"/>
  <c r="AV78" i="4" s="1"/>
  <c r="S14" i="4"/>
  <c r="T349" i="4"/>
  <c r="T71" i="4"/>
  <c r="AJ39" i="4"/>
  <c r="T469" i="4"/>
  <c r="AJ109" i="4"/>
  <c r="AW109" i="4" s="1"/>
  <c r="S13" i="4"/>
  <c r="AI127" i="4"/>
  <c r="AJ149" i="4"/>
  <c r="AJ101" i="4"/>
  <c r="T363" i="4"/>
  <c r="U386" i="4"/>
  <c r="AJ242" i="4"/>
  <c r="AW242" i="4" s="1"/>
  <c r="W370" i="4"/>
  <c r="V112" i="4"/>
  <c r="S246" i="4"/>
  <c r="T5" i="4"/>
  <c r="U199" i="4"/>
  <c r="V199" i="4" s="1"/>
  <c r="AL246" i="4"/>
  <c r="AY246" i="4" s="1"/>
  <c r="AJ191" i="4"/>
  <c r="AW191" i="4" s="1"/>
  <c r="AI358" i="4"/>
  <c r="AI293" i="4"/>
  <c r="AV293" i="4" s="1"/>
  <c r="AI278" i="4"/>
  <c r="AV278" i="4" s="1"/>
  <c r="U158" i="4"/>
  <c r="AI5" i="4"/>
  <c r="AV5" i="4" s="1"/>
  <c r="U372" i="4"/>
  <c r="S310" i="4"/>
  <c r="V126" i="4"/>
  <c r="U181" i="4"/>
  <c r="S382" i="4"/>
  <c r="AK206" i="4"/>
  <c r="AX206" i="4" s="1"/>
  <c r="S94" i="4"/>
  <c r="AH142" i="4"/>
  <c r="AU142" i="4" s="1"/>
  <c r="W109" i="4"/>
  <c r="AK196" i="4"/>
  <c r="AX196" i="4" s="1"/>
  <c r="AJ67" i="4"/>
  <c r="S463" i="4"/>
  <c r="U159" i="4"/>
  <c r="S127" i="4"/>
  <c r="AH71" i="4"/>
  <c r="AU71" i="4" s="1"/>
  <c r="AJ438" i="4"/>
  <c r="AW438" i="4" s="1"/>
  <c r="AI414" i="4"/>
  <c r="AV414" i="4" s="1"/>
  <c r="S366" i="4"/>
  <c r="T294" i="4"/>
  <c r="V317" i="4"/>
  <c r="AI341" i="4"/>
  <c r="AV341" i="4" s="1"/>
  <c r="T102" i="4"/>
  <c r="AH70" i="4"/>
  <c r="T421" i="4"/>
  <c r="U341" i="4"/>
  <c r="T205" i="4"/>
  <c r="AL420" i="4"/>
  <c r="T173" i="4"/>
  <c r="U173" i="4" s="1"/>
  <c r="AK476" i="4"/>
  <c r="AX476" i="4" s="1"/>
  <c r="V381" i="4"/>
  <c r="AI325" i="4"/>
  <c r="AV325" i="4" s="1"/>
  <c r="S245" i="4"/>
  <c r="AJ468" i="4"/>
  <c r="AW468" i="4" s="1"/>
  <c r="U183" i="4"/>
  <c r="AH270" i="4"/>
  <c r="AU270" i="4" s="1"/>
  <c r="S141" i="4"/>
  <c r="W220" i="4"/>
  <c r="X220" i="4" s="1"/>
  <c r="X467" i="4"/>
  <c r="W338" i="4"/>
  <c r="AI287" i="4"/>
  <c r="AV287" i="4" s="1"/>
  <c r="AI430" i="4"/>
  <c r="S6" i="4"/>
  <c r="AH277" i="4"/>
  <c r="AU277" i="4" s="1"/>
  <c r="T229" i="4"/>
  <c r="U229" i="4" s="1"/>
  <c r="U380" i="4"/>
  <c r="AK174" i="4"/>
  <c r="AI134" i="4"/>
  <c r="AV134" i="4" s="1"/>
  <c r="AH350" i="4"/>
  <c r="AJ14" i="4"/>
  <c r="AH445" i="4"/>
  <c r="AJ381" i="4"/>
  <c r="T333" i="4"/>
  <c r="T21" i="4"/>
  <c r="T132" i="4"/>
  <c r="AH190" i="4"/>
  <c r="AU190" i="4" s="1"/>
  <c r="AI38" i="4"/>
  <c r="AV38" i="4" s="1"/>
  <c r="T365" i="4"/>
  <c r="S293" i="4"/>
  <c r="S165" i="4"/>
  <c r="V476" i="4"/>
  <c r="T447" i="4"/>
  <c r="U71" i="4"/>
  <c r="S30" i="4"/>
  <c r="V453" i="4"/>
  <c r="T77" i="4"/>
  <c r="AI311" i="4"/>
  <c r="AV311" i="4" s="1"/>
  <c r="AJ86" i="4"/>
  <c r="T413" i="4"/>
  <c r="U413" i="4" s="1"/>
  <c r="U357" i="4"/>
  <c r="AJ77" i="4"/>
  <c r="AJ389" i="4"/>
  <c r="AW389" i="4" s="1"/>
  <c r="T430" i="4"/>
  <c r="U430" i="4" s="1"/>
  <c r="T214" i="4"/>
  <c r="U214" i="4" s="1"/>
  <c r="AJ171" i="4"/>
  <c r="AW171" i="4" s="1"/>
  <c r="AK204" i="4"/>
  <c r="AI450" i="4"/>
  <c r="V72" i="4"/>
  <c r="AJ144" i="4"/>
  <c r="AW144" i="4" s="1"/>
  <c r="W207" i="4"/>
  <c r="X207" i="4" s="1"/>
  <c r="AH398" i="4"/>
  <c r="AU398" i="4" s="1"/>
  <c r="AJ230" i="4"/>
  <c r="AW230" i="4" s="1"/>
  <c r="X110" i="4"/>
  <c r="AH365" i="4"/>
  <c r="U247" i="4"/>
  <c r="AK294" i="4"/>
  <c r="AX294" i="4" s="1"/>
  <c r="U174" i="4"/>
  <c r="U118" i="4"/>
  <c r="AK189" i="4"/>
  <c r="AX189" i="4" s="1"/>
  <c r="AJ285" i="4"/>
  <c r="AH166" i="4"/>
  <c r="AU166" i="4" s="1"/>
  <c r="V62" i="4"/>
  <c r="AK22" i="4"/>
  <c r="AJ317" i="4"/>
  <c r="T39" i="4"/>
  <c r="T278" i="4"/>
  <c r="T412" i="4"/>
  <c r="S309" i="4"/>
  <c r="AH366" i="4"/>
  <c r="AU366" i="4" s="1"/>
  <c r="V270" i="4"/>
  <c r="AL82" i="4"/>
  <c r="AY82" i="4" s="1"/>
  <c r="T314" i="4"/>
  <c r="AJ203" i="4"/>
  <c r="AW203" i="4" s="1"/>
  <c r="U128" i="4"/>
  <c r="AH255" i="4"/>
  <c r="AU255" i="4" s="1"/>
  <c r="AL47" i="4"/>
  <c r="AY47" i="4" s="1"/>
  <c r="V7" i="4"/>
  <c r="AH198" i="4"/>
  <c r="AU198" i="4" s="1"/>
  <c r="S269" i="4"/>
  <c r="T324" i="4"/>
  <c r="AI31" i="4"/>
  <c r="U358" i="4"/>
  <c r="T23" i="4"/>
  <c r="U405" i="4"/>
  <c r="S285" i="4"/>
  <c r="AJ404" i="4"/>
  <c r="X422" i="4"/>
  <c r="AI342" i="4"/>
  <c r="AV342" i="4" s="1"/>
  <c r="AI110" i="4"/>
  <c r="AV110" i="4" s="1"/>
  <c r="AI469" i="4"/>
  <c r="AJ357" i="4"/>
  <c r="U325" i="4"/>
  <c r="AI7" i="4"/>
  <c r="AV7" i="4" s="1"/>
  <c r="S373" i="4"/>
  <c r="U221" i="4"/>
  <c r="S125" i="4"/>
  <c r="T37" i="4"/>
  <c r="AI126" i="4"/>
  <c r="AV126" i="4" s="1"/>
  <c r="S477" i="4"/>
  <c r="AJ333" i="4"/>
  <c r="AW333" i="4" s="1"/>
  <c r="AL69" i="4"/>
  <c r="AY69" i="4" s="1"/>
  <c r="T87" i="4"/>
  <c r="AJ54" i="4"/>
  <c r="AW54" i="4" s="1"/>
  <c r="U156" i="4"/>
  <c r="AM359" i="4"/>
  <c r="AZ359" i="4" s="1"/>
  <c r="U150" i="4"/>
  <c r="T38" i="4"/>
  <c r="U213" i="4"/>
  <c r="AI37" i="4"/>
  <c r="AI260" i="4"/>
  <c r="AH437" i="4"/>
  <c r="AU437" i="4" s="1"/>
  <c r="V286" i="4"/>
  <c r="U397" i="4"/>
  <c r="AJ309" i="4"/>
  <c r="AK141" i="4"/>
  <c r="AX141" i="4" s="1"/>
  <c r="T396" i="4"/>
  <c r="AH405" i="4"/>
  <c r="AU405" i="4" s="1"/>
  <c r="S277" i="4"/>
  <c r="AK133" i="4"/>
  <c r="AX133" i="4" s="1"/>
  <c r="AK53" i="4"/>
  <c r="AX53" i="4" s="1"/>
  <c r="AJ254" i="4"/>
  <c r="AW254" i="4" s="1"/>
  <c r="AI150" i="4"/>
  <c r="AV150" i="4" s="1"/>
  <c r="U262" i="4"/>
  <c r="AK237" i="4"/>
  <c r="AX237" i="4" s="1"/>
  <c r="S189" i="4"/>
  <c r="S117" i="4"/>
  <c r="AH461" i="4"/>
  <c r="U202" i="4"/>
  <c r="V202" i="4" s="1"/>
  <c r="V362" i="4"/>
  <c r="W362" i="4" s="1"/>
  <c r="T90" i="4"/>
  <c r="U90" i="4" s="1"/>
  <c r="V90" i="4" s="1"/>
  <c r="AH421" i="4"/>
  <c r="S438" i="4"/>
  <c r="AJ182" i="4"/>
  <c r="AW182" i="4" s="1"/>
  <c r="AJ62" i="4"/>
  <c r="V61" i="4"/>
  <c r="U428" i="4"/>
  <c r="S389" i="4"/>
  <c r="S420" i="4"/>
  <c r="AI318" i="4"/>
  <c r="AV318" i="4" s="1"/>
  <c r="AH356" i="4"/>
  <c r="AU356" i="4" s="1"/>
  <c r="AJ252" i="4"/>
  <c r="AW252" i="4" s="1"/>
  <c r="AI291" i="4"/>
  <c r="AJ444" i="4"/>
  <c r="AW444" i="4" s="1"/>
  <c r="T300" i="4"/>
  <c r="AI259" i="4"/>
  <c r="AV259" i="4" s="1"/>
  <c r="U228" i="4"/>
  <c r="AI12" i="4"/>
  <c r="AV12" i="4" s="1"/>
  <c r="AK467" i="4"/>
  <c r="AX467" i="4" s="1"/>
  <c r="T371" i="4"/>
  <c r="AL251" i="4"/>
  <c r="AH27" i="4"/>
  <c r="AU27" i="4" s="1"/>
  <c r="AJ436" i="4"/>
  <c r="AW436" i="4" s="1"/>
  <c r="T348" i="4"/>
  <c r="AK108" i="4"/>
  <c r="AX108" i="4" s="1"/>
  <c r="AH68" i="4"/>
  <c r="AU68" i="4" s="1"/>
  <c r="S75" i="4"/>
  <c r="T356" i="4"/>
  <c r="AH338" i="4"/>
  <c r="S178" i="4"/>
  <c r="AJ459" i="4"/>
  <c r="T67" i="4"/>
  <c r="T179" i="4"/>
  <c r="AJ226" i="4"/>
  <c r="AW226" i="4" s="1"/>
  <c r="U187" i="4"/>
  <c r="AL115" i="4"/>
  <c r="AJ202" i="4"/>
  <c r="AW202" i="4" s="1"/>
  <c r="AH66" i="4"/>
  <c r="AU66" i="4" s="1"/>
  <c r="AI10" i="4"/>
  <c r="T274" i="4"/>
  <c r="AH114" i="4"/>
  <c r="Y98" i="4"/>
  <c r="AH34" i="4"/>
  <c r="T34" i="4"/>
  <c r="AL187" i="4"/>
  <c r="AY187" i="4" s="1"/>
  <c r="U250" i="4"/>
  <c r="AJ349" i="4"/>
  <c r="AH301" i="4"/>
  <c r="AU301" i="4" s="1"/>
  <c r="T93" i="4"/>
  <c r="T53" i="4"/>
  <c r="AI462" i="4"/>
  <c r="S15" i="4"/>
  <c r="AK238" i="4"/>
  <c r="U182" i="4"/>
  <c r="AH269" i="4"/>
  <c r="AU269" i="4" s="1"/>
  <c r="AO308" i="4"/>
  <c r="AH229" i="4"/>
  <c r="AU229" i="4" s="1"/>
  <c r="AI331" i="4"/>
  <c r="AL157" i="4"/>
  <c r="AM221" i="4"/>
  <c r="U308" i="4"/>
  <c r="AJ124" i="4"/>
  <c r="V197" i="4"/>
  <c r="AI419" i="4"/>
  <c r="AV419" i="4" s="1"/>
  <c r="AH283" i="4"/>
  <c r="U236" i="4"/>
  <c r="AI107" i="4"/>
  <c r="AV107" i="4" s="1"/>
  <c r="AJ284" i="4"/>
  <c r="AI172" i="4"/>
  <c r="AM427" i="4"/>
  <c r="U323" i="4"/>
  <c r="T203" i="4"/>
  <c r="U203" i="4" s="1"/>
  <c r="AH380" i="4"/>
  <c r="AK228" i="4"/>
  <c r="AX228" i="4" s="1"/>
  <c r="AJ92" i="4"/>
  <c r="AJ4" i="4"/>
  <c r="S403" i="4"/>
  <c r="V84" i="4"/>
  <c r="T107" i="4"/>
  <c r="U107" i="4" s="1"/>
  <c r="V107" i="4" s="1"/>
  <c r="AH106" i="4"/>
  <c r="AJ51" i="4"/>
  <c r="V466" i="4"/>
  <c r="W466" i="4" s="1"/>
  <c r="S138" i="4"/>
  <c r="AH434" i="4"/>
  <c r="AU434" i="4" s="1"/>
  <c r="S170" i="4"/>
  <c r="AK171" i="4"/>
  <c r="AX171" i="4" s="1"/>
  <c r="AI347" i="4"/>
  <c r="AV347" i="4" s="1"/>
  <c r="AH227" i="4"/>
  <c r="AI346" i="4"/>
  <c r="AI364" i="4"/>
  <c r="AJ11" i="4"/>
  <c r="AW11" i="4" s="1"/>
  <c r="AK138" i="4"/>
  <c r="AK42" i="4"/>
  <c r="AX42" i="4" s="1"/>
  <c r="U291" i="4"/>
  <c r="AM99" i="4"/>
  <c r="U482" i="4"/>
  <c r="T458" i="4"/>
  <c r="AI234" i="4"/>
  <c r="S146" i="4"/>
  <c r="AJ266" i="4"/>
  <c r="AW266" i="4" s="1"/>
  <c r="AI378" i="4"/>
  <c r="AV378" i="4" s="1"/>
  <c r="AJ170" i="4"/>
  <c r="AW170" i="4" s="1"/>
  <c r="T50" i="4"/>
  <c r="AM82" i="4"/>
  <c r="AI302" i="4"/>
  <c r="AV302" i="4" s="1"/>
  <c r="T149" i="4"/>
  <c r="S100" i="4"/>
  <c r="AM324" i="4"/>
  <c r="T195" i="4"/>
  <c r="T452" i="4"/>
  <c r="T29" i="4"/>
  <c r="U29" i="4" s="1"/>
  <c r="U260" i="4"/>
  <c r="V260" i="4" s="1"/>
  <c r="U379" i="4"/>
  <c r="AI61" i="4"/>
  <c r="AV61" i="4" s="1"/>
  <c r="S460" i="4"/>
  <c r="AI340" i="4"/>
  <c r="T284" i="4"/>
  <c r="U284" i="4" s="1"/>
  <c r="S404" i="4"/>
  <c r="V204" i="4"/>
  <c r="AK148" i="4"/>
  <c r="T459" i="4"/>
  <c r="AJ355" i="4"/>
  <c r="AW355" i="4" s="1"/>
  <c r="V187" i="4"/>
  <c r="AH474" i="4"/>
  <c r="S290" i="4"/>
  <c r="AM28" i="4"/>
  <c r="T283" i="4"/>
  <c r="U283" i="4" s="1"/>
  <c r="AH155" i="4"/>
  <c r="S44" i="4"/>
  <c r="AH59" i="4"/>
  <c r="AI410" i="4"/>
  <c r="AV410" i="4" s="1"/>
  <c r="AK132" i="4"/>
  <c r="AL195" i="4"/>
  <c r="W115" i="4"/>
  <c r="AK482" i="4"/>
  <c r="X322" i="4"/>
  <c r="Y322" i="4" s="1"/>
  <c r="T66" i="4"/>
  <c r="W76" i="4"/>
  <c r="X76" i="4" s="1"/>
  <c r="AH131" i="4"/>
  <c r="AH458" i="4"/>
  <c r="AU458" i="4" s="1"/>
  <c r="AI418" i="4"/>
  <c r="S242" i="4"/>
  <c r="AK26" i="4"/>
  <c r="AX26" i="4" s="1"/>
  <c r="U83" i="4"/>
  <c r="S450" i="4"/>
  <c r="V378" i="4"/>
  <c r="W378" i="4" s="1"/>
  <c r="X378" i="4" s="1"/>
  <c r="S354" i="4"/>
  <c r="AK258" i="4"/>
  <c r="AH18" i="4"/>
  <c r="AU18" i="4" s="1"/>
  <c r="X370" i="4"/>
  <c r="AJ330" i="4"/>
  <c r="AW330" i="4" s="1"/>
  <c r="T166" i="4"/>
  <c r="AH429" i="4"/>
  <c r="AU429" i="4" s="1"/>
  <c r="AK30" i="4"/>
  <c r="AX30" i="4" s="1"/>
  <c r="AK253" i="4"/>
  <c r="AX253" i="4" s="1"/>
  <c r="AL125" i="4"/>
  <c r="AI205" i="4"/>
  <c r="AV205" i="4" s="1"/>
  <c r="AJ116" i="4"/>
  <c r="AW116" i="4" s="1"/>
  <c r="AL475" i="4"/>
  <c r="AY475" i="4" s="1"/>
  <c r="U411" i="4"/>
  <c r="S395" i="4"/>
  <c r="X109" i="4"/>
  <c r="Y109" i="4" s="1"/>
  <c r="S427" i="4"/>
  <c r="T364" i="4"/>
  <c r="U123" i="4"/>
  <c r="AI276" i="4"/>
  <c r="AK83" i="4"/>
  <c r="AM372" i="4"/>
  <c r="AJ36" i="4"/>
  <c r="T419" i="4"/>
  <c r="T387" i="4"/>
  <c r="T315" i="4"/>
  <c r="AJ45" i="4"/>
  <c r="AW45" i="4" s="1"/>
  <c r="AK332" i="4"/>
  <c r="AX332" i="4" s="1"/>
  <c r="AI451" i="4"/>
  <c r="AV451" i="4" s="1"/>
  <c r="AL395" i="4"/>
  <c r="AJ412" i="4"/>
  <c r="AW412" i="4" s="1"/>
  <c r="AI426" i="4"/>
  <c r="AV426" i="4" s="1"/>
  <c r="AI339" i="4"/>
  <c r="AI35" i="4"/>
  <c r="T435" i="4"/>
  <c r="T299" i="4"/>
  <c r="AK242" i="4"/>
  <c r="U92" i="4"/>
  <c r="U306" i="4"/>
  <c r="AJ146" i="4"/>
  <c r="AW146" i="4" s="1"/>
  <c r="AK443" i="4"/>
  <c r="AX443" i="4" s="1"/>
  <c r="T99" i="4"/>
  <c r="AK386" i="4"/>
  <c r="V122" i="4"/>
  <c r="S157" i="4"/>
  <c r="AK262" i="4"/>
  <c r="AX262" i="4" s="1"/>
  <c r="S206" i="4"/>
  <c r="S301" i="4"/>
  <c r="AI181" i="4"/>
  <c r="AL141" i="4"/>
  <c r="AY141" i="4" s="1"/>
  <c r="AI356" i="4"/>
  <c r="S116" i="4"/>
  <c r="T68" i="4"/>
  <c r="AH403" i="4"/>
  <c r="AI323" i="4"/>
  <c r="AV323" i="4" s="1"/>
  <c r="AI173" i="4"/>
  <c r="S483" i="4"/>
  <c r="AJ235" i="4"/>
  <c r="T451" i="4"/>
  <c r="T307" i="4"/>
  <c r="T267" i="4"/>
  <c r="AI76" i="4"/>
  <c r="AV76" i="4" s="1"/>
  <c r="AI307" i="4"/>
  <c r="AV307" i="4" s="1"/>
  <c r="AJ259" i="4"/>
  <c r="AW259" i="4" s="1"/>
  <c r="AH466" i="4"/>
  <c r="AU466" i="4" s="1"/>
  <c r="T402" i="4"/>
  <c r="T282" i="4"/>
  <c r="S196" i="4"/>
  <c r="AI394" i="4"/>
  <c r="T332" i="4"/>
  <c r="S155" i="4"/>
  <c r="U394" i="4"/>
  <c r="AH154" i="4"/>
  <c r="AU154" i="4" s="1"/>
  <c r="T251" i="4"/>
  <c r="AI442" i="4"/>
  <c r="AV442" i="4" s="1"/>
  <c r="AH354" i="4"/>
  <c r="U314" i="4"/>
  <c r="V314" i="4" s="1"/>
  <c r="S226" i="4"/>
  <c r="T154" i="4"/>
  <c r="AI75" i="4"/>
  <c r="AV75" i="4" s="1"/>
  <c r="T258" i="4"/>
  <c r="S218" i="4"/>
  <c r="V130" i="4"/>
  <c r="V426" i="4"/>
  <c r="T442" i="4"/>
  <c r="AJ15" i="4"/>
  <c r="AW15" i="4" s="1"/>
  <c r="T446" i="4"/>
  <c r="AJ413" i="4"/>
  <c r="AW413" i="4" s="1"/>
  <c r="AL213" i="4"/>
  <c r="AY213" i="4" s="1"/>
  <c r="U69" i="4"/>
  <c r="V69" i="4" s="1"/>
  <c r="AK165" i="4"/>
  <c r="AX165" i="4" s="1"/>
  <c r="U252" i="4"/>
  <c r="T478" i="4"/>
  <c r="AL6" i="4"/>
  <c r="AJ93" i="4"/>
  <c r="AW93" i="4" s="1"/>
  <c r="S180" i="4"/>
  <c r="S28" i="4"/>
  <c r="U93" i="4"/>
  <c r="S212" i="4"/>
  <c r="S12" i="4"/>
  <c r="U211" i="4"/>
  <c r="AH212" i="4"/>
  <c r="AU212" i="4" s="1"/>
  <c r="T276" i="4"/>
  <c r="S51" i="4"/>
  <c r="AH180" i="4"/>
  <c r="S140" i="4"/>
  <c r="S475" i="4"/>
  <c r="AL156" i="4"/>
  <c r="S346" i="4"/>
  <c r="AK435" i="4"/>
  <c r="U259" i="4"/>
  <c r="V27" i="4"/>
  <c r="AH43" i="4"/>
  <c r="AU43" i="4" s="1"/>
  <c r="AH402" i="4"/>
  <c r="AU402" i="4" s="1"/>
  <c r="AH300" i="4"/>
  <c r="AL411" i="4"/>
  <c r="AY411" i="4" s="1"/>
  <c r="AI91" i="4"/>
  <c r="AV91" i="4" s="1"/>
  <c r="AI250" i="4"/>
  <c r="AV250" i="4" s="1"/>
  <c r="AH275" i="4"/>
  <c r="AU275" i="4" s="1"/>
  <c r="AI290" i="4"/>
  <c r="AV290" i="4" s="1"/>
  <c r="AH186" i="4"/>
  <c r="AU186" i="4" s="1"/>
  <c r="AJ363" i="4"/>
  <c r="AW363" i="4" s="1"/>
  <c r="AK267" i="4"/>
  <c r="U139" i="4"/>
  <c r="AI164" i="4"/>
  <c r="AV164" i="4" s="1"/>
  <c r="U266" i="4"/>
  <c r="V266" i="4" s="1"/>
  <c r="AI218" i="4"/>
  <c r="V59" i="4"/>
  <c r="S434" i="4"/>
  <c r="AH370" i="4"/>
  <c r="AU370" i="4" s="1"/>
  <c r="X338" i="4"/>
  <c r="Y338" i="4" s="1"/>
  <c r="Z338" i="4" s="1"/>
  <c r="AA338" i="4" s="1"/>
  <c r="AB338" i="4" s="1"/>
  <c r="AC338" i="4" s="1"/>
  <c r="S210" i="4"/>
  <c r="U106" i="4"/>
  <c r="AK330" i="4"/>
  <c r="AX330" i="4" s="1"/>
  <c r="AI219" i="4"/>
  <c r="AV219" i="4" s="1"/>
  <c r="AK298" i="4"/>
  <c r="T162" i="4"/>
  <c r="V386" i="4"/>
  <c r="W386" i="4" s="1"/>
  <c r="AI434" i="4"/>
  <c r="AV434" i="4" s="1"/>
  <c r="U186" i="4"/>
  <c r="AI46" i="4"/>
  <c r="AV46" i="4" s="1"/>
  <c r="AH29" i="4"/>
  <c r="AU29" i="4" s="1"/>
  <c r="W148" i="4"/>
  <c r="U356" i="4"/>
  <c r="V356" i="4" s="1"/>
  <c r="AI315" i="4"/>
  <c r="S164" i="4"/>
  <c r="S60" i="4"/>
  <c r="S443" i="4"/>
  <c r="AH299" i="4"/>
  <c r="AU299" i="4" s="1"/>
  <c r="T219" i="4"/>
  <c r="T237" i="4"/>
  <c r="AK140" i="4"/>
  <c r="AX140" i="4" s="1"/>
  <c r="AJ12" i="4"/>
  <c r="T331" i="4"/>
  <c r="AH379" i="4"/>
  <c r="AU379" i="4" s="1"/>
  <c r="T235" i="4"/>
  <c r="T178" i="4"/>
  <c r="U178" i="4" s="1"/>
  <c r="V178" i="4" s="1"/>
  <c r="W178" i="4" s="1"/>
  <c r="AI130" i="4"/>
  <c r="AJ84" i="4"/>
  <c r="AW84" i="4" s="1"/>
  <c r="S243" i="4"/>
  <c r="AJ107" i="4"/>
  <c r="S3" i="4"/>
  <c r="AH483" i="4"/>
  <c r="AU483" i="4" s="1"/>
  <c r="AI322" i="4"/>
  <c r="AV322" i="4" s="1"/>
  <c r="AJ282" i="4"/>
  <c r="AW282" i="4" s="1"/>
  <c r="AK468" i="4"/>
  <c r="AX468" i="4" s="1"/>
  <c r="W188" i="4"/>
  <c r="T410" i="4"/>
  <c r="AJ419" i="4"/>
  <c r="AW419" i="4" s="1"/>
  <c r="AJ211" i="4"/>
  <c r="AK210" i="4"/>
  <c r="AI178" i="4"/>
  <c r="AV178" i="4" s="1"/>
  <c r="AH58" i="4"/>
  <c r="AU58" i="4" s="1"/>
  <c r="X58" i="4"/>
  <c r="Y58" i="4" s="1"/>
  <c r="AL306" i="4"/>
  <c r="AY306" i="4" s="1"/>
  <c r="AK122" i="4"/>
  <c r="V82" i="4"/>
  <c r="AL171" i="4"/>
  <c r="AY171" i="4" s="1"/>
  <c r="U388" i="4"/>
  <c r="T244" i="4"/>
  <c r="W436" i="4"/>
  <c r="AI44" i="4"/>
  <c r="AV44" i="4" s="1"/>
  <c r="AH13" i="4"/>
  <c r="AU13" i="4" s="1"/>
  <c r="T108" i="4"/>
  <c r="AK100" i="4"/>
  <c r="AX100" i="4" s="1"/>
  <c r="AH60" i="4"/>
  <c r="AU60" i="4" s="1"/>
  <c r="T4" i="4"/>
  <c r="AJ61" i="4"/>
  <c r="AW61" i="4" s="1"/>
  <c r="AL348" i="4"/>
  <c r="AY348" i="4" s="1"/>
  <c r="AJ387" i="4"/>
  <c r="AW387" i="4" s="1"/>
  <c r="S131" i="4"/>
  <c r="S340" i="4"/>
  <c r="AH292" i="4"/>
  <c r="AU292" i="4" s="1"/>
  <c r="AI268" i="4"/>
  <c r="AH52" i="4"/>
  <c r="S163" i="4"/>
  <c r="AK45" i="4"/>
  <c r="AJ452" i="4"/>
  <c r="AW452" i="4" s="1"/>
  <c r="AH388" i="4"/>
  <c r="AJ244" i="4"/>
  <c r="AH220" i="4"/>
  <c r="AU220" i="4" s="1"/>
  <c r="AI371" i="4"/>
  <c r="S418" i="4"/>
  <c r="AI19" i="4"/>
  <c r="AV19" i="4" s="1"/>
  <c r="S19" i="4"/>
  <c r="AK355" i="4"/>
  <c r="AX355" i="4" s="1"/>
  <c r="AI3" i="4"/>
  <c r="AV3" i="4" s="1"/>
  <c r="AK188" i="4"/>
  <c r="T171" i="4"/>
  <c r="T91" i="4"/>
  <c r="S20" i="4"/>
  <c r="S234" i="4"/>
  <c r="S35" i="4"/>
  <c r="U298" i="4"/>
  <c r="V298" i="4" s="1"/>
  <c r="S42" i="4"/>
  <c r="AH362" i="4"/>
  <c r="AK202" i="4"/>
  <c r="AX202" i="4" s="1"/>
  <c r="AH98" i="4"/>
  <c r="AU98" i="4" s="1"/>
  <c r="S74" i="4"/>
  <c r="AJ314" i="4"/>
  <c r="AN74" i="4"/>
  <c r="X706" i="4" l="1"/>
  <c r="AK804" i="4"/>
  <c r="W706" i="4"/>
  <c r="V846" i="4"/>
  <c r="AK716" i="4"/>
  <c r="AO74" i="4"/>
  <c r="BA74" i="4"/>
  <c r="AK314" i="4"/>
  <c r="AW314" i="4"/>
  <c r="AI362" i="4"/>
  <c r="AV362" i="4" s="1"/>
  <c r="AU362" i="4"/>
  <c r="AL188" i="4"/>
  <c r="AY188" i="4" s="1"/>
  <c r="AX188" i="4"/>
  <c r="AJ371" i="4"/>
  <c r="AW371" i="4" s="1"/>
  <c r="AV371" i="4"/>
  <c r="AK244" i="4"/>
  <c r="AX244" i="4" s="1"/>
  <c r="AW244" i="4"/>
  <c r="AI388" i="4"/>
  <c r="AV388" i="4" s="1"/>
  <c r="AU388" i="4"/>
  <c r="AL45" i="4"/>
  <c r="AY45" i="4" s="1"/>
  <c r="AX45" i="4"/>
  <c r="AI52" i="4"/>
  <c r="AV52" i="4" s="1"/>
  <c r="AU52" i="4"/>
  <c r="AJ268" i="4"/>
  <c r="AW268" i="4" s="1"/>
  <c r="AV268" i="4"/>
  <c r="AL122" i="4"/>
  <c r="AY122" i="4" s="1"/>
  <c r="AX122" i="4"/>
  <c r="AL210" i="4"/>
  <c r="AY210" i="4" s="1"/>
  <c r="AX210" i="4"/>
  <c r="AK211" i="4"/>
  <c r="AX211" i="4" s="1"/>
  <c r="AW211" i="4"/>
  <c r="AK107" i="4"/>
  <c r="AW107" i="4"/>
  <c r="AJ130" i="4"/>
  <c r="AW130" i="4" s="1"/>
  <c r="AV130" i="4"/>
  <c r="AK12" i="4"/>
  <c r="AW12" i="4"/>
  <c r="AJ315" i="4"/>
  <c r="AW315" i="4" s="1"/>
  <c r="AV315" i="4"/>
  <c r="AL298" i="4"/>
  <c r="AX298" i="4"/>
  <c r="AJ218" i="4"/>
  <c r="AW218" i="4" s="1"/>
  <c r="AV218" i="4"/>
  <c r="AL267" i="4"/>
  <c r="AY267" i="4" s="1"/>
  <c r="AX267" i="4"/>
  <c r="AI300" i="4"/>
  <c r="AV300" i="4" s="1"/>
  <c r="AU300" i="4"/>
  <c r="AL435" i="4"/>
  <c r="AY435" i="4" s="1"/>
  <c r="AX435" i="4"/>
  <c r="AM156" i="4"/>
  <c r="AZ156" i="4" s="1"/>
  <c r="AY156" i="4"/>
  <c r="AI180" i="4"/>
  <c r="AV180" i="4" s="1"/>
  <c r="AU180" i="4"/>
  <c r="AM6" i="4"/>
  <c r="AY6" i="4"/>
  <c r="AI354" i="4"/>
  <c r="AV354" i="4" s="1"/>
  <c r="AU354" i="4"/>
  <c r="AJ394" i="4"/>
  <c r="AW394" i="4" s="1"/>
  <c r="AV394" i="4"/>
  <c r="AK235" i="4"/>
  <c r="AX235" i="4" s="1"/>
  <c r="AW235" i="4"/>
  <c r="AJ173" i="4"/>
  <c r="AW173" i="4" s="1"/>
  <c r="AV173" i="4"/>
  <c r="AI403" i="4"/>
  <c r="AU403" i="4"/>
  <c r="AJ356" i="4"/>
  <c r="AW356" i="4" s="1"/>
  <c r="AV356" i="4"/>
  <c r="AJ181" i="4"/>
  <c r="AW181" i="4" s="1"/>
  <c r="AV181" i="4"/>
  <c r="AL386" i="4"/>
  <c r="AX386" i="4"/>
  <c r="AL242" i="4"/>
  <c r="AY242" i="4" s="1"/>
  <c r="AX242" i="4"/>
  <c r="AJ35" i="4"/>
  <c r="AW35" i="4" s="1"/>
  <c r="AV35" i="4"/>
  <c r="AJ339" i="4"/>
  <c r="AW339" i="4" s="1"/>
  <c r="AV339" i="4"/>
  <c r="AM395" i="4"/>
  <c r="AZ395" i="4" s="1"/>
  <c r="AY395" i="4"/>
  <c r="AK36" i="4"/>
  <c r="AW36" i="4"/>
  <c r="AN372" i="4"/>
  <c r="BA372" i="4" s="1"/>
  <c r="AZ372" i="4"/>
  <c r="AL83" i="4"/>
  <c r="AX83" i="4"/>
  <c r="AJ276" i="4"/>
  <c r="AW276" i="4" s="1"/>
  <c r="AV276" i="4"/>
  <c r="AM125" i="4"/>
  <c r="AZ125" i="4" s="1"/>
  <c r="AY125" i="4"/>
  <c r="AL258" i="4"/>
  <c r="AY258" i="4" s="1"/>
  <c r="AX258" i="4"/>
  <c r="AJ418" i="4"/>
  <c r="AW418" i="4" s="1"/>
  <c r="AV418" i="4"/>
  <c r="AI131" i="4"/>
  <c r="AV131" i="4" s="1"/>
  <c r="AU131" i="4"/>
  <c r="AL482" i="4"/>
  <c r="AY482" i="4" s="1"/>
  <c r="AX482" i="4"/>
  <c r="AM195" i="4"/>
  <c r="AY195" i="4"/>
  <c r="AL132" i="4"/>
  <c r="AX132" i="4"/>
  <c r="AI59" i="4"/>
  <c r="AV59" i="4" s="1"/>
  <c r="AU59" i="4"/>
  <c r="AI155" i="4"/>
  <c r="AV155" i="4" s="1"/>
  <c r="AU155" i="4"/>
  <c r="AN28" i="4"/>
  <c r="BA28" i="4" s="1"/>
  <c r="AZ28" i="4"/>
  <c r="AI474" i="4"/>
  <c r="AU474" i="4"/>
  <c r="AL148" i="4"/>
  <c r="AX148" i="4"/>
  <c r="AJ340" i="4"/>
  <c r="AW340" i="4" s="1"/>
  <c r="AV340" i="4"/>
  <c r="AN324" i="4"/>
  <c r="BA324" i="4" s="1"/>
  <c r="AZ324" i="4"/>
  <c r="AN82" i="4"/>
  <c r="BA82" i="4" s="1"/>
  <c r="AZ82" i="4"/>
  <c r="AJ234" i="4"/>
  <c r="AV234" i="4"/>
  <c r="AN99" i="4"/>
  <c r="AZ99" i="4"/>
  <c r="AL138" i="4"/>
  <c r="AY138" i="4" s="1"/>
  <c r="AX138" i="4"/>
  <c r="AJ364" i="4"/>
  <c r="AW364" i="4" s="1"/>
  <c r="AV364" i="4"/>
  <c r="AJ346" i="4"/>
  <c r="AW346" i="4" s="1"/>
  <c r="AV346" i="4"/>
  <c r="AI227" i="4"/>
  <c r="AV227" i="4" s="1"/>
  <c r="AU227" i="4"/>
  <c r="AK51" i="4"/>
  <c r="AW51" i="4"/>
  <c r="AI106" i="4"/>
  <c r="AV106" i="4" s="1"/>
  <c r="AU106" i="4"/>
  <c r="AK4" i="4"/>
  <c r="AX4" i="4" s="1"/>
  <c r="AW4" i="4"/>
  <c r="AK92" i="4"/>
  <c r="AW92" i="4"/>
  <c r="AI380" i="4"/>
  <c r="AU380" i="4"/>
  <c r="AN427" i="4"/>
  <c r="BA427" i="4" s="1"/>
  <c r="AZ427" i="4"/>
  <c r="AJ172" i="4"/>
  <c r="AW172" i="4" s="1"/>
  <c r="AV172" i="4"/>
  <c r="AK284" i="4"/>
  <c r="AX284" i="4" s="1"/>
  <c r="AW284" i="4"/>
  <c r="AI283" i="4"/>
  <c r="AV283" i="4" s="1"/>
  <c r="AU283" i="4"/>
  <c r="AK124" i="4"/>
  <c r="AX124" i="4" s="1"/>
  <c r="AW124" i="4"/>
  <c r="AN221" i="4"/>
  <c r="BA221" i="4" s="1"/>
  <c r="AZ221" i="4"/>
  <c r="AM157" i="4"/>
  <c r="AY157" i="4"/>
  <c r="AJ331" i="4"/>
  <c r="AV331" i="4"/>
  <c r="AP308" i="4"/>
  <c r="BB308" i="4"/>
  <c r="AL238" i="4"/>
  <c r="AX238" i="4"/>
  <c r="AJ462" i="4"/>
  <c r="AV462" i="4"/>
  <c r="AK349" i="4"/>
  <c r="AX349" i="4" s="1"/>
  <c r="AW349" i="4"/>
  <c r="AI34" i="4"/>
  <c r="AU34" i="4"/>
  <c r="AI114" i="4"/>
  <c r="AU114" i="4"/>
  <c r="AJ10" i="4"/>
  <c r="AW10" i="4" s="1"/>
  <c r="AV10" i="4"/>
  <c r="AM115" i="4"/>
  <c r="AY115" i="4"/>
  <c r="AK459" i="4"/>
  <c r="AW459" i="4"/>
  <c r="AI338" i="4"/>
  <c r="AU338" i="4"/>
  <c r="AM251" i="4"/>
  <c r="AY251" i="4"/>
  <c r="AJ291" i="4"/>
  <c r="AV291" i="4"/>
  <c r="AK62" i="4"/>
  <c r="AX62" i="4" s="1"/>
  <c r="AW62" i="4"/>
  <c r="AI421" i="4"/>
  <c r="AU421" i="4"/>
  <c r="AI461" i="4"/>
  <c r="AV461" i="4" s="1"/>
  <c r="AU461" i="4"/>
  <c r="AK309" i="4"/>
  <c r="AX309" i="4" s="1"/>
  <c r="AW309" i="4"/>
  <c r="AJ260" i="4"/>
  <c r="AV260" i="4"/>
  <c r="AJ37" i="4"/>
  <c r="AW37" i="4" s="1"/>
  <c r="AV37" i="4"/>
  <c r="AK357" i="4"/>
  <c r="AW357" i="4"/>
  <c r="AJ469" i="4"/>
  <c r="AW469" i="4" s="1"/>
  <c r="AV469" i="4"/>
  <c r="AK404" i="4"/>
  <c r="AW404" i="4"/>
  <c r="AJ31" i="4"/>
  <c r="AW31" i="4" s="1"/>
  <c r="AV31" i="4"/>
  <c r="AK317" i="4"/>
  <c r="AW317" i="4"/>
  <c r="AL22" i="4"/>
  <c r="AX22" i="4"/>
  <c r="AK285" i="4"/>
  <c r="AX285" i="4" s="1"/>
  <c r="AW285" i="4"/>
  <c r="AI365" i="4"/>
  <c r="AU365" i="4"/>
  <c r="AJ450" i="4"/>
  <c r="AW450" i="4" s="1"/>
  <c r="AV450" i="4"/>
  <c r="AL204" i="4"/>
  <c r="AX204" i="4"/>
  <c r="AK77" i="4"/>
  <c r="AX77" i="4" s="1"/>
  <c r="AW77" i="4"/>
  <c r="AK86" i="4"/>
  <c r="AX86" i="4" s="1"/>
  <c r="AW86" i="4"/>
  <c r="AK381" i="4"/>
  <c r="AX381" i="4" s="1"/>
  <c r="AW381" i="4"/>
  <c r="AI445" i="4"/>
  <c r="AV445" i="4" s="1"/>
  <c r="AU445" i="4"/>
  <c r="AK14" i="4"/>
  <c r="AX14" i="4" s="1"/>
  <c r="AW14" i="4"/>
  <c r="AI350" i="4"/>
  <c r="AV350" i="4" s="1"/>
  <c r="AU350" i="4"/>
  <c r="AL174" i="4"/>
  <c r="AY174" i="4" s="1"/>
  <c r="AX174" i="4"/>
  <c r="AJ430" i="4"/>
  <c r="AW430" i="4" s="1"/>
  <c r="AV430" i="4"/>
  <c r="AM420" i="4"/>
  <c r="AZ420" i="4" s="1"/>
  <c r="AY420" i="4"/>
  <c r="AI70" i="4"/>
  <c r="AU70" i="4"/>
  <c r="AK67" i="4"/>
  <c r="AW67" i="4"/>
  <c r="AJ358" i="4"/>
  <c r="AW358" i="4" s="1"/>
  <c r="AV358" i="4"/>
  <c r="AK101" i="4"/>
  <c r="AW101" i="4"/>
  <c r="AK149" i="4"/>
  <c r="AW149" i="4"/>
  <c r="AJ127" i="4"/>
  <c r="AW127" i="4" s="1"/>
  <c r="AV127" i="4"/>
  <c r="AK39" i="4"/>
  <c r="AX39" i="4" s="1"/>
  <c r="AW39" i="4"/>
  <c r="AJ390" i="4"/>
  <c r="AW390" i="4" s="1"/>
  <c r="AV390" i="4"/>
  <c r="AK446" i="4"/>
  <c r="AW446" i="4"/>
  <c r="AL478" i="4"/>
  <c r="AX478" i="4"/>
  <c r="AK152" i="4"/>
  <c r="AW152" i="4"/>
  <c r="AN85" i="4"/>
  <c r="AZ85" i="4"/>
  <c r="AJ470" i="4"/>
  <c r="AW470" i="4" s="1"/>
  <c r="AV470" i="4"/>
  <c r="AJ197" i="4"/>
  <c r="AW197" i="4" s="1"/>
  <c r="AV197" i="4"/>
  <c r="AK245" i="4"/>
  <c r="AX245" i="4" s="1"/>
  <c r="AW245" i="4"/>
  <c r="AJ460" i="4"/>
  <c r="AW460" i="4" s="1"/>
  <c r="AV460" i="4"/>
  <c r="AL94" i="4"/>
  <c r="AX94" i="4"/>
  <c r="AI286" i="4"/>
  <c r="AV286" i="4" s="1"/>
  <c r="AU286" i="4"/>
  <c r="AM239" i="4"/>
  <c r="AY239" i="4"/>
  <c r="AK63" i="4"/>
  <c r="AX63" i="4" s="1"/>
  <c r="AW63" i="4"/>
  <c r="AL431" i="4"/>
  <c r="AY431" i="4" s="1"/>
  <c r="AX431" i="4"/>
  <c r="AJ383" i="4"/>
  <c r="AW383" i="4" s="1"/>
  <c r="AV383" i="4"/>
  <c r="AI103" i="4"/>
  <c r="AV103" i="4" s="1"/>
  <c r="AU103" i="4"/>
  <c r="AJ271" i="4"/>
  <c r="AW271" i="4" s="1"/>
  <c r="AV271" i="4"/>
  <c r="AI111" i="4"/>
  <c r="AU111" i="4"/>
  <c r="AK327" i="4"/>
  <c r="AX327" i="4" s="1"/>
  <c r="AW327" i="4"/>
  <c r="AJ310" i="4"/>
  <c r="AV310" i="4"/>
  <c r="AL158" i="4"/>
  <c r="AY158" i="4" s="1"/>
  <c r="AX158" i="4"/>
  <c r="AK79" i="4"/>
  <c r="AW79" i="4"/>
  <c r="AL279" i="4"/>
  <c r="AY279" i="4" s="1"/>
  <c r="AX279" i="4"/>
  <c r="AL8" i="4"/>
  <c r="AY8" i="4" s="1"/>
  <c r="AX8" i="4"/>
  <c r="AK399" i="4"/>
  <c r="AX399" i="4" s="1"/>
  <c r="AW399" i="4"/>
  <c r="AJ422" i="4"/>
  <c r="AW422" i="4" s="1"/>
  <c r="AV422" i="4"/>
  <c r="AK407" i="4"/>
  <c r="AX407" i="4" s="1"/>
  <c r="AW407" i="4"/>
  <c r="AI23" i="4"/>
  <c r="AU23" i="4"/>
  <c r="AJ151" i="4"/>
  <c r="AW151" i="4" s="1"/>
  <c r="AV151" i="4"/>
  <c r="AI391" i="4"/>
  <c r="AU391" i="4"/>
  <c r="AK455" i="4"/>
  <c r="AX455" i="4" s="1"/>
  <c r="AW455" i="4"/>
  <c r="AI215" i="4"/>
  <c r="AV215" i="4" s="1"/>
  <c r="AU215" i="4"/>
  <c r="AJ214" i="4"/>
  <c r="AW214" i="4" s="1"/>
  <c r="AV214" i="4"/>
  <c r="AI415" i="4"/>
  <c r="AV415" i="4" s="1"/>
  <c r="AU415" i="4"/>
  <c r="AK454" i="4"/>
  <c r="AW454" i="4"/>
  <c r="AJ159" i="4"/>
  <c r="AW159" i="4" s="1"/>
  <c r="AV159" i="4"/>
  <c r="AJ102" i="4"/>
  <c r="AV102" i="4"/>
  <c r="AI135" i="4"/>
  <c r="AV135" i="4" s="1"/>
  <c r="AU135" i="4"/>
  <c r="AI375" i="4"/>
  <c r="AV375" i="4" s="1"/>
  <c r="AU375" i="4"/>
  <c r="AI95" i="4"/>
  <c r="AV95" i="4" s="1"/>
  <c r="AU95" i="4"/>
  <c r="AL263" i="4"/>
  <c r="AY263" i="4" s="1"/>
  <c r="AX263" i="4"/>
  <c r="AI471" i="4"/>
  <c r="AV471" i="4" s="1"/>
  <c r="AU471" i="4"/>
  <c r="AM128" i="4"/>
  <c r="AZ128" i="4" s="1"/>
  <c r="AY128" i="4"/>
  <c r="AK360" i="4"/>
  <c r="AX360" i="4" s="1"/>
  <c r="AW360" i="4"/>
  <c r="AJ345" i="4"/>
  <c r="AW345" i="4" s="1"/>
  <c r="AV345" i="4"/>
  <c r="AJ56" i="4"/>
  <c r="AW56" i="4" s="1"/>
  <c r="AV56" i="4"/>
  <c r="AI448" i="4"/>
  <c r="AV448" i="4" s="1"/>
  <c r="AU448" i="4"/>
  <c r="AJ480" i="4"/>
  <c r="AW480" i="4" s="1"/>
  <c r="AV480" i="4"/>
  <c r="AJ457" i="4"/>
  <c r="AW457" i="4" s="1"/>
  <c r="AV457" i="4"/>
  <c r="AJ89" i="4"/>
  <c r="AW89" i="4" s="1"/>
  <c r="AV89" i="4"/>
  <c r="AJ240" i="4"/>
  <c r="AW240" i="4" s="1"/>
  <c r="AV240" i="4"/>
  <c r="AI329" i="4"/>
  <c r="AV329" i="4" s="1"/>
  <c r="AU329" i="4"/>
  <c r="AI40" i="4"/>
  <c r="AV40" i="4" s="1"/>
  <c r="AU40" i="4"/>
  <c r="AJ80" i="4"/>
  <c r="AV80" i="4"/>
  <c r="AI432" i="4"/>
  <c r="AU432" i="4"/>
  <c r="AK105" i="4"/>
  <c r="AW105" i="4"/>
  <c r="AJ337" i="4"/>
  <c r="AW337" i="4" s="1"/>
  <c r="AV337" i="4"/>
  <c r="AM16" i="4"/>
  <c r="AZ16" i="4" s="1"/>
  <c r="AY16" i="4"/>
  <c r="AN376" i="4"/>
  <c r="BA376" i="4" s="1"/>
  <c r="AZ376" i="4"/>
  <c r="AK368" i="4"/>
  <c r="AW368" i="4"/>
  <c r="AK367" i="4"/>
  <c r="AX367" i="4" s="1"/>
  <c r="AW367" i="4"/>
  <c r="AI160" i="4"/>
  <c r="AV160" i="4" s="1"/>
  <c r="AU160" i="4"/>
  <c r="AL313" i="4"/>
  <c r="AY313" i="4" s="1"/>
  <c r="AX313" i="4"/>
  <c r="AI433" i="4"/>
  <c r="AV433" i="4" s="1"/>
  <c r="AU433" i="4"/>
  <c r="AK392" i="4"/>
  <c r="AX392" i="4" s="1"/>
  <c r="AW392" i="4"/>
  <c r="AI441" i="4"/>
  <c r="AV441" i="4" s="1"/>
  <c r="AU441" i="4"/>
  <c r="AK248" i="4"/>
  <c r="AX248" i="4" s="1"/>
  <c r="AW248" i="4"/>
  <c r="AJ145" i="4"/>
  <c r="AV145" i="4"/>
  <c r="AJ24" i="4"/>
  <c r="AW24" i="4" s="1"/>
  <c r="AV24" i="4"/>
  <c r="AK161" i="4"/>
  <c r="AX161" i="4" s="1"/>
  <c r="AW161" i="4"/>
  <c r="AL288" i="4"/>
  <c r="AY288" i="4" s="1"/>
  <c r="AX288" i="4"/>
  <c r="AJ321" i="4"/>
  <c r="AW321" i="4" s="1"/>
  <c r="AV321" i="4"/>
  <c r="AK320" i="4"/>
  <c r="AX320" i="4" s="1"/>
  <c r="AW320" i="4"/>
  <c r="AI73" i="4"/>
  <c r="AU73" i="4"/>
  <c r="AI225" i="4"/>
  <c r="AV225" i="4" s="1"/>
  <c r="AU225" i="4"/>
  <c r="AJ369" i="4"/>
  <c r="AV369" i="4"/>
  <c r="AL449" i="4"/>
  <c r="AY449" i="4" s="1"/>
  <c r="AX449" i="4"/>
  <c r="AJ400" i="4"/>
  <c r="AV400" i="4"/>
  <c r="AL393" i="4"/>
  <c r="AY393" i="4" s="1"/>
  <c r="AX393" i="4"/>
  <c r="AJ312" i="4"/>
  <c r="AV312" i="4"/>
  <c r="AJ265" i="4"/>
  <c r="AW265" i="4" s="1"/>
  <c r="AV265" i="4"/>
  <c r="AJ377" i="4"/>
  <c r="AW377" i="4" s="1"/>
  <c r="AV377" i="4"/>
  <c r="AK417" i="4"/>
  <c r="AW417" i="4"/>
  <c r="AK281" i="4"/>
  <c r="AX281" i="4" s="1"/>
  <c r="AW281" i="4"/>
  <c r="AJ177" i="4"/>
  <c r="AV177" i="4"/>
  <c r="AI352" i="4"/>
  <c r="AV352" i="4" s="1"/>
  <c r="AU352" i="4"/>
  <c r="AJ57" i="4"/>
  <c r="AW57" i="4" s="1"/>
  <c r="AV57" i="4"/>
  <c r="AK224" i="4"/>
  <c r="AX224" i="4" s="1"/>
  <c r="AW224" i="4"/>
  <c r="AK185" i="4"/>
  <c r="AX185" i="4" s="1"/>
  <c r="AW185" i="4"/>
  <c r="AJ385" i="4"/>
  <c r="AW385" i="4" s="1"/>
  <c r="AV385" i="4"/>
  <c r="AI408" i="4"/>
  <c r="AV408" i="4" s="1"/>
  <c r="AU408" i="4"/>
  <c r="AK424" i="4"/>
  <c r="AX424" i="4" s="1"/>
  <c r="AW424" i="4"/>
  <c r="AL257" i="4"/>
  <c r="AY257" i="4" s="1"/>
  <c r="AX257" i="4"/>
  <c r="AI464" i="4"/>
  <c r="AU464" i="4"/>
  <c r="AI65" i="4"/>
  <c r="AV65" i="4" s="1"/>
  <c r="AU65" i="4"/>
  <c r="AJ481" i="4"/>
  <c r="AW481" i="4" s="1"/>
  <c r="AV481" i="4"/>
  <c r="AK336" i="4"/>
  <c r="AW336" i="4"/>
  <c r="AI33" i="4"/>
  <c r="AV33" i="4" s="1"/>
  <c r="AU33" i="4"/>
  <c r="AJ169" i="4"/>
  <c r="AW169" i="4" s="1"/>
  <c r="AV169" i="4"/>
  <c r="AN194" i="4"/>
  <c r="BA194" i="4" s="1"/>
  <c r="AZ194" i="4"/>
  <c r="AI163" i="4"/>
  <c r="AU163" i="4"/>
  <c r="AJ147" i="4"/>
  <c r="AW147" i="4" s="1"/>
  <c r="AV147" i="4"/>
  <c r="AL50" i="4"/>
  <c r="AX50" i="4"/>
  <c r="AM397" i="4"/>
  <c r="AY397" i="4"/>
  <c r="AM162" i="4"/>
  <c r="AY162" i="4"/>
  <c r="AK139" i="4"/>
  <c r="AW139" i="4"/>
  <c r="AK396" i="4"/>
  <c r="AX396" i="4" s="1"/>
  <c r="AW396" i="4"/>
  <c r="AJ334" i="4"/>
  <c r="AW334" i="4" s="1"/>
  <c r="AV334" i="4"/>
  <c r="AM90" i="4"/>
  <c r="AY90" i="4"/>
  <c r="AK316" i="4"/>
  <c r="AX316" i="4" s="1"/>
  <c r="AW316" i="4"/>
  <c r="AK117" i="4"/>
  <c r="AX117" i="4" s="1"/>
  <c r="AW117" i="4"/>
  <c r="AN243" i="4"/>
  <c r="AZ243" i="4"/>
  <c r="AN261" i="4"/>
  <c r="BA261" i="4" s="1"/>
  <c r="AZ261" i="4"/>
  <c r="AJ409" i="4"/>
  <c r="AW409" i="4" s="1"/>
  <c r="AV409" i="4"/>
  <c r="AJ719" i="4"/>
  <c r="AW719" i="4" s="1"/>
  <c r="AV719" i="4"/>
  <c r="AJ710" i="4"/>
  <c r="AW710" i="4" s="1"/>
  <c r="AV710" i="4"/>
  <c r="AJ665" i="4"/>
  <c r="AW665" i="4" s="1"/>
  <c r="AV665" i="4"/>
  <c r="AJ774" i="4"/>
  <c r="AW774" i="4" s="1"/>
  <c r="AV774" i="4"/>
  <c r="AL610" i="4"/>
  <c r="AY610" i="4" s="1"/>
  <c r="AX610" i="4"/>
  <c r="AI560" i="4"/>
  <c r="AV560" i="4" s="1"/>
  <c r="AU560" i="4"/>
  <c r="AJ494" i="4"/>
  <c r="AW494" i="4" s="1"/>
  <c r="AV494" i="4"/>
  <c r="AJ689" i="4"/>
  <c r="AW689" i="4" s="1"/>
  <c r="AV689" i="4"/>
  <c r="AJ819" i="4"/>
  <c r="AW819" i="4" s="1"/>
  <c r="AV819" i="4"/>
  <c r="AI757" i="4"/>
  <c r="AV757" i="4" s="1"/>
  <c r="AU757" i="4"/>
  <c r="AI701" i="4"/>
  <c r="AV701" i="4" s="1"/>
  <c r="AU701" i="4"/>
  <c r="AJ835" i="4"/>
  <c r="AV835" i="4"/>
  <c r="AJ778" i="4"/>
  <c r="AW778" i="4" s="1"/>
  <c r="AV778" i="4"/>
  <c r="AI571" i="4"/>
  <c r="AV571" i="4" s="1"/>
  <c r="AU571" i="4"/>
  <c r="AK712" i="4"/>
  <c r="AW712" i="4"/>
  <c r="AJ673" i="4"/>
  <c r="AW673" i="4" s="1"/>
  <c r="AV673" i="4"/>
  <c r="AK786" i="4"/>
  <c r="AX786" i="4" s="1"/>
  <c r="AW786" i="4"/>
  <c r="AI726" i="4"/>
  <c r="AV726" i="4" s="1"/>
  <c r="AU726" i="4"/>
  <c r="AK775" i="4"/>
  <c r="AX775" i="4" s="1"/>
  <c r="AW775" i="4"/>
  <c r="AJ495" i="4"/>
  <c r="AV495" i="4"/>
  <c r="AK831" i="4"/>
  <c r="AX831" i="4" s="1"/>
  <c r="AW831" i="4"/>
  <c r="AI668" i="4"/>
  <c r="AV668" i="4" s="1"/>
  <c r="AU668" i="4"/>
  <c r="AJ604" i="4"/>
  <c r="AW604" i="4" s="1"/>
  <c r="AV604" i="4"/>
  <c r="AK649" i="4"/>
  <c r="AW649" i="4"/>
  <c r="AJ597" i="4"/>
  <c r="AV597" i="4"/>
  <c r="AJ748" i="4"/>
  <c r="AW748" i="4" s="1"/>
  <c r="AV748" i="4"/>
  <c r="AI766" i="4"/>
  <c r="AV766" i="4" s="1"/>
  <c r="AU766" i="4"/>
  <c r="AJ784" i="4"/>
  <c r="AV784" i="4"/>
  <c r="AJ623" i="4"/>
  <c r="AW623" i="4" s="1"/>
  <c r="AV623" i="4"/>
  <c r="AK640" i="4"/>
  <c r="AX640" i="4" s="1"/>
  <c r="AW640" i="4"/>
  <c r="AK550" i="4"/>
  <c r="AX550" i="4" s="1"/>
  <c r="AW550" i="4"/>
  <c r="AJ820" i="4"/>
  <c r="AW820" i="4" s="1"/>
  <c r="AV820" i="4"/>
  <c r="AL569" i="4"/>
  <c r="AY569" i="4" s="1"/>
  <c r="AX569" i="4"/>
  <c r="AJ702" i="4"/>
  <c r="AW702" i="4" s="1"/>
  <c r="AV702" i="4"/>
  <c r="AJ826" i="4"/>
  <c r="AW826" i="4" s="1"/>
  <c r="AV826" i="4"/>
  <c r="AJ837" i="4"/>
  <c r="AW837" i="4" s="1"/>
  <c r="AV837" i="4"/>
  <c r="AJ849" i="4"/>
  <c r="AW849" i="4" s="1"/>
  <c r="AV849" i="4"/>
  <c r="AI729" i="4"/>
  <c r="AV729" i="4" s="1"/>
  <c r="AU729" i="4"/>
  <c r="AJ598" i="4"/>
  <c r="AW598" i="4" s="1"/>
  <c r="AV598" i="4"/>
  <c r="AI553" i="4"/>
  <c r="AV553" i="4" s="1"/>
  <c r="AU553" i="4"/>
  <c r="AI721" i="4"/>
  <c r="AV721" i="4" s="1"/>
  <c r="AU721" i="4"/>
  <c r="AJ828" i="4"/>
  <c r="AW828" i="4" s="1"/>
  <c r="AV828" i="4"/>
  <c r="AI765" i="4"/>
  <c r="AV765" i="4" s="1"/>
  <c r="AU765" i="4"/>
  <c r="AI791" i="4"/>
  <c r="AV791" i="4" s="1"/>
  <c r="AU791" i="4"/>
  <c r="AI764" i="4"/>
  <c r="AV764" i="4" s="1"/>
  <c r="AU764" i="4"/>
  <c r="AI709" i="4"/>
  <c r="AV709" i="4" s="1"/>
  <c r="AU709" i="4"/>
  <c r="AK681" i="4"/>
  <c r="AX681" i="4" s="1"/>
  <c r="AW681" i="4"/>
  <c r="AJ658" i="4"/>
  <c r="AW658" i="4" s="1"/>
  <c r="AV658" i="4"/>
  <c r="AJ659" i="4"/>
  <c r="AV659" i="4"/>
  <c r="AJ763" i="4"/>
  <c r="AW763" i="4" s="1"/>
  <c r="AV763" i="4"/>
  <c r="AL549" i="4"/>
  <c r="AY549" i="4" s="1"/>
  <c r="AX549" i="4"/>
  <c r="AK559" i="4"/>
  <c r="AW559" i="4"/>
  <c r="AI664" i="4"/>
  <c r="AV664" i="4" s="1"/>
  <c r="AU664" i="4"/>
  <c r="AI616" i="4"/>
  <c r="AV616" i="4" s="1"/>
  <c r="AU616" i="4"/>
  <c r="AJ833" i="4"/>
  <c r="AW833" i="4" s="1"/>
  <c r="AV833" i="4"/>
  <c r="AJ637" i="4"/>
  <c r="AV637" i="4"/>
  <c r="AK595" i="4"/>
  <c r="AX595" i="4" s="1"/>
  <c r="AW595" i="4"/>
  <c r="AJ695" i="4"/>
  <c r="AW695" i="4" s="1"/>
  <c r="AV695" i="4"/>
  <c r="AL570" i="4"/>
  <c r="AY570" i="4" s="1"/>
  <c r="AX570" i="4"/>
  <c r="AJ580" i="4"/>
  <c r="AV580" i="4"/>
  <c r="AJ746" i="4"/>
  <c r="AW746" i="4" s="1"/>
  <c r="AV746" i="4"/>
  <c r="AI537" i="4"/>
  <c r="AV537" i="4" s="1"/>
  <c r="AU537" i="4"/>
  <c r="AJ717" i="4"/>
  <c r="AV717" i="4"/>
  <c r="AK656" i="4"/>
  <c r="AX656" i="4" s="1"/>
  <c r="AW656" i="4"/>
  <c r="AK613" i="4"/>
  <c r="AW613" i="4"/>
  <c r="AK485" i="4"/>
  <c r="AX485" i="4" s="1"/>
  <c r="AW485" i="4"/>
  <c r="AK636" i="4"/>
  <c r="AX636" i="4" s="1"/>
  <c r="AW636" i="4"/>
  <c r="AI574" i="4"/>
  <c r="AV574" i="4" s="1"/>
  <c r="AU574" i="4"/>
  <c r="AK844" i="4"/>
  <c r="AX844" i="4" s="1"/>
  <c r="AW844" i="4"/>
  <c r="AK530" i="4"/>
  <c r="AX530" i="4" s="1"/>
  <c r="AW530" i="4"/>
  <c r="AL522" i="4"/>
  <c r="AY522" i="4" s="1"/>
  <c r="AX522" i="4"/>
  <c r="AK605" i="4"/>
  <c r="AX605" i="4" s="1"/>
  <c r="AW605" i="4"/>
  <c r="AK513" i="4"/>
  <c r="AW513" i="4"/>
  <c r="AJ539" i="4"/>
  <c r="AV539" i="4"/>
  <c r="AK573" i="4"/>
  <c r="AX573" i="4" s="1"/>
  <c r="AW573" i="4"/>
  <c r="AJ759" i="4"/>
  <c r="AW759" i="4" s="1"/>
  <c r="AV759" i="4"/>
  <c r="AI650" i="4"/>
  <c r="AV650" i="4" s="1"/>
  <c r="AU650" i="4"/>
  <c r="AK546" i="4"/>
  <c r="AW546" i="4"/>
  <c r="AJ715" i="4"/>
  <c r="AW715" i="4" s="1"/>
  <c r="AV715" i="4"/>
  <c r="AK735" i="4"/>
  <c r="AX735" i="4" s="1"/>
  <c r="AW735" i="4"/>
  <c r="AK810" i="4"/>
  <c r="AX810" i="4" s="1"/>
  <c r="AW810" i="4"/>
  <c r="AI780" i="4"/>
  <c r="AU780" i="4"/>
  <c r="AI629" i="4"/>
  <c r="AV629" i="4" s="1"/>
  <c r="AU629" i="4"/>
  <c r="AK733" i="4"/>
  <c r="AX733" i="4" s="1"/>
  <c r="AW733" i="4"/>
  <c r="AL533" i="4"/>
  <c r="AX533" i="4"/>
  <c r="AK670" i="4"/>
  <c r="AW670" i="4"/>
  <c r="AJ787" i="4"/>
  <c r="AW787" i="4" s="1"/>
  <c r="AV787" i="4"/>
  <c r="AJ756" i="4"/>
  <c r="AW756" i="4" s="1"/>
  <c r="AV756" i="4"/>
  <c r="AJ625" i="4"/>
  <c r="AW625" i="4" s="1"/>
  <c r="AV625" i="4"/>
  <c r="AJ754" i="4"/>
  <c r="AW754" i="4" s="1"/>
  <c r="AV754" i="4"/>
  <c r="AJ797" i="4"/>
  <c r="AW797" i="4" s="1"/>
  <c r="AV797" i="4"/>
  <c r="AJ838" i="4"/>
  <c r="AV838" i="4"/>
  <c r="AK599" i="4"/>
  <c r="AX599" i="4" s="1"/>
  <c r="AW599" i="4"/>
  <c r="AJ508" i="4"/>
  <c r="AW508" i="4" s="1"/>
  <c r="AV508" i="4"/>
  <c r="AJ790" i="4"/>
  <c r="AW790" i="4" s="1"/>
  <c r="AV790" i="4"/>
  <c r="AJ800" i="4"/>
  <c r="AW800" i="4" s="1"/>
  <c r="AV800" i="4"/>
  <c r="AJ641" i="4"/>
  <c r="AW641" i="4" s="1"/>
  <c r="AV641" i="4"/>
  <c r="AK857" i="4"/>
  <c r="AW857" i="4"/>
  <c r="AI727" i="4"/>
  <c r="AV727" i="4" s="1"/>
  <c r="AU727" i="4"/>
  <c r="AK744" i="4"/>
  <c r="AX744" i="4" s="1"/>
  <c r="AW744" i="4"/>
  <c r="AJ646" i="4"/>
  <c r="AW646" i="4" s="1"/>
  <c r="AV646" i="4"/>
  <c r="AI606" i="4"/>
  <c r="AV606" i="4" s="1"/>
  <c r="AU606" i="4"/>
  <c r="AJ487" i="4"/>
  <c r="AV487" i="4"/>
  <c r="AI751" i="4"/>
  <c r="AV751" i="4" s="1"/>
  <c r="AU751" i="4"/>
  <c r="AJ843" i="4"/>
  <c r="AV843" i="4"/>
  <c r="AK821" i="4"/>
  <c r="AX821" i="4" s="1"/>
  <c r="AW821" i="4"/>
  <c r="AL716" i="4"/>
  <c r="AY716" i="4" s="1"/>
  <c r="AX716" i="4"/>
  <c r="AJ807" i="4"/>
  <c r="AW807" i="4" s="1"/>
  <c r="AV807" i="4"/>
  <c r="AK713" i="4"/>
  <c r="AW713" i="4"/>
  <c r="AI576" i="4"/>
  <c r="AV576" i="4" s="1"/>
  <c r="AU576" i="4"/>
  <c r="AK561" i="4"/>
  <c r="AX561" i="4" s="1"/>
  <c r="AW561" i="4"/>
  <c r="AK738" i="4"/>
  <c r="AX738" i="4" s="1"/>
  <c r="AW738" i="4"/>
  <c r="AJ704" i="4"/>
  <c r="AV704" i="4"/>
  <c r="AI725" i="4"/>
  <c r="AU725" i="4"/>
  <c r="AK699" i="4"/>
  <c r="AX699" i="4" s="1"/>
  <c r="AW699" i="4"/>
  <c r="AI614" i="4"/>
  <c r="AU614" i="4"/>
  <c r="AK783" i="4"/>
  <c r="AX783" i="4" s="1"/>
  <c r="AW783" i="4"/>
  <c r="AK677" i="4"/>
  <c r="AX677" i="4" s="1"/>
  <c r="AW677" i="4"/>
  <c r="AJ515" i="4"/>
  <c r="AW515" i="4" s="1"/>
  <c r="AV515" i="4"/>
  <c r="AJ630" i="4"/>
  <c r="AW630" i="4" s="1"/>
  <c r="AV630" i="4"/>
  <c r="AI557" i="4"/>
  <c r="AU557" i="4"/>
  <c r="AJ509" i="4"/>
  <c r="AW509" i="4" s="1"/>
  <c r="AV509" i="4"/>
  <c r="AK621" i="4"/>
  <c r="AW621" i="4"/>
  <c r="AJ832" i="4"/>
  <c r="AW832" i="4" s="1"/>
  <c r="AV832" i="4"/>
  <c r="AK519" i="4"/>
  <c r="AW519" i="4"/>
  <c r="AI503" i="4"/>
  <c r="AV503" i="4" s="1"/>
  <c r="AU503" i="4"/>
  <c r="AK660" i="4"/>
  <c r="AX660" i="4" s="1"/>
  <c r="AW660" i="4"/>
  <c r="AK730" i="4"/>
  <c r="AW730" i="4"/>
  <c r="AI562" i="4"/>
  <c r="AV562" i="4" s="1"/>
  <c r="AU562" i="4"/>
  <c r="AI592" i="4"/>
  <c r="AU592" i="4"/>
  <c r="AJ493" i="4"/>
  <c r="AV493" i="4"/>
  <c r="AJ611" i="4"/>
  <c r="AV611" i="4"/>
  <c r="AI506" i="4"/>
  <c r="AU506" i="4"/>
  <c r="AJ718" i="4"/>
  <c r="AV718" i="4"/>
  <c r="AI802" i="4"/>
  <c r="AU802" i="4"/>
  <c r="AI608" i="4"/>
  <c r="AU608" i="4"/>
  <c r="AJ795" i="4"/>
  <c r="AV795" i="4"/>
  <c r="AJ644" i="4"/>
  <c r="AV644" i="4"/>
  <c r="AK841" i="4"/>
  <c r="AW841" i="4"/>
  <c r="AJ805" i="4"/>
  <c r="AW805" i="4" s="1"/>
  <c r="AV805" i="4"/>
  <c r="AK544" i="4"/>
  <c r="AW544" i="4"/>
  <c r="AJ523" i="4"/>
  <c r="AV523" i="4"/>
  <c r="AK840" i="4"/>
  <c r="AX840" i="4" s="1"/>
  <c r="AW840" i="4"/>
  <c r="AJ796" i="4"/>
  <c r="AW796" i="4" s="1"/>
  <c r="AV796" i="4"/>
  <c r="AI590" i="4"/>
  <c r="AV590" i="4" s="1"/>
  <c r="AU590" i="4"/>
  <c r="AJ771" i="4"/>
  <c r="AV771" i="4"/>
  <c r="AJ679" i="4"/>
  <c r="AV679" i="4"/>
  <c r="AK728" i="4"/>
  <c r="AW728" i="4"/>
  <c r="AJ667" i="4"/>
  <c r="AV667" i="4"/>
  <c r="AJ724" i="4"/>
  <c r="AV724" i="4"/>
  <c r="AJ585" i="4"/>
  <c r="AV585" i="4"/>
  <c r="AI615" i="4"/>
  <c r="AV615" i="4" s="1"/>
  <c r="AU615" i="4"/>
  <c r="AI486" i="4"/>
  <c r="AU486" i="4"/>
  <c r="AJ788" i="4"/>
  <c r="AV788" i="4"/>
  <c r="AK687" i="4"/>
  <c r="AW687" i="4"/>
  <c r="AJ781" i="4"/>
  <c r="AV781" i="4"/>
  <c r="AJ770" i="4"/>
  <c r="AV770" i="4"/>
  <c r="AJ760" i="4"/>
  <c r="AV760" i="4"/>
  <c r="AJ542" i="4"/>
  <c r="AV542" i="4"/>
  <c r="AK179" i="4"/>
  <c r="AW179" i="4"/>
  <c r="AM361" i="4"/>
  <c r="AY361" i="4"/>
  <c r="AL373" i="4"/>
  <c r="AY373" i="4" s="1"/>
  <c r="AX373" i="4"/>
  <c r="AK20" i="4"/>
  <c r="AW20" i="4"/>
  <c r="AM236" i="4"/>
  <c r="AY236" i="4"/>
  <c r="AK423" i="4"/>
  <c r="AW423" i="4"/>
  <c r="AJ168" i="4"/>
  <c r="AV168" i="4"/>
  <c r="AK272" i="4"/>
  <c r="AW272" i="4"/>
  <c r="AI303" i="4"/>
  <c r="AU303" i="4"/>
  <c r="AJ217" i="4"/>
  <c r="AV217" i="4"/>
  <c r="AJ247" i="4"/>
  <c r="AV247" i="4"/>
  <c r="AJ456" i="4"/>
  <c r="AV456" i="4"/>
  <c r="AK176" i="4"/>
  <c r="AW176" i="4"/>
  <c r="AJ199" i="4"/>
  <c r="AV199" i="4"/>
  <c r="AJ447" i="4"/>
  <c r="AV447" i="4"/>
  <c r="AJ143" i="4"/>
  <c r="AV143" i="4"/>
  <c r="AK328" i="4"/>
  <c r="AW328" i="4"/>
  <c r="AN280" i="4"/>
  <c r="AZ280" i="4"/>
  <c r="AL295" i="4"/>
  <c r="AX295" i="4"/>
  <c r="AK32" i="4"/>
  <c r="AW32" i="4"/>
  <c r="AJ227" i="4"/>
  <c r="AW227" i="4" s="1"/>
  <c r="T85" i="4"/>
  <c r="T79" i="4"/>
  <c r="U79" i="4" s="1"/>
  <c r="T537" i="4"/>
  <c r="T607" i="4"/>
  <c r="U670" i="4"/>
  <c r="T683" i="4"/>
  <c r="U683" i="4" s="1"/>
  <c r="T500" i="4"/>
  <c r="T339" i="4"/>
  <c r="U311" i="4"/>
  <c r="V311" i="4" s="1"/>
  <c r="W311" i="4" s="1"/>
  <c r="X311" i="4" s="1"/>
  <c r="Y311" i="4" s="1"/>
  <c r="Z311" i="4" s="1"/>
  <c r="AA311" i="4" s="1"/>
  <c r="AB311" i="4" s="1"/>
  <c r="AC311" i="4" s="1"/>
  <c r="U287" i="4"/>
  <c r="V287" i="4" s="1"/>
  <c r="T78" i="4"/>
  <c r="U78" i="4" s="1"/>
  <c r="U40" i="4"/>
  <c r="V40" i="4" s="1"/>
  <c r="W40" i="4" s="1"/>
  <c r="T355" i="4"/>
  <c r="U355" i="4" s="1"/>
  <c r="T64" i="4"/>
  <c r="W312" i="4"/>
  <c r="X312" i="4" s="1"/>
  <c r="T288" i="4"/>
  <c r="T728" i="4"/>
  <c r="U831" i="4"/>
  <c r="T654" i="4"/>
  <c r="T330" i="4"/>
  <c r="U330" i="4" s="1"/>
  <c r="V330" i="4" s="1"/>
  <c r="AD338" i="4"/>
  <c r="T11" i="4"/>
  <c r="U11" i="4" s="1"/>
  <c r="V11" i="4" s="1"/>
  <c r="T633" i="4"/>
  <c r="T586" i="4"/>
  <c r="T755" i="4"/>
  <c r="T616" i="4"/>
  <c r="T238" i="4"/>
  <c r="U238" i="4" s="1"/>
  <c r="U114" i="4"/>
  <c r="V114" i="4" s="1"/>
  <c r="T46" i="4"/>
  <c r="U46" i="4" s="1"/>
  <c r="T606" i="4"/>
  <c r="U606" i="4" s="1"/>
  <c r="T506" i="4"/>
  <c r="T760" i="4"/>
  <c r="V565" i="4"/>
  <c r="W565" i="4" s="1"/>
  <c r="X565" i="4" s="1"/>
  <c r="U624" i="4"/>
  <c r="U665" i="4"/>
  <c r="V665" i="4" s="1"/>
  <c r="T669" i="4"/>
  <c r="U669" i="4" s="1"/>
  <c r="T416" i="4"/>
  <c r="U416" i="4" s="1"/>
  <c r="T444" i="4"/>
  <c r="V83" i="4"/>
  <c r="T656" i="4"/>
  <c r="U656" i="4" s="1"/>
  <c r="T560" i="4"/>
  <c r="T778" i="4"/>
  <c r="T88" i="4"/>
  <c r="T89" i="4"/>
  <c r="U89" i="4" s="1"/>
  <c r="V89" i="4" s="1"/>
  <c r="T711" i="4"/>
  <c r="T73" i="4"/>
  <c r="U73" i="4" s="1"/>
  <c r="T45" i="4"/>
  <c r="U45" i="4" s="1"/>
  <c r="V279" i="4"/>
  <c r="U375" i="4"/>
  <c r="V137" i="4"/>
  <c r="W137" i="4" s="1"/>
  <c r="X137" i="4" s="1"/>
  <c r="T814" i="4"/>
  <c r="U814" i="4" s="1"/>
  <c r="T753" i="4"/>
  <c r="U753" i="4" s="1"/>
  <c r="T36" i="4"/>
  <c r="U36" i="4" s="1"/>
  <c r="T43" i="4"/>
  <c r="U43" i="4" s="1"/>
  <c r="T151" i="4"/>
  <c r="U151" i="4" s="1"/>
  <c r="W130" i="4"/>
  <c r="T48" i="4"/>
  <c r="U377" i="4"/>
  <c r="V377" i="4" s="1"/>
  <c r="U289" i="4"/>
  <c r="V289" i="4" s="1"/>
  <c r="T627" i="4"/>
  <c r="T697" i="4"/>
  <c r="U855" i="4"/>
  <c r="U499" i="4"/>
  <c r="U133" i="4"/>
  <c r="V133" i="4" s="1"/>
  <c r="W133" i="4" s="1"/>
  <c r="T147" i="4"/>
  <c r="U147" i="4" s="1"/>
  <c r="V147" i="4" s="1"/>
  <c r="T585" i="4"/>
  <c r="T742" i="4"/>
  <c r="U742" i="4" s="1"/>
  <c r="V742" i="4" s="1"/>
  <c r="W742" i="4" s="1"/>
  <c r="X742" i="4" s="1"/>
  <c r="Y742" i="4" s="1"/>
  <c r="Z742" i="4" s="1"/>
  <c r="T320" i="4"/>
  <c r="U320" i="4" s="1"/>
  <c r="AD167" i="4"/>
  <c r="T143" i="4"/>
  <c r="U143" i="4" s="1"/>
  <c r="V143" i="4" s="1"/>
  <c r="V701" i="4"/>
  <c r="T515" i="4"/>
  <c r="T316" i="4"/>
  <c r="U316" i="4" s="1"/>
  <c r="V316" i="4" s="1"/>
  <c r="W316" i="4" s="1"/>
  <c r="U18" i="4"/>
  <c r="V18" i="4" s="1"/>
  <c r="W18" i="4" s="1"/>
  <c r="X18" i="4" s="1"/>
  <c r="Y18" i="4" s="1"/>
  <c r="Z18" i="4" s="1"/>
  <c r="AA18" i="4" s="1"/>
  <c r="AB18" i="4" s="1"/>
  <c r="AC18" i="4" s="1"/>
  <c r="T485" i="4"/>
  <c r="U485" i="4" s="1"/>
  <c r="U672" i="4"/>
  <c r="U671" i="4"/>
  <c r="V671" i="4" s="1"/>
  <c r="T770" i="4"/>
  <c r="U770" i="4" s="1"/>
  <c r="V770" i="4" s="1"/>
  <c r="V738" i="4"/>
  <c r="AD533" i="4"/>
  <c r="U34" i="4"/>
  <c r="U718" i="4"/>
  <c r="T415" i="4"/>
  <c r="U415" i="4" s="1"/>
  <c r="U840" i="4"/>
  <c r="U851" i="4"/>
  <c r="V851" i="4" s="1"/>
  <c r="T694" i="4"/>
  <c r="U520" i="4"/>
  <c r="V520" i="4" s="1"/>
  <c r="W520" i="4" s="1"/>
  <c r="X520" i="4" s="1"/>
  <c r="U383" i="4"/>
  <c r="V383" i="4" s="1"/>
  <c r="T101" i="4"/>
  <c r="U101" i="4" s="1"/>
  <c r="T95" i="4"/>
  <c r="T10" i="4"/>
  <c r="T374" i="4"/>
  <c r="U374" i="4" s="1"/>
  <c r="V374" i="4" s="1"/>
  <c r="T52" i="4"/>
  <c r="U52" i="4" s="1"/>
  <c r="V52" i="4" s="1"/>
  <c r="W52" i="4" s="1"/>
  <c r="T275" i="4"/>
  <c r="U275" i="4" s="1"/>
  <c r="T248" i="4"/>
  <c r="Y843" i="4"/>
  <c r="Z843" i="4" s="1"/>
  <c r="AA843" i="4" s="1"/>
  <c r="AB843" i="4" s="1"/>
  <c r="AC843" i="4" s="1"/>
  <c r="AK409" i="4"/>
  <c r="AO324" i="4"/>
  <c r="BB324" i="4" s="1"/>
  <c r="W665" i="4"/>
  <c r="X665" i="4" s="1"/>
  <c r="AK172" i="4"/>
  <c r="Y727" i="4"/>
  <c r="Z727" i="4" s="1"/>
  <c r="AA727" i="4" s="1"/>
  <c r="AB727" i="4" s="1"/>
  <c r="AM373" i="4"/>
  <c r="V604" i="4"/>
  <c r="W604" i="4" s="1"/>
  <c r="V624" i="4"/>
  <c r="W624" i="4" s="1"/>
  <c r="X624" i="4" s="1"/>
  <c r="Y624" i="4" s="1"/>
  <c r="AK623" i="4"/>
  <c r="AX623" i="4" s="1"/>
  <c r="AK641" i="4"/>
  <c r="AX641" i="4" s="1"/>
  <c r="AL224" i="4"/>
  <c r="U730" i="4"/>
  <c r="V776" i="4"/>
  <c r="AL840" i="4"/>
  <c r="V390" i="4"/>
  <c r="W390" i="4" s="1"/>
  <c r="AK805" i="4"/>
  <c r="X594" i="4"/>
  <c r="Y594" i="4" s="1"/>
  <c r="Z594" i="4" s="1"/>
  <c r="U585" i="4"/>
  <c r="V585" i="4" s="1"/>
  <c r="W776" i="4"/>
  <c r="AK800" i="4"/>
  <c r="AX800" i="4" s="1"/>
  <c r="V788" i="4"/>
  <c r="W788" i="4" s="1"/>
  <c r="V575" i="4"/>
  <c r="AK796" i="4"/>
  <c r="AJ615" i="4"/>
  <c r="AW615" i="4" s="1"/>
  <c r="U506" i="4"/>
  <c r="V506" i="4" s="1"/>
  <c r="W506" i="4" s="1"/>
  <c r="AJ668" i="4"/>
  <c r="X617" i="4"/>
  <c r="U619" i="4"/>
  <c r="V619" i="4" s="1"/>
  <c r="W737" i="4"/>
  <c r="X737" i="4" s="1"/>
  <c r="AM522" i="4"/>
  <c r="AZ522" i="4" s="1"/>
  <c r="AJ726" i="4"/>
  <c r="AW726" i="4" s="1"/>
  <c r="T765" i="4"/>
  <c r="U765" i="4" s="1"/>
  <c r="V488" i="4"/>
  <c r="U760" i="4"/>
  <c r="V760" i="4" s="1"/>
  <c r="V578" i="4"/>
  <c r="W578" i="4" s="1"/>
  <c r="W786" i="4"/>
  <c r="X786" i="4" s="1"/>
  <c r="AJ846" i="4"/>
  <c r="U711" i="4"/>
  <c r="AJ590" i="4"/>
  <c r="T815" i="4"/>
  <c r="AJ629" i="4"/>
  <c r="AW629" i="4" s="1"/>
  <c r="T821" i="4"/>
  <c r="U821" i="4" s="1"/>
  <c r="V821" i="4" s="1"/>
  <c r="V672" i="4"/>
  <c r="W672" i="4" s="1"/>
  <c r="U521" i="4"/>
  <c r="V656" i="4"/>
  <c r="AJ701" i="4"/>
  <c r="AW701" i="4" s="1"/>
  <c r="T782" i="4"/>
  <c r="U782" i="4" s="1"/>
  <c r="AJ576" i="4"/>
  <c r="AW576" i="4" s="1"/>
  <c r="AJ655" i="4"/>
  <c r="AW655" i="4" s="1"/>
  <c r="X829" i="4"/>
  <c r="Y829" i="4" s="1"/>
  <c r="W615" i="4"/>
  <c r="X658" i="4"/>
  <c r="Y658" i="4" s="1"/>
  <c r="V523" i="4"/>
  <c r="X691" i="4"/>
  <c r="V491" i="4"/>
  <c r="W671" i="4"/>
  <c r="X671" i="4" s="1"/>
  <c r="Y671" i="4" s="1"/>
  <c r="U726" i="4"/>
  <c r="V726" i="4" s="1"/>
  <c r="X752" i="4"/>
  <c r="Y752" i="4" s="1"/>
  <c r="Z752" i="4" s="1"/>
  <c r="X828" i="4"/>
  <c r="AJ721" i="4"/>
  <c r="AW721" i="4" s="1"/>
  <c r="AK793" i="4"/>
  <c r="AX793" i="4" s="1"/>
  <c r="U503" i="4"/>
  <c r="V503" i="4" s="1"/>
  <c r="V838" i="4"/>
  <c r="T489" i="4"/>
  <c r="U489" i="4" s="1"/>
  <c r="V489" i="4" s="1"/>
  <c r="W489" i="4" s="1"/>
  <c r="U755" i="4"/>
  <c r="AJ562" i="4"/>
  <c r="AK665" i="4"/>
  <c r="AX665" i="4" s="1"/>
  <c r="V172" i="4"/>
  <c r="AK689" i="4"/>
  <c r="V762" i="4"/>
  <c r="W762" i="4" s="1"/>
  <c r="AL786" i="4"/>
  <c r="AJ571" i="4"/>
  <c r="V561" i="4"/>
  <c r="W656" i="4"/>
  <c r="U307" i="4"/>
  <c r="V307" i="4" s="1"/>
  <c r="T354" i="4"/>
  <c r="T389" i="4"/>
  <c r="W270" i="4"/>
  <c r="T94" i="4"/>
  <c r="V351" i="4"/>
  <c r="T142" i="4"/>
  <c r="V342" i="4"/>
  <c r="U432" i="4"/>
  <c r="X304" i="4"/>
  <c r="Y304" i="4" s="1"/>
  <c r="Z304" i="4" s="1"/>
  <c r="AA304" i="4" s="1"/>
  <c r="AB304" i="4" s="1"/>
  <c r="AC304" i="4" s="1"/>
  <c r="U433" i="4"/>
  <c r="T564" i="4"/>
  <c r="U564" i="4" s="1"/>
  <c r="T612" i="4"/>
  <c r="U612" i="4" s="1"/>
  <c r="AJ654" i="4"/>
  <c r="AW654" i="4" s="1"/>
  <c r="T837" i="4"/>
  <c r="AJ779" i="4"/>
  <c r="AW779" i="4" s="1"/>
  <c r="W735" i="4"/>
  <c r="U853" i="4"/>
  <c r="V853" i="4" s="1"/>
  <c r="AI834" i="4"/>
  <c r="AV834" i="4" s="1"/>
  <c r="AI498" i="4"/>
  <c r="AV498" i="4" s="1"/>
  <c r="V485" i="4"/>
  <c r="AJ504" i="4"/>
  <c r="AW504" i="4" s="1"/>
  <c r="U627" i="4"/>
  <c r="V627" i="4" s="1"/>
  <c r="W627" i="4" s="1"/>
  <c r="U622" i="4"/>
  <c r="U623" i="4"/>
  <c r="V507" i="4"/>
  <c r="W507" i="4" s="1"/>
  <c r="V763" i="4"/>
  <c r="W763" i="4" s="1"/>
  <c r="U91" i="4"/>
  <c r="V91" i="4" s="1"/>
  <c r="T42" i="4"/>
  <c r="T475" i="4"/>
  <c r="T212" i="4"/>
  <c r="T155" i="4"/>
  <c r="U155" i="4" s="1"/>
  <c r="U402" i="4"/>
  <c r="U451" i="4"/>
  <c r="V428" i="4"/>
  <c r="T165" i="4"/>
  <c r="W317" i="4"/>
  <c r="U5" i="4"/>
  <c r="V5" i="4" s="1"/>
  <c r="Z449" i="4"/>
  <c r="AA449" i="4" s="1"/>
  <c r="V70" i="4"/>
  <c r="V462" i="4"/>
  <c r="T55" i="4"/>
  <c r="U55" i="4" s="1"/>
  <c r="V240" i="4"/>
  <c r="T17" i="4"/>
  <c r="U129" i="4"/>
  <c r="U345" i="4"/>
  <c r="U417" i="4"/>
  <c r="W441" i="4"/>
  <c r="T406" i="4"/>
  <c r="T198" i="4"/>
  <c r="T696" i="4"/>
  <c r="AI818" i="4"/>
  <c r="AJ560" i="4"/>
  <c r="AW560" i="4" s="1"/>
  <c r="V803" i="4"/>
  <c r="V811" i="4"/>
  <c r="T680" i="4"/>
  <c r="AJ852" i="4"/>
  <c r="AW852" i="4" s="1"/>
  <c r="U832" i="4"/>
  <c r="V832" i="4" s="1"/>
  <c r="W832" i="4" s="1"/>
  <c r="X832" i="4" s="1"/>
  <c r="AJ634" i="4"/>
  <c r="AW634" i="4" s="1"/>
  <c r="X557" i="4"/>
  <c r="U673" i="4"/>
  <c r="AJ734" i="4"/>
  <c r="AW734" i="4" s="1"/>
  <c r="AI507" i="4"/>
  <c r="W576" i="4"/>
  <c r="AL808" i="4"/>
  <c r="U549" i="4"/>
  <c r="V549" i="4" s="1"/>
  <c r="AJ501" i="4"/>
  <c r="AW501" i="4" s="1"/>
  <c r="AM610" i="4"/>
  <c r="T721" i="4"/>
  <c r="AJ664" i="4"/>
  <c r="X714" i="4"/>
  <c r="V394" i="4"/>
  <c r="T20" i="4"/>
  <c r="T19" i="4"/>
  <c r="T443" i="4"/>
  <c r="V106" i="4"/>
  <c r="W227" i="4"/>
  <c r="T226" i="4"/>
  <c r="T116" i="4"/>
  <c r="V411" i="4"/>
  <c r="T450" i="4"/>
  <c r="U452" i="4"/>
  <c r="W61" i="4"/>
  <c r="X61" i="4" s="1"/>
  <c r="Y61" i="4" s="1"/>
  <c r="Z61" i="4" s="1"/>
  <c r="AA61" i="4" s="1"/>
  <c r="AB61" i="4" s="1"/>
  <c r="U77" i="4"/>
  <c r="V77" i="4" s="1"/>
  <c r="Y467" i="4"/>
  <c r="U205" i="4"/>
  <c r="U349" i="4"/>
  <c r="T319" i="4"/>
  <c r="V455" i="4"/>
  <c r="V230" i="4"/>
  <c r="W230" i="4" s="1"/>
  <c r="X222" i="4"/>
  <c r="Y222" i="4" s="1"/>
  <c r="X136" i="4"/>
  <c r="V401" i="4"/>
  <c r="W401" i="4" s="1"/>
  <c r="U56" i="4"/>
  <c r="U24" i="4"/>
  <c r="U440" i="4"/>
  <c r="V440" i="4" s="1"/>
  <c r="U185" i="4"/>
  <c r="T257" i="4"/>
  <c r="U257" i="4" s="1"/>
  <c r="U481" i="4"/>
  <c r="W376" i="4"/>
  <c r="V63" i="4"/>
  <c r="W63" i="4" s="1"/>
  <c r="W568" i="4"/>
  <c r="X568" i="4" s="1"/>
  <c r="AK710" i="4"/>
  <c r="AK701" i="4"/>
  <c r="AX701" i="4" s="1"/>
  <c r="AI690" i="4"/>
  <c r="AV690" i="4" s="1"/>
  <c r="AI510" i="4"/>
  <c r="AV510" i="4" s="1"/>
  <c r="T641" i="4"/>
  <c r="U641" i="4" s="1"/>
  <c r="T858" i="4"/>
  <c r="X615" i="4"/>
  <c r="U680" i="4"/>
  <c r="T613" i="4"/>
  <c r="AI577" i="4"/>
  <c r="AV577" i="4" s="1"/>
  <c r="T719" i="4"/>
  <c r="AK551" i="4"/>
  <c r="AX551" i="4" s="1"/>
  <c r="T806" i="4"/>
  <c r="U806" i="4" s="1"/>
  <c r="V806" i="4" s="1"/>
  <c r="AJ505" i="4"/>
  <c r="AW505" i="4" s="1"/>
  <c r="AJ750" i="4"/>
  <c r="AK819" i="4"/>
  <c r="U633" i="4"/>
  <c r="U642" i="4"/>
  <c r="AI769" i="4"/>
  <c r="V730" i="4"/>
  <c r="AK854" i="4"/>
  <c r="AJ628" i="4"/>
  <c r="AW628" i="4" s="1"/>
  <c r="T667" i="4"/>
  <c r="AK778" i="4"/>
  <c r="AX778" i="4" s="1"/>
  <c r="W485" i="4"/>
  <c r="X485" i="4" s="1"/>
  <c r="AK501" i="4"/>
  <c r="AX501" i="4" s="1"/>
  <c r="AL623" i="4"/>
  <c r="AY623" i="4" s="1"/>
  <c r="AJ616" i="4"/>
  <c r="AW616" i="4" s="1"/>
  <c r="U331" i="4"/>
  <c r="V331" i="4" s="1"/>
  <c r="V186" i="4"/>
  <c r="U435" i="4"/>
  <c r="U66" i="4"/>
  <c r="V66" i="4" s="1"/>
  <c r="W330" i="4"/>
  <c r="T75" i="4"/>
  <c r="V156" i="4"/>
  <c r="U412" i="4"/>
  <c r="U365" i="4"/>
  <c r="W381" i="4"/>
  <c r="X381" i="4" s="1"/>
  <c r="V341" i="4"/>
  <c r="W341" i="4" s="1"/>
  <c r="X367" i="4"/>
  <c r="Y367" i="4" s="1"/>
  <c r="Z367" i="4" s="1"/>
  <c r="AA367" i="4" s="1"/>
  <c r="AB367" i="4" s="1"/>
  <c r="AC367" i="4" s="1"/>
  <c r="V54" i="4"/>
  <c r="W461" i="4"/>
  <c r="T318" i="4"/>
  <c r="T191" i="4"/>
  <c r="U191" i="4" s="1"/>
  <c r="U425" i="4"/>
  <c r="V305" i="4"/>
  <c r="T392" i="4"/>
  <c r="W16" i="4"/>
  <c r="V736" i="4"/>
  <c r="U588" i="4"/>
  <c r="V588" i="4" s="1"/>
  <c r="W588" i="4" s="1"/>
  <c r="T610" i="4"/>
  <c r="U610" i="4" s="1"/>
  <c r="AJ529" i="4"/>
  <c r="AW529" i="4" s="1"/>
  <c r="AJ596" i="4"/>
  <c r="V551" i="4"/>
  <c r="W551" i="4" s="1"/>
  <c r="AK603" i="4"/>
  <c r="T808" i="4"/>
  <c r="U566" i="4"/>
  <c r="AK779" i="4"/>
  <c r="AX779" i="4" s="1"/>
  <c r="T712" i="4"/>
  <c r="W621" i="4"/>
  <c r="X621" i="4" s="1"/>
  <c r="Y621" i="4" s="1"/>
  <c r="Z621" i="4" s="1"/>
  <c r="AA621" i="4" s="1"/>
  <c r="AB621" i="4" s="1"/>
  <c r="AC621" i="4" s="1"/>
  <c r="U532" i="4"/>
  <c r="AJ742" i="4"/>
  <c r="AW742" i="4" s="1"/>
  <c r="V524" i="4"/>
  <c r="W524" i="4" s="1"/>
  <c r="U502" i="4"/>
  <c r="AK673" i="4"/>
  <c r="AJ565" i="4"/>
  <c r="AJ757" i="4"/>
  <c r="AW757" i="4" s="1"/>
  <c r="AI705" i="4"/>
  <c r="AV705" i="4" s="1"/>
  <c r="AL775" i="4"/>
  <c r="V512" i="4"/>
  <c r="W512" i="4" s="1"/>
  <c r="X512" i="4" s="1"/>
  <c r="AJ554" i="4"/>
  <c r="AK719" i="4"/>
  <c r="AX719" i="4" s="1"/>
  <c r="U800" i="4"/>
  <c r="W716" i="4"/>
  <c r="U721" i="4"/>
  <c r="W582" i="4"/>
  <c r="AI532" i="4"/>
  <c r="AV532" i="4" s="1"/>
  <c r="V831" i="4"/>
  <c r="X682" i="4"/>
  <c r="AK763" i="4"/>
  <c r="V805" i="4"/>
  <c r="W805" i="4" s="1"/>
  <c r="W822" i="4"/>
  <c r="W27" i="4"/>
  <c r="T28" i="4"/>
  <c r="U28" i="4" s="1"/>
  <c r="U195" i="4"/>
  <c r="V195" i="4" s="1"/>
  <c r="T170" i="4"/>
  <c r="Z98" i="4"/>
  <c r="T189" i="4"/>
  <c r="U189" i="4" s="1"/>
  <c r="V128" i="4"/>
  <c r="T6" i="4"/>
  <c r="U421" i="4"/>
  <c r="V421" i="4" s="1"/>
  <c r="W421" i="4" s="1"/>
  <c r="X421" i="4" s="1"/>
  <c r="U429" i="4"/>
  <c r="U41" i="4"/>
  <c r="U295" i="4"/>
  <c r="T96" i="4"/>
  <c r="V103" i="4"/>
  <c r="T193" i="4"/>
  <c r="T280" i="4"/>
  <c r="Y344" i="4"/>
  <c r="X241" i="4"/>
  <c r="Y241" i="4" s="1"/>
  <c r="U408" i="4"/>
  <c r="V408" i="4" s="1"/>
  <c r="W408" i="4" s="1"/>
  <c r="W474" i="4"/>
  <c r="X474" i="4" s="1"/>
  <c r="U696" i="4"/>
  <c r="AL665" i="4"/>
  <c r="AY665" i="4" s="1"/>
  <c r="T681" i="4"/>
  <c r="U681" i="4" s="1"/>
  <c r="V681" i="4" s="1"/>
  <c r="AJ859" i="4"/>
  <c r="AW859" i="4" s="1"/>
  <c r="V612" i="4"/>
  <c r="T505" i="4"/>
  <c r="U505" i="4" s="1"/>
  <c r="T826" i="4"/>
  <c r="T653" i="4"/>
  <c r="AL551" i="4"/>
  <c r="AY551" i="4" s="1"/>
  <c r="T484" i="4"/>
  <c r="U484" i="4" s="1"/>
  <c r="T595" i="4"/>
  <c r="AK634" i="4"/>
  <c r="AX634" i="4" s="1"/>
  <c r="AI541" i="4"/>
  <c r="AV541" i="4" s="1"/>
  <c r="AJ626" i="4"/>
  <c r="AW626" i="4" s="1"/>
  <c r="AK847" i="4"/>
  <c r="W749" i="4"/>
  <c r="W676" i="4"/>
  <c r="U664" i="4"/>
  <c r="V633" i="4"/>
  <c r="U650" i="4"/>
  <c r="Q167" i="1"/>
  <c r="U722" i="4"/>
  <c r="V729" i="4"/>
  <c r="W729" i="4" s="1"/>
  <c r="AJ825" i="4"/>
  <c r="X766" i="4"/>
  <c r="AK504" i="4"/>
  <c r="V732" i="4"/>
  <c r="W732" i="4" s="1"/>
  <c r="V705" i="4"/>
  <c r="V692" i="4"/>
  <c r="V855" i="4"/>
  <c r="W855" i="4" s="1"/>
  <c r="X855" i="4" s="1"/>
  <c r="U108" i="4"/>
  <c r="V108" i="4" s="1"/>
  <c r="U459" i="4"/>
  <c r="T460" i="4"/>
  <c r="V228" i="4"/>
  <c r="U396" i="4"/>
  <c r="V396" i="4" s="1"/>
  <c r="V213" i="4"/>
  <c r="V221" i="4"/>
  <c r="W221" i="4" s="1"/>
  <c r="Y422" i="4"/>
  <c r="U324" i="4"/>
  <c r="V324" i="4" s="1"/>
  <c r="U278" i="4"/>
  <c r="Y110" i="4"/>
  <c r="T30" i="4"/>
  <c r="U175" i="4"/>
  <c r="T343" i="4"/>
  <c r="X313" i="4"/>
  <c r="U328" i="4"/>
  <c r="X329" i="4"/>
  <c r="U336" i="4"/>
  <c r="T361" i="4"/>
  <c r="V8" i="4"/>
  <c r="W8" i="4" s="1"/>
  <c r="U472" i="4"/>
  <c r="V360" i="4"/>
  <c r="W97" i="4"/>
  <c r="AK654" i="4"/>
  <c r="V841" i="4"/>
  <c r="AK852" i="4"/>
  <c r="AX852" i="4" s="1"/>
  <c r="U731" i="4"/>
  <c r="T518" i="4"/>
  <c r="U518" i="4" s="1"/>
  <c r="X735" i="4"/>
  <c r="V566" i="4"/>
  <c r="AJ587" i="4"/>
  <c r="AW587" i="4" s="1"/>
  <c r="V754" i="4"/>
  <c r="W754" i="4" s="1"/>
  <c r="U603" i="4"/>
  <c r="W846" i="4"/>
  <c r="X846" i="4" s="1"/>
  <c r="T794" i="4"/>
  <c r="AK826" i="4"/>
  <c r="V609" i="4"/>
  <c r="X495" i="4"/>
  <c r="W122" i="4"/>
  <c r="X122" i="4" s="1"/>
  <c r="X115" i="4"/>
  <c r="T138" i="4"/>
  <c r="U138" i="4" s="1"/>
  <c r="U67" i="4"/>
  <c r="U87" i="4"/>
  <c r="T269" i="4"/>
  <c r="V183" i="4"/>
  <c r="U134" i="4"/>
  <c r="V134" i="4" s="1"/>
  <c r="U439" i="4"/>
  <c r="V47" i="4"/>
  <c r="U255" i="4"/>
  <c r="U326" i="4"/>
  <c r="T80" i="4"/>
  <c r="U385" i="4"/>
  <c r="T297" i="4"/>
  <c r="W736" i="4"/>
  <c r="AI617" i="4"/>
  <c r="AV617" i="4" s="1"/>
  <c r="U659" i="4"/>
  <c r="T493" i="4"/>
  <c r="AK774" i="4"/>
  <c r="Z658" i="4"/>
  <c r="V532" i="4"/>
  <c r="U613" i="4"/>
  <c r="AL701" i="4"/>
  <c r="U719" i="4"/>
  <c r="U849" i="4"/>
  <c r="AI799" i="4"/>
  <c r="AV799" i="4" s="1"/>
  <c r="AI517" i="4"/>
  <c r="AV517" i="4" s="1"/>
  <c r="U774" i="4"/>
  <c r="Z829" i="4"/>
  <c r="Y786" i="4"/>
  <c r="AK726" i="4"/>
  <c r="AJ581" i="4"/>
  <c r="V605" i="4"/>
  <c r="W605" i="4" s="1"/>
  <c r="U517" i="4"/>
  <c r="Y615" i="4"/>
  <c r="V644" i="4"/>
  <c r="Y668" i="4"/>
  <c r="AJ711" i="4"/>
  <c r="AW711" i="4" s="1"/>
  <c r="T556" i="4"/>
  <c r="AJ502" i="4"/>
  <c r="AW502" i="4" s="1"/>
  <c r="U712" i="4"/>
  <c r="V712" i="4" s="1"/>
  <c r="AI815" i="4"/>
  <c r="V670" i="4"/>
  <c r="AK787" i="4"/>
  <c r="AX787" i="4" s="1"/>
  <c r="AK181" i="4"/>
  <c r="AX181" i="4" s="1"/>
  <c r="U237" i="4"/>
  <c r="T346" i="4"/>
  <c r="U419" i="4"/>
  <c r="W204" i="4"/>
  <c r="X204" i="4" s="1"/>
  <c r="Y204" i="4" s="1"/>
  <c r="Z204" i="4" s="1"/>
  <c r="AA204" i="4" s="1"/>
  <c r="AB204" i="4" s="1"/>
  <c r="AC204" i="4" s="1"/>
  <c r="V182" i="4"/>
  <c r="U300" i="4"/>
  <c r="V300" i="4" s="1"/>
  <c r="T420" i="4"/>
  <c r="V174" i="4"/>
  <c r="U132" i="4"/>
  <c r="U142" i="4"/>
  <c r="W135" i="4"/>
  <c r="U431" i="4"/>
  <c r="V431" i="4" s="1"/>
  <c r="U399" i="4"/>
  <c r="U192" i="4"/>
  <c r="U398" i="4"/>
  <c r="W160" i="4"/>
  <c r="U201" i="4"/>
  <c r="T26" i="4"/>
  <c r="X470" i="4"/>
  <c r="AK494" i="4"/>
  <c r="V718" i="4"/>
  <c r="U791" i="4"/>
  <c r="AJ714" i="4"/>
  <c r="AW714" i="4" s="1"/>
  <c r="AK859" i="4"/>
  <c r="AX859" i="4" s="1"/>
  <c r="AJ510" i="4"/>
  <c r="AW510" i="4" s="1"/>
  <c r="T724" i="4"/>
  <c r="AK739" i="4"/>
  <c r="AX739" i="4" s="1"/>
  <c r="W811" i="4"/>
  <c r="T530" i="4"/>
  <c r="T781" i="4"/>
  <c r="X674" i="4"/>
  <c r="Y674" i="4" s="1"/>
  <c r="Z674" i="4" s="1"/>
  <c r="AA674" i="4" s="1"/>
  <c r="AB674" i="4" s="1"/>
  <c r="T666" i="4"/>
  <c r="V731" i="4"/>
  <c r="W731" i="4" s="1"/>
  <c r="V814" i="4"/>
  <c r="AK505" i="4"/>
  <c r="AI803" i="4"/>
  <c r="AV803" i="4" s="1"/>
  <c r="V543" i="4"/>
  <c r="W543" i="4" s="1"/>
  <c r="X543" i="4" s="1"/>
  <c r="Y706" i="4"/>
  <c r="Z706" i="4" s="1"/>
  <c r="V722" i="4"/>
  <c r="AL831" i="4"/>
  <c r="U653" i="4"/>
  <c r="W652" i="4"/>
  <c r="AI707" i="4"/>
  <c r="AJ776" i="4"/>
  <c r="W803" i="4"/>
  <c r="Y714" i="4"/>
  <c r="AL605" i="4"/>
  <c r="AK715" i="4"/>
  <c r="AX715" i="4" s="1"/>
  <c r="U795" i="4"/>
  <c r="AI692" i="4"/>
  <c r="T498" i="4"/>
  <c r="U498" i="4" s="1"/>
  <c r="V498" i="4" s="1"/>
  <c r="T657" i="4"/>
  <c r="U657" i="4" s="1"/>
  <c r="AM623" i="4"/>
  <c r="AZ623" i="4" s="1"/>
  <c r="AA742" i="4"/>
  <c r="AB742" i="4" s="1"/>
  <c r="AC742" i="4" s="1"/>
  <c r="AJ855" i="4"/>
  <c r="X813" i="4"/>
  <c r="Y813" i="4" s="1"/>
  <c r="Z813" i="4" s="1"/>
  <c r="AA813" i="4" s="1"/>
  <c r="AB813" i="4" s="1"/>
  <c r="AC813" i="4" s="1"/>
  <c r="AK798" i="4"/>
  <c r="U734" i="4"/>
  <c r="AK732" i="4"/>
  <c r="AX732" i="4" s="1"/>
  <c r="AK833" i="4"/>
  <c r="AX833" i="4" s="1"/>
  <c r="T637" i="4"/>
  <c r="W725" i="4"/>
  <c r="AJ851" i="4"/>
  <c r="AK695" i="4"/>
  <c r="AX695" i="4" s="1"/>
  <c r="AK837" i="4"/>
  <c r="AX837" i="4" s="1"/>
  <c r="V563" i="4"/>
  <c r="W563" i="4" s="1"/>
  <c r="AI535" i="4"/>
  <c r="AV535" i="4" s="1"/>
  <c r="U783" i="4"/>
  <c r="V584" i="4"/>
  <c r="W790" i="4"/>
  <c r="AI741" i="4"/>
  <c r="AV741" i="4" s="1"/>
  <c r="V497" i="4"/>
  <c r="W692" i="4"/>
  <c r="X692" i="4" s="1"/>
  <c r="Y692" i="4" s="1"/>
  <c r="AL656" i="4"/>
  <c r="AY656" i="4" s="1"/>
  <c r="U797" i="4"/>
  <c r="V675" i="4"/>
  <c r="W562" i="4"/>
  <c r="T494" i="4"/>
  <c r="AJ651" i="4"/>
  <c r="AL530" i="4"/>
  <c r="AY530" i="4" s="1"/>
  <c r="W769" i="4"/>
  <c r="AI720" i="4"/>
  <c r="AV720" i="4" s="1"/>
  <c r="W679" i="4"/>
  <c r="V655" i="4"/>
  <c r="AK706" i="4"/>
  <c r="AX706" i="4" s="1"/>
  <c r="AI850" i="4"/>
  <c r="AV850" i="4" s="1"/>
  <c r="AK752" i="4"/>
  <c r="AJ827" i="4"/>
  <c r="AW827" i="4" s="1"/>
  <c r="T628" i="4"/>
  <c r="T689" i="4"/>
  <c r="V534" i="4"/>
  <c r="W534" i="4" s="1"/>
  <c r="X534" i="4" s="1"/>
  <c r="Y534" i="4" s="1"/>
  <c r="T702" i="4"/>
  <c r="U702" i="4" s="1"/>
  <c r="V695" i="4"/>
  <c r="V547" i="4"/>
  <c r="V746" i="4"/>
  <c r="U515" i="4"/>
  <c r="U631" i="4"/>
  <c r="T715" i="4"/>
  <c r="U632" i="4"/>
  <c r="AI789" i="4"/>
  <c r="U554" i="4"/>
  <c r="Y818" i="4"/>
  <c r="AJ484" i="4"/>
  <c r="T836" i="4"/>
  <c r="AI812" i="4"/>
  <c r="T860" i="4"/>
  <c r="AK702" i="4"/>
  <c r="AX702" i="4" s="1"/>
  <c r="AK593" i="4"/>
  <c r="AX593" i="4" s="1"/>
  <c r="T541" i="4"/>
  <c r="AK598" i="4"/>
  <c r="T792" i="4"/>
  <c r="AK830" i="4"/>
  <c r="AX830" i="4" s="1"/>
  <c r="AJ764" i="4"/>
  <c r="AW764" i="4" s="1"/>
  <c r="AM549" i="4"/>
  <c r="AZ549" i="4" s="1"/>
  <c r="W651" i="4"/>
  <c r="T700" i="4"/>
  <c r="U700" i="4" s="1"/>
  <c r="AI743" i="4"/>
  <c r="T739" i="4"/>
  <c r="T643" i="4"/>
  <c r="AK761" i="4"/>
  <c r="AX761" i="4" s="1"/>
  <c r="U634" i="4"/>
  <c r="AI589" i="4"/>
  <c r="V662" i="4"/>
  <c r="AK809" i="4"/>
  <c r="AX809" i="4" s="1"/>
  <c r="AL735" i="4"/>
  <c r="T600" i="4"/>
  <c r="AK822" i="4"/>
  <c r="AX822" i="4" s="1"/>
  <c r="V797" i="4"/>
  <c r="W797" i="4" s="1"/>
  <c r="T775" i="4"/>
  <c r="AL785" i="4"/>
  <c r="T587" i="4"/>
  <c r="AJ633" i="4"/>
  <c r="AK492" i="4"/>
  <c r="T546" i="4"/>
  <c r="T552" i="4"/>
  <c r="Y520" i="4"/>
  <c r="Z520" i="4" s="1"/>
  <c r="W670" i="4"/>
  <c r="X670" i="4" s="1"/>
  <c r="U526" i="4"/>
  <c r="U694" i="4"/>
  <c r="V694" i="4" s="1"/>
  <c r="W593" i="4"/>
  <c r="AJ591" i="4"/>
  <c r="AW591" i="4" s="1"/>
  <c r="Z709" i="4"/>
  <c r="U823" i="4"/>
  <c r="U728" i="4"/>
  <c r="T553" i="4"/>
  <c r="AK697" i="4"/>
  <c r="AI740" i="4"/>
  <c r="AK620" i="4"/>
  <c r="AX620" i="4" s="1"/>
  <c r="W831" i="4"/>
  <c r="X831" i="4" s="1"/>
  <c r="Y831" i="4" s="1"/>
  <c r="AI861" i="4"/>
  <c r="AV861" i="4" s="1"/>
  <c r="AI555" i="4"/>
  <c r="AV555" i="4" s="1"/>
  <c r="AK748" i="4"/>
  <c r="AX748" i="4" s="1"/>
  <c r="AJ737" i="4"/>
  <c r="AW737" i="4" s="1"/>
  <c r="AI772" i="4"/>
  <c r="Y828" i="4"/>
  <c r="AL550" i="4"/>
  <c r="T569" i="4"/>
  <c r="AK849" i="4"/>
  <c r="X699" i="4"/>
  <c r="Y699" i="4" s="1"/>
  <c r="AI858" i="4"/>
  <c r="AV858" i="4" s="1"/>
  <c r="AJ553" i="4"/>
  <c r="AK489" i="4"/>
  <c r="AX489" i="4" s="1"/>
  <c r="AJ627" i="4"/>
  <c r="AW627" i="4" s="1"/>
  <c r="U809" i="4"/>
  <c r="Y617" i="4"/>
  <c r="Z617" i="4" s="1"/>
  <c r="AA617" i="4" s="1"/>
  <c r="AB617" i="4" s="1"/>
  <c r="AC617" i="4" s="1"/>
  <c r="AJ755" i="4"/>
  <c r="AK813" i="4"/>
  <c r="U586" i="4"/>
  <c r="U704" i="4"/>
  <c r="T614" i="4"/>
  <c r="U830" i="4"/>
  <c r="W491" i="4"/>
  <c r="X491" i="4" s="1"/>
  <c r="V833" i="4"/>
  <c r="AK619" i="4"/>
  <c r="W684" i="4"/>
  <c r="U527" i="4"/>
  <c r="V527" i="4" s="1"/>
  <c r="AL485" i="4"/>
  <c r="AJ814" i="4"/>
  <c r="AW814" i="4" s="1"/>
  <c r="T555" i="4"/>
  <c r="U555" i="4" s="1"/>
  <c r="AI622" i="4"/>
  <c r="U654" i="4"/>
  <c r="AJ652" i="4"/>
  <c r="AW652" i="4" s="1"/>
  <c r="AJ839" i="4"/>
  <c r="AW839" i="4" s="1"/>
  <c r="T859" i="4"/>
  <c r="AJ635" i="4"/>
  <c r="AI568" i="4"/>
  <c r="U678" i="4"/>
  <c r="V678" i="4" s="1"/>
  <c r="W678" i="4" s="1"/>
  <c r="AK731" i="4"/>
  <c r="AX731" i="4" s="1"/>
  <c r="T580" i="4"/>
  <c r="T842" i="4"/>
  <c r="T819" i="4"/>
  <c r="AK648" i="4"/>
  <c r="AX648" i="4" s="1"/>
  <c r="V789" i="4"/>
  <c r="W789" i="4" s="1"/>
  <c r="X789" i="4" s="1"/>
  <c r="Y789" i="4" s="1"/>
  <c r="Z789" i="4" s="1"/>
  <c r="AA789" i="4" s="1"/>
  <c r="AI538" i="4"/>
  <c r="U607" i="4"/>
  <c r="AK588" i="4"/>
  <c r="AX588" i="4" s="1"/>
  <c r="W693" i="4"/>
  <c r="T572" i="4"/>
  <c r="Q533" i="1"/>
  <c r="AJ488" i="4"/>
  <c r="Y565" i="4"/>
  <c r="AJ567" i="4"/>
  <c r="AK604" i="4"/>
  <c r="W688" i="4"/>
  <c r="T638" i="4"/>
  <c r="U487" i="4"/>
  <c r="V487" i="4" s="1"/>
  <c r="V598" i="4"/>
  <c r="W598" i="4" s="1"/>
  <c r="X598" i="4" s="1"/>
  <c r="Y598" i="4" s="1"/>
  <c r="AJ556" i="4"/>
  <c r="W773" i="4"/>
  <c r="X773" i="4" s="1"/>
  <c r="Y773" i="4" s="1"/>
  <c r="Z773" i="4" s="1"/>
  <c r="AA773" i="4" s="1"/>
  <c r="AB773" i="4" s="1"/>
  <c r="AC773" i="4" s="1"/>
  <c r="AI694" i="4"/>
  <c r="X550" i="4"/>
  <c r="AL793" i="4"/>
  <c r="AI794" i="4"/>
  <c r="AV794" i="4" s="1"/>
  <c r="AJ575" i="4"/>
  <c r="AJ511" i="4"/>
  <c r="AW511" i="4" s="1"/>
  <c r="AI693" i="4"/>
  <c r="W675" i="4"/>
  <c r="X790" i="4"/>
  <c r="Y790" i="4" s="1"/>
  <c r="T798" i="4"/>
  <c r="AL640" i="4"/>
  <c r="AY640" i="4" s="1"/>
  <c r="AI600" i="4"/>
  <c r="AV600" i="4" s="1"/>
  <c r="AJ657" i="4"/>
  <c r="W713" i="4"/>
  <c r="T511" i="4"/>
  <c r="AJ791" i="4"/>
  <c r="T535" i="4"/>
  <c r="W523" i="4"/>
  <c r="V645" i="4"/>
  <c r="W645" i="4" s="1"/>
  <c r="U635" i="4"/>
  <c r="AK658" i="4"/>
  <c r="AX658" i="4" s="1"/>
  <c r="V623" i="4"/>
  <c r="W623" i="4" s="1"/>
  <c r="AJ766" i="4"/>
  <c r="AN549" i="4"/>
  <c r="BA549" i="4" s="1"/>
  <c r="W536" i="4"/>
  <c r="V669" i="4"/>
  <c r="T625" i="4"/>
  <c r="U611" i="4"/>
  <c r="AJ688" i="4"/>
  <c r="AW688" i="4" s="1"/>
  <c r="AL636" i="4"/>
  <c r="W567" i="4"/>
  <c r="Z692" i="4"/>
  <c r="AA692" i="4" s="1"/>
  <c r="AB692" i="4" s="1"/>
  <c r="AC692" i="4" s="1"/>
  <c r="T847" i="4"/>
  <c r="AI768" i="4"/>
  <c r="AV768" i="4" s="1"/>
  <c r="AI564" i="4"/>
  <c r="AV564" i="4" s="1"/>
  <c r="AK820" i="4"/>
  <c r="V793" i="4"/>
  <c r="AJ720" i="4"/>
  <c r="AW720" i="4" s="1"/>
  <c r="AJ811" i="4"/>
  <c r="AW811" i="4" s="1"/>
  <c r="U600" i="4"/>
  <c r="AI674" i="4"/>
  <c r="AV674" i="4" s="1"/>
  <c r="AJ850" i="4"/>
  <c r="AW850" i="4" s="1"/>
  <c r="AK680" i="4"/>
  <c r="AX680" i="4" s="1"/>
  <c r="V753" i="4"/>
  <c r="W753" i="4" s="1"/>
  <c r="AJ650" i="4"/>
  <c r="AW650" i="4" s="1"/>
  <c r="V733" i="4"/>
  <c r="AM569" i="4"/>
  <c r="AL733" i="4"/>
  <c r="V764" i="4"/>
  <c r="AJ676" i="4"/>
  <c r="AW676" i="4" s="1"/>
  <c r="AK629" i="4"/>
  <c r="AX629" i="4" s="1"/>
  <c r="AJ524" i="4"/>
  <c r="AW524" i="4" s="1"/>
  <c r="T626" i="4"/>
  <c r="W514" i="4"/>
  <c r="X514" i="4" s="1"/>
  <c r="AK582" i="4"/>
  <c r="AJ675" i="4"/>
  <c r="X672" i="4"/>
  <c r="Y672" i="4" s="1"/>
  <c r="Z672" i="4" s="1"/>
  <c r="AA672" i="4" s="1"/>
  <c r="AB672" i="4" s="1"/>
  <c r="AC672" i="4" s="1"/>
  <c r="AK792" i="4"/>
  <c r="T597" i="4"/>
  <c r="T771" i="4"/>
  <c r="Y682" i="4"/>
  <c r="Z682" i="4" s="1"/>
  <c r="AJ499" i="4"/>
  <c r="AW499" i="4" s="1"/>
  <c r="U860" i="4"/>
  <c r="V860" i="4" s="1"/>
  <c r="W720" i="4"/>
  <c r="X720" i="4" s="1"/>
  <c r="T570" i="4"/>
  <c r="AI496" i="4"/>
  <c r="AV496" i="4" s="1"/>
  <c r="U710" i="4"/>
  <c r="AJ678" i="4"/>
  <c r="T592" i="4"/>
  <c r="W548" i="4"/>
  <c r="T660" i="4"/>
  <c r="AK828" i="4"/>
  <c r="AJ729" i="4"/>
  <c r="AI540" i="4"/>
  <c r="AV540" i="4" s="1"/>
  <c r="T801" i="4"/>
  <c r="AI584" i="4"/>
  <c r="AV584" i="4" s="1"/>
  <c r="V501" i="4"/>
  <c r="AJ671" i="4"/>
  <c r="AJ537" i="4"/>
  <c r="AI497" i="4"/>
  <c r="U707" i="4"/>
  <c r="T528" i="4"/>
  <c r="AK746" i="4"/>
  <c r="AI594" i="4"/>
  <c r="AV594" i="4" s="1"/>
  <c r="V717" i="4"/>
  <c r="AI700" i="4"/>
  <c r="AV700" i="4" s="1"/>
  <c r="T824" i="4"/>
  <c r="AM656" i="4"/>
  <c r="V606" i="4"/>
  <c r="AL595" i="4"/>
  <c r="T723" i="4"/>
  <c r="X562" i="4"/>
  <c r="AL844" i="4"/>
  <c r="AY844" i="4" s="1"/>
  <c r="T636" i="4"/>
  <c r="T761" i="4"/>
  <c r="U761" i="4" s="1"/>
  <c r="V761" i="4" s="1"/>
  <c r="AK536" i="4"/>
  <c r="T748" i="4"/>
  <c r="U748" i="4" s="1"/>
  <c r="U508" i="4"/>
  <c r="AK782" i="4"/>
  <c r="AI801" i="4"/>
  <c r="AV801" i="4" s="1"/>
  <c r="AJ777" i="4"/>
  <c r="T589" i="4"/>
  <c r="V840" i="4"/>
  <c r="W655" i="4"/>
  <c r="U587" i="4"/>
  <c r="W851" i="4"/>
  <c r="W701" i="4"/>
  <c r="AK646" i="4"/>
  <c r="AX646" i="4" s="1"/>
  <c r="X747" i="4"/>
  <c r="V848" i="4"/>
  <c r="AK753" i="4"/>
  <c r="AX753" i="4" s="1"/>
  <c r="AK754" i="4"/>
  <c r="AX754" i="4" s="1"/>
  <c r="W525" i="4"/>
  <c r="X525" i="4" s="1"/>
  <c r="Y525" i="4" s="1"/>
  <c r="AI518" i="4"/>
  <c r="AV518" i="4" s="1"/>
  <c r="AJ683" i="4"/>
  <c r="AW683" i="4" s="1"/>
  <c r="U500" i="4"/>
  <c r="AJ547" i="4"/>
  <c r="U531" i="4"/>
  <c r="AL599" i="4"/>
  <c r="T844" i="4"/>
  <c r="AL660" i="4"/>
  <c r="T839" i="4"/>
  <c r="AI545" i="4"/>
  <c r="AV545" i="4" s="1"/>
  <c r="U630" i="4"/>
  <c r="AJ516" i="4"/>
  <c r="AW516" i="4" s="1"/>
  <c r="T542" i="4"/>
  <c r="U542" i="4" s="1"/>
  <c r="AJ662" i="4"/>
  <c r="AW662" i="4" s="1"/>
  <c r="AI653" i="4"/>
  <c r="AV653" i="4" s="1"/>
  <c r="AK721" i="4"/>
  <c r="T504" i="4"/>
  <c r="AI624" i="4"/>
  <c r="AV624" i="4" s="1"/>
  <c r="AJ586" i="4"/>
  <c r="AW586" i="4" s="1"/>
  <c r="AK663" i="4"/>
  <c r="AX663" i="4" s="1"/>
  <c r="U596" i="4"/>
  <c r="T574" i="4"/>
  <c r="X490" i="4"/>
  <c r="U777" i="4"/>
  <c r="AI698" i="4"/>
  <c r="AV698" i="4" s="1"/>
  <c r="T857" i="4"/>
  <c r="U857" i="4" s="1"/>
  <c r="V857" i="4" s="1"/>
  <c r="U591" i="4"/>
  <c r="AJ548" i="4"/>
  <c r="AW548" i="4" s="1"/>
  <c r="T825" i="4"/>
  <c r="AI686" i="4"/>
  <c r="AV686" i="4" s="1"/>
  <c r="AJ824" i="4"/>
  <c r="AW824" i="4" s="1"/>
  <c r="V590" i="4"/>
  <c r="W590" i="4" s="1"/>
  <c r="X590" i="4" s="1"/>
  <c r="T780" i="4"/>
  <c r="AI684" i="4"/>
  <c r="AI528" i="4"/>
  <c r="AV528" i="4" s="1"/>
  <c r="AJ579" i="4"/>
  <c r="AW579" i="4" s="1"/>
  <c r="V750" i="4"/>
  <c r="AK767" i="4"/>
  <c r="AX767" i="4" s="1"/>
  <c r="W757" i="4"/>
  <c r="T647" i="4"/>
  <c r="AJ745" i="4"/>
  <c r="AW745" i="4" s="1"/>
  <c r="U643" i="4"/>
  <c r="AK845" i="4"/>
  <c r="AX845" i="4" s="1"/>
  <c r="AK676" i="4"/>
  <c r="AX676" i="4" s="1"/>
  <c r="X677" i="4"/>
  <c r="U708" i="4"/>
  <c r="AJ527" i="4"/>
  <c r="AW527" i="4" s="1"/>
  <c r="W838" i="4"/>
  <c r="X838" i="4" s="1"/>
  <c r="Y838" i="4" s="1"/>
  <c r="Z838" i="4" s="1"/>
  <c r="T817" i="4"/>
  <c r="V755" i="4"/>
  <c r="U494" i="4"/>
  <c r="T745" i="4"/>
  <c r="AL573" i="4"/>
  <c r="AY573" i="4" s="1"/>
  <c r="U689" i="4"/>
  <c r="T516" i="4"/>
  <c r="X822" i="4"/>
  <c r="T698" i="4"/>
  <c r="AK827" i="4"/>
  <c r="T804" i="4"/>
  <c r="V845" i="4"/>
  <c r="AL809" i="4"/>
  <c r="AI601" i="4"/>
  <c r="AV601" i="4" s="1"/>
  <c r="AK756" i="4"/>
  <c r="AX756" i="4" s="1"/>
  <c r="AJ842" i="4"/>
  <c r="AW842" i="4" s="1"/>
  <c r="AK625" i="4"/>
  <c r="AJ618" i="4"/>
  <c r="AW618" i="4" s="1"/>
  <c r="U778" i="4"/>
  <c r="AI747" i="4"/>
  <c r="AJ612" i="4"/>
  <c r="V683" i="4"/>
  <c r="AI723" i="4"/>
  <c r="W540" i="4"/>
  <c r="AJ642" i="4"/>
  <c r="AW642" i="4" s="1"/>
  <c r="AI669" i="4"/>
  <c r="X629" i="4"/>
  <c r="AK509" i="4"/>
  <c r="X510" i="4"/>
  <c r="T784" i="4"/>
  <c r="V646" i="4"/>
  <c r="T558" i="4"/>
  <c r="U558" i="4" s="1"/>
  <c r="V558" i="4" s="1"/>
  <c r="W558" i="4" s="1"/>
  <c r="U820" i="4"/>
  <c r="AN623" i="4"/>
  <c r="AJ647" i="4"/>
  <c r="AW647" i="4" s="1"/>
  <c r="AJ736" i="4"/>
  <c r="AW736" i="4" s="1"/>
  <c r="T751" i="4"/>
  <c r="V830" i="4"/>
  <c r="U768" i="4"/>
  <c r="AK491" i="4"/>
  <c r="AX491" i="4" s="1"/>
  <c r="W602" i="4"/>
  <c r="AI823" i="4"/>
  <c r="AI490" i="4"/>
  <c r="AV490" i="4" s="1"/>
  <c r="AJ709" i="4"/>
  <c r="AW709" i="4" s="1"/>
  <c r="AJ685" i="4"/>
  <c r="T529" i="4"/>
  <c r="AJ765" i="4"/>
  <c r="AW765" i="4" s="1"/>
  <c r="AK627" i="4"/>
  <c r="AX627" i="4" s="1"/>
  <c r="AJ806" i="4"/>
  <c r="U545" i="4"/>
  <c r="Z714" i="4"/>
  <c r="T599" i="4"/>
  <c r="Y691" i="4"/>
  <c r="AL658" i="4"/>
  <c r="AY658" i="4" s="1"/>
  <c r="AI829" i="4"/>
  <c r="AV829" i="4" s="1"/>
  <c r="T261" i="4"/>
  <c r="U261" i="4" s="1"/>
  <c r="AK616" i="4"/>
  <c r="AX616" i="4" s="1"/>
  <c r="U697" i="4"/>
  <c r="V697" i="4" s="1"/>
  <c r="W697" i="4" s="1"/>
  <c r="AM570" i="4"/>
  <c r="AZ570" i="4" s="1"/>
  <c r="U486" i="4"/>
  <c r="T827" i="4"/>
  <c r="W648" i="4"/>
  <c r="AK500" i="4"/>
  <c r="T767" i="4"/>
  <c r="AL810" i="4"/>
  <c r="U546" i="4"/>
  <c r="AI645" i="4"/>
  <c r="AV645" i="4" s="1"/>
  <c r="AI558" i="4"/>
  <c r="W695" i="4"/>
  <c r="X695" i="4" s="1"/>
  <c r="W756" i="4"/>
  <c r="V785" i="4"/>
  <c r="T703" i="4"/>
  <c r="AL646" i="4"/>
  <c r="W618" i="4"/>
  <c r="AM716" i="4"/>
  <c r="V509" i="4"/>
  <c r="AI860" i="4"/>
  <c r="AV860" i="4" s="1"/>
  <c r="T758" i="4"/>
  <c r="U758" i="4" s="1"/>
  <c r="V758" i="4" s="1"/>
  <c r="AK543" i="4"/>
  <c r="AX543" i="4" s="1"/>
  <c r="V779" i="4"/>
  <c r="AI762" i="4"/>
  <c r="AV762" i="4" s="1"/>
  <c r="AJ858" i="4"/>
  <c r="T661" i="4"/>
  <c r="U661" i="4" s="1"/>
  <c r="AJ600" i="4"/>
  <c r="AW600" i="4" s="1"/>
  <c r="AI856" i="4"/>
  <c r="AV856" i="4" s="1"/>
  <c r="AL681" i="4"/>
  <c r="X688" i="4"/>
  <c r="AL748" i="4"/>
  <c r="AY748" i="4" s="1"/>
  <c r="AK737" i="4"/>
  <c r="AX737" i="4" s="1"/>
  <c r="AI643" i="4"/>
  <c r="AV643" i="4" s="1"/>
  <c r="U535" i="4"/>
  <c r="W787" i="4"/>
  <c r="X787" i="4" s="1"/>
  <c r="U537" i="4"/>
  <c r="V522" i="4"/>
  <c r="U850" i="4"/>
  <c r="T539" i="4"/>
  <c r="U647" i="4"/>
  <c r="AI682" i="4"/>
  <c r="AV682" i="4" s="1"/>
  <c r="W527" i="4"/>
  <c r="X527" i="4" s="1"/>
  <c r="AJ574" i="4"/>
  <c r="AW574" i="4" s="1"/>
  <c r="X797" i="4"/>
  <c r="Y797" i="4" s="1"/>
  <c r="Z797" i="4" s="1"/>
  <c r="U847" i="4"/>
  <c r="T852" i="4"/>
  <c r="AJ758" i="4"/>
  <c r="AW758" i="4" s="1"/>
  <c r="U560" i="4"/>
  <c r="V560" i="4" s="1"/>
  <c r="W560" i="4" s="1"/>
  <c r="U685" i="4"/>
  <c r="V854" i="4"/>
  <c r="U772" i="4"/>
  <c r="U639" i="4"/>
  <c r="T496" i="4"/>
  <c r="AK534" i="4"/>
  <c r="AX534" i="4" s="1"/>
  <c r="T834" i="4"/>
  <c r="AL706" i="4"/>
  <c r="AK839" i="4"/>
  <c r="AX839" i="4" s="1"/>
  <c r="V631" i="4"/>
  <c r="V544" i="4"/>
  <c r="V812" i="4"/>
  <c r="AK759" i="4"/>
  <c r="AX759" i="4" s="1"/>
  <c r="T690" i="4"/>
  <c r="AL731" i="4"/>
  <c r="T807" i="4"/>
  <c r="AL787" i="4"/>
  <c r="AI672" i="4"/>
  <c r="AJ578" i="4"/>
  <c r="V744" i="4"/>
  <c r="V640" i="4"/>
  <c r="AJ521" i="4"/>
  <c r="AW521" i="4" s="1"/>
  <c r="AK508" i="4"/>
  <c r="AX508" i="4" s="1"/>
  <c r="W513" i="4"/>
  <c r="AK853" i="4"/>
  <c r="AX853" i="4" s="1"/>
  <c r="AI816" i="4"/>
  <c r="AJ518" i="4"/>
  <c r="T649" i="4"/>
  <c r="T492" i="4"/>
  <c r="U810" i="4"/>
  <c r="AJ531" i="4"/>
  <c r="AW531" i="4" s="1"/>
  <c r="AK696" i="4"/>
  <c r="AX696" i="4" s="1"/>
  <c r="T686" i="4"/>
  <c r="AL641" i="4"/>
  <c r="AY641" i="4" s="1"/>
  <c r="V802" i="4"/>
  <c r="AK708" i="4"/>
  <c r="AX708" i="4" s="1"/>
  <c r="AL738" i="4"/>
  <c r="AJ751" i="4"/>
  <c r="W799" i="4"/>
  <c r="U663" i="4"/>
  <c r="U581" i="4"/>
  <c r="Z565" i="4"/>
  <c r="AK607" i="4"/>
  <c r="AX607" i="4" s="1"/>
  <c r="U271" i="4"/>
  <c r="W579" i="4"/>
  <c r="X579" i="4" s="1"/>
  <c r="AK790" i="4"/>
  <c r="AX790" i="4" s="1"/>
  <c r="W559" i="4"/>
  <c r="X559" i="4" s="1"/>
  <c r="AK576" i="4"/>
  <c r="AL661" i="4"/>
  <c r="AJ526" i="4"/>
  <c r="AL561" i="4"/>
  <c r="AY561" i="4" s="1"/>
  <c r="U608" i="4"/>
  <c r="AI638" i="4"/>
  <c r="Z671" i="4"/>
  <c r="AA671" i="4" s="1"/>
  <c r="V209" i="4"/>
  <c r="W209" i="4" s="1"/>
  <c r="AL699" i="4"/>
  <c r="AY699" i="4" s="1"/>
  <c r="X601" i="4"/>
  <c r="AK666" i="4"/>
  <c r="AI552" i="4"/>
  <c r="AL744" i="4"/>
  <c r="AJ583" i="4"/>
  <c r="AK525" i="4"/>
  <c r="AK691" i="4"/>
  <c r="AX691" i="4" s="1"/>
  <c r="V861" i="4"/>
  <c r="V500" i="4"/>
  <c r="W500" i="4" s="1"/>
  <c r="X500" i="4" s="1"/>
  <c r="Y500" i="4" s="1"/>
  <c r="Z500" i="4" s="1"/>
  <c r="T835" i="4"/>
  <c r="AK817" i="4"/>
  <c r="AX817" i="4" s="1"/>
  <c r="U571" i="4"/>
  <c r="AJ503" i="4"/>
  <c r="U740" i="4"/>
  <c r="V740" i="4" s="1"/>
  <c r="U796" i="4"/>
  <c r="AI848" i="4"/>
  <c r="AL631" i="4"/>
  <c r="AY631" i="4" s="1"/>
  <c r="AK797" i="4"/>
  <c r="AK639" i="4"/>
  <c r="V856" i="4"/>
  <c r="U743" i="4"/>
  <c r="AJ606" i="4"/>
  <c r="AW606" i="4" s="1"/>
  <c r="AL783" i="4"/>
  <c r="U538" i="4"/>
  <c r="AL821" i="4"/>
  <c r="AJ566" i="4"/>
  <c r="Y583" i="4"/>
  <c r="AK609" i="4"/>
  <c r="W573" i="4"/>
  <c r="V499" i="4"/>
  <c r="W499" i="4" s="1"/>
  <c r="T759" i="4"/>
  <c r="U759" i="4" s="1"/>
  <c r="V759" i="4" s="1"/>
  <c r="U616" i="4"/>
  <c r="AL677" i="4"/>
  <c r="AY677" i="4" s="1"/>
  <c r="Q338" i="1"/>
  <c r="AK832" i="4"/>
  <c r="AJ520" i="4"/>
  <c r="AK807" i="4"/>
  <c r="AI572" i="4"/>
  <c r="AV572" i="4" s="1"/>
  <c r="U620" i="4"/>
  <c r="AI563" i="4"/>
  <c r="AV563" i="4" s="1"/>
  <c r="X577" i="4"/>
  <c r="V816" i="4"/>
  <c r="W816" i="4" s="1"/>
  <c r="X816" i="4" s="1"/>
  <c r="Y816" i="4" s="1"/>
  <c r="Z816" i="4" s="1"/>
  <c r="AJ749" i="4"/>
  <c r="AW749" i="4" s="1"/>
  <c r="AJ514" i="4"/>
  <c r="AW514" i="4" s="1"/>
  <c r="W687" i="4"/>
  <c r="AK515" i="4"/>
  <c r="AX515" i="4" s="1"/>
  <c r="W683" i="4"/>
  <c r="X683" i="4" s="1"/>
  <c r="AJ727" i="4"/>
  <c r="T519" i="4"/>
  <c r="AK773" i="4"/>
  <c r="V741" i="4"/>
  <c r="AK602" i="4"/>
  <c r="AX602" i="4" s="1"/>
  <c r="AI703" i="4"/>
  <c r="AI722" i="4"/>
  <c r="AI632" i="4"/>
  <c r="AV632" i="4" s="1"/>
  <c r="AJ836" i="4"/>
  <c r="AK630" i="4"/>
  <c r="AJ512" i="4"/>
  <c r="AW512" i="4" s="1"/>
  <c r="AA98" i="4"/>
  <c r="V345" i="4"/>
  <c r="AM138" i="4"/>
  <c r="AZ138" i="4" s="1"/>
  <c r="AM246" i="4"/>
  <c r="AK147" i="4"/>
  <c r="AO194" i="4"/>
  <c r="AO261" i="4"/>
  <c r="W147" i="4"/>
  <c r="X147" i="4" s="1"/>
  <c r="Y147" i="4" s="1"/>
  <c r="Z147" i="4" s="1"/>
  <c r="AK364" i="4"/>
  <c r="AL455" i="4"/>
  <c r="AK394" i="4"/>
  <c r="AJ441" i="4"/>
  <c r="AW441" i="4" s="1"/>
  <c r="AJ448" i="4"/>
  <c r="AW448" i="4" s="1"/>
  <c r="U406" i="4"/>
  <c r="W292" i="4"/>
  <c r="V347" i="4"/>
  <c r="U198" i="4"/>
  <c r="V198" i="4" s="1"/>
  <c r="Y470" i="4"/>
  <c r="Z470" i="4" s="1"/>
  <c r="AA470" i="4" s="1"/>
  <c r="AB470" i="4" s="1"/>
  <c r="AC470" i="4" s="1"/>
  <c r="W107" i="4"/>
  <c r="W156" i="4"/>
  <c r="V468" i="4"/>
  <c r="Y194" i="4"/>
  <c r="U264" i="4"/>
  <c r="V124" i="4"/>
  <c r="Y474" i="4"/>
  <c r="Z474" i="4" s="1"/>
  <c r="AA474" i="4" s="1"/>
  <c r="AB474" i="4" s="1"/>
  <c r="AC474" i="4" s="1"/>
  <c r="V419" i="4"/>
  <c r="V214" i="4"/>
  <c r="U319" i="4"/>
  <c r="V319" i="4" s="1"/>
  <c r="W319" i="4" s="1"/>
  <c r="X319" i="4" s="1"/>
  <c r="W69" i="4"/>
  <c r="V175" i="4"/>
  <c r="T3" i="4"/>
  <c r="W411" i="4"/>
  <c r="Z110" i="4"/>
  <c r="V121" i="4"/>
  <c r="U443" i="4"/>
  <c r="V443" i="4" s="1"/>
  <c r="X317" i="4"/>
  <c r="Y136" i="4"/>
  <c r="Z136" i="4" s="1"/>
  <c r="AA136" i="4" s="1"/>
  <c r="AB136" i="4" s="1"/>
  <c r="AC136" i="4" s="1"/>
  <c r="X168" i="4"/>
  <c r="U26" i="4"/>
  <c r="AK479" i="4"/>
  <c r="AM122" i="4"/>
  <c r="AM45" i="4"/>
  <c r="AZ45" i="4" s="1"/>
  <c r="U212" i="4"/>
  <c r="V212" i="4" s="1"/>
  <c r="W212" i="4" s="1"/>
  <c r="AJ426" i="4"/>
  <c r="AW426" i="4" s="1"/>
  <c r="AK169" i="4"/>
  <c r="AM242" i="4"/>
  <c r="W266" i="4"/>
  <c r="X266" i="4" s="1"/>
  <c r="AL235" i="4"/>
  <c r="AJ52" i="4"/>
  <c r="AW52" i="4" s="1"/>
  <c r="AM210" i="4"/>
  <c r="AK130" i="4"/>
  <c r="AK419" i="4"/>
  <c r="W289" i="4"/>
  <c r="X376" i="4"/>
  <c r="Y376" i="4" s="1"/>
  <c r="Z376" i="4" s="1"/>
  <c r="AA376" i="4" s="1"/>
  <c r="AB376" i="4" s="1"/>
  <c r="X135" i="4"/>
  <c r="AJ293" i="4"/>
  <c r="V255" i="4"/>
  <c r="W255" i="4" s="1"/>
  <c r="U288" i="4"/>
  <c r="AJ106" i="4"/>
  <c r="AW106" i="4" s="1"/>
  <c r="AL14" i="4"/>
  <c r="W134" i="4"/>
  <c r="W5" i="4"/>
  <c r="U363" i="4"/>
  <c r="W268" i="4"/>
  <c r="AJ21" i="4"/>
  <c r="AK271" i="4"/>
  <c r="W455" i="4"/>
  <c r="T265" i="4"/>
  <c r="U297" i="4"/>
  <c r="AL320" i="4"/>
  <c r="AL281" i="4"/>
  <c r="AY281" i="4" s="1"/>
  <c r="V417" i="4"/>
  <c r="AL316" i="4"/>
  <c r="AY316" i="4" s="1"/>
  <c r="V29" i="4"/>
  <c r="V150" i="4"/>
  <c r="W431" i="4"/>
  <c r="W54" i="4"/>
  <c r="AK207" i="4"/>
  <c r="U161" i="4"/>
  <c r="AL123" i="4"/>
  <c r="AJ350" i="4"/>
  <c r="AW350" i="4" s="1"/>
  <c r="V24" i="4"/>
  <c r="AL223" i="4"/>
  <c r="AL117" i="4"/>
  <c r="AY117" i="4" s="1"/>
  <c r="W480" i="4"/>
  <c r="V56" i="4"/>
  <c r="X160" i="4"/>
  <c r="W377" i="4"/>
  <c r="AM393" i="4"/>
  <c r="U144" i="4"/>
  <c r="AL396" i="4"/>
  <c r="AY396" i="4" s="1"/>
  <c r="AK334" i="4"/>
  <c r="AX334" i="4" s="1"/>
  <c r="W174" i="4"/>
  <c r="X174" i="4" s="1"/>
  <c r="V369" i="4"/>
  <c r="X330" i="4"/>
  <c r="AM171" i="4"/>
  <c r="Z467" i="4"/>
  <c r="AK470" i="4"/>
  <c r="AX470" i="4" s="1"/>
  <c r="T31" i="4"/>
  <c r="U48" i="4"/>
  <c r="T256" i="4"/>
  <c r="W89" i="4"/>
  <c r="AK274" i="4"/>
  <c r="AX274" i="4" s="1"/>
  <c r="W90" i="4"/>
  <c r="Y220" i="4"/>
  <c r="AK339" i="4"/>
  <c r="W356" i="4"/>
  <c r="X356" i="4" s="1"/>
  <c r="Y356" i="4" s="1"/>
  <c r="Z356" i="4" s="1"/>
  <c r="AA356" i="4" s="1"/>
  <c r="AB356" i="4" s="1"/>
  <c r="AC356" i="4" s="1"/>
  <c r="W428" i="4"/>
  <c r="V412" i="4"/>
  <c r="V402" i="4"/>
  <c r="V451" i="4"/>
  <c r="AJ283" i="4"/>
  <c r="AW283" i="4" s="1"/>
  <c r="U75" i="4"/>
  <c r="AO82" i="4"/>
  <c r="AK10" i="4"/>
  <c r="W228" i="4"/>
  <c r="AL62" i="4"/>
  <c r="AK430" i="4"/>
  <c r="X178" i="4"/>
  <c r="AL124" i="4"/>
  <c r="AL381" i="4"/>
  <c r="AY381" i="4" s="1"/>
  <c r="X130" i="4"/>
  <c r="W314" i="4"/>
  <c r="W396" i="4"/>
  <c r="U420" i="4"/>
  <c r="V420" i="4" s="1"/>
  <c r="AM306" i="4"/>
  <c r="T164" i="4"/>
  <c r="AJ219" i="4"/>
  <c r="AW219" i="4" s="1"/>
  <c r="V139" i="4"/>
  <c r="V211" i="4"/>
  <c r="U442" i="4"/>
  <c r="AJ75" i="4"/>
  <c r="AW75" i="4" s="1"/>
  <c r="AK259" i="4"/>
  <c r="AX259" i="4" s="1"/>
  <c r="U387" i="4"/>
  <c r="V237" i="4"/>
  <c r="W237" i="4" s="1"/>
  <c r="X237" i="4" s="1"/>
  <c r="T35" i="4"/>
  <c r="AK418" i="4"/>
  <c r="AX418" i="4" s="1"/>
  <c r="AK371" i="4"/>
  <c r="AX371" i="4" s="1"/>
  <c r="AK340" i="4"/>
  <c r="AX340" i="4" s="1"/>
  <c r="AL211" i="4"/>
  <c r="AY211" i="4" s="1"/>
  <c r="U149" i="4"/>
  <c r="AM475" i="4"/>
  <c r="AZ475" i="4" s="1"/>
  <c r="AI229" i="4"/>
  <c r="AL443" i="4"/>
  <c r="AY443" i="4" s="1"/>
  <c r="V138" i="4"/>
  <c r="AM211" i="4"/>
  <c r="AZ211" i="4" s="1"/>
  <c r="AI27" i="4"/>
  <c r="AV27" i="4" s="1"/>
  <c r="X188" i="4"/>
  <c r="U389" i="4"/>
  <c r="AO28" i="4"/>
  <c r="AL108" i="4"/>
  <c r="AJ150" i="4"/>
  <c r="AW150" i="4" s="1"/>
  <c r="T277" i="4"/>
  <c r="AL309" i="4"/>
  <c r="AM411" i="4"/>
  <c r="AJ7" i="4"/>
  <c r="W7" i="4"/>
  <c r="AI255" i="4"/>
  <c r="AV255" i="4" s="1"/>
  <c r="AK230" i="4"/>
  <c r="W72" i="4"/>
  <c r="AK450" i="4"/>
  <c r="V357" i="4"/>
  <c r="V365" i="4"/>
  <c r="V132" i="4"/>
  <c r="V159" i="4"/>
  <c r="Z58" i="4"/>
  <c r="AL196" i="4"/>
  <c r="AY196" i="4" s="1"/>
  <c r="AI142" i="4"/>
  <c r="V158" i="4"/>
  <c r="U469" i="4"/>
  <c r="T14" i="4"/>
  <c r="AM263" i="4"/>
  <c r="V129" i="4"/>
  <c r="AL424" i="4"/>
  <c r="AK481" i="4"/>
  <c r="AL165" i="4"/>
  <c r="Y378" i="4"/>
  <c r="W307" i="4"/>
  <c r="AK173" i="4"/>
  <c r="T157" i="4"/>
  <c r="U99" i="4"/>
  <c r="AL140" i="4"/>
  <c r="AI58" i="4"/>
  <c r="AV58" i="4" s="1"/>
  <c r="U475" i="4"/>
  <c r="W83" i="4"/>
  <c r="W394" i="4"/>
  <c r="U4" i="4"/>
  <c r="AL332" i="4"/>
  <c r="X436" i="4"/>
  <c r="V452" i="4"/>
  <c r="AJ302" i="4"/>
  <c r="AK170" i="4"/>
  <c r="X386" i="4"/>
  <c r="AL42" i="4"/>
  <c r="AK84" i="4"/>
  <c r="AI13" i="4"/>
  <c r="AV13" i="4" s="1"/>
  <c r="AJ362" i="4"/>
  <c r="AK226" i="4"/>
  <c r="AX226" i="4" s="1"/>
  <c r="U410" i="4"/>
  <c r="V123" i="4"/>
  <c r="X148" i="4"/>
  <c r="U38" i="4"/>
  <c r="AN359" i="4"/>
  <c r="T395" i="4"/>
  <c r="AL294" i="4"/>
  <c r="AI398" i="4"/>
  <c r="AV398" i="4" s="1"/>
  <c r="AI190" i="4"/>
  <c r="AV190" i="4" s="1"/>
  <c r="V79" i="4"/>
  <c r="AM141" i="4"/>
  <c r="AZ141" i="4" s="1"/>
  <c r="W128" i="4"/>
  <c r="AI270" i="4"/>
  <c r="AV270" i="4" s="1"/>
  <c r="T245" i="4"/>
  <c r="U245" i="4" s="1"/>
  <c r="Y421" i="4"/>
  <c r="AJ341" i="4"/>
  <c r="AJ414" i="4"/>
  <c r="T463" i="4"/>
  <c r="V372" i="4"/>
  <c r="Y370" i="4"/>
  <c r="AK422" i="4"/>
  <c r="V350" i="4"/>
  <c r="X441" i="4"/>
  <c r="T234" i="4"/>
  <c r="T74" i="4"/>
  <c r="AJ3" i="4"/>
  <c r="AW3" i="4" s="1"/>
  <c r="T434" i="4"/>
  <c r="T131" i="4"/>
  <c r="U42" i="4"/>
  <c r="T243" i="4"/>
  <c r="T51" i="4"/>
  <c r="U478" i="4"/>
  <c r="U258" i="4"/>
  <c r="U154" i="4"/>
  <c r="AJ76" i="4"/>
  <c r="AW76" i="4" s="1"/>
  <c r="U116" i="4"/>
  <c r="AK146" i="4"/>
  <c r="AX146" i="4" s="1"/>
  <c r="U267" i="4"/>
  <c r="V267" i="4" s="1"/>
  <c r="T483" i="4"/>
  <c r="U483" i="4" s="1"/>
  <c r="Y76" i="4"/>
  <c r="W260" i="4"/>
  <c r="AK315" i="4"/>
  <c r="AK116" i="4"/>
  <c r="AX116" i="4" s="1"/>
  <c r="AI429" i="4"/>
  <c r="U354" i="4"/>
  <c r="AN395" i="4"/>
  <c r="BA395" i="4" s="1"/>
  <c r="V149" i="4"/>
  <c r="AJ378" i="4"/>
  <c r="AW378" i="4" s="1"/>
  <c r="V34" i="4"/>
  <c r="V355" i="4"/>
  <c r="W114" i="4"/>
  <c r="U274" i="4"/>
  <c r="AJ322" i="4"/>
  <c r="AJ323" i="4"/>
  <c r="T438" i="4"/>
  <c r="AM187" i="4"/>
  <c r="AZ187" i="4" s="1"/>
  <c r="AM267" i="4"/>
  <c r="T117" i="4"/>
  <c r="AI405" i="4"/>
  <c r="AV405" i="4" s="1"/>
  <c r="V92" i="4"/>
  <c r="T100" i="4"/>
  <c r="V87" i="4"/>
  <c r="W87" i="4" s="1"/>
  <c r="AN138" i="4"/>
  <c r="AJ44" i="4"/>
  <c r="AW44" i="4" s="1"/>
  <c r="W62" i="4"/>
  <c r="V118" i="4"/>
  <c r="AK144" i="4"/>
  <c r="V430" i="4"/>
  <c r="AM47" i="4"/>
  <c r="AL39" i="4"/>
  <c r="AY39" i="4" s="1"/>
  <c r="AK460" i="4"/>
  <c r="AX460" i="4" s="1"/>
  <c r="AK438" i="4"/>
  <c r="AX438" i="4" s="1"/>
  <c r="X431" i="4"/>
  <c r="X134" i="4"/>
  <c r="Y134" i="4" s="1"/>
  <c r="Z134" i="4" s="1"/>
  <c r="AA134" i="4" s="1"/>
  <c r="AB134" i="4" s="1"/>
  <c r="V173" i="4"/>
  <c r="AK218" i="4"/>
  <c r="AL86" i="4"/>
  <c r="Y231" i="4"/>
  <c r="U20" i="4"/>
  <c r="AJ388" i="4"/>
  <c r="AK268" i="4"/>
  <c r="AM348" i="4"/>
  <c r="AZ348" i="4" s="1"/>
  <c r="U219" i="4"/>
  <c r="AK227" i="4"/>
  <c r="V259" i="4"/>
  <c r="U346" i="4"/>
  <c r="V346" i="4" s="1"/>
  <c r="T140" i="4"/>
  <c r="AI379" i="4"/>
  <c r="U276" i="4"/>
  <c r="AI212" i="4"/>
  <c r="AV212" i="4" s="1"/>
  <c r="V28" i="4"/>
  <c r="AI154" i="4"/>
  <c r="AV154" i="4" s="1"/>
  <c r="U226" i="4"/>
  <c r="AK282" i="4"/>
  <c r="AX282" i="4" s="1"/>
  <c r="T196" i="4"/>
  <c r="AN45" i="4"/>
  <c r="X411" i="4"/>
  <c r="Y411" i="4" s="1"/>
  <c r="U166" i="4"/>
  <c r="AM482" i="4"/>
  <c r="AZ482" i="4" s="1"/>
  <c r="T242" i="4"/>
  <c r="T210" i="4"/>
  <c r="AK61" i="4"/>
  <c r="AX61" i="4" s="1"/>
  <c r="AI483" i="4"/>
  <c r="U446" i="4"/>
  <c r="AK93" i="4"/>
  <c r="V482" i="4"/>
  <c r="U170" i="4"/>
  <c r="T403" i="4"/>
  <c r="AL228" i="4"/>
  <c r="V78" i="4"/>
  <c r="W78" i="4" s="1"/>
  <c r="X78" i="4" s="1"/>
  <c r="AI301" i="4"/>
  <c r="AV301" i="4" s="1"/>
  <c r="X362" i="4"/>
  <c r="AJ91" i="4"/>
  <c r="AW91" i="4" s="1"/>
  <c r="AK35" i="4"/>
  <c r="AX35" i="4" s="1"/>
  <c r="U371" i="4"/>
  <c r="W300" i="4"/>
  <c r="X300" i="4" s="1"/>
  <c r="Y300" i="4" s="1"/>
  <c r="Z300" i="4" s="1"/>
  <c r="AA300" i="4" s="1"/>
  <c r="AK276" i="4"/>
  <c r="AX276" i="4" s="1"/>
  <c r="AJ59" i="4"/>
  <c r="AW59" i="4" s="1"/>
  <c r="AK387" i="4"/>
  <c r="AX387" i="4" s="1"/>
  <c r="V308" i="4"/>
  <c r="AI437" i="4"/>
  <c r="W213" i="4"/>
  <c r="X213" i="4" s="1"/>
  <c r="AM69" i="4"/>
  <c r="AK333" i="4"/>
  <c r="AX333" i="4" s="1"/>
  <c r="X221" i="4"/>
  <c r="W324" i="4"/>
  <c r="U269" i="4"/>
  <c r="V46" i="4"/>
  <c r="W298" i="4"/>
  <c r="AK203" i="4"/>
  <c r="AX203" i="4" s="1"/>
  <c r="AL4" i="4"/>
  <c r="AY4" i="4" s="1"/>
  <c r="V284" i="4"/>
  <c r="W284" i="4" s="1"/>
  <c r="V252" i="4"/>
  <c r="AI166" i="4"/>
  <c r="AL285" i="4"/>
  <c r="V229" i="4"/>
  <c r="AJ287" i="4"/>
  <c r="V379" i="4"/>
  <c r="W183" i="4"/>
  <c r="AJ325" i="4"/>
  <c r="V205" i="4"/>
  <c r="X270" i="4"/>
  <c r="Y270" i="4" s="1"/>
  <c r="Z270" i="4" s="1"/>
  <c r="T366" i="4"/>
  <c r="AK346" i="4"/>
  <c r="AX346" i="4" s="1"/>
  <c r="V38" i="4"/>
  <c r="W38" i="4" s="1"/>
  <c r="AJ5" i="4"/>
  <c r="AW5" i="4" s="1"/>
  <c r="W253" i="4"/>
  <c r="AM279" i="4"/>
  <c r="U96" i="4"/>
  <c r="U280" i="4"/>
  <c r="U392" i="4"/>
  <c r="AL185" i="4"/>
  <c r="AM257" i="4"/>
  <c r="AZ257" i="4" s="1"/>
  <c r="AJ19" i="4"/>
  <c r="W108" i="4"/>
  <c r="U235" i="4"/>
  <c r="AJ434" i="4"/>
  <c r="AW434" i="4" s="1"/>
  <c r="T60" i="4"/>
  <c r="AI402" i="4"/>
  <c r="AV402" i="4" s="1"/>
  <c r="AL244" i="4"/>
  <c r="AY244" i="4" s="1"/>
  <c r="T180" i="4"/>
  <c r="AK15" i="4"/>
  <c r="U251" i="4"/>
  <c r="AL202" i="4"/>
  <c r="AY202" i="4" s="1"/>
  <c r="W419" i="4"/>
  <c r="X419" i="4" s="1"/>
  <c r="AP324" i="4"/>
  <c r="AJ290" i="4"/>
  <c r="AJ451" i="4"/>
  <c r="W59" i="4"/>
  <c r="T163" i="4"/>
  <c r="AJ205" i="4"/>
  <c r="AL253" i="4"/>
  <c r="AL330" i="4"/>
  <c r="AI18" i="4"/>
  <c r="AV18" i="4" s="1"/>
  <c r="AL355" i="4"/>
  <c r="AN475" i="4"/>
  <c r="X133" i="4"/>
  <c r="W66" i="4"/>
  <c r="X66" i="4" s="1"/>
  <c r="Y66" i="4" s="1"/>
  <c r="Z66" i="4" s="1"/>
  <c r="Z322" i="4"/>
  <c r="W426" i="4"/>
  <c r="V475" i="4"/>
  <c r="W475" i="4" s="1"/>
  <c r="AL349" i="4"/>
  <c r="T427" i="4"/>
  <c r="U179" i="4"/>
  <c r="U348" i="4"/>
  <c r="AL259" i="4"/>
  <c r="AK252" i="4"/>
  <c r="AX252" i="4" s="1"/>
  <c r="V236" i="4"/>
  <c r="AC61" i="4"/>
  <c r="T290" i="4"/>
  <c r="V189" i="4"/>
  <c r="W189" i="4" s="1"/>
  <c r="X189" i="4" s="1"/>
  <c r="V405" i="4"/>
  <c r="T285" i="4"/>
  <c r="V358" i="4"/>
  <c r="AO427" i="4"/>
  <c r="AI366" i="4"/>
  <c r="AV366" i="4" s="1"/>
  <c r="V247" i="4"/>
  <c r="AN420" i="4"/>
  <c r="BA420" i="4" s="1"/>
  <c r="AJ311" i="4"/>
  <c r="W453" i="4"/>
  <c r="U447" i="4"/>
  <c r="T293" i="4"/>
  <c r="AK350" i="4"/>
  <c r="AK469" i="4"/>
  <c r="AI71" i="4"/>
  <c r="AV71" i="4" s="1"/>
  <c r="AK363" i="4"/>
  <c r="T246" i="4"/>
  <c r="V71" i="4"/>
  <c r="Y135" i="4"/>
  <c r="Y160" i="4"/>
  <c r="U19" i="4"/>
  <c r="V19" i="4" s="1"/>
  <c r="AI299" i="4"/>
  <c r="AI29" i="4"/>
  <c r="AV29" i="4" s="1"/>
  <c r="AK452" i="4"/>
  <c r="W106" i="4"/>
  <c r="AM435" i="4"/>
  <c r="T418" i="4"/>
  <c r="AI220" i="4"/>
  <c r="T12" i="4"/>
  <c r="AK413" i="4"/>
  <c r="AX413" i="4" s="1"/>
  <c r="T218" i="4"/>
  <c r="U218" i="4" s="1"/>
  <c r="AJ442" i="4"/>
  <c r="AO395" i="4"/>
  <c r="U282" i="4"/>
  <c r="W451" i="4"/>
  <c r="T206" i="4"/>
  <c r="W186" i="4"/>
  <c r="AI98" i="4"/>
  <c r="AJ212" i="4"/>
  <c r="AW212" i="4" s="1"/>
  <c r="U364" i="4"/>
  <c r="AJ410" i="4"/>
  <c r="AW410" i="4" s="1"/>
  <c r="V155" i="4"/>
  <c r="AJ155" i="4"/>
  <c r="AW155" i="4" s="1"/>
  <c r="AL100" i="4"/>
  <c r="AY100" i="4" s="1"/>
  <c r="U171" i="4"/>
  <c r="Y115" i="4"/>
  <c r="Z115" i="4" s="1"/>
  <c r="AA115" i="4" s="1"/>
  <c r="AB115" i="4" s="1"/>
  <c r="AC115" i="4" s="1"/>
  <c r="AK3" i="4"/>
  <c r="AX3" i="4" s="1"/>
  <c r="AK11" i="4"/>
  <c r="AM4" i="4"/>
  <c r="U68" i="4"/>
  <c r="U315" i="4"/>
  <c r="U53" i="4"/>
  <c r="V93" i="4"/>
  <c r="U458" i="4"/>
  <c r="W187" i="4"/>
  <c r="T404" i="4"/>
  <c r="AK444" i="4"/>
  <c r="AX444" i="4" s="1"/>
  <c r="W202" i="4"/>
  <c r="AM213" i="4"/>
  <c r="AZ213" i="4" s="1"/>
  <c r="AK150" i="4"/>
  <c r="AX150" i="4" s="1"/>
  <c r="AL53" i="4"/>
  <c r="AY53" i="4" s="1"/>
  <c r="AJ405" i="4"/>
  <c r="AW405" i="4" s="1"/>
  <c r="V397" i="4"/>
  <c r="V250" i="4"/>
  <c r="X394" i="4"/>
  <c r="Y394" i="4" s="1"/>
  <c r="X466" i="4"/>
  <c r="W197" i="4"/>
  <c r="AL262" i="4"/>
  <c r="T477" i="4"/>
  <c r="U37" i="4"/>
  <c r="AJ110" i="4"/>
  <c r="AW110" i="4" s="1"/>
  <c r="AK31" i="4"/>
  <c r="AX31" i="4" s="1"/>
  <c r="W46" i="4"/>
  <c r="AJ131" i="4"/>
  <c r="AW131" i="4" s="1"/>
  <c r="V442" i="4"/>
  <c r="T309" i="4"/>
  <c r="V278" i="4"/>
  <c r="AL189" i="4"/>
  <c r="U277" i="4"/>
  <c r="X227" i="4"/>
  <c r="Y227" i="4" s="1"/>
  <c r="W476" i="4"/>
  <c r="U21" i="4"/>
  <c r="AL237" i="4"/>
  <c r="AY237" i="4" s="1"/>
  <c r="V380" i="4"/>
  <c r="AI277" i="4"/>
  <c r="AV277" i="4" s="1"/>
  <c r="U6" i="4"/>
  <c r="AM258" i="4"/>
  <c r="Y381" i="4"/>
  <c r="Z381" i="4" s="1"/>
  <c r="AA381" i="4" s="1"/>
  <c r="AB381" i="4" s="1"/>
  <c r="AC381" i="4" s="1"/>
  <c r="AL77" i="4"/>
  <c r="AM174" i="4"/>
  <c r="AZ174" i="4" s="1"/>
  <c r="W383" i="4"/>
  <c r="X383" i="4" s="1"/>
  <c r="U94" i="4"/>
  <c r="W199" i="4"/>
  <c r="AO221" i="4"/>
  <c r="T13" i="4"/>
  <c r="U193" i="4"/>
  <c r="AL367" i="4"/>
  <c r="T340" i="4"/>
  <c r="W82" i="4"/>
  <c r="AL371" i="4"/>
  <c r="AY371" i="4" s="1"/>
  <c r="AI292" i="4"/>
  <c r="U162" i="4"/>
  <c r="AJ164" i="4"/>
  <c r="AW164" i="4" s="1"/>
  <c r="AJ300" i="4"/>
  <c r="AI43" i="4"/>
  <c r="AV43" i="4" s="1"/>
  <c r="X316" i="4"/>
  <c r="Y316" i="4" s="1"/>
  <c r="Z316" i="4" s="1"/>
  <c r="AA316" i="4" s="1"/>
  <c r="AB316" i="4" s="1"/>
  <c r="AC316" i="4" s="1"/>
  <c r="X27" i="4"/>
  <c r="AJ354" i="4"/>
  <c r="AW354" i="4" s="1"/>
  <c r="AJ307" i="4"/>
  <c r="AK106" i="4"/>
  <c r="AL418" i="4"/>
  <c r="AY418" i="4" s="1"/>
  <c r="U299" i="4"/>
  <c r="U450" i="4"/>
  <c r="AL26" i="4"/>
  <c r="AY26" i="4" s="1"/>
  <c r="AI458" i="4"/>
  <c r="AV458" i="4" s="1"/>
  <c r="W195" i="4"/>
  <c r="AM188" i="4"/>
  <c r="AZ188" i="4" s="1"/>
  <c r="U244" i="4"/>
  <c r="U100" i="4"/>
  <c r="T146" i="4"/>
  <c r="V291" i="4"/>
  <c r="V203" i="4"/>
  <c r="V323" i="4"/>
  <c r="AL284" i="4"/>
  <c r="AK52" i="4"/>
  <c r="AJ46" i="4"/>
  <c r="AW46" i="4" s="1"/>
  <c r="AK266" i="4"/>
  <c r="AI66" i="4"/>
  <c r="AV66" i="4" s="1"/>
  <c r="W331" i="4"/>
  <c r="AK436" i="4"/>
  <c r="AX436" i="4" s="1"/>
  <c r="AL467" i="4"/>
  <c r="AY467" i="4" s="1"/>
  <c r="AJ347" i="4"/>
  <c r="U460" i="4"/>
  <c r="AI60" i="4"/>
  <c r="AV60" i="4" s="1"/>
  <c r="AK356" i="4"/>
  <c r="AJ13" i="4"/>
  <c r="AJ461" i="4"/>
  <c r="AW461" i="4" s="1"/>
  <c r="AL133" i="4"/>
  <c r="AL181" i="4"/>
  <c r="AY181" i="4" s="1"/>
  <c r="AL30" i="4"/>
  <c r="AY30" i="4" s="1"/>
  <c r="AK37" i="4"/>
  <c r="W91" i="4"/>
  <c r="X91" i="4" s="1"/>
  <c r="Y91" i="4" s="1"/>
  <c r="Z91" i="4" s="1"/>
  <c r="AA91" i="4" s="1"/>
  <c r="AB91" i="4" s="1"/>
  <c r="AC91" i="4" s="1"/>
  <c r="X156" i="4"/>
  <c r="AJ126" i="4"/>
  <c r="AW126" i="4" s="1"/>
  <c r="T373" i="4"/>
  <c r="AJ398" i="4"/>
  <c r="AW398" i="4" s="1"/>
  <c r="U50" i="4"/>
  <c r="V325" i="4"/>
  <c r="AA110" i="4"/>
  <c r="AB110" i="4" s="1"/>
  <c r="AC110" i="4" s="1"/>
  <c r="AJ318" i="4"/>
  <c r="AW318" i="4" s="1"/>
  <c r="AI269" i="4"/>
  <c r="T15" i="4"/>
  <c r="V413" i="4"/>
  <c r="W77" i="4"/>
  <c r="X77" i="4" s="1"/>
  <c r="Y77" i="4" s="1"/>
  <c r="Z77" i="4" s="1"/>
  <c r="AA77" i="4" s="1"/>
  <c r="U30" i="4"/>
  <c r="U165" i="4"/>
  <c r="V165" i="4" s="1"/>
  <c r="U333" i="4"/>
  <c r="AJ445" i="4"/>
  <c r="AW445" i="4" s="1"/>
  <c r="X63" i="4"/>
  <c r="AJ178" i="4"/>
  <c r="AW178" i="4" s="1"/>
  <c r="T44" i="4"/>
  <c r="T141" i="4"/>
  <c r="AL468" i="4"/>
  <c r="V142" i="4"/>
  <c r="X341" i="4"/>
  <c r="V238" i="4"/>
  <c r="AK182" i="4"/>
  <c r="AX182" i="4" s="1"/>
  <c r="X5" i="4"/>
  <c r="Y5" i="4" s="1"/>
  <c r="W103" i="4"/>
  <c r="V388" i="4"/>
  <c r="AI370" i="4"/>
  <c r="AV370" i="4" s="1"/>
  <c r="AJ250" i="4"/>
  <c r="AW250" i="4" s="1"/>
  <c r="AI466" i="4"/>
  <c r="AV466" i="4" s="1"/>
  <c r="AI186" i="4"/>
  <c r="V435" i="4"/>
  <c r="AK75" i="4"/>
  <c r="AX75" i="4" s="1"/>
  <c r="AJ58" i="4"/>
  <c r="AW58" i="4" s="1"/>
  <c r="AK412" i="4"/>
  <c r="AO372" i="4"/>
  <c r="Z109" i="4"/>
  <c r="AN125" i="4"/>
  <c r="AI275" i="4"/>
  <c r="V283" i="4"/>
  <c r="U131" i="4"/>
  <c r="X212" i="4"/>
  <c r="Y212" i="4" s="1"/>
  <c r="Z212" i="4" s="1"/>
  <c r="AA212" i="4" s="1"/>
  <c r="AB212" i="4" s="1"/>
  <c r="AC212" i="4" s="1"/>
  <c r="U332" i="4"/>
  <c r="V258" i="4"/>
  <c r="W84" i="4"/>
  <c r="U35" i="4"/>
  <c r="V35" i="4" s="1"/>
  <c r="AM202" i="4"/>
  <c r="W28" i="4"/>
  <c r="V75" i="4"/>
  <c r="AI68" i="4"/>
  <c r="AJ180" i="4"/>
  <c r="AW180" i="4" s="1"/>
  <c r="V262" i="4"/>
  <c r="W286" i="4"/>
  <c r="V306" i="4"/>
  <c r="AN156" i="4"/>
  <c r="AK54" i="4"/>
  <c r="AX54" i="4" s="1"/>
  <c r="T125" i="4"/>
  <c r="W405" i="4"/>
  <c r="X405" i="4" s="1"/>
  <c r="AI198" i="4"/>
  <c r="U39" i="4"/>
  <c r="AK254" i="4"/>
  <c r="AK389" i="4"/>
  <c r="AX389" i="4" s="1"/>
  <c r="AJ38" i="4"/>
  <c r="AW38" i="4" s="1"/>
  <c r="AJ134" i="4"/>
  <c r="AW134" i="4" s="1"/>
  <c r="Y207" i="4"/>
  <c r="T301" i="4"/>
  <c r="U85" i="4"/>
  <c r="AL476" i="4"/>
  <c r="AY476" i="4" s="1"/>
  <c r="AJ342" i="4"/>
  <c r="U102" i="4"/>
  <c r="U23" i="4"/>
  <c r="AJ270" i="4"/>
  <c r="AW270" i="4" s="1"/>
  <c r="T310" i="4"/>
  <c r="W468" i="4"/>
  <c r="X468" i="4" s="1"/>
  <c r="Y468" i="4" s="1"/>
  <c r="Z468" i="4" s="1"/>
  <c r="AA468" i="4" s="1"/>
  <c r="AB468" i="4" s="1"/>
  <c r="AC468" i="4" s="1"/>
  <c r="X230" i="4"/>
  <c r="Y81" i="4"/>
  <c r="AK191" i="4"/>
  <c r="AX191" i="4" s="1"/>
  <c r="AJ278" i="4"/>
  <c r="AW278" i="4" s="1"/>
  <c r="AJ118" i="4"/>
  <c r="W351" i="4"/>
  <c r="AK428" i="4"/>
  <c r="AX428" i="4" s="1"/>
  <c r="AJ286" i="4"/>
  <c r="V295" i="4"/>
  <c r="V191" i="4"/>
  <c r="V414" i="4"/>
  <c r="W47" i="4"/>
  <c r="U335" i="4"/>
  <c r="AJ215" i="4"/>
  <c r="V399" i="4"/>
  <c r="AK214" i="4"/>
  <c r="V375" i="4"/>
  <c r="U239" i="4"/>
  <c r="AK383" i="4"/>
  <c r="W111" i="4"/>
  <c r="AI439" i="4"/>
  <c r="AV439" i="4" s="1"/>
  <c r="U321" i="4"/>
  <c r="U353" i="4"/>
  <c r="AK56" i="4"/>
  <c r="AI25" i="4"/>
  <c r="V432" i="4"/>
  <c r="W432" i="4" s="1"/>
  <c r="X432" i="4" s="1"/>
  <c r="Y432" i="4" s="1"/>
  <c r="Z432" i="4" s="1"/>
  <c r="AA432" i="4" s="1"/>
  <c r="AB432" i="4" s="1"/>
  <c r="AC432" i="4" s="1"/>
  <c r="V385" i="4"/>
  <c r="V192" i="4"/>
  <c r="W192" i="4" s="1"/>
  <c r="V96" i="4"/>
  <c r="W96" i="4" s="1"/>
  <c r="X384" i="4"/>
  <c r="AJ97" i="4"/>
  <c r="AW97" i="4" s="1"/>
  <c r="AO376" i="4"/>
  <c r="T273" i="4"/>
  <c r="U17" i="4"/>
  <c r="AK345" i="4"/>
  <c r="AL161" i="4"/>
  <c r="AI384" i="4"/>
  <c r="AV384" i="4" s="1"/>
  <c r="AK64" i="4"/>
  <c r="Y457" i="4"/>
  <c r="AK57" i="4"/>
  <c r="V433" i="4"/>
  <c r="X97" i="4"/>
  <c r="AJ65" i="4"/>
  <c r="AK441" i="4"/>
  <c r="AX441" i="4" s="1"/>
  <c r="AJ17" i="4"/>
  <c r="AM465" i="4"/>
  <c r="Y169" i="4"/>
  <c r="AJ415" i="4"/>
  <c r="AL55" i="4"/>
  <c r="AJ175" i="4"/>
  <c r="AL407" i="4"/>
  <c r="AY407" i="4" s="1"/>
  <c r="AK374" i="4"/>
  <c r="AJ471" i="4"/>
  <c r="X153" i="4"/>
  <c r="W272" i="4"/>
  <c r="U352" i="4"/>
  <c r="Y254" i="4"/>
  <c r="AK297" i="4"/>
  <c r="AL9" i="4"/>
  <c r="T104" i="4"/>
  <c r="Y337" i="4"/>
  <c r="AK344" i="4"/>
  <c r="AJ433" i="4"/>
  <c r="AI209" i="4"/>
  <c r="AK265" i="4"/>
  <c r="V297" i="4"/>
  <c r="AJ273" i="4"/>
  <c r="V185" i="4"/>
  <c r="AK385" i="4"/>
  <c r="AX385" i="4" s="1"/>
  <c r="U152" i="4"/>
  <c r="AB449" i="4"/>
  <c r="AL206" i="4"/>
  <c r="AY206" i="4" s="1"/>
  <c r="U86" i="4"/>
  <c r="U223" i="4"/>
  <c r="T437" i="4"/>
  <c r="AL245" i="4"/>
  <c r="AL63" i="4"/>
  <c r="AI231" i="4"/>
  <c r="AM431" i="4"/>
  <c r="W175" i="4"/>
  <c r="X175" i="4" s="1"/>
  <c r="AK382" i="4"/>
  <c r="AM158" i="4"/>
  <c r="U303" i="4"/>
  <c r="V302" i="4"/>
  <c r="V439" i="4"/>
  <c r="AM8" i="4"/>
  <c r="AZ8" i="4" s="1"/>
  <c r="U343" i="4"/>
  <c r="Z222" i="4"/>
  <c r="W462" i="4"/>
  <c r="AJ95" i="4"/>
  <c r="AI335" i="4"/>
  <c r="AV335" i="4" s="1"/>
  <c r="AI184" i="4"/>
  <c r="AL360" i="4"/>
  <c r="W263" i="4"/>
  <c r="AK89" i="4"/>
  <c r="AK457" i="4"/>
  <c r="X401" i="4"/>
  <c r="X40" i="4"/>
  <c r="Y312" i="4"/>
  <c r="AK337" i="4"/>
  <c r="AK351" i="4"/>
  <c r="AX351" i="4" s="1"/>
  <c r="AI137" i="4"/>
  <c r="AV137" i="4" s="1"/>
  <c r="U176" i="4"/>
  <c r="Z160" i="4"/>
  <c r="W456" i="4"/>
  <c r="AK41" i="4"/>
  <c r="AX41" i="4" s="1"/>
  <c r="T33" i="4"/>
  <c r="V201" i="4"/>
  <c r="AJ201" i="4"/>
  <c r="AW201" i="4" s="1"/>
  <c r="X8" i="4"/>
  <c r="U233" i="4"/>
  <c r="T216" i="4"/>
  <c r="AJ352" i="4"/>
  <c r="X16" i="4"/>
  <c r="Z241" i="4"/>
  <c r="AN305" i="4"/>
  <c r="BA305" i="4" s="1"/>
  <c r="V473" i="4"/>
  <c r="X217" i="4"/>
  <c r="U465" i="4"/>
  <c r="V481" i="4"/>
  <c r="AJ406" i="4"/>
  <c r="AW406" i="4" s="1"/>
  <c r="AK197" i="4"/>
  <c r="X461" i="4"/>
  <c r="V415" i="4"/>
  <c r="AI167" i="4"/>
  <c r="V334" i="4"/>
  <c r="AL96" i="4"/>
  <c r="AY96" i="4" s="1"/>
  <c r="Y313" i="4"/>
  <c r="AK480" i="4"/>
  <c r="W240" i="4"/>
  <c r="V425" i="4"/>
  <c r="AK425" i="4"/>
  <c r="AK233" i="4"/>
  <c r="AX233" i="4" s="1"/>
  <c r="V48" i="4"/>
  <c r="W48" i="4" s="1"/>
  <c r="X48" i="4" s="1"/>
  <c r="W305" i="4"/>
  <c r="V113" i="4"/>
  <c r="V398" i="4"/>
  <c r="W398" i="4" s="1"/>
  <c r="W56" i="4"/>
  <c r="T200" i="4"/>
  <c r="AJ160" i="4"/>
  <c r="V409" i="4"/>
  <c r="AL121" i="4"/>
  <c r="V288" i="4"/>
  <c r="W288" i="4" s="1"/>
  <c r="T127" i="4"/>
  <c r="V181" i="4"/>
  <c r="AK109" i="4"/>
  <c r="AX109" i="4" s="1"/>
  <c r="AJ477" i="4"/>
  <c r="AW477" i="4" s="1"/>
  <c r="W358" i="4"/>
  <c r="V41" i="4"/>
  <c r="AJ103" i="4"/>
  <c r="AW103" i="4" s="1"/>
  <c r="AK343" i="4"/>
  <c r="U119" i="4"/>
  <c r="T479" i="4"/>
  <c r="AJ183" i="4"/>
  <c r="AW183" i="4" s="1"/>
  <c r="W279" i="4"/>
  <c r="U64" i="4"/>
  <c r="W71" i="4"/>
  <c r="X71" i="4" s="1"/>
  <c r="Y71" i="4" s="1"/>
  <c r="W454" i="4"/>
  <c r="V326" i="4"/>
  <c r="AK159" i="4"/>
  <c r="AJ375" i="4"/>
  <c r="T359" i="4"/>
  <c r="V55" i="4"/>
  <c r="AK448" i="4"/>
  <c r="AX448" i="4" s="1"/>
  <c r="AL327" i="4"/>
  <c r="AK192" i="4"/>
  <c r="AX192" i="4" s="1"/>
  <c r="V280" i="4"/>
  <c r="AJ329" i="4"/>
  <c r="AW329" i="4" s="1"/>
  <c r="AJ40" i="4"/>
  <c r="T184" i="4"/>
  <c r="U361" i="4"/>
  <c r="U9" i="4"/>
  <c r="AJ81" i="4"/>
  <c r="T49" i="4"/>
  <c r="AM281" i="4"/>
  <c r="AC65" i="4"/>
  <c r="V472" i="4"/>
  <c r="AJ408" i="4"/>
  <c r="AW408" i="4" s="1"/>
  <c r="U281" i="4"/>
  <c r="V257" i="4"/>
  <c r="V296" i="4"/>
  <c r="AJ256" i="4"/>
  <c r="AJ33" i="4"/>
  <c r="T232" i="4"/>
  <c r="T382" i="4"/>
  <c r="W126" i="4"/>
  <c r="AK358" i="4"/>
  <c r="V349" i="4"/>
  <c r="AJ78" i="4"/>
  <c r="V429" i="4"/>
  <c r="AL470" i="4"/>
  <c r="AY470" i="4" s="1"/>
  <c r="V445" i="4"/>
  <c r="U391" i="4"/>
  <c r="U318" i="4"/>
  <c r="U225" i="4"/>
  <c r="T215" i="4"/>
  <c r="AK473" i="4"/>
  <c r="X120" i="4"/>
  <c r="AL399" i="4"/>
  <c r="AY399" i="4" s="1"/>
  <c r="W342" i="4"/>
  <c r="V471" i="4"/>
  <c r="U423" i="4"/>
  <c r="U80" i="4"/>
  <c r="T424" i="4"/>
  <c r="AJ232" i="4"/>
  <c r="AW232" i="4" s="1"/>
  <c r="AJ353" i="4"/>
  <c r="AW353" i="4" s="1"/>
  <c r="AI72" i="4"/>
  <c r="AV72" i="4" s="1"/>
  <c r="AI49" i="4"/>
  <c r="AV49" i="4" s="1"/>
  <c r="AK304" i="4"/>
  <c r="AX304" i="4" s="1"/>
  <c r="AK240" i="4"/>
  <c r="AM200" i="4"/>
  <c r="AL112" i="4"/>
  <c r="AN440" i="4"/>
  <c r="AM313" i="4"/>
  <c r="AZ313" i="4" s="1"/>
  <c r="AL392" i="4"/>
  <c r="AL248" i="4"/>
  <c r="AI472" i="4"/>
  <c r="AV472" i="4" s="1"/>
  <c r="W129" i="4"/>
  <c r="AK321" i="4"/>
  <c r="AM113" i="4"/>
  <c r="AZ113" i="4" s="1"/>
  <c r="X464" i="4"/>
  <c r="AJ241" i="4"/>
  <c r="AW241" i="4" s="1"/>
  <c r="W368" i="4"/>
  <c r="T224" i="4"/>
  <c r="AI416" i="4"/>
  <c r="AV416" i="4" s="1"/>
  <c r="U249" i="4"/>
  <c r="V145" i="4"/>
  <c r="W360" i="4"/>
  <c r="AN257" i="4"/>
  <c r="BA257" i="4" s="1"/>
  <c r="W417" i="4"/>
  <c r="AJ222" i="4"/>
  <c r="Z22" i="4"/>
  <c r="AK390" i="4"/>
  <c r="AX390" i="4" s="1"/>
  <c r="V407" i="4"/>
  <c r="AK453" i="4"/>
  <c r="AI48" i="4"/>
  <c r="AV48" i="4" s="1"/>
  <c r="W190" i="4"/>
  <c r="AK151" i="4"/>
  <c r="AI326" i="4"/>
  <c r="AV326" i="4" s="1"/>
  <c r="X255" i="4"/>
  <c r="AJ119" i="4"/>
  <c r="AW119" i="4" s="1"/>
  <c r="W287" i="4"/>
  <c r="AJ296" i="4"/>
  <c r="AI120" i="4"/>
  <c r="V336" i="4"/>
  <c r="U32" i="4"/>
  <c r="AM288" i="4"/>
  <c r="AZ288" i="4" s="1"/>
  <c r="T177" i="4"/>
  <c r="AN16" i="4"/>
  <c r="AI289" i="4"/>
  <c r="AV289" i="4" s="1"/>
  <c r="U105" i="4"/>
  <c r="V448" i="4"/>
  <c r="AI129" i="4"/>
  <c r="AV129" i="4" s="1"/>
  <c r="AJ401" i="4"/>
  <c r="AW401" i="4" s="1"/>
  <c r="U294" i="4"/>
  <c r="W112" i="4"/>
  <c r="AK127" i="4"/>
  <c r="AX127" i="4" s="1"/>
  <c r="AJ319" i="4"/>
  <c r="AW319" i="4" s="1"/>
  <c r="U327" i="4"/>
  <c r="AI136" i="4"/>
  <c r="Y431" i="4"/>
  <c r="W143" i="4"/>
  <c r="V25" i="4"/>
  <c r="AI87" i="4"/>
  <c r="AV87" i="4" s="1"/>
  <c r="W70" i="4"/>
  <c r="AJ135" i="4"/>
  <c r="AW135" i="4" s="1"/>
  <c r="AI249" i="4"/>
  <c r="AV249" i="4" s="1"/>
  <c r="AN128" i="4"/>
  <c r="T57" i="4"/>
  <c r="V393" i="4"/>
  <c r="Y329" i="4"/>
  <c r="V400" i="4"/>
  <c r="AJ216" i="4"/>
  <c r="AW216" i="4" s="1"/>
  <c r="AJ88" i="4"/>
  <c r="AW88" i="4" s="1"/>
  <c r="X408" i="4"/>
  <c r="AI463" i="4"/>
  <c r="AV463" i="4" s="1"/>
  <c r="Z344" i="4"/>
  <c r="AK24" i="4"/>
  <c r="AX24" i="4" s="1"/>
  <c r="AI264" i="4"/>
  <c r="AV264" i="4" s="1"/>
  <c r="Y137" i="4"/>
  <c r="AJ193" i="4"/>
  <c r="AW193" i="4" s="1"/>
  <c r="AM104" i="4"/>
  <c r="AZ104" i="4" s="1"/>
  <c r="W440" i="4"/>
  <c r="AJ225" i="4"/>
  <c r="AM449" i="4"/>
  <c r="T208" i="4"/>
  <c r="V392" i="4"/>
  <c r="AK377" i="4"/>
  <c r="AX377" i="4" s="1"/>
  <c r="AJ208" i="4"/>
  <c r="AW208" i="4" s="1"/>
  <c r="AI153" i="4"/>
  <c r="AV153" i="4" s="1"/>
  <c r="AM244" i="4" l="1"/>
  <c r="AZ244" i="4" s="1"/>
  <c r="AX32" i="4"/>
  <c r="AL32" i="4"/>
  <c r="AX328" i="4"/>
  <c r="AL328" i="4"/>
  <c r="AW447" i="4"/>
  <c r="AK447" i="4"/>
  <c r="AW199" i="4"/>
  <c r="AK199" i="4"/>
  <c r="AW456" i="4"/>
  <c r="AK456" i="4"/>
  <c r="AW247" i="4"/>
  <c r="AK247" i="4"/>
  <c r="AV303" i="4"/>
  <c r="AJ303" i="4"/>
  <c r="AX272" i="4"/>
  <c r="AL272" i="4"/>
  <c r="AW168" i="4"/>
  <c r="AK168" i="4"/>
  <c r="AX20" i="4"/>
  <c r="AL20" i="4"/>
  <c r="AZ361" i="4"/>
  <c r="AN361" i="4"/>
  <c r="AX179" i="4"/>
  <c r="AL179" i="4"/>
  <c r="AW542" i="4"/>
  <c r="AK542" i="4"/>
  <c r="AW770" i="4"/>
  <c r="AK770" i="4"/>
  <c r="AX687" i="4"/>
  <c r="AL687" i="4"/>
  <c r="AW788" i="4"/>
  <c r="AK788" i="4"/>
  <c r="AW585" i="4"/>
  <c r="AK585" i="4"/>
  <c r="AL585" i="4" s="1"/>
  <c r="AY585" i="4" s="1"/>
  <c r="AW667" i="4"/>
  <c r="AK667" i="4"/>
  <c r="AX728" i="4"/>
  <c r="AL728" i="4"/>
  <c r="AW771" i="4"/>
  <c r="AK771" i="4"/>
  <c r="AW523" i="4"/>
  <c r="AK523" i="4"/>
  <c r="AX841" i="4"/>
  <c r="AL841" i="4"/>
  <c r="AW644" i="4"/>
  <c r="AK644" i="4"/>
  <c r="AW795" i="4"/>
  <c r="AK795" i="4"/>
  <c r="AL795" i="4" s="1"/>
  <c r="AY795" i="4" s="1"/>
  <c r="AW718" i="4"/>
  <c r="AK718" i="4"/>
  <c r="AX730" i="4"/>
  <c r="AL730" i="4"/>
  <c r="AX519" i="4"/>
  <c r="AL519" i="4"/>
  <c r="AV725" i="4"/>
  <c r="AJ725" i="4"/>
  <c r="AY50" i="4"/>
  <c r="AM50" i="4"/>
  <c r="AV163" i="4"/>
  <c r="AJ163" i="4"/>
  <c r="AX446" i="4"/>
  <c r="AL446" i="4"/>
  <c r="AX67" i="4"/>
  <c r="AL67" i="4"/>
  <c r="AY204" i="4"/>
  <c r="AM204" i="4"/>
  <c r="AW234" i="4"/>
  <c r="AK234" i="4"/>
  <c r="AY386" i="4"/>
  <c r="AM386" i="4"/>
  <c r="AX804" i="4"/>
  <c r="AL804" i="4"/>
  <c r="AN449" i="4"/>
  <c r="AZ449" i="4"/>
  <c r="AK225" i="4"/>
  <c r="AW225" i="4"/>
  <c r="AO128" i="4"/>
  <c r="BA128" i="4"/>
  <c r="AJ136" i="4"/>
  <c r="AW136" i="4" s="1"/>
  <c r="AV136" i="4"/>
  <c r="AO16" i="4"/>
  <c r="BA16" i="4"/>
  <c r="AJ120" i="4"/>
  <c r="AW120" i="4" s="1"/>
  <c r="AV120" i="4"/>
  <c r="AK296" i="4"/>
  <c r="AX296" i="4" s="1"/>
  <c r="AW296" i="4"/>
  <c r="AL151" i="4"/>
  <c r="AX151" i="4"/>
  <c r="AL453" i="4"/>
  <c r="AX453" i="4"/>
  <c r="AK222" i="4"/>
  <c r="AX222" i="4" s="1"/>
  <c r="AW222" i="4"/>
  <c r="AL321" i="4"/>
  <c r="AX321" i="4"/>
  <c r="AM248" i="4"/>
  <c r="AY248" i="4"/>
  <c r="AM392" i="4"/>
  <c r="AZ392" i="4" s="1"/>
  <c r="AY392" i="4"/>
  <c r="AO440" i="4"/>
  <c r="BB440" i="4" s="1"/>
  <c r="BA440" i="4"/>
  <c r="AM112" i="4"/>
  <c r="AZ112" i="4" s="1"/>
  <c r="AY112" i="4"/>
  <c r="AN200" i="4"/>
  <c r="BA200" i="4" s="1"/>
  <c r="AZ200" i="4"/>
  <c r="AL240" i="4"/>
  <c r="AY240" i="4" s="1"/>
  <c r="AX240" i="4"/>
  <c r="AL473" i="4"/>
  <c r="AX473" i="4"/>
  <c r="AK78" i="4"/>
  <c r="AW78" i="4"/>
  <c r="AL358" i="4"/>
  <c r="AY358" i="4" s="1"/>
  <c r="AX358" i="4"/>
  <c r="AK33" i="4"/>
  <c r="AX33" i="4" s="1"/>
  <c r="AW33" i="4"/>
  <c r="AK256" i="4"/>
  <c r="AW256" i="4"/>
  <c r="AN281" i="4"/>
  <c r="AZ281" i="4"/>
  <c r="AK81" i="4"/>
  <c r="AX81" i="4" s="1"/>
  <c r="AW81" i="4"/>
  <c r="AK40" i="4"/>
  <c r="AX40" i="4" s="1"/>
  <c r="AW40" i="4"/>
  <c r="AM327" i="4"/>
  <c r="AZ327" i="4" s="1"/>
  <c r="AY327" i="4"/>
  <c r="AK375" i="4"/>
  <c r="AX375" i="4" s="1"/>
  <c r="AW375" i="4"/>
  <c r="AL159" i="4"/>
  <c r="AX159" i="4"/>
  <c r="AL343" i="4"/>
  <c r="AY343" i="4" s="1"/>
  <c r="AX343" i="4"/>
  <c r="AM121" i="4"/>
  <c r="AY121" i="4"/>
  <c r="AK160" i="4"/>
  <c r="AX160" i="4" s="1"/>
  <c r="AW160" i="4"/>
  <c r="AL425" i="4"/>
  <c r="AY425" i="4" s="1"/>
  <c r="AX425" i="4"/>
  <c r="AL480" i="4"/>
  <c r="AX480" i="4"/>
  <c r="AJ167" i="4"/>
  <c r="AV167" i="4"/>
  <c r="AL197" i="4"/>
  <c r="AY197" i="4" s="1"/>
  <c r="AX197" i="4"/>
  <c r="AK352" i="4"/>
  <c r="AW352" i="4"/>
  <c r="AL337" i="4"/>
  <c r="AY337" i="4" s="1"/>
  <c r="AX337" i="4"/>
  <c r="AL457" i="4"/>
  <c r="AX457" i="4"/>
  <c r="AL89" i="4"/>
  <c r="AY89" i="4" s="1"/>
  <c r="AX89" i="4"/>
  <c r="AM360" i="4"/>
  <c r="AZ360" i="4" s="1"/>
  <c r="AY360" i="4"/>
  <c r="AJ184" i="4"/>
  <c r="AW184" i="4" s="1"/>
  <c r="AV184" i="4"/>
  <c r="AK95" i="4"/>
  <c r="AX95" i="4" s="1"/>
  <c r="AW95" i="4"/>
  <c r="AN158" i="4"/>
  <c r="AZ158" i="4"/>
  <c r="AL382" i="4"/>
  <c r="AY382" i="4" s="1"/>
  <c r="AX382" i="4"/>
  <c r="AN431" i="4"/>
  <c r="AZ431" i="4"/>
  <c r="AJ231" i="4"/>
  <c r="AW231" i="4" s="1"/>
  <c r="AV231" i="4"/>
  <c r="AM63" i="4"/>
  <c r="AY63" i="4"/>
  <c r="AM245" i="4"/>
  <c r="AZ245" i="4" s="1"/>
  <c r="AY245" i="4"/>
  <c r="AK273" i="4"/>
  <c r="AX273" i="4" s="1"/>
  <c r="AW273" i="4"/>
  <c r="AL265" i="4"/>
  <c r="AX265" i="4"/>
  <c r="AJ209" i="4"/>
  <c r="AW209" i="4" s="1"/>
  <c r="AV209" i="4"/>
  <c r="AK433" i="4"/>
  <c r="AX433" i="4" s="1"/>
  <c r="AW433" i="4"/>
  <c r="AL344" i="4"/>
  <c r="AX344" i="4"/>
  <c r="AM9" i="4"/>
  <c r="AZ9" i="4" s="1"/>
  <c r="AY9" i="4"/>
  <c r="AL297" i="4"/>
  <c r="AY297" i="4" s="1"/>
  <c r="AX297" i="4"/>
  <c r="AK471" i="4"/>
  <c r="AX471" i="4" s="1"/>
  <c r="AW471" i="4"/>
  <c r="AL374" i="4"/>
  <c r="AY374" i="4" s="1"/>
  <c r="AX374" i="4"/>
  <c r="AK175" i="4"/>
  <c r="AX175" i="4" s="1"/>
  <c r="AW175" i="4"/>
  <c r="AM55" i="4"/>
  <c r="AY55" i="4"/>
  <c r="AK415" i="4"/>
  <c r="AW415" i="4"/>
  <c r="AN465" i="4"/>
  <c r="AZ465" i="4"/>
  <c r="AK17" i="4"/>
  <c r="AX17" i="4" s="1"/>
  <c r="AW17" i="4"/>
  <c r="AK65" i="4"/>
  <c r="AX65" i="4" s="1"/>
  <c r="AW65" i="4"/>
  <c r="AL57" i="4"/>
  <c r="AX57" i="4"/>
  <c r="AL64" i="4"/>
  <c r="AY64" i="4" s="1"/>
  <c r="AX64" i="4"/>
  <c r="AM161" i="4"/>
  <c r="AZ161" i="4" s="1"/>
  <c r="AY161" i="4"/>
  <c r="AL345" i="4"/>
  <c r="AY345" i="4" s="1"/>
  <c r="AX345" i="4"/>
  <c r="AP376" i="4"/>
  <c r="BB376" i="4"/>
  <c r="AJ25" i="4"/>
  <c r="AW25" i="4" s="1"/>
  <c r="AV25" i="4"/>
  <c r="AL56" i="4"/>
  <c r="AY56" i="4" s="1"/>
  <c r="AX56" i="4"/>
  <c r="AL383" i="4"/>
  <c r="AX383" i="4"/>
  <c r="AL214" i="4"/>
  <c r="AY214" i="4" s="1"/>
  <c r="AX214" i="4"/>
  <c r="AK215" i="4"/>
  <c r="AX215" i="4" s="1"/>
  <c r="AW215" i="4"/>
  <c r="AK286" i="4"/>
  <c r="AW286" i="4"/>
  <c r="AK118" i="4"/>
  <c r="AX118" i="4" s="1"/>
  <c r="AW118" i="4"/>
  <c r="AK342" i="4"/>
  <c r="AX342" i="4" s="1"/>
  <c r="AW342" i="4"/>
  <c r="AL254" i="4"/>
  <c r="AY254" i="4" s="1"/>
  <c r="AX254" i="4"/>
  <c r="AJ198" i="4"/>
  <c r="AV198" i="4"/>
  <c r="AO156" i="4"/>
  <c r="BA156" i="4"/>
  <c r="AJ68" i="4"/>
  <c r="AW68" i="4" s="1"/>
  <c r="AV68" i="4"/>
  <c r="AN202" i="4"/>
  <c r="AZ202" i="4"/>
  <c r="AJ275" i="4"/>
  <c r="AV275" i="4"/>
  <c r="AO125" i="4"/>
  <c r="BA125" i="4"/>
  <c r="AP372" i="4"/>
  <c r="BB372" i="4"/>
  <c r="AL412" i="4"/>
  <c r="AY412" i="4" s="1"/>
  <c r="AX412" i="4"/>
  <c r="AJ186" i="4"/>
  <c r="AW186" i="4" s="1"/>
  <c r="AV186" i="4"/>
  <c r="AM468" i="4"/>
  <c r="AZ468" i="4" s="1"/>
  <c r="AY468" i="4"/>
  <c r="AJ269" i="4"/>
  <c r="AW269" i="4" s="1"/>
  <c r="AV269" i="4"/>
  <c r="AL37" i="4"/>
  <c r="AX37" i="4"/>
  <c r="AM133" i="4"/>
  <c r="AY133" i="4"/>
  <c r="AK13" i="4"/>
  <c r="AW13" i="4"/>
  <c r="AL356" i="4"/>
  <c r="AY356" i="4" s="1"/>
  <c r="AX356" i="4"/>
  <c r="AK347" i="4"/>
  <c r="AX347" i="4" s="1"/>
  <c r="AW347" i="4"/>
  <c r="AL266" i="4"/>
  <c r="AX266" i="4"/>
  <c r="AL52" i="4"/>
  <c r="AX52" i="4"/>
  <c r="AM284" i="4"/>
  <c r="AZ284" i="4" s="1"/>
  <c r="AY284" i="4"/>
  <c r="AL106" i="4"/>
  <c r="AY106" i="4" s="1"/>
  <c r="AX106" i="4"/>
  <c r="AK307" i="4"/>
  <c r="AX307" i="4" s="1"/>
  <c r="AW307" i="4"/>
  <c r="AK300" i="4"/>
  <c r="AW300" i="4"/>
  <c r="AJ292" i="4"/>
  <c r="AW292" i="4" s="1"/>
  <c r="AV292" i="4"/>
  <c r="AM367" i="4"/>
  <c r="AZ367" i="4" s="1"/>
  <c r="AY367" i="4"/>
  <c r="AP221" i="4"/>
  <c r="BB221" i="4"/>
  <c r="AM77" i="4"/>
  <c r="AY77" i="4"/>
  <c r="AN258" i="4"/>
  <c r="AZ258" i="4"/>
  <c r="AM189" i="4"/>
  <c r="AY189" i="4"/>
  <c r="AM262" i="4"/>
  <c r="AZ262" i="4" s="1"/>
  <c r="AY262" i="4"/>
  <c r="AN4" i="4"/>
  <c r="AZ4" i="4"/>
  <c r="AL11" i="4"/>
  <c r="AY11" i="4" s="1"/>
  <c r="AX11" i="4"/>
  <c r="AJ98" i="4"/>
  <c r="AW98" i="4" s="1"/>
  <c r="AV98" i="4"/>
  <c r="AP395" i="4"/>
  <c r="BB395" i="4"/>
  <c r="AK442" i="4"/>
  <c r="AX442" i="4" s="1"/>
  <c r="AW442" i="4"/>
  <c r="AJ220" i="4"/>
  <c r="AW220" i="4" s="1"/>
  <c r="AV220" i="4"/>
  <c r="AN435" i="4"/>
  <c r="AZ435" i="4"/>
  <c r="AL452" i="4"/>
  <c r="AX452" i="4"/>
  <c r="AJ299" i="4"/>
  <c r="AV299" i="4"/>
  <c r="AL363" i="4"/>
  <c r="AY363" i="4" s="1"/>
  <c r="AX363" i="4"/>
  <c r="AL469" i="4"/>
  <c r="AY469" i="4" s="1"/>
  <c r="AX469" i="4"/>
  <c r="AL350" i="4"/>
  <c r="AX350" i="4"/>
  <c r="AK311" i="4"/>
  <c r="AW311" i="4"/>
  <c r="AP427" i="4"/>
  <c r="BB427" i="4"/>
  <c r="AM259" i="4"/>
  <c r="AY259" i="4"/>
  <c r="AM349" i="4"/>
  <c r="AY349" i="4"/>
  <c r="AO475" i="4"/>
  <c r="BB475" i="4" s="1"/>
  <c r="BA475" i="4"/>
  <c r="AM355" i="4"/>
  <c r="AZ355" i="4" s="1"/>
  <c r="AY355" i="4"/>
  <c r="AM330" i="4"/>
  <c r="AY330" i="4"/>
  <c r="AM253" i="4"/>
  <c r="AZ253" i="4" s="1"/>
  <c r="AY253" i="4"/>
  <c r="AK205" i="4"/>
  <c r="AW205" i="4"/>
  <c r="AK451" i="4"/>
  <c r="AW451" i="4"/>
  <c r="AK290" i="4"/>
  <c r="AX290" i="4" s="1"/>
  <c r="AW290" i="4"/>
  <c r="AQ324" i="4"/>
  <c r="BC324" i="4"/>
  <c r="AL15" i="4"/>
  <c r="AX15" i="4"/>
  <c r="AK19" i="4"/>
  <c r="AX19" i="4" s="1"/>
  <c r="AW19" i="4"/>
  <c r="AM185" i="4"/>
  <c r="AZ185" i="4" s="1"/>
  <c r="AY185" i="4"/>
  <c r="AN279" i="4"/>
  <c r="AZ279" i="4"/>
  <c r="AK325" i="4"/>
  <c r="AX325" i="4" s="1"/>
  <c r="AW325" i="4"/>
  <c r="AK287" i="4"/>
  <c r="AX287" i="4" s="1"/>
  <c r="AW287" i="4"/>
  <c r="AM285" i="4"/>
  <c r="AZ285" i="4" s="1"/>
  <c r="AY285" i="4"/>
  <c r="AJ166" i="4"/>
  <c r="AV166" i="4"/>
  <c r="AN69" i="4"/>
  <c r="BA69" i="4" s="1"/>
  <c r="AZ69" i="4"/>
  <c r="AJ437" i="4"/>
  <c r="AV437" i="4"/>
  <c r="AM228" i="4"/>
  <c r="AZ228" i="4" s="1"/>
  <c r="AY228" i="4"/>
  <c r="AL93" i="4"/>
  <c r="AX93" i="4"/>
  <c r="AJ483" i="4"/>
  <c r="AW483" i="4" s="1"/>
  <c r="AV483" i="4"/>
  <c r="AO45" i="4"/>
  <c r="BA45" i="4"/>
  <c r="AJ379" i="4"/>
  <c r="AW379" i="4" s="1"/>
  <c r="AV379" i="4"/>
  <c r="AL227" i="4"/>
  <c r="AX227" i="4"/>
  <c r="AL268" i="4"/>
  <c r="AY268" i="4" s="1"/>
  <c r="AX268" i="4"/>
  <c r="AK388" i="4"/>
  <c r="AX388" i="4" s="1"/>
  <c r="AW388" i="4"/>
  <c r="AM86" i="4"/>
  <c r="AY86" i="4"/>
  <c r="AL218" i="4"/>
  <c r="AY218" i="4" s="1"/>
  <c r="AX218" i="4"/>
  <c r="AN47" i="4"/>
  <c r="BA47" i="4" s="1"/>
  <c r="AZ47" i="4"/>
  <c r="AL144" i="4"/>
  <c r="AY144" i="4" s="1"/>
  <c r="AX144" i="4"/>
  <c r="AO138" i="4"/>
  <c r="BA138" i="4"/>
  <c r="AN267" i="4"/>
  <c r="AZ267" i="4"/>
  <c r="AK323" i="4"/>
  <c r="AX323" i="4" s="1"/>
  <c r="AW323" i="4"/>
  <c r="AK322" i="4"/>
  <c r="AW322" i="4"/>
  <c r="AJ429" i="4"/>
  <c r="AW429" i="4" s="1"/>
  <c r="AV429" i="4"/>
  <c r="AL315" i="4"/>
  <c r="AY315" i="4" s="1"/>
  <c r="AX315" i="4"/>
  <c r="AL422" i="4"/>
  <c r="AX422" i="4"/>
  <c r="AK414" i="4"/>
  <c r="AW414" i="4"/>
  <c r="AK341" i="4"/>
  <c r="AX341" i="4" s="1"/>
  <c r="AW341" i="4"/>
  <c r="AM294" i="4"/>
  <c r="AY294" i="4"/>
  <c r="AO359" i="4"/>
  <c r="BA359" i="4"/>
  <c r="AK362" i="4"/>
  <c r="AX362" i="4" s="1"/>
  <c r="AW362" i="4"/>
  <c r="AL84" i="4"/>
  <c r="AX84" i="4"/>
  <c r="AM42" i="4"/>
  <c r="AY42" i="4"/>
  <c r="AL170" i="4"/>
  <c r="AY170" i="4" s="1"/>
  <c r="AX170" i="4"/>
  <c r="AK302" i="4"/>
  <c r="AX302" i="4" s="1"/>
  <c r="AW302" i="4"/>
  <c r="AM332" i="4"/>
  <c r="AY332" i="4"/>
  <c r="AM140" i="4"/>
  <c r="AZ140" i="4" s="1"/>
  <c r="AY140" i="4"/>
  <c r="AL173" i="4"/>
  <c r="AY173" i="4" s="1"/>
  <c r="AX173" i="4"/>
  <c r="AM165" i="4"/>
  <c r="AY165" i="4"/>
  <c r="AL481" i="4"/>
  <c r="AX481" i="4"/>
  <c r="AM424" i="4"/>
  <c r="AZ424" i="4" s="1"/>
  <c r="AY424" i="4"/>
  <c r="AN263" i="4"/>
  <c r="AZ263" i="4"/>
  <c r="AJ142" i="4"/>
  <c r="AW142" i="4" s="1"/>
  <c r="AV142" i="4"/>
  <c r="AL450" i="4"/>
  <c r="AY450" i="4" s="1"/>
  <c r="AX450" i="4"/>
  <c r="AL230" i="4"/>
  <c r="AY230" i="4" s="1"/>
  <c r="AX230" i="4"/>
  <c r="AK7" i="4"/>
  <c r="AW7" i="4"/>
  <c r="AN411" i="4"/>
  <c r="AZ411" i="4"/>
  <c r="AM309" i="4"/>
  <c r="AY309" i="4"/>
  <c r="AM108" i="4"/>
  <c r="AZ108" i="4" s="1"/>
  <c r="AY108" i="4"/>
  <c r="AP28" i="4"/>
  <c r="BC28" i="4" s="1"/>
  <c r="BB28" i="4"/>
  <c r="AJ229" i="4"/>
  <c r="AV229" i="4"/>
  <c r="AN306" i="4"/>
  <c r="BA306" i="4" s="1"/>
  <c r="AZ306" i="4"/>
  <c r="AM124" i="4"/>
  <c r="AY124" i="4"/>
  <c r="AL430" i="4"/>
  <c r="AX430" i="4"/>
  <c r="AM62" i="4"/>
  <c r="AZ62" i="4" s="1"/>
  <c r="AY62" i="4"/>
  <c r="AL10" i="4"/>
  <c r="AY10" i="4" s="1"/>
  <c r="AX10" i="4"/>
  <c r="AP82" i="4"/>
  <c r="BB82" i="4"/>
  <c r="AL339" i="4"/>
  <c r="AY339" i="4" s="1"/>
  <c r="AX339" i="4"/>
  <c r="AN171" i="4"/>
  <c r="AZ171" i="4"/>
  <c r="AN393" i="4"/>
  <c r="BA393" i="4" s="1"/>
  <c r="AZ393" i="4"/>
  <c r="AM223" i="4"/>
  <c r="AZ223" i="4" s="1"/>
  <c r="AY223" i="4"/>
  <c r="AM123" i="4"/>
  <c r="AY123" i="4"/>
  <c r="AL207" i="4"/>
  <c r="AX207" i="4"/>
  <c r="AM320" i="4"/>
  <c r="AY320" i="4"/>
  <c r="AL271" i="4"/>
  <c r="AX271" i="4"/>
  <c r="AK21" i="4"/>
  <c r="AW21" i="4"/>
  <c r="AM14" i="4"/>
  <c r="AY14" i="4"/>
  <c r="AK293" i="4"/>
  <c r="AW293" i="4"/>
  <c r="AL419" i="4"/>
  <c r="AY419" i="4" s="1"/>
  <c r="AX419" i="4"/>
  <c r="AL130" i="4"/>
  <c r="AX130" i="4"/>
  <c r="AN210" i="4"/>
  <c r="AZ210" i="4"/>
  <c r="AM235" i="4"/>
  <c r="AY235" i="4"/>
  <c r="AN242" i="4"/>
  <c r="AZ242" i="4"/>
  <c r="AL169" i="4"/>
  <c r="AX169" i="4"/>
  <c r="AN122" i="4"/>
  <c r="BA122" i="4" s="1"/>
  <c r="AZ122" i="4"/>
  <c r="AL479" i="4"/>
  <c r="AY479" i="4" s="1"/>
  <c r="AX479" i="4"/>
  <c r="AL394" i="4"/>
  <c r="AX394" i="4"/>
  <c r="AM455" i="4"/>
  <c r="AY455" i="4"/>
  <c r="AL364" i="4"/>
  <c r="AX364" i="4"/>
  <c r="AP261" i="4"/>
  <c r="BB261" i="4"/>
  <c r="AP194" i="4"/>
  <c r="BB194" i="4"/>
  <c r="AL147" i="4"/>
  <c r="AX147" i="4"/>
  <c r="AN246" i="4"/>
  <c r="AZ246" i="4"/>
  <c r="AL630" i="4"/>
  <c r="AX630" i="4"/>
  <c r="AK836" i="4"/>
  <c r="AW836" i="4"/>
  <c r="AJ722" i="4"/>
  <c r="AV722" i="4"/>
  <c r="AJ703" i="4"/>
  <c r="AV703" i="4"/>
  <c r="AL773" i="4"/>
  <c r="AX773" i="4"/>
  <c r="AK727" i="4"/>
  <c r="AX727" i="4" s="1"/>
  <c r="AW727" i="4"/>
  <c r="AL807" i="4"/>
  <c r="AX807" i="4"/>
  <c r="AK520" i="4"/>
  <c r="AW520" i="4"/>
  <c r="AL832" i="4"/>
  <c r="AY832" i="4" s="1"/>
  <c r="AX832" i="4"/>
  <c r="AL609" i="4"/>
  <c r="AX609" i="4"/>
  <c r="AK566" i="4"/>
  <c r="AW566" i="4"/>
  <c r="AM821" i="4"/>
  <c r="AY821" i="4"/>
  <c r="AM783" i="4"/>
  <c r="AY783" i="4"/>
  <c r="AL639" i="4"/>
  <c r="AX639" i="4"/>
  <c r="AL797" i="4"/>
  <c r="AY797" i="4" s="1"/>
  <c r="AX797" i="4"/>
  <c r="AJ848" i="4"/>
  <c r="AW848" i="4" s="1"/>
  <c r="AV848" i="4"/>
  <c r="AK503" i="4"/>
  <c r="AW503" i="4"/>
  <c r="AL525" i="4"/>
  <c r="AX525" i="4"/>
  <c r="AK583" i="4"/>
  <c r="AW583" i="4"/>
  <c r="AM744" i="4"/>
  <c r="AY744" i="4"/>
  <c r="AJ552" i="4"/>
  <c r="AW552" i="4" s="1"/>
  <c r="AV552" i="4"/>
  <c r="AL666" i="4"/>
  <c r="AY666" i="4" s="1"/>
  <c r="AX666" i="4"/>
  <c r="AJ638" i="4"/>
  <c r="AV638" i="4"/>
  <c r="AK526" i="4"/>
  <c r="AW526" i="4"/>
  <c r="AM661" i="4"/>
  <c r="AZ661" i="4" s="1"/>
  <c r="AY661" i="4"/>
  <c r="AL576" i="4"/>
  <c r="AY576" i="4" s="1"/>
  <c r="AX576" i="4"/>
  <c r="AK751" i="4"/>
  <c r="AW751" i="4"/>
  <c r="AM738" i="4"/>
  <c r="AY738" i="4"/>
  <c r="AK518" i="4"/>
  <c r="AW518" i="4"/>
  <c r="AJ816" i="4"/>
  <c r="AV816" i="4"/>
  <c r="AK578" i="4"/>
  <c r="AX578" i="4" s="1"/>
  <c r="AW578" i="4"/>
  <c r="AJ672" i="4"/>
  <c r="AW672" i="4" s="1"/>
  <c r="AV672" i="4"/>
  <c r="AM787" i="4"/>
  <c r="AY787" i="4"/>
  <c r="AM731" i="4"/>
  <c r="AY731" i="4"/>
  <c r="AM706" i="4"/>
  <c r="AZ706" i="4" s="1"/>
  <c r="AY706" i="4"/>
  <c r="AM681" i="4"/>
  <c r="AZ681" i="4" s="1"/>
  <c r="AY681" i="4"/>
  <c r="AK858" i="4"/>
  <c r="AW858" i="4"/>
  <c r="AN716" i="4"/>
  <c r="BA716" i="4" s="1"/>
  <c r="AZ716" i="4"/>
  <c r="AM646" i="4"/>
  <c r="AY646" i="4"/>
  <c r="AJ558" i="4"/>
  <c r="AV558" i="4"/>
  <c r="AM810" i="4"/>
  <c r="AZ810" i="4" s="1"/>
  <c r="AY810" i="4"/>
  <c r="AL500" i="4"/>
  <c r="AY500" i="4" s="1"/>
  <c r="AX500" i="4"/>
  <c r="AK806" i="4"/>
  <c r="AW806" i="4"/>
  <c r="AK685" i="4"/>
  <c r="AX685" i="4" s="1"/>
  <c r="AW685" i="4"/>
  <c r="AJ823" i="4"/>
  <c r="AW823" i="4" s="1"/>
  <c r="AV823" i="4"/>
  <c r="AO623" i="4"/>
  <c r="BA623" i="4"/>
  <c r="AL509" i="4"/>
  <c r="AX509" i="4"/>
  <c r="AJ669" i="4"/>
  <c r="AV669" i="4"/>
  <c r="AJ723" i="4"/>
  <c r="AV723" i="4"/>
  <c r="AK612" i="4"/>
  <c r="AW612" i="4"/>
  <c r="AJ747" i="4"/>
  <c r="AV747" i="4"/>
  <c r="AL625" i="4"/>
  <c r="AX625" i="4"/>
  <c r="AM809" i="4"/>
  <c r="AZ809" i="4" s="1"/>
  <c r="AY809" i="4"/>
  <c r="AL827" i="4"/>
  <c r="AX827" i="4"/>
  <c r="AJ684" i="4"/>
  <c r="AV684" i="4"/>
  <c r="AL721" i="4"/>
  <c r="AY721" i="4" s="1"/>
  <c r="AX721" i="4"/>
  <c r="AM660" i="4"/>
  <c r="AY660" i="4"/>
  <c r="AM599" i="4"/>
  <c r="AZ599" i="4" s="1"/>
  <c r="AY599" i="4"/>
  <c r="AK547" i="4"/>
  <c r="AX547" i="4" s="1"/>
  <c r="AW547" i="4"/>
  <c r="AK777" i="4"/>
  <c r="AW777" i="4"/>
  <c r="AL782" i="4"/>
  <c r="AY782" i="4" s="1"/>
  <c r="AX782" i="4"/>
  <c r="AL536" i="4"/>
  <c r="AX536" i="4"/>
  <c r="AM595" i="4"/>
  <c r="AY595" i="4"/>
  <c r="AN656" i="4"/>
  <c r="AZ656" i="4"/>
  <c r="AL746" i="4"/>
  <c r="AY746" i="4" s="1"/>
  <c r="AX746" i="4"/>
  <c r="AJ497" i="4"/>
  <c r="AW497" i="4" s="1"/>
  <c r="AV497" i="4"/>
  <c r="AK537" i="4"/>
  <c r="AW537" i="4"/>
  <c r="AK671" i="4"/>
  <c r="AW671" i="4"/>
  <c r="AK729" i="4"/>
  <c r="AX729" i="4" s="1"/>
  <c r="AW729" i="4"/>
  <c r="AL828" i="4"/>
  <c r="AY828" i="4" s="1"/>
  <c r="AX828" i="4"/>
  <c r="AK678" i="4"/>
  <c r="AX678" i="4" s="1"/>
  <c r="AW678" i="4"/>
  <c r="AL792" i="4"/>
  <c r="AX792" i="4"/>
  <c r="AK675" i="4"/>
  <c r="AX675" i="4" s="1"/>
  <c r="AW675" i="4"/>
  <c r="AL582" i="4"/>
  <c r="AY582" i="4" s="1"/>
  <c r="AX582" i="4"/>
  <c r="AM733" i="4"/>
  <c r="AY733" i="4"/>
  <c r="AN569" i="4"/>
  <c r="AZ569" i="4"/>
  <c r="AL820" i="4"/>
  <c r="AX820" i="4"/>
  <c r="AM636" i="4"/>
  <c r="AY636" i="4"/>
  <c r="AK766" i="4"/>
  <c r="AX766" i="4" s="1"/>
  <c r="AW766" i="4"/>
  <c r="AK791" i="4"/>
  <c r="AW791" i="4"/>
  <c r="AK657" i="4"/>
  <c r="AW657" i="4"/>
  <c r="AJ693" i="4"/>
  <c r="AV693" i="4"/>
  <c r="AK575" i="4"/>
  <c r="AW575" i="4"/>
  <c r="AM793" i="4"/>
  <c r="AY793" i="4"/>
  <c r="AJ694" i="4"/>
  <c r="AV694" i="4"/>
  <c r="AK556" i="4"/>
  <c r="AW556" i="4"/>
  <c r="AL604" i="4"/>
  <c r="AY604" i="4" s="1"/>
  <c r="AX604" i="4"/>
  <c r="AK567" i="4"/>
  <c r="AW567" i="4"/>
  <c r="AK488" i="4"/>
  <c r="AX488" i="4" s="1"/>
  <c r="AW488" i="4"/>
  <c r="AJ538" i="4"/>
  <c r="AV538" i="4"/>
  <c r="AJ568" i="4"/>
  <c r="AV568" i="4"/>
  <c r="AK635" i="4"/>
  <c r="AW635" i="4"/>
  <c r="AJ622" i="4"/>
  <c r="AV622" i="4"/>
  <c r="AM485" i="4"/>
  <c r="AY485" i="4"/>
  <c r="AL619" i="4"/>
  <c r="AY619" i="4" s="1"/>
  <c r="AX619" i="4"/>
  <c r="AL813" i="4"/>
  <c r="AX813" i="4"/>
  <c r="AK755" i="4"/>
  <c r="AX755" i="4" s="1"/>
  <c r="AW755" i="4"/>
  <c r="AK553" i="4"/>
  <c r="AW553" i="4"/>
  <c r="AL849" i="4"/>
  <c r="AX849" i="4"/>
  <c r="AM550" i="4"/>
  <c r="AY550" i="4"/>
  <c r="AJ772" i="4"/>
  <c r="AV772" i="4"/>
  <c r="AJ740" i="4"/>
  <c r="AV740" i="4"/>
  <c r="AL697" i="4"/>
  <c r="AX697" i="4"/>
  <c r="AL492" i="4"/>
  <c r="AY492" i="4" s="1"/>
  <c r="AX492" i="4"/>
  <c r="AK633" i="4"/>
  <c r="AW633" i="4"/>
  <c r="AM785" i="4"/>
  <c r="AZ785" i="4" s="1"/>
  <c r="AY785" i="4"/>
  <c r="AM735" i="4"/>
  <c r="AY735" i="4"/>
  <c r="AJ589" i="4"/>
  <c r="AV589" i="4"/>
  <c r="AJ743" i="4"/>
  <c r="AW743" i="4" s="1"/>
  <c r="AV743" i="4"/>
  <c r="AL598" i="4"/>
  <c r="AY598" i="4" s="1"/>
  <c r="AX598" i="4"/>
  <c r="AJ812" i="4"/>
  <c r="AV812" i="4"/>
  <c r="AK484" i="4"/>
  <c r="AX484" i="4" s="1"/>
  <c r="AW484" i="4"/>
  <c r="AJ789" i="4"/>
  <c r="AV789" i="4"/>
  <c r="AL752" i="4"/>
  <c r="AX752" i="4"/>
  <c r="AK651" i="4"/>
  <c r="AW651" i="4"/>
  <c r="AK851" i="4"/>
  <c r="AW851" i="4"/>
  <c r="AL798" i="4"/>
  <c r="AX798" i="4"/>
  <c r="AK855" i="4"/>
  <c r="AX855" i="4" s="1"/>
  <c r="AW855" i="4"/>
  <c r="AJ692" i="4"/>
  <c r="AV692" i="4"/>
  <c r="AM605" i="4"/>
  <c r="AZ605" i="4" s="1"/>
  <c r="AY605" i="4"/>
  <c r="AK776" i="4"/>
  <c r="AW776" i="4"/>
  <c r="AJ707" i="4"/>
  <c r="AV707" i="4"/>
  <c r="AM831" i="4"/>
  <c r="AY831" i="4"/>
  <c r="AL505" i="4"/>
  <c r="AY505" i="4" s="1"/>
  <c r="AX505" i="4"/>
  <c r="AL494" i="4"/>
  <c r="AX494" i="4"/>
  <c r="AJ815" i="4"/>
  <c r="AV815" i="4"/>
  <c r="AK581" i="4"/>
  <c r="AX581" i="4" s="1"/>
  <c r="AW581" i="4"/>
  <c r="AL726" i="4"/>
  <c r="AX726" i="4"/>
  <c r="AM701" i="4"/>
  <c r="AZ701" i="4" s="1"/>
  <c r="AY701" i="4"/>
  <c r="AL774" i="4"/>
  <c r="AY774" i="4" s="1"/>
  <c r="AX774" i="4"/>
  <c r="AL826" i="4"/>
  <c r="AX826" i="4"/>
  <c r="AL654" i="4"/>
  <c r="AX654" i="4"/>
  <c r="AL504" i="4"/>
  <c r="AY504" i="4" s="1"/>
  <c r="AX504" i="4"/>
  <c r="AK825" i="4"/>
  <c r="AX825" i="4" s="1"/>
  <c r="AW825" i="4"/>
  <c r="AL847" i="4"/>
  <c r="AX847" i="4"/>
  <c r="AL763" i="4"/>
  <c r="AX763" i="4"/>
  <c r="AK554" i="4"/>
  <c r="AW554" i="4"/>
  <c r="AM775" i="4"/>
  <c r="AY775" i="4"/>
  <c r="AK565" i="4"/>
  <c r="AW565" i="4"/>
  <c r="AL673" i="4"/>
  <c r="AX673" i="4"/>
  <c r="AL603" i="4"/>
  <c r="AX603" i="4"/>
  <c r="AK596" i="4"/>
  <c r="AW596" i="4"/>
  <c r="AL854" i="4"/>
  <c r="AY854" i="4" s="1"/>
  <c r="AX854" i="4"/>
  <c r="AJ769" i="4"/>
  <c r="AV769" i="4"/>
  <c r="AL819" i="4"/>
  <c r="AX819" i="4"/>
  <c r="AK750" i="4"/>
  <c r="AX750" i="4" s="1"/>
  <c r="AW750" i="4"/>
  <c r="AL710" i="4"/>
  <c r="AX710" i="4"/>
  <c r="AK664" i="4"/>
  <c r="AX664" i="4" s="1"/>
  <c r="AW664" i="4"/>
  <c r="AN610" i="4"/>
  <c r="AZ610" i="4"/>
  <c r="AM808" i="4"/>
  <c r="AZ808" i="4" s="1"/>
  <c r="AY808" i="4"/>
  <c r="AJ507" i="4"/>
  <c r="AV507" i="4"/>
  <c r="AJ818" i="4"/>
  <c r="AW818" i="4" s="1"/>
  <c r="AV818" i="4"/>
  <c r="AK571" i="4"/>
  <c r="AW571" i="4"/>
  <c r="AM786" i="4"/>
  <c r="AZ786" i="4" s="1"/>
  <c r="AY786" i="4"/>
  <c r="AL689" i="4"/>
  <c r="AX689" i="4"/>
  <c r="AK562" i="4"/>
  <c r="AW562" i="4"/>
  <c r="AK590" i="4"/>
  <c r="AX590" i="4" s="1"/>
  <c r="AW590" i="4"/>
  <c r="AK846" i="4"/>
  <c r="AW846" i="4"/>
  <c r="AK668" i="4"/>
  <c r="AW668" i="4"/>
  <c r="AL796" i="4"/>
  <c r="AX796" i="4"/>
  <c r="AL805" i="4"/>
  <c r="AX805" i="4"/>
  <c r="AM840" i="4"/>
  <c r="AZ840" i="4" s="1"/>
  <c r="AY840" i="4"/>
  <c r="AM224" i="4"/>
  <c r="AY224" i="4"/>
  <c r="AN373" i="4"/>
  <c r="AZ373" i="4"/>
  <c r="AL172" i="4"/>
  <c r="AX172" i="4"/>
  <c r="AL409" i="4"/>
  <c r="AX409" i="4"/>
  <c r="AM295" i="4"/>
  <c r="AY295" i="4"/>
  <c r="AO280" i="4"/>
  <c r="BA280" i="4"/>
  <c r="AK143" i="4"/>
  <c r="AW143" i="4"/>
  <c r="AL176" i="4"/>
  <c r="AX176" i="4"/>
  <c r="AK217" i="4"/>
  <c r="AW217" i="4"/>
  <c r="AL423" i="4"/>
  <c r="AX423" i="4"/>
  <c r="AN236" i="4"/>
  <c r="AZ236" i="4"/>
  <c r="AK760" i="4"/>
  <c r="AW760" i="4"/>
  <c r="AK781" i="4"/>
  <c r="AW781" i="4"/>
  <c r="AJ486" i="4"/>
  <c r="AV486" i="4"/>
  <c r="AK724" i="4"/>
  <c r="AW724" i="4"/>
  <c r="AK679" i="4"/>
  <c r="AW679" i="4"/>
  <c r="AL544" i="4"/>
  <c r="AX544" i="4"/>
  <c r="AJ608" i="4"/>
  <c r="AV608" i="4"/>
  <c r="AJ802" i="4"/>
  <c r="AV802" i="4"/>
  <c r="AJ506" i="4"/>
  <c r="AV506" i="4"/>
  <c r="AK611" i="4"/>
  <c r="AW611" i="4"/>
  <c r="AK493" i="4"/>
  <c r="AW493" i="4"/>
  <c r="AJ592" i="4"/>
  <c r="AV592" i="4"/>
  <c r="AL621" i="4"/>
  <c r="AX621" i="4"/>
  <c r="AJ557" i="4"/>
  <c r="AV557" i="4"/>
  <c r="AJ614" i="4"/>
  <c r="AV614" i="4"/>
  <c r="AK704" i="4"/>
  <c r="AW704" i="4"/>
  <c r="AL713" i="4"/>
  <c r="AX713" i="4"/>
  <c r="AK843" i="4"/>
  <c r="AW843" i="4"/>
  <c r="AK487" i="4"/>
  <c r="AW487" i="4"/>
  <c r="AL857" i="4"/>
  <c r="AX857" i="4"/>
  <c r="AK838" i="4"/>
  <c r="AW838" i="4"/>
  <c r="AL670" i="4"/>
  <c r="AX670" i="4"/>
  <c r="AM533" i="4"/>
  <c r="AY533" i="4"/>
  <c r="AJ780" i="4"/>
  <c r="AV780" i="4"/>
  <c r="AL546" i="4"/>
  <c r="AX546" i="4"/>
  <c r="AK539" i="4"/>
  <c r="AW539" i="4"/>
  <c r="AL513" i="4"/>
  <c r="AX513" i="4"/>
  <c r="AL613" i="4"/>
  <c r="AX613" i="4"/>
  <c r="AK717" i="4"/>
  <c r="AW717" i="4"/>
  <c r="AK580" i="4"/>
  <c r="AW580" i="4"/>
  <c r="AK637" i="4"/>
  <c r="AW637" i="4"/>
  <c r="AL559" i="4"/>
  <c r="AX559" i="4"/>
  <c r="AK659" i="4"/>
  <c r="AW659" i="4"/>
  <c r="AK784" i="4"/>
  <c r="AW784" i="4"/>
  <c r="AK597" i="4"/>
  <c r="AW597" i="4"/>
  <c r="AL649" i="4"/>
  <c r="AX649" i="4"/>
  <c r="AK495" i="4"/>
  <c r="AW495" i="4"/>
  <c r="AL712" i="4"/>
  <c r="AX712" i="4"/>
  <c r="AK835" i="4"/>
  <c r="AW835" i="4"/>
  <c r="AO243" i="4"/>
  <c r="BA243" i="4"/>
  <c r="AN90" i="4"/>
  <c r="AZ90" i="4"/>
  <c r="AL139" i="4"/>
  <c r="AX139" i="4"/>
  <c r="AN162" i="4"/>
  <c r="AZ162" i="4"/>
  <c r="AN397" i="4"/>
  <c r="AZ397" i="4"/>
  <c r="AL336" i="4"/>
  <c r="AX336" i="4"/>
  <c r="AJ464" i="4"/>
  <c r="AV464" i="4"/>
  <c r="AK177" i="4"/>
  <c r="AW177" i="4"/>
  <c r="AL417" i="4"/>
  <c r="AX417" i="4"/>
  <c r="AK312" i="4"/>
  <c r="AW312" i="4"/>
  <c r="AK400" i="4"/>
  <c r="AW400" i="4"/>
  <c r="AK369" i="4"/>
  <c r="AW369" i="4"/>
  <c r="AJ73" i="4"/>
  <c r="AV73" i="4"/>
  <c r="AK145" i="4"/>
  <c r="AW145" i="4"/>
  <c r="AL368" i="4"/>
  <c r="AX368" i="4"/>
  <c r="AL105" i="4"/>
  <c r="AX105" i="4"/>
  <c r="AJ432" i="4"/>
  <c r="AV432" i="4"/>
  <c r="AK80" i="4"/>
  <c r="AW80" i="4"/>
  <c r="AK102" i="4"/>
  <c r="AW102" i="4"/>
  <c r="AL454" i="4"/>
  <c r="AX454" i="4"/>
  <c r="AJ391" i="4"/>
  <c r="AV391" i="4"/>
  <c r="AJ23" i="4"/>
  <c r="AV23" i="4"/>
  <c r="AL79" i="4"/>
  <c r="AX79" i="4"/>
  <c r="AK310" i="4"/>
  <c r="AW310" i="4"/>
  <c r="AJ111" i="4"/>
  <c r="AV111" i="4"/>
  <c r="AN239" i="4"/>
  <c r="AZ239" i="4"/>
  <c r="AM94" i="4"/>
  <c r="AY94" i="4"/>
  <c r="AO85" i="4"/>
  <c r="BA85" i="4"/>
  <c r="AL152" i="4"/>
  <c r="AX152" i="4"/>
  <c r="AM478" i="4"/>
  <c r="AY478" i="4"/>
  <c r="AL149" i="4"/>
  <c r="AX149" i="4"/>
  <c r="AL101" i="4"/>
  <c r="AX101" i="4"/>
  <c r="AJ70" i="4"/>
  <c r="AV70" i="4"/>
  <c r="AJ365" i="4"/>
  <c r="AV365" i="4"/>
  <c r="AM22" i="4"/>
  <c r="AY22" i="4"/>
  <c r="AL317" i="4"/>
  <c r="AX317" i="4"/>
  <c r="AL404" i="4"/>
  <c r="AX404" i="4"/>
  <c r="AL357" i="4"/>
  <c r="AX357" i="4"/>
  <c r="AK260" i="4"/>
  <c r="AW260" i="4"/>
  <c r="AJ421" i="4"/>
  <c r="AV421" i="4"/>
  <c r="AK291" i="4"/>
  <c r="AW291" i="4"/>
  <c r="AN251" i="4"/>
  <c r="AZ251" i="4"/>
  <c r="AJ338" i="4"/>
  <c r="AV338" i="4"/>
  <c r="AL459" i="4"/>
  <c r="AX459" i="4"/>
  <c r="AN115" i="4"/>
  <c r="AZ115" i="4"/>
  <c r="AJ114" i="4"/>
  <c r="AV114" i="4"/>
  <c r="AJ34" i="4"/>
  <c r="AV34" i="4"/>
  <c r="AK462" i="4"/>
  <c r="AW462" i="4"/>
  <c r="AM238" i="4"/>
  <c r="AY238" i="4"/>
  <c r="AQ308" i="4"/>
  <c r="BC308" i="4"/>
  <c r="AK331" i="4"/>
  <c r="AW331" i="4"/>
  <c r="AN157" i="4"/>
  <c r="AZ157" i="4"/>
  <c r="AJ380" i="4"/>
  <c r="AV380" i="4"/>
  <c r="AL92" i="4"/>
  <c r="AX92" i="4"/>
  <c r="AL51" i="4"/>
  <c r="AX51" i="4"/>
  <c r="AO99" i="4"/>
  <c r="BA99" i="4"/>
  <c r="AM148" i="4"/>
  <c r="AY148" i="4"/>
  <c r="AJ474" i="4"/>
  <c r="AV474" i="4"/>
  <c r="AM132" i="4"/>
  <c r="AY132" i="4"/>
  <c r="AN195" i="4"/>
  <c r="AZ195" i="4"/>
  <c r="AM83" i="4"/>
  <c r="AY83" i="4"/>
  <c r="AL36" i="4"/>
  <c r="AX36" i="4"/>
  <c r="AJ403" i="4"/>
  <c r="AV403" i="4"/>
  <c r="AN6" i="4"/>
  <c r="AZ6" i="4"/>
  <c r="AM298" i="4"/>
  <c r="AY298" i="4"/>
  <c r="AL12" i="4"/>
  <c r="AX12" i="4"/>
  <c r="AL107" i="4"/>
  <c r="AX107" i="4"/>
  <c r="AL314" i="4"/>
  <c r="AX314" i="4"/>
  <c r="AP74" i="4"/>
  <c r="BB74" i="4"/>
  <c r="AM509" i="4"/>
  <c r="X776" i="4"/>
  <c r="Y776" i="4" s="1"/>
  <c r="Z776" i="4" s="1"/>
  <c r="AD136" i="4"/>
  <c r="AD617" i="4"/>
  <c r="AD672" i="4"/>
  <c r="AD692" i="4"/>
  <c r="V73" i="4"/>
  <c r="AD470" i="4"/>
  <c r="AD204" i="4"/>
  <c r="Q204" i="1" s="1"/>
  <c r="AD773" i="4"/>
  <c r="Q773" i="1" s="1"/>
  <c r="AD304" i="4"/>
  <c r="AD474" i="4"/>
  <c r="AD356" i="4"/>
  <c r="AD367" i="4"/>
  <c r="AD311" i="4"/>
  <c r="Q311" i="1" s="1"/>
  <c r="AD18" i="4"/>
  <c r="Q18" i="1" s="1"/>
  <c r="AD813" i="4"/>
  <c r="Q813" i="1" s="1"/>
  <c r="V320" i="4"/>
  <c r="W320" i="4" s="1"/>
  <c r="AD843" i="4"/>
  <c r="Q843" i="1" s="1"/>
  <c r="V101" i="4"/>
  <c r="AD742" i="4"/>
  <c r="Q742" i="1" s="1"/>
  <c r="AD621" i="4"/>
  <c r="X360" i="4"/>
  <c r="X56" i="4"/>
  <c r="W433" i="4"/>
  <c r="W280" i="4"/>
  <c r="X280" i="4" s="1"/>
  <c r="Y255" i="4"/>
  <c r="Z255" i="4" s="1"/>
  <c r="AA255" i="4" s="1"/>
  <c r="AB255" i="4" s="1"/>
  <c r="AC255" i="4" s="1"/>
  <c r="AD65" i="4"/>
  <c r="Q65" i="1" s="1"/>
  <c r="X358" i="4"/>
  <c r="W439" i="4"/>
  <c r="X439" i="4" s="1"/>
  <c r="Y439" i="4" s="1"/>
  <c r="Z457" i="4"/>
  <c r="Y217" i="4"/>
  <c r="X28" i="4"/>
  <c r="V318" i="4"/>
  <c r="Z431" i="4"/>
  <c r="AA431" i="4" s="1"/>
  <c r="AA241" i="4"/>
  <c r="AB241" i="4" s="1"/>
  <c r="AC241" i="4" s="1"/>
  <c r="W297" i="4"/>
  <c r="X297" i="4" s="1"/>
  <c r="Y297" i="4" s="1"/>
  <c r="AD468" i="4"/>
  <c r="AD91" i="4"/>
  <c r="AD432" i="4"/>
  <c r="Q432" i="1" s="1"/>
  <c r="AD316" i="4"/>
  <c r="AD110" i="4"/>
  <c r="AD115" i="4"/>
  <c r="AD381" i="4"/>
  <c r="Q381" i="1" s="1"/>
  <c r="AD212" i="4"/>
  <c r="X287" i="4"/>
  <c r="Y287" i="4" s="1"/>
  <c r="Z287" i="4" s="1"/>
  <c r="AA287" i="4" s="1"/>
  <c r="AB287" i="4" s="1"/>
  <c r="X342" i="4"/>
  <c r="Y342" i="4" s="1"/>
  <c r="Z342" i="4" s="1"/>
  <c r="AA342" i="4" s="1"/>
  <c r="AB342" i="4" s="1"/>
  <c r="AC342" i="4" s="1"/>
  <c r="AD342" i="4" s="1"/>
  <c r="Q342" i="1" s="1"/>
  <c r="W429" i="4"/>
  <c r="W55" i="4"/>
  <c r="U359" i="4"/>
  <c r="V119" i="4"/>
  <c r="W119" i="4" s="1"/>
  <c r="X305" i="4"/>
  <c r="X240" i="4"/>
  <c r="Y240" i="4" s="1"/>
  <c r="Z240" i="4" s="1"/>
  <c r="AA240" i="4" s="1"/>
  <c r="AB240" i="4" s="1"/>
  <c r="AC240" i="4" s="1"/>
  <c r="Z313" i="4"/>
  <c r="Y16" i="4"/>
  <c r="Z16" i="4" s="1"/>
  <c r="AA16" i="4" s="1"/>
  <c r="AB16" i="4" s="1"/>
  <c r="AC16" i="4" s="1"/>
  <c r="Y40" i="4"/>
  <c r="Z40" i="4" s="1"/>
  <c r="AA40" i="4" s="1"/>
  <c r="AB40" i="4" s="1"/>
  <c r="AC40" i="4" s="1"/>
  <c r="Y401" i="4"/>
  <c r="Z401" i="4" s="1"/>
  <c r="AC449" i="4"/>
  <c r="AD449" i="4" s="1"/>
  <c r="Q449" i="1" s="1"/>
  <c r="W295" i="4"/>
  <c r="X295" i="4" s="1"/>
  <c r="X331" i="4"/>
  <c r="Y331" i="4" s="1"/>
  <c r="Z331" i="4" s="1"/>
  <c r="AA331" i="4" s="1"/>
  <c r="AB331" i="4" s="1"/>
  <c r="AC331" i="4" s="1"/>
  <c r="V94" i="4"/>
  <c r="W94" i="4" s="1"/>
  <c r="X94" i="4" s="1"/>
  <c r="W93" i="4"/>
  <c r="V68" i="4"/>
  <c r="W68" i="4" s="1"/>
  <c r="W155" i="4"/>
  <c r="X155" i="4" s="1"/>
  <c r="AD61" i="4"/>
  <c r="Q61" i="1" s="1"/>
  <c r="U427" i="4"/>
  <c r="X253" i="4"/>
  <c r="V166" i="4"/>
  <c r="W166" i="4" s="1"/>
  <c r="W92" i="4"/>
  <c r="X92" i="4" s="1"/>
  <c r="Y441" i="4"/>
  <c r="Z421" i="4"/>
  <c r="AA421" i="4" s="1"/>
  <c r="AB421" i="4" s="1"/>
  <c r="AC421" i="4" s="1"/>
  <c r="W452" i="4"/>
  <c r="V99" i="4"/>
  <c r="W99" i="4" s="1"/>
  <c r="X99" i="4" s="1"/>
  <c r="X307" i="4"/>
  <c r="W365" i="4"/>
  <c r="X396" i="4"/>
  <c r="Y396" i="4" s="1"/>
  <c r="Z396" i="4" s="1"/>
  <c r="AA396" i="4" s="1"/>
  <c r="AB396" i="4" s="1"/>
  <c r="AC396" i="4" s="1"/>
  <c r="W402" i="4"/>
  <c r="X90" i="4"/>
  <c r="X89" i="4"/>
  <c r="Y330" i="4"/>
  <c r="Z330" i="4" s="1"/>
  <c r="X54" i="4"/>
  <c r="Y54" i="4" s="1"/>
  <c r="Z54" i="4" s="1"/>
  <c r="AA54" i="4" s="1"/>
  <c r="AB54" i="4" s="1"/>
  <c r="AC54" i="4" s="1"/>
  <c r="X268" i="4"/>
  <c r="Y317" i="4"/>
  <c r="X107" i="4"/>
  <c r="Y107" i="4" s="1"/>
  <c r="V406" i="4"/>
  <c r="W406" i="4" s="1"/>
  <c r="X406" i="4" s="1"/>
  <c r="Y406" i="4" s="1"/>
  <c r="Z406" i="4" s="1"/>
  <c r="AA406" i="4" s="1"/>
  <c r="AB406" i="4" s="1"/>
  <c r="AC406" i="4" s="1"/>
  <c r="W345" i="4"/>
  <c r="AB98" i="4"/>
  <c r="AC98" i="4" s="1"/>
  <c r="X687" i="4"/>
  <c r="Y687" i="4" s="1"/>
  <c r="Z687" i="4" s="1"/>
  <c r="AA687" i="4" s="1"/>
  <c r="AB687" i="4" s="1"/>
  <c r="AC687" i="4" s="1"/>
  <c r="V620" i="4"/>
  <c r="V538" i="4"/>
  <c r="V743" i="4"/>
  <c r="W743" i="4" s="1"/>
  <c r="X743" i="4" s="1"/>
  <c r="V796" i="4"/>
  <c r="U835" i="4"/>
  <c r="V608" i="4"/>
  <c r="V271" i="4"/>
  <c r="W271" i="4" s="1"/>
  <c r="X271" i="4" s="1"/>
  <c r="Y271" i="4" s="1"/>
  <c r="W802" i="4"/>
  <c r="X802" i="4" s="1"/>
  <c r="U686" i="4"/>
  <c r="V686" i="4" s="1"/>
  <c r="W686" i="4" s="1"/>
  <c r="U649" i="4"/>
  <c r="V639" i="4"/>
  <c r="W639" i="4" s="1"/>
  <c r="X639" i="4" s="1"/>
  <c r="Y639" i="4" s="1"/>
  <c r="W522" i="4"/>
  <c r="W785" i="4"/>
  <c r="X648" i="4"/>
  <c r="V486" i="4"/>
  <c r="W486" i="4" s="1"/>
  <c r="W646" i="4"/>
  <c r="Y510" i="4"/>
  <c r="Z510" i="4" s="1"/>
  <c r="AA510" i="4" s="1"/>
  <c r="AB510" i="4" s="1"/>
  <c r="AC510" i="4" s="1"/>
  <c r="X540" i="4"/>
  <c r="W845" i="4"/>
  <c r="U804" i="4"/>
  <c r="V804" i="4" s="1"/>
  <c r="Y822" i="4"/>
  <c r="W750" i="4"/>
  <c r="U825" i="4"/>
  <c r="V825" i="4" s="1"/>
  <c r="U723" i="4"/>
  <c r="V707" i="4"/>
  <c r="W501" i="4"/>
  <c r="U801" i="4"/>
  <c r="V801" i="4" s="1"/>
  <c r="U660" i="4"/>
  <c r="X548" i="4"/>
  <c r="U570" i="4"/>
  <c r="U771" i="4"/>
  <c r="W733" i="4"/>
  <c r="X567" i="4"/>
  <c r="Y567" i="4" s="1"/>
  <c r="Z567" i="4" s="1"/>
  <c r="AA567" i="4" s="1"/>
  <c r="AB567" i="4" s="1"/>
  <c r="V611" i="4"/>
  <c r="X523" i="4"/>
  <c r="V607" i="4"/>
  <c r="U842" i="4"/>
  <c r="V842" i="4" s="1"/>
  <c r="U859" i="4"/>
  <c r="V654" i="4"/>
  <c r="W654" i="4" s="1"/>
  <c r="W833" i="4"/>
  <c r="V704" i="4"/>
  <c r="AA709" i="4"/>
  <c r="V526" i="4"/>
  <c r="W662" i="4"/>
  <c r="V634" i="4"/>
  <c r="U792" i="4"/>
  <c r="U836" i="4"/>
  <c r="Z818" i="4"/>
  <c r="U715" i="4"/>
  <c r="W746" i="4"/>
  <c r="W547" i="4"/>
  <c r="X547" i="4" s="1"/>
  <c r="W497" i="4"/>
  <c r="X497" i="4" s="1"/>
  <c r="Y497" i="4" s="1"/>
  <c r="W584" i="4"/>
  <c r="X584" i="4" s="1"/>
  <c r="V783" i="4"/>
  <c r="X725" i="4"/>
  <c r="Y725" i="4" s="1"/>
  <c r="Z725" i="4" s="1"/>
  <c r="AA725" i="4" s="1"/>
  <c r="U637" i="4"/>
  <c r="V734" i="4"/>
  <c r="V795" i="4"/>
  <c r="U530" i="4"/>
  <c r="V530" i="4" s="1"/>
  <c r="V791" i="4"/>
  <c r="W182" i="4"/>
  <c r="X182" i="4" s="1"/>
  <c r="Y182" i="4" s="1"/>
  <c r="Z182" i="4" s="1"/>
  <c r="U556" i="4"/>
  <c r="Z615" i="4"/>
  <c r="V517" i="4"/>
  <c r="V613" i="4"/>
  <c r="W613" i="4" s="1"/>
  <c r="W532" i="4"/>
  <c r="AA658" i="4"/>
  <c r="AB658" i="4" s="1"/>
  <c r="AC658" i="4" s="1"/>
  <c r="V67" i="4"/>
  <c r="W67" i="4" s="1"/>
  <c r="X67" i="4" s="1"/>
  <c r="Y67" i="4" s="1"/>
  <c r="Y122" i="4"/>
  <c r="U794" i="4"/>
  <c r="V603" i="4"/>
  <c r="W603" i="4" s="1"/>
  <c r="Y735" i="4"/>
  <c r="Z735" i="4" s="1"/>
  <c r="AA735" i="4" s="1"/>
  <c r="AB735" i="4" s="1"/>
  <c r="AC735" i="4" s="1"/>
  <c r="V328" i="4"/>
  <c r="W328" i="4" s="1"/>
  <c r="Z422" i="4"/>
  <c r="V459" i="4"/>
  <c r="V45" i="4"/>
  <c r="W45" i="4" s="1"/>
  <c r="V416" i="4"/>
  <c r="U248" i="4"/>
  <c r="V275" i="4"/>
  <c r="X52" i="4"/>
  <c r="W374" i="4"/>
  <c r="U10" i="4"/>
  <c r="U95" i="4"/>
  <c r="W738" i="4"/>
  <c r="X738" i="4" s="1"/>
  <c r="Y738" i="4" s="1"/>
  <c r="V151" i="4"/>
  <c r="V43" i="4"/>
  <c r="W43" i="4" s="1"/>
  <c r="V36" i="4"/>
  <c r="W36" i="4" s="1"/>
  <c r="U88" i="4"/>
  <c r="V88" i="4" s="1"/>
  <c r="W88" i="4" s="1"/>
  <c r="X88" i="4" s="1"/>
  <c r="Y88" i="4" s="1"/>
  <c r="Z88" i="4" s="1"/>
  <c r="AA88" i="4" s="1"/>
  <c r="AB88" i="4" s="1"/>
  <c r="AC88" i="4" s="1"/>
  <c r="U444" i="4"/>
  <c r="W11" i="4"/>
  <c r="X11" i="4" s="1"/>
  <c r="Y11" i="4" s="1"/>
  <c r="U339" i="4"/>
  <c r="V339" i="4" s="1"/>
  <c r="W339" i="4" s="1"/>
  <c r="X678" i="4"/>
  <c r="W443" i="4"/>
  <c r="AN211" i="4"/>
  <c r="Y175" i="4"/>
  <c r="AM56" i="4"/>
  <c r="AZ56" i="4" s="1"/>
  <c r="Y665" i="4"/>
  <c r="AM576" i="4"/>
  <c r="AZ576" i="4" s="1"/>
  <c r="X563" i="4"/>
  <c r="X754" i="4"/>
  <c r="AO716" i="4"/>
  <c r="Y266" i="4"/>
  <c r="AM828" i="4"/>
  <c r="AZ828" i="4" s="1"/>
  <c r="AC727" i="4"/>
  <c r="AM64" i="4"/>
  <c r="AZ64" i="4" s="1"/>
  <c r="Y802" i="4"/>
  <c r="Z802" i="4" s="1"/>
  <c r="AA802" i="4" s="1"/>
  <c r="AB802" i="4" s="1"/>
  <c r="AC802" i="4" s="1"/>
  <c r="AA520" i="4"/>
  <c r="X604" i="4"/>
  <c r="W853" i="4"/>
  <c r="AL675" i="4"/>
  <c r="AM394" i="4"/>
  <c r="Z831" i="4"/>
  <c r="V649" i="4"/>
  <c r="W649" i="4" s="1"/>
  <c r="X649" i="4" s="1"/>
  <c r="Y649" i="4" s="1"/>
  <c r="Q304" i="1"/>
  <c r="Y737" i="4"/>
  <c r="AM746" i="4"/>
  <c r="AZ746" i="4" s="1"/>
  <c r="X605" i="4"/>
  <c r="X390" i="4"/>
  <c r="W770" i="4"/>
  <c r="AA706" i="4"/>
  <c r="W549" i="4"/>
  <c r="AK823" i="4"/>
  <c r="V680" i="4"/>
  <c r="X845" i="4"/>
  <c r="Y845" i="4" s="1"/>
  <c r="Z845" i="4" s="1"/>
  <c r="W726" i="4"/>
  <c r="W860" i="4"/>
  <c r="AL547" i="4"/>
  <c r="X788" i="4"/>
  <c r="V765" i="4"/>
  <c r="V771" i="4"/>
  <c r="W771" i="4" s="1"/>
  <c r="X771" i="4" s="1"/>
  <c r="AN840" i="4"/>
  <c r="W761" i="4"/>
  <c r="Z699" i="4"/>
  <c r="AM492" i="4"/>
  <c r="AZ492" i="4" s="1"/>
  <c r="X627" i="4"/>
  <c r="AN522" i="4"/>
  <c r="V521" i="4"/>
  <c r="W796" i="4"/>
  <c r="X796" i="4" s="1"/>
  <c r="AM525" i="4"/>
  <c r="AZ525" i="4" s="1"/>
  <c r="V632" i="4"/>
  <c r="X675" i="4"/>
  <c r="AM494" i="4"/>
  <c r="AZ494" i="4" s="1"/>
  <c r="AL40" i="4"/>
  <c r="Q617" i="1"/>
  <c r="Q692" i="1"/>
  <c r="W488" i="4"/>
  <c r="AL590" i="4"/>
  <c r="Y683" i="4"/>
  <c r="Z683" i="4" s="1"/>
  <c r="AA683" i="4" s="1"/>
  <c r="AM561" i="4"/>
  <c r="W740" i="4"/>
  <c r="AB671" i="4"/>
  <c r="W517" i="4"/>
  <c r="X517" i="4" s="1"/>
  <c r="Y517" i="4" s="1"/>
  <c r="V484" i="4"/>
  <c r="W566" i="4"/>
  <c r="V610" i="4"/>
  <c r="V711" i="4"/>
  <c r="X756" i="4"/>
  <c r="Z525" i="4"/>
  <c r="V660" i="4"/>
  <c r="W660" i="4" s="1"/>
  <c r="X660" i="4" s="1"/>
  <c r="Y660" i="4" s="1"/>
  <c r="Z660" i="4" s="1"/>
  <c r="V643" i="4"/>
  <c r="X588" i="4"/>
  <c r="AL664" i="4"/>
  <c r="V782" i="4"/>
  <c r="W503" i="4"/>
  <c r="AL800" i="4"/>
  <c r="AY800" i="4" s="1"/>
  <c r="AL556" i="4"/>
  <c r="AY556" i="4" s="1"/>
  <c r="W619" i="4"/>
  <c r="AL846" i="4"/>
  <c r="X578" i="4"/>
  <c r="AM582" i="4"/>
  <c r="W791" i="4"/>
  <c r="X791" i="4" s="1"/>
  <c r="Y791" i="4" s="1"/>
  <c r="Z791" i="4" s="1"/>
  <c r="AA791" i="4" s="1"/>
  <c r="AB791" i="4" s="1"/>
  <c r="AC791" i="4" s="1"/>
  <c r="X532" i="4"/>
  <c r="X551" i="4"/>
  <c r="AL634" i="4"/>
  <c r="AK615" i="4"/>
  <c r="AX615" i="4" s="1"/>
  <c r="W575" i="4"/>
  <c r="W760" i="4"/>
  <c r="AK497" i="4"/>
  <c r="AM854" i="4"/>
  <c r="AZ854" i="4" s="1"/>
  <c r="AK655" i="4"/>
  <c r="AX655" i="4" s="1"/>
  <c r="U815" i="4"/>
  <c r="W585" i="4"/>
  <c r="X522" i="4"/>
  <c r="Y522" i="4" s="1"/>
  <c r="Z522" i="4" s="1"/>
  <c r="W620" i="4"/>
  <c r="X620" i="4" s="1"/>
  <c r="Y620" i="4" s="1"/>
  <c r="Z620" i="4" s="1"/>
  <c r="AA620" i="4" s="1"/>
  <c r="AB620" i="4" s="1"/>
  <c r="AL578" i="4"/>
  <c r="AM500" i="4"/>
  <c r="V261" i="4"/>
  <c r="AK638" i="4"/>
  <c r="AX638" i="4" s="1"/>
  <c r="W758" i="4"/>
  <c r="AA500" i="4"/>
  <c r="Y695" i="4"/>
  <c r="V64" i="4"/>
  <c r="X456" i="4"/>
  <c r="Z312" i="4"/>
  <c r="Y384" i="4"/>
  <c r="V321" i="4"/>
  <c r="V179" i="4"/>
  <c r="U366" i="4"/>
  <c r="X298" i="4"/>
  <c r="X36" i="4"/>
  <c r="Y36" i="4" s="1"/>
  <c r="Z36" i="4" s="1"/>
  <c r="AA36" i="4" s="1"/>
  <c r="AB36" i="4" s="1"/>
  <c r="AC36" i="4" s="1"/>
  <c r="X114" i="4"/>
  <c r="Z76" i="4"/>
  <c r="Y188" i="4"/>
  <c r="U31" i="4"/>
  <c r="V161" i="4"/>
  <c r="X289" i="4"/>
  <c r="Y289" i="4" s="1"/>
  <c r="W121" i="4"/>
  <c r="AJ632" i="4"/>
  <c r="AN576" i="4"/>
  <c r="Y577" i="4"/>
  <c r="Z577" i="4" s="1"/>
  <c r="U492" i="4"/>
  <c r="U834" i="4"/>
  <c r="X785" i="4"/>
  <c r="Y785" i="4" s="1"/>
  <c r="Z785" i="4" s="1"/>
  <c r="AM748" i="4"/>
  <c r="X602" i="4"/>
  <c r="Y602" i="4" s="1"/>
  <c r="Z602" i="4" s="1"/>
  <c r="AA602" i="4" s="1"/>
  <c r="AB602" i="4" s="1"/>
  <c r="AC602" i="4" s="1"/>
  <c r="Y540" i="4"/>
  <c r="Z540" i="4" s="1"/>
  <c r="AA540" i="4" s="1"/>
  <c r="AB540" i="4" s="1"/>
  <c r="AC540" i="4" s="1"/>
  <c r="W804" i="4"/>
  <c r="X804" i="4" s="1"/>
  <c r="Y804" i="4" s="1"/>
  <c r="AM573" i="4"/>
  <c r="AZ573" i="4" s="1"/>
  <c r="U745" i="4"/>
  <c r="AL845" i="4"/>
  <c r="AL767" i="4"/>
  <c r="AK548" i="4"/>
  <c r="AJ698" i="4"/>
  <c r="V596" i="4"/>
  <c r="W596" i="4" s="1"/>
  <c r="AK499" i="4"/>
  <c r="AL790" i="4"/>
  <c r="AL766" i="4"/>
  <c r="AK743" i="4"/>
  <c r="Q115" i="1"/>
  <c r="AL750" i="4"/>
  <c r="AN808" i="4"/>
  <c r="Y120" i="4"/>
  <c r="X279" i="4"/>
  <c r="W425" i="4"/>
  <c r="X425" i="4" s="1"/>
  <c r="Y425" i="4" s="1"/>
  <c r="W283" i="4"/>
  <c r="X283" i="4" s="1"/>
  <c r="Y283" i="4" s="1"/>
  <c r="Z283" i="4" s="1"/>
  <c r="AA283" i="4" s="1"/>
  <c r="AB283" i="4" s="1"/>
  <c r="AC283" i="4" s="1"/>
  <c r="Y341" i="4"/>
  <c r="U13" i="4"/>
  <c r="V171" i="4"/>
  <c r="U293" i="4"/>
  <c r="U210" i="4"/>
  <c r="V210" i="4" s="1"/>
  <c r="Y436" i="4"/>
  <c r="X506" i="4"/>
  <c r="AM797" i="4"/>
  <c r="W856" i="4"/>
  <c r="AK848" i="4"/>
  <c r="AK552" i="4"/>
  <c r="Y559" i="4"/>
  <c r="AL853" i="4"/>
  <c r="U690" i="4"/>
  <c r="V772" i="4"/>
  <c r="V847" i="4"/>
  <c r="AN681" i="4"/>
  <c r="AJ860" i="4"/>
  <c r="AN810" i="4"/>
  <c r="X697" i="4"/>
  <c r="Y584" i="4"/>
  <c r="V545" i="4"/>
  <c r="Y787" i="4"/>
  <c r="Z787" i="4" s="1"/>
  <c r="AA787" i="4" s="1"/>
  <c r="AB787" i="4" s="1"/>
  <c r="AC787" i="4" s="1"/>
  <c r="AL491" i="4"/>
  <c r="AK736" i="4"/>
  <c r="X558" i="4"/>
  <c r="V778" i="4"/>
  <c r="W778" i="4" s="1"/>
  <c r="AK842" i="4"/>
  <c r="V494" i="4"/>
  <c r="U780" i="4"/>
  <c r="V780" i="4" s="1"/>
  <c r="AL663" i="4"/>
  <c r="Y527" i="4"/>
  <c r="AJ594" i="4"/>
  <c r="AW594" i="4" s="1"/>
  <c r="X753" i="4"/>
  <c r="AL737" i="4"/>
  <c r="AY737" i="4" s="1"/>
  <c r="AL571" i="4"/>
  <c r="AY571" i="4" s="1"/>
  <c r="V352" i="4"/>
  <c r="Y97" i="4"/>
  <c r="V39" i="4"/>
  <c r="V333" i="4"/>
  <c r="V460" i="4"/>
  <c r="X202" i="4"/>
  <c r="Y202" i="4" s="1"/>
  <c r="Z202" i="4" s="1"/>
  <c r="AA202" i="4" s="1"/>
  <c r="AB202" i="4" s="1"/>
  <c r="AC202" i="4" s="1"/>
  <c r="U246" i="4"/>
  <c r="V447" i="4"/>
  <c r="U242" i="4"/>
  <c r="V20" i="4"/>
  <c r="Z370" i="4"/>
  <c r="AA58" i="4"/>
  <c r="AB58" i="4" s="1"/>
  <c r="AC58" i="4" s="1"/>
  <c r="X480" i="4"/>
  <c r="V26" i="4"/>
  <c r="W124" i="4"/>
  <c r="X124" i="4" s="1"/>
  <c r="AJ563" i="4"/>
  <c r="AW563" i="4" s="1"/>
  <c r="X499" i="4"/>
  <c r="AM677" i="4"/>
  <c r="AZ677" i="4" s="1"/>
  <c r="AM641" i="4"/>
  <c r="AZ641" i="4" s="1"/>
  <c r="X513" i="4"/>
  <c r="AK521" i="4"/>
  <c r="AX521" i="4" s="1"/>
  <c r="AL534" i="4"/>
  <c r="AY534" i="4" s="1"/>
  <c r="V537" i="4"/>
  <c r="W537" i="4" s="1"/>
  <c r="X537" i="4" s="1"/>
  <c r="V661" i="4"/>
  <c r="X618" i="4"/>
  <c r="AL685" i="4"/>
  <c r="AL756" i="4"/>
  <c r="AJ601" i="4"/>
  <c r="X750" i="4"/>
  <c r="Y750" i="4" s="1"/>
  <c r="Z750" i="4" s="1"/>
  <c r="Y590" i="4"/>
  <c r="AM598" i="4"/>
  <c r="U504" i="4"/>
  <c r="V542" i="4"/>
  <c r="AL754" i="4"/>
  <c r="AY754" i="4" s="1"/>
  <c r="Y747" i="4"/>
  <c r="V748" i="4"/>
  <c r="Q672" i="1"/>
  <c r="AK524" i="4"/>
  <c r="AX524" i="4" s="1"/>
  <c r="U625" i="4"/>
  <c r="V625" i="4" s="1"/>
  <c r="AM658" i="4"/>
  <c r="AZ658" i="4" s="1"/>
  <c r="W631" i="4"/>
  <c r="V689" i="4"/>
  <c r="V518" i="4"/>
  <c r="W806" i="4"/>
  <c r="X507" i="4"/>
  <c r="Y461" i="4"/>
  <c r="AA344" i="4"/>
  <c r="U424" i="4"/>
  <c r="V152" i="4"/>
  <c r="X272" i="4"/>
  <c r="X47" i="4"/>
  <c r="X84" i="4"/>
  <c r="W435" i="4"/>
  <c r="X103" i="4"/>
  <c r="V450" i="4"/>
  <c r="X82" i="4"/>
  <c r="X199" i="4"/>
  <c r="V315" i="4"/>
  <c r="W308" i="4"/>
  <c r="Z231" i="4"/>
  <c r="W118" i="4"/>
  <c r="U434" i="4"/>
  <c r="X128" i="4"/>
  <c r="V4" i="4"/>
  <c r="W159" i="4"/>
  <c r="V387" i="4"/>
  <c r="Y178" i="4"/>
  <c r="AA467" i="4"/>
  <c r="V363" i="4"/>
  <c r="U3" i="4"/>
  <c r="V3" i="4" s="1"/>
  <c r="V264" i="4"/>
  <c r="W347" i="4"/>
  <c r="AK512" i="4"/>
  <c r="W538" i="4"/>
  <c r="X573" i="4"/>
  <c r="AM666" i="4"/>
  <c r="AZ666" i="4" s="1"/>
  <c r="AN661" i="4"/>
  <c r="AJ572" i="4"/>
  <c r="AW572" i="4" s="1"/>
  <c r="AL696" i="4"/>
  <c r="AY696" i="4" s="1"/>
  <c r="AL508" i="4"/>
  <c r="AY508" i="4" s="1"/>
  <c r="AL759" i="4"/>
  <c r="W544" i="4"/>
  <c r="AK531" i="4"/>
  <c r="V546" i="4"/>
  <c r="AJ829" i="4"/>
  <c r="AW829" i="4" s="1"/>
  <c r="U599" i="4"/>
  <c r="U529" i="4"/>
  <c r="V768" i="4"/>
  <c r="X646" i="4"/>
  <c r="Y646" i="4" s="1"/>
  <c r="Z646" i="4" s="1"/>
  <c r="Y499" i="4"/>
  <c r="V708" i="4"/>
  <c r="AK579" i="4"/>
  <c r="AX579" i="4" s="1"/>
  <c r="AJ686" i="4"/>
  <c r="V777" i="4"/>
  <c r="X851" i="4"/>
  <c r="W840" i="4"/>
  <c r="U528" i="4"/>
  <c r="W793" i="4"/>
  <c r="W669" i="4"/>
  <c r="X669" i="4" s="1"/>
  <c r="Y669" i="4" s="1"/>
  <c r="AM673" i="4"/>
  <c r="AZ673" i="4" s="1"/>
  <c r="V327" i="4"/>
  <c r="X454" i="4"/>
  <c r="W201" i="4"/>
  <c r="V176" i="4"/>
  <c r="Y153" i="4"/>
  <c r="Z169" i="4"/>
  <c r="U310" i="4"/>
  <c r="Z207" i="4"/>
  <c r="W262" i="4"/>
  <c r="AA109" i="4"/>
  <c r="U418" i="4"/>
  <c r="U180" i="4"/>
  <c r="U157" i="4"/>
  <c r="X72" i="4"/>
  <c r="Q136" i="1"/>
  <c r="Z194" i="4"/>
  <c r="V663" i="4"/>
  <c r="U519" i="4"/>
  <c r="U807" i="4"/>
  <c r="W854" i="4"/>
  <c r="X560" i="4"/>
  <c r="AJ643" i="4"/>
  <c r="AJ856" i="4"/>
  <c r="W509" i="4"/>
  <c r="V616" i="4"/>
  <c r="AN570" i="4"/>
  <c r="AL616" i="4"/>
  <c r="AY616" i="4" s="1"/>
  <c r="AL627" i="4"/>
  <c r="AY627" i="4" s="1"/>
  <c r="AK709" i="4"/>
  <c r="AX709" i="4" s="1"/>
  <c r="AK647" i="4"/>
  <c r="AX647" i="4" s="1"/>
  <c r="U698" i="4"/>
  <c r="U516" i="4"/>
  <c r="AK527" i="4"/>
  <c r="AK824" i="4"/>
  <c r="V591" i="4"/>
  <c r="W591" i="4" s="1"/>
  <c r="AK586" i="4"/>
  <c r="V531" i="4"/>
  <c r="W848" i="4"/>
  <c r="AJ801" i="4"/>
  <c r="AW801" i="4" s="1"/>
  <c r="W707" i="4"/>
  <c r="X707" i="4" s="1"/>
  <c r="AL629" i="4"/>
  <c r="AY629" i="4" s="1"/>
  <c r="AN785" i="4"/>
  <c r="AN605" i="4"/>
  <c r="Q470" i="1"/>
  <c r="Q110" i="1"/>
  <c r="X729" i="4"/>
  <c r="W484" i="4"/>
  <c r="X484" i="4" s="1"/>
  <c r="V281" i="4"/>
  <c r="W407" i="4"/>
  <c r="V423" i="4"/>
  <c r="V225" i="4"/>
  <c r="U479" i="4"/>
  <c r="V479" i="4" s="1"/>
  <c r="W479" i="4" s="1"/>
  <c r="U33" i="4"/>
  <c r="AA222" i="4"/>
  <c r="AB222" i="4" s="1"/>
  <c r="W185" i="4"/>
  <c r="Z337" i="4"/>
  <c r="U273" i="4"/>
  <c r="W191" i="4"/>
  <c r="V244" i="4"/>
  <c r="Y27" i="4"/>
  <c r="Z27" i="4" s="1"/>
  <c r="AA27" i="4" s="1"/>
  <c r="U340" i="4"/>
  <c r="W397" i="4"/>
  <c r="X187" i="4"/>
  <c r="X426" i="4"/>
  <c r="U74" i="4"/>
  <c r="V74" i="4" s="1"/>
  <c r="Y386" i="4"/>
  <c r="Z386" i="4" s="1"/>
  <c r="AA386" i="4" s="1"/>
  <c r="X83" i="4"/>
  <c r="Z378" i="4"/>
  <c r="U14" i="4"/>
  <c r="Z220" i="4"/>
  <c r="W139" i="4"/>
  <c r="Q356" i="1"/>
  <c r="U256" i="4"/>
  <c r="V144" i="4"/>
  <c r="W144" i="4" s="1"/>
  <c r="X144" i="4" s="1"/>
  <c r="Y144" i="4" s="1"/>
  <c r="Z144" i="4" s="1"/>
  <c r="W24" i="4"/>
  <c r="W150" i="4"/>
  <c r="X69" i="4"/>
  <c r="Q468" i="1"/>
  <c r="X292" i="4"/>
  <c r="AL602" i="4"/>
  <c r="AY602" i="4" s="1"/>
  <c r="AM832" i="4"/>
  <c r="W759" i="4"/>
  <c r="Z583" i="4"/>
  <c r="AM631" i="4"/>
  <c r="AK749" i="4"/>
  <c r="AX749" i="4" s="1"/>
  <c r="AL817" i="4"/>
  <c r="Y601" i="4"/>
  <c r="X209" i="4"/>
  <c r="AL607" i="4"/>
  <c r="AM609" i="4"/>
  <c r="Y579" i="4"/>
  <c r="AK672" i="4"/>
  <c r="W812" i="4"/>
  <c r="U496" i="4"/>
  <c r="V685" i="4"/>
  <c r="W685" i="4" s="1"/>
  <c r="AK574" i="4"/>
  <c r="AX574" i="4" s="1"/>
  <c r="U539" i="4"/>
  <c r="AM737" i="4"/>
  <c r="U703" i="4"/>
  <c r="W640" i="4"/>
  <c r="AK765" i="4"/>
  <c r="AX765" i="4" s="1"/>
  <c r="U751" i="4"/>
  <c r="V820" i="4"/>
  <c r="Y629" i="4"/>
  <c r="AK642" i="4"/>
  <c r="AX642" i="4" s="1"/>
  <c r="W755" i="4"/>
  <c r="X755" i="4" s="1"/>
  <c r="Z691" i="4"/>
  <c r="AA594" i="4"/>
  <c r="AK618" i="4"/>
  <c r="Z584" i="4"/>
  <c r="U589" i="4"/>
  <c r="V589" i="4" s="1"/>
  <c r="V723" i="4"/>
  <c r="W723" i="4" s="1"/>
  <c r="X723" i="4" s="1"/>
  <c r="Y723" i="4" s="1"/>
  <c r="AJ490" i="4"/>
  <c r="AW490" i="4" s="1"/>
  <c r="U592" i="4"/>
  <c r="X662" i="4"/>
  <c r="AL484" i="4"/>
  <c r="AK815" i="4"/>
  <c r="X524" i="4"/>
  <c r="X806" i="4"/>
  <c r="Y806" i="4" s="1"/>
  <c r="Q212" i="1"/>
  <c r="X368" i="4"/>
  <c r="W393" i="4"/>
  <c r="Y464" i="4"/>
  <c r="W472" i="4"/>
  <c r="W409" i="4"/>
  <c r="X409" i="4" s="1"/>
  <c r="V465" i="4"/>
  <c r="U104" i="4"/>
  <c r="W375" i="4"/>
  <c r="Z81" i="4"/>
  <c r="V23" i="4"/>
  <c r="W413" i="4"/>
  <c r="X413" i="4" s="1"/>
  <c r="U309" i="4"/>
  <c r="X106" i="4"/>
  <c r="W247" i="4"/>
  <c r="AA322" i="4"/>
  <c r="W173" i="4"/>
  <c r="W132" i="4"/>
  <c r="X314" i="4"/>
  <c r="Y314" i="4" s="1"/>
  <c r="Z314" i="4" s="1"/>
  <c r="AA314" i="4" s="1"/>
  <c r="AB314" i="4" s="1"/>
  <c r="W29" i="4"/>
  <c r="U265" i="4"/>
  <c r="W821" i="4"/>
  <c r="AL515" i="4"/>
  <c r="AY515" i="4" s="1"/>
  <c r="AL727" i="4"/>
  <c r="AA565" i="4"/>
  <c r="AB565" i="4" s="1"/>
  <c r="AC565" i="4" s="1"/>
  <c r="AL708" i="4"/>
  <c r="AY708" i="4" s="1"/>
  <c r="AM699" i="4"/>
  <c r="AZ699" i="4" s="1"/>
  <c r="V810" i="4"/>
  <c r="W744" i="4"/>
  <c r="U852" i="4"/>
  <c r="W779" i="4"/>
  <c r="U784" i="4"/>
  <c r="V581" i="4"/>
  <c r="AN809" i="4"/>
  <c r="V647" i="4"/>
  <c r="AJ624" i="4"/>
  <c r="AW624" i="4" s="1"/>
  <c r="AK662" i="4"/>
  <c r="AX662" i="4" s="1"/>
  <c r="U839" i="4"/>
  <c r="U844" i="4"/>
  <c r="V844" i="4" s="1"/>
  <c r="W844" i="4" s="1"/>
  <c r="X848" i="4"/>
  <c r="Y848" i="4" s="1"/>
  <c r="Z848" i="4" s="1"/>
  <c r="AK745" i="4"/>
  <c r="AX745" i="4" s="1"/>
  <c r="Y514" i="4"/>
  <c r="AA818" i="4"/>
  <c r="AB818" i="4" s="1"/>
  <c r="AC818" i="4" s="1"/>
  <c r="W681" i="4"/>
  <c r="Z822" i="4"/>
  <c r="AA822" i="4" s="1"/>
  <c r="AB822" i="4" s="1"/>
  <c r="AC822" i="4" s="1"/>
  <c r="AA752" i="4"/>
  <c r="X190" i="4"/>
  <c r="AA22" i="4"/>
  <c r="V233" i="4"/>
  <c r="Y319" i="4"/>
  <c r="V223" i="4"/>
  <c r="V353" i="4"/>
  <c r="Y230" i="4"/>
  <c r="V50" i="4"/>
  <c r="X195" i="4"/>
  <c r="V162" i="4"/>
  <c r="V193" i="4"/>
  <c r="V21" i="4"/>
  <c r="U60" i="4"/>
  <c r="U196" i="4"/>
  <c r="X260" i="4"/>
  <c r="Y260" i="4" s="1"/>
  <c r="Z260" i="4" s="1"/>
  <c r="AA260" i="4" s="1"/>
  <c r="U243" i="4"/>
  <c r="W79" i="4"/>
  <c r="X79" i="4" s="1"/>
  <c r="U395" i="4"/>
  <c r="W158" i="4"/>
  <c r="X7" i="4"/>
  <c r="V389" i="4"/>
  <c r="U164" i="4"/>
  <c r="Y130" i="4"/>
  <c r="Z130" i="4" s="1"/>
  <c r="W369" i="4"/>
  <c r="X369" i="4" s="1"/>
  <c r="X377" i="4"/>
  <c r="W214" i="4"/>
  <c r="X214" i="4" s="1"/>
  <c r="Y214" i="4" s="1"/>
  <c r="Z214" i="4" s="1"/>
  <c r="AA214" i="4" s="1"/>
  <c r="AB214" i="4" s="1"/>
  <c r="AC214" i="4" s="1"/>
  <c r="Q316" i="1"/>
  <c r="AK514" i="4"/>
  <c r="AK606" i="4"/>
  <c r="AX606" i="4" s="1"/>
  <c r="V571" i="4"/>
  <c r="W571" i="4" s="1"/>
  <c r="W861" i="4"/>
  <c r="AA816" i="4"/>
  <c r="X799" i="4"/>
  <c r="W741" i="4"/>
  <c r="Z639" i="4"/>
  <c r="AK758" i="4"/>
  <c r="AX758" i="4" s="1"/>
  <c r="V850" i="4"/>
  <c r="AK600" i="4"/>
  <c r="AJ762" i="4"/>
  <c r="AW762" i="4" s="1"/>
  <c r="AL543" i="4"/>
  <c r="AY543" i="4" s="1"/>
  <c r="U767" i="4"/>
  <c r="U827" i="4"/>
  <c r="AJ682" i="4"/>
  <c r="AW682" i="4" s="1"/>
  <c r="W261" i="4"/>
  <c r="X261" i="4" s="1"/>
  <c r="Y261" i="4" s="1"/>
  <c r="Z261" i="4" s="1"/>
  <c r="AA261" i="4" s="1"/>
  <c r="AB261" i="4" s="1"/>
  <c r="AC261" i="4" s="1"/>
  <c r="AL691" i="4"/>
  <c r="AY691" i="4" s="1"/>
  <c r="AJ645" i="4"/>
  <c r="AW645" i="4" s="1"/>
  <c r="U817" i="4"/>
  <c r="V817" i="4" s="1"/>
  <c r="W817" i="4" s="1"/>
  <c r="X757" i="4"/>
  <c r="AK829" i="4"/>
  <c r="AX829" i="4" s="1"/>
  <c r="U574" i="4"/>
  <c r="AJ653" i="4"/>
  <c r="AW653" i="4" s="1"/>
  <c r="AK516" i="4"/>
  <c r="AX516" i="4" s="1"/>
  <c r="AK683" i="4"/>
  <c r="AX683" i="4" s="1"/>
  <c r="AM534" i="4"/>
  <c r="U636" i="4"/>
  <c r="W606" i="4"/>
  <c r="X606" i="4" s="1"/>
  <c r="AJ584" i="4"/>
  <c r="AL729" i="4"/>
  <c r="Y513" i="4"/>
  <c r="Z513" i="4" s="1"/>
  <c r="AA513" i="4" s="1"/>
  <c r="AB513" i="4" s="1"/>
  <c r="AC513" i="4" s="1"/>
  <c r="W764" i="4"/>
  <c r="AN706" i="4"/>
  <c r="BA706" i="4" s="1"/>
  <c r="W530" i="4"/>
  <c r="X805" i="4"/>
  <c r="Y532" i="4"/>
  <c r="Z532" i="4" s="1"/>
  <c r="AA532" i="4" s="1"/>
  <c r="AB532" i="4" s="1"/>
  <c r="AC532" i="4" s="1"/>
  <c r="Y490" i="4"/>
  <c r="V630" i="4"/>
  <c r="AL753" i="4"/>
  <c r="U824" i="4"/>
  <c r="U580" i="4"/>
  <c r="AL680" i="4"/>
  <c r="AY680" i="4" s="1"/>
  <c r="X623" i="4"/>
  <c r="X713" i="4"/>
  <c r="Y713" i="4" s="1"/>
  <c r="Z713" i="4" s="1"/>
  <c r="U511" i="4"/>
  <c r="AM604" i="4"/>
  <c r="U572" i="4"/>
  <c r="AA838" i="4"/>
  <c r="U614" i="4"/>
  <c r="AL755" i="4"/>
  <c r="AY755" i="4" s="1"/>
  <c r="AJ555" i="4"/>
  <c r="V823" i="4"/>
  <c r="AM782" i="4"/>
  <c r="AK850" i="4"/>
  <c r="X655" i="4"/>
  <c r="AA797" i="4"/>
  <c r="W830" i="4"/>
  <c r="X651" i="4"/>
  <c r="V637" i="4"/>
  <c r="W637" i="4" s="1"/>
  <c r="X637" i="4" s="1"/>
  <c r="AJ540" i="4"/>
  <c r="AW540" i="4" s="1"/>
  <c r="AL732" i="4"/>
  <c r="AY732" i="4" s="1"/>
  <c r="AL715" i="4"/>
  <c r="W718" i="4"/>
  <c r="X684" i="4"/>
  <c r="V556" i="4"/>
  <c r="W556" i="4" s="1"/>
  <c r="V849" i="4"/>
  <c r="AN701" i="4"/>
  <c r="BA701" i="4" s="1"/>
  <c r="X833" i="4"/>
  <c r="Y833" i="4" s="1"/>
  <c r="AL719" i="4"/>
  <c r="Q367" i="1"/>
  <c r="AL778" i="4"/>
  <c r="AM505" i="4"/>
  <c r="AJ617" i="4"/>
  <c r="AW617" i="4" s="1"/>
  <c r="AJ674" i="4"/>
  <c r="X489" i="4"/>
  <c r="AM721" i="4"/>
  <c r="AJ532" i="4"/>
  <c r="Q621" i="1"/>
  <c r="U826" i="4"/>
  <c r="U781" i="4"/>
  <c r="AM619" i="4"/>
  <c r="AZ619" i="4" s="1"/>
  <c r="AL501" i="4"/>
  <c r="U595" i="4"/>
  <c r="Y568" i="4"/>
  <c r="U493" i="4"/>
  <c r="V493" i="4" s="1"/>
  <c r="X676" i="4"/>
  <c r="AL822" i="4"/>
  <c r="AY822" i="4" s="1"/>
  <c r="AK650" i="4"/>
  <c r="AX650" i="4" s="1"/>
  <c r="Y562" i="4"/>
  <c r="W487" i="4"/>
  <c r="U798" i="4"/>
  <c r="W498" i="4"/>
  <c r="V600" i="4"/>
  <c r="U739" i="4"/>
  <c r="V586" i="4"/>
  <c r="AK764" i="4"/>
  <c r="AX764" i="4" s="1"/>
  <c r="AM640" i="4"/>
  <c r="AZ640" i="4" s="1"/>
  <c r="Y766" i="4"/>
  <c r="X749" i="4"/>
  <c r="V508" i="4"/>
  <c r="Z790" i="4"/>
  <c r="V570" i="4"/>
  <c r="W570" i="4" s="1"/>
  <c r="X570" i="4" s="1"/>
  <c r="X716" i="4"/>
  <c r="Y716" i="4" s="1"/>
  <c r="Z716" i="4" s="1"/>
  <c r="W712" i="4"/>
  <c r="Z624" i="4"/>
  <c r="U667" i="4"/>
  <c r="V667" i="4" s="1"/>
  <c r="V642" i="4"/>
  <c r="AK510" i="4"/>
  <c r="AX510" i="4" s="1"/>
  <c r="X576" i="4"/>
  <c r="V696" i="4"/>
  <c r="V515" i="4"/>
  <c r="V622" i="4"/>
  <c r="X652" i="4"/>
  <c r="Y652" i="4" s="1"/>
  <c r="AK587" i="4"/>
  <c r="W561" i="4"/>
  <c r="AL859" i="4"/>
  <c r="AK529" i="4"/>
  <c r="AX529" i="4" s="1"/>
  <c r="AJ498" i="4"/>
  <c r="AW498" i="4" s="1"/>
  <c r="AL678" i="4"/>
  <c r="W607" i="4"/>
  <c r="V859" i="4"/>
  <c r="AK688" i="4"/>
  <c r="X645" i="4"/>
  <c r="AL488" i="4"/>
  <c r="AY488" i="4" s="1"/>
  <c r="AK814" i="4"/>
  <c r="AX814" i="4" s="1"/>
  <c r="U569" i="4"/>
  <c r="AK511" i="4"/>
  <c r="AX511" i="4" s="1"/>
  <c r="U553" i="4"/>
  <c r="V700" i="4"/>
  <c r="AO549" i="4"/>
  <c r="Y547" i="4"/>
  <c r="U819" i="4"/>
  <c r="Y550" i="4"/>
  <c r="Y543" i="4"/>
  <c r="U666" i="4"/>
  <c r="Y670" i="4"/>
  <c r="Z670" i="4" s="1"/>
  <c r="AA670" i="4" s="1"/>
  <c r="AB670" i="4" s="1"/>
  <c r="AC670" i="4" s="1"/>
  <c r="AL581" i="4"/>
  <c r="V774" i="4"/>
  <c r="AB725" i="4"/>
  <c r="U541" i="4"/>
  <c r="W518" i="4"/>
  <c r="W694" i="4"/>
  <c r="AJ577" i="4"/>
  <c r="W633" i="4"/>
  <c r="X763" i="4"/>
  <c r="Y491" i="4"/>
  <c r="Z491" i="4" s="1"/>
  <c r="AA491" i="4" s="1"/>
  <c r="AM504" i="4"/>
  <c r="AL779" i="4"/>
  <c r="AM665" i="4"/>
  <c r="AZ665" i="4" s="1"/>
  <c r="V564" i="4"/>
  <c r="AN786" i="4"/>
  <c r="BA786" i="4" s="1"/>
  <c r="AN828" i="4"/>
  <c r="X733" i="4"/>
  <c r="AN658" i="4"/>
  <c r="BA658" i="4" s="1"/>
  <c r="Y688" i="4"/>
  <c r="AJ861" i="4"/>
  <c r="AW861" i="4" s="1"/>
  <c r="V587" i="4"/>
  <c r="V702" i="4"/>
  <c r="U628" i="4"/>
  <c r="W717" i="4"/>
  <c r="Y720" i="4"/>
  <c r="AL761" i="4"/>
  <c r="AY761" i="4" s="1"/>
  <c r="AA714" i="4"/>
  <c r="W722" i="4"/>
  <c r="Y846" i="4"/>
  <c r="U638" i="4"/>
  <c r="X582" i="4"/>
  <c r="X736" i="4"/>
  <c r="AJ705" i="4"/>
  <c r="U808" i="4"/>
  <c r="AL837" i="4"/>
  <c r="AY837" i="4" s="1"/>
  <c r="V721" i="4"/>
  <c r="AJ834" i="4"/>
  <c r="AW834" i="4" s="1"/>
  <c r="V505" i="4"/>
  <c r="AK742" i="4"/>
  <c r="W705" i="4"/>
  <c r="Y754" i="4"/>
  <c r="Z754" i="4" s="1"/>
  <c r="Y677" i="4"/>
  <c r="Z677" i="4" s="1"/>
  <c r="AA677" i="4" s="1"/>
  <c r="W857" i="4"/>
  <c r="AJ545" i="4"/>
  <c r="X701" i="4"/>
  <c r="W748" i="4"/>
  <c r="AA660" i="4"/>
  <c r="AB660" i="4" s="1"/>
  <c r="AC660" i="4" s="1"/>
  <c r="V555" i="4"/>
  <c r="AM844" i="4"/>
  <c r="AZ844" i="4" s="1"/>
  <c r="Z598" i="4"/>
  <c r="AB789" i="4"/>
  <c r="AK811" i="4"/>
  <c r="AX811" i="4" s="1"/>
  <c r="V809" i="4"/>
  <c r="AK591" i="4"/>
  <c r="AX591" i="4" s="1"/>
  <c r="AK652" i="4"/>
  <c r="AX652" i="4" s="1"/>
  <c r="AL648" i="4"/>
  <c r="AY648" i="4" s="1"/>
  <c r="AL830" i="4"/>
  <c r="AJ496" i="4"/>
  <c r="AW496" i="4" s="1"/>
  <c r="AL593" i="4"/>
  <c r="X679" i="4"/>
  <c r="AJ535" i="4"/>
  <c r="V657" i="4"/>
  <c r="AC674" i="4"/>
  <c r="AK502" i="4"/>
  <c r="AX502" i="4" s="1"/>
  <c r="AK711" i="4"/>
  <c r="AX711" i="4" s="1"/>
  <c r="Y729" i="4"/>
  <c r="Z786" i="4"/>
  <c r="X732" i="4"/>
  <c r="AL825" i="4"/>
  <c r="AY825" i="4" s="1"/>
  <c r="Q474" i="1"/>
  <c r="V800" i="4"/>
  <c r="Y524" i="4"/>
  <c r="AL739" i="4"/>
  <c r="AY739" i="4" s="1"/>
  <c r="V659" i="4"/>
  <c r="W730" i="4"/>
  <c r="V673" i="4"/>
  <c r="U858" i="4"/>
  <c r="AL839" i="4"/>
  <c r="AY839" i="4" s="1"/>
  <c r="X536" i="4"/>
  <c r="Y557" i="4"/>
  <c r="AK818" i="4"/>
  <c r="AX818" i="4" s="1"/>
  <c r="Q91" i="1"/>
  <c r="Y507" i="4"/>
  <c r="Z668" i="4"/>
  <c r="U837" i="4"/>
  <c r="X656" i="4"/>
  <c r="X762" i="4"/>
  <c r="X803" i="4"/>
  <c r="W172" i="4"/>
  <c r="AK714" i="4"/>
  <c r="AX714" i="4" s="1"/>
  <c r="AK540" i="4"/>
  <c r="V710" i="4"/>
  <c r="U597" i="4"/>
  <c r="AL588" i="4"/>
  <c r="AY588" i="4" s="1"/>
  <c r="Y678" i="4"/>
  <c r="Z678" i="4" s="1"/>
  <c r="AA678" i="4" s="1"/>
  <c r="AB678" i="4" s="1"/>
  <c r="AC678" i="4" s="1"/>
  <c r="W634" i="4"/>
  <c r="AA699" i="4"/>
  <c r="X593" i="4"/>
  <c r="X746" i="4"/>
  <c r="AK720" i="4"/>
  <c r="AX720" i="4" s="1"/>
  <c r="W704" i="4"/>
  <c r="AL833" i="4"/>
  <c r="AY833" i="4" s="1"/>
  <c r="AL855" i="4"/>
  <c r="AY855" i="4" s="1"/>
  <c r="AJ803" i="4"/>
  <c r="AW803" i="4" s="1"/>
  <c r="AA829" i="4"/>
  <c r="AJ799" i="4"/>
  <c r="AW799" i="4" s="1"/>
  <c r="AK617" i="4"/>
  <c r="AX617" i="4" s="1"/>
  <c r="W841" i="4"/>
  <c r="AJ564" i="4"/>
  <c r="AW564" i="4" s="1"/>
  <c r="V535" i="4"/>
  <c r="Y588" i="4"/>
  <c r="AN854" i="4"/>
  <c r="Y512" i="4"/>
  <c r="V719" i="4"/>
  <c r="W719" i="4" s="1"/>
  <c r="X719" i="4" s="1"/>
  <c r="V641" i="4"/>
  <c r="AJ690" i="4"/>
  <c r="AW690" i="4" s="1"/>
  <c r="Y485" i="4"/>
  <c r="Y832" i="4"/>
  <c r="W814" i="4"/>
  <c r="AK757" i="4"/>
  <c r="AX757" i="4" s="1"/>
  <c r="AA682" i="4"/>
  <c r="V728" i="4"/>
  <c r="AN492" i="4"/>
  <c r="BA492" i="4" s="1"/>
  <c r="AJ768" i="4"/>
  <c r="AW768" i="4" s="1"/>
  <c r="V792" i="4"/>
  <c r="U775" i="4"/>
  <c r="X769" i="4"/>
  <c r="AM530" i="4"/>
  <c r="AZ530" i="4" s="1"/>
  <c r="AL695" i="4"/>
  <c r="AL489" i="4"/>
  <c r="AY489" i="4" s="1"/>
  <c r="X693" i="4"/>
  <c r="AJ700" i="4"/>
  <c r="AW700" i="4" s="1"/>
  <c r="Y495" i="4"/>
  <c r="V650" i="4"/>
  <c r="V653" i="4"/>
  <c r="Y551" i="4"/>
  <c r="AK628" i="4"/>
  <c r="AX628" i="4" s="1"/>
  <c r="AL852" i="4"/>
  <c r="AY852" i="4" s="1"/>
  <c r="AK560" i="4"/>
  <c r="AX560" i="4" s="1"/>
  <c r="AJ528" i="4"/>
  <c r="AW528" i="4" s="1"/>
  <c r="W609" i="4"/>
  <c r="AM774" i="4"/>
  <c r="AZ774" i="4" s="1"/>
  <c r="X613" i="4"/>
  <c r="W612" i="4"/>
  <c r="U724" i="4"/>
  <c r="AJ517" i="4"/>
  <c r="AW517" i="4" s="1"/>
  <c r="Y548" i="4"/>
  <c r="Z548" i="4" s="1"/>
  <c r="AA548" i="4" s="1"/>
  <c r="AB548" i="4" s="1"/>
  <c r="AC548" i="4" s="1"/>
  <c r="AJ794" i="4"/>
  <c r="AW794" i="4" s="1"/>
  <c r="AN640" i="4"/>
  <c r="AN599" i="4"/>
  <c r="AM627" i="4"/>
  <c r="AZ627" i="4" s="1"/>
  <c r="Z828" i="4"/>
  <c r="AL676" i="4"/>
  <c r="AY676" i="4" s="1"/>
  <c r="AL702" i="4"/>
  <c r="AY702" i="4" s="1"/>
  <c r="V554" i="4"/>
  <c r="W554" i="4" s="1"/>
  <c r="Z534" i="4"/>
  <c r="V635" i="4"/>
  <c r="U552" i="4"/>
  <c r="AJ741" i="4"/>
  <c r="AW741" i="4" s="1"/>
  <c r="W644" i="4"/>
  <c r="X731" i="4"/>
  <c r="Y855" i="4"/>
  <c r="V794" i="4"/>
  <c r="X811" i="4"/>
  <c r="V664" i="4"/>
  <c r="AL620" i="4"/>
  <c r="AY620" i="4" s="1"/>
  <c r="V502" i="4"/>
  <c r="U626" i="4"/>
  <c r="AM551" i="4"/>
  <c r="AZ551" i="4" s="1"/>
  <c r="AJ541" i="4"/>
  <c r="AW541" i="4" s="1"/>
  <c r="AK626" i="4"/>
  <c r="AX626" i="4" s="1"/>
  <c r="AK734" i="4"/>
  <c r="AX734" i="4" s="1"/>
  <c r="W198" i="4"/>
  <c r="W264" i="4"/>
  <c r="X264" i="4" s="1"/>
  <c r="Y264" i="4" s="1"/>
  <c r="Z264" i="4" s="1"/>
  <c r="AM479" i="4"/>
  <c r="V340" i="4"/>
  <c r="AM173" i="4"/>
  <c r="Y124" i="4"/>
  <c r="Y199" i="4"/>
  <c r="Z199" i="4" s="1"/>
  <c r="AA199" i="4" s="1"/>
  <c r="AB199" i="4" s="1"/>
  <c r="AC199" i="4" s="1"/>
  <c r="W447" i="4"/>
  <c r="AN228" i="4"/>
  <c r="BA228" i="4" s="1"/>
  <c r="AA147" i="4"/>
  <c r="X121" i="4"/>
  <c r="AC134" i="4"/>
  <c r="W161" i="4"/>
  <c r="AL175" i="4"/>
  <c r="AL287" i="4"/>
  <c r="AM268" i="4"/>
  <c r="W372" i="4"/>
  <c r="W26" i="4"/>
  <c r="AK120" i="4"/>
  <c r="X407" i="4"/>
  <c r="Z230" i="4"/>
  <c r="Z329" i="4"/>
  <c r="AK231" i="4"/>
  <c r="AX231" i="4" s="1"/>
  <c r="Y168" i="4"/>
  <c r="AM297" i="4"/>
  <c r="X24" i="4"/>
  <c r="Y89" i="4"/>
  <c r="Z107" i="4"/>
  <c r="AA107" i="4" s="1"/>
  <c r="AM419" i="4"/>
  <c r="W41" i="4"/>
  <c r="AL342" i="4"/>
  <c r="Y383" i="4"/>
  <c r="X93" i="4"/>
  <c r="V31" i="4"/>
  <c r="AP440" i="4"/>
  <c r="AL433" i="4"/>
  <c r="AY433" i="4" s="1"/>
  <c r="AN284" i="4"/>
  <c r="AM315" i="4"/>
  <c r="AZ315" i="4" s="1"/>
  <c r="W420" i="4"/>
  <c r="Y174" i="4"/>
  <c r="AO122" i="4"/>
  <c r="Z464" i="4"/>
  <c r="AA464" i="4" s="1"/>
  <c r="AB464" i="4" s="1"/>
  <c r="AC464" i="4" s="1"/>
  <c r="X429" i="4"/>
  <c r="AM206" i="4"/>
  <c r="AM345" i="4"/>
  <c r="Y47" i="4"/>
  <c r="Z47" i="4" s="1"/>
  <c r="AA47" i="4" s="1"/>
  <c r="AB47" i="4" s="1"/>
  <c r="AC47" i="4" s="1"/>
  <c r="AO257" i="4"/>
  <c r="V157" i="4"/>
  <c r="AM316" i="4"/>
  <c r="W23" i="4"/>
  <c r="X23" i="4" s="1"/>
  <c r="AM412" i="4"/>
  <c r="AZ412" i="4" s="1"/>
  <c r="Y106" i="4"/>
  <c r="V246" i="4"/>
  <c r="AA231" i="4"/>
  <c r="AB231" i="4" s="1"/>
  <c r="AC231" i="4" s="1"/>
  <c r="Y92" i="4"/>
  <c r="AL334" i="4"/>
  <c r="W363" i="4"/>
  <c r="X393" i="4"/>
  <c r="W423" i="4"/>
  <c r="X423" i="4" s="1"/>
  <c r="AC222" i="4"/>
  <c r="W19" i="4"/>
  <c r="AA160" i="4"/>
  <c r="AA270" i="4"/>
  <c r="Y405" i="4"/>
  <c r="Z405" i="4" s="1"/>
  <c r="AA405" i="4" s="1"/>
  <c r="AB405" i="4" s="1"/>
  <c r="AC405" i="4" s="1"/>
  <c r="W346" i="4"/>
  <c r="AM144" i="4"/>
  <c r="AZ144" i="4" s="1"/>
  <c r="V483" i="4"/>
  <c r="W483" i="4" s="1"/>
  <c r="AL341" i="4"/>
  <c r="AL75" i="4"/>
  <c r="AN223" i="4"/>
  <c r="AM396" i="4"/>
  <c r="X288" i="4"/>
  <c r="AL95" i="4"/>
  <c r="W113" i="4"/>
  <c r="Y103" i="4"/>
  <c r="V180" i="4"/>
  <c r="W180" i="4" s="1"/>
  <c r="AM469" i="4"/>
  <c r="AN185" i="4"/>
  <c r="AK405" i="4"/>
  <c r="AX405" i="4" s="1"/>
  <c r="Y237" i="4"/>
  <c r="X38" i="4"/>
  <c r="AL302" i="4"/>
  <c r="Z67" i="4"/>
  <c r="X428" i="4"/>
  <c r="AL274" i="4"/>
  <c r="AY274" i="4" s="1"/>
  <c r="AM117" i="4"/>
  <c r="AZ117" i="4" s="1"/>
  <c r="AK426" i="4"/>
  <c r="AN112" i="4"/>
  <c r="BA112" i="4" s="1"/>
  <c r="V359" i="4"/>
  <c r="Y280" i="4"/>
  <c r="Y279" i="4"/>
  <c r="AM343" i="4"/>
  <c r="Z439" i="4"/>
  <c r="V310" i="4"/>
  <c r="Y78" i="4"/>
  <c r="X284" i="4"/>
  <c r="X324" i="4"/>
  <c r="X452" i="4"/>
  <c r="AM89" i="4"/>
  <c r="AZ89" i="4" s="1"/>
  <c r="AL17" i="4"/>
  <c r="X455" i="4"/>
  <c r="W392" i="4"/>
  <c r="W400" i="4"/>
  <c r="X328" i="4"/>
  <c r="Y328" i="4" s="1"/>
  <c r="AJ153" i="4"/>
  <c r="Z137" i="4"/>
  <c r="AJ463" i="4"/>
  <c r="Y393" i="4"/>
  <c r="Z393" i="4" s="1"/>
  <c r="AA393" i="4" s="1"/>
  <c r="AB393" i="4" s="1"/>
  <c r="AC393" i="4" s="1"/>
  <c r="AJ249" i="4"/>
  <c r="AK135" i="4"/>
  <c r="AJ289" i="4"/>
  <c r="V32" i="4"/>
  <c r="W225" i="4"/>
  <c r="AK209" i="4"/>
  <c r="Y94" i="4"/>
  <c r="AN355" i="4"/>
  <c r="BA355" i="4" s="1"/>
  <c r="W74" i="4"/>
  <c r="AL362" i="4"/>
  <c r="X365" i="4"/>
  <c r="AN62" i="4"/>
  <c r="AK25" i="4"/>
  <c r="W336" i="4"/>
  <c r="AL390" i="4"/>
  <c r="AN313" i="4"/>
  <c r="Y305" i="4"/>
  <c r="AM358" i="4"/>
  <c r="AN56" i="4"/>
  <c r="BA56" i="4" s="1"/>
  <c r="X475" i="4"/>
  <c r="AK319" i="4"/>
  <c r="AJ326" i="4"/>
  <c r="U224" i="4"/>
  <c r="Z394" i="4"/>
  <c r="AM363" i="4"/>
  <c r="Y189" i="4"/>
  <c r="Y426" i="4"/>
  <c r="V243" i="4"/>
  <c r="W243" i="4" s="1"/>
  <c r="X243" i="4" s="1"/>
  <c r="AK216" i="4"/>
  <c r="AX216" i="4" s="1"/>
  <c r="W25" i="4"/>
  <c r="AK136" i="4"/>
  <c r="AJ264" i="4"/>
  <c r="AL296" i="4"/>
  <c r="X119" i="4"/>
  <c r="Y28" i="4"/>
  <c r="AK186" i="4"/>
  <c r="AX186" i="4" s="1"/>
  <c r="AK220" i="4"/>
  <c r="AX220" i="4" s="1"/>
  <c r="V293" i="4"/>
  <c r="AB431" i="4"/>
  <c r="Z178" i="4"/>
  <c r="AA178" i="4" s="1"/>
  <c r="AB178" i="4" s="1"/>
  <c r="X402" i="4"/>
  <c r="AK193" i="4"/>
  <c r="AX193" i="4" s="1"/>
  <c r="U57" i="4"/>
  <c r="W327" i="4"/>
  <c r="X327" i="4" s="1"/>
  <c r="AL127" i="4"/>
  <c r="AY127" i="4" s="1"/>
  <c r="U177" i="4"/>
  <c r="AN392" i="4"/>
  <c r="W152" i="4"/>
  <c r="Z297" i="4"/>
  <c r="AM374" i="4"/>
  <c r="Y413" i="4"/>
  <c r="W171" i="4"/>
  <c r="AN253" i="4"/>
  <c r="AN140" i="4"/>
  <c r="AM339" i="4"/>
  <c r="AK208" i="4"/>
  <c r="AL377" i="4"/>
  <c r="Y408" i="4"/>
  <c r="V294" i="4"/>
  <c r="AL81" i="4"/>
  <c r="V104" i="4"/>
  <c r="AN161" i="4"/>
  <c r="AN468" i="4"/>
  <c r="BA468" i="4" s="1"/>
  <c r="V418" i="4"/>
  <c r="W418" i="4" s="1"/>
  <c r="X418" i="4" s="1"/>
  <c r="AN315" i="4"/>
  <c r="Z441" i="4"/>
  <c r="AA441" i="4" s="1"/>
  <c r="AB441" i="4" s="1"/>
  <c r="AC441" i="4" s="1"/>
  <c r="X420" i="4"/>
  <c r="Y420" i="4" s="1"/>
  <c r="Z420" i="4" s="1"/>
  <c r="AL24" i="4"/>
  <c r="AY24" i="4" s="1"/>
  <c r="X440" i="4"/>
  <c r="U208" i="4"/>
  <c r="AN104" i="4"/>
  <c r="AK88" i="4"/>
  <c r="AK401" i="4"/>
  <c r="X417" i="4"/>
  <c r="X398" i="4"/>
  <c r="AN245" i="4"/>
  <c r="BA245" i="4" s="1"/>
  <c r="Z97" i="4"/>
  <c r="W4" i="4"/>
  <c r="AN424" i="4"/>
  <c r="W389" i="4"/>
  <c r="X389" i="4" s="1"/>
  <c r="Y389" i="4" s="1"/>
  <c r="X70" i="4"/>
  <c r="AN288" i="4"/>
  <c r="BA288" i="4" s="1"/>
  <c r="AN64" i="4"/>
  <c r="AN113" i="4"/>
  <c r="W162" i="4"/>
  <c r="X162" i="4" s="1"/>
  <c r="X68" i="4"/>
  <c r="Y253" i="4"/>
  <c r="X166" i="4"/>
  <c r="Y166" i="4" s="1"/>
  <c r="Z166" i="4" s="1"/>
  <c r="X129" i="4"/>
  <c r="AJ129" i="4"/>
  <c r="AK232" i="4"/>
  <c r="AX232" i="4" s="1"/>
  <c r="V80" i="4"/>
  <c r="X225" i="4"/>
  <c r="Y225" i="4" s="1"/>
  <c r="Z225" i="4" s="1"/>
  <c r="AA225" i="4" s="1"/>
  <c r="AB225" i="4" s="1"/>
  <c r="AC225" i="4" s="1"/>
  <c r="U232" i="4"/>
  <c r="AK329" i="4"/>
  <c r="AX329" i="4" s="1"/>
  <c r="AK103" i="4"/>
  <c r="AX103" i="4" s="1"/>
  <c r="X263" i="4"/>
  <c r="V303" i="4"/>
  <c r="AJ439" i="4"/>
  <c r="X351" i="4"/>
  <c r="AA230" i="4"/>
  <c r="AB230" i="4" s="1"/>
  <c r="AC230" i="4" s="1"/>
  <c r="Y295" i="4"/>
  <c r="V85" i="4"/>
  <c r="AL389" i="4"/>
  <c r="AN412" i="4"/>
  <c r="W414" i="4"/>
  <c r="Z319" i="4"/>
  <c r="W333" i="4"/>
  <c r="Y23" i="4"/>
  <c r="Z23" i="4" s="1"/>
  <c r="AA23" i="4" s="1"/>
  <c r="AB23" i="4" s="1"/>
  <c r="AC23" i="4" s="1"/>
  <c r="AK180" i="4"/>
  <c r="W442" i="4"/>
  <c r="X126" i="4"/>
  <c r="U206" i="4"/>
  <c r="AJ370" i="4"/>
  <c r="AW370" i="4" s="1"/>
  <c r="W334" i="4"/>
  <c r="X59" i="4"/>
  <c r="AL252" i="4"/>
  <c r="W379" i="4"/>
  <c r="AK59" i="4"/>
  <c r="AX59" i="4" s="1"/>
  <c r="AO228" i="4"/>
  <c r="AM356" i="4"/>
  <c r="V226" i="4"/>
  <c r="U140" i="4"/>
  <c r="AL388" i="4"/>
  <c r="W205" i="4"/>
  <c r="AL182" i="4"/>
  <c r="AY182" i="4" s="1"/>
  <c r="U438" i="4"/>
  <c r="V438" i="4" s="1"/>
  <c r="W438" i="4" s="1"/>
  <c r="X438" i="4" s="1"/>
  <c r="W34" i="4"/>
  <c r="AK429" i="4"/>
  <c r="AX429" i="4" s="1"/>
  <c r="AK354" i="4"/>
  <c r="AX354" i="4" s="1"/>
  <c r="V478" i="4"/>
  <c r="AB27" i="4"/>
  <c r="AK46" i="4"/>
  <c r="AX46" i="4" s="1"/>
  <c r="Y82" i="4"/>
  <c r="Z82" i="4" s="1"/>
  <c r="AA82" i="4" s="1"/>
  <c r="AK270" i="4"/>
  <c r="AM254" i="4"/>
  <c r="AZ254" i="4" s="1"/>
  <c r="V410" i="4"/>
  <c r="Y79" i="4"/>
  <c r="Z79" i="4" s="1"/>
  <c r="AA79" i="4" s="1"/>
  <c r="AB79" i="4" s="1"/>
  <c r="AC79" i="4" s="1"/>
  <c r="W21" i="4"/>
  <c r="X21" i="4" s="1"/>
  <c r="Y21" i="4" s="1"/>
  <c r="Z21" i="4" s="1"/>
  <c r="AA21" i="4" s="1"/>
  <c r="AB21" i="4" s="1"/>
  <c r="AC21" i="4" s="1"/>
  <c r="AK91" i="4"/>
  <c r="AX91" i="4" s="1"/>
  <c r="Y7" i="4"/>
  <c r="Z7" i="4" s="1"/>
  <c r="Y221" i="4"/>
  <c r="AL340" i="4"/>
  <c r="AY340" i="4" s="1"/>
  <c r="U301" i="4"/>
  <c r="V235" i="4"/>
  <c r="W211" i="4"/>
  <c r="AL35" i="4"/>
  <c r="AY35" i="4" s="1"/>
  <c r="AK212" i="4"/>
  <c r="AM450" i="4"/>
  <c r="Y365" i="4"/>
  <c r="Z365" i="4" s="1"/>
  <c r="AA365" i="4" s="1"/>
  <c r="AB365" i="4" s="1"/>
  <c r="AC365" i="4" s="1"/>
  <c r="W75" i="4"/>
  <c r="AJ18" i="4"/>
  <c r="AN482" i="4"/>
  <c r="BA482" i="4" s="1"/>
  <c r="AN348" i="4"/>
  <c r="BA348" i="4" s="1"/>
  <c r="AK155" i="4"/>
  <c r="AX155" i="4" s="1"/>
  <c r="U125" i="4"/>
  <c r="AL54" i="4"/>
  <c r="AY54" i="4" s="1"/>
  <c r="AC287" i="4"/>
  <c r="AL222" i="4"/>
  <c r="AY222" i="4" s="1"/>
  <c r="AK241" i="4"/>
  <c r="AX241" i="4" s="1"/>
  <c r="AJ49" i="4"/>
  <c r="AL192" i="4"/>
  <c r="AY192" i="4" s="1"/>
  <c r="AJ87" i="4"/>
  <c r="AW87" i="4" s="1"/>
  <c r="W471" i="4"/>
  <c r="W326" i="4"/>
  <c r="X326" i="4" s="1"/>
  <c r="W233" i="4"/>
  <c r="AM96" i="4"/>
  <c r="AJ335" i="4"/>
  <c r="AN8" i="4"/>
  <c r="X185" i="4"/>
  <c r="Y185" i="4" s="1"/>
  <c r="Z185" i="4" s="1"/>
  <c r="AA185" i="4" s="1"/>
  <c r="AB185" i="4" s="1"/>
  <c r="AC185" i="4" s="1"/>
  <c r="AN9" i="4"/>
  <c r="Z425" i="4"/>
  <c r="V239" i="4"/>
  <c r="Z279" i="4"/>
  <c r="AA279" i="4" s="1"/>
  <c r="AB279" i="4" s="1"/>
  <c r="AC279" i="4" s="1"/>
  <c r="AL191" i="4"/>
  <c r="AY191" i="4" s="1"/>
  <c r="U373" i="4"/>
  <c r="AB386" i="4"/>
  <c r="AC386" i="4" s="1"/>
  <c r="U44" i="4"/>
  <c r="V44" i="4" s="1"/>
  <c r="W44" i="4" s="1"/>
  <c r="X44" i="4" s="1"/>
  <c r="Y44" i="4" s="1"/>
  <c r="AB77" i="4"/>
  <c r="W291" i="4"/>
  <c r="V131" i="4"/>
  <c r="AK483" i="4"/>
  <c r="AX483" i="4" s="1"/>
  <c r="AK292" i="4"/>
  <c r="W278" i="4"/>
  <c r="U477" i="4"/>
  <c r="Y466" i="4"/>
  <c r="AL405" i="4"/>
  <c r="AY405" i="4" s="1"/>
  <c r="V458" i="4"/>
  <c r="AL442" i="4"/>
  <c r="AY442" i="4" s="1"/>
  <c r="AL413" i="4"/>
  <c r="Z106" i="4"/>
  <c r="AA106" i="4" s="1"/>
  <c r="AB106" i="4" s="1"/>
  <c r="AC106" i="4" s="1"/>
  <c r="AK98" i="4"/>
  <c r="AX98" i="4" s="1"/>
  <c r="AM337" i="4"/>
  <c r="AZ337" i="4" s="1"/>
  <c r="AM382" i="4"/>
  <c r="AK164" i="4"/>
  <c r="V348" i="4"/>
  <c r="W259" i="4"/>
  <c r="X259" i="4" s="1"/>
  <c r="Y259" i="4" s="1"/>
  <c r="Z259" i="4" s="1"/>
  <c r="V218" i="4"/>
  <c r="AJ384" i="4"/>
  <c r="AW384" i="4" s="1"/>
  <c r="AK5" i="4"/>
  <c r="AX5" i="4" s="1"/>
  <c r="AL346" i="4"/>
  <c r="AK398" i="4"/>
  <c r="AX398" i="4" s="1"/>
  <c r="W252" i="4"/>
  <c r="V371" i="4"/>
  <c r="V361" i="4"/>
  <c r="Z271" i="4"/>
  <c r="AA271" i="4" s="1"/>
  <c r="AB271" i="4" s="1"/>
  <c r="AC271" i="4" s="1"/>
  <c r="AL323" i="4"/>
  <c r="AL146" i="4"/>
  <c r="V154" i="4"/>
  <c r="X108" i="4"/>
  <c r="U49" i="4"/>
  <c r="W350" i="4"/>
  <c r="AO47" i="4"/>
  <c r="AK434" i="4"/>
  <c r="AX434" i="4" s="1"/>
  <c r="AJ301" i="4"/>
  <c r="AW301" i="4" s="1"/>
  <c r="Y83" i="4"/>
  <c r="Z83" i="4" s="1"/>
  <c r="AA83" i="4" s="1"/>
  <c r="AB83" i="4" s="1"/>
  <c r="AC83" i="4" s="1"/>
  <c r="AJ466" i="4"/>
  <c r="AW466" i="4" s="1"/>
  <c r="AL290" i="4"/>
  <c r="X143" i="4"/>
  <c r="V14" i="4"/>
  <c r="V469" i="4"/>
  <c r="W50" i="4"/>
  <c r="AK58" i="4"/>
  <c r="AX58" i="4" s="1"/>
  <c r="AK379" i="4"/>
  <c r="X139" i="4"/>
  <c r="W388" i="4"/>
  <c r="AL61" i="4"/>
  <c r="AY61" i="4" s="1"/>
  <c r="V434" i="4"/>
  <c r="AL203" i="4"/>
  <c r="Z411" i="4"/>
  <c r="U163" i="4"/>
  <c r="W412" i="4"/>
  <c r="V276" i="4"/>
  <c r="Z413" i="4"/>
  <c r="AA413" i="4" s="1"/>
  <c r="AJ72" i="4"/>
  <c r="AL351" i="4"/>
  <c r="AL33" i="4"/>
  <c r="AL65" i="4"/>
  <c r="AY65" i="4" s="1"/>
  <c r="AL118" i="4"/>
  <c r="V102" i="4"/>
  <c r="W142" i="4"/>
  <c r="AJ66" i="4"/>
  <c r="AW66" i="4" s="1"/>
  <c r="U146" i="4"/>
  <c r="V146" i="4" s="1"/>
  <c r="W146" i="4" s="1"/>
  <c r="X146" i="4" s="1"/>
  <c r="AA457" i="4"/>
  <c r="AK68" i="4"/>
  <c r="AX68" i="4" s="1"/>
  <c r="W244" i="4"/>
  <c r="Z254" i="4"/>
  <c r="AK119" i="4"/>
  <c r="AX119" i="4" s="1"/>
  <c r="AL325" i="4"/>
  <c r="V6" i="4"/>
  <c r="AK318" i="4"/>
  <c r="U403" i="4"/>
  <c r="AK410" i="4"/>
  <c r="AL460" i="4"/>
  <c r="AL333" i="4"/>
  <c r="V274" i="4"/>
  <c r="W355" i="4"/>
  <c r="W460" i="4"/>
  <c r="X460" i="4" s="1"/>
  <c r="Y460" i="4" s="1"/>
  <c r="Z460" i="4" s="1"/>
  <c r="AA460" i="4" s="1"/>
  <c r="AB460" i="4" s="1"/>
  <c r="AC460" i="4" s="1"/>
  <c r="V196" i="4"/>
  <c r="W258" i="4"/>
  <c r="U51" i="4"/>
  <c r="W210" i="4"/>
  <c r="Y48" i="4"/>
  <c r="U117" i="4"/>
  <c r="AM106" i="4"/>
  <c r="W157" i="4"/>
  <c r="AK142" i="4"/>
  <c r="AX142" i="4" s="1"/>
  <c r="AL276" i="4"/>
  <c r="AY276" i="4" s="1"/>
  <c r="AM381" i="4"/>
  <c r="W145" i="4"/>
  <c r="X145" i="4" s="1"/>
  <c r="W445" i="4"/>
  <c r="X55" i="4"/>
  <c r="Y358" i="4"/>
  <c r="AL109" i="4"/>
  <c r="AY109" i="4" s="1"/>
  <c r="U215" i="4"/>
  <c r="Y423" i="4"/>
  <c r="Z423" i="4" s="1"/>
  <c r="AA423" i="4" s="1"/>
  <c r="AB423" i="4" s="1"/>
  <c r="AC423" i="4" s="1"/>
  <c r="AK406" i="4"/>
  <c r="AK201" i="4"/>
  <c r="AX201" i="4" s="1"/>
  <c r="X462" i="4"/>
  <c r="Y8" i="4"/>
  <c r="AK183" i="4"/>
  <c r="AX183" i="4" s="1"/>
  <c r="W257" i="4"/>
  <c r="V17" i="4"/>
  <c r="AK97" i="4"/>
  <c r="AX97" i="4" s="1"/>
  <c r="AN327" i="4"/>
  <c r="BA327" i="4" s="1"/>
  <c r="AL375" i="4"/>
  <c r="AY375" i="4" s="1"/>
  <c r="X201" i="4"/>
  <c r="Z5" i="4"/>
  <c r="Y63" i="4"/>
  <c r="Y195" i="4"/>
  <c r="AJ472" i="4"/>
  <c r="AW472" i="4" s="1"/>
  <c r="V37" i="4"/>
  <c r="V364" i="4"/>
  <c r="W364" i="4" s="1"/>
  <c r="X364" i="4" s="1"/>
  <c r="X171" i="4"/>
  <c r="Y56" i="4"/>
  <c r="W236" i="4"/>
  <c r="Y133" i="4"/>
  <c r="AN285" i="4"/>
  <c r="AO69" i="4"/>
  <c r="AM237" i="4"/>
  <c r="AZ237" i="4" s="1"/>
  <c r="AN244" i="4"/>
  <c r="BA244" i="4" s="1"/>
  <c r="Y407" i="4"/>
  <c r="Z407" i="4" s="1"/>
  <c r="AA407" i="4" s="1"/>
  <c r="AB407" i="4" s="1"/>
  <c r="AC407" i="4" s="1"/>
  <c r="AB260" i="4"/>
  <c r="AK76" i="4"/>
  <c r="V60" i="4"/>
  <c r="W60" i="4" s="1"/>
  <c r="X60" i="4" s="1"/>
  <c r="U463" i="4"/>
  <c r="V245" i="4"/>
  <c r="X435" i="4"/>
  <c r="AL226" i="4"/>
  <c r="AJ154" i="4"/>
  <c r="AW154" i="4" s="1"/>
  <c r="Z135" i="4"/>
  <c r="U285" i="4"/>
  <c r="Y156" i="4"/>
  <c r="AL150" i="4"/>
  <c r="AY150" i="4" s="1"/>
  <c r="Y114" i="4"/>
  <c r="Z114" i="4" s="1"/>
  <c r="AA114" i="4" s="1"/>
  <c r="AB114" i="4" s="1"/>
  <c r="AC114" i="4" s="1"/>
  <c r="W149" i="4"/>
  <c r="AA66" i="4"/>
  <c r="W387" i="4"/>
  <c r="AJ366" i="4"/>
  <c r="AW366" i="4" s="1"/>
  <c r="AK44" i="4"/>
  <c r="AX44" i="4" s="1"/>
  <c r="W229" i="4"/>
  <c r="AM30" i="4"/>
  <c r="AO200" i="4"/>
  <c r="BB200" i="4" s="1"/>
  <c r="AL304" i="4"/>
  <c r="V424" i="4"/>
  <c r="W424" i="4" s="1"/>
  <c r="V105" i="4"/>
  <c r="AM240" i="4"/>
  <c r="AK477" i="4"/>
  <c r="U127" i="4"/>
  <c r="AL233" i="4"/>
  <c r="AY233" i="4" s="1"/>
  <c r="Z71" i="4"/>
  <c r="W349" i="4"/>
  <c r="V249" i="4"/>
  <c r="W176" i="4"/>
  <c r="AJ137" i="4"/>
  <c r="AW137" i="4" s="1"/>
  <c r="AA401" i="4"/>
  <c r="AL471" i="4"/>
  <c r="AY471" i="4" s="1"/>
  <c r="AL441" i="4"/>
  <c r="AO245" i="4"/>
  <c r="Y429" i="4"/>
  <c r="W181" i="4"/>
  <c r="AK250" i="4"/>
  <c r="AX250" i="4" s="1"/>
  <c r="V373" i="4"/>
  <c r="W323" i="4"/>
  <c r="W450" i="4"/>
  <c r="AJ43" i="4"/>
  <c r="AW43" i="4" s="1"/>
  <c r="AL186" i="4"/>
  <c r="AY186" i="4" s="1"/>
  <c r="AJ277" i="4"/>
  <c r="AL31" i="4"/>
  <c r="AY31" i="4" s="1"/>
  <c r="AJ60" i="4"/>
  <c r="AW60" i="4" s="1"/>
  <c r="V53" i="4"/>
  <c r="W246" i="4"/>
  <c r="AO420" i="4"/>
  <c r="W179" i="4"/>
  <c r="AL19" i="4"/>
  <c r="AY19" i="4" s="1"/>
  <c r="W473" i="4"/>
  <c r="X286" i="4"/>
  <c r="AK110" i="4"/>
  <c r="AX110" i="4" s="1"/>
  <c r="Y213" i="4"/>
  <c r="V282" i="4"/>
  <c r="X346" i="4"/>
  <c r="Y346" i="4" s="1"/>
  <c r="Z346" i="4" s="1"/>
  <c r="V219" i="4"/>
  <c r="AL438" i="4"/>
  <c r="W430" i="4"/>
  <c r="AN144" i="4"/>
  <c r="BA144" i="4" s="1"/>
  <c r="X62" i="4"/>
  <c r="X87" i="4"/>
  <c r="AK378" i="4"/>
  <c r="AA330" i="4"/>
  <c r="Z237" i="4"/>
  <c r="AA237" i="4" s="1"/>
  <c r="AB237" i="4" s="1"/>
  <c r="AC237" i="4" s="1"/>
  <c r="V42" i="4"/>
  <c r="W399" i="4"/>
  <c r="V395" i="4"/>
  <c r="AL436" i="4"/>
  <c r="AY436" i="4" s="1"/>
  <c r="X159" i="4"/>
  <c r="W165" i="4"/>
  <c r="AM230" i="4"/>
  <c r="AZ230" i="4" s="1"/>
  <c r="AJ255" i="4"/>
  <c r="AJ27" i="4"/>
  <c r="AW27" i="4" s="1"/>
  <c r="AM443" i="4"/>
  <c r="Y155" i="4"/>
  <c r="V332" i="4"/>
  <c r="AK219" i="4"/>
  <c r="AX219" i="4" s="1"/>
  <c r="AM418" i="4"/>
  <c r="AZ418" i="4" s="1"/>
  <c r="AC314" i="4"/>
  <c r="AD314" i="4" s="1"/>
  <c r="X228" i="4"/>
  <c r="AN188" i="4"/>
  <c r="AK283" i="4"/>
  <c r="AX283" i="4" s="1"/>
  <c r="W203" i="4"/>
  <c r="Y452" i="4"/>
  <c r="W448" i="4"/>
  <c r="AJ416" i="4"/>
  <c r="AW416" i="4" s="1"/>
  <c r="V9" i="4"/>
  <c r="AL448" i="4"/>
  <c r="AY448" i="4" s="1"/>
  <c r="U382" i="4"/>
  <c r="Y454" i="4"/>
  <c r="W318" i="4"/>
  <c r="AO305" i="4"/>
  <c r="X191" i="4"/>
  <c r="Z175" i="4"/>
  <c r="V273" i="4"/>
  <c r="W385" i="4"/>
  <c r="AM214" i="4"/>
  <c r="AZ214" i="4" s="1"/>
  <c r="AK278" i="4"/>
  <c r="AM407" i="4"/>
  <c r="AK38" i="4"/>
  <c r="AL215" i="4"/>
  <c r="AY215" i="4" s="1"/>
  <c r="AM470" i="4"/>
  <c r="AZ470" i="4" s="1"/>
  <c r="W238" i="4"/>
  <c r="U15" i="4"/>
  <c r="V15" i="4" s="1"/>
  <c r="W15" i="4" s="1"/>
  <c r="AK126" i="4"/>
  <c r="AJ458" i="4"/>
  <c r="V299" i="4"/>
  <c r="AL307" i="4"/>
  <c r="AM371" i="4"/>
  <c r="AZ371" i="4" s="1"/>
  <c r="X476" i="4"/>
  <c r="AK131" i="4"/>
  <c r="AN213" i="4"/>
  <c r="BA213" i="4" s="1"/>
  <c r="W315" i="4"/>
  <c r="X186" i="4"/>
  <c r="U12" i="4"/>
  <c r="AO112" i="4"/>
  <c r="BB112" i="4" s="1"/>
  <c r="X453" i="4"/>
  <c r="AJ402" i="4"/>
  <c r="AW402" i="4" s="1"/>
  <c r="Y409" i="4"/>
  <c r="V170" i="4"/>
  <c r="W482" i="4"/>
  <c r="AL273" i="4"/>
  <c r="AM218" i="4"/>
  <c r="V269" i="4"/>
  <c r="V100" i="4"/>
  <c r="V116" i="4"/>
  <c r="U234" i="4"/>
  <c r="AJ190" i="4"/>
  <c r="AW190" i="4" s="1"/>
  <c r="W123" i="4"/>
  <c r="AM196" i="4"/>
  <c r="AK134" i="4"/>
  <c r="AX134" i="4" s="1"/>
  <c r="V277" i="4"/>
  <c r="X308" i="4"/>
  <c r="V251" i="4"/>
  <c r="V446" i="4"/>
  <c r="X183" i="4"/>
  <c r="X278" i="4"/>
  <c r="X262" i="4"/>
  <c r="V242" i="4"/>
  <c r="X451" i="4"/>
  <c r="V30" i="4"/>
  <c r="AK353" i="4"/>
  <c r="AX353" i="4" s="1"/>
  <c r="AL41" i="4"/>
  <c r="AN360" i="4"/>
  <c r="V343" i="4"/>
  <c r="W302" i="4"/>
  <c r="X152" i="4"/>
  <c r="Y152" i="4" s="1"/>
  <c r="Z152" i="4" s="1"/>
  <c r="X192" i="4"/>
  <c r="AJ48" i="4"/>
  <c r="AW48" i="4" s="1"/>
  <c r="X111" i="4"/>
  <c r="V335" i="4"/>
  <c r="AL428" i="4"/>
  <c r="AY428" i="4" s="1"/>
  <c r="AM476" i="4"/>
  <c r="AA207" i="4"/>
  <c r="W306" i="4"/>
  <c r="AA182" i="4"/>
  <c r="AA337" i="4"/>
  <c r="AK269" i="4"/>
  <c r="AN262" i="4"/>
  <c r="AL444" i="4"/>
  <c r="AY444" i="4" s="1"/>
  <c r="AJ29" i="4"/>
  <c r="X43" i="4"/>
  <c r="U290" i="4"/>
  <c r="AM11" i="4"/>
  <c r="Y419" i="4"/>
  <c r="Z227" i="4"/>
  <c r="X96" i="4"/>
  <c r="AK445" i="4"/>
  <c r="AX445" i="4" s="1"/>
  <c r="AL387" i="4"/>
  <c r="AB300" i="4"/>
  <c r="AM39" i="4"/>
  <c r="AL116" i="4"/>
  <c r="W35" i="4"/>
  <c r="AL3" i="4"/>
  <c r="AY3" i="4" s="1"/>
  <c r="AL232" i="4"/>
  <c r="AY232" i="4" s="1"/>
  <c r="V391" i="4"/>
  <c r="Y148" i="4"/>
  <c r="AM170" i="4"/>
  <c r="AZ170" i="4" s="1"/>
  <c r="Y99" i="4"/>
  <c r="X158" i="4"/>
  <c r="W357" i="4"/>
  <c r="AQ28" i="4"/>
  <c r="AP475" i="4"/>
  <c r="AO306" i="4"/>
  <c r="BB306" i="4" s="1"/>
  <c r="AA130" i="4"/>
  <c r="AM100" i="4"/>
  <c r="AN174" i="4"/>
  <c r="BA174" i="4" s="1"/>
  <c r="Y362" i="4"/>
  <c r="AK461" i="4"/>
  <c r="AX461" i="4" s="1"/>
  <c r="W138" i="4"/>
  <c r="AK178" i="4"/>
  <c r="AX178" i="4" s="1"/>
  <c r="Y360" i="4"/>
  <c r="U184" i="4"/>
  <c r="AM399" i="4"/>
  <c r="AZ399" i="4" s="1"/>
  <c r="AM425" i="4"/>
  <c r="AZ425" i="4" s="1"/>
  <c r="AC376" i="4"/>
  <c r="W415" i="4"/>
  <c r="AM197" i="4"/>
  <c r="AZ197" i="4" s="1"/>
  <c r="W465" i="4"/>
  <c r="AK408" i="4"/>
  <c r="AX408" i="4" s="1"/>
  <c r="AB160" i="4"/>
  <c r="AC160" i="4" s="1"/>
  <c r="AN89" i="4"/>
  <c r="BA89" i="4" s="1"/>
  <c r="AK184" i="4"/>
  <c r="AX184" i="4" s="1"/>
  <c r="U437" i="4"/>
  <c r="W481" i="4"/>
  <c r="W296" i="4"/>
  <c r="AL385" i="4"/>
  <c r="AY385" i="4" s="1"/>
  <c r="AM433" i="4"/>
  <c r="AZ433" i="4" s="1"/>
  <c r="U200" i="4"/>
  <c r="W352" i="4"/>
  <c r="W321" i="4"/>
  <c r="X112" i="4"/>
  <c r="X375" i="4"/>
  <c r="W310" i="4"/>
  <c r="Y84" i="4"/>
  <c r="Z84" i="4" s="1"/>
  <c r="U141" i="4"/>
  <c r="AL347" i="4"/>
  <c r="AM26" i="4"/>
  <c r="AZ26" i="4" s="1"/>
  <c r="X197" i="4"/>
  <c r="X397" i="4"/>
  <c r="Y397" i="4" s="1"/>
  <c r="Y68" i="4"/>
  <c r="Z68" i="4" s="1"/>
  <c r="AA68" i="4" s="1"/>
  <c r="AJ71" i="4"/>
  <c r="AW71" i="4" s="1"/>
  <c r="X46" i="4"/>
  <c r="AM53" i="4"/>
  <c r="AZ53" i="4" s="1"/>
  <c r="Y59" i="4"/>
  <c r="V86" i="4"/>
  <c r="W325" i="4"/>
  <c r="U404" i="4"/>
  <c r="AO482" i="4"/>
  <c r="AL282" i="4"/>
  <c r="U216" i="4"/>
  <c r="W380" i="4"/>
  <c r="X118" i="4"/>
  <c r="Y118" i="4" s="1"/>
  <c r="Z118" i="4" s="1"/>
  <c r="AA118" i="4" s="1"/>
  <c r="AB118" i="4" s="1"/>
  <c r="AC118" i="4" s="1"/>
  <c r="AN187" i="4"/>
  <c r="BA187" i="4" s="1"/>
  <c r="W267" i="4"/>
  <c r="X244" i="4"/>
  <c r="W223" i="4"/>
  <c r="AA7" i="4"/>
  <c r="AB7" i="4" s="1"/>
  <c r="AC7" i="4" s="1"/>
  <c r="W250" i="4"/>
  <c r="AN141" i="4"/>
  <c r="BA141" i="4" s="1"/>
  <c r="V354" i="4"/>
  <c r="AM467" i="4"/>
  <c r="AZ467" i="4" s="1"/>
  <c r="AM181" i="4"/>
  <c r="AZ181" i="4" s="1"/>
  <c r="X132" i="4"/>
  <c r="AN649" i="4" l="1"/>
  <c r="AN92" i="4"/>
  <c r="BA92" i="4" s="1"/>
  <c r="AN613" i="4"/>
  <c r="BA613" i="4" s="1"/>
  <c r="AN404" i="4"/>
  <c r="BA404" i="4" s="1"/>
  <c r="AN409" i="4"/>
  <c r="AM838" i="4"/>
  <c r="AM679" i="4"/>
  <c r="AZ679" i="4" s="1"/>
  <c r="AZ148" i="4"/>
  <c r="AN148" i="4"/>
  <c r="BA148" i="4" s="1"/>
  <c r="AO148" i="4"/>
  <c r="AW380" i="4"/>
  <c r="AK380" i="4"/>
  <c r="AZ238" i="4"/>
  <c r="AN238" i="4"/>
  <c r="AO238" i="4"/>
  <c r="BB238" i="4" s="1"/>
  <c r="AX400" i="4"/>
  <c r="AL400" i="4"/>
  <c r="AM400" i="4"/>
  <c r="AZ400" i="4" s="1"/>
  <c r="BA162" i="4"/>
  <c r="AO162" i="4"/>
  <c r="BB162" i="4" s="1"/>
  <c r="AP162" i="4"/>
  <c r="AX597" i="4"/>
  <c r="AL597" i="4"/>
  <c r="AY597" i="4" s="1"/>
  <c r="AM597" i="4"/>
  <c r="AX637" i="4"/>
  <c r="AL637" i="4"/>
  <c r="AY513" i="4"/>
  <c r="AM513" i="4"/>
  <c r="AZ513" i="4" s="1"/>
  <c r="AO513" i="4"/>
  <c r="AZ533" i="4"/>
  <c r="AN533" i="4"/>
  <c r="BA533" i="4" s="1"/>
  <c r="AX487" i="4"/>
  <c r="AL487" i="4"/>
  <c r="AW614" i="4"/>
  <c r="AK614" i="4"/>
  <c r="AM614" i="4"/>
  <c r="AZ614" i="4" s="1"/>
  <c r="AX493" i="4"/>
  <c r="AL493" i="4"/>
  <c r="AW608" i="4"/>
  <c r="AK608" i="4"/>
  <c r="AY423" i="4"/>
  <c r="AN423" i="4"/>
  <c r="BA423" i="4" s="1"/>
  <c r="AM423" i="4"/>
  <c r="BB280" i="4"/>
  <c r="AQ280" i="4"/>
  <c r="BD280" i="4" s="1"/>
  <c r="AP280" i="4"/>
  <c r="BC280" i="4" s="1"/>
  <c r="AY796" i="4"/>
  <c r="AM796" i="4"/>
  <c r="AY603" i="4"/>
  <c r="AM603" i="4"/>
  <c r="AZ603" i="4" s="1"/>
  <c r="AX554" i="4"/>
  <c r="AL554" i="4"/>
  <c r="AW692" i="4"/>
  <c r="AK692" i="4"/>
  <c r="AX692" i="4" s="1"/>
  <c r="AL692" i="4"/>
  <c r="AX537" i="4"/>
  <c r="AL537" i="4"/>
  <c r="AZ595" i="4"/>
  <c r="AN595" i="4"/>
  <c r="BA595" i="4" s="1"/>
  <c r="AW669" i="4"/>
  <c r="AK669" i="4"/>
  <c r="AW558" i="4"/>
  <c r="AK558" i="4"/>
  <c r="AX858" i="4"/>
  <c r="AL858" i="4"/>
  <c r="AZ744" i="4"/>
  <c r="AN744" i="4"/>
  <c r="AZ783" i="4"/>
  <c r="AN783" i="4"/>
  <c r="W459" i="4"/>
  <c r="Z459" i="4" s="1"/>
  <c r="X459" i="4"/>
  <c r="Y459" i="4" s="1"/>
  <c r="W526" i="4"/>
  <c r="X526" i="4" s="1"/>
  <c r="Y526" i="4"/>
  <c r="Z526" i="4"/>
  <c r="Y523" i="4"/>
  <c r="Z523" i="4"/>
  <c r="AA523" i="4" s="1"/>
  <c r="AB523" i="4" s="1"/>
  <c r="AC523" i="4" s="1"/>
  <c r="Z317" i="4"/>
  <c r="AA317" i="4"/>
  <c r="BA6" i="4"/>
  <c r="AO6" i="4"/>
  <c r="BB6" i="4" s="1"/>
  <c r="AP6" i="4"/>
  <c r="AY404" i="4"/>
  <c r="AO404" i="4"/>
  <c r="BB404" i="4" s="1"/>
  <c r="AM404" i="4"/>
  <c r="AP404" i="4"/>
  <c r="BC404" i="4" s="1"/>
  <c r="AY152" i="4"/>
  <c r="AM152" i="4"/>
  <c r="AW111" i="4"/>
  <c r="AK111" i="4"/>
  <c r="AL111" i="4"/>
  <c r="AW391" i="4"/>
  <c r="AK391" i="4"/>
  <c r="AX80" i="4"/>
  <c r="AL80" i="4"/>
  <c r="AM80" i="4"/>
  <c r="AZ80" i="4" s="1"/>
  <c r="AX562" i="4"/>
  <c r="AL562" i="4"/>
  <c r="AW815" i="4"/>
  <c r="AY697" i="4"/>
  <c r="AM697" i="4"/>
  <c r="AZ697" i="4" s="1"/>
  <c r="AY849" i="4"/>
  <c r="AM849" i="4"/>
  <c r="AZ849" i="4" s="1"/>
  <c r="AY813" i="4"/>
  <c r="AM813" i="4"/>
  <c r="AZ813" i="4" s="1"/>
  <c r="AX657" i="4"/>
  <c r="AL657" i="4"/>
  <c r="AY657" i="4" s="1"/>
  <c r="AM657" i="4"/>
  <c r="AZ657" i="4" s="1"/>
  <c r="AY820" i="4"/>
  <c r="AM820" i="4"/>
  <c r="AW684" i="4"/>
  <c r="AK684" i="4"/>
  <c r="AX684" i="4" s="1"/>
  <c r="AX518" i="4"/>
  <c r="AL518" i="4"/>
  <c r="AY518" i="4" s="1"/>
  <c r="AW638" i="4"/>
  <c r="AL638" i="4"/>
  <c r="AY638" i="4" s="1"/>
  <c r="AX836" i="4"/>
  <c r="AL836" i="4"/>
  <c r="AY836" i="4" s="1"/>
  <c r="AL380" i="4"/>
  <c r="BA195" i="4"/>
  <c r="AO195" i="4"/>
  <c r="BB99" i="4"/>
  <c r="AP99" i="4"/>
  <c r="BC99" i="4" s="1"/>
  <c r="AQ99" i="4"/>
  <c r="AY459" i="4"/>
  <c r="AM459" i="4"/>
  <c r="AW421" i="4"/>
  <c r="AL421" i="4"/>
  <c r="AY421" i="4" s="1"/>
  <c r="AK421" i="4"/>
  <c r="AX145" i="4"/>
  <c r="AL145" i="4"/>
  <c r="AY145" i="4" s="1"/>
  <c r="AM145" i="4"/>
  <c r="AZ145" i="4" s="1"/>
  <c r="AN145" i="4"/>
  <c r="AY139" i="4"/>
  <c r="AN139" i="4"/>
  <c r="BA139" i="4" s="1"/>
  <c r="AO139" i="4"/>
  <c r="BB139" i="4" s="1"/>
  <c r="AM139" i="4"/>
  <c r="AZ139" i="4" s="1"/>
  <c r="AY712" i="4"/>
  <c r="AM712" i="4"/>
  <c r="AZ712" i="4" s="1"/>
  <c r="AN712" i="4"/>
  <c r="BA712" i="4" s="1"/>
  <c r="AX784" i="4"/>
  <c r="AL784" i="4"/>
  <c r="AX539" i="4"/>
  <c r="AL539" i="4"/>
  <c r="AY539" i="4" s="1"/>
  <c r="AM539" i="4"/>
  <c r="AZ539" i="4" s="1"/>
  <c r="AY670" i="4"/>
  <c r="AM670" i="4"/>
  <c r="AX843" i="4"/>
  <c r="AL843" i="4"/>
  <c r="AW557" i="4"/>
  <c r="AK557" i="4"/>
  <c r="AX611" i="4"/>
  <c r="AL611" i="4"/>
  <c r="AY544" i="4"/>
  <c r="AM544" i="4"/>
  <c r="AX781" i="4"/>
  <c r="AM781" i="4"/>
  <c r="AZ781" i="4" s="1"/>
  <c r="AL781" i="4"/>
  <c r="AY781" i="4" s="1"/>
  <c r="AZ295" i="4"/>
  <c r="AO295" i="4"/>
  <c r="BB295" i="4" s="1"/>
  <c r="AN295" i="4"/>
  <c r="AZ224" i="4"/>
  <c r="AN224" i="4"/>
  <c r="BA224" i="4" s="1"/>
  <c r="AO224" i="4"/>
  <c r="AX668" i="4"/>
  <c r="AL668" i="4"/>
  <c r="AY668" i="4" s="1"/>
  <c r="AM668" i="4"/>
  <c r="AY673" i="4"/>
  <c r="AN673" i="4"/>
  <c r="BA673" i="4" s="1"/>
  <c r="AY763" i="4"/>
  <c r="AM763" i="4"/>
  <c r="AW707" i="4"/>
  <c r="AL707" i="4"/>
  <c r="AK707" i="4"/>
  <c r="AX707" i="4" s="1"/>
  <c r="AY536" i="4"/>
  <c r="AM536" i="4"/>
  <c r="AZ536" i="4" s="1"/>
  <c r="AN536" i="4"/>
  <c r="BA536" i="4" s="1"/>
  <c r="AN513" i="4"/>
  <c r="BA513" i="4" s="1"/>
  <c r="AW747" i="4"/>
  <c r="AK747" i="4"/>
  <c r="AX747" i="4" s="1"/>
  <c r="AY509" i="4"/>
  <c r="AX806" i="4"/>
  <c r="AL806" i="4"/>
  <c r="AY806" i="4" s="1"/>
  <c r="AL557" i="4"/>
  <c r="AX583" i="4"/>
  <c r="AL583" i="4"/>
  <c r="AM843" i="4"/>
  <c r="W643" i="4"/>
  <c r="Y643" i="4"/>
  <c r="Z643" i="4" s="1"/>
  <c r="X643" i="4"/>
  <c r="W734" i="4"/>
  <c r="X734" i="4" s="1"/>
  <c r="Y734" i="4"/>
  <c r="Z734" i="4" s="1"/>
  <c r="AA734" i="4" s="1"/>
  <c r="AB734" i="4" s="1"/>
  <c r="AC734" i="4" s="1"/>
  <c r="V715" i="4"/>
  <c r="W715" i="4" s="1"/>
  <c r="X715" i="4"/>
  <c r="X433" i="4"/>
  <c r="Y433" i="4"/>
  <c r="AY107" i="4"/>
  <c r="AM107" i="4"/>
  <c r="AZ107" i="4" s="1"/>
  <c r="AN107" i="4"/>
  <c r="AY317" i="4"/>
  <c r="AM317" i="4"/>
  <c r="AN317" i="4"/>
  <c r="BA317" i="4" s="1"/>
  <c r="AY101" i="4"/>
  <c r="AM101" i="4"/>
  <c r="AN101" i="4"/>
  <c r="BA101" i="4" s="1"/>
  <c r="AO101" i="4"/>
  <c r="AX310" i="4"/>
  <c r="AL310" i="4"/>
  <c r="AY310" i="4" s="1"/>
  <c r="AM310" i="4"/>
  <c r="AW432" i="4"/>
  <c r="AK432" i="4"/>
  <c r="AM432" i="4"/>
  <c r="AZ432" i="4" s="1"/>
  <c r="AN432" i="4"/>
  <c r="BA432" i="4" s="1"/>
  <c r="AY336" i="4"/>
  <c r="AM336" i="4"/>
  <c r="AN336" i="4"/>
  <c r="BA336" i="4" s="1"/>
  <c r="AY689" i="4"/>
  <c r="AM689" i="4"/>
  <c r="AY710" i="4"/>
  <c r="AM710" i="4"/>
  <c r="AZ710" i="4" s="1"/>
  <c r="AN710" i="4"/>
  <c r="BA710" i="4" s="1"/>
  <c r="AY654" i="4"/>
  <c r="AM654" i="4"/>
  <c r="AY752" i="4"/>
  <c r="AM752" i="4"/>
  <c r="AZ752" i="4" s="1"/>
  <c r="AW812" i="4"/>
  <c r="AK812" i="4"/>
  <c r="AX812" i="4" s="1"/>
  <c r="AX633" i="4"/>
  <c r="AL633" i="4"/>
  <c r="AY633" i="4" s="1"/>
  <c r="AW740" i="4"/>
  <c r="AK740" i="4"/>
  <c r="AX567" i="4"/>
  <c r="AL567" i="4"/>
  <c r="AZ793" i="4"/>
  <c r="AN793" i="4"/>
  <c r="AX791" i="4"/>
  <c r="AL791" i="4"/>
  <c r="AY791" i="4" s="1"/>
  <c r="AZ646" i="4"/>
  <c r="AN646" i="4"/>
  <c r="AM487" i="4"/>
  <c r="AX520" i="4"/>
  <c r="AL520" i="4"/>
  <c r="AY520" i="4" s="1"/>
  <c r="AY773" i="4"/>
  <c r="AM773" i="4"/>
  <c r="BC194" i="4"/>
  <c r="AQ194" i="4"/>
  <c r="AY394" i="4"/>
  <c r="AW403" i="4"/>
  <c r="AK403" i="4"/>
  <c r="AZ132" i="4"/>
  <c r="AN132" i="4"/>
  <c r="BA132" i="4" s="1"/>
  <c r="AO132" i="4"/>
  <c r="AY51" i="4"/>
  <c r="AM51" i="4"/>
  <c r="AX331" i="4"/>
  <c r="AL331" i="4"/>
  <c r="AW34" i="4"/>
  <c r="AK34" i="4"/>
  <c r="AL34" i="4"/>
  <c r="AY34" i="4" s="1"/>
  <c r="AW338" i="4"/>
  <c r="AK338" i="4"/>
  <c r="AX260" i="4"/>
  <c r="AL260" i="4"/>
  <c r="AM260" i="4"/>
  <c r="AY454" i="4"/>
  <c r="AM454" i="4"/>
  <c r="AN454" i="4"/>
  <c r="BA454" i="4" s="1"/>
  <c r="AW73" i="4"/>
  <c r="AK73" i="4"/>
  <c r="AY417" i="4"/>
  <c r="AM417" i="4"/>
  <c r="AN417" i="4"/>
  <c r="BA90" i="4"/>
  <c r="AP90" i="4"/>
  <c r="BC90" i="4" s="1"/>
  <c r="AO90" i="4"/>
  <c r="BB90" i="4" s="1"/>
  <c r="AQ90" i="4"/>
  <c r="AX495" i="4"/>
  <c r="AL495" i="4"/>
  <c r="AY495" i="4" s="1"/>
  <c r="AM495" i="4"/>
  <c r="AX717" i="4"/>
  <c r="AL717" i="4"/>
  <c r="AM717" i="4"/>
  <c r="AZ717" i="4" s="1"/>
  <c r="AY546" i="4"/>
  <c r="AM546" i="4"/>
  <c r="AX838" i="4"/>
  <c r="AL838" i="4"/>
  <c r="AY713" i="4"/>
  <c r="AN713" i="4"/>
  <c r="BA713" i="4" s="1"/>
  <c r="AM713" i="4"/>
  <c r="AZ713" i="4" s="1"/>
  <c r="AY621" i="4"/>
  <c r="AM621" i="4"/>
  <c r="AN621" i="4"/>
  <c r="BA621" i="4" s="1"/>
  <c r="AW506" i="4"/>
  <c r="AK506" i="4"/>
  <c r="AX506" i="4" s="1"/>
  <c r="AM506" i="4"/>
  <c r="AZ506" i="4" s="1"/>
  <c r="AX679" i="4"/>
  <c r="AL679" i="4"/>
  <c r="AY679" i="4" s="1"/>
  <c r="AN679" i="4"/>
  <c r="BA679" i="4" s="1"/>
  <c r="AX760" i="4"/>
  <c r="AM760" i="4"/>
  <c r="AZ760" i="4" s="1"/>
  <c r="AL760" i="4"/>
  <c r="AY409" i="4"/>
  <c r="AM409" i="4"/>
  <c r="AX565" i="4"/>
  <c r="AL565" i="4"/>
  <c r="AY565" i="4" s="1"/>
  <c r="AM565" i="4"/>
  <c r="AY494" i="4"/>
  <c r="AN494" i="4"/>
  <c r="AX776" i="4"/>
  <c r="AL776" i="4"/>
  <c r="AY798" i="4"/>
  <c r="AM798" i="4"/>
  <c r="AL506" i="4"/>
  <c r="AY506" i="4" s="1"/>
  <c r="AX553" i="4"/>
  <c r="AL553" i="4"/>
  <c r="AY827" i="4"/>
  <c r="AM827" i="4"/>
  <c r="AZ827" i="4" s="1"/>
  <c r="AY525" i="4"/>
  <c r="AN525" i="4"/>
  <c r="BA525" i="4" s="1"/>
  <c r="W275" i="4"/>
  <c r="X275" i="4"/>
  <c r="AA615" i="4"/>
  <c r="AB615" i="4" s="1"/>
  <c r="AC615" i="4"/>
  <c r="V836" i="4"/>
  <c r="W836" i="4" s="1"/>
  <c r="X836" i="4" s="1"/>
  <c r="Y836" i="4" s="1"/>
  <c r="Z836" i="4"/>
  <c r="AY12" i="4"/>
  <c r="AM12" i="4"/>
  <c r="AZ22" i="4"/>
  <c r="AN22" i="4"/>
  <c r="BA22" i="4" s="1"/>
  <c r="AO22" i="4"/>
  <c r="AY149" i="4"/>
  <c r="AM149" i="4"/>
  <c r="AZ94" i="4"/>
  <c r="AN94" i="4"/>
  <c r="BA94" i="4" s="1"/>
  <c r="AO94" i="4"/>
  <c r="AY105" i="4"/>
  <c r="AM105" i="4"/>
  <c r="AN105" i="4"/>
  <c r="BA105" i="4" s="1"/>
  <c r="AX846" i="4"/>
  <c r="AN781" i="4"/>
  <c r="AW772" i="4"/>
  <c r="AK772" i="4"/>
  <c r="AX772" i="4" s="1"/>
  <c r="AX575" i="4"/>
  <c r="AL575" i="4"/>
  <c r="AZ660" i="4"/>
  <c r="AN660" i="4"/>
  <c r="BA660" i="4" s="1"/>
  <c r="AW703" i="4"/>
  <c r="AK703" i="4"/>
  <c r="AO660" i="4"/>
  <c r="AM331" i="4"/>
  <c r="AZ331" i="4" s="1"/>
  <c r="AY36" i="4"/>
  <c r="AM36" i="4"/>
  <c r="AW474" i="4"/>
  <c r="AK474" i="4"/>
  <c r="AY92" i="4"/>
  <c r="AM92" i="4"/>
  <c r="AZ92" i="4" s="1"/>
  <c r="AO92" i="4"/>
  <c r="BB92" i="4" s="1"/>
  <c r="AW114" i="4"/>
  <c r="AK114" i="4"/>
  <c r="AL114" i="4"/>
  <c r="AY114" i="4" s="1"/>
  <c r="AX102" i="4"/>
  <c r="AL102" i="4"/>
  <c r="AX369" i="4"/>
  <c r="AL369" i="4"/>
  <c r="AY369" i="4" s="1"/>
  <c r="AM369" i="4"/>
  <c r="AZ369" i="4" s="1"/>
  <c r="AX177" i="4"/>
  <c r="AL177" i="4"/>
  <c r="AM177" i="4"/>
  <c r="BA397" i="4"/>
  <c r="AP397" i="4"/>
  <c r="BC397" i="4" s="1"/>
  <c r="AO397" i="4"/>
  <c r="BB397" i="4" s="1"/>
  <c r="AY649" i="4"/>
  <c r="AM649" i="4"/>
  <c r="AY559" i="4"/>
  <c r="AM559" i="4"/>
  <c r="AZ559" i="4" s="1"/>
  <c r="AN559" i="4"/>
  <c r="BA559" i="4" s="1"/>
  <c r="AY613" i="4"/>
  <c r="AM613" i="4"/>
  <c r="AW780" i="4"/>
  <c r="AK780" i="4"/>
  <c r="AX780" i="4" s="1"/>
  <c r="AL780" i="4"/>
  <c r="AY857" i="4"/>
  <c r="AM857" i="4"/>
  <c r="AX704" i="4"/>
  <c r="AL704" i="4"/>
  <c r="AY704" i="4" s="1"/>
  <c r="AM704" i="4"/>
  <c r="AZ704" i="4" s="1"/>
  <c r="AW592" i="4"/>
  <c r="AK592" i="4"/>
  <c r="AX592" i="4" s="1"/>
  <c r="AL592" i="4"/>
  <c r="AX143" i="4"/>
  <c r="AM143" i="4"/>
  <c r="AZ143" i="4" s="1"/>
  <c r="AL143" i="4"/>
  <c r="AN143" i="4"/>
  <c r="BA143" i="4" s="1"/>
  <c r="AX596" i="4"/>
  <c r="AL596" i="4"/>
  <c r="AO533" i="4"/>
  <c r="AX671" i="4"/>
  <c r="AL671" i="4"/>
  <c r="AY671" i="4" s="1"/>
  <c r="BA656" i="4"/>
  <c r="AO656" i="4"/>
  <c r="AX777" i="4"/>
  <c r="AL777" i="4"/>
  <c r="AY777" i="4" s="1"/>
  <c r="AO559" i="4"/>
  <c r="AZ731" i="4"/>
  <c r="AN731" i="4"/>
  <c r="BA731" i="4" s="1"/>
  <c r="AX751" i="4"/>
  <c r="AL751" i="4"/>
  <c r="AY751" i="4" s="1"/>
  <c r="AX503" i="4"/>
  <c r="AL503" i="4"/>
  <c r="AN857" i="4"/>
  <c r="BA857" i="4" s="1"/>
  <c r="AY609" i="4"/>
  <c r="AL614" i="4"/>
  <c r="AY614" i="4" s="1"/>
  <c r="AL432" i="4"/>
  <c r="AY432" i="4" s="1"/>
  <c r="V835" i="4"/>
  <c r="AY314" i="4"/>
  <c r="AN314" i="4"/>
  <c r="BA314" i="4" s="1"/>
  <c r="AM314" i="4"/>
  <c r="AZ298" i="4"/>
  <c r="AN298" i="4"/>
  <c r="BA298" i="4" s="1"/>
  <c r="AO298" i="4"/>
  <c r="BB298" i="4" s="1"/>
  <c r="AY357" i="4"/>
  <c r="AM357" i="4"/>
  <c r="AN357" i="4"/>
  <c r="BA357" i="4" s="1"/>
  <c r="AW365" i="4"/>
  <c r="AK365" i="4"/>
  <c r="AZ478" i="4"/>
  <c r="AN478" i="4"/>
  <c r="AO478" i="4"/>
  <c r="BB478" i="4" s="1"/>
  <c r="BA239" i="4"/>
  <c r="AO239" i="4"/>
  <c r="BB239" i="4" s="1"/>
  <c r="AP239" i="4"/>
  <c r="BC239" i="4" s="1"/>
  <c r="AW23" i="4"/>
  <c r="AK23" i="4"/>
  <c r="AL23" i="4"/>
  <c r="AY23" i="4" s="1"/>
  <c r="AR280" i="4"/>
  <c r="BE280" i="4" s="1"/>
  <c r="AY368" i="4"/>
  <c r="AM368" i="4"/>
  <c r="AZ368" i="4" s="1"/>
  <c r="AN368" i="4"/>
  <c r="AX571" i="4"/>
  <c r="AM571" i="4"/>
  <c r="AZ571" i="4" s="1"/>
  <c r="BA610" i="4"/>
  <c r="AO610" i="4"/>
  <c r="BB610" i="4" s="1"/>
  <c r="AP610" i="4"/>
  <c r="AY819" i="4"/>
  <c r="AM819" i="4"/>
  <c r="AZ819" i="4" s="1"/>
  <c r="AN819" i="4"/>
  <c r="AW789" i="4"/>
  <c r="AK789" i="4"/>
  <c r="AN544" i="4"/>
  <c r="BA544" i="4" s="1"/>
  <c r="AZ550" i="4"/>
  <c r="AN550" i="4"/>
  <c r="AW538" i="4"/>
  <c r="AK538" i="4"/>
  <c r="AX556" i="4"/>
  <c r="AM556" i="4"/>
  <c r="AZ556" i="4" s="1"/>
  <c r="AW693" i="4"/>
  <c r="AK693" i="4"/>
  <c r="AW816" i="4"/>
  <c r="AK816" i="4"/>
  <c r="AX816" i="4" s="1"/>
  <c r="AL608" i="4"/>
  <c r="AY608" i="4" s="1"/>
  <c r="AX526" i="4"/>
  <c r="AM526" i="4"/>
  <c r="AZ526" i="4" s="1"/>
  <c r="AL526" i="4"/>
  <c r="AY526" i="4" s="1"/>
  <c r="AO713" i="4"/>
  <c r="BA246" i="4"/>
  <c r="AO246" i="4"/>
  <c r="AY364" i="4"/>
  <c r="AM364" i="4"/>
  <c r="AN364" i="4"/>
  <c r="BA364" i="4" s="1"/>
  <c r="AZ386" i="4"/>
  <c r="AN386" i="4"/>
  <c r="AM446" i="4"/>
  <c r="AY446" i="4"/>
  <c r="AY519" i="4"/>
  <c r="AM519" i="4"/>
  <c r="AN788" i="4"/>
  <c r="BA788" i="4" s="1"/>
  <c r="AL788" i="4"/>
  <c r="AX788" i="4"/>
  <c r="AM788" i="4"/>
  <c r="AZ788" i="4" s="1"/>
  <c r="AY179" i="4"/>
  <c r="AM179" i="4"/>
  <c r="AY272" i="4"/>
  <c r="AM272" i="4"/>
  <c r="AY93" i="4"/>
  <c r="AM93" i="4"/>
  <c r="AX644" i="4"/>
  <c r="AL644" i="4"/>
  <c r="AY728" i="4"/>
  <c r="AM728" i="4"/>
  <c r="AN728" i="4"/>
  <c r="BA728" i="4" s="1"/>
  <c r="AX199" i="4"/>
  <c r="AL199" i="4"/>
  <c r="AY32" i="4"/>
  <c r="AM32" i="4"/>
  <c r="AO393" i="4"/>
  <c r="AN367" i="4"/>
  <c r="AL234" i="4"/>
  <c r="AX234" i="4"/>
  <c r="AM234" i="4"/>
  <c r="AZ234" i="4" s="1"/>
  <c r="AW163" i="4"/>
  <c r="AK163" i="4"/>
  <c r="AY730" i="4"/>
  <c r="AM730" i="4"/>
  <c r="AN687" i="4"/>
  <c r="BA687" i="4" s="1"/>
  <c r="AM687" i="4"/>
  <c r="AY687" i="4"/>
  <c r="AO361" i="4"/>
  <c r="BA361" i="4"/>
  <c r="AP361" i="4"/>
  <c r="BC361" i="4" s="1"/>
  <c r="AW303" i="4"/>
  <c r="AK303" i="4"/>
  <c r="AY841" i="4"/>
  <c r="AM841" i="4"/>
  <c r="AL667" i="4"/>
  <c r="AX667" i="4"/>
  <c r="AM667" i="4"/>
  <c r="AZ667" i="4" s="1"/>
  <c r="AL447" i="4"/>
  <c r="AX447" i="4"/>
  <c r="AM447" i="4"/>
  <c r="AZ447" i="4" s="1"/>
  <c r="AN108" i="4"/>
  <c r="AM10" i="4"/>
  <c r="AN204" i="4"/>
  <c r="AO204" i="4"/>
  <c r="BB204" i="4" s="1"/>
  <c r="AZ204" i="4"/>
  <c r="AP204" i="4"/>
  <c r="BC204" i="4" s="1"/>
  <c r="AZ50" i="4"/>
  <c r="AO50" i="4"/>
  <c r="BB50" i="4" s="1"/>
  <c r="AN50" i="4"/>
  <c r="AX718" i="4"/>
  <c r="AL718" i="4"/>
  <c r="AX770" i="4"/>
  <c r="AL770" i="4"/>
  <c r="AM20" i="4"/>
  <c r="AY20" i="4"/>
  <c r="AN20" i="4"/>
  <c r="BA20" i="4" s="1"/>
  <c r="AX247" i="4"/>
  <c r="AM247" i="4"/>
  <c r="AZ247" i="4" s="1"/>
  <c r="AX523" i="4"/>
  <c r="AL523" i="4"/>
  <c r="AL247" i="4"/>
  <c r="AY328" i="4"/>
  <c r="AM328" i="4"/>
  <c r="AL160" i="4"/>
  <c r="AY804" i="4"/>
  <c r="AM804" i="4"/>
  <c r="AM67" i="4"/>
  <c r="AY67" i="4"/>
  <c r="AN67" i="4"/>
  <c r="BA67" i="4" s="1"/>
  <c r="AW725" i="4"/>
  <c r="AK725" i="4"/>
  <c r="AX585" i="4"/>
  <c r="AM585" i="4"/>
  <c r="AX542" i="4"/>
  <c r="AM542" i="4"/>
  <c r="AZ542" i="4" s="1"/>
  <c r="AL542" i="4"/>
  <c r="AX168" i="4"/>
  <c r="AL168" i="4"/>
  <c r="AW229" i="4"/>
  <c r="AK229" i="4"/>
  <c r="AY422" i="4"/>
  <c r="AM422" i="4"/>
  <c r="AN93" i="4"/>
  <c r="BA93" i="4" s="1"/>
  <c r="AN422" i="4"/>
  <c r="BA422" i="4" s="1"/>
  <c r="AX795" i="4"/>
  <c r="AN795" i="4"/>
  <c r="BA795" i="4" s="1"/>
  <c r="AM795" i="4"/>
  <c r="AX771" i="4"/>
  <c r="AL771" i="4"/>
  <c r="AX456" i="4"/>
  <c r="AL456" i="4"/>
  <c r="AM282" i="4"/>
  <c r="AZ282" i="4" s="1"/>
  <c r="AY282" i="4"/>
  <c r="AP482" i="4"/>
  <c r="BB482" i="4"/>
  <c r="AM347" i="4"/>
  <c r="AY347" i="4"/>
  <c r="AN100" i="4"/>
  <c r="AZ100" i="4"/>
  <c r="AQ475" i="4"/>
  <c r="BC475" i="4"/>
  <c r="AR28" i="4"/>
  <c r="BE28" i="4" s="1"/>
  <c r="BD28" i="4"/>
  <c r="AM116" i="4"/>
  <c r="AZ116" i="4" s="1"/>
  <c r="AY116" i="4"/>
  <c r="AN39" i="4"/>
  <c r="AZ39" i="4"/>
  <c r="AM387" i="4"/>
  <c r="AY387" i="4"/>
  <c r="AN11" i="4"/>
  <c r="AZ11" i="4"/>
  <c r="AK29" i="4"/>
  <c r="AX29" i="4" s="1"/>
  <c r="AW29" i="4"/>
  <c r="AO262" i="4"/>
  <c r="BA262" i="4"/>
  <c r="AL269" i="4"/>
  <c r="AY269" i="4" s="1"/>
  <c r="AX269" i="4"/>
  <c r="AN476" i="4"/>
  <c r="BA476" i="4" s="1"/>
  <c r="AZ476" i="4"/>
  <c r="AO360" i="4"/>
  <c r="BA360" i="4"/>
  <c r="AM41" i="4"/>
  <c r="AY41" i="4"/>
  <c r="AN196" i="4"/>
  <c r="BA196" i="4" s="1"/>
  <c r="AZ196" i="4"/>
  <c r="AN218" i="4"/>
  <c r="AZ218" i="4"/>
  <c r="AM273" i="4"/>
  <c r="AY273" i="4"/>
  <c r="AL131" i="4"/>
  <c r="AY131" i="4" s="1"/>
  <c r="AX131" i="4"/>
  <c r="AM307" i="4"/>
  <c r="AY307" i="4"/>
  <c r="AK458" i="4"/>
  <c r="AW458" i="4"/>
  <c r="AL126" i="4"/>
  <c r="AX126" i="4"/>
  <c r="AL38" i="4"/>
  <c r="AX38" i="4"/>
  <c r="AN407" i="4"/>
  <c r="AZ407" i="4"/>
  <c r="AL278" i="4"/>
  <c r="AX278" i="4"/>
  <c r="AP305" i="4"/>
  <c r="BB305" i="4"/>
  <c r="AO188" i="4"/>
  <c r="BA188" i="4"/>
  <c r="AN443" i="4"/>
  <c r="AZ443" i="4"/>
  <c r="AK255" i="4"/>
  <c r="AX255" i="4" s="1"/>
  <c r="AW255" i="4"/>
  <c r="AL378" i="4"/>
  <c r="AY378" i="4" s="1"/>
  <c r="AX378" i="4"/>
  <c r="AM438" i="4"/>
  <c r="AY438" i="4"/>
  <c r="AP420" i="4"/>
  <c r="BC420" i="4" s="1"/>
  <c r="BB420" i="4"/>
  <c r="AK277" i="4"/>
  <c r="AX277" i="4" s="1"/>
  <c r="AW277" i="4"/>
  <c r="AP245" i="4"/>
  <c r="BB245" i="4"/>
  <c r="AM441" i="4"/>
  <c r="AY441" i="4"/>
  <c r="AL477" i="4"/>
  <c r="AY477" i="4" s="1"/>
  <c r="AX477" i="4"/>
  <c r="AN240" i="4"/>
  <c r="AZ240" i="4"/>
  <c r="AM304" i="4"/>
  <c r="AY304" i="4"/>
  <c r="AN30" i="4"/>
  <c r="BA30" i="4" s="1"/>
  <c r="AZ30" i="4"/>
  <c r="AM226" i="4"/>
  <c r="AY226" i="4"/>
  <c r="AL76" i="4"/>
  <c r="AY76" i="4" s="1"/>
  <c r="AX76" i="4"/>
  <c r="AP69" i="4"/>
  <c r="BC69" i="4" s="1"/>
  <c r="BB69" i="4"/>
  <c r="AO285" i="4"/>
  <c r="BA285" i="4"/>
  <c r="AL406" i="4"/>
  <c r="AY406" i="4" s="1"/>
  <c r="AX406" i="4"/>
  <c r="AN381" i="4"/>
  <c r="AZ381" i="4"/>
  <c r="AN106" i="4"/>
  <c r="AZ106" i="4"/>
  <c r="AM333" i="4"/>
  <c r="AZ333" i="4" s="1"/>
  <c r="AY333" i="4"/>
  <c r="AM460" i="4"/>
  <c r="AY460" i="4"/>
  <c r="AL410" i="4"/>
  <c r="AX410" i="4"/>
  <c r="AL318" i="4"/>
  <c r="AX318" i="4"/>
  <c r="AM325" i="4"/>
  <c r="AY325" i="4"/>
  <c r="AM118" i="4"/>
  <c r="AZ118" i="4" s="1"/>
  <c r="AY118" i="4"/>
  <c r="AM33" i="4"/>
  <c r="AZ33" i="4" s="1"/>
  <c r="AY33" i="4"/>
  <c r="AM351" i="4"/>
  <c r="AZ351" i="4" s="1"/>
  <c r="AY351" i="4"/>
  <c r="AK72" i="4"/>
  <c r="AX72" i="4" s="1"/>
  <c r="AW72" i="4"/>
  <c r="AM203" i="4"/>
  <c r="AZ203" i="4" s="1"/>
  <c r="AY203" i="4"/>
  <c r="AL379" i="4"/>
  <c r="AY379" i="4" s="1"/>
  <c r="AX379" i="4"/>
  <c r="AM290" i="4"/>
  <c r="AY290" i="4"/>
  <c r="AP47" i="4"/>
  <c r="BB47" i="4"/>
  <c r="AM146" i="4"/>
  <c r="AY146" i="4"/>
  <c r="AM323" i="4"/>
  <c r="AY323" i="4"/>
  <c r="AM346" i="4"/>
  <c r="AZ346" i="4" s="1"/>
  <c r="AY346" i="4"/>
  <c r="AL164" i="4"/>
  <c r="AX164" i="4"/>
  <c r="AN382" i="4"/>
  <c r="AZ382" i="4"/>
  <c r="AM413" i="4"/>
  <c r="AY413" i="4"/>
  <c r="AL292" i="4"/>
  <c r="AY292" i="4" s="1"/>
  <c r="AX292" i="4"/>
  <c r="AO9" i="4"/>
  <c r="BA9" i="4"/>
  <c r="AO8" i="4"/>
  <c r="BA8" i="4"/>
  <c r="AK335" i="4"/>
  <c r="AX335" i="4" s="1"/>
  <c r="AW335" i="4"/>
  <c r="AN96" i="4"/>
  <c r="AZ96" i="4"/>
  <c r="AK49" i="4"/>
  <c r="AX49" i="4" s="1"/>
  <c r="AW49" i="4"/>
  <c r="AK18" i="4"/>
  <c r="AW18" i="4"/>
  <c r="AN450" i="4"/>
  <c r="AZ450" i="4"/>
  <c r="AL212" i="4"/>
  <c r="AX212" i="4"/>
  <c r="AL270" i="4"/>
  <c r="AY270" i="4" s="1"/>
  <c r="AX270" i="4"/>
  <c r="AM388" i="4"/>
  <c r="AZ388" i="4" s="1"/>
  <c r="AY388" i="4"/>
  <c r="AN356" i="4"/>
  <c r="AZ356" i="4"/>
  <c r="AP228" i="4"/>
  <c r="BB228" i="4"/>
  <c r="AM252" i="4"/>
  <c r="AZ252" i="4" s="1"/>
  <c r="AY252" i="4"/>
  <c r="AL180" i="4"/>
  <c r="AX180" i="4"/>
  <c r="AO412" i="4"/>
  <c r="BA412" i="4"/>
  <c r="AM389" i="4"/>
  <c r="AZ389" i="4" s="1"/>
  <c r="AY389" i="4"/>
  <c r="AK439" i="4"/>
  <c r="AX439" i="4" s="1"/>
  <c r="AW439" i="4"/>
  <c r="AK129" i="4"/>
  <c r="AW129" i="4"/>
  <c r="AO113" i="4"/>
  <c r="BA113" i="4"/>
  <c r="AO64" i="4"/>
  <c r="BA64" i="4"/>
  <c r="AO424" i="4"/>
  <c r="BB424" i="4" s="1"/>
  <c r="BA424" i="4"/>
  <c r="AL401" i="4"/>
  <c r="AY401" i="4" s="1"/>
  <c r="AX401" i="4"/>
  <c r="AL88" i="4"/>
  <c r="AY88" i="4" s="1"/>
  <c r="AX88" i="4"/>
  <c r="AO104" i="4"/>
  <c r="BA104" i="4"/>
  <c r="AO315" i="4"/>
  <c r="BB315" i="4" s="1"/>
  <c r="BA315" i="4"/>
  <c r="AO161" i="4"/>
  <c r="BA161" i="4"/>
  <c r="AM81" i="4"/>
  <c r="AY81" i="4"/>
  <c r="AM377" i="4"/>
  <c r="AZ377" i="4" s="1"/>
  <c r="AY377" i="4"/>
  <c r="AL208" i="4"/>
  <c r="AX208" i="4"/>
  <c r="AN339" i="4"/>
  <c r="BA339" i="4" s="1"/>
  <c r="AZ339" i="4"/>
  <c r="AO140" i="4"/>
  <c r="BA140" i="4"/>
  <c r="AO253" i="4"/>
  <c r="BA253" i="4"/>
  <c r="AN374" i="4"/>
  <c r="AZ374" i="4"/>
  <c r="AO392" i="4"/>
  <c r="BA392" i="4"/>
  <c r="AM296" i="4"/>
  <c r="AY296" i="4"/>
  <c r="AK264" i="4"/>
  <c r="AX264" i="4" s="1"/>
  <c r="AW264" i="4"/>
  <c r="AL136" i="4"/>
  <c r="AX136" i="4"/>
  <c r="AN363" i="4"/>
  <c r="BA363" i="4" s="1"/>
  <c r="AZ363" i="4"/>
  <c r="AK326" i="4"/>
  <c r="AX326" i="4" s="1"/>
  <c r="AW326" i="4"/>
  <c r="AL319" i="4"/>
  <c r="AX319" i="4"/>
  <c r="AN358" i="4"/>
  <c r="AZ358" i="4"/>
  <c r="AO313" i="4"/>
  <c r="BB313" i="4" s="1"/>
  <c r="BA313" i="4"/>
  <c r="AM390" i="4"/>
  <c r="AZ390" i="4" s="1"/>
  <c r="AY390" i="4"/>
  <c r="AL25" i="4"/>
  <c r="AY25" i="4" s="1"/>
  <c r="AX25" i="4"/>
  <c r="AO62" i="4"/>
  <c r="BA62" i="4"/>
  <c r="AM362" i="4"/>
  <c r="AZ362" i="4" s="1"/>
  <c r="AY362" i="4"/>
  <c r="AL209" i="4"/>
  <c r="AX209" i="4"/>
  <c r="AK289" i="4"/>
  <c r="AW289" i="4"/>
  <c r="AL135" i="4"/>
  <c r="AX135" i="4"/>
  <c r="AK249" i="4"/>
  <c r="AW249" i="4"/>
  <c r="AK463" i="4"/>
  <c r="AX463" i="4" s="1"/>
  <c r="AW463" i="4"/>
  <c r="AK153" i="4"/>
  <c r="AW153" i="4"/>
  <c r="AM17" i="4"/>
  <c r="AY17" i="4"/>
  <c r="AN343" i="4"/>
  <c r="AZ343" i="4"/>
  <c r="AL426" i="4"/>
  <c r="AY426" i="4" s="1"/>
  <c r="AX426" i="4"/>
  <c r="AM302" i="4"/>
  <c r="AY302" i="4"/>
  <c r="AO185" i="4"/>
  <c r="BA185" i="4"/>
  <c r="AN469" i="4"/>
  <c r="AZ469" i="4"/>
  <c r="AM95" i="4"/>
  <c r="AY95" i="4"/>
  <c r="AN396" i="4"/>
  <c r="AZ396" i="4"/>
  <c r="AO223" i="4"/>
  <c r="BB223" i="4" s="1"/>
  <c r="BA223" i="4"/>
  <c r="AM75" i="4"/>
  <c r="AZ75" i="4" s="1"/>
  <c r="AY75" i="4"/>
  <c r="AM341" i="4"/>
  <c r="AZ341" i="4" s="1"/>
  <c r="AY341" i="4"/>
  <c r="AM334" i="4"/>
  <c r="AZ334" i="4" s="1"/>
  <c r="AY334" i="4"/>
  <c r="AN316" i="4"/>
  <c r="AZ316" i="4"/>
  <c r="AP257" i="4"/>
  <c r="BB257" i="4"/>
  <c r="AN345" i="4"/>
  <c r="BA345" i="4" s="1"/>
  <c r="AZ345" i="4"/>
  <c r="AN206" i="4"/>
  <c r="BA206" i="4" s="1"/>
  <c r="AZ206" i="4"/>
  <c r="AP122" i="4"/>
  <c r="BB122" i="4"/>
  <c r="AO284" i="4"/>
  <c r="BA284" i="4"/>
  <c r="AQ440" i="4"/>
  <c r="BC440" i="4"/>
  <c r="AM342" i="4"/>
  <c r="AY342" i="4"/>
  <c r="AN419" i="4"/>
  <c r="BA419" i="4" s="1"/>
  <c r="AZ419" i="4"/>
  <c r="AN297" i="4"/>
  <c r="AZ297" i="4"/>
  <c r="AL120" i="4"/>
  <c r="AX120" i="4"/>
  <c r="AR194" i="4"/>
  <c r="BE194" i="4" s="1"/>
  <c r="BD194" i="4"/>
  <c r="AN268" i="4"/>
  <c r="AZ268" i="4"/>
  <c r="AM287" i="4"/>
  <c r="AY287" i="4"/>
  <c r="AM175" i="4"/>
  <c r="AY175" i="4"/>
  <c r="AO108" i="4"/>
  <c r="BA108" i="4"/>
  <c r="AN173" i="4"/>
  <c r="AZ173" i="4"/>
  <c r="AN479" i="4"/>
  <c r="AZ479" i="4"/>
  <c r="AP393" i="4"/>
  <c r="BC393" i="4" s="1"/>
  <c r="BB393" i="4"/>
  <c r="AP246" i="4"/>
  <c r="BB246" i="4"/>
  <c r="AN798" i="4"/>
  <c r="AZ798" i="4"/>
  <c r="AO599" i="4"/>
  <c r="BB599" i="4" s="1"/>
  <c r="BA599" i="4"/>
  <c r="AM592" i="4"/>
  <c r="AZ592" i="4" s="1"/>
  <c r="AY592" i="4"/>
  <c r="AO640" i="4"/>
  <c r="BB640" i="4" s="1"/>
  <c r="BA640" i="4"/>
  <c r="AM695" i="4"/>
  <c r="AZ695" i="4" s="1"/>
  <c r="AY695" i="4"/>
  <c r="AO854" i="4"/>
  <c r="BA854" i="4"/>
  <c r="AL538" i="4"/>
  <c r="AY538" i="4" s="1"/>
  <c r="AX538" i="4"/>
  <c r="AL540" i="4"/>
  <c r="AX540" i="4"/>
  <c r="AM707" i="4"/>
  <c r="AY707" i="4"/>
  <c r="AM692" i="4"/>
  <c r="AY692" i="4"/>
  <c r="AN820" i="4"/>
  <c r="BA820" i="4" s="1"/>
  <c r="AZ820" i="4"/>
  <c r="AK535" i="4"/>
  <c r="AX535" i="4" s="1"/>
  <c r="AW535" i="4"/>
  <c r="AM593" i="4"/>
  <c r="AY593" i="4"/>
  <c r="AM830" i="4"/>
  <c r="AY830" i="4"/>
  <c r="AN668" i="4"/>
  <c r="BA668" i="4" s="1"/>
  <c r="AZ668" i="4"/>
  <c r="AK545" i="4"/>
  <c r="AX545" i="4" s="1"/>
  <c r="AW545" i="4"/>
  <c r="AN565" i="4"/>
  <c r="BA565" i="4" s="1"/>
  <c r="AZ565" i="4"/>
  <c r="AO819" i="4"/>
  <c r="BA819" i="4"/>
  <c r="AL742" i="4"/>
  <c r="AY742" i="4" s="1"/>
  <c r="AX742" i="4"/>
  <c r="AK705" i="4"/>
  <c r="AX705" i="4" s="1"/>
  <c r="AW705" i="4"/>
  <c r="AO550" i="4"/>
  <c r="BA550" i="4"/>
  <c r="AO828" i="4"/>
  <c r="BA828" i="4"/>
  <c r="AM779" i="4"/>
  <c r="AZ779" i="4" s="1"/>
  <c r="AY779" i="4"/>
  <c r="AN504" i="4"/>
  <c r="BA504" i="4" s="1"/>
  <c r="AZ504" i="4"/>
  <c r="AK577" i="4"/>
  <c r="AX577" i="4" s="1"/>
  <c r="AW577" i="4"/>
  <c r="AN495" i="4"/>
  <c r="AZ495" i="4"/>
  <c r="AM581" i="4"/>
  <c r="AZ581" i="4" s="1"/>
  <c r="AY581" i="4"/>
  <c r="AP549" i="4"/>
  <c r="BC549" i="4" s="1"/>
  <c r="BB549" i="4"/>
  <c r="AL688" i="4"/>
  <c r="AY688" i="4" s="1"/>
  <c r="AX688" i="4"/>
  <c r="AM678" i="4"/>
  <c r="AZ678" i="4" s="1"/>
  <c r="AY678" i="4"/>
  <c r="AM859" i="4"/>
  <c r="AZ859" i="4" s="1"/>
  <c r="AY859" i="4"/>
  <c r="AL587" i="4"/>
  <c r="AX587" i="4"/>
  <c r="AQ610" i="4"/>
  <c r="BC610" i="4"/>
  <c r="AO494" i="4"/>
  <c r="BA494" i="4"/>
  <c r="AM501" i="4"/>
  <c r="AZ501" i="4" s="1"/>
  <c r="AY501" i="4"/>
  <c r="AK532" i="4"/>
  <c r="AX532" i="4" s="1"/>
  <c r="AW532" i="4"/>
  <c r="AN721" i="4"/>
  <c r="BA721" i="4" s="1"/>
  <c r="AZ721" i="4"/>
  <c r="AK674" i="4"/>
  <c r="AX674" i="4" s="1"/>
  <c r="AW674" i="4"/>
  <c r="AN505" i="4"/>
  <c r="BA505" i="4" s="1"/>
  <c r="AZ505" i="4"/>
  <c r="AM778" i="4"/>
  <c r="AZ778" i="4" s="1"/>
  <c r="AY778" i="4"/>
  <c r="AM719" i="4"/>
  <c r="AY719" i="4"/>
  <c r="AM596" i="4"/>
  <c r="AZ596" i="4" s="1"/>
  <c r="AY596" i="4"/>
  <c r="AM715" i="4"/>
  <c r="AY715" i="4"/>
  <c r="AL850" i="4"/>
  <c r="AX850" i="4"/>
  <c r="AL789" i="4"/>
  <c r="AX789" i="4"/>
  <c r="AN782" i="4"/>
  <c r="AZ782" i="4"/>
  <c r="AK555" i="4"/>
  <c r="AW555" i="4"/>
  <c r="AL693" i="4"/>
  <c r="AY693" i="4" s="1"/>
  <c r="AX693" i="4"/>
  <c r="AN604" i="4"/>
  <c r="BA604" i="4" s="1"/>
  <c r="AZ604" i="4"/>
  <c r="AM753" i="4"/>
  <c r="AZ753" i="4" s="1"/>
  <c r="AY753" i="4"/>
  <c r="AN654" i="4"/>
  <c r="BA654" i="4" s="1"/>
  <c r="AZ654" i="4"/>
  <c r="AM729" i="4"/>
  <c r="AY729" i="4"/>
  <c r="AK584" i="4"/>
  <c r="AX584" i="4" s="1"/>
  <c r="AW584" i="4"/>
  <c r="AN534" i="4"/>
  <c r="BA534" i="4" s="1"/>
  <c r="AZ534" i="4"/>
  <c r="AL600" i="4"/>
  <c r="AY600" i="4" s="1"/>
  <c r="AX600" i="4"/>
  <c r="AL514" i="4"/>
  <c r="AY514" i="4" s="1"/>
  <c r="AX514" i="4"/>
  <c r="AP513" i="4"/>
  <c r="BB513" i="4"/>
  <c r="AO809" i="4"/>
  <c r="BB809" i="4" s="1"/>
  <c r="BA809" i="4"/>
  <c r="AO646" i="4"/>
  <c r="BB646" i="4" s="1"/>
  <c r="BA646" i="4"/>
  <c r="AM858" i="4"/>
  <c r="AZ858" i="4" s="1"/>
  <c r="AY858" i="4"/>
  <c r="AM727" i="4"/>
  <c r="AZ727" i="4" s="1"/>
  <c r="AY727" i="4"/>
  <c r="AL815" i="4"/>
  <c r="AX815" i="4"/>
  <c r="AM484" i="4"/>
  <c r="AZ484" i="4" s="1"/>
  <c r="AY484" i="4"/>
  <c r="AL618" i="4"/>
  <c r="AY618" i="4" s="1"/>
  <c r="AX618" i="4"/>
  <c r="AL558" i="4"/>
  <c r="AX558" i="4"/>
  <c r="AN737" i="4"/>
  <c r="AZ737" i="4"/>
  <c r="AL672" i="4"/>
  <c r="AY672" i="4" s="1"/>
  <c r="AX672" i="4"/>
  <c r="AN609" i="4"/>
  <c r="AZ609" i="4"/>
  <c r="AM607" i="4"/>
  <c r="AY607" i="4"/>
  <c r="AM817" i="4"/>
  <c r="AZ817" i="4" s="1"/>
  <c r="AY817" i="4"/>
  <c r="AN631" i="4"/>
  <c r="BA631" i="4" s="1"/>
  <c r="AZ631" i="4"/>
  <c r="AN832" i="4"/>
  <c r="BA832" i="4" s="1"/>
  <c r="AZ832" i="4"/>
  <c r="AO605" i="4"/>
  <c r="BB605" i="4" s="1"/>
  <c r="BA605" i="4"/>
  <c r="AO785" i="4"/>
  <c r="BB785" i="4" s="1"/>
  <c r="BA785" i="4"/>
  <c r="AL586" i="4"/>
  <c r="AY586" i="4" s="1"/>
  <c r="AX586" i="4"/>
  <c r="AL824" i="4"/>
  <c r="AX824" i="4"/>
  <c r="AL527" i="4"/>
  <c r="AX527" i="4"/>
  <c r="AO570" i="4"/>
  <c r="BA570" i="4"/>
  <c r="AK856" i="4"/>
  <c r="AX856" i="4" s="1"/>
  <c r="AW856" i="4"/>
  <c r="AK643" i="4"/>
  <c r="AX643" i="4" s="1"/>
  <c r="AW643" i="4"/>
  <c r="AK686" i="4"/>
  <c r="AX686" i="4" s="1"/>
  <c r="AW686" i="4"/>
  <c r="AL531" i="4"/>
  <c r="AY531" i="4" s="1"/>
  <c r="AX531" i="4"/>
  <c r="AM759" i="4"/>
  <c r="AZ759" i="4" s="1"/>
  <c r="AY759" i="4"/>
  <c r="AO661" i="4"/>
  <c r="BA661" i="4"/>
  <c r="AL512" i="4"/>
  <c r="AX512" i="4"/>
  <c r="AN598" i="4"/>
  <c r="AZ598" i="4"/>
  <c r="AK601" i="4"/>
  <c r="AW601" i="4"/>
  <c r="AM756" i="4"/>
  <c r="AZ756" i="4" s="1"/>
  <c r="AY756" i="4"/>
  <c r="AM685" i="4"/>
  <c r="AZ685" i="4" s="1"/>
  <c r="AY685" i="4"/>
  <c r="AM663" i="4"/>
  <c r="AY663" i="4"/>
  <c r="AL842" i="4"/>
  <c r="AX842" i="4"/>
  <c r="AL736" i="4"/>
  <c r="AY736" i="4" s="1"/>
  <c r="AX736" i="4"/>
  <c r="AM491" i="4"/>
  <c r="AY491" i="4"/>
  <c r="AO810" i="4"/>
  <c r="BB810" i="4" s="1"/>
  <c r="BA810" i="4"/>
  <c r="AK860" i="4"/>
  <c r="AW860" i="4"/>
  <c r="AO681" i="4"/>
  <c r="BB681" i="4" s="1"/>
  <c r="BA681" i="4"/>
  <c r="AM853" i="4"/>
  <c r="AZ853" i="4" s="1"/>
  <c r="AY853" i="4"/>
  <c r="AL552" i="4"/>
  <c r="AX552" i="4"/>
  <c r="AL848" i="4"/>
  <c r="AY848" i="4" s="1"/>
  <c r="AX848" i="4"/>
  <c r="AN797" i="4"/>
  <c r="AZ797" i="4"/>
  <c r="AO808" i="4"/>
  <c r="BA808" i="4"/>
  <c r="AM750" i="4"/>
  <c r="AY750" i="4"/>
  <c r="AN763" i="4"/>
  <c r="AZ763" i="4"/>
  <c r="AL743" i="4"/>
  <c r="AX743" i="4"/>
  <c r="AM766" i="4"/>
  <c r="AY766" i="4"/>
  <c r="AM790" i="4"/>
  <c r="AY790" i="4"/>
  <c r="AL499" i="4"/>
  <c r="AX499" i="4"/>
  <c r="AK698" i="4"/>
  <c r="AW698" i="4"/>
  <c r="AL548" i="4"/>
  <c r="AY548" i="4" s="1"/>
  <c r="AX548" i="4"/>
  <c r="AM767" i="4"/>
  <c r="AZ767" i="4" s="1"/>
  <c r="AY767" i="4"/>
  <c r="AM845" i="4"/>
  <c r="AY845" i="4"/>
  <c r="AN597" i="4"/>
  <c r="AZ597" i="4"/>
  <c r="AN748" i="4"/>
  <c r="BA748" i="4" s="1"/>
  <c r="AZ748" i="4"/>
  <c r="AM780" i="4"/>
  <c r="AZ780" i="4" s="1"/>
  <c r="AY780" i="4"/>
  <c r="AO576" i="4"/>
  <c r="BA576" i="4"/>
  <c r="AK632" i="4"/>
  <c r="AX632" i="4" s="1"/>
  <c r="AW632" i="4"/>
  <c r="AN500" i="4"/>
  <c r="AZ500" i="4"/>
  <c r="AM578" i="4"/>
  <c r="AZ578" i="4" s="1"/>
  <c r="AY578" i="4"/>
  <c r="AO744" i="4"/>
  <c r="BA744" i="4"/>
  <c r="AL703" i="4"/>
  <c r="AX703" i="4"/>
  <c r="AL497" i="4"/>
  <c r="AX497" i="4"/>
  <c r="AO367" i="4"/>
  <c r="BB367" i="4" s="1"/>
  <c r="BA367" i="4"/>
  <c r="AM634" i="4"/>
  <c r="AY634" i="4"/>
  <c r="AN582" i="4"/>
  <c r="AZ582" i="4"/>
  <c r="AM846" i="4"/>
  <c r="AY846" i="4"/>
  <c r="AM575" i="4"/>
  <c r="AY575" i="4"/>
  <c r="AM503" i="4"/>
  <c r="AY503" i="4"/>
  <c r="AM664" i="4"/>
  <c r="AY664" i="4"/>
  <c r="AN773" i="4"/>
  <c r="BA773" i="4" s="1"/>
  <c r="AZ773" i="4"/>
  <c r="AN561" i="4"/>
  <c r="BA561" i="4" s="1"/>
  <c r="AZ561" i="4"/>
  <c r="AM590" i="4"/>
  <c r="AZ590" i="4" s="1"/>
  <c r="AY590" i="4"/>
  <c r="AM40" i="4"/>
  <c r="AY40" i="4"/>
  <c r="AL669" i="4"/>
  <c r="AX669" i="4"/>
  <c r="AO522" i="4"/>
  <c r="BA522" i="4"/>
  <c r="AO840" i="4"/>
  <c r="BB840" i="4" s="1"/>
  <c r="BA840" i="4"/>
  <c r="AM562" i="4"/>
  <c r="AZ562" i="4" s="1"/>
  <c r="AY562" i="4"/>
  <c r="AM547" i="4"/>
  <c r="AZ547" i="4" s="1"/>
  <c r="AY547" i="4"/>
  <c r="AL823" i="4"/>
  <c r="AY823" i="4" s="1"/>
  <c r="AX823" i="4"/>
  <c r="AN796" i="4"/>
  <c r="AZ796" i="4"/>
  <c r="AM537" i="4"/>
  <c r="AY537" i="4"/>
  <c r="AM583" i="4"/>
  <c r="AY583" i="4"/>
  <c r="AO145" i="4"/>
  <c r="BB145" i="4" s="1"/>
  <c r="BA145" i="4"/>
  <c r="AM554" i="4"/>
  <c r="AY554" i="4"/>
  <c r="AN394" i="4"/>
  <c r="AZ394" i="4"/>
  <c r="AP656" i="4"/>
  <c r="BB656" i="4"/>
  <c r="AM675" i="4"/>
  <c r="AY675" i="4"/>
  <c r="AM160" i="4"/>
  <c r="AZ160" i="4" s="1"/>
  <c r="AY160" i="4"/>
  <c r="AP716" i="4"/>
  <c r="BB716" i="4"/>
  <c r="AO793" i="4"/>
  <c r="BA793" i="4"/>
  <c r="AP101" i="4"/>
  <c r="BC101" i="4" s="1"/>
  <c r="BB101" i="4"/>
  <c r="AO211" i="4"/>
  <c r="BA211" i="4"/>
  <c r="AN10" i="4"/>
  <c r="AZ10" i="4"/>
  <c r="AN509" i="4"/>
  <c r="AZ509" i="4"/>
  <c r="AQ74" i="4"/>
  <c r="BC74" i="4"/>
  <c r="AN83" i="4"/>
  <c r="AZ83" i="4"/>
  <c r="AO157" i="4"/>
  <c r="BA157" i="4"/>
  <c r="AR308" i="4"/>
  <c r="BE308" i="4" s="1"/>
  <c r="BD308" i="4"/>
  <c r="AL462" i="4"/>
  <c r="AX462" i="4"/>
  <c r="AO115" i="4"/>
  <c r="BA115" i="4"/>
  <c r="AO251" i="4"/>
  <c r="BA251" i="4"/>
  <c r="AL291" i="4"/>
  <c r="AX291" i="4"/>
  <c r="AK70" i="4"/>
  <c r="AW70" i="4"/>
  <c r="AP85" i="4"/>
  <c r="BB85" i="4"/>
  <c r="AM79" i="4"/>
  <c r="AY79" i="4"/>
  <c r="AL312" i="4"/>
  <c r="AX312" i="4"/>
  <c r="AK464" i="4"/>
  <c r="AW464" i="4"/>
  <c r="AP243" i="4"/>
  <c r="BB243" i="4"/>
  <c r="AL835" i="4"/>
  <c r="AX835" i="4"/>
  <c r="AL659" i="4"/>
  <c r="AX659" i="4"/>
  <c r="AL580" i="4"/>
  <c r="AX580" i="4"/>
  <c r="AK802" i="4"/>
  <c r="AW802" i="4"/>
  <c r="AL724" i="4"/>
  <c r="AX724" i="4"/>
  <c r="AK486" i="4"/>
  <c r="AW486" i="4"/>
  <c r="AO236" i="4"/>
  <c r="BA236" i="4"/>
  <c r="AL217" i="4"/>
  <c r="AX217" i="4"/>
  <c r="AM176" i="4"/>
  <c r="AY176" i="4"/>
  <c r="AM172" i="4"/>
  <c r="AY172" i="4"/>
  <c r="AO373" i="4"/>
  <c r="BA373" i="4"/>
  <c r="AM805" i="4"/>
  <c r="AY805" i="4"/>
  <c r="AK507" i="4"/>
  <c r="AW507" i="4"/>
  <c r="AK769" i="4"/>
  <c r="AW769" i="4"/>
  <c r="AN775" i="4"/>
  <c r="AZ775" i="4"/>
  <c r="AM847" i="4"/>
  <c r="AY847" i="4"/>
  <c r="AM826" i="4"/>
  <c r="AY826" i="4"/>
  <c r="AM726" i="4"/>
  <c r="AY726" i="4"/>
  <c r="AN831" i="4"/>
  <c r="AZ831" i="4"/>
  <c r="AL851" i="4"/>
  <c r="AX851" i="4"/>
  <c r="AL651" i="4"/>
  <c r="AX651" i="4"/>
  <c r="AO781" i="4"/>
  <c r="BA781" i="4"/>
  <c r="AK589" i="4"/>
  <c r="AW589" i="4"/>
  <c r="AN735" i="4"/>
  <c r="AZ735" i="4"/>
  <c r="AP533" i="4"/>
  <c r="BB533" i="4"/>
  <c r="AO649" i="4"/>
  <c r="BB649" i="4" s="1"/>
  <c r="BA649" i="4"/>
  <c r="AN485" i="4"/>
  <c r="AZ485" i="4"/>
  <c r="AK622" i="4"/>
  <c r="AW622" i="4"/>
  <c r="AL635" i="4"/>
  <c r="AX635" i="4"/>
  <c r="AK568" i="4"/>
  <c r="AW568" i="4"/>
  <c r="AK694" i="4"/>
  <c r="AW694" i="4"/>
  <c r="AN636" i="4"/>
  <c r="AZ636" i="4"/>
  <c r="AO569" i="4"/>
  <c r="BA569" i="4"/>
  <c r="AN733" i="4"/>
  <c r="AZ733" i="4"/>
  <c r="AM792" i="4"/>
  <c r="AY792" i="4"/>
  <c r="AM625" i="4"/>
  <c r="AY625" i="4"/>
  <c r="AL612" i="4"/>
  <c r="AX612" i="4"/>
  <c r="AK723" i="4"/>
  <c r="AW723" i="4"/>
  <c r="AP623" i="4"/>
  <c r="BB623" i="4"/>
  <c r="AN838" i="4"/>
  <c r="AZ838" i="4"/>
  <c r="AP559" i="4"/>
  <c r="BB559" i="4"/>
  <c r="AN787" i="4"/>
  <c r="AZ787" i="4"/>
  <c r="AN738" i="4"/>
  <c r="AZ738" i="4"/>
  <c r="AM557" i="4"/>
  <c r="AY557" i="4"/>
  <c r="AN487" i="4"/>
  <c r="AZ487" i="4"/>
  <c r="AM639" i="4"/>
  <c r="AN639" i="4" s="1"/>
  <c r="BA639" i="4" s="1"/>
  <c r="AY639" i="4"/>
  <c r="AN821" i="4"/>
  <c r="AZ821" i="4"/>
  <c r="AL566" i="4"/>
  <c r="AM566" i="4" s="1"/>
  <c r="AZ566" i="4" s="1"/>
  <c r="AX566" i="4"/>
  <c r="AP713" i="4"/>
  <c r="BB713" i="4"/>
  <c r="AM807" i="4"/>
  <c r="AY807" i="4"/>
  <c r="AK722" i="4"/>
  <c r="AW722" i="4"/>
  <c r="AN843" i="4"/>
  <c r="BA843" i="4" s="1"/>
  <c r="AZ843" i="4"/>
  <c r="AM630" i="4"/>
  <c r="AY630" i="4"/>
  <c r="AP660" i="4"/>
  <c r="BB660" i="4"/>
  <c r="AM147" i="4"/>
  <c r="AY147" i="4"/>
  <c r="AQ261" i="4"/>
  <c r="BC261" i="4"/>
  <c r="AN455" i="4"/>
  <c r="AZ455" i="4"/>
  <c r="AM169" i="4"/>
  <c r="AY169" i="4"/>
  <c r="AO242" i="4"/>
  <c r="BA242" i="4"/>
  <c r="AN235" i="4"/>
  <c r="AZ235" i="4"/>
  <c r="AO210" i="4"/>
  <c r="BA210" i="4"/>
  <c r="AM130" i="4"/>
  <c r="AY130" i="4"/>
  <c r="AL293" i="4"/>
  <c r="AX293" i="4"/>
  <c r="AM380" i="4"/>
  <c r="AY380" i="4"/>
  <c r="AN14" i="4"/>
  <c r="AZ14" i="4"/>
  <c r="AL21" i="4"/>
  <c r="AX21" i="4"/>
  <c r="AM271" i="4"/>
  <c r="AY271" i="4"/>
  <c r="AN320" i="4"/>
  <c r="AZ320" i="4"/>
  <c r="AM207" i="4"/>
  <c r="AY207" i="4"/>
  <c r="AN123" i="4"/>
  <c r="AZ123" i="4"/>
  <c r="AO409" i="4"/>
  <c r="BA409" i="4"/>
  <c r="AO171" i="4"/>
  <c r="BA171" i="4"/>
  <c r="AQ82" i="4"/>
  <c r="BC82" i="4"/>
  <c r="AM430" i="4"/>
  <c r="AY430" i="4"/>
  <c r="AN124" i="4"/>
  <c r="AZ124" i="4"/>
  <c r="AO107" i="4"/>
  <c r="BA107" i="4"/>
  <c r="AN309" i="4"/>
  <c r="AZ309" i="4"/>
  <c r="AO411" i="4"/>
  <c r="BA411" i="4"/>
  <c r="AL7" i="4"/>
  <c r="AX7" i="4"/>
  <c r="AP94" i="4"/>
  <c r="BB94" i="4"/>
  <c r="AO263" i="4"/>
  <c r="BA263" i="4"/>
  <c r="AM481" i="4"/>
  <c r="AY481" i="4"/>
  <c r="AN165" i="4"/>
  <c r="AZ165" i="4"/>
  <c r="AN332" i="4"/>
  <c r="AZ332" i="4"/>
  <c r="AN42" i="4"/>
  <c r="AZ42" i="4"/>
  <c r="AM84" i="4"/>
  <c r="AY84" i="4"/>
  <c r="AP359" i="4"/>
  <c r="BB359" i="4"/>
  <c r="AQ6" i="4"/>
  <c r="BC6" i="4"/>
  <c r="AN294" i="4"/>
  <c r="AZ294" i="4"/>
  <c r="AR99" i="4"/>
  <c r="BE99" i="4" s="1"/>
  <c r="BD99" i="4"/>
  <c r="AL414" i="4"/>
  <c r="AX414" i="4"/>
  <c r="AL322" i="4"/>
  <c r="AX322" i="4"/>
  <c r="AO267" i="4"/>
  <c r="BA267" i="4"/>
  <c r="AP138" i="4"/>
  <c r="BB138" i="4"/>
  <c r="AN86" i="4"/>
  <c r="AZ86" i="4"/>
  <c r="AM227" i="4"/>
  <c r="AY227" i="4"/>
  <c r="AP45" i="4"/>
  <c r="BB45" i="4"/>
  <c r="AK437" i="4"/>
  <c r="AW437" i="4"/>
  <c r="AK166" i="4"/>
  <c r="AW166" i="4"/>
  <c r="AN310" i="4"/>
  <c r="AZ310" i="4"/>
  <c r="AO279" i="4"/>
  <c r="BA279" i="4"/>
  <c r="AM15" i="4"/>
  <c r="AY15" i="4"/>
  <c r="AR324" i="4"/>
  <c r="BE324" i="4" s="1"/>
  <c r="BD324" i="4"/>
  <c r="AQ162" i="4"/>
  <c r="BC162" i="4"/>
  <c r="AL451" i="4"/>
  <c r="AX451" i="4"/>
  <c r="AL205" i="4"/>
  <c r="AX205" i="4"/>
  <c r="AN330" i="4"/>
  <c r="AZ330" i="4"/>
  <c r="AP148" i="4"/>
  <c r="BB148" i="4"/>
  <c r="AN349" i="4"/>
  <c r="AZ349" i="4"/>
  <c r="AN259" i="4"/>
  <c r="AZ259" i="4"/>
  <c r="AO357" i="4"/>
  <c r="BB357" i="4" s="1"/>
  <c r="AQ427" i="4"/>
  <c r="BC427" i="4"/>
  <c r="AL311" i="4"/>
  <c r="AX311" i="4"/>
  <c r="AM350" i="4"/>
  <c r="AY350" i="4"/>
  <c r="AK299" i="4"/>
  <c r="AW299" i="4"/>
  <c r="AM452" i="4"/>
  <c r="AY452" i="4"/>
  <c r="AO435" i="4"/>
  <c r="BA435" i="4"/>
  <c r="AR90" i="4"/>
  <c r="BE90" i="4" s="1"/>
  <c r="BD90" i="4"/>
  <c r="AQ395" i="4"/>
  <c r="BC395" i="4"/>
  <c r="AO4" i="4"/>
  <c r="BA4" i="4"/>
  <c r="AN189" i="4"/>
  <c r="AZ189" i="4"/>
  <c r="AO258" i="4"/>
  <c r="BA258" i="4"/>
  <c r="AN77" i="4"/>
  <c r="AZ77" i="4"/>
  <c r="AQ221" i="4"/>
  <c r="BC221" i="4"/>
  <c r="AL300" i="4"/>
  <c r="AX300" i="4"/>
  <c r="AM52" i="4"/>
  <c r="AY52" i="4"/>
  <c r="AM266" i="4"/>
  <c r="AY266" i="4"/>
  <c r="AL13" i="4"/>
  <c r="AX13" i="4"/>
  <c r="AP298" i="4"/>
  <c r="AN133" i="4"/>
  <c r="AZ133" i="4"/>
  <c r="AN260" i="4"/>
  <c r="BA260" i="4" s="1"/>
  <c r="AZ260" i="4"/>
  <c r="AM37" i="4"/>
  <c r="AY37" i="4"/>
  <c r="AP22" i="4"/>
  <c r="BB22" i="4"/>
  <c r="AQ372" i="4"/>
  <c r="BC372" i="4"/>
  <c r="AP125" i="4"/>
  <c r="BB125" i="4"/>
  <c r="AK275" i="4"/>
  <c r="AW275" i="4"/>
  <c r="AO202" i="4"/>
  <c r="BA202" i="4"/>
  <c r="AP132" i="4"/>
  <c r="BB132" i="4"/>
  <c r="AP156" i="4"/>
  <c r="BB156" i="4"/>
  <c r="AK198" i="4"/>
  <c r="AW198" i="4"/>
  <c r="AL286" i="4"/>
  <c r="AX286" i="4"/>
  <c r="AM383" i="4"/>
  <c r="AY383" i="4"/>
  <c r="AQ376" i="4"/>
  <c r="BC376" i="4"/>
  <c r="AM57" i="4"/>
  <c r="AY57" i="4"/>
  <c r="AO465" i="4"/>
  <c r="BA465" i="4"/>
  <c r="AL415" i="4"/>
  <c r="AX415" i="4"/>
  <c r="AN55" i="4"/>
  <c r="AZ55" i="4"/>
  <c r="AM344" i="4"/>
  <c r="AY344" i="4"/>
  <c r="AM265" i="4"/>
  <c r="AY265" i="4"/>
  <c r="AN177" i="4"/>
  <c r="BA177" i="4" s="1"/>
  <c r="AZ177" i="4"/>
  <c r="AN63" i="4"/>
  <c r="AZ63" i="4"/>
  <c r="AO431" i="4"/>
  <c r="BA431" i="4"/>
  <c r="AO158" i="4"/>
  <c r="BA158" i="4"/>
  <c r="AM457" i="4"/>
  <c r="AY457" i="4"/>
  <c r="AO368" i="4"/>
  <c r="BA368" i="4"/>
  <c r="AL352" i="4"/>
  <c r="AX352" i="4"/>
  <c r="AK167" i="4"/>
  <c r="AW167" i="4"/>
  <c r="AM480" i="4"/>
  <c r="AY480" i="4"/>
  <c r="AN121" i="4"/>
  <c r="AZ121" i="4"/>
  <c r="AM111" i="4"/>
  <c r="AZ111" i="4" s="1"/>
  <c r="AY111" i="4"/>
  <c r="AM159" i="4"/>
  <c r="AY159" i="4"/>
  <c r="AO417" i="4"/>
  <c r="BB417" i="4" s="1"/>
  <c r="BA417" i="4"/>
  <c r="AO281" i="4"/>
  <c r="BA281" i="4"/>
  <c r="AL256" i="4"/>
  <c r="AX256" i="4"/>
  <c r="AL78" i="4"/>
  <c r="AX78" i="4"/>
  <c r="AQ239" i="4"/>
  <c r="AM473" i="4"/>
  <c r="AY473" i="4"/>
  <c r="AN248" i="4"/>
  <c r="AZ248" i="4"/>
  <c r="AM321" i="4"/>
  <c r="AY321" i="4"/>
  <c r="AP224" i="4"/>
  <c r="BB224" i="4"/>
  <c r="AM453" i="4"/>
  <c r="AY453" i="4"/>
  <c r="AM151" i="4"/>
  <c r="AY151" i="4"/>
  <c r="AP16" i="4"/>
  <c r="BB16" i="4"/>
  <c r="AP128" i="4"/>
  <c r="BB128" i="4"/>
  <c r="AL225" i="4"/>
  <c r="AX225" i="4"/>
  <c r="AO449" i="4"/>
  <c r="BA449" i="4"/>
  <c r="AD421" i="4"/>
  <c r="Q421" i="1" s="1"/>
  <c r="AA776" i="4"/>
  <c r="AB776" i="4" s="1"/>
  <c r="AC776" i="4" s="1"/>
  <c r="AD735" i="4"/>
  <c r="Q735" i="1" s="1"/>
  <c r="AD818" i="4"/>
  <c r="AD822" i="4"/>
  <c r="AD658" i="4"/>
  <c r="Q658" i="1" s="1"/>
  <c r="AD791" i="4"/>
  <c r="AD660" i="4"/>
  <c r="Q660" i="1" s="1"/>
  <c r="X320" i="4"/>
  <c r="Y320" i="4" s="1"/>
  <c r="Z320" i="4" s="1"/>
  <c r="AD393" i="4"/>
  <c r="Q393" i="1" s="1"/>
  <c r="AD199" i="4"/>
  <c r="AD261" i="4"/>
  <c r="AD540" i="4"/>
  <c r="AD565" i="4"/>
  <c r="AD365" i="4"/>
  <c r="AD787" i="4"/>
  <c r="Q787" i="1" s="1"/>
  <c r="AD36" i="4"/>
  <c r="AD510" i="4"/>
  <c r="Q510" i="1" s="1"/>
  <c r="AD406" i="4"/>
  <c r="Q406" i="1" s="1"/>
  <c r="AD240" i="4"/>
  <c r="Q240" i="1" s="1"/>
  <c r="AD225" i="4"/>
  <c r="AD532" i="4"/>
  <c r="AD58" i="4"/>
  <c r="W73" i="4"/>
  <c r="AD802" i="4"/>
  <c r="Q802" i="1" s="1"/>
  <c r="AD241" i="4"/>
  <c r="Q241" i="1" s="1"/>
  <c r="AD687" i="4"/>
  <c r="Q687" i="1" s="1"/>
  <c r="AD396" i="4"/>
  <c r="Q396" i="1" s="1"/>
  <c r="AD40" i="4"/>
  <c r="Q40" i="1" s="1"/>
  <c r="AD670" i="4"/>
  <c r="AD615" i="4"/>
  <c r="Q615" i="1" s="1"/>
  <c r="AD734" i="4"/>
  <c r="AD602" i="4"/>
  <c r="AD214" i="4"/>
  <c r="AD106" i="4"/>
  <c r="AD513" i="4"/>
  <c r="AD98" i="4"/>
  <c r="Q98" i="1" s="1"/>
  <c r="AD54" i="4"/>
  <c r="Q54" i="1" s="1"/>
  <c r="AD16" i="4"/>
  <c r="Q16" i="1" s="1"/>
  <c r="AD283" i="4"/>
  <c r="AD255" i="4"/>
  <c r="Q255" i="1" s="1"/>
  <c r="W101" i="4"/>
  <c r="AD88" i="4"/>
  <c r="Q88" i="1" s="1"/>
  <c r="AD331" i="4"/>
  <c r="Q331" i="1" s="1"/>
  <c r="AD202" i="4"/>
  <c r="AB337" i="4"/>
  <c r="AC337" i="4" s="1"/>
  <c r="AD237" i="4"/>
  <c r="Z155" i="4"/>
  <c r="AA155" i="4" s="1"/>
  <c r="AB155" i="4" s="1"/>
  <c r="AC155" i="4" s="1"/>
  <c r="AD160" i="4"/>
  <c r="AD47" i="4"/>
  <c r="AD21" i="4"/>
  <c r="AD386" i="4"/>
  <c r="AD83" i="4"/>
  <c r="AD7" i="4"/>
  <c r="AD423" i="4"/>
  <c r="AD441" i="4"/>
  <c r="AD407" i="4"/>
  <c r="AD79" i="4"/>
  <c r="AD222" i="4"/>
  <c r="Q222" i="1" s="1"/>
  <c r="AD185" i="4"/>
  <c r="AD405" i="4"/>
  <c r="AD464" i="4"/>
  <c r="Q464" i="1" s="1"/>
  <c r="AD118" i="4"/>
  <c r="AD279" i="4"/>
  <c r="AD678" i="4"/>
  <c r="AD523" i="4"/>
  <c r="Q523" i="1" s="1"/>
  <c r="AD460" i="4"/>
  <c r="AD23" i="4"/>
  <c r="AD231" i="4"/>
  <c r="AD271" i="4"/>
  <c r="AD230" i="4"/>
  <c r="AD114" i="4"/>
  <c r="Q114" i="1" s="1"/>
  <c r="AD548" i="4"/>
  <c r="AD376" i="4"/>
  <c r="Q376" i="1" s="1"/>
  <c r="X306" i="4"/>
  <c r="X229" i="4"/>
  <c r="V285" i="4"/>
  <c r="W6" i="4"/>
  <c r="X6" i="4" s="1"/>
  <c r="V301" i="4"/>
  <c r="Y440" i="4"/>
  <c r="Z440" i="4" s="1"/>
  <c r="X400" i="4"/>
  <c r="Y455" i="4"/>
  <c r="Z455" i="4" s="1"/>
  <c r="AA455" i="4" s="1"/>
  <c r="AB455" i="4" s="1"/>
  <c r="AD134" i="4"/>
  <c r="Q134" i="1" s="1"/>
  <c r="X644" i="4"/>
  <c r="Z495" i="4"/>
  <c r="AA495" i="4" s="1"/>
  <c r="AB495" i="4" s="1"/>
  <c r="AC495" i="4" s="1"/>
  <c r="Z512" i="4"/>
  <c r="V597" i="4"/>
  <c r="Z557" i="4"/>
  <c r="AD674" i="4"/>
  <c r="Q674" i="1" s="1"/>
  <c r="AA598" i="4"/>
  <c r="AB598" i="4" s="1"/>
  <c r="AC598" i="4" s="1"/>
  <c r="Y701" i="4"/>
  <c r="V638" i="4"/>
  <c r="V541" i="4"/>
  <c r="Z543" i="4"/>
  <c r="AA543" i="4" s="1"/>
  <c r="AB543" i="4" s="1"/>
  <c r="W700" i="4"/>
  <c r="V569" i="4"/>
  <c r="Y645" i="4"/>
  <c r="W622" i="4"/>
  <c r="Y749" i="4"/>
  <c r="Z766" i="4"/>
  <c r="AA766" i="4" s="1"/>
  <c r="AB766" i="4" s="1"/>
  <c r="V739" i="4"/>
  <c r="X498" i="4"/>
  <c r="Y498" i="4" s="1"/>
  <c r="Z498" i="4" s="1"/>
  <c r="AA498" i="4" s="1"/>
  <c r="V798" i="4"/>
  <c r="X487" i="4"/>
  <c r="V781" i="4"/>
  <c r="Y684" i="4"/>
  <c r="X718" i="4"/>
  <c r="AB797" i="4"/>
  <c r="V572" i="4"/>
  <c r="V511" i="4"/>
  <c r="Y623" i="4"/>
  <c r="V827" i="4"/>
  <c r="Y799" i="4"/>
  <c r="Z799" i="4" s="1"/>
  <c r="AA799" i="4" s="1"/>
  <c r="AB799" i="4" s="1"/>
  <c r="AC799" i="4" s="1"/>
  <c r="AB816" i="4"/>
  <c r="AC816" i="4" s="1"/>
  <c r="AD816" i="4" s="1"/>
  <c r="Q816" i="1" s="1"/>
  <c r="V164" i="4"/>
  <c r="W353" i="4"/>
  <c r="AB22" i="4"/>
  <c r="AC22" i="4" s="1"/>
  <c r="Y190" i="4"/>
  <c r="Z190" i="4" s="1"/>
  <c r="AB752" i="4"/>
  <c r="V784" i="4"/>
  <c r="X779" i="4"/>
  <c r="X821" i="4"/>
  <c r="Y821" i="4" s="1"/>
  <c r="X29" i="4"/>
  <c r="X173" i="4"/>
  <c r="AB322" i="4"/>
  <c r="AC322" i="4" s="1"/>
  <c r="X247" i="4"/>
  <c r="Y247" i="4" s="1"/>
  <c r="V309" i="4"/>
  <c r="AA81" i="4"/>
  <c r="AB81" i="4" s="1"/>
  <c r="AC81" i="4" s="1"/>
  <c r="AD81" i="4" s="1"/>
  <c r="Q81" i="1" s="1"/>
  <c r="X472" i="4"/>
  <c r="Y472" i="4" s="1"/>
  <c r="Z472" i="4" s="1"/>
  <c r="AA472" i="4" s="1"/>
  <c r="AB472" i="4" s="1"/>
  <c r="AC472" i="4" s="1"/>
  <c r="Y368" i="4"/>
  <c r="Z368" i="4" s="1"/>
  <c r="AA368" i="4" s="1"/>
  <c r="AB368" i="4" s="1"/>
  <c r="AC368" i="4" s="1"/>
  <c r="AB594" i="4"/>
  <c r="Z629" i="4"/>
  <c r="AA629" i="4" s="1"/>
  <c r="AB629" i="4" s="1"/>
  <c r="AC629" i="4" s="1"/>
  <c r="W820" i="4"/>
  <c r="X640" i="4"/>
  <c r="Y640" i="4" s="1"/>
  <c r="Z640" i="4" s="1"/>
  <c r="V703" i="4"/>
  <c r="V539" i="4"/>
  <c r="X812" i="4"/>
  <c r="Y209" i="4"/>
  <c r="Z209" i="4" s="1"/>
  <c r="Z601" i="4"/>
  <c r="X759" i="4"/>
  <c r="Y292" i="4"/>
  <c r="Z292" i="4" s="1"/>
  <c r="AA292" i="4" s="1"/>
  <c r="AB292" i="4" s="1"/>
  <c r="AC292" i="4" s="1"/>
  <c r="Y69" i="4"/>
  <c r="V256" i="4"/>
  <c r="AA378" i="4"/>
  <c r="AB378" i="4" s="1"/>
  <c r="AC378" i="4" s="1"/>
  <c r="V33" i="4"/>
  <c r="W531" i="4"/>
  <c r="X531" i="4" s="1"/>
  <c r="Y531" i="4" s="1"/>
  <c r="X509" i="4"/>
  <c r="Y560" i="4"/>
  <c r="Z560" i="4" s="1"/>
  <c r="AA560" i="4" s="1"/>
  <c r="AB560" i="4" s="1"/>
  <c r="AC560" i="4" s="1"/>
  <c r="X854" i="4"/>
  <c r="V519" i="4"/>
  <c r="W663" i="4"/>
  <c r="Y72" i="4"/>
  <c r="AB109" i="4"/>
  <c r="AC109" i="4" s="1"/>
  <c r="AA169" i="4"/>
  <c r="Z153" i="4"/>
  <c r="V528" i="4"/>
  <c r="Y851" i="4"/>
  <c r="Z851" i="4" s="1"/>
  <c r="AA851" i="4" s="1"/>
  <c r="W777" i="4"/>
  <c r="W708" i="4"/>
  <c r="V529" i="4"/>
  <c r="V599" i="4"/>
  <c r="W546" i="4"/>
  <c r="X546" i="4" s="1"/>
  <c r="X544" i="4"/>
  <c r="AB467" i="4"/>
  <c r="AC467" i="4" s="1"/>
  <c r="Y128" i="4"/>
  <c r="Z128" i="4" s="1"/>
  <c r="AA128" i="4" s="1"/>
  <c r="AB128" i="4" s="1"/>
  <c r="AC128" i="4" s="1"/>
  <c r="Y272" i="4"/>
  <c r="AB344" i="4"/>
  <c r="AC344" i="4" s="1"/>
  <c r="Z461" i="4"/>
  <c r="X631" i="4"/>
  <c r="Y631" i="4" s="1"/>
  <c r="Z590" i="4"/>
  <c r="Y618" i="4"/>
  <c r="AA370" i="4"/>
  <c r="AB370" i="4" s="1"/>
  <c r="AC370" i="4" s="1"/>
  <c r="W20" i="4"/>
  <c r="X20" i="4" s="1"/>
  <c r="W39" i="4"/>
  <c r="Y753" i="4"/>
  <c r="Z753" i="4" s="1"/>
  <c r="AA753" i="4" s="1"/>
  <c r="AB753" i="4" s="1"/>
  <c r="Z527" i="4"/>
  <c r="AA527" i="4" s="1"/>
  <c r="AB527" i="4" s="1"/>
  <c r="AC527" i="4" s="1"/>
  <c r="W494" i="4"/>
  <c r="X494" i="4" s="1"/>
  <c r="W545" i="4"/>
  <c r="Y697" i="4"/>
  <c r="Z697" i="4" s="1"/>
  <c r="W847" i="4"/>
  <c r="X847" i="4" s="1"/>
  <c r="W772" i="4"/>
  <c r="X772" i="4" s="1"/>
  <c r="Y772" i="4" s="1"/>
  <c r="Z772" i="4" s="1"/>
  <c r="V690" i="4"/>
  <c r="Z559" i="4"/>
  <c r="AA559" i="4" s="1"/>
  <c r="AB559" i="4" s="1"/>
  <c r="AC559" i="4" s="1"/>
  <c r="X856" i="4"/>
  <c r="Y856" i="4" s="1"/>
  <c r="Z436" i="4"/>
  <c r="AA436" i="4" s="1"/>
  <c r="V13" i="4"/>
  <c r="Z341" i="4"/>
  <c r="AA341" i="4" s="1"/>
  <c r="AB341" i="4" s="1"/>
  <c r="AC341" i="4" s="1"/>
  <c r="Z120" i="4"/>
  <c r="AA120" i="4" s="1"/>
  <c r="AB120" i="4" s="1"/>
  <c r="AC120" i="4" s="1"/>
  <c r="V492" i="4"/>
  <c r="Z188" i="4"/>
  <c r="AA188" i="4" s="1"/>
  <c r="AB188" i="4" s="1"/>
  <c r="AC188" i="4" s="1"/>
  <c r="AA76" i="4"/>
  <c r="AB76" i="4" s="1"/>
  <c r="AC76" i="4" s="1"/>
  <c r="Y298" i="4"/>
  <c r="V366" i="4"/>
  <c r="Z384" i="4"/>
  <c r="AA384" i="4" s="1"/>
  <c r="AB384" i="4" s="1"/>
  <c r="AC384" i="4" s="1"/>
  <c r="AA312" i="4"/>
  <c r="AB312" i="4" s="1"/>
  <c r="AC312" i="4" s="1"/>
  <c r="Y456" i="4"/>
  <c r="Z456" i="4" s="1"/>
  <c r="AA456" i="4" s="1"/>
  <c r="AB456" i="4" s="1"/>
  <c r="AC456" i="4" s="1"/>
  <c r="W64" i="4"/>
  <c r="X64" i="4" s="1"/>
  <c r="Z695" i="4"/>
  <c r="AB500" i="4"/>
  <c r="AC500" i="4" s="1"/>
  <c r="X758" i="4"/>
  <c r="Y758" i="4" s="1"/>
  <c r="AA525" i="4"/>
  <c r="Y756" i="4"/>
  <c r="Z756" i="4" s="1"/>
  <c r="X566" i="4"/>
  <c r="Y566" i="4" s="1"/>
  <c r="Z566" i="4" s="1"/>
  <c r="AC671" i="4"/>
  <c r="AD671" i="4" s="1"/>
  <c r="Q671" i="1" s="1"/>
  <c r="X740" i="4"/>
  <c r="Y740" i="4" s="1"/>
  <c r="Z740" i="4" s="1"/>
  <c r="AA740" i="4" s="1"/>
  <c r="AB740" i="4" s="1"/>
  <c r="AC740" i="4" s="1"/>
  <c r="Y675" i="4"/>
  <c r="W632" i="4"/>
  <c r="W521" i="4"/>
  <c r="Y627" i="4"/>
  <c r="X761" i="4"/>
  <c r="Y761" i="4" s="1"/>
  <c r="Z761" i="4" s="1"/>
  <c r="AA761" i="4" s="1"/>
  <c r="AB761" i="4" s="1"/>
  <c r="AC761" i="4" s="1"/>
  <c r="Y788" i="4"/>
  <c r="X860" i="4"/>
  <c r="Y860" i="4" s="1"/>
  <c r="Z860" i="4" s="1"/>
  <c r="X726" i="4"/>
  <c r="Y726" i="4" s="1"/>
  <c r="W680" i="4"/>
  <c r="X549" i="4"/>
  <c r="Y549" i="4" s="1"/>
  <c r="Z549" i="4" s="1"/>
  <c r="AA549" i="4" s="1"/>
  <c r="AB549" i="4" s="1"/>
  <c r="AC549" i="4" s="1"/>
  <c r="AB706" i="4"/>
  <c r="AC706" i="4" s="1"/>
  <c r="Y390" i="4"/>
  <c r="Z390" i="4" s="1"/>
  <c r="Y605" i="4"/>
  <c r="Z605" i="4" s="1"/>
  <c r="AA605" i="4" s="1"/>
  <c r="AB605" i="4" s="1"/>
  <c r="AC605" i="4" s="1"/>
  <c r="Z737" i="4"/>
  <c r="AA831" i="4"/>
  <c r="AB831" i="4" s="1"/>
  <c r="AC831" i="4" s="1"/>
  <c r="AB520" i="4"/>
  <c r="Z266" i="4"/>
  <c r="AA266" i="4" s="1"/>
  <c r="Y563" i="4"/>
  <c r="X443" i="4"/>
  <c r="X339" i="4"/>
  <c r="Z11" i="4"/>
  <c r="AA11" i="4" s="1"/>
  <c r="AB11" i="4" s="1"/>
  <c r="V444" i="4"/>
  <c r="W444" i="4" s="1"/>
  <c r="W151" i="4"/>
  <c r="Z738" i="4"/>
  <c r="V95" i="4"/>
  <c r="V10" i="4"/>
  <c r="X374" i="4"/>
  <c r="Y52" i="4"/>
  <c r="Z52" i="4" s="1"/>
  <c r="AA52" i="4" s="1"/>
  <c r="V248" i="4"/>
  <c r="W248" i="4" s="1"/>
  <c r="X248" i="4" s="1"/>
  <c r="W416" i="4"/>
  <c r="X45" i="4"/>
  <c r="AA422" i="4"/>
  <c r="AB422" i="4" s="1"/>
  <c r="AC422" i="4" s="1"/>
  <c r="Z122" i="4"/>
  <c r="W795" i="4"/>
  <c r="X795" i="4" s="1"/>
  <c r="W783" i="4"/>
  <c r="AB709" i="4"/>
  <c r="AC709" i="4" s="1"/>
  <c r="W611" i="4"/>
  <c r="X611" i="4" s="1"/>
  <c r="Y611" i="4" s="1"/>
  <c r="X501" i="4"/>
  <c r="Y501" i="4" s="1"/>
  <c r="Y648" i="4"/>
  <c r="Z648" i="4" s="1"/>
  <c r="AA648" i="4" s="1"/>
  <c r="AB648" i="4" s="1"/>
  <c r="AC648" i="4" s="1"/>
  <c r="W608" i="4"/>
  <c r="X608" i="4" s="1"/>
  <c r="X345" i="4"/>
  <c r="Y345" i="4" s="1"/>
  <c r="Y268" i="4"/>
  <c r="Z268" i="4" s="1"/>
  <c r="AA268" i="4" s="1"/>
  <c r="AB268" i="4" s="1"/>
  <c r="AC268" i="4" s="1"/>
  <c r="Y90" i="4"/>
  <c r="Y307" i="4"/>
  <c r="V427" i="4"/>
  <c r="AA313" i="4"/>
  <c r="AB313" i="4" s="1"/>
  <c r="Z217" i="4"/>
  <c r="AA217" i="4" s="1"/>
  <c r="AD287" i="4"/>
  <c r="Q287" i="1" s="1"/>
  <c r="X730" i="4"/>
  <c r="Y732" i="4"/>
  <c r="W505" i="4"/>
  <c r="X505" i="4" s="1"/>
  <c r="Y763" i="4"/>
  <c r="W642" i="4"/>
  <c r="X642" i="4" s="1"/>
  <c r="V595" i="4"/>
  <c r="W849" i="4"/>
  <c r="X849" i="4" s="1"/>
  <c r="Y805" i="4"/>
  <c r="X681" i="4"/>
  <c r="Y681" i="4" s="1"/>
  <c r="Y506" i="4"/>
  <c r="Z506" i="4" s="1"/>
  <c r="AA506" i="4" s="1"/>
  <c r="AB506" i="4" s="1"/>
  <c r="Y578" i="4"/>
  <c r="Z578" i="4" s="1"/>
  <c r="W782" i="4"/>
  <c r="X782" i="4" s="1"/>
  <c r="Y782" i="4" s="1"/>
  <c r="W610" i="4"/>
  <c r="X610" i="4" s="1"/>
  <c r="X488" i="4"/>
  <c r="Y488" i="4" s="1"/>
  <c r="Z488" i="4" s="1"/>
  <c r="AA488" i="4" s="1"/>
  <c r="AB488" i="4" s="1"/>
  <c r="AC488" i="4" s="1"/>
  <c r="W765" i="4"/>
  <c r="X765" i="4" s="1"/>
  <c r="Y765" i="4" s="1"/>
  <c r="X853" i="4"/>
  <c r="Y604" i="4"/>
  <c r="Z604" i="4" s="1"/>
  <c r="AA604" i="4" s="1"/>
  <c r="AD727" i="4"/>
  <c r="Q727" i="1" s="1"/>
  <c r="AN389" i="4"/>
  <c r="BA389" i="4" s="1"/>
  <c r="Z805" i="4"/>
  <c r="W595" i="4"/>
  <c r="Y718" i="4"/>
  <c r="Z718" i="4" s="1"/>
  <c r="AA718" i="4" s="1"/>
  <c r="AB718" i="4" s="1"/>
  <c r="AC718" i="4" s="1"/>
  <c r="AC567" i="4"/>
  <c r="AN501" i="4"/>
  <c r="Z497" i="4"/>
  <c r="AO748" i="4"/>
  <c r="X479" i="4"/>
  <c r="AN341" i="4"/>
  <c r="BA341" i="4" s="1"/>
  <c r="Z665" i="4"/>
  <c r="AM633" i="4"/>
  <c r="AA346" i="4"/>
  <c r="AQ549" i="4"/>
  <c r="BD549" i="4" s="1"/>
  <c r="W690" i="4"/>
  <c r="X690" i="4" s="1"/>
  <c r="Q822" i="1"/>
  <c r="AL535" i="4"/>
  <c r="AY535" i="4" s="1"/>
  <c r="AC520" i="4"/>
  <c r="Y243" i="4"/>
  <c r="AB677" i="4"/>
  <c r="AP605" i="4"/>
  <c r="AM688" i="4"/>
  <c r="Z618" i="4"/>
  <c r="AA618" i="4" s="1"/>
  <c r="AB618" i="4" s="1"/>
  <c r="AC618" i="4" s="1"/>
  <c r="Z806" i="4"/>
  <c r="AA806" i="4" s="1"/>
  <c r="AM736" i="4"/>
  <c r="AN746" i="4"/>
  <c r="BA746" i="4" s="1"/>
  <c r="Z833" i="4"/>
  <c r="Y854" i="4"/>
  <c r="AM823" i="4"/>
  <c r="Y796" i="4"/>
  <c r="AB107" i="4"/>
  <c r="AP840" i="4"/>
  <c r="Q670" i="1"/>
  <c r="AA646" i="4"/>
  <c r="Z763" i="4"/>
  <c r="AA763" i="4" s="1"/>
  <c r="AB763" i="4" s="1"/>
  <c r="AC763" i="4" s="1"/>
  <c r="Q214" i="1"/>
  <c r="AC620" i="4"/>
  <c r="AD620" i="4" s="1"/>
  <c r="AA750" i="4"/>
  <c r="AB750" i="4" s="1"/>
  <c r="AC750" i="4" s="1"/>
  <c r="X770" i="4"/>
  <c r="Q532" i="1"/>
  <c r="Z782" i="4"/>
  <c r="AA782" i="4" s="1"/>
  <c r="AB782" i="4" s="1"/>
  <c r="AC782" i="4" s="1"/>
  <c r="AA737" i="4"/>
  <c r="AB737" i="4" s="1"/>
  <c r="AC737" i="4" s="1"/>
  <c r="W541" i="4"/>
  <c r="X541" i="4" s="1"/>
  <c r="Y541" i="4" s="1"/>
  <c r="X700" i="4"/>
  <c r="Y700" i="4" s="1"/>
  <c r="Z700" i="4" s="1"/>
  <c r="AA700" i="4" s="1"/>
  <c r="AB700" i="4" s="1"/>
  <c r="AC700" i="4" s="1"/>
  <c r="AB683" i="4"/>
  <c r="AP145" i="4"/>
  <c r="W555" i="4"/>
  <c r="X555" i="4" s="1"/>
  <c r="Y555" i="4" s="1"/>
  <c r="Z555" i="4" s="1"/>
  <c r="AA555" i="4" s="1"/>
  <c r="AB555" i="4" s="1"/>
  <c r="AC555" i="4" s="1"/>
  <c r="AN778" i="4"/>
  <c r="Y812" i="4"/>
  <c r="Z812" i="4" s="1"/>
  <c r="AA812" i="4" s="1"/>
  <c r="AB812" i="4" s="1"/>
  <c r="AC812" i="4" s="1"/>
  <c r="Y509" i="4"/>
  <c r="Z509" i="4" s="1"/>
  <c r="AA509" i="4" s="1"/>
  <c r="AB509" i="4" s="1"/>
  <c r="AC509" i="4" s="1"/>
  <c r="AP646" i="4"/>
  <c r="Y847" i="4"/>
  <c r="Z847" i="4" s="1"/>
  <c r="AA847" i="4" s="1"/>
  <c r="AB847" i="4" s="1"/>
  <c r="AC847" i="4" s="1"/>
  <c r="Z627" i="4"/>
  <c r="AA627" i="4" s="1"/>
  <c r="AB627" i="4" s="1"/>
  <c r="AC627" i="4" s="1"/>
  <c r="AO561" i="4"/>
  <c r="BB561" i="4" s="1"/>
  <c r="X686" i="4"/>
  <c r="AA390" i="4"/>
  <c r="AB390" i="4" s="1"/>
  <c r="AC390" i="4" s="1"/>
  <c r="AN759" i="4"/>
  <c r="AL49" i="4"/>
  <c r="AO832" i="4"/>
  <c r="BB832" i="4" s="1"/>
  <c r="X585" i="4"/>
  <c r="Z726" i="4"/>
  <c r="AA726" i="4" s="1"/>
  <c r="AB726" i="4" s="1"/>
  <c r="AC726" i="4" s="1"/>
  <c r="AN547" i="4"/>
  <c r="BA547" i="4" s="1"/>
  <c r="AL632" i="4"/>
  <c r="V815" i="4"/>
  <c r="X760" i="4"/>
  <c r="AN592" i="4"/>
  <c r="AP810" i="4"/>
  <c r="AN853" i="4"/>
  <c r="AA785" i="4"/>
  <c r="X619" i="4"/>
  <c r="Y619" i="4" s="1"/>
  <c r="W711" i="4"/>
  <c r="AO565" i="4"/>
  <c r="BB565" i="4" s="1"/>
  <c r="AN817" i="4"/>
  <c r="W529" i="4"/>
  <c r="X529" i="4" s="1"/>
  <c r="W625" i="4"/>
  <c r="Q36" i="1"/>
  <c r="AN578" i="4"/>
  <c r="BA578" i="4" s="1"/>
  <c r="X503" i="4"/>
  <c r="AN697" i="4"/>
  <c r="AN779" i="4"/>
  <c r="Y608" i="4"/>
  <c r="Z608" i="4" s="1"/>
  <c r="AN590" i="4"/>
  <c r="X632" i="4"/>
  <c r="Y632" i="4" s="1"/>
  <c r="AN562" i="4"/>
  <c r="AL615" i="4"/>
  <c r="AY615" i="4" s="1"/>
  <c r="Q261" i="1"/>
  <c r="AM600" i="4"/>
  <c r="AZ600" i="4" s="1"/>
  <c r="W661" i="4"/>
  <c r="Q58" i="1"/>
  <c r="Q202" i="1"/>
  <c r="Z804" i="4"/>
  <c r="AO525" i="4"/>
  <c r="BB525" i="4" s="1"/>
  <c r="Z788" i="4"/>
  <c r="W780" i="4"/>
  <c r="AO773" i="4"/>
  <c r="X521" i="4"/>
  <c r="Y521" i="4" s="1"/>
  <c r="Z521" i="4" s="1"/>
  <c r="Q548" i="1"/>
  <c r="AO505" i="4"/>
  <c r="BB505" i="4" s="1"/>
  <c r="AN699" i="4"/>
  <c r="BA699" i="4" s="1"/>
  <c r="X708" i="4"/>
  <c r="W599" i="4"/>
  <c r="X599" i="4" s="1"/>
  <c r="X778" i="4"/>
  <c r="Q283" i="1"/>
  <c r="AN767" i="4"/>
  <c r="BA767" i="4" s="1"/>
  <c r="Q540" i="1"/>
  <c r="Y760" i="4"/>
  <c r="Z760" i="4" s="1"/>
  <c r="AA760" i="4" s="1"/>
  <c r="AB760" i="4" s="1"/>
  <c r="AC760" i="4" s="1"/>
  <c r="AM800" i="4"/>
  <c r="AZ800" i="4" s="1"/>
  <c r="AL655" i="4"/>
  <c r="AY655" i="4" s="1"/>
  <c r="X575" i="4"/>
  <c r="V12" i="4"/>
  <c r="AC313" i="4"/>
  <c r="W37" i="4"/>
  <c r="Y55" i="4"/>
  <c r="W102" i="4"/>
  <c r="V140" i="4"/>
  <c r="Y70" i="4"/>
  <c r="Z70" i="4" s="1"/>
  <c r="AA70" i="4" s="1"/>
  <c r="AB70" i="4" s="1"/>
  <c r="AC70" i="4" s="1"/>
  <c r="Z78" i="4"/>
  <c r="W359" i="4"/>
  <c r="Y38" i="4"/>
  <c r="Z103" i="4"/>
  <c r="AA329" i="4"/>
  <c r="AB329" i="4" s="1"/>
  <c r="AC329" i="4" s="1"/>
  <c r="AA190" i="4"/>
  <c r="AB190" i="4" s="1"/>
  <c r="AC190" i="4" s="1"/>
  <c r="W664" i="4"/>
  <c r="AM676" i="4"/>
  <c r="AN813" i="4"/>
  <c r="AO673" i="4"/>
  <c r="AN530" i="4"/>
  <c r="W792" i="4"/>
  <c r="X792" i="4" s="1"/>
  <c r="W641" i="4"/>
  <c r="X641" i="4" s="1"/>
  <c r="Y536" i="4"/>
  <c r="Z536" i="4" s="1"/>
  <c r="AA536" i="4" s="1"/>
  <c r="AB536" i="4" s="1"/>
  <c r="AC536" i="4" s="1"/>
  <c r="Y186" i="4"/>
  <c r="X181" i="4"/>
  <c r="AB401" i="4"/>
  <c r="X236" i="4"/>
  <c r="W469" i="4"/>
  <c r="W458" i="4"/>
  <c r="X458" i="4" s="1"/>
  <c r="Y458" i="4" s="1"/>
  <c r="Z458" i="4" s="1"/>
  <c r="X291" i="4"/>
  <c r="X34" i="4"/>
  <c r="Y351" i="4"/>
  <c r="Z351" i="4" s="1"/>
  <c r="AA351" i="4" s="1"/>
  <c r="AB351" i="4" s="1"/>
  <c r="AC351" i="4" s="1"/>
  <c r="Y129" i="4"/>
  <c r="Y398" i="4"/>
  <c r="Z408" i="4"/>
  <c r="AB436" i="4"/>
  <c r="AC436" i="4" s="1"/>
  <c r="Z305" i="4"/>
  <c r="Q365" i="1"/>
  <c r="Q237" i="1"/>
  <c r="X113" i="4"/>
  <c r="Q106" i="1"/>
  <c r="Z89" i="4"/>
  <c r="Q230" i="1"/>
  <c r="Y121" i="4"/>
  <c r="W635" i="4"/>
  <c r="X595" i="4"/>
  <c r="Y595" i="4" s="1"/>
  <c r="Z832" i="4"/>
  <c r="Z588" i="4"/>
  <c r="Y593" i="4"/>
  <c r="AO595" i="4"/>
  <c r="BB595" i="4" s="1"/>
  <c r="W343" i="4"/>
  <c r="W86" i="4"/>
  <c r="Y183" i="4"/>
  <c r="AA175" i="4"/>
  <c r="AB175" i="4" s="1"/>
  <c r="AC175" i="4" s="1"/>
  <c r="W219" i="4"/>
  <c r="X473" i="4"/>
  <c r="W53" i="4"/>
  <c r="Y435" i="4"/>
  <c r="X355" i="4"/>
  <c r="AC77" i="4"/>
  <c r="AA319" i="4"/>
  <c r="AB319" i="4" s="1"/>
  <c r="AC319" i="4" s="1"/>
  <c r="Y417" i="4"/>
  <c r="W104" i="4"/>
  <c r="X104" i="4" s="1"/>
  <c r="Y104" i="4" s="1"/>
  <c r="Z104" i="4" s="1"/>
  <c r="AA104" i="4" s="1"/>
  <c r="AB104" i="4" s="1"/>
  <c r="AC104" i="4" s="1"/>
  <c r="Z28" i="4"/>
  <c r="AA394" i="4"/>
  <c r="AA439" i="4"/>
  <c r="AB439" i="4" s="1"/>
  <c r="AC439" i="4" s="1"/>
  <c r="AB147" i="4"/>
  <c r="X198" i="4"/>
  <c r="AK541" i="4"/>
  <c r="AX541" i="4" s="1"/>
  <c r="Y811" i="4"/>
  <c r="V552" i="4"/>
  <c r="AM852" i="4"/>
  <c r="Y637" i="4"/>
  <c r="Z637" i="4" s="1"/>
  <c r="AA637" i="4" s="1"/>
  <c r="Y769" i="4"/>
  <c r="Z485" i="4"/>
  <c r="AB829" i="4"/>
  <c r="X704" i="4"/>
  <c r="AB498" i="4"/>
  <c r="AC498" i="4" s="1"/>
  <c r="W332" i="4"/>
  <c r="X323" i="4"/>
  <c r="W245" i="4"/>
  <c r="W274" i="4"/>
  <c r="W154" i="4"/>
  <c r="X252" i="4"/>
  <c r="Z466" i="4"/>
  <c r="AA425" i="4"/>
  <c r="X414" i="4"/>
  <c r="AA137" i="4"/>
  <c r="Z174" i="4"/>
  <c r="W340" i="4"/>
  <c r="Z289" i="4"/>
  <c r="AM620" i="4"/>
  <c r="AZ620" i="4" s="1"/>
  <c r="W801" i="4"/>
  <c r="AN678" i="4"/>
  <c r="AN695" i="4"/>
  <c r="V775" i="4"/>
  <c r="AN603" i="4"/>
  <c r="AA716" i="4"/>
  <c r="AB716" i="4" s="1"/>
  <c r="AC716" i="4" s="1"/>
  <c r="W535" i="4"/>
  <c r="W659" i="4"/>
  <c r="AL720" i="4"/>
  <c r="AL714" i="4"/>
  <c r="AY714" i="4" s="1"/>
  <c r="X325" i="4"/>
  <c r="V437" i="4"/>
  <c r="Y158" i="4"/>
  <c r="X165" i="4"/>
  <c r="V215" i="4"/>
  <c r="Z48" i="4"/>
  <c r="X4" i="4"/>
  <c r="Q441" i="1"/>
  <c r="X336" i="4"/>
  <c r="Q279" i="1"/>
  <c r="Y288" i="4"/>
  <c r="Q405" i="1"/>
  <c r="X363" i="4"/>
  <c r="W31" i="4"/>
  <c r="Z433" i="4"/>
  <c r="AA433" i="4" s="1"/>
  <c r="AB433" i="4" s="1"/>
  <c r="AC433" i="4" s="1"/>
  <c r="Y731" i="4"/>
  <c r="Z731" i="4" s="1"/>
  <c r="X612" i="4"/>
  <c r="X609" i="4"/>
  <c r="W653" i="4"/>
  <c r="AL757" i="4"/>
  <c r="AY757" i="4" s="1"/>
  <c r="AK803" i="4"/>
  <c r="X634" i="4"/>
  <c r="AM742" i="4"/>
  <c r="AZ742" i="4" s="1"/>
  <c r="V141" i="4"/>
  <c r="W282" i="4"/>
  <c r="W251" i="4"/>
  <c r="Y453" i="4"/>
  <c r="Z63" i="4"/>
  <c r="X210" i="4"/>
  <c r="W410" i="4"/>
  <c r="AC27" i="4"/>
  <c r="W303" i="4"/>
  <c r="AC431" i="4"/>
  <c r="Y119" i="4"/>
  <c r="W32" i="4"/>
  <c r="Z280" i="4"/>
  <c r="Y428" i="4"/>
  <c r="AB270" i="4"/>
  <c r="W3" i="4"/>
  <c r="X3" i="4" s="1"/>
  <c r="Y3" i="4" s="1"/>
  <c r="W794" i="4"/>
  <c r="AM702" i="4"/>
  <c r="Y613" i="4"/>
  <c r="W667" i="4"/>
  <c r="AN581" i="4"/>
  <c r="BA581" i="4" s="1"/>
  <c r="AO492" i="4"/>
  <c r="BB492" i="4" s="1"/>
  <c r="Y746" i="4"/>
  <c r="W116" i="4"/>
  <c r="Z362" i="4"/>
  <c r="X267" i="4"/>
  <c r="X238" i="4"/>
  <c r="Z454" i="4"/>
  <c r="AA454" i="4" s="1"/>
  <c r="AB454" i="4" s="1"/>
  <c r="AC454" i="4" s="1"/>
  <c r="Y228" i="4"/>
  <c r="X430" i="4"/>
  <c r="AB66" i="4"/>
  <c r="AA5" i="4"/>
  <c r="AB5" i="4" s="1"/>
  <c r="AC5" i="4" s="1"/>
  <c r="Y462" i="4"/>
  <c r="Z462" i="4" s="1"/>
  <c r="Z358" i="4"/>
  <c r="V51" i="4"/>
  <c r="Y263" i="4"/>
  <c r="Z253" i="4"/>
  <c r="Z426" i="4"/>
  <c r="AA426" i="4" s="1"/>
  <c r="Z94" i="4"/>
  <c r="Y324" i="4"/>
  <c r="Z324" i="4" s="1"/>
  <c r="AA67" i="4"/>
  <c r="AB67" i="4" s="1"/>
  <c r="AC67" i="4" s="1"/>
  <c r="Q160" i="1"/>
  <c r="Z92" i="4"/>
  <c r="Y93" i="4"/>
  <c r="Z168" i="4"/>
  <c r="AB317" i="4"/>
  <c r="X161" i="4"/>
  <c r="X447" i="4"/>
  <c r="AN551" i="4"/>
  <c r="BA551" i="4" s="1"/>
  <c r="AA828" i="4"/>
  <c r="AK794" i="4"/>
  <c r="AK517" i="4"/>
  <c r="AX517" i="4" s="1"/>
  <c r="AK528" i="4"/>
  <c r="AK700" i="4"/>
  <c r="AM489" i="4"/>
  <c r="AP599" i="4"/>
  <c r="AN859" i="4"/>
  <c r="AM855" i="4"/>
  <c r="AM588" i="4"/>
  <c r="AA512" i="4"/>
  <c r="AB130" i="4"/>
  <c r="Y111" i="4"/>
  <c r="Z111" i="4" s="1"/>
  <c r="AA111" i="4" s="1"/>
  <c r="AB111" i="4" s="1"/>
  <c r="AC111" i="4" s="1"/>
  <c r="Y132" i="4"/>
  <c r="AC300" i="4"/>
  <c r="Y197" i="4"/>
  <c r="Z148" i="4"/>
  <c r="X179" i="4"/>
  <c r="W273" i="4"/>
  <c r="AB330" i="4"/>
  <c r="Z213" i="4"/>
  <c r="AC260" i="4"/>
  <c r="Z221" i="4"/>
  <c r="AA221" i="4" s="1"/>
  <c r="AB221" i="4" s="1"/>
  <c r="AC221" i="4" s="1"/>
  <c r="V206" i="4"/>
  <c r="AA97" i="4"/>
  <c r="W294" i="4"/>
  <c r="AA297" i="4"/>
  <c r="V57" i="4"/>
  <c r="W57" i="4" s="1"/>
  <c r="Z189" i="4"/>
  <c r="X392" i="4"/>
  <c r="Y284" i="4"/>
  <c r="X19" i="4"/>
  <c r="Z383" i="4"/>
  <c r="X372" i="4"/>
  <c r="V626" i="4"/>
  <c r="AN627" i="4"/>
  <c r="BA627" i="4" s="1"/>
  <c r="AN774" i="4"/>
  <c r="Z551" i="4"/>
  <c r="Y693" i="4"/>
  <c r="AB682" i="4"/>
  <c r="X814" i="4"/>
  <c r="AA836" i="4"/>
  <c r="AB699" i="4"/>
  <c r="Z729" i="4"/>
  <c r="AM648" i="4"/>
  <c r="X857" i="4"/>
  <c r="Y795" i="4"/>
  <c r="Z795" i="4" s="1"/>
  <c r="AA795" i="4" s="1"/>
  <c r="AB795" i="4" s="1"/>
  <c r="AC795" i="4" s="1"/>
  <c r="AL510" i="4"/>
  <c r="AY510" i="4" s="1"/>
  <c r="Z541" i="4"/>
  <c r="AL772" i="4"/>
  <c r="W493" i="4"/>
  <c r="AP565" i="4"/>
  <c r="Y494" i="4"/>
  <c r="Z494" i="4" s="1"/>
  <c r="V614" i="4"/>
  <c r="Y803" i="4"/>
  <c r="AM739" i="4"/>
  <c r="AZ739" i="4" s="1"/>
  <c r="Z517" i="4"/>
  <c r="W809" i="4"/>
  <c r="Z688" i="4"/>
  <c r="AO712" i="4"/>
  <c r="AL577" i="4"/>
  <c r="AY577" i="4" s="1"/>
  <c r="V666" i="4"/>
  <c r="X607" i="4"/>
  <c r="X712" i="4"/>
  <c r="AP640" i="4"/>
  <c r="W600" i="4"/>
  <c r="AB838" i="4"/>
  <c r="W597" i="4"/>
  <c r="Q7" i="1"/>
  <c r="Q21" i="1"/>
  <c r="Y484" i="4"/>
  <c r="AO820" i="4"/>
  <c r="AL811" i="4"/>
  <c r="AB491" i="4"/>
  <c r="AO786" i="4"/>
  <c r="AM488" i="4"/>
  <c r="W673" i="4"/>
  <c r="Y719" i="4"/>
  <c r="Q791" i="1"/>
  <c r="AO701" i="4"/>
  <c r="Z821" i="4"/>
  <c r="AA821" i="4" s="1"/>
  <c r="AB821" i="4" s="1"/>
  <c r="AC821" i="4" s="1"/>
  <c r="Q23" i="1"/>
  <c r="AN484" i="4"/>
  <c r="AM839" i="4"/>
  <c r="AZ839" i="4" s="1"/>
  <c r="Y736" i="4"/>
  <c r="AO658" i="4"/>
  <c r="W774" i="4"/>
  <c r="W515" i="4"/>
  <c r="Y576" i="4"/>
  <c r="Z749" i="4"/>
  <c r="Z732" i="4"/>
  <c r="AA732" i="4" s="1"/>
  <c r="AB732" i="4" s="1"/>
  <c r="Y655" i="4"/>
  <c r="AO654" i="4"/>
  <c r="AN665" i="4"/>
  <c r="BA665" i="4" s="1"/>
  <c r="W589" i="4"/>
  <c r="W728" i="4"/>
  <c r="AA805" i="4"/>
  <c r="AB805" i="4" s="1"/>
  <c r="AC805" i="4" s="1"/>
  <c r="AN657" i="4"/>
  <c r="BA657" i="4" s="1"/>
  <c r="Q678" i="1"/>
  <c r="W825" i="4"/>
  <c r="W638" i="4"/>
  <c r="X638" i="4" s="1"/>
  <c r="Z720" i="4"/>
  <c r="AA526" i="4"/>
  <c r="AO504" i="4"/>
  <c r="BB504" i="4" s="1"/>
  <c r="AO731" i="4"/>
  <c r="BB731" i="4" s="1"/>
  <c r="AR549" i="4"/>
  <c r="BE549" i="4" s="1"/>
  <c r="AL591" i="4"/>
  <c r="X561" i="4"/>
  <c r="Z652" i="4"/>
  <c r="X518" i="4"/>
  <c r="AA754" i="4"/>
  <c r="AA668" i="4"/>
  <c r="AO710" i="4"/>
  <c r="BB710" i="4" s="1"/>
  <c r="X705" i="4"/>
  <c r="Q734" i="1"/>
  <c r="AM538" i="4"/>
  <c r="AZ538" i="4" s="1"/>
  <c r="W564" i="4"/>
  <c r="W587" i="4"/>
  <c r="Z645" i="4"/>
  <c r="W859" i="4"/>
  <c r="W696" i="4"/>
  <c r="AA624" i="4"/>
  <c r="AB624" i="4" s="1"/>
  <c r="AC624" i="4" s="1"/>
  <c r="AL674" i="4"/>
  <c r="AY674" i="4" s="1"/>
  <c r="X830" i="4"/>
  <c r="AN753" i="4"/>
  <c r="X530" i="4"/>
  <c r="X764" i="4"/>
  <c r="Y779" i="4"/>
  <c r="Z779" i="4" s="1"/>
  <c r="AA779" i="4" s="1"/>
  <c r="AB779" i="4" s="1"/>
  <c r="AN556" i="4"/>
  <c r="W721" i="4"/>
  <c r="Y582" i="4"/>
  <c r="X722" i="4"/>
  <c r="AB714" i="4"/>
  <c r="X717" i="4"/>
  <c r="AM791" i="4"/>
  <c r="AZ791" i="4" s="1"/>
  <c r="V819" i="4"/>
  <c r="AL529" i="4"/>
  <c r="AN539" i="4"/>
  <c r="BA539" i="4" s="1"/>
  <c r="AL705" i="4"/>
  <c r="AY705" i="4" s="1"/>
  <c r="AN596" i="4"/>
  <c r="X172" i="4"/>
  <c r="AA786" i="4"/>
  <c r="AL545" i="4"/>
  <c r="AY545" i="4" s="1"/>
  <c r="AK861" i="4"/>
  <c r="V858" i="4"/>
  <c r="AL711" i="4"/>
  <c r="AL814" i="4"/>
  <c r="AY814" i="4" s="1"/>
  <c r="Y570" i="4"/>
  <c r="AC766" i="4"/>
  <c r="Y715" i="4"/>
  <c r="AN844" i="4"/>
  <c r="Y676" i="4"/>
  <c r="Z501" i="4"/>
  <c r="Z524" i="4"/>
  <c r="X556" i="4"/>
  <c r="AA713" i="4"/>
  <c r="W630" i="4"/>
  <c r="X630" i="4" s="1"/>
  <c r="Y630" i="4" s="1"/>
  <c r="Y606" i="4"/>
  <c r="AK653" i="4"/>
  <c r="AX653" i="4" s="1"/>
  <c r="AK682" i="4"/>
  <c r="AL758" i="4"/>
  <c r="X741" i="4"/>
  <c r="X861" i="4"/>
  <c r="W581" i="4"/>
  <c r="AN526" i="4"/>
  <c r="V751" i="4"/>
  <c r="X603" i="4"/>
  <c r="AL683" i="4"/>
  <c r="AL829" i="4"/>
  <c r="AK645" i="4"/>
  <c r="AX645" i="4" s="1"/>
  <c r="W850" i="4"/>
  <c r="AA639" i="4"/>
  <c r="AL662" i="4"/>
  <c r="AY662" i="4" s="1"/>
  <c r="W647" i="4"/>
  <c r="Q225" i="1"/>
  <c r="Q199" i="1"/>
  <c r="AO604" i="4"/>
  <c r="AM543" i="4"/>
  <c r="AZ543" i="4" s="1"/>
  <c r="X571" i="4"/>
  <c r="AP809" i="4"/>
  <c r="X744" i="4"/>
  <c r="V265" i="4"/>
  <c r="W265" i="4" s="1"/>
  <c r="X265" i="4" s="1"/>
  <c r="Z723" i="4"/>
  <c r="AA584" i="4"/>
  <c r="Y187" i="4"/>
  <c r="Q423" i="1"/>
  <c r="Y757" i="4"/>
  <c r="AM691" i="4"/>
  <c r="W827" i="4"/>
  <c r="Q79" i="1"/>
  <c r="AL745" i="4"/>
  <c r="AM708" i="4"/>
  <c r="V592" i="4"/>
  <c r="AM618" i="4"/>
  <c r="W539" i="4"/>
  <c r="X539" i="4" s="1"/>
  <c r="X150" i="4"/>
  <c r="Q407" i="1"/>
  <c r="V636" i="4"/>
  <c r="AL516" i="4"/>
  <c r="AL606" i="4"/>
  <c r="AM514" i="4"/>
  <c r="Z514" i="4"/>
  <c r="AM515" i="4"/>
  <c r="AZ515" i="4" s="1"/>
  <c r="AK490" i="4"/>
  <c r="X820" i="4"/>
  <c r="AL765" i="4"/>
  <c r="AL574" i="4"/>
  <c r="V496" i="4"/>
  <c r="Y743" i="4"/>
  <c r="Q185" i="1"/>
  <c r="W281" i="4"/>
  <c r="AL532" i="4"/>
  <c r="AY532" i="4" s="1"/>
  <c r="AL617" i="4"/>
  <c r="AY617" i="4" s="1"/>
  <c r="X654" i="4"/>
  <c r="AO706" i="4"/>
  <c r="AM755" i="4"/>
  <c r="AZ755" i="4" s="1"/>
  <c r="AL584" i="4"/>
  <c r="AY584" i="4" s="1"/>
  <c r="V574" i="4"/>
  <c r="AN600" i="4"/>
  <c r="Q818" i="1"/>
  <c r="AN727" i="4"/>
  <c r="AA643" i="4"/>
  <c r="X844" i="4"/>
  <c r="X817" i="4"/>
  <c r="AL642" i="4"/>
  <c r="Q83" i="1"/>
  <c r="AA848" i="4"/>
  <c r="AB848" i="4" s="1"/>
  <c r="AC848" i="4" s="1"/>
  <c r="Q118" i="1"/>
  <c r="V852" i="4"/>
  <c r="Q565" i="1"/>
  <c r="Q314" i="1"/>
  <c r="Y662" i="4"/>
  <c r="AO721" i="4"/>
  <c r="BB721" i="4" s="1"/>
  <c r="AM777" i="4"/>
  <c r="AZ777" i="4" s="1"/>
  <c r="AK762" i="4"/>
  <c r="AX762" i="4" s="1"/>
  <c r="AL684" i="4"/>
  <c r="AY684" i="4" s="1"/>
  <c r="V767" i="4"/>
  <c r="AA583" i="4"/>
  <c r="AL749" i="4"/>
  <c r="AY749" i="4" s="1"/>
  <c r="W616" i="4"/>
  <c r="AL856" i="4"/>
  <c r="AY856" i="4" s="1"/>
  <c r="W768" i="4"/>
  <c r="Q47" i="1"/>
  <c r="Q460" i="1"/>
  <c r="AA691" i="4"/>
  <c r="AM518" i="4"/>
  <c r="AZ518" i="4" s="1"/>
  <c r="X685" i="4"/>
  <c r="AA209" i="4"/>
  <c r="AB209" i="4" s="1"/>
  <c r="AC209" i="4" s="1"/>
  <c r="AM602" i="4"/>
  <c r="V698" i="4"/>
  <c r="AL647" i="4"/>
  <c r="AA845" i="4"/>
  <c r="Q271" i="1"/>
  <c r="AK572" i="4"/>
  <c r="AN756" i="4"/>
  <c r="AL747" i="4"/>
  <c r="AY747" i="4" s="1"/>
  <c r="Z649" i="4"/>
  <c r="AM508" i="4"/>
  <c r="Q513" i="1"/>
  <c r="AM672" i="4"/>
  <c r="AZ672" i="4" s="1"/>
  <c r="AO631" i="4"/>
  <c r="BB631" i="4" s="1"/>
  <c r="Q620" i="1"/>
  <c r="Q386" i="1"/>
  <c r="AK801" i="4"/>
  <c r="AM586" i="4"/>
  <c r="AL643" i="4"/>
  <c r="X793" i="4"/>
  <c r="X777" i="4"/>
  <c r="AL686" i="4"/>
  <c r="Z499" i="4"/>
  <c r="Y544" i="4"/>
  <c r="AL816" i="4"/>
  <c r="AY816" i="4" s="1"/>
  <c r="Q231" i="1"/>
  <c r="AA220" i="4"/>
  <c r="X591" i="4"/>
  <c r="AM806" i="4"/>
  <c r="AZ806" i="4" s="1"/>
  <c r="AM531" i="4"/>
  <c r="AZ531" i="4" s="1"/>
  <c r="Z507" i="4"/>
  <c r="AA507" i="4" s="1"/>
  <c r="AB507" i="4" s="1"/>
  <c r="AC507" i="4" s="1"/>
  <c r="Z579" i="4"/>
  <c r="Y759" i="4"/>
  <c r="AA577" i="4"/>
  <c r="AP785" i="4"/>
  <c r="Z531" i="4"/>
  <c r="AA531" i="4" s="1"/>
  <c r="AB531" i="4" s="1"/>
  <c r="AC531" i="4" s="1"/>
  <c r="AM836" i="4"/>
  <c r="Z669" i="4"/>
  <c r="AB851" i="4"/>
  <c r="AC851" i="4" s="1"/>
  <c r="X596" i="4"/>
  <c r="Y708" i="4"/>
  <c r="AM638" i="4"/>
  <c r="AZ638" i="4" s="1"/>
  <c r="Z631" i="4"/>
  <c r="AL524" i="4"/>
  <c r="AY524" i="4" s="1"/>
  <c r="AO536" i="4"/>
  <c r="V807" i="4"/>
  <c r="AA697" i="4"/>
  <c r="AB697" i="4" s="1"/>
  <c r="AC697" i="4" s="1"/>
  <c r="AA756" i="4"/>
  <c r="AB756" i="4" s="1"/>
  <c r="AA640" i="4"/>
  <c r="AP832" i="4"/>
  <c r="AN827" i="4"/>
  <c r="BA827" i="4" s="1"/>
  <c r="AM616" i="4"/>
  <c r="AZ616" i="4" s="1"/>
  <c r="AA522" i="4"/>
  <c r="Y529" i="4"/>
  <c r="Z529" i="4" s="1"/>
  <c r="AA529" i="4" s="1"/>
  <c r="AB529" i="4" s="1"/>
  <c r="AC529" i="4" s="1"/>
  <c r="Y573" i="4"/>
  <c r="Y537" i="4"/>
  <c r="AN571" i="4"/>
  <c r="BA571" i="4" s="1"/>
  <c r="AM548" i="4"/>
  <c r="Q602" i="1"/>
  <c r="W492" i="4"/>
  <c r="X492" i="4" s="1"/>
  <c r="Y492" i="4" s="1"/>
  <c r="AM751" i="4"/>
  <c r="AZ751" i="4" s="1"/>
  <c r="X486" i="4"/>
  <c r="AL521" i="4"/>
  <c r="AY521" i="4" s="1"/>
  <c r="AO767" i="4"/>
  <c r="AN677" i="4"/>
  <c r="BA677" i="4" s="1"/>
  <c r="AC753" i="4"/>
  <c r="AO534" i="4"/>
  <c r="BB534" i="4" s="1"/>
  <c r="AP681" i="4"/>
  <c r="AN780" i="4"/>
  <c r="BA780" i="4" s="1"/>
  <c r="AN685" i="4"/>
  <c r="AL734" i="4"/>
  <c r="AY734" i="4" s="1"/>
  <c r="AL626" i="4"/>
  <c r="AY626" i="4" s="1"/>
  <c r="AL541" i="4"/>
  <c r="AY541" i="4" s="1"/>
  <c r="W626" i="4"/>
  <c r="W502" i="4"/>
  <c r="Z855" i="4"/>
  <c r="AK741" i="4"/>
  <c r="AX741" i="4" s="1"/>
  <c r="AA534" i="4"/>
  <c r="X554" i="4"/>
  <c r="V724" i="4"/>
  <c r="AL560" i="4"/>
  <c r="AY560" i="4" s="1"/>
  <c r="AL628" i="4"/>
  <c r="AY628" i="4" s="1"/>
  <c r="W650" i="4"/>
  <c r="AN849" i="4"/>
  <c r="BA849" i="4" s="1"/>
  <c r="AK768" i="4"/>
  <c r="AX768" i="4" s="1"/>
  <c r="AM757" i="4"/>
  <c r="AZ757" i="4" s="1"/>
  <c r="AK690" i="4"/>
  <c r="AK564" i="4"/>
  <c r="AX564" i="4" s="1"/>
  <c r="X841" i="4"/>
  <c r="AK799" i="4"/>
  <c r="AX799" i="4" s="1"/>
  <c r="AM833" i="4"/>
  <c r="AZ833" i="4" s="1"/>
  <c r="W710" i="4"/>
  <c r="Y762" i="4"/>
  <c r="Y656" i="4"/>
  <c r="Z656" i="4" s="1"/>
  <c r="AA656" i="4" s="1"/>
  <c r="AB656" i="4" s="1"/>
  <c r="AC656" i="4" s="1"/>
  <c r="V837" i="4"/>
  <c r="W837" i="4" s="1"/>
  <c r="AL818" i="4"/>
  <c r="W800" i="4"/>
  <c r="AM825" i="4"/>
  <c r="AZ825" i="4" s="1"/>
  <c r="AL502" i="4"/>
  <c r="W657" i="4"/>
  <c r="X657" i="4" s="1"/>
  <c r="AM535" i="4"/>
  <c r="AZ535" i="4" s="1"/>
  <c r="Y679" i="4"/>
  <c r="AK496" i="4"/>
  <c r="AX496" i="4" s="1"/>
  <c r="AL652" i="4"/>
  <c r="AY652" i="4" s="1"/>
  <c r="AO668" i="4"/>
  <c r="BB668" i="4" s="1"/>
  <c r="AC789" i="4"/>
  <c r="AK834" i="4"/>
  <c r="AX834" i="4" s="1"/>
  <c r="AM837" i="4"/>
  <c r="AZ837" i="4" s="1"/>
  <c r="V808" i="4"/>
  <c r="Z846" i="4"/>
  <c r="AM761" i="4"/>
  <c r="AZ761" i="4" s="1"/>
  <c r="V628" i="4"/>
  <c r="W702" i="4"/>
  <c r="Y733" i="4"/>
  <c r="X633" i="4"/>
  <c r="X694" i="4"/>
  <c r="AC725" i="4"/>
  <c r="Z550" i="4"/>
  <c r="Z547" i="4"/>
  <c r="AL812" i="4"/>
  <c r="V553" i="4"/>
  <c r="AL511" i="4"/>
  <c r="AY511" i="4" s="1"/>
  <c r="W569" i="4"/>
  <c r="AM671" i="4"/>
  <c r="AZ671" i="4" s="1"/>
  <c r="AK498" i="4"/>
  <c r="X622" i="4"/>
  <c r="Y622" i="4" s="1"/>
  <c r="Y771" i="4"/>
  <c r="AA790" i="4"/>
  <c r="W508" i="4"/>
  <c r="AL764" i="4"/>
  <c r="AY764" i="4" s="1"/>
  <c r="W586" i="4"/>
  <c r="W739" i="4"/>
  <c r="Z562" i="4"/>
  <c r="AL650" i="4"/>
  <c r="AY650" i="4" s="1"/>
  <c r="AM822" i="4"/>
  <c r="Z568" i="4"/>
  <c r="AN619" i="4"/>
  <c r="V826" i="4"/>
  <c r="Y489" i="4"/>
  <c r="Z489" i="4" s="1"/>
  <c r="Z684" i="4"/>
  <c r="AM732" i="4"/>
  <c r="AZ732" i="4" s="1"/>
  <c r="Y651" i="4"/>
  <c r="AO679" i="4"/>
  <c r="W823" i="4"/>
  <c r="AM693" i="4"/>
  <c r="AZ693" i="4" s="1"/>
  <c r="W572" i="4"/>
  <c r="X572" i="4" s="1"/>
  <c r="Y572" i="4" s="1"/>
  <c r="W511" i="4"/>
  <c r="X511" i="4" s="1"/>
  <c r="AM680" i="4"/>
  <c r="AZ680" i="4" s="1"/>
  <c r="V580" i="4"/>
  <c r="V824" i="4"/>
  <c r="Z490" i="4"/>
  <c r="W842" i="4"/>
  <c r="AN704" i="4"/>
  <c r="BA704" i="4" s="1"/>
  <c r="Y571" i="4"/>
  <c r="Y377" i="4"/>
  <c r="W193" i="4"/>
  <c r="AN506" i="4"/>
  <c r="BA506" i="4" s="1"/>
  <c r="V839" i="4"/>
  <c r="AK624" i="4"/>
  <c r="AX624" i="4" s="1"/>
  <c r="W784" i="4"/>
  <c r="X784" i="4" s="1"/>
  <c r="W810" i="4"/>
  <c r="AN752" i="4"/>
  <c r="BA752" i="4" s="1"/>
  <c r="Y755" i="4"/>
  <c r="AM629" i="4"/>
  <c r="Y707" i="4"/>
  <c r="V516" i="4"/>
  <c r="AL709" i="4"/>
  <c r="AY709" i="4" s="1"/>
  <c r="W519" i="4"/>
  <c r="X663" i="4"/>
  <c r="AA194" i="4"/>
  <c r="W528" i="4"/>
  <c r="X840" i="4"/>
  <c r="AL579" i="4"/>
  <c r="AM696" i="4"/>
  <c r="AZ696" i="4" s="1"/>
  <c r="AN666" i="4"/>
  <c r="BA666" i="4" s="1"/>
  <c r="X538" i="4"/>
  <c r="X347" i="4"/>
  <c r="Y347" i="4" s="1"/>
  <c r="Z347" i="4" s="1"/>
  <c r="W689" i="4"/>
  <c r="X748" i="4"/>
  <c r="Z747" i="4"/>
  <c r="AM754" i="4"/>
  <c r="W542" i="4"/>
  <c r="V504" i="4"/>
  <c r="AA578" i="4"/>
  <c r="AN641" i="4"/>
  <c r="BA641" i="4" s="1"/>
  <c r="AK563" i="4"/>
  <c r="Y480" i="4"/>
  <c r="AK594" i="4"/>
  <c r="AX594" i="4" s="1"/>
  <c r="Y558" i="4"/>
  <c r="Z558" i="4" s="1"/>
  <c r="AA558" i="4" s="1"/>
  <c r="AM520" i="4"/>
  <c r="AZ520" i="4" s="1"/>
  <c r="AM848" i="4"/>
  <c r="AZ848" i="4" s="1"/>
  <c r="AC506" i="4"/>
  <c r="AD506" i="4" s="1"/>
  <c r="V745" i="4"/>
  <c r="AN573" i="4"/>
  <c r="V834" i="4"/>
  <c r="Y372" i="4"/>
  <c r="Y327" i="4"/>
  <c r="AA289" i="4"/>
  <c r="AB289" i="4" s="1"/>
  <c r="AC289" i="4" s="1"/>
  <c r="X274" i="4"/>
  <c r="AB137" i="4"/>
  <c r="AC137" i="4" s="1"/>
  <c r="AN75" i="4"/>
  <c r="AO363" i="4"/>
  <c r="AQ393" i="4"/>
  <c r="Y364" i="4"/>
  <c r="Z124" i="4"/>
  <c r="AM292" i="4"/>
  <c r="AP223" i="4"/>
  <c r="Y369" i="4"/>
  <c r="Z121" i="4"/>
  <c r="X445" i="4"/>
  <c r="AQ69" i="4"/>
  <c r="AC178" i="4"/>
  <c r="X26" i="4"/>
  <c r="AA264" i="4"/>
  <c r="AA168" i="4"/>
  <c r="AB168" i="4" s="1"/>
  <c r="AC168" i="4" s="1"/>
  <c r="AL231" i="4"/>
  <c r="AM426" i="4"/>
  <c r="X32" i="4"/>
  <c r="Y32" i="4" s="1"/>
  <c r="Z32" i="4" s="1"/>
  <c r="AO419" i="4"/>
  <c r="Z328" i="4"/>
  <c r="AB426" i="4"/>
  <c r="AP313" i="4"/>
  <c r="AA144" i="4"/>
  <c r="Z44" i="4"/>
  <c r="AL335" i="4"/>
  <c r="Y355" i="4"/>
  <c r="AN351" i="4"/>
  <c r="AC455" i="4"/>
  <c r="Z284" i="4"/>
  <c r="AN334" i="4"/>
  <c r="AL326" i="4"/>
  <c r="AN117" i="4"/>
  <c r="AM274" i="4"/>
  <c r="AA324" i="4"/>
  <c r="AB324" i="4" s="1"/>
  <c r="AC324" i="4" s="1"/>
  <c r="Z197" i="4"/>
  <c r="Z360" i="4"/>
  <c r="Y267" i="4"/>
  <c r="Z267" i="4" s="1"/>
  <c r="AA267" i="4" s="1"/>
  <c r="AB267" i="4" s="1"/>
  <c r="AC267" i="4" s="1"/>
  <c r="AQ420" i="4"/>
  <c r="AN333" i="4"/>
  <c r="AL72" i="4"/>
  <c r="Z263" i="4"/>
  <c r="AA263" i="4" s="1"/>
  <c r="AB263" i="4" s="1"/>
  <c r="AC263" i="4" s="1"/>
  <c r="AN362" i="4"/>
  <c r="AA94" i="4"/>
  <c r="Z428" i="4"/>
  <c r="AO206" i="4"/>
  <c r="X359" i="4"/>
  <c r="X41" i="4"/>
  <c r="Z398" i="4"/>
  <c r="AA398" i="4" s="1"/>
  <c r="AB398" i="4" s="1"/>
  <c r="AC398" i="4" s="1"/>
  <c r="Z389" i="4"/>
  <c r="AM25" i="4"/>
  <c r="X74" i="4"/>
  <c r="AL463" i="4"/>
  <c r="Y392" i="4"/>
  <c r="AN369" i="4"/>
  <c r="AA89" i="4"/>
  <c r="Y24" i="4"/>
  <c r="AM88" i="4"/>
  <c r="AZ88" i="4" s="1"/>
  <c r="Z392" i="4"/>
  <c r="AA392" i="4" s="1"/>
  <c r="AB392" i="4" s="1"/>
  <c r="AC392" i="4" s="1"/>
  <c r="AO89" i="4"/>
  <c r="W335" i="4"/>
  <c r="AO213" i="4"/>
  <c r="AM477" i="4"/>
  <c r="X250" i="4"/>
  <c r="AN181" i="4"/>
  <c r="AM385" i="4"/>
  <c r="AN425" i="4"/>
  <c r="AA148" i="4"/>
  <c r="AM3" i="4"/>
  <c r="AZ3" i="4" s="1"/>
  <c r="AM269" i="4"/>
  <c r="AZ269" i="4" s="1"/>
  <c r="X123" i="4"/>
  <c r="W269" i="4"/>
  <c r="V404" i="4"/>
  <c r="X223" i="4"/>
  <c r="AN53" i="4"/>
  <c r="V200" i="4"/>
  <c r="X296" i="4"/>
  <c r="V184" i="4"/>
  <c r="X35" i="4"/>
  <c r="AN116" i="4"/>
  <c r="BA116" i="4" s="1"/>
  <c r="Y96" i="4"/>
  <c r="Y43" i="4"/>
  <c r="AL445" i="4"/>
  <c r="X482" i="4"/>
  <c r="AM131" i="4"/>
  <c r="AN470" i="4"/>
  <c r="BA470" i="4" s="1"/>
  <c r="X352" i="4"/>
  <c r="AO141" i="4"/>
  <c r="X380" i="4"/>
  <c r="Y46" i="4"/>
  <c r="AB68" i="4"/>
  <c r="AN26" i="4"/>
  <c r="BA26" i="4" s="1"/>
  <c r="Y112" i="4"/>
  <c r="X481" i="4"/>
  <c r="AL461" i="4"/>
  <c r="AY461" i="4" s="1"/>
  <c r="X357" i="4"/>
  <c r="Z99" i="4"/>
  <c r="V290" i="4"/>
  <c r="Y306" i="4"/>
  <c r="W30" i="4"/>
  <c r="AN433" i="4"/>
  <c r="AN197" i="4"/>
  <c r="W391" i="4"/>
  <c r="X302" i="4"/>
  <c r="Y451" i="4"/>
  <c r="AN282" i="4"/>
  <c r="BA282" i="4" s="1"/>
  <c r="X310" i="4"/>
  <c r="AN170" i="4"/>
  <c r="AA227" i="4"/>
  <c r="AB207" i="4"/>
  <c r="AM428" i="4"/>
  <c r="Y64" i="4"/>
  <c r="X415" i="4"/>
  <c r="AL408" i="4"/>
  <c r="AA362" i="4"/>
  <c r="AB362" i="4" s="1"/>
  <c r="AC362" i="4" s="1"/>
  <c r="Z419" i="4"/>
  <c r="AK71" i="4"/>
  <c r="AL353" i="4"/>
  <c r="AP112" i="4"/>
  <c r="X15" i="4"/>
  <c r="Z59" i="4"/>
  <c r="AN467" i="4"/>
  <c r="BA467" i="4" s="1"/>
  <c r="Y244" i="4"/>
  <c r="AO187" i="4"/>
  <c r="Z397" i="4"/>
  <c r="W141" i="4"/>
  <c r="X141" i="4" s="1"/>
  <c r="Y141" i="4" s="1"/>
  <c r="Y375" i="4"/>
  <c r="AL184" i="4"/>
  <c r="X465" i="4"/>
  <c r="AL178" i="4"/>
  <c r="AY178" i="4" s="1"/>
  <c r="AO174" i="4"/>
  <c r="AM232" i="4"/>
  <c r="AO476" i="4"/>
  <c r="Y192" i="4"/>
  <c r="Y476" i="4"/>
  <c r="AL134" i="4"/>
  <c r="W100" i="4"/>
  <c r="Z409" i="4"/>
  <c r="Y62" i="4"/>
  <c r="Y179" i="4"/>
  <c r="X53" i="4"/>
  <c r="Y53" i="4" s="1"/>
  <c r="Z53" i="4" s="1"/>
  <c r="AA53" i="4" s="1"/>
  <c r="AB53" i="4" s="1"/>
  <c r="AC53" i="4" s="1"/>
  <c r="AM186" i="4"/>
  <c r="AZ186" i="4" s="1"/>
  <c r="Y323" i="4"/>
  <c r="Z323" i="4" s="1"/>
  <c r="Z429" i="4"/>
  <c r="W395" i="4"/>
  <c r="AO144" i="4"/>
  <c r="X246" i="4"/>
  <c r="AL277" i="4"/>
  <c r="Y20" i="4"/>
  <c r="AL183" i="4"/>
  <c r="AL29" i="4"/>
  <c r="AB182" i="4"/>
  <c r="V234" i="4"/>
  <c r="AM215" i="4"/>
  <c r="AL219" i="4"/>
  <c r="AK60" i="4"/>
  <c r="AX60" i="4" s="1"/>
  <c r="AM233" i="4"/>
  <c r="AZ233" i="4" s="1"/>
  <c r="Z156" i="4"/>
  <c r="AO196" i="4"/>
  <c r="AK402" i="4"/>
  <c r="AX402" i="4" s="1"/>
  <c r="Y191" i="4"/>
  <c r="X448" i="4"/>
  <c r="Z452" i="4"/>
  <c r="AM19" i="4"/>
  <c r="AK43" i="4"/>
  <c r="AX43" i="4" s="1"/>
  <c r="AM471" i="4"/>
  <c r="AZ471" i="4" s="1"/>
  <c r="AP200" i="4"/>
  <c r="AA152" i="4"/>
  <c r="Y262" i="4"/>
  <c r="V382" i="4"/>
  <c r="X203" i="4"/>
  <c r="X332" i="4"/>
  <c r="Y332" i="4" s="1"/>
  <c r="Z332" i="4" s="1"/>
  <c r="AA332" i="4" s="1"/>
  <c r="AB332" i="4" s="1"/>
  <c r="AC332" i="4" s="1"/>
  <c r="AL255" i="4"/>
  <c r="Y286" i="4"/>
  <c r="AM31" i="4"/>
  <c r="X349" i="4"/>
  <c r="AA135" i="4"/>
  <c r="X318" i="4"/>
  <c r="X450" i="4"/>
  <c r="Y450" i="4" s="1"/>
  <c r="W249" i="4"/>
  <c r="AO30" i="4"/>
  <c r="Z133" i="4"/>
  <c r="Z56" i="4"/>
  <c r="X116" i="4"/>
  <c r="X315" i="4"/>
  <c r="Y238" i="4"/>
  <c r="AN214" i="4"/>
  <c r="W9" i="4"/>
  <c r="AM378" i="4"/>
  <c r="Y87" i="4"/>
  <c r="AB346" i="4"/>
  <c r="AL110" i="4"/>
  <c r="Z453" i="4"/>
  <c r="AL250" i="4"/>
  <c r="AK366" i="4"/>
  <c r="AX366" i="4" s="1"/>
  <c r="AL142" i="4"/>
  <c r="AM444" i="4"/>
  <c r="X251" i="4"/>
  <c r="Y251" i="4" s="1"/>
  <c r="W277" i="4"/>
  <c r="X483" i="4"/>
  <c r="AM448" i="4"/>
  <c r="AZ448" i="4" s="1"/>
  <c r="AK416" i="4"/>
  <c r="AN418" i="4"/>
  <c r="Y181" i="4"/>
  <c r="Z181" i="4" s="1"/>
  <c r="AA181" i="4" s="1"/>
  <c r="AB181" i="4" s="1"/>
  <c r="AC181" i="4" s="1"/>
  <c r="X176" i="4"/>
  <c r="AA71" i="4"/>
  <c r="AM76" i="4"/>
  <c r="Y236" i="4"/>
  <c r="W196" i="4"/>
  <c r="AN203" i="4"/>
  <c r="X388" i="4"/>
  <c r="Y143" i="4"/>
  <c r="Y108" i="4"/>
  <c r="AN346" i="4"/>
  <c r="BA346" i="4" s="1"/>
  <c r="AA458" i="4"/>
  <c r="AB458" i="4" s="1"/>
  <c r="AC458" i="4" s="1"/>
  <c r="AB457" i="4"/>
  <c r="Y171" i="4"/>
  <c r="AL97" i="4"/>
  <c r="W215" i="4"/>
  <c r="AM276" i="4"/>
  <c r="X50" i="4"/>
  <c r="Y210" i="4"/>
  <c r="W361" i="4"/>
  <c r="AN337" i="4"/>
  <c r="BA337" i="4" s="1"/>
  <c r="W131" i="4"/>
  <c r="AA44" i="4"/>
  <c r="X471" i="4"/>
  <c r="AL241" i="4"/>
  <c r="AM109" i="4"/>
  <c r="V117" i="4"/>
  <c r="AN33" i="4"/>
  <c r="W276" i="4"/>
  <c r="Y139" i="4"/>
  <c r="V49" i="4"/>
  <c r="V477" i="4"/>
  <c r="AO244" i="4"/>
  <c r="X37" i="4"/>
  <c r="Y145" i="4"/>
  <c r="X245" i="4"/>
  <c r="AA459" i="4"/>
  <c r="Y146" i="4"/>
  <c r="X412" i="4"/>
  <c r="AM379" i="4"/>
  <c r="AZ379" i="4" s="1"/>
  <c r="AK301" i="4"/>
  <c r="AX301" i="4" s="1"/>
  <c r="AL5" i="4"/>
  <c r="AY5" i="4" s="1"/>
  <c r="AA259" i="4"/>
  <c r="AL98" i="4"/>
  <c r="AY98" i="4" s="1"/>
  <c r="AM442" i="4"/>
  <c r="AZ442" i="4" s="1"/>
  <c r="Y278" i="4"/>
  <c r="AA420" i="4"/>
  <c r="AK472" i="4"/>
  <c r="AO327" i="4"/>
  <c r="Z8" i="4"/>
  <c r="AK66" i="4"/>
  <c r="AX66" i="4" s="1"/>
  <c r="Y326" i="4"/>
  <c r="Y60" i="4"/>
  <c r="X257" i="4"/>
  <c r="X157" i="4"/>
  <c r="Y6" i="4"/>
  <c r="X142" i="4"/>
  <c r="AL398" i="4"/>
  <c r="AL58" i="4"/>
  <c r="W14" i="4"/>
  <c r="W348" i="4"/>
  <c r="AL483" i="4"/>
  <c r="AY483" i="4" s="1"/>
  <c r="Y229" i="4"/>
  <c r="Z364" i="4"/>
  <c r="Z195" i="4"/>
  <c r="AL201" i="4"/>
  <c r="AY201" i="4" s="1"/>
  <c r="X258" i="4"/>
  <c r="AK466" i="4"/>
  <c r="AX466" i="4" s="1"/>
  <c r="Y252" i="4"/>
  <c r="AN252" i="4"/>
  <c r="AM405" i="4"/>
  <c r="W373" i="4"/>
  <c r="AO348" i="4"/>
  <c r="AL59" i="4"/>
  <c r="AO389" i="4"/>
  <c r="BB389" i="4" s="1"/>
  <c r="AM340" i="4"/>
  <c r="AZ340" i="4" s="1"/>
  <c r="AB82" i="4"/>
  <c r="AL354" i="4"/>
  <c r="AY354" i="4" s="1"/>
  <c r="Y126" i="4"/>
  <c r="X442" i="4"/>
  <c r="AO288" i="4"/>
  <c r="X75" i="4"/>
  <c r="AM182" i="4"/>
  <c r="X205" i="4"/>
  <c r="W80" i="4"/>
  <c r="AP424" i="4"/>
  <c r="Y418" i="4"/>
  <c r="V125" i="4"/>
  <c r="AL429" i="4"/>
  <c r="AY429" i="4" s="1"/>
  <c r="AL439" i="4"/>
  <c r="AO345" i="4"/>
  <c r="V208" i="4"/>
  <c r="AB413" i="4"/>
  <c r="Z345" i="4"/>
  <c r="AM270" i="4"/>
  <c r="AZ270" i="4" s="1"/>
  <c r="AK87" i="4"/>
  <c r="AX87" i="4" s="1"/>
  <c r="AA253" i="4"/>
  <c r="AB253" i="4" s="1"/>
  <c r="AC253" i="4" s="1"/>
  <c r="W206" i="4"/>
  <c r="W301" i="4"/>
  <c r="AL91" i="4"/>
  <c r="X180" i="4"/>
  <c r="Z295" i="4"/>
  <c r="Y162" i="4"/>
  <c r="AO339" i="4"/>
  <c r="AN377" i="4"/>
  <c r="AM127" i="4"/>
  <c r="AL220" i="4"/>
  <c r="AY220" i="4" s="1"/>
  <c r="Y336" i="4"/>
  <c r="AO468" i="4"/>
  <c r="BB468" i="4" s="1"/>
  <c r="Y400" i="4"/>
  <c r="AM24" i="4"/>
  <c r="W293" i="4"/>
  <c r="AM401" i="4"/>
  <c r="AP315" i="4"/>
  <c r="Y265" i="4"/>
  <c r="Z327" i="4"/>
  <c r="AA327" i="4" s="1"/>
  <c r="AB327" i="4" s="1"/>
  <c r="AC327" i="4" s="1"/>
  <c r="AL193" i="4"/>
  <c r="AY193" i="4" s="1"/>
  <c r="Y402" i="4"/>
  <c r="AL264" i="4"/>
  <c r="AL216" i="4"/>
  <c r="AY216" i="4" s="1"/>
  <c r="X25" i="4"/>
  <c r="AN390" i="4"/>
  <c r="V224" i="4"/>
  <c r="Z247" i="4"/>
  <c r="AO56" i="4"/>
  <c r="BB56" i="4" s="1"/>
  <c r="W354" i="4"/>
  <c r="V216" i="4"/>
  <c r="X321" i="4"/>
  <c r="W200" i="4"/>
  <c r="Y481" i="4"/>
  <c r="AN399" i="4"/>
  <c r="X138" i="4"/>
  <c r="AP306" i="4"/>
  <c r="AK48" i="4"/>
  <c r="AX48" i="4" s="1"/>
  <c r="W242" i="4"/>
  <c r="W446" i="4"/>
  <c r="Y308" i="4"/>
  <c r="AK190" i="4"/>
  <c r="AX190" i="4" s="1"/>
  <c r="W170" i="4"/>
  <c r="W12" i="4"/>
  <c r="AN371" i="4"/>
  <c r="BA371" i="4" s="1"/>
  <c r="W299" i="4"/>
  <c r="X385" i="4"/>
  <c r="AL283" i="4"/>
  <c r="Z228" i="4"/>
  <c r="AA228" i="4" s="1"/>
  <c r="AB228" i="4" s="1"/>
  <c r="AC228" i="4" s="1"/>
  <c r="AK27" i="4"/>
  <c r="AX27" i="4" s="1"/>
  <c r="AN230" i="4"/>
  <c r="Y159" i="4"/>
  <c r="AM436" i="4"/>
  <c r="X399" i="4"/>
  <c r="W42" i="4"/>
  <c r="AK137" i="4"/>
  <c r="AX137" i="4" s="1"/>
  <c r="V127" i="4"/>
  <c r="W105" i="4"/>
  <c r="X424" i="4"/>
  <c r="AL44" i="4"/>
  <c r="AY44" i="4" s="1"/>
  <c r="X387" i="4"/>
  <c r="X149" i="4"/>
  <c r="AM150" i="4"/>
  <c r="W285" i="4"/>
  <c r="AK154" i="4"/>
  <c r="AX154" i="4" s="1"/>
  <c r="V463" i="4"/>
  <c r="AA166" i="4"/>
  <c r="AN237" i="4"/>
  <c r="BA237" i="4" s="1"/>
  <c r="Y201" i="4"/>
  <c r="AM375" i="4"/>
  <c r="AZ375" i="4" s="1"/>
  <c r="W17" i="4"/>
  <c r="AM406" i="4"/>
  <c r="W51" i="4"/>
  <c r="V403" i="4"/>
  <c r="AL119" i="4"/>
  <c r="AY119" i="4" s="1"/>
  <c r="AA254" i="4"/>
  <c r="AL68" i="4"/>
  <c r="AY68" i="4" s="1"/>
  <c r="AN118" i="4"/>
  <c r="AM65" i="4"/>
  <c r="V163" i="4"/>
  <c r="AA411" i="4"/>
  <c r="W434" i="4"/>
  <c r="AM61" i="4"/>
  <c r="AZ61" i="4" s="1"/>
  <c r="X469" i="4"/>
  <c r="Y469" i="4" s="1"/>
  <c r="Z469" i="4" s="1"/>
  <c r="AA469" i="4" s="1"/>
  <c r="AB469" i="4" s="1"/>
  <c r="AL434" i="4"/>
  <c r="X350" i="4"/>
  <c r="W371" i="4"/>
  <c r="AK384" i="4"/>
  <c r="W218" i="4"/>
  <c r="X373" i="4"/>
  <c r="Y373" i="4" s="1"/>
  <c r="AM191" i="4"/>
  <c r="W239" i="4"/>
  <c r="X233" i="4"/>
  <c r="AM192" i="4"/>
  <c r="AM222" i="4"/>
  <c r="AZ222" i="4" s="1"/>
  <c r="AM54" i="4"/>
  <c r="AZ54" i="4" s="1"/>
  <c r="AL155" i="4"/>
  <c r="AY155" i="4" s="1"/>
  <c r="AM35" i="4"/>
  <c r="AZ35" i="4" s="1"/>
  <c r="X211" i="4"/>
  <c r="W235" i="4"/>
  <c r="X410" i="4"/>
  <c r="AN254" i="4"/>
  <c r="AL46" i="4"/>
  <c r="AY46" i="4" s="1"/>
  <c r="W478" i="4"/>
  <c r="Y438" i="4"/>
  <c r="AN388" i="4"/>
  <c r="BA388" i="4" s="1"/>
  <c r="W226" i="4"/>
  <c r="X379" i="4"/>
  <c r="X334" i="4"/>
  <c r="AK370" i="4"/>
  <c r="X333" i="4"/>
  <c r="W85" i="4"/>
  <c r="AL103" i="4"/>
  <c r="AY103" i="4" s="1"/>
  <c r="AL329" i="4"/>
  <c r="AY329" i="4" s="1"/>
  <c r="V232" i="4"/>
  <c r="AA84" i="4"/>
  <c r="AN88" i="4"/>
  <c r="V177" i="4"/>
  <c r="AN471" i="4"/>
  <c r="BA471" i="4" s="1"/>
  <c r="Y475" i="4"/>
  <c r="AO355" i="4"/>
  <c r="AA440" i="4" l="1"/>
  <c r="AB440" i="4" s="1"/>
  <c r="AC440" i="4"/>
  <c r="Y642" i="4"/>
  <c r="Z642" i="4"/>
  <c r="AO627" i="4"/>
  <c r="AB217" i="4"/>
  <c r="AC217" i="4" s="1"/>
  <c r="AD559" i="4"/>
  <c r="Q559" i="1" s="1"/>
  <c r="AD527" i="4"/>
  <c r="Q527" i="1" s="1"/>
  <c r="AO665" i="4"/>
  <c r="X57" i="4"/>
  <c r="Z856" i="4"/>
  <c r="AA856" i="4" s="1"/>
  <c r="AB856" i="4" s="1"/>
  <c r="AC856" i="4" s="1"/>
  <c r="Y505" i="4"/>
  <c r="Y610" i="4"/>
  <c r="AC543" i="4"/>
  <c r="Y849" i="4"/>
  <c r="Z849" i="4" s="1"/>
  <c r="Y730" i="4"/>
  <c r="BA123" i="4"/>
  <c r="AO123" i="4"/>
  <c r="BB123" i="4" s="1"/>
  <c r="BA821" i="4"/>
  <c r="AO821" i="4"/>
  <c r="BB821" i="4" s="1"/>
  <c r="AZ557" i="4"/>
  <c r="AN557" i="4"/>
  <c r="AZ625" i="4"/>
  <c r="AN625" i="4"/>
  <c r="AX622" i="4"/>
  <c r="AL622" i="4"/>
  <c r="BC533" i="4"/>
  <c r="AQ533" i="4"/>
  <c r="BD533" i="4" s="1"/>
  <c r="BA735" i="4"/>
  <c r="AO735" i="4"/>
  <c r="BB735" i="4" s="1"/>
  <c r="AX589" i="4"/>
  <c r="AL589" i="4"/>
  <c r="BB781" i="4"/>
  <c r="AP781" i="4"/>
  <c r="BC781" i="4" s="1"/>
  <c r="AX769" i="4"/>
  <c r="AL769" i="4"/>
  <c r="AM769" i="4" s="1"/>
  <c r="AZ769" i="4" s="1"/>
  <c r="AX507" i="4"/>
  <c r="AL507" i="4"/>
  <c r="AZ172" i="4"/>
  <c r="AN172" i="4"/>
  <c r="AO172" i="4" s="1"/>
  <c r="BB172" i="4" s="1"/>
  <c r="AN176" i="4"/>
  <c r="BA176" i="4" s="1"/>
  <c r="AY217" i="4"/>
  <c r="AM217" i="4"/>
  <c r="AZ217" i="4" s="1"/>
  <c r="AP236" i="4"/>
  <c r="BC236" i="4" s="1"/>
  <c r="AX486" i="4"/>
  <c r="AL486" i="4"/>
  <c r="AY486" i="4" s="1"/>
  <c r="AY724" i="4"/>
  <c r="AM724" i="4"/>
  <c r="AX802" i="4"/>
  <c r="AL802" i="4"/>
  <c r="AM802" i="4" s="1"/>
  <c r="AZ802" i="4" s="1"/>
  <c r="AY580" i="4"/>
  <c r="AM580" i="4"/>
  <c r="AZ580" i="4" s="1"/>
  <c r="AY659" i="4"/>
  <c r="AM659" i="4"/>
  <c r="AY835" i="4"/>
  <c r="AM835" i="4"/>
  <c r="AZ835" i="4" s="1"/>
  <c r="AL464" i="4"/>
  <c r="AM464" i="4" s="1"/>
  <c r="AM312" i="4"/>
  <c r="AN312" i="4" s="1"/>
  <c r="AZ79" i="4"/>
  <c r="AN79" i="4"/>
  <c r="AO79" i="4" s="1"/>
  <c r="BB79" i="4" s="1"/>
  <c r="BC85" i="4"/>
  <c r="AQ85" i="4"/>
  <c r="BD85" i="4" s="1"/>
  <c r="AX70" i="4"/>
  <c r="AL70" i="4"/>
  <c r="AY70" i="4" s="1"/>
  <c r="AM70" i="4"/>
  <c r="AZ70" i="4" s="1"/>
  <c r="BB251" i="4"/>
  <c r="AP251" i="4"/>
  <c r="AQ251" i="4"/>
  <c r="BD251" i="4" s="1"/>
  <c r="AM462" i="4"/>
  <c r="AZ462" i="4" s="1"/>
  <c r="BA83" i="4"/>
  <c r="AO83" i="4"/>
  <c r="AP83" i="4"/>
  <c r="BC83" i="4" s="1"/>
  <c r="BA509" i="4"/>
  <c r="AO509" i="4"/>
  <c r="BB793" i="4"/>
  <c r="AP793" i="4"/>
  <c r="BA394" i="4"/>
  <c r="AO394" i="4"/>
  <c r="AZ583" i="4"/>
  <c r="AN583" i="4"/>
  <c r="BB522" i="4"/>
  <c r="AP522" i="4"/>
  <c r="AZ575" i="4"/>
  <c r="AN575" i="4"/>
  <c r="AZ846" i="4"/>
  <c r="AN846" i="4"/>
  <c r="BA846" i="4" s="1"/>
  <c r="AY703" i="4"/>
  <c r="AM703" i="4"/>
  <c r="BA597" i="4"/>
  <c r="AO597" i="4"/>
  <c r="AY499" i="4"/>
  <c r="AM499" i="4"/>
  <c r="AZ766" i="4"/>
  <c r="AN766" i="4"/>
  <c r="BA763" i="4"/>
  <c r="AO763" i="4"/>
  <c r="BA797" i="4"/>
  <c r="AO797" i="4"/>
  <c r="BA609" i="4"/>
  <c r="AO609" i="4"/>
  <c r="AY815" i="4"/>
  <c r="AM815" i="4"/>
  <c r="AX555" i="4"/>
  <c r="AL555" i="4"/>
  <c r="BB828" i="4"/>
  <c r="AP828" i="4"/>
  <c r="AY410" i="4"/>
  <c r="AM410" i="4"/>
  <c r="AP139" i="4"/>
  <c r="AO760" i="4"/>
  <c r="BB760" i="4" s="1"/>
  <c r="AN760" i="4"/>
  <c r="AN858" i="4"/>
  <c r="AO858" i="4" s="1"/>
  <c r="AO314" i="4"/>
  <c r="AQ397" i="4"/>
  <c r="Y275" i="4"/>
  <c r="AN160" i="4"/>
  <c r="AP367" i="4"/>
  <c r="BC367" i="4" s="1"/>
  <c r="AP92" i="4"/>
  <c r="AY225" i="4"/>
  <c r="AM225" i="4"/>
  <c r="BC128" i="4"/>
  <c r="AQ128" i="4"/>
  <c r="BD128" i="4" s="1"/>
  <c r="AZ151" i="4"/>
  <c r="AN151" i="4"/>
  <c r="AZ473" i="4"/>
  <c r="AN473" i="4"/>
  <c r="AY78" i="4"/>
  <c r="AM78" i="4"/>
  <c r="AN78" i="4" s="1"/>
  <c r="AZ159" i="4"/>
  <c r="AN159" i="4"/>
  <c r="BA159" i="4" s="1"/>
  <c r="AZ480" i="4"/>
  <c r="AN480" i="4"/>
  <c r="AX167" i="4"/>
  <c r="AM167" i="4"/>
  <c r="AZ167" i="4" s="1"/>
  <c r="AL167" i="4"/>
  <c r="AY167" i="4" s="1"/>
  <c r="AZ457" i="4"/>
  <c r="AN457" i="4"/>
  <c r="AO457" i="4" s="1"/>
  <c r="AZ265" i="4"/>
  <c r="AN265" i="4"/>
  <c r="BA265" i="4" s="1"/>
  <c r="AZ344" i="4"/>
  <c r="AN344" i="4"/>
  <c r="AY415" i="4"/>
  <c r="AM415" i="4"/>
  <c r="AZ383" i="4"/>
  <c r="AN383" i="4"/>
  <c r="AX198" i="4"/>
  <c r="AL198" i="4"/>
  <c r="AM198" i="4"/>
  <c r="AZ198" i="4" s="1"/>
  <c r="BC156" i="4"/>
  <c r="AQ156" i="4"/>
  <c r="BD156" i="4" s="1"/>
  <c r="AX275" i="4"/>
  <c r="AL275" i="4"/>
  <c r="BC125" i="4"/>
  <c r="AQ125" i="4"/>
  <c r="BD125" i="4" s="1"/>
  <c r="AZ37" i="4"/>
  <c r="AN37" i="4"/>
  <c r="BA37" i="4" s="1"/>
  <c r="AZ52" i="4"/>
  <c r="AN52" i="4"/>
  <c r="BA52" i="4" s="1"/>
  <c r="AY300" i="4"/>
  <c r="AM300" i="4"/>
  <c r="AZ300" i="4" s="1"/>
  <c r="BA77" i="4"/>
  <c r="AO77" i="4"/>
  <c r="BB77" i="4" s="1"/>
  <c r="BA189" i="4"/>
  <c r="AO189" i="4"/>
  <c r="BB4" i="4"/>
  <c r="AP4" i="4"/>
  <c r="BC4" i="4" s="1"/>
  <c r="AZ452" i="4"/>
  <c r="AN452" i="4"/>
  <c r="AZ350" i="4"/>
  <c r="AN350" i="4"/>
  <c r="AY311" i="4"/>
  <c r="AN311" i="4"/>
  <c r="BA311" i="4" s="1"/>
  <c r="AM311" i="4"/>
  <c r="AZ311" i="4" s="1"/>
  <c r="BA349" i="4"/>
  <c r="AO349" i="4"/>
  <c r="BB349" i="4" s="1"/>
  <c r="BB279" i="4"/>
  <c r="AP279" i="4"/>
  <c r="BC279" i="4" s="1"/>
  <c r="AX166" i="4"/>
  <c r="AL166" i="4"/>
  <c r="AX437" i="4"/>
  <c r="AL437" i="4"/>
  <c r="BC138" i="4"/>
  <c r="AQ138" i="4"/>
  <c r="BD138" i="4" s="1"/>
  <c r="AY414" i="4"/>
  <c r="AM414" i="4"/>
  <c r="BA332" i="4"/>
  <c r="AO332" i="4"/>
  <c r="AY7" i="4"/>
  <c r="AM7" i="4"/>
  <c r="BB411" i="4"/>
  <c r="AP411" i="4"/>
  <c r="BA124" i="4"/>
  <c r="AO124" i="4"/>
  <c r="BB124" i="4" s="1"/>
  <c r="AZ430" i="4"/>
  <c r="AN430" i="4"/>
  <c r="BD82" i="4"/>
  <c r="AR82" i="4"/>
  <c r="BE82" i="4" s="1"/>
  <c r="AY21" i="4"/>
  <c r="AM21" i="4"/>
  <c r="BB210" i="4"/>
  <c r="AP210" i="4"/>
  <c r="BC210" i="4" s="1"/>
  <c r="BB242" i="4"/>
  <c r="AP242" i="4"/>
  <c r="BC242" i="4" s="1"/>
  <c r="AZ630" i="4"/>
  <c r="AN630" i="4"/>
  <c r="AY566" i="4"/>
  <c r="AN566" i="4"/>
  <c r="AZ639" i="4"/>
  <c r="AO639" i="4"/>
  <c r="BA787" i="4"/>
  <c r="AO787" i="4"/>
  <c r="BB787" i="4" s="1"/>
  <c r="AX723" i="4"/>
  <c r="AL723" i="4"/>
  <c r="AY612" i="4"/>
  <c r="AM612" i="4"/>
  <c r="BB569" i="4"/>
  <c r="AP569" i="4"/>
  <c r="BC569" i="4" s="1"/>
  <c r="BA636" i="4"/>
  <c r="AO636" i="4"/>
  <c r="BB636" i="4" s="1"/>
  <c r="AX694" i="4"/>
  <c r="AL694" i="4"/>
  <c r="AX568" i="4"/>
  <c r="AL568" i="4"/>
  <c r="AY635" i="4"/>
  <c r="AM635" i="4"/>
  <c r="AY851" i="4"/>
  <c r="AM851" i="4"/>
  <c r="BA831" i="4"/>
  <c r="AO831" i="4"/>
  <c r="AZ726" i="4"/>
  <c r="AN726" i="4"/>
  <c r="AZ847" i="4"/>
  <c r="AN847" i="4"/>
  <c r="AZ805" i="4"/>
  <c r="AN805" i="4"/>
  <c r="AZ176" i="4"/>
  <c r="BB236" i="4"/>
  <c r="AX464" i="4"/>
  <c r="AY312" i="4"/>
  <c r="AY462" i="4"/>
  <c r="AZ40" i="4"/>
  <c r="AN40" i="4"/>
  <c r="BA40" i="4" s="1"/>
  <c r="BA582" i="4"/>
  <c r="AO582" i="4"/>
  <c r="AP582" i="4" s="1"/>
  <c r="BC582" i="4" s="1"/>
  <c r="AZ175" i="4"/>
  <c r="AN175" i="4"/>
  <c r="AZ287" i="4"/>
  <c r="AN287" i="4"/>
  <c r="AY120" i="4"/>
  <c r="AM120" i="4"/>
  <c r="AY209" i="4"/>
  <c r="AM209" i="4"/>
  <c r="BB253" i="4"/>
  <c r="AP253" i="4"/>
  <c r="AM456" i="4"/>
  <c r="AY456" i="4"/>
  <c r="AY771" i="4"/>
  <c r="AM771" i="4"/>
  <c r="AZ795" i="4"/>
  <c r="AO795" i="4"/>
  <c r="AZ422" i="4"/>
  <c r="AO422" i="4"/>
  <c r="AX229" i="4"/>
  <c r="AL229" i="4"/>
  <c r="AY168" i="4"/>
  <c r="AM168" i="4"/>
  <c r="AY542" i="4"/>
  <c r="AN542" i="4"/>
  <c r="AZ585" i="4"/>
  <c r="AN585" i="4"/>
  <c r="AX725" i="4"/>
  <c r="AL725" i="4"/>
  <c r="AZ67" i="4"/>
  <c r="AO67" i="4"/>
  <c r="AZ804" i="4"/>
  <c r="AN804" i="4"/>
  <c r="AN328" i="4"/>
  <c r="AO328" i="4" s="1"/>
  <c r="BB328" i="4" s="1"/>
  <c r="AZ328" i="4"/>
  <c r="AY247" i="4"/>
  <c r="AN247" i="4"/>
  <c r="AN523" i="4"/>
  <c r="BA523" i="4" s="1"/>
  <c r="AY523" i="4"/>
  <c r="AM523" i="4"/>
  <c r="AZ20" i="4"/>
  <c r="AO20" i="4"/>
  <c r="AP20" i="4"/>
  <c r="BC20" i="4" s="1"/>
  <c r="AY770" i="4"/>
  <c r="AM770" i="4"/>
  <c r="AY718" i="4"/>
  <c r="AM718" i="4"/>
  <c r="BA50" i="4"/>
  <c r="AP50" i="4"/>
  <c r="BA204" i="4"/>
  <c r="AQ204" i="4"/>
  <c r="AY447" i="4"/>
  <c r="AN447" i="4"/>
  <c r="AY667" i="4"/>
  <c r="AN667" i="4"/>
  <c r="AZ841" i="4"/>
  <c r="AN841" i="4"/>
  <c r="AX303" i="4"/>
  <c r="AL303" i="4"/>
  <c r="BB361" i="4"/>
  <c r="AQ361" i="4"/>
  <c r="AZ687" i="4"/>
  <c r="AO687" i="4"/>
  <c r="AZ730" i="4"/>
  <c r="AN730" i="4"/>
  <c r="AO730" i="4"/>
  <c r="BB730" i="4" s="1"/>
  <c r="AL163" i="4"/>
  <c r="AX163" i="4"/>
  <c r="AY234" i="4"/>
  <c r="AN234" i="4"/>
  <c r="AO234" i="4"/>
  <c r="BB234" i="4" s="1"/>
  <c r="AN32" i="4"/>
  <c r="AO32" i="4" s="1"/>
  <c r="BB32" i="4" s="1"/>
  <c r="AZ32" i="4"/>
  <c r="AM199" i="4"/>
  <c r="AN199" i="4" s="1"/>
  <c r="BA199" i="4" s="1"/>
  <c r="AY199" i="4"/>
  <c r="AZ728" i="4"/>
  <c r="AO728" i="4"/>
  <c r="AY644" i="4"/>
  <c r="AM644" i="4"/>
  <c r="AZ93" i="4"/>
  <c r="AO93" i="4"/>
  <c r="AZ272" i="4"/>
  <c r="AN272" i="4"/>
  <c r="AN179" i="4"/>
  <c r="AZ179" i="4"/>
  <c r="AY788" i="4"/>
  <c r="AO788" i="4"/>
  <c r="AZ519" i="4"/>
  <c r="AN519" i="4"/>
  <c r="AZ446" i="4"/>
  <c r="AN446" i="4"/>
  <c r="BA386" i="4"/>
  <c r="AO386" i="4"/>
  <c r="AZ364" i="4"/>
  <c r="AO364" i="4"/>
  <c r="AX23" i="4"/>
  <c r="AM23" i="4"/>
  <c r="BA478" i="4"/>
  <c r="AP478" i="4"/>
  <c r="AX365" i="4"/>
  <c r="AL365" i="4"/>
  <c r="AZ357" i="4"/>
  <c r="AP357" i="4"/>
  <c r="BC357" i="4" s="1"/>
  <c r="AZ314" i="4"/>
  <c r="W835" i="4"/>
  <c r="AY143" i="4"/>
  <c r="AO143" i="4"/>
  <c r="AZ857" i="4"/>
  <c r="AO857" i="4"/>
  <c r="AZ613" i="4"/>
  <c r="AO613" i="4"/>
  <c r="AZ649" i="4"/>
  <c r="AP649" i="4"/>
  <c r="BC649" i="4" s="1"/>
  <c r="AY177" i="4"/>
  <c r="AO177" i="4"/>
  <c r="BB177" i="4" s="1"/>
  <c r="AY102" i="4"/>
  <c r="AM102" i="4"/>
  <c r="AX114" i="4"/>
  <c r="AM114" i="4"/>
  <c r="AX474" i="4"/>
  <c r="AL474" i="4"/>
  <c r="AZ36" i="4"/>
  <c r="AN36" i="4"/>
  <c r="AZ105" i="4"/>
  <c r="AO105" i="4"/>
  <c r="AZ149" i="4"/>
  <c r="AN149" i="4"/>
  <c r="AZ12" i="4"/>
  <c r="AN12" i="4"/>
  <c r="AY553" i="4"/>
  <c r="AM553" i="4"/>
  <c r="AN553" i="4"/>
  <c r="BA553" i="4" s="1"/>
  <c r="AY776" i="4"/>
  <c r="AM776" i="4"/>
  <c r="AZ409" i="4"/>
  <c r="AY760" i="4"/>
  <c r="AP760" i="4"/>
  <c r="BC760" i="4" s="1"/>
  <c r="AZ621" i="4"/>
  <c r="AO621" i="4"/>
  <c r="AY838" i="4"/>
  <c r="AZ546" i="4"/>
  <c r="AN546" i="4"/>
  <c r="AY717" i="4"/>
  <c r="AN717" i="4"/>
  <c r="AZ417" i="4"/>
  <c r="AP417" i="4"/>
  <c r="BC417" i="4" s="1"/>
  <c r="AX73" i="4"/>
  <c r="AL73" i="4"/>
  <c r="AZ454" i="4"/>
  <c r="AO454" i="4"/>
  <c r="AY260" i="4"/>
  <c r="AO260" i="4"/>
  <c r="AX338" i="4"/>
  <c r="AL338" i="4"/>
  <c r="AX34" i="4"/>
  <c r="AM34" i="4"/>
  <c r="AY331" i="4"/>
  <c r="AN331" i="4"/>
  <c r="AZ51" i="4"/>
  <c r="AN51" i="4"/>
  <c r="AX403" i="4"/>
  <c r="AL403" i="4"/>
  <c r="AY567" i="4"/>
  <c r="AM567" i="4"/>
  <c r="AN567" i="4" s="1"/>
  <c r="BA567" i="4" s="1"/>
  <c r="AX740" i="4"/>
  <c r="AL740" i="4"/>
  <c r="AZ689" i="4"/>
  <c r="AN689" i="4"/>
  <c r="AZ336" i="4"/>
  <c r="AO336" i="4"/>
  <c r="AX432" i="4"/>
  <c r="AO432" i="4"/>
  <c r="AZ101" i="4"/>
  <c r="AQ101" i="4"/>
  <c r="BD101" i="4" s="1"/>
  <c r="AZ317" i="4"/>
  <c r="AO317" i="4"/>
  <c r="AP317" i="4" s="1"/>
  <c r="BC317" i="4" s="1"/>
  <c r="BA295" i="4"/>
  <c r="AP295" i="4"/>
  <c r="AQ295" i="4" s="1"/>
  <c r="BD295" i="4" s="1"/>
  <c r="AZ544" i="4"/>
  <c r="AO544" i="4"/>
  <c r="AY611" i="4"/>
  <c r="AM611" i="4"/>
  <c r="AX557" i="4"/>
  <c r="AY843" i="4"/>
  <c r="AO843" i="4"/>
  <c r="BB843" i="4" s="1"/>
  <c r="AZ670" i="4"/>
  <c r="AN670" i="4"/>
  <c r="AY784" i="4"/>
  <c r="AM784" i="4"/>
  <c r="AX421" i="4"/>
  <c r="AM421" i="4"/>
  <c r="AZ459" i="4"/>
  <c r="AN459" i="4"/>
  <c r="BB195" i="4"/>
  <c r="AP195" i="4"/>
  <c r="AY80" i="4"/>
  <c r="AN80" i="4"/>
  <c r="AX391" i="4"/>
  <c r="AL391" i="4"/>
  <c r="AX111" i="4"/>
  <c r="AN111" i="4"/>
  <c r="AZ152" i="4"/>
  <c r="AN152" i="4"/>
  <c r="AZ404" i="4"/>
  <c r="AQ404" i="4"/>
  <c r="BA783" i="4"/>
  <c r="AO783" i="4"/>
  <c r="AZ423" i="4"/>
  <c r="AO423" i="4"/>
  <c r="AP423" i="4" s="1"/>
  <c r="BC423" i="4" s="1"/>
  <c r="AX608" i="4"/>
  <c r="AM608" i="4"/>
  <c r="AY493" i="4"/>
  <c r="AM493" i="4"/>
  <c r="AX614" i="4"/>
  <c r="AN614" i="4"/>
  <c r="AY487" i="4"/>
  <c r="AY637" i="4"/>
  <c r="AM637" i="4"/>
  <c r="AY400" i="4"/>
  <c r="AN400" i="4"/>
  <c r="BA238" i="4"/>
  <c r="AP238" i="4"/>
  <c r="AX380" i="4"/>
  <c r="AP355" i="4"/>
  <c r="BB355" i="4"/>
  <c r="AO88" i="4"/>
  <c r="BB88" i="4" s="1"/>
  <c r="BA88" i="4"/>
  <c r="AL370" i="4"/>
  <c r="AX370" i="4"/>
  <c r="AO254" i="4"/>
  <c r="BB254" i="4" s="1"/>
  <c r="BA254" i="4"/>
  <c r="AN192" i="4"/>
  <c r="AZ192" i="4"/>
  <c r="AN191" i="4"/>
  <c r="AZ191" i="4"/>
  <c r="AL384" i="4"/>
  <c r="AY384" i="4" s="1"/>
  <c r="AX384" i="4"/>
  <c r="AM434" i="4"/>
  <c r="AY434" i="4"/>
  <c r="AN65" i="4"/>
  <c r="BA65" i="4" s="1"/>
  <c r="AZ65" i="4"/>
  <c r="AO118" i="4"/>
  <c r="BA118" i="4"/>
  <c r="AN406" i="4"/>
  <c r="AZ406" i="4"/>
  <c r="AN150" i="4"/>
  <c r="AZ150" i="4"/>
  <c r="AN436" i="4"/>
  <c r="BA436" i="4" s="1"/>
  <c r="AZ436" i="4"/>
  <c r="AO230" i="4"/>
  <c r="BA230" i="4"/>
  <c r="AM283" i="4"/>
  <c r="AZ283" i="4" s="1"/>
  <c r="AY283" i="4"/>
  <c r="AQ306" i="4"/>
  <c r="BC306" i="4"/>
  <c r="AO399" i="4"/>
  <c r="BA399" i="4"/>
  <c r="AO390" i="4"/>
  <c r="BA390" i="4"/>
  <c r="AM264" i="4"/>
  <c r="AY264" i="4"/>
  <c r="AQ315" i="4"/>
  <c r="BC315" i="4"/>
  <c r="AN401" i="4"/>
  <c r="BA401" i="4" s="1"/>
  <c r="AZ401" i="4"/>
  <c r="AN24" i="4"/>
  <c r="BA24" i="4" s="1"/>
  <c r="AZ24" i="4"/>
  <c r="AN127" i="4"/>
  <c r="AZ127" i="4"/>
  <c r="AO377" i="4"/>
  <c r="BB377" i="4" s="1"/>
  <c r="BA377" i="4"/>
  <c r="AP339" i="4"/>
  <c r="BB339" i="4"/>
  <c r="AM91" i="4"/>
  <c r="AY91" i="4"/>
  <c r="AP345" i="4"/>
  <c r="BC345" i="4" s="1"/>
  <c r="BB345" i="4"/>
  <c r="AM439" i="4"/>
  <c r="AY439" i="4"/>
  <c r="AQ424" i="4"/>
  <c r="BD424" i="4" s="1"/>
  <c r="BC424" i="4"/>
  <c r="AN182" i="4"/>
  <c r="AZ182" i="4"/>
  <c r="AP288" i="4"/>
  <c r="BC288" i="4" s="1"/>
  <c r="BB288" i="4"/>
  <c r="AM59" i="4"/>
  <c r="AZ59" i="4" s="1"/>
  <c r="AY59" i="4"/>
  <c r="AP348" i="4"/>
  <c r="BB348" i="4"/>
  <c r="AN405" i="4"/>
  <c r="AZ405" i="4"/>
  <c r="AO252" i="4"/>
  <c r="BA252" i="4"/>
  <c r="AM58" i="4"/>
  <c r="AY58" i="4"/>
  <c r="AM398" i="4"/>
  <c r="AZ398" i="4" s="1"/>
  <c r="AY398" i="4"/>
  <c r="AP327" i="4"/>
  <c r="BB327" i="4"/>
  <c r="AL472" i="4"/>
  <c r="AY472" i="4" s="1"/>
  <c r="AX472" i="4"/>
  <c r="AP244" i="4"/>
  <c r="BC244" i="4" s="1"/>
  <c r="BB244" i="4"/>
  <c r="AO33" i="4"/>
  <c r="BA33" i="4"/>
  <c r="AN109" i="4"/>
  <c r="AZ109" i="4"/>
  <c r="AM241" i="4"/>
  <c r="AZ241" i="4" s="1"/>
  <c r="AY241" i="4"/>
  <c r="AN276" i="4"/>
  <c r="AZ276" i="4"/>
  <c r="AM97" i="4"/>
  <c r="AZ97" i="4" s="1"/>
  <c r="AY97" i="4"/>
  <c r="AO203" i="4"/>
  <c r="BA203" i="4"/>
  <c r="AN76" i="4"/>
  <c r="BA76" i="4" s="1"/>
  <c r="AZ76" i="4"/>
  <c r="AO418" i="4"/>
  <c r="BA418" i="4"/>
  <c r="AL416" i="4"/>
  <c r="AY416" i="4" s="1"/>
  <c r="AX416" i="4"/>
  <c r="AN444" i="4"/>
  <c r="BA444" i="4" s="1"/>
  <c r="AZ444" i="4"/>
  <c r="AM142" i="4"/>
  <c r="AY142" i="4"/>
  <c r="AM250" i="4"/>
  <c r="AZ250" i="4" s="1"/>
  <c r="AY250" i="4"/>
  <c r="AM110" i="4"/>
  <c r="AZ110" i="4" s="1"/>
  <c r="AY110" i="4"/>
  <c r="AN378" i="4"/>
  <c r="AZ378" i="4"/>
  <c r="AO214" i="4"/>
  <c r="BB214" i="4" s="1"/>
  <c r="BA214" i="4"/>
  <c r="AP30" i="4"/>
  <c r="BC30" i="4" s="1"/>
  <c r="BB30" i="4"/>
  <c r="AN31" i="4"/>
  <c r="AZ31" i="4"/>
  <c r="AM255" i="4"/>
  <c r="AZ255" i="4" s="1"/>
  <c r="AY255" i="4"/>
  <c r="AQ200" i="4"/>
  <c r="BC200" i="4"/>
  <c r="AN19" i="4"/>
  <c r="AZ19" i="4"/>
  <c r="AP196" i="4"/>
  <c r="BB196" i="4"/>
  <c r="AM219" i="4"/>
  <c r="AY219" i="4"/>
  <c r="AN215" i="4"/>
  <c r="BA215" i="4" s="1"/>
  <c r="AZ215" i="4"/>
  <c r="AM29" i="4"/>
  <c r="AY29" i="4"/>
  <c r="AM183" i="4"/>
  <c r="AY183" i="4"/>
  <c r="AM277" i="4"/>
  <c r="AZ277" i="4" s="1"/>
  <c r="AY277" i="4"/>
  <c r="AP144" i="4"/>
  <c r="BB144" i="4"/>
  <c r="AM134" i="4"/>
  <c r="AZ134" i="4" s="1"/>
  <c r="AY134" i="4"/>
  <c r="AP476" i="4"/>
  <c r="BB476" i="4"/>
  <c r="AN232" i="4"/>
  <c r="AZ232" i="4"/>
  <c r="AP174" i="4"/>
  <c r="BB174" i="4"/>
  <c r="AM184" i="4"/>
  <c r="AY184" i="4"/>
  <c r="AP187" i="4"/>
  <c r="BC187" i="4" s="1"/>
  <c r="BB187" i="4"/>
  <c r="AQ112" i="4"/>
  <c r="BD112" i="4" s="1"/>
  <c r="BC112" i="4"/>
  <c r="AM353" i="4"/>
  <c r="AY353" i="4"/>
  <c r="AL71" i="4"/>
  <c r="AY71" i="4" s="1"/>
  <c r="AX71" i="4"/>
  <c r="AM408" i="4"/>
  <c r="AY408" i="4"/>
  <c r="AN428" i="4"/>
  <c r="BA428" i="4" s="1"/>
  <c r="AZ428" i="4"/>
  <c r="AO170" i="4"/>
  <c r="BB170" i="4" s="1"/>
  <c r="BA170" i="4"/>
  <c r="AO197" i="4"/>
  <c r="BA197" i="4"/>
  <c r="AO433" i="4"/>
  <c r="BB433" i="4" s="1"/>
  <c r="BA433" i="4"/>
  <c r="AP141" i="4"/>
  <c r="BB141" i="4"/>
  <c r="AN131" i="4"/>
  <c r="BA131" i="4" s="1"/>
  <c r="AZ131" i="4"/>
  <c r="AM445" i="4"/>
  <c r="AZ445" i="4" s="1"/>
  <c r="AY445" i="4"/>
  <c r="AO53" i="4"/>
  <c r="BB53" i="4" s="1"/>
  <c r="BA53" i="4"/>
  <c r="AO425" i="4"/>
  <c r="BA425" i="4"/>
  <c r="AN385" i="4"/>
  <c r="AZ385" i="4"/>
  <c r="AO181" i="4"/>
  <c r="BA181" i="4"/>
  <c r="AN477" i="4"/>
  <c r="AZ477" i="4"/>
  <c r="AP213" i="4"/>
  <c r="BB213" i="4"/>
  <c r="AP89" i="4"/>
  <c r="BB89" i="4"/>
  <c r="AO369" i="4"/>
  <c r="BA369" i="4"/>
  <c r="AM463" i="4"/>
  <c r="AY463" i="4"/>
  <c r="AN25" i="4"/>
  <c r="AZ25" i="4"/>
  <c r="AP206" i="4"/>
  <c r="BB206" i="4"/>
  <c r="AO362" i="4"/>
  <c r="BA362" i="4"/>
  <c r="AM72" i="4"/>
  <c r="AZ72" i="4" s="1"/>
  <c r="AY72" i="4"/>
  <c r="AO333" i="4"/>
  <c r="BA333" i="4"/>
  <c r="AR420" i="4"/>
  <c r="BE420" i="4" s="1"/>
  <c r="BD420" i="4"/>
  <c r="AN274" i="4"/>
  <c r="AZ274" i="4"/>
  <c r="AO117" i="4"/>
  <c r="BA117" i="4"/>
  <c r="AM326" i="4"/>
  <c r="AY326" i="4"/>
  <c r="AO334" i="4"/>
  <c r="BA334" i="4"/>
  <c r="AO351" i="4"/>
  <c r="BA351" i="4"/>
  <c r="AM335" i="4"/>
  <c r="AY335" i="4"/>
  <c r="AQ313" i="4"/>
  <c r="BC313" i="4"/>
  <c r="AP419" i="4"/>
  <c r="BB419" i="4"/>
  <c r="AN426" i="4"/>
  <c r="BA426" i="4" s="1"/>
  <c r="AZ426" i="4"/>
  <c r="AM231" i="4"/>
  <c r="AZ231" i="4" s="1"/>
  <c r="AY231" i="4"/>
  <c r="AR69" i="4"/>
  <c r="BE69" i="4" s="1"/>
  <c r="BD69" i="4"/>
  <c r="AQ223" i="4"/>
  <c r="BC223" i="4"/>
  <c r="AN292" i="4"/>
  <c r="BA292" i="4" s="1"/>
  <c r="AZ292" i="4"/>
  <c r="AR393" i="4"/>
  <c r="BE393" i="4" s="1"/>
  <c r="BD393" i="4"/>
  <c r="AP363" i="4"/>
  <c r="BB363" i="4"/>
  <c r="AO75" i="4"/>
  <c r="BA75" i="4"/>
  <c r="AO573" i="4"/>
  <c r="BB573" i="4" s="1"/>
  <c r="BA573" i="4"/>
  <c r="AL563" i="4"/>
  <c r="AY563" i="4" s="1"/>
  <c r="AX563" i="4"/>
  <c r="AN754" i="4"/>
  <c r="BA754" i="4" s="1"/>
  <c r="AZ754" i="4"/>
  <c r="AM579" i="4"/>
  <c r="AZ579" i="4" s="1"/>
  <c r="AY579" i="4"/>
  <c r="AN629" i="4"/>
  <c r="AZ629" i="4"/>
  <c r="AP679" i="4"/>
  <c r="BB679" i="4"/>
  <c r="AO619" i="4"/>
  <c r="BA619" i="4"/>
  <c r="AN822" i="4"/>
  <c r="AZ822" i="4"/>
  <c r="AL498" i="4"/>
  <c r="AY498" i="4" s="1"/>
  <c r="AX498" i="4"/>
  <c r="AM812" i="4"/>
  <c r="AZ812" i="4" s="1"/>
  <c r="AY812" i="4"/>
  <c r="AP665" i="4"/>
  <c r="BC665" i="4" s="1"/>
  <c r="BB665" i="4"/>
  <c r="AM502" i="4"/>
  <c r="AZ502" i="4" s="1"/>
  <c r="AY502" i="4"/>
  <c r="AM818" i="4"/>
  <c r="AZ818" i="4" s="1"/>
  <c r="AY818" i="4"/>
  <c r="AL690" i="4"/>
  <c r="AY690" i="4" s="1"/>
  <c r="AX690" i="4"/>
  <c r="AO685" i="4"/>
  <c r="BB685" i="4" s="1"/>
  <c r="BA685" i="4"/>
  <c r="AQ681" i="4"/>
  <c r="BD681" i="4" s="1"/>
  <c r="BC681" i="4"/>
  <c r="AP767" i="4"/>
  <c r="BB767" i="4"/>
  <c r="AN548" i="4"/>
  <c r="AZ548" i="4"/>
  <c r="AQ832" i="4"/>
  <c r="BC832" i="4"/>
  <c r="AP536" i="4"/>
  <c r="BB536" i="4"/>
  <c r="AN836" i="4"/>
  <c r="BA836" i="4" s="1"/>
  <c r="AZ836" i="4"/>
  <c r="AQ785" i="4"/>
  <c r="BC785" i="4"/>
  <c r="AM686" i="4"/>
  <c r="AZ686" i="4" s="1"/>
  <c r="AY686" i="4"/>
  <c r="AM643" i="4"/>
  <c r="AY643" i="4"/>
  <c r="AP627" i="4"/>
  <c r="BB627" i="4"/>
  <c r="AN586" i="4"/>
  <c r="BA586" i="4" s="1"/>
  <c r="AZ586" i="4"/>
  <c r="AL801" i="4"/>
  <c r="AY801" i="4" s="1"/>
  <c r="AX801" i="4"/>
  <c r="AN508" i="4"/>
  <c r="BA508" i="4" s="1"/>
  <c r="AZ508" i="4"/>
  <c r="AO756" i="4"/>
  <c r="BB756" i="4" s="1"/>
  <c r="BA756" i="4"/>
  <c r="AL572" i="4"/>
  <c r="AY572" i="4" s="1"/>
  <c r="AX572" i="4"/>
  <c r="AM647" i="4"/>
  <c r="AZ647" i="4" s="1"/>
  <c r="AY647" i="4"/>
  <c r="AN602" i="4"/>
  <c r="BA602" i="4" s="1"/>
  <c r="AZ602" i="4"/>
  <c r="AM642" i="4"/>
  <c r="AZ642" i="4" s="1"/>
  <c r="AY642" i="4"/>
  <c r="AO727" i="4"/>
  <c r="BA727" i="4"/>
  <c r="AO600" i="4"/>
  <c r="BB600" i="4" s="1"/>
  <c r="BA600" i="4"/>
  <c r="AP706" i="4"/>
  <c r="BB706" i="4"/>
  <c r="AM574" i="4"/>
  <c r="AZ574" i="4" s="1"/>
  <c r="AY574" i="4"/>
  <c r="AM765" i="4"/>
  <c r="AZ765" i="4" s="1"/>
  <c r="AY765" i="4"/>
  <c r="AL490" i="4"/>
  <c r="AX490" i="4"/>
  <c r="AN514" i="4"/>
  <c r="AZ514" i="4"/>
  <c r="AM606" i="4"/>
  <c r="AZ606" i="4" s="1"/>
  <c r="AY606" i="4"/>
  <c r="AM516" i="4"/>
  <c r="AZ516" i="4" s="1"/>
  <c r="AY516" i="4"/>
  <c r="AN618" i="4"/>
  <c r="AZ618" i="4"/>
  <c r="AN708" i="4"/>
  <c r="BA708" i="4" s="1"/>
  <c r="AZ708" i="4"/>
  <c r="AM745" i="4"/>
  <c r="AZ745" i="4" s="1"/>
  <c r="AY745" i="4"/>
  <c r="AN691" i="4"/>
  <c r="AZ691" i="4"/>
  <c r="AQ809" i="4"/>
  <c r="BC809" i="4"/>
  <c r="AP604" i="4"/>
  <c r="BC604" i="4" s="1"/>
  <c r="BB604" i="4"/>
  <c r="AM829" i="4"/>
  <c r="AZ829" i="4" s="1"/>
  <c r="AY829" i="4"/>
  <c r="AM683" i="4"/>
  <c r="AZ683" i="4" s="1"/>
  <c r="AY683" i="4"/>
  <c r="AO526" i="4"/>
  <c r="BA526" i="4"/>
  <c r="AM758" i="4"/>
  <c r="AY758" i="4"/>
  <c r="AL682" i="4"/>
  <c r="AY682" i="4" s="1"/>
  <c r="AX682" i="4"/>
  <c r="AO844" i="4"/>
  <c r="BA844" i="4"/>
  <c r="AM711" i="4"/>
  <c r="AZ711" i="4" s="1"/>
  <c r="AY711" i="4"/>
  <c r="AL861" i="4"/>
  <c r="AY861" i="4" s="1"/>
  <c r="AX861" i="4"/>
  <c r="AO596" i="4"/>
  <c r="BB596" i="4" s="1"/>
  <c r="BA596" i="4"/>
  <c r="AM529" i="4"/>
  <c r="AY529" i="4"/>
  <c r="AO556" i="4"/>
  <c r="BB556" i="4" s="1"/>
  <c r="BA556" i="4"/>
  <c r="AO753" i="4"/>
  <c r="BB753" i="4" s="1"/>
  <c r="BA753" i="4"/>
  <c r="AM591" i="4"/>
  <c r="AZ591" i="4" s="1"/>
  <c r="AY591" i="4"/>
  <c r="AP654" i="4"/>
  <c r="BB654" i="4"/>
  <c r="AP658" i="4"/>
  <c r="BB658" i="4"/>
  <c r="AO484" i="4"/>
  <c r="BA484" i="4"/>
  <c r="AP701" i="4"/>
  <c r="BB701" i="4"/>
  <c r="AN488" i="4"/>
  <c r="BA488" i="4" s="1"/>
  <c r="AZ488" i="4"/>
  <c r="AP786" i="4"/>
  <c r="BC786" i="4" s="1"/>
  <c r="BB786" i="4"/>
  <c r="AM811" i="4"/>
  <c r="AZ811" i="4" s="1"/>
  <c r="AY811" i="4"/>
  <c r="AP820" i="4"/>
  <c r="BC820" i="4" s="1"/>
  <c r="BB820" i="4"/>
  <c r="AQ640" i="4"/>
  <c r="BC640" i="4"/>
  <c r="AP712" i="4"/>
  <c r="BC712" i="4" s="1"/>
  <c r="BB712" i="4"/>
  <c r="AQ565" i="4"/>
  <c r="BC565" i="4"/>
  <c r="AM772" i="4"/>
  <c r="AZ772" i="4" s="1"/>
  <c r="AY772" i="4"/>
  <c r="AN648" i="4"/>
  <c r="BA648" i="4" s="1"/>
  <c r="AZ648" i="4"/>
  <c r="AO774" i="4"/>
  <c r="BA774" i="4"/>
  <c r="AN588" i="4"/>
  <c r="AZ588" i="4"/>
  <c r="AN855" i="4"/>
  <c r="AZ855" i="4"/>
  <c r="AO859" i="4"/>
  <c r="BB859" i="4" s="1"/>
  <c r="BA859" i="4"/>
  <c r="AQ599" i="4"/>
  <c r="BC599" i="4"/>
  <c r="AN489" i="4"/>
  <c r="BA489" i="4" s="1"/>
  <c r="AZ489" i="4"/>
  <c r="AL700" i="4"/>
  <c r="AX700" i="4"/>
  <c r="AL528" i="4"/>
  <c r="AX528" i="4"/>
  <c r="AL794" i="4"/>
  <c r="AY794" i="4" s="1"/>
  <c r="AX794" i="4"/>
  <c r="AN702" i="4"/>
  <c r="BA702" i="4" s="1"/>
  <c r="AZ702" i="4"/>
  <c r="AL803" i="4"/>
  <c r="AX803" i="4"/>
  <c r="AM720" i="4"/>
  <c r="AZ720" i="4" s="1"/>
  <c r="AY720" i="4"/>
  <c r="AO603" i="4"/>
  <c r="BB603" i="4" s="1"/>
  <c r="BA603" i="4"/>
  <c r="AO695" i="4"/>
  <c r="BA695" i="4"/>
  <c r="AO678" i="4"/>
  <c r="BA678" i="4"/>
  <c r="AN852" i="4"/>
  <c r="AZ852" i="4"/>
  <c r="AO530" i="4"/>
  <c r="BB530" i="4" s="1"/>
  <c r="BA530" i="4"/>
  <c r="AP673" i="4"/>
  <c r="BB673" i="4"/>
  <c r="AO813" i="4"/>
  <c r="BA813" i="4"/>
  <c r="AN676" i="4"/>
  <c r="BA676" i="4" s="1"/>
  <c r="AZ676" i="4"/>
  <c r="AP773" i="4"/>
  <c r="BB773" i="4"/>
  <c r="AO562" i="4"/>
  <c r="BA562" i="4"/>
  <c r="AQ522" i="4"/>
  <c r="BC522" i="4"/>
  <c r="AO590" i="4"/>
  <c r="BA590" i="4"/>
  <c r="AO779" i="4"/>
  <c r="BA779" i="4"/>
  <c r="AO697" i="4"/>
  <c r="BA697" i="4"/>
  <c r="AN703" i="4"/>
  <c r="AZ703" i="4"/>
  <c r="AO817" i="4"/>
  <c r="BA817" i="4"/>
  <c r="AO853" i="4"/>
  <c r="BA853" i="4"/>
  <c r="AQ810" i="4"/>
  <c r="BC810" i="4"/>
  <c r="AO592" i="4"/>
  <c r="BA592" i="4"/>
  <c r="AM632" i="4"/>
  <c r="AZ632" i="4" s="1"/>
  <c r="AY632" i="4"/>
  <c r="AM49" i="4"/>
  <c r="AY49" i="4"/>
  <c r="AO759" i="4"/>
  <c r="BB759" i="4" s="1"/>
  <c r="BA759" i="4"/>
  <c r="AN499" i="4"/>
  <c r="AZ499" i="4"/>
  <c r="AP597" i="4"/>
  <c r="BB597" i="4"/>
  <c r="AQ646" i="4"/>
  <c r="BD646" i="4" s="1"/>
  <c r="BC646" i="4"/>
  <c r="AO766" i="4"/>
  <c r="BB766" i="4" s="1"/>
  <c r="BA766" i="4"/>
  <c r="AO778" i="4"/>
  <c r="BA778" i="4"/>
  <c r="AQ145" i="4"/>
  <c r="BC145" i="4"/>
  <c r="AP797" i="4"/>
  <c r="BB797" i="4"/>
  <c r="AQ828" i="4"/>
  <c r="BC828" i="4"/>
  <c r="AO583" i="4"/>
  <c r="BB583" i="4" s="1"/>
  <c r="BA583" i="4"/>
  <c r="AQ840" i="4"/>
  <c r="BD840" i="4" s="1"/>
  <c r="BC840" i="4"/>
  <c r="AP763" i="4"/>
  <c r="BB763" i="4"/>
  <c r="AN823" i="4"/>
  <c r="BA823" i="4" s="1"/>
  <c r="AZ823" i="4"/>
  <c r="AM555" i="4"/>
  <c r="AZ555" i="4" s="1"/>
  <c r="AY555" i="4"/>
  <c r="AN736" i="4"/>
  <c r="AZ736" i="4"/>
  <c r="AN688" i="4"/>
  <c r="AZ688" i="4"/>
  <c r="AQ605" i="4"/>
  <c r="BC605" i="4"/>
  <c r="AQ793" i="4"/>
  <c r="BD793" i="4" s="1"/>
  <c r="BC793" i="4"/>
  <c r="AN633" i="4"/>
  <c r="BA633" i="4" s="1"/>
  <c r="AZ633" i="4"/>
  <c r="AP748" i="4"/>
  <c r="BB748" i="4"/>
  <c r="AO501" i="4"/>
  <c r="BA501" i="4"/>
  <c r="AP449" i="4"/>
  <c r="BB449" i="4"/>
  <c r="AQ16" i="4"/>
  <c r="BC16" i="4"/>
  <c r="AN453" i="4"/>
  <c r="AZ453" i="4"/>
  <c r="AQ224" i="4"/>
  <c r="BC224" i="4"/>
  <c r="AN321" i="4"/>
  <c r="AZ321" i="4"/>
  <c r="AO248" i="4"/>
  <c r="BA248" i="4"/>
  <c r="AR239" i="4"/>
  <c r="BE239" i="4" s="1"/>
  <c r="BD239" i="4"/>
  <c r="AM256" i="4"/>
  <c r="AY256" i="4"/>
  <c r="AP281" i="4"/>
  <c r="BB281" i="4"/>
  <c r="AO121" i="4"/>
  <c r="BA121" i="4"/>
  <c r="AM352" i="4"/>
  <c r="AY352" i="4"/>
  <c r="AP368" i="4"/>
  <c r="BB368" i="4"/>
  <c r="AP158" i="4"/>
  <c r="BB158" i="4"/>
  <c r="AP431" i="4"/>
  <c r="BB431" i="4"/>
  <c r="AO63" i="4"/>
  <c r="BA63" i="4"/>
  <c r="AO55" i="4"/>
  <c r="BA55" i="4"/>
  <c r="AP465" i="4"/>
  <c r="BB465" i="4"/>
  <c r="AN57" i="4"/>
  <c r="AZ57" i="4"/>
  <c r="AR376" i="4"/>
  <c r="BE376" i="4" s="1"/>
  <c r="BD376" i="4"/>
  <c r="AM286" i="4"/>
  <c r="AY286" i="4"/>
  <c r="AQ132" i="4"/>
  <c r="BC132" i="4"/>
  <c r="AP202" i="4"/>
  <c r="BB202" i="4"/>
  <c r="AR372" i="4"/>
  <c r="BE372" i="4" s="1"/>
  <c r="BD372" i="4"/>
  <c r="AQ22" i="4"/>
  <c r="BC22" i="4"/>
  <c r="AO133" i="4"/>
  <c r="BA133" i="4"/>
  <c r="AQ298" i="4"/>
  <c r="BC298" i="4"/>
  <c r="AM13" i="4"/>
  <c r="AY13" i="4"/>
  <c r="AN266" i="4"/>
  <c r="AZ266" i="4"/>
  <c r="AR221" i="4"/>
  <c r="BE221" i="4" s="1"/>
  <c r="BD221" i="4"/>
  <c r="AP258" i="4"/>
  <c r="BB258" i="4"/>
  <c r="AR395" i="4"/>
  <c r="BE395" i="4" s="1"/>
  <c r="BD395" i="4"/>
  <c r="AP435" i="4"/>
  <c r="BB435" i="4"/>
  <c r="AL299" i="4"/>
  <c r="AX299" i="4"/>
  <c r="AR427" i="4"/>
  <c r="BE427" i="4" s="1"/>
  <c r="BD427" i="4"/>
  <c r="AO259" i="4"/>
  <c r="BA259" i="4"/>
  <c r="AQ148" i="4"/>
  <c r="BC148" i="4"/>
  <c r="AO330" i="4"/>
  <c r="BA330" i="4"/>
  <c r="AM205" i="4"/>
  <c r="AY205" i="4"/>
  <c r="AM451" i="4"/>
  <c r="AY451" i="4"/>
  <c r="AR162" i="4"/>
  <c r="BE162" i="4" s="1"/>
  <c r="BD162" i="4"/>
  <c r="AN15" i="4"/>
  <c r="AZ15" i="4"/>
  <c r="AO310" i="4"/>
  <c r="BA310" i="4"/>
  <c r="AQ45" i="4"/>
  <c r="BC45" i="4"/>
  <c r="AN227" i="4"/>
  <c r="AZ227" i="4"/>
  <c r="AO86" i="4"/>
  <c r="BA86" i="4"/>
  <c r="AP267" i="4"/>
  <c r="BB267" i="4"/>
  <c r="AM322" i="4"/>
  <c r="AY322" i="4"/>
  <c r="AO294" i="4"/>
  <c r="BA294" i="4"/>
  <c r="AR6" i="4"/>
  <c r="BE6" i="4" s="1"/>
  <c r="BD6" i="4"/>
  <c r="AQ359" i="4"/>
  <c r="BC359" i="4"/>
  <c r="AN84" i="4"/>
  <c r="AZ84" i="4"/>
  <c r="AO42" i="4"/>
  <c r="BA42" i="4"/>
  <c r="AO165" i="4"/>
  <c r="BA165" i="4"/>
  <c r="AN481" i="4"/>
  <c r="AZ481" i="4"/>
  <c r="AP263" i="4"/>
  <c r="BB263" i="4"/>
  <c r="AQ94" i="4"/>
  <c r="BC94" i="4"/>
  <c r="AO309" i="4"/>
  <c r="BA309" i="4"/>
  <c r="AP107" i="4"/>
  <c r="BB107" i="4"/>
  <c r="AP171" i="4"/>
  <c r="BB171" i="4"/>
  <c r="AP409" i="4"/>
  <c r="BB409" i="4"/>
  <c r="AN207" i="4"/>
  <c r="AZ207" i="4"/>
  <c r="AO320" i="4"/>
  <c r="BA320" i="4"/>
  <c r="AN271" i="4"/>
  <c r="AZ271" i="4"/>
  <c r="AO14" i="4"/>
  <c r="BA14" i="4"/>
  <c r="AN380" i="4"/>
  <c r="AZ380" i="4"/>
  <c r="AM293" i="4"/>
  <c r="AY293" i="4"/>
  <c r="AN130" i="4"/>
  <c r="AZ130" i="4"/>
  <c r="AO235" i="4"/>
  <c r="BA235" i="4"/>
  <c r="AN169" i="4"/>
  <c r="AZ169" i="4"/>
  <c r="AO455" i="4"/>
  <c r="BA455" i="4"/>
  <c r="AR261" i="4"/>
  <c r="BE261" i="4" s="1"/>
  <c r="BD261" i="4"/>
  <c r="AN147" i="4"/>
  <c r="AZ147" i="4"/>
  <c r="AQ660" i="4"/>
  <c r="BC660" i="4"/>
  <c r="AL722" i="4"/>
  <c r="AX722" i="4"/>
  <c r="AN807" i="4"/>
  <c r="AZ807" i="4"/>
  <c r="AQ713" i="4"/>
  <c r="BC713" i="4"/>
  <c r="AO487" i="4"/>
  <c r="BA487" i="4"/>
  <c r="AO738" i="4"/>
  <c r="BA738" i="4"/>
  <c r="AQ559" i="4"/>
  <c r="BC559" i="4"/>
  <c r="AO838" i="4"/>
  <c r="BA838" i="4"/>
  <c r="AQ623" i="4"/>
  <c r="BC623" i="4"/>
  <c r="AN792" i="4"/>
  <c r="AZ792" i="4"/>
  <c r="AO733" i="4"/>
  <c r="BA733" i="4"/>
  <c r="AO485" i="4"/>
  <c r="BA485" i="4"/>
  <c r="AM651" i="4"/>
  <c r="AY651" i="4"/>
  <c r="AN826" i="4"/>
  <c r="AZ826" i="4"/>
  <c r="AO775" i="4"/>
  <c r="BA775" i="4"/>
  <c r="AP373" i="4"/>
  <c r="BB373" i="4"/>
  <c r="AQ243" i="4"/>
  <c r="BC243" i="4"/>
  <c r="AM291" i="4"/>
  <c r="AY291" i="4"/>
  <c r="AP115" i="4"/>
  <c r="BB115" i="4"/>
  <c r="AP157" i="4"/>
  <c r="BB157" i="4"/>
  <c r="AR74" i="4"/>
  <c r="BE74" i="4" s="1"/>
  <c r="BD74" i="4"/>
  <c r="AO10" i="4"/>
  <c r="BA10" i="4"/>
  <c r="AP211" i="4"/>
  <c r="BB211" i="4"/>
  <c r="AQ716" i="4"/>
  <c r="BC716" i="4"/>
  <c r="AN675" i="4"/>
  <c r="AZ675" i="4"/>
  <c r="AQ656" i="4"/>
  <c r="BC656" i="4"/>
  <c r="AN554" i="4"/>
  <c r="AZ554" i="4"/>
  <c r="AN537" i="4"/>
  <c r="AZ537" i="4"/>
  <c r="AO796" i="4"/>
  <c r="BA796" i="4"/>
  <c r="AM669" i="4"/>
  <c r="AY669" i="4"/>
  <c r="AN664" i="4"/>
  <c r="AZ664" i="4"/>
  <c r="AN503" i="4"/>
  <c r="AZ503" i="4"/>
  <c r="AN634" i="4"/>
  <c r="AZ634" i="4"/>
  <c r="AM497" i="4"/>
  <c r="AY497" i="4"/>
  <c r="AP744" i="4"/>
  <c r="BB744" i="4"/>
  <c r="AO500" i="4"/>
  <c r="BA500" i="4"/>
  <c r="AP576" i="4"/>
  <c r="BB576" i="4"/>
  <c r="AN845" i="4"/>
  <c r="AZ845" i="4"/>
  <c r="AL698" i="4"/>
  <c r="AX698" i="4"/>
  <c r="AN790" i="4"/>
  <c r="AZ790" i="4"/>
  <c r="AM743" i="4"/>
  <c r="AY743" i="4"/>
  <c r="AN750" i="4"/>
  <c r="AZ750" i="4"/>
  <c r="AP808" i="4"/>
  <c r="BB808" i="4"/>
  <c r="AM552" i="4"/>
  <c r="AY552" i="4"/>
  <c r="AL860" i="4"/>
  <c r="AX860" i="4"/>
  <c r="AN491" i="4"/>
  <c r="AZ491" i="4"/>
  <c r="AM842" i="4"/>
  <c r="AY842" i="4"/>
  <c r="AN663" i="4"/>
  <c r="AZ663" i="4"/>
  <c r="AL601" i="4"/>
  <c r="AX601" i="4"/>
  <c r="AO598" i="4"/>
  <c r="BA598" i="4"/>
  <c r="AM512" i="4"/>
  <c r="AY512" i="4"/>
  <c r="AP661" i="4"/>
  <c r="BB661" i="4"/>
  <c r="AP570" i="4"/>
  <c r="BB570" i="4"/>
  <c r="AM527" i="4"/>
  <c r="AY527" i="4"/>
  <c r="AM824" i="4"/>
  <c r="AY824" i="4"/>
  <c r="AN607" i="4"/>
  <c r="AZ607" i="4"/>
  <c r="AO737" i="4"/>
  <c r="BA737" i="4"/>
  <c r="AM558" i="4"/>
  <c r="AY558" i="4"/>
  <c r="AQ513" i="4"/>
  <c r="BC513" i="4"/>
  <c r="AN729" i="4"/>
  <c r="AZ729" i="4"/>
  <c r="AO782" i="4"/>
  <c r="BA782" i="4"/>
  <c r="AM789" i="4"/>
  <c r="AY789" i="4"/>
  <c r="AM850" i="4"/>
  <c r="AY850" i="4"/>
  <c r="AN715" i="4"/>
  <c r="AZ715" i="4"/>
  <c r="AN719" i="4"/>
  <c r="AZ719" i="4"/>
  <c r="AP494" i="4"/>
  <c r="BB494" i="4"/>
  <c r="AR610" i="4"/>
  <c r="BE610" i="4" s="1"/>
  <c r="BD610" i="4"/>
  <c r="AM587" i="4"/>
  <c r="AY587" i="4"/>
  <c r="AO495" i="4"/>
  <c r="BA495" i="4"/>
  <c r="AP550" i="4"/>
  <c r="BB550" i="4"/>
  <c r="AP819" i="4"/>
  <c r="BB819" i="4"/>
  <c r="AP858" i="4"/>
  <c r="BB858" i="4"/>
  <c r="AN830" i="4"/>
  <c r="AZ830" i="4"/>
  <c r="AN593" i="4"/>
  <c r="AZ593" i="4"/>
  <c r="AN692" i="4"/>
  <c r="AZ692" i="4"/>
  <c r="AN707" i="4"/>
  <c r="AZ707" i="4"/>
  <c r="AM540" i="4"/>
  <c r="AY540" i="4"/>
  <c r="AP854" i="4"/>
  <c r="BB854" i="4"/>
  <c r="AO798" i="4"/>
  <c r="BA798" i="4"/>
  <c r="AQ246" i="4"/>
  <c r="BC246" i="4"/>
  <c r="AO479" i="4"/>
  <c r="BA479" i="4"/>
  <c r="AO173" i="4"/>
  <c r="BA173" i="4"/>
  <c r="AP108" i="4"/>
  <c r="BB108" i="4"/>
  <c r="AO268" i="4"/>
  <c r="BA268" i="4"/>
  <c r="AO297" i="4"/>
  <c r="BA297" i="4"/>
  <c r="AN342" i="4"/>
  <c r="AZ342" i="4"/>
  <c r="AR440" i="4"/>
  <c r="BE440" i="4" s="1"/>
  <c r="BD440" i="4"/>
  <c r="AP284" i="4"/>
  <c r="BB284" i="4"/>
  <c r="AQ122" i="4"/>
  <c r="BC122" i="4"/>
  <c r="AQ257" i="4"/>
  <c r="BC257" i="4"/>
  <c r="AO316" i="4"/>
  <c r="BA316" i="4"/>
  <c r="AO396" i="4"/>
  <c r="BA396" i="4"/>
  <c r="AN95" i="4"/>
  <c r="AZ95" i="4"/>
  <c r="AO469" i="4"/>
  <c r="BA469" i="4"/>
  <c r="AP185" i="4"/>
  <c r="BB185" i="4"/>
  <c r="AN302" i="4"/>
  <c r="AZ302" i="4"/>
  <c r="AO343" i="4"/>
  <c r="BA343" i="4"/>
  <c r="AN17" i="4"/>
  <c r="AZ17" i="4"/>
  <c r="AL153" i="4"/>
  <c r="AX153" i="4"/>
  <c r="AL249" i="4"/>
  <c r="AX249" i="4"/>
  <c r="AM135" i="4"/>
  <c r="AY135" i="4"/>
  <c r="AL289" i="4"/>
  <c r="AX289" i="4"/>
  <c r="AP62" i="4"/>
  <c r="BB62" i="4"/>
  <c r="AO358" i="4"/>
  <c r="BA358" i="4"/>
  <c r="AP457" i="4"/>
  <c r="BB457" i="4"/>
  <c r="AM319" i="4"/>
  <c r="AY319" i="4"/>
  <c r="AM136" i="4"/>
  <c r="AY136" i="4"/>
  <c r="AN296" i="4"/>
  <c r="AZ296" i="4"/>
  <c r="AP392" i="4"/>
  <c r="BB392" i="4"/>
  <c r="AO374" i="4"/>
  <c r="BA374" i="4"/>
  <c r="AP140" i="4"/>
  <c r="BB140" i="4"/>
  <c r="AM208" i="4"/>
  <c r="AY208" i="4"/>
  <c r="AN81" i="4"/>
  <c r="AZ81" i="4"/>
  <c r="AP161" i="4"/>
  <c r="BB161" i="4"/>
  <c r="AP104" i="4"/>
  <c r="BB104" i="4"/>
  <c r="AP64" i="4"/>
  <c r="BB64" i="4"/>
  <c r="AP113" i="4"/>
  <c r="BB113" i="4"/>
  <c r="AL129" i="4"/>
  <c r="AX129" i="4"/>
  <c r="AP412" i="4"/>
  <c r="BB412" i="4"/>
  <c r="AM180" i="4"/>
  <c r="AY180" i="4"/>
  <c r="AQ228" i="4"/>
  <c r="BC228" i="4"/>
  <c r="AO356" i="4"/>
  <c r="BA356" i="4"/>
  <c r="AM212" i="4"/>
  <c r="AY212" i="4"/>
  <c r="AO450" i="4"/>
  <c r="BA450" i="4"/>
  <c r="AL18" i="4"/>
  <c r="AX18" i="4"/>
  <c r="AO96" i="4"/>
  <c r="BA96" i="4"/>
  <c r="AP8" i="4"/>
  <c r="BB8" i="4"/>
  <c r="AP9" i="4"/>
  <c r="BB9" i="4"/>
  <c r="AN413" i="4"/>
  <c r="AZ413" i="4"/>
  <c r="AO382" i="4"/>
  <c r="BA382" i="4"/>
  <c r="AM164" i="4"/>
  <c r="AY164" i="4"/>
  <c r="AN323" i="4"/>
  <c r="AZ323" i="4"/>
  <c r="AN146" i="4"/>
  <c r="AZ146" i="4"/>
  <c r="AQ47" i="4"/>
  <c r="BC47" i="4"/>
  <c r="AN290" i="4"/>
  <c r="AZ290" i="4"/>
  <c r="AN325" i="4"/>
  <c r="AZ325" i="4"/>
  <c r="AM318" i="4"/>
  <c r="AY318" i="4"/>
  <c r="AN460" i="4"/>
  <c r="AZ460" i="4"/>
  <c r="AO106" i="4"/>
  <c r="BA106" i="4"/>
  <c r="AO381" i="4"/>
  <c r="BA381" i="4"/>
  <c r="AP285" i="4"/>
  <c r="BB285" i="4"/>
  <c r="AN226" i="4"/>
  <c r="AZ226" i="4"/>
  <c r="AN304" i="4"/>
  <c r="AZ304" i="4"/>
  <c r="AO240" i="4"/>
  <c r="BA240" i="4"/>
  <c r="AN441" i="4"/>
  <c r="AZ441" i="4"/>
  <c r="AQ245" i="4"/>
  <c r="BC245" i="4"/>
  <c r="AN438" i="4"/>
  <c r="AZ438" i="4"/>
  <c r="AO443" i="4"/>
  <c r="BA443" i="4"/>
  <c r="AP188" i="4"/>
  <c r="BB188" i="4"/>
  <c r="AO78" i="4"/>
  <c r="BA78" i="4"/>
  <c r="AQ305" i="4"/>
  <c r="BC305" i="4"/>
  <c r="AM278" i="4"/>
  <c r="AY278" i="4"/>
  <c r="AO407" i="4"/>
  <c r="BA407" i="4"/>
  <c r="AM38" i="4"/>
  <c r="AY38" i="4"/>
  <c r="AM126" i="4"/>
  <c r="AY126" i="4"/>
  <c r="AL458" i="4"/>
  <c r="AX458" i="4"/>
  <c r="AN307" i="4"/>
  <c r="AZ307" i="4"/>
  <c r="AN273" i="4"/>
  <c r="AZ273" i="4"/>
  <c r="AO218" i="4"/>
  <c r="BA218" i="4"/>
  <c r="AN41" i="4"/>
  <c r="AZ41" i="4"/>
  <c r="AP360" i="4"/>
  <c r="BB360" i="4"/>
  <c r="AP262" i="4"/>
  <c r="BB262" i="4"/>
  <c r="AO11" i="4"/>
  <c r="BA11" i="4"/>
  <c r="AN387" i="4"/>
  <c r="AZ387" i="4"/>
  <c r="AO39" i="4"/>
  <c r="BA39" i="4"/>
  <c r="AR475" i="4"/>
  <c r="BE475" i="4" s="1"/>
  <c r="BD475" i="4"/>
  <c r="AO100" i="4"/>
  <c r="BA100" i="4"/>
  <c r="AN347" i="4"/>
  <c r="AZ347" i="4"/>
  <c r="AQ482" i="4"/>
  <c r="BC482" i="4"/>
  <c r="AB604" i="4"/>
  <c r="AC604" i="4" s="1"/>
  <c r="AD776" i="4"/>
  <c r="Q776" i="1" s="1"/>
  <c r="Z611" i="4"/>
  <c r="AA611" i="4" s="1"/>
  <c r="AB611" i="4" s="1"/>
  <c r="AC611" i="4" s="1"/>
  <c r="AD22" i="4"/>
  <c r="Q22" i="1" s="1"/>
  <c r="AP530" i="4"/>
  <c r="BC530" i="4" s="1"/>
  <c r="AD368" i="4"/>
  <c r="Q368" i="1" s="1"/>
  <c r="AD598" i="4"/>
  <c r="Q598" i="1" s="1"/>
  <c r="AD629" i="4"/>
  <c r="Q629" i="1" s="1"/>
  <c r="AD168" i="4"/>
  <c r="AD436" i="4"/>
  <c r="AD737" i="4"/>
  <c r="AD322" i="4"/>
  <c r="Q322" i="1" s="1"/>
  <c r="AD209" i="4"/>
  <c r="AD498" i="4"/>
  <c r="Q498" i="1" s="1"/>
  <c r="X101" i="4"/>
  <c r="X73" i="4"/>
  <c r="AD627" i="4"/>
  <c r="AD618" i="4"/>
  <c r="Q618" i="1" s="1"/>
  <c r="AD467" i="4"/>
  <c r="Q467" i="1" s="1"/>
  <c r="AD378" i="4"/>
  <c r="Q378" i="1" s="1"/>
  <c r="AD495" i="4"/>
  <c r="Q495" i="1" s="1"/>
  <c r="AD821" i="4"/>
  <c r="Y248" i="4"/>
  <c r="Z248" i="4" s="1"/>
  <c r="AA248" i="4" s="1"/>
  <c r="AB248" i="4" s="1"/>
  <c r="AC248" i="4" s="1"/>
  <c r="AD520" i="4"/>
  <c r="Q520" i="1" s="1"/>
  <c r="AD344" i="4"/>
  <c r="Q344" i="1" s="1"/>
  <c r="AD109" i="4"/>
  <c r="Q109" i="1" s="1"/>
  <c r="X196" i="4"/>
  <c r="Y196" i="4" s="1"/>
  <c r="Z196" i="4" s="1"/>
  <c r="AA196" i="4" s="1"/>
  <c r="AB196" i="4" s="1"/>
  <c r="AC196" i="4" s="1"/>
  <c r="X395" i="4"/>
  <c r="AA409" i="4"/>
  <c r="AB409" i="4" s="1"/>
  <c r="W49" i="4"/>
  <c r="X49" i="4" s="1"/>
  <c r="X42" i="4"/>
  <c r="Y42" i="4" s="1"/>
  <c r="AD327" i="4"/>
  <c r="Q327" i="1" s="1"/>
  <c r="AD332" i="4"/>
  <c r="Y296" i="4"/>
  <c r="Z296" i="4" s="1"/>
  <c r="Z171" i="4"/>
  <c r="AA171" i="4" s="1"/>
  <c r="Z308" i="4"/>
  <c r="X299" i="4"/>
  <c r="Y299" i="4" s="1"/>
  <c r="X335" i="4"/>
  <c r="AA855" i="4"/>
  <c r="AB855" i="4" s="1"/>
  <c r="AC855" i="4" s="1"/>
  <c r="AB522" i="4"/>
  <c r="AC522" i="4" s="1"/>
  <c r="AA499" i="4"/>
  <c r="AB499" i="4" s="1"/>
  <c r="AC499" i="4" s="1"/>
  <c r="AD499" i="4" s="1"/>
  <c r="Q499" i="1" s="1"/>
  <c r="W852" i="4"/>
  <c r="Y150" i="4"/>
  <c r="Z150" i="4" s="1"/>
  <c r="AA150" i="4" s="1"/>
  <c r="AB150" i="4" s="1"/>
  <c r="AC150" i="4" s="1"/>
  <c r="X850" i="4"/>
  <c r="Y172" i="4"/>
  <c r="Z172" i="4" s="1"/>
  <c r="AA172" i="4" s="1"/>
  <c r="AB172" i="4" s="1"/>
  <c r="AC172" i="4" s="1"/>
  <c r="Y518" i="4"/>
  <c r="Z518" i="4" s="1"/>
  <c r="Y607" i="4"/>
  <c r="AA517" i="4"/>
  <c r="AB517" i="4" s="1"/>
  <c r="AC517" i="4" s="1"/>
  <c r="AB297" i="4"/>
  <c r="AC297" i="4" s="1"/>
  <c r="AC330" i="4"/>
  <c r="AD330" i="4" s="1"/>
  <c r="AC130" i="4"/>
  <c r="AD130" i="4" s="1"/>
  <c r="AA92" i="4"/>
  <c r="AB92" i="4" s="1"/>
  <c r="AC92" i="4" s="1"/>
  <c r="X667" i="4"/>
  <c r="AA280" i="4"/>
  <c r="AB280" i="4" s="1"/>
  <c r="AC280" i="4" s="1"/>
  <c r="AA63" i="4"/>
  <c r="AB63" i="4" s="1"/>
  <c r="AC63" i="4" s="1"/>
  <c r="Y634" i="4"/>
  <c r="Z634" i="4" s="1"/>
  <c r="AA634" i="4" s="1"/>
  <c r="AB634" i="4" s="1"/>
  <c r="Y4" i="4"/>
  <c r="AD137" i="4"/>
  <c r="Z183" i="4"/>
  <c r="AA183" i="4" s="1"/>
  <c r="AB183" i="4" s="1"/>
  <c r="AC183" i="4" s="1"/>
  <c r="AC401" i="4"/>
  <c r="AD401" i="4" s="1"/>
  <c r="Y503" i="4"/>
  <c r="Z503" i="4" s="1"/>
  <c r="AD760" i="4"/>
  <c r="AD433" i="4"/>
  <c r="Z307" i="4"/>
  <c r="Y443" i="4"/>
  <c r="Z443" i="4" s="1"/>
  <c r="Z298" i="4"/>
  <c r="AA298" i="4" s="1"/>
  <c r="AD697" i="4"/>
  <c r="Q697" i="1" s="1"/>
  <c r="AA590" i="4"/>
  <c r="AB590" i="4" s="1"/>
  <c r="AC590" i="4" s="1"/>
  <c r="AD128" i="4"/>
  <c r="Q128" i="1" s="1"/>
  <c r="AD560" i="4"/>
  <c r="Q560" i="1" s="1"/>
  <c r="AA601" i="4"/>
  <c r="AB601" i="4" s="1"/>
  <c r="AC601" i="4" s="1"/>
  <c r="Y487" i="4"/>
  <c r="Z487" i="4" s="1"/>
  <c r="AA487" i="4" s="1"/>
  <c r="AB487" i="4" s="1"/>
  <c r="AC487" i="4" s="1"/>
  <c r="AD487" i="4" s="1"/>
  <c r="Q487" i="1" s="1"/>
  <c r="AA557" i="4"/>
  <c r="AB557" i="4" s="1"/>
  <c r="AC557" i="4" s="1"/>
  <c r="AD175" i="4"/>
  <c r="AD351" i="4"/>
  <c r="AD536" i="4"/>
  <c r="AD656" i="4"/>
  <c r="AD67" i="4"/>
  <c r="AD458" i="4"/>
  <c r="AB790" i="4"/>
  <c r="AC790" i="4" s="1"/>
  <c r="AD789" i="4"/>
  <c r="Q789" i="1" s="1"/>
  <c r="AA514" i="4"/>
  <c r="AB514" i="4" s="1"/>
  <c r="AC514" i="4" s="1"/>
  <c r="AD514" i="4"/>
  <c r="Y744" i="4"/>
  <c r="Z744" i="4" s="1"/>
  <c r="Z676" i="4"/>
  <c r="AA676" i="4" s="1"/>
  <c r="AB676" i="4" s="1"/>
  <c r="AC676" i="4" s="1"/>
  <c r="X589" i="4"/>
  <c r="Y589" i="4" s="1"/>
  <c r="AB836" i="4"/>
  <c r="AC836" i="4" s="1"/>
  <c r="Z613" i="4"/>
  <c r="AA613" i="4" s="1"/>
  <c r="AB613" i="4" s="1"/>
  <c r="AC613" i="4" s="1"/>
  <c r="AA48" i="4"/>
  <c r="AB48" i="4" s="1"/>
  <c r="AC48" i="4" s="1"/>
  <c r="Y414" i="4"/>
  <c r="Z414" i="4" s="1"/>
  <c r="X86" i="4"/>
  <c r="Y86" i="4" s="1"/>
  <c r="Z86" i="4" s="1"/>
  <c r="AA86" i="4" s="1"/>
  <c r="AB86" i="4" s="1"/>
  <c r="AC86" i="4" s="1"/>
  <c r="Y113" i="4"/>
  <c r="Z113" i="4" s="1"/>
  <c r="AA113" i="4" s="1"/>
  <c r="AB113" i="4" s="1"/>
  <c r="AC113" i="4" s="1"/>
  <c r="Z129" i="4"/>
  <c r="AA129" i="4" s="1"/>
  <c r="AB129" i="4" s="1"/>
  <c r="AC129" i="4" s="1"/>
  <c r="AD129" i="4" s="1"/>
  <c r="AD181" i="4"/>
  <c r="X102" i="4"/>
  <c r="Y102" i="4" s="1"/>
  <c r="Z102" i="4" s="1"/>
  <c r="AA102" i="4" s="1"/>
  <c r="AB102" i="4" s="1"/>
  <c r="AC102" i="4" s="1"/>
  <c r="X661" i="4"/>
  <c r="W815" i="4"/>
  <c r="AD217" i="4"/>
  <c r="AD648" i="4"/>
  <c r="Q648" i="1" s="1"/>
  <c r="AB52" i="4"/>
  <c r="AC52" i="4" s="1"/>
  <c r="X444" i="4"/>
  <c r="AD549" i="4"/>
  <c r="Q549" i="1" s="1"/>
  <c r="AD500" i="4"/>
  <c r="Q500" i="1" s="1"/>
  <c r="AD312" i="4"/>
  <c r="Q312" i="1" s="1"/>
  <c r="AD76" i="4"/>
  <c r="Q76" i="1" s="1"/>
  <c r="AD341" i="4"/>
  <c r="Q341" i="1" s="1"/>
  <c r="X39" i="4"/>
  <c r="Y39" i="4" s="1"/>
  <c r="Z39" i="4" s="1"/>
  <c r="AA39" i="4" s="1"/>
  <c r="AB39" i="4" s="1"/>
  <c r="AC39" i="4" s="1"/>
  <c r="AD529" i="4"/>
  <c r="W256" i="4"/>
  <c r="X256" i="4" s="1"/>
  <c r="Y256" i="4" s="1"/>
  <c r="Z256" i="4" s="1"/>
  <c r="AA256" i="4" s="1"/>
  <c r="AB256" i="4" s="1"/>
  <c r="AD472" i="4"/>
  <c r="Q472" i="1" s="1"/>
  <c r="AC752" i="4"/>
  <c r="AD752" i="4" s="1"/>
  <c r="Q752" i="1" s="1"/>
  <c r="W798" i="4"/>
  <c r="AD455" i="4"/>
  <c r="Q455" i="1" s="1"/>
  <c r="AD319" i="4"/>
  <c r="AD104" i="4"/>
  <c r="Y840" i="4"/>
  <c r="Z840" i="4" s="1"/>
  <c r="Z707" i="4"/>
  <c r="AA707" i="4" s="1"/>
  <c r="AB707" i="4" s="1"/>
  <c r="AC707" i="4" s="1"/>
  <c r="X702" i="4"/>
  <c r="Y702" i="4" s="1"/>
  <c r="Y596" i="4"/>
  <c r="Z596" i="4" s="1"/>
  <c r="AA596" i="4" s="1"/>
  <c r="AB596" i="4" s="1"/>
  <c r="AC596" i="4" s="1"/>
  <c r="AB577" i="4"/>
  <c r="Y591" i="4"/>
  <c r="AA649" i="4"/>
  <c r="AB649" i="4" s="1"/>
  <c r="AC649" i="4" s="1"/>
  <c r="AB691" i="4"/>
  <c r="AC691" i="4" s="1"/>
  <c r="W496" i="4"/>
  <c r="Y764" i="4"/>
  <c r="Z803" i="4"/>
  <c r="AA358" i="4"/>
  <c r="AB358" i="4" s="1"/>
  <c r="AC358" i="4" s="1"/>
  <c r="AD267" i="4"/>
  <c r="Z119" i="4"/>
  <c r="Y363" i="4"/>
  <c r="Z363" i="4" s="1"/>
  <c r="AA363" i="4" s="1"/>
  <c r="AB363" i="4" s="1"/>
  <c r="AC363" i="4" s="1"/>
  <c r="AB394" i="4"/>
  <c r="AC394" i="4" s="1"/>
  <c r="Z435" i="4"/>
  <c r="AA435" i="4" s="1"/>
  <c r="AB435" i="4" s="1"/>
  <c r="AC435" i="4" s="1"/>
  <c r="AD435" i="4" s="1"/>
  <c r="X343" i="4"/>
  <c r="Y343" i="4" s="1"/>
  <c r="Z343" i="4" s="1"/>
  <c r="X635" i="4"/>
  <c r="Z186" i="4"/>
  <c r="AA186" i="4" s="1"/>
  <c r="Z55" i="4"/>
  <c r="AA497" i="4"/>
  <c r="AB497" i="4" s="1"/>
  <c r="AD488" i="4"/>
  <c r="Z90" i="4"/>
  <c r="AA90" i="4" s="1"/>
  <c r="X783" i="4"/>
  <c r="Y45" i="4"/>
  <c r="Z45" i="4" s="1"/>
  <c r="Y374" i="4"/>
  <c r="Z374" i="4" s="1"/>
  <c r="AA738" i="4"/>
  <c r="AB738" i="4" s="1"/>
  <c r="AC738" i="4" s="1"/>
  <c r="Z563" i="4"/>
  <c r="AA563" i="4" s="1"/>
  <c r="AB563" i="4" s="1"/>
  <c r="X545" i="4"/>
  <c r="Z72" i="4"/>
  <c r="AA72" i="4" s="1"/>
  <c r="AB72" i="4" s="1"/>
  <c r="AC72" i="4" s="1"/>
  <c r="AD509" i="4"/>
  <c r="Q509" i="1" s="1"/>
  <c r="Y173" i="4"/>
  <c r="Z173" i="4" s="1"/>
  <c r="AD190" i="4"/>
  <c r="Q190" i="1" s="1"/>
  <c r="AD799" i="4"/>
  <c r="Q799" i="1" s="1"/>
  <c r="AC797" i="4"/>
  <c r="AD797" i="4" s="1"/>
  <c r="Q797" i="1" s="1"/>
  <c r="AD329" i="4"/>
  <c r="AD624" i="4"/>
  <c r="Q624" i="1" s="1"/>
  <c r="W824" i="4"/>
  <c r="AA547" i="4"/>
  <c r="AB547" i="4" s="1"/>
  <c r="AC547" i="4" s="1"/>
  <c r="W807" i="4"/>
  <c r="AB220" i="4"/>
  <c r="AC220" i="4" s="1"/>
  <c r="AB583" i="4"/>
  <c r="AC583" i="4" s="1"/>
  <c r="Y654" i="4"/>
  <c r="Z654" i="4" s="1"/>
  <c r="Y530" i="4"/>
  <c r="Z530" i="4" s="1"/>
  <c r="AA530" i="4" s="1"/>
  <c r="AB530" i="4" s="1"/>
  <c r="AC682" i="4"/>
  <c r="AD682" i="4" s="1"/>
  <c r="Y19" i="4"/>
  <c r="Z19" i="4" s="1"/>
  <c r="AD362" i="4"/>
  <c r="AD431" i="4"/>
  <c r="Q431" i="1" s="1"/>
  <c r="X653" i="4"/>
  <c r="AB425" i="4"/>
  <c r="AC425" i="4" s="1"/>
  <c r="AA28" i="4"/>
  <c r="AB28" i="4" s="1"/>
  <c r="AC28" i="4" s="1"/>
  <c r="Y34" i="4"/>
  <c r="Z34" i="4" s="1"/>
  <c r="AA103" i="4"/>
  <c r="X780" i="4"/>
  <c r="AA804" i="4"/>
  <c r="AB804" i="4" s="1"/>
  <c r="AC804" i="4" s="1"/>
  <c r="AB646" i="4"/>
  <c r="AC646" i="4" s="1"/>
  <c r="AC107" i="4"/>
  <c r="AD107" i="4" s="1"/>
  <c r="AD313" i="4"/>
  <c r="Q313" i="1" s="1"/>
  <c r="AD268" i="4"/>
  <c r="Q268" i="1" s="1"/>
  <c r="AD795" i="4"/>
  <c r="AC11" i="4"/>
  <c r="AD11" i="4" s="1"/>
  <c r="AD605" i="4"/>
  <c r="Q605" i="1" s="1"/>
  <c r="AD761" i="4"/>
  <c r="Q761" i="1" s="1"/>
  <c r="AD384" i="4"/>
  <c r="Q384" i="1" s="1"/>
  <c r="AD188" i="4"/>
  <c r="Q188" i="1" s="1"/>
  <c r="AA153" i="4"/>
  <c r="AD531" i="4"/>
  <c r="Z69" i="4"/>
  <c r="AD812" i="4"/>
  <c r="Q812" i="1" s="1"/>
  <c r="Y29" i="4"/>
  <c r="AD718" i="4"/>
  <c r="Q718" i="1" s="1"/>
  <c r="Z701" i="4"/>
  <c r="AA701" i="4" s="1"/>
  <c r="AB701" i="4" s="1"/>
  <c r="AC701" i="4" s="1"/>
  <c r="AD324" i="4"/>
  <c r="AD454" i="4"/>
  <c r="AD178" i="4"/>
  <c r="Q178" i="1" s="1"/>
  <c r="AB194" i="4"/>
  <c r="AC194" i="4" s="1"/>
  <c r="AD194" i="4"/>
  <c r="W724" i="4"/>
  <c r="AA669" i="4"/>
  <c r="AB669" i="4" s="1"/>
  <c r="AA579" i="4"/>
  <c r="Z662" i="4"/>
  <c r="AA662" i="4" s="1"/>
  <c r="AB662" i="4" s="1"/>
  <c r="AC662" i="4" s="1"/>
  <c r="Z187" i="4"/>
  <c r="AA187" i="4" s="1"/>
  <c r="AB187" i="4" s="1"/>
  <c r="AC187" i="4" s="1"/>
  <c r="AC714" i="4"/>
  <c r="AD714" i="4" s="1"/>
  <c r="Z655" i="4"/>
  <c r="AA655" i="4" s="1"/>
  <c r="AB655" i="4" s="1"/>
  <c r="AC655" i="4" s="1"/>
  <c r="AC838" i="4"/>
  <c r="AD838" i="4" s="1"/>
  <c r="AA688" i="4"/>
  <c r="AB688" i="4" s="1"/>
  <c r="AC688" i="4" s="1"/>
  <c r="Y857" i="4"/>
  <c r="Z693" i="4"/>
  <c r="AA693" i="4" s="1"/>
  <c r="AB693" i="4" s="1"/>
  <c r="AC693" i="4" s="1"/>
  <c r="X303" i="4"/>
  <c r="Y303" i="4" s="1"/>
  <c r="Z288" i="4"/>
  <c r="AA288" i="4" s="1"/>
  <c r="AB288" i="4" s="1"/>
  <c r="AC288" i="4" s="1"/>
  <c r="Y165" i="4"/>
  <c r="Z165" i="4" s="1"/>
  <c r="AA165" i="4" s="1"/>
  <c r="AB165" i="4" s="1"/>
  <c r="AC165" i="4" s="1"/>
  <c r="AD289" i="4"/>
  <c r="AA466" i="4"/>
  <c r="AB466" i="4" s="1"/>
  <c r="AC466" i="4" s="1"/>
  <c r="Z811" i="4"/>
  <c r="AA811" i="4" s="1"/>
  <c r="AD53" i="4"/>
  <c r="AA305" i="4"/>
  <c r="Y291" i="4"/>
  <c r="Z291" i="4" s="1"/>
  <c r="AA291" i="4" s="1"/>
  <c r="AB291" i="4" s="1"/>
  <c r="AC291" i="4" s="1"/>
  <c r="Z38" i="4"/>
  <c r="AA38" i="4" s="1"/>
  <c r="AB38" i="4" s="1"/>
  <c r="AC38" i="4" s="1"/>
  <c r="Z796" i="4"/>
  <c r="AA796" i="4" s="1"/>
  <c r="AB796" i="4" s="1"/>
  <c r="AC796" i="4" s="1"/>
  <c r="AD567" i="4"/>
  <c r="Q567" i="1" s="1"/>
  <c r="AD604" i="4"/>
  <c r="Q604" i="1" s="1"/>
  <c r="X416" i="4"/>
  <c r="X680" i="4"/>
  <c r="Z675" i="4"/>
  <c r="AA675" i="4" s="1"/>
  <c r="AB675" i="4" s="1"/>
  <c r="AC675" i="4" s="1"/>
  <c r="AA695" i="4"/>
  <c r="AB695" i="4" s="1"/>
  <c r="W13" i="4"/>
  <c r="X13" i="4" s="1"/>
  <c r="AD370" i="4"/>
  <c r="Q370" i="1" s="1"/>
  <c r="AA461" i="4"/>
  <c r="AB461" i="4" s="1"/>
  <c r="AB169" i="4"/>
  <c r="AC169" i="4" s="1"/>
  <c r="AD292" i="4"/>
  <c r="Q292" i="1" s="1"/>
  <c r="Q506" i="1"/>
  <c r="X193" i="4"/>
  <c r="AD725" i="4"/>
  <c r="Q725" i="1" s="1"/>
  <c r="Z679" i="4"/>
  <c r="AA679" i="4" s="1"/>
  <c r="Y554" i="4"/>
  <c r="Z554" i="4" s="1"/>
  <c r="AA554" i="4" s="1"/>
  <c r="AB554" i="4" s="1"/>
  <c r="AC554" i="4" s="1"/>
  <c r="AD554" i="4" s="1"/>
  <c r="Q554" i="1" s="1"/>
  <c r="X768" i="4"/>
  <c r="Y768" i="4" s="1"/>
  <c r="Z768" i="4" s="1"/>
  <c r="AA768" i="4" s="1"/>
  <c r="AB768" i="4" s="1"/>
  <c r="AC768" i="4" s="1"/>
  <c r="Y817" i="4"/>
  <c r="Z817" i="4" s="1"/>
  <c r="AA817" i="4" s="1"/>
  <c r="AB817" i="4" s="1"/>
  <c r="AC817" i="4" s="1"/>
  <c r="W636" i="4"/>
  <c r="X636" i="4" s="1"/>
  <c r="Y636" i="4" s="1"/>
  <c r="Z636" i="4" s="1"/>
  <c r="AA636" i="4" s="1"/>
  <c r="AB636" i="4" s="1"/>
  <c r="AC636" i="4" s="1"/>
  <c r="AB584" i="4"/>
  <c r="AC584" i="4" s="1"/>
  <c r="X647" i="4"/>
  <c r="Y647" i="4" s="1"/>
  <c r="Y603" i="4"/>
  <c r="Z603" i="4" s="1"/>
  <c r="AA603" i="4" s="1"/>
  <c r="AB603" i="4" s="1"/>
  <c r="AC603" i="4" s="1"/>
  <c r="Y861" i="4"/>
  <c r="Y722" i="4"/>
  <c r="Z722" i="4" s="1"/>
  <c r="Y830" i="4"/>
  <c r="Z830" i="4" s="1"/>
  <c r="X587" i="4"/>
  <c r="Y587" i="4" s="1"/>
  <c r="Z587" i="4" s="1"/>
  <c r="AB668" i="4"/>
  <c r="AC668" i="4" s="1"/>
  <c r="Z719" i="4"/>
  <c r="X600" i="4"/>
  <c r="Y600" i="4" s="1"/>
  <c r="AD392" i="4"/>
  <c r="Q392" i="1" s="1"/>
  <c r="AD300" i="4"/>
  <c r="Q300" i="1" s="1"/>
  <c r="AC66" i="4"/>
  <c r="AD66" i="4" s="1"/>
  <c r="Q66" i="1" s="1"/>
  <c r="AD27" i="4"/>
  <c r="Q27" i="1" s="1"/>
  <c r="X282" i="4"/>
  <c r="Y282" i="4" s="1"/>
  <c r="Z282" i="4" s="1"/>
  <c r="AA282" i="4" s="1"/>
  <c r="Y609" i="4"/>
  <c r="Z158" i="4"/>
  <c r="Z417" i="4"/>
  <c r="Y473" i="4"/>
  <c r="Z473" i="4" s="1"/>
  <c r="Z593" i="4"/>
  <c r="AA593" i="4" s="1"/>
  <c r="Y686" i="4"/>
  <c r="Z686" i="4" s="1"/>
  <c r="AA686" i="4" s="1"/>
  <c r="AB686" i="4" s="1"/>
  <c r="AC686" i="4" s="1"/>
  <c r="Y479" i="4"/>
  <c r="Z479" i="4" s="1"/>
  <c r="AA479" i="4" s="1"/>
  <c r="AD611" i="4"/>
  <c r="X151" i="4"/>
  <c r="Y339" i="4"/>
  <c r="AD390" i="4"/>
  <c r="Q390" i="1" s="1"/>
  <c r="AD726" i="4"/>
  <c r="AD740" i="4"/>
  <c r="Q740" i="1" s="1"/>
  <c r="W309" i="4"/>
  <c r="X309" i="4" s="1"/>
  <c r="Z623" i="4"/>
  <c r="AD700" i="4"/>
  <c r="Q700" i="1" s="1"/>
  <c r="AD440" i="4"/>
  <c r="Q440" i="1" s="1"/>
  <c r="AD507" i="4"/>
  <c r="AD750" i="4"/>
  <c r="Q750" i="1" s="1"/>
  <c r="AD221" i="4"/>
  <c r="Q221" i="1" s="1"/>
  <c r="AD70" i="4"/>
  <c r="Y844" i="4"/>
  <c r="AA723" i="4"/>
  <c r="Y741" i="4"/>
  <c r="Z741" i="4" s="1"/>
  <c r="Z582" i="4"/>
  <c r="AA582" i="4" s="1"/>
  <c r="X673" i="4"/>
  <c r="AA189" i="4"/>
  <c r="AB189" i="4" s="1"/>
  <c r="AC189" i="4" s="1"/>
  <c r="AD260" i="4"/>
  <c r="Q260" i="1" s="1"/>
  <c r="Z132" i="4"/>
  <c r="AA132" i="4" s="1"/>
  <c r="AB132" i="4" s="1"/>
  <c r="AC132" i="4" s="1"/>
  <c r="AD253" i="4"/>
  <c r="Y430" i="4"/>
  <c r="Z430" i="4" s="1"/>
  <c r="AA430" i="4" s="1"/>
  <c r="AB430" i="4" s="1"/>
  <c r="AC430" i="4" s="1"/>
  <c r="AC270" i="4"/>
  <c r="AD270" i="4" s="1"/>
  <c r="Q270" i="1" s="1"/>
  <c r="W437" i="4"/>
  <c r="X437" i="4" s="1"/>
  <c r="Y437" i="4" s="1"/>
  <c r="AA174" i="4"/>
  <c r="AB174" i="4" s="1"/>
  <c r="AC174" i="4" s="1"/>
  <c r="X154" i="4"/>
  <c r="AC829" i="4"/>
  <c r="AD829" i="4" s="1"/>
  <c r="Q829" i="1" s="1"/>
  <c r="Y198" i="4"/>
  <c r="Z198" i="4" s="1"/>
  <c r="AA198" i="4" s="1"/>
  <c r="AB198" i="4" s="1"/>
  <c r="AC198" i="4" s="1"/>
  <c r="X219" i="4"/>
  <c r="AA588" i="4"/>
  <c r="AB588" i="4" s="1"/>
  <c r="AA408" i="4"/>
  <c r="AB408" i="4" s="1"/>
  <c r="AC408" i="4" s="1"/>
  <c r="AA78" i="4"/>
  <c r="X625" i="4"/>
  <c r="AA833" i="4"/>
  <c r="AC677" i="4"/>
  <c r="AD677" i="4" s="1"/>
  <c r="Q677" i="1" s="1"/>
  <c r="AD782" i="4"/>
  <c r="Q782" i="1" s="1"/>
  <c r="AD805" i="4"/>
  <c r="Q805" i="1" s="1"/>
  <c r="AD763" i="4"/>
  <c r="Q763" i="1" s="1"/>
  <c r="W427" i="4"/>
  <c r="AA122" i="4"/>
  <c r="AB122" i="4" s="1"/>
  <c r="AC122" i="4" s="1"/>
  <c r="W10" i="4"/>
  <c r="AB525" i="4"/>
  <c r="AC525" i="4" s="1"/>
  <c r="W366" i="4"/>
  <c r="X366" i="4" s="1"/>
  <c r="AD847" i="4"/>
  <c r="AD851" i="4"/>
  <c r="Q851" i="1" s="1"/>
  <c r="W33" i="4"/>
  <c r="X33" i="4" s="1"/>
  <c r="AC594" i="4"/>
  <c r="AD594" i="4" s="1"/>
  <c r="Q594" i="1" s="1"/>
  <c r="X353" i="4"/>
  <c r="AD766" i="4"/>
  <c r="Q766" i="1" s="1"/>
  <c r="AD543" i="4"/>
  <c r="Q543" i="1" s="1"/>
  <c r="Y644" i="4"/>
  <c r="AD555" i="4"/>
  <c r="AD848" i="4"/>
  <c r="Q848" i="1" s="1"/>
  <c r="AD5" i="4"/>
  <c r="Y486" i="4"/>
  <c r="Z486" i="4" s="1"/>
  <c r="AA486" i="4" s="1"/>
  <c r="AB486" i="4" s="1"/>
  <c r="AC486" i="4" s="1"/>
  <c r="AB639" i="4"/>
  <c r="AC639" i="4" s="1"/>
  <c r="X564" i="4"/>
  <c r="Y564" i="4" s="1"/>
  <c r="AB526" i="4"/>
  <c r="AC526" i="4" s="1"/>
  <c r="Z484" i="4"/>
  <c r="AA484" i="4" s="1"/>
  <c r="AB484" i="4" s="1"/>
  <c r="AC484" i="4" s="1"/>
  <c r="X493" i="4"/>
  <c r="Y493" i="4" s="1"/>
  <c r="Z493" i="4" s="1"/>
  <c r="AA493" i="4" s="1"/>
  <c r="AA213" i="4"/>
  <c r="AB213" i="4" s="1"/>
  <c r="AC213" i="4" s="1"/>
  <c r="AD263" i="4"/>
  <c r="AD228" i="4"/>
  <c r="Y325" i="4"/>
  <c r="AC147" i="4"/>
  <c r="AD147" i="4" s="1"/>
  <c r="Q147" i="1" s="1"/>
  <c r="AD77" i="4"/>
  <c r="Q77" i="1" s="1"/>
  <c r="AA832" i="4"/>
  <c r="AD398" i="4"/>
  <c r="X664" i="4"/>
  <c r="Y664" i="4" s="1"/>
  <c r="Z664" i="4" s="1"/>
  <c r="AA664" i="4" s="1"/>
  <c r="AB664" i="4" s="1"/>
  <c r="AC664" i="4" s="1"/>
  <c r="AB785" i="4"/>
  <c r="Z243" i="4"/>
  <c r="AA243" i="4" s="1"/>
  <c r="AA665" i="4"/>
  <c r="AB665" i="4" s="1"/>
  <c r="AC665" i="4" s="1"/>
  <c r="Y853" i="4"/>
  <c r="Z853" i="4" s="1"/>
  <c r="AA853" i="4" s="1"/>
  <c r="AB853" i="4" s="1"/>
  <c r="AC853" i="4" s="1"/>
  <c r="AD439" i="4"/>
  <c r="Q439" i="1" s="1"/>
  <c r="AD709" i="4"/>
  <c r="Q709" i="1" s="1"/>
  <c r="AD422" i="4"/>
  <c r="Q422" i="1" s="1"/>
  <c r="AD248" i="4"/>
  <c r="Q248" i="1" s="1"/>
  <c r="W95" i="4"/>
  <c r="Y444" i="4"/>
  <c r="AD831" i="4"/>
  <c r="Q831" i="1" s="1"/>
  <c r="AD706" i="4"/>
  <c r="Q706" i="1" s="1"/>
  <c r="AD456" i="4"/>
  <c r="Q456" i="1" s="1"/>
  <c r="AD120" i="4"/>
  <c r="Q120" i="1" s="1"/>
  <c r="AD856" i="4"/>
  <c r="Q856" i="1" s="1"/>
  <c r="AD753" i="4"/>
  <c r="Q753" i="1" s="1"/>
  <c r="Z272" i="4"/>
  <c r="AA272" i="4" s="1"/>
  <c r="AB272" i="4" s="1"/>
  <c r="AC272" i="4" s="1"/>
  <c r="W703" i="4"/>
  <c r="W164" i="4"/>
  <c r="X164" i="4" s="1"/>
  <c r="W781" i="4"/>
  <c r="X781" i="4" s="1"/>
  <c r="Y781" i="4" s="1"/>
  <c r="Z781" i="4" s="1"/>
  <c r="AD716" i="4"/>
  <c r="Q716" i="1" s="1"/>
  <c r="AD111" i="4"/>
  <c r="Q111" i="1" s="1"/>
  <c r="AD155" i="4"/>
  <c r="Q155" i="1" s="1"/>
  <c r="AD337" i="4"/>
  <c r="Q337" i="1" s="1"/>
  <c r="Q737" i="1"/>
  <c r="AM416" i="4"/>
  <c r="AZ416" i="4" s="1"/>
  <c r="AA566" i="4"/>
  <c r="AO341" i="4"/>
  <c r="AN134" i="4"/>
  <c r="AO633" i="4"/>
  <c r="BB633" i="4" s="1"/>
  <c r="AR793" i="4"/>
  <c r="BE793" i="4" s="1"/>
  <c r="AB266" i="4"/>
  <c r="Q611" i="1"/>
  <c r="Y690" i="4"/>
  <c r="Y546" i="4"/>
  <c r="Z546" i="4" s="1"/>
  <c r="AA546" i="4" s="1"/>
  <c r="AB546" i="4" s="1"/>
  <c r="AC546" i="4" s="1"/>
  <c r="Q401" i="1"/>
  <c r="Y653" i="4"/>
  <c r="AP759" i="4"/>
  <c r="AB806" i="4"/>
  <c r="Q329" i="1"/>
  <c r="Z854" i="4"/>
  <c r="AB679" i="4"/>
  <c r="AC679" i="4" s="1"/>
  <c r="AA731" i="4"/>
  <c r="Q838" i="1"/>
  <c r="AO746" i="4"/>
  <c r="AO823" i="4"/>
  <c r="Z619" i="4"/>
  <c r="AN745" i="4"/>
  <c r="BA745" i="4" s="1"/>
  <c r="Y638" i="4"/>
  <c r="AC683" i="4"/>
  <c r="AD683" i="4" s="1"/>
  <c r="AB582" i="4"/>
  <c r="AC582" i="4" s="1"/>
  <c r="AQ820" i="4"/>
  <c r="AA803" i="4"/>
  <c r="Y770" i="4"/>
  <c r="AP583" i="4"/>
  <c r="AN502" i="4"/>
  <c r="BA502" i="4" s="1"/>
  <c r="AR840" i="4"/>
  <c r="BE840" i="4" s="1"/>
  <c r="Q330" i="1"/>
  <c r="Q760" i="1"/>
  <c r="Z765" i="4"/>
  <c r="AN632" i="4"/>
  <c r="Q488" i="1"/>
  <c r="Y780" i="4"/>
  <c r="Z780" i="4" s="1"/>
  <c r="AA860" i="4"/>
  <c r="X824" i="4"/>
  <c r="Y824" i="4" s="1"/>
  <c r="AP766" i="4"/>
  <c r="AO578" i="4"/>
  <c r="AP573" i="4"/>
  <c r="AP685" i="4"/>
  <c r="Q821" i="1"/>
  <c r="Q795" i="1"/>
  <c r="AO489" i="4"/>
  <c r="Z610" i="4"/>
  <c r="Y585" i="4"/>
  <c r="Z585" i="4" s="1"/>
  <c r="AA608" i="4"/>
  <c r="AO699" i="4"/>
  <c r="AN672" i="4"/>
  <c r="Y778" i="4"/>
  <c r="Z778" i="4" s="1"/>
  <c r="AA778" i="4" s="1"/>
  <c r="AA521" i="4"/>
  <c r="AA788" i="4"/>
  <c r="Y575" i="4"/>
  <c r="Z575" i="4" s="1"/>
  <c r="AA575" i="4" s="1"/>
  <c r="Q726" i="1"/>
  <c r="AA772" i="4"/>
  <c r="AR646" i="4"/>
  <c r="BE646" i="4" s="1"/>
  <c r="AN515" i="4"/>
  <c r="AN683" i="4"/>
  <c r="BA683" i="4" s="1"/>
  <c r="AC732" i="4"/>
  <c r="AD732" i="4" s="1"/>
  <c r="AB811" i="4"/>
  <c r="AC811" i="4" s="1"/>
  <c r="AO676" i="4"/>
  <c r="BB676" i="4" s="1"/>
  <c r="Z505" i="4"/>
  <c r="AM655" i="4"/>
  <c r="AZ655" i="4" s="1"/>
  <c r="AA849" i="4"/>
  <c r="Y661" i="4"/>
  <c r="X711" i="4"/>
  <c r="Z758" i="4"/>
  <c r="Q627" i="1"/>
  <c r="Z632" i="4"/>
  <c r="AM498" i="4"/>
  <c r="AN531" i="4"/>
  <c r="AP753" i="4"/>
  <c r="Q130" i="1"/>
  <c r="AM794" i="4"/>
  <c r="AZ794" i="4" s="1"/>
  <c r="AP595" i="4"/>
  <c r="Z595" i="4"/>
  <c r="AP505" i="4"/>
  <c r="AM615" i="4"/>
  <c r="AN445" i="4"/>
  <c r="AO836" i="4"/>
  <c r="BB836" i="4" s="1"/>
  <c r="AC577" i="4"/>
  <c r="AA722" i="4"/>
  <c r="AB722" i="4" s="1"/>
  <c r="AC722" i="4" s="1"/>
  <c r="AA830" i="4"/>
  <c r="AB830" i="4" s="1"/>
  <c r="AC830" i="4" s="1"/>
  <c r="AP525" i="4"/>
  <c r="X815" i="4"/>
  <c r="Y815" i="4" s="1"/>
  <c r="Z815" i="4" s="1"/>
  <c r="AA815" i="4" s="1"/>
  <c r="AB815" i="4" s="1"/>
  <c r="AC815" i="4" s="1"/>
  <c r="AN800" i="4"/>
  <c r="BA800" i="4" s="1"/>
  <c r="AO547" i="4"/>
  <c r="AP561" i="4"/>
  <c r="Q847" i="1"/>
  <c r="Q209" i="1"/>
  <c r="AN642" i="4"/>
  <c r="BA642" i="4" s="1"/>
  <c r="Y180" i="4"/>
  <c r="Y258" i="4"/>
  <c r="Z326" i="4"/>
  <c r="Z145" i="4"/>
  <c r="Y388" i="4"/>
  <c r="Y318" i="4"/>
  <c r="Y203" i="4"/>
  <c r="AA99" i="4"/>
  <c r="Y380" i="4"/>
  <c r="Z43" i="4"/>
  <c r="AB144" i="4"/>
  <c r="AO292" i="4"/>
  <c r="X528" i="4"/>
  <c r="X519" i="4"/>
  <c r="AA490" i="4"/>
  <c r="AB490" i="4" s="1"/>
  <c r="AC490" i="4" s="1"/>
  <c r="AA684" i="4"/>
  <c r="Z771" i="4"/>
  <c r="W628" i="4"/>
  <c r="Y442" i="4"/>
  <c r="X9" i="4"/>
  <c r="AA133" i="4"/>
  <c r="AB135" i="4"/>
  <c r="AC207" i="4"/>
  <c r="Z96" i="4"/>
  <c r="Z369" i="4"/>
  <c r="Z372" i="4"/>
  <c r="X542" i="4"/>
  <c r="X810" i="4"/>
  <c r="Y810" i="4" s="1"/>
  <c r="W839" i="4"/>
  <c r="AN693" i="4"/>
  <c r="X586" i="4"/>
  <c r="Y586" i="4" s="1"/>
  <c r="AN812" i="4"/>
  <c r="BA812" i="4" s="1"/>
  <c r="Y694" i="4"/>
  <c r="AN761" i="4"/>
  <c r="AO849" i="4"/>
  <c r="X242" i="4"/>
  <c r="X218" i="4"/>
  <c r="AB254" i="4"/>
  <c r="Z201" i="4"/>
  <c r="Y205" i="4"/>
  <c r="Z126" i="4"/>
  <c r="AA195" i="4"/>
  <c r="X14" i="4"/>
  <c r="AB420" i="4"/>
  <c r="AC457" i="4"/>
  <c r="X277" i="4"/>
  <c r="W234" i="4"/>
  <c r="Z375" i="4"/>
  <c r="AA59" i="4"/>
  <c r="AB227" i="4"/>
  <c r="Y309" i="4"/>
  <c r="Z309" i="4" s="1"/>
  <c r="AA309" i="4" s="1"/>
  <c r="Y352" i="4"/>
  <c r="W404" i="4"/>
  <c r="Y41" i="4"/>
  <c r="AC426" i="4"/>
  <c r="AA328" i="4"/>
  <c r="AB264" i="4"/>
  <c r="AN520" i="4"/>
  <c r="BA520" i="4" s="1"/>
  <c r="Z480" i="4"/>
  <c r="AB578" i="4"/>
  <c r="AM709" i="4"/>
  <c r="Z571" i="4"/>
  <c r="AA571" i="4" s="1"/>
  <c r="AB571" i="4" s="1"/>
  <c r="AC571" i="4" s="1"/>
  <c r="W580" i="4"/>
  <c r="X580" i="4" s="1"/>
  <c r="Z651" i="4"/>
  <c r="AM650" i="4"/>
  <c r="AZ650" i="4" s="1"/>
  <c r="AM764" i="4"/>
  <c r="AZ764" i="4" s="1"/>
  <c r="AN671" i="4"/>
  <c r="AN535" i="4"/>
  <c r="Z762" i="4"/>
  <c r="X478" i="4"/>
  <c r="AA320" i="4"/>
  <c r="Y321" i="4"/>
  <c r="AB84" i="4"/>
  <c r="X434" i="4"/>
  <c r="AA247" i="4"/>
  <c r="AB247" i="4" s="1"/>
  <c r="AC247" i="4" s="1"/>
  <c r="W125" i="4"/>
  <c r="Z278" i="4"/>
  <c r="Y412" i="4"/>
  <c r="W477" i="4"/>
  <c r="AB71" i="4"/>
  <c r="AA19" i="4"/>
  <c r="AB19" i="4" s="1"/>
  <c r="AC19" i="4" s="1"/>
  <c r="AA156" i="4"/>
  <c r="AC182" i="4"/>
  <c r="Y246" i="4"/>
  <c r="Z451" i="4"/>
  <c r="X30" i="4"/>
  <c r="Y35" i="4"/>
  <c r="X269" i="4"/>
  <c r="Y74" i="4"/>
  <c r="Z355" i="4"/>
  <c r="Y26" i="4"/>
  <c r="W834" i="4"/>
  <c r="AM563" i="4"/>
  <c r="AO754" i="4"/>
  <c r="AN696" i="4"/>
  <c r="BA696" i="4" s="1"/>
  <c r="W516" i="4"/>
  <c r="AN680" i="4"/>
  <c r="AA562" i="4"/>
  <c r="X569" i="4"/>
  <c r="Y633" i="4"/>
  <c r="Z633" i="4" s="1"/>
  <c r="AA846" i="4"/>
  <c r="AP534" i="4"/>
  <c r="Y333" i="4"/>
  <c r="AB166" i="4"/>
  <c r="Z402" i="4"/>
  <c r="Z400" i="4"/>
  <c r="AA345" i="4"/>
  <c r="Y157" i="4"/>
  <c r="Y50" i="4"/>
  <c r="Y176" i="4"/>
  <c r="AC346" i="4"/>
  <c r="Z286" i="4"/>
  <c r="Z476" i="4"/>
  <c r="Y164" i="4"/>
  <c r="Y302" i="4"/>
  <c r="Z112" i="4"/>
  <c r="Y123" i="4"/>
  <c r="Z24" i="4"/>
  <c r="Y359" i="4"/>
  <c r="Y274" i="4"/>
  <c r="AB558" i="4"/>
  <c r="AA747" i="4"/>
  <c r="Q194" i="1"/>
  <c r="AO506" i="4"/>
  <c r="AO704" i="4"/>
  <c r="AN732" i="4"/>
  <c r="AA568" i="4"/>
  <c r="X508" i="4"/>
  <c r="AP668" i="4"/>
  <c r="AM628" i="4"/>
  <c r="AZ628" i="4" s="1"/>
  <c r="AL741" i="4"/>
  <c r="Y149" i="4"/>
  <c r="AC413" i="4"/>
  <c r="Z229" i="4"/>
  <c r="AB459" i="4"/>
  <c r="AB152" i="4"/>
  <c r="AA452" i="4"/>
  <c r="AA397" i="4"/>
  <c r="Y415" i="4"/>
  <c r="Z306" i="4"/>
  <c r="AA360" i="4"/>
  <c r="AA462" i="4"/>
  <c r="Y538" i="4"/>
  <c r="AN579" i="4"/>
  <c r="Y663" i="4"/>
  <c r="Y511" i="4"/>
  <c r="X823" i="4"/>
  <c r="AM511" i="4"/>
  <c r="AZ511" i="4" s="1"/>
  <c r="Z733" i="4"/>
  <c r="AM652" i="4"/>
  <c r="AA414" i="4"/>
  <c r="W232" i="4"/>
  <c r="Y424" i="4"/>
  <c r="Z475" i="4"/>
  <c r="X226" i="4"/>
  <c r="Y211" i="4"/>
  <c r="Y233" i="4"/>
  <c r="Y399" i="4"/>
  <c r="Z336" i="4"/>
  <c r="Z162" i="4"/>
  <c r="W208" i="4"/>
  <c r="AB259" i="4"/>
  <c r="AA173" i="4"/>
  <c r="AB173" i="4" s="1"/>
  <c r="AC173" i="4" s="1"/>
  <c r="Z87" i="4"/>
  <c r="Z62" i="4"/>
  <c r="Y465" i="4"/>
  <c r="Z64" i="4"/>
  <c r="AC68" i="4"/>
  <c r="Y482" i="4"/>
  <c r="AA389" i="4"/>
  <c r="AA428" i="4"/>
  <c r="AB428" i="4" s="1"/>
  <c r="AC428" i="4" s="1"/>
  <c r="AA197" i="4"/>
  <c r="AB186" i="4"/>
  <c r="AC186" i="4" s="1"/>
  <c r="AL594" i="4"/>
  <c r="AO641" i="4"/>
  <c r="Y748" i="4"/>
  <c r="AO666" i="4"/>
  <c r="Z755" i="4"/>
  <c r="X842" i="4"/>
  <c r="X739" i="4"/>
  <c r="W553" i="4"/>
  <c r="AN837" i="4"/>
  <c r="AL496" i="4"/>
  <c r="AY496" i="4" s="1"/>
  <c r="AO586" i="4"/>
  <c r="X239" i="4"/>
  <c r="Y25" i="4"/>
  <c r="Z265" i="4"/>
  <c r="X80" i="4"/>
  <c r="Y245" i="4"/>
  <c r="Z143" i="4"/>
  <c r="Y116" i="4"/>
  <c r="AA429" i="4"/>
  <c r="Z244" i="4"/>
  <c r="Y310" i="4"/>
  <c r="X391" i="4"/>
  <c r="Z46" i="4"/>
  <c r="Y250" i="4"/>
  <c r="AB94" i="4"/>
  <c r="AA284" i="4"/>
  <c r="Y445" i="4"/>
  <c r="AA124" i="4"/>
  <c r="W745" i="4"/>
  <c r="W504" i="4"/>
  <c r="X689" i="4"/>
  <c r="AA840" i="4"/>
  <c r="AO752" i="4"/>
  <c r="AL624" i="4"/>
  <c r="AY624" i="4" s="1"/>
  <c r="Z377" i="4"/>
  <c r="Y657" i="4"/>
  <c r="AN825" i="4"/>
  <c r="AL799" i="4"/>
  <c r="X502" i="4"/>
  <c r="AP756" i="4"/>
  <c r="Y193" i="4"/>
  <c r="Z193" i="4" s="1"/>
  <c r="AA193" i="4" s="1"/>
  <c r="AA489" i="4"/>
  <c r="AB489" i="4" s="1"/>
  <c r="AN818" i="4"/>
  <c r="X724" i="4"/>
  <c r="AM734" i="4"/>
  <c r="AO677" i="4"/>
  <c r="BB677" i="4" s="1"/>
  <c r="Z537" i="4"/>
  <c r="AA537" i="4" s="1"/>
  <c r="Z708" i="4"/>
  <c r="AN638" i="4"/>
  <c r="AB579" i="4"/>
  <c r="AC579" i="4" s="1"/>
  <c r="Y685" i="4"/>
  <c r="AM749" i="4"/>
  <c r="AZ749" i="4" s="1"/>
  <c r="X852" i="4"/>
  <c r="AN765" i="4"/>
  <c r="Q514" i="1"/>
  <c r="Y539" i="4"/>
  <c r="Z539" i="4" s="1"/>
  <c r="AA539" i="4" s="1"/>
  <c r="AA741" i="4"/>
  <c r="AB741" i="4" s="1"/>
  <c r="AC741" i="4" s="1"/>
  <c r="AC779" i="4"/>
  <c r="Z606" i="4"/>
  <c r="AA524" i="4"/>
  <c r="AB524" i="4" s="1"/>
  <c r="AC524" i="4" s="1"/>
  <c r="AA550" i="4"/>
  <c r="AO508" i="4"/>
  <c r="AM747" i="4"/>
  <c r="AN616" i="4"/>
  <c r="AN518" i="4"/>
  <c r="AM856" i="4"/>
  <c r="AM584" i="4"/>
  <c r="Y820" i="4"/>
  <c r="X807" i="4"/>
  <c r="X581" i="4"/>
  <c r="AP710" i="4"/>
  <c r="W826" i="4"/>
  <c r="AL834" i="4"/>
  <c r="X837" i="4"/>
  <c r="X650" i="4"/>
  <c r="AM521" i="4"/>
  <c r="AZ521" i="4" s="1"/>
  <c r="Z573" i="4"/>
  <c r="Z591" i="4"/>
  <c r="AA591" i="4" s="1"/>
  <c r="AB591" i="4" s="1"/>
  <c r="Z544" i="4"/>
  <c r="AB845" i="4"/>
  <c r="AN647" i="4"/>
  <c r="AO602" i="4"/>
  <c r="AN686" i="4"/>
  <c r="W767" i="4"/>
  <c r="AN755" i="4"/>
  <c r="AM617" i="4"/>
  <c r="AZ617" i="4" s="1"/>
  <c r="AN516" i="4"/>
  <c r="AO708" i="4"/>
  <c r="X827" i="4"/>
  <c r="AL645" i="4"/>
  <c r="AA720" i="4"/>
  <c r="AA494" i="4"/>
  <c r="X710" i="4"/>
  <c r="Y841" i="4"/>
  <c r="AR681" i="4"/>
  <c r="BE681" i="4" s="1"/>
  <c r="AB640" i="4"/>
  <c r="Q531" i="1"/>
  <c r="Z759" i="4"/>
  <c r="Y793" i="4"/>
  <c r="AO780" i="4"/>
  <c r="W698" i="4"/>
  <c r="X616" i="4"/>
  <c r="AP836" i="4"/>
  <c r="AP600" i="4"/>
  <c r="AM532" i="4"/>
  <c r="AZ532" i="4" s="1"/>
  <c r="Z743" i="4"/>
  <c r="AN606" i="4"/>
  <c r="AN829" i="4"/>
  <c r="AM545" i="4"/>
  <c r="X696" i="4"/>
  <c r="Z857" i="4"/>
  <c r="AP677" i="4"/>
  <c r="BC677" i="4" s="1"/>
  <c r="AN751" i="4"/>
  <c r="AP631" i="4"/>
  <c r="Z630" i="4"/>
  <c r="Y599" i="4"/>
  <c r="AB713" i="4"/>
  <c r="AN848" i="4"/>
  <c r="BA848" i="4" s="1"/>
  <c r="AA347" i="4"/>
  <c r="Y784" i="4"/>
  <c r="Z572" i="4"/>
  <c r="Z622" i="4"/>
  <c r="W808" i="4"/>
  <c r="X808" i="4" s="1"/>
  <c r="Y808" i="4" s="1"/>
  <c r="Z808" i="4" s="1"/>
  <c r="AO502" i="4"/>
  <c r="Q656" i="1"/>
  <c r="AL564" i="4"/>
  <c r="AL768" i="4"/>
  <c r="AY768" i="4" s="1"/>
  <c r="AM626" i="4"/>
  <c r="Z492" i="4"/>
  <c r="AC756" i="4"/>
  <c r="AM524" i="4"/>
  <c r="Q507" i="1"/>
  <c r="AN574" i="4"/>
  <c r="BA574" i="4" s="1"/>
  <c r="AB643" i="4"/>
  <c r="AC643" i="4" s="1"/>
  <c r="X496" i="4"/>
  <c r="Z757" i="4"/>
  <c r="AO683" i="4"/>
  <c r="AM682" i="4"/>
  <c r="AZ682" i="4" s="1"/>
  <c r="Z570" i="4"/>
  <c r="AA570" i="4" s="1"/>
  <c r="AB570" i="4" s="1"/>
  <c r="W819" i="4"/>
  <c r="Z702" i="4"/>
  <c r="AA702" i="4" s="1"/>
  <c r="AB702" i="4" s="1"/>
  <c r="X800" i="4"/>
  <c r="AN833" i="4"/>
  <c r="AM690" i="4"/>
  <c r="AZ690" i="4" s="1"/>
  <c r="AM560" i="4"/>
  <c r="AB534" i="4"/>
  <c r="AO571" i="4"/>
  <c r="AO827" i="4"/>
  <c r="BB827" i="4" s="1"/>
  <c r="Q529" i="1"/>
  <c r="Y777" i="4"/>
  <c r="Z777" i="4" s="1"/>
  <c r="AA777" i="4" s="1"/>
  <c r="AB777" i="4" s="1"/>
  <c r="AC777" i="4" s="1"/>
  <c r="AN806" i="4"/>
  <c r="BA806" i="4" s="1"/>
  <c r="AC669" i="4"/>
  <c r="AM572" i="4"/>
  <c r="AN749" i="4"/>
  <c r="BA749" i="4" s="1"/>
  <c r="AN777" i="4"/>
  <c r="W574" i="4"/>
  <c r="X574" i="4" s="1"/>
  <c r="W592" i="4"/>
  <c r="AO745" i="4"/>
  <c r="Z861" i="4"/>
  <c r="AA861" i="4" s="1"/>
  <c r="AB861" i="4" s="1"/>
  <c r="AC861" i="4" s="1"/>
  <c r="W858" i="4"/>
  <c r="Z764" i="4"/>
  <c r="Z589" i="4"/>
  <c r="AA589" i="4" s="1"/>
  <c r="AB589" i="4" s="1"/>
  <c r="AC589" i="4" s="1"/>
  <c r="AA631" i="4"/>
  <c r="AM816" i="4"/>
  <c r="AM801" i="4"/>
  <c r="AZ801" i="4" s="1"/>
  <c r="AM684" i="4"/>
  <c r="AP721" i="4"/>
  <c r="AA654" i="4"/>
  <c r="X281" i="4"/>
  <c r="Y281" i="4" s="1"/>
  <c r="Z281" i="4" s="1"/>
  <c r="AA281" i="4" s="1"/>
  <c r="AB281" i="4" s="1"/>
  <c r="AC281" i="4" s="1"/>
  <c r="AL762" i="4"/>
  <c r="AY762" i="4" s="1"/>
  <c r="AB723" i="4"/>
  <c r="AC723" i="4" s="1"/>
  <c r="AL653" i="4"/>
  <c r="Y717" i="4"/>
  <c r="AM674" i="4"/>
  <c r="AO657" i="4"/>
  <c r="AQ665" i="4"/>
  <c r="Z736" i="4"/>
  <c r="AQ712" i="4"/>
  <c r="AO648" i="4"/>
  <c r="Q682" i="1"/>
  <c r="Y161" i="4"/>
  <c r="X794" i="4"/>
  <c r="AB754" i="4"/>
  <c r="AC754" i="4" s="1"/>
  <c r="AA652" i="4"/>
  <c r="AP731" i="4"/>
  <c r="BC731" i="4" s="1"/>
  <c r="X728" i="4"/>
  <c r="AO488" i="4"/>
  <c r="X597" i="4"/>
  <c r="X626" i="4"/>
  <c r="AL517" i="4"/>
  <c r="AY517" i="4" s="1"/>
  <c r="AC317" i="4"/>
  <c r="Z746" i="4"/>
  <c r="AN757" i="4"/>
  <c r="Y556" i="4"/>
  <c r="X721" i="4"/>
  <c r="X859" i="4"/>
  <c r="AA749" i="4"/>
  <c r="X809" i="4"/>
  <c r="AA744" i="4"/>
  <c r="AA541" i="4"/>
  <c r="AC699" i="4"/>
  <c r="AP859" i="4"/>
  <c r="BC859" i="4" s="1"/>
  <c r="Q168" i="1"/>
  <c r="AP492" i="4"/>
  <c r="Q137" i="1"/>
  <c r="Q181" i="1"/>
  <c r="AP596" i="4"/>
  <c r="Z638" i="4"/>
  <c r="AA638" i="4" s="1"/>
  <c r="AB638" i="4" s="1"/>
  <c r="AC638" i="4" s="1"/>
  <c r="AA518" i="4"/>
  <c r="Y561" i="4"/>
  <c r="AP504" i="4"/>
  <c r="AQ786" i="4"/>
  <c r="W666" i="4"/>
  <c r="Q267" i="1"/>
  <c r="Z681" i="4"/>
  <c r="AQ604" i="4"/>
  <c r="Y850" i="4"/>
  <c r="W751" i="4"/>
  <c r="AA501" i="4"/>
  <c r="AA642" i="4"/>
  <c r="AM861" i="4"/>
  <c r="AB786" i="4"/>
  <c r="AC786" i="4" s="1"/>
  <c r="AO539" i="4"/>
  <c r="BB539" i="4" s="1"/>
  <c r="AN791" i="4"/>
  <c r="BA791" i="4" s="1"/>
  <c r="AP556" i="4"/>
  <c r="AA645" i="4"/>
  <c r="Y705" i="4"/>
  <c r="Z647" i="4"/>
  <c r="AN538" i="4"/>
  <c r="BA538" i="4" s="1"/>
  <c r="X825" i="4"/>
  <c r="AC491" i="4"/>
  <c r="Y712" i="4"/>
  <c r="AA729" i="4"/>
  <c r="AB512" i="4"/>
  <c r="Q362" i="1"/>
  <c r="Q104" i="1"/>
  <c r="AB832" i="4"/>
  <c r="AC832" i="4" s="1"/>
  <c r="Q436" i="1"/>
  <c r="AN543" i="4"/>
  <c r="AN711" i="4"/>
  <c r="BA711" i="4" s="1"/>
  <c r="AM705" i="4"/>
  <c r="AC530" i="4"/>
  <c r="AM814" i="4"/>
  <c r="AZ814" i="4" s="1"/>
  <c r="Z576" i="4"/>
  <c r="AA576" i="4" s="1"/>
  <c r="AB576" i="4" s="1"/>
  <c r="AC576" i="4" s="1"/>
  <c r="X774" i="4"/>
  <c r="AN839" i="4"/>
  <c r="Z607" i="4"/>
  <c r="AN811" i="4"/>
  <c r="BA811" i="4" s="1"/>
  <c r="AM510" i="4"/>
  <c r="AA719" i="4"/>
  <c r="AB719" i="4" s="1"/>
  <c r="AC719" i="4" s="1"/>
  <c r="X294" i="4"/>
  <c r="X273" i="4"/>
  <c r="AB828" i="4"/>
  <c r="Q53" i="1"/>
  <c r="Q458" i="1"/>
  <c r="AM662" i="4"/>
  <c r="AZ662" i="4" s="1"/>
  <c r="Z715" i="4"/>
  <c r="Z564" i="4"/>
  <c r="AN591" i="4"/>
  <c r="Q732" i="1"/>
  <c r="AM577" i="4"/>
  <c r="AZ577" i="4" s="1"/>
  <c r="AA551" i="4"/>
  <c r="AB551" i="4" s="1"/>
  <c r="AC551" i="4" s="1"/>
  <c r="AO551" i="4"/>
  <c r="Q253" i="1"/>
  <c r="Q228" i="1"/>
  <c r="Z609" i="4"/>
  <c r="AA609" i="4" s="1"/>
  <c r="Q289" i="1"/>
  <c r="Q332" i="1"/>
  <c r="Q398" i="1"/>
  <c r="AQ530" i="4"/>
  <c r="AA587" i="4"/>
  <c r="X515" i="4"/>
  <c r="Z600" i="4"/>
  <c r="AA600" i="4" s="1"/>
  <c r="AB600" i="4" s="1"/>
  <c r="AC600" i="4" s="1"/>
  <c r="AN739" i="4"/>
  <c r="W614" i="4"/>
  <c r="AB97" i="4"/>
  <c r="Q263" i="1"/>
  <c r="AO702" i="4"/>
  <c r="X31" i="4"/>
  <c r="X801" i="4"/>
  <c r="AB593" i="4"/>
  <c r="AC593" i="4" s="1"/>
  <c r="Y641" i="4"/>
  <c r="Q67" i="1"/>
  <c r="Q5" i="1"/>
  <c r="AN620" i="4"/>
  <c r="BA620" i="4" s="1"/>
  <c r="AN720" i="4"/>
  <c r="X535" i="4"/>
  <c r="Q435" i="1"/>
  <c r="Y635" i="4"/>
  <c r="Q129" i="1"/>
  <c r="Q70" i="1"/>
  <c r="Q555" i="1"/>
  <c r="AB637" i="4"/>
  <c r="AP676" i="4"/>
  <c r="AO581" i="4"/>
  <c r="Y814" i="4"/>
  <c r="AA383" i="4"/>
  <c r="Q324" i="1"/>
  <c r="Q454" i="1"/>
  <c r="Y667" i="4"/>
  <c r="AC634" i="4"/>
  <c r="Z653" i="4"/>
  <c r="AA653" i="4" s="1"/>
  <c r="AM714" i="4"/>
  <c r="AZ714" i="4" s="1"/>
  <c r="Y704" i="4"/>
  <c r="Q175" i="1"/>
  <c r="Q351" i="1"/>
  <c r="Y447" i="4"/>
  <c r="X340" i="4"/>
  <c r="Y340" i="4" s="1"/>
  <c r="Z340" i="4" s="1"/>
  <c r="AA340" i="4" s="1"/>
  <c r="AA485" i="4"/>
  <c r="AB485" i="4" s="1"/>
  <c r="W140" i="4"/>
  <c r="AN772" i="4"/>
  <c r="BA772" i="4" s="1"/>
  <c r="Z93" i="4"/>
  <c r="AA93" i="4" s="1"/>
  <c r="Y612" i="4"/>
  <c r="Q433" i="1"/>
  <c r="X659" i="4"/>
  <c r="W775" i="4"/>
  <c r="W552" i="4"/>
  <c r="Q319" i="1"/>
  <c r="Q536" i="1"/>
  <c r="Y792" i="4"/>
  <c r="AM541" i="4"/>
  <c r="AZ541" i="4" s="1"/>
  <c r="AN742" i="4"/>
  <c r="Z769" i="4"/>
  <c r="Q217" i="1"/>
  <c r="AP603" i="4"/>
  <c r="Z3" i="4"/>
  <c r="Y15" i="4"/>
  <c r="AB124" i="4"/>
  <c r="AC124" i="4" s="1"/>
  <c r="AA87" i="4"/>
  <c r="AR112" i="4"/>
  <c r="BE112" i="4" s="1"/>
  <c r="Z352" i="4"/>
  <c r="AA352" i="4" s="1"/>
  <c r="AB352" i="4" s="1"/>
  <c r="AC352" i="4" s="1"/>
  <c r="Z20" i="4"/>
  <c r="AA96" i="4"/>
  <c r="AB96" i="4" s="1"/>
  <c r="AC96" i="4" s="1"/>
  <c r="AA400" i="4"/>
  <c r="AB400" i="4" s="1"/>
  <c r="AC400" i="4" s="1"/>
  <c r="AM472" i="4"/>
  <c r="X234" i="4"/>
  <c r="AA369" i="4"/>
  <c r="Z74" i="4"/>
  <c r="AA74" i="4" s="1"/>
  <c r="AB74" i="4" s="1"/>
  <c r="AC74" i="4" s="1"/>
  <c r="AN231" i="4"/>
  <c r="AA121" i="4"/>
  <c r="AP377" i="4"/>
  <c r="AA296" i="4"/>
  <c r="AO215" i="4"/>
  <c r="BB215" i="4" s="1"/>
  <c r="AA475" i="4"/>
  <c r="AB475" i="4" s="1"/>
  <c r="AC475" i="4" s="1"/>
  <c r="Y478" i="4"/>
  <c r="Z478" i="4" s="1"/>
  <c r="AB59" i="4"/>
  <c r="AC59" i="4" s="1"/>
  <c r="AO426" i="4"/>
  <c r="BB426" i="4" s="1"/>
  <c r="AB156" i="4"/>
  <c r="AA46" i="4"/>
  <c r="AB414" i="4"/>
  <c r="AC414" i="4" s="1"/>
  <c r="Z164" i="4"/>
  <c r="Z41" i="4"/>
  <c r="AC469" i="4"/>
  <c r="AD469" i="4" s="1"/>
  <c r="AA295" i="4"/>
  <c r="AB282" i="4"/>
  <c r="AC282" i="4" s="1"/>
  <c r="AN110" i="4"/>
  <c r="Z203" i="4"/>
  <c r="AC227" i="4"/>
  <c r="Z25" i="4"/>
  <c r="AN277" i="4"/>
  <c r="AB89" i="4"/>
  <c r="AC89" i="4" s="1"/>
  <c r="AO65" i="4"/>
  <c r="Z424" i="4"/>
  <c r="Y57" i="4"/>
  <c r="AQ244" i="4"/>
  <c r="BD244" i="4" s="1"/>
  <c r="AC71" i="4"/>
  <c r="AO282" i="4"/>
  <c r="AA306" i="4"/>
  <c r="AO470" i="4"/>
  <c r="AA32" i="4"/>
  <c r="AN59" i="4"/>
  <c r="Z359" i="4"/>
  <c r="AM384" i="4"/>
  <c r="Z321" i="4"/>
  <c r="Y387" i="4"/>
  <c r="AL137" i="4"/>
  <c r="X232" i="4"/>
  <c r="Y232" i="4" s="1"/>
  <c r="Z232" i="4" s="1"/>
  <c r="AA232" i="4" s="1"/>
  <c r="AB232" i="4" s="1"/>
  <c r="AC232" i="4" s="1"/>
  <c r="Y410" i="4"/>
  <c r="Z410" i="4" s="1"/>
  <c r="AA410" i="4" s="1"/>
  <c r="W403" i="4"/>
  <c r="AM44" i="4"/>
  <c r="W127" i="4"/>
  <c r="Z159" i="4"/>
  <c r="AO371" i="4"/>
  <c r="AB320" i="4"/>
  <c r="AC320" i="4" s="1"/>
  <c r="W163" i="4"/>
  <c r="X17" i="4"/>
  <c r="AO471" i="4"/>
  <c r="AC84" i="4"/>
  <c r="Z211" i="4"/>
  <c r="AA211" i="4" s="1"/>
  <c r="AB211" i="4" s="1"/>
  <c r="Y49" i="4"/>
  <c r="AM68" i="4"/>
  <c r="AO237" i="4"/>
  <c r="X285" i="4"/>
  <c r="Z42" i="4"/>
  <c r="W216" i="4"/>
  <c r="X354" i="4"/>
  <c r="X293" i="4"/>
  <c r="Y434" i="4"/>
  <c r="Z434" i="4" s="1"/>
  <c r="AA434" i="4" s="1"/>
  <c r="Z450" i="4"/>
  <c r="X170" i="4"/>
  <c r="X446" i="4"/>
  <c r="Y138" i="4"/>
  <c r="AM193" i="4"/>
  <c r="X85" i="4"/>
  <c r="AM329" i="4"/>
  <c r="Y379" i="4"/>
  <c r="AM155" i="4"/>
  <c r="AN222" i="4"/>
  <c r="AB411" i="4"/>
  <c r="AC254" i="4"/>
  <c r="X51" i="4"/>
  <c r="AN375" i="4"/>
  <c r="AC166" i="4"/>
  <c r="Z399" i="4"/>
  <c r="AL48" i="4"/>
  <c r="AP56" i="4"/>
  <c r="W177" i="4"/>
  <c r="X12" i="4"/>
  <c r="Y12" i="4" s="1"/>
  <c r="W224" i="4"/>
  <c r="Y334" i="4"/>
  <c r="AM103" i="4"/>
  <c r="AZ103" i="4" s="1"/>
  <c r="AN416" i="4"/>
  <c r="Z333" i="4"/>
  <c r="AA333" i="4" s="1"/>
  <c r="AB333" i="4" s="1"/>
  <c r="AC333" i="4" s="1"/>
  <c r="Y226" i="4"/>
  <c r="Z438" i="4"/>
  <c r="AM46" i="4"/>
  <c r="AN35" i="4"/>
  <c r="AN54" i="4"/>
  <c r="Y239" i="4"/>
  <c r="X371" i="4"/>
  <c r="Y350" i="4"/>
  <c r="AA201" i="4"/>
  <c r="AB201" i="4" s="1"/>
  <c r="AC201" i="4" s="1"/>
  <c r="W463" i="4"/>
  <c r="X105" i="4"/>
  <c r="AL27" i="4"/>
  <c r="AN283" i="4"/>
  <c r="BA283" i="4" s="1"/>
  <c r="Z299" i="4"/>
  <c r="AL190" i="4"/>
  <c r="AM216" i="4"/>
  <c r="AP88" i="4"/>
  <c r="AO388" i="4"/>
  <c r="AP254" i="4"/>
  <c r="X235" i="4"/>
  <c r="AN61" i="4"/>
  <c r="AM119" i="4"/>
  <c r="AZ119" i="4" s="1"/>
  <c r="AL154" i="4"/>
  <c r="AY154" i="4" s="1"/>
  <c r="AO436" i="4"/>
  <c r="Y385" i="4"/>
  <c r="AP468" i="4"/>
  <c r="AQ288" i="4"/>
  <c r="AO24" i="4"/>
  <c r="X301" i="4"/>
  <c r="Z418" i="4"/>
  <c r="AM201" i="4"/>
  <c r="AA364" i="4"/>
  <c r="AA8" i="4"/>
  <c r="AN241" i="4"/>
  <c r="X361" i="4"/>
  <c r="AA265" i="4"/>
  <c r="AB265" i="4" s="1"/>
  <c r="AC265" i="4" s="1"/>
  <c r="AM429" i="4"/>
  <c r="AR424" i="4"/>
  <c r="BE424" i="4" s="1"/>
  <c r="AL466" i="4"/>
  <c r="AM483" i="4"/>
  <c r="AZ483" i="4" s="1"/>
  <c r="Z6" i="4"/>
  <c r="Z60" i="4"/>
  <c r="AN442" i="4"/>
  <c r="Z139" i="4"/>
  <c r="W117" i="4"/>
  <c r="AB44" i="4"/>
  <c r="Z481" i="4"/>
  <c r="AO131" i="4"/>
  <c r="AL87" i="4"/>
  <c r="X125" i="4"/>
  <c r="Y125" i="4" s="1"/>
  <c r="Z125" i="4" s="1"/>
  <c r="AA125" i="4" s="1"/>
  <c r="AB125" i="4" s="1"/>
  <c r="AC125" i="4" s="1"/>
  <c r="Y75" i="4"/>
  <c r="AN72" i="4"/>
  <c r="BA72" i="4" s="1"/>
  <c r="AM98" i="4"/>
  <c r="X215" i="4"/>
  <c r="AN97" i="4"/>
  <c r="Z108" i="4"/>
  <c r="AA164" i="4"/>
  <c r="AB164" i="4" s="1"/>
  <c r="AC164" i="4" s="1"/>
  <c r="Y257" i="4"/>
  <c r="AO401" i="4"/>
  <c r="BB401" i="4" s="1"/>
  <c r="AL301" i="4"/>
  <c r="Y37" i="4"/>
  <c r="X276" i="4"/>
  <c r="X131" i="4"/>
  <c r="AA323" i="4"/>
  <c r="AM220" i="4"/>
  <c r="X206" i="4"/>
  <c r="AM354" i="4"/>
  <c r="AA34" i="4"/>
  <c r="Z252" i="4"/>
  <c r="X348" i="4"/>
  <c r="AN379" i="4"/>
  <c r="Z146" i="4"/>
  <c r="AA473" i="4"/>
  <c r="Y391" i="4"/>
  <c r="Z391" i="4" s="1"/>
  <c r="AA391" i="4" s="1"/>
  <c r="AA308" i="4"/>
  <c r="AN270" i="4"/>
  <c r="AB345" i="4"/>
  <c r="AQ345" i="4"/>
  <c r="Z303" i="4"/>
  <c r="AA303" i="4" s="1"/>
  <c r="Z442" i="4"/>
  <c r="Z157" i="4"/>
  <c r="AA157" i="4" s="1"/>
  <c r="AB157" i="4" s="1"/>
  <c r="AC157" i="4" s="1"/>
  <c r="AL66" i="4"/>
  <c r="AM5" i="4"/>
  <c r="Z412" i="4"/>
  <c r="AA412" i="4" s="1"/>
  <c r="AB412" i="4" s="1"/>
  <c r="AC412" i="4" s="1"/>
  <c r="AR244" i="4"/>
  <c r="BE244" i="4" s="1"/>
  <c r="Z49" i="4"/>
  <c r="AA49" i="4" s="1"/>
  <c r="AB49" i="4" s="1"/>
  <c r="AC49" i="4" s="1"/>
  <c r="Y483" i="4"/>
  <c r="X249" i="4"/>
  <c r="AC82" i="4"/>
  <c r="AP389" i="4"/>
  <c r="AN340" i="4"/>
  <c r="Z258" i="4"/>
  <c r="AN398" i="4"/>
  <c r="AA229" i="4"/>
  <c r="Z310" i="4"/>
  <c r="AA310" i="4" s="1"/>
  <c r="AB310" i="4" s="1"/>
  <c r="AC310" i="4" s="1"/>
  <c r="Z373" i="4"/>
  <c r="Y142" i="4"/>
  <c r="AB171" i="4"/>
  <c r="Z388" i="4"/>
  <c r="AL366" i="4"/>
  <c r="Z238" i="4"/>
  <c r="AP433" i="4"/>
  <c r="AM461" i="4"/>
  <c r="AZ461" i="4" s="1"/>
  <c r="Z123" i="4"/>
  <c r="AN3" i="4"/>
  <c r="BA3" i="4" s="1"/>
  <c r="Y335" i="4"/>
  <c r="AA419" i="4"/>
  <c r="AO26" i="4"/>
  <c r="Z179" i="4"/>
  <c r="AC409" i="4"/>
  <c r="AB193" i="4"/>
  <c r="AM71" i="4"/>
  <c r="AA43" i="4"/>
  <c r="AB43" i="4" s="1"/>
  <c r="AC43" i="4" s="1"/>
  <c r="Z35" i="4"/>
  <c r="AB148" i="4"/>
  <c r="Y315" i="4"/>
  <c r="W382" i="4"/>
  <c r="Z191" i="4"/>
  <c r="AL402" i="4"/>
  <c r="AY402" i="4" s="1"/>
  <c r="AL60" i="4"/>
  <c r="AP215" i="4"/>
  <c r="BC215" i="4" s="1"/>
  <c r="Z246" i="4"/>
  <c r="AN250" i="4"/>
  <c r="AM178" i="4"/>
  <c r="W184" i="4"/>
  <c r="AO116" i="4"/>
  <c r="Y471" i="4"/>
  <c r="Z210" i="4"/>
  <c r="AA210" i="4" s="1"/>
  <c r="AP214" i="4"/>
  <c r="AN448" i="4"/>
  <c r="AQ30" i="4"/>
  <c r="AN233" i="4"/>
  <c r="BA233" i="4" s="1"/>
  <c r="Y395" i="4"/>
  <c r="X100" i="4"/>
  <c r="AO76" i="4"/>
  <c r="AO467" i="4"/>
  <c r="BB467" i="4" s="1"/>
  <c r="Z251" i="4"/>
  <c r="AO428" i="4"/>
  <c r="Y30" i="4"/>
  <c r="AN269" i="4"/>
  <c r="Z262" i="4"/>
  <c r="Z192" i="4"/>
  <c r="AQ187" i="4"/>
  <c r="W290" i="4"/>
  <c r="AN255" i="4"/>
  <c r="X200" i="4"/>
  <c r="X404" i="4"/>
  <c r="Y404" i="4" s="1"/>
  <c r="Z404" i="4" s="1"/>
  <c r="Y223" i="4"/>
  <c r="AO444" i="4"/>
  <c r="AA453" i="4"/>
  <c r="AA56" i="4"/>
  <c r="AL43" i="4"/>
  <c r="AY43" i="4" s="1"/>
  <c r="Y448" i="4"/>
  <c r="AA145" i="4"/>
  <c r="AP170" i="4"/>
  <c r="BC170" i="4" s="1"/>
  <c r="AB309" i="4"/>
  <c r="AC309" i="4" s="1"/>
  <c r="AA343" i="4"/>
  <c r="AO337" i="4"/>
  <c r="BB337" i="4" s="1"/>
  <c r="AO346" i="4"/>
  <c r="Z236" i="4"/>
  <c r="AA203" i="4"/>
  <c r="AB203" i="4" s="1"/>
  <c r="AC203" i="4" s="1"/>
  <c r="Z318" i="4"/>
  <c r="Y349" i="4"/>
  <c r="Y234" i="4"/>
  <c r="AN186" i="4"/>
  <c r="BA186" i="4" s="1"/>
  <c r="AP53" i="4"/>
  <c r="Z141" i="4"/>
  <c r="Y357" i="4"/>
  <c r="AZ278" i="4" l="1"/>
  <c r="AN278" i="4"/>
  <c r="BA278" i="4" s="1"/>
  <c r="BB381" i="4"/>
  <c r="AP381" i="4"/>
  <c r="BC381" i="4" s="1"/>
  <c r="AZ318" i="4"/>
  <c r="AN318" i="4"/>
  <c r="AO318" i="4" s="1"/>
  <c r="BA323" i="4"/>
  <c r="AO323" i="4"/>
  <c r="BB323" i="4" s="1"/>
  <c r="BB358" i="4"/>
  <c r="AP358" i="4"/>
  <c r="AY289" i="4"/>
  <c r="AM289" i="4"/>
  <c r="BA17" i="4"/>
  <c r="AO17" i="4"/>
  <c r="BB17" i="4" s="1"/>
  <c r="BC108" i="4"/>
  <c r="AQ108" i="4"/>
  <c r="BD108" i="4" s="1"/>
  <c r="BA729" i="4"/>
  <c r="AO729" i="4"/>
  <c r="BB729" i="4" s="1"/>
  <c r="BB738" i="4"/>
  <c r="AQ738" i="4"/>
  <c r="BD738" i="4" s="1"/>
  <c r="AP738" i="4"/>
  <c r="X703" i="4"/>
  <c r="Y703" i="4" s="1"/>
  <c r="AB103" i="4"/>
  <c r="AC103" i="4"/>
  <c r="BB39" i="4"/>
  <c r="AP39" i="4"/>
  <c r="BC39" i="4" s="1"/>
  <c r="BD245" i="4"/>
  <c r="AR245" i="4"/>
  <c r="BE245" i="4" s="1"/>
  <c r="BB316" i="4"/>
  <c r="AP316" i="4"/>
  <c r="BC316" i="4" s="1"/>
  <c r="AZ789" i="4"/>
  <c r="AN789" i="4"/>
  <c r="AO789" i="4" s="1"/>
  <c r="AZ552" i="4"/>
  <c r="AN552" i="4"/>
  <c r="AO552" i="4" s="1"/>
  <c r="BB552" i="4" s="1"/>
  <c r="BA664" i="4"/>
  <c r="AO664" i="4"/>
  <c r="BA675" i="4"/>
  <c r="AO675" i="4"/>
  <c r="BB455" i="4"/>
  <c r="AP455" i="4"/>
  <c r="AQ455" i="4" s="1"/>
  <c r="BD455" i="4" s="1"/>
  <c r="BC171" i="4"/>
  <c r="AQ171" i="4"/>
  <c r="BD171" i="4" s="1"/>
  <c r="BB443" i="4"/>
  <c r="AP443" i="4"/>
  <c r="AQ443" i="4"/>
  <c r="BD443" i="4" s="1"/>
  <c r="BA226" i="4"/>
  <c r="AO226" i="4"/>
  <c r="BB226" i="4" s="1"/>
  <c r="BB106" i="4"/>
  <c r="AP106" i="4"/>
  <c r="BC106" i="4" s="1"/>
  <c r="BC104" i="4"/>
  <c r="AQ104" i="4"/>
  <c r="BD104" i="4" s="1"/>
  <c r="AZ208" i="4"/>
  <c r="AN208" i="4"/>
  <c r="AO208" i="4" s="1"/>
  <c r="BB208" i="4" s="1"/>
  <c r="BB343" i="4"/>
  <c r="AP343" i="4"/>
  <c r="BC343" i="4" s="1"/>
  <c r="BB297" i="4"/>
  <c r="AP297" i="4"/>
  <c r="BC297" i="4" s="1"/>
  <c r="BA719" i="4"/>
  <c r="AO719" i="4"/>
  <c r="AP719" i="4" s="1"/>
  <c r="AZ824" i="4"/>
  <c r="AN824" i="4"/>
  <c r="BA790" i="4"/>
  <c r="AO790" i="4"/>
  <c r="BB790" i="4" s="1"/>
  <c r="AP790" i="4"/>
  <c r="BC576" i="4"/>
  <c r="AQ576" i="4"/>
  <c r="BD576" i="4" s="1"/>
  <c r="BB485" i="4"/>
  <c r="AP485" i="4"/>
  <c r="BC485" i="4" s="1"/>
  <c r="BA387" i="4"/>
  <c r="AO387" i="4"/>
  <c r="BB387" i="4" s="1"/>
  <c r="BA41" i="4"/>
  <c r="AO41" i="4"/>
  <c r="BA441" i="4"/>
  <c r="AO441" i="4"/>
  <c r="BB441" i="4" s="1"/>
  <c r="AP441" i="4"/>
  <c r="AZ212" i="4"/>
  <c r="AN212" i="4"/>
  <c r="BA212" i="4" s="1"/>
  <c r="AZ319" i="4"/>
  <c r="AN319" i="4"/>
  <c r="BA319" i="4" s="1"/>
  <c r="AO319" i="4"/>
  <c r="BA692" i="4"/>
  <c r="AO692" i="4"/>
  <c r="AP692" i="4"/>
  <c r="BC819" i="4"/>
  <c r="AQ819" i="4"/>
  <c r="BD819" i="4" s="1"/>
  <c r="AR819" i="4"/>
  <c r="BE819" i="4" s="1"/>
  <c r="AZ587" i="4"/>
  <c r="AN587" i="4"/>
  <c r="AZ842" i="4"/>
  <c r="AN842" i="4"/>
  <c r="AO842" i="4" s="1"/>
  <c r="BB842" i="4" s="1"/>
  <c r="BA634" i="4"/>
  <c r="AO634" i="4"/>
  <c r="AP634" i="4" s="1"/>
  <c r="BC634" i="4" s="1"/>
  <c r="AY129" i="4"/>
  <c r="AM129" i="4"/>
  <c r="AY249" i="4"/>
  <c r="AM249" i="4"/>
  <c r="AZ249" i="4" s="1"/>
  <c r="BD513" i="4"/>
  <c r="AR513" i="4"/>
  <c r="BE513" i="4" s="1"/>
  <c r="AZ527" i="4"/>
  <c r="AN527" i="4"/>
  <c r="BA527" i="4" s="1"/>
  <c r="AY601" i="4"/>
  <c r="AM601" i="4"/>
  <c r="AZ601" i="4" s="1"/>
  <c r="AZ669" i="4"/>
  <c r="AN669" i="4"/>
  <c r="BA669" i="4" s="1"/>
  <c r="AO669" i="4"/>
  <c r="BB733" i="4"/>
  <c r="AP733" i="4"/>
  <c r="AQ733" i="4" s="1"/>
  <c r="BD733" i="4" s="1"/>
  <c r="BB838" i="4"/>
  <c r="AP838" i="4"/>
  <c r="AQ838" i="4" s="1"/>
  <c r="BD838" i="4" s="1"/>
  <c r="BB240" i="4"/>
  <c r="AP240" i="4"/>
  <c r="BC240" i="4" s="1"/>
  <c r="AZ180" i="4"/>
  <c r="AN180" i="4"/>
  <c r="AO180" i="4" s="1"/>
  <c r="BB268" i="4"/>
  <c r="AQ268" i="4"/>
  <c r="BD268" i="4" s="1"/>
  <c r="AP268" i="4"/>
  <c r="BA491" i="4"/>
  <c r="AO491" i="4"/>
  <c r="BB491" i="4" s="1"/>
  <c r="BA750" i="4"/>
  <c r="AO750" i="4"/>
  <c r="AY698" i="4"/>
  <c r="AM698" i="4"/>
  <c r="AN698" i="4" s="1"/>
  <c r="BA698" i="4" s="1"/>
  <c r="BD243" i="4"/>
  <c r="AR243" i="4"/>
  <c r="BE243" i="4" s="1"/>
  <c r="BA380" i="4"/>
  <c r="AP380" i="4"/>
  <c r="BC380" i="4" s="1"/>
  <c r="AO380" i="4"/>
  <c r="BA207" i="4"/>
  <c r="AO207" i="4"/>
  <c r="AP207" i="4" s="1"/>
  <c r="AO642" i="4"/>
  <c r="AA503" i="4"/>
  <c r="AB503" i="4" s="1"/>
  <c r="BD482" i="4"/>
  <c r="AR482" i="4"/>
  <c r="BE482" i="4" s="1"/>
  <c r="BA146" i="4"/>
  <c r="AO146" i="4"/>
  <c r="BB146" i="4" s="1"/>
  <c r="BB374" i="4"/>
  <c r="AQ374" i="4"/>
  <c r="BD374" i="4" s="1"/>
  <c r="AP374" i="4"/>
  <c r="BC457" i="4"/>
  <c r="AY153" i="4"/>
  <c r="AM153" i="4"/>
  <c r="AZ540" i="4"/>
  <c r="AN540" i="4"/>
  <c r="BA540" i="4" s="1"/>
  <c r="BB737" i="4"/>
  <c r="AP737" i="4"/>
  <c r="AQ737" i="4"/>
  <c r="BD737" i="4" s="1"/>
  <c r="AZ512" i="4"/>
  <c r="AN512" i="4"/>
  <c r="AO512" i="4"/>
  <c r="BC744" i="4"/>
  <c r="AQ744" i="4"/>
  <c r="BD744" i="4" s="1"/>
  <c r="AR744" i="4"/>
  <c r="BE744" i="4" s="1"/>
  <c r="BA503" i="4"/>
  <c r="AO503" i="4"/>
  <c r="AZ651" i="4"/>
  <c r="AN651" i="4"/>
  <c r="Y673" i="4"/>
  <c r="Z673" i="4" s="1"/>
  <c r="AA673" i="4" s="1"/>
  <c r="AB673" i="4" s="1"/>
  <c r="AC673" i="4" s="1"/>
  <c r="BC262" i="4"/>
  <c r="AQ262" i="4"/>
  <c r="BD262" i="4" s="1"/>
  <c r="AY458" i="4"/>
  <c r="AM458" i="4"/>
  <c r="AZ458" i="4" s="1"/>
  <c r="BA413" i="4"/>
  <c r="AO413" i="4"/>
  <c r="BB413" i="4" s="1"/>
  <c r="AZ136" i="4"/>
  <c r="AN136" i="4"/>
  <c r="BB396" i="4"/>
  <c r="AP396" i="4"/>
  <c r="BC396" i="4" s="1"/>
  <c r="AQ396" i="4"/>
  <c r="AZ850" i="4"/>
  <c r="AN850" i="4"/>
  <c r="AY860" i="4"/>
  <c r="AM860" i="4"/>
  <c r="AN860" i="4" s="1"/>
  <c r="BA845" i="4"/>
  <c r="AO845" i="4"/>
  <c r="BB121" i="4"/>
  <c r="AP121" i="4"/>
  <c r="AQ121" i="4" s="1"/>
  <c r="BD121" i="4" s="1"/>
  <c r="BA453" i="4"/>
  <c r="AO453" i="4"/>
  <c r="AP453" i="4" s="1"/>
  <c r="BC453" i="4" s="1"/>
  <c r="BB333" i="4"/>
  <c r="AP333" i="4"/>
  <c r="BC333" i="4" s="1"/>
  <c r="BB165" i="4"/>
  <c r="AP165" i="4"/>
  <c r="AQ165" i="4"/>
  <c r="BD165" i="4" s="1"/>
  <c r="AZ286" i="4"/>
  <c r="AN286" i="4"/>
  <c r="BA286" i="4" s="1"/>
  <c r="BB55" i="4"/>
  <c r="AP55" i="4"/>
  <c r="BB248" i="4"/>
  <c r="AP248" i="4"/>
  <c r="AZ335" i="4"/>
  <c r="AN335" i="4"/>
  <c r="AZ637" i="4"/>
  <c r="AN637" i="4"/>
  <c r="BB336" i="4"/>
  <c r="AP336" i="4"/>
  <c r="AZ13" i="4"/>
  <c r="AO13" i="4"/>
  <c r="BB13" i="4" s="1"/>
  <c r="AN13" i="4"/>
  <c r="BB63" i="4"/>
  <c r="AP63" i="4"/>
  <c r="AQ63" i="4" s="1"/>
  <c r="BD63" i="4" s="1"/>
  <c r="BA321" i="4"/>
  <c r="AO321" i="4"/>
  <c r="BD16" i="4"/>
  <c r="AR16" i="4"/>
  <c r="BE16" i="4" s="1"/>
  <c r="BB501" i="4"/>
  <c r="AP501" i="4"/>
  <c r="BC501" i="4" s="1"/>
  <c r="BB779" i="4"/>
  <c r="AP779" i="4"/>
  <c r="AZ529" i="4"/>
  <c r="AN529" i="4"/>
  <c r="BC115" i="4"/>
  <c r="AQ115" i="4"/>
  <c r="BD115" i="4" s="1"/>
  <c r="BA807" i="4"/>
  <c r="AO807" i="4"/>
  <c r="BB807" i="4" s="1"/>
  <c r="AZ326" i="4"/>
  <c r="AN326" i="4"/>
  <c r="BA326" i="4" s="1"/>
  <c r="BB330" i="4"/>
  <c r="AQ330" i="4"/>
  <c r="BD330" i="4" s="1"/>
  <c r="AP330" i="4"/>
  <c r="AY299" i="4"/>
  <c r="AM299" i="4"/>
  <c r="AZ299" i="4" s="1"/>
  <c r="BC748" i="4"/>
  <c r="AQ748" i="4"/>
  <c r="BD748" i="4" s="1"/>
  <c r="AQ333" i="4"/>
  <c r="AO335" i="4"/>
  <c r="BB335" i="4" s="1"/>
  <c r="BA614" i="4"/>
  <c r="AO614" i="4"/>
  <c r="BB783" i="4"/>
  <c r="AP783" i="4"/>
  <c r="AY391" i="4"/>
  <c r="AM391" i="4"/>
  <c r="AZ421" i="4"/>
  <c r="AO421" i="4"/>
  <c r="BB421" i="4" s="1"/>
  <c r="AN421" i="4"/>
  <c r="BA312" i="4"/>
  <c r="AO312" i="4"/>
  <c r="AZ291" i="4"/>
  <c r="AN291" i="4"/>
  <c r="AO291" i="4"/>
  <c r="BB291" i="4" s="1"/>
  <c r="BC238" i="4"/>
  <c r="AQ238" i="4"/>
  <c r="AZ464" i="4"/>
  <c r="AQ317" i="4"/>
  <c r="BD317" i="4" s="1"/>
  <c r="AZ553" i="4"/>
  <c r="AO553" i="4"/>
  <c r="BA36" i="4"/>
  <c r="AO36" i="4"/>
  <c r="BB143" i="4"/>
  <c r="AP143" i="4"/>
  <c r="AY365" i="4"/>
  <c r="AM365" i="4"/>
  <c r="BB788" i="4"/>
  <c r="AP788" i="4"/>
  <c r="BA447" i="4"/>
  <c r="AO447" i="4"/>
  <c r="AZ770" i="4"/>
  <c r="AN770" i="4"/>
  <c r="BA585" i="4"/>
  <c r="AZ635" i="4"/>
  <c r="BB639" i="4"/>
  <c r="AP639" i="4"/>
  <c r="AZ414" i="4"/>
  <c r="AN414" i="4"/>
  <c r="AY198" i="4"/>
  <c r="AO198" i="4"/>
  <c r="BB198" i="4" s="1"/>
  <c r="BA344" i="4"/>
  <c r="AO344" i="4"/>
  <c r="AZ659" i="4"/>
  <c r="AP124" i="4"/>
  <c r="AN198" i="4"/>
  <c r="AN167" i="4"/>
  <c r="AN300" i="4"/>
  <c r="BA400" i="4"/>
  <c r="AO400" i="4"/>
  <c r="AZ493" i="4"/>
  <c r="AN493" i="4"/>
  <c r="BD404" i="4"/>
  <c r="AR404" i="4"/>
  <c r="BE404" i="4" s="1"/>
  <c r="BA80" i="4"/>
  <c r="AO80" i="4"/>
  <c r="BB80" i="4" s="1"/>
  <c r="BA689" i="4"/>
  <c r="AO689" i="4"/>
  <c r="BA51" i="4"/>
  <c r="AO51" i="4"/>
  <c r="BB260" i="4"/>
  <c r="BA717" i="4"/>
  <c r="AO717" i="4"/>
  <c r="AZ644" i="4"/>
  <c r="AN644" i="4"/>
  <c r="AY163" i="4"/>
  <c r="AM163" i="4"/>
  <c r="AY303" i="4"/>
  <c r="AM303" i="4"/>
  <c r="AO585" i="4"/>
  <c r="BA287" i="4"/>
  <c r="BA726" i="4"/>
  <c r="AO726" i="4"/>
  <c r="BA480" i="4"/>
  <c r="BA151" i="4"/>
  <c r="AO151" i="4"/>
  <c r="BA760" i="4"/>
  <c r="AQ760" i="4"/>
  <c r="BB509" i="4"/>
  <c r="AP509" i="4"/>
  <c r="AN835" i="4"/>
  <c r="AO176" i="4"/>
  <c r="AP260" i="4"/>
  <c r="AR101" i="4"/>
  <c r="BE101" i="4" s="1"/>
  <c r="AQ367" i="4"/>
  <c r="AQ4" i="4"/>
  <c r="AO159" i="4"/>
  <c r="AR128" i="4"/>
  <c r="BE128" i="4" s="1"/>
  <c r="AO40" i="4"/>
  <c r="AR156" i="4"/>
  <c r="BE156" i="4" s="1"/>
  <c r="AZ784" i="4"/>
  <c r="AN784" i="4"/>
  <c r="AZ611" i="4"/>
  <c r="AN611" i="4"/>
  <c r="BA12" i="4"/>
  <c r="AO12" i="4"/>
  <c r="AY474" i="4"/>
  <c r="AM474" i="4"/>
  <c r="BC478" i="4"/>
  <c r="AQ478" i="4"/>
  <c r="BA32" i="4"/>
  <c r="AP32" i="4"/>
  <c r="BD204" i="4"/>
  <c r="AR204" i="4"/>
  <c r="BE204" i="4" s="1"/>
  <c r="BA247" i="4"/>
  <c r="BB67" i="4"/>
  <c r="AP67" i="4"/>
  <c r="AZ456" i="4"/>
  <c r="AN456" i="4"/>
  <c r="AY568" i="4"/>
  <c r="AZ612" i="4"/>
  <c r="BA566" i="4"/>
  <c r="AZ21" i="4"/>
  <c r="AN21" i="4"/>
  <c r="BC411" i="4"/>
  <c r="BA160" i="4"/>
  <c r="AO160" i="4"/>
  <c r="AN555" i="4"/>
  <c r="BA555" i="4" s="1"/>
  <c r="BA79" i="4"/>
  <c r="AP79" i="4"/>
  <c r="AZ724" i="4"/>
  <c r="AY622" i="4"/>
  <c r="AN802" i="4"/>
  <c r="AN635" i="4"/>
  <c r="AO52" i="4"/>
  <c r="AQ781" i="4"/>
  <c r="AZ608" i="4"/>
  <c r="AN608" i="4"/>
  <c r="BA152" i="4"/>
  <c r="AO152" i="4"/>
  <c r="BC195" i="4"/>
  <c r="AQ195" i="4"/>
  <c r="AY740" i="4"/>
  <c r="AM740" i="4"/>
  <c r="BA331" i="4"/>
  <c r="AO331" i="4"/>
  <c r="BB454" i="4"/>
  <c r="AP454" i="4"/>
  <c r="BA546" i="4"/>
  <c r="AO546" i="4"/>
  <c r="X835" i="4"/>
  <c r="BA179" i="4"/>
  <c r="BB728" i="4"/>
  <c r="AP728" i="4"/>
  <c r="BA730" i="4"/>
  <c r="AP730" i="4"/>
  <c r="BA841" i="4"/>
  <c r="AO841" i="4"/>
  <c r="BB20" i="4"/>
  <c r="AQ20" i="4"/>
  <c r="BD20" i="4" s="1"/>
  <c r="AR20" i="4"/>
  <c r="BE20" i="4" s="1"/>
  <c r="BA542" i="4"/>
  <c r="AO542" i="4"/>
  <c r="BB795" i="4"/>
  <c r="AP795" i="4"/>
  <c r="BC253" i="4"/>
  <c r="AQ253" i="4"/>
  <c r="BA175" i="4"/>
  <c r="AO175" i="4"/>
  <c r="BA805" i="4"/>
  <c r="AO805" i="4"/>
  <c r="BB831" i="4"/>
  <c r="AP831" i="4"/>
  <c r="BA452" i="4"/>
  <c r="AO452" i="4"/>
  <c r="AY275" i="4"/>
  <c r="AN275" i="4"/>
  <c r="BA275" i="4" s="1"/>
  <c r="Z275" i="4"/>
  <c r="AA275" i="4"/>
  <c r="BC139" i="4"/>
  <c r="AQ139" i="4"/>
  <c r="BC251" i="4"/>
  <c r="AR251" i="4"/>
  <c r="BE251" i="4" s="1"/>
  <c r="AQ236" i="4"/>
  <c r="BA172" i="4"/>
  <c r="AP172" i="4"/>
  <c r="AY589" i="4"/>
  <c r="AQ417" i="4"/>
  <c r="AO37" i="4"/>
  <c r="AM589" i="4"/>
  <c r="AP636" i="4"/>
  <c r="BC636" i="4" s="1"/>
  <c r="AO480" i="4"/>
  <c r="AP480" i="4" s="1"/>
  <c r="BC480" i="4" s="1"/>
  <c r="AN612" i="4"/>
  <c r="BA670" i="4"/>
  <c r="AO670" i="4"/>
  <c r="AP670" i="4" s="1"/>
  <c r="BC670" i="4" s="1"/>
  <c r="BB544" i="4"/>
  <c r="AP544" i="4"/>
  <c r="BA149" i="4"/>
  <c r="AO149" i="4"/>
  <c r="AZ114" i="4"/>
  <c r="AN114" i="4"/>
  <c r="BB613" i="4"/>
  <c r="AP613" i="4"/>
  <c r="BA446" i="4"/>
  <c r="AO446" i="4"/>
  <c r="AO179" i="4"/>
  <c r="AP179" i="4" s="1"/>
  <c r="BC179" i="4" s="1"/>
  <c r="BA234" i="4"/>
  <c r="AP234" i="4"/>
  <c r="BC50" i="4"/>
  <c r="AQ50" i="4"/>
  <c r="AY694" i="4"/>
  <c r="AM694" i="4"/>
  <c r="AY723" i="4"/>
  <c r="AM723" i="4"/>
  <c r="BA630" i="4"/>
  <c r="AZ7" i="4"/>
  <c r="AY437" i="4"/>
  <c r="AM437" i="4"/>
  <c r="BA383" i="4"/>
  <c r="BA457" i="4"/>
  <c r="AQ457" i="4"/>
  <c r="BD457" i="4" s="1"/>
  <c r="AO247" i="4"/>
  <c r="BB247" i="4" s="1"/>
  <c r="AZ410" i="4"/>
  <c r="AN410" i="4"/>
  <c r="AZ815" i="4"/>
  <c r="AN815" i="4"/>
  <c r="BB83" i="4"/>
  <c r="AQ83" i="4"/>
  <c r="AN70" i="4"/>
  <c r="AO70" i="4" s="1"/>
  <c r="BB70" i="4" s="1"/>
  <c r="AN580" i="4"/>
  <c r="AN724" i="4"/>
  <c r="BA625" i="4"/>
  <c r="AO625" i="4"/>
  <c r="AQ210" i="4"/>
  <c r="AO835" i="4"/>
  <c r="BB835" i="4" s="1"/>
  <c r="AO566" i="4"/>
  <c r="AP77" i="4"/>
  <c r="AO265" i="4"/>
  <c r="AM275" i="4"/>
  <c r="AQ411" i="4"/>
  <c r="BD411" i="4" s="1"/>
  <c r="AP787" i="4"/>
  <c r="BA111" i="4"/>
  <c r="AO111" i="4"/>
  <c r="BA459" i="4"/>
  <c r="AO459" i="4"/>
  <c r="BB432" i="4"/>
  <c r="AP432" i="4"/>
  <c r="AZ34" i="4"/>
  <c r="AN34" i="4"/>
  <c r="AY73" i="4"/>
  <c r="AM73" i="4"/>
  <c r="AZ776" i="4"/>
  <c r="AN776" i="4"/>
  <c r="AZ23" i="4"/>
  <c r="AN23" i="4"/>
  <c r="AO23" i="4" s="1"/>
  <c r="BB23" i="4" s="1"/>
  <c r="BA272" i="4"/>
  <c r="AO272" i="4"/>
  <c r="BB687" i="4"/>
  <c r="AP687" i="4"/>
  <c r="BA667" i="4"/>
  <c r="AO667" i="4"/>
  <c r="AZ523" i="4"/>
  <c r="AO523" i="4"/>
  <c r="AY725" i="4"/>
  <c r="AZ168" i="4"/>
  <c r="AN168" i="4"/>
  <c r="AZ771" i="4"/>
  <c r="AZ209" i="4"/>
  <c r="AN209" i="4"/>
  <c r="BB582" i="4"/>
  <c r="AQ582" i="4"/>
  <c r="AZ851" i="4"/>
  <c r="AZ78" i="4"/>
  <c r="AZ225" i="4"/>
  <c r="AN225" i="4"/>
  <c r="BD397" i="4"/>
  <c r="AR397" i="4"/>
  <c r="BE397" i="4" s="1"/>
  <c r="BB394" i="4"/>
  <c r="AP394" i="4"/>
  <c r="AZ312" i="4"/>
  <c r="AP312" i="4"/>
  <c r="BC312" i="4" s="1"/>
  <c r="AY507" i="4"/>
  <c r="AM507" i="4"/>
  <c r="AM568" i="4"/>
  <c r="AQ357" i="4"/>
  <c r="AP821" i="4"/>
  <c r="AP735" i="4"/>
  <c r="AP349" i="4"/>
  <c r="AQ569" i="4"/>
  <c r="AP123" i="4"/>
  <c r="AN474" i="4"/>
  <c r="BA474" i="4" s="1"/>
  <c r="AP80" i="4"/>
  <c r="BB105" i="4"/>
  <c r="AP105" i="4"/>
  <c r="AZ102" i="4"/>
  <c r="AN102" i="4"/>
  <c r="BB857" i="4"/>
  <c r="AP857" i="4"/>
  <c r="BA519" i="4"/>
  <c r="AO519" i="4"/>
  <c r="AZ718" i="4"/>
  <c r="AN718" i="4"/>
  <c r="BA328" i="4"/>
  <c r="AP328" i="4"/>
  <c r="AM725" i="4"/>
  <c r="AN771" i="4"/>
  <c r="AN851" i="4"/>
  <c r="BA430" i="4"/>
  <c r="AO430" i="4"/>
  <c r="BB332" i="4"/>
  <c r="AP332" i="4"/>
  <c r="AY166" i="4"/>
  <c r="AM166" i="4"/>
  <c r="AZ415" i="4"/>
  <c r="BB314" i="4"/>
  <c r="AP314" i="4"/>
  <c r="BB609" i="4"/>
  <c r="AP609" i="4"/>
  <c r="AN462" i="4"/>
  <c r="AR85" i="4"/>
  <c r="BE85" i="4" s="1"/>
  <c r="AN659" i="4"/>
  <c r="AM486" i="4"/>
  <c r="AN217" i="4"/>
  <c r="BA557" i="4"/>
  <c r="AO557" i="4"/>
  <c r="Z730" i="4"/>
  <c r="AN486" i="4"/>
  <c r="BA486" i="4" s="1"/>
  <c r="AQ649" i="4"/>
  <c r="AM622" i="4"/>
  <c r="AO630" i="4"/>
  <c r="AN7" i="4"/>
  <c r="AR138" i="4"/>
  <c r="BE138" i="4" s="1"/>
  <c r="AY338" i="4"/>
  <c r="AM338" i="4"/>
  <c r="BB621" i="4"/>
  <c r="AP621" i="4"/>
  <c r="BB364" i="4"/>
  <c r="AP364" i="4"/>
  <c r="BB93" i="4"/>
  <c r="AP93" i="4"/>
  <c r="AZ199" i="4"/>
  <c r="AO199" i="4"/>
  <c r="BD361" i="4"/>
  <c r="AR361" i="4"/>
  <c r="BE361" i="4" s="1"/>
  <c r="BA804" i="4"/>
  <c r="AO804" i="4"/>
  <c r="AY229" i="4"/>
  <c r="AM229" i="4"/>
  <c r="AZ120" i="4"/>
  <c r="AN120" i="4"/>
  <c r="BA847" i="4"/>
  <c r="AO847" i="4"/>
  <c r="BA350" i="4"/>
  <c r="AO350" i="4"/>
  <c r="BB189" i="4"/>
  <c r="BA473" i="4"/>
  <c r="AO473" i="4"/>
  <c r="BC92" i="4"/>
  <c r="AQ92" i="4"/>
  <c r="BA858" i="4"/>
  <c r="AR858" i="4"/>
  <c r="BE858" i="4" s="1"/>
  <c r="BA575" i="4"/>
  <c r="AO575" i="4"/>
  <c r="AY464" i="4"/>
  <c r="AN464" i="4"/>
  <c r="AY802" i="4"/>
  <c r="AO802" i="4"/>
  <c r="BB802" i="4" s="1"/>
  <c r="AY769" i="4"/>
  <c r="AN769" i="4"/>
  <c r="AR533" i="4"/>
  <c r="BE533" i="4" s="1"/>
  <c r="AP843" i="4"/>
  <c r="AP177" i="4"/>
  <c r="AO383" i="4"/>
  <c r="AO311" i="4"/>
  <c r="AO287" i="4"/>
  <c r="AQ242" i="4"/>
  <c r="AN415" i="4"/>
  <c r="AP189" i="4"/>
  <c r="AQ279" i="4"/>
  <c r="AO846" i="4"/>
  <c r="AR125" i="4"/>
  <c r="BE125" i="4" s="1"/>
  <c r="AQ423" i="4"/>
  <c r="BD423" i="4" s="1"/>
  <c r="BB423" i="4"/>
  <c r="AR423" i="4"/>
  <c r="BE423" i="4" s="1"/>
  <c r="AR295" i="4"/>
  <c r="BE295" i="4" s="1"/>
  <c r="BC295" i="4"/>
  <c r="AR317" i="4"/>
  <c r="BE317" i="4" s="1"/>
  <c r="BB317" i="4"/>
  <c r="AZ567" i="4"/>
  <c r="AO567" i="4"/>
  <c r="AM403" i="4"/>
  <c r="AY403" i="4"/>
  <c r="BB386" i="4"/>
  <c r="AP386" i="4"/>
  <c r="AP422" i="4"/>
  <c r="BB422" i="4"/>
  <c r="AQ53" i="4"/>
  <c r="BC53" i="4"/>
  <c r="AP346" i="4"/>
  <c r="BB346" i="4"/>
  <c r="AP444" i="4"/>
  <c r="BB444" i="4"/>
  <c r="AO255" i="4"/>
  <c r="BA255" i="4"/>
  <c r="AR187" i="4"/>
  <c r="BE187" i="4" s="1"/>
  <c r="BD187" i="4"/>
  <c r="AO269" i="4"/>
  <c r="BB269" i="4" s="1"/>
  <c r="BA269" i="4"/>
  <c r="AP428" i="4"/>
  <c r="BB428" i="4"/>
  <c r="AP76" i="4"/>
  <c r="BB76" i="4"/>
  <c r="AR30" i="4"/>
  <c r="BE30" i="4" s="1"/>
  <c r="BD30" i="4"/>
  <c r="AO448" i="4"/>
  <c r="BB448" i="4" s="1"/>
  <c r="BA448" i="4"/>
  <c r="AQ214" i="4"/>
  <c r="BC214" i="4"/>
  <c r="AP116" i="4"/>
  <c r="BB116" i="4"/>
  <c r="AN178" i="4"/>
  <c r="AZ178" i="4"/>
  <c r="AO250" i="4"/>
  <c r="BA250" i="4"/>
  <c r="AM60" i="4"/>
  <c r="AY60" i="4"/>
  <c r="AN71" i="4"/>
  <c r="BA71" i="4" s="1"/>
  <c r="AZ71" i="4"/>
  <c r="AP26" i="4"/>
  <c r="BB26" i="4"/>
  <c r="AQ433" i="4"/>
  <c r="BC433" i="4"/>
  <c r="AM366" i="4"/>
  <c r="AZ366" i="4" s="1"/>
  <c r="AY366" i="4"/>
  <c r="AO398" i="4"/>
  <c r="BA398" i="4"/>
  <c r="AO340" i="4"/>
  <c r="BB340" i="4" s="1"/>
  <c r="BA340" i="4"/>
  <c r="AQ389" i="4"/>
  <c r="BC389" i="4"/>
  <c r="AN5" i="4"/>
  <c r="BA5" i="4" s="1"/>
  <c r="AZ5" i="4"/>
  <c r="AM66" i="4"/>
  <c r="AZ66" i="4" s="1"/>
  <c r="AY66" i="4"/>
  <c r="AR345" i="4"/>
  <c r="BE345" i="4" s="1"/>
  <c r="BD345" i="4"/>
  <c r="AO270" i="4"/>
  <c r="BA270" i="4"/>
  <c r="AO379" i="4"/>
  <c r="BB379" i="4" s="1"/>
  <c r="BA379" i="4"/>
  <c r="AN354" i="4"/>
  <c r="BA354" i="4" s="1"/>
  <c r="AZ354" i="4"/>
  <c r="AN220" i="4"/>
  <c r="AZ220" i="4"/>
  <c r="AM301" i="4"/>
  <c r="AZ301" i="4" s="1"/>
  <c r="AY301" i="4"/>
  <c r="AO97" i="4"/>
  <c r="BA97" i="4"/>
  <c r="AN98" i="4"/>
  <c r="AZ98" i="4"/>
  <c r="AM87" i="4"/>
  <c r="AZ87" i="4" s="1"/>
  <c r="AY87" i="4"/>
  <c r="AP131" i="4"/>
  <c r="BB131" i="4"/>
  <c r="AO442" i="4"/>
  <c r="BB442" i="4" s="1"/>
  <c r="BA442" i="4"/>
  <c r="AM466" i="4"/>
  <c r="AZ466" i="4" s="1"/>
  <c r="AY466" i="4"/>
  <c r="AN429" i="4"/>
  <c r="AZ429" i="4"/>
  <c r="AO241" i="4"/>
  <c r="BA241" i="4"/>
  <c r="AN201" i="4"/>
  <c r="BA201" i="4" s="1"/>
  <c r="AZ201" i="4"/>
  <c r="AP24" i="4"/>
  <c r="BC24" i="4" s="1"/>
  <c r="BB24" i="4"/>
  <c r="AR288" i="4"/>
  <c r="BE288" i="4" s="1"/>
  <c r="BD288" i="4"/>
  <c r="AQ468" i="4"/>
  <c r="BC468" i="4"/>
  <c r="AP436" i="4"/>
  <c r="BB436" i="4"/>
  <c r="AO61" i="4"/>
  <c r="BA61" i="4"/>
  <c r="AQ254" i="4"/>
  <c r="BC254" i="4"/>
  <c r="AP388" i="4"/>
  <c r="BB388" i="4"/>
  <c r="AQ88" i="4"/>
  <c r="BD88" i="4" s="1"/>
  <c r="BC88" i="4"/>
  <c r="AN216" i="4"/>
  <c r="BA216" i="4" s="1"/>
  <c r="AZ216" i="4"/>
  <c r="AM190" i="4"/>
  <c r="AZ190" i="4" s="1"/>
  <c r="AY190" i="4"/>
  <c r="AM27" i="4"/>
  <c r="AZ27" i="4" s="1"/>
  <c r="AY27" i="4"/>
  <c r="AO54" i="4"/>
  <c r="BB54" i="4" s="1"/>
  <c r="BA54" i="4"/>
  <c r="AO35" i="4"/>
  <c r="BB35" i="4" s="1"/>
  <c r="BA35" i="4"/>
  <c r="AN46" i="4"/>
  <c r="AZ46" i="4"/>
  <c r="AO416" i="4"/>
  <c r="BB416" i="4" s="1"/>
  <c r="BA416" i="4"/>
  <c r="AQ56" i="4"/>
  <c r="BC56" i="4"/>
  <c r="AM48" i="4"/>
  <c r="AZ48" i="4" s="1"/>
  <c r="AY48" i="4"/>
  <c r="AO375" i="4"/>
  <c r="BA375" i="4"/>
  <c r="AO222" i="4"/>
  <c r="BB222" i="4" s="1"/>
  <c r="BA222" i="4"/>
  <c r="AN155" i="4"/>
  <c r="BA155" i="4" s="1"/>
  <c r="AZ155" i="4"/>
  <c r="AN329" i="4"/>
  <c r="BA329" i="4" s="1"/>
  <c r="AZ329" i="4"/>
  <c r="AN193" i="4"/>
  <c r="BA193" i="4" s="1"/>
  <c r="AZ193" i="4"/>
  <c r="AP237" i="4"/>
  <c r="BB237" i="4"/>
  <c r="AN68" i="4"/>
  <c r="AZ68" i="4"/>
  <c r="AP471" i="4"/>
  <c r="BC471" i="4" s="1"/>
  <c r="BB471" i="4"/>
  <c r="AP371" i="4"/>
  <c r="BB371" i="4"/>
  <c r="AN44" i="4"/>
  <c r="AZ44" i="4"/>
  <c r="AM137" i="4"/>
  <c r="AZ137" i="4" s="1"/>
  <c r="AY137" i="4"/>
  <c r="AN384" i="4"/>
  <c r="AZ384" i="4"/>
  <c r="AO59" i="4"/>
  <c r="BA59" i="4"/>
  <c r="AP470" i="4"/>
  <c r="BC470" i="4" s="1"/>
  <c r="BB470" i="4"/>
  <c r="AP282" i="4"/>
  <c r="BC282" i="4" s="1"/>
  <c r="BB282" i="4"/>
  <c r="AP65" i="4"/>
  <c r="BC65" i="4" s="1"/>
  <c r="BB65" i="4"/>
  <c r="AO277" i="4"/>
  <c r="BA277" i="4"/>
  <c r="AO110" i="4"/>
  <c r="BB110" i="4" s="1"/>
  <c r="BA110" i="4"/>
  <c r="AQ377" i="4"/>
  <c r="BD377" i="4" s="1"/>
  <c r="BC377" i="4"/>
  <c r="AO231" i="4"/>
  <c r="BA231" i="4"/>
  <c r="AN472" i="4"/>
  <c r="BA472" i="4" s="1"/>
  <c r="AZ472" i="4"/>
  <c r="AQ603" i="4"/>
  <c r="BC603" i="4"/>
  <c r="AO742" i="4"/>
  <c r="BA742" i="4"/>
  <c r="AP581" i="4"/>
  <c r="BB581" i="4"/>
  <c r="AQ676" i="4"/>
  <c r="BD676" i="4" s="1"/>
  <c r="BC676" i="4"/>
  <c r="AO720" i="4"/>
  <c r="BA720" i="4"/>
  <c r="AP702" i="4"/>
  <c r="BB702" i="4"/>
  <c r="AO739" i="4"/>
  <c r="BA739" i="4"/>
  <c r="AR530" i="4"/>
  <c r="BE530" i="4" s="1"/>
  <c r="BD530" i="4"/>
  <c r="AP551" i="4"/>
  <c r="BC551" i="4" s="1"/>
  <c r="BB551" i="4"/>
  <c r="AO591" i="4"/>
  <c r="BA591" i="4"/>
  <c r="AN510" i="4"/>
  <c r="AZ510" i="4"/>
  <c r="AO839" i="4"/>
  <c r="BB839" i="4" s="1"/>
  <c r="BA839" i="4"/>
  <c r="AN705" i="4"/>
  <c r="BA705" i="4" s="1"/>
  <c r="AZ705" i="4"/>
  <c r="AO543" i="4"/>
  <c r="BB543" i="4" s="1"/>
  <c r="BA543" i="4"/>
  <c r="AQ556" i="4"/>
  <c r="BC556" i="4"/>
  <c r="AN861" i="4"/>
  <c r="BA861" i="4" s="1"/>
  <c r="AZ861" i="4"/>
  <c r="AR604" i="4"/>
  <c r="BE604" i="4" s="1"/>
  <c r="BD604" i="4"/>
  <c r="AR786" i="4"/>
  <c r="BE786" i="4" s="1"/>
  <c r="BD786" i="4"/>
  <c r="AQ504" i="4"/>
  <c r="BC504" i="4"/>
  <c r="AQ596" i="4"/>
  <c r="BC596" i="4"/>
  <c r="AQ492" i="4"/>
  <c r="BD492" i="4" s="1"/>
  <c r="BC492" i="4"/>
  <c r="AO757" i="4"/>
  <c r="BB757" i="4" s="1"/>
  <c r="BA757" i="4"/>
  <c r="AP488" i="4"/>
  <c r="BB488" i="4"/>
  <c r="AP648" i="4"/>
  <c r="BB648" i="4"/>
  <c r="AR712" i="4"/>
  <c r="BE712" i="4" s="1"/>
  <c r="BD712" i="4"/>
  <c r="AR665" i="4"/>
  <c r="BE665" i="4" s="1"/>
  <c r="BD665" i="4"/>
  <c r="AP657" i="4"/>
  <c r="BC657" i="4" s="1"/>
  <c r="BB657" i="4"/>
  <c r="AN674" i="4"/>
  <c r="AZ674" i="4"/>
  <c r="AM653" i="4"/>
  <c r="AZ653" i="4" s="1"/>
  <c r="AY653" i="4"/>
  <c r="AQ721" i="4"/>
  <c r="BC721" i="4"/>
  <c r="AN684" i="4"/>
  <c r="BA684" i="4" s="1"/>
  <c r="AZ684" i="4"/>
  <c r="AN816" i="4"/>
  <c r="BA816" i="4" s="1"/>
  <c r="AZ816" i="4"/>
  <c r="AP745" i="4"/>
  <c r="BC745" i="4" s="1"/>
  <c r="BB745" i="4"/>
  <c r="AO777" i="4"/>
  <c r="BB777" i="4" s="1"/>
  <c r="BA777" i="4"/>
  <c r="AN572" i="4"/>
  <c r="BA572" i="4" s="1"/>
  <c r="AZ572" i="4"/>
  <c r="AP571" i="4"/>
  <c r="BB571" i="4"/>
  <c r="AN560" i="4"/>
  <c r="BA560" i="4" s="1"/>
  <c r="AZ560" i="4"/>
  <c r="AO833" i="4"/>
  <c r="BA833" i="4"/>
  <c r="AP683" i="4"/>
  <c r="BB683" i="4"/>
  <c r="AN524" i="4"/>
  <c r="BA524" i="4" s="1"/>
  <c r="AZ524" i="4"/>
  <c r="AN626" i="4"/>
  <c r="BA626" i="4" s="1"/>
  <c r="AZ626" i="4"/>
  <c r="AM564" i="4"/>
  <c r="AY564" i="4"/>
  <c r="AP502" i="4"/>
  <c r="BC502" i="4" s="1"/>
  <c r="BB502" i="4"/>
  <c r="AQ631" i="4"/>
  <c r="BD631" i="4" s="1"/>
  <c r="BC631" i="4"/>
  <c r="AO751" i="4"/>
  <c r="BB751" i="4" s="1"/>
  <c r="BA751" i="4"/>
  <c r="AN545" i="4"/>
  <c r="BA545" i="4" s="1"/>
  <c r="AZ545" i="4"/>
  <c r="AO829" i="4"/>
  <c r="BA829" i="4"/>
  <c r="AO606" i="4"/>
  <c r="BB606" i="4" s="1"/>
  <c r="BA606" i="4"/>
  <c r="AQ600" i="4"/>
  <c r="BC600" i="4"/>
  <c r="AQ836" i="4"/>
  <c r="BC836" i="4"/>
  <c r="AP780" i="4"/>
  <c r="BC780" i="4" s="1"/>
  <c r="BB780" i="4"/>
  <c r="AM645" i="4"/>
  <c r="AZ645" i="4" s="1"/>
  <c r="AY645" i="4"/>
  <c r="AP708" i="4"/>
  <c r="BB708" i="4"/>
  <c r="AO516" i="4"/>
  <c r="BB516" i="4" s="1"/>
  <c r="BA516" i="4"/>
  <c r="AO755" i="4"/>
  <c r="BB755" i="4" s="1"/>
  <c r="BA755" i="4"/>
  <c r="AO686" i="4"/>
  <c r="BA686" i="4"/>
  <c r="AP602" i="4"/>
  <c r="BC602" i="4" s="1"/>
  <c r="BB602" i="4"/>
  <c r="AO647" i="4"/>
  <c r="BB647" i="4" s="1"/>
  <c r="BA647" i="4"/>
  <c r="AM834" i="4"/>
  <c r="AY834" i="4"/>
  <c r="AQ710" i="4"/>
  <c r="BD710" i="4" s="1"/>
  <c r="BC710" i="4"/>
  <c r="AN584" i="4"/>
  <c r="AZ584" i="4"/>
  <c r="AP642" i="4"/>
  <c r="BC642" i="4" s="1"/>
  <c r="BB642" i="4"/>
  <c r="AN856" i="4"/>
  <c r="BA856" i="4" s="1"/>
  <c r="AZ856" i="4"/>
  <c r="AO518" i="4"/>
  <c r="BB518" i="4" s="1"/>
  <c r="BA518" i="4"/>
  <c r="AO616" i="4"/>
  <c r="BB616" i="4" s="1"/>
  <c r="BA616" i="4"/>
  <c r="AN747" i="4"/>
  <c r="AZ747" i="4"/>
  <c r="AP508" i="4"/>
  <c r="BB508" i="4"/>
  <c r="AO765" i="4"/>
  <c r="BA765" i="4"/>
  <c r="AO638" i="4"/>
  <c r="BB638" i="4" s="1"/>
  <c r="BA638" i="4"/>
  <c r="AN734" i="4"/>
  <c r="AZ734" i="4"/>
  <c r="AO818" i="4"/>
  <c r="BA818" i="4"/>
  <c r="AQ756" i="4"/>
  <c r="BC756" i="4"/>
  <c r="AM799" i="4"/>
  <c r="AZ799" i="4" s="1"/>
  <c r="AY799" i="4"/>
  <c r="AO825" i="4"/>
  <c r="BB825" i="4" s="1"/>
  <c r="BA825" i="4"/>
  <c r="AP752" i="4"/>
  <c r="BB752" i="4"/>
  <c r="AP586" i="4"/>
  <c r="BB586" i="4"/>
  <c r="AO837" i="4"/>
  <c r="BB837" i="4" s="1"/>
  <c r="BA837" i="4"/>
  <c r="AP666" i="4"/>
  <c r="BB666" i="4"/>
  <c r="AP641" i="4"/>
  <c r="BC641" i="4" s="1"/>
  <c r="BB641" i="4"/>
  <c r="AM594" i="4"/>
  <c r="AZ594" i="4" s="1"/>
  <c r="AY594" i="4"/>
  <c r="AN652" i="4"/>
  <c r="BA652" i="4" s="1"/>
  <c r="AZ652" i="4"/>
  <c r="AO579" i="4"/>
  <c r="BB579" i="4" s="1"/>
  <c r="BA579" i="4"/>
  <c r="AM741" i="4"/>
  <c r="AZ741" i="4" s="1"/>
  <c r="AY741" i="4"/>
  <c r="AQ668" i="4"/>
  <c r="BC668" i="4"/>
  <c r="AO732" i="4"/>
  <c r="BB732" i="4" s="1"/>
  <c r="BA732" i="4"/>
  <c r="AP704" i="4"/>
  <c r="BB704" i="4"/>
  <c r="AP506" i="4"/>
  <c r="BB506" i="4"/>
  <c r="AQ534" i="4"/>
  <c r="BC534" i="4"/>
  <c r="AO680" i="4"/>
  <c r="BB680" i="4" s="1"/>
  <c r="BA680" i="4"/>
  <c r="AP754" i="4"/>
  <c r="BC754" i="4" s="1"/>
  <c r="BB754" i="4"/>
  <c r="AN563" i="4"/>
  <c r="BA563" i="4" s="1"/>
  <c r="AZ563" i="4"/>
  <c r="AO535" i="4"/>
  <c r="BB535" i="4" s="1"/>
  <c r="BA535" i="4"/>
  <c r="AO671" i="4"/>
  <c r="BB671" i="4" s="1"/>
  <c r="BA671" i="4"/>
  <c r="AN709" i="4"/>
  <c r="BA709" i="4" s="1"/>
  <c r="AZ709" i="4"/>
  <c r="AP849" i="4"/>
  <c r="BB849" i="4"/>
  <c r="AO761" i="4"/>
  <c r="BB761" i="4" s="1"/>
  <c r="BA761" i="4"/>
  <c r="AO693" i="4"/>
  <c r="BB693" i="4" s="1"/>
  <c r="BA693" i="4"/>
  <c r="AP292" i="4"/>
  <c r="BB292" i="4"/>
  <c r="AQ561" i="4"/>
  <c r="BC561" i="4"/>
  <c r="AP547" i="4"/>
  <c r="BB547" i="4"/>
  <c r="AQ525" i="4"/>
  <c r="BC525" i="4"/>
  <c r="AO445" i="4"/>
  <c r="BA445" i="4"/>
  <c r="AN615" i="4"/>
  <c r="AZ615" i="4"/>
  <c r="AQ505" i="4"/>
  <c r="BC505" i="4"/>
  <c r="AQ595" i="4"/>
  <c r="BC595" i="4"/>
  <c r="AQ753" i="4"/>
  <c r="BC753" i="4"/>
  <c r="AO531" i="4"/>
  <c r="BA531" i="4"/>
  <c r="AN498" i="4"/>
  <c r="BA498" i="4" s="1"/>
  <c r="AZ498" i="4"/>
  <c r="AO515" i="4"/>
  <c r="BB515" i="4" s="1"/>
  <c r="BA515" i="4"/>
  <c r="AO672" i="4"/>
  <c r="BB672" i="4" s="1"/>
  <c r="BA672" i="4"/>
  <c r="AP699" i="4"/>
  <c r="BB699" i="4"/>
  <c r="AP489" i="4"/>
  <c r="BB489" i="4"/>
  <c r="AQ685" i="4"/>
  <c r="BC685" i="4"/>
  <c r="AQ573" i="4"/>
  <c r="BC573" i="4"/>
  <c r="AP578" i="4"/>
  <c r="BB578" i="4"/>
  <c r="AQ766" i="4"/>
  <c r="BD766" i="4" s="1"/>
  <c r="BC766" i="4"/>
  <c r="AO632" i="4"/>
  <c r="BB632" i="4" s="1"/>
  <c r="BA632" i="4"/>
  <c r="AQ583" i="4"/>
  <c r="BD583" i="4" s="1"/>
  <c r="BC583" i="4"/>
  <c r="AR820" i="4"/>
  <c r="BE820" i="4" s="1"/>
  <c r="BD820" i="4"/>
  <c r="AP823" i="4"/>
  <c r="BB823" i="4"/>
  <c r="AP746" i="4"/>
  <c r="BB746" i="4"/>
  <c r="AQ759" i="4"/>
  <c r="BC759" i="4"/>
  <c r="AO134" i="4"/>
  <c r="BA134" i="4"/>
  <c r="AP341" i="4"/>
  <c r="BB341" i="4"/>
  <c r="AO347" i="4"/>
  <c r="BA347" i="4"/>
  <c r="AP100" i="4"/>
  <c r="BB100" i="4"/>
  <c r="AP11" i="4"/>
  <c r="BB11" i="4"/>
  <c r="AQ360" i="4"/>
  <c r="BC360" i="4"/>
  <c r="AP218" i="4"/>
  <c r="BB218" i="4"/>
  <c r="AO273" i="4"/>
  <c r="BA273" i="4"/>
  <c r="AO307" i="4"/>
  <c r="BA307" i="4"/>
  <c r="AN126" i="4"/>
  <c r="AZ126" i="4"/>
  <c r="AN38" i="4"/>
  <c r="AZ38" i="4"/>
  <c r="AP407" i="4"/>
  <c r="BB407" i="4"/>
  <c r="AR305" i="4"/>
  <c r="BE305" i="4" s="1"/>
  <c r="BD305" i="4"/>
  <c r="AP78" i="4"/>
  <c r="BB78" i="4"/>
  <c r="AQ188" i="4"/>
  <c r="BC188" i="4"/>
  <c r="AO438" i="4"/>
  <c r="BA438" i="4"/>
  <c r="AO304" i="4"/>
  <c r="BA304" i="4"/>
  <c r="AQ285" i="4"/>
  <c r="BC285" i="4"/>
  <c r="AO460" i="4"/>
  <c r="BA460" i="4"/>
  <c r="AO325" i="4"/>
  <c r="BA325" i="4"/>
  <c r="AO290" i="4"/>
  <c r="BA290" i="4"/>
  <c r="AR47" i="4"/>
  <c r="BE47" i="4" s="1"/>
  <c r="BD47" i="4"/>
  <c r="AN164" i="4"/>
  <c r="AZ164" i="4"/>
  <c r="AP382" i="4"/>
  <c r="BB382" i="4"/>
  <c r="AQ9" i="4"/>
  <c r="BC9" i="4"/>
  <c r="AQ8" i="4"/>
  <c r="BC8" i="4"/>
  <c r="AP96" i="4"/>
  <c r="BB96" i="4"/>
  <c r="AM18" i="4"/>
  <c r="AY18" i="4"/>
  <c r="AP450" i="4"/>
  <c r="BB450" i="4"/>
  <c r="AP356" i="4"/>
  <c r="BB356" i="4"/>
  <c r="AR228" i="4"/>
  <c r="BE228" i="4" s="1"/>
  <c r="BD228" i="4"/>
  <c r="AQ412" i="4"/>
  <c r="BC412" i="4"/>
  <c r="AQ113" i="4"/>
  <c r="BC113" i="4"/>
  <c r="AQ64" i="4"/>
  <c r="BC64" i="4"/>
  <c r="AQ161" i="4"/>
  <c r="BC161" i="4"/>
  <c r="AO81" i="4"/>
  <c r="BA81" i="4"/>
  <c r="AQ140" i="4"/>
  <c r="BC140" i="4"/>
  <c r="AQ392" i="4"/>
  <c r="BC392" i="4"/>
  <c r="AO296" i="4"/>
  <c r="BA296" i="4"/>
  <c r="AQ62" i="4"/>
  <c r="BC62" i="4"/>
  <c r="AN135" i="4"/>
  <c r="AZ135" i="4"/>
  <c r="AO302" i="4"/>
  <c r="BA302" i="4"/>
  <c r="AQ185" i="4"/>
  <c r="BC185" i="4"/>
  <c r="AP469" i="4"/>
  <c r="BB469" i="4"/>
  <c r="AO95" i="4"/>
  <c r="BA95" i="4"/>
  <c r="AR257" i="4"/>
  <c r="BE257" i="4" s="1"/>
  <c r="BD257" i="4"/>
  <c r="AR122" i="4"/>
  <c r="BE122" i="4" s="1"/>
  <c r="BD122" i="4"/>
  <c r="AQ284" i="4"/>
  <c r="BC284" i="4"/>
  <c r="AO342" i="4"/>
  <c r="BA342" i="4"/>
  <c r="AP173" i="4"/>
  <c r="BB173" i="4"/>
  <c r="AP479" i="4"/>
  <c r="BB479" i="4"/>
  <c r="AR246" i="4"/>
  <c r="BE246" i="4" s="1"/>
  <c r="BD246" i="4"/>
  <c r="AP798" i="4"/>
  <c r="BB798" i="4"/>
  <c r="AQ854" i="4"/>
  <c r="BC854" i="4"/>
  <c r="AO707" i="4"/>
  <c r="BA707" i="4"/>
  <c r="AO593" i="4"/>
  <c r="BA593" i="4"/>
  <c r="AO830" i="4"/>
  <c r="BA830" i="4"/>
  <c r="AQ858" i="4"/>
  <c r="BD858" i="4" s="1"/>
  <c r="BC858" i="4"/>
  <c r="AQ550" i="4"/>
  <c r="BC550" i="4"/>
  <c r="AP495" i="4"/>
  <c r="BB495" i="4"/>
  <c r="AQ494" i="4"/>
  <c r="BC494" i="4"/>
  <c r="AO715" i="4"/>
  <c r="BA715" i="4"/>
  <c r="AP782" i="4"/>
  <c r="BB782" i="4"/>
  <c r="AN558" i="4"/>
  <c r="AZ558" i="4"/>
  <c r="AO607" i="4"/>
  <c r="BA607" i="4"/>
  <c r="AQ570" i="4"/>
  <c r="BC570" i="4"/>
  <c r="AQ661" i="4"/>
  <c r="BC661" i="4"/>
  <c r="AP598" i="4"/>
  <c r="BB598" i="4"/>
  <c r="AO663" i="4"/>
  <c r="BA663" i="4"/>
  <c r="AQ808" i="4"/>
  <c r="BC808" i="4"/>
  <c r="AN743" i="4"/>
  <c r="AZ743" i="4"/>
  <c r="AP500" i="4"/>
  <c r="BB500" i="4"/>
  <c r="AN497" i="4"/>
  <c r="AZ497" i="4"/>
  <c r="AP796" i="4"/>
  <c r="BB796" i="4"/>
  <c r="AO537" i="4"/>
  <c r="BA537" i="4"/>
  <c r="AO554" i="4"/>
  <c r="BA554" i="4"/>
  <c r="AR656" i="4"/>
  <c r="BE656" i="4" s="1"/>
  <c r="BD656" i="4"/>
  <c r="AR716" i="4"/>
  <c r="BE716" i="4" s="1"/>
  <c r="BD716" i="4"/>
  <c r="AQ211" i="4"/>
  <c r="BC211" i="4"/>
  <c r="AP10" i="4"/>
  <c r="BB10" i="4"/>
  <c r="AQ157" i="4"/>
  <c r="BC157" i="4"/>
  <c r="AQ373" i="4"/>
  <c r="BC373" i="4"/>
  <c r="AP775" i="4"/>
  <c r="BB775" i="4"/>
  <c r="AO826" i="4"/>
  <c r="BA826" i="4"/>
  <c r="AO792" i="4"/>
  <c r="BA792" i="4"/>
  <c r="AR623" i="4"/>
  <c r="BE623" i="4" s="1"/>
  <c r="BD623" i="4"/>
  <c r="AR559" i="4"/>
  <c r="BE559" i="4" s="1"/>
  <c r="BD559" i="4"/>
  <c r="AP487" i="4"/>
  <c r="BB487" i="4"/>
  <c r="AR713" i="4"/>
  <c r="BE713" i="4" s="1"/>
  <c r="BD713" i="4"/>
  <c r="AM722" i="4"/>
  <c r="AY722" i="4"/>
  <c r="AR660" i="4"/>
  <c r="BE660" i="4" s="1"/>
  <c r="BD660" i="4"/>
  <c r="AO147" i="4"/>
  <c r="BA147" i="4"/>
  <c r="AO169" i="4"/>
  <c r="BA169" i="4"/>
  <c r="AP235" i="4"/>
  <c r="BB235" i="4"/>
  <c r="AO130" i="4"/>
  <c r="BA130" i="4"/>
  <c r="AN293" i="4"/>
  <c r="AZ293" i="4"/>
  <c r="AP14" i="4"/>
  <c r="BB14" i="4"/>
  <c r="AO271" i="4"/>
  <c r="BA271" i="4"/>
  <c r="AP320" i="4"/>
  <c r="BB320" i="4"/>
  <c r="AQ409" i="4"/>
  <c r="BC409" i="4"/>
  <c r="AQ107" i="4"/>
  <c r="BC107" i="4"/>
  <c r="AP309" i="4"/>
  <c r="BB309" i="4"/>
  <c r="AR94" i="4"/>
  <c r="BE94" i="4" s="1"/>
  <c r="BD94" i="4"/>
  <c r="AQ263" i="4"/>
  <c r="BC263" i="4"/>
  <c r="AO481" i="4"/>
  <c r="BA481" i="4"/>
  <c r="AP42" i="4"/>
  <c r="BB42" i="4"/>
  <c r="AO84" i="4"/>
  <c r="BA84" i="4"/>
  <c r="AR359" i="4"/>
  <c r="BE359" i="4" s="1"/>
  <c r="BD359" i="4"/>
  <c r="AP294" i="4"/>
  <c r="BB294" i="4"/>
  <c r="AN322" i="4"/>
  <c r="AZ322" i="4"/>
  <c r="AQ267" i="4"/>
  <c r="BC267" i="4"/>
  <c r="AP86" i="4"/>
  <c r="BB86" i="4"/>
  <c r="AO227" i="4"/>
  <c r="BA227" i="4"/>
  <c r="AR45" i="4"/>
  <c r="BE45" i="4" s="1"/>
  <c r="BD45" i="4"/>
  <c r="AP310" i="4"/>
  <c r="BB310" i="4"/>
  <c r="AO15" i="4"/>
  <c r="BA15" i="4"/>
  <c r="AN451" i="4"/>
  <c r="AZ451" i="4"/>
  <c r="AN205" i="4"/>
  <c r="AZ205" i="4"/>
  <c r="AR148" i="4"/>
  <c r="BE148" i="4" s="1"/>
  <c r="BD148" i="4"/>
  <c r="AP259" i="4"/>
  <c r="BB259" i="4"/>
  <c r="AQ435" i="4"/>
  <c r="BC435" i="4"/>
  <c r="AQ258" i="4"/>
  <c r="BC258" i="4"/>
  <c r="AO266" i="4"/>
  <c r="BA266" i="4"/>
  <c r="AR298" i="4"/>
  <c r="BE298" i="4" s="1"/>
  <c r="BD298" i="4"/>
  <c r="AP133" i="4"/>
  <c r="BB133" i="4"/>
  <c r="AR22" i="4"/>
  <c r="BE22" i="4" s="1"/>
  <c r="BD22" i="4"/>
  <c r="AQ202" i="4"/>
  <c r="BC202" i="4"/>
  <c r="AR132" i="4"/>
  <c r="BE132" i="4" s="1"/>
  <c r="BD132" i="4"/>
  <c r="AO57" i="4"/>
  <c r="BA57" i="4"/>
  <c r="AQ465" i="4"/>
  <c r="BC465" i="4"/>
  <c r="AQ431" i="4"/>
  <c r="BC431" i="4"/>
  <c r="AQ158" i="4"/>
  <c r="BC158" i="4"/>
  <c r="AQ368" i="4"/>
  <c r="BC368" i="4"/>
  <c r="AN352" i="4"/>
  <c r="AZ352" i="4"/>
  <c r="AQ281" i="4"/>
  <c r="BC281" i="4"/>
  <c r="AN256" i="4"/>
  <c r="AZ256" i="4"/>
  <c r="AR224" i="4"/>
  <c r="BE224" i="4" s="1"/>
  <c r="BD224" i="4"/>
  <c r="AQ449" i="4"/>
  <c r="BC449" i="4"/>
  <c r="AR605" i="4"/>
  <c r="BE605" i="4" s="1"/>
  <c r="BD605" i="4"/>
  <c r="AO688" i="4"/>
  <c r="BA688" i="4"/>
  <c r="AO736" i="4"/>
  <c r="BA736" i="4"/>
  <c r="AQ763" i="4"/>
  <c r="BC763" i="4"/>
  <c r="AR828" i="4"/>
  <c r="BE828" i="4" s="1"/>
  <c r="BD828" i="4"/>
  <c r="AQ797" i="4"/>
  <c r="BC797" i="4"/>
  <c r="AR145" i="4"/>
  <c r="BE145" i="4" s="1"/>
  <c r="BD145" i="4"/>
  <c r="AP778" i="4"/>
  <c r="BB778" i="4"/>
  <c r="AQ597" i="4"/>
  <c r="BC597" i="4"/>
  <c r="AO499" i="4"/>
  <c r="BA499" i="4"/>
  <c r="AN49" i="4"/>
  <c r="AZ49" i="4"/>
  <c r="AP592" i="4"/>
  <c r="BB592" i="4"/>
  <c r="AR810" i="4"/>
  <c r="BE810" i="4" s="1"/>
  <c r="BD810" i="4"/>
  <c r="AP853" i="4"/>
  <c r="BB853" i="4"/>
  <c r="AP817" i="4"/>
  <c r="BB817" i="4"/>
  <c r="AO703" i="4"/>
  <c r="BA703" i="4"/>
  <c r="AP697" i="4"/>
  <c r="BB697" i="4"/>
  <c r="AP590" i="4"/>
  <c r="BB590" i="4"/>
  <c r="AR522" i="4"/>
  <c r="BE522" i="4" s="1"/>
  <c r="BD522" i="4"/>
  <c r="AP562" i="4"/>
  <c r="BB562" i="4"/>
  <c r="AQ773" i="4"/>
  <c r="BC773" i="4"/>
  <c r="AP813" i="4"/>
  <c r="BB813" i="4"/>
  <c r="AQ673" i="4"/>
  <c r="BC673" i="4"/>
  <c r="AO852" i="4"/>
  <c r="BA852" i="4"/>
  <c r="AQ692" i="4"/>
  <c r="BD692" i="4" s="1"/>
  <c r="BC692" i="4"/>
  <c r="AP678" i="4"/>
  <c r="BB678" i="4"/>
  <c r="AP695" i="4"/>
  <c r="BB695" i="4"/>
  <c r="AM803" i="4"/>
  <c r="AY803" i="4"/>
  <c r="AM528" i="4"/>
  <c r="AY528" i="4"/>
  <c r="AM700" i="4"/>
  <c r="AY700" i="4"/>
  <c r="AR599" i="4"/>
  <c r="BE599" i="4" s="1"/>
  <c r="BD599" i="4"/>
  <c r="AO855" i="4"/>
  <c r="BA855" i="4"/>
  <c r="AO588" i="4"/>
  <c r="BA588" i="4"/>
  <c r="AP774" i="4"/>
  <c r="BB774" i="4"/>
  <c r="AR565" i="4"/>
  <c r="BE565" i="4" s="1"/>
  <c r="BD565" i="4"/>
  <c r="AR640" i="4"/>
  <c r="BE640" i="4" s="1"/>
  <c r="BD640" i="4"/>
  <c r="AQ701" i="4"/>
  <c r="BC701" i="4"/>
  <c r="AP484" i="4"/>
  <c r="BB484" i="4"/>
  <c r="AQ658" i="4"/>
  <c r="BC658" i="4"/>
  <c r="AQ654" i="4"/>
  <c r="BC654" i="4"/>
  <c r="AQ719" i="4"/>
  <c r="BD719" i="4" s="1"/>
  <c r="BC719" i="4"/>
  <c r="AP844" i="4"/>
  <c r="BB844" i="4"/>
  <c r="AN758" i="4"/>
  <c r="AZ758" i="4"/>
  <c r="AP526" i="4"/>
  <c r="BB526" i="4"/>
  <c r="AR809" i="4"/>
  <c r="BE809" i="4" s="1"/>
  <c r="BD809" i="4"/>
  <c r="AO691" i="4"/>
  <c r="BA691" i="4"/>
  <c r="AO618" i="4"/>
  <c r="BA618" i="4"/>
  <c r="AO514" i="4"/>
  <c r="BA514" i="4"/>
  <c r="AM490" i="4"/>
  <c r="AY490" i="4"/>
  <c r="AQ706" i="4"/>
  <c r="BC706" i="4"/>
  <c r="AP727" i="4"/>
  <c r="BB727" i="4"/>
  <c r="AP789" i="4"/>
  <c r="BC789" i="4" s="1"/>
  <c r="BB789" i="4"/>
  <c r="AP512" i="4"/>
  <c r="BB512" i="4"/>
  <c r="AQ627" i="4"/>
  <c r="BC627" i="4"/>
  <c r="AN643" i="4"/>
  <c r="AZ643" i="4"/>
  <c r="AR785" i="4"/>
  <c r="BE785" i="4" s="1"/>
  <c r="BD785" i="4"/>
  <c r="AP669" i="4"/>
  <c r="BB669" i="4"/>
  <c r="AQ536" i="4"/>
  <c r="BC536" i="4"/>
  <c r="AR832" i="4"/>
  <c r="BE832" i="4" s="1"/>
  <c r="BD832" i="4"/>
  <c r="AO548" i="4"/>
  <c r="BA548" i="4"/>
  <c r="AQ767" i="4"/>
  <c r="BC767" i="4"/>
  <c r="AO860" i="4"/>
  <c r="BB860" i="4" s="1"/>
  <c r="BA860" i="4"/>
  <c r="AO822" i="4"/>
  <c r="BA822" i="4"/>
  <c r="AP619" i="4"/>
  <c r="BB619" i="4"/>
  <c r="AQ679" i="4"/>
  <c r="BC679" i="4"/>
  <c r="AO629" i="4"/>
  <c r="BA629" i="4"/>
  <c r="AQ790" i="4"/>
  <c r="BC790" i="4"/>
  <c r="AP75" i="4"/>
  <c r="BB75" i="4"/>
  <c r="AQ363" i="4"/>
  <c r="BC363" i="4"/>
  <c r="AR223" i="4"/>
  <c r="BE223" i="4" s="1"/>
  <c r="BD223" i="4"/>
  <c r="AQ419" i="4"/>
  <c r="BC419" i="4"/>
  <c r="AR313" i="4"/>
  <c r="BE313" i="4" s="1"/>
  <c r="BD313" i="4"/>
  <c r="AP351" i="4"/>
  <c r="BB351" i="4"/>
  <c r="AP334" i="4"/>
  <c r="BB334" i="4"/>
  <c r="AP117" i="4"/>
  <c r="BB117" i="4"/>
  <c r="AO274" i="4"/>
  <c r="BA274" i="4"/>
  <c r="AP362" i="4"/>
  <c r="BB362" i="4"/>
  <c r="AQ206" i="4"/>
  <c r="BC206" i="4"/>
  <c r="AO25" i="4"/>
  <c r="BA25" i="4"/>
  <c r="AN463" i="4"/>
  <c r="AZ463" i="4"/>
  <c r="AP369" i="4"/>
  <c r="BB369" i="4"/>
  <c r="AR396" i="4"/>
  <c r="BE396" i="4" s="1"/>
  <c r="BD396" i="4"/>
  <c r="AQ89" i="4"/>
  <c r="BC89" i="4"/>
  <c r="AQ213" i="4"/>
  <c r="BC213" i="4"/>
  <c r="AO477" i="4"/>
  <c r="BA477" i="4"/>
  <c r="AP181" i="4"/>
  <c r="BB181" i="4"/>
  <c r="AO385" i="4"/>
  <c r="BA385" i="4"/>
  <c r="AP425" i="4"/>
  <c r="BB425" i="4"/>
  <c r="AQ441" i="4"/>
  <c r="BC441" i="4"/>
  <c r="AQ141" i="4"/>
  <c r="BC141" i="4"/>
  <c r="AP197" i="4"/>
  <c r="BB197" i="4"/>
  <c r="AN408" i="4"/>
  <c r="AZ408" i="4"/>
  <c r="AN353" i="4"/>
  <c r="AZ353" i="4"/>
  <c r="AN184" i="4"/>
  <c r="AZ184" i="4"/>
  <c r="AQ174" i="4"/>
  <c r="BC174" i="4"/>
  <c r="AO232" i="4"/>
  <c r="BA232" i="4"/>
  <c r="AQ476" i="4"/>
  <c r="BC476" i="4"/>
  <c r="AQ144" i="4"/>
  <c r="BC144" i="4"/>
  <c r="AN183" i="4"/>
  <c r="AZ183" i="4"/>
  <c r="AN29" i="4"/>
  <c r="AZ29" i="4"/>
  <c r="AN219" i="4"/>
  <c r="AZ219" i="4"/>
  <c r="AQ196" i="4"/>
  <c r="BC196" i="4"/>
  <c r="AO19" i="4"/>
  <c r="BA19" i="4"/>
  <c r="AR200" i="4"/>
  <c r="BE200" i="4" s="1"/>
  <c r="BD200" i="4"/>
  <c r="AO31" i="4"/>
  <c r="BA31" i="4"/>
  <c r="AO378" i="4"/>
  <c r="BA378" i="4"/>
  <c r="AN142" i="4"/>
  <c r="AZ142" i="4"/>
  <c r="AP418" i="4"/>
  <c r="BB418" i="4"/>
  <c r="AP203" i="4"/>
  <c r="BB203" i="4"/>
  <c r="AO276" i="4"/>
  <c r="BA276" i="4"/>
  <c r="AO109" i="4"/>
  <c r="BA109" i="4"/>
  <c r="AP33" i="4"/>
  <c r="BB33" i="4"/>
  <c r="AR333" i="4"/>
  <c r="BE333" i="4" s="1"/>
  <c r="BD333" i="4"/>
  <c r="AQ327" i="4"/>
  <c r="BC327" i="4"/>
  <c r="AP318" i="4"/>
  <c r="BC318" i="4" s="1"/>
  <c r="BB318" i="4"/>
  <c r="AN58" i="4"/>
  <c r="AZ58" i="4"/>
  <c r="AP252" i="4"/>
  <c r="BB252" i="4"/>
  <c r="AO405" i="4"/>
  <c r="BA405" i="4"/>
  <c r="AQ348" i="4"/>
  <c r="BC348" i="4"/>
  <c r="AO182" i="4"/>
  <c r="BA182" i="4"/>
  <c r="AN439" i="4"/>
  <c r="AZ439" i="4"/>
  <c r="AN91" i="4"/>
  <c r="AZ91" i="4"/>
  <c r="AQ339" i="4"/>
  <c r="BC339" i="4"/>
  <c r="AO127" i="4"/>
  <c r="BA127" i="4"/>
  <c r="AR315" i="4"/>
  <c r="BE315" i="4" s="1"/>
  <c r="BD315" i="4"/>
  <c r="AN264" i="4"/>
  <c r="AZ264" i="4"/>
  <c r="AP319" i="4"/>
  <c r="BB319" i="4"/>
  <c r="AP390" i="4"/>
  <c r="BB390" i="4"/>
  <c r="AP399" i="4"/>
  <c r="BB399" i="4"/>
  <c r="AR306" i="4"/>
  <c r="BE306" i="4" s="1"/>
  <c r="BD306" i="4"/>
  <c r="AP230" i="4"/>
  <c r="BB230" i="4"/>
  <c r="AO150" i="4"/>
  <c r="BA150" i="4"/>
  <c r="AO406" i="4"/>
  <c r="BA406" i="4"/>
  <c r="AP118" i="4"/>
  <c r="BB118" i="4"/>
  <c r="AN434" i="4"/>
  <c r="AZ434" i="4"/>
  <c r="AO191" i="4"/>
  <c r="BA191" i="4"/>
  <c r="AQ80" i="4"/>
  <c r="BC80" i="4"/>
  <c r="AO192" i="4"/>
  <c r="BA192" i="4"/>
  <c r="AM370" i="4"/>
  <c r="AY370" i="4"/>
  <c r="AQ355" i="4"/>
  <c r="BC355" i="4"/>
  <c r="AC497" i="4"/>
  <c r="AD497" i="4" s="1"/>
  <c r="Q497" i="1" s="1"/>
  <c r="Z437" i="4"/>
  <c r="AB243" i="4"/>
  <c r="AD547" i="4"/>
  <c r="Q547" i="1" s="1"/>
  <c r="AO498" i="4"/>
  <c r="BB498" i="4" s="1"/>
  <c r="AD165" i="4"/>
  <c r="Q165" i="1" s="1"/>
  <c r="AD291" i="4"/>
  <c r="Q291" i="1" s="1"/>
  <c r="AD358" i="4"/>
  <c r="Q358" i="1" s="1"/>
  <c r="AD613" i="4"/>
  <c r="Q613" i="1" s="1"/>
  <c r="AD297" i="4"/>
  <c r="Q297" i="1" s="1"/>
  <c r="AD590" i="4"/>
  <c r="Q590" i="1" s="1"/>
  <c r="AC591" i="4"/>
  <c r="AD591" i="4" s="1"/>
  <c r="Q591" i="1" s="1"/>
  <c r="AD639" i="4"/>
  <c r="Q639" i="1" s="1"/>
  <c r="AD430" i="4"/>
  <c r="Q430" i="1" s="1"/>
  <c r="AD213" i="4"/>
  <c r="Q213" i="1" s="1"/>
  <c r="AD288" i="4"/>
  <c r="Q288" i="1" s="1"/>
  <c r="AD836" i="4"/>
  <c r="Q836" i="1" s="1"/>
  <c r="AD183" i="4"/>
  <c r="Q183" i="1" s="1"/>
  <c r="AD92" i="4"/>
  <c r="Q92" i="1" s="1"/>
  <c r="AD124" i="4"/>
  <c r="AC588" i="4"/>
  <c r="AD588" i="4" s="1"/>
  <c r="Q588" i="1" s="1"/>
  <c r="AD408" i="4"/>
  <c r="Q408" i="1" s="1"/>
  <c r="AD174" i="4"/>
  <c r="Q174" i="1" s="1"/>
  <c r="AD676" i="4"/>
  <c r="Q676" i="1" s="1"/>
  <c r="AD526" i="4"/>
  <c r="Q526" i="1" s="1"/>
  <c r="AD189" i="4"/>
  <c r="Q189" i="1" s="1"/>
  <c r="AB298" i="4"/>
  <c r="AC298" i="4" s="1"/>
  <c r="AD71" i="4"/>
  <c r="AD227" i="4"/>
  <c r="Q227" i="1" s="1"/>
  <c r="Q683" i="1"/>
  <c r="AD665" i="4"/>
  <c r="Q665" i="1" s="1"/>
  <c r="AD664" i="4"/>
  <c r="Q664" i="1" s="1"/>
  <c r="AD576" i="4"/>
  <c r="AD571" i="4"/>
  <c r="AD309" i="4"/>
  <c r="Q309" i="1" s="1"/>
  <c r="AD719" i="4"/>
  <c r="AD861" i="4"/>
  <c r="Q861" i="1" s="1"/>
  <c r="AD577" i="4"/>
  <c r="Q577" i="1" s="1"/>
  <c r="AD157" i="4"/>
  <c r="Q157" i="1" s="1"/>
  <c r="AD320" i="4"/>
  <c r="AD59" i="4"/>
  <c r="AD638" i="4"/>
  <c r="AD723" i="4"/>
  <c r="AD593" i="4"/>
  <c r="Q593" i="1" s="1"/>
  <c r="AD668" i="4"/>
  <c r="Q668" i="1" s="1"/>
  <c r="AD169" i="4"/>
  <c r="Q169" i="1" s="1"/>
  <c r="AD675" i="4"/>
  <c r="Q675" i="1" s="1"/>
  <c r="AD579" i="4"/>
  <c r="AD28" i="4"/>
  <c r="Q28" i="1" s="1"/>
  <c r="AD815" i="4"/>
  <c r="Q815" i="1" s="1"/>
  <c r="AD172" i="4"/>
  <c r="Q172" i="1" s="1"/>
  <c r="AD412" i="4"/>
  <c r="AD247" i="4"/>
  <c r="AD673" i="4"/>
  <c r="Q673" i="1" s="1"/>
  <c r="AD48" i="4"/>
  <c r="Q48" i="1" s="1"/>
  <c r="AD400" i="4"/>
  <c r="AD201" i="4"/>
  <c r="Q201" i="1" s="1"/>
  <c r="AD272" i="4"/>
  <c r="Q272" i="1" s="1"/>
  <c r="AD89" i="4"/>
  <c r="Q89" i="1" s="1"/>
  <c r="AD754" i="4"/>
  <c r="AD281" i="4"/>
  <c r="Q281" i="1" s="1"/>
  <c r="AD198" i="4"/>
  <c r="Q198" i="1" s="1"/>
  <c r="AD777" i="4"/>
  <c r="AD584" i="4"/>
  <c r="Q584" i="1" s="1"/>
  <c r="AD655" i="4"/>
  <c r="Q655" i="1" s="1"/>
  <c r="AD707" i="4"/>
  <c r="Q707" i="1" s="1"/>
  <c r="AD102" i="4"/>
  <c r="Q102" i="1" s="1"/>
  <c r="AD855" i="4"/>
  <c r="Q855" i="1" s="1"/>
  <c r="AD265" i="4"/>
  <c r="Q265" i="1" s="1"/>
  <c r="AD125" i="4"/>
  <c r="AD254" i="4"/>
  <c r="Q254" i="1" s="1"/>
  <c r="AD96" i="4"/>
  <c r="AD490" i="4"/>
  <c r="Q490" i="1" s="1"/>
  <c r="AD43" i="4"/>
  <c r="AD832" i="4"/>
  <c r="Q832" i="1" s="1"/>
  <c r="AD643" i="4"/>
  <c r="AD525" i="4"/>
  <c r="Q525" i="1" s="1"/>
  <c r="AD582" i="4"/>
  <c r="Q582" i="1" s="1"/>
  <c r="Y73" i="4"/>
  <c r="AD310" i="4"/>
  <c r="AD475" i="4"/>
  <c r="AD166" i="4"/>
  <c r="AD428" i="4"/>
  <c r="AD132" i="4"/>
  <c r="Q132" i="1" s="1"/>
  <c r="AD686" i="4"/>
  <c r="Q686" i="1" s="1"/>
  <c r="AD220" i="4"/>
  <c r="Q220" i="1" s="1"/>
  <c r="AC563" i="4"/>
  <c r="AD49" i="4"/>
  <c r="Q469" i="1"/>
  <c r="AD333" i="4"/>
  <c r="AD74" i="4"/>
  <c r="Q74" i="1" s="1"/>
  <c r="AD352" i="4"/>
  <c r="AD484" i="4"/>
  <c r="Q484" i="1" s="1"/>
  <c r="AD486" i="4"/>
  <c r="AD524" i="4"/>
  <c r="AD551" i="4"/>
  <c r="Y101" i="4"/>
  <c r="AD232" i="4"/>
  <c r="AD84" i="4"/>
  <c r="Q84" i="1" s="1"/>
  <c r="AD203" i="4"/>
  <c r="AD164" i="4"/>
  <c r="Q164" i="1" s="1"/>
  <c r="AD853" i="4"/>
  <c r="Q853" i="1" s="1"/>
  <c r="AD786" i="4"/>
  <c r="AD546" i="4"/>
  <c r="AD122" i="4"/>
  <c r="Q122" i="1" s="1"/>
  <c r="AD741" i="4"/>
  <c r="AD796" i="4"/>
  <c r="Q796" i="1" s="1"/>
  <c r="AD466" i="4"/>
  <c r="Q466" i="1" s="1"/>
  <c r="AA374" i="4"/>
  <c r="AB374" i="4" s="1"/>
  <c r="AC374" i="4" s="1"/>
  <c r="AD790" i="4"/>
  <c r="Q790" i="1" s="1"/>
  <c r="AA236" i="4"/>
  <c r="AD82" i="4"/>
  <c r="Q82" i="1" s="1"/>
  <c r="Y215" i="4"/>
  <c r="Z215" i="4" s="1"/>
  <c r="AA215" i="4" s="1"/>
  <c r="AB215" i="4" s="1"/>
  <c r="AC215" i="4" s="1"/>
  <c r="AB364" i="4"/>
  <c r="AC364" i="4" s="1"/>
  <c r="Z138" i="4"/>
  <c r="AA138" i="4" s="1"/>
  <c r="Z387" i="4"/>
  <c r="AA769" i="4"/>
  <c r="AB769" i="4" s="1"/>
  <c r="AC769" i="4" s="1"/>
  <c r="X552" i="4"/>
  <c r="Y552" i="4" s="1"/>
  <c r="Y659" i="4"/>
  <c r="Z659" i="4" s="1"/>
  <c r="AA659" i="4" s="1"/>
  <c r="X140" i="4"/>
  <c r="Z447" i="4"/>
  <c r="AA447" i="4" s="1"/>
  <c r="AD634" i="4"/>
  <c r="Q634" i="1" s="1"/>
  <c r="Z667" i="4"/>
  <c r="AA667" i="4" s="1"/>
  <c r="AB667" i="4" s="1"/>
  <c r="AC667" i="4" s="1"/>
  <c r="AB383" i="4"/>
  <c r="Z814" i="4"/>
  <c r="AA814" i="4" s="1"/>
  <c r="AB814" i="4" s="1"/>
  <c r="Y801" i="4"/>
  <c r="Y31" i="4"/>
  <c r="Z31" i="4" s="1"/>
  <c r="AA31" i="4" s="1"/>
  <c r="AB31" i="4" s="1"/>
  <c r="AC31" i="4" s="1"/>
  <c r="AC97" i="4"/>
  <c r="AD97" i="4" s="1"/>
  <c r="AA715" i="4"/>
  <c r="AB715" i="4" s="1"/>
  <c r="AC715" i="4" s="1"/>
  <c r="AC828" i="4"/>
  <c r="AD828" i="4" s="1"/>
  <c r="Y273" i="4"/>
  <c r="Z273" i="4" s="1"/>
  <c r="AA273" i="4" s="1"/>
  <c r="AB273" i="4" s="1"/>
  <c r="AC273" i="4" s="1"/>
  <c r="Y774" i="4"/>
  <c r="AC512" i="4"/>
  <c r="AD491" i="4"/>
  <c r="Q491" i="1" s="1"/>
  <c r="AB642" i="4"/>
  <c r="Z850" i="4"/>
  <c r="AA681" i="4"/>
  <c r="AB518" i="4"/>
  <c r="AD699" i="4"/>
  <c r="Q699" i="1" s="1"/>
  <c r="Y859" i="4"/>
  <c r="Z859" i="4" s="1"/>
  <c r="AA859" i="4" s="1"/>
  <c r="AB859" i="4" s="1"/>
  <c r="AC859" i="4" s="1"/>
  <c r="AD317" i="4"/>
  <c r="Q317" i="1" s="1"/>
  <c r="Y597" i="4"/>
  <c r="AB652" i="4"/>
  <c r="Y794" i="4"/>
  <c r="Z161" i="4"/>
  <c r="AA736" i="4"/>
  <c r="AB654" i="4"/>
  <c r="AB631" i="4"/>
  <c r="AA764" i="4"/>
  <c r="AC534" i="4"/>
  <c r="AD534" i="4" s="1"/>
  <c r="X819" i="4"/>
  <c r="AA757" i="4"/>
  <c r="AB757" i="4" s="1"/>
  <c r="AD756" i="4"/>
  <c r="Q756" i="1" s="1"/>
  <c r="AA622" i="4"/>
  <c r="AB622" i="4" s="1"/>
  <c r="AC622" i="4" s="1"/>
  <c r="AA572" i="4"/>
  <c r="AB347" i="4"/>
  <c r="AC713" i="4"/>
  <c r="AD713" i="4" s="1"/>
  <c r="Z599" i="4"/>
  <c r="AA630" i="4"/>
  <c r="AA857" i="4"/>
  <c r="Y696" i="4"/>
  <c r="Y616" i="4"/>
  <c r="Z793" i="4"/>
  <c r="AA759" i="4"/>
  <c r="AC640" i="4"/>
  <c r="AD640" i="4" s="1"/>
  <c r="Y710" i="4"/>
  <c r="AB494" i="4"/>
  <c r="AC845" i="4"/>
  <c r="AD845" i="4" s="1"/>
  <c r="Q845" i="1" s="1"/>
  <c r="Y837" i="4"/>
  <c r="Y581" i="4"/>
  <c r="Z581" i="4" s="1"/>
  <c r="AA581" i="4" s="1"/>
  <c r="AB581" i="4" s="1"/>
  <c r="Z820" i="4"/>
  <c r="AA606" i="4"/>
  <c r="AD779" i="4"/>
  <c r="Q779" i="1" s="1"/>
  <c r="Z685" i="4"/>
  <c r="AA708" i="4"/>
  <c r="Y724" i="4"/>
  <c r="AA377" i="4"/>
  <c r="Z445" i="4"/>
  <c r="AB284" i="4"/>
  <c r="AC94" i="4"/>
  <c r="AD94" i="4" s="1"/>
  <c r="Z250" i="4"/>
  <c r="AA244" i="4"/>
  <c r="AB429" i="4"/>
  <c r="Z116" i="4"/>
  <c r="AA143" i="4"/>
  <c r="Z245" i="4"/>
  <c r="Y80" i="4"/>
  <c r="X553" i="4"/>
  <c r="Y842" i="4"/>
  <c r="AA755" i="4"/>
  <c r="Z748" i="4"/>
  <c r="AB197" i="4"/>
  <c r="AB389" i="4"/>
  <c r="Z482" i="4"/>
  <c r="AD68" i="4"/>
  <c r="Q68" i="1" s="1"/>
  <c r="AA64" i="4"/>
  <c r="Z465" i="4"/>
  <c r="AA62" i="4"/>
  <c r="AC259" i="4"/>
  <c r="AD259" i="4" s="1"/>
  <c r="X208" i="4"/>
  <c r="AA162" i="4"/>
  <c r="AA336" i="4"/>
  <c r="Z233" i="4"/>
  <c r="AA733" i="4"/>
  <c r="Z511" i="4"/>
  <c r="Z663" i="4"/>
  <c r="AB462" i="4"/>
  <c r="AB360" i="4"/>
  <c r="Z415" i="4"/>
  <c r="AB397" i="4"/>
  <c r="AB452" i="4"/>
  <c r="AC152" i="4"/>
  <c r="AC459" i="4"/>
  <c r="AD459" i="4" s="1"/>
  <c r="Q459" i="1" s="1"/>
  <c r="AD413" i="4"/>
  <c r="Q413" i="1" s="1"/>
  <c r="Z149" i="4"/>
  <c r="Y508" i="4"/>
  <c r="AB568" i="4"/>
  <c r="AB747" i="4"/>
  <c r="AC558" i="4"/>
  <c r="AD558" i="4" s="1"/>
  <c r="Q558" i="1" s="1"/>
  <c r="AA24" i="4"/>
  <c r="AA112" i="4"/>
  <c r="Z302" i="4"/>
  <c r="AA476" i="4"/>
  <c r="AA286" i="4"/>
  <c r="AD346" i="4"/>
  <c r="Q346" i="1" s="1"/>
  <c r="Z176" i="4"/>
  <c r="Z50" i="4"/>
  <c r="AA402" i="4"/>
  <c r="AB846" i="4"/>
  <c r="AB562" i="4"/>
  <c r="X516" i="4"/>
  <c r="X834" i="4"/>
  <c r="Z26" i="4"/>
  <c r="AA355" i="4"/>
  <c r="Y269" i="4"/>
  <c r="AA451" i="4"/>
  <c r="AD182" i="4"/>
  <c r="Q182" i="1" s="1"/>
  <c r="X477" i="4"/>
  <c r="AA278" i="4"/>
  <c r="AA651" i="4"/>
  <c r="AC578" i="4"/>
  <c r="AD578" i="4" s="1"/>
  <c r="AA480" i="4"/>
  <c r="AC264" i="4"/>
  <c r="AD264" i="4" s="1"/>
  <c r="AB328" i="4"/>
  <c r="AD426" i="4"/>
  <c r="Q426" i="1" s="1"/>
  <c r="AA375" i="4"/>
  <c r="Y277" i="4"/>
  <c r="AD457" i="4"/>
  <c r="Q457" i="1" s="1"/>
  <c r="AC420" i="4"/>
  <c r="AD420" i="4" s="1"/>
  <c r="Q420" i="1" s="1"/>
  <c r="Y14" i="4"/>
  <c r="AB195" i="4"/>
  <c r="AA126" i="4"/>
  <c r="Z205" i="4"/>
  <c r="Y218" i="4"/>
  <c r="Y242" i="4"/>
  <c r="Z694" i="4"/>
  <c r="X839" i="4"/>
  <c r="Y542" i="4"/>
  <c r="AA372" i="4"/>
  <c r="AD103" i="4"/>
  <c r="Q103" i="1" s="1"/>
  <c r="AD207" i="4"/>
  <c r="Q207" i="1" s="1"/>
  <c r="AC135" i="4"/>
  <c r="AD135" i="4" s="1"/>
  <c r="AB133" i="4"/>
  <c r="Y9" i="4"/>
  <c r="X628" i="4"/>
  <c r="Y628" i="4" s="1"/>
  <c r="AB684" i="4"/>
  <c r="AC144" i="4"/>
  <c r="AD144" i="4" s="1"/>
  <c r="Q144" i="1" s="1"/>
  <c r="Z380" i="4"/>
  <c r="AB99" i="4"/>
  <c r="AA326" i="4"/>
  <c r="Z180" i="4"/>
  <c r="AA595" i="4"/>
  <c r="AA758" i="4"/>
  <c r="Z661" i="4"/>
  <c r="AB849" i="4"/>
  <c r="AA505" i="4"/>
  <c r="AB772" i="4"/>
  <c r="AB788" i="4"/>
  <c r="AB521" i="4"/>
  <c r="AA610" i="4"/>
  <c r="AB860" i="4"/>
  <c r="AC860" i="4" s="1"/>
  <c r="AA765" i="4"/>
  <c r="Z770" i="4"/>
  <c r="AA619" i="4"/>
  <c r="AB731" i="4"/>
  <c r="AA854" i="4"/>
  <c r="AC806" i="4"/>
  <c r="AD806" i="4" s="1"/>
  <c r="Q806" i="1" s="1"/>
  <c r="Z690" i="4"/>
  <c r="AA690" i="4" s="1"/>
  <c r="AB690" i="4" s="1"/>
  <c r="AC690" i="4" s="1"/>
  <c r="AC266" i="4"/>
  <c r="AD266" i="4" s="1"/>
  <c r="Q266" i="1" s="1"/>
  <c r="AB566" i="4"/>
  <c r="AC566" i="4" s="1"/>
  <c r="X95" i="4"/>
  <c r="AC785" i="4"/>
  <c r="AD785" i="4" s="1"/>
  <c r="Q785" i="1" s="1"/>
  <c r="Z325" i="4"/>
  <c r="AA325" i="4" s="1"/>
  <c r="AB325" i="4" s="1"/>
  <c r="AC325" i="4" s="1"/>
  <c r="Z644" i="4"/>
  <c r="AA644" i="4" s="1"/>
  <c r="Y353" i="4"/>
  <c r="Y33" i="4"/>
  <c r="Z33" i="4" s="1"/>
  <c r="AA33" i="4" s="1"/>
  <c r="AB33" i="4" s="1"/>
  <c r="AC33" i="4" s="1"/>
  <c r="X10" i="4"/>
  <c r="X427" i="4"/>
  <c r="AB833" i="4"/>
  <c r="Y625" i="4"/>
  <c r="AB78" i="4"/>
  <c r="Y154" i="4"/>
  <c r="Z154" i="4" s="1"/>
  <c r="Z844" i="4"/>
  <c r="Z339" i="4"/>
  <c r="Y151" i="4"/>
  <c r="AA158" i="4"/>
  <c r="AB158" i="4" s="1"/>
  <c r="AC158" i="4" s="1"/>
  <c r="AA45" i="4"/>
  <c r="AB45" i="4" s="1"/>
  <c r="AC45" i="4" s="1"/>
  <c r="Y680" i="4"/>
  <c r="AD425" i="4"/>
  <c r="Q425" i="1" s="1"/>
  <c r="AD530" i="4"/>
  <c r="Q530" i="1" s="1"/>
  <c r="AD691" i="4"/>
  <c r="Q691" i="1" s="1"/>
  <c r="AD596" i="4"/>
  <c r="Q596" i="1" s="1"/>
  <c r="Z444" i="4"/>
  <c r="AD113" i="4"/>
  <c r="Q113" i="1" s="1"/>
  <c r="AB153" i="4"/>
  <c r="Q11" i="1"/>
  <c r="Q107" i="1"/>
  <c r="AA55" i="4"/>
  <c r="AB55" i="4" s="1"/>
  <c r="AC55" i="4" s="1"/>
  <c r="AA781" i="4"/>
  <c r="Y366" i="4"/>
  <c r="AD636" i="4"/>
  <c r="Q636" i="1" s="1"/>
  <c r="AD679" i="4"/>
  <c r="Q679" i="1" s="1"/>
  <c r="Y13" i="4"/>
  <c r="Z13" i="4" s="1"/>
  <c r="AA13" i="4" s="1"/>
  <c r="AB13" i="4" s="1"/>
  <c r="AC13" i="4" s="1"/>
  <c r="AD662" i="4"/>
  <c r="Q662" i="1" s="1"/>
  <c r="Z29" i="4"/>
  <c r="AD738" i="4"/>
  <c r="Q738" i="1" s="1"/>
  <c r="AD646" i="4"/>
  <c r="Q646" i="1" s="1"/>
  <c r="AD72" i="4"/>
  <c r="Q72" i="1" s="1"/>
  <c r="AB90" i="4"/>
  <c r="AC90" i="4" s="1"/>
  <c r="AD186" i="4"/>
  <c r="Q186" i="1" s="1"/>
  <c r="AD394" i="4"/>
  <c r="Q394" i="1" s="1"/>
  <c r="AD649" i="4"/>
  <c r="Q649" i="1" s="1"/>
  <c r="AD52" i="4"/>
  <c r="Q52" i="1" s="1"/>
  <c r="AD86" i="4"/>
  <c r="Q86" i="1" s="1"/>
  <c r="AD63" i="4"/>
  <c r="Q63" i="1" s="1"/>
  <c r="AD517" i="4"/>
  <c r="Q517" i="1" s="1"/>
  <c r="AD563" i="4"/>
  <c r="Q563" i="1" s="1"/>
  <c r="AA119" i="4"/>
  <c r="AA623" i="4"/>
  <c r="AD600" i="4"/>
  <c r="AD830" i="4"/>
  <c r="Q830" i="1" s="1"/>
  <c r="AD603" i="4"/>
  <c r="Q603" i="1" s="1"/>
  <c r="AD817" i="4"/>
  <c r="Q817" i="1" s="1"/>
  <c r="AC695" i="4"/>
  <c r="AB305" i="4"/>
  <c r="AC305" i="4" s="1"/>
  <c r="AD688" i="4"/>
  <c r="Q688" i="1" s="1"/>
  <c r="Q714" i="1"/>
  <c r="AA69" i="4"/>
  <c r="AD804" i="4"/>
  <c r="Q804" i="1" s="1"/>
  <c r="AD19" i="4"/>
  <c r="Q19" i="1" s="1"/>
  <c r="Y545" i="4"/>
  <c r="AD414" i="4"/>
  <c r="Q414" i="1" s="1"/>
  <c r="AD589" i="4"/>
  <c r="AD557" i="4"/>
  <c r="Q557" i="1" s="1"/>
  <c r="AD601" i="4"/>
  <c r="Q601" i="1" s="1"/>
  <c r="AD280" i="4"/>
  <c r="Q280" i="1" s="1"/>
  <c r="AD196" i="4"/>
  <c r="Q196" i="1" s="1"/>
  <c r="Y416" i="4"/>
  <c r="AC256" i="4"/>
  <c r="AD256" i="4" s="1"/>
  <c r="Y219" i="4"/>
  <c r="AA417" i="4"/>
  <c r="AD282" i="4"/>
  <c r="AD722" i="4"/>
  <c r="Q722" i="1" s="1"/>
  <c r="AD768" i="4"/>
  <c r="Q768" i="1" s="1"/>
  <c r="AC461" i="4"/>
  <c r="AD811" i="4"/>
  <c r="Q811" i="1" s="1"/>
  <c r="AD669" i="4"/>
  <c r="Q669" i="1" s="1"/>
  <c r="AD701" i="4"/>
  <c r="Q701" i="1" s="1"/>
  <c r="AD173" i="4"/>
  <c r="Q173" i="1" s="1"/>
  <c r="X798" i="4"/>
  <c r="Y798" i="4" s="1"/>
  <c r="Z798" i="4" s="1"/>
  <c r="AA798" i="4" s="1"/>
  <c r="AB798" i="4" s="1"/>
  <c r="AC798" i="4" s="1"/>
  <c r="AA443" i="4"/>
  <c r="AD409" i="4"/>
  <c r="Q409" i="1" s="1"/>
  <c r="Z680" i="4"/>
  <c r="AA680" i="4" s="1"/>
  <c r="AD38" i="4"/>
  <c r="Q38" i="1" s="1"/>
  <c r="AD693" i="4"/>
  <c r="Q693" i="1" s="1"/>
  <c r="AD187" i="4"/>
  <c r="Q187" i="1" s="1"/>
  <c r="AD583" i="4"/>
  <c r="Q583" i="1" s="1"/>
  <c r="Y783" i="4"/>
  <c r="Z783" i="4" s="1"/>
  <c r="AA783" i="4" s="1"/>
  <c r="AB783" i="4" s="1"/>
  <c r="AC783" i="4" s="1"/>
  <c r="AD363" i="4"/>
  <c r="Q363" i="1" s="1"/>
  <c r="AD39" i="4"/>
  <c r="Q39" i="1" s="1"/>
  <c r="AA307" i="4"/>
  <c r="Z4" i="4"/>
  <c r="AD150" i="4"/>
  <c r="Q150" i="1" s="1"/>
  <c r="AD522" i="4"/>
  <c r="Q522" i="1" s="1"/>
  <c r="AA149" i="4"/>
  <c r="AB149" i="4" s="1"/>
  <c r="AC149" i="4" s="1"/>
  <c r="AC243" i="4"/>
  <c r="AP269" i="4"/>
  <c r="AO472" i="4"/>
  <c r="AP633" i="4"/>
  <c r="AP755" i="4"/>
  <c r="BC755" i="4" s="1"/>
  <c r="Q579" i="1"/>
  <c r="Q546" i="1"/>
  <c r="Z837" i="4"/>
  <c r="AA837" i="4" s="1"/>
  <c r="AB837" i="4" s="1"/>
  <c r="AC837" i="4" s="1"/>
  <c r="AB447" i="4"/>
  <c r="AC447" i="4" s="1"/>
  <c r="AR710" i="4"/>
  <c r="BE710" i="4" s="1"/>
  <c r="AB854" i="4"/>
  <c r="AC854" i="4" s="1"/>
  <c r="AQ657" i="4"/>
  <c r="AA770" i="4"/>
  <c r="AB770" i="4" s="1"/>
  <c r="AB479" i="4"/>
  <c r="Q551" i="1"/>
  <c r="AQ754" i="4"/>
  <c r="Q264" i="1"/>
  <c r="AP837" i="4"/>
  <c r="Z542" i="4"/>
  <c r="AA542" i="4" s="1"/>
  <c r="AB542" i="4" s="1"/>
  <c r="AR583" i="4"/>
  <c r="BE583" i="4" s="1"/>
  <c r="AP579" i="4"/>
  <c r="Z705" i="4"/>
  <c r="AB803" i="4"/>
  <c r="AN532" i="4"/>
  <c r="AA585" i="4"/>
  <c r="AA820" i="4"/>
  <c r="AB820" i="4" s="1"/>
  <c r="Z824" i="4"/>
  <c r="AA780" i="4"/>
  <c r="AQ65" i="4"/>
  <c r="Q524" i="1"/>
  <c r="AN741" i="4"/>
  <c r="BA741" i="4" s="1"/>
  <c r="Q135" i="1"/>
  <c r="AP515" i="4"/>
  <c r="BC515" i="4" s="1"/>
  <c r="AR631" i="4"/>
  <c r="BE631" i="4" s="1"/>
  <c r="AP672" i="4"/>
  <c r="AP632" i="4"/>
  <c r="Q97" i="1"/>
  <c r="Q786" i="1"/>
  <c r="AO545" i="4"/>
  <c r="Z710" i="4"/>
  <c r="AA710" i="4" s="1"/>
  <c r="AB710" i="4" s="1"/>
  <c r="AC489" i="4"/>
  <c r="Q94" i="1"/>
  <c r="AN794" i="4"/>
  <c r="AA632" i="4"/>
  <c r="AC503" i="4"/>
  <c r="AD503" i="4" s="1"/>
  <c r="AN653" i="4"/>
  <c r="Q640" i="1"/>
  <c r="AQ602" i="4"/>
  <c r="AB778" i="4"/>
  <c r="AO861" i="4"/>
  <c r="Z794" i="4"/>
  <c r="AC570" i="4"/>
  <c r="Q486" i="1"/>
  <c r="Q741" i="1"/>
  <c r="AO800" i="4"/>
  <c r="BB800" i="4" s="1"/>
  <c r="AN655" i="4"/>
  <c r="AB575" i="4"/>
  <c r="AB493" i="4"/>
  <c r="AQ677" i="4"/>
  <c r="Q576" i="1"/>
  <c r="AP693" i="4"/>
  <c r="AB608" i="4"/>
  <c r="AR766" i="4"/>
  <c r="BE766" i="4" s="1"/>
  <c r="AB93" i="4"/>
  <c r="AQ551" i="4"/>
  <c r="AP732" i="4"/>
  <c r="Y711" i="4"/>
  <c r="AB609" i="4"/>
  <c r="AC609" i="4" s="1"/>
  <c r="AC485" i="4"/>
  <c r="AA246" i="4"/>
  <c r="AA388" i="4"/>
  <c r="Y348" i="4"/>
  <c r="Y131" i="4"/>
  <c r="AA6" i="4"/>
  <c r="AB6" i="4" s="1"/>
  <c r="AC6" i="4" s="1"/>
  <c r="X463" i="4"/>
  <c r="AA438" i="4"/>
  <c r="AA424" i="4"/>
  <c r="AA445" i="4"/>
  <c r="AB445" i="4" s="1"/>
  <c r="AC445" i="4" s="1"/>
  <c r="Z15" i="4"/>
  <c r="AB340" i="4"/>
  <c r="AA564" i="4"/>
  <c r="Z712" i="4"/>
  <c r="AA712" i="4"/>
  <c r="AB712" i="4" s="1"/>
  <c r="AP751" i="4"/>
  <c r="Z357" i="4"/>
  <c r="AA141" i="4"/>
  <c r="AB453" i="4"/>
  <c r="Y249" i="4"/>
  <c r="Y276" i="4"/>
  <c r="AA42" i="4"/>
  <c r="AB121" i="4"/>
  <c r="Y140" i="4"/>
  <c r="Z635" i="4"/>
  <c r="Y535" i="4"/>
  <c r="Y515" i="4"/>
  <c r="Y294" i="4"/>
  <c r="AO811" i="4"/>
  <c r="BB811" i="4" s="1"/>
  <c r="Y825" i="4"/>
  <c r="Q232" i="1"/>
  <c r="Q166" i="1"/>
  <c r="Q125" i="1"/>
  <c r="Q96" i="1"/>
  <c r="Q203" i="1"/>
  <c r="Z385" i="4"/>
  <c r="AA450" i="4"/>
  <c r="Y285" i="4"/>
  <c r="AA25" i="4"/>
  <c r="AR377" i="4"/>
  <c r="BE377" i="4" s="1"/>
  <c r="Z641" i="4"/>
  <c r="X614" i="4"/>
  <c r="AB587" i="4"/>
  <c r="AC587" i="4" s="1"/>
  <c r="AA607" i="4"/>
  <c r="AO538" i="4"/>
  <c r="BB538" i="4" s="1"/>
  <c r="Z561" i="4"/>
  <c r="AA561" i="4" s="1"/>
  <c r="AR676" i="4"/>
  <c r="BE676" i="4" s="1"/>
  <c r="AO560" i="4"/>
  <c r="BB560" i="4" s="1"/>
  <c r="AB857" i="4"/>
  <c r="AC857" i="4" s="1"/>
  <c r="Z508" i="4"/>
  <c r="AA508" i="4" s="1"/>
  <c r="Q333" i="1"/>
  <c r="Z586" i="4"/>
  <c r="AA586" i="4" s="1"/>
  <c r="AB586" i="4" s="1"/>
  <c r="AC586" i="4" s="1"/>
  <c r="AB343" i="4"/>
  <c r="AC343" i="4" s="1"/>
  <c r="AB145" i="4"/>
  <c r="AA258" i="4"/>
  <c r="AC44" i="4"/>
  <c r="AB8" i="4"/>
  <c r="AA418" i="4"/>
  <c r="AA299" i="4"/>
  <c r="X177" i="4"/>
  <c r="Y51" i="4"/>
  <c r="AA159" i="4"/>
  <c r="AB159" i="4" s="1"/>
  <c r="AB46" i="4"/>
  <c r="AB87" i="4"/>
  <c r="Q282" i="1"/>
  <c r="AN541" i="4"/>
  <c r="Z792" i="4"/>
  <c r="AO620" i="4"/>
  <c r="AN662" i="4"/>
  <c r="AP839" i="4"/>
  <c r="AP543" i="4"/>
  <c r="Q719" i="1"/>
  <c r="AB541" i="4"/>
  <c r="Q71" i="1"/>
  <c r="Q352" i="1"/>
  <c r="Z223" i="4"/>
  <c r="AA192" i="4"/>
  <c r="Z142" i="4"/>
  <c r="Z483" i="4"/>
  <c r="AB308" i="4"/>
  <c r="AB34" i="4"/>
  <c r="AC34" i="4" s="1"/>
  <c r="Z37" i="4"/>
  <c r="Z75" i="4"/>
  <c r="AA238" i="4"/>
  <c r="AA442" i="4"/>
  <c r="AB442" i="4" s="1"/>
  <c r="AC442" i="4" s="1"/>
  <c r="X127" i="4"/>
  <c r="AB32" i="4"/>
  <c r="AC156" i="4"/>
  <c r="Q828" i="1"/>
  <c r="AN814" i="4"/>
  <c r="AO856" i="4"/>
  <c r="Q124" i="1"/>
  <c r="AA139" i="4"/>
  <c r="Y301" i="4"/>
  <c r="AC411" i="4"/>
  <c r="Y293" i="4"/>
  <c r="AA321" i="4"/>
  <c r="AA41" i="4"/>
  <c r="AB244" i="4"/>
  <c r="AC244" i="4" s="1"/>
  <c r="X775" i="4"/>
  <c r="Z704" i="4"/>
  <c r="Z552" i="4"/>
  <c r="AA552" i="4" s="1"/>
  <c r="AB552" i="4" s="1"/>
  <c r="AC552" i="4" s="1"/>
  <c r="AB653" i="4"/>
  <c r="AB659" i="4"/>
  <c r="AC659" i="4" s="1"/>
  <c r="Q600" i="1"/>
  <c r="AP539" i="4"/>
  <c r="BC539" i="4" s="1"/>
  <c r="AA746" i="4"/>
  <c r="AQ731" i="4"/>
  <c r="AO684" i="4"/>
  <c r="BB684" i="4" s="1"/>
  <c r="AP518" i="4"/>
  <c r="Q310" i="1"/>
  <c r="AA633" i="4"/>
  <c r="AC345" i="4"/>
  <c r="AB323" i="4"/>
  <c r="Y354" i="4"/>
  <c r="Z354" i="4" s="1"/>
  <c r="AA354" i="4" s="1"/>
  <c r="AB354" i="4" s="1"/>
  <c r="AC354" i="4" s="1"/>
  <c r="X163" i="4"/>
  <c r="X403" i="4"/>
  <c r="Y403" i="4" s="1"/>
  <c r="Z403" i="4" s="1"/>
  <c r="AA20" i="4"/>
  <c r="AO772" i="4"/>
  <c r="BB772" i="4" s="1"/>
  <c r="Z612" i="4"/>
  <c r="AO705" i="4"/>
  <c r="AB501" i="4"/>
  <c r="X666" i="4"/>
  <c r="AQ641" i="4"/>
  <c r="Q400" i="1"/>
  <c r="Q412" i="1"/>
  <c r="Q320" i="1"/>
  <c r="Q59" i="1"/>
  <c r="Q43" i="1"/>
  <c r="AA146" i="4"/>
  <c r="AB56" i="4"/>
  <c r="AB229" i="4"/>
  <c r="AP379" i="4"/>
  <c r="AA108" i="4"/>
  <c r="AA60" i="4"/>
  <c r="Z334" i="4"/>
  <c r="AA399" i="4"/>
  <c r="Q49" i="1"/>
  <c r="AB306" i="4"/>
  <c r="AB296" i="4"/>
  <c r="AC296" i="4" s="1"/>
  <c r="AB369" i="4"/>
  <c r="AN714" i="4"/>
  <c r="BA714" i="4" s="1"/>
  <c r="AC637" i="4"/>
  <c r="Z801" i="4"/>
  <c r="AA801" i="4" s="1"/>
  <c r="AB801" i="4" s="1"/>
  <c r="AC801" i="4" s="1"/>
  <c r="AN577" i="4"/>
  <c r="AO711" i="4"/>
  <c r="AB729" i="4"/>
  <c r="AB645" i="4"/>
  <c r="AB749" i="4"/>
  <c r="AP825" i="4"/>
  <c r="Q475" i="1"/>
  <c r="Y800" i="4"/>
  <c r="AA492" i="4"/>
  <c r="Y827" i="4"/>
  <c r="X826" i="4"/>
  <c r="Y852" i="4"/>
  <c r="Z852" i="4" s="1"/>
  <c r="AA852" i="4" s="1"/>
  <c r="AQ745" i="4"/>
  <c r="AB840" i="4"/>
  <c r="Y574" i="4"/>
  <c r="AP777" i="4"/>
  <c r="Y834" i="4"/>
  <c r="Z834" i="4" s="1"/>
  <c r="AA834" i="4" s="1"/>
  <c r="AB834" i="4" s="1"/>
  <c r="AC834" i="4" s="1"/>
  <c r="AO812" i="4"/>
  <c r="Q571" i="1"/>
  <c r="Z810" i="4"/>
  <c r="AA810" i="4" s="1"/>
  <c r="AB810" i="4" s="1"/>
  <c r="AC810" i="4" s="1"/>
  <c r="AA771" i="4"/>
  <c r="AB744" i="4"/>
  <c r="Y496" i="4"/>
  <c r="AM768" i="4"/>
  <c r="AZ768" i="4" s="1"/>
  <c r="AQ502" i="4"/>
  <c r="Y728" i="4"/>
  <c r="AN682" i="4"/>
  <c r="AN801" i="4"/>
  <c r="AP757" i="4"/>
  <c r="AN645" i="4"/>
  <c r="AQ859" i="4"/>
  <c r="AA544" i="4"/>
  <c r="AA743" i="4"/>
  <c r="AB743" i="4" s="1"/>
  <c r="AC743" i="4" s="1"/>
  <c r="Y502" i="4"/>
  <c r="X745" i="4"/>
  <c r="Q259" i="1"/>
  <c r="AB539" i="4"/>
  <c r="AQ780" i="4"/>
  <c r="AO520" i="4"/>
  <c r="AB764" i="4"/>
  <c r="Y626" i="4"/>
  <c r="AO749" i="4"/>
  <c r="X698" i="4"/>
  <c r="AB537" i="4"/>
  <c r="AP616" i="4"/>
  <c r="Y689" i="4"/>
  <c r="Q723" i="1"/>
  <c r="Y528" i="4"/>
  <c r="AN594" i="4"/>
  <c r="Z717" i="4"/>
  <c r="AO806" i="4"/>
  <c r="AN690" i="4"/>
  <c r="Z696" i="4"/>
  <c r="AA696" i="4" s="1"/>
  <c r="AB696" i="4" s="1"/>
  <c r="AC696" i="4" s="1"/>
  <c r="Z841" i="4"/>
  <c r="AP606" i="4"/>
  <c r="AN521" i="4"/>
  <c r="AQ642" i="4"/>
  <c r="Z724" i="4"/>
  <c r="AA724" i="4" s="1"/>
  <c r="AB724" i="4" s="1"/>
  <c r="AC724" i="4" s="1"/>
  <c r="Y553" i="4"/>
  <c r="Z553" i="4" s="1"/>
  <c r="AA553" i="4" s="1"/>
  <c r="AB553" i="4" s="1"/>
  <c r="AC553" i="4" s="1"/>
  <c r="Z274" i="4"/>
  <c r="AN764" i="4"/>
  <c r="BA764" i="4" s="1"/>
  <c r="AO709" i="4"/>
  <c r="BB709" i="4" s="1"/>
  <c r="Z657" i="4"/>
  <c r="AC846" i="4"/>
  <c r="Q638" i="1"/>
  <c r="AA647" i="4"/>
  <c r="AB647" i="4" s="1"/>
  <c r="X751" i="4"/>
  <c r="Y809" i="4"/>
  <c r="Y721" i="4"/>
  <c r="X858" i="4"/>
  <c r="X592" i="4"/>
  <c r="Q643" i="1"/>
  <c r="AO572" i="4"/>
  <c r="AO524" i="4"/>
  <c r="AA808" i="4"/>
  <c r="Z784" i="4"/>
  <c r="AB720" i="4"/>
  <c r="Q589" i="1"/>
  <c r="AP516" i="4"/>
  <c r="Y807" i="4"/>
  <c r="Q777" i="1"/>
  <c r="AM624" i="4"/>
  <c r="X504" i="4"/>
  <c r="AB550" i="4"/>
  <c r="Z538" i="4"/>
  <c r="AN628" i="4"/>
  <c r="AP680" i="4"/>
  <c r="Q247" i="1"/>
  <c r="AA762" i="4"/>
  <c r="Y580" i="4"/>
  <c r="Y839" i="4"/>
  <c r="Z839" i="4" s="1"/>
  <c r="AA839" i="4" s="1"/>
  <c r="AP638" i="4"/>
  <c r="BC638" i="4" s="1"/>
  <c r="Q754" i="1"/>
  <c r="AA599" i="4"/>
  <c r="AB599" i="4" s="1"/>
  <c r="AC599" i="4" s="1"/>
  <c r="Y739" i="4"/>
  <c r="AO652" i="4"/>
  <c r="BB652" i="4" s="1"/>
  <c r="AN511" i="4"/>
  <c r="BA511" i="4" s="1"/>
  <c r="AO696" i="4"/>
  <c r="BB696" i="4" s="1"/>
  <c r="AO563" i="4"/>
  <c r="BB563" i="4" s="1"/>
  <c r="AP535" i="4"/>
  <c r="AN650" i="4"/>
  <c r="BA650" i="4" s="1"/>
  <c r="Q578" i="1"/>
  <c r="AO791" i="4"/>
  <c r="AR492" i="4"/>
  <c r="BE492" i="4" s="1"/>
  <c r="AM517" i="4"/>
  <c r="AM762" i="4"/>
  <c r="Q534" i="1"/>
  <c r="AO574" i="4"/>
  <c r="AO626" i="4"/>
  <c r="BB626" i="4" s="1"/>
  <c r="AC710" i="4"/>
  <c r="AP647" i="4"/>
  <c r="AA573" i="4"/>
  <c r="Y650" i="4"/>
  <c r="AN799" i="4"/>
  <c r="AC702" i="4"/>
  <c r="AM496" i="4"/>
  <c r="Y823" i="4"/>
  <c r="Y569" i="4"/>
  <c r="AO816" i="4"/>
  <c r="AP761" i="4"/>
  <c r="Y519" i="4"/>
  <c r="Z556" i="4"/>
  <c r="AP827" i="4"/>
  <c r="BC827" i="4" s="1"/>
  <c r="AO848" i="4"/>
  <c r="BB848" i="4" s="1"/>
  <c r="Q713" i="1"/>
  <c r="Z827" i="4"/>
  <c r="AA827" i="4" s="1"/>
  <c r="AN617" i="4"/>
  <c r="X767" i="4"/>
  <c r="Q428" i="1"/>
  <c r="AO741" i="4"/>
  <c r="AB708" i="4"/>
  <c r="AP671" i="4"/>
  <c r="AB303" i="4"/>
  <c r="AC303" i="4" s="1"/>
  <c r="AA3" i="4"/>
  <c r="AO193" i="4"/>
  <c r="AA357" i="4"/>
  <c r="AB357" i="4" s="1"/>
  <c r="AC357" i="4" s="1"/>
  <c r="AB60" i="4"/>
  <c r="AC60" i="4" s="1"/>
  <c r="AB391" i="4"/>
  <c r="Z57" i="4"/>
  <c r="AP426" i="4"/>
  <c r="AP401" i="4"/>
  <c r="AP54" i="4"/>
  <c r="AN366" i="4"/>
  <c r="AA334" i="4"/>
  <c r="AB334" i="4" s="1"/>
  <c r="AC334" i="4" s="1"/>
  <c r="AQ470" i="4"/>
  <c r="AP110" i="4"/>
  <c r="AB236" i="4"/>
  <c r="AA359" i="4"/>
  <c r="AQ282" i="4"/>
  <c r="AB295" i="4"/>
  <c r="AR88" i="4"/>
  <c r="BE88" i="4" s="1"/>
  <c r="AA478" i="4"/>
  <c r="AA318" i="4"/>
  <c r="AP337" i="4"/>
  <c r="AB141" i="4"/>
  <c r="AC141" i="4" s="1"/>
  <c r="Z349" i="4"/>
  <c r="AA349" i="4" s="1"/>
  <c r="AB349" i="4" s="1"/>
  <c r="AC349" i="4" s="1"/>
  <c r="AQ170" i="4"/>
  <c r="Z395" i="4"/>
  <c r="AB210" i="4"/>
  <c r="X184" i="4"/>
  <c r="AC148" i="4"/>
  <c r="Z234" i="4"/>
  <c r="AO233" i="4"/>
  <c r="AA35" i="4"/>
  <c r="AA179" i="4"/>
  <c r="Z335" i="4"/>
  <c r="AA404" i="4"/>
  <c r="AP467" i="4"/>
  <c r="Z471" i="4"/>
  <c r="AQ215" i="4"/>
  <c r="X382" i="4"/>
  <c r="AO354" i="4"/>
  <c r="Z315" i="4"/>
  <c r="AC171" i="4"/>
  <c r="AD171" i="4" s="1"/>
  <c r="AA75" i="4"/>
  <c r="AB75" i="4" s="1"/>
  <c r="Y100" i="4"/>
  <c r="AN461" i="4"/>
  <c r="Z276" i="4"/>
  <c r="AA276" i="4" s="1"/>
  <c r="AB276" i="4" s="1"/>
  <c r="AC276" i="4" s="1"/>
  <c r="Z30" i="4"/>
  <c r="AA142" i="4"/>
  <c r="AB142" i="4" s="1"/>
  <c r="AO186" i="4"/>
  <c r="X290" i="4"/>
  <c r="AA262" i="4"/>
  <c r="AO155" i="4"/>
  <c r="AN137" i="4"/>
  <c r="AA251" i="4"/>
  <c r="AA191" i="4"/>
  <c r="AB419" i="4"/>
  <c r="AA373" i="4"/>
  <c r="AN27" i="4"/>
  <c r="Z350" i="4"/>
  <c r="AP35" i="4"/>
  <c r="BC35" i="4" s="1"/>
  <c r="Z226" i="4"/>
  <c r="Y446" i="4"/>
  <c r="AQ471" i="4"/>
  <c r="Y206" i="4"/>
  <c r="Y361" i="4"/>
  <c r="AA481" i="4"/>
  <c r="AP222" i="4"/>
  <c r="Y170" i="4"/>
  <c r="AO71" i="4"/>
  <c r="AO5" i="4"/>
  <c r="AA252" i="4"/>
  <c r="AQ24" i="4"/>
  <c r="Y235" i="4"/>
  <c r="AN301" i="4"/>
  <c r="Y85" i="4"/>
  <c r="Z85" i="4" s="1"/>
  <c r="AA85" i="4" s="1"/>
  <c r="Z285" i="4"/>
  <c r="AA285" i="4" s="1"/>
  <c r="AB285" i="4" s="1"/>
  <c r="AC285" i="4" s="1"/>
  <c r="AB410" i="4"/>
  <c r="Z448" i="4"/>
  <c r="AO3" i="4"/>
  <c r="BB3" i="4" s="1"/>
  <c r="AB473" i="4"/>
  <c r="Y371" i="4"/>
  <c r="AN190" i="4"/>
  <c r="Y17" i="4"/>
  <c r="AA123" i="4"/>
  <c r="X117" i="4"/>
  <c r="AO329" i="4"/>
  <c r="Z257" i="4"/>
  <c r="AO72" i="4"/>
  <c r="BB72" i="4" s="1"/>
  <c r="AN66" i="4"/>
  <c r="AP448" i="4"/>
  <c r="AN119" i="4"/>
  <c r="BA119" i="4" s="1"/>
  <c r="AO216" i="4"/>
  <c r="AO283" i="4"/>
  <c r="Z239" i="4"/>
  <c r="AN103" i="4"/>
  <c r="X224" i="4"/>
  <c r="Z12" i="4"/>
  <c r="AN48" i="4"/>
  <c r="Z348" i="4"/>
  <c r="Z293" i="4"/>
  <c r="AA293" i="4" s="1"/>
  <c r="AB293" i="4" s="1"/>
  <c r="AC293" i="4" s="1"/>
  <c r="AM43" i="4"/>
  <c r="AZ43" i="4" s="1"/>
  <c r="AM402" i="4"/>
  <c r="AZ402" i="4" s="1"/>
  <c r="AC193" i="4"/>
  <c r="AP340" i="4"/>
  <c r="AN87" i="4"/>
  <c r="AN466" i="4"/>
  <c r="BA466" i="4" s="1"/>
  <c r="AO201" i="4"/>
  <c r="BB201" i="4" s="1"/>
  <c r="AM154" i="4"/>
  <c r="Y105" i="4"/>
  <c r="Z105" i="4" s="1"/>
  <c r="AP416" i="4"/>
  <c r="X216" i="4"/>
  <c r="AB434" i="4"/>
  <c r="AC211" i="4"/>
  <c r="Y200" i="4"/>
  <c r="AP442" i="4"/>
  <c r="AN483" i="4"/>
  <c r="BA483" i="4" s="1"/>
  <c r="Z379" i="4"/>
  <c r="AB399" i="4"/>
  <c r="B5" i="2"/>
  <c r="Z628" i="4" l="1"/>
  <c r="AA628" i="4" s="1"/>
  <c r="AA794" i="4"/>
  <c r="BB155" i="4"/>
  <c r="AP155" i="4"/>
  <c r="AQ755" i="4"/>
  <c r="AC814" i="4"/>
  <c r="BD355" i="4"/>
  <c r="AR355" i="4"/>
  <c r="BE355" i="4" s="1"/>
  <c r="BB192" i="4"/>
  <c r="AP192" i="4"/>
  <c r="BC192" i="4" s="1"/>
  <c r="BB191" i="4"/>
  <c r="AP191" i="4"/>
  <c r="BC399" i="4"/>
  <c r="AQ399" i="4"/>
  <c r="BA264" i="4"/>
  <c r="AO264" i="4"/>
  <c r="BB127" i="4"/>
  <c r="AP127" i="4"/>
  <c r="BB182" i="4"/>
  <c r="AP182" i="4"/>
  <c r="BB109" i="4"/>
  <c r="AP109" i="4"/>
  <c r="BC418" i="4"/>
  <c r="AQ418" i="4"/>
  <c r="BB378" i="4"/>
  <c r="AP378" i="4"/>
  <c r="BB19" i="4"/>
  <c r="AP19" i="4"/>
  <c r="BD196" i="4"/>
  <c r="AR196" i="4"/>
  <c r="BE196" i="4" s="1"/>
  <c r="BA219" i="4"/>
  <c r="AO219" i="4"/>
  <c r="BA29" i="4"/>
  <c r="AO29" i="4"/>
  <c r="BB232" i="4"/>
  <c r="AP232" i="4"/>
  <c r="BD174" i="4"/>
  <c r="AR174" i="4"/>
  <c r="BE174" i="4" s="1"/>
  <c r="BA353" i="4"/>
  <c r="AO353" i="4"/>
  <c r="BA408" i="4"/>
  <c r="AO408" i="4"/>
  <c r="BB477" i="4"/>
  <c r="AP477" i="4"/>
  <c r="BA463" i="4"/>
  <c r="AO463" i="4"/>
  <c r="AP463" i="4" s="1"/>
  <c r="BC463" i="4" s="1"/>
  <c r="BB274" i="4"/>
  <c r="AP274" i="4"/>
  <c r="BC117" i="4"/>
  <c r="AQ117" i="4"/>
  <c r="BC334" i="4"/>
  <c r="AQ334" i="4"/>
  <c r="BB629" i="4"/>
  <c r="AP629" i="4"/>
  <c r="BC619" i="4"/>
  <c r="AQ619" i="4"/>
  <c r="BB822" i="4"/>
  <c r="AP822" i="4"/>
  <c r="BD536" i="4"/>
  <c r="AR536" i="4"/>
  <c r="BE536" i="4" s="1"/>
  <c r="BD706" i="4"/>
  <c r="AR706" i="4"/>
  <c r="BE706" i="4" s="1"/>
  <c r="AZ490" i="4"/>
  <c r="AN490" i="4"/>
  <c r="BB514" i="4"/>
  <c r="AP514" i="4"/>
  <c r="BA758" i="4"/>
  <c r="AO758" i="4"/>
  <c r="BD658" i="4"/>
  <c r="AR658" i="4"/>
  <c r="BE658" i="4" s="1"/>
  <c r="BB588" i="4"/>
  <c r="AP588" i="4"/>
  <c r="AZ700" i="4"/>
  <c r="AN700" i="4"/>
  <c r="AZ528" i="4"/>
  <c r="AN528" i="4"/>
  <c r="BC678" i="4"/>
  <c r="AQ678" i="4"/>
  <c r="BC813" i="4"/>
  <c r="AQ813" i="4"/>
  <c r="BB703" i="4"/>
  <c r="AQ703" i="4"/>
  <c r="BD703" i="4" s="1"/>
  <c r="AP703" i="4"/>
  <c r="BC592" i="4"/>
  <c r="AQ592" i="4"/>
  <c r="BA49" i="4"/>
  <c r="AO49" i="4"/>
  <c r="BB499" i="4"/>
  <c r="AP499" i="4"/>
  <c r="BD597" i="4"/>
  <c r="AR597" i="4"/>
  <c r="BE597" i="4" s="1"/>
  <c r="BB688" i="4"/>
  <c r="AP688" i="4"/>
  <c r="AQ688" i="4" s="1"/>
  <c r="BD688" i="4" s="1"/>
  <c r="BA352" i="4"/>
  <c r="AO352" i="4"/>
  <c r="BB266" i="4"/>
  <c r="AP266" i="4"/>
  <c r="BC266" i="4" s="1"/>
  <c r="BA205" i="4"/>
  <c r="AO205" i="4"/>
  <c r="BB205" i="4" s="1"/>
  <c r="BA322" i="4"/>
  <c r="AO322" i="4"/>
  <c r="AP322" i="4" s="1"/>
  <c r="BC309" i="4"/>
  <c r="AQ309" i="4"/>
  <c r="BD309" i="4" s="1"/>
  <c r="BD409" i="4"/>
  <c r="AR409" i="4"/>
  <c r="BE409" i="4" s="1"/>
  <c r="BC14" i="4"/>
  <c r="AQ14" i="4"/>
  <c r="BD14" i="4" s="1"/>
  <c r="AR14" i="4"/>
  <c r="BE14" i="4" s="1"/>
  <c r="BA293" i="4"/>
  <c r="AO293" i="4"/>
  <c r="BB147" i="4"/>
  <c r="AP147" i="4"/>
  <c r="BC147" i="4" s="1"/>
  <c r="AZ722" i="4"/>
  <c r="AO722" i="4"/>
  <c r="BB722" i="4" s="1"/>
  <c r="AN722" i="4"/>
  <c r="AP722" i="4" s="1"/>
  <c r="BC722" i="4" s="1"/>
  <c r="BC487" i="4"/>
  <c r="AR487" i="4"/>
  <c r="BE487" i="4" s="1"/>
  <c r="AQ487" i="4"/>
  <c r="BD487" i="4" s="1"/>
  <c r="BB792" i="4"/>
  <c r="AP792" i="4"/>
  <c r="BC792" i="4" s="1"/>
  <c r="AR792" i="4"/>
  <c r="BE792" i="4" s="1"/>
  <c r="AQ792" i="4"/>
  <c r="BD792" i="4" s="1"/>
  <c r="BB826" i="4"/>
  <c r="AP826" i="4"/>
  <c r="BC826" i="4" s="1"/>
  <c r="BC775" i="4"/>
  <c r="AQ775" i="4"/>
  <c r="BD775" i="4" s="1"/>
  <c r="AR775" i="4"/>
  <c r="BE775" i="4" s="1"/>
  <c r="BD211" i="4"/>
  <c r="AR211" i="4"/>
  <c r="BE211" i="4" s="1"/>
  <c r="BB554" i="4"/>
  <c r="AR554" i="4"/>
  <c r="BE554" i="4" s="1"/>
  <c r="AQ554" i="4"/>
  <c r="BD554" i="4" s="1"/>
  <c r="AP554" i="4"/>
  <c r="BC554" i="4" s="1"/>
  <c r="BA497" i="4"/>
  <c r="AO497" i="4"/>
  <c r="AP497" i="4" s="1"/>
  <c r="BA743" i="4"/>
  <c r="AO743" i="4"/>
  <c r="BB663" i="4"/>
  <c r="AP663" i="4"/>
  <c r="AQ663" i="4" s="1"/>
  <c r="BD663" i="4" s="1"/>
  <c r="BC598" i="4"/>
  <c r="AQ598" i="4"/>
  <c r="BD598" i="4" s="1"/>
  <c r="AR598" i="4"/>
  <c r="BE598" i="4" s="1"/>
  <c r="BD661" i="4"/>
  <c r="AR661" i="4"/>
  <c r="BE661" i="4" s="1"/>
  <c r="BA558" i="4"/>
  <c r="AO558" i="4"/>
  <c r="BB715" i="4"/>
  <c r="AP715" i="4"/>
  <c r="AQ715" i="4" s="1"/>
  <c r="BD715" i="4" s="1"/>
  <c r="BB830" i="4"/>
  <c r="AQ830" i="4"/>
  <c r="BD830" i="4" s="1"/>
  <c r="AP830" i="4"/>
  <c r="BB707" i="4"/>
  <c r="AP707" i="4"/>
  <c r="AQ707" i="4"/>
  <c r="BD707" i="4" s="1"/>
  <c r="BC469" i="4"/>
  <c r="AR469" i="4"/>
  <c r="BE469" i="4" s="1"/>
  <c r="AQ469" i="4"/>
  <c r="BD469" i="4" s="1"/>
  <c r="BA135" i="4"/>
  <c r="AO135" i="4"/>
  <c r="AP135" i="4" s="1"/>
  <c r="BC135" i="4" s="1"/>
  <c r="BD140" i="4"/>
  <c r="AR140" i="4"/>
  <c r="BE140" i="4" s="1"/>
  <c r="BA164" i="4"/>
  <c r="AO164" i="4"/>
  <c r="BB164" i="4" s="1"/>
  <c r="AP164" i="4"/>
  <c r="BC164" i="4" s="1"/>
  <c r="BB460" i="4"/>
  <c r="AP460" i="4"/>
  <c r="AQ460" i="4"/>
  <c r="BD460" i="4" s="1"/>
  <c r="BA38" i="4"/>
  <c r="AO38" i="4"/>
  <c r="AP38" i="4" s="1"/>
  <c r="BC38" i="4" s="1"/>
  <c r="BA126" i="4"/>
  <c r="AO126" i="4"/>
  <c r="AP126" i="4"/>
  <c r="BC126" i="4" s="1"/>
  <c r="BC100" i="4"/>
  <c r="AQ100" i="4"/>
  <c r="BD100" i="4" s="1"/>
  <c r="AR100" i="4"/>
  <c r="BE100" i="4" s="1"/>
  <c r="BB134" i="4"/>
  <c r="AP134" i="4"/>
  <c r="BB445" i="4"/>
  <c r="AP445" i="4"/>
  <c r="BC422" i="4"/>
  <c r="AQ422" i="4"/>
  <c r="AZ403" i="4"/>
  <c r="AO403" i="4"/>
  <c r="BB403" i="4" s="1"/>
  <c r="AN403" i="4"/>
  <c r="BB567" i="4"/>
  <c r="AP567" i="4"/>
  <c r="BB846" i="4"/>
  <c r="AP846" i="4"/>
  <c r="AQ846" i="4"/>
  <c r="BD846" i="4" s="1"/>
  <c r="BD279" i="4"/>
  <c r="AR279" i="4"/>
  <c r="BE279" i="4" s="1"/>
  <c r="BA415" i="4"/>
  <c r="AO415" i="4"/>
  <c r="BD242" i="4"/>
  <c r="AR242" i="4"/>
  <c r="BE242" i="4" s="1"/>
  <c r="BB311" i="4"/>
  <c r="AP311" i="4"/>
  <c r="BC177" i="4"/>
  <c r="AQ177" i="4"/>
  <c r="BC843" i="4"/>
  <c r="AQ843" i="4"/>
  <c r="AO769" i="4"/>
  <c r="BA769" i="4"/>
  <c r="AP575" i="4"/>
  <c r="BB575" i="4"/>
  <c r="BD92" i="4"/>
  <c r="AR92" i="4"/>
  <c r="BE92" i="4" s="1"/>
  <c r="BB350" i="4"/>
  <c r="AP350" i="4"/>
  <c r="AP847" i="4"/>
  <c r="BB847" i="4"/>
  <c r="BB199" i="4"/>
  <c r="AQ199" i="4"/>
  <c r="BD199" i="4" s="1"/>
  <c r="AP199" i="4"/>
  <c r="AQ93" i="4"/>
  <c r="BC93" i="4"/>
  <c r="BC364" i="4"/>
  <c r="AQ364" i="4"/>
  <c r="BC621" i="4"/>
  <c r="AQ621" i="4"/>
  <c r="BA7" i="4"/>
  <c r="AO7" i="4"/>
  <c r="AP7" i="4" s="1"/>
  <c r="BC7" i="4" s="1"/>
  <c r="AZ622" i="4"/>
  <c r="AN622" i="4"/>
  <c r="AA730" i="4"/>
  <c r="AC730" i="4"/>
  <c r="AB730" i="4"/>
  <c r="BA217" i="4"/>
  <c r="AO217" i="4"/>
  <c r="AP217" i="4" s="1"/>
  <c r="BA659" i="4"/>
  <c r="AO659" i="4"/>
  <c r="BC609" i="4"/>
  <c r="AR609" i="4"/>
  <c r="BE609" i="4" s="1"/>
  <c r="AQ609" i="4"/>
  <c r="BD609" i="4" s="1"/>
  <c r="AZ166" i="4"/>
  <c r="AN166" i="4"/>
  <c r="AQ332" i="4"/>
  <c r="BC332" i="4"/>
  <c r="AZ725" i="4"/>
  <c r="AN725" i="4"/>
  <c r="BA725" i="4" s="1"/>
  <c r="BC328" i="4"/>
  <c r="AR328" i="4"/>
  <c r="BE328" i="4" s="1"/>
  <c r="AQ328" i="4"/>
  <c r="BD328" i="4" s="1"/>
  <c r="BC857" i="4"/>
  <c r="AQ857" i="4"/>
  <c r="BA102" i="4"/>
  <c r="AO102" i="4"/>
  <c r="BC105" i="4"/>
  <c r="AQ105" i="4"/>
  <c r="BD569" i="4"/>
  <c r="AR569" i="4"/>
  <c r="BE569" i="4" s="1"/>
  <c r="BC821" i="4"/>
  <c r="AQ821" i="4"/>
  <c r="BD357" i="4"/>
  <c r="AR357" i="4"/>
  <c r="BE357" i="4" s="1"/>
  <c r="AZ568" i="4"/>
  <c r="AO568" i="4"/>
  <c r="BB568" i="4" s="1"/>
  <c r="AN568" i="4"/>
  <c r="BB667" i="4"/>
  <c r="AP667" i="4"/>
  <c r="BC667" i="4" s="1"/>
  <c r="BB265" i="4"/>
  <c r="AP265" i="4"/>
  <c r="BA724" i="4"/>
  <c r="AO724" i="4"/>
  <c r="BB724" i="4" s="1"/>
  <c r="BC207" i="4"/>
  <c r="AQ207" i="4"/>
  <c r="BD207" i="4" s="1"/>
  <c r="BB180" i="4"/>
  <c r="BB287" i="4"/>
  <c r="AP287" i="4"/>
  <c r="BC287" i="4" s="1"/>
  <c r="AZ338" i="4"/>
  <c r="AN338" i="4"/>
  <c r="BA462" i="4"/>
  <c r="AO462" i="4"/>
  <c r="BA771" i="4"/>
  <c r="BB519" i="4"/>
  <c r="AP519" i="4"/>
  <c r="BC735" i="4"/>
  <c r="AQ735" i="4"/>
  <c r="AO771" i="4"/>
  <c r="AP771" i="4" s="1"/>
  <c r="BB523" i="4"/>
  <c r="AP523" i="4"/>
  <c r="AO34" i="4"/>
  <c r="BA34" i="4"/>
  <c r="BC787" i="4"/>
  <c r="AQ787" i="4"/>
  <c r="BB625" i="4"/>
  <c r="AP625" i="4"/>
  <c r="BA815" i="4"/>
  <c r="AO815" i="4"/>
  <c r="BB446" i="4"/>
  <c r="AP446" i="4"/>
  <c r="BC544" i="4"/>
  <c r="AQ544" i="4"/>
  <c r="AB275" i="4"/>
  <c r="AC275" i="4" s="1"/>
  <c r="AD275" i="4" s="1"/>
  <c r="Q275" i="1" s="1"/>
  <c r="AR411" i="4"/>
  <c r="BE411" i="4" s="1"/>
  <c r="BB12" i="4"/>
  <c r="AP12" i="4"/>
  <c r="AQ636" i="4"/>
  <c r="BD636" i="4" s="1"/>
  <c r="BA644" i="4"/>
  <c r="AO644" i="4"/>
  <c r="BA493" i="4"/>
  <c r="AO493" i="4"/>
  <c r="AQ493" i="4" s="1"/>
  <c r="BD493" i="4" s="1"/>
  <c r="BC124" i="4"/>
  <c r="AQ124" i="4"/>
  <c r="AO414" i="4"/>
  <c r="BA414" i="4"/>
  <c r="AP553" i="4"/>
  <c r="BB553" i="4"/>
  <c r="AP291" i="4"/>
  <c r="BC291" i="4" s="1"/>
  <c r="BB614" i="4"/>
  <c r="AP614" i="4"/>
  <c r="AP807" i="4"/>
  <c r="BA13" i="4"/>
  <c r="BA637" i="4"/>
  <c r="AO637" i="4"/>
  <c r="BB845" i="4"/>
  <c r="AP413" i="4"/>
  <c r="AR262" i="4"/>
  <c r="BE262" i="4" s="1"/>
  <c r="AO540" i="4"/>
  <c r="BC374" i="4"/>
  <c r="AR374" i="4"/>
  <c r="BE374" i="4" s="1"/>
  <c r="BC268" i="4"/>
  <c r="AR268" i="4"/>
  <c r="BE268" i="4" s="1"/>
  <c r="AQ297" i="4"/>
  <c r="AQ106" i="4"/>
  <c r="Z703" i="4"/>
  <c r="BC358" i="4"/>
  <c r="AR358" i="4"/>
  <c r="BE358" i="4" s="1"/>
  <c r="BA23" i="4"/>
  <c r="AZ437" i="4"/>
  <c r="AN437" i="4"/>
  <c r="AZ694" i="4"/>
  <c r="AN694" i="4"/>
  <c r="BD236" i="4"/>
  <c r="AR236" i="4"/>
  <c r="BE236" i="4" s="1"/>
  <c r="BB175" i="4"/>
  <c r="AP175" i="4"/>
  <c r="BC728" i="4"/>
  <c r="AQ728" i="4"/>
  <c r="AQ454" i="4"/>
  <c r="BC454" i="4"/>
  <c r="BB152" i="4"/>
  <c r="BA635" i="4"/>
  <c r="AQ79" i="4"/>
  <c r="BC79" i="4"/>
  <c r="BB40" i="4"/>
  <c r="AP40" i="4"/>
  <c r="BC260" i="4"/>
  <c r="AQ260" i="4"/>
  <c r="BD260" i="4" s="1"/>
  <c r="BB151" i="4"/>
  <c r="AP151" i="4"/>
  <c r="BB585" i="4"/>
  <c r="BB689" i="4"/>
  <c r="AP689" i="4"/>
  <c r="AP462" i="4"/>
  <c r="BC462" i="4" s="1"/>
  <c r="AZ365" i="4"/>
  <c r="AN365" i="4"/>
  <c r="AO851" i="4"/>
  <c r="AP851" i="4" s="1"/>
  <c r="BA529" i="4"/>
  <c r="AO529" i="4"/>
  <c r="BB321" i="4"/>
  <c r="AQ321" i="4"/>
  <c r="BD321" i="4" s="1"/>
  <c r="BC55" i="4"/>
  <c r="BC121" i="4"/>
  <c r="AR121" i="4"/>
  <c r="BE121" i="4" s="1"/>
  <c r="BA651" i="4"/>
  <c r="AZ698" i="4"/>
  <c r="AR748" i="4"/>
  <c r="BE748" i="4" s="1"/>
  <c r="BA842" i="4"/>
  <c r="AP842" i="4"/>
  <c r="BB41" i="4"/>
  <c r="AP41" i="4"/>
  <c r="BC455" i="4"/>
  <c r="AR455" i="4"/>
  <c r="BE455" i="4" s="1"/>
  <c r="BB664" i="4"/>
  <c r="AR108" i="4"/>
  <c r="BE108" i="4" s="1"/>
  <c r="AQ358" i="4"/>
  <c r="BD358" i="4" s="1"/>
  <c r="AQ381" i="4"/>
  <c r="BB383" i="4"/>
  <c r="BB804" i="4"/>
  <c r="BB557" i="4"/>
  <c r="AP557" i="4"/>
  <c r="AR636" i="4"/>
  <c r="BE636" i="4" s="1"/>
  <c r="AQ394" i="4"/>
  <c r="BC394" i="4"/>
  <c r="AO168" i="4"/>
  <c r="AP168" i="4" s="1"/>
  <c r="BC168" i="4" s="1"/>
  <c r="BA168" i="4"/>
  <c r="AP23" i="4"/>
  <c r="BC432" i="4"/>
  <c r="AQ432" i="4"/>
  <c r="AZ275" i="4"/>
  <c r="AO275" i="4"/>
  <c r="AO410" i="4"/>
  <c r="BA410" i="4"/>
  <c r="BC613" i="4"/>
  <c r="AQ613" i="4"/>
  <c r="AZ589" i="4"/>
  <c r="AN589" i="4"/>
  <c r="AP152" i="4"/>
  <c r="BA802" i="4"/>
  <c r="AP802" i="4"/>
  <c r="AO21" i="4"/>
  <c r="AP21" i="4" s="1"/>
  <c r="BC21" i="4" s="1"/>
  <c r="BA21" i="4"/>
  <c r="AO456" i="4"/>
  <c r="BA456" i="4"/>
  <c r="BC32" i="4"/>
  <c r="AQ32" i="4"/>
  <c r="BB176" i="4"/>
  <c r="AP176" i="4"/>
  <c r="AZ303" i="4"/>
  <c r="AN303" i="4"/>
  <c r="BB400" i="4"/>
  <c r="AP400" i="4"/>
  <c r="AQ639" i="4"/>
  <c r="BC639" i="4"/>
  <c r="BA770" i="4"/>
  <c r="AO770" i="4"/>
  <c r="BA291" i="4"/>
  <c r="BC330" i="4"/>
  <c r="AR330" i="4"/>
  <c r="BE330" i="4" s="1"/>
  <c r="AO326" i="4"/>
  <c r="AP321" i="4"/>
  <c r="BC321" i="4" s="1"/>
  <c r="AQ55" i="4"/>
  <c r="BD55" i="4" s="1"/>
  <c r="AO651" i="4"/>
  <c r="AP651" i="4" s="1"/>
  <c r="BC651" i="4" s="1"/>
  <c r="BA512" i="4"/>
  <c r="BB380" i="4"/>
  <c r="AQ240" i="4"/>
  <c r="BD240" i="4" s="1"/>
  <c r="AN601" i="4"/>
  <c r="AZ129" i="4"/>
  <c r="AN129" i="4"/>
  <c r="AP13" i="4"/>
  <c r="AQ13" i="4" s="1"/>
  <c r="BD13" i="4" s="1"/>
  <c r="BB692" i="4"/>
  <c r="AR692" i="4"/>
  <c r="BE692" i="4" s="1"/>
  <c r="AP664" i="4"/>
  <c r="BC664" i="4" s="1"/>
  <c r="BC738" i="4"/>
  <c r="AR738" i="4"/>
  <c r="BE738" i="4" s="1"/>
  <c r="BD50" i="4"/>
  <c r="AR50" i="4"/>
  <c r="BE50" i="4" s="1"/>
  <c r="BB670" i="4"/>
  <c r="AQ670" i="4"/>
  <c r="BD670" i="4" s="1"/>
  <c r="BB37" i="4"/>
  <c r="AP37" i="4"/>
  <c r="AP452" i="4"/>
  <c r="BB452" i="4"/>
  <c r="AR253" i="4"/>
  <c r="BE253" i="4" s="1"/>
  <c r="BD253" i="4"/>
  <c r="BB331" i="4"/>
  <c r="AP331" i="4"/>
  <c r="BB159" i="4"/>
  <c r="AP159" i="4"/>
  <c r="BA835" i="4"/>
  <c r="AP835" i="4"/>
  <c r="BC835" i="4" s="1"/>
  <c r="AP717" i="4"/>
  <c r="BB717" i="4"/>
  <c r="AQ717" i="4"/>
  <c r="BD717" i="4" s="1"/>
  <c r="AQ291" i="4"/>
  <c r="BD291" i="4" s="1"/>
  <c r="AZ391" i="4"/>
  <c r="AN391" i="4"/>
  <c r="AR115" i="4"/>
  <c r="BE115" i="4" s="1"/>
  <c r="BC779" i="4"/>
  <c r="AQ779" i="4"/>
  <c r="BA335" i="4"/>
  <c r="AP335" i="4"/>
  <c r="AZ860" i="4"/>
  <c r="AP860" i="4"/>
  <c r="AP146" i="4"/>
  <c r="AQ380" i="4"/>
  <c r="BD380" i="4" s="1"/>
  <c r="BB750" i="4"/>
  <c r="AP750" i="4"/>
  <c r="AR240" i="4"/>
  <c r="BE240" i="4" s="1"/>
  <c r="BC733" i="4"/>
  <c r="AR733" i="4"/>
  <c r="BE733" i="4" s="1"/>
  <c r="AP387" i="4"/>
  <c r="AR576" i="4"/>
  <c r="BE576" i="4" s="1"/>
  <c r="BA824" i="4"/>
  <c r="AO824" i="4"/>
  <c r="BA208" i="4"/>
  <c r="AP208" i="4"/>
  <c r="AP226" i="4"/>
  <c r="AQ501" i="4"/>
  <c r="AQ39" i="4"/>
  <c r="AP729" i="4"/>
  <c r="AP17" i="4"/>
  <c r="AP323" i="4"/>
  <c r="AR582" i="4"/>
  <c r="BE582" i="4" s="1"/>
  <c r="BD582" i="4"/>
  <c r="BA776" i="4"/>
  <c r="AO776" i="4"/>
  <c r="BB459" i="4"/>
  <c r="AP459" i="4"/>
  <c r="BC77" i="4"/>
  <c r="AQ77" i="4"/>
  <c r="BA580" i="4"/>
  <c r="AO580" i="4"/>
  <c r="BA114" i="4"/>
  <c r="AO114" i="4"/>
  <c r="BD417" i="4"/>
  <c r="AR417" i="4"/>
  <c r="BE417" i="4" s="1"/>
  <c r="BB841" i="4"/>
  <c r="AP841" i="4"/>
  <c r="BA608" i="4"/>
  <c r="AO608" i="4"/>
  <c r="BC67" i="4"/>
  <c r="AQ67" i="4"/>
  <c r="BD478" i="4"/>
  <c r="AR478" i="4"/>
  <c r="BE478" i="4" s="1"/>
  <c r="BA611" i="4"/>
  <c r="AO611" i="4"/>
  <c r="AP611" i="4" s="1"/>
  <c r="BC611" i="4" s="1"/>
  <c r="BD4" i="4"/>
  <c r="AR4" i="4"/>
  <c r="BE4" i="4" s="1"/>
  <c r="AN163" i="4"/>
  <c r="AZ163" i="4"/>
  <c r="BB344" i="4"/>
  <c r="AP344" i="4"/>
  <c r="AO635" i="4"/>
  <c r="AP635" i="4" s="1"/>
  <c r="BC635" i="4" s="1"/>
  <c r="BC143" i="4"/>
  <c r="AQ143" i="4"/>
  <c r="BD143" i="4" s="1"/>
  <c r="AP247" i="4"/>
  <c r="BC247" i="4" s="1"/>
  <c r="BA136" i="4"/>
  <c r="AO136" i="4"/>
  <c r="BB503" i="4"/>
  <c r="AP503" i="4"/>
  <c r="AZ153" i="4"/>
  <c r="AN153" i="4"/>
  <c r="BA587" i="4"/>
  <c r="AO587" i="4"/>
  <c r="BA789" i="4"/>
  <c r="AQ789" i="4"/>
  <c r="AO278" i="4"/>
  <c r="BC386" i="4"/>
  <c r="AQ386" i="4"/>
  <c r="BD386" i="4" s="1"/>
  <c r="BC189" i="4"/>
  <c r="AQ189" i="4"/>
  <c r="AO464" i="4"/>
  <c r="BA464" i="4"/>
  <c r="BB473" i="4"/>
  <c r="AP473" i="4"/>
  <c r="BA120" i="4"/>
  <c r="AO120" i="4"/>
  <c r="BB630" i="4"/>
  <c r="AZ486" i="4"/>
  <c r="AO486" i="4"/>
  <c r="BC314" i="4"/>
  <c r="AQ314" i="4"/>
  <c r="BB430" i="4"/>
  <c r="AP430" i="4"/>
  <c r="BA718" i="4"/>
  <c r="AO718" i="4"/>
  <c r="BC123" i="4"/>
  <c r="AQ123" i="4"/>
  <c r="AZ507" i="4"/>
  <c r="AN507" i="4"/>
  <c r="BC687" i="4"/>
  <c r="AQ687" i="4"/>
  <c r="BB566" i="4"/>
  <c r="AP566" i="4"/>
  <c r="BA70" i="4"/>
  <c r="AQ70" i="4"/>
  <c r="BD70" i="4" s="1"/>
  <c r="AP630" i="4"/>
  <c r="BC234" i="4"/>
  <c r="AQ234" i="4"/>
  <c r="BD139" i="4"/>
  <c r="AR139" i="4"/>
  <c r="BE139" i="4" s="1"/>
  <c r="AQ831" i="4"/>
  <c r="BD831" i="4" s="1"/>
  <c r="BC831" i="4"/>
  <c r="AR831" i="4"/>
  <c r="BE831" i="4" s="1"/>
  <c r="BC795" i="4"/>
  <c r="AQ795" i="4"/>
  <c r="AZ740" i="4"/>
  <c r="AN740" i="4"/>
  <c r="AP70" i="4"/>
  <c r="BC509" i="4"/>
  <c r="AQ509" i="4"/>
  <c r="AP726" i="4"/>
  <c r="BB726" i="4"/>
  <c r="AR260" i="4"/>
  <c r="BE260" i="4" s="1"/>
  <c r="BA300" i="4"/>
  <c r="AO300" i="4"/>
  <c r="BB447" i="4"/>
  <c r="AP447" i="4"/>
  <c r="BD238" i="4"/>
  <c r="AR238" i="4"/>
  <c r="BE238" i="4" s="1"/>
  <c r="BB312" i="4"/>
  <c r="AQ312" i="4"/>
  <c r="BD312" i="4" s="1"/>
  <c r="AO555" i="4"/>
  <c r="BA850" i="4"/>
  <c r="AO850" i="4"/>
  <c r="AN458" i="4"/>
  <c r="BC737" i="4"/>
  <c r="AR737" i="4"/>
  <c r="BE737" i="4" s="1"/>
  <c r="AP491" i="4"/>
  <c r="BA180" i="4"/>
  <c r="AP180" i="4"/>
  <c r="BC180" i="4" s="1"/>
  <c r="AO527" i="4"/>
  <c r="AQ343" i="4"/>
  <c r="AR104" i="4"/>
  <c r="BE104" i="4" s="1"/>
  <c r="AR171" i="4"/>
  <c r="BE171" i="4" s="1"/>
  <c r="AO225" i="4"/>
  <c r="BA225" i="4"/>
  <c r="AO209" i="4"/>
  <c r="BA209" i="4"/>
  <c r="AZ73" i="4"/>
  <c r="AN73" i="4"/>
  <c r="AO73" i="4" s="1"/>
  <c r="BB73" i="4" s="1"/>
  <c r="AP111" i="4"/>
  <c r="BB111" i="4"/>
  <c r="BD83" i="4"/>
  <c r="AR83" i="4"/>
  <c r="BE83" i="4" s="1"/>
  <c r="BB149" i="4"/>
  <c r="AP149" i="4"/>
  <c r="BA612" i="4"/>
  <c r="AP612" i="4"/>
  <c r="BC612" i="4" s="1"/>
  <c r="BC730" i="4"/>
  <c r="Y835" i="4"/>
  <c r="BD781" i="4"/>
  <c r="AR781" i="4"/>
  <c r="BE781" i="4" s="1"/>
  <c r="AP160" i="4"/>
  <c r="BB160" i="4"/>
  <c r="AO612" i="4"/>
  <c r="AZ474" i="4"/>
  <c r="AO474" i="4"/>
  <c r="BA784" i="4"/>
  <c r="AO784" i="4"/>
  <c r="BD367" i="4"/>
  <c r="AR367" i="4"/>
  <c r="BE367" i="4" s="1"/>
  <c r="BA167" i="4"/>
  <c r="AO167" i="4"/>
  <c r="AP585" i="4"/>
  <c r="BC585" i="4" s="1"/>
  <c r="AP36" i="4"/>
  <c r="BB36" i="4"/>
  <c r="BC783" i="4"/>
  <c r="AQ783" i="4"/>
  <c r="BC63" i="4"/>
  <c r="AR63" i="4"/>
  <c r="BE63" i="4" s="1"/>
  <c r="BC336" i="4"/>
  <c r="AQ336" i="4"/>
  <c r="BC248" i="4"/>
  <c r="AO286" i="4"/>
  <c r="BB286" i="4" s="1"/>
  <c r="BB453" i="4"/>
  <c r="AQ453" i="4"/>
  <c r="AR457" i="4"/>
  <c r="BE457" i="4" s="1"/>
  <c r="BB634" i="4"/>
  <c r="AQ634" i="4"/>
  <c r="BB719" i="4"/>
  <c r="AR719" i="4"/>
  <c r="BE719" i="4" s="1"/>
  <c r="BB675" i="4"/>
  <c r="AP675" i="4"/>
  <c r="AQ316" i="4"/>
  <c r="AZ289" i="4"/>
  <c r="AN289" i="4"/>
  <c r="AZ229" i="4"/>
  <c r="AN229" i="4"/>
  <c r="BD649" i="4"/>
  <c r="AR649" i="4"/>
  <c r="BE649" i="4" s="1"/>
  <c r="BA851" i="4"/>
  <c r="BC349" i="4"/>
  <c r="AQ349" i="4"/>
  <c r="BB272" i="4"/>
  <c r="AP272" i="4"/>
  <c r="BD210" i="4"/>
  <c r="AR210" i="4"/>
  <c r="BE210" i="4" s="1"/>
  <c r="AP383" i="4"/>
  <c r="BC383" i="4" s="1"/>
  <c r="AZ723" i="4"/>
  <c r="AN723" i="4"/>
  <c r="BB179" i="4"/>
  <c r="AQ179" i="4"/>
  <c r="BB480" i="4"/>
  <c r="AQ480" i="4"/>
  <c r="BC172" i="4"/>
  <c r="AQ172" i="4"/>
  <c r="AP805" i="4"/>
  <c r="AQ805" i="4" s="1"/>
  <c r="BD805" i="4" s="1"/>
  <c r="BB805" i="4"/>
  <c r="BB542" i="4"/>
  <c r="AP542" i="4"/>
  <c r="AQ730" i="4"/>
  <c r="BD730" i="4" s="1"/>
  <c r="BB546" i="4"/>
  <c r="AP546" i="4"/>
  <c r="BD195" i="4"/>
  <c r="AR195" i="4"/>
  <c r="BE195" i="4" s="1"/>
  <c r="BB52" i="4"/>
  <c r="AP52" i="4"/>
  <c r="BD760" i="4"/>
  <c r="AR760" i="4"/>
  <c r="BE760" i="4" s="1"/>
  <c r="AQ287" i="4"/>
  <c r="BD287" i="4" s="1"/>
  <c r="AP51" i="4"/>
  <c r="BB51" i="4"/>
  <c r="AP493" i="4"/>
  <c r="BC493" i="4" s="1"/>
  <c r="BA198" i="4"/>
  <c r="AP198" i="4"/>
  <c r="AQ585" i="4"/>
  <c r="BD585" i="4" s="1"/>
  <c r="AQ788" i="4"/>
  <c r="BC788" i="4"/>
  <c r="BA421" i="4"/>
  <c r="AP421" i="4"/>
  <c r="AN299" i="4"/>
  <c r="BA299" i="4" s="1"/>
  <c r="AP804" i="4"/>
  <c r="AQ248" i="4"/>
  <c r="BD248" i="4" s="1"/>
  <c r="BC165" i="4"/>
  <c r="AR165" i="4"/>
  <c r="BE165" i="4" s="1"/>
  <c r="AP845" i="4"/>
  <c r="AP540" i="4"/>
  <c r="BC540" i="4" s="1"/>
  <c r="BB207" i="4"/>
  <c r="AR207" i="4"/>
  <c r="BE207" i="4" s="1"/>
  <c r="AO698" i="4"/>
  <c r="BC838" i="4"/>
  <c r="AR838" i="4"/>
  <c r="BE838" i="4" s="1"/>
  <c r="AN249" i="4"/>
  <c r="AO212" i="4"/>
  <c r="AQ485" i="4"/>
  <c r="BD485" i="4" s="1"/>
  <c r="BC443" i="4"/>
  <c r="AR443" i="4"/>
  <c r="BE443" i="4" s="1"/>
  <c r="BA552" i="4"/>
  <c r="AP552" i="4"/>
  <c r="BA318" i="4"/>
  <c r="AQ318" i="4"/>
  <c r="AR485" i="4"/>
  <c r="BE485" i="4" s="1"/>
  <c r="AQ442" i="4"/>
  <c r="BD442" i="4" s="1"/>
  <c r="BC442" i="4"/>
  <c r="AQ416" i="4"/>
  <c r="BC416" i="4"/>
  <c r="AN154" i="4"/>
  <c r="AZ154" i="4"/>
  <c r="AO87" i="4"/>
  <c r="BA87" i="4"/>
  <c r="AQ340" i="4"/>
  <c r="BD340" i="4" s="1"/>
  <c r="BC340" i="4"/>
  <c r="AO48" i="4"/>
  <c r="BB48" i="4" s="1"/>
  <c r="BA48" i="4"/>
  <c r="AO103" i="4"/>
  <c r="BA103" i="4"/>
  <c r="AP283" i="4"/>
  <c r="BB283" i="4"/>
  <c r="AP216" i="4"/>
  <c r="BB216" i="4"/>
  <c r="AQ448" i="4"/>
  <c r="BC448" i="4"/>
  <c r="AO66" i="4"/>
  <c r="BB66" i="4" s="1"/>
  <c r="BA66" i="4"/>
  <c r="AP329" i="4"/>
  <c r="BB329" i="4"/>
  <c r="AQ155" i="4"/>
  <c r="BD155" i="4" s="1"/>
  <c r="BC155" i="4"/>
  <c r="AO190" i="4"/>
  <c r="BA190" i="4"/>
  <c r="AO301" i="4"/>
  <c r="BA301" i="4"/>
  <c r="AR24" i="4"/>
  <c r="BE24" i="4" s="1"/>
  <c r="BD24" i="4"/>
  <c r="AP5" i="4"/>
  <c r="BB5" i="4"/>
  <c r="AP71" i="4"/>
  <c r="BB71" i="4"/>
  <c r="AQ222" i="4"/>
  <c r="BC222" i="4"/>
  <c r="AR471" i="4"/>
  <c r="BE471" i="4" s="1"/>
  <c r="BD471" i="4"/>
  <c r="AO27" i="4"/>
  <c r="BB27" i="4" s="1"/>
  <c r="BA27" i="4"/>
  <c r="AO137" i="4"/>
  <c r="BA137" i="4"/>
  <c r="AP186" i="4"/>
  <c r="BC186" i="4" s="1"/>
  <c r="BB186" i="4"/>
  <c r="AO461" i="4"/>
  <c r="BA461" i="4"/>
  <c r="AP354" i="4"/>
  <c r="BC354" i="4" s="1"/>
  <c r="BB354" i="4"/>
  <c r="AR215" i="4"/>
  <c r="BE215" i="4" s="1"/>
  <c r="BD215" i="4"/>
  <c r="AQ467" i="4"/>
  <c r="BC467" i="4"/>
  <c r="AP233" i="4"/>
  <c r="BB233" i="4"/>
  <c r="AR170" i="4"/>
  <c r="BE170" i="4" s="1"/>
  <c r="BD170" i="4"/>
  <c r="AQ337" i="4"/>
  <c r="BD337" i="4" s="1"/>
  <c r="BC337" i="4"/>
  <c r="AR282" i="4"/>
  <c r="BE282" i="4" s="1"/>
  <c r="BD282" i="4"/>
  <c r="AQ110" i="4"/>
  <c r="BC110" i="4"/>
  <c r="AR470" i="4"/>
  <c r="BE470" i="4" s="1"/>
  <c r="BD470" i="4"/>
  <c r="AO366" i="4"/>
  <c r="BA366" i="4"/>
  <c r="AQ54" i="4"/>
  <c r="BC54" i="4"/>
  <c r="AQ401" i="4"/>
  <c r="BD401" i="4" s="1"/>
  <c r="BC401" i="4"/>
  <c r="AQ426" i="4"/>
  <c r="BC426" i="4"/>
  <c r="AP193" i="4"/>
  <c r="BB193" i="4"/>
  <c r="AQ671" i="4"/>
  <c r="BC671" i="4"/>
  <c r="AP741" i="4"/>
  <c r="BC741" i="4" s="1"/>
  <c r="BB741" i="4"/>
  <c r="AO617" i="4"/>
  <c r="BA617" i="4"/>
  <c r="AQ761" i="4"/>
  <c r="BC761" i="4"/>
  <c r="AP816" i="4"/>
  <c r="BB816" i="4"/>
  <c r="AN496" i="4"/>
  <c r="AZ496" i="4"/>
  <c r="AO799" i="4"/>
  <c r="BB799" i="4" s="1"/>
  <c r="BA799" i="4"/>
  <c r="AQ647" i="4"/>
  <c r="BC647" i="4"/>
  <c r="AP574" i="4"/>
  <c r="BB574" i="4"/>
  <c r="AN762" i="4"/>
  <c r="BA762" i="4" s="1"/>
  <c r="AZ762" i="4"/>
  <c r="AN517" i="4"/>
  <c r="BA517" i="4" s="1"/>
  <c r="AZ517" i="4"/>
  <c r="AP791" i="4"/>
  <c r="BB791" i="4"/>
  <c r="AQ535" i="4"/>
  <c r="BC535" i="4"/>
  <c r="AQ680" i="4"/>
  <c r="BC680" i="4"/>
  <c r="AO628" i="4"/>
  <c r="BB628" i="4" s="1"/>
  <c r="BA628" i="4"/>
  <c r="AN624" i="4"/>
  <c r="BA624" i="4" s="1"/>
  <c r="AZ624" i="4"/>
  <c r="AQ516" i="4"/>
  <c r="BC516" i="4"/>
  <c r="AP524" i="4"/>
  <c r="BC524" i="4" s="1"/>
  <c r="BB524" i="4"/>
  <c r="AP572" i="4"/>
  <c r="BB572" i="4"/>
  <c r="AR642" i="4"/>
  <c r="BE642" i="4" s="1"/>
  <c r="BD642" i="4"/>
  <c r="AO521" i="4"/>
  <c r="BB521" i="4" s="1"/>
  <c r="BA521" i="4"/>
  <c r="AQ606" i="4"/>
  <c r="BC606" i="4"/>
  <c r="AO690" i="4"/>
  <c r="BB690" i="4" s="1"/>
  <c r="BA690" i="4"/>
  <c r="AP806" i="4"/>
  <c r="BB806" i="4"/>
  <c r="AO594" i="4"/>
  <c r="BB594" i="4" s="1"/>
  <c r="BA594" i="4"/>
  <c r="AQ616" i="4"/>
  <c r="BC616" i="4"/>
  <c r="AP749" i="4"/>
  <c r="BB749" i="4"/>
  <c r="AP520" i="4"/>
  <c r="BC520" i="4" s="1"/>
  <c r="BB520" i="4"/>
  <c r="AR780" i="4"/>
  <c r="BE780" i="4" s="1"/>
  <c r="BD780" i="4"/>
  <c r="AR859" i="4"/>
  <c r="BE859" i="4" s="1"/>
  <c r="BD859" i="4"/>
  <c r="AO645" i="4"/>
  <c r="BA645" i="4"/>
  <c r="AQ757" i="4"/>
  <c r="BC757" i="4"/>
  <c r="AR755" i="4"/>
  <c r="BE755" i="4" s="1"/>
  <c r="BD755" i="4"/>
  <c r="AO801" i="4"/>
  <c r="BA801" i="4"/>
  <c r="AO682" i="4"/>
  <c r="BA682" i="4"/>
  <c r="AR502" i="4"/>
  <c r="BE502" i="4" s="1"/>
  <c r="BD502" i="4"/>
  <c r="AP812" i="4"/>
  <c r="BB812" i="4"/>
  <c r="AQ777" i="4"/>
  <c r="BC777" i="4"/>
  <c r="AR745" i="4"/>
  <c r="BE745" i="4" s="1"/>
  <c r="BD745" i="4"/>
  <c r="AQ825" i="4"/>
  <c r="BC825" i="4"/>
  <c r="AP711" i="4"/>
  <c r="BB711" i="4"/>
  <c r="AO577" i="4"/>
  <c r="BA577" i="4"/>
  <c r="AQ379" i="4"/>
  <c r="BC379" i="4"/>
  <c r="AR641" i="4"/>
  <c r="BE641" i="4" s="1"/>
  <c r="BD641" i="4"/>
  <c r="AP705" i="4"/>
  <c r="BB705" i="4"/>
  <c r="AQ518" i="4"/>
  <c r="BC518" i="4"/>
  <c r="AR731" i="4"/>
  <c r="BE731" i="4" s="1"/>
  <c r="BD731" i="4"/>
  <c r="AP856" i="4"/>
  <c r="BB856" i="4"/>
  <c r="AO814" i="4"/>
  <c r="BA814" i="4"/>
  <c r="AQ543" i="4"/>
  <c r="BC543" i="4"/>
  <c r="AQ839" i="4"/>
  <c r="BC839" i="4"/>
  <c r="AO662" i="4"/>
  <c r="BA662" i="4"/>
  <c r="AP620" i="4"/>
  <c r="BB620" i="4"/>
  <c r="AO541" i="4"/>
  <c r="BA541" i="4"/>
  <c r="AQ751" i="4"/>
  <c r="BC751" i="4"/>
  <c r="AQ732" i="4"/>
  <c r="BC732" i="4"/>
  <c r="AR551" i="4"/>
  <c r="BE551" i="4" s="1"/>
  <c r="BD551" i="4"/>
  <c r="AQ693" i="4"/>
  <c r="BC693" i="4"/>
  <c r="AR677" i="4"/>
  <c r="BE677" i="4" s="1"/>
  <c r="BD677" i="4"/>
  <c r="AO655" i="4"/>
  <c r="BA655" i="4"/>
  <c r="AP861" i="4"/>
  <c r="BB861" i="4"/>
  <c r="AR602" i="4"/>
  <c r="BE602" i="4" s="1"/>
  <c r="BD602" i="4"/>
  <c r="AO653" i="4"/>
  <c r="BA653" i="4"/>
  <c r="AO794" i="4"/>
  <c r="BA794" i="4"/>
  <c r="AP545" i="4"/>
  <c r="BB545" i="4"/>
  <c r="AQ632" i="4"/>
  <c r="BC632" i="4"/>
  <c r="AQ672" i="4"/>
  <c r="BC672" i="4"/>
  <c r="AR65" i="4"/>
  <c r="BE65" i="4" s="1"/>
  <c r="BD65" i="4"/>
  <c r="AO532" i="4"/>
  <c r="BA532" i="4"/>
  <c r="AQ579" i="4"/>
  <c r="BC579" i="4"/>
  <c r="AQ837" i="4"/>
  <c r="BC837" i="4"/>
  <c r="AR754" i="4"/>
  <c r="BE754" i="4" s="1"/>
  <c r="BD754" i="4"/>
  <c r="AR657" i="4"/>
  <c r="BE657" i="4" s="1"/>
  <c r="BD657" i="4"/>
  <c r="AQ633" i="4"/>
  <c r="BC633" i="4"/>
  <c r="AP472" i="4"/>
  <c r="BB472" i="4"/>
  <c r="AQ269" i="4"/>
  <c r="BC269" i="4"/>
  <c r="AN370" i="4"/>
  <c r="AZ370" i="4"/>
  <c r="AR80" i="4"/>
  <c r="BE80" i="4" s="1"/>
  <c r="BD80" i="4"/>
  <c r="AO434" i="4"/>
  <c r="BA434" i="4"/>
  <c r="AQ118" i="4"/>
  <c r="BC118" i="4"/>
  <c r="AP406" i="4"/>
  <c r="BB406" i="4"/>
  <c r="AP150" i="4"/>
  <c r="BB150" i="4"/>
  <c r="AQ230" i="4"/>
  <c r="BC230" i="4"/>
  <c r="AQ390" i="4"/>
  <c r="BC390" i="4"/>
  <c r="AQ319" i="4"/>
  <c r="BC319" i="4"/>
  <c r="AR339" i="4"/>
  <c r="BE339" i="4" s="1"/>
  <c r="BD339" i="4"/>
  <c r="AO91" i="4"/>
  <c r="BA91" i="4"/>
  <c r="AO439" i="4"/>
  <c r="BA439" i="4"/>
  <c r="AR348" i="4"/>
  <c r="BE348" i="4" s="1"/>
  <c r="BD348" i="4"/>
  <c r="AP405" i="4"/>
  <c r="BB405" i="4"/>
  <c r="AQ252" i="4"/>
  <c r="BC252" i="4"/>
  <c r="AO58" i="4"/>
  <c r="BA58" i="4"/>
  <c r="AR327" i="4"/>
  <c r="BE327" i="4" s="1"/>
  <c r="BD327" i="4"/>
  <c r="AQ33" i="4"/>
  <c r="BC33" i="4"/>
  <c r="AP276" i="4"/>
  <c r="BB276" i="4"/>
  <c r="AQ203" i="4"/>
  <c r="BC203" i="4"/>
  <c r="AO142" i="4"/>
  <c r="BA142" i="4"/>
  <c r="AP31" i="4"/>
  <c r="BB31" i="4"/>
  <c r="AO183" i="4"/>
  <c r="BA183" i="4"/>
  <c r="AR144" i="4"/>
  <c r="BE144" i="4" s="1"/>
  <c r="BD144" i="4"/>
  <c r="AR476" i="4"/>
  <c r="BE476" i="4" s="1"/>
  <c r="BD476" i="4"/>
  <c r="AO184" i="4"/>
  <c r="BA184" i="4"/>
  <c r="AQ197" i="4"/>
  <c r="BC197" i="4"/>
  <c r="AR141" i="4"/>
  <c r="BE141" i="4" s="1"/>
  <c r="BD141" i="4"/>
  <c r="AR441" i="4"/>
  <c r="BE441" i="4" s="1"/>
  <c r="BD441" i="4"/>
  <c r="AQ425" i="4"/>
  <c r="BC425" i="4"/>
  <c r="AP385" i="4"/>
  <c r="BB385" i="4"/>
  <c r="AQ181" i="4"/>
  <c r="BC181" i="4"/>
  <c r="AR213" i="4"/>
  <c r="BE213" i="4" s="1"/>
  <c r="BD213" i="4"/>
  <c r="AR89" i="4"/>
  <c r="BE89" i="4" s="1"/>
  <c r="BD89" i="4"/>
  <c r="AQ369" i="4"/>
  <c r="BC369" i="4"/>
  <c r="AP25" i="4"/>
  <c r="BB25" i="4"/>
  <c r="AR206" i="4"/>
  <c r="BE206" i="4" s="1"/>
  <c r="BD206" i="4"/>
  <c r="AQ362" i="4"/>
  <c r="BC362" i="4"/>
  <c r="AQ351" i="4"/>
  <c r="BC351" i="4"/>
  <c r="AR419" i="4"/>
  <c r="BE419" i="4" s="1"/>
  <c r="BD419" i="4"/>
  <c r="AR363" i="4"/>
  <c r="BE363" i="4" s="1"/>
  <c r="BD363" i="4"/>
  <c r="AQ75" i="4"/>
  <c r="BC75" i="4"/>
  <c r="AR790" i="4"/>
  <c r="BE790" i="4" s="1"/>
  <c r="BD790" i="4"/>
  <c r="AR679" i="4"/>
  <c r="BE679" i="4" s="1"/>
  <c r="BD679" i="4"/>
  <c r="AR767" i="4"/>
  <c r="BE767" i="4" s="1"/>
  <c r="BD767" i="4"/>
  <c r="AP548" i="4"/>
  <c r="BB548" i="4"/>
  <c r="AQ669" i="4"/>
  <c r="BC669" i="4"/>
  <c r="AO643" i="4"/>
  <c r="BA643" i="4"/>
  <c r="AR627" i="4"/>
  <c r="BE627" i="4" s="1"/>
  <c r="BD627" i="4"/>
  <c r="AQ512" i="4"/>
  <c r="BC512" i="4"/>
  <c r="AQ727" i="4"/>
  <c r="BC727" i="4"/>
  <c r="AP618" i="4"/>
  <c r="BB618" i="4"/>
  <c r="AP691" i="4"/>
  <c r="BB691" i="4"/>
  <c r="AQ526" i="4"/>
  <c r="BC526" i="4"/>
  <c r="AQ844" i="4"/>
  <c r="BC844" i="4"/>
  <c r="AR654" i="4"/>
  <c r="BE654" i="4" s="1"/>
  <c r="BD654" i="4"/>
  <c r="AQ484" i="4"/>
  <c r="BC484" i="4"/>
  <c r="AR701" i="4"/>
  <c r="BE701" i="4" s="1"/>
  <c r="BD701" i="4"/>
  <c r="AQ774" i="4"/>
  <c r="BC774" i="4"/>
  <c r="AP855" i="4"/>
  <c r="BB855" i="4"/>
  <c r="AN803" i="4"/>
  <c r="AZ803" i="4"/>
  <c r="AQ695" i="4"/>
  <c r="BC695" i="4"/>
  <c r="AP852" i="4"/>
  <c r="BB852" i="4"/>
  <c r="AR673" i="4"/>
  <c r="BE673" i="4" s="1"/>
  <c r="BD673" i="4"/>
  <c r="AR773" i="4"/>
  <c r="BE773" i="4" s="1"/>
  <c r="BD773" i="4"/>
  <c r="AQ562" i="4"/>
  <c r="BC562" i="4"/>
  <c r="AQ590" i="4"/>
  <c r="BC590" i="4"/>
  <c r="AQ697" i="4"/>
  <c r="BC697" i="4"/>
  <c r="AQ817" i="4"/>
  <c r="BC817" i="4"/>
  <c r="AQ853" i="4"/>
  <c r="BC853" i="4"/>
  <c r="AQ778" i="4"/>
  <c r="BC778" i="4"/>
  <c r="AR797" i="4"/>
  <c r="BE797" i="4" s="1"/>
  <c r="BD797" i="4"/>
  <c r="AR763" i="4"/>
  <c r="BE763" i="4" s="1"/>
  <c r="BD763" i="4"/>
  <c r="AP736" i="4"/>
  <c r="BB736" i="4"/>
  <c r="AR449" i="4"/>
  <c r="BE449" i="4" s="1"/>
  <c r="BD449" i="4"/>
  <c r="AO256" i="4"/>
  <c r="BA256" i="4"/>
  <c r="AR281" i="4"/>
  <c r="BE281" i="4" s="1"/>
  <c r="BD281" i="4"/>
  <c r="AR368" i="4"/>
  <c r="BE368" i="4" s="1"/>
  <c r="BD368" i="4"/>
  <c r="AR158" i="4"/>
  <c r="BE158" i="4" s="1"/>
  <c r="BD158" i="4"/>
  <c r="AR431" i="4"/>
  <c r="BE431" i="4" s="1"/>
  <c r="BD431" i="4"/>
  <c r="AR465" i="4"/>
  <c r="BE465" i="4" s="1"/>
  <c r="BD465" i="4"/>
  <c r="AP57" i="4"/>
  <c r="BB57" i="4"/>
  <c r="AR202" i="4"/>
  <c r="BE202" i="4" s="1"/>
  <c r="BD202" i="4"/>
  <c r="AQ133" i="4"/>
  <c r="BC133" i="4"/>
  <c r="AR258" i="4"/>
  <c r="BE258" i="4" s="1"/>
  <c r="BD258" i="4"/>
  <c r="AR435" i="4"/>
  <c r="BE435" i="4" s="1"/>
  <c r="BD435" i="4"/>
  <c r="AQ259" i="4"/>
  <c r="BC259" i="4"/>
  <c r="AO451" i="4"/>
  <c r="BA451" i="4"/>
  <c r="AP15" i="4"/>
  <c r="BB15" i="4"/>
  <c r="AQ310" i="4"/>
  <c r="BC310" i="4"/>
  <c r="AP227" i="4"/>
  <c r="BB227" i="4"/>
  <c r="AQ86" i="4"/>
  <c r="BC86" i="4"/>
  <c r="AR267" i="4"/>
  <c r="BE267" i="4" s="1"/>
  <c r="BD267" i="4"/>
  <c r="AQ294" i="4"/>
  <c r="BC294" i="4"/>
  <c r="AP84" i="4"/>
  <c r="BB84" i="4"/>
  <c r="AQ42" i="4"/>
  <c r="BC42" i="4"/>
  <c r="AP481" i="4"/>
  <c r="BB481" i="4"/>
  <c r="AR263" i="4"/>
  <c r="BE263" i="4" s="1"/>
  <c r="BD263" i="4"/>
  <c r="AR107" i="4"/>
  <c r="BE107" i="4" s="1"/>
  <c r="BD107" i="4"/>
  <c r="AQ320" i="4"/>
  <c r="BC320" i="4"/>
  <c r="AP271" i="4"/>
  <c r="BB271" i="4"/>
  <c r="AP130" i="4"/>
  <c r="BB130" i="4"/>
  <c r="AQ235" i="4"/>
  <c r="BC235" i="4"/>
  <c r="AP169" i="4"/>
  <c r="BB169" i="4"/>
  <c r="AR373" i="4"/>
  <c r="BE373" i="4" s="1"/>
  <c r="BD373" i="4"/>
  <c r="AR157" i="4"/>
  <c r="BE157" i="4" s="1"/>
  <c r="BD157" i="4"/>
  <c r="AQ10" i="4"/>
  <c r="BC10" i="4"/>
  <c r="AP537" i="4"/>
  <c r="BB537" i="4"/>
  <c r="AQ796" i="4"/>
  <c r="BC796" i="4"/>
  <c r="AQ500" i="4"/>
  <c r="BC500" i="4"/>
  <c r="AR808" i="4"/>
  <c r="BE808" i="4" s="1"/>
  <c r="BD808" i="4"/>
  <c r="AR570" i="4"/>
  <c r="BE570" i="4" s="1"/>
  <c r="BD570" i="4"/>
  <c r="AP607" i="4"/>
  <c r="BB607" i="4"/>
  <c r="AQ782" i="4"/>
  <c r="BC782" i="4"/>
  <c r="AR494" i="4"/>
  <c r="BE494" i="4" s="1"/>
  <c r="BD494" i="4"/>
  <c r="AQ495" i="4"/>
  <c r="BC495" i="4"/>
  <c r="AR550" i="4"/>
  <c r="BE550" i="4" s="1"/>
  <c r="BD550" i="4"/>
  <c r="AP593" i="4"/>
  <c r="BB593" i="4"/>
  <c r="AR854" i="4"/>
  <c r="BE854" i="4" s="1"/>
  <c r="BD854" i="4"/>
  <c r="AQ798" i="4"/>
  <c r="BC798" i="4"/>
  <c r="AQ479" i="4"/>
  <c r="BC479" i="4"/>
  <c r="AQ173" i="4"/>
  <c r="BC173" i="4"/>
  <c r="AP342" i="4"/>
  <c r="BB342" i="4"/>
  <c r="AR284" i="4"/>
  <c r="BE284" i="4" s="1"/>
  <c r="BD284" i="4"/>
  <c r="AP95" i="4"/>
  <c r="BB95" i="4"/>
  <c r="AR185" i="4"/>
  <c r="BE185" i="4" s="1"/>
  <c r="BD185" i="4"/>
  <c r="AP302" i="4"/>
  <c r="BB302" i="4"/>
  <c r="AR62" i="4"/>
  <c r="BE62" i="4" s="1"/>
  <c r="BD62" i="4"/>
  <c r="AP296" i="4"/>
  <c r="BB296" i="4"/>
  <c r="AR392" i="4"/>
  <c r="BE392" i="4" s="1"/>
  <c r="BD392" i="4"/>
  <c r="AP81" i="4"/>
  <c r="BB81" i="4"/>
  <c r="AR161" i="4"/>
  <c r="BE161" i="4" s="1"/>
  <c r="BD161" i="4"/>
  <c r="AR64" i="4"/>
  <c r="BE64" i="4" s="1"/>
  <c r="BD64" i="4"/>
  <c r="AR113" i="4"/>
  <c r="BE113" i="4" s="1"/>
  <c r="BD113" i="4"/>
  <c r="AR412" i="4"/>
  <c r="BE412" i="4" s="1"/>
  <c r="BD412" i="4"/>
  <c r="AQ356" i="4"/>
  <c r="BC356" i="4"/>
  <c r="AQ450" i="4"/>
  <c r="BC450" i="4"/>
  <c r="AN18" i="4"/>
  <c r="AZ18" i="4"/>
  <c r="AQ96" i="4"/>
  <c r="BC96" i="4"/>
  <c r="AR8" i="4"/>
  <c r="BE8" i="4" s="1"/>
  <c r="BD8" i="4"/>
  <c r="AR9" i="4"/>
  <c r="BE9" i="4" s="1"/>
  <c r="BD9" i="4"/>
  <c r="AQ382" i="4"/>
  <c r="BC382" i="4"/>
  <c r="AP290" i="4"/>
  <c r="BB290" i="4"/>
  <c r="AP325" i="4"/>
  <c r="BB325" i="4"/>
  <c r="AR285" i="4"/>
  <c r="BE285" i="4" s="1"/>
  <c r="BD285" i="4"/>
  <c r="AP304" i="4"/>
  <c r="BB304" i="4"/>
  <c r="AP438" i="4"/>
  <c r="BB438" i="4"/>
  <c r="AR188" i="4"/>
  <c r="BE188" i="4" s="1"/>
  <c r="BD188" i="4"/>
  <c r="AQ78" i="4"/>
  <c r="BC78" i="4"/>
  <c r="AQ407" i="4"/>
  <c r="BC407" i="4"/>
  <c r="AP307" i="4"/>
  <c r="BB307" i="4"/>
  <c r="AP273" i="4"/>
  <c r="BB273" i="4"/>
  <c r="AQ218" i="4"/>
  <c r="BC218" i="4"/>
  <c r="AR360" i="4"/>
  <c r="BE360" i="4" s="1"/>
  <c r="BD360" i="4"/>
  <c r="AQ11" i="4"/>
  <c r="BC11" i="4"/>
  <c r="AP347" i="4"/>
  <c r="BB347" i="4"/>
  <c r="AQ341" i="4"/>
  <c r="BC341" i="4"/>
  <c r="AR759" i="4"/>
  <c r="BE759" i="4" s="1"/>
  <c r="BD759" i="4"/>
  <c r="AQ746" i="4"/>
  <c r="BC746" i="4"/>
  <c r="AQ823" i="4"/>
  <c r="BC823" i="4"/>
  <c r="AQ578" i="4"/>
  <c r="BC578" i="4"/>
  <c r="AR573" i="4"/>
  <c r="BE573" i="4" s="1"/>
  <c r="BD573" i="4"/>
  <c r="AR685" i="4"/>
  <c r="BE685" i="4" s="1"/>
  <c r="BD685" i="4"/>
  <c r="AQ489" i="4"/>
  <c r="BC489" i="4"/>
  <c r="AQ699" i="4"/>
  <c r="BC699" i="4"/>
  <c r="AP531" i="4"/>
  <c r="BB531" i="4"/>
  <c r="AR753" i="4"/>
  <c r="BE753" i="4" s="1"/>
  <c r="BD753" i="4"/>
  <c r="AR595" i="4"/>
  <c r="BE595" i="4" s="1"/>
  <c r="BD595" i="4"/>
  <c r="AR505" i="4"/>
  <c r="BE505" i="4" s="1"/>
  <c r="BD505" i="4"/>
  <c r="AO615" i="4"/>
  <c r="BA615" i="4"/>
  <c r="AR525" i="4"/>
  <c r="BE525" i="4" s="1"/>
  <c r="BD525" i="4"/>
  <c r="AQ547" i="4"/>
  <c r="BC547" i="4"/>
  <c r="AR561" i="4"/>
  <c r="BE561" i="4" s="1"/>
  <c r="BD561" i="4"/>
  <c r="AQ292" i="4"/>
  <c r="BC292" i="4"/>
  <c r="AQ849" i="4"/>
  <c r="BC849" i="4"/>
  <c r="AR534" i="4"/>
  <c r="BE534" i="4" s="1"/>
  <c r="BD534" i="4"/>
  <c r="AQ506" i="4"/>
  <c r="BC506" i="4"/>
  <c r="AQ704" i="4"/>
  <c r="BC704" i="4"/>
  <c r="AR668" i="4"/>
  <c r="BE668" i="4" s="1"/>
  <c r="BD668" i="4"/>
  <c r="AQ666" i="4"/>
  <c r="BC666" i="4"/>
  <c r="AQ586" i="4"/>
  <c r="BC586" i="4"/>
  <c r="AQ752" i="4"/>
  <c r="BC752" i="4"/>
  <c r="AR756" i="4"/>
  <c r="BE756" i="4" s="1"/>
  <c r="BD756" i="4"/>
  <c r="AP818" i="4"/>
  <c r="BB818" i="4"/>
  <c r="AO734" i="4"/>
  <c r="BA734" i="4"/>
  <c r="AP765" i="4"/>
  <c r="BB765" i="4"/>
  <c r="AQ508" i="4"/>
  <c r="BC508" i="4"/>
  <c r="AO747" i="4"/>
  <c r="BA747" i="4"/>
  <c r="AO584" i="4"/>
  <c r="BA584" i="4"/>
  <c r="AN834" i="4"/>
  <c r="AZ834" i="4"/>
  <c r="AP686" i="4"/>
  <c r="BB686" i="4"/>
  <c r="AQ708" i="4"/>
  <c r="BC708" i="4"/>
  <c r="AR836" i="4"/>
  <c r="BE836" i="4" s="1"/>
  <c r="BD836" i="4"/>
  <c r="AR600" i="4"/>
  <c r="BE600" i="4" s="1"/>
  <c r="BD600" i="4"/>
  <c r="AP829" i="4"/>
  <c r="BB829" i="4"/>
  <c r="AN564" i="4"/>
  <c r="AZ564" i="4"/>
  <c r="AQ683" i="4"/>
  <c r="BC683" i="4"/>
  <c r="AP833" i="4"/>
  <c r="BB833" i="4"/>
  <c r="AQ571" i="4"/>
  <c r="BC571" i="4"/>
  <c r="AR721" i="4"/>
  <c r="BE721" i="4" s="1"/>
  <c r="BD721" i="4"/>
  <c r="AO674" i="4"/>
  <c r="BA674" i="4"/>
  <c r="AQ648" i="4"/>
  <c r="BC648" i="4"/>
  <c r="AQ488" i="4"/>
  <c r="BC488" i="4"/>
  <c r="AR596" i="4"/>
  <c r="BE596" i="4" s="1"/>
  <c r="BD596" i="4"/>
  <c r="AR504" i="4"/>
  <c r="BE504" i="4" s="1"/>
  <c r="BD504" i="4"/>
  <c r="AR556" i="4"/>
  <c r="BE556" i="4" s="1"/>
  <c r="BD556" i="4"/>
  <c r="AO510" i="4"/>
  <c r="BA510" i="4"/>
  <c r="AP591" i="4"/>
  <c r="BB591" i="4"/>
  <c r="AP739" i="4"/>
  <c r="BB739" i="4"/>
  <c r="AQ702" i="4"/>
  <c r="BC702" i="4"/>
  <c r="AP720" i="4"/>
  <c r="BB720" i="4"/>
  <c r="AQ581" i="4"/>
  <c r="BC581" i="4"/>
  <c r="AP742" i="4"/>
  <c r="BB742" i="4"/>
  <c r="AR603" i="4"/>
  <c r="BE603" i="4" s="1"/>
  <c r="BD603" i="4"/>
  <c r="AP231" i="4"/>
  <c r="BB231" i="4"/>
  <c r="AP277" i="4"/>
  <c r="BB277" i="4"/>
  <c r="AP59" i="4"/>
  <c r="BB59" i="4"/>
  <c r="AO384" i="4"/>
  <c r="BA384" i="4"/>
  <c r="AO44" i="4"/>
  <c r="BA44" i="4"/>
  <c r="AQ371" i="4"/>
  <c r="BC371" i="4"/>
  <c r="AO68" i="4"/>
  <c r="BA68" i="4"/>
  <c r="AQ237" i="4"/>
  <c r="BC237" i="4"/>
  <c r="AP375" i="4"/>
  <c r="BB375" i="4"/>
  <c r="AR56" i="4"/>
  <c r="BE56" i="4" s="1"/>
  <c r="BD56" i="4"/>
  <c r="AO46" i="4"/>
  <c r="BA46" i="4"/>
  <c r="AQ388" i="4"/>
  <c r="BC388" i="4"/>
  <c r="AR254" i="4"/>
  <c r="BE254" i="4" s="1"/>
  <c r="BD254" i="4"/>
  <c r="AP61" i="4"/>
  <c r="BB61" i="4"/>
  <c r="AQ436" i="4"/>
  <c r="BC436" i="4"/>
  <c r="AR468" i="4"/>
  <c r="BE468" i="4" s="1"/>
  <c r="BD468" i="4"/>
  <c r="AP241" i="4"/>
  <c r="BB241" i="4"/>
  <c r="AO429" i="4"/>
  <c r="BA429" i="4"/>
  <c r="AQ131" i="4"/>
  <c r="BC131" i="4"/>
  <c r="AO98" i="4"/>
  <c r="BA98" i="4"/>
  <c r="AP97" i="4"/>
  <c r="BB97" i="4"/>
  <c r="AO220" i="4"/>
  <c r="BA220" i="4"/>
  <c r="AP270" i="4"/>
  <c r="BB270" i="4"/>
  <c r="AR389" i="4"/>
  <c r="BE389" i="4" s="1"/>
  <c r="BD389" i="4"/>
  <c r="AP398" i="4"/>
  <c r="BB398" i="4"/>
  <c r="AR433" i="4"/>
  <c r="BE433" i="4" s="1"/>
  <c r="BD433" i="4"/>
  <c r="AQ26" i="4"/>
  <c r="BC26" i="4"/>
  <c r="AN60" i="4"/>
  <c r="AZ60" i="4"/>
  <c r="AP250" i="4"/>
  <c r="BB250" i="4"/>
  <c r="AO178" i="4"/>
  <c r="BA178" i="4"/>
  <c r="AQ116" i="4"/>
  <c r="BC116" i="4"/>
  <c r="AR214" i="4"/>
  <c r="BE214" i="4" s="1"/>
  <c r="BD214" i="4"/>
  <c r="AQ76" i="4"/>
  <c r="BC76" i="4"/>
  <c r="AQ428" i="4"/>
  <c r="BC428" i="4"/>
  <c r="AP255" i="4"/>
  <c r="BB255" i="4"/>
  <c r="AQ444" i="4"/>
  <c r="BC444" i="4"/>
  <c r="AQ346" i="4"/>
  <c r="BC346" i="4"/>
  <c r="AR53" i="4"/>
  <c r="BE53" i="4" s="1"/>
  <c r="BD53" i="4"/>
  <c r="AD374" i="4"/>
  <c r="Q374" i="1" s="1"/>
  <c r="AA437" i="4"/>
  <c r="AC542" i="4"/>
  <c r="AD542" i="4" s="1"/>
  <c r="Q542" i="1" s="1"/>
  <c r="AP498" i="4"/>
  <c r="AB644" i="4"/>
  <c r="Z416" i="4"/>
  <c r="AA416" i="4" s="1"/>
  <c r="AD325" i="4"/>
  <c r="Q325" i="1" s="1"/>
  <c r="AD364" i="4"/>
  <c r="Q364" i="1" s="1"/>
  <c r="AD193" i="4"/>
  <c r="Q193" i="1" s="1"/>
  <c r="Y117" i="4"/>
  <c r="Z117" i="4" s="1"/>
  <c r="AC473" i="4"/>
  <c r="AD473" i="4" s="1"/>
  <c r="Q473" i="1" s="1"/>
  <c r="AC410" i="4"/>
  <c r="AD410" i="4" s="1"/>
  <c r="Q410" i="1" s="1"/>
  <c r="Y382" i="4"/>
  <c r="Z382" i="4" s="1"/>
  <c r="AA382" i="4" s="1"/>
  <c r="AB382" i="4" s="1"/>
  <c r="AC382" i="4" s="1"/>
  <c r="Z519" i="4"/>
  <c r="Y858" i="4"/>
  <c r="Z858" i="4" s="1"/>
  <c r="AA657" i="4"/>
  <c r="AC645" i="4"/>
  <c r="AD645" i="4" s="1"/>
  <c r="Q645" i="1" s="1"/>
  <c r="AD60" i="4"/>
  <c r="AC501" i="4"/>
  <c r="AD501" i="4" s="1"/>
  <c r="Q501" i="1" s="1"/>
  <c r="Y163" i="4"/>
  <c r="AD411" i="4"/>
  <c r="Q411" i="1" s="1"/>
  <c r="AB192" i="4"/>
  <c r="AC192" i="4" s="1"/>
  <c r="AD192" i="4" s="1"/>
  <c r="Q192" i="1" s="1"/>
  <c r="AC87" i="4"/>
  <c r="AD87" i="4" s="1"/>
  <c r="Q87" i="1" s="1"/>
  <c r="AD44" i="4"/>
  <c r="Q44" i="1" s="1"/>
  <c r="AB450" i="4"/>
  <c r="AC450" i="4" s="1"/>
  <c r="AD141" i="4"/>
  <c r="Z131" i="4"/>
  <c r="AA131" i="4" s="1"/>
  <c r="AC608" i="4"/>
  <c r="AD608" i="4" s="1"/>
  <c r="AB780" i="4"/>
  <c r="AC780" i="4" s="1"/>
  <c r="AD243" i="4"/>
  <c r="Q243" i="1" s="1"/>
  <c r="AB417" i="4"/>
  <c r="AB623" i="4"/>
  <c r="AC623" i="4" s="1"/>
  <c r="AA444" i="4"/>
  <c r="AB444" i="4" s="1"/>
  <c r="AC444" i="4" s="1"/>
  <c r="AD860" i="4"/>
  <c r="Q860" i="1" s="1"/>
  <c r="AB758" i="4"/>
  <c r="AC758" i="4" s="1"/>
  <c r="AB372" i="4"/>
  <c r="AC372" i="4" s="1"/>
  <c r="AC195" i="4"/>
  <c r="AD195" i="4" s="1"/>
  <c r="Q195" i="1" s="1"/>
  <c r="AC562" i="4"/>
  <c r="AD562" i="4" s="1"/>
  <c r="Q562" i="1" s="1"/>
  <c r="AB476" i="4"/>
  <c r="AC476" i="4" s="1"/>
  <c r="AD149" i="4"/>
  <c r="Q149" i="1" s="1"/>
  <c r="AC360" i="4"/>
  <c r="AD360" i="4" s="1"/>
  <c r="Q360" i="1" s="1"/>
  <c r="Y208" i="4"/>
  <c r="Z208" i="4" s="1"/>
  <c r="AC389" i="4"/>
  <c r="AD389" i="4" s="1"/>
  <c r="Q389" i="1" s="1"/>
  <c r="AB143" i="4"/>
  <c r="AC143" i="4" s="1"/>
  <c r="AD445" i="4"/>
  <c r="AA793" i="4"/>
  <c r="AB572" i="4"/>
  <c r="AC572" i="4" s="1"/>
  <c r="AC631" i="4"/>
  <c r="AD631" i="4"/>
  <c r="Q631" i="1" s="1"/>
  <c r="AD55" i="4"/>
  <c r="Q55" i="1" s="1"/>
  <c r="AB123" i="4"/>
  <c r="AC123" i="4" s="1"/>
  <c r="AA226" i="4"/>
  <c r="AB226" i="4" s="1"/>
  <c r="AB251" i="4"/>
  <c r="AC251" i="4" s="1"/>
  <c r="AC295" i="4"/>
  <c r="AD295" i="4" s="1"/>
  <c r="Q295" i="1" s="1"/>
  <c r="AA57" i="4"/>
  <c r="Y504" i="4"/>
  <c r="Z504" i="4" s="1"/>
  <c r="AA784" i="4"/>
  <c r="AB784" i="4" s="1"/>
  <c r="AC784" i="4" s="1"/>
  <c r="AC537" i="4"/>
  <c r="AD537" i="4" s="1"/>
  <c r="Q537" i="1" s="1"/>
  <c r="Z502" i="4"/>
  <c r="AA502" i="4" s="1"/>
  <c r="AB502" i="4" s="1"/>
  <c r="Z496" i="4"/>
  <c r="AA496" i="4" s="1"/>
  <c r="AB496" i="4" s="1"/>
  <c r="AC496" i="4" s="1"/>
  <c r="AC729" i="4"/>
  <c r="AD729" i="4" s="1"/>
  <c r="Q729" i="1" s="1"/>
  <c r="AC369" i="4"/>
  <c r="AD369" i="4" s="1"/>
  <c r="Q369" i="1" s="1"/>
  <c r="AB108" i="4"/>
  <c r="AC108" i="4" s="1"/>
  <c r="AD354" i="4"/>
  <c r="Z301" i="4"/>
  <c r="AA301" i="4" s="1"/>
  <c r="AB301" i="4" s="1"/>
  <c r="AC301" i="4" s="1"/>
  <c r="AA223" i="4"/>
  <c r="AB223" i="4" s="1"/>
  <c r="AC223" i="4" s="1"/>
  <c r="AC46" i="4"/>
  <c r="AD46" i="4" s="1"/>
  <c r="Q46" i="1" s="1"/>
  <c r="AB258" i="4"/>
  <c r="AC258" i="4" s="1"/>
  <c r="Y614" i="4"/>
  <c r="AA385" i="4"/>
  <c r="AB385" i="4" s="1"/>
  <c r="AC385" i="4" s="1"/>
  <c r="AD357" i="4"/>
  <c r="AC340" i="4"/>
  <c r="AD340" i="4" s="1"/>
  <c r="Q340" i="1" s="1"/>
  <c r="AD570" i="4"/>
  <c r="Q570" i="1" s="1"/>
  <c r="AA824" i="4"/>
  <c r="AA705" i="4"/>
  <c r="AB705" i="4" s="1"/>
  <c r="AC705" i="4" s="1"/>
  <c r="AD296" i="4"/>
  <c r="Q296" i="1" s="1"/>
  <c r="AD587" i="4"/>
  <c r="Q587" i="1" s="1"/>
  <c r="AD158" i="4"/>
  <c r="Q158" i="1" s="1"/>
  <c r="AA154" i="4"/>
  <c r="AB154" i="4" s="1"/>
  <c r="Y10" i="4"/>
  <c r="AD690" i="4"/>
  <c r="Q690" i="1" s="1"/>
  <c r="AB610" i="4"/>
  <c r="AC610" i="4" s="1"/>
  <c r="AB595" i="4"/>
  <c r="AC595" i="4" s="1"/>
  <c r="Z9" i="4"/>
  <c r="AA9" i="4" s="1"/>
  <c r="AB9" i="4" s="1"/>
  <c r="AC9" i="4" s="1"/>
  <c r="Z14" i="4"/>
  <c r="AA14" i="4" s="1"/>
  <c r="AC328" i="4"/>
  <c r="AD328" i="4" s="1"/>
  <c r="Q328" i="1" s="1"/>
  <c r="AD846" i="4"/>
  <c r="AA302" i="4"/>
  <c r="AB302" i="4" s="1"/>
  <c r="AC302" i="4" s="1"/>
  <c r="AC462" i="4"/>
  <c r="AD462" i="4" s="1"/>
  <c r="Q462" i="1" s="1"/>
  <c r="AC197" i="4"/>
  <c r="AD197" i="4" s="1"/>
  <c r="Q197" i="1" s="1"/>
  <c r="AA116" i="4"/>
  <c r="AB116" i="4" s="1"/>
  <c r="AC116" i="4" s="1"/>
  <c r="AB377" i="4"/>
  <c r="AC377" i="4" s="1"/>
  <c r="Z616" i="4"/>
  <c r="AA616" i="4" s="1"/>
  <c r="AB616" i="4" s="1"/>
  <c r="AC616" i="4" s="1"/>
  <c r="AD622" i="4"/>
  <c r="AC654" i="4"/>
  <c r="AD654" i="4" s="1"/>
  <c r="Q654" i="1" s="1"/>
  <c r="AD859" i="4"/>
  <c r="Q859" i="1" s="1"/>
  <c r="AD349" i="4"/>
  <c r="Z73" i="4"/>
  <c r="AA73" i="4" s="1"/>
  <c r="AD442" i="4"/>
  <c r="Q442" i="1" s="1"/>
  <c r="AD211" i="4"/>
  <c r="Q211" i="1" s="1"/>
  <c r="Y216" i="4"/>
  <c r="Z170" i="4"/>
  <c r="AA170" i="4" s="1"/>
  <c r="Z100" i="4"/>
  <c r="AA100" i="4" s="1"/>
  <c r="AB100" i="4" s="1"/>
  <c r="AC100" i="4" s="1"/>
  <c r="AA471" i="4"/>
  <c r="AB471" i="4" s="1"/>
  <c r="AC471" i="4" s="1"/>
  <c r="AA234" i="4"/>
  <c r="AB234" i="4" s="1"/>
  <c r="AC234" i="4" s="1"/>
  <c r="AC391" i="4"/>
  <c r="AD391" i="4" s="1"/>
  <c r="Q391" i="1" s="1"/>
  <c r="Z739" i="4"/>
  <c r="AB808" i="4"/>
  <c r="AC808" i="4" s="1"/>
  <c r="Z809" i="4"/>
  <c r="AB492" i="4"/>
  <c r="AC492" i="4" s="1"/>
  <c r="AA612" i="4"/>
  <c r="AB612" i="4" s="1"/>
  <c r="AC612" i="4" s="1"/>
  <c r="AD612" i="4" s="1"/>
  <c r="Q612" i="1" s="1"/>
  <c r="AC323" i="4"/>
  <c r="AD323" i="4" s="1"/>
  <c r="Q323" i="1" s="1"/>
  <c r="AB139" i="4"/>
  <c r="AC139" i="4" s="1"/>
  <c r="AC145" i="4"/>
  <c r="AD145" i="4" s="1"/>
  <c r="Q145" i="1" s="1"/>
  <c r="Z825" i="4"/>
  <c r="AA825" i="4" s="1"/>
  <c r="AB825" i="4" s="1"/>
  <c r="AC825" i="4" s="1"/>
  <c r="AC121" i="4"/>
  <c r="AD121" i="4" s="1"/>
  <c r="AA15" i="4"/>
  <c r="AB15" i="4" s="1"/>
  <c r="AC15" i="4" s="1"/>
  <c r="AB388" i="4"/>
  <c r="AC388" i="4" s="1"/>
  <c r="AD489" i="4"/>
  <c r="Q489" i="1" s="1"/>
  <c r="AB443" i="4"/>
  <c r="AC443" i="4" s="1"/>
  <c r="AD443" i="4" s="1"/>
  <c r="Q443" i="1" s="1"/>
  <c r="Z219" i="4"/>
  <c r="AA219" i="4" s="1"/>
  <c r="AD702" i="4"/>
  <c r="Q702" i="1" s="1"/>
  <c r="Z366" i="4"/>
  <c r="AC78" i="4"/>
  <c r="AD78" i="4" s="1"/>
  <c r="Q78" i="1" s="1"/>
  <c r="AC521" i="4"/>
  <c r="AD521" i="4" s="1"/>
  <c r="Q521" i="1" s="1"/>
  <c r="AA180" i="4"/>
  <c r="AB180" i="4" s="1"/>
  <c r="AC133" i="4"/>
  <c r="AD133" i="4" s="1"/>
  <c r="Q133" i="1" s="1"/>
  <c r="AB451" i="4"/>
  <c r="AC451" i="4" s="1"/>
  <c r="AB402" i="4"/>
  <c r="AC402" i="4" s="1"/>
  <c r="AB112" i="4"/>
  <c r="AC112" i="4" s="1"/>
  <c r="AA663" i="4"/>
  <c r="AB663" i="4" s="1"/>
  <c r="AC663" i="4" s="1"/>
  <c r="AB62" i="4"/>
  <c r="AC62" i="4" s="1"/>
  <c r="AA748" i="4"/>
  <c r="AC429" i="4"/>
  <c r="AD429" i="4" s="1"/>
  <c r="Q429" i="1" s="1"/>
  <c r="AD724" i="4"/>
  <c r="Q724" i="1" s="1"/>
  <c r="AD837" i="4"/>
  <c r="Q837" i="1" s="1"/>
  <c r="AD696" i="4"/>
  <c r="AB736" i="4"/>
  <c r="AC736" i="4" s="1"/>
  <c r="AD31" i="4"/>
  <c r="Q31" i="1" s="1"/>
  <c r="AD215" i="4"/>
  <c r="AB359" i="4"/>
  <c r="AC359" i="4" s="1"/>
  <c r="Z650" i="4"/>
  <c r="AA841" i="4"/>
  <c r="AB841" i="4" s="1"/>
  <c r="AC841" i="4" s="1"/>
  <c r="AB544" i="4"/>
  <c r="AC544" i="4" s="1"/>
  <c r="AD810" i="4"/>
  <c r="AC840" i="4"/>
  <c r="AD840" i="4"/>
  <c r="Q840" i="1" s="1"/>
  <c r="Z800" i="4"/>
  <c r="AA800" i="4" s="1"/>
  <c r="AB800" i="4" s="1"/>
  <c r="AC306" i="4"/>
  <c r="AD306" i="4" s="1"/>
  <c r="Q306" i="1" s="1"/>
  <c r="AC229" i="4"/>
  <c r="AD229" i="4" s="1"/>
  <c r="Q229" i="1" s="1"/>
  <c r="AD345" i="4"/>
  <c r="Q345" i="1" s="1"/>
  <c r="AB746" i="4"/>
  <c r="AC746" i="4" s="1"/>
  <c r="AA37" i="4"/>
  <c r="AB37" i="4" s="1"/>
  <c r="AC37" i="4" s="1"/>
  <c r="Z51" i="4"/>
  <c r="AB42" i="4"/>
  <c r="AC42" i="4" s="1"/>
  <c r="AB246" i="4"/>
  <c r="AC246" i="4" s="1"/>
  <c r="AC493" i="4"/>
  <c r="AD493" i="4" s="1"/>
  <c r="Q493" i="1" s="1"/>
  <c r="AB585" i="4"/>
  <c r="AC479" i="4"/>
  <c r="AD479" i="4" s="1"/>
  <c r="Q479" i="1" s="1"/>
  <c r="AD13" i="4"/>
  <c r="Q13" i="1" s="1"/>
  <c r="AB119" i="4"/>
  <c r="AC119" i="4" s="1"/>
  <c r="AD119" i="4" s="1"/>
  <c r="Q119" i="1" s="1"/>
  <c r="Z151" i="4"/>
  <c r="Z625" i="4"/>
  <c r="AA625" i="4" s="1"/>
  <c r="AD33" i="4"/>
  <c r="Q33" i="1" s="1"/>
  <c r="Y95" i="4"/>
  <c r="AD854" i="4"/>
  <c r="AC788" i="4"/>
  <c r="AD788" i="4" s="1"/>
  <c r="Q788" i="1" s="1"/>
  <c r="AB326" i="4"/>
  <c r="AC326" i="4" s="1"/>
  <c r="AA694" i="4"/>
  <c r="AB694" i="4" s="1"/>
  <c r="AC694" i="4" s="1"/>
  <c r="AB480" i="4"/>
  <c r="AC480" i="4" s="1"/>
  <c r="Z269" i="4"/>
  <c r="AA269" i="4" s="1"/>
  <c r="AB269" i="4" s="1"/>
  <c r="AC269" i="4" s="1"/>
  <c r="AA50" i="4"/>
  <c r="AB50" i="4" s="1"/>
  <c r="AC50" i="4" s="1"/>
  <c r="AB24" i="4"/>
  <c r="AC24" i="4" s="1"/>
  <c r="AA511" i="4"/>
  <c r="AB511" i="4" s="1"/>
  <c r="AC511" i="4" s="1"/>
  <c r="AD511" i="4" s="1"/>
  <c r="Q511" i="1" s="1"/>
  <c r="AA465" i="4"/>
  <c r="AB465" i="4" s="1"/>
  <c r="AC465" i="4" s="1"/>
  <c r="AB755" i="4"/>
  <c r="AC755" i="4" s="1"/>
  <c r="AD244" i="4"/>
  <c r="Q244" i="1" s="1"/>
  <c r="AD857" i="4"/>
  <c r="AA161" i="4"/>
  <c r="AB161" i="4" s="1"/>
  <c r="AC161" i="4" s="1"/>
  <c r="AD801" i="4"/>
  <c r="AA448" i="4"/>
  <c r="AB448" i="4" s="1"/>
  <c r="AC448" i="4" s="1"/>
  <c r="AB481" i="4"/>
  <c r="Q171" i="1"/>
  <c r="AB404" i="4"/>
  <c r="AC404" i="4" s="1"/>
  <c r="AD148" i="4"/>
  <c r="Q148" i="1" s="1"/>
  <c r="AB318" i="4"/>
  <c r="Z823" i="4"/>
  <c r="AB573" i="4"/>
  <c r="Z807" i="4"/>
  <c r="Y751" i="4"/>
  <c r="Z751" i="4" s="1"/>
  <c r="AA751" i="4" s="1"/>
  <c r="AB751" i="4" s="1"/>
  <c r="Z528" i="4"/>
  <c r="AA528" i="4" s="1"/>
  <c r="AB528" i="4" s="1"/>
  <c r="AC528" i="4" s="1"/>
  <c r="AC56" i="4"/>
  <c r="AD56" i="4" s="1"/>
  <c r="Q56" i="1" s="1"/>
  <c r="AD156" i="4"/>
  <c r="Q156" i="1" s="1"/>
  <c r="AD34" i="4"/>
  <c r="AC541" i="4"/>
  <c r="AD541" i="4" s="1"/>
  <c r="Q541" i="1" s="1"/>
  <c r="Y177" i="4"/>
  <c r="Z177" i="4" s="1"/>
  <c r="Z294" i="4"/>
  <c r="AA294" i="4" s="1"/>
  <c r="AB294" i="4" s="1"/>
  <c r="AC294" i="4" s="1"/>
  <c r="AD276" i="4"/>
  <c r="AB424" i="4"/>
  <c r="AC424" i="4" s="1"/>
  <c r="AD485" i="4"/>
  <c r="Q485" i="1" s="1"/>
  <c r="AC778" i="4"/>
  <c r="AD778" i="4" s="1"/>
  <c r="Q778" i="1" s="1"/>
  <c r="Q503" i="1"/>
  <c r="AD798" i="4"/>
  <c r="Q798" i="1" s="1"/>
  <c r="Q256" i="1"/>
  <c r="AD298" i="4"/>
  <c r="Q298" i="1" s="1"/>
  <c r="AB69" i="4"/>
  <c r="AC69" i="4" s="1"/>
  <c r="AD695" i="4"/>
  <c r="Q695" i="1" s="1"/>
  <c r="AB781" i="4"/>
  <c r="AC781" i="4"/>
  <c r="AD781" i="4" s="1"/>
  <c r="AC153" i="4"/>
  <c r="AD153" i="4" s="1"/>
  <c r="AA151" i="4"/>
  <c r="AC833" i="4"/>
  <c r="AD833" i="4" s="1"/>
  <c r="Q833" i="1" s="1"/>
  <c r="Z353" i="4"/>
  <c r="AA353" i="4" s="1"/>
  <c r="AC731" i="4"/>
  <c r="AD731" i="4" s="1"/>
  <c r="Q731" i="1" s="1"/>
  <c r="AC772" i="4"/>
  <c r="AD772" i="4" s="1"/>
  <c r="Q772" i="1" s="1"/>
  <c r="AC99" i="4"/>
  <c r="AD99" i="4" s="1"/>
  <c r="Q99" i="1" s="1"/>
  <c r="Z242" i="4"/>
  <c r="AA242" i="4" s="1"/>
  <c r="AB355" i="4"/>
  <c r="AC355" i="4" s="1"/>
  <c r="AA176" i="4"/>
  <c r="AB176" i="4" s="1"/>
  <c r="AC176" i="4" s="1"/>
  <c r="AD152" i="4"/>
  <c r="Q152" i="1" s="1"/>
  <c r="AB733" i="4"/>
  <c r="AC733" i="4" s="1"/>
  <c r="AB64" i="4"/>
  <c r="AC64" i="4" s="1"/>
  <c r="Z842" i="4"/>
  <c r="AA842" i="4" s="1"/>
  <c r="AB842" i="4" s="1"/>
  <c r="AC842" i="4" s="1"/>
  <c r="AA250" i="4"/>
  <c r="AA685" i="4"/>
  <c r="AB685" i="4" s="1"/>
  <c r="AC685" i="4" s="1"/>
  <c r="AC494" i="4"/>
  <c r="AD494" i="4" s="1"/>
  <c r="Q494" i="1" s="1"/>
  <c r="AB630" i="4"/>
  <c r="AC630" i="4" s="1"/>
  <c r="AC518" i="4"/>
  <c r="AD518" i="4" s="1"/>
  <c r="Q518" i="1" s="1"/>
  <c r="AD586" i="4"/>
  <c r="AD743" i="4"/>
  <c r="Z361" i="4"/>
  <c r="AA361" i="4" s="1"/>
  <c r="AB361" i="4" s="1"/>
  <c r="AC361" i="4" s="1"/>
  <c r="AA315" i="4"/>
  <c r="AB315" i="4" s="1"/>
  <c r="AC315" i="4" s="1"/>
  <c r="AA335" i="4"/>
  <c r="Y184" i="4"/>
  <c r="Z184" i="4" s="1"/>
  <c r="AB478" i="4"/>
  <c r="AC478" i="4" s="1"/>
  <c r="AB138" i="4"/>
  <c r="AC138" i="4" s="1"/>
  <c r="Z580" i="4"/>
  <c r="AA580" i="4" s="1"/>
  <c r="AA538" i="4"/>
  <c r="AB538" i="4" s="1"/>
  <c r="AC538" i="4" s="1"/>
  <c r="AC744" i="4"/>
  <c r="AD744" i="4" s="1"/>
  <c r="Q744" i="1" s="1"/>
  <c r="AB146" i="4"/>
  <c r="AC146" i="4" s="1"/>
  <c r="AD146" i="4" s="1"/>
  <c r="Q146" i="1" s="1"/>
  <c r="AB633" i="4"/>
  <c r="AC633" i="4" s="1"/>
  <c r="AB41" i="4"/>
  <c r="AC41" i="4" s="1"/>
  <c r="AC32" i="4"/>
  <c r="AD32" i="4" s="1"/>
  <c r="Q32" i="1" s="1"/>
  <c r="AC308" i="4"/>
  <c r="AD308" i="4" s="1"/>
  <c r="Q308" i="1" s="1"/>
  <c r="AB299" i="4"/>
  <c r="AC299" i="4" s="1"/>
  <c r="Z515" i="4"/>
  <c r="AB438" i="4"/>
  <c r="AC438" i="4" s="1"/>
  <c r="AB632" i="4"/>
  <c r="AC632" i="4" s="1"/>
  <c r="AC803" i="4"/>
  <c r="AD803" i="4" s="1"/>
  <c r="Q803" i="1" s="1"/>
  <c r="AD303" i="4"/>
  <c r="Q303" i="1" s="1"/>
  <c r="AD343" i="4"/>
  <c r="Q343" i="1" s="1"/>
  <c r="AD461" i="4"/>
  <c r="Q461" i="1" s="1"/>
  <c r="AD783" i="4"/>
  <c r="Q783" i="1" s="1"/>
  <c r="AB680" i="4"/>
  <c r="AC680" i="4" s="1"/>
  <c r="AC644" i="4"/>
  <c r="AB619" i="4"/>
  <c r="AC619" i="4" s="1"/>
  <c r="AB505" i="4"/>
  <c r="AC505" i="4" s="1"/>
  <c r="AA380" i="4"/>
  <c r="AB380" i="4" s="1"/>
  <c r="Z218" i="4"/>
  <c r="AA218" i="4" s="1"/>
  <c r="AB218" i="4" s="1"/>
  <c r="AC218" i="4" s="1"/>
  <c r="Z277" i="4"/>
  <c r="AA277" i="4" s="1"/>
  <c r="AB277" i="4" s="1"/>
  <c r="AB651" i="4"/>
  <c r="AC651" i="4" s="1"/>
  <c r="AA26" i="4"/>
  <c r="AB26" i="4" s="1"/>
  <c r="AC26" i="4" s="1"/>
  <c r="AC747" i="4"/>
  <c r="AD747" i="4" s="1"/>
  <c r="Q747" i="1" s="1"/>
  <c r="AC452" i="4"/>
  <c r="AD452" i="4" s="1"/>
  <c r="Q452" i="1" s="1"/>
  <c r="AA233" i="4"/>
  <c r="AB233" i="4" s="1"/>
  <c r="AC233" i="4" s="1"/>
  <c r="AD553" i="4"/>
  <c r="Q553" i="1" s="1"/>
  <c r="AD710" i="4"/>
  <c r="Q710" i="1" s="1"/>
  <c r="AD599" i="4"/>
  <c r="Y819" i="4"/>
  <c r="AC652" i="4"/>
  <c r="AD652" i="4" s="1"/>
  <c r="Q652" i="1" s="1"/>
  <c r="AB681" i="4"/>
  <c r="AC681" i="4" s="1"/>
  <c r="Z774" i="4"/>
  <c r="AC383" i="4"/>
  <c r="AD383" i="4" s="1"/>
  <c r="Q383" i="1" s="1"/>
  <c r="AD609" i="4"/>
  <c r="Q609" i="1" s="1"/>
  <c r="Z235" i="4"/>
  <c r="AA235" i="4" s="1"/>
  <c r="AB235" i="4" s="1"/>
  <c r="AC235" i="4" s="1"/>
  <c r="AB252" i="4"/>
  <c r="AC252" i="4" s="1"/>
  <c r="Z206" i="4"/>
  <c r="AA206" i="4" s="1"/>
  <c r="AB206" i="4" s="1"/>
  <c r="AC206" i="4" s="1"/>
  <c r="AB373" i="4"/>
  <c r="AC373" i="4" s="1"/>
  <c r="AB262" i="4"/>
  <c r="AC262" i="4" s="1"/>
  <c r="AB179" i="4"/>
  <c r="AC179" i="4" s="1"/>
  <c r="AC210" i="4"/>
  <c r="AD210" i="4" s="1"/>
  <c r="Q210" i="1" s="1"/>
  <c r="Y767" i="4"/>
  <c r="AA556" i="4"/>
  <c r="AB556" i="4" s="1"/>
  <c r="AC556" i="4" s="1"/>
  <c r="AB762" i="4"/>
  <c r="AC762" i="4" s="1"/>
  <c r="Z689" i="4"/>
  <c r="AA689" i="4" s="1"/>
  <c r="AB689" i="4" s="1"/>
  <c r="AC689" i="4" s="1"/>
  <c r="Z728" i="4"/>
  <c r="AA728" i="4" s="1"/>
  <c r="AB728" i="4" s="1"/>
  <c r="AC728" i="4" s="1"/>
  <c r="AD334" i="4"/>
  <c r="Q334" i="1" s="1"/>
  <c r="AB20" i="4"/>
  <c r="AC20" i="4" s="1"/>
  <c r="AB321" i="4"/>
  <c r="AC321" i="4" s="1"/>
  <c r="Y127" i="4"/>
  <c r="Z127" i="4" s="1"/>
  <c r="AA127" i="4" s="1"/>
  <c r="AA483" i="4"/>
  <c r="AB483" i="4" s="1"/>
  <c r="AC483" i="4" s="1"/>
  <c r="AB418" i="4"/>
  <c r="AC418" i="4" s="1"/>
  <c r="Z535" i="4"/>
  <c r="AA535" i="4" s="1"/>
  <c r="Z249" i="4"/>
  <c r="AA249" i="4" s="1"/>
  <c r="AB249" i="4" s="1"/>
  <c r="AC249" i="4" s="1"/>
  <c r="Y463" i="4"/>
  <c r="Z463" i="4" s="1"/>
  <c r="AC93" i="4"/>
  <c r="AD93" i="4" s="1"/>
  <c r="Q93" i="1" s="1"/>
  <c r="AC575" i="4"/>
  <c r="AD575" i="4" s="1"/>
  <c r="Q575" i="1" s="1"/>
  <c r="AB307" i="4"/>
  <c r="AC307" i="4" s="1"/>
  <c r="AA339" i="4"/>
  <c r="AB339" i="4" s="1"/>
  <c r="AC339" i="4" s="1"/>
  <c r="AC849" i="4"/>
  <c r="AD849" i="4" s="1"/>
  <c r="Q849" i="1" s="1"/>
  <c r="AA205" i="4"/>
  <c r="AB205" i="4" s="1"/>
  <c r="AB375" i="4"/>
  <c r="AC375" i="4" s="1"/>
  <c r="AB278" i="4"/>
  <c r="AC278" i="4" s="1"/>
  <c r="AD834" i="4"/>
  <c r="Q834" i="1" s="1"/>
  <c r="AC568" i="4"/>
  <c r="AD568" i="4" s="1"/>
  <c r="Q568" i="1" s="1"/>
  <c r="AC397" i="4"/>
  <c r="AD397" i="4" s="1"/>
  <c r="Q397" i="1" s="1"/>
  <c r="AB336" i="4"/>
  <c r="AC336" i="4" s="1"/>
  <c r="Z80" i="4"/>
  <c r="AA80" i="4" s="1"/>
  <c r="AB80" i="4" s="1"/>
  <c r="AC80" i="4" s="1"/>
  <c r="AC284" i="4"/>
  <c r="AD284" i="4" s="1"/>
  <c r="Q284" i="1" s="1"/>
  <c r="Z597" i="4"/>
  <c r="AA850" i="4"/>
  <c r="AD667" i="4"/>
  <c r="AA387" i="4"/>
  <c r="AD6" i="4"/>
  <c r="Q6" i="1" s="1"/>
  <c r="AA12" i="4"/>
  <c r="AB12" i="4" s="1"/>
  <c r="AC12" i="4" s="1"/>
  <c r="AC419" i="4"/>
  <c r="AD419" i="4" s="1"/>
  <c r="Q419" i="1" s="1"/>
  <c r="AB35" i="4"/>
  <c r="AC35" i="4" s="1"/>
  <c r="AC236" i="4"/>
  <c r="AD236" i="4" s="1"/>
  <c r="Q236" i="1" s="1"/>
  <c r="Q34" i="1"/>
  <c r="AB3" i="4"/>
  <c r="AC3" i="4" s="1"/>
  <c r="AC550" i="4"/>
  <c r="AD550" i="4" s="1"/>
  <c r="Q550" i="1" s="1"/>
  <c r="AC720" i="4"/>
  <c r="AD720" i="4" s="1"/>
  <c r="Q720" i="1" s="1"/>
  <c r="Y592" i="4"/>
  <c r="Z592" i="4" s="1"/>
  <c r="Q846" i="1"/>
  <c r="AA717" i="4"/>
  <c r="AB717" i="4" s="1"/>
  <c r="AC717" i="4" s="1"/>
  <c r="AC749" i="4"/>
  <c r="AD749" i="4" s="1"/>
  <c r="Q749" i="1" s="1"/>
  <c r="AD637" i="4"/>
  <c r="Q637" i="1" s="1"/>
  <c r="Y666" i="4"/>
  <c r="Z666" i="4" s="1"/>
  <c r="AC653" i="4"/>
  <c r="AD653" i="4" s="1"/>
  <c r="Q653" i="1" s="1"/>
  <c r="AD293" i="4"/>
  <c r="Q293" i="1" s="1"/>
  <c r="AC8" i="4"/>
  <c r="AD8" i="4" s="1"/>
  <c r="Q8" i="1" s="1"/>
  <c r="AB607" i="4"/>
  <c r="AC607" i="4" s="1"/>
  <c r="AD285" i="4"/>
  <c r="Q285" i="1" s="1"/>
  <c r="AA635" i="4"/>
  <c r="AC453" i="4"/>
  <c r="AD453" i="4" s="1"/>
  <c r="Q453" i="1" s="1"/>
  <c r="AB564" i="4"/>
  <c r="AD45" i="4"/>
  <c r="Q45" i="1" s="1"/>
  <c r="AA844" i="4"/>
  <c r="AB844" i="4" s="1"/>
  <c r="Y427" i="4"/>
  <c r="AD566" i="4"/>
  <c r="Q566" i="1" s="1"/>
  <c r="AB765" i="4"/>
  <c r="AC765" i="4" s="1"/>
  <c r="AA661" i="4"/>
  <c r="AC684" i="4"/>
  <c r="AD684" i="4" s="1"/>
  <c r="Q684" i="1" s="1"/>
  <c r="AB126" i="4"/>
  <c r="AC126" i="4" s="1"/>
  <c r="Y477" i="4"/>
  <c r="Z477" i="4" s="1"/>
  <c r="AA477" i="4" s="1"/>
  <c r="AB477" i="4" s="1"/>
  <c r="AC477" i="4" s="1"/>
  <c r="Y516" i="4"/>
  <c r="Z516" i="4" s="1"/>
  <c r="AB286" i="4"/>
  <c r="AC286" i="4" s="1"/>
  <c r="AA415" i="4"/>
  <c r="AB415" i="4" s="1"/>
  <c r="AB162" i="4"/>
  <c r="AC162" i="4" s="1"/>
  <c r="AA482" i="4"/>
  <c r="AB482" i="4" s="1"/>
  <c r="AC482" i="4" s="1"/>
  <c r="AA245" i="4"/>
  <c r="AB245" i="4" s="1"/>
  <c r="AC245" i="4" s="1"/>
  <c r="AB606" i="4"/>
  <c r="AC606" i="4" s="1"/>
  <c r="AB759" i="4"/>
  <c r="AC759" i="4" s="1"/>
  <c r="AC347" i="4"/>
  <c r="AD347" i="4" s="1"/>
  <c r="Q347" i="1" s="1"/>
  <c r="AC642" i="4"/>
  <c r="AD642" i="4" s="1"/>
  <c r="Q642" i="1" s="1"/>
  <c r="AD273" i="4"/>
  <c r="Q273" i="1" s="1"/>
  <c r="AD659" i="4"/>
  <c r="Q659" i="1" s="1"/>
  <c r="Z101" i="4"/>
  <c r="AD512" i="4"/>
  <c r="Q512" i="1" s="1"/>
  <c r="AD552" i="4"/>
  <c r="Q552" i="1" s="1"/>
  <c r="AD90" i="4"/>
  <c r="Q90" i="1" s="1"/>
  <c r="AD305" i="4"/>
  <c r="Q305" i="1" s="1"/>
  <c r="AD715" i="4"/>
  <c r="Q715" i="1" s="1"/>
  <c r="AD814" i="4"/>
  <c r="Q814" i="1" s="1"/>
  <c r="AD447" i="4"/>
  <c r="Q447" i="1" s="1"/>
  <c r="AD769" i="4"/>
  <c r="Q769" i="1" s="1"/>
  <c r="AA4" i="4"/>
  <c r="AB4" i="4" s="1"/>
  <c r="Z545" i="4"/>
  <c r="AA29" i="4"/>
  <c r="AB29" i="4" s="1"/>
  <c r="AC573" i="4"/>
  <c r="AD573" i="4" s="1"/>
  <c r="Q573" i="1" s="1"/>
  <c r="AC581" i="4"/>
  <c r="AD581" i="4" s="1"/>
  <c r="Q854" i="1"/>
  <c r="AC751" i="4"/>
  <c r="AC712" i="4"/>
  <c r="AD712" i="4" s="1"/>
  <c r="Q712" i="1" s="1"/>
  <c r="AP521" i="4"/>
  <c r="BC521" i="4" s="1"/>
  <c r="AC770" i="4"/>
  <c r="AD770" i="4" s="1"/>
  <c r="AB508" i="4"/>
  <c r="AC508" i="4" s="1"/>
  <c r="AB824" i="4"/>
  <c r="AC824" i="4" s="1"/>
  <c r="AC820" i="4"/>
  <c r="AC585" i="4"/>
  <c r="Q60" i="1"/>
  <c r="Z711" i="4"/>
  <c r="AA711" i="4" s="1"/>
  <c r="AB827" i="4"/>
  <c r="AC827" i="4" s="1"/>
  <c r="AQ515" i="4"/>
  <c r="Q276" i="1"/>
  <c r="Q215" i="1"/>
  <c r="AP800" i="4"/>
  <c r="Q141" i="1"/>
  <c r="AA650" i="4"/>
  <c r="AB650" i="4" s="1"/>
  <c r="AC650" i="4" s="1"/>
  <c r="AO762" i="4"/>
  <c r="AA739" i="4"/>
  <c r="AB739" i="4" s="1"/>
  <c r="AB561" i="4"/>
  <c r="AC561" i="4" s="1"/>
  <c r="AB657" i="4"/>
  <c r="AC657" i="4" s="1"/>
  <c r="AB852" i="4"/>
  <c r="AC852" i="4" s="1"/>
  <c r="AA519" i="4"/>
  <c r="AB519" i="4" s="1"/>
  <c r="AC519" i="4" s="1"/>
  <c r="AP709" i="4"/>
  <c r="AC757" i="4"/>
  <c r="AP690" i="4"/>
  <c r="AQ741" i="4"/>
  <c r="AQ520" i="4"/>
  <c r="AO511" i="4"/>
  <c r="BB511" i="4" s="1"/>
  <c r="AQ827" i="4"/>
  <c r="AP684" i="4"/>
  <c r="AQ539" i="4"/>
  <c r="AA704" i="4"/>
  <c r="AB704" i="4" s="1"/>
  <c r="AC704" i="4" s="1"/>
  <c r="Q586" i="1"/>
  <c r="AP560" i="4"/>
  <c r="AP811" i="4"/>
  <c r="Q121" i="1"/>
  <c r="AA274" i="4"/>
  <c r="AA504" i="4"/>
  <c r="AB504" i="4" s="1"/>
  <c r="AC504" i="4" s="1"/>
  <c r="AC539" i="4"/>
  <c r="AD539" i="4" s="1"/>
  <c r="AO650" i="4"/>
  <c r="BB650" i="4" s="1"/>
  <c r="Y698" i="4"/>
  <c r="Z698" i="4" s="1"/>
  <c r="AO764" i="4"/>
  <c r="BB764" i="4" s="1"/>
  <c r="AN768" i="4"/>
  <c r="AB771" i="4"/>
  <c r="AC771" i="4" s="1"/>
  <c r="Q810" i="1"/>
  <c r="AP696" i="4"/>
  <c r="Q599" i="1"/>
  <c r="AP652" i="4"/>
  <c r="AP538" i="4"/>
  <c r="Q667" i="1"/>
  <c r="AA792" i="4"/>
  <c r="AB792" i="4" s="1"/>
  <c r="AC792" i="4" s="1"/>
  <c r="AA257" i="4"/>
  <c r="AB257" i="4" s="1"/>
  <c r="AC257" i="4" s="1"/>
  <c r="AP848" i="4"/>
  <c r="AQ638" i="4"/>
  <c r="Y745" i="4"/>
  <c r="Z745" i="4" s="1"/>
  <c r="AA745" i="4" s="1"/>
  <c r="AB628" i="4"/>
  <c r="AC628" i="4" s="1"/>
  <c r="AP628" i="4"/>
  <c r="AB794" i="4"/>
  <c r="AC794" i="4" s="1"/>
  <c r="AO714" i="4"/>
  <c r="AB238" i="4"/>
  <c r="AC238" i="4" s="1"/>
  <c r="Q857" i="1"/>
  <c r="Z140" i="4"/>
  <c r="AC708" i="4"/>
  <c r="AC800" i="4"/>
  <c r="AO624" i="4"/>
  <c r="AC764" i="4"/>
  <c r="AD764" i="4" s="1"/>
  <c r="AC502" i="4"/>
  <c r="AD502" i="4" s="1"/>
  <c r="Q502" i="1" s="1"/>
  <c r="Y826" i="4"/>
  <c r="Z826" i="4" s="1"/>
  <c r="AP563" i="4"/>
  <c r="Q354" i="1"/>
  <c r="Q349" i="1"/>
  <c r="Q801" i="1"/>
  <c r="AP772" i="4"/>
  <c r="Q696" i="1"/>
  <c r="Z614" i="4"/>
  <c r="AA614" i="4" s="1"/>
  <c r="AB614" i="4" s="1"/>
  <c r="AC614" i="4" s="1"/>
  <c r="Y775" i="4"/>
  <c r="Z775" i="4" s="1"/>
  <c r="AP626" i="4"/>
  <c r="BC626" i="4" s="1"/>
  <c r="Z767" i="4"/>
  <c r="AO517" i="4"/>
  <c r="Z569" i="4"/>
  <c r="AA569" i="4" s="1"/>
  <c r="AB569" i="4" s="1"/>
  <c r="AC569" i="4" s="1"/>
  <c r="Z721" i="4"/>
  <c r="AA721" i="4" s="1"/>
  <c r="AB721" i="4" s="1"/>
  <c r="AC721" i="4" s="1"/>
  <c r="AC647" i="4"/>
  <c r="AA809" i="4"/>
  <c r="AB809" i="4" s="1"/>
  <c r="AC809" i="4" s="1"/>
  <c r="Z626" i="4"/>
  <c r="AA626" i="4" s="1"/>
  <c r="AB626" i="4" s="1"/>
  <c r="AC626" i="4" s="1"/>
  <c r="AB839" i="4"/>
  <c r="AC839" i="4" s="1"/>
  <c r="Q622" i="1"/>
  <c r="AA515" i="4"/>
  <c r="AB515" i="4" s="1"/>
  <c r="AC515" i="4" s="1"/>
  <c r="AC564" i="4"/>
  <c r="AD564" i="4" s="1"/>
  <c r="AA516" i="4"/>
  <c r="Z574" i="4"/>
  <c r="AA574" i="4" s="1"/>
  <c r="AB574" i="4" s="1"/>
  <c r="AC574" i="4" s="1"/>
  <c r="Q743" i="1"/>
  <c r="AQ524" i="4"/>
  <c r="AB25" i="4"/>
  <c r="AC25" i="4" s="1"/>
  <c r="AP594" i="4"/>
  <c r="AA641" i="4"/>
  <c r="AB641" i="4" s="1"/>
  <c r="AC641" i="4" s="1"/>
  <c r="Q357" i="1"/>
  <c r="Q445" i="1"/>
  <c r="AA117" i="4"/>
  <c r="AB117" i="4" s="1"/>
  <c r="AC117" i="4" s="1"/>
  <c r="AR155" i="4"/>
  <c r="BE155" i="4" s="1"/>
  <c r="AB335" i="4"/>
  <c r="AC335" i="4" s="1"/>
  <c r="AR401" i="4"/>
  <c r="BE401" i="4" s="1"/>
  <c r="AP72" i="4"/>
  <c r="AB57" i="4"/>
  <c r="AC57" i="4" s="1"/>
  <c r="AC75" i="4"/>
  <c r="AD75" i="4" s="1"/>
  <c r="AA184" i="4"/>
  <c r="AB184" i="4" s="1"/>
  <c r="AC184" i="4" s="1"/>
  <c r="AA403" i="4"/>
  <c r="AB403" i="4" s="1"/>
  <c r="AC403" i="4" s="1"/>
  <c r="AP66" i="4"/>
  <c r="AC142" i="4"/>
  <c r="AO466" i="4"/>
  <c r="AN43" i="4"/>
  <c r="AB170" i="4"/>
  <c r="AC170" i="4" s="1"/>
  <c r="AR442" i="4"/>
  <c r="BE442" i="4" s="1"/>
  <c r="Z446" i="4"/>
  <c r="AC226" i="4"/>
  <c r="AQ35" i="4"/>
  <c r="Z200" i="4"/>
  <c r="AA200" i="4" s="1"/>
  <c r="AB200" i="4" s="1"/>
  <c r="AC200" i="4" s="1"/>
  <c r="AP48" i="4"/>
  <c r="AN402" i="4"/>
  <c r="BA402" i="4" s="1"/>
  <c r="AA348" i="4"/>
  <c r="AB348" i="4" s="1"/>
  <c r="AC348" i="4" s="1"/>
  <c r="Y224" i="4"/>
  <c r="Z224" i="4" s="1"/>
  <c r="AA224" i="4" s="1"/>
  <c r="AB224" i="4" s="1"/>
  <c r="AC159" i="4"/>
  <c r="AC434" i="4"/>
  <c r="AD434" i="4" s="1"/>
  <c r="AB127" i="4"/>
  <c r="AC127" i="4" s="1"/>
  <c r="AA177" i="4"/>
  <c r="AO119" i="4"/>
  <c r="AC318" i="4"/>
  <c r="AA379" i="4"/>
  <c r="AB379" i="4" s="1"/>
  <c r="AC379" i="4" s="1"/>
  <c r="AR340" i="4"/>
  <c r="BE340" i="4" s="1"/>
  <c r="Z216" i="4"/>
  <c r="AA216" i="4" s="1"/>
  <c r="AB216" i="4" s="1"/>
  <c r="AC216" i="4" s="1"/>
  <c r="AQ354" i="4"/>
  <c r="AR337" i="4"/>
  <c r="BE337" i="4" s="1"/>
  <c r="AA350" i="4"/>
  <c r="AB350" i="4" s="1"/>
  <c r="AC350" i="4" s="1"/>
  <c r="AB191" i="4"/>
  <c r="AC191" i="4" s="1"/>
  <c r="AQ186" i="4"/>
  <c r="AO483" i="4"/>
  <c r="AA239" i="4"/>
  <c r="Z17" i="4"/>
  <c r="AP3" i="4"/>
  <c r="BC3" i="4" s="1"/>
  <c r="AP201" i="4"/>
  <c r="Y290" i="4"/>
  <c r="AA105" i="4"/>
  <c r="AB105" i="4" s="1"/>
  <c r="AA208" i="4"/>
  <c r="AB131" i="4"/>
  <c r="AC131" i="4" s="1"/>
  <c r="AB85" i="4"/>
  <c r="AC85" i="4" s="1"/>
  <c r="AC399" i="4"/>
  <c r="Z371" i="4"/>
  <c r="AA371" i="4" s="1"/>
  <c r="AB371" i="4" s="1"/>
  <c r="AP27" i="4"/>
  <c r="AA30" i="4"/>
  <c r="AB30" i="4" s="1"/>
  <c r="AC30" i="4" s="1"/>
  <c r="AC481" i="4"/>
  <c r="AA395" i="4"/>
  <c r="BD428" i="4" l="1"/>
  <c r="AR428" i="4"/>
  <c r="BE428" i="4" s="1"/>
  <c r="BB178" i="4"/>
  <c r="AP178" i="4"/>
  <c r="BC178" i="4" s="1"/>
  <c r="BA564" i="4"/>
  <c r="AO564" i="4"/>
  <c r="BB564" i="4" s="1"/>
  <c r="BC57" i="4"/>
  <c r="AQ57" i="4"/>
  <c r="BD57" i="4" s="1"/>
  <c r="AR57" i="4"/>
  <c r="BE57" i="4" s="1"/>
  <c r="BD369" i="4"/>
  <c r="AR369" i="4"/>
  <c r="BE369" i="4" s="1"/>
  <c r="AP564" i="4"/>
  <c r="BC97" i="4"/>
  <c r="AQ97" i="4"/>
  <c r="BD97" i="4" s="1"/>
  <c r="BD436" i="4"/>
  <c r="AR436" i="4"/>
  <c r="BE436" i="4" s="1"/>
  <c r="BB44" i="4"/>
  <c r="AP44" i="4"/>
  <c r="BC44" i="4" s="1"/>
  <c r="AQ44" i="4"/>
  <c r="BC742" i="4"/>
  <c r="AQ742" i="4"/>
  <c r="BD742" i="4" s="1"/>
  <c r="BA834" i="4"/>
  <c r="AO834" i="4"/>
  <c r="BB834" i="4" s="1"/>
  <c r="BD823" i="4"/>
  <c r="AR823" i="4"/>
  <c r="BE823" i="4" s="1"/>
  <c r="BC304" i="4"/>
  <c r="AQ304" i="4"/>
  <c r="BD304" i="4" s="1"/>
  <c r="BD695" i="4"/>
  <c r="AR695" i="4"/>
  <c r="BE695" i="4" s="1"/>
  <c r="BD512" i="4"/>
  <c r="AR512" i="4"/>
  <c r="BE512" i="4" s="1"/>
  <c r="BC771" i="4"/>
  <c r="AQ771" i="4"/>
  <c r="BD771" i="4" s="1"/>
  <c r="BC497" i="4"/>
  <c r="AQ497" i="4"/>
  <c r="BD497" i="4" s="1"/>
  <c r="BB98" i="4"/>
  <c r="AP98" i="4"/>
  <c r="BC98" i="4" s="1"/>
  <c r="BC765" i="4"/>
  <c r="AQ765" i="4"/>
  <c r="BD765" i="4" s="1"/>
  <c r="BC296" i="4"/>
  <c r="AQ296" i="4"/>
  <c r="BD296" i="4" s="1"/>
  <c r="AR296" i="4"/>
  <c r="BE296" i="4" s="1"/>
  <c r="BB183" i="4"/>
  <c r="AP183" i="4"/>
  <c r="BC406" i="4"/>
  <c r="AR406" i="4"/>
  <c r="BE406" i="4" s="1"/>
  <c r="AQ406" i="4"/>
  <c r="BD406" i="4" s="1"/>
  <c r="BB655" i="4"/>
  <c r="AP655" i="4"/>
  <c r="AR97" i="4"/>
  <c r="BE97" i="4" s="1"/>
  <c r="BC851" i="4"/>
  <c r="AQ851" i="4"/>
  <c r="BD851" i="4" s="1"/>
  <c r="AB850" i="4"/>
  <c r="AC850" i="4"/>
  <c r="AD850" i="4" s="1"/>
  <c r="BB429" i="4"/>
  <c r="AP429" i="4"/>
  <c r="AQ429" i="4" s="1"/>
  <c r="BD429" i="4" s="1"/>
  <c r="BB46" i="4"/>
  <c r="AP46" i="4"/>
  <c r="BC46" i="4" s="1"/>
  <c r="AQ46" i="4"/>
  <c r="BD46" i="4" s="1"/>
  <c r="BC61" i="4"/>
  <c r="AQ61" i="4"/>
  <c r="BD61" i="4" s="1"/>
  <c r="BD581" i="4"/>
  <c r="AR581" i="4"/>
  <c r="BE581" i="4" s="1"/>
  <c r="BC833" i="4"/>
  <c r="AQ833" i="4"/>
  <c r="BD833" i="4" s="1"/>
  <c r="BC829" i="4"/>
  <c r="AQ829" i="4"/>
  <c r="BD829" i="4" s="1"/>
  <c r="BB584" i="4"/>
  <c r="AP584" i="4"/>
  <c r="BD78" i="4"/>
  <c r="AR78" i="4"/>
  <c r="BE78" i="4" s="1"/>
  <c r="BD697" i="4"/>
  <c r="AR697" i="4"/>
  <c r="BE697" i="4" s="1"/>
  <c r="BA803" i="4"/>
  <c r="AO803" i="4"/>
  <c r="BA370" i="4"/>
  <c r="AO370" i="4"/>
  <c r="AR742" i="4"/>
  <c r="BE742" i="4" s="1"/>
  <c r="AP834" i="4"/>
  <c r="BC193" i="4"/>
  <c r="AQ193" i="4"/>
  <c r="BD193" i="4" s="1"/>
  <c r="AQ98" i="4"/>
  <c r="BC217" i="4"/>
  <c r="AQ217" i="4"/>
  <c r="BD217" i="4" s="1"/>
  <c r="BC322" i="4"/>
  <c r="AQ322" i="4"/>
  <c r="BD322" i="4" s="1"/>
  <c r="AA592" i="4"/>
  <c r="AB592" i="4" s="1"/>
  <c r="AC592" i="4" s="1"/>
  <c r="AA807" i="4"/>
  <c r="AB807" i="4" s="1"/>
  <c r="BD708" i="4"/>
  <c r="AR708" i="4"/>
  <c r="BE708" i="4" s="1"/>
  <c r="BC531" i="4"/>
  <c r="AQ531" i="4"/>
  <c r="BD531" i="4" s="1"/>
  <c r="BA18" i="4"/>
  <c r="AO18" i="4"/>
  <c r="BB18" i="4" s="1"/>
  <c r="BC607" i="4"/>
  <c r="AQ607" i="4"/>
  <c r="BD607" i="4" s="1"/>
  <c r="BC169" i="4"/>
  <c r="AQ169" i="4"/>
  <c r="BD169" i="4" s="1"/>
  <c r="AR169" i="4"/>
  <c r="BE169" i="4" s="1"/>
  <c r="BB451" i="4"/>
  <c r="AP451" i="4"/>
  <c r="BC451" i="4" s="1"/>
  <c r="AQ451" i="4"/>
  <c r="BD451" i="4" s="1"/>
  <c r="BD118" i="4"/>
  <c r="AR118" i="4"/>
  <c r="BE118" i="4" s="1"/>
  <c r="BB653" i="4"/>
  <c r="AP653" i="4"/>
  <c r="BC653" i="4" s="1"/>
  <c r="AR531" i="4"/>
  <c r="BE531" i="4" s="1"/>
  <c r="BB577" i="4"/>
  <c r="AP577" i="4"/>
  <c r="AQ584" i="4"/>
  <c r="BD584" i="4" s="1"/>
  <c r="Z95" i="4"/>
  <c r="AA95" i="4" s="1"/>
  <c r="BD444" i="4"/>
  <c r="AR444" i="4"/>
  <c r="BE444" i="4" s="1"/>
  <c r="BB734" i="4"/>
  <c r="AP734" i="4"/>
  <c r="BC734" i="4" s="1"/>
  <c r="BD346" i="4"/>
  <c r="AR346" i="4"/>
  <c r="BE346" i="4" s="1"/>
  <c r="BB747" i="4"/>
  <c r="AP747" i="4"/>
  <c r="BC736" i="4"/>
  <c r="AQ736" i="4"/>
  <c r="BD736" i="4" s="1"/>
  <c r="BC705" i="4"/>
  <c r="AQ705" i="4"/>
  <c r="BC686" i="4"/>
  <c r="AQ686" i="4"/>
  <c r="BD686" i="4" s="1"/>
  <c r="BD666" i="4"/>
  <c r="AR666" i="4"/>
  <c r="BE666" i="4" s="1"/>
  <c r="BD699" i="4"/>
  <c r="AR699" i="4"/>
  <c r="BE699" i="4" s="1"/>
  <c r="BD578" i="4"/>
  <c r="AR578" i="4"/>
  <c r="BE578" i="4" s="1"/>
  <c r="BC84" i="4"/>
  <c r="AQ84" i="4"/>
  <c r="BD84" i="4" s="1"/>
  <c r="AR84" i="4"/>
  <c r="BE84" i="4" s="1"/>
  <c r="BC25" i="4"/>
  <c r="AQ25" i="4"/>
  <c r="BD25" i="4" s="1"/>
  <c r="BD230" i="4"/>
  <c r="AR230" i="4"/>
  <c r="BE230" i="4" s="1"/>
  <c r="BB662" i="4"/>
  <c r="AP662" i="4"/>
  <c r="BC572" i="4"/>
  <c r="AQ572" i="4"/>
  <c r="AA823" i="4"/>
  <c r="AB823" i="4" s="1"/>
  <c r="AA463" i="4"/>
  <c r="AB463" i="4" s="1"/>
  <c r="AC463" i="4" s="1"/>
  <c r="BD131" i="4"/>
  <c r="AR131" i="4"/>
  <c r="BE131" i="4" s="1"/>
  <c r="BD388" i="4"/>
  <c r="AR388" i="4"/>
  <c r="BE388" i="4" s="1"/>
  <c r="BD371" i="4"/>
  <c r="AR371" i="4"/>
  <c r="BE371" i="4" s="1"/>
  <c r="BB434" i="4"/>
  <c r="AP434" i="4"/>
  <c r="BC545" i="4"/>
  <c r="AQ545" i="4"/>
  <c r="BD545" i="4" s="1"/>
  <c r="BC812" i="4"/>
  <c r="AQ812" i="4"/>
  <c r="BA496" i="4"/>
  <c r="AO496" i="4"/>
  <c r="BB137" i="4"/>
  <c r="AP137" i="4"/>
  <c r="BC804" i="4"/>
  <c r="AQ804" i="4"/>
  <c r="BD804" i="4" s="1"/>
  <c r="BD349" i="4"/>
  <c r="AR349" i="4"/>
  <c r="BE349" i="4" s="1"/>
  <c r="BA289" i="4"/>
  <c r="AO289" i="4"/>
  <c r="AP289" i="4" s="1"/>
  <c r="BC289" i="4" s="1"/>
  <c r="BB167" i="4"/>
  <c r="AP167" i="4"/>
  <c r="Z835" i="4"/>
  <c r="AR795" i="4"/>
  <c r="BE795" i="4" s="1"/>
  <c r="BD795" i="4"/>
  <c r="BD234" i="4"/>
  <c r="AR234" i="4"/>
  <c r="BE234" i="4" s="1"/>
  <c r="AR687" i="4"/>
  <c r="BE687" i="4" s="1"/>
  <c r="BD687" i="4"/>
  <c r="AQ430" i="4"/>
  <c r="BC430" i="4"/>
  <c r="BD189" i="4"/>
  <c r="AR189" i="4"/>
  <c r="BE189" i="4" s="1"/>
  <c r="AP587" i="4"/>
  <c r="BB587" i="4"/>
  <c r="AR77" i="4"/>
  <c r="BE77" i="4" s="1"/>
  <c r="BD77" i="4"/>
  <c r="AQ323" i="4"/>
  <c r="BC323" i="4"/>
  <c r="AP824" i="4"/>
  <c r="BB824" i="4"/>
  <c r="AR321" i="4"/>
  <c r="BE321" i="4" s="1"/>
  <c r="AR291" i="4"/>
  <c r="BE291" i="4" s="1"/>
  <c r="BC152" i="4"/>
  <c r="AP275" i="4"/>
  <c r="BB275" i="4"/>
  <c r="AQ689" i="4"/>
  <c r="BD689" i="4" s="1"/>
  <c r="BC689" i="4"/>
  <c r="AQ40" i="4"/>
  <c r="BC40" i="4"/>
  <c r="BB540" i="4"/>
  <c r="AQ540" i="4"/>
  <c r="AQ835" i="4"/>
  <c r="BD835" i="4" s="1"/>
  <c r="BC523" i="4"/>
  <c r="AQ523" i="4"/>
  <c r="AR287" i="4"/>
  <c r="BE287" i="4" s="1"/>
  <c r="BC199" i="4"/>
  <c r="AR199" i="4"/>
  <c r="BE199" i="4" s="1"/>
  <c r="AR177" i="4"/>
  <c r="BE177" i="4" s="1"/>
  <c r="BD177" i="4"/>
  <c r="BA403" i="4"/>
  <c r="AP743" i="4"/>
  <c r="BC743" i="4" s="1"/>
  <c r="AR309" i="4"/>
  <c r="BE309" i="4" s="1"/>
  <c r="AR813" i="4"/>
  <c r="BE813" i="4" s="1"/>
  <c r="BD813" i="4"/>
  <c r="BC588" i="4"/>
  <c r="AQ588" i="4"/>
  <c r="BC822" i="4"/>
  <c r="AQ822" i="4"/>
  <c r="AR117" i="4"/>
  <c r="BE117" i="4" s="1"/>
  <c r="BD117" i="4"/>
  <c r="AO723" i="4"/>
  <c r="BA723" i="4"/>
  <c r="BB612" i="4"/>
  <c r="AQ612" i="4"/>
  <c r="AR730" i="4"/>
  <c r="BE730" i="4" s="1"/>
  <c r="AP286" i="4"/>
  <c r="AP120" i="4"/>
  <c r="BB120" i="4"/>
  <c r="BC17" i="4"/>
  <c r="AQ17" i="4"/>
  <c r="AR779" i="4"/>
  <c r="BE779" i="4" s="1"/>
  <c r="BD779" i="4"/>
  <c r="BC717" i="4"/>
  <c r="AR717" i="4"/>
  <c r="BE717" i="4" s="1"/>
  <c r="BC13" i="4"/>
  <c r="AR13" i="4"/>
  <c r="BE13" i="4" s="1"/>
  <c r="AO589" i="4"/>
  <c r="BA589" i="4"/>
  <c r="BD394" i="4"/>
  <c r="AR394" i="4"/>
  <c r="BE394" i="4" s="1"/>
  <c r="AQ383" i="4"/>
  <c r="BD383" i="4" s="1"/>
  <c r="AP529" i="4"/>
  <c r="BB529" i="4"/>
  <c r="AQ529" i="4"/>
  <c r="BD529" i="4" s="1"/>
  <c r="BD454" i="4"/>
  <c r="AR454" i="4"/>
  <c r="BE454" i="4" s="1"/>
  <c r="AO694" i="4"/>
  <c r="BA694" i="4"/>
  <c r="AA703" i="4"/>
  <c r="AB703" i="4" s="1"/>
  <c r="AC703" i="4" s="1"/>
  <c r="AD703" i="4"/>
  <c r="Q703" i="1" s="1"/>
  <c r="BC553" i="4"/>
  <c r="AQ553" i="4"/>
  <c r="AR835" i="4"/>
  <c r="BE835" i="4" s="1"/>
  <c r="AQ625" i="4"/>
  <c r="BC625" i="4"/>
  <c r="AP724" i="4"/>
  <c r="BA568" i="4"/>
  <c r="AP568" i="4"/>
  <c r="AP403" i="4"/>
  <c r="AQ403" i="4" s="1"/>
  <c r="BD403" i="4" s="1"/>
  <c r="AQ134" i="4"/>
  <c r="BD134" i="4" s="1"/>
  <c r="AR134" i="4"/>
  <c r="BE134" i="4" s="1"/>
  <c r="BC134" i="4"/>
  <c r="BC715" i="4"/>
  <c r="AR715" i="4"/>
  <c r="BE715" i="4" s="1"/>
  <c r="AQ826" i="4"/>
  <c r="BD826" i="4" s="1"/>
  <c r="AQ147" i="4"/>
  <c r="BD147" i="4" s="1"/>
  <c r="AQ266" i="4"/>
  <c r="BD266" i="4" s="1"/>
  <c r="BB49" i="4"/>
  <c r="AP49" i="4"/>
  <c r="AQ477" i="4"/>
  <c r="BC477" i="4"/>
  <c r="AQ109" i="4"/>
  <c r="BC109" i="4"/>
  <c r="AR399" i="4"/>
  <c r="BE399" i="4" s="1"/>
  <c r="BD399" i="4"/>
  <c r="AR143" i="4"/>
  <c r="BE143" i="4" s="1"/>
  <c r="AA835" i="4"/>
  <c r="BD318" i="4"/>
  <c r="AR318" i="4"/>
  <c r="BE318" i="4" s="1"/>
  <c r="AP212" i="4"/>
  <c r="BB212" i="4"/>
  <c r="AQ421" i="4"/>
  <c r="BC421" i="4"/>
  <c r="BC805" i="4"/>
  <c r="AR805" i="4"/>
  <c r="BE805" i="4" s="1"/>
  <c r="BD316" i="4"/>
  <c r="AR316" i="4"/>
  <c r="BE316" i="4" s="1"/>
  <c r="AR453" i="4"/>
  <c r="BE453" i="4" s="1"/>
  <c r="BD453" i="4"/>
  <c r="BC111" i="4"/>
  <c r="AQ111" i="4"/>
  <c r="AP225" i="4"/>
  <c r="BB225" i="4"/>
  <c r="AQ491" i="4"/>
  <c r="BC491" i="4"/>
  <c r="AQ726" i="4"/>
  <c r="BC726" i="4"/>
  <c r="BC630" i="4"/>
  <c r="AO507" i="4"/>
  <c r="BA507" i="4"/>
  <c r="BD314" i="4"/>
  <c r="AR314" i="4"/>
  <c r="BE314" i="4" s="1"/>
  <c r="AO153" i="4"/>
  <c r="BA153" i="4"/>
  <c r="BC459" i="4"/>
  <c r="AQ459" i="4"/>
  <c r="BC729" i="4"/>
  <c r="AQ146" i="4"/>
  <c r="BC146" i="4"/>
  <c r="AO129" i="4"/>
  <c r="AP129" i="4" s="1"/>
  <c r="BA129" i="4"/>
  <c r="BB651" i="4"/>
  <c r="AQ651" i="4"/>
  <c r="BB770" i="4"/>
  <c r="AP770" i="4"/>
  <c r="BA303" i="4"/>
  <c r="AO303" i="4"/>
  <c r="AP303" i="4" s="1"/>
  <c r="BC303" i="4" s="1"/>
  <c r="AP456" i="4"/>
  <c r="BB456" i="4"/>
  <c r="AR432" i="4"/>
  <c r="BE432" i="4" s="1"/>
  <c r="BD432" i="4"/>
  <c r="AQ41" i="4"/>
  <c r="BD41" i="4" s="1"/>
  <c r="BC41" i="4"/>
  <c r="AR585" i="4"/>
  <c r="BE585" i="4" s="1"/>
  <c r="AR728" i="4"/>
  <c r="BE728" i="4" s="1"/>
  <c r="BD728" i="4"/>
  <c r="AR106" i="4"/>
  <c r="BE106" i="4" s="1"/>
  <c r="BD106" i="4"/>
  <c r="AQ413" i="4"/>
  <c r="BC413" i="4"/>
  <c r="BB644" i="4"/>
  <c r="AP644" i="4"/>
  <c r="BB771" i="4"/>
  <c r="AR771" i="4"/>
  <c r="BE771" i="4" s="1"/>
  <c r="AQ462" i="4"/>
  <c r="BD462" i="4" s="1"/>
  <c r="AQ180" i="4"/>
  <c r="BD105" i="4"/>
  <c r="AR105" i="4"/>
  <c r="BE105" i="4" s="1"/>
  <c r="BB659" i="4"/>
  <c r="AP659" i="4"/>
  <c r="BC659" i="4" s="1"/>
  <c r="AR621" i="4"/>
  <c r="BE621" i="4" s="1"/>
  <c r="BD621" i="4"/>
  <c r="AQ575" i="4"/>
  <c r="BC575" i="4"/>
  <c r="AQ311" i="4"/>
  <c r="BC311" i="4"/>
  <c r="BB38" i="4"/>
  <c r="AQ38" i="4"/>
  <c r="BB743" i="4"/>
  <c r="AR147" i="4"/>
  <c r="BE147" i="4" s="1"/>
  <c r="AR266" i="4"/>
  <c r="BE266" i="4" s="1"/>
  <c r="AR678" i="4"/>
  <c r="BE678" i="4" s="1"/>
  <c r="BD678" i="4"/>
  <c r="BA490" i="4"/>
  <c r="AO490" i="4"/>
  <c r="AR619" i="4"/>
  <c r="BE619" i="4" s="1"/>
  <c r="BD619" i="4"/>
  <c r="BC274" i="4"/>
  <c r="AQ274" i="4"/>
  <c r="BC232" i="4"/>
  <c r="AQ232" i="4"/>
  <c r="BA249" i="4"/>
  <c r="BC845" i="4"/>
  <c r="BC51" i="4"/>
  <c r="AQ51" i="4"/>
  <c r="BC546" i="4"/>
  <c r="AQ546" i="4"/>
  <c r="AR172" i="4"/>
  <c r="BE172" i="4" s="1"/>
  <c r="BD172" i="4"/>
  <c r="AR675" i="4"/>
  <c r="BE675" i="4" s="1"/>
  <c r="AQ675" i="4"/>
  <c r="BD675" i="4" s="1"/>
  <c r="BC675" i="4"/>
  <c r="AR783" i="4"/>
  <c r="BE783" i="4" s="1"/>
  <c r="BD783" i="4"/>
  <c r="AR509" i="4"/>
  <c r="BE509" i="4" s="1"/>
  <c r="BD509" i="4"/>
  <c r="AR67" i="4"/>
  <c r="BE67" i="4" s="1"/>
  <c r="BD67" i="4"/>
  <c r="AP114" i="4"/>
  <c r="BB114" i="4"/>
  <c r="AR39" i="4"/>
  <c r="BE39" i="4" s="1"/>
  <c r="BD39" i="4"/>
  <c r="AQ387" i="4"/>
  <c r="BC387" i="4"/>
  <c r="AQ860" i="4"/>
  <c r="BC860" i="4"/>
  <c r="AQ452" i="4"/>
  <c r="BC452" i="4"/>
  <c r="AQ729" i="4"/>
  <c r="BD729" i="4" s="1"/>
  <c r="BD613" i="4"/>
  <c r="AR613" i="4"/>
  <c r="BE613" i="4" s="1"/>
  <c r="AQ557" i="4"/>
  <c r="BD557" i="4" s="1"/>
  <c r="BC557" i="4"/>
  <c r="AR381" i="4"/>
  <c r="BE381" i="4" s="1"/>
  <c r="BD381" i="4"/>
  <c r="BB851" i="4"/>
  <c r="AR851" i="4"/>
  <c r="BE851" i="4" s="1"/>
  <c r="AR79" i="4"/>
  <c r="BE79" i="4" s="1"/>
  <c r="BD79" i="4"/>
  <c r="AO437" i="4"/>
  <c r="BA437" i="4"/>
  <c r="AR297" i="4"/>
  <c r="BE297" i="4" s="1"/>
  <c r="BD297" i="4"/>
  <c r="AQ845" i="4"/>
  <c r="BD845" i="4" s="1"/>
  <c r="AR544" i="4"/>
  <c r="BE544" i="4" s="1"/>
  <c r="BD544" i="4"/>
  <c r="BD735" i="4"/>
  <c r="AR735" i="4"/>
  <c r="BE735" i="4" s="1"/>
  <c r="BB462" i="4"/>
  <c r="AQ265" i="4"/>
  <c r="BC265" i="4"/>
  <c r="AR332" i="4"/>
  <c r="BE332" i="4" s="1"/>
  <c r="BD332" i="4"/>
  <c r="AD730" i="4"/>
  <c r="Q730" i="1" s="1"/>
  <c r="BC707" i="4"/>
  <c r="AR707" i="4"/>
  <c r="BE707" i="4" s="1"/>
  <c r="BB558" i="4"/>
  <c r="AR826" i="4"/>
  <c r="BE826" i="4" s="1"/>
  <c r="BC688" i="4"/>
  <c r="AR688" i="4"/>
  <c r="BE688" i="4" s="1"/>
  <c r="AR592" i="4"/>
  <c r="BE592" i="4" s="1"/>
  <c r="BD592" i="4"/>
  <c r="AP408" i="4"/>
  <c r="BB408" i="4"/>
  <c r="AQ19" i="4"/>
  <c r="BC19" i="4"/>
  <c r="BC182" i="4"/>
  <c r="AQ182" i="4"/>
  <c r="AQ191" i="4"/>
  <c r="BD191" i="4" s="1"/>
  <c r="BC191" i="4"/>
  <c r="AR191" i="4"/>
  <c r="BE191" i="4" s="1"/>
  <c r="AR386" i="4"/>
  <c r="BE386" i="4" s="1"/>
  <c r="BC552" i="4"/>
  <c r="AQ552" i="4"/>
  <c r="BD552" i="4" s="1"/>
  <c r="AP784" i="4"/>
  <c r="BB784" i="4"/>
  <c r="BC160" i="4"/>
  <c r="AQ160" i="4"/>
  <c r="BA73" i="4"/>
  <c r="AP73" i="4"/>
  <c r="AQ73" i="4"/>
  <c r="BD73" i="4" s="1"/>
  <c r="AO299" i="4"/>
  <c r="BB299" i="4" s="1"/>
  <c r="AR123" i="4"/>
  <c r="BE123" i="4" s="1"/>
  <c r="BD123" i="4"/>
  <c r="AQ473" i="4"/>
  <c r="BD473" i="4" s="1"/>
  <c r="BC473" i="4"/>
  <c r="AP278" i="4"/>
  <c r="BB278" i="4"/>
  <c r="AQ503" i="4"/>
  <c r="BC503" i="4"/>
  <c r="BB776" i="4"/>
  <c r="AP776" i="4"/>
  <c r="AR501" i="4"/>
  <c r="BE501" i="4" s="1"/>
  <c r="BD501" i="4"/>
  <c r="AQ159" i="4"/>
  <c r="BC159" i="4"/>
  <c r="BC37" i="4"/>
  <c r="AQ37" i="4"/>
  <c r="BA601" i="4"/>
  <c r="AO601" i="4"/>
  <c r="BC23" i="4"/>
  <c r="BC842" i="4"/>
  <c r="AQ842" i="4"/>
  <c r="BA365" i="4"/>
  <c r="AO365" i="4"/>
  <c r="BC151" i="4"/>
  <c r="AQ151" i="4"/>
  <c r="BD151" i="4" s="1"/>
  <c r="AR151" i="4"/>
  <c r="BE151" i="4" s="1"/>
  <c r="AQ175" i="4"/>
  <c r="BC175" i="4"/>
  <c r="AQ614" i="4"/>
  <c r="BC614" i="4"/>
  <c r="AP414" i="4"/>
  <c r="BB414" i="4"/>
  <c r="AR787" i="4"/>
  <c r="BE787" i="4" s="1"/>
  <c r="BD787" i="4"/>
  <c r="BB102" i="4"/>
  <c r="AO725" i="4"/>
  <c r="AO166" i="4"/>
  <c r="BA166" i="4"/>
  <c r="BA622" i="4"/>
  <c r="BD364" i="4"/>
  <c r="AR364" i="4"/>
  <c r="BE364" i="4" s="1"/>
  <c r="AQ847" i="4"/>
  <c r="BC847" i="4"/>
  <c r="BB769" i="4"/>
  <c r="AP769" i="4"/>
  <c r="BC846" i="4"/>
  <c r="AR846" i="4"/>
  <c r="BE846" i="4" s="1"/>
  <c r="BD422" i="4"/>
  <c r="AR422" i="4"/>
  <c r="BE422" i="4" s="1"/>
  <c r="AQ164" i="4"/>
  <c r="BD164" i="4" s="1"/>
  <c r="AP558" i="4"/>
  <c r="BC558" i="4" s="1"/>
  <c r="AP205" i="4"/>
  <c r="BA528" i="4"/>
  <c r="AO528" i="4"/>
  <c r="AP758" i="4"/>
  <c r="BB758" i="4"/>
  <c r="AQ629" i="4"/>
  <c r="BC629" i="4"/>
  <c r="BB29" i="4"/>
  <c r="AP29" i="4"/>
  <c r="AP799" i="4"/>
  <c r="AR552" i="4"/>
  <c r="BE552" i="4" s="1"/>
  <c r="AR788" i="4"/>
  <c r="BE788" i="4" s="1"/>
  <c r="BD788" i="4"/>
  <c r="AR480" i="4"/>
  <c r="BE480" i="4" s="1"/>
  <c r="BD480" i="4"/>
  <c r="AR248" i="4"/>
  <c r="BE248" i="4" s="1"/>
  <c r="BC149" i="4"/>
  <c r="AQ149" i="4"/>
  <c r="AR343" i="4"/>
  <c r="BE343" i="4" s="1"/>
  <c r="BD343" i="4"/>
  <c r="AR312" i="4"/>
  <c r="BE312" i="4" s="1"/>
  <c r="BB300" i="4"/>
  <c r="AP300" i="4"/>
  <c r="BC70" i="4"/>
  <c r="AR70" i="4"/>
  <c r="BE70" i="4" s="1"/>
  <c r="BB486" i="4"/>
  <c r="AP486" i="4"/>
  <c r="AQ486" i="4" s="1"/>
  <c r="BD486" i="4" s="1"/>
  <c r="AR789" i="4"/>
  <c r="BE789" i="4" s="1"/>
  <c r="BD789" i="4"/>
  <c r="BB635" i="4"/>
  <c r="AQ635" i="4"/>
  <c r="AP608" i="4"/>
  <c r="BB608" i="4"/>
  <c r="AQ226" i="4"/>
  <c r="BC226" i="4"/>
  <c r="AP326" i="4"/>
  <c r="BB326" i="4"/>
  <c r="AR639" i="4"/>
  <c r="BE639" i="4" s="1"/>
  <c r="BD639" i="4"/>
  <c r="BB21" i="4"/>
  <c r="AQ21" i="4"/>
  <c r="AR557" i="4"/>
  <c r="BE557" i="4" s="1"/>
  <c r="AR55" i="4"/>
  <c r="BE55" i="4" s="1"/>
  <c r="AQ23" i="4"/>
  <c r="BD23" i="4" s="1"/>
  <c r="AR124" i="4"/>
  <c r="BE124" i="4" s="1"/>
  <c r="BD124" i="4"/>
  <c r="AQ12" i="4"/>
  <c r="BD12" i="4" s="1"/>
  <c r="BC12" i="4"/>
  <c r="AQ446" i="4"/>
  <c r="BC446" i="4"/>
  <c r="BC519" i="4"/>
  <c r="AQ519" i="4"/>
  <c r="BD519" i="4" s="1"/>
  <c r="AO338" i="4"/>
  <c r="BA338" i="4"/>
  <c r="AQ667" i="4"/>
  <c r="AP102" i="4"/>
  <c r="AQ102" i="4" s="1"/>
  <c r="BD102" i="4" s="1"/>
  <c r="AO622" i="4"/>
  <c r="AQ350" i="4"/>
  <c r="BC350" i="4"/>
  <c r="BB135" i="4"/>
  <c r="AQ135" i="4"/>
  <c r="BC830" i="4"/>
  <c r="AR830" i="4"/>
  <c r="BE830" i="4" s="1"/>
  <c r="BB497" i="4"/>
  <c r="AR497" i="4"/>
  <c r="BE497" i="4" s="1"/>
  <c r="BA722" i="4"/>
  <c r="AQ722" i="4"/>
  <c r="BB322" i="4"/>
  <c r="AR322" i="4"/>
  <c r="BE322" i="4" s="1"/>
  <c r="BC703" i="4"/>
  <c r="AR703" i="4"/>
  <c r="BE703" i="4" s="1"/>
  <c r="AQ378" i="4"/>
  <c r="BC378" i="4"/>
  <c r="AQ127" i="4"/>
  <c r="BC127" i="4"/>
  <c r="AQ664" i="4"/>
  <c r="BD664" i="4" s="1"/>
  <c r="AQ542" i="4"/>
  <c r="BC542" i="4"/>
  <c r="BC272" i="4"/>
  <c r="AQ272" i="4"/>
  <c r="BA229" i="4"/>
  <c r="AO229" i="4"/>
  <c r="AP229" i="4"/>
  <c r="BC229" i="4" s="1"/>
  <c r="AQ36" i="4"/>
  <c r="BC36" i="4"/>
  <c r="AP474" i="4"/>
  <c r="BB474" i="4"/>
  <c r="AO249" i="4"/>
  <c r="AO458" i="4"/>
  <c r="BA458" i="4"/>
  <c r="BA740" i="4"/>
  <c r="AO740" i="4"/>
  <c r="AP718" i="4"/>
  <c r="BB718" i="4"/>
  <c r="BB136" i="4"/>
  <c r="AP136" i="4"/>
  <c r="BB611" i="4"/>
  <c r="BB580" i="4"/>
  <c r="AQ208" i="4"/>
  <c r="BD208" i="4" s="1"/>
  <c r="BC208" i="4"/>
  <c r="BC335" i="4"/>
  <c r="AQ335" i="4"/>
  <c r="AQ331" i="4"/>
  <c r="BC331" i="4"/>
  <c r="AR670" i="4"/>
  <c r="BE670" i="4" s="1"/>
  <c r="AR380" i="4"/>
  <c r="BE380" i="4" s="1"/>
  <c r="AQ802" i="4"/>
  <c r="BC802" i="4"/>
  <c r="AR804" i="4"/>
  <c r="BE804" i="4" s="1"/>
  <c r="AR664" i="4"/>
  <c r="BE664" i="4" s="1"/>
  <c r="AQ247" i="4"/>
  <c r="AQ152" i="4"/>
  <c r="BD152" i="4" s="1"/>
  <c r="AP637" i="4"/>
  <c r="BB637" i="4"/>
  <c r="AR821" i="4"/>
  <c r="BE821" i="4" s="1"/>
  <c r="BD821" i="4"/>
  <c r="BB217" i="4"/>
  <c r="AR217" i="4"/>
  <c r="BE217" i="4" s="1"/>
  <c r="AR843" i="4"/>
  <c r="BE843" i="4" s="1"/>
  <c r="BD843" i="4"/>
  <c r="BB415" i="4"/>
  <c r="AQ567" i="4"/>
  <c r="BC567" i="4"/>
  <c r="AQ445" i="4"/>
  <c r="BD445" i="4" s="1"/>
  <c r="BC445" i="4"/>
  <c r="BC663" i="4"/>
  <c r="AR663" i="4"/>
  <c r="BE663" i="4" s="1"/>
  <c r="BB293" i="4"/>
  <c r="BB352" i="4"/>
  <c r="BA700" i="4"/>
  <c r="AO700" i="4"/>
  <c r="AR334" i="4"/>
  <c r="BE334" i="4" s="1"/>
  <c r="BD334" i="4"/>
  <c r="AP353" i="4"/>
  <c r="BC353" i="4" s="1"/>
  <c r="BB353" i="4"/>
  <c r="AP219" i="4"/>
  <c r="BB219" i="4"/>
  <c r="AP580" i="4"/>
  <c r="BC580" i="4" s="1"/>
  <c r="BB698" i="4"/>
  <c r="AQ198" i="4"/>
  <c r="BC198" i="4"/>
  <c r="BC52" i="4"/>
  <c r="AQ52" i="4"/>
  <c r="AR179" i="4"/>
  <c r="BE179" i="4" s="1"/>
  <c r="BD179" i="4"/>
  <c r="AR634" i="4"/>
  <c r="BE634" i="4" s="1"/>
  <c r="BD634" i="4"/>
  <c r="AR336" i="4"/>
  <c r="BE336" i="4" s="1"/>
  <c r="BD336" i="4"/>
  <c r="AP209" i="4"/>
  <c r="BB209" i="4"/>
  <c r="AP527" i="4"/>
  <c r="BB527" i="4"/>
  <c r="AP850" i="4"/>
  <c r="BB850" i="4"/>
  <c r="AQ630" i="4"/>
  <c r="BD630" i="4" s="1"/>
  <c r="AP464" i="4"/>
  <c r="BB464" i="4"/>
  <c r="BC344" i="4"/>
  <c r="AQ344" i="4"/>
  <c r="AQ611" i="4"/>
  <c r="BD611" i="4" s="1"/>
  <c r="BC841" i="4"/>
  <c r="AQ841" i="4"/>
  <c r="AQ750" i="4"/>
  <c r="BC750" i="4"/>
  <c r="AQ400" i="4"/>
  <c r="BD400" i="4" s="1"/>
  <c r="BC400" i="4"/>
  <c r="AR32" i="4"/>
  <c r="BE32" i="4" s="1"/>
  <c r="BD32" i="4"/>
  <c r="BB410" i="4"/>
  <c r="AP410" i="4"/>
  <c r="BC410" i="4" s="1"/>
  <c r="BB168" i="4"/>
  <c r="AQ168" i="4"/>
  <c r="AP698" i="4"/>
  <c r="BB493" i="4"/>
  <c r="AR493" i="4"/>
  <c r="BE493" i="4" s="1"/>
  <c r="AP815" i="4"/>
  <c r="BB815" i="4"/>
  <c r="AP34" i="4"/>
  <c r="BB34" i="4"/>
  <c r="BD857" i="4"/>
  <c r="AR857" i="4"/>
  <c r="BE857" i="4" s="1"/>
  <c r="BB7" i="4"/>
  <c r="AQ7" i="4"/>
  <c r="AR93" i="4"/>
  <c r="BE93" i="4" s="1"/>
  <c r="BD93" i="4"/>
  <c r="AP415" i="4"/>
  <c r="AR445" i="4"/>
  <c r="BE445" i="4" s="1"/>
  <c r="BB126" i="4"/>
  <c r="AQ126" i="4"/>
  <c r="BC460" i="4"/>
  <c r="AR460" i="4"/>
  <c r="BE460" i="4" s="1"/>
  <c r="AP293" i="4"/>
  <c r="BC293" i="4" s="1"/>
  <c r="AP352" i="4"/>
  <c r="BC352" i="4" s="1"/>
  <c r="AQ499" i="4"/>
  <c r="BD499" i="4" s="1"/>
  <c r="BC499" i="4"/>
  <c r="AR499" i="4"/>
  <c r="BE499" i="4" s="1"/>
  <c r="BC514" i="4"/>
  <c r="AQ514" i="4"/>
  <c r="BB463" i="4"/>
  <c r="AQ463" i="4"/>
  <c r="BD418" i="4"/>
  <c r="AR418" i="4"/>
  <c r="BE418" i="4" s="1"/>
  <c r="AP264" i="4"/>
  <c r="BB264" i="4"/>
  <c r="AQ192" i="4"/>
  <c r="BB555" i="4"/>
  <c r="AP555" i="4"/>
  <c r="BC555" i="4" s="1"/>
  <c r="BC447" i="4"/>
  <c r="AQ447" i="4"/>
  <c r="BC566" i="4"/>
  <c r="AQ566" i="4"/>
  <c r="BA163" i="4"/>
  <c r="AO163" i="4"/>
  <c r="BB163" i="4" s="1"/>
  <c r="BA391" i="4"/>
  <c r="AO391" i="4"/>
  <c r="BC176" i="4"/>
  <c r="AQ176" i="4"/>
  <c r="BD176" i="4" s="1"/>
  <c r="BC807" i="4"/>
  <c r="AQ807" i="4"/>
  <c r="AQ27" i="4"/>
  <c r="BC27" i="4"/>
  <c r="AQ201" i="4"/>
  <c r="BD201" i="4" s="1"/>
  <c r="BC201" i="4"/>
  <c r="AP483" i="4"/>
  <c r="BB483" i="4"/>
  <c r="AR186" i="4"/>
  <c r="BE186" i="4" s="1"/>
  <c r="BD186" i="4"/>
  <c r="AR354" i="4"/>
  <c r="BE354" i="4" s="1"/>
  <c r="BD354" i="4"/>
  <c r="AP119" i="4"/>
  <c r="BC119" i="4" s="1"/>
  <c r="BB119" i="4"/>
  <c r="AQ137" i="4"/>
  <c r="BD137" i="4" s="1"/>
  <c r="BC137" i="4"/>
  <c r="AQ48" i="4"/>
  <c r="BC48" i="4"/>
  <c r="AR35" i="4"/>
  <c r="BE35" i="4" s="1"/>
  <c r="BD35" i="4"/>
  <c r="AO43" i="4"/>
  <c r="BB43" i="4" s="1"/>
  <c r="BA43" i="4"/>
  <c r="AP466" i="4"/>
  <c r="BB466" i="4"/>
  <c r="AQ66" i="4"/>
  <c r="BC66" i="4"/>
  <c r="AQ72" i="4"/>
  <c r="BC72" i="4"/>
  <c r="AQ594" i="4"/>
  <c r="BC594" i="4"/>
  <c r="AR812" i="4"/>
  <c r="BE812" i="4" s="1"/>
  <c r="BD812" i="4"/>
  <c r="AQ662" i="4"/>
  <c r="BC662" i="4"/>
  <c r="AR524" i="4"/>
  <c r="BE524" i="4" s="1"/>
  <c r="BD524" i="4"/>
  <c r="AR572" i="4"/>
  <c r="BE572" i="4" s="1"/>
  <c r="BD572" i="4"/>
  <c r="AP517" i="4"/>
  <c r="BB517" i="4"/>
  <c r="AQ772" i="4"/>
  <c r="BC772" i="4"/>
  <c r="AQ563" i="4"/>
  <c r="BC563" i="4"/>
  <c r="AP624" i="4"/>
  <c r="BB624" i="4"/>
  <c r="AQ799" i="4"/>
  <c r="BD799" i="4" s="1"/>
  <c r="BC799" i="4"/>
  <c r="AR705" i="4"/>
  <c r="BE705" i="4" s="1"/>
  <c r="BD705" i="4"/>
  <c r="AP714" i="4"/>
  <c r="BC714" i="4" s="1"/>
  <c r="BB714" i="4"/>
  <c r="AQ628" i="4"/>
  <c r="BC628" i="4"/>
  <c r="AR638" i="4"/>
  <c r="BE638" i="4" s="1"/>
  <c r="BD638" i="4"/>
  <c r="AQ848" i="4"/>
  <c r="BC848" i="4"/>
  <c r="AQ538" i="4"/>
  <c r="BC538" i="4"/>
  <c r="AQ652" i="4"/>
  <c r="BC652" i="4"/>
  <c r="AQ696" i="4"/>
  <c r="BC696" i="4"/>
  <c r="AQ577" i="4"/>
  <c r="BD577" i="4" s="1"/>
  <c r="BC577" i="4"/>
  <c r="AO768" i="4"/>
  <c r="BB768" i="4" s="1"/>
  <c r="BA768" i="4"/>
  <c r="AQ811" i="4"/>
  <c r="BD811" i="4" s="1"/>
  <c r="BC811" i="4"/>
  <c r="AQ560" i="4"/>
  <c r="BC560" i="4"/>
  <c r="AP496" i="4"/>
  <c r="BB496" i="4"/>
  <c r="AR539" i="4"/>
  <c r="BE539" i="4" s="1"/>
  <c r="BD539" i="4"/>
  <c r="AQ684" i="4"/>
  <c r="BC684" i="4"/>
  <c r="AR827" i="4"/>
  <c r="BE827" i="4" s="1"/>
  <c r="BD827" i="4"/>
  <c r="AR520" i="4"/>
  <c r="BE520" i="4" s="1"/>
  <c r="BD520" i="4"/>
  <c r="AR741" i="4"/>
  <c r="BE741" i="4" s="1"/>
  <c r="BD741" i="4"/>
  <c r="AQ690" i="4"/>
  <c r="BC690" i="4"/>
  <c r="AQ709" i="4"/>
  <c r="BC709" i="4"/>
  <c r="AP762" i="4"/>
  <c r="BB762" i="4"/>
  <c r="AQ655" i="4"/>
  <c r="BC655" i="4"/>
  <c r="AQ800" i="4"/>
  <c r="BC800" i="4"/>
  <c r="AR515" i="4"/>
  <c r="BE515" i="4" s="1"/>
  <c r="BD515" i="4"/>
  <c r="AQ498" i="4"/>
  <c r="BC498" i="4"/>
  <c r="AQ255" i="4"/>
  <c r="BC255" i="4"/>
  <c r="AR76" i="4"/>
  <c r="BE76" i="4" s="1"/>
  <c r="BD76" i="4"/>
  <c r="AR116" i="4"/>
  <c r="BE116" i="4" s="1"/>
  <c r="BD116" i="4"/>
  <c r="AQ250" i="4"/>
  <c r="BC250" i="4"/>
  <c r="AO60" i="4"/>
  <c r="BA60" i="4"/>
  <c r="AR26" i="4"/>
  <c r="BE26" i="4" s="1"/>
  <c r="BD26" i="4"/>
  <c r="AQ398" i="4"/>
  <c r="BC398" i="4"/>
  <c r="AQ270" i="4"/>
  <c r="BC270" i="4"/>
  <c r="AP220" i="4"/>
  <c r="BC220" i="4" s="1"/>
  <c r="BB220" i="4"/>
  <c r="AQ241" i="4"/>
  <c r="BC241" i="4"/>
  <c r="AQ375" i="4"/>
  <c r="BD375" i="4" s="1"/>
  <c r="BC375" i="4"/>
  <c r="AR237" i="4"/>
  <c r="BE237" i="4" s="1"/>
  <c r="BD237" i="4"/>
  <c r="AP68" i="4"/>
  <c r="BB68" i="4"/>
  <c r="AP384" i="4"/>
  <c r="BB384" i="4"/>
  <c r="AQ59" i="4"/>
  <c r="BC59" i="4"/>
  <c r="AQ277" i="4"/>
  <c r="BC277" i="4"/>
  <c r="AQ231" i="4"/>
  <c r="BC231" i="4"/>
  <c r="AQ720" i="4"/>
  <c r="BD720" i="4" s="1"/>
  <c r="BC720" i="4"/>
  <c r="AR702" i="4"/>
  <c r="BE702" i="4" s="1"/>
  <c r="BD702" i="4"/>
  <c r="AQ739" i="4"/>
  <c r="BC739" i="4"/>
  <c r="AQ591" i="4"/>
  <c r="BC591" i="4"/>
  <c r="AP510" i="4"/>
  <c r="BB510" i="4"/>
  <c r="AR488" i="4"/>
  <c r="BE488" i="4" s="1"/>
  <c r="BD488" i="4"/>
  <c r="AR648" i="4"/>
  <c r="BE648" i="4" s="1"/>
  <c r="BD648" i="4"/>
  <c r="AP674" i="4"/>
  <c r="BB674" i="4"/>
  <c r="AR571" i="4"/>
  <c r="BE571" i="4" s="1"/>
  <c r="BD571" i="4"/>
  <c r="AR683" i="4"/>
  <c r="BE683" i="4" s="1"/>
  <c r="BD683" i="4"/>
  <c r="AR508" i="4"/>
  <c r="BE508" i="4" s="1"/>
  <c r="BD508" i="4"/>
  <c r="AQ818" i="4"/>
  <c r="BC818" i="4"/>
  <c r="AR752" i="4"/>
  <c r="BE752" i="4" s="1"/>
  <c r="BD752" i="4"/>
  <c r="AR586" i="4"/>
  <c r="BE586" i="4" s="1"/>
  <c r="BD586" i="4"/>
  <c r="AR704" i="4"/>
  <c r="BE704" i="4" s="1"/>
  <c r="BD704" i="4"/>
  <c r="AR506" i="4"/>
  <c r="BE506" i="4" s="1"/>
  <c r="BD506" i="4"/>
  <c r="AR849" i="4"/>
  <c r="BE849" i="4" s="1"/>
  <c r="BD849" i="4"/>
  <c r="AR292" i="4"/>
  <c r="BE292" i="4" s="1"/>
  <c r="BD292" i="4"/>
  <c r="AR547" i="4"/>
  <c r="BE547" i="4" s="1"/>
  <c r="BD547" i="4"/>
  <c r="AP615" i="4"/>
  <c r="BB615" i="4"/>
  <c r="AR489" i="4"/>
  <c r="BE489" i="4" s="1"/>
  <c r="BD489" i="4"/>
  <c r="AR746" i="4"/>
  <c r="BE746" i="4" s="1"/>
  <c r="BD746" i="4"/>
  <c r="AR341" i="4"/>
  <c r="BE341" i="4" s="1"/>
  <c r="BD341" i="4"/>
  <c r="AQ347" i="4"/>
  <c r="BC347" i="4"/>
  <c r="AR11" i="4"/>
  <c r="BE11" i="4" s="1"/>
  <c r="BD11" i="4"/>
  <c r="AR218" i="4"/>
  <c r="BE218" i="4" s="1"/>
  <c r="BD218" i="4"/>
  <c r="AQ273" i="4"/>
  <c r="BC273" i="4"/>
  <c r="AQ307" i="4"/>
  <c r="BD307" i="4" s="1"/>
  <c r="BC307" i="4"/>
  <c r="AR407" i="4"/>
  <c r="BE407" i="4" s="1"/>
  <c r="BD407" i="4"/>
  <c r="AQ438" i="4"/>
  <c r="BD438" i="4" s="1"/>
  <c r="BC438" i="4"/>
  <c r="AQ325" i="4"/>
  <c r="BC325" i="4"/>
  <c r="AQ290" i="4"/>
  <c r="BC290" i="4"/>
  <c r="AR382" i="4"/>
  <c r="BE382" i="4" s="1"/>
  <c r="BD382" i="4"/>
  <c r="AR96" i="4"/>
  <c r="BE96" i="4" s="1"/>
  <c r="BD96" i="4"/>
  <c r="AR450" i="4"/>
  <c r="BE450" i="4" s="1"/>
  <c r="BD450" i="4"/>
  <c r="AR356" i="4"/>
  <c r="BE356" i="4" s="1"/>
  <c r="BD356" i="4"/>
  <c r="AQ81" i="4"/>
  <c r="BC81" i="4"/>
  <c r="AQ302" i="4"/>
  <c r="BC302" i="4"/>
  <c r="AQ95" i="4"/>
  <c r="BC95" i="4"/>
  <c r="AQ342" i="4"/>
  <c r="BD342" i="4" s="1"/>
  <c r="BC342" i="4"/>
  <c r="AR173" i="4"/>
  <c r="BE173" i="4" s="1"/>
  <c r="BD173" i="4"/>
  <c r="AR479" i="4"/>
  <c r="BE479" i="4" s="1"/>
  <c r="BD479" i="4"/>
  <c r="AR798" i="4"/>
  <c r="BE798" i="4" s="1"/>
  <c r="BD798" i="4"/>
  <c r="AQ593" i="4"/>
  <c r="BC593" i="4"/>
  <c r="AR495" i="4"/>
  <c r="BE495" i="4" s="1"/>
  <c r="BD495" i="4"/>
  <c r="AR782" i="4"/>
  <c r="BE782" i="4" s="1"/>
  <c r="BD782" i="4"/>
  <c r="AR500" i="4"/>
  <c r="BE500" i="4" s="1"/>
  <c r="BD500" i="4"/>
  <c r="AR796" i="4"/>
  <c r="BE796" i="4" s="1"/>
  <c r="BD796" i="4"/>
  <c r="AQ537" i="4"/>
  <c r="BC537" i="4"/>
  <c r="AR10" i="4"/>
  <c r="BE10" i="4" s="1"/>
  <c r="BD10" i="4"/>
  <c r="AR235" i="4"/>
  <c r="BE235" i="4" s="1"/>
  <c r="BD235" i="4"/>
  <c r="AQ130" i="4"/>
  <c r="BC130" i="4"/>
  <c r="AQ271" i="4"/>
  <c r="BC271" i="4"/>
  <c r="AR320" i="4"/>
  <c r="BE320" i="4" s="1"/>
  <c r="BD320" i="4"/>
  <c r="AQ481" i="4"/>
  <c r="BD481" i="4" s="1"/>
  <c r="BC481" i="4"/>
  <c r="AR42" i="4"/>
  <c r="BE42" i="4" s="1"/>
  <c r="BD42" i="4"/>
  <c r="AR294" i="4"/>
  <c r="BE294" i="4" s="1"/>
  <c r="BD294" i="4"/>
  <c r="AR86" i="4"/>
  <c r="BE86" i="4" s="1"/>
  <c r="BD86" i="4"/>
  <c r="AQ227" i="4"/>
  <c r="BC227" i="4"/>
  <c r="AR310" i="4"/>
  <c r="BE310" i="4" s="1"/>
  <c r="BD310" i="4"/>
  <c r="AQ15" i="4"/>
  <c r="BC15" i="4"/>
  <c r="AR259" i="4"/>
  <c r="BE259" i="4" s="1"/>
  <c r="BD259" i="4"/>
  <c r="AR133" i="4"/>
  <c r="BE133" i="4" s="1"/>
  <c r="BD133" i="4"/>
  <c r="AP256" i="4"/>
  <c r="BB256" i="4"/>
  <c r="AR778" i="4"/>
  <c r="BE778" i="4" s="1"/>
  <c r="BD778" i="4"/>
  <c r="AR853" i="4"/>
  <c r="BE853" i="4" s="1"/>
  <c r="BD853" i="4"/>
  <c r="AR817" i="4"/>
  <c r="BE817" i="4" s="1"/>
  <c r="BD817" i="4"/>
  <c r="AR590" i="4"/>
  <c r="BE590" i="4" s="1"/>
  <c r="BD590" i="4"/>
  <c r="AR562" i="4"/>
  <c r="BE562" i="4" s="1"/>
  <c r="BD562" i="4"/>
  <c r="AQ852" i="4"/>
  <c r="BD852" i="4" s="1"/>
  <c r="BC852" i="4"/>
  <c r="AQ855" i="4"/>
  <c r="BC855" i="4"/>
  <c r="AR774" i="4"/>
  <c r="BE774" i="4" s="1"/>
  <c r="BD774" i="4"/>
  <c r="AR484" i="4"/>
  <c r="BE484" i="4" s="1"/>
  <c r="BD484" i="4"/>
  <c r="AR844" i="4"/>
  <c r="BE844" i="4" s="1"/>
  <c r="BD844" i="4"/>
  <c r="AR526" i="4"/>
  <c r="BE526" i="4" s="1"/>
  <c r="BD526" i="4"/>
  <c r="AQ691" i="4"/>
  <c r="BC691" i="4"/>
  <c r="AQ618" i="4"/>
  <c r="BC618" i="4"/>
  <c r="AR727" i="4"/>
  <c r="BE727" i="4" s="1"/>
  <c r="BD727" i="4"/>
  <c r="AP643" i="4"/>
  <c r="BC643" i="4" s="1"/>
  <c r="BB643" i="4"/>
  <c r="AR669" i="4"/>
  <c r="BE669" i="4" s="1"/>
  <c r="BD669" i="4"/>
  <c r="AQ548" i="4"/>
  <c r="BC548" i="4"/>
  <c r="AR75" i="4"/>
  <c r="BE75" i="4" s="1"/>
  <c r="BD75" i="4"/>
  <c r="AR351" i="4"/>
  <c r="BE351" i="4" s="1"/>
  <c r="BD351" i="4"/>
  <c r="AR362" i="4"/>
  <c r="BE362" i="4" s="1"/>
  <c r="BD362" i="4"/>
  <c r="AR181" i="4"/>
  <c r="BE181" i="4" s="1"/>
  <c r="BD181" i="4"/>
  <c r="AQ385" i="4"/>
  <c r="BC385" i="4"/>
  <c r="AR425" i="4"/>
  <c r="BE425" i="4" s="1"/>
  <c r="BD425" i="4"/>
  <c r="AR197" i="4"/>
  <c r="BE197" i="4" s="1"/>
  <c r="BD197" i="4"/>
  <c r="AP184" i="4"/>
  <c r="BB184" i="4"/>
  <c r="AQ31" i="4"/>
  <c r="BC31" i="4"/>
  <c r="AP142" i="4"/>
  <c r="BB142" i="4"/>
  <c r="AR203" i="4"/>
  <c r="BE203" i="4" s="1"/>
  <c r="BD203" i="4"/>
  <c r="AQ276" i="4"/>
  <c r="BD276" i="4" s="1"/>
  <c r="BC276" i="4"/>
  <c r="AR33" i="4"/>
  <c r="BE33" i="4" s="1"/>
  <c r="BD33" i="4"/>
  <c r="AP58" i="4"/>
  <c r="BC58" i="4" s="1"/>
  <c r="BB58" i="4"/>
  <c r="AR252" i="4"/>
  <c r="BE252" i="4" s="1"/>
  <c r="BD252" i="4"/>
  <c r="AQ405" i="4"/>
  <c r="BC405" i="4"/>
  <c r="AP439" i="4"/>
  <c r="BB439" i="4"/>
  <c r="AP91" i="4"/>
  <c r="BB91" i="4"/>
  <c r="AR319" i="4"/>
  <c r="BE319" i="4" s="1"/>
  <c r="BD319" i="4"/>
  <c r="AR390" i="4"/>
  <c r="BE390" i="4" s="1"/>
  <c r="BD390" i="4"/>
  <c r="AQ150" i="4"/>
  <c r="BC150" i="4"/>
  <c r="AR269" i="4"/>
  <c r="BE269" i="4" s="1"/>
  <c r="BD269" i="4"/>
  <c r="AQ472" i="4"/>
  <c r="BC472" i="4"/>
  <c r="AR633" i="4"/>
  <c r="BE633" i="4" s="1"/>
  <c r="BD633" i="4"/>
  <c r="AR837" i="4"/>
  <c r="BE837" i="4" s="1"/>
  <c r="BD837" i="4"/>
  <c r="AR579" i="4"/>
  <c r="BE579" i="4" s="1"/>
  <c r="BD579" i="4"/>
  <c r="AP532" i="4"/>
  <c r="BB532" i="4"/>
  <c r="AR672" i="4"/>
  <c r="BE672" i="4" s="1"/>
  <c r="BD672" i="4"/>
  <c r="AR632" i="4"/>
  <c r="BE632" i="4" s="1"/>
  <c r="BD632" i="4"/>
  <c r="AP794" i="4"/>
  <c r="BC794" i="4" s="1"/>
  <c r="BB794" i="4"/>
  <c r="AQ861" i="4"/>
  <c r="BC861" i="4"/>
  <c r="AR693" i="4"/>
  <c r="BE693" i="4" s="1"/>
  <c r="BD693" i="4"/>
  <c r="AR732" i="4"/>
  <c r="BE732" i="4" s="1"/>
  <c r="BD732" i="4"/>
  <c r="AR751" i="4"/>
  <c r="BE751" i="4" s="1"/>
  <c r="BD751" i="4"/>
  <c r="AP541" i="4"/>
  <c r="BB541" i="4"/>
  <c r="AQ620" i="4"/>
  <c r="BC620" i="4"/>
  <c r="AR839" i="4"/>
  <c r="BE839" i="4" s="1"/>
  <c r="BD839" i="4"/>
  <c r="AR543" i="4"/>
  <c r="BE543" i="4" s="1"/>
  <c r="BD543" i="4"/>
  <c r="AP814" i="4"/>
  <c r="BB814" i="4"/>
  <c r="AQ856" i="4"/>
  <c r="BC856" i="4"/>
  <c r="AR518" i="4"/>
  <c r="BE518" i="4" s="1"/>
  <c r="BD518" i="4"/>
  <c r="AR379" i="4"/>
  <c r="BE379" i="4" s="1"/>
  <c r="BD379" i="4"/>
  <c r="AQ711" i="4"/>
  <c r="BC711" i="4"/>
  <c r="AR825" i="4"/>
  <c r="BE825" i="4" s="1"/>
  <c r="BD825" i="4"/>
  <c r="AR777" i="4"/>
  <c r="BE777" i="4" s="1"/>
  <c r="BD777" i="4"/>
  <c r="AP682" i="4"/>
  <c r="BB682" i="4"/>
  <c r="AP801" i="4"/>
  <c r="BB801" i="4"/>
  <c r="AR757" i="4"/>
  <c r="BE757" i="4" s="1"/>
  <c r="BD757" i="4"/>
  <c r="AP645" i="4"/>
  <c r="BB645" i="4"/>
  <c r="AQ749" i="4"/>
  <c r="BC749" i="4"/>
  <c r="AR616" i="4"/>
  <c r="BE616" i="4" s="1"/>
  <c r="BD616" i="4"/>
  <c r="AQ806" i="4"/>
  <c r="BC806" i="4"/>
  <c r="AR606" i="4"/>
  <c r="BE606" i="4" s="1"/>
  <c r="BD606" i="4"/>
  <c r="AR516" i="4"/>
  <c r="BE516" i="4" s="1"/>
  <c r="BD516" i="4"/>
  <c r="AR680" i="4"/>
  <c r="BE680" i="4" s="1"/>
  <c r="BD680" i="4"/>
  <c r="AR535" i="4"/>
  <c r="BE535" i="4" s="1"/>
  <c r="BD535" i="4"/>
  <c r="AQ791" i="4"/>
  <c r="BD791" i="4" s="1"/>
  <c r="BC791" i="4"/>
  <c r="AQ574" i="4"/>
  <c r="BC574" i="4"/>
  <c r="AQ564" i="4"/>
  <c r="BC564" i="4"/>
  <c r="AR647" i="4"/>
  <c r="BE647" i="4" s="1"/>
  <c r="BD647" i="4"/>
  <c r="AQ834" i="4"/>
  <c r="BC834" i="4"/>
  <c r="AQ816" i="4"/>
  <c r="BC816" i="4"/>
  <c r="AR761" i="4"/>
  <c r="BE761" i="4" s="1"/>
  <c r="BD761" i="4"/>
  <c r="AP617" i="4"/>
  <c r="BB617" i="4"/>
  <c r="AR671" i="4"/>
  <c r="BE671" i="4" s="1"/>
  <c r="BD671" i="4"/>
  <c r="AR426" i="4"/>
  <c r="BE426" i="4" s="1"/>
  <c r="BD426" i="4"/>
  <c r="AR54" i="4"/>
  <c r="BE54" i="4" s="1"/>
  <c r="BD54" i="4"/>
  <c r="AP366" i="4"/>
  <c r="BB366" i="4"/>
  <c r="AR110" i="4"/>
  <c r="BE110" i="4" s="1"/>
  <c r="BD110" i="4"/>
  <c r="AQ233" i="4"/>
  <c r="BC233" i="4"/>
  <c r="AR467" i="4"/>
  <c r="BE467" i="4" s="1"/>
  <c r="BD467" i="4"/>
  <c r="AP461" i="4"/>
  <c r="BB461" i="4"/>
  <c r="AR222" i="4"/>
  <c r="BE222" i="4" s="1"/>
  <c r="BD222" i="4"/>
  <c r="AQ71" i="4"/>
  <c r="BC71" i="4"/>
  <c r="AQ5" i="4"/>
  <c r="BC5" i="4"/>
  <c r="AR98" i="4"/>
  <c r="BE98" i="4" s="1"/>
  <c r="BD98" i="4"/>
  <c r="AP301" i="4"/>
  <c r="BB301" i="4"/>
  <c r="AP190" i="4"/>
  <c r="BB190" i="4"/>
  <c r="AQ329" i="4"/>
  <c r="BC329" i="4"/>
  <c r="AR448" i="4"/>
  <c r="BE448" i="4" s="1"/>
  <c r="BD448" i="4"/>
  <c r="AQ216" i="4"/>
  <c r="BC216" i="4"/>
  <c r="AQ283" i="4"/>
  <c r="BC283" i="4"/>
  <c r="AP103" i="4"/>
  <c r="BB103" i="4"/>
  <c r="AP87" i="4"/>
  <c r="BB87" i="4"/>
  <c r="AO154" i="4"/>
  <c r="BA154" i="4"/>
  <c r="AR416" i="4"/>
  <c r="BE416" i="4" s="1"/>
  <c r="BD416" i="4"/>
  <c r="AR44" i="4"/>
  <c r="BE44" i="4" s="1"/>
  <c r="BD44" i="4"/>
  <c r="AD478" i="4"/>
  <c r="Q478" i="1" s="1"/>
  <c r="AB535" i="4"/>
  <c r="AC535" i="4" s="1"/>
  <c r="AD535" i="4" s="1"/>
  <c r="Q535" i="1" s="1"/>
  <c r="AB437" i="4"/>
  <c r="AC437" i="4" s="1"/>
  <c r="AD179" i="4"/>
  <c r="Q179" i="1" s="1"/>
  <c r="AD438" i="4"/>
  <c r="AD336" i="4"/>
  <c r="Q336" i="1" s="1"/>
  <c r="AC29" i="4"/>
  <c r="AD29" i="4" s="1"/>
  <c r="Q29" i="1" s="1"/>
  <c r="AD126" i="4"/>
  <c r="Q126" i="1" s="1"/>
  <c r="AC205" i="4"/>
  <c r="AD205" i="4" s="1"/>
  <c r="Q205" i="1" s="1"/>
  <c r="AD299" i="4"/>
  <c r="Q299" i="1" s="1"/>
  <c r="AD161" i="4"/>
  <c r="Q161" i="1" s="1"/>
  <c r="AC180" i="4"/>
  <c r="AD251" i="4"/>
  <c r="Q251" i="1" s="1"/>
  <c r="AD685" i="4"/>
  <c r="Q685" i="1" s="1"/>
  <c r="AD418" i="4"/>
  <c r="Q418" i="1" s="1"/>
  <c r="AD681" i="4"/>
  <c r="Q681" i="1" s="1"/>
  <c r="AD355" i="4"/>
  <c r="Q355" i="1" s="1"/>
  <c r="AD69" i="4"/>
  <c r="Q69" i="1" s="1"/>
  <c r="AD404" i="4"/>
  <c r="Q404" i="1" s="1"/>
  <c r="AD480" i="4"/>
  <c r="Q480" i="1" s="1"/>
  <c r="AD388" i="4"/>
  <c r="Q388" i="1" s="1"/>
  <c r="AD610" i="4"/>
  <c r="Q610" i="1" s="1"/>
  <c r="AB416" i="4"/>
  <c r="AC416" i="4" s="1"/>
  <c r="AA826" i="4"/>
  <c r="AB826" i="4" s="1"/>
  <c r="AD315" i="4"/>
  <c r="AD585" i="4"/>
  <c r="Q585" i="1" s="1"/>
  <c r="AD471" i="4"/>
  <c r="AD321" i="4"/>
  <c r="Q321" i="1" s="1"/>
  <c r="AD841" i="4"/>
  <c r="Q841" i="1" s="1"/>
  <c r="AD402" i="4"/>
  <c r="Q402" i="1" s="1"/>
  <c r="AD286" i="4"/>
  <c r="Q286" i="1" s="1"/>
  <c r="AD20" i="4"/>
  <c r="Q20" i="1" s="1"/>
  <c r="AD632" i="4"/>
  <c r="Q632" i="1" s="1"/>
  <c r="AD42" i="4"/>
  <c r="Q42" i="1" s="1"/>
  <c r="AD650" i="4"/>
  <c r="AD451" i="4"/>
  <c r="Q451" i="1" s="1"/>
  <c r="AD302" i="4"/>
  <c r="Q302" i="1" s="1"/>
  <c r="AD258" i="4"/>
  <c r="Q258" i="1" s="1"/>
  <c r="AD57" i="4"/>
  <c r="AD294" i="4"/>
  <c r="Q294" i="1" s="1"/>
  <c r="AD751" i="4"/>
  <c r="Q751" i="1" s="1"/>
  <c r="AD359" i="4"/>
  <c r="Q359" i="1" s="1"/>
  <c r="AD780" i="4"/>
  <c r="Q780" i="1" s="1"/>
  <c r="AD765" i="4"/>
  <c r="Q765" i="1" s="1"/>
  <c r="AD481" i="4"/>
  <c r="AD824" i="4"/>
  <c r="Q824" i="1" s="1"/>
  <c r="AD496" i="4"/>
  <c r="AD519" i="4"/>
  <c r="Q519" i="1" s="1"/>
  <c r="AB635" i="4"/>
  <c r="AC635" i="4" s="1"/>
  <c r="AD477" i="4"/>
  <c r="Q477" i="1" s="1"/>
  <c r="AD630" i="4"/>
  <c r="Q630" i="1" s="1"/>
  <c r="AD64" i="4"/>
  <c r="Q64" i="1" s="1"/>
  <c r="AD663" i="4"/>
  <c r="Q663" i="1" s="1"/>
  <c r="AD180" i="4"/>
  <c r="Q180" i="1" s="1"/>
  <c r="AD15" i="4"/>
  <c r="Q15" i="1" s="1"/>
  <c r="AD234" i="4"/>
  <c r="Q234" i="1" s="1"/>
  <c r="AB73" i="4"/>
  <c r="AC73" i="4" s="1"/>
  <c r="AD73" i="4" s="1"/>
  <c r="Q73" i="1" s="1"/>
  <c r="AD223" i="4"/>
  <c r="Q223" i="1" s="1"/>
  <c r="AD444" i="4"/>
  <c r="Q444" i="1" s="1"/>
  <c r="AD382" i="4"/>
  <c r="Q382" i="1" s="1"/>
  <c r="AB580" i="4"/>
  <c r="AC580" i="4" s="1"/>
  <c r="AD689" i="4"/>
  <c r="Q689" i="1" s="1"/>
  <c r="AD515" i="4"/>
  <c r="AD116" i="4"/>
  <c r="Q116" i="1" s="1"/>
  <c r="AD226" i="4"/>
  <c r="Q226" i="1" s="1"/>
  <c r="AD143" i="4"/>
  <c r="Q143" i="1" s="1"/>
  <c r="AC4" i="4"/>
  <c r="AD4" i="4" s="1"/>
  <c r="Q4" i="1" s="1"/>
  <c r="AC380" i="4"/>
  <c r="AD380" i="4" s="1"/>
  <c r="Q380" i="1" s="1"/>
  <c r="AD623" i="4"/>
  <c r="Q623" i="1" s="1"/>
  <c r="AB625" i="4"/>
  <c r="AC625" i="4" s="1"/>
  <c r="AD200" i="4"/>
  <c r="AD127" i="4"/>
  <c r="Q127" i="1" s="1"/>
  <c r="AD361" i="4"/>
  <c r="AA101" i="4"/>
  <c r="AB101" i="4" s="1"/>
  <c r="AC101" i="4" s="1"/>
  <c r="AD839" i="4"/>
  <c r="AD492" i="4"/>
  <c r="Q492" i="1" s="1"/>
  <c r="AD705" i="4"/>
  <c r="Q705" i="1" s="1"/>
  <c r="AD372" i="4"/>
  <c r="Q372" i="1" s="1"/>
  <c r="AD450" i="4"/>
  <c r="Q450" i="1" s="1"/>
  <c r="AD626" i="4"/>
  <c r="AD245" i="4"/>
  <c r="Q245" i="1" s="1"/>
  <c r="AD12" i="4"/>
  <c r="Q12" i="1" s="1"/>
  <c r="AD375" i="4"/>
  <c r="Q375" i="1" s="1"/>
  <c r="AD339" i="4"/>
  <c r="Q339" i="1" s="1"/>
  <c r="AD373" i="4"/>
  <c r="Q373" i="1" s="1"/>
  <c r="AD233" i="4"/>
  <c r="Q233" i="1" s="1"/>
  <c r="AD651" i="4"/>
  <c r="Q651" i="1" s="1"/>
  <c r="Z427" i="4"/>
  <c r="AA427" i="4" s="1"/>
  <c r="AD633" i="4"/>
  <c r="Q633" i="1" s="1"/>
  <c r="AD538" i="4"/>
  <c r="Q538" i="1" s="1"/>
  <c r="AD842" i="4"/>
  <c r="Q842" i="1" s="1"/>
  <c r="AD176" i="4"/>
  <c r="Q176" i="1" s="1"/>
  <c r="AD465" i="4"/>
  <c r="Q465" i="1" s="1"/>
  <c r="AD269" i="4"/>
  <c r="Q269" i="1" s="1"/>
  <c r="AD246" i="4"/>
  <c r="Q246" i="1" s="1"/>
  <c r="AD746" i="4"/>
  <c r="Q746" i="1" s="1"/>
  <c r="AD800" i="4"/>
  <c r="Q800" i="1" s="1"/>
  <c r="AD139" i="4"/>
  <c r="Q139" i="1" s="1"/>
  <c r="AD170" i="4"/>
  <c r="Q170" i="1" s="1"/>
  <c r="AD595" i="4"/>
  <c r="Q595" i="1" s="1"/>
  <c r="AD108" i="4"/>
  <c r="Q108" i="1" s="1"/>
  <c r="AD504" i="4"/>
  <c r="Q504" i="1" s="1"/>
  <c r="Q481" i="1"/>
  <c r="Q75" i="1"/>
  <c r="AC415" i="4"/>
  <c r="AD792" i="4"/>
  <c r="Q792" i="1" s="1"/>
  <c r="AD184" i="4"/>
  <c r="AD112" i="4"/>
  <c r="Q112" i="1" s="1"/>
  <c r="AD825" i="4"/>
  <c r="Q825" i="1" s="1"/>
  <c r="AD616" i="4"/>
  <c r="Q616" i="1" s="1"/>
  <c r="AD385" i="4"/>
  <c r="Q385" i="1" s="1"/>
  <c r="AD476" i="4"/>
  <c r="Q476" i="1" s="1"/>
  <c r="AD628" i="4"/>
  <c r="AD117" i="4"/>
  <c r="Q117" i="1" s="1"/>
  <c r="AB219" i="4"/>
  <c r="AC219" i="4" s="1"/>
  <c r="AD482" i="4"/>
  <c r="Q482" i="1" s="1"/>
  <c r="AD508" i="4"/>
  <c r="Q508" i="1" s="1"/>
  <c r="AD607" i="4"/>
  <c r="Q607" i="1" s="1"/>
  <c r="AD403" i="4"/>
  <c r="Q403" i="1" s="1"/>
  <c r="AD717" i="4"/>
  <c r="Q717" i="1" s="1"/>
  <c r="AD35" i="4"/>
  <c r="Q35" i="1" s="1"/>
  <c r="AD852" i="4"/>
  <c r="Q852" i="1" s="1"/>
  <c r="AA597" i="4"/>
  <c r="AD25" i="4"/>
  <c r="Q25" i="1" s="1"/>
  <c r="AD762" i="4"/>
  <c r="Q762" i="1" s="1"/>
  <c r="AD206" i="4"/>
  <c r="Q206" i="1" s="1"/>
  <c r="AD505" i="4"/>
  <c r="Q505" i="1" s="1"/>
  <c r="AB151" i="4"/>
  <c r="AC151" i="4" s="1"/>
  <c r="AA366" i="4"/>
  <c r="AD809" i="4"/>
  <c r="Q809" i="1" s="1"/>
  <c r="AD123" i="4"/>
  <c r="Q123" i="1" s="1"/>
  <c r="AD572" i="4"/>
  <c r="Q572" i="1" s="1"/>
  <c r="AD758" i="4"/>
  <c r="Q758" i="1" s="1"/>
  <c r="AD680" i="4"/>
  <c r="Q680" i="1" s="1"/>
  <c r="AD657" i="4"/>
  <c r="Q657" i="1" s="1"/>
  <c r="AD257" i="4"/>
  <c r="Q257" i="1" s="1"/>
  <c r="Q539" i="1"/>
  <c r="AD463" i="4"/>
  <c r="Q463" i="1" s="1"/>
  <c r="AD335" i="4"/>
  <c r="Q335" i="1" s="1"/>
  <c r="AD528" i="4"/>
  <c r="Q528" i="1" s="1"/>
  <c r="AD569" i="4"/>
  <c r="Q569" i="1" s="1"/>
  <c r="AD641" i="4"/>
  <c r="AD216" i="4"/>
  <c r="Q216" i="1" s="1"/>
  <c r="AD614" i="4"/>
  <c r="AD238" i="4"/>
  <c r="Q238" i="1" s="1"/>
  <c r="AC417" i="4"/>
  <c r="Q608" i="1"/>
  <c r="Z163" i="4"/>
  <c r="AA163" i="4" s="1"/>
  <c r="AB163" i="4" s="1"/>
  <c r="AC163" i="4" s="1"/>
  <c r="AD191" i="4"/>
  <c r="Q191" i="1" s="1"/>
  <c r="Q764" i="1"/>
  <c r="Q581" i="1"/>
  <c r="AD759" i="4"/>
  <c r="Q759" i="1" s="1"/>
  <c r="AD162" i="4"/>
  <c r="Q162" i="1" s="1"/>
  <c r="AD3" i="4"/>
  <c r="Q3" i="1" s="1"/>
  <c r="AD307" i="4"/>
  <c r="Q307" i="1" s="1"/>
  <c r="AD252" i="4"/>
  <c r="Q252" i="1" s="1"/>
  <c r="Z819" i="4"/>
  <c r="AA819" i="4" s="1"/>
  <c r="AB819" i="4" s="1"/>
  <c r="AC819" i="4" s="1"/>
  <c r="AC277" i="4"/>
  <c r="AD277" i="4" s="1"/>
  <c r="Q277" i="1" s="1"/>
  <c r="AD619" i="4"/>
  <c r="Q619" i="1" s="1"/>
  <c r="AD647" i="4"/>
  <c r="Q647" i="1" s="1"/>
  <c r="Q438" i="1"/>
  <c r="AD399" i="4"/>
  <c r="Q399" i="1" s="1"/>
  <c r="AD733" i="4"/>
  <c r="Q733" i="1" s="1"/>
  <c r="Q153" i="1"/>
  <c r="AD708" i="4"/>
  <c r="Q708" i="1" s="1"/>
  <c r="AD24" i="4"/>
  <c r="Q24" i="1" s="1"/>
  <c r="AD694" i="4"/>
  <c r="Q694" i="1" s="1"/>
  <c r="AD736" i="4"/>
  <c r="Q736" i="1" s="1"/>
  <c r="AB748" i="4"/>
  <c r="AC748" i="4" s="1"/>
  <c r="AD808" i="4"/>
  <c r="Q808" i="1" s="1"/>
  <c r="AD377" i="4"/>
  <c r="Q377" i="1" s="1"/>
  <c r="AB14" i="4"/>
  <c r="AA545" i="4"/>
  <c r="AB545" i="4" s="1"/>
  <c r="AD301" i="4"/>
  <c r="Q301" i="1" s="1"/>
  <c r="AD379" i="4"/>
  <c r="Q379" i="1" s="1"/>
  <c r="AD131" i="4"/>
  <c r="Q131" i="1" s="1"/>
  <c r="Q434" i="1"/>
  <c r="Q850" i="1"/>
  <c r="Q770" i="1"/>
  <c r="AB387" i="4"/>
  <c r="AD80" i="4"/>
  <c r="Q80" i="1" s="1"/>
  <c r="AD483" i="4"/>
  <c r="Q483" i="1" s="1"/>
  <c r="AD556" i="4"/>
  <c r="Q556" i="1" s="1"/>
  <c r="AD30" i="4"/>
  <c r="Q30" i="1" s="1"/>
  <c r="AD218" i="4"/>
  <c r="Q218" i="1" s="1"/>
  <c r="AD138" i="4"/>
  <c r="Q138" i="1" s="1"/>
  <c r="AD794" i="4"/>
  <c r="Q794" i="1" s="1"/>
  <c r="AB242" i="4"/>
  <c r="AC242" i="4" s="1"/>
  <c r="AD242" i="4" s="1"/>
  <c r="Q242" i="1" s="1"/>
  <c r="AD424" i="4"/>
  <c r="Q424" i="1" s="1"/>
  <c r="AD318" i="4"/>
  <c r="Q318" i="1" s="1"/>
  <c r="AA51" i="4"/>
  <c r="AB51" i="4" s="1"/>
  <c r="AC51" i="4" s="1"/>
  <c r="AD544" i="4"/>
  <c r="Q544" i="1" s="1"/>
  <c r="AD62" i="4"/>
  <c r="AD348" i="4"/>
  <c r="Q348" i="1" s="1"/>
  <c r="AD721" i="4"/>
  <c r="Q721" i="1" s="1"/>
  <c r="AD561" i="4"/>
  <c r="Q561" i="1" s="1"/>
  <c r="AB793" i="4"/>
  <c r="AC793" i="4" s="1"/>
  <c r="AD771" i="4"/>
  <c r="Q771" i="1" s="1"/>
  <c r="Q564" i="1"/>
  <c r="AD85" i="4"/>
  <c r="AD606" i="4"/>
  <c r="Q606" i="1" s="1"/>
  <c r="AB661" i="4"/>
  <c r="AC661" i="4" s="1"/>
  <c r="AC844" i="4"/>
  <c r="AD844" i="4" s="1"/>
  <c r="Q844" i="1" s="1"/>
  <c r="AD142" i="4"/>
  <c r="Q142" i="1" s="1"/>
  <c r="AD592" i="4"/>
  <c r="Q592" i="1" s="1"/>
  <c r="AD278" i="4"/>
  <c r="Q278" i="1" s="1"/>
  <c r="AD249" i="4"/>
  <c r="Q249" i="1" s="1"/>
  <c r="AD728" i="4"/>
  <c r="Q728" i="1" s="1"/>
  <c r="AD262" i="4"/>
  <c r="Q262" i="1" s="1"/>
  <c r="AD235" i="4"/>
  <c r="Q235" i="1" s="1"/>
  <c r="AA774" i="4"/>
  <c r="AB774" i="4" s="1"/>
  <c r="AC774" i="4" s="1"/>
  <c r="AD26" i="4"/>
  <c r="Q26" i="1" s="1"/>
  <c r="AD644" i="4"/>
  <c r="Q644" i="1" s="1"/>
  <c r="AD41" i="4"/>
  <c r="Q41" i="1" s="1"/>
  <c r="AD757" i="4"/>
  <c r="Q757" i="1" s="1"/>
  <c r="AB250" i="4"/>
  <c r="AC250" i="4" s="1"/>
  <c r="AB353" i="4"/>
  <c r="AC353" i="4" s="1"/>
  <c r="Q781" i="1"/>
  <c r="AD448" i="4"/>
  <c r="Q448" i="1" s="1"/>
  <c r="AD755" i="4"/>
  <c r="Q755" i="1" s="1"/>
  <c r="AD50" i="4"/>
  <c r="Q50" i="1" s="1"/>
  <c r="AD326" i="4"/>
  <c r="Q326" i="1" s="1"/>
  <c r="AD37" i="4"/>
  <c r="Q37" i="1" s="1"/>
  <c r="AD350" i="4"/>
  <c r="Q350" i="1" s="1"/>
  <c r="Q62" i="1"/>
  <c r="AD159" i="4"/>
  <c r="Q159" i="1" s="1"/>
  <c r="AD100" i="4"/>
  <c r="Q100" i="1" s="1"/>
  <c r="AD9" i="4"/>
  <c r="Q9" i="1" s="1"/>
  <c r="Z10" i="4"/>
  <c r="AA10" i="4" s="1"/>
  <c r="AB10" i="4" s="1"/>
  <c r="AC10" i="4" s="1"/>
  <c r="AD704" i="4"/>
  <c r="Q704" i="1" s="1"/>
  <c r="AD574" i="4"/>
  <c r="AD784" i="4"/>
  <c r="Q784" i="1" s="1"/>
  <c r="AD820" i="4"/>
  <c r="Q820" i="1" s="1"/>
  <c r="AC154" i="4"/>
  <c r="AD827" i="4"/>
  <c r="Q827" i="1" s="1"/>
  <c r="AA775" i="4"/>
  <c r="AB775" i="4" s="1"/>
  <c r="AC775" i="4" s="1"/>
  <c r="AQ521" i="4"/>
  <c r="AB274" i="4"/>
  <c r="AC274" i="4" s="1"/>
  <c r="AB711" i="4"/>
  <c r="AC711" i="4" s="1"/>
  <c r="Q628" i="1"/>
  <c r="Q496" i="1"/>
  <c r="AB745" i="4"/>
  <c r="AC745" i="4" s="1"/>
  <c r="AC739" i="4"/>
  <c r="AD739" i="4" s="1"/>
  <c r="AA698" i="4"/>
  <c r="AB698" i="4" s="1"/>
  <c r="AC698" i="4" s="1"/>
  <c r="Q57" i="1"/>
  <c r="Q361" i="1"/>
  <c r="AP764" i="4"/>
  <c r="Q626" i="1"/>
  <c r="AQ626" i="4"/>
  <c r="AB516" i="4"/>
  <c r="AC516" i="4" s="1"/>
  <c r="Q184" i="1"/>
  <c r="Q515" i="1"/>
  <c r="Q641" i="1"/>
  <c r="Q200" i="1"/>
  <c r="AQ714" i="4"/>
  <c r="Q315" i="1"/>
  <c r="Q650" i="1"/>
  <c r="AC224" i="4"/>
  <c r="Q574" i="1"/>
  <c r="AA140" i="4"/>
  <c r="AB140" i="4" s="1"/>
  <c r="AC140" i="4" s="1"/>
  <c r="Q85" i="1"/>
  <c r="AA666" i="4"/>
  <c r="AB666" i="4" s="1"/>
  <c r="Q839" i="1"/>
  <c r="AA858" i="4"/>
  <c r="AB858" i="4" s="1"/>
  <c r="AC858" i="4" s="1"/>
  <c r="AP650" i="4"/>
  <c r="AP511" i="4"/>
  <c r="AR811" i="4"/>
  <c r="BE811" i="4" s="1"/>
  <c r="Q614" i="1"/>
  <c r="AA767" i="4"/>
  <c r="Q471" i="1"/>
  <c r="AQ3" i="4"/>
  <c r="AQ119" i="4"/>
  <c r="AC105" i="4"/>
  <c r="AD105" i="4" s="1"/>
  <c r="AR201" i="4"/>
  <c r="BE201" i="4" s="1"/>
  <c r="AB395" i="4"/>
  <c r="AC395" i="4" s="1"/>
  <c r="AC371" i="4"/>
  <c r="AB208" i="4"/>
  <c r="AC208" i="4" s="1"/>
  <c r="AB177" i="4"/>
  <c r="AO402" i="4"/>
  <c r="Z290" i="4"/>
  <c r="AA290" i="4" s="1"/>
  <c r="AA17" i="4"/>
  <c r="AB17" i="4" s="1"/>
  <c r="AB239" i="4"/>
  <c r="AR137" i="4"/>
  <c r="BE137" i="4" s="1"/>
  <c r="AA446" i="4"/>
  <c r="AB446" i="4" s="1"/>
  <c r="AC446" i="4" s="1"/>
  <c r="AP43" i="4"/>
  <c r="AB95" i="4" l="1"/>
  <c r="AC95" i="4" s="1"/>
  <c r="BC129" i="4"/>
  <c r="BD816" i="4"/>
  <c r="AR816" i="4"/>
  <c r="BE816" i="4" s="1"/>
  <c r="BC814" i="4"/>
  <c r="AQ814" i="4"/>
  <c r="BD814" i="4" s="1"/>
  <c r="BD514" i="4"/>
  <c r="AR514" i="4"/>
  <c r="BE514" i="4" s="1"/>
  <c r="BD344" i="4"/>
  <c r="AR344" i="4"/>
  <c r="BE344" i="4" s="1"/>
  <c r="BD722" i="4"/>
  <c r="AR722" i="4"/>
  <c r="BE722" i="4" s="1"/>
  <c r="BD635" i="4"/>
  <c r="AR635" i="4"/>
  <c r="BE635" i="4" s="1"/>
  <c r="BC300" i="4"/>
  <c r="AQ300" i="4"/>
  <c r="BB166" i="4"/>
  <c r="AP166" i="4"/>
  <c r="BC166" i="4" s="1"/>
  <c r="BC414" i="4"/>
  <c r="AQ414" i="4"/>
  <c r="BD414" i="4" s="1"/>
  <c r="BB365" i="4"/>
  <c r="AP365" i="4"/>
  <c r="BD37" i="4"/>
  <c r="AR37" i="4"/>
  <c r="BE37" i="4" s="1"/>
  <c r="BD182" i="4"/>
  <c r="AR182" i="4"/>
  <c r="BE182" i="4" s="1"/>
  <c r="BD452" i="4"/>
  <c r="AR452" i="4"/>
  <c r="BE452" i="4" s="1"/>
  <c r="BC114" i="4"/>
  <c r="AQ114" i="4"/>
  <c r="BD311" i="4"/>
  <c r="AR311" i="4"/>
  <c r="BE311" i="4" s="1"/>
  <c r="BD413" i="4"/>
  <c r="AR413" i="4"/>
  <c r="BE413" i="4" s="1"/>
  <c r="BC770" i="4"/>
  <c r="AQ770" i="4"/>
  <c r="BD146" i="4"/>
  <c r="AR146" i="4"/>
  <c r="BE146" i="4" s="1"/>
  <c r="BB153" i="4"/>
  <c r="BD726" i="4"/>
  <c r="AR726" i="4"/>
  <c r="BE726" i="4" s="1"/>
  <c r="BC568" i="4"/>
  <c r="AQ568" i="4"/>
  <c r="AR152" i="4"/>
  <c r="BE152" i="4" s="1"/>
  <c r="BD323" i="4"/>
  <c r="AR323" i="4"/>
  <c r="BE323" i="4" s="1"/>
  <c r="AR375" i="4"/>
  <c r="BE375" i="4" s="1"/>
  <c r="AP391" i="4"/>
  <c r="BC391" i="4" s="1"/>
  <c r="AR720" i="4"/>
  <c r="BE720" i="4" s="1"/>
  <c r="AR577" i="4"/>
  <c r="BE577" i="4" s="1"/>
  <c r="BB370" i="4"/>
  <c r="AQ580" i="4"/>
  <c r="BD580" i="4" s="1"/>
  <c r="AR276" i="4"/>
  <c r="BE276" i="4" s="1"/>
  <c r="AQ178" i="4"/>
  <c r="AR686" i="4"/>
  <c r="BE686" i="4" s="1"/>
  <c r="BD192" i="4"/>
  <c r="AR192" i="4"/>
  <c r="BE192" i="4" s="1"/>
  <c r="BD126" i="4"/>
  <c r="AR126" i="4"/>
  <c r="BE126" i="4" s="1"/>
  <c r="BC698" i="4"/>
  <c r="BC527" i="4"/>
  <c r="AQ527" i="4"/>
  <c r="BB700" i="4"/>
  <c r="AP700" i="4"/>
  <c r="BD247" i="4"/>
  <c r="AR247" i="4"/>
  <c r="BE247" i="4" s="1"/>
  <c r="BD331" i="4"/>
  <c r="AR331" i="4"/>
  <c r="BE331" i="4" s="1"/>
  <c r="AR611" i="4"/>
  <c r="BE611" i="4" s="1"/>
  <c r="BB229" i="4"/>
  <c r="AQ229" i="4"/>
  <c r="BD127" i="4"/>
  <c r="AR127" i="4"/>
  <c r="BE127" i="4" s="1"/>
  <c r="BD350" i="4"/>
  <c r="AR350" i="4"/>
  <c r="BE350" i="4" s="1"/>
  <c r="AR519" i="4"/>
  <c r="BE519" i="4" s="1"/>
  <c r="BD629" i="4"/>
  <c r="AR629" i="4"/>
  <c r="BE629" i="4" s="1"/>
  <c r="BD847" i="4"/>
  <c r="AR847" i="4"/>
  <c r="BE847" i="4" s="1"/>
  <c r="BB725" i="4"/>
  <c r="AP725" i="4"/>
  <c r="BC784" i="4"/>
  <c r="AR845" i="4"/>
  <c r="BE845" i="4" s="1"/>
  <c r="BD180" i="4"/>
  <c r="AR180" i="4"/>
  <c r="BE180" i="4" s="1"/>
  <c r="AR729" i="4"/>
  <c r="BE729" i="4" s="1"/>
  <c r="BC212" i="4"/>
  <c r="AQ212" i="4"/>
  <c r="BD109" i="4"/>
  <c r="AR109" i="4"/>
  <c r="BE109" i="4" s="1"/>
  <c r="BC529" i="4"/>
  <c r="AR529" i="4"/>
  <c r="BE529" i="4" s="1"/>
  <c r="BC120" i="4"/>
  <c r="AQ120" i="4"/>
  <c r="AQ725" i="4"/>
  <c r="BD725" i="4" s="1"/>
  <c r="BD40" i="4"/>
  <c r="AR40" i="4"/>
  <c r="BE40" i="4" s="1"/>
  <c r="BD430" i="4"/>
  <c r="AR430" i="4"/>
  <c r="BE430" i="4" s="1"/>
  <c r="BC434" i="4"/>
  <c r="AR434" i="4"/>
  <c r="BE434" i="4" s="1"/>
  <c r="BC747" i="4"/>
  <c r="AR451" i="4"/>
  <c r="BE451" i="4" s="1"/>
  <c r="AR400" i="4"/>
  <c r="BE400" i="4" s="1"/>
  <c r="AP370" i="4"/>
  <c r="AQ370" i="4" s="1"/>
  <c r="BD370" i="4" s="1"/>
  <c r="BC429" i="4"/>
  <c r="AR429" i="4"/>
  <c r="BE429" i="4" s="1"/>
  <c r="AQ659" i="4"/>
  <c r="AR342" i="4"/>
  <c r="BE342" i="4" s="1"/>
  <c r="AQ653" i="4"/>
  <c r="BD653" i="4" s="1"/>
  <c r="AP768" i="4"/>
  <c r="BD807" i="4"/>
  <c r="AR807" i="4"/>
  <c r="BE807" i="4" s="1"/>
  <c r="BD168" i="4"/>
  <c r="AR168" i="4"/>
  <c r="BE168" i="4" s="1"/>
  <c r="BD52" i="4"/>
  <c r="AR52" i="4"/>
  <c r="BE52" i="4" s="1"/>
  <c r="AR335" i="4"/>
  <c r="BE335" i="4" s="1"/>
  <c r="BD335" i="4"/>
  <c r="BB458" i="4"/>
  <c r="AP458" i="4"/>
  <c r="BB622" i="4"/>
  <c r="BC326" i="4"/>
  <c r="AQ326" i="4"/>
  <c r="BD614" i="4"/>
  <c r="AR614" i="4"/>
  <c r="BE614" i="4" s="1"/>
  <c r="BD842" i="4"/>
  <c r="AR842" i="4"/>
  <c r="BE842" i="4" s="1"/>
  <c r="BD503" i="4"/>
  <c r="AR503" i="4"/>
  <c r="BE503" i="4" s="1"/>
  <c r="BB437" i="4"/>
  <c r="BD860" i="4"/>
  <c r="AR860" i="4"/>
  <c r="BE860" i="4" s="1"/>
  <c r="BD575" i="4"/>
  <c r="AR575" i="4"/>
  <c r="BE575" i="4" s="1"/>
  <c r="BD651" i="4"/>
  <c r="AR651" i="4"/>
  <c r="BE651" i="4" s="1"/>
  <c r="BC724" i="4"/>
  <c r="AQ724" i="4"/>
  <c r="BD724" i="4" s="1"/>
  <c r="BC286" i="4"/>
  <c r="AQ286" i="4"/>
  <c r="AB835" i="4"/>
  <c r="AC835" i="4" s="1"/>
  <c r="AQ434" i="4"/>
  <c r="BD434" i="4" s="1"/>
  <c r="AQ643" i="4"/>
  <c r="BD643" i="4" s="1"/>
  <c r="AP18" i="4"/>
  <c r="BC18" i="4" s="1"/>
  <c r="AC807" i="4"/>
  <c r="AD807" i="4" s="1"/>
  <c r="Q807" i="1" s="1"/>
  <c r="BC584" i="4"/>
  <c r="AR584" i="4"/>
  <c r="BE584" i="4" s="1"/>
  <c r="AR304" i="4"/>
  <c r="BE304" i="4" s="1"/>
  <c r="AR829" i="4"/>
  <c r="BE829" i="4" s="1"/>
  <c r="BC617" i="4"/>
  <c r="AQ617" i="4"/>
  <c r="BD617" i="4" s="1"/>
  <c r="AR814" i="4"/>
  <c r="BE814" i="4" s="1"/>
  <c r="BD566" i="4"/>
  <c r="AR566" i="4"/>
  <c r="BE566" i="4" s="1"/>
  <c r="BC264" i="4"/>
  <c r="AQ264" i="4"/>
  <c r="BC209" i="4"/>
  <c r="AQ209" i="4"/>
  <c r="BC219" i="4"/>
  <c r="AQ219" i="4"/>
  <c r="BC136" i="4"/>
  <c r="AQ136" i="4"/>
  <c r="BB249" i="4"/>
  <c r="AQ249" i="4"/>
  <c r="BD249" i="4" s="1"/>
  <c r="BD272" i="4"/>
  <c r="AR272" i="4"/>
  <c r="BE272" i="4" s="1"/>
  <c r="BD378" i="4"/>
  <c r="AR378" i="4"/>
  <c r="BE378" i="4" s="1"/>
  <c r="AR758" i="4"/>
  <c r="BE758" i="4" s="1"/>
  <c r="BC758" i="4"/>
  <c r="AQ758" i="4"/>
  <c r="BD758" i="4" s="1"/>
  <c r="BD159" i="4"/>
  <c r="AR159" i="4"/>
  <c r="BE159" i="4" s="1"/>
  <c r="BC73" i="4"/>
  <c r="AR73" i="4"/>
  <c r="BE73" i="4" s="1"/>
  <c r="BD19" i="4"/>
  <c r="AR19" i="4"/>
  <c r="BE19" i="4" s="1"/>
  <c r="AP437" i="4"/>
  <c r="AP249" i="4"/>
  <c r="BB490" i="4"/>
  <c r="AP490" i="4"/>
  <c r="BD459" i="4"/>
  <c r="AR459" i="4"/>
  <c r="BE459" i="4" s="1"/>
  <c r="BD491" i="4"/>
  <c r="AR491" i="4"/>
  <c r="BE491" i="4" s="1"/>
  <c r="BD477" i="4"/>
  <c r="AR477" i="4"/>
  <c r="BE477" i="4" s="1"/>
  <c r="AR164" i="4"/>
  <c r="BE164" i="4" s="1"/>
  <c r="BB694" i="4"/>
  <c r="AP694" i="4"/>
  <c r="BC694" i="4" s="1"/>
  <c r="AR694" i="4"/>
  <c r="BE694" i="4" s="1"/>
  <c r="BD822" i="4"/>
  <c r="AR822" i="4"/>
  <c r="BE822" i="4" s="1"/>
  <c r="BD523" i="4"/>
  <c r="AR523" i="4"/>
  <c r="BE523" i="4" s="1"/>
  <c r="AR689" i="4"/>
  <c r="BE689" i="4" s="1"/>
  <c r="BC167" i="4"/>
  <c r="AQ167" i="4"/>
  <c r="AR643" i="4"/>
  <c r="BE643" i="4" s="1"/>
  <c r="AR193" i="4"/>
  <c r="BE193" i="4" s="1"/>
  <c r="BB803" i="4"/>
  <c r="BC183" i="4"/>
  <c r="AQ353" i="4"/>
  <c r="BD353" i="4" s="1"/>
  <c r="AR61" i="4"/>
  <c r="BE61" i="4" s="1"/>
  <c r="AR799" i="4"/>
  <c r="BE799" i="4" s="1"/>
  <c r="AC826" i="4"/>
  <c r="AD826" i="4" s="1"/>
  <c r="Q826" i="1" s="1"/>
  <c r="BC415" i="4"/>
  <c r="BC34" i="4"/>
  <c r="AQ34" i="4"/>
  <c r="BD750" i="4"/>
  <c r="AR750" i="4"/>
  <c r="BE750" i="4" s="1"/>
  <c r="BC464" i="4"/>
  <c r="AQ464" i="4"/>
  <c r="BD464" i="4" s="1"/>
  <c r="BC102" i="4"/>
  <c r="AR102" i="4"/>
  <c r="BE102" i="4" s="1"/>
  <c r="BD446" i="4"/>
  <c r="AR446" i="4"/>
  <c r="BE446" i="4" s="1"/>
  <c r="BC486" i="4"/>
  <c r="AR486" i="4"/>
  <c r="BE486" i="4" s="1"/>
  <c r="BB528" i="4"/>
  <c r="AP528" i="4"/>
  <c r="AP622" i="4"/>
  <c r="AQ622" i="4" s="1"/>
  <c r="BD622" i="4" s="1"/>
  <c r="BD175" i="4"/>
  <c r="AR175" i="4"/>
  <c r="BE175" i="4" s="1"/>
  <c r="AR23" i="4"/>
  <c r="BE23" i="4" s="1"/>
  <c r="BC278" i="4"/>
  <c r="AQ278" i="4"/>
  <c r="AQ558" i="4"/>
  <c r="BD387" i="4"/>
  <c r="AR387" i="4"/>
  <c r="BE387" i="4" s="1"/>
  <c r="BC456" i="4"/>
  <c r="AQ456" i="4"/>
  <c r="BB507" i="4"/>
  <c r="AP507" i="4"/>
  <c r="AQ49" i="4"/>
  <c r="BC49" i="4"/>
  <c r="BD625" i="4"/>
  <c r="AR625" i="4"/>
  <c r="BE625" i="4" s="1"/>
  <c r="AQ694" i="4"/>
  <c r="BD694" i="4" s="1"/>
  <c r="BD612" i="4"/>
  <c r="AR612" i="4"/>
  <c r="BE612" i="4" s="1"/>
  <c r="BC587" i="4"/>
  <c r="AQ743" i="4"/>
  <c r="AR852" i="4"/>
  <c r="BE852" i="4" s="1"/>
  <c r="AQ18" i="4"/>
  <c r="BD18" i="4" s="1"/>
  <c r="AP803" i="4"/>
  <c r="BC803" i="4" s="1"/>
  <c r="AQ183" i="4"/>
  <c r="BD183" i="4" s="1"/>
  <c r="AP163" i="4"/>
  <c r="AQ163" i="4" s="1"/>
  <c r="BD163" i="4" s="1"/>
  <c r="AQ747" i="4"/>
  <c r="BD747" i="4" s="1"/>
  <c r="BD447" i="4"/>
  <c r="AR447" i="4"/>
  <c r="BE447" i="4" s="1"/>
  <c r="BD841" i="4"/>
  <c r="AR841" i="4"/>
  <c r="BE841" i="4" s="1"/>
  <c r="BD198" i="4"/>
  <c r="AR198" i="4"/>
  <c r="BE198" i="4" s="1"/>
  <c r="BD567" i="4"/>
  <c r="AR567" i="4"/>
  <c r="BE567" i="4" s="1"/>
  <c r="BD802" i="4"/>
  <c r="AR802" i="4"/>
  <c r="BE802" i="4" s="1"/>
  <c r="BC474" i="4"/>
  <c r="AQ474" i="4"/>
  <c r="BD667" i="4"/>
  <c r="AR667" i="4"/>
  <c r="BE667" i="4" s="1"/>
  <c r="BD21" i="4"/>
  <c r="AR21" i="4"/>
  <c r="BE21" i="4" s="1"/>
  <c r="BD226" i="4"/>
  <c r="AR226" i="4"/>
  <c r="BE226" i="4" s="1"/>
  <c r="BD149" i="4"/>
  <c r="AR149" i="4"/>
  <c r="BE149" i="4" s="1"/>
  <c r="BC769" i="4"/>
  <c r="BD160" i="4"/>
  <c r="AR160" i="4"/>
  <c r="BE160" i="4" s="1"/>
  <c r="AQ555" i="4"/>
  <c r="BD555" i="4" s="1"/>
  <c r="BD546" i="4"/>
  <c r="AR546" i="4"/>
  <c r="BE546" i="4" s="1"/>
  <c r="BD232" i="4"/>
  <c r="AR232" i="4"/>
  <c r="BE232" i="4" s="1"/>
  <c r="BD38" i="4"/>
  <c r="AR38" i="4"/>
  <c r="BE38" i="4" s="1"/>
  <c r="BC644" i="4"/>
  <c r="AQ644" i="4"/>
  <c r="BB303" i="4"/>
  <c r="AR630" i="4"/>
  <c r="BE630" i="4" s="1"/>
  <c r="BC225" i="4"/>
  <c r="AQ225" i="4"/>
  <c r="BD225" i="4" s="1"/>
  <c r="BD17" i="4"/>
  <c r="AR17" i="4"/>
  <c r="BE17" i="4" s="1"/>
  <c r="BD588" i="4"/>
  <c r="AR588" i="4"/>
  <c r="BE588" i="4" s="1"/>
  <c r="AR383" i="4"/>
  <c r="BE383" i="4" s="1"/>
  <c r="BC824" i="4"/>
  <c r="AQ587" i="4"/>
  <c r="BD587" i="4" s="1"/>
  <c r="AQ410" i="4"/>
  <c r="AR438" i="4"/>
  <c r="BE438" i="4" s="1"/>
  <c r="AQ220" i="4"/>
  <c r="BD220" i="4" s="1"/>
  <c r="AR46" i="4"/>
  <c r="BE46" i="4" s="1"/>
  <c r="AQ293" i="4"/>
  <c r="BD293" i="4" s="1"/>
  <c r="AR791" i="4"/>
  <c r="BE791" i="4" s="1"/>
  <c r="AR765" i="4"/>
  <c r="BE765" i="4" s="1"/>
  <c r="AQ803" i="4"/>
  <c r="BD803" i="4" s="1"/>
  <c r="AR617" i="4"/>
  <c r="BE617" i="4" s="1"/>
  <c r="BB391" i="4"/>
  <c r="BD463" i="4"/>
  <c r="AR463" i="4"/>
  <c r="BE463" i="4" s="1"/>
  <c r="BC815" i="4"/>
  <c r="AQ815" i="4"/>
  <c r="AQ698" i="4"/>
  <c r="BD698" i="4" s="1"/>
  <c r="AR353" i="4"/>
  <c r="BE353" i="4" s="1"/>
  <c r="AR293" i="4"/>
  <c r="BE293" i="4" s="1"/>
  <c r="AQ415" i="4"/>
  <c r="BD415" i="4" s="1"/>
  <c r="AR208" i="4"/>
  <c r="BE208" i="4" s="1"/>
  <c r="BC718" i="4"/>
  <c r="AQ718" i="4"/>
  <c r="BD542" i="4"/>
  <c r="AR542" i="4"/>
  <c r="BE542" i="4" s="1"/>
  <c r="BD135" i="4"/>
  <c r="AR135" i="4"/>
  <c r="BE135" i="4" s="1"/>
  <c r="BC29" i="4"/>
  <c r="AQ29" i="4"/>
  <c r="BC205" i="4"/>
  <c r="AQ205" i="4"/>
  <c r="BD205" i="4" s="1"/>
  <c r="AQ769" i="4"/>
  <c r="BD769" i="4" s="1"/>
  <c r="BB601" i="4"/>
  <c r="AP601" i="4"/>
  <c r="BC408" i="4"/>
  <c r="AQ408" i="4"/>
  <c r="BD265" i="4"/>
  <c r="AR265" i="4"/>
  <c r="BE265" i="4" s="1"/>
  <c r="AR41" i="4"/>
  <c r="BE41" i="4" s="1"/>
  <c r="AQ303" i="4"/>
  <c r="BD303" i="4" s="1"/>
  <c r="BB129" i="4"/>
  <c r="AQ129" i="4"/>
  <c r="BD129" i="4" s="1"/>
  <c r="AP153" i="4"/>
  <c r="AQ153" i="4" s="1"/>
  <c r="BD153" i="4" s="1"/>
  <c r="BD111" i="4"/>
  <c r="AR111" i="4"/>
  <c r="BE111" i="4" s="1"/>
  <c r="BD553" i="4"/>
  <c r="AR553" i="4"/>
  <c r="BE553" i="4" s="1"/>
  <c r="BB589" i="4"/>
  <c r="AP589" i="4"/>
  <c r="BD540" i="4"/>
  <c r="AR540" i="4"/>
  <c r="BE540" i="4" s="1"/>
  <c r="AQ824" i="4"/>
  <c r="BD824" i="4" s="1"/>
  <c r="BB289" i="4"/>
  <c r="AQ289" i="4"/>
  <c r="BD289" i="4" s="1"/>
  <c r="AR176" i="4"/>
  <c r="BE176" i="4" s="1"/>
  <c r="AR545" i="4"/>
  <c r="BE545" i="4" s="1"/>
  <c r="AC823" i="4"/>
  <c r="AD823" i="4" s="1"/>
  <c r="Q823" i="1" s="1"/>
  <c r="AR481" i="4"/>
  <c r="BE481" i="4" s="1"/>
  <c r="AQ352" i="4"/>
  <c r="BD352" i="4" s="1"/>
  <c r="AQ58" i="4"/>
  <c r="BD58" i="4" s="1"/>
  <c r="AR833" i="4"/>
  <c r="BE833" i="4" s="1"/>
  <c r="BD574" i="4"/>
  <c r="AR574" i="4"/>
  <c r="BE574" i="4" s="1"/>
  <c r="BD7" i="4"/>
  <c r="AR7" i="4"/>
  <c r="BE7" i="4" s="1"/>
  <c r="BC850" i="4"/>
  <c r="AQ850" i="4"/>
  <c r="BC637" i="4"/>
  <c r="AQ637" i="4"/>
  <c r="BD637" i="4" s="1"/>
  <c r="AR580" i="4"/>
  <c r="BE580" i="4" s="1"/>
  <c r="BB740" i="4"/>
  <c r="AP740" i="4"/>
  <c r="BD36" i="4"/>
  <c r="AR36" i="4"/>
  <c r="BE36" i="4" s="1"/>
  <c r="BB338" i="4"/>
  <c r="AP338" i="4"/>
  <c r="AR12" i="4"/>
  <c r="BE12" i="4" s="1"/>
  <c r="BC608" i="4"/>
  <c r="AQ608" i="4"/>
  <c r="AQ166" i="4"/>
  <c r="BD166" i="4" s="1"/>
  <c r="AR414" i="4"/>
  <c r="BE414" i="4" s="1"/>
  <c r="BC776" i="4"/>
  <c r="AQ776" i="4"/>
  <c r="AQ784" i="4"/>
  <c r="BD784" i="4" s="1"/>
  <c r="AR462" i="4"/>
  <c r="BE462" i="4" s="1"/>
  <c r="BD51" i="4"/>
  <c r="AR51" i="4"/>
  <c r="BE51" i="4" s="1"/>
  <c r="BD274" i="4"/>
  <c r="AR274" i="4"/>
  <c r="BE274" i="4" s="1"/>
  <c r="BD421" i="4"/>
  <c r="AR421" i="4"/>
  <c r="BE421" i="4" s="1"/>
  <c r="BC403" i="4"/>
  <c r="AR403" i="4"/>
  <c r="BE403" i="4" s="1"/>
  <c r="AP299" i="4"/>
  <c r="BC299" i="4" s="1"/>
  <c r="BB723" i="4"/>
  <c r="AP723" i="4"/>
  <c r="BC275" i="4"/>
  <c r="AQ275" i="4"/>
  <c r="AR473" i="4"/>
  <c r="BE473" i="4" s="1"/>
  <c r="AR25" i="4"/>
  <c r="BE25" i="4" s="1"/>
  <c r="AR307" i="4"/>
  <c r="BE307" i="4" s="1"/>
  <c r="AR736" i="4"/>
  <c r="BE736" i="4" s="1"/>
  <c r="AR607" i="4"/>
  <c r="BE607" i="4" s="1"/>
  <c r="AQ794" i="4"/>
  <c r="BD794" i="4" s="1"/>
  <c r="AR58" i="4"/>
  <c r="BE58" i="4" s="1"/>
  <c r="AR18" i="4"/>
  <c r="BE18" i="4" s="1"/>
  <c r="AQ734" i="4"/>
  <c r="AQ43" i="4"/>
  <c r="BC43" i="4"/>
  <c r="AP402" i="4"/>
  <c r="BC402" i="4" s="1"/>
  <c r="BB402" i="4"/>
  <c r="AR119" i="4"/>
  <c r="BE119" i="4" s="1"/>
  <c r="BD119" i="4"/>
  <c r="AR3" i="4"/>
  <c r="BE3" i="4" s="1"/>
  <c r="BD3" i="4"/>
  <c r="AQ511" i="4"/>
  <c r="BC511" i="4"/>
  <c r="AQ650" i="4"/>
  <c r="BC650" i="4"/>
  <c r="AQ768" i="4"/>
  <c r="BD768" i="4" s="1"/>
  <c r="BC768" i="4"/>
  <c r="AR714" i="4"/>
  <c r="BE714" i="4" s="1"/>
  <c r="BD714" i="4"/>
  <c r="AR626" i="4"/>
  <c r="BE626" i="4" s="1"/>
  <c r="BD626" i="4"/>
  <c r="AQ764" i="4"/>
  <c r="BC764" i="4"/>
  <c r="AR521" i="4"/>
  <c r="BE521" i="4" s="1"/>
  <c r="BD521" i="4"/>
  <c r="AP154" i="4"/>
  <c r="BB154" i="4"/>
  <c r="AQ87" i="4"/>
  <c r="BD87" i="4" s="1"/>
  <c r="BC87" i="4"/>
  <c r="AQ103" i="4"/>
  <c r="BD103" i="4" s="1"/>
  <c r="BC103" i="4"/>
  <c r="AR283" i="4"/>
  <c r="BE283" i="4" s="1"/>
  <c r="BD283" i="4"/>
  <c r="AR216" i="4"/>
  <c r="BE216" i="4" s="1"/>
  <c r="BD216" i="4"/>
  <c r="AR329" i="4"/>
  <c r="BE329" i="4" s="1"/>
  <c r="BD329" i="4"/>
  <c r="AQ190" i="4"/>
  <c r="BC190" i="4"/>
  <c r="AQ301" i="4"/>
  <c r="BC301" i="4"/>
  <c r="AR5" i="4"/>
  <c r="BE5" i="4" s="1"/>
  <c r="BD5" i="4"/>
  <c r="H5" i="4" s="1"/>
  <c r="G5" i="1" s="1"/>
  <c r="AR71" i="4"/>
  <c r="BE71" i="4" s="1"/>
  <c r="BD71" i="4"/>
  <c r="AQ461" i="4"/>
  <c r="BC461" i="4"/>
  <c r="AR233" i="4"/>
  <c r="BE233" i="4" s="1"/>
  <c r="BD233" i="4"/>
  <c r="AQ366" i="4"/>
  <c r="BC366" i="4"/>
  <c r="AR834" i="4"/>
  <c r="BE834" i="4" s="1"/>
  <c r="BD834" i="4"/>
  <c r="AR564" i="4"/>
  <c r="BE564" i="4" s="1"/>
  <c r="BD564" i="4"/>
  <c r="AR806" i="4"/>
  <c r="BE806" i="4" s="1"/>
  <c r="BD806" i="4"/>
  <c r="AR749" i="4"/>
  <c r="BE749" i="4" s="1"/>
  <c r="BD749" i="4"/>
  <c r="AQ645" i="4"/>
  <c r="BC645" i="4"/>
  <c r="AQ801" i="4"/>
  <c r="BC801" i="4"/>
  <c r="AQ682" i="4"/>
  <c r="BC682" i="4"/>
  <c r="AR711" i="4"/>
  <c r="BE711" i="4" s="1"/>
  <c r="BD711" i="4"/>
  <c r="AR856" i="4"/>
  <c r="BE856" i="4" s="1"/>
  <c r="BD856" i="4"/>
  <c r="AR620" i="4"/>
  <c r="BE620" i="4" s="1"/>
  <c r="BD620" i="4"/>
  <c r="AQ541" i="4"/>
  <c r="BC541" i="4"/>
  <c r="AR861" i="4"/>
  <c r="BE861" i="4" s="1"/>
  <c r="BD861" i="4"/>
  <c r="AQ532" i="4"/>
  <c r="BD532" i="4" s="1"/>
  <c r="BC532" i="4"/>
  <c r="AR472" i="4"/>
  <c r="BE472" i="4" s="1"/>
  <c r="BD472" i="4"/>
  <c r="AR150" i="4"/>
  <c r="BE150" i="4" s="1"/>
  <c r="BD150" i="4"/>
  <c r="AQ91" i="4"/>
  <c r="BC91" i="4"/>
  <c r="AQ439" i="4"/>
  <c r="BC439" i="4"/>
  <c r="AR405" i="4"/>
  <c r="BE405" i="4" s="1"/>
  <c r="BD405" i="4"/>
  <c r="AQ142" i="4"/>
  <c r="BC142" i="4"/>
  <c r="AR31" i="4"/>
  <c r="BE31" i="4" s="1"/>
  <c r="BD31" i="4"/>
  <c r="AQ184" i="4"/>
  <c r="BC184" i="4"/>
  <c r="AR385" i="4"/>
  <c r="BE385" i="4" s="1"/>
  <c r="BD385" i="4"/>
  <c r="AR548" i="4"/>
  <c r="BE548" i="4" s="1"/>
  <c r="BD548" i="4"/>
  <c r="AR618" i="4"/>
  <c r="BE618" i="4" s="1"/>
  <c r="BD618" i="4"/>
  <c r="AR691" i="4"/>
  <c r="BE691" i="4" s="1"/>
  <c r="BD691" i="4"/>
  <c r="AR855" i="4"/>
  <c r="BE855" i="4" s="1"/>
  <c r="BD855" i="4"/>
  <c r="AQ256" i="4"/>
  <c r="BC256" i="4"/>
  <c r="AR15" i="4"/>
  <c r="BE15" i="4" s="1"/>
  <c r="BD15" i="4"/>
  <c r="AR227" i="4"/>
  <c r="BE227" i="4" s="1"/>
  <c r="BD227" i="4"/>
  <c r="AR271" i="4"/>
  <c r="BE271" i="4" s="1"/>
  <c r="BD271" i="4"/>
  <c r="AR130" i="4"/>
  <c r="BE130" i="4" s="1"/>
  <c r="BD130" i="4"/>
  <c r="AR537" i="4"/>
  <c r="BE537" i="4" s="1"/>
  <c r="BD537" i="4"/>
  <c r="AR593" i="4"/>
  <c r="BE593" i="4" s="1"/>
  <c r="BD593" i="4"/>
  <c r="AR95" i="4"/>
  <c r="BE95" i="4" s="1"/>
  <c r="BD95" i="4"/>
  <c r="AR302" i="4"/>
  <c r="BE302" i="4" s="1"/>
  <c r="BD302" i="4"/>
  <c r="AR81" i="4"/>
  <c r="BE81" i="4" s="1"/>
  <c r="BD81" i="4"/>
  <c r="AR290" i="4"/>
  <c r="BE290" i="4" s="1"/>
  <c r="BD290" i="4"/>
  <c r="AR325" i="4"/>
  <c r="BE325" i="4" s="1"/>
  <c r="BD325" i="4"/>
  <c r="AR273" i="4"/>
  <c r="BE273" i="4" s="1"/>
  <c r="BD273" i="4"/>
  <c r="AR347" i="4"/>
  <c r="BE347" i="4" s="1"/>
  <c r="BD347" i="4"/>
  <c r="AQ615" i="4"/>
  <c r="BC615" i="4"/>
  <c r="AR818" i="4"/>
  <c r="BE818" i="4" s="1"/>
  <c r="BD818" i="4"/>
  <c r="AQ674" i="4"/>
  <c r="BD674" i="4" s="1"/>
  <c r="BC674" i="4"/>
  <c r="AQ510" i="4"/>
  <c r="BD510" i="4" s="1"/>
  <c r="BC510" i="4"/>
  <c r="AR591" i="4"/>
  <c r="BE591" i="4" s="1"/>
  <c r="BD591" i="4"/>
  <c r="AR739" i="4"/>
  <c r="BE739" i="4" s="1"/>
  <c r="BD739" i="4"/>
  <c r="AR231" i="4"/>
  <c r="BE231" i="4" s="1"/>
  <c r="BD231" i="4"/>
  <c r="AR277" i="4"/>
  <c r="BE277" i="4" s="1"/>
  <c r="BD277" i="4"/>
  <c r="AR59" i="4"/>
  <c r="BE59" i="4" s="1"/>
  <c r="BD59" i="4"/>
  <c r="AQ384" i="4"/>
  <c r="BD384" i="4" s="1"/>
  <c r="BC384" i="4"/>
  <c r="AQ68" i="4"/>
  <c r="BC68" i="4"/>
  <c r="AR241" i="4"/>
  <c r="BE241" i="4" s="1"/>
  <c r="BD241" i="4"/>
  <c r="AR270" i="4"/>
  <c r="BE270" i="4" s="1"/>
  <c r="BD270" i="4"/>
  <c r="AR398" i="4"/>
  <c r="BE398" i="4" s="1"/>
  <c r="BD398" i="4"/>
  <c r="AP60" i="4"/>
  <c r="BB60" i="4"/>
  <c r="AR250" i="4"/>
  <c r="BE250" i="4" s="1"/>
  <c r="BD250" i="4"/>
  <c r="AR255" i="4"/>
  <c r="BE255" i="4" s="1"/>
  <c r="BD255" i="4"/>
  <c r="AR498" i="4"/>
  <c r="BE498" i="4" s="1"/>
  <c r="BD498" i="4"/>
  <c r="AR800" i="4"/>
  <c r="BE800" i="4" s="1"/>
  <c r="BD800" i="4"/>
  <c r="AR655" i="4"/>
  <c r="BE655" i="4" s="1"/>
  <c r="BD655" i="4"/>
  <c r="AQ762" i="4"/>
  <c r="BD762" i="4" s="1"/>
  <c r="BC762" i="4"/>
  <c r="AR709" i="4"/>
  <c r="BE709" i="4" s="1"/>
  <c r="BD709" i="4"/>
  <c r="AR690" i="4"/>
  <c r="BE690" i="4" s="1"/>
  <c r="BD690" i="4"/>
  <c r="AR684" i="4"/>
  <c r="BE684" i="4" s="1"/>
  <c r="BD684" i="4"/>
  <c r="AQ496" i="4"/>
  <c r="BC496" i="4"/>
  <c r="AR560" i="4"/>
  <c r="BE560" i="4" s="1"/>
  <c r="BD560" i="4"/>
  <c r="AR696" i="4"/>
  <c r="BE696" i="4" s="1"/>
  <c r="BD696" i="4"/>
  <c r="AR652" i="4"/>
  <c r="BE652" i="4" s="1"/>
  <c r="BD652" i="4"/>
  <c r="AR538" i="4"/>
  <c r="BE538" i="4" s="1"/>
  <c r="BD538" i="4"/>
  <c r="AR848" i="4"/>
  <c r="BE848" i="4" s="1"/>
  <c r="BD848" i="4"/>
  <c r="AR628" i="4"/>
  <c r="BE628" i="4" s="1"/>
  <c r="BD628" i="4"/>
  <c r="AQ624" i="4"/>
  <c r="BC624" i="4"/>
  <c r="AR563" i="4"/>
  <c r="BE563" i="4" s="1"/>
  <c r="BD563" i="4"/>
  <c r="AR772" i="4"/>
  <c r="BE772" i="4" s="1"/>
  <c r="BD772" i="4"/>
  <c r="AQ517" i="4"/>
  <c r="BC517" i="4"/>
  <c r="AR662" i="4"/>
  <c r="BE662" i="4" s="1"/>
  <c r="BD662" i="4"/>
  <c r="AR594" i="4"/>
  <c r="BE594" i="4" s="1"/>
  <c r="BD594" i="4"/>
  <c r="AR72" i="4"/>
  <c r="BE72" i="4" s="1"/>
  <c r="BD72" i="4"/>
  <c r="AR66" i="4"/>
  <c r="BE66" i="4" s="1"/>
  <c r="BD66" i="4"/>
  <c r="AQ466" i="4"/>
  <c r="BC466" i="4"/>
  <c r="AR48" i="4"/>
  <c r="BE48" i="4" s="1"/>
  <c r="BD48" i="4"/>
  <c r="AQ483" i="4"/>
  <c r="BC483" i="4"/>
  <c r="AR27" i="4"/>
  <c r="BE27" i="4" s="1"/>
  <c r="BD27" i="4"/>
  <c r="AD437" i="4"/>
  <c r="Q437" i="1" s="1"/>
  <c r="AD774" i="4"/>
  <c r="Q774" i="1" s="1"/>
  <c r="AD661" i="4"/>
  <c r="AD793" i="4"/>
  <c r="Q793" i="1" s="1"/>
  <c r="AD625" i="4"/>
  <c r="Q625" i="1" s="1"/>
  <c r="AD580" i="4"/>
  <c r="Q580" i="1" s="1"/>
  <c r="AD416" i="4"/>
  <c r="Q416" i="1" s="1"/>
  <c r="AD635" i="4"/>
  <c r="Q635" i="1" s="1"/>
  <c r="AC545" i="4"/>
  <c r="AD545" i="4" s="1"/>
  <c r="Q545" i="1" s="1"/>
  <c r="AC14" i="4"/>
  <c r="AD14" i="4" s="1"/>
  <c r="Q14" i="1" s="1"/>
  <c r="AB427" i="4"/>
  <c r="AC427" i="4" s="1"/>
  <c r="AD140" i="4"/>
  <c r="Q140" i="1" s="1"/>
  <c r="AB366" i="4"/>
  <c r="AD250" i="4"/>
  <c r="Q250" i="1" s="1"/>
  <c r="AC387" i="4"/>
  <c r="AD387" i="4" s="1"/>
  <c r="AD745" i="4"/>
  <c r="AD858" i="4"/>
  <c r="Q858" i="1" s="1"/>
  <c r="AD775" i="4"/>
  <c r="Q775" i="1" s="1"/>
  <c r="AD711" i="4"/>
  <c r="Q711" i="1" s="1"/>
  <c r="AD274" i="4"/>
  <c r="Q274" i="1" s="1"/>
  <c r="AD219" i="4"/>
  <c r="Q219" i="1" s="1"/>
  <c r="AD163" i="4"/>
  <c r="Q163" i="1" s="1"/>
  <c r="AD224" i="4"/>
  <c r="Q224" i="1" s="1"/>
  <c r="AD10" i="4"/>
  <c r="Q10" i="1" s="1"/>
  <c r="AD51" i="4"/>
  <c r="Q51" i="1" s="1"/>
  <c r="AD516" i="4"/>
  <c r="Q516" i="1" s="1"/>
  <c r="AD208" i="4"/>
  <c r="Q208" i="1" s="1"/>
  <c r="AD819" i="4"/>
  <c r="Q819" i="1" s="1"/>
  <c r="AB597" i="4"/>
  <c r="AC597" i="4" s="1"/>
  <c r="AD101" i="4"/>
  <c r="Q101" i="1" s="1"/>
  <c r="Q661" i="1"/>
  <c r="AD748" i="4"/>
  <c r="Q748" i="1" s="1"/>
  <c r="AD154" i="4"/>
  <c r="Q154" i="1" s="1"/>
  <c r="AD417" i="4"/>
  <c r="Q417" i="1" s="1"/>
  <c r="AD446" i="4"/>
  <c r="Q446" i="1" s="1"/>
  <c r="Q105" i="1"/>
  <c r="Q739" i="1"/>
  <c r="AD698" i="4"/>
  <c r="Q698" i="1" s="1"/>
  <c r="AD353" i="4"/>
  <c r="Q353" i="1" s="1"/>
  <c r="AD151" i="4"/>
  <c r="Q151" i="1" s="1"/>
  <c r="AD371" i="4"/>
  <c r="Q371" i="1" s="1"/>
  <c r="AD395" i="4"/>
  <c r="Q395" i="1" s="1"/>
  <c r="AD415" i="4"/>
  <c r="Q415" i="1" s="1"/>
  <c r="AR768" i="4"/>
  <c r="BE768" i="4" s="1"/>
  <c r="AB767" i="4"/>
  <c r="AC767" i="4" s="1"/>
  <c r="Q745" i="1"/>
  <c r="AC177" i="4"/>
  <c r="AD177" i="4" s="1"/>
  <c r="AC666" i="4"/>
  <c r="AD666" i="4" s="1"/>
  <c r="H3" i="4"/>
  <c r="G3" i="1" s="1"/>
  <c r="AC17" i="4"/>
  <c r="AC239" i="4"/>
  <c r="AB290" i="4"/>
  <c r="AC290" i="4" s="1"/>
  <c r="AQ402" i="4"/>
  <c r="AR289" i="4" l="1"/>
  <c r="BE289" i="4" s="1"/>
  <c r="AR794" i="4"/>
  <c r="BE794" i="4" s="1"/>
  <c r="BD743" i="4"/>
  <c r="AR743" i="4"/>
  <c r="BE743" i="4" s="1"/>
  <c r="AQ528" i="4"/>
  <c r="BC528" i="4"/>
  <c r="AR352" i="4"/>
  <c r="BE352" i="4" s="1"/>
  <c r="AR803" i="4"/>
  <c r="BE803" i="4" s="1"/>
  <c r="BC249" i="4"/>
  <c r="AR249" i="4"/>
  <c r="BE249" i="4" s="1"/>
  <c r="AR212" i="4"/>
  <c r="BE212" i="4" s="1"/>
  <c r="BD212" i="4"/>
  <c r="AR698" i="4"/>
  <c r="BE698" i="4" s="1"/>
  <c r="AR178" i="4"/>
  <c r="BE178" i="4" s="1"/>
  <c r="BD178" i="4"/>
  <c r="AR510" i="4"/>
  <c r="BE510" i="4" s="1"/>
  <c r="AR205" i="4"/>
  <c r="BE205" i="4" s="1"/>
  <c r="AR815" i="4"/>
  <c r="BE815" i="4" s="1"/>
  <c r="BD815" i="4"/>
  <c r="AR824" i="4"/>
  <c r="BE824" i="4" s="1"/>
  <c r="AR587" i="4"/>
  <c r="BE587" i="4" s="1"/>
  <c r="AR49" i="4"/>
  <c r="BE49" i="4" s="1"/>
  <c r="BD49" i="4"/>
  <c r="BD558" i="4"/>
  <c r="AR558" i="4"/>
  <c r="BE558" i="4" s="1"/>
  <c r="BC437" i="4"/>
  <c r="AR136" i="4"/>
  <c r="BE136" i="4" s="1"/>
  <c r="BD136" i="4"/>
  <c r="AR747" i="4"/>
  <c r="BE747" i="4" s="1"/>
  <c r="BC725" i="4"/>
  <c r="AR725" i="4"/>
  <c r="BE725" i="4" s="1"/>
  <c r="AR166" i="4"/>
  <c r="BE166" i="4" s="1"/>
  <c r="AD835" i="4"/>
  <c r="Q835" i="1" s="1"/>
  <c r="AR532" i="4"/>
  <c r="BE532" i="4" s="1"/>
  <c r="AR734" i="4"/>
  <c r="BE734" i="4" s="1"/>
  <c r="BD734" i="4"/>
  <c r="AQ338" i="4"/>
  <c r="BC338" i="4"/>
  <c r="AR718" i="4"/>
  <c r="BE718" i="4" s="1"/>
  <c r="BD718" i="4"/>
  <c r="AR769" i="4"/>
  <c r="BE769" i="4" s="1"/>
  <c r="BC163" i="4"/>
  <c r="AR163" i="4"/>
  <c r="BE163" i="4" s="1"/>
  <c r="AQ507" i="4"/>
  <c r="BC507" i="4"/>
  <c r="AR278" i="4"/>
  <c r="BE278" i="4" s="1"/>
  <c r="BD278" i="4"/>
  <c r="AR724" i="4"/>
  <c r="BE724" i="4" s="1"/>
  <c r="AQ437" i="4"/>
  <c r="BD437" i="4" s="1"/>
  <c r="AR326" i="4"/>
  <c r="BE326" i="4" s="1"/>
  <c r="BD326" i="4"/>
  <c r="AR120" i="4"/>
  <c r="BE120" i="4" s="1"/>
  <c r="BD120" i="4"/>
  <c r="AR555" i="4"/>
  <c r="BE555" i="4" s="1"/>
  <c r="AR225" i="4"/>
  <c r="BE225" i="4" s="1"/>
  <c r="AQ391" i="4"/>
  <c r="AR275" i="4"/>
  <c r="BE275" i="4" s="1"/>
  <c r="BD275" i="4"/>
  <c r="AR776" i="4"/>
  <c r="BE776" i="4" s="1"/>
  <c r="BD776" i="4"/>
  <c r="AR850" i="4"/>
  <c r="BE850" i="4" s="1"/>
  <c r="BD850" i="4"/>
  <c r="AR103" i="4"/>
  <c r="BE103" i="4" s="1"/>
  <c r="AR653" i="4"/>
  <c r="BE653" i="4" s="1"/>
  <c r="BD219" i="4"/>
  <c r="AR219" i="4"/>
  <c r="BE219" i="4" s="1"/>
  <c r="BD659" i="4"/>
  <c r="AR659" i="4"/>
  <c r="BE659" i="4" s="1"/>
  <c r="BC700" i="4"/>
  <c r="AQ700" i="4"/>
  <c r="BD700" i="4" s="1"/>
  <c r="BD114" i="4"/>
  <c r="AR114" i="4"/>
  <c r="BE114" i="4" s="1"/>
  <c r="BC365" i="4"/>
  <c r="AQ365" i="4"/>
  <c r="BD365" i="4" s="1"/>
  <c r="AR300" i="4"/>
  <c r="BE300" i="4" s="1"/>
  <c r="BD300" i="4"/>
  <c r="AR384" i="4"/>
  <c r="BE384" i="4" s="1"/>
  <c r="AD95" i="4"/>
  <c r="Q95" i="1" s="1"/>
  <c r="BD408" i="4"/>
  <c r="AR408" i="4"/>
  <c r="BE408" i="4" s="1"/>
  <c r="AR29" i="4"/>
  <c r="BE29" i="4" s="1"/>
  <c r="BD29" i="4"/>
  <c r="AR303" i="4"/>
  <c r="BE303" i="4" s="1"/>
  <c r="AR474" i="4"/>
  <c r="BE474" i="4" s="1"/>
  <c r="BD474" i="4"/>
  <c r="BD456" i="4"/>
  <c r="AR456" i="4"/>
  <c r="BE456" i="4" s="1"/>
  <c r="BD229" i="4"/>
  <c r="AR229" i="4"/>
  <c r="BE229" i="4" s="1"/>
  <c r="AR700" i="4"/>
  <c r="BE700" i="4" s="1"/>
  <c r="AR129" i="4"/>
  <c r="BE129" i="4" s="1"/>
  <c r="BD483" i="4"/>
  <c r="AR483" i="4"/>
  <c r="BE483" i="4" s="1"/>
  <c r="BC153" i="4"/>
  <c r="AR153" i="4"/>
  <c r="BE153" i="4" s="1"/>
  <c r="AR34" i="4"/>
  <c r="BE34" i="4" s="1"/>
  <c r="BD34" i="4"/>
  <c r="AR167" i="4"/>
  <c r="BE167" i="4" s="1"/>
  <c r="BD167" i="4"/>
  <c r="AR209" i="4"/>
  <c r="BE209" i="4" s="1"/>
  <c r="BD209" i="4"/>
  <c r="AR568" i="4"/>
  <c r="BE568" i="4" s="1"/>
  <c r="BD568" i="4"/>
  <c r="AR770" i="4"/>
  <c r="BE770" i="4" s="1"/>
  <c r="BD770" i="4"/>
  <c r="BC723" i="4"/>
  <c r="AQ723" i="4"/>
  <c r="BD723" i="4" s="1"/>
  <c r="AQ740" i="4"/>
  <c r="BC740" i="4"/>
  <c r="AQ589" i="4"/>
  <c r="BD589" i="4" s="1"/>
  <c r="BC589" i="4"/>
  <c r="AQ601" i="4"/>
  <c r="BC601" i="4"/>
  <c r="BD644" i="4"/>
  <c r="AR644" i="4"/>
  <c r="BE644" i="4" s="1"/>
  <c r="AR220" i="4"/>
  <c r="BE220" i="4" s="1"/>
  <c r="AR183" i="4"/>
  <c r="BE183" i="4" s="1"/>
  <c r="BC490" i="4"/>
  <c r="AQ490" i="4"/>
  <c r="AQ458" i="4"/>
  <c r="BC458" i="4"/>
  <c r="BC370" i="4"/>
  <c r="AR370" i="4"/>
  <c r="BE370" i="4" s="1"/>
  <c r="AR527" i="4"/>
  <c r="BE527" i="4" s="1"/>
  <c r="BD527" i="4"/>
  <c r="AR87" i="4"/>
  <c r="BE87" i="4" s="1"/>
  <c r="AR637" i="4"/>
  <c r="BE637" i="4" s="1"/>
  <c r="AR464" i="4"/>
  <c r="BE464" i="4" s="1"/>
  <c r="AR608" i="4"/>
  <c r="BE608" i="4" s="1"/>
  <c r="BD608" i="4"/>
  <c r="BD410" i="4"/>
  <c r="AR410" i="4"/>
  <c r="BE410" i="4" s="1"/>
  <c r="AQ299" i="4"/>
  <c r="BD299" i="4" s="1"/>
  <c r="BC622" i="4"/>
  <c r="AR622" i="4"/>
  <c r="BE622" i="4" s="1"/>
  <c r="AR415" i="4"/>
  <c r="BE415" i="4" s="1"/>
  <c r="AR264" i="4"/>
  <c r="BE264" i="4" s="1"/>
  <c r="BD264" i="4"/>
  <c r="BD286" i="4"/>
  <c r="AR286" i="4"/>
  <c r="BE286" i="4" s="1"/>
  <c r="AR784" i="4"/>
  <c r="BE784" i="4" s="1"/>
  <c r="AR762" i="4"/>
  <c r="BE762" i="4" s="1"/>
  <c r="AR674" i="4"/>
  <c r="BE674" i="4" s="1"/>
  <c r="AR402" i="4"/>
  <c r="BE402" i="4" s="1"/>
  <c r="BD402" i="4"/>
  <c r="AR466" i="4"/>
  <c r="BE466" i="4" s="1"/>
  <c r="BD466" i="4"/>
  <c r="AR517" i="4"/>
  <c r="BE517" i="4" s="1"/>
  <c r="BD517" i="4"/>
  <c r="AR624" i="4"/>
  <c r="BE624" i="4" s="1"/>
  <c r="BD624" i="4"/>
  <c r="AR496" i="4"/>
  <c r="BE496" i="4" s="1"/>
  <c r="BD496" i="4"/>
  <c r="AQ60" i="4"/>
  <c r="BC60" i="4"/>
  <c r="AR68" i="4"/>
  <c r="BE68" i="4" s="1"/>
  <c r="BD68" i="4"/>
  <c r="AR615" i="4"/>
  <c r="BE615" i="4" s="1"/>
  <c r="BD615" i="4"/>
  <c r="AR256" i="4"/>
  <c r="BE256" i="4" s="1"/>
  <c r="BD256" i="4"/>
  <c r="AR184" i="4"/>
  <c r="BE184" i="4" s="1"/>
  <c r="BD184" i="4"/>
  <c r="AR142" i="4"/>
  <c r="BE142" i="4" s="1"/>
  <c r="BD142" i="4"/>
  <c r="AR439" i="4"/>
  <c r="BE439" i="4" s="1"/>
  <c r="BD439" i="4"/>
  <c r="AR91" i="4"/>
  <c r="BE91" i="4" s="1"/>
  <c r="BD91" i="4"/>
  <c r="AR541" i="4"/>
  <c r="BE541" i="4" s="1"/>
  <c r="BD541" i="4"/>
  <c r="AR682" i="4"/>
  <c r="BE682" i="4" s="1"/>
  <c r="BD682" i="4"/>
  <c r="AR801" i="4"/>
  <c r="BE801" i="4" s="1"/>
  <c r="BD801" i="4"/>
  <c r="AR645" i="4"/>
  <c r="BE645" i="4" s="1"/>
  <c r="BD645" i="4"/>
  <c r="AR366" i="4"/>
  <c r="BE366" i="4" s="1"/>
  <c r="BD366" i="4"/>
  <c r="AR461" i="4"/>
  <c r="BE461" i="4" s="1"/>
  <c r="BD461" i="4"/>
  <c r="AR301" i="4"/>
  <c r="BE301" i="4" s="1"/>
  <c r="BD301" i="4"/>
  <c r="AR190" i="4"/>
  <c r="BE190" i="4" s="1"/>
  <c r="BD190" i="4"/>
  <c r="AQ154" i="4"/>
  <c r="BC154" i="4"/>
  <c r="AR764" i="4"/>
  <c r="BE764" i="4" s="1"/>
  <c r="BD764" i="4"/>
  <c r="AR650" i="4"/>
  <c r="BE650" i="4" s="1"/>
  <c r="BD650" i="4"/>
  <c r="AR511" i="4"/>
  <c r="BE511" i="4" s="1"/>
  <c r="BD511" i="4"/>
  <c r="AR43" i="4"/>
  <c r="BE43" i="4" s="1"/>
  <c r="BD43" i="4"/>
  <c r="Q387" i="1"/>
  <c r="AD427" i="4"/>
  <c r="Q427" i="1" s="1"/>
  <c r="AD290" i="4"/>
  <c r="Q290" i="1" s="1"/>
  <c r="AD597" i="4"/>
  <c r="Q597" i="1" s="1"/>
  <c r="AD239" i="4"/>
  <c r="Q239" i="1" s="1"/>
  <c r="Q666" i="1"/>
  <c r="AD767" i="4"/>
  <c r="Q767" i="1" s="1"/>
  <c r="Q177" i="1"/>
  <c r="AC366" i="4"/>
  <c r="AD17" i="4"/>
  <c r="Q17" i="1" s="1"/>
  <c r="H4" i="4"/>
  <c r="G4" i="1" s="1"/>
  <c r="AR338" i="4" l="1"/>
  <c r="BE338" i="4" s="1"/>
  <c r="BD338" i="4"/>
  <c r="AR365" i="4"/>
  <c r="BE365" i="4" s="1"/>
  <c r="BD507" i="4"/>
  <c r="AR507" i="4"/>
  <c r="BE507" i="4" s="1"/>
  <c r="AR528" i="4"/>
  <c r="BE528" i="4" s="1"/>
  <c r="BD528" i="4"/>
  <c r="AR458" i="4"/>
  <c r="BE458" i="4" s="1"/>
  <c r="BD458" i="4"/>
  <c r="AR601" i="4"/>
  <c r="BE601" i="4" s="1"/>
  <c r="BD601" i="4"/>
  <c r="AR437" i="4"/>
  <c r="BE437" i="4" s="1"/>
  <c r="BD490" i="4"/>
  <c r="AR490" i="4"/>
  <c r="BE490" i="4" s="1"/>
  <c r="BD391" i="4"/>
  <c r="AR391" i="4"/>
  <c r="BE391" i="4" s="1"/>
  <c r="AR299" i="4"/>
  <c r="BE299" i="4" s="1"/>
  <c r="AR723" i="4"/>
  <c r="BE723" i="4" s="1"/>
  <c r="AR740" i="4"/>
  <c r="BE740" i="4" s="1"/>
  <c r="BD740" i="4"/>
  <c r="AR589" i="4"/>
  <c r="BE589" i="4" s="1"/>
  <c r="AR154" i="4"/>
  <c r="BE154" i="4" s="1"/>
  <c r="BD154" i="4"/>
  <c r="AR60" i="4"/>
  <c r="BE60" i="4" s="1"/>
  <c r="BD60" i="4"/>
  <c r="AD366" i="4"/>
  <c r="Q366" i="1" s="1"/>
  <c r="H7" i="4"/>
  <c r="G7" i="1" s="1"/>
  <c r="H6" i="4" l="1"/>
  <c r="G6" i="1" s="1"/>
  <c r="H9" i="4" l="1"/>
  <c r="G9" i="1" s="1"/>
  <c r="H8" i="4" l="1"/>
  <c r="G8" i="1" s="1"/>
  <c r="H10" i="4" l="1"/>
  <c r="G10" i="1" s="1"/>
  <c r="H11" i="4" l="1"/>
  <c r="G11" i="1" s="1"/>
  <c r="H12" i="4" l="1"/>
  <c r="G12" i="1" s="1"/>
  <c r="H13" i="4" l="1"/>
  <c r="G13" i="1" s="1"/>
  <c r="H15" i="4" l="1"/>
  <c r="G15" i="1" s="1"/>
  <c r="H14" i="4"/>
  <c r="G14" i="1" s="1"/>
  <c r="H17" i="4" l="1"/>
  <c r="G17" i="1" s="1"/>
  <c r="H19" i="4" l="1"/>
  <c r="G19" i="1" s="1"/>
  <c r="H16" i="4"/>
  <c r="G16" i="1" s="1"/>
  <c r="H20" i="4" l="1"/>
  <c r="G20" i="1" s="1"/>
  <c r="H18" i="4"/>
  <c r="G18" i="1" s="1"/>
  <c r="H21" i="4" l="1"/>
  <c r="G21" i="1" s="1"/>
  <c r="H22" i="4" l="1"/>
  <c r="G22" i="1" s="1"/>
  <c r="H23" i="4"/>
  <c r="G23" i="1" s="1"/>
  <c r="H25" i="4" l="1"/>
  <c r="G25" i="1" s="1"/>
  <c r="H24" i="4"/>
  <c r="G24" i="1" s="1"/>
  <c r="H26" i="4" l="1"/>
  <c r="G26" i="1" s="1"/>
  <c r="H27" i="4"/>
  <c r="G27" i="1" s="1"/>
  <c r="H30" i="4"/>
  <c r="G30" i="1" s="1"/>
  <c r="H28" i="4" l="1"/>
  <c r="G28" i="1" s="1"/>
  <c r="H29" i="4"/>
  <c r="G29" i="1" s="1"/>
  <c r="H31" i="4" l="1"/>
  <c r="G31" i="1" s="1"/>
  <c r="H32" i="4" l="1"/>
  <c r="G32" i="1" s="1"/>
  <c r="H33" i="4" l="1"/>
  <c r="G33" i="1" s="1"/>
  <c r="H34" i="4"/>
  <c r="G34" i="1" s="1"/>
  <c r="H35" i="4" l="1"/>
  <c r="G35" i="1" s="1"/>
  <c r="H36" i="4" l="1"/>
  <c r="G36" i="1" s="1"/>
  <c r="H37" i="4"/>
  <c r="G37" i="1" s="1"/>
  <c r="H38" i="4" l="1"/>
  <c r="G38" i="1" s="1"/>
  <c r="B492" i="2" l="1"/>
  <c r="B491" i="2"/>
  <c r="B490" i="2"/>
  <c r="B489" i="2"/>
  <c r="B488" i="2"/>
  <c r="B487" i="2"/>
  <c r="B486" i="2"/>
  <c r="B485" i="2"/>
  <c r="B413" i="2"/>
  <c r="B20" i="2"/>
  <c r="B117" i="2"/>
  <c r="B423" i="2"/>
  <c r="B422" i="2"/>
  <c r="B464" i="2"/>
  <c r="B390" i="2"/>
  <c r="B463" i="2"/>
  <c r="B484" i="2"/>
  <c r="B29" i="2"/>
  <c r="B116" i="2"/>
  <c r="B367" i="2"/>
  <c r="B451" i="2"/>
  <c r="B450" i="2"/>
  <c r="B161" i="2"/>
  <c r="B336" i="2"/>
  <c r="B92" i="2"/>
  <c r="B154" i="2"/>
  <c r="B394" i="2"/>
  <c r="B115" i="2"/>
  <c r="B449" i="2"/>
  <c r="B308" i="2"/>
  <c r="B259" i="2"/>
  <c r="B364" i="2"/>
  <c r="B417" i="2"/>
  <c r="B297" i="2"/>
  <c r="B428" i="2"/>
  <c r="B458" i="2"/>
  <c r="B457" i="2"/>
  <c r="B140" i="2"/>
  <c r="B337" i="2"/>
  <c r="B139" i="2"/>
  <c r="B26" i="2"/>
  <c r="B46" i="2"/>
  <c r="B229" i="2"/>
  <c r="B172" i="2"/>
  <c r="B409" i="2"/>
  <c r="B467" i="2"/>
  <c r="B264" i="2"/>
  <c r="B327" i="2"/>
  <c r="B145" i="2"/>
  <c r="B266" i="2"/>
  <c r="B71" i="2"/>
  <c r="B318" i="2"/>
  <c r="B356" i="2"/>
  <c r="B434" i="2"/>
  <c r="B432" i="2"/>
  <c r="B424" i="2"/>
  <c r="B132" i="2"/>
  <c r="B91" i="2"/>
  <c r="B421" i="2"/>
  <c r="B277" i="2"/>
  <c r="B70" i="2"/>
  <c r="B36" i="2"/>
  <c r="B153" i="2"/>
  <c r="B90" i="2"/>
  <c r="B152" i="2"/>
  <c r="B151" i="2"/>
  <c r="B317" i="2"/>
  <c r="B293" i="2"/>
  <c r="B350" i="2"/>
  <c r="B314" i="2"/>
  <c r="B349" i="2"/>
  <c r="B313" i="2"/>
  <c r="B348" i="2"/>
  <c r="B312" i="2"/>
  <c r="B347" i="2"/>
  <c r="B311" i="2"/>
  <c r="B384" i="2"/>
  <c r="B375" i="2"/>
  <c r="B386" i="2"/>
  <c r="B385" i="2"/>
  <c r="B89" i="2"/>
  <c r="B369" i="2"/>
  <c r="B278" i="2"/>
  <c r="B16" i="2"/>
  <c r="B320" i="2"/>
  <c r="B361" i="2"/>
  <c r="B360" i="2"/>
  <c r="B105" i="2"/>
  <c r="B359" i="2"/>
  <c r="B353" i="2"/>
  <c r="B352" i="2"/>
  <c r="B208" i="2"/>
  <c r="B389" i="2"/>
  <c r="B372" i="2"/>
  <c r="B456" i="2"/>
  <c r="B470" i="2"/>
  <c r="B344" i="2"/>
  <c r="B114" i="2"/>
  <c r="B374" i="2"/>
  <c r="B168" i="2"/>
  <c r="B246" i="2"/>
  <c r="B108" i="2"/>
  <c r="B107" i="2"/>
  <c r="B40" i="2"/>
  <c r="B189" i="2"/>
  <c r="B382" i="2"/>
  <c r="B241" i="2"/>
  <c r="B480" i="2"/>
  <c r="B358" i="2"/>
  <c r="B57" i="2"/>
  <c r="B25" i="2"/>
  <c r="B56" i="2"/>
  <c r="B39" i="2"/>
  <c r="B272" i="2"/>
  <c r="B69" i="2"/>
  <c r="B104" i="2"/>
  <c r="B245" i="2"/>
  <c r="B343" i="2"/>
  <c r="B319" i="2"/>
  <c r="B287" i="2"/>
  <c r="B113" i="2"/>
  <c r="B404" i="2"/>
  <c r="B23" i="2"/>
  <c r="B210" i="2"/>
  <c r="B93" i="2"/>
  <c r="B393" i="2"/>
  <c r="B160" i="2"/>
  <c r="B265" i="2"/>
  <c r="B445" i="2"/>
  <c r="B285" i="2"/>
  <c r="B284" i="2"/>
  <c r="B291" i="2"/>
  <c r="B253" i="2"/>
  <c r="B236" i="2"/>
  <c r="B414" i="2"/>
  <c r="B106" i="2"/>
  <c r="B462" i="2"/>
  <c r="B465" i="2"/>
  <c r="B416" i="2"/>
  <c r="B415" i="2"/>
  <c r="B412" i="2"/>
  <c r="B411" i="2"/>
  <c r="B479" i="2"/>
  <c r="B469" i="2"/>
  <c r="B410" i="2"/>
  <c r="B381" i="2"/>
  <c r="B380" i="2"/>
  <c r="B379" i="2"/>
  <c r="B378" i="2"/>
  <c r="B377" i="2"/>
  <c r="B376" i="2"/>
  <c r="B346" i="2"/>
  <c r="B340" i="2"/>
  <c r="B339" i="2"/>
  <c r="B334" i="2"/>
  <c r="B307" i="2"/>
  <c r="B325" i="2"/>
  <c r="B305" i="2"/>
  <c r="B304" i="2"/>
  <c r="B303" i="2"/>
  <c r="B302" i="2"/>
  <c r="B301" i="2"/>
  <c r="B294" i="2"/>
  <c r="B252" i="2"/>
  <c r="B279" i="2"/>
  <c r="B251" i="2"/>
  <c r="B250" i="2"/>
  <c r="B249" i="2"/>
  <c r="B261" i="2"/>
  <c r="B280" i="2"/>
  <c r="B258" i="2"/>
  <c r="B257" i="2"/>
  <c r="B256" i="2"/>
  <c r="B255" i="2"/>
  <c r="B254" i="2"/>
  <c r="B276" i="2"/>
  <c r="B275" i="2"/>
  <c r="B242" i="2"/>
  <c r="B201" i="2"/>
  <c r="B200" i="2"/>
  <c r="B167" i="2"/>
  <c r="B166" i="2"/>
  <c r="B165" i="2"/>
  <c r="B164" i="2"/>
  <c r="B163" i="2"/>
  <c r="B178" i="2"/>
  <c r="B177" i="2"/>
  <c r="B192" i="2"/>
  <c r="B141" i="2"/>
  <c r="B97" i="2"/>
  <c r="B96" i="2"/>
  <c r="B81" i="2"/>
  <c r="B80" i="2"/>
  <c r="B79" i="2"/>
  <c r="B78" i="2"/>
  <c r="B77" i="2"/>
  <c r="B60" i="2"/>
  <c r="B50" i="2"/>
  <c r="B49" i="2"/>
  <c r="B48" i="2"/>
  <c r="B47" i="2"/>
  <c r="B33" i="2"/>
  <c r="B442" i="2"/>
  <c r="B441" i="2"/>
  <c r="B440" i="2"/>
  <c r="B406" i="2"/>
  <c r="B388" i="2"/>
  <c r="B387" i="2"/>
  <c r="B338" i="2"/>
  <c r="B323" i="2"/>
  <c r="B322" i="2"/>
  <c r="B321" i="2"/>
  <c r="B300" i="2"/>
  <c r="B299" i="2"/>
  <c r="B298" i="2"/>
  <c r="B248" i="2"/>
  <c r="B274" i="2"/>
  <c r="B273" i="2"/>
  <c r="B240" i="2"/>
  <c r="B239" i="2"/>
  <c r="B176" i="2"/>
  <c r="B175" i="2"/>
  <c r="B174" i="2"/>
  <c r="B173" i="2"/>
  <c r="B95" i="2"/>
  <c r="B94" i="2"/>
  <c r="B76" i="2"/>
  <c r="B21" i="2"/>
  <c r="B481" i="2"/>
  <c r="B473" i="2"/>
  <c r="B472" i="2"/>
  <c r="B475" i="2"/>
  <c r="B471" i="2"/>
  <c r="B474" i="2"/>
  <c r="B461" i="2"/>
  <c r="B460" i="2"/>
  <c r="B459" i="2"/>
  <c r="B444" i="2"/>
  <c r="B435" i="2"/>
  <c r="B427" i="2"/>
  <c r="B426" i="2"/>
  <c r="B433" i="2"/>
  <c r="B431" i="2"/>
  <c r="B430" i="2"/>
  <c r="B419" i="2"/>
  <c r="B418" i="2"/>
  <c r="B403" i="2"/>
  <c r="B407" i="2"/>
  <c r="B399" i="2"/>
  <c r="B370" i="2"/>
  <c r="B363" i="2"/>
  <c r="B354" i="2"/>
  <c r="B342" i="2"/>
  <c r="B355" i="2"/>
  <c r="B351" i="2"/>
  <c r="B331" i="2"/>
  <c r="B330" i="2"/>
  <c r="B326" i="2"/>
  <c r="B295" i="2"/>
  <c r="B316" i="2"/>
  <c r="B315" i="2"/>
  <c r="B286" i="2"/>
  <c r="B262" i="2"/>
  <c r="B283" i="2"/>
  <c r="B244" i="2"/>
  <c r="B281" i="2"/>
  <c r="B228" i="2"/>
  <c r="B227" i="2"/>
  <c r="B271" i="2"/>
  <c r="B270" i="2"/>
  <c r="B219" i="2"/>
  <c r="B218" i="2"/>
  <c r="B198" i="2"/>
  <c r="B150" i="2"/>
  <c r="B149" i="2"/>
  <c r="B197" i="2"/>
  <c r="B196" i="2"/>
  <c r="B148" i="2"/>
  <c r="B195" i="2"/>
  <c r="B194" i="2"/>
  <c r="B193" i="2"/>
  <c r="B147" i="2"/>
  <c r="B146" i="2"/>
  <c r="B181" i="2"/>
  <c r="B180" i="2"/>
  <c r="B179" i="2"/>
  <c r="B202" i="2"/>
  <c r="B169" i="2"/>
  <c r="B131" i="2"/>
  <c r="B190" i="2"/>
  <c r="B130" i="2"/>
  <c r="B188" i="2"/>
  <c r="B187" i="2"/>
  <c r="B112" i="2"/>
  <c r="B111" i="2"/>
  <c r="B110" i="2"/>
  <c r="B88" i="2"/>
  <c r="B87" i="2"/>
  <c r="B86" i="2"/>
  <c r="B85" i="2"/>
  <c r="B84" i="2"/>
  <c r="B83" i="2"/>
  <c r="B82" i="2"/>
  <c r="B101" i="2"/>
  <c r="B100" i="2"/>
  <c r="B68" i="2"/>
  <c r="B67" i="2"/>
  <c r="B66" i="2"/>
  <c r="B65" i="2"/>
  <c r="B64" i="2"/>
  <c r="B63" i="2"/>
  <c r="B55" i="2"/>
  <c r="B54" i="2"/>
  <c r="B53" i="2"/>
  <c r="B52" i="2"/>
  <c r="B51" i="2"/>
  <c r="B43" i="2"/>
  <c r="B42" i="2"/>
  <c r="B38" i="2"/>
  <c r="B37" i="2"/>
  <c r="B35" i="2"/>
  <c r="B34" i="2"/>
  <c r="B31" i="2"/>
  <c r="B30" i="2"/>
  <c r="B24" i="2"/>
  <c r="B18" i="2"/>
  <c r="B267" i="2"/>
  <c r="B144" i="2"/>
  <c r="B109" i="2"/>
  <c r="B99" i="2"/>
  <c r="B98" i="2"/>
  <c r="B61" i="2"/>
  <c r="B11" i="2"/>
  <c r="B10" i="2"/>
  <c r="B9" i="2"/>
  <c r="B22" i="2"/>
  <c r="B438" i="2"/>
  <c r="B269" i="2"/>
  <c r="B268" i="2"/>
  <c r="B186" i="2"/>
  <c r="B185" i="2"/>
  <c r="B184" i="2"/>
  <c r="B396" i="2"/>
  <c r="B238" i="2"/>
  <c r="B237" i="2"/>
  <c r="B217" i="2"/>
  <c r="B142" i="2"/>
  <c r="B478" i="2"/>
  <c r="B466" i="2"/>
  <c r="B454" i="2"/>
  <c r="B453" i="2"/>
  <c r="B455" i="2"/>
  <c r="B448" i="2"/>
  <c r="B447" i="2"/>
  <c r="B439" i="2"/>
  <c r="B420" i="2"/>
  <c r="B408" i="2"/>
  <c r="B395" i="2"/>
  <c r="B402" i="2"/>
  <c r="B401" i="2"/>
  <c r="B398" i="2"/>
  <c r="B366" i="2"/>
  <c r="B365" i="2"/>
  <c r="B371" i="2"/>
  <c r="B362" i="2"/>
  <c r="B345" i="2"/>
  <c r="B341" i="2"/>
  <c r="B333" i="2"/>
  <c r="B332" i="2"/>
  <c r="B328" i="2"/>
  <c r="B292" i="2"/>
  <c r="B290" i="2"/>
  <c r="B289" i="2"/>
  <c r="B288" i="2"/>
  <c r="B247" i="2"/>
  <c r="B282" i="2"/>
  <c r="B209" i="2"/>
  <c r="B235" i="2"/>
  <c r="B234" i="2"/>
  <c r="B226" i="2"/>
  <c r="B225" i="2"/>
  <c r="B224" i="2"/>
  <c r="B223" i="2"/>
  <c r="B222" i="2"/>
  <c r="B221" i="2"/>
  <c r="B220" i="2"/>
  <c r="B216" i="2"/>
  <c r="B215" i="2"/>
  <c r="B214" i="2"/>
  <c r="B213" i="2"/>
  <c r="B212" i="2"/>
  <c r="B162" i="2"/>
  <c r="B138" i="2"/>
  <c r="B137" i="2"/>
  <c r="B129" i="2"/>
  <c r="B128" i="2"/>
  <c r="B127" i="2"/>
  <c r="B126" i="2"/>
  <c r="B125" i="2"/>
  <c r="B124" i="2"/>
  <c r="B123" i="2"/>
  <c r="B122" i="2"/>
  <c r="B103" i="2"/>
  <c r="B102" i="2"/>
  <c r="B62" i="2"/>
  <c r="B75" i="2"/>
  <c r="B74" i="2"/>
  <c r="B73" i="2"/>
  <c r="B72" i="2"/>
  <c r="B59" i="2"/>
  <c r="B45" i="2"/>
  <c r="B32" i="2"/>
  <c r="B17" i="2"/>
  <c r="B15" i="2"/>
  <c r="B6" i="2"/>
  <c r="B4" i="2"/>
  <c r="B207" i="2"/>
  <c r="B206" i="2"/>
  <c r="B121" i="2"/>
  <c r="B120" i="2"/>
  <c r="B119" i="2"/>
  <c r="B118" i="2"/>
  <c r="B205" i="2"/>
  <c r="B204" i="2"/>
  <c r="B13" i="2"/>
  <c r="B12" i="2"/>
  <c r="B483" i="2"/>
  <c r="B482" i="2"/>
  <c r="B477" i="2"/>
  <c r="B476" i="2"/>
  <c r="B468" i="2"/>
  <c r="B452" i="2"/>
  <c r="B446" i="2"/>
  <c r="B443" i="2"/>
  <c r="B429" i="2"/>
  <c r="B437" i="2"/>
  <c r="B436" i="2"/>
  <c r="B425" i="2"/>
  <c r="B392" i="2"/>
  <c r="B391" i="2"/>
  <c r="B400" i="2"/>
  <c r="B397" i="2"/>
  <c r="B405" i="2"/>
  <c r="B383" i="2"/>
  <c r="B373" i="2"/>
  <c r="B368" i="2"/>
  <c r="B335" i="2"/>
  <c r="B357" i="2"/>
  <c r="B329" i="2"/>
  <c r="B296" i="2"/>
  <c r="B306" i="2"/>
  <c r="B324" i="2"/>
  <c r="B310" i="2"/>
  <c r="B309" i="2"/>
  <c r="B263" i="2"/>
  <c r="B260" i="2"/>
  <c r="B243" i="2"/>
  <c r="B233" i="2"/>
  <c r="B232" i="2"/>
  <c r="B231" i="2"/>
  <c r="B230" i="2"/>
  <c r="B211" i="2"/>
  <c r="B159" i="2"/>
  <c r="B199" i="2"/>
  <c r="B158" i="2"/>
  <c r="B157" i="2"/>
  <c r="B156" i="2"/>
  <c r="B155" i="2"/>
  <c r="B203" i="2"/>
  <c r="B171" i="2"/>
  <c r="B170" i="2"/>
  <c r="B143" i="2"/>
  <c r="B136" i="2"/>
  <c r="B135" i="2"/>
  <c r="B134" i="2"/>
  <c r="B133" i="2"/>
  <c r="B191" i="2"/>
  <c r="B183" i="2"/>
  <c r="B182" i="2"/>
  <c r="B41" i="2"/>
  <c r="B58" i="2"/>
  <c r="B44" i="2"/>
  <c r="B27" i="2"/>
  <c r="B28" i="2"/>
  <c r="B19" i="2"/>
  <c r="B14" i="2"/>
  <c r="B8" i="2"/>
  <c r="B7" i="2"/>
  <c r="AF9" i="2" l="1"/>
  <c r="H40" i="4"/>
  <c r="G40" i="1" s="1"/>
  <c r="H41" i="4"/>
  <c r="G41" i="1" s="1"/>
  <c r="H39" i="4"/>
  <c r="G39" i="1" s="1"/>
  <c r="AF10" i="2" l="1"/>
  <c r="AG9" i="2"/>
  <c r="AH9" i="2" s="1"/>
  <c r="W1" i="1"/>
  <c r="AB1" i="1"/>
  <c r="P491" i="1"/>
  <c r="P484" i="1"/>
  <c r="P485" i="1"/>
  <c r="P486" i="1"/>
  <c r="P487" i="1"/>
  <c r="P488" i="1"/>
  <c r="P489" i="1"/>
  <c r="P490" i="1"/>
  <c r="F491" i="1"/>
  <c r="O491" i="1" s="1"/>
  <c r="I491" i="1"/>
  <c r="J491" i="1"/>
  <c r="K491" i="1"/>
  <c r="L491" i="1"/>
  <c r="M491" i="1"/>
  <c r="N491" i="1"/>
  <c r="R484" i="1"/>
  <c r="R485" i="1"/>
  <c r="R486" i="1"/>
  <c r="R487" i="1"/>
  <c r="R488" i="1"/>
  <c r="R489" i="1"/>
  <c r="R490" i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AA737" i="1"/>
  <c r="AB737" i="1" s="1"/>
  <c r="AA738" i="1"/>
  <c r="AB738" i="1" s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788" i="1"/>
  <c r="AB788" i="1" s="1"/>
  <c r="AA789" i="1"/>
  <c r="AB789" i="1" s="1"/>
  <c r="AA790" i="1"/>
  <c r="AB790" i="1" s="1"/>
  <c r="AA791" i="1"/>
  <c r="AB791" i="1" s="1"/>
  <c r="AA792" i="1"/>
  <c r="AB792" i="1" s="1"/>
  <c r="AA793" i="1"/>
  <c r="AB793" i="1" s="1"/>
  <c r="AA794" i="1"/>
  <c r="AB794" i="1" s="1"/>
  <c r="AA795" i="1"/>
  <c r="AB795" i="1" s="1"/>
  <c r="AA796" i="1"/>
  <c r="AB796" i="1" s="1"/>
  <c r="AA797" i="1"/>
  <c r="AB797" i="1" s="1"/>
  <c r="AA798" i="1"/>
  <c r="AB798" i="1" s="1"/>
  <c r="AA799" i="1"/>
  <c r="AB799" i="1" s="1"/>
  <c r="AA800" i="1"/>
  <c r="AB800" i="1" s="1"/>
  <c r="AA801" i="1"/>
  <c r="AB801" i="1" s="1"/>
  <c r="AA802" i="1"/>
  <c r="AB802" i="1" s="1"/>
  <c r="AA803" i="1"/>
  <c r="AB803" i="1" s="1"/>
  <c r="AA804" i="1"/>
  <c r="AB804" i="1" s="1"/>
  <c r="AA805" i="1"/>
  <c r="AB805" i="1" s="1"/>
  <c r="AA806" i="1"/>
  <c r="AB806" i="1" s="1"/>
  <c r="AA807" i="1"/>
  <c r="AB807" i="1" s="1"/>
  <c r="AA808" i="1"/>
  <c r="AB808" i="1" s="1"/>
  <c r="AA809" i="1"/>
  <c r="AB809" i="1" s="1"/>
  <c r="AA810" i="1"/>
  <c r="AB810" i="1" s="1"/>
  <c r="AA811" i="1"/>
  <c r="AB811" i="1" s="1"/>
  <c r="AA812" i="1"/>
  <c r="AB812" i="1" s="1"/>
  <c r="AA813" i="1"/>
  <c r="AB813" i="1" s="1"/>
  <c r="AA814" i="1"/>
  <c r="AB814" i="1" s="1"/>
  <c r="AA815" i="1"/>
  <c r="AB815" i="1" s="1"/>
  <c r="AA816" i="1"/>
  <c r="AB816" i="1" s="1"/>
  <c r="AA817" i="1"/>
  <c r="AB817" i="1" s="1"/>
  <c r="AA818" i="1"/>
  <c r="AB818" i="1" s="1"/>
  <c r="AA819" i="1"/>
  <c r="AB819" i="1" s="1"/>
  <c r="AA820" i="1"/>
  <c r="AB820" i="1" s="1"/>
  <c r="AA821" i="1"/>
  <c r="AB821" i="1" s="1"/>
  <c r="AA822" i="1"/>
  <c r="AB822" i="1" s="1"/>
  <c r="AA823" i="1"/>
  <c r="AB823" i="1" s="1"/>
  <c r="AA824" i="1"/>
  <c r="AB824" i="1" s="1"/>
  <c r="AA825" i="1"/>
  <c r="AB825" i="1" s="1"/>
  <c r="AA826" i="1"/>
  <c r="AB826" i="1" s="1"/>
  <c r="AA827" i="1"/>
  <c r="AB827" i="1" s="1"/>
  <c r="AA828" i="1"/>
  <c r="AB828" i="1" s="1"/>
  <c r="AA829" i="1"/>
  <c r="AB829" i="1" s="1"/>
  <c r="AA830" i="1"/>
  <c r="AB830" i="1" s="1"/>
  <c r="AA831" i="1"/>
  <c r="AB831" i="1" s="1"/>
  <c r="AA832" i="1"/>
  <c r="AB832" i="1" s="1"/>
  <c r="AA833" i="1"/>
  <c r="AB833" i="1" s="1"/>
  <c r="AA834" i="1"/>
  <c r="AB834" i="1" s="1"/>
  <c r="AA835" i="1"/>
  <c r="AB835" i="1" s="1"/>
  <c r="AA836" i="1"/>
  <c r="AB836" i="1" s="1"/>
  <c r="AA837" i="1"/>
  <c r="AB837" i="1" s="1"/>
  <c r="AA838" i="1"/>
  <c r="AB838" i="1" s="1"/>
  <c r="AA839" i="1"/>
  <c r="AB839" i="1" s="1"/>
  <c r="AA840" i="1"/>
  <c r="AB840" i="1" s="1"/>
  <c r="AA841" i="1"/>
  <c r="AB841" i="1" s="1"/>
  <c r="AA842" i="1"/>
  <c r="AB842" i="1" s="1"/>
  <c r="AA843" i="1"/>
  <c r="AB843" i="1" s="1"/>
  <c r="AA844" i="1"/>
  <c r="AB844" i="1" s="1"/>
  <c r="AA845" i="1"/>
  <c r="AB845" i="1" s="1"/>
  <c r="AA846" i="1"/>
  <c r="AB846" i="1" s="1"/>
  <c r="AA847" i="1"/>
  <c r="AB847" i="1" s="1"/>
  <c r="AA848" i="1"/>
  <c r="AB848" i="1" s="1"/>
  <c r="AA849" i="1"/>
  <c r="AB849" i="1" s="1"/>
  <c r="AA850" i="1"/>
  <c r="AB850" i="1" s="1"/>
  <c r="AA851" i="1"/>
  <c r="AB851" i="1" s="1"/>
  <c r="AA852" i="1"/>
  <c r="AB852" i="1" s="1"/>
  <c r="AA853" i="1"/>
  <c r="AB853" i="1" s="1"/>
  <c r="AA854" i="1"/>
  <c r="AB854" i="1" s="1"/>
  <c r="AA855" i="1"/>
  <c r="AB855" i="1" s="1"/>
  <c r="AA856" i="1"/>
  <c r="AB856" i="1" s="1"/>
  <c r="AA857" i="1"/>
  <c r="AB857" i="1" s="1"/>
  <c r="AA858" i="1"/>
  <c r="AB858" i="1" s="1"/>
  <c r="AA859" i="1"/>
  <c r="AB859" i="1" s="1"/>
  <c r="AA860" i="1"/>
  <c r="AB860" i="1" s="1"/>
  <c r="AA861" i="1"/>
  <c r="AB861" i="1" s="1"/>
  <c r="AA862" i="1"/>
  <c r="AB862" i="1" s="1"/>
  <c r="AA863" i="1"/>
  <c r="AB863" i="1" s="1"/>
  <c r="AA864" i="1"/>
  <c r="AB864" i="1" s="1"/>
  <c r="AA865" i="1"/>
  <c r="AB865" i="1" s="1"/>
  <c r="AA866" i="1"/>
  <c r="AB866" i="1" s="1"/>
  <c r="AA867" i="1"/>
  <c r="AB867" i="1" s="1"/>
  <c r="AA868" i="1"/>
  <c r="AB868" i="1" s="1"/>
  <c r="AA869" i="1"/>
  <c r="AB869" i="1" s="1"/>
  <c r="AA870" i="1"/>
  <c r="AB870" i="1" s="1"/>
  <c r="AA871" i="1"/>
  <c r="AB871" i="1" s="1"/>
  <c r="AA872" i="1"/>
  <c r="AB872" i="1" s="1"/>
  <c r="AA873" i="1"/>
  <c r="AB873" i="1" s="1"/>
  <c r="AA874" i="1"/>
  <c r="AB874" i="1" s="1"/>
  <c r="AA875" i="1"/>
  <c r="AB875" i="1" s="1"/>
  <c r="AA876" i="1"/>
  <c r="AB876" i="1" s="1"/>
  <c r="AA877" i="1"/>
  <c r="AB877" i="1" s="1"/>
  <c r="AA878" i="1"/>
  <c r="AB878" i="1" s="1"/>
  <c r="AA879" i="1"/>
  <c r="AB879" i="1" s="1"/>
  <c r="AA880" i="1"/>
  <c r="AB880" i="1" s="1"/>
  <c r="AA881" i="1"/>
  <c r="AB881" i="1" s="1"/>
  <c r="AA882" i="1"/>
  <c r="AB882" i="1" s="1"/>
  <c r="AA883" i="1"/>
  <c r="AB883" i="1" s="1"/>
  <c r="AA884" i="1"/>
  <c r="AB884" i="1" s="1"/>
  <c r="AA885" i="1"/>
  <c r="AB885" i="1" s="1"/>
  <c r="AA886" i="1"/>
  <c r="AB886" i="1" s="1"/>
  <c r="AA887" i="1"/>
  <c r="AB887" i="1" s="1"/>
  <c r="AA888" i="1"/>
  <c r="AB888" i="1" s="1"/>
  <c r="AA889" i="1"/>
  <c r="AB889" i="1" s="1"/>
  <c r="AA890" i="1"/>
  <c r="AB890" i="1" s="1"/>
  <c r="AA891" i="1"/>
  <c r="AB891" i="1" s="1"/>
  <c r="AA892" i="1"/>
  <c r="AB892" i="1" s="1"/>
  <c r="AA893" i="1"/>
  <c r="AB893" i="1" s="1"/>
  <c r="AA894" i="1"/>
  <c r="AB894" i="1" s="1"/>
  <c r="AA895" i="1"/>
  <c r="AB895" i="1" s="1"/>
  <c r="AA896" i="1"/>
  <c r="AB896" i="1" s="1"/>
  <c r="AA897" i="1"/>
  <c r="AB897" i="1" s="1"/>
  <c r="AA898" i="1"/>
  <c r="AB898" i="1" s="1"/>
  <c r="AA899" i="1"/>
  <c r="AB899" i="1" s="1"/>
  <c r="AA900" i="1"/>
  <c r="AB900" i="1" s="1"/>
  <c r="AA901" i="1"/>
  <c r="AB901" i="1" s="1"/>
  <c r="AA902" i="1"/>
  <c r="AB902" i="1" s="1"/>
  <c r="AA903" i="1"/>
  <c r="AB903" i="1" s="1"/>
  <c r="AA904" i="1"/>
  <c r="AB904" i="1" s="1"/>
  <c r="AA905" i="1"/>
  <c r="AB905" i="1" s="1"/>
  <c r="AA906" i="1"/>
  <c r="AB906" i="1" s="1"/>
  <c r="AA907" i="1"/>
  <c r="AB907" i="1" s="1"/>
  <c r="AA908" i="1"/>
  <c r="AB908" i="1" s="1"/>
  <c r="AA909" i="1"/>
  <c r="AB909" i="1" s="1"/>
  <c r="AA910" i="1"/>
  <c r="AB910" i="1" s="1"/>
  <c r="AA911" i="1"/>
  <c r="AB911" i="1" s="1"/>
  <c r="AA912" i="1"/>
  <c r="AB912" i="1" s="1"/>
  <c r="AA913" i="1"/>
  <c r="AB913" i="1" s="1"/>
  <c r="AA914" i="1"/>
  <c r="AB914" i="1" s="1"/>
  <c r="AA915" i="1"/>
  <c r="AB915" i="1" s="1"/>
  <c r="AA916" i="1"/>
  <c r="AB916" i="1" s="1"/>
  <c r="AA917" i="1"/>
  <c r="AB917" i="1" s="1"/>
  <c r="AA918" i="1"/>
  <c r="AB918" i="1" s="1"/>
  <c r="AA919" i="1"/>
  <c r="AB919" i="1" s="1"/>
  <c r="AA920" i="1"/>
  <c r="AB920" i="1" s="1"/>
  <c r="AA921" i="1"/>
  <c r="AB921" i="1" s="1"/>
  <c r="AA922" i="1"/>
  <c r="AB922" i="1" s="1"/>
  <c r="AA923" i="1"/>
  <c r="AB923" i="1" s="1"/>
  <c r="AA924" i="1"/>
  <c r="AB924" i="1" s="1"/>
  <c r="AA925" i="1"/>
  <c r="AB925" i="1" s="1"/>
  <c r="AA926" i="1"/>
  <c r="AB926" i="1" s="1"/>
  <c r="AA927" i="1"/>
  <c r="AB927" i="1" s="1"/>
  <c r="AA928" i="1"/>
  <c r="AB928" i="1" s="1"/>
  <c r="AA929" i="1"/>
  <c r="AB929" i="1" s="1"/>
  <c r="AA930" i="1"/>
  <c r="AB930" i="1" s="1"/>
  <c r="AA931" i="1"/>
  <c r="AB931" i="1" s="1"/>
  <c r="AA932" i="1"/>
  <c r="AB932" i="1" s="1"/>
  <c r="AA933" i="1"/>
  <c r="AB933" i="1" s="1"/>
  <c r="AA934" i="1"/>
  <c r="AB934" i="1" s="1"/>
  <c r="AA935" i="1"/>
  <c r="AB935" i="1" s="1"/>
  <c r="AA936" i="1"/>
  <c r="AB936" i="1" s="1"/>
  <c r="AA937" i="1"/>
  <c r="AB937" i="1" s="1"/>
  <c r="AA938" i="1"/>
  <c r="AB938" i="1" s="1"/>
  <c r="AA939" i="1"/>
  <c r="AB939" i="1" s="1"/>
  <c r="AA940" i="1"/>
  <c r="AB940" i="1" s="1"/>
  <c r="AA941" i="1"/>
  <c r="AB941" i="1" s="1"/>
  <c r="CV1" i="1"/>
  <c r="CU1" i="1"/>
  <c r="BN491" i="1"/>
  <c r="BN492" i="1"/>
  <c r="BN494" i="1"/>
  <c r="BN495" i="1"/>
  <c r="BN496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M491" i="1"/>
  <c r="BM492" i="1"/>
  <c r="BM494" i="1"/>
  <c r="BM495" i="1"/>
  <c r="BM496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L491" i="1"/>
  <c r="BL492" i="1"/>
  <c r="BL494" i="1"/>
  <c r="BL495" i="1"/>
  <c r="BL496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K491" i="1"/>
  <c r="BK492" i="1"/>
  <c r="BK494" i="1"/>
  <c r="BK495" i="1"/>
  <c r="BK496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J491" i="1"/>
  <c r="BJ492" i="1"/>
  <c r="BJ494" i="1"/>
  <c r="BJ495" i="1"/>
  <c r="BJ496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I491" i="1"/>
  <c r="BI492" i="1"/>
  <c r="BI494" i="1"/>
  <c r="BI495" i="1"/>
  <c r="BI496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H491" i="1"/>
  <c r="BH492" i="1"/>
  <c r="BH494" i="1"/>
  <c r="BH495" i="1"/>
  <c r="BH496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G491" i="1"/>
  <c r="BG492" i="1"/>
  <c r="BG494" i="1"/>
  <c r="BG495" i="1"/>
  <c r="BG496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F491" i="1"/>
  <c r="BF492" i="1"/>
  <c r="BF494" i="1"/>
  <c r="BF495" i="1"/>
  <c r="BF496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E491" i="1"/>
  <c r="BE492" i="1"/>
  <c r="BE494" i="1"/>
  <c r="BE495" i="1"/>
  <c r="BE496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D491" i="1"/>
  <c r="BD492" i="1"/>
  <c r="BD494" i="1"/>
  <c r="BD495" i="1"/>
  <c r="BD496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C491" i="1"/>
  <c r="BC492" i="1"/>
  <c r="BC494" i="1"/>
  <c r="BC495" i="1"/>
  <c r="BC496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B491" i="1"/>
  <c r="BB492" i="1"/>
  <c r="BB494" i="1"/>
  <c r="BB495" i="1"/>
  <c r="BB496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A491" i="1"/>
  <c r="BA492" i="1"/>
  <c r="BA494" i="1"/>
  <c r="BA495" i="1"/>
  <c r="BA496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AZ491" i="1"/>
  <c r="AZ492" i="1"/>
  <c r="AZ494" i="1"/>
  <c r="AZ495" i="1"/>
  <c r="AZ496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Y491" i="1"/>
  <c r="AY492" i="1"/>
  <c r="AY494" i="1"/>
  <c r="AY495" i="1"/>
  <c r="AY496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X491" i="1"/>
  <c r="AX492" i="1"/>
  <c r="AX494" i="1"/>
  <c r="AX495" i="1"/>
  <c r="AX496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W491" i="1"/>
  <c r="AW492" i="1"/>
  <c r="AW494" i="1"/>
  <c r="AW495" i="1"/>
  <c r="AW496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V491" i="1"/>
  <c r="AV492" i="1"/>
  <c r="AV494" i="1"/>
  <c r="AV495" i="1"/>
  <c r="AV496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U491" i="1"/>
  <c r="AU492" i="1"/>
  <c r="AU494" i="1"/>
  <c r="AU495" i="1"/>
  <c r="AU496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T491" i="1"/>
  <c r="AT492" i="1"/>
  <c r="AT494" i="1"/>
  <c r="AT495" i="1"/>
  <c r="AT496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S491" i="1"/>
  <c r="AS492" i="1"/>
  <c r="AS494" i="1"/>
  <c r="AS495" i="1"/>
  <c r="AS496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R491" i="1"/>
  <c r="AR492" i="1"/>
  <c r="AR494" i="1"/>
  <c r="AR495" i="1"/>
  <c r="AR496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Q491" i="1"/>
  <c r="AQ492" i="1"/>
  <c r="AQ494" i="1"/>
  <c r="AQ495" i="1"/>
  <c r="AQ496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P491" i="1"/>
  <c r="AP492" i="1"/>
  <c r="AP494" i="1"/>
  <c r="AP495" i="1"/>
  <c r="AP496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O491" i="1"/>
  <c r="AO492" i="1"/>
  <c r="AO494" i="1"/>
  <c r="AO495" i="1"/>
  <c r="AO496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N491" i="1"/>
  <c r="AN492" i="1"/>
  <c r="AN494" i="1"/>
  <c r="AN495" i="1"/>
  <c r="AN496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M491" i="1"/>
  <c r="AM492" i="1"/>
  <c r="AM494" i="1"/>
  <c r="AM495" i="1"/>
  <c r="AM496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L491" i="1"/>
  <c r="AL492" i="1"/>
  <c r="AL494" i="1"/>
  <c r="AL495" i="1"/>
  <c r="AL496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K491" i="1"/>
  <c r="AK492" i="1"/>
  <c r="AK494" i="1"/>
  <c r="AK495" i="1"/>
  <c r="AK496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J491" i="1"/>
  <c r="AJ492" i="1"/>
  <c r="AJ494" i="1"/>
  <c r="AJ495" i="1"/>
  <c r="AJ496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I491" i="1"/>
  <c r="AI492" i="1"/>
  <c r="AI494" i="1"/>
  <c r="AI495" i="1"/>
  <c r="AI496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H491" i="1"/>
  <c r="AH492" i="1"/>
  <c r="AH494" i="1"/>
  <c r="AH495" i="1"/>
  <c r="AH496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G491" i="1"/>
  <c r="AG492" i="1"/>
  <c r="AG494" i="1"/>
  <c r="AG495" i="1"/>
  <c r="AG496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F491" i="1"/>
  <c r="AF492" i="1"/>
  <c r="AF494" i="1"/>
  <c r="AF495" i="1"/>
  <c r="AF496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E491" i="1"/>
  <c r="AE492" i="1"/>
  <c r="AE494" i="1"/>
  <c r="AE495" i="1"/>
  <c r="AE496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BP941" i="1"/>
  <c r="AC941" i="1" s="1"/>
  <c r="BP940" i="1"/>
  <c r="AC940" i="1" s="1"/>
  <c r="BP939" i="1"/>
  <c r="AC939" i="1" s="1"/>
  <c r="BP938" i="1"/>
  <c r="AC938" i="1" s="1"/>
  <c r="BP937" i="1"/>
  <c r="AC937" i="1" s="1"/>
  <c r="BP936" i="1"/>
  <c r="AC936" i="1" s="1"/>
  <c r="BP935" i="1"/>
  <c r="AC935" i="1" s="1"/>
  <c r="BP934" i="1"/>
  <c r="BP933" i="1"/>
  <c r="AC933" i="1" s="1"/>
  <c r="BP932" i="1"/>
  <c r="AC932" i="1" s="1"/>
  <c r="BP931" i="1"/>
  <c r="AC931" i="1" s="1"/>
  <c r="BP930" i="1"/>
  <c r="AC930" i="1" s="1"/>
  <c r="BP929" i="1"/>
  <c r="AC929" i="1" s="1"/>
  <c r="BP928" i="1"/>
  <c r="AC928" i="1" s="1"/>
  <c r="BP927" i="1"/>
  <c r="AC927" i="1" s="1"/>
  <c r="BP926" i="1"/>
  <c r="AC926" i="1" s="1"/>
  <c r="BP925" i="1"/>
  <c r="BP924" i="1"/>
  <c r="AC924" i="1" s="1"/>
  <c r="BP923" i="1"/>
  <c r="AC923" i="1" s="1"/>
  <c r="BP922" i="1"/>
  <c r="AC922" i="1" s="1"/>
  <c r="BP921" i="1"/>
  <c r="AC921" i="1" s="1"/>
  <c r="BP920" i="1"/>
  <c r="BP919" i="1"/>
  <c r="AC919" i="1" s="1"/>
  <c r="BP918" i="1"/>
  <c r="AC918" i="1" s="1"/>
  <c r="BP917" i="1"/>
  <c r="AC917" i="1" s="1"/>
  <c r="BP916" i="1"/>
  <c r="AC916" i="1" s="1"/>
  <c r="BP915" i="1"/>
  <c r="AC915" i="1" s="1"/>
  <c r="BP914" i="1"/>
  <c r="AC914" i="1" s="1"/>
  <c r="BP913" i="1"/>
  <c r="AC913" i="1" s="1"/>
  <c r="BP912" i="1"/>
  <c r="BP911" i="1"/>
  <c r="AC911" i="1" s="1"/>
  <c r="BP910" i="1"/>
  <c r="AC910" i="1" s="1"/>
  <c r="BP909" i="1"/>
  <c r="AC909" i="1" s="1"/>
  <c r="BP908" i="1"/>
  <c r="AC908" i="1" s="1"/>
  <c r="BP907" i="1"/>
  <c r="AC907" i="1" s="1"/>
  <c r="BP906" i="1"/>
  <c r="AC906" i="1" s="1"/>
  <c r="BP905" i="1"/>
  <c r="AC905" i="1" s="1"/>
  <c r="BP904" i="1"/>
  <c r="AC904" i="1" s="1"/>
  <c r="BP903" i="1"/>
  <c r="AC903" i="1" s="1"/>
  <c r="BP902" i="1"/>
  <c r="AC902" i="1" s="1"/>
  <c r="BP901" i="1"/>
  <c r="AC901" i="1" s="1"/>
  <c r="BP900" i="1"/>
  <c r="AC900" i="1" s="1"/>
  <c r="BP899" i="1"/>
  <c r="AC899" i="1" s="1"/>
  <c r="BP898" i="1"/>
  <c r="AC898" i="1" s="1"/>
  <c r="BP897" i="1"/>
  <c r="AC897" i="1" s="1"/>
  <c r="BP896" i="1"/>
  <c r="AC896" i="1" s="1"/>
  <c r="BP895" i="1"/>
  <c r="AC895" i="1" s="1"/>
  <c r="BP894" i="1"/>
  <c r="AC894" i="1" s="1"/>
  <c r="BP893" i="1"/>
  <c r="AC893" i="1" s="1"/>
  <c r="BP892" i="1"/>
  <c r="AC892" i="1" s="1"/>
  <c r="BP891" i="1"/>
  <c r="AC891" i="1" s="1"/>
  <c r="BP890" i="1"/>
  <c r="AC890" i="1" s="1"/>
  <c r="BP889" i="1"/>
  <c r="AC889" i="1" s="1"/>
  <c r="BP888" i="1"/>
  <c r="AC888" i="1" s="1"/>
  <c r="BP887" i="1"/>
  <c r="AC887" i="1" s="1"/>
  <c r="BP886" i="1"/>
  <c r="AC886" i="1" s="1"/>
  <c r="BP885" i="1"/>
  <c r="AC885" i="1" s="1"/>
  <c r="BP884" i="1"/>
  <c r="AC884" i="1" s="1"/>
  <c r="BP883" i="1"/>
  <c r="AC883" i="1" s="1"/>
  <c r="BP882" i="1"/>
  <c r="AC882" i="1" s="1"/>
  <c r="BP881" i="1"/>
  <c r="AC881" i="1" s="1"/>
  <c r="BP880" i="1"/>
  <c r="AC880" i="1" s="1"/>
  <c r="BP879" i="1"/>
  <c r="AC879" i="1" s="1"/>
  <c r="BP878" i="1"/>
  <c r="AC878" i="1" s="1"/>
  <c r="BP877" i="1"/>
  <c r="AC877" i="1" s="1"/>
  <c r="BP876" i="1"/>
  <c r="AC876" i="1" s="1"/>
  <c r="BP875" i="1"/>
  <c r="AC875" i="1" s="1"/>
  <c r="BP874" i="1"/>
  <c r="BP873" i="1"/>
  <c r="AC873" i="1" s="1"/>
  <c r="BP872" i="1"/>
  <c r="AC872" i="1" s="1"/>
  <c r="BP871" i="1"/>
  <c r="AC871" i="1" s="1"/>
  <c r="BP870" i="1"/>
  <c r="AC870" i="1" s="1"/>
  <c r="BP869" i="1"/>
  <c r="AC869" i="1" s="1"/>
  <c r="BP868" i="1"/>
  <c r="AC868" i="1" s="1"/>
  <c r="BP867" i="1"/>
  <c r="AC867" i="1" s="1"/>
  <c r="BP866" i="1"/>
  <c r="AC866" i="1" s="1"/>
  <c r="BP865" i="1"/>
  <c r="AC865" i="1" s="1"/>
  <c r="BP864" i="1"/>
  <c r="AC864" i="1" s="1"/>
  <c r="BP863" i="1"/>
  <c r="AC863" i="1" s="1"/>
  <c r="BP862" i="1"/>
  <c r="AC862" i="1" s="1"/>
  <c r="BP861" i="1"/>
  <c r="AC861" i="1" s="1"/>
  <c r="BP860" i="1"/>
  <c r="AC860" i="1" s="1"/>
  <c r="BP859" i="1"/>
  <c r="AC859" i="1" s="1"/>
  <c r="BP858" i="1"/>
  <c r="AC858" i="1" s="1"/>
  <c r="BP857" i="1"/>
  <c r="AC857" i="1" s="1"/>
  <c r="BP856" i="1"/>
  <c r="AC856" i="1" s="1"/>
  <c r="BP855" i="1"/>
  <c r="AC855" i="1" s="1"/>
  <c r="BP854" i="1"/>
  <c r="BP853" i="1"/>
  <c r="BP852" i="1"/>
  <c r="AC852" i="1" s="1"/>
  <c r="BP851" i="1"/>
  <c r="AC851" i="1" s="1"/>
  <c r="BP850" i="1"/>
  <c r="AC850" i="1" s="1"/>
  <c r="BP849" i="1"/>
  <c r="AC849" i="1" s="1"/>
  <c r="BP848" i="1"/>
  <c r="AC848" i="1" s="1"/>
  <c r="BP847" i="1"/>
  <c r="AC847" i="1" s="1"/>
  <c r="BP846" i="1"/>
  <c r="AC846" i="1" s="1"/>
  <c r="BP845" i="1"/>
  <c r="AC845" i="1" s="1"/>
  <c r="BP844" i="1"/>
  <c r="BP843" i="1"/>
  <c r="BP842" i="1"/>
  <c r="AC842" i="1" s="1"/>
  <c r="BP841" i="1"/>
  <c r="AC841" i="1" s="1"/>
  <c r="BP840" i="1"/>
  <c r="AC840" i="1" s="1"/>
  <c r="BP839" i="1"/>
  <c r="AC839" i="1" s="1"/>
  <c r="BP838" i="1"/>
  <c r="AC838" i="1" s="1"/>
  <c r="BP837" i="1"/>
  <c r="AC837" i="1" s="1"/>
  <c r="BP836" i="1"/>
  <c r="AC836" i="1" s="1"/>
  <c r="BP835" i="1"/>
  <c r="AC835" i="1" s="1"/>
  <c r="BP834" i="1"/>
  <c r="AC834" i="1" s="1"/>
  <c r="BP833" i="1"/>
  <c r="AC833" i="1" s="1"/>
  <c r="BP832" i="1"/>
  <c r="AC832" i="1" s="1"/>
  <c r="BP831" i="1"/>
  <c r="BP830" i="1"/>
  <c r="BP829" i="1"/>
  <c r="AC829" i="1" s="1"/>
  <c r="BP828" i="1"/>
  <c r="AC828" i="1" s="1"/>
  <c r="BP827" i="1"/>
  <c r="AC827" i="1" s="1"/>
  <c r="BP826" i="1"/>
  <c r="AC826" i="1" s="1"/>
  <c r="BP825" i="1"/>
  <c r="BP824" i="1"/>
  <c r="AC824" i="1" s="1"/>
  <c r="BP823" i="1"/>
  <c r="AC823" i="1" s="1"/>
  <c r="BP822" i="1"/>
  <c r="AC822" i="1" s="1"/>
  <c r="BP821" i="1"/>
  <c r="BP820" i="1"/>
  <c r="AC820" i="1" s="1"/>
  <c r="BP819" i="1"/>
  <c r="AC819" i="1" s="1"/>
  <c r="BP818" i="1"/>
  <c r="AC818" i="1" s="1"/>
  <c r="BP817" i="1"/>
  <c r="AC817" i="1" s="1"/>
  <c r="BP816" i="1"/>
  <c r="AC816" i="1" s="1"/>
  <c r="BP815" i="1"/>
  <c r="AC815" i="1" s="1"/>
  <c r="BP814" i="1"/>
  <c r="AC814" i="1" s="1"/>
  <c r="BP813" i="1"/>
  <c r="AC813" i="1" s="1"/>
  <c r="BP812" i="1"/>
  <c r="AC812" i="1" s="1"/>
  <c r="BP811" i="1"/>
  <c r="AC811" i="1" s="1"/>
  <c r="BP810" i="1"/>
  <c r="AC810" i="1" s="1"/>
  <c r="BP809" i="1"/>
  <c r="BP808" i="1"/>
  <c r="AC808" i="1" s="1"/>
  <c r="BP807" i="1"/>
  <c r="BP806" i="1"/>
  <c r="AC806" i="1" s="1"/>
  <c r="BP805" i="1"/>
  <c r="AC805" i="1" s="1"/>
  <c r="BP804" i="1"/>
  <c r="AC804" i="1" s="1"/>
  <c r="BP803" i="1"/>
  <c r="AC803" i="1" s="1"/>
  <c r="BP802" i="1"/>
  <c r="AC802" i="1" s="1"/>
  <c r="BP801" i="1"/>
  <c r="AC801" i="1" s="1"/>
  <c r="BP800" i="1"/>
  <c r="AC800" i="1" s="1"/>
  <c r="BP799" i="1"/>
  <c r="BP798" i="1"/>
  <c r="BP797" i="1"/>
  <c r="BP796" i="1"/>
  <c r="AC796" i="1" s="1"/>
  <c r="BP795" i="1"/>
  <c r="AC795" i="1" s="1"/>
  <c r="BP794" i="1"/>
  <c r="AC794" i="1" s="1"/>
  <c r="BP793" i="1"/>
  <c r="AC793" i="1" s="1"/>
  <c r="BP792" i="1"/>
  <c r="AC792" i="1" s="1"/>
  <c r="BP791" i="1"/>
  <c r="AC791" i="1" s="1"/>
  <c r="BP790" i="1"/>
  <c r="AC790" i="1" s="1"/>
  <c r="BP789" i="1"/>
  <c r="BP788" i="1"/>
  <c r="AC788" i="1" s="1"/>
  <c r="BP787" i="1"/>
  <c r="AC787" i="1" s="1"/>
  <c r="BP786" i="1"/>
  <c r="AC786" i="1" s="1"/>
  <c r="BP785" i="1"/>
  <c r="AC785" i="1" s="1"/>
  <c r="BP784" i="1"/>
  <c r="AC784" i="1" s="1"/>
  <c r="BP783" i="1"/>
  <c r="AC783" i="1" s="1"/>
  <c r="BP782" i="1"/>
  <c r="AC782" i="1" s="1"/>
  <c r="BP781" i="1"/>
  <c r="AC781" i="1" s="1"/>
  <c r="BP780" i="1"/>
  <c r="AC780" i="1" s="1"/>
  <c r="BP779" i="1"/>
  <c r="AC779" i="1" s="1"/>
  <c r="BP778" i="1"/>
  <c r="AC778" i="1" s="1"/>
  <c r="BP777" i="1"/>
  <c r="AC777" i="1" s="1"/>
  <c r="BP776" i="1"/>
  <c r="AC776" i="1" s="1"/>
  <c r="BP775" i="1"/>
  <c r="AC775" i="1" s="1"/>
  <c r="BP774" i="1"/>
  <c r="AC774" i="1" s="1"/>
  <c r="BP773" i="1"/>
  <c r="BP772" i="1"/>
  <c r="AC772" i="1" s="1"/>
  <c r="BP771" i="1"/>
  <c r="AC771" i="1" s="1"/>
  <c r="BP770" i="1"/>
  <c r="AC770" i="1" s="1"/>
  <c r="BP769" i="1"/>
  <c r="AC769" i="1" s="1"/>
  <c r="BP768" i="1"/>
  <c r="AC768" i="1" s="1"/>
  <c r="BP767" i="1"/>
  <c r="AC767" i="1" s="1"/>
  <c r="BP766" i="1"/>
  <c r="AC766" i="1" s="1"/>
  <c r="BP765" i="1"/>
  <c r="BP764" i="1"/>
  <c r="AC764" i="1" s="1"/>
  <c r="BP763" i="1"/>
  <c r="AC763" i="1" s="1"/>
  <c r="BP762" i="1"/>
  <c r="AC762" i="1" s="1"/>
  <c r="BP761" i="1"/>
  <c r="AC761" i="1" s="1"/>
  <c r="BP760" i="1"/>
  <c r="AC760" i="1" s="1"/>
  <c r="BP759" i="1"/>
  <c r="AC759" i="1" s="1"/>
  <c r="BP758" i="1"/>
  <c r="AC758" i="1" s="1"/>
  <c r="BP757" i="1"/>
  <c r="AC757" i="1" s="1"/>
  <c r="BP756" i="1"/>
  <c r="AC756" i="1" s="1"/>
  <c r="BP755" i="1"/>
  <c r="AC755" i="1" s="1"/>
  <c r="BP754" i="1"/>
  <c r="AC754" i="1" s="1"/>
  <c r="BP753" i="1"/>
  <c r="AC753" i="1" s="1"/>
  <c r="BP752" i="1"/>
  <c r="AC752" i="1" s="1"/>
  <c r="BP751" i="1"/>
  <c r="AC751" i="1" s="1"/>
  <c r="BP750" i="1"/>
  <c r="BP749" i="1"/>
  <c r="AC749" i="1" s="1"/>
  <c r="BP748" i="1"/>
  <c r="AC748" i="1" s="1"/>
  <c r="BP747" i="1"/>
  <c r="AC747" i="1" s="1"/>
  <c r="BP746" i="1"/>
  <c r="BP745" i="1"/>
  <c r="AC745" i="1" s="1"/>
  <c r="BP744" i="1"/>
  <c r="AC744" i="1" s="1"/>
  <c r="BP743" i="1"/>
  <c r="AC743" i="1" s="1"/>
  <c r="BP742" i="1"/>
  <c r="BP741" i="1"/>
  <c r="AC741" i="1" s="1"/>
  <c r="BP740" i="1"/>
  <c r="AC740" i="1" s="1"/>
  <c r="BP739" i="1"/>
  <c r="AC739" i="1" s="1"/>
  <c r="BP738" i="1"/>
  <c r="AC738" i="1" s="1"/>
  <c r="BP737" i="1"/>
  <c r="AC737" i="1" s="1"/>
  <c r="BP736" i="1"/>
  <c r="AC736" i="1" s="1"/>
  <c r="BP735" i="1"/>
  <c r="AC735" i="1" s="1"/>
  <c r="BP734" i="1"/>
  <c r="BP733" i="1"/>
  <c r="BP732" i="1"/>
  <c r="AC732" i="1" s="1"/>
  <c r="BP731" i="1"/>
  <c r="AC731" i="1" s="1"/>
  <c r="BP730" i="1"/>
  <c r="AC730" i="1" s="1"/>
  <c r="BP729" i="1"/>
  <c r="AC729" i="1" s="1"/>
  <c r="BP728" i="1"/>
  <c r="AC728" i="1" s="1"/>
  <c r="BP727" i="1"/>
  <c r="BP726" i="1"/>
  <c r="AC726" i="1" s="1"/>
  <c r="BP725" i="1"/>
  <c r="AC725" i="1" s="1"/>
  <c r="BP724" i="1"/>
  <c r="AC724" i="1" s="1"/>
  <c r="BP723" i="1"/>
  <c r="AC723" i="1" s="1"/>
  <c r="BP722" i="1"/>
  <c r="AC722" i="1" s="1"/>
  <c r="BP721" i="1"/>
  <c r="BP720" i="1"/>
  <c r="AC720" i="1" s="1"/>
  <c r="BP719" i="1"/>
  <c r="AC719" i="1" s="1"/>
  <c r="BP718" i="1"/>
  <c r="AC718" i="1" s="1"/>
  <c r="BP717" i="1"/>
  <c r="BP716" i="1"/>
  <c r="BP715" i="1"/>
  <c r="AC715" i="1" s="1"/>
  <c r="BP714" i="1"/>
  <c r="AC714" i="1" s="1"/>
  <c r="BP713" i="1"/>
  <c r="AC713" i="1" s="1"/>
  <c r="BP712" i="1"/>
  <c r="AC712" i="1" s="1"/>
  <c r="BP711" i="1"/>
  <c r="AC711" i="1" s="1"/>
  <c r="BP710" i="1"/>
  <c r="AC710" i="1" s="1"/>
  <c r="BP709" i="1"/>
  <c r="BP708" i="1"/>
  <c r="AC708" i="1" s="1"/>
  <c r="BP707" i="1"/>
  <c r="AC707" i="1" s="1"/>
  <c r="BP706" i="1"/>
  <c r="AC706" i="1" s="1"/>
  <c r="BP705" i="1"/>
  <c r="AC705" i="1" s="1"/>
  <c r="BP704" i="1"/>
  <c r="AC704" i="1" s="1"/>
  <c r="BP703" i="1"/>
  <c r="AC703" i="1" s="1"/>
  <c r="BP702" i="1"/>
  <c r="AC702" i="1" s="1"/>
  <c r="BP701" i="1"/>
  <c r="AC701" i="1" s="1"/>
  <c r="BP700" i="1"/>
  <c r="AC700" i="1" s="1"/>
  <c r="BP699" i="1"/>
  <c r="AC699" i="1" s="1"/>
  <c r="BP698" i="1"/>
  <c r="AC698" i="1" s="1"/>
  <c r="BP697" i="1"/>
  <c r="BP696" i="1"/>
  <c r="AC696" i="1" s="1"/>
  <c r="BP695" i="1"/>
  <c r="AC695" i="1" s="1"/>
  <c r="BP694" i="1"/>
  <c r="AC694" i="1" s="1"/>
  <c r="BP693" i="1"/>
  <c r="AC693" i="1" s="1"/>
  <c r="BP692" i="1"/>
  <c r="AC692" i="1" s="1"/>
  <c r="BP691" i="1"/>
  <c r="AC691" i="1" s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AC638" i="1" s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N490" i="1"/>
  <c r="M490" i="1"/>
  <c r="L490" i="1"/>
  <c r="K490" i="1"/>
  <c r="J490" i="1"/>
  <c r="I490" i="1"/>
  <c r="F490" i="1"/>
  <c r="O490" i="1" s="1"/>
  <c r="N489" i="1"/>
  <c r="M489" i="1"/>
  <c r="L489" i="1"/>
  <c r="K489" i="1"/>
  <c r="J489" i="1"/>
  <c r="I489" i="1"/>
  <c r="F489" i="1"/>
  <c r="O489" i="1" s="1"/>
  <c r="N488" i="1"/>
  <c r="M488" i="1"/>
  <c r="L488" i="1"/>
  <c r="K488" i="1"/>
  <c r="J488" i="1"/>
  <c r="I488" i="1"/>
  <c r="F488" i="1"/>
  <c r="O488" i="1" s="1"/>
  <c r="N487" i="1"/>
  <c r="M487" i="1"/>
  <c r="L487" i="1"/>
  <c r="K487" i="1"/>
  <c r="J487" i="1"/>
  <c r="I487" i="1"/>
  <c r="F487" i="1"/>
  <c r="O487" i="1" s="1"/>
  <c r="N486" i="1"/>
  <c r="M486" i="1"/>
  <c r="L486" i="1"/>
  <c r="K486" i="1"/>
  <c r="J486" i="1"/>
  <c r="I486" i="1"/>
  <c r="F486" i="1"/>
  <c r="O486" i="1" s="1"/>
  <c r="N485" i="1"/>
  <c r="M485" i="1"/>
  <c r="L485" i="1"/>
  <c r="K485" i="1"/>
  <c r="J485" i="1"/>
  <c r="I485" i="1"/>
  <c r="F485" i="1"/>
  <c r="O485" i="1" s="1"/>
  <c r="N484" i="1"/>
  <c r="M484" i="1"/>
  <c r="L484" i="1"/>
  <c r="K484" i="1"/>
  <c r="J484" i="1"/>
  <c r="I484" i="1"/>
  <c r="F484" i="1"/>
  <c r="O484" i="1" s="1"/>
  <c r="N483" i="1"/>
  <c r="M483" i="1"/>
  <c r="L483" i="1"/>
  <c r="K483" i="1"/>
  <c r="J483" i="1"/>
  <c r="I483" i="1"/>
  <c r="F483" i="1"/>
  <c r="O483" i="1" s="1"/>
  <c r="N482" i="1"/>
  <c r="M482" i="1"/>
  <c r="L482" i="1"/>
  <c r="K482" i="1"/>
  <c r="J482" i="1"/>
  <c r="I482" i="1"/>
  <c r="F482" i="1"/>
  <c r="O482" i="1" s="1"/>
  <c r="N481" i="1"/>
  <c r="M481" i="1"/>
  <c r="L481" i="1"/>
  <c r="K481" i="1"/>
  <c r="J481" i="1"/>
  <c r="I481" i="1"/>
  <c r="F481" i="1"/>
  <c r="O481" i="1" s="1"/>
  <c r="N480" i="1"/>
  <c r="M480" i="1"/>
  <c r="L480" i="1"/>
  <c r="K480" i="1"/>
  <c r="J480" i="1"/>
  <c r="I480" i="1"/>
  <c r="F480" i="1"/>
  <c r="O480" i="1" s="1"/>
  <c r="N479" i="1"/>
  <c r="M479" i="1"/>
  <c r="L479" i="1"/>
  <c r="K479" i="1"/>
  <c r="J479" i="1"/>
  <c r="I479" i="1"/>
  <c r="F479" i="1"/>
  <c r="O479" i="1" s="1"/>
  <c r="N478" i="1"/>
  <c r="M478" i="1"/>
  <c r="L478" i="1"/>
  <c r="K478" i="1"/>
  <c r="J478" i="1"/>
  <c r="I478" i="1"/>
  <c r="F478" i="1"/>
  <c r="O478" i="1" s="1"/>
  <c r="N477" i="1"/>
  <c r="M477" i="1"/>
  <c r="L477" i="1"/>
  <c r="K477" i="1"/>
  <c r="J477" i="1"/>
  <c r="I477" i="1"/>
  <c r="F477" i="1"/>
  <c r="O477" i="1" s="1"/>
  <c r="N476" i="1"/>
  <c r="M476" i="1"/>
  <c r="L476" i="1"/>
  <c r="K476" i="1"/>
  <c r="J476" i="1"/>
  <c r="I476" i="1"/>
  <c r="F476" i="1"/>
  <c r="O476" i="1" s="1"/>
  <c r="N475" i="1"/>
  <c r="M475" i="1"/>
  <c r="L475" i="1"/>
  <c r="K475" i="1"/>
  <c r="J475" i="1"/>
  <c r="I475" i="1"/>
  <c r="F475" i="1"/>
  <c r="O475" i="1" s="1"/>
  <c r="N474" i="1"/>
  <c r="M474" i="1"/>
  <c r="L474" i="1"/>
  <c r="K474" i="1"/>
  <c r="J474" i="1"/>
  <c r="I474" i="1"/>
  <c r="F474" i="1"/>
  <c r="O474" i="1" s="1"/>
  <c r="N473" i="1"/>
  <c r="M473" i="1"/>
  <c r="L473" i="1"/>
  <c r="K473" i="1"/>
  <c r="J473" i="1"/>
  <c r="I473" i="1"/>
  <c r="F473" i="1"/>
  <c r="O473" i="1" s="1"/>
  <c r="N472" i="1"/>
  <c r="M472" i="1"/>
  <c r="L472" i="1"/>
  <c r="K472" i="1"/>
  <c r="J472" i="1"/>
  <c r="I472" i="1"/>
  <c r="F472" i="1"/>
  <c r="O472" i="1" s="1"/>
  <c r="N471" i="1"/>
  <c r="M471" i="1"/>
  <c r="L471" i="1"/>
  <c r="K471" i="1"/>
  <c r="J471" i="1"/>
  <c r="I471" i="1"/>
  <c r="F471" i="1"/>
  <c r="O471" i="1" s="1"/>
  <c r="N470" i="1"/>
  <c r="M470" i="1"/>
  <c r="L470" i="1"/>
  <c r="K470" i="1"/>
  <c r="J470" i="1"/>
  <c r="I470" i="1"/>
  <c r="F470" i="1"/>
  <c r="O470" i="1" s="1"/>
  <c r="N469" i="1"/>
  <c r="M469" i="1"/>
  <c r="L469" i="1"/>
  <c r="K469" i="1"/>
  <c r="J469" i="1"/>
  <c r="I469" i="1"/>
  <c r="F469" i="1"/>
  <c r="O469" i="1" s="1"/>
  <c r="N468" i="1"/>
  <c r="M468" i="1"/>
  <c r="L468" i="1"/>
  <c r="K468" i="1"/>
  <c r="J468" i="1"/>
  <c r="I468" i="1"/>
  <c r="F468" i="1"/>
  <c r="O468" i="1" s="1"/>
  <c r="N467" i="1"/>
  <c r="M467" i="1"/>
  <c r="L467" i="1"/>
  <c r="K467" i="1"/>
  <c r="J467" i="1"/>
  <c r="I467" i="1"/>
  <c r="F467" i="1"/>
  <c r="O467" i="1" s="1"/>
  <c r="N466" i="1"/>
  <c r="M466" i="1"/>
  <c r="L466" i="1"/>
  <c r="K466" i="1"/>
  <c r="J466" i="1"/>
  <c r="I466" i="1"/>
  <c r="F466" i="1"/>
  <c r="O466" i="1" s="1"/>
  <c r="N465" i="1"/>
  <c r="M465" i="1"/>
  <c r="L465" i="1"/>
  <c r="K465" i="1"/>
  <c r="J465" i="1"/>
  <c r="I465" i="1"/>
  <c r="F465" i="1"/>
  <c r="O465" i="1" s="1"/>
  <c r="N464" i="1"/>
  <c r="M464" i="1"/>
  <c r="L464" i="1"/>
  <c r="K464" i="1"/>
  <c r="J464" i="1"/>
  <c r="I464" i="1"/>
  <c r="F464" i="1"/>
  <c r="O464" i="1" s="1"/>
  <c r="N463" i="1"/>
  <c r="M463" i="1"/>
  <c r="L463" i="1"/>
  <c r="K463" i="1"/>
  <c r="J463" i="1"/>
  <c r="I463" i="1"/>
  <c r="F463" i="1"/>
  <c r="O463" i="1" s="1"/>
  <c r="N462" i="1"/>
  <c r="M462" i="1"/>
  <c r="L462" i="1"/>
  <c r="K462" i="1"/>
  <c r="J462" i="1"/>
  <c r="I462" i="1"/>
  <c r="F462" i="1"/>
  <c r="O462" i="1" s="1"/>
  <c r="N461" i="1"/>
  <c r="M461" i="1"/>
  <c r="L461" i="1"/>
  <c r="K461" i="1"/>
  <c r="J461" i="1"/>
  <c r="I461" i="1"/>
  <c r="F461" i="1"/>
  <c r="O461" i="1" s="1"/>
  <c r="N460" i="1"/>
  <c r="M460" i="1"/>
  <c r="L460" i="1"/>
  <c r="K460" i="1"/>
  <c r="J460" i="1"/>
  <c r="I460" i="1"/>
  <c r="F460" i="1"/>
  <c r="O460" i="1" s="1"/>
  <c r="N459" i="1"/>
  <c r="M459" i="1"/>
  <c r="L459" i="1"/>
  <c r="K459" i="1"/>
  <c r="J459" i="1"/>
  <c r="I459" i="1"/>
  <c r="F459" i="1"/>
  <c r="O459" i="1" s="1"/>
  <c r="N458" i="1"/>
  <c r="M458" i="1"/>
  <c r="L458" i="1"/>
  <c r="K458" i="1"/>
  <c r="J458" i="1"/>
  <c r="I458" i="1"/>
  <c r="F458" i="1"/>
  <c r="O458" i="1" s="1"/>
  <c r="N457" i="1"/>
  <c r="M457" i="1"/>
  <c r="L457" i="1"/>
  <c r="K457" i="1"/>
  <c r="J457" i="1"/>
  <c r="I457" i="1"/>
  <c r="F457" i="1"/>
  <c r="O457" i="1" s="1"/>
  <c r="N456" i="1"/>
  <c r="M456" i="1"/>
  <c r="L456" i="1"/>
  <c r="K456" i="1"/>
  <c r="J456" i="1"/>
  <c r="I456" i="1"/>
  <c r="F456" i="1"/>
  <c r="O456" i="1" s="1"/>
  <c r="N455" i="1"/>
  <c r="M455" i="1"/>
  <c r="L455" i="1"/>
  <c r="K455" i="1"/>
  <c r="J455" i="1"/>
  <c r="I455" i="1"/>
  <c r="F455" i="1"/>
  <c r="O455" i="1" s="1"/>
  <c r="N454" i="1"/>
  <c r="M454" i="1"/>
  <c r="L454" i="1"/>
  <c r="K454" i="1"/>
  <c r="J454" i="1"/>
  <c r="I454" i="1"/>
  <c r="F454" i="1"/>
  <c r="O454" i="1" s="1"/>
  <c r="N453" i="1"/>
  <c r="M453" i="1"/>
  <c r="L453" i="1"/>
  <c r="K453" i="1"/>
  <c r="J453" i="1"/>
  <c r="I453" i="1"/>
  <c r="F453" i="1"/>
  <c r="O453" i="1" s="1"/>
  <c r="N452" i="1"/>
  <c r="M452" i="1"/>
  <c r="L452" i="1"/>
  <c r="K452" i="1"/>
  <c r="J452" i="1"/>
  <c r="I452" i="1"/>
  <c r="F452" i="1"/>
  <c r="O452" i="1" s="1"/>
  <c r="N451" i="1"/>
  <c r="M451" i="1"/>
  <c r="L451" i="1"/>
  <c r="K451" i="1"/>
  <c r="J451" i="1"/>
  <c r="I451" i="1"/>
  <c r="F451" i="1"/>
  <c r="O451" i="1" s="1"/>
  <c r="N450" i="1"/>
  <c r="M450" i="1"/>
  <c r="L450" i="1"/>
  <c r="K450" i="1"/>
  <c r="J450" i="1"/>
  <c r="I450" i="1"/>
  <c r="F450" i="1"/>
  <c r="O450" i="1" s="1"/>
  <c r="N449" i="1"/>
  <c r="M449" i="1"/>
  <c r="L449" i="1"/>
  <c r="K449" i="1"/>
  <c r="J449" i="1"/>
  <c r="I449" i="1"/>
  <c r="F449" i="1"/>
  <c r="O449" i="1" s="1"/>
  <c r="N448" i="1"/>
  <c r="M448" i="1"/>
  <c r="L448" i="1"/>
  <c r="K448" i="1"/>
  <c r="J448" i="1"/>
  <c r="I448" i="1"/>
  <c r="F448" i="1"/>
  <c r="O448" i="1" s="1"/>
  <c r="N447" i="1"/>
  <c r="M447" i="1"/>
  <c r="L447" i="1"/>
  <c r="K447" i="1"/>
  <c r="J447" i="1"/>
  <c r="I447" i="1"/>
  <c r="F447" i="1"/>
  <c r="O447" i="1" s="1"/>
  <c r="N446" i="1"/>
  <c r="M446" i="1"/>
  <c r="L446" i="1"/>
  <c r="K446" i="1"/>
  <c r="J446" i="1"/>
  <c r="I446" i="1"/>
  <c r="F446" i="1"/>
  <c r="O446" i="1" s="1"/>
  <c r="N445" i="1"/>
  <c r="M445" i="1"/>
  <c r="L445" i="1"/>
  <c r="K445" i="1"/>
  <c r="J445" i="1"/>
  <c r="I445" i="1"/>
  <c r="F445" i="1"/>
  <c r="O445" i="1" s="1"/>
  <c r="N444" i="1"/>
  <c r="M444" i="1"/>
  <c r="L444" i="1"/>
  <c r="K444" i="1"/>
  <c r="J444" i="1"/>
  <c r="I444" i="1"/>
  <c r="F444" i="1"/>
  <c r="O444" i="1" s="1"/>
  <c r="N443" i="1"/>
  <c r="M443" i="1"/>
  <c r="L443" i="1"/>
  <c r="K443" i="1"/>
  <c r="J443" i="1"/>
  <c r="I443" i="1"/>
  <c r="F443" i="1"/>
  <c r="O443" i="1" s="1"/>
  <c r="N442" i="1"/>
  <c r="M442" i="1"/>
  <c r="L442" i="1"/>
  <c r="K442" i="1"/>
  <c r="J442" i="1"/>
  <c r="I442" i="1"/>
  <c r="F442" i="1"/>
  <c r="O442" i="1" s="1"/>
  <c r="N441" i="1"/>
  <c r="M441" i="1"/>
  <c r="L441" i="1"/>
  <c r="K441" i="1"/>
  <c r="J441" i="1"/>
  <c r="I441" i="1"/>
  <c r="F441" i="1"/>
  <c r="O441" i="1" s="1"/>
  <c r="N440" i="1"/>
  <c r="M440" i="1"/>
  <c r="L440" i="1"/>
  <c r="K440" i="1"/>
  <c r="J440" i="1"/>
  <c r="I440" i="1"/>
  <c r="F440" i="1"/>
  <c r="O440" i="1" s="1"/>
  <c r="N439" i="1"/>
  <c r="M439" i="1"/>
  <c r="L439" i="1"/>
  <c r="K439" i="1"/>
  <c r="J439" i="1"/>
  <c r="I439" i="1"/>
  <c r="F439" i="1"/>
  <c r="O439" i="1" s="1"/>
  <c r="N438" i="1"/>
  <c r="M438" i="1"/>
  <c r="L438" i="1"/>
  <c r="K438" i="1"/>
  <c r="J438" i="1"/>
  <c r="I438" i="1"/>
  <c r="F438" i="1"/>
  <c r="O438" i="1" s="1"/>
  <c r="N437" i="1"/>
  <c r="M437" i="1"/>
  <c r="L437" i="1"/>
  <c r="K437" i="1"/>
  <c r="J437" i="1"/>
  <c r="I437" i="1"/>
  <c r="F437" i="1"/>
  <c r="O437" i="1" s="1"/>
  <c r="N436" i="1"/>
  <c r="M436" i="1"/>
  <c r="L436" i="1"/>
  <c r="K436" i="1"/>
  <c r="J436" i="1"/>
  <c r="I436" i="1"/>
  <c r="F436" i="1"/>
  <c r="O436" i="1" s="1"/>
  <c r="N435" i="1"/>
  <c r="M435" i="1"/>
  <c r="L435" i="1"/>
  <c r="K435" i="1"/>
  <c r="J435" i="1"/>
  <c r="I435" i="1"/>
  <c r="F435" i="1"/>
  <c r="O435" i="1" s="1"/>
  <c r="N434" i="1"/>
  <c r="M434" i="1"/>
  <c r="L434" i="1"/>
  <c r="K434" i="1"/>
  <c r="J434" i="1"/>
  <c r="I434" i="1"/>
  <c r="F434" i="1"/>
  <c r="O434" i="1" s="1"/>
  <c r="N433" i="1"/>
  <c r="M433" i="1"/>
  <c r="L433" i="1"/>
  <c r="K433" i="1"/>
  <c r="J433" i="1"/>
  <c r="I433" i="1"/>
  <c r="F433" i="1"/>
  <c r="O433" i="1" s="1"/>
  <c r="N432" i="1"/>
  <c r="M432" i="1"/>
  <c r="L432" i="1"/>
  <c r="K432" i="1"/>
  <c r="J432" i="1"/>
  <c r="I432" i="1"/>
  <c r="F432" i="1"/>
  <c r="O432" i="1" s="1"/>
  <c r="N431" i="1"/>
  <c r="M431" i="1"/>
  <c r="L431" i="1"/>
  <c r="K431" i="1"/>
  <c r="J431" i="1"/>
  <c r="I431" i="1"/>
  <c r="F431" i="1"/>
  <c r="O431" i="1" s="1"/>
  <c r="N430" i="1"/>
  <c r="M430" i="1"/>
  <c r="L430" i="1"/>
  <c r="K430" i="1"/>
  <c r="J430" i="1"/>
  <c r="I430" i="1"/>
  <c r="F430" i="1"/>
  <c r="O430" i="1" s="1"/>
  <c r="N429" i="1"/>
  <c r="M429" i="1"/>
  <c r="L429" i="1"/>
  <c r="K429" i="1"/>
  <c r="J429" i="1"/>
  <c r="I429" i="1"/>
  <c r="F429" i="1"/>
  <c r="O429" i="1" s="1"/>
  <c r="N428" i="1"/>
  <c r="M428" i="1"/>
  <c r="L428" i="1"/>
  <c r="K428" i="1"/>
  <c r="J428" i="1"/>
  <c r="I428" i="1"/>
  <c r="F428" i="1"/>
  <c r="O428" i="1" s="1"/>
  <c r="N427" i="1"/>
  <c r="M427" i="1"/>
  <c r="L427" i="1"/>
  <c r="K427" i="1"/>
  <c r="J427" i="1"/>
  <c r="I427" i="1"/>
  <c r="F427" i="1"/>
  <c r="O427" i="1" s="1"/>
  <c r="N426" i="1"/>
  <c r="M426" i="1"/>
  <c r="L426" i="1"/>
  <c r="K426" i="1"/>
  <c r="J426" i="1"/>
  <c r="I426" i="1"/>
  <c r="F426" i="1"/>
  <c r="O426" i="1" s="1"/>
  <c r="N425" i="1"/>
  <c r="M425" i="1"/>
  <c r="L425" i="1"/>
  <c r="K425" i="1"/>
  <c r="J425" i="1"/>
  <c r="I425" i="1"/>
  <c r="F425" i="1"/>
  <c r="O425" i="1" s="1"/>
  <c r="N424" i="1"/>
  <c r="M424" i="1"/>
  <c r="L424" i="1"/>
  <c r="K424" i="1"/>
  <c r="J424" i="1"/>
  <c r="I424" i="1"/>
  <c r="F424" i="1"/>
  <c r="O424" i="1" s="1"/>
  <c r="N423" i="1"/>
  <c r="M423" i="1"/>
  <c r="L423" i="1"/>
  <c r="K423" i="1"/>
  <c r="J423" i="1"/>
  <c r="I423" i="1"/>
  <c r="F423" i="1"/>
  <c r="O423" i="1" s="1"/>
  <c r="N422" i="1"/>
  <c r="M422" i="1"/>
  <c r="L422" i="1"/>
  <c r="K422" i="1"/>
  <c r="J422" i="1"/>
  <c r="I422" i="1"/>
  <c r="F422" i="1"/>
  <c r="O422" i="1" s="1"/>
  <c r="N421" i="1"/>
  <c r="M421" i="1"/>
  <c r="L421" i="1"/>
  <c r="K421" i="1"/>
  <c r="J421" i="1"/>
  <c r="I421" i="1"/>
  <c r="F421" i="1"/>
  <c r="O421" i="1" s="1"/>
  <c r="N420" i="1"/>
  <c r="M420" i="1"/>
  <c r="L420" i="1"/>
  <c r="K420" i="1"/>
  <c r="J420" i="1"/>
  <c r="I420" i="1"/>
  <c r="F420" i="1"/>
  <c r="O420" i="1" s="1"/>
  <c r="N419" i="1"/>
  <c r="M419" i="1"/>
  <c r="L419" i="1"/>
  <c r="K419" i="1"/>
  <c r="J419" i="1"/>
  <c r="I419" i="1"/>
  <c r="F419" i="1"/>
  <c r="O419" i="1" s="1"/>
  <c r="N418" i="1"/>
  <c r="M418" i="1"/>
  <c r="L418" i="1"/>
  <c r="K418" i="1"/>
  <c r="J418" i="1"/>
  <c r="I418" i="1"/>
  <c r="F418" i="1"/>
  <c r="O418" i="1" s="1"/>
  <c r="N417" i="1"/>
  <c r="M417" i="1"/>
  <c r="L417" i="1"/>
  <c r="K417" i="1"/>
  <c r="J417" i="1"/>
  <c r="I417" i="1"/>
  <c r="F417" i="1"/>
  <c r="O417" i="1" s="1"/>
  <c r="N416" i="1"/>
  <c r="M416" i="1"/>
  <c r="L416" i="1"/>
  <c r="K416" i="1"/>
  <c r="J416" i="1"/>
  <c r="I416" i="1"/>
  <c r="F416" i="1"/>
  <c r="O416" i="1" s="1"/>
  <c r="N415" i="1"/>
  <c r="M415" i="1"/>
  <c r="L415" i="1"/>
  <c r="K415" i="1"/>
  <c r="J415" i="1"/>
  <c r="I415" i="1"/>
  <c r="F415" i="1"/>
  <c r="O415" i="1" s="1"/>
  <c r="N414" i="1"/>
  <c r="M414" i="1"/>
  <c r="L414" i="1"/>
  <c r="K414" i="1"/>
  <c r="J414" i="1"/>
  <c r="I414" i="1"/>
  <c r="F414" i="1"/>
  <c r="O414" i="1" s="1"/>
  <c r="N413" i="1"/>
  <c r="M413" i="1"/>
  <c r="L413" i="1"/>
  <c r="K413" i="1"/>
  <c r="J413" i="1"/>
  <c r="I413" i="1"/>
  <c r="F413" i="1"/>
  <c r="O413" i="1" s="1"/>
  <c r="N412" i="1"/>
  <c r="M412" i="1"/>
  <c r="L412" i="1"/>
  <c r="K412" i="1"/>
  <c r="J412" i="1"/>
  <c r="I412" i="1"/>
  <c r="F412" i="1"/>
  <c r="O412" i="1" s="1"/>
  <c r="N411" i="1"/>
  <c r="M411" i="1"/>
  <c r="L411" i="1"/>
  <c r="K411" i="1"/>
  <c r="J411" i="1"/>
  <c r="I411" i="1"/>
  <c r="F411" i="1"/>
  <c r="O411" i="1" s="1"/>
  <c r="N410" i="1"/>
  <c r="M410" i="1"/>
  <c r="L410" i="1"/>
  <c r="K410" i="1"/>
  <c r="J410" i="1"/>
  <c r="I410" i="1"/>
  <c r="F410" i="1"/>
  <c r="O410" i="1" s="1"/>
  <c r="N409" i="1"/>
  <c r="M409" i="1"/>
  <c r="L409" i="1"/>
  <c r="K409" i="1"/>
  <c r="J409" i="1"/>
  <c r="I409" i="1"/>
  <c r="F409" i="1"/>
  <c r="O409" i="1" s="1"/>
  <c r="N408" i="1"/>
  <c r="M408" i="1"/>
  <c r="L408" i="1"/>
  <c r="K408" i="1"/>
  <c r="J408" i="1"/>
  <c r="I408" i="1"/>
  <c r="F408" i="1"/>
  <c r="O408" i="1" s="1"/>
  <c r="N407" i="1"/>
  <c r="M407" i="1"/>
  <c r="L407" i="1"/>
  <c r="K407" i="1"/>
  <c r="J407" i="1"/>
  <c r="I407" i="1"/>
  <c r="F407" i="1"/>
  <c r="O407" i="1" s="1"/>
  <c r="N406" i="1"/>
  <c r="M406" i="1"/>
  <c r="L406" i="1"/>
  <c r="K406" i="1"/>
  <c r="J406" i="1"/>
  <c r="I406" i="1"/>
  <c r="F406" i="1"/>
  <c r="O406" i="1" s="1"/>
  <c r="N405" i="1"/>
  <c r="M405" i="1"/>
  <c r="L405" i="1"/>
  <c r="K405" i="1"/>
  <c r="J405" i="1"/>
  <c r="I405" i="1"/>
  <c r="F405" i="1"/>
  <c r="O405" i="1" s="1"/>
  <c r="N404" i="1"/>
  <c r="M404" i="1"/>
  <c r="L404" i="1"/>
  <c r="K404" i="1"/>
  <c r="J404" i="1"/>
  <c r="I404" i="1"/>
  <c r="F404" i="1"/>
  <c r="O404" i="1" s="1"/>
  <c r="N403" i="1"/>
  <c r="M403" i="1"/>
  <c r="L403" i="1"/>
  <c r="K403" i="1"/>
  <c r="J403" i="1"/>
  <c r="I403" i="1"/>
  <c r="F403" i="1"/>
  <c r="O403" i="1" s="1"/>
  <c r="N402" i="1"/>
  <c r="M402" i="1"/>
  <c r="L402" i="1"/>
  <c r="K402" i="1"/>
  <c r="J402" i="1"/>
  <c r="I402" i="1"/>
  <c r="F402" i="1"/>
  <c r="O402" i="1" s="1"/>
  <c r="N401" i="1"/>
  <c r="M401" i="1"/>
  <c r="L401" i="1"/>
  <c r="K401" i="1"/>
  <c r="J401" i="1"/>
  <c r="I401" i="1"/>
  <c r="F401" i="1"/>
  <c r="O401" i="1" s="1"/>
  <c r="N400" i="1"/>
  <c r="M400" i="1"/>
  <c r="L400" i="1"/>
  <c r="K400" i="1"/>
  <c r="J400" i="1"/>
  <c r="I400" i="1"/>
  <c r="F400" i="1"/>
  <c r="O400" i="1" s="1"/>
  <c r="N399" i="1"/>
  <c r="M399" i="1"/>
  <c r="L399" i="1"/>
  <c r="K399" i="1"/>
  <c r="J399" i="1"/>
  <c r="I399" i="1"/>
  <c r="F399" i="1"/>
  <c r="O399" i="1" s="1"/>
  <c r="N398" i="1"/>
  <c r="M398" i="1"/>
  <c r="L398" i="1"/>
  <c r="K398" i="1"/>
  <c r="J398" i="1"/>
  <c r="I398" i="1"/>
  <c r="F398" i="1"/>
  <c r="O398" i="1" s="1"/>
  <c r="N397" i="1"/>
  <c r="M397" i="1"/>
  <c r="L397" i="1"/>
  <c r="K397" i="1"/>
  <c r="J397" i="1"/>
  <c r="I397" i="1"/>
  <c r="F397" i="1"/>
  <c r="O397" i="1" s="1"/>
  <c r="N396" i="1"/>
  <c r="M396" i="1"/>
  <c r="L396" i="1"/>
  <c r="K396" i="1"/>
  <c r="J396" i="1"/>
  <c r="I396" i="1"/>
  <c r="F396" i="1"/>
  <c r="O396" i="1" s="1"/>
  <c r="N395" i="1"/>
  <c r="M395" i="1"/>
  <c r="L395" i="1"/>
  <c r="K395" i="1"/>
  <c r="J395" i="1"/>
  <c r="I395" i="1"/>
  <c r="F395" i="1"/>
  <c r="O395" i="1" s="1"/>
  <c r="N394" i="1"/>
  <c r="M394" i="1"/>
  <c r="L394" i="1"/>
  <c r="K394" i="1"/>
  <c r="J394" i="1"/>
  <c r="I394" i="1"/>
  <c r="F394" i="1"/>
  <c r="O394" i="1" s="1"/>
  <c r="N393" i="1"/>
  <c r="M393" i="1"/>
  <c r="L393" i="1"/>
  <c r="K393" i="1"/>
  <c r="J393" i="1"/>
  <c r="I393" i="1"/>
  <c r="F393" i="1"/>
  <c r="O393" i="1" s="1"/>
  <c r="N392" i="1"/>
  <c r="M392" i="1"/>
  <c r="L392" i="1"/>
  <c r="K392" i="1"/>
  <c r="J392" i="1"/>
  <c r="I392" i="1"/>
  <c r="F392" i="1"/>
  <c r="O392" i="1" s="1"/>
  <c r="N391" i="1"/>
  <c r="M391" i="1"/>
  <c r="L391" i="1"/>
  <c r="K391" i="1"/>
  <c r="J391" i="1"/>
  <c r="I391" i="1"/>
  <c r="F391" i="1"/>
  <c r="O391" i="1" s="1"/>
  <c r="N390" i="1"/>
  <c r="M390" i="1"/>
  <c r="L390" i="1"/>
  <c r="K390" i="1"/>
  <c r="J390" i="1"/>
  <c r="I390" i="1"/>
  <c r="F390" i="1"/>
  <c r="O390" i="1" s="1"/>
  <c r="N389" i="1"/>
  <c r="M389" i="1"/>
  <c r="L389" i="1"/>
  <c r="K389" i="1"/>
  <c r="J389" i="1"/>
  <c r="I389" i="1"/>
  <c r="F389" i="1"/>
  <c r="O389" i="1" s="1"/>
  <c r="N388" i="1"/>
  <c r="M388" i="1"/>
  <c r="L388" i="1"/>
  <c r="K388" i="1"/>
  <c r="J388" i="1"/>
  <c r="I388" i="1"/>
  <c r="F388" i="1"/>
  <c r="O388" i="1" s="1"/>
  <c r="N387" i="1"/>
  <c r="M387" i="1"/>
  <c r="L387" i="1"/>
  <c r="K387" i="1"/>
  <c r="J387" i="1"/>
  <c r="I387" i="1"/>
  <c r="F387" i="1"/>
  <c r="O387" i="1" s="1"/>
  <c r="N386" i="1"/>
  <c r="M386" i="1"/>
  <c r="L386" i="1"/>
  <c r="K386" i="1"/>
  <c r="J386" i="1"/>
  <c r="I386" i="1"/>
  <c r="F386" i="1"/>
  <c r="O386" i="1" s="1"/>
  <c r="N385" i="1"/>
  <c r="M385" i="1"/>
  <c r="L385" i="1"/>
  <c r="K385" i="1"/>
  <c r="J385" i="1"/>
  <c r="I385" i="1"/>
  <c r="F385" i="1"/>
  <c r="O385" i="1" s="1"/>
  <c r="N384" i="1"/>
  <c r="M384" i="1"/>
  <c r="L384" i="1"/>
  <c r="K384" i="1"/>
  <c r="J384" i="1"/>
  <c r="I384" i="1"/>
  <c r="F384" i="1"/>
  <c r="O384" i="1" s="1"/>
  <c r="N383" i="1"/>
  <c r="M383" i="1"/>
  <c r="L383" i="1"/>
  <c r="K383" i="1"/>
  <c r="J383" i="1"/>
  <c r="I383" i="1"/>
  <c r="F383" i="1"/>
  <c r="O383" i="1" s="1"/>
  <c r="N382" i="1"/>
  <c r="M382" i="1"/>
  <c r="L382" i="1"/>
  <c r="K382" i="1"/>
  <c r="J382" i="1"/>
  <c r="I382" i="1"/>
  <c r="F382" i="1"/>
  <c r="O382" i="1" s="1"/>
  <c r="N381" i="1"/>
  <c r="M381" i="1"/>
  <c r="L381" i="1"/>
  <c r="K381" i="1"/>
  <c r="J381" i="1"/>
  <c r="I381" i="1"/>
  <c r="F381" i="1"/>
  <c r="O381" i="1" s="1"/>
  <c r="N380" i="1"/>
  <c r="M380" i="1"/>
  <c r="L380" i="1"/>
  <c r="K380" i="1"/>
  <c r="J380" i="1"/>
  <c r="I380" i="1"/>
  <c r="F380" i="1"/>
  <c r="O380" i="1" s="1"/>
  <c r="N379" i="1"/>
  <c r="M379" i="1"/>
  <c r="L379" i="1"/>
  <c r="K379" i="1"/>
  <c r="J379" i="1"/>
  <c r="I379" i="1"/>
  <c r="F379" i="1"/>
  <c r="O379" i="1" s="1"/>
  <c r="N378" i="1"/>
  <c r="M378" i="1"/>
  <c r="L378" i="1"/>
  <c r="K378" i="1"/>
  <c r="J378" i="1"/>
  <c r="I378" i="1"/>
  <c r="F378" i="1"/>
  <c r="O378" i="1" s="1"/>
  <c r="N377" i="1"/>
  <c r="M377" i="1"/>
  <c r="L377" i="1"/>
  <c r="K377" i="1"/>
  <c r="J377" i="1"/>
  <c r="I377" i="1"/>
  <c r="F377" i="1"/>
  <c r="O377" i="1" s="1"/>
  <c r="N376" i="1"/>
  <c r="M376" i="1"/>
  <c r="L376" i="1"/>
  <c r="K376" i="1"/>
  <c r="J376" i="1"/>
  <c r="I376" i="1"/>
  <c r="F376" i="1"/>
  <c r="O376" i="1" s="1"/>
  <c r="N375" i="1"/>
  <c r="M375" i="1"/>
  <c r="L375" i="1"/>
  <c r="K375" i="1"/>
  <c r="J375" i="1"/>
  <c r="I375" i="1"/>
  <c r="F375" i="1"/>
  <c r="O375" i="1" s="1"/>
  <c r="N374" i="1"/>
  <c r="M374" i="1"/>
  <c r="L374" i="1"/>
  <c r="K374" i="1"/>
  <c r="J374" i="1"/>
  <c r="I374" i="1"/>
  <c r="F374" i="1"/>
  <c r="O374" i="1" s="1"/>
  <c r="N373" i="1"/>
  <c r="M373" i="1"/>
  <c r="L373" i="1"/>
  <c r="K373" i="1"/>
  <c r="J373" i="1"/>
  <c r="I373" i="1"/>
  <c r="F373" i="1"/>
  <c r="O373" i="1" s="1"/>
  <c r="N372" i="1"/>
  <c r="M372" i="1"/>
  <c r="L372" i="1"/>
  <c r="K372" i="1"/>
  <c r="J372" i="1"/>
  <c r="I372" i="1"/>
  <c r="F372" i="1"/>
  <c r="O372" i="1" s="1"/>
  <c r="N371" i="1"/>
  <c r="M371" i="1"/>
  <c r="L371" i="1"/>
  <c r="K371" i="1"/>
  <c r="J371" i="1"/>
  <c r="I371" i="1"/>
  <c r="F371" i="1"/>
  <c r="O371" i="1" s="1"/>
  <c r="N370" i="1"/>
  <c r="M370" i="1"/>
  <c r="L370" i="1"/>
  <c r="K370" i="1"/>
  <c r="J370" i="1"/>
  <c r="I370" i="1"/>
  <c r="F370" i="1"/>
  <c r="O370" i="1" s="1"/>
  <c r="N369" i="1"/>
  <c r="M369" i="1"/>
  <c r="L369" i="1"/>
  <c r="K369" i="1"/>
  <c r="J369" i="1"/>
  <c r="I369" i="1"/>
  <c r="F369" i="1"/>
  <c r="O369" i="1" s="1"/>
  <c r="N368" i="1"/>
  <c r="M368" i="1"/>
  <c r="L368" i="1"/>
  <c r="K368" i="1"/>
  <c r="J368" i="1"/>
  <c r="I368" i="1"/>
  <c r="F368" i="1"/>
  <c r="O368" i="1" s="1"/>
  <c r="N367" i="1"/>
  <c r="M367" i="1"/>
  <c r="L367" i="1"/>
  <c r="K367" i="1"/>
  <c r="J367" i="1"/>
  <c r="I367" i="1"/>
  <c r="F367" i="1"/>
  <c r="O367" i="1" s="1"/>
  <c r="N366" i="1"/>
  <c r="M366" i="1"/>
  <c r="L366" i="1"/>
  <c r="K366" i="1"/>
  <c r="J366" i="1"/>
  <c r="I366" i="1"/>
  <c r="F366" i="1"/>
  <c r="O366" i="1" s="1"/>
  <c r="N365" i="1"/>
  <c r="M365" i="1"/>
  <c r="L365" i="1"/>
  <c r="K365" i="1"/>
  <c r="J365" i="1"/>
  <c r="I365" i="1"/>
  <c r="F365" i="1"/>
  <c r="O365" i="1" s="1"/>
  <c r="N364" i="1"/>
  <c r="M364" i="1"/>
  <c r="L364" i="1"/>
  <c r="K364" i="1"/>
  <c r="J364" i="1"/>
  <c r="I364" i="1"/>
  <c r="F364" i="1"/>
  <c r="O364" i="1" s="1"/>
  <c r="N363" i="1"/>
  <c r="M363" i="1"/>
  <c r="L363" i="1"/>
  <c r="K363" i="1"/>
  <c r="J363" i="1"/>
  <c r="I363" i="1"/>
  <c r="F363" i="1"/>
  <c r="O363" i="1" s="1"/>
  <c r="N362" i="1"/>
  <c r="M362" i="1"/>
  <c r="L362" i="1"/>
  <c r="K362" i="1"/>
  <c r="J362" i="1"/>
  <c r="I362" i="1"/>
  <c r="F362" i="1"/>
  <c r="O362" i="1" s="1"/>
  <c r="N361" i="1"/>
  <c r="M361" i="1"/>
  <c r="L361" i="1"/>
  <c r="K361" i="1"/>
  <c r="J361" i="1"/>
  <c r="I361" i="1"/>
  <c r="F361" i="1"/>
  <c r="O361" i="1" s="1"/>
  <c r="N360" i="1"/>
  <c r="M360" i="1"/>
  <c r="L360" i="1"/>
  <c r="K360" i="1"/>
  <c r="J360" i="1"/>
  <c r="I360" i="1"/>
  <c r="F360" i="1"/>
  <c r="O360" i="1" s="1"/>
  <c r="N359" i="1"/>
  <c r="M359" i="1"/>
  <c r="L359" i="1"/>
  <c r="K359" i="1"/>
  <c r="J359" i="1"/>
  <c r="I359" i="1"/>
  <c r="F359" i="1"/>
  <c r="O359" i="1" s="1"/>
  <c r="N358" i="1"/>
  <c r="M358" i="1"/>
  <c r="L358" i="1"/>
  <c r="K358" i="1"/>
  <c r="J358" i="1"/>
  <c r="I358" i="1"/>
  <c r="F358" i="1"/>
  <c r="O358" i="1" s="1"/>
  <c r="N357" i="1"/>
  <c r="M357" i="1"/>
  <c r="L357" i="1"/>
  <c r="K357" i="1"/>
  <c r="J357" i="1"/>
  <c r="I357" i="1"/>
  <c r="F357" i="1"/>
  <c r="O357" i="1" s="1"/>
  <c r="N356" i="1"/>
  <c r="M356" i="1"/>
  <c r="L356" i="1"/>
  <c r="K356" i="1"/>
  <c r="J356" i="1"/>
  <c r="I356" i="1"/>
  <c r="F356" i="1"/>
  <c r="O356" i="1" s="1"/>
  <c r="N355" i="1"/>
  <c r="M355" i="1"/>
  <c r="L355" i="1"/>
  <c r="K355" i="1"/>
  <c r="J355" i="1"/>
  <c r="I355" i="1"/>
  <c r="F355" i="1"/>
  <c r="O355" i="1" s="1"/>
  <c r="N354" i="1"/>
  <c r="M354" i="1"/>
  <c r="L354" i="1"/>
  <c r="K354" i="1"/>
  <c r="J354" i="1"/>
  <c r="I354" i="1"/>
  <c r="F354" i="1"/>
  <c r="O354" i="1" s="1"/>
  <c r="N353" i="1"/>
  <c r="M353" i="1"/>
  <c r="L353" i="1"/>
  <c r="K353" i="1"/>
  <c r="J353" i="1"/>
  <c r="I353" i="1"/>
  <c r="F353" i="1"/>
  <c r="O353" i="1" s="1"/>
  <c r="N352" i="1"/>
  <c r="M352" i="1"/>
  <c r="L352" i="1"/>
  <c r="K352" i="1"/>
  <c r="J352" i="1"/>
  <c r="I352" i="1"/>
  <c r="F352" i="1"/>
  <c r="O352" i="1" s="1"/>
  <c r="N351" i="1"/>
  <c r="M351" i="1"/>
  <c r="L351" i="1"/>
  <c r="K351" i="1"/>
  <c r="J351" i="1"/>
  <c r="I351" i="1"/>
  <c r="F351" i="1"/>
  <c r="O351" i="1" s="1"/>
  <c r="N350" i="1"/>
  <c r="M350" i="1"/>
  <c r="L350" i="1"/>
  <c r="K350" i="1"/>
  <c r="J350" i="1"/>
  <c r="I350" i="1"/>
  <c r="F350" i="1"/>
  <c r="O350" i="1" s="1"/>
  <c r="N349" i="1"/>
  <c r="M349" i="1"/>
  <c r="L349" i="1"/>
  <c r="K349" i="1"/>
  <c r="J349" i="1"/>
  <c r="I349" i="1"/>
  <c r="F349" i="1"/>
  <c r="O349" i="1" s="1"/>
  <c r="N348" i="1"/>
  <c r="M348" i="1"/>
  <c r="L348" i="1"/>
  <c r="K348" i="1"/>
  <c r="J348" i="1"/>
  <c r="I348" i="1"/>
  <c r="F348" i="1"/>
  <c r="O348" i="1" s="1"/>
  <c r="N347" i="1"/>
  <c r="M347" i="1"/>
  <c r="L347" i="1"/>
  <c r="K347" i="1"/>
  <c r="J347" i="1"/>
  <c r="I347" i="1"/>
  <c r="F347" i="1"/>
  <c r="O347" i="1" s="1"/>
  <c r="N346" i="1"/>
  <c r="M346" i="1"/>
  <c r="L346" i="1"/>
  <c r="K346" i="1"/>
  <c r="J346" i="1"/>
  <c r="I346" i="1"/>
  <c r="F346" i="1"/>
  <c r="O346" i="1" s="1"/>
  <c r="N345" i="1"/>
  <c r="M345" i="1"/>
  <c r="L345" i="1"/>
  <c r="K345" i="1"/>
  <c r="J345" i="1"/>
  <c r="I345" i="1"/>
  <c r="F345" i="1"/>
  <c r="O345" i="1" s="1"/>
  <c r="N344" i="1"/>
  <c r="M344" i="1"/>
  <c r="L344" i="1"/>
  <c r="K344" i="1"/>
  <c r="J344" i="1"/>
  <c r="I344" i="1"/>
  <c r="F344" i="1"/>
  <c r="O344" i="1" s="1"/>
  <c r="N343" i="1"/>
  <c r="M343" i="1"/>
  <c r="L343" i="1"/>
  <c r="K343" i="1"/>
  <c r="J343" i="1"/>
  <c r="I343" i="1"/>
  <c r="F343" i="1"/>
  <c r="O343" i="1" s="1"/>
  <c r="N342" i="1"/>
  <c r="M342" i="1"/>
  <c r="L342" i="1"/>
  <c r="K342" i="1"/>
  <c r="J342" i="1"/>
  <c r="I342" i="1"/>
  <c r="F342" i="1"/>
  <c r="O342" i="1" s="1"/>
  <c r="N341" i="1"/>
  <c r="M341" i="1"/>
  <c r="L341" i="1"/>
  <c r="K341" i="1"/>
  <c r="J341" i="1"/>
  <c r="I341" i="1"/>
  <c r="F341" i="1"/>
  <c r="O341" i="1" s="1"/>
  <c r="N340" i="1"/>
  <c r="M340" i="1"/>
  <c r="L340" i="1"/>
  <c r="K340" i="1"/>
  <c r="J340" i="1"/>
  <c r="I340" i="1"/>
  <c r="F340" i="1"/>
  <c r="O340" i="1" s="1"/>
  <c r="N339" i="1"/>
  <c r="M339" i="1"/>
  <c r="L339" i="1"/>
  <c r="K339" i="1"/>
  <c r="J339" i="1"/>
  <c r="I339" i="1"/>
  <c r="F339" i="1"/>
  <c r="O339" i="1" s="1"/>
  <c r="N338" i="1"/>
  <c r="M338" i="1"/>
  <c r="L338" i="1"/>
  <c r="K338" i="1"/>
  <c r="J338" i="1"/>
  <c r="I338" i="1"/>
  <c r="F338" i="1"/>
  <c r="O338" i="1" s="1"/>
  <c r="N337" i="1"/>
  <c r="M337" i="1"/>
  <c r="L337" i="1"/>
  <c r="K337" i="1"/>
  <c r="J337" i="1"/>
  <c r="I337" i="1"/>
  <c r="F337" i="1"/>
  <c r="O337" i="1" s="1"/>
  <c r="N336" i="1"/>
  <c r="M336" i="1"/>
  <c r="L336" i="1"/>
  <c r="K336" i="1"/>
  <c r="J336" i="1"/>
  <c r="I336" i="1"/>
  <c r="F336" i="1"/>
  <c r="O336" i="1" s="1"/>
  <c r="N335" i="1"/>
  <c r="M335" i="1"/>
  <c r="L335" i="1"/>
  <c r="K335" i="1"/>
  <c r="J335" i="1"/>
  <c r="I335" i="1"/>
  <c r="F335" i="1"/>
  <c r="O335" i="1" s="1"/>
  <c r="N334" i="1"/>
  <c r="M334" i="1"/>
  <c r="L334" i="1"/>
  <c r="K334" i="1"/>
  <c r="J334" i="1"/>
  <c r="I334" i="1"/>
  <c r="F334" i="1"/>
  <c r="O334" i="1" s="1"/>
  <c r="N333" i="1"/>
  <c r="M333" i="1"/>
  <c r="L333" i="1"/>
  <c r="K333" i="1"/>
  <c r="J333" i="1"/>
  <c r="I333" i="1"/>
  <c r="F333" i="1"/>
  <c r="O333" i="1" s="1"/>
  <c r="N332" i="1"/>
  <c r="M332" i="1"/>
  <c r="L332" i="1"/>
  <c r="K332" i="1"/>
  <c r="J332" i="1"/>
  <c r="I332" i="1"/>
  <c r="F332" i="1"/>
  <c r="O332" i="1" s="1"/>
  <c r="N331" i="1"/>
  <c r="M331" i="1"/>
  <c r="L331" i="1"/>
  <c r="K331" i="1"/>
  <c r="J331" i="1"/>
  <c r="I331" i="1"/>
  <c r="F331" i="1"/>
  <c r="O331" i="1" s="1"/>
  <c r="N330" i="1"/>
  <c r="M330" i="1"/>
  <c r="L330" i="1"/>
  <c r="K330" i="1"/>
  <c r="J330" i="1"/>
  <c r="I330" i="1"/>
  <c r="F330" i="1"/>
  <c r="O330" i="1" s="1"/>
  <c r="N329" i="1"/>
  <c r="M329" i="1"/>
  <c r="L329" i="1"/>
  <c r="K329" i="1"/>
  <c r="J329" i="1"/>
  <c r="I329" i="1"/>
  <c r="F329" i="1"/>
  <c r="O329" i="1" s="1"/>
  <c r="N328" i="1"/>
  <c r="M328" i="1"/>
  <c r="L328" i="1"/>
  <c r="K328" i="1"/>
  <c r="J328" i="1"/>
  <c r="I328" i="1"/>
  <c r="F328" i="1"/>
  <c r="O328" i="1" s="1"/>
  <c r="N327" i="1"/>
  <c r="M327" i="1"/>
  <c r="L327" i="1"/>
  <c r="K327" i="1"/>
  <c r="J327" i="1"/>
  <c r="I327" i="1"/>
  <c r="F327" i="1"/>
  <c r="O327" i="1" s="1"/>
  <c r="N326" i="1"/>
  <c r="M326" i="1"/>
  <c r="L326" i="1"/>
  <c r="K326" i="1"/>
  <c r="J326" i="1"/>
  <c r="I326" i="1"/>
  <c r="F326" i="1"/>
  <c r="O326" i="1" s="1"/>
  <c r="N325" i="1"/>
  <c r="M325" i="1"/>
  <c r="L325" i="1"/>
  <c r="K325" i="1"/>
  <c r="J325" i="1"/>
  <c r="I325" i="1"/>
  <c r="F325" i="1"/>
  <c r="O325" i="1" s="1"/>
  <c r="N324" i="1"/>
  <c r="M324" i="1"/>
  <c r="L324" i="1"/>
  <c r="K324" i="1"/>
  <c r="J324" i="1"/>
  <c r="I324" i="1"/>
  <c r="F324" i="1"/>
  <c r="O324" i="1" s="1"/>
  <c r="N323" i="1"/>
  <c r="M323" i="1"/>
  <c r="L323" i="1"/>
  <c r="K323" i="1"/>
  <c r="J323" i="1"/>
  <c r="I323" i="1"/>
  <c r="F323" i="1"/>
  <c r="O323" i="1" s="1"/>
  <c r="N322" i="1"/>
  <c r="M322" i="1"/>
  <c r="L322" i="1"/>
  <c r="K322" i="1"/>
  <c r="J322" i="1"/>
  <c r="I322" i="1"/>
  <c r="F322" i="1"/>
  <c r="O322" i="1" s="1"/>
  <c r="N321" i="1"/>
  <c r="M321" i="1"/>
  <c r="L321" i="1"/>
  <c r="K321" i="1"/>
  <c r="J321" i="1"/>
  <c r="I321" i="1"/>
  <c r="F321" i="1"/>
  <c r="O321" i="1" s="1"/>
  <c r="N320" i="1"/>
  <c r="M320" i="1"/>
  <c r="L320" i="1"/>
  <c r="K320" i="1"/>
  <c r="J320" i="1"/>
  <c r="I320" i="1"/>
  <c r="F320" i="1"/>
  <c r="O320" i="1" s="1"/>
  <c r="N319" i="1"/>
  <c r="M319" i="1"/>
  <c r="L319" i="1"/>
  <c r="K319" i="1"/>
  <c r="J319" i="1"/>
  <c r="I319" i="1"/>
  <c r="F319" i="1"/>
  <c r="O319" i="1" s="1"/>
  <c r="N318" i="1"/>
  <c r="M318" i="1"/>
  <c r="L318" i="1"/>
  <c r="K318" i="1"/>
  <c r="J318" i="1"/>
  <c r="I318" i="1"/>
  <c r="F318" i="1"/>
  <c r="O318" i="1" s="1"/>
  <c r="N317" i="1"/>
  <c r="M317" i="1"/>
  <c r="L317" i="1"/>
  <c r="K317" i="1"/>
  <c r="J317" i="1"/>
  <c r="I317" i="1"/>
  <c r="F317" i="1"/>
  <c r="O317" i="1" s="1"/>
  <c r="N316" i="1"/>
  <c r="M316" i="1"/>
  <c r="L316" i="1"/>
  <c r="K316" i="1"/>
  <c r="J316" i="1"/>
  <c r="I316" i="1"/>
  <c r="F316" i="1"/>
  <c r="O316" i="1" s="1"/>
  <c r="N315" i="1"/>
  <c r="M315" i="1"/>
  <c r="L315" i="1"/>
  <c r="K315" i="1"/>
  <c r="J315" i="1"/>
  <c r="I315" i="1"/>
  <c r="F315" i="1"/>
  <c r="O315" i="1" s="1"/>
  <c r="N314" i="1"/>
  <c r="M314" i="1"/>
  <c r="L314" i="1"/>
  <c r="K314" i="1"/>
  <c r="J314" i="1"/>
  <c r="I314" i="1"/>
  <c r="F314" i="1"/>
  <c r="O314" i="1" s="1"/>
  <c r="N313" i="1"/>
  <c r="M313" i="1"/>
  <c r="L313" i="1"/>
  <c r="K313" i="1"/>
  <c r="J313" i="1"/>
  <c r="I313" i="1"/>
  <c r="F313" i="1"/>
  <c r="O313" i="1" s="1"/>
  <c r="N312" i="1"/>
  <c r="M312" i="1"/>
  <c r="L312" i="1"/>
  <c r="K312" i="1"/>
  <c r="J312" i="1"/>
  <c r="I312" i="1"/>
  <c r="F312" i="1"/>
  <c r="O312" i="1" s="1"/>
  <c r="N311" i="1"/>
  <c r="M311" i="1"/>
  <c r="L311" i="1"/>
  <c r="K311" i="1"/>
  <c r="J311" i="1"/>
  <c r="I311" i="1"/>
  <c r="F311" i="1"/>
  <c r="O311" i="1" s="1"/>
  <c r="N310" i="1"/>
  <c r="M310" i="1"/>
  <c r="L310" i="1"/>
  <c r="K310" i="1"/>
  <c r="J310" i="1"/>
  <c r="I310" i="1"/>
  <c r="F310" i="1"/>
  <c r="O310" i="1" s="1"/>
  <c r="N309" i="1"/>
  <c r="M309" i="1"/>
  <c r="L309" i="1"/>
  <c r="K309" i="1"/>
  <c r="J309" i="1"/>
  <c r="I309" i="1"/>
  <c r="F309" i="1"/>
  <c r="O309" i="1" s="1"/>
  <c r="N308" i="1"/>
  <c r="M308" i="1"/>
  <c r="L308" i="1"/>
  <c r="K308" i="1"/>
  <c r="J308" i="1"/>
  <c r="I308" i="1"/>
  <c r="F308" i="1"/>
  <c r="O308" i="1" s="1"/>
  <c r="N307" i="1"/>
  <c r="M307" i="1"/>
  <c r="L307" i="1"/>
  <c r="K307" i="1"/>
  <c r="J307" i="1"/>
  <c r="I307" i="1"/>
  <c r="F307" i="1"/>
  <c r="O307" i="1" s="1"/>
  <c r="N306" i="1"/>
  <c r="M306" i="1"/>
  <c r="L306" i="1"/>
  <c r="K306" i="1"/>
  <c r="J306" i="1"/>
  <c r="I306" i="1"/>
  <c r="F306" i="1"/>
  <c r="O306" i="1" s="1"/>
  <c r="N305" i="1"/>
  <c r="M305" i="1"/>
  <c r="L305" i="1"/>
  <c r="K305" i="1"/>
  <c r="J305" i="1"/>
  <c r="I305" i="1"/>
  <c r="F305" i="1"/>
  <c r="O305" i="1" s="1"/>
  <c r="N304" i="1"/>
  <c r="M304" i="1"/>
  <c r="L304" i="1"/>
  <c r="K304" i="1"/>
  <c r="J304" i="1"/>
  <c r="I304" i="1"/>
  <c r="F304" i="1"/>
  <c r="O304" i="1" s="1"/>
  <c r="N303" i="1"/>
  <c r="M303" i="1"/>
  <c r="L303" i="1"/>
  <c r="K303" i="1"/>
  <c r="J303" i="1"/>
  <c r="I303" i="1"/>
  <c r="F303" i="1"/>
  <c r="O303" i="1" s="1"/>
  <c r="N302" i="1"/>
  <c r="M302" i="1"/>
  <c r="L302" i="1"/>
  <c r="K302" i="1"/>
  <c r="J302" i="1"/>
  <c r="I302" i="1"/>
  <c r="F302" i="1"/>
  <c r="O302" i="1" s="1"/>
  <c r="N301" i="1"/>
  <c r="M301" i="1"/>
  <c r="L301" i="1"/>
  <c r="K301" i="1"/>
  <c r="J301" i="1"/>
  <c r="I301" i="1"/>
  <c r="F301" i="1"/>
  <c r="O301" i="1" s="1"/>
  <c r="N300" i="1"/>
  <c r="M300" i="1"/>
  <c r="L300" i="1"/>
  <c r="K300" i="1"/>
  <c r="J300" i="1"/>
  <c r="I300" i="1"/>
  <c r="F300" i="1"/>
  <c r="O300" i="1" s="1"/>
  <c r="N299" i="1"/>
  <c r="M299" i="1"/>
  <c r="L299" i="1"/>
  <c r="K299" i="1"/>
  <c r="J299" i="1"/>
  <c r="I299" i="1"/>
  <c r="F299" i="1"/>
  <c r="O299" i="1" s="1"/>
  <c r="N298" i="1"/>
  <c r="M298" i="1"/>
  <c r="L298" i="1"/>
  <c r="K298" i="1"/>
  <c r="J298" i="1"/>
  <c r="I298" i="1"/>
  <c r="F298" i="1"/>
  <c r="O298" i="1" s="1"/>
  <c r="N297" i="1"/>
  <c r="M297" i="1"/>
  <c r="L297" i="1"/>
  <c r="K297" i="1"/>
  <c r="J297" i="1"/>
  <c r="I297" i="1"/>
  <c r="F297" i="1"/>
  <c r="O297" i="1" s="1"/>
  <c r="N296" i="1"/>
  <c r="M296" i="1"/>
  <c r="L296" i="1"/>
  <c r="K296" i="1"/>
  <c r="J296" i="1"/>
  <c r="I296" i="1"/>
  <c r="F296" i="1"/>
  <c r="O296" i="1" s="1"/>
  <c r="N295" i="1"/>
  <c r="M295" i="1"/>
  <c r="L295" i="1"/>
  <c r="K295" i="1"/>
  <c r="J295" i="1"/>
  <c r="I295" i="1"/>
  <c r="F295" i="1"/>
  <c r="O295" i="1" s="1"/>
  <c r="N294" i="1"/>
  <c r="M294" i="1"/>
  <c r="L294" i="1"/>
  <c r="K294" i="1"/>
  <c r="J294" i="1"/>
  <c r="I294" i="1"/>
  <c r="F294" i="1"/>
  <c r="O294" i="1" s="1"/>
  <c r="N293" i="1"/>
  <c r="M293" i="1"/>
  <c r="L293" i="1"/>
  <c r="K293" i="1"/>
  <c r="J293" i="1"/>
  <c r="I293" i="1"/>
  <c r="F293" i="1"/>
  <c r="O293" i="1" s="1"/>
  <c r="N292" i="1"/>
  <c r="M292" i="1"/>
  <c r="L292" i="1"/>
  <c r="K292" i="1"/>
  <c r="J292" i="1"/>
  <c r="I292" i="1"/>
  <c r="F292" i="1"/>
  <c r="O292" i="1" s="1"/>
  <c r="N291" i="1"/>
  <c r="M291" i="1"/>
  <c r="L291" i="1"/>
  <c r="K291" i="1"/>
  <c r="J291" i="1"/>
  <c r="I291" i="1"/>
  <c r="F291" i="1"/>
  <c r="O291" i="1" s="1"/>
  <c r="N290" i="1"/>
  <c r="M290" i="1"/>
  <c r="L290" i="1"/>
  <c r="K290" i="1"/>
  <c r="J290" i="1"/>
  <c r="I290" i="1"/>
  <c r="F290" i="1"/>
  <c r="O290" i="1" s="1"/>
  <c r="N289" i="1"/>
  <c r="M289" i="1"/>
  <c r="L289" i="1"/>
  <c r="K289" i="1"/>
  <c r="J289" i="1"/>
  <c r="I289" i="1"/>
  <c r="F289" i="1"/>
  <c r="O289" i="1" s="1"/>
  <c r="N288" i="1"/>
  <c r="M288" i="1"/>
  <c r="L288" i="1"/>
  <c r="K288" i="1"/>
  <c r="J288" i="1"/>
  <c r="I288" i="1"/>
  <c r="F288" i="1"/>
  <c r="O288" i="1" s="1"/>
  <c r="N287" i="1"/>
  <c r="M287" i="1"/>
  <c r="L287" i="1"/>
  <c r="K287" i="1"/>
  <c r="J287" i="1"/>
  <c r="I287" i="1"/>
  <c r="F287" i="1"/>
  <c r="O287" i="1" s="1"/>
  <c r="N286" i="1"/>
  <c r="M286" i="1"/>
  <c r="L286" i="1"/>
  <c r="K286" i="1"/>
  <c r="J286" i="1"/>
  <c r="I286" i="1"/>
  <c r="F286" i="1"/>
  <c r="O286" i="1" s="1"/>
  <c r="N285" i="1"/>
  <c r="M285" i="1"/>
  <c r="L285" i="1"/>
  <c r="K285" i="1"/>
  <c r="J285" i="1"/>
  <c r="I285" i="1"/>
  <c r="F285" i="1"/>
  <c r="O285" i="1" s="1"/>
  <c r="N284" i="1"/>
  <c r="M284" i="1"/>
  <c r="L284" i="1"/>
  <c r="K284" i="1"/>
  <c r="J284" i="1"/>
  <c r="I284" i="1"/>
  <c r="F284" i="1"/>
  <c r="O284" i="1" s="1"/>
  <c r="N283" i="1"/>
  <c r="M283" i="1"/>
  <c r="L283" i="1"/>
  <c r="K283" i="1"/>
  <c r="J283" i="1"/>
  <c r="I283" i="1"/>
  <c r="F283" i="1"/>
  <c r="O283" i="1" s="1"/>
  <c r="N282" i="1"/>
  <c r="M282" i="1"/>
  <c r="L282" i="1"/>
  <c r="K282" i="1"/>
  <c r="J282" i="1"/>
  <c r="I282" i="1"/>
  <c r="F282" i="1"/>
  <c r="O282" i="1" s="1"/>
  <c r="N281" i="1"/>
  <c r="M281" i="1"/>
  <c r="L281" i="1"/>
  <c r="K281" i="1"/>
  <c r="J281" i="1"/>
  <c r="I281" i="1"/>
  <c r="F281" i="1"/>
  <c r="O281" i="1" s="1"/>
  <c r="N280" i="1"/>
  <c r="M280" i="1"/>
  <c r="L280" i="1"/>
  <c r="K280" i="1"/>
  <c r="J280" i="1"/>
  <c r="I280" i="1"/>
  <c r="F280" i="1"/>
  <c r="O280" i="1" s="1"/>
  <c r="N279" i="1"/>
  <c r="M279" i="1"/>
  <c r="L279" i="1"/>
  <c r="K279" i="1"/>
  <c r="J279" i="1"/>
  <c r="I279" i="1"/>
  <c r="F279" i="1"/>
  <c r="O279" i="1" s="1"/>
  <c r="N278" i="1"/>
  <c r="M278" i="1"/>
  <c r="L278" i="1"/>
  <c r="K278" i="1"/>
  <c r="J278" i="1"/>
  <c r="I278" i="1"/>
  <c r="F278" i="1"/>
  <c r="O278" i="1" s="1"/>
  <c r="N277" i="1"/>
  <c r="M277" i="1"/>
  <c r="L277" i="1"/>
  <c r="K277" i="1"/>
  <c r="J277" i="1"/>
  <c r="I277" i="1"/>
  <c r="F277" i="1"/>
  <c r="O277" i="1" s="1"/>
  <c r="N276" i="1"/>
  <c r="M276" i="1"/>
  <c r="L276" i="1"/>
  <c r="K276" i="1"/>
  <c r="J276" i="1"/>
  <c r="I276" i="1"/>
  <c r="F276" i="1"/>
  <c r="O276" i="1" s="1"/>
  <c r="N275" i="1"/>
  <c r="M275" i="1"/>
  <c r="L275" i="1"/>
  <c r="K275" i="1"/>
  <c r="J275" i="1"/>
  <c r="I275" i="1"/>
  <c r="F275" i="1"/>
  <c r="O275" i="1" s="1"/>
  <c r="N274" i="1"/>
  <c r="M274" i="1"/>
  <c r="L274" i="1"/>
  <c r="K274" i="1"/>
  <c r="J274" i="1"/>
  <c r="I274" i="1"/>
  <c r="F274" i="1"/>
  <c r="O274" i="1" s="1"/>
  <c r="N273" i="1"/>
  <c r="M273" i="1"/>
  <c r="L273" i="1"/>
  <c r="K273" i="1"/>
  <c r="J273" i="1"/>
  <c r="I273" i="1"/>
  <c r="F273" i="1"/>
  <c r="O273" i="1" s="1"/>
  <c r="N272" i="1"/>
  <c r="M272" i="1"/>
  <c r="L272" i="1"/>
  <c r="K272" i="1"/>
  <c r="J272" i="1"/>
  <c r="I272" i="1"/>
  <c r="F272" i="1"/>
  <c r="O272" i="1" s="1"/>
  <c r="N271" i="1"/>
  <c r="M271" i="1"/>
  <c r="L271" i="1"/>
  <c r="K271" i="1"/>
  <c r="J271" i="1"/>
  <c r="I271" i="1"/>
  <c r="F271" i="1"/>
  <c r="O271" i="1" s="1"/>
  <c r="N270" i="1"/>
  <c r="M270" i="1"/>
  <c r="L270" i="1"/>
  <c r="K270" i="1"/>
  <c r="J270" i="1"/>
  <c r="I270" i="1"/>
  <c r="F270" i="1"/>
  <c r="O270" i="1" s="1"/>
  <c r="N269" i="1"/>
  <c r="M269" i="1"/>
  <c r="L269" i="1"/>
  <c r="K269" i="1"/>
  <c r="J269" i="1"/>
  <c r="I269" i="1"/>
  <c r="F269" i="1"/>
  <c r="O269" i="1" s="1"/>
  <c r="N268" i="1"/>
  <c r="M268" i="1"/>
  <c r="L268" i="1"/>
  <c r="K268" i="1"/>
  <c r="J268" i="1"/>
  <c r="I268" i="1"/>
  <c r="F268" i="1"/>
  <c r="O268" i="1" s="1"/>
  <c r="N267" i="1"/>
  <c r="M267" i="1"/>
  <c r="L267" i="1"/>
  <c r="K267" i="1"/>
  <c r="J267" i="1"/>
  <c r="I267" i="1"/>
  <c r="F267" i="1"/>
  <c r="O267" i="1" s="1"/>
  <c r="N266" i="1"/>
  <c r="M266" i="1"/>
  <c r="L266" i="1"/>
  <c r="K266" i="1"/>
  <c r="J266" i="1"/>
  <c r="I266" i="1"/>
  <c r="F266" i="1"/>
  <c r="O266" i="1" s="1"/>
  <c r="N265" i="1"/>
  <c r="M265" i="1"/>
  <c r="L265" i="1"/>
  <c r="K265" i="1"/>
  <c r="J265" i="1"/>
  <c r="I265" i="1"/>
  <c r="F265" i="1"/>
  <c r="O265" i="1" s="1"/>
  <c r="N264" i="1"/>
  <c r="M264" i="1"/>
  <c r="L264" i="1"/>
  <c r="K264" i="1"/>
  <c r="J264" i="1"/>
  <c r="I264" i="1"/>
  <c r="F264" i="1"/>
  <c r="O264" i="1" s="1"/>
  <c r="N263" i="1"/>
  <c r="M263" i="1"/>
  <c r="L263" i="1"/>
  <c r="K263" i="1"/>
  <c r="J263" i="1"/>
  <c r="I263" i="1"/>
  <c r="F263" i="1"/>
  <c r="O263" i="1" s="1"/>
  <c r="N262" i="1"/>
  <c r="M262" i="1"/>
  <c r="L262" i="1"/>
  <c r="K262" i="1"/>
  <c r="J262" i="1"/>
  <c r="I262" i="1"/>
  <c r="F262" i="1"/>
  <c r="O262" i="1" s="1"/>
  <c r="N261" i="1"/>
  <c r="M261" i="1"/>
  <c r="L261" i="1"/>
  <c r="K261" i="1"/>
  <c r="J261" i="1"/>
  <c r="I261" i="1"/>
  <c r="F261" i="1"/>
  <c r="O261" i="1" s="1"/>
  <c r="N260" i="1"/>
  <c r="M260" i="1"/>
  <c r="L260" i="1"/>
  <c r="K260" i="1"/>
  <c r="J260" i="1"/>
  <c r="I260" i="1"/>
  <c r="F260" i="1"/>
  <c r="O260" i="1" s="1"/>
  <c r="N259" i="1"/>
  <c r="M259" i="1"/>
  <c r="L259" i="1"/>
  <c r="K259" i="1"/>
  <c r="J259" i="1"/>
  <c r="I259" i="1"/>
  <c r="F259" i="1"/>
  <c r="O259" i="1" s="1"/>
  <c r="N258" i="1"/>
  <c r="M258" i="1"/>
  <c r="L258" i="1"/>
  <c r="K258" i="1"/>
  <c r="J258" i="1"/>
  <c r="I258" i="1"/>
  <c r="F258" i="1"/>
  <c r="O258" i="1" s="1"/>
  <c r="N257" i="1"/>
  <c r="M257" i="1"/>
  <c r="L257" i="1"/>
  <c r="K257" i="1"/>
  <c r="J257" i="1"/>
  <c r="I257" i="1"/>
  <c r="F257" i="1"/>
  <c r="O257" i="1" s="1"/>
  <c r="N256" i="1"/>
  <c r="M256" i="1"/>
  <c r="L256" i="1"/>
  <c r="K256" i="1"/>
  <c r="J256" i="1"/>
  <c r="I256" i="1"/>
  <c r="F256" i="1"/>
  <c r="O256" i="1" s="1"/>
  <c r="N255" i="1"/>
  <c r="M255" i="1"/>
  <c r="L255" i="1"/>
  <c r="K255" i="1"/>
  <c r="J255" i="1"/>
  <c r="I255" i="1"/>
  <c r="F255" i="1"/>
  <c r="O255" i="1" s="1"/>
  <c r="N254" i="1"/>
  <c r="M254" i="1"/>
  <c r="L254" i="1"/>
  <c r="K254" i="1"/>
  <c r="J254" i="1"/>
  <c r="I254" i="1"/>
  <c r="F254" i="1"/>
  <c r="O254" i="1" s="1"/>
  <c r="N253" i="1"/>
  <c r="M253" i="1"/>
  <c r="L253" i="1"/>
  <c r="K253" i="1"/>
  <c r="J253" i="1"/>
  <c r="I253" i="1"/>
  <c r="F253" i="1"/>
  <c r="O253" i="1" s="1"/>
  <c r="N252" i="1"/>
  <c r="M252" i="1"/>
  <c r="L252" i="1"/>
  <c r="K252" i="1"/>
  <c r="J252" i="1"/>
  <c r="I252" i="1"/>
  <c r="F252" i="1"/>
  <c r="O252" i="1" s="1"/>
  <c r="N251" i="1"/>
  <c r="M251" i="1"/>
  <c r="L251" i="1"/>
  <c r="K251" i="1"/>
  <c r="J251" i="1"/>
  <c r="I251" i="1"/>
  <c r="F251" i="1"/>
  <c r="O251" i="1" s="1"/>
  <c r="N250" i="1"/>
  <c r="M250" i="1"/>
  <c r="L250" i="1"/>
  <c r="K250" i="1"/>
  <c r="J250" i="1"/>
  <c r="I250" i="1"/>
  <c r="F250" i="1"/>
  <c r="O250" i="1" s="1"/>
  <c r="N249" i="1"/>
  <c r="M249" i="1"/>
  <c r="L249" i="1"/>
  <c r="K249" i="1"/>
  <c r="J249" i="1"/>
  <c r="I249" i="1"/>
  <c r="F249" i="1"/>
  <c r="O249" i="1" s="1"/>
  <c r="N248" i="1"/>
  <c r="M248" i="1"/>
  <c r="L248" i="1"/>
  <c r="K248" i="1"/>
  <c r="J248" i="1"/>
  <c r="I248" i="1"/>
  <c r="F248" i="1"/>
  <c r="O248" i="1" s="1"/>
  <c r="N247" i="1"/>
  <c r="M247" i="1"/>
  <c r="L247" i="1"/>
  <c r="K247" i="1"/>
  <c r="J247" i="1"/>
  <c r="I247" i="1"/>
  <c r="F247" i="1"/>
  <c r="O247" i="1" s="1"/>
  <c r="N246" i="1"/>
  <c r="M246" i="1"/>
  <c r="L246" i="1"/>
  <c r="K246" i="1"/>
  <c r="J246" i="1"/>
  <c r="I246" i="1"/>
  <c r="F246" i="1"/>
  <c r="O246" i="1" s="1"/>
  <c r="N245" i="1"/>
  <c r="M245" i="1"/>
  <c r="L245" i="1"/>
  <c r="K245" i="1"/>
  <c r="J245" i="1"/>
  <c r="I245" i="1"/>
  <c r="F245" i="1"/>
  <c r="O245" i="1" s="1"/>
  <c r="N244" i="1"/>
  <c r="M244" i="1"/>
  <c r="L244" i="1"/>
  <c r="K244" i="1"/>
  <c r="J244" i="1"/>
  <c r="I244" i="1"/>
  <c r="F244" i="1"/>
  <c r="O244" i="1" s="1"/>
  <c r="N243" i="1"/>
  <c r="M243" i="1"/>
  <c r="L243" i="1"/>
  <c r="K243" i="1"/>
  <c r="J243" i="1"/>
  <c r="I243" i="1"/>
  <c r="F243" i="1"/>
  <c r="O243" i="1" s="1"/>
  <c r="N242" i="1"/>
  <c r="M242" i="1"/>
  <c r="L242" i="1"/>
  <c r="K242" i="1"/>
  <c r="J242" i="1"/>
  <c r="I242" i="1"/>
  <c r="F242" i="1"/>
  <c r="O242" i="1" s="1"/>
  <c r="N241" i="1"/>
  <c r="M241" i="1"/>
  <c r="L241" i="1"/>
  <c r="K241" i="1"/>
  <c r="J241" i="1"/>
  <c r="I241" i="1"/>
  <c r="F241" i="1"/>
  <c r="O241" i="1" s="1"/>
  <c r="N240" i="1"/>
  <c r="M240" i="1"/>
  <c r="L240" i="1"/>
  <c r="K240" i="1"/>
  <c r="J240" i="1"/>
  <c r="I240" i="1"/>
  <c r="F240" i="1"/>
  <c r="O240" i="1" s="1"/>
  <c r="N239" i="1"/>
  <c r="M239" i="1"/>
  <c r="L239" i="1"/>
  <c r="K239" i="1"/>
  <c r="J239" i="1"/>
  <c r="I239" i="1"/>
  <c r="F239" i="1"/>
  <c r="O239" i="1" s="1"/>
  <c r="N238" i="1"/>
  <c r="M238" i="1"/>
  <c r="L238" i="1"/>
  <c r="K238" i="1"/>
  <c r="J238" i="1"/>
  <c r="I238" i="1"/>
  <c r="F238" i="1"/>
  <c r="O238" i="1" s="1"/>
  <c r="N237" i="1"/>
  <c r="M237" i="1"/>
  <c r="L237" i="1"/>
  <c r="K237" i="1"/>
  <c r="J237" i="1"/>
  <c r="I237" i="1"/>
  <c r="F237" i="1"/>
  <c r="O237" i="1" s="1"/>
  <c r="N236" i="1"/>
  <c r="M236" i="1"/>
  <c r="L236" i="1"/>
  <c r="K236" i="1"/>
  <c r="J236" i="1"/>
  <c r="I236" i="1"/>
  <c r="F236" i="1"/>
  <c r="O236" i="1" s="1"/>
  <c r="N235" i="1"/>
  <c r="M235" i="1"/>
  <c r="L235" i="1"/>
  <c r="K235" i="1"/>
  <c r="J235" i="1"/>
  <c r="I235" i="1"/>
  <c r="F235" i="1"/>
  <c r="O235" i="1" s="1"/>
  <c r="N234" i="1"/>
  <c r="M234" i="1"/>
  <c r="L234" i="1"/>
  <c r="K234" i="1"/>
  <c r="J234" i="1"/>
  <c r="I234" i="1"/>
  <c r="F234" i="1"/>
  <c r="O234" i="1" s="1"/>
  <c r="N233" i="1"/>
  <c r="M233" i="1"/>
  <c r="L233" i="1"/>
  <c r="K233" i="1"/>
  <c r="J233" i="1"/>
  <c r="I233" i="1"/>
  <c r="F233" i="1"/>
  <c r="O233" i="1" s="1"/>
  <c r="N232" i="1"/>
  <c r="M232" i="1"/>
  <c r="L232" i="1"/>
  <c r="K232" i="1"/>
  <c r="J232" i="1"/>
  <c r="I232" i="1"/>
  <c r="F232" i="1"/>
  <c r="O232" i="1" s="1"/>
  <c r="N231" i="1"/>
  <c r="M231" i="1"/>
  <c r="L231" i="1"/>
  <c r="K231" i="1"/>
  <c r="J231" i="1"/>
  <c r="I231" i="1"/>
  <c r="F231" i="1"/>
  <c r="O231" i="1" s="1"/>
  <c r="N230" i="1"/>
  <c r="M230" i="1"/>
  <c r="L230" i="1"/>
  <c r="K230" i="1"/>
  <c r="J230" i="1"/>
  <c r="I230" i="1"/>
  <c r="F230" i="1"/>
  <c r="O230" i="1" s="1"/>
  <c r="N229" i="1"/>
  <c r="M229" i="1"/>
  <c r="L229" i="1"/>
  <c r="K229" i="1"/>
  <c r="J229" i="1"/>
  <c r="I229" i="1"/>
  <c r="F229" i="1"/>
  <c r="O229" i="1" s="1"/>
  <c r="N228" i="1"/>
  <c r="M228" i="1"/>
  <c r="L228" i="1"/>
  <c r="K228" i="1"/>
  <c r="J228" i="1"/>
  <c r="I228" i="1"/>
  <c r="F228" i="1"/>
  <c r="O228" i="1" s="1"/>
  <c r="N227" i="1"/>
  <c r="M227" i="1"/>
  <c r="L227" i="1"/>
  <c r="K227" i="1"/>
  <c r="J227" i="1"/>
  <c r="I227" i="1"/>
  <c r="F227" i="1"/>
  <c r="O227" i="1" s="1"/>
  <c r="N226" i="1"/>
  <c r="M226" i="1"/>
  <c r="L226" i="1"/>
  <c r="K226" i="1"/>
  <c r="J226" i="1"/>
  <c r="I226" i="1"/>
  <c r="F226" i="1"/>
  <c r="O226" i="1" s="1"/>
  <c r="N225" i="1"/>
  <c r="M225" i="1"/>
  <c r="L225" i="1"/>
  <c r="K225" i="1"/>
  <c r="J225" i="1"/>
  <c r="I225" i="1"/>
  <c r="F225" i="1"/>
  <c r="O225" i="1" s="1"/>
  <c r="N224" i="1"/>
  <c r="M224" i="1"/>
  <c r="L224" i="1"/>
  <c r="K224" i="1"/>
  <c r="J224" i="1"/>
  <c r="I224" i="1"/>
  <c r="F224" i="1"/>
  <c r="O224" i="1" s="1"/>
  <c r="N223" i="1"/>
  <c r="M223" i="1"/>
  <c r="L223" i="1"/>
  <c r="K223" i="1"/>
  <c r="J223" i="1"/>
  <c r="I223" i="1"/>
  <c r="F223" i="1"/>
  <c r="O223" i="1" s="1"/>
  <c r="N222" i="1"/>
  <c r="M222" i="1"/>
  <c r="L222" i="1"/>
  <c r="K222" i="1"/>
  <c r="J222" i="1"/>
  <c r="I222" i="1"/>
  <c r="F222" i="1"/>
  <c r="O222" i="1" s="1"/>
  <c r="N221" i="1"/>
  <c r="M221" i="1"/>
  <c r="L221" i="1"/>
  <c r="K221" i="1"/>
  <c r="J221" i="1"/>
  <c r="I221" i="1"/>
  <c r="F221" i="1"/>
  <c r="O221" i="1" s="1"/>
  <c r="N220" i="1"/>
  <c r="M220" i="1"/>
  <c r="L220" i="1"/>
  <c r="K220" i="1"/>
  <c r="J220" i="1"/>
  <c r="I220" i="1"/>
  <c r="F220" i="1"/>
  <c r="O220" i="1" s="1"/>
  <c r="N219" i="1"/>
  <c r="M219" i="1"/>
  <c r="L219" i="1"/>
  <c r="K219" i="1"/>
  <c r="J219" i="1"/>
  <c r="I219" i="1"/>
  <c r="F219" i="1"/>
  <c r="O219" i="1" s="1"/>
  <c r="N218" i="1"/>
  <c r="M218" i="1"/>
  <c r="L218" i="1"/>
  <c r="K218" i="1"/>
  <c r="J218" i="1"/>
  <c r="I218" i="1"/>
  <c r="F218" i="1"/>
  <c r="O218" i="1" s="1"/>
  <c r="N217" i="1"/>
  <c r="M217" i="1"/>
  <c r="L217" i="1"/>
  <c r="K217" i="1"/>
  <c r="J217" i="1"/>
  <c r="I217" i="1"/>
  <c r="F217" i="1"/>
  <c r="O217" i="1" s="1"/>
  <c r="N216" i="1"/>
  <c r="M216" i="1"/>
  <c r="L216" i="1"/>
  <c r="K216" i="1"/>
  <c r="J216" i="1"/>
  <c r="I216" i="1"/>
  <c r="F216" i="1"/>
  <c r="O216" i="1" s="1"/>
  <c r="N215" i="1"/>
  <c r="M215" i="1"/>
  <c r="L215" i="1"/>
  <c r="K215" i="1"/>
  <c r="J215" i="1"/>
  <c r="I215" i="1"/>
  <c r="F215" i="1"/>
  <c r="O215" i="1" s="1"/>
  <c r="N214" i="1"/>
  <c r="M214" i="1"/>
  <c r="L214" i="1"/>
  <c r="K214" i="1"/>
  <c r="J214" i="1"/>
  <c r="I214" i="1"/>
  <c r="F214" i="1"/>
  <c r="O214" i="1" s="1"/>
  <c r="N213" i="1"/>
  <c r="M213" i="1"/>
  <c r="L213" i="1"/>
  <c r="K213" i="1"/>
  <c r="J213" i="1"/>
  <c r="I213" i="1"/>
  <c r="F213" i="1"/>
  <c r="O213" i="1" s="1"/>
  <c r="N212" i="1"/>
  <c r="M212" i="1"/>
  <c r="L212" i="1"/>
  <c r="K212" i="1"/>
  <c r="J212" i="1"/>
  <c r="I212" i="1"/>
  <c r="F212" i="1"/>
  <c r="O212" i="1" s="1"/>
  <c r="N211" i="1"/>
  <c r="M211" i="1"/>
  <c r="L211" i="1"/>
  <c r="K211" i="1"/>
  <c r="J211" i="1"/>
  <c r="I211" i="1"/>
  <c r="F211" i="1"/>
  <c r="O211" i="1" s="1"/>
  <c r="N210" i="1"/>
  <c r="M210" i="1"/>
  <c r="L210" i="1"/>
  <c r="K210" i="1"/>
  <c r="J210" i="1"/>
  <c r="I210" i="1"/>
  <c r="F210" i="1"/>
  <c r="O210" i="1" s="1"/>
  <c r="N209" i="1"/>
  <c r="M209" i="1"/>
  <c r="L209" i="1"/>
  <c r="K209" i="1"/>
  <c r="J209" i="1"/>
  <c r="I209" i="1"/>
  <c r="F209" i="1"/>
  <c r="O209" i="1" s="1"/>
  <c r="N208" i="1"/>
  <c r="M208" i="1"/>
  <c r="L208" i="1"/>
  <c r="K208" i="1"/>
  <c r="J208" i="1"/>
  <c r="I208" i="1"/>
  <c r="F208" i="1"/>
  <c r="O208" i="1" s="1"/>
  <c r="N207" i="1"/>
  <c r="M207" i="1"/>
  <c r="L207" i="1"/>
  <c r="K207" i="1"/>
  <c r="J207" i="1"/>
  <c r="I207" i="1"/>
  <c r="F207" i="1"/>
  <c r="O207" i="1" s="1"/>
  <c r="N206" i="1"/>
  <c r="M206" i="1"/>
  <c r="L206" i="1"/>
  <c r="K206" i="1"/>
  <c r="J206" i="1"/>
  <c r="I206" i="1"/>
  <c r="F206" i="1"/>
  <c r="O206" i="1" s="1"/>
  <c r="N205" i="1"/>
  <c r="M205" i="1"/>
  <c r="L205" i="1"/>
  <c r="K205" i="1"/>
  <c r="J205" i="1"/>
  <c r="I205" i="1"/>
  <c r="F205" i="1"/>
  <c r="O205" i="1" s="1"/>
  <c r="N204" i="1"/>
  <c r="M204" i="1"/>
  <c r="L204" i="1"/>
  <c r="K204" i="1"/>
  <c r="J204" i="1"/>
  <c r="I204" i="1"/>
  <c r="F204" i="1"/>
  <c r="O204" i="1" s="1"/>
  <c r="N203" i="1"/>
  <c r="M203" i="1"/>
  <c r="L203" i="1"/>
  <c r="K203" i="1"/>
  <c r="J203" i="1"/>
  <c r="I203" i="1"/>
  <c r="F203" i="1"/>
  <c r="O203" i="1" s="1"/>
  <c r="N202" i="1"/>
  <c r="M202" i="1"/>
  <c r="L202" i="1"/>
  <c r="K202" i="1"/>
  <c r="J202" i="1"/>
  <c r="I202" i="1"/>
  <c r="F202" i="1"/>
  <c r="O202" i="1" s="1"/>
  <c r="N201" i="1"/>
  <c r="M201" i="1"/>
  <c r="L201" i="1"/>
  <c r="K201" i="1"/>
  <c r="J201" i="1"/>
  <c r="I201" i="1"/>
  <c r="F201" i="1"/>
  <c r="O201" i="1" s="1"/>
  <c r="N200" i="1"/>
  <c r="M200" i="1"/>
  <c r="L200" i="1"/>
  <c r="K200" i="1"/>
  <c r="J200" i="1"/>
  <c r="I200" i="1"/>
  <c r="F200" i="1"/>
  <c r="O200" i="1" s="1"/>
  <c r="N199" i="1"/>
  <c r="M199" i="1"/>
  <c r="L199" i="1"/>
  <c r="K199" i="1"/>
  <c r="J199" i="1"/>
  <c r="I199" i="1"/>
  <c r="F199" i="1"/>
  <c r="O199" i="1" s="1"/>
  <c r="N198" i="1"/>
  <c r="M198" i="1"/>
  <c r="L198" i="1"/>
  <c r="K198" i="1"/>
  <c r="J198" i="1"/>
  <c r="I198" i="1"/>
  <c r="F198" i="1"/>
  <c r="O198" i="1" s="1"/>
  <c r="N197" i="1"/>
  <c r="M197" i="1"/>
  <c r="L197" i="1"/>
  <c r="K197" i="1"/>
  <c r="J197" i="1"/>
  <c r="I197" i="1"/>
  <c r="F197" i="1"/>
  <c r="O197" i="1" s="1"/>
  <c r="N196" i="1"/>
  <c r="M196" i="1"/>
  <c r="L196" i="1"/>
  <c r="K196" i="1"/>
  <c r="J196" i="1"/>
  <c r="I196" i="1"/>
  <c r="F196" i="1"/>
  <c r="O196" i="1" s="1"/>
  <c r="N195" i="1"/>
  <c r="M195" i="1"/>
  <c r="L195" i="1"/>
  <c r="K195" i="1"/>
  <c r="J195" i="1"/>
  <c r="I195" i="1"/>
  <c r="F195" i="1"/>
  <c r="O195" i="1" s="1"/>
  <c r="N194" i="1"/>
  <c r="M194" i="1"/>
  <c r="L194" i="1"/>
  <c r="K194" i="1"/>
  <c r="J194" i="1"/>
  <c r="I194" i="1"/>
  <c r="F194" i="1"/>
  <c r="O194" i="1" s="1"/>
  <c r="N193" i="1"/>
  <c r="M193" i="1"/>
  <c r="L193" i="1"/>
  <c r="K193" i="1"/>
  <c r="J193" i="1"/>
  <c r="I193" i="1"/>
  <c r="F193" i="1"/>
  <c r="O193" i="1" s="1"/>
  <c r="N192" i="1"/>
  <c r="M192" i="1"/>
  <c r="L192" i="1"/>
  <c r="K192" i="1"/>
  <c r="J192" i="1"/>
  <c r="I192" i="1"/>
  <c r="F192" i="1"/>
  <c r="O192" i="1" s="1"/>
  <c r="N191" i="1"/>
  <c r="M191" i="1"/>
  <c r="L191" i="1"/>
  <c r="K191" i="1"/>
  <c r="J191" i="1"/>
  <c r="I191" i="1"/>
  <c r="F191" i="1"/>
  <c r="O191" i="1" s="1"/>
  <c r="N190" i="1"/>
  <c r="M190" i="1"/>
  <c r="L190" i="1"/>
  <c r="K190" i="1"/>
  <c r="J190" i="1"/>
  <c r="I190" i="1"/>
  <c r="F190" i="1"/>
  <c r="O190" i="1" s="1"/>
  <c r="N189" i="1"/>
  <c r="M189" i="1"/>
  <c r="L189" i="1"/>
  <c r="K189" i="1"/>
  <c r="J189" i="1"/>
  <c r="I189" i="1"/>
  <c r="F189" i="1"/>
  <c r="O189" i="1" s="1"/>
  <c r="N188" i="1"/>
  <c r="M188" i="1"/>
  <c r="L188" i="1"/>
  <c r="K188" i="1"/>
  <c r="J188" i="1"/>
  <c r="I188" i="1"/>
  <c r="F188" i="1"/>
  <c r="O188" i="1" s="1"/>
  <c r="N187" i="1"/>
  <c r="M187" i="1"/>
  <c r="L187" i="1"/>
  <c r="K187" i="1"/>
  <c r="J187" i="1"/>
  <c r="I187" i="1"/>
  <c r="F187" i="1"/>
  <c r="O187" i="1" s="1"/>
  <c r="N186" i="1"/>
  <c r="M186" i="1"/>
  <c r="L186" i="1"/>
  <c r="K186" i="1"/>
  <c r="J186" i="1"/>
  <c r="I186" i="1"/>
  <c r="F186" i="1"/>
  <c r="O186" i="1" s="1"/>
  <c r="N185" i="1"/>
  <c r="M185" i="1"/>
  <c r="L185" i="1"/>
  <c r="K185" i="1"/>
  <c r="J185" i="1"/>
  <c r="I185" i="1"/>
  <c r="F185" i="1"/>
  <c r="O185" i="1" s="1"/>
  <c r="N184" i="1"/>
  <c r="M184" i="1"/>
  <c r="L184" i="1"/>
  <c r="K184" i="1"/>
  <c r="J184" i="1"/>
  <c r="I184" i="1"/>
  <c r="F184" i="1"/>
  <c r="O184" i="1" s="1"/>
  <c r="N183" i="1"/>
  <c r="M183" i="1"/>
  <c r="L183" i="1"/>
  <c r="K183" i="1"/>
  <c r="J183" i="1"/>
  <c r="I183" i="1"/>
  <c r="F183" i="1"/>
  <c r="O183" i="1" s="1"/>
  <c r="N182" i="1"/>
  <c r="M182" i="1"/>
  <c r="L182" i="1"/>
  <c r="K182" i="1"/>
  <c r="J182" i="1"/>
  <c r="I182" i="1"/>
  <c r="F182" i="1"/>
  <c r="O182" i="1" s="1"/>
  <c r="N181" i="1"/>
  <c r="M181" i="1"/>
  <c r="L181" i="1"/>
  <c r="K181" i="1"/>
  <c r="J181" i="1"/>
  <c r="I181" i="1"/>
  <c r="F181" i="1"/>
  <c r="O181" i="1" s="1"/>
  <c r="N180" i="1"/>
  <c r="M180" i="1"/>
  <c r="L180" i="1"/>
  <c r="K180" i="1"/>
  <c r="J180" i="1"/>
  <c r="I180" i="1"/>
  <c r="F180" i="1"/>
  <c r="O180" i="1" s="1"/>
  <c r="N179" i="1"/>
  <c r="M179" i="1"/>
  <c r="L179" i="1"/>
  <c r="K179" i="1"/>
  <c r="J179" i="1"/>
  <c r="I179" i="1"/>
  <c r="F179" i="1"/>
  <c r="O179" i="1" s="1"/>
  <c r="N178" i="1"/>
  <c r="M178" i="1"/>
  <c r="L178" i="1"/>
  <c r="K178" i="1"/>
  <c r="J178" i="1"/>
  <c r="I178" i="1"/>
  <c r="F178" i="1"/>
  <c r="O178" i="1" s="1"/>
  <c r="N177" i="1"/>
  <c r="M177" i="1"/>
  <c r="L177" i="1"/>
  <c r="K177" i="1"/>
  <c r="J177" i="1"/>
  <c r="I177" i="1"/>
  <c r="F177" i="1"/>
  <c r="O177" i="1" s="1"/>
  <c r="N176" i="1"/>
  <c r="M176" i="1"/>
  <c r="L176" i="1"/>
  <c r="K176" i="1"/>
  <c r="J176" i="1"/>
  <c r="I176" i="1"/>
  <c r="F176" i="1"/>
  <c r="O176" i="1" s="1"/>
  <c r="N175" i="1"/>
  <c r="M175" i="1"/>
  <c r="L175" i="1"/>
  <c r="K175" i="1"/>
  <c r="J175" i="1"/>
  <c r="I175" i="1"/>
  <c r="F175" i="1"/>
  <c r="O175" i="1" s="1"/>
  <c r="N174" i="1"/>
  <c r="M174" i="1"/>
  <c r="L174" i="1"/>
  <c r="K174" i="1"/>
  <c r="J174" i="1"/>
  <c r="I174" i="1"/>
  <c r="F174" i="1"/>
  <c r="O174" i="1" s="1"/>
  <c r="N173" i="1"/>
  <c r="M173" i="1"/>
  <c r="L173" i="1"/>
  <c r="K173" i="1"/>
  <c r="J173" i="1"/>
  <c r="I173" i="1"/>
  <c r="F173" i="1"/>
  <c r="O173" i="1" s="1"/>
  <c r="N172" i="1"/>
  <c r="M172" i="1"/>
  <c r="L172" i="1"/>
  <c r="K172" i="1"/>
  <c r="J172" i="1"/>
  <c r="I172" i="1"/>
  <c r="F172" i="1"/>
  <c r="O172" i="1" s="1"/>
  <c r="N171" i="1"/>
  <c r="M171" i="1"/>
  <c r="L171" i="1"/>
  <c r="K171" i="1"/>
  <c r="J171" i="1"/>
  <c r="I171" i="1"/>
  <c r="F171" i="1"/>
  <c r="O171" i="1" s="1"/>
  <c r="N170" i="1"/>
  <c r="M170" i="1"/>
  <c r="L170" i="1"/>
  <c r="K170" i="1"/>
  <c r="J170" i="1"/>
  <c r="I170" i="1"/>
  <c r="F170" i="1"/>
  <c r="O170" i="1" s="1"/>
  <c r="N169" i="1"/>
  <c r="M169" i="1"/>
  <c r="L169" i="1"/>
  <c r="K169" i="1"/>
  <c r="J169" i="1"/>
  <c r="I169" i="1"/>
  <c r="F169" i="1"/>
  <c r="O169" i="1" s="1"/>
  <c r="N168" i="1"/>
  <c r="M168" i="1"/>
  <c r="L168" i="1"/>
  <c r="K168" i="1"/>
  <c r="J168" i="1"/>
  <c r="I168" i="1"/>
  <c r="F168" i="1"/>
  <c r="O168" i="1" s="1"/>
  <c r="N167" i="1"/>
  <c r="M167" i="1"/>
  <c r="L167" i="1"/>
  <c r="K167" i="1"/>
  <c r="J167" i="1"/>
  <c r="I167" i="1"/>
  <c r="F167" i="1"/>
  <c r="O167" i="1" s="1"/>
  <c r="N166" i="1"/>
  <c r="M166" i="1"/>
  <c r="L166" i="1"/>
  <c r="K166" i="1"/>
  <c r="J166" i="1"/>
  <c r="I166" i="1"/>
  <c r="F166" i="1"/>
  <c r="O166" i="1" s="1"/>
  <c r="N165" i="1"/>
  <c r="M165" i="1"/>
  <c r="L165" i="1"/>
  <c r="K165" i="1"/>
  <c r="J165" i="1"/>
  <c r="I165" i="1"/>
  <c r="F165" i="1"/>
  <c r="O165" i="1" s="1"/>
  <c r="N164" i="1"/>
  <c r="M164" i="1"/>
  <c r="L164" i="1"/>
  <c r="K164" i="1"/>
  <c r="J164" i="1"/>
  <c r="I164" i="1"/>
  <c r="F164" i="1"/>
  <c r="O164" i="1" s="1"/>
  <c r="N163" i="1"/>
  <c r="M163" i="1"/>
  <c r="L163" i="1"/>
  <c r="K163" i="1"/>
  <c r="J163" i="1"/>
  <c r="I163" i="1"/>
  <c r="F163" i="1"/>
  <c r="O163" i="1" s="1"/>
  <c r="N162" i="1"/>
  <c r="M162" i="1"/>
  <c r="L162" i="1"/>
  <c r="K162" i="1"/>
  <c r="J162" i="1"/>
  <c r="I162" i="1"/>
  <c r="F162" i="1"/>
  <c r="O162" i="1" s="1"/>
  <c r="N161" i="1"/>
  <c r="M161" i="1"/>
  <c r="L161" i="1"/>
  <c r="K161" i="1"/>
  <c r="J161" i="1"/>
  <c r="I161" i="1"/>
  <c r="F161" i="1"/>
  <c r="O161" i="1" s="1"/>
  <c r="N160" i="1"/>
  <c r="M160" i="1"/>
  <c r="L160" i="1"/>
  <c r="K160" i="1"/>
  <c r="J160" i="1"/>
  <c r="I160" i="1"/>
  <c r="F160" i="1"/>
  <c r="O160" i="1" s="1"/>
  <c r="N159" i="1"/>
  <c r="M159" i="1"/>
  <c r="L159" i="1"/>
  <c r="K159" i="1"/>
  <c r="J159" i="1"/>
  <c r="I159" i="1"/>
  <c r="F159" i="1"/>
  <c r="O159" i="1" s="1"/>
  <c r="N158" i="1"/>
  <c r="M158" i="1"/>
  <c r="L158" i="1"/>
  <c r="K158" i="1"/>
  <c r="J158" i="1"/>
  <c r="I158" i="1"/>
  <c r="F158" i="1"/>
  <c r="O158" i="1" s="1"/>
  <c r="N157" i="1"/>
  <c r="M157" i="1"/>
  <c r="L157" i="1"/>
  <c r="K157" i="1"/>
  <c r="J157" i="1"/>
  <c r="I157" i="1"/>
  <c r="F157" i="1"/>
  <c r="O157" i="1" s="1"/>
  <c r="N156" i="1"/>
  <c r="M156" i="1"/>
  <c r="L156" i="1"/>
  <c r="K156" i="1"/>
  <c r="J156" i="1"/>
  <c r="I156" i="1"/>
  <c r="F156" i="1"/>
  <c r="O156" i="1" s="1"/>
  <c r="N155" i="1"/>
  <c r="M155" i="1"/>
  <c r="L155" i="1"/>
  <c r="K155" i="1"/>
  <c r="J155" i="1"/>
  <c r="I155" i="1"/>
  <c r="F155" i="1"/>
  <c r="O155" i="1" s="1"/>
  <c r="N154" i="1"/>
  <c r="M154" i="1"/>
  <c r="L154" i="1"/>
  <c r="K154" i="1"/>
  <c r="J154" i="1"/>
  <c r="I154" i="1"/>
  <c r="F154" i="1"/>
  <c r="O154" i="1" s="1"/>
  <c r="N153" i="1"/>
  <c r="M153" i="1"/>
  <c r="L153" i="1"/>
  <c r="K153" i="1"/>
  <c r="J153" i="1"/>
  <c r="I153" i="1"/>
  <c r="F153" i="1"/>
  <c r="O153" i="1" s="1"/>
  <c r="N152" i="1"/>
  <c r="M152" i="1"/>
  <c r="L152" i="1"/>
  <c r="K152" i="1"/>
  <c r="J152" i="1"/>
  <c r="I152" i="1"/>
  <c r="F152" i="1"/>
  <c r="O152" i="1" s="1"/>
  <c r="N151" i="1"/>
  <c r="M151" i="1"/>
  <c r="L151" i="1"/>
  <c r="K151" i="1"/>
  <c r="J151" i="1"/>
  <c r="I151" i="1"/>
  <c r="F151" i="1"/>
  <c r="O151" i="1" s="1"/>
  <c r="N150" i="1"/>
  <c r="M150" i="1"/>
  <c r="L150" i="1"/>
  <c r="K150" i="1"/>
  <c r="J150" i="1"/>
  <c r="I150" i="1"/>
  <c r="F150" i="1"/>
  <c r="O150" i="1" s="1"/>
  <c r="N149" i="1"/>
  <c r="M149" i="1"/>
  <c r="L149" i="1"/>
  <c r="K149" i="1"/>
  <c r="J149" i="1"/>
  <c r="I149" i="1"/>
  <c r="F149" i="1"/>
  <c r="O149" i="1" s="1"/>
  <c r="N148" i="1"/>
  <c r="M148" i="1"/>
  <c r="L148" i="1"/>
  <c r="K148" i="1"/>
  <c r="J148" i="1"/>
  <c r="I148" i="1"/>
  <c r="F148" i="1"/>
  <c r="O148" i="1" s="1"/>
  <c r="N147" i="1"/>
  <c r="M147" i="1"/>
  <c r="L147" i="1"/>
  <c r="K147" i="1"/>
  <c r="J147" i="1"/>
  <c r="I147" i="1"/>
  <c r="F147" i="1"/>
  <c r="O147" i="1" s="1"/>
  <c r="N146" i="1"/>
  <c r="M146" i="1"/>
  <c r="L146" i="1"/>
  <c r="K146" i="1"/>
  <c r="J146" i="1"/>
  <c r="I146" i="1"/>
  <c r="F146" i="1"/>
  <c r="O146" i="1" s="1"/>
  <c r="N145" i="1"/>
  <c r="M145" i="1"/>
  <c r="L145" i="1"/>
  <c r="K145" i="1"/>
  <c r="J145" i="1"/>
  <c r="I145" i="1"/>
  <c r="F145" i="1"/>
  <c r="O145" i="1" s="1"/>
  <c r="N144" i="1"/>
  <c r="M144" i="1"/>
  <c r="L144" i="1"/>
  <c r="K144" i="1"/>
  <c r="J144" i="1"/>
  <c r="I144" i="1"/>
  <c r="F144" i="1"/>
  <c r="O144" i="1" s="1"/>
  <c r="N143" i="1"/>
  <c r="M143" i="1"/>
  <c r="L143" i="1"/>
  <c r="K143" i="1"/>
  <c r="J143" i="1"/>
  <c r="I143" i="1"/>
  <c r="F143" i="1"/>
  <c r="O143" i="1" s="1"/>
  <c r="N142" i="1"/>
  <c r="M142" i="1"/>
  <c r="L142" i="1"/>
  <c r="K142" i="1"/>
  <c r="J142" i="1"/>
  <c r="I142" i="1"/>
  <c r="F142" i="1"/>
  <c r="O142" i="1" s="1"/>
  <c r="N141" i="1"/>
  <c r="M141" i="1"/>
  <c r="L141" i="1"/>
  <c r="K141" i="1"/>
  <c r="J141" i="1"/>
  <c r="I141" i="1"/>
  <c r="F141" i="1"/>
  <c r="O141" i="1" s="1"/>
  <c r="N140" i="1"/>
  <c r="M140" i="1"/>
  <c r="L140" i="1"/>
  <c r="K140" i="1"/>
  <c r="J140" i="1"/>
  <c r="I140" i="1"/>
  <c r="F140" i="1"/>
  <c r="O140" i="1" s="1"/>
  <c r="N139" i="1"/>
  <c r="M139" i="1"/>
  <c r="L139" i="1"/>
  <c r="K139" i="1"/>
  <c r="J139" i="1"/>
  <c r="I139" i="1"/>
  <c r="F139" i="1"/>
  <c r="O139" i="1" s="1"/>
  <c r="N138" i="1"/>
  <c r="M138" i="1"/>
  <c r="L138" i="1"/>
  <c r="K138" i="1"/>
  <c r="J138" i="1"/>
  <c r="I138" i="1"/>
  <c r="F138" i="1"/>
  <c r="O138" i="1" s="1"/>
  <c r="N137" i="1"/>
  <c r="M137" i="1"/>
  <c r="L137" i="1"/>
  <c r="K137" i="1"/>
  <c r="J137" i="1"/>
  <c r="I137" i="1"/>
  <c r="F137" i="1"/>
  <c r="O137" i="1" s="1"/>
  <c r="N136" i="1"/>
  <c r="M136" i="1"/>
  <c r="L136" i="1"/>
  <c r="K136" i="1"/>
  <c r="J136" i="1"/>
  <c r="I136" i="1"/>
  <c r="F136" i="1"/>
  <c r="O136" i="1" s="1"/>
  <c r="N135" i="1"/>
  <c r="M135" i="1"/>
  <c r="L135" i="1"/>
  <c r="K135" i="1"/>
  <c r="J135" i="1"/>
  <c r="I135" i="1"/>
  <c r="F135" i="1"/>
  <c r="O135" i="1" s="1"/>
  <c r="N134" i="1"/>
  <c r="M134" i="1"/>
  <c r="L134" i="1"/>
  <c r="K134" i="1"/>
  <c r="J134" i="1"/>
  <c r="I134" i="1"/>
  <c r="F134" i="1"/>
  <c r="O134" i="1" s="1"/>
  <c r="N133" i="1"/>
  <c r="M133" i="1"/>
  <c r="L133" i="1"/>
  <c r="K133" i="1"/>
  <c r="J133" i="1"/>
  <c r="I133" i="1"/>
  <c r="F133" i="1"/>
  <c r="O133" i="1" s="1"/>
  <c r="N132" i="1"/>
  <c r="M132" i="1"/>
  <c r="L132" i="1"/>
  <c r="K132" i="1"/>
  <c r="J132" i="1"/>
  <c r="I132" i="1"/>
  <c r="F132" i="1"/>
  <c r="O132" i="1" s="1"/>
  <c r="N131" i="1"/>
  <c r="M131" i="1"/>
  <c r="L131" i="1"/>
  <c r="K131" i="1"/>
  <c r="J131" i="1"/>
  <c r="I131" i="1"/>
  <c r="F131" i="1"/>
  <c r="O131" i="1" s="1"/>
  <c r="N130" i="1"/>
  <c r="M130" i="1"/>
  <c r="L130" i="1"/>
  <c r="K130" i="1"/>
  <c r="J130" i="1"/>
  <c r="I130" i="1"/>
  <c r="F130" i="1"/>
  <c r="O130" i="1" s="1"/>
  <c r="N129" i="1"/>
  <c r="M129" i="1"/>
  <c r="L129" i="1"/>
  <c r="K129" i="1"/>
  <c r="J129" i="1"/>
  <c r="I129" i="1"/>
  <c r="F129" i="1"/>
  <c r="O129" i="1" s="1"/>
  <c r="N128" i="1"/>
  <c r="M128" i="1"/>
  <c r="L128" i="1"/>
  <c r="K128" i="1"/>
  <c r="J128" i="1"/>
  <c r="I128" i="1"/>
  <c r="F128" i="1"/>
  <c r="O128" i="1" s="1"/>
  <c r="N127" i="1"/>
  <c r="M127" i="1"/>
  <c r="L127" i="1"/>
  <c r="K127" i="1"/>
  <c r="J127" i="1"/>
  <c r="I127" i="1"/>
  <c r="F127" i="1"/>
  <c r="O127" i="1" s="1"/>
  <c r="N126" i="1"/>
  <c r="M126" i="1"/>
  <c r="L126" i="1"/>
  <c r="K126" i="1"/>
  <c r="J126" i="1"/>
  <c r="I126" i="1"/>
  <c r="F126" i="1"/>
  <c r="O126" i="1" s="1"/>
  <c r="N125" i="1"/>
  <c r="M125" i="1"/>
  <c r="L125" i="1"/>
  <c r="K125" i="1"/>
  <c r="J125" i="1"/>
  <c r="I125" i="1"/>
  <c r="F125" i="1"/>
  <c r="O125" i="1" s="1"/>
  <c r="N124" i="1"/>
  <c r="M124" i="1"/>
  <c r="L124" i="1"/>
  <c r="K124" i="1"/>
  <c r="J124" i="1"/>
  <c r="I124" i="1"/>
  <c r="F124" i="1"/>
  <c r="O124" i="1" s="1"/>
  <c r="N123" i="1"/>
  <c r="M123" i="1"/>
  <c r="L123" i="1"/>
  <c r="K123" i="1"/>
  <c r="J123" i="1"/>
  <c r="I123" i="1"/>
  <c r="F123" i="1"/>
  <c r="O123" i="1" s="1"/>
  <c r="N122" i="1"/>
  <c r="M122" i="1"/>
  <c r="L122" i="1"/>
  <c r="K122" i="1"/>
  <c r="J122" i="1"/>
  <c r="I122" i="1"/>
  <c r="F122" i="1"/>
  <c r="O122" i="1" s="1"/>
  <c r="N121" i="1"/>
  <c r="M121" i="1"/>
  <c r="L121" i="1"/>
  <c r="K121" i="1"/>
  <c r="J121" i="1"/>
  <c r="I121" i="1"/>
  <c r="F121" i="1"/>
  <c r="O121" i="1" s="1"/>
  <c r="N120" i="1"/>
  <c r="M120" i="1"/>
  <c r="L120" i="1"/>
  <c r="K120" i="1"/>
  <c r="J120" i="1"/>
  <c r="I120" i="1"/>
  <c r="F120" i="1"/>
  <c r="O120" i="1" s="1"/>
  <c r="N119" i="1"/>
  <c r="M119" i="1"/>
  <c r="L119" i="1"/>
  <c r="K119" i="1"/>
  <c r="J119" i="1"/>
  <c r="I119" i="1"/>
  <c r="F119" i="1"/>
  <c r="O119" i="1" s="1"/>
  <c r="N118" i="1"/>
  <c r="M118" i="1"/>
  <c r="L118" i="1"/>
  <c r="K118" i="1"/>
  <c r="J118" i="1"/>
  <c r="I118" i="1"/>
  <c r="F118" i="1"/>
  <c r="O118" i="1" s="1"/>
  <c r="N117" i="1"/>
  <c r="M117" i="1"/>
  <c r="L117" i="1"/>
  <c r="K117" i="1"/>
  <c r="J117" i="1"/>
  <c r="I117" i="1"/>
  <c r="F117" i="1"/>
  <c r="O117" i="1" s="1"/>
  <c r="N116" i="1"/>
  <c r="M116" i="1"/>
  <c r="L116" i="1"/>
  <c r="K116" i="1"/>
  <c r="J116" i="1"/>
  <c r="I116" i="1"/>
  <c r="F116" i="1"/>
  <c r="O116" i="1" s="1"/>
  <c r="N115" i="1"/>
  <c r="M115" i="1"/>
  <c r="L115" i="1"/>
  <c r="K115" i="1"/>
  <c r="J115" i="1"/>
  <c r="I115" i="1"/>
  <c r="F115" i="1"/>
  <c r="O115" i="1" s="1"/>
  <c r="N114" i="1"/>
  <c r="M114" i="1"/>
  <c r="L114" i="1"/>
  <c r="K114" i="1"/>
  <c r="J114" i="1"/>
  <c r="I114" i="1"/>
  <c r="F114" i="1"/>
  <c r="O114" i="1" s="1"/>
  <c r="N113" i="1"/>
  <c r="M113" i="1"/>
  <c r="L113" i="1"/>
  <c r="K113" i="1"/>
  <c r="J113" i="1"/>
  <c r="I113" i="1"/>
  <c r="F113" i="1"/>
  <c r="O113" i="1" s="1"/>
  <c r="N112" i="1"/>
  <c r="M112" i="1"/>
  <c r="L112" i="1"/>
  <c r="K112" i="1"/>
  <c r="J112" i="1"/>
  <c r="I112" i="1"/>
  <c r="F112" i="1"/>
  <c r="O112" i="1" s="1"/>
  <c r="N111" i="1"/>
  <c r="M111" i="1"/>
  <c r="L111" i="1"/>
  <c r="K111" i="1"/>
  <c r="J111" i="1"/>
  <c r="I111" i="1"/>
  <c r="F111" i="1"/>
  <c r="O111" i="1" s="1"/>
  <c r="N110" i="1"/>
  <c r="M110" i="1"/>
  <c r="L110" i="1"/>
  <c r="K110" i="1"/>
  <c r="J110" i="1"/>
  <c r="I110" i="1"/>
  <c r="F110" i="1"/>
  <c r="O110" i="1" s="1"/>
  <c r="N109" i="1"/>
  <c r="M109" i="1"/>
  <c r="L109" i="1"/>
  <c r="K109" i="1"/>
  <c r="J109" i="1"/>
  <c r="I109" i="1"/>
  <c r="F109" i="1"/>
  <c r="O109" i="1" s="1"/>
  <c r="N108" i="1"/>
  <c r="M108" i="1"/>
  <c r="L108" i="1"/>
  <c r="K108" i="1"/>
  <c r="J108" i="1"/>
  <c r="I108" i="1"/>
  <c r="F108" i="1"/>
  <c r="O108" i="1" s="1"/>
  <c r="N107" i="1"/>
  <c r="M107" i="1"/>
  <c r="L107" i="1"/>
  <c r="K107" i="1"/>
  <c r="J107" i="1"/>
  <c r="I107" i="1"/>
  <c r="F107" i="1"/>
  <c r="O107" i="1" s="1"/>
  <c r="N106" i="1"/>
  <c r="M106" i="1"/>
  <c r="L106" i="1"/>
  <c r="K106" i="1"/>
  <c r="J106" i="1"/>
  <c r="I106" i="1"/>
  <c r="F106" i="1"/>
  <c r="O106" i="1" s="1"/>
  <c r="N105" i="1"/>
  <c r="M105" i="1"/>
  <c r="L105" i="1"/>
  <c r="K105" i="1"/>
  <c r="J105" i="1"/>
  <c r="I105" i="1"/>
  <c r="F105" i="1"/>
  <c r="O105" i="1" s="1"/>
  <c r="N104" i="1"/>
  <c r="M104" i="1"/>
  <c r="L104" i="1"/>
  <c r="K104" i="1"/>
  <c r="J104" i="1"/>
  <c r="I104" i="1"/>
  <c r="F104" i="1"/>
  <c r="O104" i="1" s="1"/>
  <c r="N103" i="1"/>
  <c r="M103" i="1"/>
  <c r="L103" i="1"/>
  <c r="K103" i="1"/>
  <c r="J103" i="1"/>
  <c r="I103" i="1"/>
  <c r="F103" i="1"/>
  <c r="O103" i="1" s="1"/>
  <c r="N102" i="1"/>
  <c r="M102" i="1"/>
  <c r="L102" i="1"/>
  <c r="K102" i="1"/>
  <c r="J102" i="1"/>
  <c r="I102" i="1"/>
  <c r="F102" i="1"/>
  <c r="O102" i="1" s="1"/>
  <c r="N101" i="1"/>
  <c r="M101" i="1"/>
  <c r="L101" i="1"/>
  <c r="K101" i="1"/>
  <c r="J101" i="1"/>
  <c r="I101" i="1"/>
  <c r="F101" i="1"/>
  <c r="O101" i="1" s="1"/>
  <c r="N100" i="1"/>
  <c r="M100" i="1"/>
  <c r="L100" i="1"/>
  <c r="K100" i="1"/>
  <c r="J100" i="1"/>
  <c r="I100" i="1"/>
  <c r="F100" i="1"/>
  <c r="O100" i="1" s="1"/>
  <c r="N99" i="1"/>
  <c r="M99" i="1"/>
  <c r="L99" i="1"/>
  <c r="K99" i="1"/>
  <c r="J99" i="1"/>
  <c r="I99" i="1"/>
  <c r="F99" i="1"/>
  <c r="O99" i="1" s="1"/>
  <c r="N98" i="1"/>
  <c r="M98" i="1"/>
  <c r="L98" i="1"/>
  <c r="K98" i="1"/>
  <c r="J98" i="1"/>
  <c r="I98" i="1"/>
  <c r="F98" i="1"/>
  <c r="O98" i="1" s="1"/>
  <c r="N97" i="1"/>
  <c r="M97" i="1"/>
  <c r="L97" i="1"/>
  <c r="K97" i="1"/>
  <c r="J97" i="1"/>
  <c r="I97" i="1"/>
  <c r="F97" i="1"/>
  <c r="O97" i="1" s="1"/>
  <c r="N96" i="1"/>
  <c r="M96" i="1"/>
  <c r="L96" i="1"/>
  <c r="K96" i="1"/>
  <c r="J96" i="1"/>
  <c r="I96" i="1"/>
  <c r="F96" i="1"/>
  <c r="O96" i="1" s="1"/>
  <c r="N95" i="1"/>
  <c r="M95" i="1"/>
  <c r="L95" i="1"/>
  <c r="K95" i="1"/>
  <c r="J95" i="1"/>
  <c r="I95" i="1"/>
  <c r="F95" i="1"/>
  <c r="O95" i="1" s="1"/>
  <c r="N94" i="1"/>
  <c r="M94" i="1"/>
  <c r="L94" i="1"/>
  <c r="K94" i="1"/>
  <c r="J94" i="1"/>
  <c r="I94" i="1"/>
  <c r="F94" i="1"/>
  <c r="O94" i="1" s="1"/>
  <c r="N93" i="1"/>
  <c r="M93" i="1"/>
  <c r="L93" i="1"/>
  <c r="K93" i="1"/>
  <c r="J93" i="1"/>
  <c r="I93" i="1"/>
  <c r="F93" i="1"/>
  <c r="O93" i="1" s="1"/>
  <c r="N92" i="1"/>
  <c r="M92" i="1"/>
  <c r="L92" i="1"/>
  <c r="K92" i="1"/>
  <c r="J92" i="1"/>
  <c r="I92" i="1"/>
  <c r="F92" i="1"/>
  <c r="O92" i="1" s="1"/>
  <c r="N91" i="1"/>
  <c r="M91" i="1"/>
  <c r="L91" i="1"/>
  <c r="K91" i="1"/>
  <c r="J91" i="1"/>
  <c r="I91" i="1"/>
  <c r="F91" i="1"/>
  <c r="O91" i="1" s="1"/>
  <c r="N90" i="1"/>
  <c r="M90" i="1"/>
  <c r="L90" i="1"/>
  <c r="K90" i="1"/>
  <c r="J90" i="1"/>
  <c r="I90" i="1"/>
  <c r="F90" i="1"/>
  <c r="O90" i="1" s="1"/>
  <c r="N89" i="1"/>
  <c r="M89" i="1"/>
  <c r="L89" i="1"/>
  <c r="K89" i="1"/>
  <c r="J89" i="1"/>
  <c r="I89" i="1"/>
  <c r="F89" i="1"/>
  <c r="O89" i="1" s="1"/>
  <c r="N88" i="1"/>
  <c r="M88" i="1"/>
  <c r="L88" i="1"/>
  <c r="K88" i="1"/>
  <c r="J88" i="1"/>
  <c r="I88" i="1"/>
  <c r="F88" i="1"/>
  <c r="O88" i="1" s="1"/>
  <c r="N87" i="1"/>
  <c r="M87" i="1"/>
  <c r="L87" i="1"/>
  <c r="K87" i="1"/>
  <c r="J87" i="1"/>
  <c r="I87" i="1"/>
  <c r="F87" i="1"/>
  <c r="O87" i="1" s="1"/>
  <c r="N86" i="1"/>
  <c r="M86" i="1"/>
  <c r="L86" i="1"/>
  <c r="K86" i="1"/>
  <c r="J86" i="1"/>
  <c r="I86" i="1"/>
  <c r="F86" i="1"/>
  <c r="O86" i="1" s="1"/>
  <c r="N85" i="1"/>
  <c r="M85" i="1"/>
  <c r="L85" i="1"/>
  <c r="K85" i="1"/>
  <c r="J85" i="1"/>
  <c r="I85" i="1"/>
  <c r="F85" i="1"/>
  <c r="O85" i="1" s="1"/>
  <c r="N84" i="1"/>
  <c r="M84" i="1"/>
  <c r="L84" i="1"/>
  <c r="K84" i="1"/>
  <c r="J84" i="1"/>
  <c r="I84" i="1"/>
  <c r="F84" i="1"/>
  <c r="O84" i="1" s="1"/>
  <c r="N83" i="1"/>
  <c r="M83" i="1"/>
  <c r="L83" i="1"/>
  <c r="K83" i="1"/>
  <c r="J83" i="1"/>
  <c r="I83" i="1"/>
  <c r="F83" i="1"/>
  <c r="O83" i="1" s="1"/>
  <c r="N82" i="1"/>
  <c r="M82" i="1"/>
  <c r="L82" i="1"/>
  <c r="K82" i="1"/>
  <c r="J82" i="1"/>
  <c r="I82" i="1"/>
  <c r="F82" i="1"/>
  <c r="O82" i="1" s="1"/>
  <c r="N81" i="1"/>
  <c r="M81" i="1"/>
  <c r="L81" i="1"/>
  <c r="K81" i="1"/>
  <c r="J81" i="1"/>
  <c r="I81" i="1"/>
  <c r="F81" i="1"/>
  <c r="O81" i="1" s="1"/>
  <c r="N80" i="1"/>
  <c r="M80" i="1"/>
  <c r="L80" i="1"/>
  <c r="K80" i="1"/>
  <c r="J80" i="1"/>
  <c r="I80" i="1"/>
  <c r="F80" i="1"/>
  <c r="O80" i="1" s="1"/>
  <c r="N79" i="1"/>
  <c r="M79" i="1"/>
  <c r="L79" i="1"/>
  <c r="K79" i="1"/>
  <c r="J79" i="1"/>
  <c r="I79" i="1"/>
  <c r="F79" i="1"/>
  <c r="O79" i="1" s="1"/>
  <c r="N78" i="1"/>
  <c r="M78" i="1"/>
  <c r="L78" i="1"/>
  <c r="K78" i="1"/>
  <c r="J78" i="1"/>
  <c r="I78" i="1"/>
  <c r="F78" i="1"/>
  <c r="O78" i="1" s="1"/>
  <c r="N77" i="1"/>
  <c r="M77" i="1"/>
  <c r="L77" i="1"/>
  <c r="K77" i="1"/>
  <c r="J77" i="1"/>
  <c r="I77" i="1"/>
  <c r="F77" i="1"/>
  <c r="O77" i="1" s="1"/>
  <c r="N76" i="1"/>
  <c r="M76" i="1"/>
  <c r="L76" i="1"/>
  <c r="K76" i="1"/>
  <c r="J76" i="1"/>
  <c r="I76" i="1"/>
  <c r="F76" i="1"/>
  <c r="O76" i="1" s="1"/>
  <c r="N75" i="1"/>
  <c r="M75" i="1"/>
  <c r="L75" i="1"/>
  <c r="K75" i="1"/>
  <c r="J75" i="1"/>
  <c r="I75" i="1"/>
  <c r="F75" i="1"/>
  <c r="O75" i="1" s="1"/>
  <c r="N74" i="1"/>
  <c r="M74" i="1"/>
  <c r="L74" i="1"/>
  <c r="K74" i="1"/>
  <c r="J74" i="1"/>
  <c r="I74" i="1"/>
  <c r="F74" i="1"/>
  <c r="O74" i="1" s="1"/>
  <c r="N73" i="1"/>
  <c r="M73" i="1"/>
  <c r="L73" i="1"/>
  <c r="K73" i="1"/>
  <c r="J73" i="1"/>
  <c r="I73" i="1"/>
  <c r="F73" i="1"/>
  <c r="O73" i="1" s="1"/>
  <c r="N72" i="1"/>
  <c r="M72" i="1"/>
  <c r="L72" i="1"/>
  <c r="K72" i="1"/>
  <c r="J72" i="1"/>
  <c r="I72" i="1"/>
  <c r="F72" i="1"/>
  <c r="O72" i="1" s="1"/>
  <c r="N71" i="1"/>
  <c r="M71" i="1"/>
  <c r="L71" i="1"/>
  <c r="K71" i="1"/>
  <c r="J71" i="1"/>
  <c r="I71" i="1"/>
  <c r="F71" i="1"/>
  <c r="O71" i="1" s="1"/>
  <c r="N70" i="1"/>
  <c r="M70" i="1"/>
  <c r="L70" i="1"/>
  <c r="K70" i="1"/>
  <c r="J70" i="1"/>
  <c r="I70" i="1"/>
  <c r="F70" i="1"/>
  <c r="O70" i="1" s="1"/>
  <c r="N69" i="1"/>
  <c r="M69" i="1"/>
  <c r="L69" i="1"/>
  <c r="K69" i="1"/>
  <c r="J69" i="1"/>
  <c r="I69" i="1"/>
  <c r="F69" i="1"/>
  <c r="O69" i="1" s="1"/>
  <c r="N68" i="1"/>
  <c r="M68" i="1"/>
  <c r="L68" i="1"/>
  <c r="K68" i="1"/>
  <c r="J68" i="1"/>
  <c r="I68" i="1"/>
  <c r="F68" i="1"/>
  <c r="O68" i="1" s="1"/>
  <c r="N67" i="1"/>
  <c r="M67" i="1"/>
  <c r="L67" i="1"/>
  <c r="K67" i="1"/>
  <c r="J67" i="1"/>
  <c r="I67" i="1"/>
  <c r="F67" i="1"/>
  <c r="O67" i="1" s="1"/>
  <c r="N66" i="1"/>
  <c r="M66" i="1"/>
  <c r="L66" i="1"/>
  <c r="K66" i="1"/>
  <c r="J66" i="1"/>
  <c r="I66" i="1"/>
  <c r="F66" i="1"/>
  <c r="O66" i="1" s="1"/>
  <c r="N65" i="1"/>
  <c r="M65" i="1"/>
  <c r="L65" i="1"/>
  <c r="K65" i="1"/>
  <c r="J65" i="1"/>
  <c r="I65" i="1"/>
  <c r="F65" i="1"/>
  <c r="O65" i="1" s="1"/>
  <c r="N64" i="1"/>
  <c r="M64" i="1"/>
  <c r="L64" i="1"/>
  <c r="K64" i="1"/>
  <c r="J64" i="1"/>
  <c r="I64" i="1"/>
  <c r="F64" i="1"/>
  <c r="O64" i="1" s="1"/>
  <c r="N63" i="1"/>
  <c r="M63" i="1"/>
  <c r="L63" i="1"/>
  <c r="K63" i="1"/>
  <c r="J63" i="1"/>
  <c r="I63" i="1"/>
  <c r="F63" i="1"/>
  <c r="O63" i="1" s="1"/>
  <c r="N62" i="1"/>
  <c r="M62" i="1"/>
  <c r="L62" i="1"/>
  <c r="K62" i="1"/>
  <c r="J62" i="1"/>
  <c r="I62" i="1"/>
  <c r="F62" i="1"/>
  <c r="O62" i="1" s="1"/>
  <c r="N61" i="1"/>
  <c r="M61" i="1"/>
  <c r="L61" i="1"/>
  <c r="K61" i="1"/>
  <c r="J61" i="1"/>
  <c r="I61" i="1"/>
  <c r="F61" i="1"/>
  <c r="O61" i="1" s="1"/>
  <c r="N60" i="1"/>
  <c r="M60" i="1"/>
  <c r="L60" i="1"/>
  <c r="K60" i="1"/>
  <c r="J60" i="1"/>
  <c r="I60" i="1"/>
  <c r="F60" i="1"/>
  <c r="O60" i="1" s="1"/>
  <c r="N59" i="1"/>
  <c r="M59" i="1"/>
  <c r="L59" i="1"/>
  <c r="K59" i="1"/>
  <c r="J59" i="1"/>
  <c r="I59" i="1"/>
  <c r="F59" i="1"/>
  <c r="O59" i="1" s="1"/>
  <c r="N58" i="1"/>
  <c r="M58" i="1"/>
  <c r="L58" i="1"/>
  <c r="K58" i="1"/>
  <c r="J58" i="1"/>
  <c r="I58" i="1"/>
  <c r="F58" i="1"/>
  <c r="O58" i="1" s="1"/>
  <c r="N57" i="1"/>
  <c r="M57" i="1"/>
  <c r="L57" i="1"/>
  <c r="K57" i="1"/>
  <c r="J57" i="1"/>
  <c r="I57" i="1"/>
  <c r="F57" i="1"/>
  <c r="O57" i="1" s="1"/>
  <c r="N56" i="1"/>
  <c r="M56" i="1"/>
  <c r="L56" i="1"/>
  <c r="K56" i="1"/>
  <c r="J56" i="1"/>
  <c r="I56" i="1"/>
  <c r="F56" i="1"/>
  <c r="O56" i="1" s="1"/>
  <c r="N55" i="1"/>
  <c r="M55" i="1"/>
  <c r="L55" i="1"/>
  <c r="K55" i="1"/>
  <c r="J55" i="1"/>
  <c r="I55" i="1"/>
  <c r="F55" i="1"/>
  <c r="O55" i="1" s="1"/>
  <c r="N54" i="1"/>
  <c r="M54" i="1"/>
  <c r="L54" i="1"/>
  <c r="K54" i="1"/>
  <c r="J54" i="1"/>
  <c r="I54" i="1"/>
  <c r="F54" i="1"/>
  <c r="O54" i="1" s="1"/>
  <c r="N53" i="1"/>
  <c r="M53" i="1"/>
  <c r="L53" i="1"/>
  <c r="K53" i="1"/>
  <c r="J53" i="1"/>
  <c r="I53" i="1"/>
  <c r="F53" i="1"/>
  <c r="O53" i="1" s="1"/>
  <c r="N52" i="1"/>
  <c r="M52" i="1"/>
  <c r="L52" i="1"/>
  <c r="K52" i="1"/>
  <c r="J52" i="1"/>
  <c r="I52" i="1"/>
  <c r="F52" i="1"/>
  <c r="O52" i="1" s="1"/>
  <c r="N51" i="1"/>
  <c r="M51" i="1"/>
  <c r="L51" i="1"/>
  <c r="K51" i="1"/>
  <c r="J51" i="1"/>
  <c r="I51" i="1"/>
  <c r="F51" i="1"/>
  <c r="O51" i="1" s="1"/>
  <c r="N50" i="1"/>
  <c r="M50" i="1"/>
  <c r="L50" i="1"/>
  <c r="K50" i="1"/>
  <c r="J50" i="1"/>
  <c r="I50" i="1"/>
  <c r="F50" i="1"/>
  <c r="O50" i="1" s="1"/>
  <c r="N49" i="1"/>
  <c r="M49" i="1"/>
  <c r="L49" i="1"/>
  <c r="K49" i="1"/>
  <c r="J49" i="1"/>
  <c r="I49" i="1"/>
  <c r="F49" i="1"/>
  <c r="O49" i="1" s="1"/>
  <c r="N48" i="1"/>
  <c r="M48" i="1"/>
  <c r="L48" i="1"/>
  <c r="K48" i="1"/>
  <c r="J48" i="1"/>
  <c r="I48" i="1"/>
  <c r="F48" i="1"/>
  <c r="O48" i="1" s="1"/>
  <c r="N47" i="1"/>
  <c r="M47" i="1"/>
  <c r="L47" i="1"/>
  <c r="K47" i="1"/>
  <c r="J47" i="1"/>
  <c r="I47" i="1"/>
  <c r="F47" i="1"/>
  <c r="O47" i="1" s="1"/>
  <c r="N46" i="1"/>
  <c r="M46" i="1"/>
  <c r="L46" i="1"/>
  <c r="K46" i="1"/>
  <c r="J46" i="1"/>
  <c r="I46" i="1"/>
  <c r="F46" i="1"/>
  <c r="O46" i="1" s="1"/>
  <c r="N45" i="1"/>
  <c r="M45" i="1"/>
  <c r="L45" i="1"/>
  <c r="K45" i="1"/>
  <c r="J45" i="1"/>
  <c r="I45" i="1"/>
  <c r="F45" i="1"/>
  <c r="O45" i="1" s="1"/>
  <c r="N44" i="1"/>
  <c r="M44" i="1"/>
  <c r="L44" i="1"/>
  <c r="K44" i="1"/>
  <c r="J44" i="1"/>
  <c r="I44" i="1"/>
  <c r="F44" i="1"/>
  <c r="O44" i="1" s="1"/>
  <c r="N43" i="1"/>
  <c r="M43" i="1"/>
  <c r="L43" i="1"/>
  <c r="K43" i="1"/>
  <c r="J43" i="1"/>
  <c r="I43" i="1"/>
  <c r="F43" i="1"/>
  <c r="O43" i="1" s="1"/>
  <c r="N42" i="1"/>
  <c r="M42" i="1"/>
  <c r="L42" i="1"/>
  <c r="K42" i="1"/>
  <c r="J42" i="1"/>
  <c r="I42" i="1"/>
  <c r="F42" i="1"/>
  <c r="O42" i="1" s="1"/>
  <c r="N41" i="1"/>
  <c r="M41" i="1"/>
  <c r="L41" i="1"/>
  <c r="K41" i="1"/>
  <c r="J41" i="1"/>
  <c r="I41" i="1"/>
  <c r="F41" i="1"/>
  <c r="O41" i="1" s="1"/>
  <c r="N40" i="1"/>
  <c r="M40" i="1"/>
  <c r="L40" i="1"/>
  <c r="K40" i="1"/>
  <c r="J40" i="1"/>
  <c r="I40" i="1"/>
  <c r="F40" i="1"/>
  <c r="O40" i="1" s="1"/>
  <c r="N39" i="1"/>
  <c r="M39" i="1"/>
  <c r="L39" i="1"/>
  <c r="K39" i="1"/>
  <c r="J39" i="1"/>
  <c r="I39" i="1"/>
  <c r="F39" i="1"/>
  <c r="O39" i="1" s="1"/>
  <c r="N38" i="1"/>
  <c r="M38" i="1"/>
  <c r="L38" i="1"/>
  <c r="K38" i="1"/>
  <c r="J38" i="1"/>
  <c r="I38" i="1"/>
  <c r="F38" i="1"/>
  <c r="O38" i="1" s="1"/>
  <c r="N37" i="1"/>
  <c r="M37" i="1"/>
  <c r="L37" i="1"/>
  <c r="K37" i="1"/>
  <c r="J37" i="1"/>
  <c r="I37" i="1"/>
  <c r="F37" i="1"/>
  <c r="O37" i="1" s="1"/>
  <c r="N36" i="1"/>
  <c r="M36" i="1"/>
  <c r="L36" i="1"/>
  <c r="K36" i="1"/>
  <c r="J36" i="1"/>
  <c r="I36" i="1"/>
  <c r="F36" i="1"/>
  <c r="O36" i="1" s="1"/>
  <c r="N35" i="1"/>
  <c r="M35" i="1"/>
  <c r="L35" i="1"/>
  <c r="K35" i="1"/>
  <c r="J35" i="1"/>
  <c r="I35" i="1"/>
  <c r="F35" i="1"/>
  <c r="O35" i="1" s="1"/>
  <c r="N34" i="1"/>
  <c r="M34" i="1"/>
  <c r="L34" i="1"/>
  <c r="K34" i="1"/>
  <c r="J34" i="1"/>
  <c r="I34" i="1"/>
  <c r="F34" i="1"/>
  <c r="O34" i="1" s="1"/>
  <c r="N33" i="1"/>
  <c r="M33" i="1"/>
  <c r="L33" i="1"/>
  <c r="K33" i="1"/>
  <c r="J33" i="1"/>
  <c r="I33" i="1"/>
  <c r="F33" i="1"/>
  <c r="O33" i="1" s="1"/>
  <c r="N32" i="1"/>
  <c r="M32" i="1"/>
  <c r="L32" i="1"/>
  <c r="K32" i="1"/>
  <c r="J32" i="1"/>
  <c r="I32" i="1"/>
  <c r="F32" i="1"/>
  <c r="O32" i="1" s="1"/>
  <c r="N31" i="1"/>
  <c r="M31" i="1"/>
  <c r="L31" i="1"/>
  <c r="K31" i="1"/>
  <c r="J31" i="1"/>
  <c r="I31" i="1"/>
  <c r="F31" i="1"/>
  <c r="O31" i="1" s="1"/>
  <c r="N30" i="1"/>
  <c r="M30" i="1"/>
  <c r="L30" i="1"/>
  <c r="K30" i="1"/>
  <c r="J30" i="1"/>
  <c r="I30" i="1"/>
  <c r="F30" i="1"/>
  <c r="O30" i="1" s="1"/>
  <c r="N29" i="1"/>
  <c r="M29" i="1"/>
  <c r="L29" i="1"/>
  <c r="K29" i="1"/>
  <c r="J29" i="1"/>
  <c r="I29" i="1"/>
  <c r="F29" i="1"/>
  <c r="O29" i="1" s="1"/>
  <c r="N28" i="1"/>
  <c r="M28" i="1"/>
  <c r="L28" i="1"/>
  <c r="K28" i="1"/>
  <c r="J28" i="1"/>
  <c r="I28" i="1"/>
  <c r="F28" i="1"/>
  <c r="O28" i="1" s="1"/>
  <c r="N27" i="1"/>
  <c r="M27" i="1"/>
  <c r="L27" i="1"/>
  <c r="K27" i="1"/>
  <c r="J27" i="1"/>
  <c r="I27" i="1"/>
  <c r="F27" i="1"/>
  <c r="O27" i="1" s="1"/>
  <c r="N26" i="1"/>
  <c r="M26" i="1"/>
  <c r="L26" i="1"/>
  <c r="K26" i="1"/>
  <c r="J26" i="1"/>
  <c r="I26" i="1"/>
  <c r="F26" i="1"/>
  <c r="O26" i="1" s="1"/>
  <c r="N25" i="1"/>
  <c r="M25" i="1"/>
  <c r="L25" i="1"/>
  <c r="K25" i="1"/>
  <c r="J25" i="1"/>
  <c r="I25" i="1"/>
  <c r="F25" i="1"/>
  <c r="O25" i="1" s="1"/>
  <c r="N24" i="1"/>
  <c r="M24" i="1"/>
  <c r="L24" i="1"/>
  <c r="K24" i="1"/>
  <c r="J24" i="1"/>
  <c r="I24" i="1"/>
  <c r="F24" i="1"/>
  <c r="O24" i="1" s="1"/>
  <c r="N23" i="1"/>
  <c r="M23" i="1"/>
  <c r="L23" i="1"/>
  <c r="K23" i="1"/>
  <c r="J23" i="1"/>
  <c r="I23" i="1"/>
  <c r="F23" i="1"/>
  <c r="O23" i="1" s="1"/>
  <c r="N22" i="1"/>
  <c r="M22" i="1"/>
  <c r="L22" i="1"/>
  <c r="K22" i="1"/>
  <c r="J22" i="1"/>
  <c r="I22" i="1"/>
  <c r="F22" i="1"/>
  <c r="O22" i="1" s="1"/>
  <c r="N21" i="1"/>
  <c r="M21" i="1"/>
  <c r="L21" i="1"/>
  <c r="K21" i="1"/>
  <c r="J21" i="1"/>
  <c r="I21" i="1"/>
  <c r="F21" i="1"/>
  <c r="O21" i="1" s="1"/>
  <c r="N20" i="1"/>
  <c r="M20" i="1"/>
  <c r="L20" i="1"/>
  <c r="K20" i="1"/>
  <c r="J20" i="1"/>
  <c r="I20" i="1"/>
  <c r="F20" i="1"/>
  <c r="O20" i="1" s="1"/>
  <c r="N19" i="1"/>
  <c r="M19" i="1"/>
  <c r="L19" i="1"/>
  <c r="K19" i="1"/>
  <c r="J19" i="1"/>
  <c r="I19" i="1"/>
  <c r="F19" i="1"/>
  <c r="O19" i="1" s="1"/>
  <c r="N18" i="1"/>
  <c r="M18" i="1"/>
  <c r="L18" i="1"/>
  <c r="K18" i="1"/>
  <c r="J18" i="1"/>
  <c r="I18" i="1"/>
  <c r="F18" i="1"/>
  <c r="O18" i="1" s="1"/>
  <c r="N17" i="1"/>
  <c r="M17" i="1"/>
  <c r="L17" i="1"/>
  <c r="K17" i="1"/>
  <c r="J17" i="1"/>
  <c r="I17" i="1"/>
  <c r="F17" i="1"/>
  <c r="O17" i="1" s="1"/>
  <c r="N16" i="1"/>
  <c r="M16" i="1"/>
  <c r="L16" i="1"/>
  <c r="K16" i="1"/>
  <c r="J16" i="1"/>
  <c r="I16" i="1"/>
  <c r="F16" i="1"/>
  <c r="O16" i="1" s="1"/>
  <c r="N15" i="1"/>
  <c r="M15" i="1"/>
  <c r="L15" i="1"/>
  <c r="K15" i="1"/>
  <c r="J15" i="1"/>
  <c r="I15" i="1"/>
  <c r="F15" i="1"/>
  <c r="O15" i="1" s="1"/>
  <c r="N14" i="1"/>
  <c r="M14" i="1"/>
  <c r="L14" i="1"/>
  <c r="K14" i="1"/>
  <c r="J14" i="1"/>
  <c r="I14" i="1"/>
  <c r="F14" i="1"/>
  <c r="O14" i="1" s="1"/>
  <c r="N13" i="1"/>
  <c r="M13" i="1"/>
  <c r="L13" i="1"/>
  <c r="K13" i="1"/>
  <c r="J13" i="1"/>
  <c r="I13" i="1"/>
  <c r="F13" i="1"/>
  <c r="O13" i="1" s="1"/>
  <c r="N12" i="1"/>
  <c r="M12" i="1"/>
  <c r="L12" i="1"/>
  <c r="K12" i="1"/>
  <c r="J12" i="1"/>
  <c r="I12" i="1"/>
  <c r="F12" i="1"/>
  <c r="O12" i="1" s="1"/>
  <c r="N11" i="1"/>
  <c r="M11" i="1"/>
  <c r="L11" i="1"/>
  <c r="K11" i="1"/>
  <c r="J11" i="1"/>
  <c r="I11" i="1"/>
  <c r="F11" i="1"/>
  <c r="O11" i="1" s="1"/>
  <c r="N10" i="1"/>
  <c r="M10" i="1"/>
  <c r="L10" i="1"/>
  <c r="K10" i="1"/>
  <c r="J10" i="1"/>
  <c r="I10" i="1"/>
  <c r="F10" i="1"/>
  <c r="O10" i="1" s="1"/>
  <c r="N9" i="1"/>
  <c r="M9" i="1"/>
  <c r="L9" i="1"/>
  <c r="K9" i="1"/>
  <c r="J9" i="1"/>
  <c r="I9" i="1"/>
  <c r="F9" i="1"/>
  <c r="O9" i="1" s="1"/>
  <c r="N8" i="1"/>
  <c r="M8" i="1"/>
  <c r="L8" i="1"/>
  <c r="K8" i="1"/>
  <c r="J8" i="1"/>
  <c r="I8" i="1"/>
  <c r="F8" i="1"/>
  <c r="O8" i="1" s="1"/>
  <c r="N7" i="1"/>
  <c r="M7" i="1"/>
  <c r="L7" i="1"/>
  <c r="K7" i="1"/>
  <c r="J7" i="1"/>
  <c r="I7" i="1"/>
  <c r="F7" i="1"/>
  <c r="O7" i="1" s="1"/>
  <c r="N6" i="1"/>
  <c r="M6" i="1"/>
  <c r="L6" i="1"/>
  <c r="K6" i="1"/>
  <c r="J6" i="1"/>
  <c r="I6" i="1"/>
  <c r="F6" i="1"/>
  <c r="O6" i="1" s="1"/>
  <c r="N5" i="1"/>
  <c r="M5" i="1"/>
  <c r="L5" i="1"/>
  <c r="K5" i="1"/>
  <c r="J5" i="1"/>
  <c r="I5" i="1"/>
  <c r="F5" i="1"/>
  <c r="O5" i="1" s="1"/>
  <c r="N4" i="1"/>
  <c r="M4" i="1"/>
  <c r="L4" i="1"/>
  <c r="K4" i="1"/>
  <c r="J4" i="1"/>
  <c r="I4" i="1"/>
  <c r="F4" i="1"/>
  <c r="O4" i="1" s="1"/>
  <c r="N3" i="1"/>
  <c r="M3" i="1"/>
  <c r="K3" i="1"/>
  <c r="J3" i="1"/>
  <c r="I3" i="1"/>
  <c r="F3" i="1"/>
  <c r="O3" i="1" s="1"/>
  <c r="CZ1" i="1"/>
  <c r="CY1" i="1"/>
  <c r="CX1" i="1"/>
  <c r="CW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 s="1"/>
  <c r="AI9" i="2" l="1"/>
  <c r="AJ9" i="2" s="1"/>
  <c r="AG10" i="2"/>
  <c r="AF11" i="2"/>
  <c r="H42" i="4"/>
  <c r="G42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H491" i="1"/>
  <c r="H63" i="1"/>
  <c r="H55" i="1"/>
  <c r="H46" i="1"/>
  <c r="H38" i="1"/>
  <c r="H30" i="1"/>
  <c r="H22" i="1"/>
  <c r="H14" i="1"/>
  <c r="H6" i="1"/>
  <c r="H62" i="1"/>
  <c r="H54" i="1"/>
  <c r="H45" i="1"/>
  <c r="H37" i="1"/>
  <c r="H29" i="1"/>
  <c r="H21" i="1"/>
  <c r="H13" i="1"/>
  <c r="H5" i="1"/>
  <c r="H3" i="1"/>
  <c r="H61" i="1"/>
  <c r="H52" i="1"/>
  <c r="H44" i="1"/>
  <c r="H36" i="1"/>
  <c r="H28" i="1"/>
  <c r="H20" i="1"/>
  <c r="H12" i="1"/>
  <c r="H4" i="1"/>
  <c r="H60" i="1"/>
  <c r="H51" i="1"/>
  <c r="H43" i="1"/>
  <c r="H35" i="1"/>
  <c r="H27" i="1"/>
  <c r="H19" i="1"/>
  <c r="H11" i="1"/>
  <c r="H67" i="1"/>
  <c r="H59" i="1"/>
  <c r="H50" i="1"/>
  <c r="H42" i="1"/>
  <c r="H34" i="1"/>
  <c r="H26" i="1"/>
  <c r="H18" i="1"/>
  <c r="H10" i="1"/>
  <c r="H66" i="1"/>
  <c r="H58" i="1"/>
  <c r="H49" i="1"/>
  <c r="H41" i="1"/>
  <c r="H33" i="1"/>
  <c r="H25" i="1"/>
  <c r="H17" i="1"/>
  <c r="H9" i="1"/>
  <c r="H65" i="1"/>
  <c r="H57" i="1"/>
  <c r="H48" i="1"/>
  <c r="H40" i="1"/>
  <c r="H32" i="1"/>
  <c r="H24" i="1"/>
  <c r="H16" i="1"/>
  <c r="H8" i="1"/>
  <c r="H64" i="1"/>
  <c r="H56" i="1"/>
  <c r="H47" i="1"/>
  <c r="H39" i="1"/>
  <c r="H31" i="1"/>
  <c r="H23" i="1"/>
  <c r="H15" i="1"/>
  <c r="H7" i="1"/>
  <c r="H53" i="1"/>
  <c r="H489" i="1"/>
  <c r="H481" i="1"/>
  <c r="H473" i="1"/>
  <c r="H465" i="1"/>
  <c r="H457" i="1"/>
  <c r="H449" i="1"/>
  <c r="H441" i="1"/>
  <c r="H433" i="1"/>
  <c r="H425" i="1"/>
  <c r="H417" i="1"/>
  <c r="H409" i="1"/>
  <c r="H401" i="1"/>
  <c r="H393" i="1"/>
  <c r="H385" i="1"/>
  <c r="H377" i="1"/>
  <c r="H369" i="1"/>
  <c r="H361" i="1"/>
  <c r="H353" i="1"/>
  <c r="H345" i="1"/>
  <c r="H337" i="1"/>
  <c r="H329" i="1"/>
  <c r="H321" i="1"/>
  <c r="H313" i="1"/>
  <c r="H305" i="1"/>
  <c r="H297" i="1"/>
  <c r="H289" i="1"/>
  <c r="H281" i="1"/>
  <c r="H273" i="1"/>
  <c r="H265" i="1"/>
  <c r="H257" i="1"/>
  <c r="H249" i="1"/>
  <c r="H241" i="1"/>
  <c r="H233" i="1"/>
  <c r="H225" i="1"/>
  <c r="H217" i="1"/>
  <c r="H209" i="1"/>
  <c r="H201" i="1"/>
  <c r="H193" i="1"/>
  <c r="H185" i="1"/>
  <c r="H177" i="1"/>
  <c r="H169" i="1"/>
  <c r="H161" i="1"/>
  <c r="H153" i="1"/>
  <c r="H145" i="1"/>
  <c r="H137" i="1"/>
  <c r="H129" i="1"/>
  <c r="H121" i="1"/>
  <c r="H113" i="1"/>
  <c r="H105" i="1"/>
  <c r="H97" i="1"/>
  <c r="H89" i="1"/>
  <c r="H81" i="1"/>
  <c r="H73" i="1"/>
  <c r="H488" i="1"/>
  <c r="H480" i="1"/>
  <c r="H472" i="1"/>
  <c r="H464" i="1"/>
  <c r="H456" i="1"/>
  <c r="H448" i="1"/>
  <c r="H440" i="1"/>
  <c r="H432" i="1"/>
  <c r="H424" i="1"/>
  <c r="H416" i="1"/>
  <c r="H408" i="1"/>
  <c r="H400" i="1"/>
  <c r="H392" i="1"/>
  <c r="H384" i="1"/>
  <c r="H376" i="1"/>
  <c r="H368" i="1"/>
  <c r="H360" i="1"/>
  <c r="H352" i="1"/>
  <c r="H344" i="1"/>
  <c r="H336" i="1"/>
  <c r="H328" i="1"/>
  <c r="H320" i="1"/>
  <c r="H312" i="1"/>
  <c r="H304" i="1"/>
  <c r="H296" i="1"/>
  <c r="H288" i="1"/>
  <c r="H280" i="1"/>
  <c r="H272" i="1"/>
  <c r="H264" i="1"/>
  <c r="H256" i="1"/>
  <c r="H248" i="1"/>
  <c r="H240" i="1"/>
  <c r="H232" i="1"/>
  <c r="H224" i="1"/>
  <c r="H216" i="1"/>
  <c r="H208" i="1"/>
  <c r="H200" i="1"/>
  <c r="H192" i="1"/>
  <c r="H184" i="1"/>
  <c r="H176" i="1"/>
  <c r="H168" i="1"/>
  <c r="H160" i="1"/>
  <c r="H152" i="1"/>
  <c r="H144" i="1"/>
  <c r="H136" i="1"/>
  <c r="H128" i="1"/>
  <c r="H120" i="1"/>
  <c r="H112" i="1"/>
  <c r="H104" i="1"/>
  <c r="H96" i="1"/>
  <c r="H88" i="1"/>
  <c r="H80" i="1"/>
  <c r="H72" i="1"/>
  <c r="H487" i="1"/>
  <c r="H479" i="1"/>
  <c r="H471" i="1"/>
  <c r="H463" i="1"/>
  <c r="H455" i="1"/>
  <c r="H447" i="1"/>
  <c r="H439" i="1"/>
  <c r="H431" i="1"/>
  <c r="H423" i="1"/>
  <c r="H415" i="1"/>
  <c r="H407" i="1"/>
  <c r="H399" i="1"/>
  <c r="H391" i="1"/>
  <c r="H383" i="1"/>
  <c r="H375" i="1"/>
  <c r="H367" i="1"/>
  <c r="H359" i="1"/>
  <c r="H351" i="1"/>
  <c r="H343" i="1"/>
  <c r="H335" i="1"/>
  <c r="H327" i="1"/>
  <c r="H319" i="1"/>
  <c r="H311" i="1"/>
  <c r="H303" i="1"/>
  <c r="H295" i="1"/>
  <c r="H287" i="1"/>
  <c r="H279" i="1"/>
  <c r="H271" i="1"/>
  <c r="H263" i="1"/>
  <c r="H255" i="1"/>
  <c r="H247" i="1"/>
  <c r="H239" i="1"/>
  <c r="H231" i="1"/>
  <c r="H223" i="1"/>
  <c r="H215" i="1"/>
  <c r="H207" i="1"/>
  <c r="H199" i="1"/>
  <c r="H191" i="1"/>
  <c r="H183" i="1"/>
  <c r="H175" i="1"/>
  <c r="H167" i="1"/>
  <c r="H159" i="1"/>
  <c r="H151" i="1"/>
  <c r="H143" i="1"/>
  <c r="H135" i="1"/>
  <c r="H127" i="1"/>
  <c r="H119" i="1"/>
  <c r="H111" i="1"/>
  <c r="H103" i="1"/>
  <c r="H95" i="1"/>
  <c r="H87" i="1"/>
  <c r="H79" i="1"/>
  <c r="H71" i="1"/>
  <c r="H486" i="1"/>
  <c r="H478" i="1"/>
  <c r="H470" i="1"/>
  <c r="H462" i="1"/>
  <c r="H454" i="1"/>
  <c r="H446" i="1"/>
  <c r="H438" i="1"/>
  <c r="H430" i="1"/>
  <c r="H422" i="1"/>
  <c r="H414" i="1"/>
  <c r="H406" i="1"/>
  <c r="H398" i="1"/>
  <c r="H390" i="1"/>
  <c r="H382" i="1"/>
  <c r="H374" i="1"/>
  <c r="H366" i="1"/>
  <c r="H358" i="1"/>
  <c r="H350" i="1"/>
  <c r="H342" i="1"/>
  <c r="H334" i="1"/>
  <c r="H326" i="1"/>
  <c r="H318" i="1"/>
  <c r="H310" i="1"/>
  <c r="H302" i="1"/>
  <c r="H294" i="1"/>
  <c r="H286" i="1"/>
  <c r="H278" i="1"/>
  <c r="H270" i="1"/>
  <c r="H262" i="1"/>
  <c r="H254" i="1"/>
  <c r="H246" i="1"/>
  <c r="H238" i="1"/>
  <c r="H230" i="1"/>
  <c r="H222" i="1"/>
  <c r="H214" i="1"/>
  <c r="H206" i="1"/>
  <c r="H198" i="1"/>
  <c r="H190" i="1"/>
  <c r="H182" i="1"/>
  <c r="H174" i="1"/>
  <c r="H166" i="1"/>
  <c r="H158" i="1"/>
  <c r="H150" i="1"/>
  <c r="H142" i="1"/>
  <c r="H134" i="1"/>
  <c r="H126" i="1"/>
  <c r="H118" i="1"/>
  <c r="H110" i="1"/>
  <c r="H102" i="1"/>
  <c r="H94" i="1"/>
  <c r="H86" i="1"/>
  <c r="H78" i="1"/>
  <c r="H70" i="1"/>
  <c r="H485" i="1"/>
  <c r="H477" i="1"/>
  <c r="H469" i="1"/>
  <c r="H461" i="1"/>
  <c r="H453" i="1"/>
  <c r="H445" i="1"/>
  <c r="H437" i="1"/>
  <c r="H429" i="1"/>
  <c r="H421" i="1"/>
  <c r="H413" i="1"/>
  <c r="H405" i="1"/>
  <c r="H397" i="1"/>
  <c r="H389" i="1"/>
  <c r="H381" i="1"/>
  <c r="H373" i="1"/>
  <c r="H365" i="1"/>
  <c r="H357" i="1"/>
  <c r="H349" i="1"/>
  <c r="H341" i="1"/>
  <c r="H333" i="1"/>
  <c r="H325" i="1"/>
  <c r="H317" i="1"/>
  <c r="H309" i="1"/>
  <c r="H301" i="1"/>
  <c r="H293" i="1"/>
  <c r="H285" i="1"/>
  <c r="H277" i="1"/>
  <c r="H269" i="1"/>
  <c r="H261" i="1"/>
  <c r="H253" i="1"/>
  <c r="H245" i="1"/>
  <c r="H237" i="1"/>
  <c r="H229" i="1"/>
  <c r="H221" i="1"/>
  <c r="H213" i="1"/>
  <c r="H205" i="1"/>
  <c r="H197" i="1"/>
  <c r="H189" i="1"/>
  <c r="H181" i="1"/>
  <c r="H173" i="1"/>
  <c r="H165" i="1"/>
  <c r="H157" i="1"/>
  <c r="H149" i="1"/>
  <c r="H141" i="1"/>
  <c r="H133" i="1"/>
  <c r="H125" i="1"/>
  <c r="H117" i="1"/>
  <c r="H109" i="1"/>
  <c r="H101" i="1"/>
  <c r="H93" i="1"/>
  <c r="H85" i="1"/>
  <c r="H77" i="1"/>
  <c r="H69" i="1"/>
  <c r="H484" i="1"/>
  <c r="H476" i="1"/>
  <c r="H468" i="1"/>
  <c r="H460" i="1"/>
  <c r="H452" i="1"/>
  <c r="H444" i="1"/>
  <c r="H436" i="1"/>
  <c r="H428" i="1"/>
  <c r="H420" i="1"/>
  <c r="H412" i="1"/>
  <c r="H404" i="1"/>
  <c r="H396" i="1"/>
  <c r="H388" i="1"/>
  <c r="H380" i="1"/>
  <c r="H372" i="1"/>
  <c r="H364" i="1"/>
  <c r="H356" i="1"/>
  <c r="H348" i="1"/>
  <c r="H340" i="1"/>
  <c r="H332" i="1"/>
  <c r="H324" i="1"/>
  <c r="H316" i="1"/>
  <c r="H308" i="1"/>
  <c r="H300" i="1"/>
  <c r="H292" i="1"/>
  <c r="H284" i="1"/>
  <c r="H276" i="1"/>
  <c r="H268" i="1"/>
  <c r="H260" i="1"/>
  <c r="H252" i="1"/>
  <c r="H244" i="1"/>
  <c r="H236" i="1"/>
  <c r="H228" i="1"/>
  <c r="H220" i="1"/>
  <c r="H212" i="1"/>
  <c r="H204" i="1"/>
  <c r="H196" i="1"/>
  <c r="H188" i="1"/>
  <c r="H180" i="1"/>
  <c r="H172" i="1"/>
  <c r="H164" i="1"/>
  <c r="H156" i="1"/>
  <c r="H148" i="1"/>
  <c r="H140" i="1"/>
  <c r="H132" i="1"/>
  <c r="H124" i="1"/>
  <c r="H116" i="1"/>
  <c r="H108" i="1"/>
  <c r="H100" i="1"/>
  <c r="H92" i="1"/>
  <c r="H84" i="1"/>
  <c r="H76" i="1"/>
  <c r="H68" i="1"/>
  <c r="H483" i="1"/>
  <c r="H475" i="1"/>
  <c r="H467" i="1"/>
  <c r="H459" i="1"/>
  <c r="H451" i="1"/>
  <c r="H443" i="1"/>
  <c r="H435" i="1"/>
  <c r="H427" i="1"/>
  <c r="H419" i="1"/>
  <c r="H411" i="1"/>
  <c r="H403" i="1"/>
  <c r="H395" i="1"/>
  <c r="H387" i="1"/>
  <c r="H379" i="1"/>
  <c r="H371" i="1"/>
  <c r="H363" i="1"/>
  <c r="H355" i="1"/>
  <c r="H347" i="1"/>
  <c r="H339" i="1"/>
  <c r="H331" i="1"/>
  <c r="H323" i="1"/>
  <c r="H315" i="1"/>
  <c r="H307" i="1"/>
  <c r="H299" i="1"/>
  <c r="H291" i="1"/>
  <c r="H283" i="1"/>
  <c r="H275" i="1"/>
  <c r="H267" i="1"/>
  <c r="H259" i="1"/>
  <c r="H251" i="1"/>
  <c r="H243" i="1"/>
  <c r="H235" i="1"/>
  <c r="H227" i="1"/>
  <c r="H219" i="1"/>
  <c r="H211" i="1"/>
  <c r="H203" i="1"/>
  <c r="H195" i="1"/>
  <c r="H187" i="1"/>
  <c r="H179" i="1"/>
  <c r="H171" i="1"/>
  <c r="H163" i="1"/>
  <c r="H155" i="1"/>
  <c r="H147" i="1"/>
  <c r="H139" i="1"/>
  <c r="H131" i="1"/>
  <c r="H123" i="1"/>
  <c r="H115" i="1"/>
  <c r="H107" i="1"/>
  <c r="H99" i="1"/>
  <c r="H91" i="1"/>
  <c r="H83" i="1"/>
  <c r="H75" i="1"/>
  <c r="H490" i="1"/>
  <c r="H482" i="1"/>
  <c r="H474" i="1"/>
  <c r="H466" i="1"/>
  <c r="H458" i="1"/>
  <c r="H450" i="1"/>
  <c r="H442" i="1"/>
  <c r="H434" i="1"/>
  <c r="H426" i="1"/>
  <c r="H418" i="1"/>
  <c r="H410" i="1"/>
  <c r="H402" i="1"/>
  <c r="H394" i="1"/>
  <c r="H386" i="1"/>
  <c r="H378" i="1"/>
  <c r="H370" i="1"/>
  <c r="H362" i="1"/>
  <c r="H354" i="1"/>
  <c r="H346" i="1"/>
  <c r="H338" i="1"/>
  <c r="H330" i="1"/>
  <c r="H322" i="1"/>
  <c r="H314" i="1"/>
  <c r="H306" i="1"/>
  <c r="H298" i="1"/>
  <c r="H290" i="1"/>
  <c r="H282" i="1"/>
  <c r="H274" i="1"/>
  <c r="H266" i="1"/>
  <c r="H258" i="1"/>
  <c r="H250" i="1"/>
  <c r="H242" i="1"/>
  <c r="H234" i="1"/>
  <c r="H226" i="1"/>
  <c r="H218" i="1"/>
  <c r="H210" i="1"/>
  <c r="H202" i="1"/>
  <c r="H194" i="1"/>
  <c r="H186" i="1"/>
  <c r="H178" i="1"/>
  <c r="H170" i="1"/>
  <c r="H162" i="1"/>
  <c r="H154" i="1"/>
  <c r="H146" i="1"/>
  <c r="H138" i="1"/>
  <c r="H130" i="1"/>
  <c r="H122" i="1"/>
  <c r="H114" i="1"/>
  <c r="H106" i="1"/>
  <c r="H98" i="1"/>
  <c r="H90" i="1"/>
  <c r="H82" i="1"/>
  <c r="H74" i="1"/>
  <c r="BQ933" i="1"/>
  <c r="BR933" i="1" s="1"/>
  <c r="BS933" i="1" s="1"/>
  <c r="BT933" i="1" s="1"/>
  <c r="BU933" i="1" s="1"/>
  <c r="BV933" i="1" s="1"/>
  <c r="BW933" i="1" s="1"/>
  <c r="BX933" i="1" s="1"/>
  <c r="BY933" i="1" s="1"/>
  <c r="BZ933" i="1" s="1"/>
  <c r="CA933" i="1" s="1"/>
  <c r="CB933" i="1" s="1"/>
  <c r="CC933" i="1" s="1"/>
  <c r="CD933" i="1" s="1"/>
  <c r="CE933" i="1" s="1"/>
  <c r="CF933" i="1" s="1"/>
  <c r="CG933" i="1" s="1"/>
  <c r="CH933" i="1" s="1"/>
  <c r="CI933" i="1" s="1"/>
  <c r="CJ933" i="1" s="1"/>
  <c r="CK933" i="1" s="1"/>
  <c r="CL933" i="1" s="1"/>
  <c r="CM933" i="1" s="1"/>
  <c r="CN933" i="1" s="1"/>
  <c r="CO933" i="1" s="1"/>
  <c r="CP933" i="1" s="1"/>
  <c r="CQ933" i="1" s="1"/>
  <c r="CR933" i="1" s="1"/>
  <c r="CS933" i="1" s="1"/>
  <c r="CT933" i="1" s="1"/>
  <c r="CU933" i="1" s="1"/>
  <c r="CV933" i="1" s="1"/>
  <c r="CW933" i="1" s="1"/>
  <c r="CX933" i="1" s="1"/>
  <c r="CY933" i="1" s="1"/>
  <c r="CZ933" i="1" s="1"/>
  <c r="BQ875" i="1"/>
  <c r="BR875" i="1" s="1"/>
  <c r="BS875" i="1" s="1"/>
  <c r="BT875" i="1" s="1"/>
  <c r="BU875" i="1" s="1"/>
  <c r="BV875" i="1" s="1"/>
  <c r="BW875" i="1" s="1"/>
  <c r="BX875" i="1" s="1"/>
  <c r="BY875" i="1" s="1"/>
  <c r="BZ875" i="1" s="1"/>
  <c r="CA875" i="1" s="1"/>
  <c r="CB875" i="1" s="1"/>
  <c r="CC875" i="1" s="1"/>
  <c r="CD875" i="1" s="1"/>
  <c r="CE875" i="1" s="1"/>
  <c r="CF875" i="1" s="1"/>
  <c r="CG875" i="1" s="1"/>
  <c r="CH875" i="1" s="1"/>
  <c r="CI875" i="1" s="1"/>
  <c r="CJ875" i="1" s="1"/>
  <c r="CK875" i="1" s="1"/>
  <c r="CL875" i="1" s="1"/>
  <c r="CM875" i="1" s="1"/>
  <c r="CN875" i="1" s="1"/>
  <c r="CO875" i="1" s="1"/>
  <c r="CP875" i="1" s="1"/>
  <c r="CQ875" i="1" s="1"/>
  <c r="CR875" i="1" s="1"/>
  <c r="CS875" i="1" s="1"/>
  <c r="CT875" i="1" s="1"/>
  <c r="CU875" i="1" s="1"/>
  <c r="CV875" i="1" s="1"/>
  <c r="CW875" i="1" s="1"/>
  <c r="CX875" i="1" s="1"/>
  <c r="CY875" i="1" s="1"/>
  <c r="CZ875" i="1" s="1"/>
  <c r="BQ861" i="1"/>
  <c r="BR861" i="1" s="1"/>
  <c r="BS861" i="1" s="1"/>
  <c r="BT861" i="1" s="1"/>
  <c r="BU861" i="1" s="1"/>
  <c r="BV861" i="1" s="1"/>
  <c r="BW861" i="1" s="1"/>
  <c r="BX861" i="1" s="1"/>
  <c r="BY861" i="1" s="1"/>
  <c r="BZ861" i="1" s="1"/>
  <c r="CA861" i="1" s="1"/>
  <c r="CB861" i="1" s="1"/>
  <c r="CC861" i="1" s="1"/>
  <c r="CD861" i="1" s="1"/>
  <c r="CE861" i="1" s="1"/>
  <c r="CF861" i="1" s="1"/>
  <c r="CG861" i="1" s="1"/>
  <c r="CH861" i="1" s="1"/>
  <c r="CI861" i="1" s="1"/>
  <c r="CJ861" i="1" s="1"/>
  <c r="CK861" i="1" s="1"/>
  <c r="CL861" i="1" s="1"/>
  <c r="CM861" i="1" s="1"/>
  <c r="CN861" i="1" s="1"/>
  <c r="CO861" i="1" s="1"/>
  <c r="CP861" i="1" s="1"/>
  <c r="CQ861" i="1" s="1"/>
  <c r="CR861" i="1" s="1"/>
  <c r="CS861" i="1" s="1"/>
  <c r="CT861" i="1" s="1"/>
  <c r="CU861" i="1" s="1"/>
  <c r="CV861" i="1" s="1"/>
  <c r="CW861" i="1" s="1"/>
  <c r="CX861" i="1" s="1"/>
  <c r="CY861" i="1" s="1"/>
  <c r="CZ861" i="1" s="1"/>
  <c r="BQ849" i="1"/>
  <c r="BR849" i="1" s="1"/>
  <c r="BS849" i="1" s="1"/>
  <c r="BT849" i="1" s="1"/>
  <c r="BU849" i="1" s="1"/>
  <c r="BV849" i="1" s="1"/>
  <c r="BW849" i="1" s="1"/>
  <c r="BX849" i="1" s="1"/>
  <c r="BY849" i="1" s="1"/>
  <c r="BZ849" i="1" s="1"/>
  <c r="CA849" i="1" s="1"/>
  <c r="CB849" i="1" s="1"/>
  <c r="CC849" i="1" s="1"/>
  <c r="CD849" i="1" s="1"/>
  <c r="CE849" i="1" s="1"/>
  <c r="CF849" i="1" s="1"/>
  <c r="CG849" i="1" s="1"/>
  <c r="CH849" i="1" s="1"/>
  <c r="CI849" i="1" s="1"/>
  <c r="CJ849" i="1" s="1"/>
  <c r="CK849" i="1" s="1"/>
  <c r="CL849" i="1" s="1"/>
  <c r="CM849" i="1" s="1"/>
  <c r="CN849" i="1" s="1"/>
  <c r="CO849" i="1" s="1"/>
  <c r="CP849" i="1" s="1"/>
  <c r="CQ849" i="1" s="1"/>
  <c r="CR849" i="1" s="1"/>
  <c r="CS849" i="1" s="1"/>
  <c r="CT849" i="1" s="1"/>
  <c r="CU849" i="1" s="1"/>
  <c r="CV849" i="1" s="1"/>
  <c r="CW849" i="1" s="1"/>
  <c r="CX849" i="1" s="1"/>
  <c r="CY849" i="1" s="1"/>
  <c r="CZ849" i="1" s="1"/>
  <c r="BQ808" i="1"/>
  <c r="BR808" i="1" s="1"/>
  <c r="BS808" i="1" s="1"/>
  <c r="BT808" i="1" s="1"/>
  <c r="BU808" i="1" s="1"/>
  <c r="BV808" i="1" s="1"/>
  <c r="BW808" i="1" s="1"/>
  <c r="BX808" i="1" s="1"/>
  <c r="BY808" i="1" s="1"/>
  <c r="BZ808" i="1" s="1"/>
  <c r="CA808" i="1" s="1"/>
  <c r="CB808" i="1" s="1"/>
  <c r="CC808" i="1" s="1"/>
  <c r="CD808" i="1" s="1"/>
  <c r="CE808" i="1" s="1"/>
  <c r="CF808" i="1" s="1"/>
  <c r="CG808" i="1" s="1"/>
  <c r="CH808" i="1" s="1"/>
  <c r="CI808" i="1" s="1"/>
  <c r="CJ808" i="1" s="1"/>
  <c r="CK808" i="1" s="1"/>
  <c r="CL808" i="1" s="1"/>
  <c r="CM808" i="1" s="1"/>
  <c r="CN808" i="1" s="1"/>
  <c r="CO808" i="1" s="1"/>
  <c r="CP808" i="1" s="1"/>
  <c r="CQ808" i="1" s="1"/>
  <c r="CR808" i="1" s="1"/>
  <c r="CS808" i="1" s="1"/>
  <c r="CT808" i="1" s="1"/>
  <c r="CU808" i="1" s="1"/>
  <c r="CV808" i="1" s="1"/>
  <c r="CW808" i="1" s="1"/>
  <c r="CX808" i="1" s="1"/>
  <c r="CY808" i="1" s="1"/>
  <c r="CZ808" i="1" s="1"/>
  <c r="BQ931" i="1"/>
  <c r="BR931" i="1" s="1"/>
  <c r="BS931" i="1" s="1"/>
  <c r="BT931" i="1" s="1"/>
  <c r="BU931" i="1" s="1"/>
  <c r="BV931" i="1" s="1"/>
  <c r="BW931" i="1" s="1"/>
  <c r="BX931" i="1" s="1"/>
  <c r="BY931" i="1" s="1"/>
  <c r="BZ931" i="1" s="1"/>
  <c r="CA931" i="1" s="1"/>
  <c r="CB931" i="1" s="1"/>
  <c r="CC931" i="1" s="1"/>
  <c r="CD931" i="1" s="1"/>
  <c r="CE931" i="1" s="1"/>
  <c r="CF931" i="1" s="1"/>
  <c r="CG931" i="1" s="1"/>
  <c r="CH931" i="1" s="1"/>
  <c r="CI931" i="1" s="1"/>
  <c r="CJ931" i="1" s="1"/>
  <c r="CK931" i="1" s="1"/>
  <c r="CL931" i="1" s="1"/>
  <c r="CM931" i="1" s="1"/>
  <c r="CN931" i="1" s="1"/>
  <c r="CO931" i="1" s="1"/>
  <c r="CP931" i="1" s="1"/>
  <c r="CQ931" i="1" s="1"/>
  <c r="CR931" i="1" s="1"/>
  <c r="CS931" i="1" s="1"/>
  <c r="CT931" i="1" s="1"/>
  <c r="CU931" i="1" s="1"/>
  <c r="CV931" i="1" s="1"/>
  <c r="CW931" i="1" s="1"/>
  <c r="CX931" i="1" s="1"/>
  <c r="CY931" i="1" s="1"/>
  <c r="CZ931" i="1" s="1"/>
  <c r="BQ891" i="1"/>
  <c r="BR891" i="1" s="1"/>
  <c r="BS891" i="1" s="1"/>
  <c r="BT891" i="1" s="1"/>
  <c r="BU891" i="1" s="1"/>
  <c r="BV891" i="1" s="1"/>
  <c r="BW891" i="1" s="1"/>
  <c r="BX891" i="1" s="1"/>
  <c r="BY891" i="1" s="1"/>
  <c r="BZ891" i="1" s="1"/>
  <c r="CA891" i="1" s="1"/>
  <c r="CB891" i="1" s="1"/>
  <c r="CC891" i="1" s="1"/>
  <c r="CD891" i="1" s="1"/>
  <c r="CE891" i="1" s="1"/>
  <c r="CF891" i="1" s="1"/>
  <c r="CG891" i="1" s="1"/>
  <c r="CH891" i="1" s="1"/>
  <c r="CI891" i="1" s="1"/>
  <c r="CJ891" i="1" s="1"/>
  <c r="CK891" i="1" s="1"/>
  <c r="CL891" i="1" s="1"/>
  <c r="CM891" i="1" s="1"/>
  <c r="CN891" i="1" s="1"/>
  <c r="CO891" i="1" s="1"/>
  <c r="CP891" i="1" s="1"/>
  <c r="CQ891" i="1" s="1"/>
  <c r="CR891" i="1" s="1"/>
  <c r="CS891" i="1" s="1"/>
  <c r="CT891" i="1" s="1"/>
  <c r="CU891" i="1" s="1"/>
  <c r="CV891" i="1" s="1"/>
  <c r="CW891" i="1" s="1"/>
  <c r="CX891" i="1" s="1"/>
  <c r="CY891" i="1" s="1"/>
  <c r="CZ891" i="1" s="1"/>
  <c r="BQ771" i="1"/>
  <c r="BR771" i="1" s="1"/>
  <c r="BS771" i="1" s="1"/>
  <c r="BT771" i="1" s="1"/>
  <c r="BU771" i="1" s="1"/>
  <c r="BV771" i="1" s="1"/>
  <c r="BW771" i="1" s="1"/>
  <c r="BX771" i="1" s="1"/>
  <c r="BY771" i="1" s="1"/>
  <c r="BZ771" i="1" s="1"/>
  <c r="CA771" i="1" s="1"/>
  <c r="CB771" i="1" s="1"/>
  <c r="CC771" i="1" s="1"/>
  <c r="CD771" i="1" s="1"/>
  <c r="CE771" i="1" s="1"/>
  <c r="CF771" i="1" s="1"/>
  <c r="CG771" i="1" s="1"/>
  <c r="CH771" i="1" s="1"/>
  <c r="CI771" i="1" s="1"/>
  <c r="CJ771" i="1" s="1"/>
  <c r="CK771" i="1" s="1"/>
  <c r="CL771" i="1" s="1"/>
  <c r="CM771" i="1" s="1"/>
  <c r="CN771" i="1" s="1"/>
  <c r="CO771" i="1" s="1"/>
  <c r="CP771" i="1" s="1"/>
  <c r="CQ771" i="1" s="1"/>
  <c r="CR771" i="1" s="1"/>
  <c r="CS771" i="1" s="1"/>
  <c r="CT771" i="1" s="1"/>
  <c r="CU771" i="1" s="1"/>
  <c r="CV771" i="1" s="1"/>
  <c r="CW771" i="1" s="1"/>
  <c r="CX771" i="1" s="1"/>
  <c r="CY771" i="1" s="1"/>
  <c r="CZ771" i="1" s="1"/>
  <c r="BQ763" i="1"/>
  <c r="BR763" i="1" s="1"/>
  <c r="BS763" i="1" s="1"/>
  <c r="BT763" i="1" s="1"/>
  <c r="BU763" i="1" s="1"/>
  <c r="BV763" i="1" s="1"/>
  <c r="BW763" i="1" s="1"/>
  <c r="BX763" i="1" s="1"/>
  <c r="BY763" i="1" s="1"/>
  <c r="BZ763" i="1" s="1"/>
  <c r="CA763" i="1" s="1"/>
  <c r="CB763" i="1" s="1"/>
  <c r="CC763" i="1" s="1"/>
  <c r="CD763" i="1" s="1"/>
  <c r="CE763" i="1" s="1"/>
  <c r="CF763" i="1" s="1"/>
  <c r="CG763" i="1" s="1"/>
  <c r="CH763" i="1" s="1"/>
  <c r="CI763" i="1" s="1"/>
  <c r="CJ763" i="1" s="1"/>
  <c r="CK763" i="1" s="1"/>
  <c r="CL763" i="1" s="1"/>
  <c r="CM763" i="1" s="1"/>
  <c r="CN763" i="1" s="1"/>
  <c r="CO763" i="1" s="1"/>
  <c r="CP763" i="1" s="1"/>
  <c r="CQ763" i="1" s="1"/>
  <c r="CR763" i="1" s="1"/>
  <c r="CS763" i="1" s="1"/>
  <c r="CT763" i="1" s="1"/>
  <c r="CU763" i="1" s="1"/>
  <c r="CV763" i="1" s="1"/>
  <c r="CW763" i="1" s="1"/>
  <c r="CX763" i="1" s="1"/>
  <c r="CY763" i="1" s="1"/>
  <c r="CZ763" i="1" s="1"/>
  <c r="BQ794" i="1"/>
  <c r="BR794" i="1" s="1"/>
  <c r="BS794" i="1" s="1"/>
  <c r="BT794" i="1" s="1"/>
  <c r="BU794" i="1" s="1"/>
  <c r="BV794" i="1" s="1"/>
  <c r="BW794" i="1" s="1"/>
  <c r="BX794" i="1" s="1"/>
  <c r="BY794" i="1" s="1"/>
  <c r="BZ794" i="1" s="1"/>
  <c r="CA794" i="1" s="1"/>
  <c r="CB794" i="1" s="1"/>
  <c r="CC794" i="1" s="1"/>
  <c r="CD794" i="1" s="1"/>
  <c r="CE794" i="1" s="1"/>
  <c r="CF794" i="1" s="1"/>
  <c r="CG794" i="1" s="1"/>
  <c r="CH794" i="1" s="1"/>
  <c r="CI794" i="1" s="1"/>
  <c r="CJ794" i="1" s="1"/>
  <c r="CK794" i="1" s="1"/>
  <c r="CL794" i="1" s="1"/>
  <c r="CM794" i="1" s="1"/>
  <c r="CN794" i="1" s="1"/>
  <c r="CO794" i="1" s="1"/>
  <c r="CP794" i="1" s="1"/>
  <c r="CQ794" i="1" s="1"/>
  <c r="CR794" i="1" s="1"/>
  <c r="CS794" i="1" s="1"/>
  <c r="CT794" i="1" s="1"/>
  <c r="CU794" i="1" s="1"/>
  <c r="CV794" i="1" s="1"/>
  <c r="CW794" i="1" s="1"/>
  <c r="CX794" i="1" s="1"/>
  <c r="CY794" i="1" s="1"/>
  <c r="CZ794" i="1" s="1"/>
  <c r="BQ938" i="1"/>
  <c r="BR938" i="1" s="1"/>
  <c r="BS938" i="1" s="1"/>
  <c r="BT938" i="1" s="1"/>
  <c r="BU938" i="1" s="1"/>
  <c r="BV938" i="1" s="1"/>
  <c r="BW938" i="1" s="1"/>
  <c r="BX938" i="1" s="1"/>
  <c r="BY938" i="1" s="1"/>
  <c r="BZ938" i="1" s="1"/>
  <c r="CA938" i="1" s="1"/>
  <c r="CB938" i="1" s="1"/>
  <c r="CC938" i="1" s="1"/>
  <c r="CD938" i="1" s="1"/>
  <c r="CE938" i="1" s="1"/>
  <c r="CF938" i="1" s="1"/>
  <c r="CG938" i="1" s="1"/>
  <c r="CH938" i="1" s="1"/>
  <c r="CI938" i="1" s="1"/>
  <c r="CJ938" i="1" s="1"/>
  <c r="CK938" i="1" s="1"/>
  <c r="CL938" i="1" s="1"/>
  <c r="CM938" i="1" s="1"/>
  <c r="CN938" i="1" s="1"/>
  <c r="CO938" i="1" s="1"/>
  <c r="CP938" i="1" s="1"/>
  <c r="CQ938" i="1" s="1"/>
  <c r="CR938" i="1" s="1"/>
  <c r="CS938" i="1" s="1"/>
  <c r="CT938" i="1" s="1"/>
  <c r="CU938" i="1" s="1"/>
  <c r="CV938" i="1" s="1"/>
  <c r="CW938" i="1" s="1"/>
  <c r="CX938" i="1" s="1"/>
  <c r="CY938" i="1" s="1"/>
  <c r="CZ938" i="1" s="1"/>
  <c r="BQ937" i="1"/>
  <c r="BR937" i="1" s="1"/>
  <c r="BS937" i="1" s="1"/>
  <c r="BT937" i="1" s="1"/>
  <c r="BU937" i="1" s="1"/>
  <c r="BV937" i="1" s="1"/>
  <c r="BW937" i="1" s="1"/>
  <c r="BX937" i="1" s="1"/>
  <c r="BY937" i="1" s="1"/>
  <c r="BZ937" i="1" s="1"/>
  <c r="CA937" i="1" s="1"/>
  <c r="CB937" i="1" s="1"/>
  <c r="CC937" i="1" s="1"/>
  <c r="CD937" i="1" s="1"/>
  <c r="CE937" i="1" s="1"/>
  <c r="CF937" i="1" s="1"/>
  <c r="CG937" i="1" s="1"/>
  <c r="CH937" i="1" s="1"/>
  <c r="CI937" i="1" s="1"/>
  <c r="CJ937" i="1" s="1"/>
  <c r="CK937" i="1" s="1"/>
  <c r="CL937" i="1" s="1"/>
  <c r="CM937" i="1" s="1"/>
  <c r="CN937" i="1" s="1"/>
  <c r="CO937" i="1" s="1"/>
  <c r="CP937" i="1" s="1"/>
  <c r="CQ937" i="1" s="1"/>
  <c r="CR937" i="1" s="1"/>
  <c r="CS937" i="1" s="1"/>
  <c r="CT937" i="1" s="1"/>
  <c r="CU937" i="1" s="1"/>
  <c r="CV937" i="1" s="1"/>
  <c r="CW937" i="1" s="1"/>
  <c r="CX937" i="1" s="1"/>
  <c r="CY937" i="1" s="1"/>
  <c r="CZ937" i="1" s="1"/>
  <c r="BQ913" i="1"/>
  <c r="BR913" i="1" s="1"/>
  <c r="BS913" i="1" s="1"/>
  <c r="BT913" i="1" s="1"/>
  <c r="BU913" i="1" s="1"/>
  <c r="BV913" i="1" s="1"/>
  <c r="BW913" i="1" s="1"/>
  <c r="BX913" i="1" s="1"/>
  <c r="BY913" i="1" s="1"/>
  <c r="BZ913" i="1" s="1"/>
  <c r="CA913" i="1" s="1"/>
  <c r="CB913" i="1" s="1"/>
  <c r="CC913" i="1" s="1"/>
  <c r="CD913" i="1" s="1"/>
  <c r="CE913" i="1" s="1"/>
  <c r="CF913" i="1" s="1"/>
  <c r="CG913" i="1" s="1"/>
  <c r="CH913" i="1" s="1"/>
  <c r="CI913" i="1" s="1"/>
  <c r="CJ913" i="1" s="1"/>
  <c r="CK913" i="1" s="1"/>
  <c r="CL913" i="1" s="1"/>
  <c r="CM913" i="1" s="1"/>
  <c r="CN913" i="1" s="1"/>
  <c r="CO913" i="1" s="1"/>
  <c r="CP913" i="1" s="1"/>
  <c r="CQ913" i="1" s="1"/>
  <c r="CR913" i="1" s="1"/>
  <c r="CS913" i="1" s="1"/>
  <c r="CT913" i="1" s="1"/>
  <c r="CU913" i="1" s="1"/>
  <c r="CV913" i="1" s="1"/>
  <c r="CW913" i="1" s="1"/>
  <c r="CX913" i="1" s="1"/>
  <c r="CY913" i="1" s="1"/>
  <c r="CZ913" i="1" s="1"/>
  <c r="BQ928" i="1"/>
  <c r="BR928" i="1" s="1"/>
  <c r="BS928" i="1" s="1"/>
  <c r="BT928" i="1" s="1"/>
  <c r="BU928" i="1" s="1"/>
  <c r="BV928" i="1" s="1"/>
  <c r="BW928" i="1" s="1"/>
  <c r="BX928" i="1" s="1"/>
  <c r="BY928" i="1" s="1"/>
  <c r="BZ928" i="1" s="1"/>
  <c r="CA928" i="1" s="1"/>
  <c r="CB928" i="1" s="1"/>
  <c r="CC928" i="1" s="1"/>
  <c r="CD928" i="1" s="1"/>
  <c r="CE928" i="1" s="1"/>
  <c r="CF928" i="1" s="1"/>
  <c r="CG928" i="1" s="1"/>
  <c r="CH928" i="1" s="1"/>
  <c r="CI928" i="1" s="1"/>
  <c r="CJ928" i="1" s="1"/>
  <c r="CK928" i="1" s="1"/>
  <c r="CL928" i="1" s="1"/>
  <c r="CM928" i="1" s="1"/>
  <c r="CN928" i="1" s="1"/>
  <c r="CO928" i="1" s="1"/>
  <c r="CP928" i="1" s="1"/>
  <c r="CQ928" i="1" s="1"/>
  <c r="CR928" i="1" s="1"/>
  <c r="CS928" i="1" s="1"/>
  <c r="CT928" i="1" s="1"/>
  <c r="CU928" i="1" s="1"/>
  <c r="CV928" i="1" s="1"/>
  <c r="CW928" i="1" s="1"/>
  <c r="CX928" i="1" s="1"/>
  <c r="CY928" i="1" s="1"/>
  <c r="CZ928" i="1" s="1"/>
  <c r="BQ864" i="1"/>
  <c r="BR864" i="1" s="1"/>
  <c r="BS864" i="1" s="1"/>
  <c r="BT864" i="1" s="1"/>
  <c r="BU864" i="1" s="1"/>
  <c r="BV864" i="1" s="1"/>
  <c r="BW864" i="1" s="1"/>
  <c r="BX864" i="1" s="1"/>
  <c r="BY864" i="1" s="1"/>
  <c r="BZ864" i="1" s="1"/>
  <c r="CA864" i="1" s="1"/>
  <c r="CB864" i="1" s="1"/>
  <c r="CC864" i="1" s="1"/>
  <c r="CD864" i="1" s="1"/>
  <c r="CE864" i="1" s="1"/>
  <c r="CF864" i="1" s="1"/>
  <c r="CG864" i="1" s="1"/>
  <c r="CH864" i="1" s="1"/>
  <c r="CI864" i="1" s="1"/>
  <c r="CJ864" i="1" s="1"/>
  <c r="CK864" i="1" s="1"/>
  <c r="CL864" i="1" s="1"/>
  <c r="CM864" i="1" s="1"/>
  <c r="CN864" i="1" s="1"/>
  <c r="CO864" i="1" s="1"/>
  <c r="CP864" i="1" s="1"/>
  <c r="CQ864" i="1" s="1"/>
  <c r="CR864" i="1" s="1"/>
  <c r="CS864" i="1" s="1"/>
  <c r="CT864" i="1" s="1"/>
  <c r="CU864" i="1" s="1"/>
  <c r="CV864" i="1" s="1"/>
  <c r="CW864" i="1" s="1"/>
  <c r="CX864" i="1" s="1"/>
  <c r="CY864" i="1" s="1"/>
  <c r="CZ864" i="1" s="1"/>
  <c r="BQ816" i="1"/>
  <c r="BR816" i="1" s="1"/>
  <c r="BS816" i="1" s="1"/>
  <c r="BT816" i="1" s="1"/>
  <c r="BU816" i="1" s="1"/>
  <c r="BV816" i="1" s="1"/>
  <c r="BW816" i="1" s="1"/>
  <c r="BX816" i="1" s="1"/>
  <c r="BY816" i="1" s="1"/>
  <c r="BZ816" i="1" s="1"/>
  <c r="CA816" i="1" s="1"/>
  <c r="CB816" i="1" s="1"/>
  <c r="CC816" i="1" s="1"/>
  <c r="CD816" i="1" s="1"/>
  <c r="CE816" i="1" s="1"/>
  <c r="CF816" i="1" s="1"/>
  <c r="CG816" i="1" s="1"/>
  <c r="CH816" i="1" s="1"/>
  <c r="CI816" i="1" s="1"/>
  <c r="CJ816" i="1" s="1"/>
  <c r="CK816" i="1" s="1"/>
  <c r="CL816" i="1" s="1"/>
  <c r="CM816" i="1" s="1"/>
  <c r="CN816" i="1" s="1"/>
  <c r="CO816" i="1" s="1"/>
  <c r="CP816" i="1" s="1"/>
  <c r="CQ816" i="1" s="1"/>
  <c r="CR816" i="1" s="1"/>
  <c r="CS816" i="1" s="1"/>
  <c r="CT816" i="1" s="1"/>
  <c r="CU816" i="1" s="1"/>
  <c r="CV816" i="1" s="1"/>
  <c r="CW816" i="1" s="1"/>
  <c r="CX816" i="1" s="1"/>
  <c r="CY816" i="1" s="1"/>
  <c r="CZ816" i="1" s="1"/>
  <c r="BQ776" i="1"/>
  <c r="BR776" i="1" s="1"/>
  <c r="BS776" i="1" s="1"/>
  <c r="BT776" i="1" s="1"/>
  <c r="BU776" i="1" s="1"/>
  <c r="BV776" i="1" s="1"/>
  <c r="BW776" i="1" s="1"/>
  <c r="BX776" i="1" s="1"/>
  <c r="BY776" i="1" s="1"/>
  <c r="BZ776" i="1" s="1"/>
  <c r="CA776" i="1" s="1"/>
  <c r="CB776" i="1" s="1"/>
  <c r="CC776" i="1" s="1"/>
  <c r="CD776" i="1" s="1"/>
  <c r="CE776" i="1" s="1"/>
  <c r="CF776" i="1" s="1"/>
  <c r="CG776" i="1" s="1"/>
  <c r="CH776" i="1" s="1"/>
  <c r="CI776" i="1" s="1"/>
  <c r="CJ776" i="1" s="1"/>
  <c r="CK776" i="1" s="1"/>
  <c r="CL776" i="1" s="1"/>
  <c r="CM776" i="1" s="1"/>
  <c r="CN776" i="1" s="1"/>
  <c r="CO776" i="1" s="1"/>
  <c r="CP776" i="1" s="1"/>
  <c r="CQ776" i="1" s="1"/>
  <c r="CR776" i="1" s="1"/>
  <c r="CS776" i="1" s="1"/>
  <c r="CT776" i="1" s="1"/>
  <c r="CU776" i="1" s="1"/>
  <c r="CV776" i="1" s="1"/>
  <c r="CW776" i="1" s="1"/>
  <c r="CX776" i="1" s="1"/>
  <c r="CY776" i="1" s="1"/>
  <c r="CZ776" i="1" s="1"/>
  <c r="BQ688" i="1"/>
  <c r="BR688" i="1" s="1"/>
  <c r="BS688" i="1" s="1"/>
  <c r="BT688" i="1" s="1"/>
  <c r="BU688" i="1" s="1"/>
  <c r="BV688" i="1" s="1"/>
  <c r="BW688" i="1" s="1"/>
  <c r="BX688" i="1" s="1"/>
  <c r="BY688" i="1" s="1"/>
  <c r="BZ688" i="1" s="1"/>
  <c r="CA688" i="1" s="1"/>
  <c r="CB688" i="1" s="1"/>
  <c r="CC688" i="1" s="1"/>
  <c r="CD688" i="1" s="1"/>
  <c r="CE688" i="1" s="1"/>
  <c r="CF688" i="1" s="1"/>
  <c r="CG688" i="1" s="1"/>
  <c r="CH688" i="1" s="1"/>
  <c r="CI688" i="1" s="1"/>
  <c r="CJ688" i="1" s="1"/>
  <c r="CK688" i="1" s="1"/>
  <c r="CL688" i="1" s="1"/>
  <c r="CM688" i="1" s="1"/>
  <c r="CN688" i="1" s="1"/>
  <c r="CO688" i="1" s="1"/>
  <c r="CP688" i="1" s="1"/>
  <c r="CQ688" i="1" s="1"/>
  <c r="CR688" i="1" s="1"/>
  <c r="CS688" i="1" s="1"/>
  <c r="CT688" i="1" s="1"/>
  <c r="CU688" i="1" s="1"/>
  <c r="CV688" i="1" s="1"/>
  <c r="CW688" i="1" s="1"/>
  <c r="CX688" i="1" s="1"/>
  <c r="CY688" i="1" s="1"/>
  <c r="CZ688" i="1" s="1"/>
  <c r="BQ680" i="1"/>
  <c r="BR680" i="1" s="1"/>
  <c r="BS680" i="1" s="1"/>
  <c r="BT680" i="1" s="1"/>
  <c r="BU680" i="1" s="1"/>
  <c r="BV680" i="1" s="1"/>
  <c r="BW680" i="1" s="1"/>
  <c r="BX680" i="1" s="1"/>
  <c r="BY680" i="1" s="1"/>
  <c r="BZ680" i="1" s="1"/>
  <c r="CA680" i="1" s="1"/>
  <c r="CB680" i="1" s="1"/>
  <c r="CC680" i="1" s="1"/>
  <c r="CD680" i="1" s="1"/>
  <c r="CE680" i="1" s="1"/>
  <c r="CF680" i="1" s="1"/>
  <c r="CG680" i="1" s="1"/>
  <c r="CH680" i="1" s="1"/>
  <c r="CI680" i="1" s="1"/>
  <c r="CJ680" i="1" s="1"/>
  <c r="CK680" i="1" s="1"/>
  <c r="CL680" i="1" s="1"/>
  <c r="CM680" i="1" s="1"/>
  <c r="CN680" i="1" s="1"/>
  <c r="CO680" i="1" s="1"/>
  <c r="CP680" i="1" s="1"/>
  <c r="CQ680" i="1" s="1"/>
  <c r="CR680" i="1" s="1"/>
  <c r="CS680" i="1" s="1"/>
  <c r="CT680" i="1" s="1"/>
  <c r="CU680" i="1" s="1"/>
  <c r="CV680" i="1" s="1"/>
  <c r="CW680" i="1" s="1"/>
  <c r="CX680" i="1" s="1"/>
  <c r="CY680" i="1" s="1"/>
  <c r="CZ680" i="1" s="1"/>
  <c r="BQ664" i="1"/>
  <c r="BR664" i="1" s="1"/>
  <c r="BS664" i="1" s="1"/>
  <c r="BT664" i="1" s="1"/>
  <c r="BU664" i="1" s="1"/>
  <c r="BV664" i="1" s="1"/>
  <c r="BW664" i="1" s="1"/>
  <c r="BX664" i="1" s="1"/>
  <c r="BY664" i="1" s="1"/>
  <c r="BZ664" i="1" s="1"/>
  <c r="CA664" i="1" s="1"/>
  <c r="CB664" i="1" s="1"/>
  <c r="CC664" i="1" s="1"/>
  <c r="CD664" i="1" s="1"/>
  <c r="CE664" i="1" s="1"/>
  <c r="CF664" i="1" s="1"/>
  <c r="CG664" i="1" s="1"/>
  <c r="CH664" i="1" s="1"/>
  <c r="CI664" i="1" s="1"/>
  <c r="CJ664" i="1" s="1"/>
  <c r="CK664" i="1" s="1"/>
  <c r="CL664" i="1" s="1"/>
  <c r="CM664" i="1" s="1"/>
  <c r="CN664" i="1" s="1"/>
  <c r="CO664" i="1" s="1"/>
  <c r="CP664" i="1" s="1"/>
  <c r="CQ664" i="1" s="1"/>
  <c r="CR664" i="1" s="1"/>
  <c r="CS664" i="1" s="1"/>
  <c r="CT664" i="1" s="1"/>
  <c r="CU664" i="1" s="1"/>
  <c r="CV664" i="1" s="1"/>
  <c r="CW664" i="1" s="1"/>
  <c r="CX664" i="1" s="1"/>
  <c r="CY664" i="1" s="1"/>
  <c r="CZ664" i="1" s="1"/>
  <c r="BQ648" i="1"/>
  <c r="BR648" i="1" s="1"/>
  <c r="BS648" i="1" s="1"/>
  <c r="BT648" i="1" s="1"/>
  <c r="BU648" i="1" s="1"/>
  <c r="BV648" i="1" s="1"/>
  <c r="BW648" i="1" s="1"/>
  <c r="BX648" i="1" s="1"/>
  <c r="BY648" i="1" s="1"/>
  <c r="BZ648" i="1" s="1"/>
  <c r="CA648" i="1" s="1"/>
  <c r="CB648" i="1" s="1"/>
  <c r="CC648" i="1" s="1"/>
  <c r="CD648" i="1" s="1"/>
  <c r="CE648" i="1" s="1"/>
  <c r="CF648" i="1" s="1"/>
  <c r="CG648" i="1" s="1"/>
  <c r="CH648" i="1" s="1"/>
  <c r="CI648" i="1" s="1"/>
  <c r="CJ648" i="1" s="1"/>
  <c r="CK648" i="1" s="1"/>
  <c r="CL648" i="1" s="1"/>
  <c r="CM648" i="1" s="1"/>
  <c r="CN648" i="1" s="1"/>
  <c r="CO648" i="1" s="1"/>
  <c r="CP648" i="1" s="1"/>
  <c r="CQ648" i="1" s="1"/>
  <c r="CR648" i="1" s="1"/>
  <c r="CS648" i="1" s="1"/>
  <c r="CT648" i="1" s="1"/>
  <c r="CU648" i="1" s="1"/>
  <c r="CV648" i="1" s="1"/>
  <c r="CW648" i="1" s="1"/>
  <c r="CX648" i="1" s="1"/>
  <c r="CY648" i="1" s="1"/>
  <c r="CZ648" i="1" s="1"/>
  <c r="BQ632" i="1"/>
  <c r="BR632" i="1" s="1"/>
  <c r="BS632" i="1" s="1"/>
  <c r="BT632" i="1" s="1"/>
  <c r="BU632" i="1" s="1"/>
  <c r="BV632" i="1" s="1"/>
  <c r="BW632" i="1" s="1"/>
  <c r="BX632" i="1" s="1"/>
  <c r="BY632" i="1" s="1"/>
  <c r="BZ632" i="1" s="1"/>
  <c r="CA632" i="1" s="1"/>
  <c r="CB632" i="1" s="1"/>
  <c r="CC632" i="1" s="1"/>
  <c r="CD632" i="1" s="1"/>
  <c r="CE632" i="1" s="1"/>
  <c r="CF632" i="1" s="1"/>
  <c r="CG632" i="1" s="1"/>
  <c r="CH632" i="1" s="1"/>
  <c r="CI632" i="1" s="1"/>
  <c r="CJ632" i="1" s="1"/>
  <c r="CK632" i="1" s="1"/>
  <c r="CL632" i="1" s="1"/>
  <c r="CM632" i="1" s="1"/>
  <c r="CN632" i="1" s="1"/>
  <c r="CO632" i="1" s="1"/>
  <c r="CP632" i="1" s="1"/>
  <c r="CQ632" i="1" s="1"/>
  <c r="CR632" i="1" s="1"/>
  <c r="CS632" i="1" s="1"/>
  <c r="CT632" i="1" s="1"/>
  <c r="CU632" i="1" s="1"/>
  <c r="CV632" i="1" s="1"/>
  <c r="CW632" i="1" s="1"/>
  <c r="CX632" i="1" s="1"/>
  <c r="CY632" i="1" s="1"/>
  <c r="CZ632" i="1" s="1"/>
  <c r="BQ600" i="1"/>
  <c r="BR600" i="1" s="1"/>
  <c r="BS600" i="1" s="1"/>
  <c r="BT600" i="1" s="1"/>
  <c r="BU600" i="1" s="1"/>
  <c r="BV600" i="1" s="1"/>
  <c r="BW600" i="1" s="1"/>
  <c r="BX600" i="1" s="1"/>
  <c r="BY600" i="1" s="1"/>
  <c r="BZ600" i="1" s="1"/>
  <c r="CA600" i="1" s="1"/>
  <c r="CB600" i="1" s="1"/>
  <c r="CC600" i="1" s="1"/>
  <c r="CD600" i="1" s="1"/>
  <c r="CE600" i="1" s="1"/>
  <c r="CF600" i="1" s="1"/>
  <c r="CG600" i="1" s="1"/>
  <c r="CH600" i="1" s="1"/>
  <c r="CI600" i="1" s="1"/>
  <c r="CJ600" i="1" s="1"/>
  <c r="CK600" i="1" s="1"/>
  <c r="CL600" i="1" s="1"/>
  <c r="CM600" i="1" s="1"/>
  <c r="CN600" i="1" s="1"/>
  <c r="CO600" i="1" s="1"/>
  <c r="CP600" i="1" s="1"/>
  <c r="CQ600" i="1" s="1"/>
  <c r="CR600" i="1" s="1"/>
  <c r="CS600" i="1" s="1"/>
  <c r="CT600" i="1" s="1"/>
  <c r="CU600" i="1" s="1"/>
  <c r="CV600" i="1" s="1"/>
  <c r="CW600" i="1" s="1"/>
  <c r="CX600" i="1" s="1"/>
  <c r="CY600" i="1" s="1"/>
  <c r="CZ600" i="1" s="1"/>
  <c r="BQ915" i="1"/>
  <c r="BR915" i="1" s="1"/>
  <c r="BS915" i="1" s="1"/>
  <c r="BT915" i="1" s="1"/>
  <c r="BU915" i="1" s="1"/>
  <c r="BV915" i="1" s="1"/>
  <c r="BW915" i="1" s="1"/>
  <c r="BX915" i="1" s="1"/>
  <c r="BY915" i="1" s="1"/>
  <c r="BZ915" i="1" s="1"/>
  <c r="CA915" i="1" s="1"/>
  <c r="CB915" i="1" s="1"/>
  <c r="CC915" i="1" s="1"/>
  <c r="CD915" i="1" s="1"/>
  <c r="CE915" i="1" s="1"/>
  <c r="CF915" i="1" s="1"/>
  <c r="CG915" i="1" s="1"/>
  <c r="CH915" i="1" s="1"/>
  <c r="CI915" i="1" s="1"/>
  <c r="CJ915" i="1" s="1"/>
  <c r="CK915" i="1" s="1"/>
  <c r="CL915" i="1" s="1"/>
  <c r="CM915" i="1" s="1"/>
  <c r="CN915" i="1" s="1"/>
  <c r="CO915" i="1" s="1"/>
  <c r="CP915" i="1" s="1"/>
  <c r="CQ915" i="1" s="1"/>
  <c r="CR915" i="1" s="1"/>
  <c r="CS915" i="1" s="1"/>
  <c r="CT915" i="1" s="1"/>
  <c r="CU915" i="1" s="1"/>
  <c r="CV915" i="1" s="1"/>
  <c r="CW915" i="1" s="1"/>
  <c r="CX915" i="1" s="1"/>
  <c r="CY915" i="1" s="1"/>
  <c r="CZ915" i="1" s="1"/>
  <c r="BQ914" i="1"/>
  <c r="BR914" i="1" s="1"/>
  <c r="BS914" i="1" s="1"/>
  <c r="BT914" i="1" s="1"/>
  <c r="BU914" i="1" s="1"/>
  <c r="BV914" i="1" s="1"/>
  <c r="BW914" i="1" s="1"/>
  <c r="BX914" i="1" s="1"/>
  <c r="BY914" i="1" s="1"/>
  <c r="BZ914" i="1" s="1"/>
  <c r="CA914" i="1" s="1"/>
  <c r="CB914" i="1" s="1"/>
  <c r="CC914" i="1" s="1"/>
  <c r="CD914" i="1" s="1"/>
  <c r="CE914" i="1" s="1"/>
  <c r="CF914" i="1" s="1"/>
  <c r="CG914" i="1" s="1"/>
  <c r="CH914" i="1" s="1"/>
  <c r="CI914" i="1" s="1"/>
  <c r="CJ914" i="1" s="1"/>
  <c r="CK914" i="1" s="1"/>
  <c r="CL914" i="1" s="1"/>
  <c r="CM914" i="1" s="1"/>
  <c r="CN914" i="1" s="1"/>
  <c r="CO914" i="1" s="1"/>
  <c r="CP914" i="1" s="1"/>
  <c r="CQ914" i="1" s="1"/>
  <c r="CR914" i="1" s="1"/>
  <c r="CS914" i="1" s="1"/>
  <c r="CT914" i="1" s="1"/>
  <c r="CU914" i="1" s="1"/>
  <c r="CV914" i="1" s="1"/>
  <c r="CW914" i="1" s="1"/>
  <c r="CX914" i="1" s="1"/>
  <c r="CY914" i="1" s="1"/>
  <c r="CZ914" i="1" s="1"/>
  <c r="BQ921" i="1"/>
  <c r="BR921" i="1" s="1"/>
  <c r="BS921" i="1" s="1"/>
  <c r="BT921" i="1" s="1"/>
  <c r="BU921" i="1" s="1"/>
  <c r="BV921" i="1" s="1"/>
  <c r="BW921" i="1" s="1"/>
  <c r="BX921" i="1" s="1"/>
  <c r="BY921" i="1" s="1"/>
  <c r="BZ921" i="1" s="1"/>
  <c r="CA921" i="1" s="1"/>
  <c r="CB921" i="1" s="1"/>
  <c r="CC921" i="1" s="1"/>
  <c r="CD921" i="1" s="1"/>
  <c r="CE921" i="1" s="1"/>
  <c r="CF921" i="1" s="1"/>
  <c r="CG921" i="1" s="1"/>
  <c r="CH921" i="1" s="1"/>
  <c r="CI921" i="1" s="1"/>
  <c r="CJ921" i="1" s="1"/>
  <c r="CK921" i="1" s="1"/>
  <c r="CL921" i="1" s="1"/>
  <c r="CM921" i="1" s="1"/>
  <c r="CN921" i="1" s="1"/>
  <c r="CO921" i="1" s="1"/>
  <c r="CP921" i="1" s="1"/>
  <c r="CQ921" i="1" s="1"/>
  <c r="CR921" i="1" s="1"/>
  <c r="CS921" i="1" s="1"/>
  <c r="CT921" i="1" s="1"/>
  <c r="CU921" i="1" s="1"/>
  <c r="CV921" i="1" s="1"/>
  <c r="CW921" i="1" s="1"/>
  <c r="CX921" i="1" s="1"/>
  <c r="CY921" i="1" s="1"/>
  <c r="CZ921" i="1" s="1"/>
  <c r="BQ857" i="1"/>
  <c r="BR857" i="1" s="1"/>
  <c r="BS857" i="1" s="1"/>
  <c r="BT857" i="1" s="1"/>
  <c r="BU857" i="1" s="1"/>
  <c r="BV857" i="1" s="1"/>
  <c r="BW857" i="1" s="1"/>
  <c r="BX857" i="1" s="1"/>
  <c r="BY857" i="1" s="1"/>
  <c r="BZ857" i="1" s="1"/>
  <c r="CA857" i="1" s="1"/>
  <c r="CB857" i="1" s="1"/>
  <c r="CC857" i="1" s="1"/>
  <c r="CD857" i="1" s="1"/>
  <c r="CE857" i="1" s="1"/>
  <c r="CF857" i="1" s="1"/>
  <c r="CG857" i="1" s="1"/>
  <c r="CH857" i="1" s="1"/>
  <c r="CI857" i="1" s="1"/>
  <c r="CJ857" i="1" s="1"/>
  <c r="CK857" i="1" s="1"/>
  <c r="CL857" i="1" s="1"/>
  <c r="CM857" i="1" s="1"/>
  <c r="CN857" i="1" s="1"/>
  <c r="CO857" i="1" s="1"/>
  <c r="CP857" i="1" s="1"/>
  <c r="CQ857" i="1" s="1"/>
  <c r="CR857" i="1" s="1"/>
  <c r="CS857" i="1" s="1"/>
  <c r="CT857" i="1" s="1"/>
  <c r="CU857" i="1" s="1"/>
  <c r="CV857" i="1" s="1"/>
  <c r="CW857" i="1" s="1"/>
  <c r="CX857" i="1" s="1"/>
  <c r="CY857" i="1" s="1"/>
  <c r="CZ857" i="1" s="1"/>
  <c r="BQ761" i="1"/>
  <c r="BR761" i="1" s="1"/>
  <c r="BS761" i="1" s="1"/>
  <c r="BT761" i="1" s="1"/>
  <c r="BU761" i="1" s="1"/>
  <c r="BV761" i="1" s="1"/>
  <c r="BW761" i="1" s="1"/>
  <c r="BX761" i="1" s="1"/>
  <c r="BY761" i="1" s="1"/>
  <c r="BZ761" i="1" s="1"/>
  <c r="CA761" i="1" s="1"/>
  <c r="CB761" i="1" s="1"/>
  <c r="CC761" i="1" s="1"/>
  <c r="CD761" i="1" s="1"/>
  <c r="CE761" i="1" s="1"/>
  <c r="CF761" i="1" s="1"/>
  <c r="CG761" i="1" s="1"/>
  <c r="CH761" i="1" s="1"/>
  <c r="CI761" i="1" s="1"/>
  <c r="CJ761" i="1" s="1"/>
  <c r="CK761" i="1" s="1"/>
  <c r="CL761" i="1" s="1"/>
  <c r="CM761" i="1" s="1"/>
  <c r="CN761" i="1" s="1"/>
  <c r="CO761" i="1" s="1"/>
  <c r="CP761" i="1" s="1"/>
  <c r="CQ761" i="1" s="1"/>
  <c r="CR761" i="1" s="1"/>
  <c r="CS761" i="1" s="1"/>
  <c r="CT761" i="1" s="1"/>
  <c r="CU761" i="1" s="1"/>
  <c r="CV761" i="1" s="1"/>
  <c r="CW761" i="1" s="1"/>
  <c r="CX761" i="1" s="1"/>
  <c r="CY761" i="1" s="1"/>
  <c r="CZ761" i="1" s="1"/>
  <c r="BQ936" i="1"/>
  <c r="BR936" i="1" s="1"/>
  <c r="BS936" i="1" s="1"/>
  <c r="BT936" i="1" s="1"/>
  <c r="BU936" i="1" s="1"/>
  <c r="BV936" i="1" s="1"/>
  <c r="BW936" i="1" s="1"/>
  <c r="BX936" i="1" s="1"/>
  <c r="BY936" i="1" s="1"/>
  <c r="BZ936" i="1" s="1"/>
  <c r="CA936" i="1" s="1"/>
  <c r="CB936" i="1" s="1"/>
  <c r="CC936" i="1" s="1"/>
  <c r="CD936" i="1" s="1"/>
  <c r="CE936" i="1" s="1"/>
  <c r="CF936" i="1" s="1"/>
  <c r="CG936" i="1" s="1"/>
  <c r="CH936" i="1" s="1"/>
  <c r="CI936" i="1" s="1"/>
  <c r="CJ936" i="1" s="1"/>
  <c r="CK936" i="1" s="1"/>
  <c r="CL936" i="1" s="1"/>
  <c r="CM936" i="1" s="1"/>
  <c r="CN936" i="1" s="1"/>
  <c r="CO936" i="1" s="1"/>
  <c r="CP936" i="1" s="1"/>
  <c r="CQ936" i="1" s="1"/>
  <c r="CR936" i="1" s="1"/>
  <c r="CS936" i="1" s="1"/>
  <c r="CT936" i="1" s="1"/>
  <c r="CU936" i="1" s="1"/>
  <c r="CV936" i="1" s="1"/>
  <c r="CW936" i="1" s="1"/>
  <c r="CX936" i="1" s="1"/>
  <c r="CY936" i="1" s="1"/>
  <c r="CZ936" i="1" s="1"/>
  <c r="BQ760" i="1"/>
  <c r="BR760" i="1" s="1"/>
  <c r="BS760" i="1" s="1"/>
  <c r="BT760" i="1" s="1"/>
  <c r="BU760" i="1" s="1"/>
  <c r="BV760" i="1" s="1"/>
  <c r="BW760" i="1" s="1"/>
  <c r="BX760" i="1" s="1"/>
  <c r="BY760" i="1" s="1"/>
  <c r="BZ760" i="1" s="1"/>
  <c r="CA760" i="1" s="1"/>
  <c r="CB760" i="1" s="1"/>
  <c r="CC760" i="1" s="1"/>
  <c r="CD760" i="1" s="1"/>
  <c r="CE760" i="1" s="1"/>
  <c r="CF760" i="1" s="1"/>
  <c r="CG760" i="1" s="1"/>
  <c r="CH760" i="1" s="1"/>
  <c r="CI760" i="1" s="1"/>
  <c r="CJ760" i="1" s="1"/>
  <c r="CK760" i="1" s="1"/>
  <c r="CL760" i="1" s="1"/>
  <c r="CM760" i="1" s="1"/>
  <c r="CN760" i="1" s="1"/>
  <c r="CO760" i="1" s="1"/>
  <c r="CP760" i="1" s="1"/>
  <c r="CQ760" i="1" s="1"/>
  <c r="CR760" i="1" s="1"/>
  <c r="CS760" i="1" s="1"/>
  <c r="CT760" i="1" s="1"/>
  <c r="CU760" i="1" s="1"/>
  <c r="CV760" i="1" s="1"/>
  <c r="CW760" i="1" s="1"/>
  <c r="CX760" i="1" s="1"/>
  <c r="CY760" i="1" s="1"/>
  <c r="CZ760" i="1" s="1"/>
  <c r="BQ872" i="1"/>
  <c r="BR872" i="1" s="1"/>
  <c r="BS872" i="1" s="1"/>
  <c r="BT872" i="1" s="1"/>
  <c r="BU872" i="1" s="1"/>
  <c r="BV872" i="1" s="1"/>
  <c r="BW872" i="1" s="1"/>
  <c r="BX872" i="1" s="1"/>
  <c r="BY872" i="1" s="1"/>
  <c r="BZ872" i="1" s="1"/>
  <c r="CA872" i="1" s="1"/>
  <c r="CB872" i="1" s="1"/>
  <c r="CC872" i="1" s="1"/>
  <c r="CD872" i="1" s="1"/>
  <c r="CE872" i="1" s="1"/>
  <c r="CF872" i="1" s="1"/>
  <c r="CG872" i="1" s="1"/>
  <c r="CH872" i="1" s="1"/>
  <c r="CI872" i="1" s="1"/>
  <c r="CJ872" i="1" s="1"/>
  <c r="CK872" i="1" s="1"/>
  <c r="CL872" i="1" s="1"/>
  <c r="CM872" i="1" s="1"/>
  <c r="CN872" i="1" s="1"/>
  <c r="CO872" i="1" s="1"/>
  <c r="CP872" i="1" s="1"/>
  <c r="CQ872" i="1" s="1"/>
  <c r="CR872" i="1" s="1"/>
  <c r="CS872" i="1" s="1"/>
  <c r="CT872" i="1" s="1"/>
  <c r="CU872" i="1" s="1"/>
  <c r="CV872" i="1" s="1"/>
  <c r="CW872" i="1" s="1"/>
  <c r="CX872" i="1" s="1"/>
  <c r="CY872" i="1" s="1"/>
  <c r="CZ872" i="1" s="1"/>
  <c r="BQ930" i="1"/>
  <c r="BR930" i="1" s="1"/>
  <c r="BS930" i="1" s="1"/>
  <c r="BT930" i="1" s="1"/>
  <c r="BU930" i="1" s="1"/>
  <c r="BV930" i="1" s="1"/>
  <c r="BW930" i="1" s="1"/>
  <c r="BX930" i="1" s="1"/>
  <c r="BY930" i="1" s="1"/>
  <c r="BZ930" i="1" s="1"/>
  <c r="CA930" i="1" s="1"/>
  <c r="CB930" i="1" s="1"/>
  <c r="CC930" i="1" s="1"/>
  <c r="CD930" i="1" s="1"/>
  <c r="CE930" i="1" s="1"/>
  <c r="CF930" i="1" s="1"/>
  <c r="CG930" i="1" s="1"/>
  <c r="CH930" i="1" s="1"/>
  <c r="CI930" i="1" s="1"/>
  <c r="CJ930" i="1" s="1"/>
  <c r="CK930" i="1" s="1"/>
  <c r="CL930" i="1" s="1"/>
  <c r="CM930" i="1" s="1"/>
  <c r="CN930" i="1" s="1"/>
  <c r="CO930" i="1" s="1"/>
  <c r="CP930" i="1" s="1"/>
  <c r="CQ930" i="1" s="1"/>
  <c r="CR930" i="1" s="1"/>
  <c r="CS930" i="1" s="1"/>
  <c r="CT930" i="1" s="1"/>
  <c r="CU930" i="1" s="1"/>
  <c r="CV930" i="1" s="1"/>
  <c r="CW930" i="1" s="1"/>
  <c r="CX930" i="1" s="1"/>
  <c r="CY930" i="1" s="1"/>
  <c r="CZ930" i="1" s="1"/>
  <c r="BQ823" i="1"/>
  <c r="BR823" i="1" s="1"/>
  <c r="BS823" i="1" s="1"/>
  <c r="BT823" i="1" s="1"/>
  <c r="BU823" i="1" s="1"/>
  <c r="BV823" i="1" s="1"/>
  <c r="BW823" i="1" s="1"/>
  <c r="BX823" i="1" s="1"/>
  <c r="BY823" i="1" s="1"/>
  <c r="BZ823" i="1" s="1"/>
  <c r="CA823" i="1" s="1"/>
  <c r="CB823" i="1" s="1"/>
  <c r="CC823" i="1" s="1"/>
  <c r="CD823" i="1" s="1"/>
  <c r="CE823" i="1" s="1"/>
  <c r="CF823" i="1" s="1"/>
  <c r="CG823" i="1" s="1"/>
  <c r="CH823" i="1" s="1"/>
  <c r="CI823" i="1" s="1"/>
  <c r="CJ823" i="1" s="1"/>
  <c r="CK823" i="1" s="1"/>
  <c r="CL823" i="1" s="1"/>
  <c r="CM823" i="1" s="1"/>
  <c r="CN823" i="1" s="1"/>
  <c r="CO823" i="1" s="1"/>
  <c r="CP823" i="1" s="1"/>
  <c r="CQ823" i="1" s="1"/>
  <c r="CR823" i="1" s="1"/>
  <c r="CS823" i="1" s="1"/>
  <c r="CT823" i="1" s="1"/>
  <c r="CU823" i="1" s="1"/>
  <c r="CV823" i="1" s="1"/>
  <c r="CW823" i="1" s="1"/>
  <c r="CX823" i="1" s="1"/>
  <c r="CY823" i="1" s="1"/>
  <c r="CZ823" i="1" s="1"/>
  <c r="BQ759" i="1"/>
  <c r="BR759" i="1" s="1"/>
  <c r="BS759" i="1" s="1"/>
  <c r="BT759" i="1" s="1"/>
  <c r="BU759" i="1" s="1"/>
  <c r="BV759" i="1" s="1"/>
  <c r="BW759" i="1" s="1"/>
  <c r="BX759" i="1" s="1"/>
  <c r="BY759" i="1" s="1"/>
  <c r="BZ759" i="1" s="1"/>
  <c r="CA759" i="1" s="1"/>
  <c r="CB759" i="1" s="1"/>
  <c r="CC759" i="1" s="1"/>
  <c r="CD759" i="1" s="1"/>
  <c r="CE759" i="1" s="1"/>
  <c r="CF759" i="1" s="1"/>
  <c r="CG759" i="1" s="1"/>
  <c r="CH759" i="1" s="1"/>
  <c r="CI759" i="1" s="1"/>
  <c r="CJ759" i="1" s="1"/>
  <c r="CK759" i="1" s="1"/>
  <c r="CL759" i="1" s="1"/>
  <c r="CM759" i="1" s="1"/>
  <c r="CN759" i="1" s="1"/>
  <c r="CO759" i="1" s="1"/>
  <c r="CP759" i="1" s="1"/>
  <c r="CQ759" i="1" s="1"/>
  <c r="CR759" i="1" s="1"/>
  <c r="CS759" i="1" s="1"/>
  <c r="CT759" i="1" s="1"/>
  <c r="CU759" i="1" s="1"/>
  <c r="CV759" i="1" s="1"/>
  <c r="CW759" i="1" s="1"/>
  <c r="CX759" i="1" s="1"/>
  <c r="CY759" i="1" s="1"/>
  <c r="CZ759" i="1" s="1"/>
  <c r="BQ671" i="1"/>
  <c r="BR671" i="1" s="1"/>
  <c r="BS671" i="1" s="1"/>
  <c r="BT671" i="1" s="1"/>
  <c r="BU671" i="1" s="1"/>
  <c r="BV671" i="1" s="1"/>
  <c r="BW671" i="1" s="1"/>
  <c r="BX671" i="1" s="1"/>
  <c r="BY671" i="1" s="1"/>
  <c r="BZ671" i="1" s="1"/>
  <c r="CA671" i="1" s="1"/>
  <c r="CB671" i="1" s="1"/>
  <c r="CC671" i="1" s="1"/>
  <c r="CD671" i="1" s="1"/>
  <c r="CE671" i="1" s="1"/>
  <c r="CF671" i="1" s="1"/>
  <c r="CG671" i="1" s="1"/>
  <c r="CH671" i="1" s="1"/>
  <c r="CI671" i="1" s="1"/>
  <c r="CJ671" i="1" s="1"/>
  <c r="CK671" i="1" s="1"/>
  <c r="CL671" i="1" s="1"/>
  <c r="CM671" i="1" s="1"/>
  <c r="CN671" i="1" s="1"/>
  <c r="CO671" i="1" s="1"/>
  <c r="CP671" i="1" s="1"/>
  <c r="CQ671" i="1" s="1"/>
  <c r="CR671" i="1" s="1"/>
  <c r="CS671" i="1" s="1"/>
  <c r="CT671" i="1" s="1"/>
  <c r="CU671" i="1" s="1"/>
  <c r="CV671" i="1" s="1"/>
  <c r="CW671" i="1" s="1"/>
  <c r="CX671" i="1" s="1"/>
  <c r="CY671" i="1" s="1"/>
  <c r="CZ671" i="1" s="1"/>
  <c r="BQ663" i="1"/>
  <c r="BR663" i="1" s="1"/>
  <c r="BS663" i="1" s="1"/>
  <c r="BT663" i="1" s="1"/>
  <c r="BU663" i="1" s="1"/>
  <c r="BV663" i="1" s="1"/>
  <c r="BW663" i="1" s="1"/>
  <c r="BX663" i="1" s="1"/>
  <c r="BY663" i="1" s="1"/>
  <c r="BZ663" i="1" s="1"/>
  <c r="CA663" i="1" s="1"/>
  <c r="CB663" i="1" s="1"/>
  <c r="CC663" i="1" s="1"/>
  <c r="CD663" i="1" s="1"/>
  <c r="CE663" i="1" s="1"/>
  <c r="CF663" i="1" s="1"/>
  <c r="CG663" i="1" s="1"/>
  <c r="CH663" i="1" s="1"/>
  <c r="CI663" i="1" s="1"/>
  <c r="CJ663" i="1" s="1"/>
  <c r="CK663" i="1" s="1"/>
  <c r="CL663" i="1" s="1"/>
  <c r="CM663" i="1" s="1"/>
  <c r="CN663" i="1" s="1"/>
  <c r="CO663" i="1" s="1"/>
  <c r="CP663" i="1" s="1"/>
  <c r="CQ663" i="1" s="1"/>
  <c r="CR663" i="1" s="1"/>
  <c r="CS663" i="1" s="1"/>
  <c r="CT663" i="1" s="1"/>
  <c r="CU663" i="1" s="1"/>
  <c r="CV663" i="1" s="1"/>
  <c r="CW663" i="1" s="1"/>
  <c r="CX663" i="1" s="1"/>
  <c r="CY663" i="1" s="1"/>
  <c r="CZ663" i="1" s="1"/>
  <c r="BQ631" i="1"/>
  <c r="BR631" i="1" s="1"/>
  <c r="BS631" i="1" s="1"/>
  <c r="BT631" i="1" s="1"/>
  <c r="BU631" i="1" s="1"/>
  <c r="BV631" i="1" s="1"/>
  <c r="BW631" i="1" s="1"/>
  <c r="BX631" i="1" s="1"/>
  <c r="BY631" i="1" s="1"/>
  <c r="BZ631" i="1" s="1"/>
  <c r="CA631" i="1" s="1"/>
  <c r="CB631" i="1" s="1"/>
  <c r="CC631" i="1" s="1"/>
  <c r="CD631" i="1" s="1"/>
  <c r="CE631" i="1" s="1"/>
  <c r="CF631" i="1" s="1"/>
  <c r="CG631" i="1" s="1"/>
  <c r="CH631" i="1" s="1"/>
  <c r="CI631" i="1" s="1"/>
  <c r="CJ631" i="1" s="1"/>
  <c r="CK631" i="1" s="1"/>
  <c r="CL631" i="1" s="1"/>
  <c r="CM631" i="1" s="1"/>
  <c r="CN631" i="1" s="1"/>
  <c r="CO631" i="1" s="1"/>
  <c r="CP631" i="1" s="1"/>
  <c r="CQ631" i="1" s="1"/>
  <c r="CR631" i="1" s="1"/>
  <c r="CS631" i="1" s="1"/>
  <c r="CT631" i="1" s="1"/>
  <c r="CU631" i="1" s="1"/>
  <c r="CV631" i="1" s="1"/>
  <c r="CW631" i="1" s="1"/>
  <c r="CX631" i="1" s="1"/>
  <c r="CY631" i="1" s="1"/>
  <c r="CZ631" i="1" s="1"/>
  <c r="BQ623" i="1"/>
  <c r="BR623" i="1" s="1"/>
  <c r="BS623" i="1" s="1"/>
  <c r="BT623" i="1" s="1"/>
  <c r="BU623" i="1" s="1"/>
  <c r="BV623" i="1" s="1"/>
  <c r="BW623" i="1" s="1"/>
  <c r="BX623" i="1" s="1"/>
  <c r="BY623" i="1" s="1"/>
  <c r="BZ623" i="1" s="1"/>
  <c r="CA623" i="1" s="1"/>
  <c r="CB623" i="1" s="1"/>
  <c r="CC623" i="1" s="1"/>
  <c r="CD623" i="1" s="1"/>
  <c r="CE623" i="1" s="1"/>
  <c r="CF623" i="1" s="1"/>
  <c r="CG623" i="1" s="1"/>
  <c r="CH623" i="1" s="1"/>
  <c r="CI623" i="1" s="1"/>
  <c r="CJ623" i="1" s="1"/>
  <c r="CK623" i="1" s="1"/>
  <c r="CL623" i="1" s="1"/>
  <c r="CM623" i="1" s="1"/>
  <c r="CN623" i="1" s="1"/>
  <c r="CO623" i="1" s="1"/>
  <c r="CP623" i="1" s="1"/>
  <c r="CQ623" i="1" s="1"/>
  <c r="CR623" i="1" s="1"/>
  <c r="CS623" i="1" s="1"/>
  <c r="CT623" i="1" s="1"/>
  <c r="CU623" i="1" s="1"/>
  <c r="CV623" i="1" s="1"/>
  <c r="CW623" i="1" s="1"/>
  <c r="CX623" i="1" s="1"/>
  <c r="CY623" i="1" s="1"/>
  <c r="CZ623" i="1" s="1"/>
  <c r="BQ599" i="1"/>
  <c r="BR599" i="1" s="1"/>
  <c r="BS599" i="1" s="1"/>
  <c r="BT599" i="1" s="1"/>
  <c r="BU599" i="1" s="1"/>
  <c r="BV599" i="1" s="1"/>
  <c r="BW599" i="1" s="1"/>
  <c r="BX599" i="1" s="1"/>
  <c r="BY599" i="1" s="1"/>
  <c r="BZ599" i="1" s="1"/>
  <c r="CA599" i="1" s="1"/>
  <c r="CB599" i="1" s="1"/>
  <c r="CC599" i="1" s="1"/>
  <c r="CD599" i="1" s="1"/>
  <c r="CE599" i="1" s="1"/>
  <c r="CF599" i="1" s="1"/>
  <c r="CG599" i="1" s="1"/>
  <c r="CH599" i="1" s="1"/>
  <c r="CI599" i="1" s="1"/>
  <c r="CJ599" i="1" s="1"/>
  <c r="CK599" i="1" s="1"/>
  <c r="CL599" i="1" s="1"/>
  <c r="CM599" i="1" s="1"/>
  <c r="CN599" i="1" s="1"/>
  <c r="CO599" i="1" s="1"/>
  <c r="CP599" i="1" s="1"/>
  <c r="CQ599" i="1" s="1"/>
  <c r="CR599" i="1" s="1"/>
  <c r="CS599" i="1" s="1"/>
  <c r="CT599" i="1" s="1"/>
  <c r="CU599" i="1" s="1"/>
  <c r="CV599" i="1" s="1"/>
  <c r="CW599" i="1" s="1"/>
  <c r="CX599" i="1" s="1"/>
  <c r="CY599" i="1" s="1"/>
  <c r="CZ599" i="1" s="1"/>
  <c r="BQ575" i="1"/>
  <c r="BR575" i="1" s="1"/>
  <c r="BS575" i="1" s="1"/>
  <c r="BT575" i="1" s="1"/>
  <c r="BU575" i="1" s="1"/>
  <c r="BV575" i="1" s="1"/>
  <c r="BW575" i="1" s="1"/>
  <c r="BX575" i="1" s="1"/>
  <c r="BY575" i="1" s="1"/>
  <c r="BZ575" i="1" s="1"/>
  <c r="CA575" i="1" s="1"/>
  <c r="CB575" i="1" s="1"/>
  <c r="CC575" i="1" s="1"/>
  <c r="CD575" i="1" s="1"/>
  <c r="CE575" i="1" s="1"/>
  <c r="CF575" i="1" s="1"/>
  <c r="CG575" i="1" s="1"/>
  <c r="CH575" i="1" s="1"/>
  <c r="CI575" i="1" s="1"/>
  <c r="CJ575" i="1" s="1"/>
  <c r="CK575" i="1" s="1"/>
  <c r="CL575" i="1" s="1"/>
  <c r="CM575" i="1" s="1"/>
  <c r="CN575" i="1" s="1"/>
  <c r="CO575" i="1" s="1"/>
  <c r="CP575" i="1" s="1"/>
  <c r="CQ575" i="1" s="1"/>
  <c r="CR575" i="1" s="1"/>
  <c r="CS575" i="1" s="1"/>
  <c r="CT575" i="1" s="1"/>
  <c r="CU575" i="1" s="1"/>
  <c r="CV575" i="1" s="1"/>
  <c r="CW575" i="1" s="1"/>
  <c r="CX575" i="1" s="1"/>
  <c r="CY575" i="1" s="1"/>
  <c r="CZ575" i="1" s="1"/>
  <c r="BQ559" i="1"/>
  <c r="BR559" i="1" s="1"/>
  <c r="BS559" i="1" s="1"/>
  <c r="BT559" i="1" s="1"/>
  <c r="BU559" i="1" s="1"/>
  <c r="BV559" i="1" s="1"/>
  <c r="BW559" i="1" s="1"/>
  <c r="BX559" i="1" s="1"/>
  <c r="BY559" i="1" s="1"/>
  <c r="BZ559" i="1" s="1"/>
  <c r="CA559" i="1" s="1"/>
  <c r="CB559" i="1" s="1"/>
  <c r="CC559" i="1" s="1"/>
  <c r="CD559" i="1" s="1"/>
  <c r="CE559" i="1" s="1"/>
  <c r="CF559" i="1" s="1"/>
  <c r="CG559" i="1" s="1"/>
  <c r="CH559" i="1" s="1"/>
  <c r="CI559" i="1" s="1"/>
  <c r="CJ559" i="1" s="1"/>
  <c r="CK559" i="1" s="1"/>
  <c r="CL559" i="1" s="1"/>
  <c r="CM559" i="1" s="1"/>
  <c r="CN559" i="1" s="1"/>
  <c r="CO559" i="1" s="1"/>
  <c r="CP559" i="1" s="1"/>
  <c r="CQ559" i="1" s="1"/>
  <c r="CR559" i="1" s="1"/>
  <c r="CS559" i="1" s="1"/>
  <c r="CT559" i="1" s="1"/>
  <c r="CU559" i="1" s="1"/>
  <c r="CV559" i="1" s="1"/>
  <c r="CW559" i="1" s="1"/>
  <c r="CX559" i="1" s="1"/>
  <c r="CY559" i="1" s="1"/>
  <c r="CZ559" i="1" s="1"/>
  <c r="BQ543" i="1"/>
  <c r="BR543" i="1" s="1"/>
  <c r="BS543" i="1" s="1"/>
  <c r="BT543" i="1" s="1"/>
  <c r="BU543" i="1" s="1"/>
  <c r="BV543" i="1" s="1"/>
  <c r="BW543" i="1" s="1"/>
  <c r="BX543" i="1" s="1"/>
  <c r="BY543" i="1" s="1"/>
  <c r="BZ543" i="1" s="1"/>
  <c r="CA543" i="1" s="1"/>
  <c r="CB543" i="1" s="1"/>
  <c r="CC543" i="1" s="1"/>
  <c r="CD543" i="1" s="1"/>
  <c r="CE543" i="1" s="1"/>
  <c r="CF543" i="1" s="1"/>
  <c r="CG543" i="1" s="1"/>
  <c r="CH543" i="1" s="1"/>
  <c r="CI543" i="1" s="1"/>
  <c r="CJ543" i="1" s="1"/>
  <c r="CK543" i="1" s="1"/>
  <c r="CL543" i="1" s="1"/>
  <c r="CM543" i="1" s="1"/>
  <c r="CN543" i="1" s="1"/>
  <c r="CO543" i="1" s="1"/>
  <c r="CP543" i="1" s="1"/>
  <c r="CQ543" i="1" s="1"/>
  <c r="CR543" i="1" s="1"/>
  <c r="CS543" i="1" s="1"/>
  <c r="CT543" i="1" s="1"/>
  <c r="CU543" i="1" s="1"/>
  <c r="CV543" i="1" s="1"/>
  <c r="CW543" i="1" s="1"/>
  <c r="CX543" i="1" s="1"/>
  <c r="CY543" i="1" s="1"/>
  <c r="CZ543" i="1" s="1"/>
  <c r="BQ527" i="1"/>
  <c r="BR527" i="1" s="1"/>
  <c r="BS527" i="1" s="1"/>
  <c r="BT527" i="1" s="1"/>
  <c r="BU527" i="1" s="1"/>
  <c r="BV527" i="1" s="1"/>
  <c r="BW527" i="1" s="1"/>
  <c r="BX527" i="1" s="1"/>
  <c r="BY527" i="1" s="1"/>
  <c r="BZ527" i="1" s="1"/>
  <c r="CA527" i="1" s="1"/>
  <c r="CB527" i="1" s="1"/>
  <c r="CC527" i="1" s="1"/>
  <c r="CD527" i="1" s="1"/>
  <c r="CE527" i="1" s="1"/>
  <c r="CF527" i="1" s="1"/>
  <c r="CG527" i="1" s="1"/>
  <c r="CH527" i="1" s="1"/>
  <c r="CI527" i="1" s="1"/>
  <c r="CJ527" i="1" s="1"/>
  <c r="CK527" i="1" s="1"/>
  <c r="CL527" i="1" s="1"/>
  <c r="CM527" i="1" s="1"/>
  <c r="CN527" i="1" s="1"/>
  <c r="CO527" i="1" s="1"/>
  <c r="CP527" i="1" s="1"/>
  <c r="CQ527" i="1" s="1"/>
  <c r="CR527" i="1" s="1"/>
  <c r="CS527" i="1" s="1"/>
  <c r="CT527" i="1" s="1"/>
  <c r="CU527" i="1" s="1"/>
  <c r="CV527" i="1" s="1"/>
  <c r="CW527" i="1" s="1"/>
  <c r="CX527" i="1" s="1"/>
  <c r="CY527" i="1" s="1"/>
  <c r="CZ527" i="1" s="1"/>
  <c r="BQ519" i="1"/>
  <c r="BR519" i="1" s="1"/>
  <c r="BS519" i="1" s="1"/>
  <c r="BT519" i="1" s="1"/>
  <c r="BU519" i="1" s="1"/>
  <c r="BV519" i="1" s="1"/>
  <c r="BW519" i="1" s="1"/>
  <c r="BX519" i="1" s="1"/>
  <c r="BY519" i="1" s="1"/>
  <c r="BZ519" i="1" s="1"/>
  <c r="CA519" i="1" s="1"/>
  <c r="CB519" i="1" s="1"/>
  <c r="CC519" i="1" s="1"/>
  <c r="CD519" i="1" s="1"/>
  <c r="CE519" i="1" s="1"/>
  <c r="CF519" i="1" s="1"/>
  <c r="CG519" i="1" s="1"/>
  <c r="CH519" i="1" s="1"/>
  <c r="CI519" i="1" s="1"/>
  <c r="CJ519" i="1" s="1"/>
  <c r="CK519" i="1" s="1"/>
  <c r="CL519" i="1" s="1"/>
  <c r="CM519" i="1" s="1"/>
  <c r="CN519" i="1" s="1"/>
  <c r="CO519" i="1" s="1"/>
  <c r="CP519" i="1" s="1"/>
  <c r="CQ519" i="1" s="1"/>
  <c r="CR519" i="1" s="1"/>
  <c r="CS519" i="1" s="1"/>
  <c r="CT519" i="1" s="1"/>
  <c r="CU519" i="1" s="1"/>
  <c r="CV519" i="1" s="1"/>
  <c r="CW519" i="1" s="1"/>
  <c r="CX519" i="1" s="1"/>
  <c r="CY519" i="1" s="1"/>
  <c r="CZ519" i="1" s="1"/>
  <c r="BQ927" i="1"/>
  <c r="BR927" i="1" s="1"/>
  <c r="BS927" i="1" s="1"/>
  <c r="BT927" i="1" s="1"/>
  <c r="BU927" i="1" s="1"/>
  <c r="BV927" i="1" s="1"/>
  <c r="BW927" i="1" s="1"/>
  <c r="BX927" i="1" s="1"/>
  <c r="BY927" i="1" s="1"/>
  <c r="BZ927" i="1" s="1"/>
  <c r="CA927" i="1" s="1"/>
  <c r="CB927" i="1" s="1"/>
  <c r="CC927" i="1" s="1"/>
  <c r="CD927" i="1" s="1"/>
  <c r="CE927" i="1" s="1"/>
  <c r="CF927" i="1" s="1"/>
  <c r="CG927" i="1" s="1"/>
  <c r="CH927" i="1" s="1"/>
  <c r="CI927" i="1" s="1"/>
  <c r="CJ927" i="1" s="1"/>
  <c r="CK927" i="1" s="1"/>
  <c r="CL927" i="1" s="1"/>
  <c r="CM927" i="1" s="1"/>
  <c r="CN927" i="1" s="1"/>
  <c r="CO927" i="1" s="1"/>
  <c r="CP927" i="1" s="1"/>
  <c r="CQ927" i="1" s="1"/>
  <c r="CR927" i="1" s="1"/>
  <c r="CS927" i="1" s="1"/>
  <c r="CT927" i="1" s="1"/>
  <c r="CU927" i="1" s="1"/>
  <c r="CV927" i="1" s="1"/>
  <c r="CW927" i="1" s="1"/>
  <c r="CX927" i="1" s="1"/>
  <c r="CY927" i="1" s="1"/>
  <c r="CZ927" i="1" s="1"/>
  <c r="BQ926" i="1"/>
  <c r="BR926" i="1" s="1"/>
  <c r="BS926" i="1" s="1"/>
  <c r="BT926" i="1" s="1"/>
  <c r="BU926" i="1" s="1"/>
  <c r="BV926" i="1" s="1"/>
  <c r="BW926" i="1" s="1"/>
  <c r="BX926" i="1" s="1"/>
  <c r="BY926" i="1" s="1"/>
  <c r="BZ926" i="1" s="1"/>
  <c r="CA926" i="1" s="1"/>
  <c r="CB926" i="1" s="1"/>
  <c r="CC926" i="1" s="1"/>
  <c r="CD926" i="1" s="1"/>
  <c r="CE926" i="1" s="1"/>
  <c r="CF926" i="1" s="1"/>
  <c r="CG926" i="1" s="1"/>
  <c r="CH926" i="1" s="1"/>
  <c r="CI926" i="1" s="1"/>
  <c r="CJ926" i="1" s="1"/>
  <c r="CK926" i="1" s="1"/>
  <c r="CL926" i="1" s="1"/>
  <c r="CM926" i="1" s="1"/>
  <c r="CN926" i="1" s="1"/>
  <c r="CO926" i="1" s="1"/>
  <c r="CP926" i="1" s="1"/>
  <c r="CQ926" i="1" s="1"/>
  <c r="CR926" i="1" s="1"/>
  <c r="CS926" i="1" s="1"/>
  <c r="CT926" i="1" s="1"/>
  <c r="CU926" i="1" s="1"/>
  <c r="CV926" i="1" s="1"/>
  <c r="CW926" i="1" s="1"/>
  <c r="CX926" i="1" s="1"/>
  <c r="CY926" i="1" s="1"/>
  <c r="CZ926" i="1" s="1"/>
  <c r="BQ814" i="1"/>
  <c r="BR814" i="1" s="1"/>
  <c r="BS814" i="1" s="1"/>
  <c r="BT814" i="1" s="1"/>
  <c r="BU814" i="1" s="1"/>
  <c r="BV814" i="1" s="1"/>
  <c r="BW814" i="1" s="1"/>
  <c r="BX814" i="1" s="1"/>
  <c r="BY814" i="1" s="1"/>
  <c r="BZ814" i="1" s="1"/>
  <c r="CA814" i="1" s="1"/>
  <c r="CB814" i="1" s="1"/>
  <c r="CC814" i="1" s="1"/>
  <c r="CD814" i="1" s="1"/>
  <c r="CE814" i="1" s="1"/>
  <c r="CF814" i="1" s="1"/>
  <c r="CG814" i="1" s="1"/>
  <c r="CH814" i="1" s="1"/>
  <c r="CI814" i="1" s="1"/>
  <c r="CJ814" i="1" s="1"/>
  <c r="CK814" i="1" s="1"/>
  <c r="CL814" i="1" s="1"/>
  <c r="CM814" i="1" s="1"/>
  <c r="CN814" i="1" s="1"/>
  <c r="CO814" i="1" s="1"/>
  <c r="CP814" i="1" s="1"/>
  <c r="CQ814" i="1" s="1"/>
  <c r="CR814" i="1" s="1"/>
  <c r="CS814" i="1" s="1"/>
  <c r="CT814" i="1" s="1"/>
  <c r="CU814" i="1" s="1"/>
  <c r="CV814" i="1" s="1"/>
  <c r="CW814" i="1" s="1"/>
  <c r="CX814" i="1" s="1"/>
  <c r="CY814" i="1" s="1"/>
  <c r="CZ814" i="1" s="1"/>
  <c r="BQ806" i="1"/>
  <c r="BR806" i="1" s="1"/>
  <c r="BS806" i="1" s="1"/>
  <c r="BT806" i="1" s="1"/>
  <c r="BU806" i="1" s="1"/>
  <c r="BV806" i="1" s="1"/>
  <c r="BW806" i="1" s="1"/>
  <c r="BX806" i="1" s="1"/>
  <c r="BY806" i="1" s="1"/>
  <c r="BZ806" i="1" s="1"/>
  <c r="CA806" i="1" s="1"/>
  <c r="CB806" i="1" s="1"/>
  <c r="CC806" i="1" s="1"/>
  <c r="CD806" i="1" s="1"/>
  <c r="CE806" i="1" s="1"/>
  <c r="CF806" i="1" s="1"/>
  <c r="CG806" i="1" s="1"/>
  <c r="CH806" i="1" s="1"/>
  <c r="CI806" i="1" s="1"/>
  <c r="CJ806" i="1" s="1"/>
  <c r="CK806" i="1" s="1"/>
  <c r="CL806" i="1" s="1"/>
  <c r="CM806" i="1" s="1"/>
  <c r="CN806" i="1" s="1"/>
  <c r="CO806" i="1" s="1"/>
  <c r="CP806" i="1" s="1"/>
  <c r="CQ806" i="1" s="1"/>
  <c r="CR806" i="1" s="1"/>
  <c r="CS806" i="1" s="1"/>
  <c r="CT806" i="1" s="1"/>
  <c r="CU806" i="1" s="1"/>
  <c r="CV806" i="1" s="1"/>
  <c r="CW806" i="1" s="1"/>
  <c r="CX806" i="1" s="1"/>
  <c r="CY806" i="1" s="1"/>
  <c r="CZ806" i="1" s="1"/>
  <c r="BQ782" i="1"/>
  <c r="BR782" i="1" s="1"/>
  <c r="BS782" i="1" s="1"/>
  <c r="BT782" i="1" s="1"/>
  <c r="BU782" i="1" s="1"/>
  <c r="BV782" i="1" s="1"/>
  <c r="BW782" i="1" s="1"/>
  <c r="BX782" i="1" s="1"/>
  <c r="BY782" i="1" s="1"/>
  <c r="BZ782" i="1" s="1"/>
  <c r="CA782" i="1" s="1"/>
  <c r="CB782" i="1" s="1"/>
  <c r="CC782" i="1" s="1"/>
  <c r="CD782" i="1" s="1"/>
  <c r="CE782" i="1" s="1"/>
  <c r="CF782" i="1" s="1"/>
  <c r="CG782" i="1" s="1"/>
  <c r="CH782" i="1" s="1"/>
  <c r="CI782" i="1" s="1"/>
  <c r="CJ782" i="1" s="1"/>
  <c r="CK782" i="1" s="1"/>
  <c r="CL782" i="1" s="1"/>
  <c r="CM782" i="1" s="1"/>
  <c r="CN782" i="1" s="1"/>
  <c r="CO782" i="1" s="1"/>
  <c r="CP782" i="1" s="1"/>
  <c r="CQ782" i="1" s="1"/>
  <c r="CR782" i="1" s="1"/>
  <c r="CS782" i="1" s="1"/>
  <c r="CT782" i="1" s="1"/>
  <c r="CU782" i="1" s="1"/>
  <c r="CV782" i="1" s="1"/>
  <c r="CW782" i="1" s="1"/>
  <c r="CX782" i="1" s="1"/>
  <c r="CY782" i="1" s="1"/>
  <c r="CZ782" i="1" s="1"/>
  <c r="BQ686" i="1"/>
  <c r="BR686" i="1" s="1"/>
  <c r="BS686" i="1" s="1"/>
  <c r="BT686" i="1" s="1"/>
  <c r="BU686" i="1" s="1"/>
  <c r="BV686" i="1" s="1"/>
  <c r="BW686" i="1" s="1"/>
  <c r="BX686" i="1" s="1"/>
  <c r="BY686" i="1" s="1"/>
  <c r="BZ686" i="1" s="1"/>
  <c r="CA686" i="1" s="1"/>
  <c r="CB686" i="1" s="1"/>
  <c r="CC686" i="1" s="1"/>
  <c r="CD686" i="1" s="1"/>
  <c r="CE686" i="1" s="1"/>
  <c r="CF686" i="1" s="1"/>
  <c r="CG686" i="1" s="1"/>
  <c r="CH686" i="1" s="1"/>
  <c r="CI686" i="1" s="1"/>
  <c r="CJ686" i="1" s="1"/>
  <c r="CK686" i="1" s="1"/>
  <c r="CL686" i="1" s="1"/>
  <c r="CM686" i="1" s="1"/>
  <c r="CN686" i="1" s="1"/>
  <c r="CO686" i="1" s="1"/>
  <c r="CP686" i="1" s="1"/>
  <c r="CQ686" i="1" s="1"/>
  <c r="CR686" i="1" s="1"/>
  <c r="CS686" i="1" s="1"/>
  <c r="CT686" i="1" s="1"/>
  <c r="CU686" i="1" s="1"/>
  <c r="CV686" i="1" s="1"/>
  <c r="CW686" i="1" s="1"/>
  <c r="CX686" i="1" s="1"/>
  <c r="CY686" i="1" s="1"/>
  <c r="CZ686" i="1" s="1"/>
  <c r="BQ678" i="1"/>
  <c r="BR678" i="1" s="1"/>
  <c r="BS678" i="1" s="1"/>
  <c r="BT678" i="1" s="1"/>
  <c r="BU678" i="1" s="1"/>
  <c r="BV678" i="1" s="1"/>
  <c r="BW678" i="1" s="1"/>
  <c r="BX678" i="1" s="1"/>
  <c r="BY678" i="1" s="1"/>
  <c r="BZ678" i="1" s="1"/>
  <c r="CA678" i="1" s="1"/>
  <c r="CB678" i="1" s="1"/>
  <c r="CC678" i="1" s="1"/>
  <c r="CD678" i="1" s="1"/>
  <c r="CE678" i="1" s="1"/>
  <c r="CF678" i="1" s="1"/>
  <c r="CG678" i="1" s="1"/>
  <c r="CH678" i="1" s="1"/>
  <c r="CI678" i="1" s="1"/>
  <c r="CJ678" i="1" s="1"/>
  <c r="CK678" i="1" s="1"/>
  <c r="CL678" i="1" s="1"/>
  <c r="CM678" i="1" s="1"/>
  <c r="CN678" i="1" s="1"/>
  <c r="CO678" i="1" s="1"/>
  <c r="CP678" i="1" s="1"/>
  <c r="CQ678" i="1" s="1"/>
  <c r="CR678" i="1" s="1"/>
  <c r="CS678" i="1" s="1"/>
  <c r="CT678" i="1" s="1"/>
  <c r="CU678" i="1" s="1"/>
  <c r="CV678" i="1" s="1"/>
  <c r="CW678" i="1" s="1"/>
  <c r="CX678" i="1" s="1"/>
  <c r="CY678" i="1" s="1"/>
  <c r="CZ678" i="1" s="1"/>
  <c r="BQ837" i="1"/>
  <c r="BR837" i="1" s="1"/>
  <c r="BS837" i="1" s="1"/>
  <c r="BT837" i="1" s="1"/>
  <c r="BU837" i="1" s="1"/>
  <c r="BV837" i="1" s="1"/>
  <c r="BW837" i="1" s="1"/>
  <c r="BX837" i="1" s="1"/>
  <c r="BY837" i="1" s="1"/>
  <c r="BZ837" i="1" s="1"/>
  <c r="CA837" i="1" s="1"/>
  <c r="CB837" i="1" s="1"/>
  <c r="CC837" i="1" s="1"/>
  <c r="CD837" i="1" s="1"/>
  <c r="CE837" i="1" s="1"/>
  <c r="CF837" i="1" s="1"/>
  <c r="CG837" i="1" s="1"/>
  <c r="CH837" i="1" s="1"/>
  <c r="CI837" i="1" s="1"/>
  <c r="CJ837" i="1" s="1"/>
  <c r="CK837" i="1" s="1"/>
  <c r="CL837" i="1" s="1"/>
  <c r="CM837" i="1" s="1"/>
  <c r="CN837" i="1" s="1"/>
  <c r="CO837" i="1" s="1"/>
  <c r="CP837" i="1" s="1"/>
  <c r="CQ837" i="1" s="1"/>
  <c r="CR837" i="1" s="1"/>
  <c r="CS837" i="1" s="1"/>
  <c r="CT837" i="1" s="1"/>
  <c r="CU837" i="1" s="1"/>
  <c r="CV837" i="1" s="1"/>
  <c r="CW837" i="1" s="1"/>
  <c r="CX837" i="1" s="1"/>
  <c r="CY837" i="1" s="1"/>
  <c r="CZ837" i="1" s="1"/>
  <c r="BQ669" i="1"/>
  <c r="BR669" i="1" s="1"/>
  <c r="BS669" i="1" s="1"/>
  <c r="BT669" i="1" s="1"/>
  <c r="BU669" i="1" s="1"/>
  <c r="BV669" i="1" s="1"/>
  <c r="BW669" i="1" s="1"/>
  <c r="BX669" i="1" s="1"/>
  <c r="BY669" i="1" s="1"/>
  <c r="BZ669" i="1" s="1"/>
  <c r="CA669" i="1" s="1"/>
  <c r="CB669" i="1" s="1"/>
  <c r="CC669" i="1" s="1"/>
  <c r="CD669" i="1" s="1"/>
  <c r="CE669" i="1" s="1"/>
  <c r="CF669" i="1" s="1"/>
  <c r="CG669" i="1" s="1"/>
  <c r="CH669" i="1" s="1"/>
  <c r="CI669" i="1" s="1"/>
  <c r="CJ669" i="1" s="1"/>
  <c r="CK669" i="1" s="1"/>
  <c r="CL669" i="1" s="1"/>
  <c r="CM669" i="1" s="1"/>
  <c r="CN669" i="1" s="1"/>
  <c r="CO669" i="1" s="1"/>
  <c r="CP669" i="1" s="1"/>
  <c r="CQ669" i="1" s="1"/>
  <c r="CR669" i="1" s="1"/>
  <c r="CS669" i="1" s="1"/>
  <c r="CT669" i="1" s="1"/>
  <c r="CU669" i="1" s="1"/>
  <c r="CV669" i="1" s="1"/>
  <c r="CW669" i="1" s="1"/>
  <c r="CX669" i="1" s="1"/>
  <c r="CY669" i="1" s="1"/>
  <c r="CZ669" i="1" s="1"/>
  <c r="BQ637" i="1"/>
  <c r="BR637" i="1" s="1"/>
  <c r="BS637" i="1" s="1"/>
  <c r="BT637" i="1" s="1"/>
  <c r="BU637" i="1" s="1"/>
  <c r="BV637" i="1" s="1"/>
  <c r="BW637" i="1" s="1"/>
  <c r="BX637" i="1" s="1"/>
  <c r="BY637" i="1" s="1"/>
  <c r="BZ637" i="1" s="1"/>
  <c r="CA637" i="1" s="1"/>
  <c r="CB637" i="1" s="1"/>
  <c r="CC637" i="1" s="1"/>
  <c r="CD637" i="1" s="1"/>
  <c r="CE637" i="1" s="1"/>
  <c r="CF637" i="1" s="1"/>
  <c r="CG637" i="1" s="1"/>
  <c r="CH637" i="1" s="1"/>
  <c r="CI637" i="1" s="1"/>
  <c r="CJ637" i="1" s="1"/>
  <c r="CK637" i="1" s="1"/>
  <c r="CL637" i="1" s="1"/>
  <c r="CM637" i="1" s="1"/>
  <c r="CN637" i="1" s="1"/>
  <c r="CO637" i="1" s="1"/>
  <c r="CP637" i="1" s="1"/>
  <c r="CQ637" i="1" s="1"/>
  <c r="CR637" i="1" s="1"/>
  <c r="CS637" i="1" s="1"/>
  <c r="CT637" i="1" s="1"/>
  <c r="CU637" i="1" s="1"/>
  <c r="CV637" i="1" s="1"/>
  <c r="CW637" i="1" s="1"/>
  <c r="CX637" i="1" s="1"/>
  <c r="CY637" i="1" s="1"/>
  <c r="CZ637" i="1" s="1"/>
  <c r="BQ629" i="1"/>
  <c r="BR629" i="1" s="1"/>
  <c r="BS629" i="1" s="1"/>
  <c r="BT629" i="1" s="1"/>
  <c r="BU629" i="1" s="1"/>
  <c r="BV629" i="1" s="1"/>
  <c r="BW629" i="1" s="1"/>
  <c r="BX629" i="1" s="1"/>
  <c r="BY629" i="1" s="1"/>
  <c r="BZ629" i="1" s="1"/>
  <c r="CA629" i="1" s="1"/>
  <c r="CB629" i="1" s="1"/>
  <c r="CC629" i="1" s="1"/>
  <c r="CD629" i="1" s="1"/>
  <c r="CE629" i="1" s="1"/>
  <c r="CF629" i="1" s="1"/>
  <c r="CG629" i="1" s="1"/>
  <c r="CH629" i="1" s="1"/>
  <c r="CI629" i="1" s="1"/>
  <c r="CJ629" i="1" s="1"/>
  <c r="CK629" i="1" s="1"/>
  <c r="CL629" i="1" s="1"/>
  <c r="CM629" i="1" s="1"/>
  <c r="CN629" i="1" s="1"/>
  <c r="CO629" i="1" s="1"/>
  <c r="CP629" i="1" s="1"/>
  <c r="CQ629" i="1" s="1"/>
  <c r="CR629" i="1" s="1"/>
  <c r="CS629" i="1" s="1"/>
  <c r="CT629" i="1" s="1"/>
  <c r="CU629" i="1" s="1"/>
  <c r="CV629" i="1" s="1"/>
  <c r="CW629" i="1" s="1"/>
  <c r="CX629" i="1" s="1"/>
  <c r="CY629" i="1" s="1"/>
  <c r="CZ629" i="1" s="1"/>
  <c r="BQ621" i="1"/>
  <c r="BR621" i="1" s="1"/>
  <c r="BS621" i="1" s="1"/>
  <c r="BT621" i="1" s="1"/>
  <c r="BU621" i="1" s="1"/>
  <c r="BV621" i="1" s="1"/>
  <c r="BW621" i="1" s="1"/>
  <c r="BX621" i="1" s="1"/>
  <c r="BY621" i="1" s="1"/>
  <c r="BZ621" i="1" s="1"/>
  <c r="CA621" i="1" s="1"/>
  <c r="CB621" i="1" s="1"/>
  <c r="CC621" i="1" s="1"/>
  <c r="CD621" i="1" s="1"/>
  <c r="CE621" i="1" s="1"/>
  <c r="CF621" i="1" s="1"/>
  <c r="CG621" i="1" s="1"/>
  <c r="CH621" i="1" s="1"/>
  <c r="CI621" i="1" s="1"/>
  <c r="CJ621" i="1" s="1"/>
  <c r="CK621" i="1" s="1"/>
  <c r="CL621" i="1" s="1"/>
  <c r="CM621" i="1" s="1"/>
  <c r="CN621" i="1" s="1"/>
  <c r="CO621" i="1" s="1"/>
  <c r="CP621" i="1" s="1"/>
  <c r="CQ621" i="1" s="1"/>
  <c r="CR621" i="1" s="1"/>
  <c r="CS621" i="1" s="1"/>
  <c r="CT621" i="1" s="1"/>
  <c r="CU621" i="1" s="1"/>
  <c r="CV621" i="1" s="1"/>
  <c r="CW621" i="1" s="1"/>
  <c r="CX621" i="1" s="1"/>
  <c r="CY621" i="1" s="1"/>
  <c r="CZ621" i="1" s="1"/>
  <c r="BQ613" i="1"/>
  <c r="BR613" i="1" s="1"/>
  <c r="BS613" i="1" s="1"/>
  <c r="BT613" i="1" s="1"/>
  <c r="BU613" i="1" s="1"/>
  <c r="BV613" i="1" s="1"/>
  <c r="BW613" i="1" s="1"/>
  <c r="BX613" i="1" s="1"/>
  <c r="BY613" i="1" s="1"/>
  <c r="BZ613" i="1" s="1"/>
  <c r="CA613" i="1" s="1"/>
  <c r="CB613" i="1" s="1"/>
  <c r="CC613" i="1" s="1"/>
  <c r="CD613" i="1" s="1"/>
  <c r="CE613" i="1" s="1"/>
  <c r="CF613" i="1" s="1"/>
  <c r="CG613" i="1" s="1"/>
  <c r="CH613" i="1" s="1"/>
  <c r="CI613" i="1" s="1"/>
  <c r="CJ613" i="1" s="1"/>
  <c r="CK613" i="1" s="1"/>
  <c r="CL613" i="1" s="1"/>
  <c r="CM613" i="1" s="1"/>
  <c r="CN613" i="1" s="1"/>
  <c r="CO613" i="1" s="1"/>
  <c r="CP613" i="1" s="1"/>
  <c r="CQ613" i="1" s="1"/>
  <c r="CR613" i="1" s="1"/>
  <c r="CS613" i="1" s="1"/>
  <c r="CT613" i="1" s="1"/>
  <c r="CU613" i="1" s="1"/>
  <c r="CV613" i="1" s="1"/>
  <c r="CW613" i="1" s="1"/>
  <c r="CX613" i="1" s="1"/>
  <c r="CY613" i="1" s="1"/>
  <c r="CZ613" i="1" s="1"/>
  <c r="BQ589" i="1"/>
  <c r="BR589" i="1" s="1"/>
  <c r="BS589" i="1" s="1"/>
  <c r="BT589" i="1" s="1"/>
  <c r="BU589" i="1" s="1"/>
  <c r="BV589" i="1" s="1"/>
  <c r="BW589" i="1" s="1"/>
  <c r="BX589" i="1" s="1"/>
  <c r="BY589" i="1" s="1"/>
  <c r="BZ589" i="1" s="1"/>
  <c r="CA589" i="1" s="1"/>
  <c r="CB589" i="1" s="1"/>
  <c r="CC589" i="1" s="1"/>
  <c r="CD589" i="1" s="1"/>
  <c r="CE589" i="1" s="1"/>
  <c r="CF589" i="1" s="1"/>
  <c r="CG589" i="1" s="1"/>
  <c r="CH589" i="1" s="1"/>
  <c r="CI589" i="1" s="1"/>
  <c r="CJ589" i="1" s="1"/>
  <c r="CK589" i="1" s="1"/>
  <c r="CL589" i="1" s="1"/>
  <c r="CM589" i="1" s="1"/>
  <c r="CN589" i="1" s="1"/>
  <c r="CO589" i="1" s="1"/>
  <c r="CP589" i="1" s="1"/>
  <c r="CQ589" i="1" s="1"/>
  <c r="CR589" i="1" s="1"/>
  <c r="CS589" i="1" s="1"/>
  <c r="CT589" i="1" s="1"/>
  <c r="CU589" i="1" s="1"/>
  <c r="CV589" i="1" s="1"/>
  <c r="CW589" i="1" s="1"/>
  <c r="CX589" i="1" s="1"/>
  <c r="CY589" i="1" s="1"/>
  <c r="CZ589" i="1" s="1"/>
  <c r="BQ573" i="1"/>
  <c r="BR573" i="1" s="1"/>
  <c r="BS573" i="1" s="1"/>
  <c r="BT573" i="1" s="1"/>
  <c r="BU573" i="1" s="1"/>
  <c r="BV573" i="1" s="1"/>
  <c r="BW573" i="1" s="1"/>
  <c r="BX573" i="1" s="1"/>
  <c r="BY573" i="1" s="1"/>
  <c r="BZ573" i="1" s="1"/>
  <c r="CA573" i="1" s="1"/>
  <c r="CB573" i="1" s="1"/>
  <c r="CC573" i="1" s="1"/>
  <c r="CD573" i="1" s="1"/>
  <c r="CE573" i="1" s="1"/>
  <c r="CF573" i="1" s="1"/>
  <c r="CG573" i="1" s="1"/>
  <c r="CH573" i="1" s="1"/>
  <c r="CI573" i="1" s="1"/>
  <c r="CJ573" i="1" s="1"/>
  <c r="CK573" i="1" s="1"/>
  <c r="CL573" i="1" s="1"/>
  <c r="CM573" i="1" s="1"/>
  <c r="CN573" i="1" s="1"/>
  <c r="CO573" i="1" s="1"/>
  <c r="CP573" i="1" s="1"/>
  <c r="CQ573" i="1" s="1"/>
  <c r="CR573" i="1" s="1"/>
  <c r="CS573" i="1" s="1"/>
  <c r="CT573" i="1" s="1"/>
  <c r="CU573" i="1" s="1"/>
  <c r="CV573" i="1" s="1"/>
  <c r="CW573" i="1" s="1"/>
  <c r="CX573" i="1" s="1"/>
  <c r="CY573" i="1" s="1"/>
  <c r="CZ573" i="1" s="1"/>
  <c r="BQ557" i="1"/>
  <c r="BR557" i="1" s="1"/>
  <c r="BS557" i="1" s="1"/>
  <c r="BT557" i="1" s="1"/>
  <c r="BU557" i="1" s="1"/>
  <c r="BV557" i="1" s="1"/>
  <c r="BW557" i="1" s="1"/>
  <c r="BX557" i="1" s="1"/>
  <c r="BY557" i="1" s="1"/>
  <c r="BZ557" i="1" s="1"/>
  <c r="CA557" i="1" s="1"/>
  <c r="CB557" i="1" s="1"/>
  <c r="CC557" i="1" s="1"/>
  <c r="CD557" i="1" s="1"/>
  <c r="CE557" i="1" s="1"/>
  <c r="CF557" i="1" s="1"/>
  <c r="CG557" i="1" s="1"/>
  <c r="CH557" i="1" s="1"/>
  <c r="CI557" i="1" s="1"/>
  <c r="CJ557" i="1" s="1"/>
  <c r="CK557" i="1" s="1"/>
  <c r="CL557" i="1" s="1"/>
  <c r="CM557" i="1" s="1"/>
  <c r="CN557" i="1" s="1"/>
  <c r="CO557" i="1" s="1"/>
  <c r="CP557" i="1" s="1"/>
  <c r="CQ557" i="1" s="1"/>
  <c r="CR557" i="1" s="1"/>
  <c r="CS557" i="1" s="1"/>
  <c r="CT557" i="1" s="1"/>
  <c r="CU557" i="1" s="1"/>
  <c r="CV557" i="1" s="1"/>
  <c r="CW557" i="1" s="1"/>
  <c r="CX557" i="1" s="1"/>
  <c r="CY557" i="1" s="1"/>
  <c r="CZ557" i="1" s="1"/>
  <c r="BQ541" i="1"/>
  <c r="BR541" i="1" s="1"/>
  <c r="BS541" i="1" s="1"/>
  <c r="BT541" i="1" s="1"/>
  <c r="BU541" i="1" s="1"/>
  <c r="BV541" i="1" s="1"/>
  <c r="BW541" i="1" s="1"/>
  <c r="BX541" i="1" s="1"/>
  <c r="BY541" i="1" s="1"/>
  <c r="BZ541" i="1" s="1"/>
  <c r="CA541" i="1" s="1"/>
  <c r="CB541" i="1" s="1"/>
  <c r="CC541" i="1" s="1"/>
  <c r="CD541" i="1" s="1"/>
  <c r="CE541" i="1" s="1"/>
  <c r="CF541" i="1" s="1"/>
  <c r="CG541" i="1" s="1"/>
  <c r="CH541" i="1" s="1"/>
  <c r="CI541" i="1" s="1"/>
  <c r="CJ541" i="1" s="1"/>
  <c r="CK541" i="1" s="1"/>
  <c r="CL541" i="1" s="1"/>
  <c r="CM541" i="1" s="1"/>
  <c r="CN541" i="1" s="1"/>
  <c r="CO541" i="1" s="1"/>
  <c r="CP541" i="1" s="1"/>
  <c r="CQ541" i="1" s="1"/>
  <c r="CR541" i="1" s="1"/>
  <c r="CS541" i="1" s="1"/>
  <c r="CT541" i="1" s="1"/>
  <c r="CU541" i="1" s="1"/>
  <c r="CV541" i="1" s="1"/>
  <c r="CW541" i="1" s="1"/>
  <c r="CX541" i="1" s="1"/>
  <c r="CY541" i="1" s="1"/>
  <c r="CZ541" i="1" s="1"/>
  <c r="BQ533" i="1"/>
  <c r="BR533" i="1" s="1"/>
  <c r="BS533" i="1" s="1"/>
  <c r="BT533" i="1" s="1"/>
  <c r="BU533" i="1" s="1"/>
  <c r="BV533" i="1" s="1"/>
  <c r="BW533" i="1" s="1"/>
  <c r="BX533" i="1" s="1"/>
  <c r="BY533" i="1" s="1"/>
  <c r="BZ533" i="1" s="1"/>
  <c r="CA533" i="1" s="1"/>
  <c r="CB533" i="1" s="1"/>
  <c r="CC533" i="1" s="1"/>
  <c r="CD533" i="1" s="1"/>
  <c r="CE533" i="1" s="1"/>
  <c r="CF533" i="1" s="1"/>
  <c r="CG533" i="1" s="1"/>
  <c r="CH533" i="1" s="1"/>
  <c r="CI533" i="1" s="1"/>
  <c r="CJ533" i="1" s="1"/>
  <c r="CK533" i="1" s="1"/>
  <c r="CL533" i="1" s="1"/>
  <c r="CM533" i="1" s="1"/>
  <c r="CN533" i="1" s="1"/>
  <c r="CO533" i="1" s="1"/>
  <c r="CP533" i="1" s="1"/>
  <c r="CQ533" i="1" s="1"/>
  <c r="CR533" i="1" s="1"/>
  <c r="CS533" i="1" s="1"/>
  <c r="CT533" i="1" s="1"/>
  <c r="CU533" i="1" s="1"/>
  <c r="CV533" i="1" s="1"/>
  <c r="CW533" i="1" s="1"/>
  <c r="CX533" i="1" s="1"/>
  <c r="CY533" i="1" s="1"/>
  <c r="CZ533" i="1" s="1"/>
  <c r="BQ941" i="1"/>
  <c r="BR941" i="1" s="1"/>
  <c r="BS941" i="1" s="1"/>
  <c r="BT941" i="1" s="1"/>
  <c r="BU941" i="1" s="1"/>
  <c r="BV941" i="1" s="1"/>
  <c r="BW941" i="1" s="1"/>
  <c r="BX941" i="1" s="1"/>
  <c r="BY941" i="1" s="1"/>
  <c r="BZ941" i="1" s="1"/>
  <c r="CA941" i="1" s="1"/>
  <c r="CB941" i="1" s="1"/>
  <c r="CC941" i="1" s="1"/>
  <c r="CD941" i="1" s="1"/>
  <c r="CE941" i="1" s="1"/>
  <c r="CF941" i="1" s="1"/>
  <c r="CG941" i="1" s="1"/>
  <c r="CH941" i="1" s="1"/>
  <c r="CI941" i="1" s="1"/>
  <c r="CJ941" i="1" s="1"/>
  <c r="CK941" i="1" s="1"/>
  <c r="CL941" i="1" s="1"/>
  <c r="CM941" i="1" s="1"/>
  <c r="CN941" i="1" s="1"/>
  <c r="CO941" i="1" s="1"/>
  <c r="CP941" i="1" s="1"/>
  <c r="CQ941" i="1" s="1"/>
  <c r="CR941" i="1" s="1"/>
  <c r="CS941" i="1" s="1"/>
  <c r="CT941" i="1" s="1"/>
  <c r="CU941" i="1" s="1"/>
  <c r="CV941" i="1" s="1"/>
  <c r="CW941" i="1" s="1"/>
  <c r="CX941" i="1" s="1"/>
  <c r="CY941" i="1" s="1"/>
  <c r="CZ941" i="1" s="1"/>
  <c r="BQ893" i="1"/>
  <c r="BR893" i="1" s="1"/>
  <c r="BS893" i="1" s="1"/>
  <c r="BT893" i="1" s="1"/>
  <c r="BU893" i="1" s="1"/>
  <c r="BV893" i="1" s="1"/>
  <c r="BW893" i="1" s="1"/>
  <c r="BX893" i="1" s="1"/>
  <c r="BY893" i="1" s="1"/>
  <c r="BZ893" i="1" s="1"/>
  <c r="CA893" i="1" s="1"/>
  <c r="CB893" i="1" s="1"/>
  <c r="CC893" i="1" s="1"/>
  <c r="CD893" i="1" s="1"/>
  <c r="CE893" i="1" s="1"/>
  <c r="CF893" i="1" s="1"/>
  <c r="CG893" i="1" s="1"/>
  <c r="CH893" i="1" s="1"/>
  <c r="CI893" i="1" s="1"/>
  <c r="CJ893" i="1" s="1"/>
  <c r="CK893" i="1" s="1"/>
  <c r="CL893" i="1" s="1"/>
  <c r="CM893" i="1" s="1"/>
  <c r="CN893" i="1" s="1"/>
  <c r="CO893" i="1" s="1"/>
  <c r="CP893" i="1" s="1"/>
  <c r="CQ893" i="1" s="1"/>
  <c r="CR893" i="1" s="1"/>
  <c r="CS893" i="1" s="1"/>
  <c r="CT893" i="1" s="1"/>
  <c r="CU893" i="1" s="1"/>
  <c r="CV893" i="1" s="1"/>
  <c r="CW893" i="1" s="1"/>
  <c r="CX893" i="1" s="1"/>
  <c r="CY893" i="1" s="1"/>
  <c r="CZ893" i="1" s="1"/>
  <c r="BQ845" i="1"/>
  <c r="BR845" i="1" s="1"/>
  <c r="BS845" i="1" s="1"/>
  <c r="BT845" i="1" s="1"/>
  <c r="BU845" i="1" s="1"/>
  <c r="BV845" i="1" s="1"/>
  <c r="BW845" i="1" s="1"/>
  <c r="BX845" i="1" s="1"/>
  <c r="BY845" i="1" s="1"/>
  <c r="BZ845" i="1" s="1"/>
  <c r="CA845" i="1" s="1"/>
  <c r="CB845" i="1" s="1"/>
  <c r="CC845" i="1" s="1"/>
  <c r="CD845" i="1" s="1"/>
  <c r="CE845" i="1" s="1"/>
  <c r="CF845" i="1" s="1"/>
  <c r="CG845" i="1" s="1"/>
  <c r="CH845" i="1" s="1"/>
  <c r="CI845" i="1" s="1"/>
  <c r="CJ845" i="1" s="1"/>
  <c r="CK845" i="1" s="1"/>
  <c r="CL845" i="1" s="1"/>
  <c r="CM845" i="1" s="1"/>
  <c r="CN845" i="1" s="1"/>
  <c r="CO845" i="1" s="1"/>
  <c r="CP845" i="1" s="1"/>
  <c r="CQ845" i="1" s="1"/>
  <c r="CR845" i="1" s="1"/>
  <c r="CS845" i="1" s="1"/>
  <c r="CT845" i="1" s="1"/>
  <c r="CU845" i="1" s="1"/>
  <c r="CV845" i="1" s="1"/>
  <c r="CW845" i="1" s="1"/>
  <c r="CX845" i="1" s="1"/>
  <c r="CY845" i="1" s="1"/>
  <c r="CZ845" i="1" s="1"/>
  <c r="BQ940" i="1"/>
  <c r="BR940" i="1" s="1"/>
  <c r="BS940" i="1" s="1"/>
  <c r="BT940" i="1" s="1"/>
  <c r="BU940" i="1" s="1"/>
  <c r="BV940" i="1" s="1"/>
  <c r="BW940" i="1" s="1"/>
  <c r="BX940" i="1" s="1"/>
  <c r="BY940" i="1" s="1"/>
  <c r="BZ940" i="1" s="1"/>
  <c r="CA940" i="1" s="1"/>
  <c r="CB940" i="1" s="1"/>
  <c r="CC940" i="1" s="1"/>
  <c r="CD940" i="1" s="1"/>
  <c r="CE940" i="1" s="1"/>
  <c r="CF940" i="1" s="1"/>
  <c r="CG940" i="1" s="1"/>
  <c r="CH940" i="1" s="1"/>
  <c r="CI940" i="1" s="1"/>
  <c r="CJ940" i="1" s="1"/>
  <c r="CK940" i="1" s="1"/>
  <c r="CL940" i="1" s="1"/>
  <c r="CM940" i="1" s="1"/>
  <c r="CN940" i="1" s="1"/>
  <c r="CO940" i="1" s="1"/>
  <c r="CP940" i="1" s="1"/>
  <c r="CQ940" i="1" s="1"/>
  <c r="CR940" i="1" s="1"/>
  <c r="CS940" i="1" s="1"/>
  <c r="CT940" i="1" s="1"/>
  <c r="CU940" i="1" s="1"/>
  <c r="CV940" i="1" s="1"/>
  <c r="CW940" i="1" s="1"/>
  <c r="CX940" i="1" s="1"/>
  <c r="CY940" i="1" s="1"/>
  <c r="CZ940" i="1" s="1"/>
  <c r="BQ932" i="1"/>
  <c r="BR932" i="1" s="1"/>
  <c r="BS932" i="1" s="1"/>
  <c r="BT932" i="1" s="1"/>
  <c r="BU932" i="1" s="1"/>
  <c r="BV932" i="1" s="1"/>
  <c r="BW932" i="1" s="1"/>
  <c r="BX932" i="1" s="1"/>
  <c r="BY932" i="1" s="1"/>
  <c r="BZ932" i="1" s="1"/>
  <c r="CA932" i="1" s="1"/>
  <c r="CB932" i="1" s="1"/>
  <c r="CC932" i="1" s="1"/>
  <c r="CD932" i="1" s="1"/>
  <c r="CE932" i="1" s="1"/>
  <c r="CF932" i="1" s="1"/>
  <c r="CG932" i="1" s="1"/>
  <c r="CH932" i="1" s="1"/>
  <c r="CI932" i="1" s="1"/>
  <c r="CJ932" i="1" s="1"/>
  <c r="CK932" i="1" s="1"/>
  <c r="CL932" i="1" s="1"/>
  <c r="CM932" i="1" s="1"/>
  <c r="CN932" i="1" s="1"/>
  <c r="CO932" i="1" s="1"/>
  <c r="CP932" i="1" s="1"/>
  <c r="CQ932" i="1" s="1"/>
  <c r="CR932" i="1" s="1"/>
  <c r="CS932" i="1" s="1"/>
  <c r="CT932" i="1" s="1"/>
  <c r="CU932" i="1" s="1"/>
  <c r="CV932" i="1" s="1"/>
  <c r="CW932" i="1" s="1"/>
  <c r="CX932" i="1" s="1"/>
  <c r="CY932" i="1" s="1"/>
  <c r="CZ932" i="1" s="1"/>
  <c r="BQ916" i="1"/>
  <c r="BR916" i="1" s="1"/>
  <c r="BS916" i="1" s="1"/>
  <c r="BT916" i="1" s="1"/>
  <c r="BU916" i="1" s="1"/>
  <c r="BV916" i="1" s="1"/>
  <c r="BW916" i="1" s="1"/>
  <c r="BX916" i="1" s="1"/>
  <c r="BY916" i="1" s="1"/>
  <c r="BZ916" i="1" s="1"/>
  <c r="CA916" i="1" s="1"/>
  <c r="CB916" i="1" s="1"/>
  <c r="CC916" i="1" s="1"/>
  <c r="CD916" i="1" s="1"/>
  <c r="CE916" i="1" s="1"/>
  <c r="CF916" i="1" s="1"/>
  <c r="CG916" i="1" s="1"/>
  <c r="CH916" i="1" s="1"/>
  <c r="CI916" i="1" s="1"/>
  <c r="CJ916" i="1" s="1"/>
  <c r="CK916" i="1" s="1"/>
  <c r="CL916" i="1" s="1"/>
  <c r="CM916" i="1" s="1"/>
  <c r="CN916" i="1" s="1"/>
  <c r="CO916" i="1" s="1"/>
  <c r="CP916" i="1" s="1"/>
  <c r="CQ916" i="1" s="1"/>
  <c r="CR916" i="1" s="1"/>
  <c r="CS916" i="1" s="1"/>
  <c r="CT916" i="1" s="1"/>
  <c r="CU916" i="1" s="1"/>
  <c r="CV916" i="1" s="1"/>
  <c r="CW916" i="1" s="1"/>
  <c r="CX916" i="1" s="1"/>
  <c r="CY916" i="1" s="1"/>
  <c r="CZ916" i="1" s="1"/>
  <c r="BQ900" i="1"/>
  <c r="BR900" i="1" s="1"/>
  <c r="BS900" i="1" s="1"/>
  <c r="BT900" i="1" s="1"/>
  <c r="BU900" i="1" s="1"/>
  <c r="BV900" i="1" s="1"/>
  <c r="BW900" i="1" s="1"/>
  <c r="BX900" i="1" s="1"/>
  <c r="BY900" i="1" s="1"/>
  <c r="BZ900" i="1" s="1"/>
  <c r="CA900" i="1" s="1"/>
  <c r="CB900" i="1" s="1"/>
  <c r="CC900" i="1" s="1"/>
  <c r="CD900" i="1" s="1"/>
  <c r="CE900" i="1" s="1"/>
  <c r="CF900" i="1" s="1"/>
  <c r="CG900" i="1" s="1"/>
  <c r="CH900" i="1" s="1"/>
  <c r="CI900" i="1" s="1"/>
  <c r="CJ900" i="1" s="1"/>
  <c r="CK900" i="1" s="1"/>
  <c r="CL900" i="1" s="1"/>
  <c r="CM900" i="1" s="1"/>
  <c r="CN900" i="1" s="1"/>
  <c r="CO900" i="1" s="1"/>
  <c r="CP900" i="1" s="1"/>
  <c r="CQ900" i="1" s="1"/>
  <c r="CR900" i="1" s="1"/>
  <c r="CS900" i="1" s="1"/>
  <c r="CT900" i="1" s="1"/>
  <c r="CU900" i="1" s="1"/>
  <c r="CV900" i="1" s="1"/>
  <c r="CW900" i="1" s="1"/>
  <c r="CX900" i="1" s="1"/>
  <c r="CY900" i="1" s="1"/>
  <c r="CZ900" i="1" s="1"/>
  <c r="BQ868" i="1"/>
  <c r="BR868" i="1" s="1"/>
  <c r="BS868" i="1" s="1"/>
  <c r="BT868" i="1" s="1"/>
  <c r="BU868" i="1" s="1"/>
  <c r="BV868" i="1" s="1"/>
  <c r="BW868" i="1" s="1"/>
  <c r="BX868" i="1" s="1"/>
  <c r="BY868" i="1" s="1"/>
  <c r="BZ868" i="1" s="1"/>
  <c r="CA868" i="1" s="1"/>
  <c r="CB868" i="1" s="1"/>
  <c r="CC868" i="1" s="1"/>
  <c r="CD868" i="1" s="1"/>
  <c r="CE868" i="1" s="1"/>
  <c r="CF868" i="1" s="1"/>
  <c r="CG868" i="1" s="1"/>
  <c r="CH868" i="1" s="1"/>
  <c r="CI868" i="1" s="1"/>
  <c r="CJ868" i="1" s="1"/>
  <c r="CK868" i="1" s="1"/>
  <c r="CL868" i="1" s="1"/>
  <c r="CM868" i="1" s="1"/>
  <c r="CN868" i="1" s="1"/>
  <c r="CO868" i="1" s="1"/>
  <c r="CP868" i="1" s="1"/>
  <c r="CQ868" i="1" s="1"/>
  <c r="CR868" i="1" s="1"/>
  <c r="CS868" i="1" s="1"/>
  <c r="CT868" i="1" s="1"/>
  <c r="CU868" i="1" s="1"/>
  <c r="CV868" i="1" s="1"/>
  <c r="CW868" i="1" s="1"/>
  <c r="CX868" i="1" s="1"/>
  <c r="CY868" i="1" s="1"/>
  <c r="CZ868" i="1" s="1"/>
  <c r="BQ860" i="1"/>
  <c r="BR860" i="1" s="1"/>
  <c r="BS860" i="1" s="1"/>
  <c r="BT860" i="1" s="1"/>
  <c r="BU860" i="1" s="1"/>
  <c r="BV860" i="1" s="1"/>
  <c r="BW860" i="1" s="1"/>
  <c r="BX860" i="1" s="1"/>
  <c r="BY860" i="1" s="1"/>
  <c r="BZ860" i="1" s="1"/>
  <c r="CA860" i="1" s="1"/>
  <c r="CB860" i="1" s="1"/>
  <c r="CC860" i="1" s="1"/>
  <c r="CD860" i="1" s="1"/>
  <c r="CE860" i="1" s="1"/>
  <c r="CF860" i="1" s="1"/>
  <c r="CG860" i="1" s="1"/>
  <c r="CH860" i="1" s="1"/>
  <c r="CI860" i="1" s="1"/>
  <c r="CJ860" i="1" s="1"/>
  <c r="CK860" i="1" s="1"/>
  <c r="CL860" i="1" s="1"/>
  <c r="CM860" i="1" s="1"/>
  <c r="CN860" i="1" s="1"/>
  <c r="CO860" i="1" s="1"/>
  <c r="CP860" i="1" s="1"/>
  <c r="CQ860" i="1" s="1"/>
  <c r="CR860" i="1" s="1"/>
  <c r="CS860" i="1" s="1"/>
  <c r="CT860" i="1" s="1"/>
  <c r="CU860" i="1" s="1"/>
  <c r="CV860" i="1" s="1"/>
  <c r="CW860" i="1" s="1"/>
  <c r="CX860" i="1" s="1"/>
  <c r="CY860" i="1" s="1"/>
  <c r="CZ860" i="1" s="1"/>
  <c r="BQ852" i="1"/>
  <c r="BR852" i="1" s="1"/>
  <c r="BS852" i="1" s="1"/>
  <c r="BT852" i="1" s="1"/>
  <c r="BU852" i="1" s="1"/>
  <c r="BV852" i="1" s="1"/>
  <c r="BW852" i="1" s="1"/>
  <c r="BX852" i="1" s="1"/>
  <c r="BY852" i="1" s="1"/>
  <c r="BZ852" i="1" s="1"/>
  <c r="CA852" i="1" s="1"/>
  <c r="CB852" i="1" s="1"/>
  <c r="CC852" i="1" s="1"/>
  <c r="CD852" i="1" s="1"/>
  <c r="CE852" i="1" s="1"/>
  <c r="CF852" i="1" s="1"/>
  <c r="CG852" i="1" s="1"/>
  <c r="CH852" i="1" s="1"/>
  <c r="CI852" i="1" s="1"/>
  <c r="CJ852" i="1" s="1"/>
  <c r="CK852" i="1" s="1"/>
  <c r="CL852" i="1" s="1"/>
  <c r="CM852" i="1" s="1"/>
  <c r="CN852" i="1" s="1"/>
  <c r="CO852" i="1" s="1"/>
  <c r="CP852" i="1" s="1"/>
  <c r="CQ852" i="1" s="1"/>
  <c r="CR852" i="1" s="1"/>
  <c r="CS852" i="1" s="1"/>
  <c r="CT852" i="1" s="1"/>
  <c r="CU852" i="1" s="1"/>
  <c r="CV852" i="1" s="1"/>
  <c r="CW852" i="1" s="1"/>
  <c r="CX852" i="1" s="1"/>
  <c r="CY852" i="1" s="1"/>
  <c r="CZ852" i="1" s="1"/>
  <c r="BQ836" i="1"/>
  <c r="BR836" i="1" s="1"/>
  <c r="BS836" i="1" s="1"/>
  <c r="BT836" i="1" s="1"/>
  <c r="BU836" i="1" s="1"/>
  <c r="BV836" i="1" s="1"/>
  <c r="BW836" i="1" s="1"/>
  <c r="BX836" i="1" s="1"/>
  <c r="BY836" i="1" s="1"/>
  <c r="BZ836" i="1" s="1"/>
  <c r="CA836" i="1" s="1"/>
  <c r="CB836" i="1" s="1"/>
  <c r="CC836" i="1" s="1"/>
  <c r="CD836" i="1" s="1"/>
  <c r="CE836" i="1" s="1"/>
  <c r="CF836" i="1" s="1"/>
  <c r="CG836" i="1" s="1"/>
  <c r="CH836" i="1" s="1"/>
  <c r="CI836" i="1" s="1"/>
  <c r="CJ836" i="1" s="1"/>
  <c r="CK836" i="1" s="1"/>
  <c r="CL836" i="1" s="1"/>
  <c r="CM836" i="1" s="1"/>
  <c r="CN836" i="1" s="1"/>
  <c r="CO836" i="1" s="1"/>
  <c r="CP836" i="1" s="1"/>
  <c r="CQ836" i="1" s="1"/>
  <c r="CR836" i="1" s="1"/>
  <c r="CS836" i="1" s="1"/>
  <c r="CT836" i="1" s="1"/>
  <c r="CU836" i="1" s="1"/>
  <c r="CV836" i="1" s="1"/>
  <c r="CW836" i="1" s="1"/>
  <c r="CX836" i="1" s="1"/>
  <c r="CY836" i="1" s="1"/>
  <c r="CZ836" i="1" s="1"/>
  <c r="BQ684" i="1"/>
  <c r="BR684" i="1" s="1"/>
  <c r="BS684" i="1" s="1"/>
  <c r="BT684" i="1" s="1"/>
  <c r="BU684" i="1" s="1"/>
  <c r="BV684" i="1" s="1"/>
  <c r="BW684" i="1" s="1"/>
  <c r="BX684" i="1" s="1"/>
  <c r="BY684" i="1" s="1"/>
  <c r="BZ684" i="1" s="1"/>
  <c r="CA684" i="1" s="1"/>
  <c r="CB684" i="1" s="1"/>
  <c r="CC684" i="1" s="1"/>
  <c r="CD684" i="1" s="1"/>
  <c r="CE684" i="1" s="1"/>
  <c r="CF684" i="1" s="1"/>
  <c r="CG684" i="1" s="1"/>
  <c r="CH684" i="1" s="1"/>
  <c r="CI684" i="1" s="1"/>
  <c r="CJ684" i="1" s="1"/>
  <c r="CK684" i="1" s="1"/>
  <c r="CL684" i="1" s="1"/>
  <c r="CM684" i="1" s="1"/>
  <c r="CN684" i="1" s="1"/>
  <c r="CO684" i="1" s="1"/>
  <c r="CP684" i="1" s="1"/>
  <c r="CQ684" i="1" s="1"/>
  <c r="CR684" i="1" s="1"/>
  <c r="CS684" i="1" s="1"/>
  <c r="CT684" i="1" s="1"/>
  <c r="CU684" i="1" s="1"/>
  <c r="CV684" i="1" s="1"/>
  <c r="CW684" i="1" s="1"/>
  <c r="CX684" i="1" s="1"/>
  <c r="CY684" i="1" s="1"/>
  <c r="CZ684" i="1" s="1"/>
  <c r="BQ675" i="1"/>
  <c r="BR675" i="1" s="1"/>
  <c r="BS675" i="1" s="1"/>
  <c r="BT675" i="1" s="1"/>
  <c r="BU675" i="1" s="1"/>
  <c r="BV675" i="1" s="1"/>
  <c r="BW675" i="1" s="1"/>
  <c r="BX675" i="1" s="1"/>
  <c r="BY675" i="1" s="1"/>
  <c r="BZ675" i="1" s="1"/>
  <c r="CA675" i="1" s="1"/>
  <c r="CB675" i="1" s="1"/>
  <c r="CC675" i="1" s="1"/>
  <c r="CD675" i="1" s="1"/>
  <c r="CE675" i="1" s="1"/>
  <c r="CF675" i="1" s="1"/>
  <c r="CG675" i="1" s="1"/>
  <c r="CH675" i="1" s="1"/>
  <c r="CI675" i="1" s="1"/>
  <c r="CJ675" i="1" s="1"/>
  <c r="CK675" i="1" s="1"/>
  <c r="CL675" i="1" s="1"/>
  <c r="CM675" i="1" s="1"/>
  <c r="CN675" i="1" s="1"/>
  <c r="CO675" i="1" s="1"/>
  <c r="CP675" i="1" s="1"/>
  <c r="CQ675" i="1" s="1"/>
  <c r="CR675" i="1" s="1"/>
  <c r="CS675" i="1" s="1"/>
  <c r="CT675" i="1" s="1"/>
  <c r="CU675" i="1" s="1"/>
  <c r="CV675" i="1" s="1"/>
  <c r="CW675" i="1" s="1"/>
  <c r="CX675" i="1" s="1"/>
  <c r="CY675" i="1" s="1"/>
  <c r="CZ675" i="1" s="1"/>
  <c r="BQ643" i="1"/>
  <c r="BR643" i="1" s="1"/>
  <c r="BS643" i="1" s="1"/>
  <c r="BQ619" i="1"/>
  <c r="BR619" i="1" s="1"/>
  <c r="BQ603" i="1"/>
  <c r="BR603" i="1" s="1"/>
  <c r="BQ579" i="1"/>
  <c r="BR579" i="1" s="1"/>
  <c r="BS579" i="1" s="1"/>
  <c r="BQ563" i="1"/>
  <c r="BR563" i="1" s="1"/>
  <c r="BQ555" i="1"/>
  <c r="BR555" i="1" s="1"/>
  <c r="BS555" i="1" s="1"/>
  <c r="BT555" i="1" s="1"/>
  <c r="BU555" i="1" s="1"/>
  <c r="BV555" i="1" s="1"/>
  <c r="BW555" i="1" s="1"/>
  <c r="BX555" i="1" s="1"/>
  <c r="BY555" i="1" s="1"/>
  <c r="BZ555" i="1" s="1"/>
  <c r="CA555" i="1" s="1"/>
  <c r="CB555" i="1" s="1"/>
  <c r="CC555" i="1" s="1"/>
  <c r="CD555" i="1" s="1"/>
  <c r="CE555" i="1" s="1"/>
  <c r="CF555" i="1" s="1"/>
  <c r="CG555" i="1" s="1"/>
  <c r="CH555" i="1" s="1"/>
  <c r="CI555" i="1" s="1"/>
  <c r="CJ555" i="1" s="1"/>
  <c r="CK555" i="1" s="1"/>
  <c r="CL555" i="1" s="1"/>
  <c r="CM555" i="1" s="1"/>
  <c r="CN555" i="1" s="1"/>
  <c r="CO555" i="1" s="1"/>
  <c r="CP555" i="1" s="1"/>
  <c r="CQ555" i="1" s="1"/>
  <c r="CR555" i="1" s="1"/>
  <c r="CS555" i="1" s="1"/>
  <c r="CT555" i="1" s="1"/>
  <c r="CU555" i="1" s="1"/>
  <c r="CV555" i="1" s="1"/>
  <c r="CW555" i="1" s="1"/>
  <c r="CX555" i="1" s="1"/>
  <c r="CY555" i="1" s="1"/>
  <c r="CZ555" i="1" s="1"/>
  <c r="BQ547" i="1"/>
  <c r="BR547" i="1" s="1"/>
  <c r="BQ531" i="1"/>
  <c r="BR531" i="1" s="1"/>
  <c r="BS531" i="1" s="1"/>
  <c r="BT531" i="1" s="1"/>
  <c r="BU531" i="1" s="1"/>
  <c r="BV531" i="1" s="1"/>
  <c r="BW531" i="1" s="1"/>
  <c r="BX531" i="1" s="1"/>
  <c r="BY531" i="1" s="1"/>
  <c r="BZ531" i="1" s="1"/>
  <c r="CA531" i="1" s="1"/>
  <c r="CB531" i="1" s="1"/>
  <c r="CC531" i="1" s="1"/>
  <c r="CD531" i="1" s="1"/>
  <c r="CE531" i="1" s="1"/>
  <c r="CF531" i="1" s="1"/>
  <c r="CG531" i="1" s="1"/>
  <c r="CH531" i="1" s="1"/>
  <c r="CI531" i="1" s="1"/>
  <c r="CJ531" i="1" s="1"/>
  <c r="CK531" i="1" s="1"/>
  <c r="CL531" i="1" s="1"/>
  <c r="CM531" i="1" s="1"/>
  <c r="CN531" i="1" s="1"/>
  <c r="CO531" i="1" s="1"/>
  <c r="CP531" i="1" s="1"/>
  <c r="CQ531" i="1" s="1"/>
  <c r="CR531" i="1" s="1"/>
  <c r="CS531" i="1" s="1"/>
  <c r="CT531" i="1" s="1"/>
  <c r="CU531" i="1" s="1"/>
  <c r="CV531" i="1" s="1"/>
  <c r="CW531" i="1" s="1"/>
  <c r="CX531" i="1" s="1"/>
  <c r="CY531" i="1" s="1"/>
  <c r="CZ531" i="1" s="1"/>
  <c r="BQ507" i="1"/>
  <c r="BR507" i="1" s="1"/>
  <c r="BS507" i="1" s="1"/>
  <c r="BT507" i="1" s="1"/>
  <c r="BU507" i="1" s="1"/>
  <c r="BV507" i="1" s="1"/>
  <c r="BW507" i="1" s="1"/>
  <c r="BX507" i="1" s="1"/>
  <c r="BY507" i="1" s="1"/>
  <c r="BZ507" i="1" s="1"/>
  <c r="CA507" i="1" s="1"/>
  <c r="CB507" i="1" s="1"/>
  <c r="CC507" i="1" s="1"/>
  <c r="CD507" i="1" s="1"/>
  <c r="CE507" i="1" s="1"/>
  <c r="CF507" i="1" s="1"/>
  <c r="CG507" i="1" s="1"/>
  <c r="CH507" i="1" s="1"/>
  <c r="CI507" i="1" s="1"/>
  <c r="CJ507" i="1" s="1"/>
  <c r="CK507" i="1" s="1"/>
  <c r="CL507" i="1" s="1"/>
  <c r="CM507" i="1" s="1"/>
  <c r="CN507" i="1" s="1"/>
  <c r="CO507" i="1" s="1"/>
  <c r="CP507" i="1" s="1"/>
  <c r="CQ507" i="1" s="1"/>
  <c r="CR507" i="1" s="1"/>
  <c r="CS507" i="1" s="1"/>
  <c r="CT507" i="1" s="1"/>
  <c r="CU507" i="1" s="1"/>
  <c r="CV507" i="1" s="1"/>
  <c r="CW507" i="1" s="1"/>
  <c r="CX507" i="1" s="1"/>
  <c r="CY507" i="1" s="1"/>
  <c r="CZ507" i="1" s="1"/>
  <c r="BQ610" i="1"/>
  <c r="BR610" i="1" s="1"/>
  <c r="BS610" i="1" s="1"/>
  <c r="BT610" i="1" s="1"/>
  <c r="BU610" i="1" s="1"/>
  <c r="BV610" i="1" s="1"/>
  <c r="BW610" i="1" s="1"/>
  <c r="BX610" i="1" s="1"/>
  <c r="BY610" i="1" s="1"/>
  <c r="BZ610" i="1" s="1"/>
  <c r="CA610" i="1" s="1"/>
  <c r="CB610" i="1" s="1"/>
  <c r="CC610" i="1" s="1"/>
  <c r="CD610" i="1" s="1"/>
  <c r="CE610" i="1" s="1"/>
  <c r="CF610" i="1" s="1"/>
  <c r="CG610" i="1" s="1"/>
  <c r="CH610" i="1" s="1"/>
  <c r="CI610" i="1" s="1"/>
  <c r="CJ610" i="1" s="1"/>
  <c r="CK610" i="1" s="1"/>
  <c r="CL610" i="1" s="1"/>
  <c r="CM610" i="1" s="1"/>
  <c r="CN610" i="1" s="1"/>
  <c r="CO610" i="1" s="1"/>
  <c r="CP610" i="1" s="1"/>
  <c r="CQ610" i="1" s="1"/>
  <c r="CR610" i="1" s="1"/>
  <c r="CS610" i="1" s="1"/>
  <c r="CT610" i="1" s="1"/>
  <c r="CU610" i="1" s="1"/>
  <c r="CV610" i="1" s="1"/>
  <c r="CW610" i="1" s="1"/>
  <c r="CX610" i="1" s="1"/>
  <c r="CY610" i="1" s="1"/>
  <c r="CZ610" i="1" s="1"/>
  <c r="BQ602" i="1"/>
  <c r="BR602" i="1" s="1"/>
  <c r="BS602" i="1" s="1"/>
  <c r="BT602" i="1" s="1"/>
  <c r="BU602" i="1" s="1"/>
  <c r="BV602" i="1" s="1"/>
  <c r="BW602" i="1" s="1"/>
  <c r="BX602" i="1" s="1"/>
  <c r="BY602" i="1" s="1"/>
  <c r="BZ602" i="1" s="1"/>
  <c r="CA602" i="1" s="1"/>
  <c r="CB602" i="1" s="1"/>
  <c r="CC602" i="1" s="1"/>
  <c r="CD602" i="1" s="1"/>
  <c r="CE602" i="1" s="1"/>
  <c r="CF602" i="1" s="1"/>
  <c r="CG602" i="1" s="1"/>
  <c r="CH602" i="1" s="1"/>
  <c r="CI602" i="1" s="1"/>
  <c r="CJ602" i="1" s="1"/>
  <c r="CK602" i="1" s="1"/>
  <c r="CL602" i="1" s="1"/>
  <c r="CM602" i="1" s="1"/>
  <c r="CN602" i="1" s="1"/>
  <c r="CO602" i="1" s="1"/>
  <c r="CP602" i="1" s="1"/>
  <c r="CQ602" i="1" s="1"/>
  <c r="CR602" i="1" s="1"/>
  <c r="CS602" i="1" s="1"/>
  <c r="CT602" i="1" s="1"/>
  <c r="CU602" i="1" s="1"/>
  <c r="CV602" i="1" s="1"/>
  <c r="CW602" i="1" s="1"/>
  <c r="CX602" i="1" s="1"/>
  <c r="CY602" i="1" s="1"/>
  <c r="CZ602" i="1" s="1"/>
  <c r="BQ586" i="1"/>
  <c r="BR586" i="1" s="1"/>
  <c r="BS586" i="1" s="1"/>
  <c r="BT586" i="1" s="1"/>
  <c r="BU586" i="1" s="1"/>
  <c r="BV586" i="1" s="1"/>
  <c r="BW586" i="1" s="1"/>
  <c r="BX586" i="1" s="1"/>
  <c r="BY586" i="1" s="1"/>
  <c r="BZ586" i="1" s="1"/>
  <c r="CA586" i="1" s="1"/>
  <c r="CB586" i="1" s="1"/>
  <c r="CC586" i="1" s="1"/>
  <c r="CD586" i="1" s="1"/>
  <c r="CE586" i="1" s="1"/>
  <c r="CF586" i="1" s="1"/>
  <c r="CG586" i="1" s="1"/>
  <c r="CH586" i="1" s="1"/>
  <c r="CI586" i="1" s="1"/>
  <c r="CJ586" i="1" s="1"/>
  <c r="CK586" i="1" s="1"/>
  <c r="CL586" i="1" s="1"/>
  <c r="CM586" i="1" s="1"/>
  <c r="CN586" i="1" s="1"/>
  <c r="CO586" i="1" s="1"/>
  <c r="CP586" i="1" s="1"/>
  <c r="CQ586" i="1" s="1"/>
  <c r="CR586" i="1" s="1"/>
  <c r="CS586" i="1" s="1"/>
  <c r="CT586" i="1" s="1"/>
  <c r="CU586" i="1" s="1"/>
  <c r="CV586" i="1" s="1"/>
  <c r="CW586" i="1" s="1"/>
  <c r="CX586" i="1" s="1"/>
  <c r="CY586" i="1" s="1"/>
  <c r="CZ586" i="1" s="1"/>
  <c r="BQ578" i="1"/>
  <c r="BR578" i="1" s="1"/>
  <c r="BS578" i="1" s="1"/>
  <c r="BT578" i="1" s="1"/>
  <c r="BU578" i="1" s="1"/>
  <c r="BV578" i="1" s="1"/>
  <c r="BW578" i="1" s="1"/>
  <c r="BX578" i="1" s="1"/>
  <c r="BY578" i="1" s="1"/>
  <c r="BZ578" i="1" s="1"/>
  <c r="CA578" i="1" s="1"/>
  <c r="CB578" i="1" s="1"/>
  <c r="CC578" i="1" s="1"/>
  <c r="CD578" i="1" s="1"/>
  <c r="CE578" i="1" s="1"/>
  <c r="CF578" i="1" s="1"/>
  <c r="CG578" i="1" s="1"/>
  <c r="CH578" i="1" s="1"/>
  <c r="CI578" i="1" s="1"/>
  <c r="CJ578" i="1" s="1"/>
  <c r="CK578" i="1" s="1"/>
  <c r="CL578" i="1" s="1"/>
  <c r="CM578" i="1" s="1"/>
  <c r="CN578" i="1" s="1"/>
  <c r="CO578" i="1" s="1"/>
  <c r="CP578" i="1" s="1"/>
  <c r="CQ578" i="1" s="1"/>
  <c r="CR578" i="1" s="1"/>
  <c r="CS578" i="1" s="1"/>
  <c r="CT578" i="1" s="1"/>
  <c r="CU578" i="1" s="1"/>
  <c r="CV578" i="1" s="1"/>
  <c r="CW578" i="1" s="1"/>
  <c r="CX578" i="1" s="1"/>
  <c r="CY578" i="1" s="1"/>
  <c r="CZ578" i="1" s="1"/>
  <c r="BQ570" i="1"/>
  <c r="BR570" i="1" s="1"/>
  <c r="BS570" i="1" s="1"/>
  <c r="BT570" i="1" s="1"/>
  <c r="BU570" i="1" s="1"/>
  <c r="BV570" i="1" s="1"/>
  <c r="BW570" i="1" s="1"/>
  <c r="BX570" i="1" s="1"/>
  <c r="BY570" i="1" s="1"/>
  <c r="BZ570" i="1" s="1"/>
  <c r="CA570" i="1" s="1"/>
  <c r="CB570" i="1" s="1"/>
  <c r="CC570" i="1" s="1"/>
  <c r="CD570" i="1" s="1"/>
  <c r="CE570" i="1" s="1"/>
  <c r="CF570" i="1" s="1"/>
  <c r="CG570" i="1" s="1"/>
  <c r="CH570" i="1" s="1"/>
  <c r="CI570" i="1" s="1"/>
  <c r="CJ570" i="1" s="1"/>
  <c r="CK570" i="1" s="1"/>
  <c r="CL570" i="1" s="1"/>
  <c r="CM570" i="1" s="1"/>
  <c r="CN570" i="1" s="1"/>
  <c r="CO570" i="1" s="1"/>
  <c r="CP570" i="1" s="1"/>
  <c r="CQ570" i="1" s="1"/>
  <c r="CR570" i="1" s="1"/>
  <c r="CS570" i="1" s="1"/>
  <c r="CT570" i="1" s="1"/>
  <c r="CU570" i="1" s="1"/>
  <c r="CV570" i="1" s="1"/>
  <c r="CW570" i="1" s="1"/>
  <c r="CX570" i="1" s="1"/>
  <c r="CY570" i="1" s="1"/>
  <c r="CZ570" i="1" s="1"/>
  <c r="BQ562" i="1"/>
  <c r="BR562" i="1" s="1"/>
  <c r="BS562" i="1" s="1"/>
  <c r="BT562" i="1" s="1"/>
  <c r="BU562" i="1" s="1"/>
  <c r="BV562" i="1" s="1"/>
  <c r="BW562" i="1" s="1"/>
  <c r="BX562" i="1" s="1"/>
  <c r="BY562" i="1" s="1"/>
  <c r="BZ562" i="1" s="1"/>
  <c r="CA562" i="1" s="1"/>
  <c r="CB562" i="1" s="1"/>
  <c r="CC562" i="1" s="1"/>
  <c r="CD562" i="1" s="1"/>
  <c r="CE562" i="1" s="1"/>
  <c r="CF562" i="1" s="1"/>
  <c r="CG562" i="1" s="1"/>
  <c r="CH562" i="1" s="1"/>
  <c r="CI562" i="1" s="1"/>
  <c r="CJ562" i="1" s="1"/>
  <c r="CK562" i="1" s="1"/>
  <c r="CL562" i="1" s="1"/>
  <c r="CM562" i="1" s="1"/>
  <c r="CN562" i="1" s="1"/>
  <c r="CO562" i="1" s="1"/>
  <c r="CP562" i="1" s="1"/>
  <c r="CQ562" i="1" s="1"/>
  <c r="CR562" i="1" s="1"/>
  <c r="CS562" i="1" s="1"/>
  <c r="CT562" i="1" s="1"/>
  <c r="CU562" i="1" s="1"/>
  <c r="CV562" i="1" s="1"/>
  <c r="CW562" i="1" s="1"/>
  <c r="CX562" i="1" s="1"/>
  <c r="CY562" i="1" s="1"/>
  <c r="CZ562" i="1" s="1"/>
  <c r="BQ538" i="1"/>
  <c r="BR538" i="1" s="1"/>
  <c r="BS538" i="1" s="1"/>
  <c r="BT538" i="1" s="1"/>
  <c r="BU538" i="1" s="1"/>
  <c r="BV538" i="1" s="1"/>
  <c r="BW538" i="1" s="1"/>
  <c r="BX538" i="1" s="1"/>
  <c r="BY538" i="1" s="1"/>
  <c r="BZ538" i="1" s="1"/>
  <c r="CA538" i="1" s="1"/>
  <c r="CB538" i="1" s="1"/>
  <c r="CC538" i="1" s="1"/>
  <c r="CD538" i="1" s="1"/>
  <c r="CE538" i="1" s="1"/>
  <c r="CF538" i="1" s="1"/>
  <c r="CG538" i="1" s="1"/>
  <c r="CH538" i="1" s="1"/>
  <c r="CI538" i="1" s="1"/>
  <c r="CJ538" i="1" s="1"/>
  <c r="CK538" i="1" s="1"/>
  <c r="CL538" i="1" s="1"/>
  <c r="CM538" i="1" s="1"/>
  <c r="CN538" i="1" s="1"/>
  <c r="CO538" i="1" s="1"/>
  <c r="CP538" i="1" s="1"/>
  <c r="CQ538" i="1" s="1"/>
  <c r="CR538" i="1" s="1"/>
  <c r="CS538" i="1" s="1"/>
  <c r="CT538" i="1" s="1"/>
  <c r="CU538" i="1" s="1"/>
  <c r="CV538" i="1" s="1"/>
  <c r="CW538" i="1" s="1"/>
  <c r="CX538" i="1" s="1"/>
  <c r="CY538" i="1" s="1"/>
  <c r="CZ538" i="1" s="1"/>
  <c r="BQ522" i="1"/>
  <c r="BR522" i="1" s="1"/>
  <c r="BS522" i="1" s="1"/>
  <c r="BT522" i="1" s="1"/>
  <c r="BU522" i="1" s="1"/>
  <c r="BV522" i="1" s="1"/>
  <c r="BW522" i="1" s="1"/>
  <c r="BX522" i="1" s="1"/>
  <c r="BY522" i="1" s="1"/>
  <c r="BZ522" i="1" s="1"/>
  <c r="CA522" i="1" s="1"/>
  <c r="CB522" i="1" s="1"/>
  <c r="CC522" i="1" s="1"/>
  <c r="CD522" i="1" s="1"/>
  <c r="CE522" i="1" s="1"/>
  <c r="CF522" i="1" s="1"/>
  <c r="CG522" i="1" s="1"/>
  <c r="CH522" i="1" s="1"/>
  <c r="CI522" i="1" s="1"/>
  <c r="CJ522" i="1" s="1"/>
  <c r="CK522" i="1" s="1"/>
  <c r="CL522" i="1" s="1"/>
  <c r="CM522" i="1" s="1"/>
  <c r="CN522" i="1" s="1"/>
  <c r="CO522" i="1" s="1"/>
  <c r="CP522" i="1" s="1"/>
  <c r="CQ522" i="1" s="1"/>
  <c r="CR522" i="1" s="1"/>
  <c r="CS522" i="1" s="1"/>
  <c r="CT522" i="1" s="1"/>
  <c r="CU522" i="1" s="1"/>
  <c r="CV522" i="1" s="1"/>
  <c r="CW522" i="1" s="1"/>
  <c r="CX522" i="1" s="1"/>
  <c r="CY522" i="1" s="1"/>
  <c r="CZ522" i="1" s="1"/>
  <c r="BQ516" i="1"/>
  <c r="BR516" i="1" s="1"/>
  <c r="BS516" i="1" s="1"/>
  <c r="BT516" i="1" s="1"/>
  <c r="BU516" i="1" s="1"/>
  <c r="BV516" i="1" s="1"/>
  <c r="BW516" i="1" s="1"/>
  <c r="BX516" i="1" s="1"/>
  <c r="BY516" i="1" s="1"/>
  <c r="BZ516" i="1" s="1"/>
  <c r="CA516" i="1" s="1"/>
  <c r="CB516" i="1" s="1"/>
  <c r="CC516" i="1" s="1"/>
  <c r="CD516" i="1" s="1"/>
  <c r="CE516" i="1" s="1"/>
  <c r="CF516" i="1" s="1"/>
  <c r="CG516" i="1" s="1"/>
  <c r="CH516" i="1" s="1"/>
  <c r="CI516" i="1" s="1"/>
  <c r="CJ516" i="1" s="1"/>
  <c r="CK516" i="1" s="1"/>
  <c r="CL516" i="1" s="1"/>
  <c r="CM516" i="1" s="1"/>
  <c r="CN516" i="1" s="1"/>
  <c r="CO516" i="1" s="1"/>
  <c r="CP516" i="1" s="1"/>
  <c r="CQ516" i="1" s="1"/>
  <c r="CR516" i="1" s="1"/>
  <c r="CS516" i="1" s="1"/>
  <c r="CT516" i="1" s="1"/>
  <c r="CU516" i="1" s="1"/>
  <c r="CV516" i="1" s="1"/>
  <c r="CW516" i="1" s="1"/>
  <c r="CX516" i="1" s="1"/>
  <c r="CY516" i="1" s="1"/>
  <c r="CZ516" i="1" s="1"/>
  <c r="BQ535" i="1"/>
  <c r="BR535" i="1" s="1"/>
  <c r="BS535" i="1" s="1"/>
  <c r="BT535" i="1" s="1"/>
  <c r="BU535" i="1" s="1"/>
  <c r="BV535" i="1" s="1"/>
  <c r="BW535" i="1" s="1"/>
  <c r="BX535" i="1" s="1"/>
  <c r="BY535" i="1" s="1"/>
  <c r="BZ535" i="1" s="1"/>
  <c r="CA535" i="1" s="1"/>
  <c r="CB535" i="1" s="1"/>
  <c r="CC535" i="1" s="1"/>
  <c r="CD535" i="1" s="1"/>
  <c r="CE535" i="1" s="1"/>
  <c r="CF535" i="1" s="1"/>
  <c r="CG535" i="1" s="1"/>
  <c r="CH535" i="1" s="1"/>
  <c r="CI535" i="1" s="1"/>
  <c r="CJ535" i="1" s="1"/>
  <c r="CK535" i="1" s="1"/>
  <c r="CL535" i="1" s="1"/>
  <c r="CM535" i="1" s="1"/>
  <c r="CN535" i="1" s="1"/>
  <c r="CO535" i="1" s="1"/>
  <c r="CP535" i="1" s="1"/>
  <c r="CQ535" i="1" s="1"/>
  <c r="CR535" i="1" s="1"/>
  <c r="CS535" i="1" s="1"/>
  <c r="CT535" i="1" s="1"/>
  <c r="CU535" i="1" s="1"/>
  <c r="CV535" i="1" s="1"/>
  <c r="CW535" i="1" s="1"/>
  <c r="CX535" i="1" s="1"/>
  <c r="CY535" i="1" s="1"/>
  <c r="CZ535" i="1" s="1"/>
  <c r="BQ607" i="1"/>
  <c r="BR607" i="1" s="1"/>
  <c r="BS607" i="1" s="1"/>
  <c r="BT607" i="1" s="1"/>
  <c r="BU607" i="1" s="1"/>
  <c r="BV607" i="1" s="1"/>
  <c r="BW607" i="1" s="1"/>
  <c r="BX607" i="1" s="1"/>
  <c r="BY607" i="1" s="1"/>
  <c r="BZ607" i="1" s="1"/>
  <c r="CA607" i="1" s="1"/>
  <c r="CB607" i="1" s="1"/>
  <c r="CC607" i="1" s="1"/>
  <c r="CD607" i="1" s="1"/>
  <c r="CE607" i="1" s="1"/>
  <c r="CF607" i="1" s="1"/>
  <c r="CG607" i="1" s="1"/>
  <c r="CH607" i="1" s="1"/>
  <c r="CI607" i="1" s="1"/>
  <c r="CJ607" i="1" s="1"/>
  <c r="CK607" i="1" s="1"/>
  <c r="CL607" i="1" s="1"/>
  <c r="CM607" i="1" s="1"/>
  <c r="CN607" i="1" s="1"/>
  <c r="CO607" i="1" s="1"/>
  <c r="CP607" i="1" s="1"/>
  <c r="CQ607" i="1" s="1"/>
  <c r="CR607" i="1" s="1"/>
  <c r="CS607" i="1" s="1"/>
  <c r="CT607" i="1" s="1"/>
  <c r="CU607" i="1" s="1"/>
  <c r="CV607" i="1" s="1"/>
  <c r="CW607" i="1" s="1"/>
  <c r="CX607" i="1" s="1"/>
  <c r="CY607" i="1" s="1"/>
  <c r="CZ607" i="1" s="1"/>
  <c r="BQ676" i="1"/>
  <c r="BR676" i="1" s="1"/>
  <c r="BS676" i="1" s="1"/>
  <c r="BT676" i="1" s="1"/>
  <c r="BU676" i="1" s="1"/>
  <c r="BV676" i="1" s="1"/>
  <c r="BW676" i="1" s="1"/>
  <c r="BX676" i="1" s="1"/>
  <c r="BY676" i="1" s="1"/>
  <c r="BZ676" i="1" s="1"/>
  <c r="CA676" i="1" s="1"/>
  <c r="CB676" i="1" s="1"/>
  <c r="CC676" i="1" s="1"/>
  <c r="CD676" i="1" s="1"/>
  <c r="CE676" i="1" s="1"/>
  <c r="CF676" i="1" s="1"/>
  <c r="CG676" i="1" s="1"/>
  <c r="CH676" i="1" s="1"/>
  <c r="CI676" i="1" s="1"/>
  <c r="CJ676" i="1" s="1"/>
  <c r="CK676" i="1" s="1"/>
  <c r="CL676" i="1" s="1"/>
  <c r="CM676" i="1" s="1"/>
  <c r="CN676" i="1" s="1"/>
  <c r="CO676" i="1" s="1"/>
  <c r="CP676" i="1" s="1"/>
  <c r="CQ676" i="1" s="1"/>
  <c r="CR676" i="1" s="1"/>
  <c r="CS676" i="1" s="1"/>
  <c r="CT676" i="1" s="1"/>
  <c r="CU676" i="1" s="1"/>
  <c r="CV676" i="1" s="1"/>
  <c r="CW676" i="1" s="1"/>
  <c r="CX676" i="1" s="1"/>
  <c r="CY676" i="1" s="1"/>
  <c r="CZ676" i="1" s="1"/>
  <c r="BQ505" i="1"/>
  <c r="BR505" i="1" s="1"/>
  <c r="BS505" i="1" s="1"/>
  <c r="BT505" i="1" s="1"/>
  <c r="BU505" i="1" s="1"/>
  <c r="BV505" i="1" s="1"/>
  <c r="BW505" i="1" s="1"/>
  <c r="BX505" i="1" s="1"/>
  <c r="BY505" i="1" s="1"/>
  <c r="BZ505" i="1" s="1"/>
  <c r="CA505" i="1" s="1"/>
  <c r="CB505" i="1" s="1"/>
  <c r="CC505" i="1" s="1"/>
  <c r="CD505" i="1" s="1"/>
  <c r="CE505" i="1" s="1"/>
  <c r="CF505" i="1" s="1"/>
  <c r="CG505" i="1" s="1"/>
  <c r="CH505" i="1" s="1"/>
  <c r="CI505" i="1" s="1"/>
  <c r="CJ505" i="1" s="1"/>
  <c r="CK505" i="1" s="1"/>
  <c r="CL505" i="1" s="1"/>
  <c r="CM505" i="1" s="1"/>
  <c r="CN505" i="1" s="1"/>
  <c r="CO505" i="1" s="1"/>
  <c r="CP505" i="1" s="1"/>
  <c r="CQ505" i="1" s="1"/>
  <c r="CR505" i="1" s="1"/>
  <c r="CS505" i="1" s="1"/>
  <c r="CT505" i="1" s="1"/>
  <c r="CU505" i="1" s="1"/>
  <c r="CV505" i="1" s="1"/>
  <c r="CW505" i="1" s="1"/>
  <c r="CX505" i="1" s="1"/>
  <c r="CY505" i="1" s="1"/>
  <c r="CZ505" i="1" s="1"/>
  <c r="BQ642" i="1"/>
  <c r="BR642" i="1" s="1"/>
  <c r="BS642" i="1" s="1"/>
  <c r="BT642" i="1" s="1"/>
  <c r="BU642" i="1" s="1"/>
  <c r="BV642" i="1" s="1"/>
  <c r="BW642" i="1" s="1"/>
  <c r="BX642" i="1" s="1"/>
  <c r="BY642" i="1" s="1"/>
  <c r="BZ642" i="1" s="1"/>
  <c r="CA642" i="1" s="1"/>
  <c r="CB642" i="1" s="1"/>
  <c r="CC642" i="1" s="1"/>
  <c r="CD642" i="1" s="1"/>
  <c r="CE642" i="1" s="1"/>
  <c r="CF642" i="1" s="1"/>
  <c r="CG642" i="1" s="1"/>
  <c r="CH642" i="1" s="1"/>
  <c r="CI642" i="1" s="1"/>
  <c r="CJ642" i="1" s="1"/>
  <c r="CK642" i="1" s="1"/>
  <c r="CL642" i="1" s="1"/>
  <c r="CM642" i="1" s="1"/>
  <c r="CN642" i="1" s="1"/>
  <c r="CO642" i="1" s="1"/>
  <c r="CP642" i="1" s="1"/>
  <c r="CQ642" i="1" s="1"/>
  <c r="CR642" i="1" s="1"/>
  <c r="CS642" i="1" s="1"/>
  <c r="CT642" i="1" s="1"/>
  <c r="CU642" i="1" s="1"/>
  <c r="CV642" i="1" s="1"/>
  <c r="CW642" i="1" s="1"/>
  <c r="CX642" i="1" s="1"/>
  <c r="CY642" i="1" s="1"/>
  <c r="CZ642" i="1" s="1"/>
  <c r="BQ515" i="1"/>
  <c r="BR515" i="1" s="1"/>
  <c r="BS515" i="1" s="1"/>
  <c r="BT515" i="1" s="1"/>
  <c r="BU515" i="1" s="1"/>
  <c r="BV515" i="1" s="1"/>
  <c r="BW515" i="1" s="1"/>
  <c r="BX515" i="1" s="1"/>
  <c r="BY515" i="1" s="1"/>
  <c r="BZ515" i="1" s="1"/>
  <c r="CA515" i="1" s="1"/>
  <c r="CB515" i="1" s="1"/>
  <c r="CC515" i="1" s="1"/>
  <c r="CD515" i="1" s="1"/>
  <c r="CE515" i="1" s="1"/>
  <c r="CF515" i="1" s="1"/>
  <c r="CG515" i="1" s="1"/>
  <c r="CH515" i="1" s="1"/>
  <c r="CI515" i="1" s="1"/>
  <c r="CJ515" i="1" s="1"/>
  <c r="CK515" i="1" s="1"/>
  <c r="CL515" i="1" s="1"/>
  <c r="CM515" i="1" s="1"/>
  <c r="CN515" i="1" s="1"/>
  <c r="CO515" i="1" s="1"/>
  <c r="CP515" i="1" s="1"/>
  <c r="CQ515" i="1" s="1"/>
  <c r="CR515" i="1" s="1"/>
  <c r="CS515" i="1" s="1"/>
  <c r="CT515" i="1" s="1"/>
  <c r="CU515" i="1" s="1"/>
  <c r="CV515" i="1" s="1"/>
  <c r="CW515" i="1" s="1"/>
  <c r="CX515" i="1" s="1"/>
  <c r="CY515" i="1" s="1"/>
  <c r="CZ515" i="1" s="1"/>
  <c r="BQ523" i="1"/>
  <c r="BR523" i="1" s="1"/>
  <c r="BQ587" i="1"/>
  <c r="BR587" i="1" s="1"/>
  <c r="BS587" i="1" s="1"/>
  <c r="BT587" i="1" s="1"/>
  <c r="BU587" i="1" s="1"/>
  <c r="BV587" i="1" s="1"/>
  <c r="BW587" i="1" s="1"/>
  <c r="BX587" i="1" s="1"/>
  <c r="BY587" i="1" s="1"/>
  <c r="BZ587" i="1" s="1"/>
  <c r="CA587" i="1" s="1"/>
  <c r="CB587" i="1" s="1"/>
  <c r="CC587" i="1" s="1"/>
  <c r="CD587" i="1" s="1"/>
  <c r="CE587" i="1" s="1"/>
  <c r="CF587" i="1" s="1"/>
  <c r="CG587" i="1" s="1"/>
  <c r="CH587" i="1" s="1"/>
  <c r="CI587" i="1" s="1"/>
  <c r="CJ587" i="1" s="1"/>
  <c r="CK587" i="1" s="1"/>
  <c r="CL587" i="1" s="1"/>
  <c r="CM587" i="1" s="1"/>
  <c r="CN587" i="1" s="1"/>
  <c r="CO587" i="1" s="1"/>
  <c r="CP587" i="1" s="1"/>
  <c r="CQ587" i="1" s="1"/>
  <c r="CR587" i="1" s="1"/>
  <c r="CS587" i="1" s="1"/>
  <c r="CT587" i="1" s="1"/>
  <c r="CU587" i="1" s="1"/>
  <c r="CV587" i="1" s="1"/>
  <c r="CW587" i="1" s="1"/>
  <c r="CX587" i="1" s="1"/>
  <c r="CY587" i="1" s="1"/>
  <c r="CZ587" i="1" s="1"/>
  <c r="BQ595" i="1"/>
  <c r="BR595" i="1" s="1"/>
  <c r="BS595" i="1" s="1"/>
  <c r="BT595" i="1" s="1"/>
  <c r="BU595" i="1" s="1"/>
  <c r="BV595" i="1" s="1"/>
  <c r="BW595" i="1" s="1"/>
  <c r="BX595" i="1" s="1"/>
  <c r="BY595" i="1" s="1"/>
  <c r="BZ595" i="1" s="1"/>
  <c r="CA595" i="1" s="1"/>
  <c r="CB595" i="1" s="1"/>
  <c r="CC595" i="1" s="1"/>
  <c r="CD595" i="1" s="1"/>
  <c r="CE595" i="1" s="1"/>
  <c r="CF595" i="1" s="1"/>
  <c r="CG595" i="1" s="1"/>
  <c r="CH595" i="1" s="1"/>
  <c r="CI595" i="1" s="1"/>
  <c r="CJ595" i="1" s="1"/>
  <c r="CK595" i="1" s="1"/>
  <c r="CL595" i="1" s="1"/>
  <c r="CM595" i="1" s="1"/>
  <c r="CN595" i="1" s="1"/>
  <c r="CO595" i="1" s="1"/>
  <c r="CP595" i="1" s="1"/>
  <c r="CQ595" i="1" s="1"/>
  <c r="CR595" i="1" s="1"/>
  <c r="CS595" i="1" s="1"/>
  <c r="CT595" i="1" s="1"/>
  <c r="CU595" i="1" s="1"/>
  <c r="CV595" i="1" s="1"/>
  <c r="CW595" i="1" s="1"/>
  <c r="CX595" i="1" s="1"/>
  <c r="CY595" i="1" s="1"/>
  <c r="CZ595" i="1" s="1"/>
  <c r="BQ539" i="1"/>
  <c r="BR539" i="1" s="1"/>
  <c r="BQ551" i="1"/>
  <c r="BR551" i="1" s="1"/>
  <c r="BS551" i="1" s="1"/>
  <c r="BT551" i="1" s="1"/>
  <c r="BU551" i="1" s="1"/>
  <c r="BV551" i="1" s="1"/>
  <c r="BW551" i="1" s="1"/>
  <c r="BX551" i="1" s="1"/>
  <c r="BY551" i="1" s="1"/>
  <c r="BZ551" i="1" s="1"/>
  <c r="CA551" i="1" s="1"/>
  <c r="CB551" i="1" s="1"/>
  <c r="CC551" i="1" s="1"/>
  <c r="CD551" i="1" s="1"/>
  <c r="CE551" i="1" s="1"/>
  <c r="CF551" i="1" s="1"/>
  <c r="CG551" i="1" s="1"/>
  <c r="CH551" i="1" s="1"/>
  <c r="CI551" i="1" s="1"/>
  <c r="CJ551" i="1" s="1"/>
  <c r="CK551" i="1" s="1"/>
  <c r="CL551" i="1" s="1"/>
  <c r="CM551" i="1" s="1"/>
  <c r="CN551" i="1" s="1"/>
  <c r="CO551" i="1" s="1"/>
  <c r="CP551" i="1" s="1"/>
  <c r="CQ551" i="1" s="1"/>
  <c r="CR551" i="1" s="1"/>
  <c r="CS551" i="1" s="1"/>
  <c r="CT551" i="1" s="1"/>
  <c r="CU551" i="1" s="1"/>
  <c r="CV551" i="1" s="1"/>
  <c r="CW551" i="1" s="1"/>
  <c r="CX551" i="1" s="1"/>
  <c r="CY551" i="1" s="1"/>
  <c r="CZ551" i="1" s="1"/>
  <c r="BQ611" i="1"/>
  <c r="BR611" i="1" s="1"/>
  <c r="BQ651" i="1"/>
  <c r="BR651" i="1" s="1"/>
  <c r="BQ659" i="1"/>
  <c r="BR659" i="1" s="1"/>
  <c r="BS659" i="1" s="1"/>
  <c r="BQ503" i="1"/>
  <c r="BR503" i="1" s="1"/>
  <c r="BS503" i="1" s="1"/>
  <c r="BT503" i="1" s="1"/>
  <c r="BU503" i="1" s="1"/>
  <c r="BV503" i="1" s="1"/>
  <c r="BW503" i="1" s="1"/>
  <c r="BX503" i="1" s="1"/>
  <c r="BY503" i="1" s="1"/>
  <c r="BZ503" i="1" s="1"/>
  <c r="CA503" i="1" s="1"/>
  <c r="CB503" i="1" s="1"/>
  <c r="CC503" i="1" s="1"/>
  <c r="CD503" i="1" s="1"/>
  <c r="CE503" i="1" s="1"/>
  <c r="CF503" i="1" s="1"/>
  <c r="CG503" i="1" s="1"/>
  <c r="CH503" i="1" s="1"/>
  <c r="CI503" i="1" s="1"/>
  <c r="CJ503" i="1" s="1"/>
  <c r="CK503" i="1" s="1"/>
  <c r="CL503" i="1" s="1"/>
  <c r="CM503" i="1" s="1"/>
  <c r="CN503" i="1" s="1"/>
  <c r="CO503" i="1" s="1"/>
  <c r="CP503" i="1" s="1"/>
  <c r="CQ503" i="1" s="1"/>
  <c r="CR503" i="1" s="1"/>
  <c r="CS503" i="1" s="1"/>
  <c r="CT503" i="1" s="1"/>
  <c r="CU503" i="1" s="1"/>
  <c r="CV503" i="1" s="1"/>
  <c r="CW503" i="1" s="1"/>
  <c r="CX503" i="1" s="1"/>
  <c r="CY503" i="1" s="1"/>
  <c r="CZ503" i="1" s="1"/>
  <c r="BQ511" i="1"/>
  <c r="BR511" i="1" s="1"/>
  <c r="BS511" i="1" s="1"/>
  <c r="BT511" i="1" s="1"/>
  <c r="BU511" i="1" s="1"/>
  <c r="BV511" i="1" s="1"/>
  <c r="BW511" i="1" s="1"/>
  <c r="BX511" i="1" s="1"/>
  <c r="BY511" i="1" s="1"/>
  <c r="BZ511" i="1" s="1"/>
  <c r="CA511" i="1" s="1"/>
  <c r="CB511" i="1" s="1"/>
  <c r="CC511" i="1" s="1"/>
  <c r="CD511" i="1" s="1"/>
  <c r="CE511" i="1" s="1"/>
  <c r="CF511" i="1" s="1"/>
  <c r="CG511" i="1" s="1"/>
  <c r="CH511" i="1" s="1"/>
  <c r="CI511" i="1" s="1"/>
  <c r="CJ511" i="1" s="1"/>
  <c r="CK511" i="1" s="1"/>
  <c r="CL511" i="1" s="1"/>
  <c r="CM511" i="1" s="1"/>
  <c r="CN511" i="1" s="1"/>
  <c r="CO511" i="1" s="1"/>
  <c r="CP511" i="1" s="1"/>
  <c r="CQ511" i="1" s="1"/>
  <c r="CR511" i="1" s="1"/>
  <c r="CS511" i="1" s="1"/>
  <c r="CT511" i="1" s="1"/>
  <c r="CU511" i="1" s="1"/>
  <c r="CV511" i="1" s="1"/>
  <c r="CW511" i="1" s="1"/>
  <c r="CX511" i="1" s="1"/>
  <c r="CY511" i="1" s="1"/>
  <c r="CZ511" i="1" s="1"/>
  <c r="BQ567" i="1"/>
  <c r="BR567" i="1" s="1"/>
  <c r="BS567" i="1" s="1"/>
  <c r="BT567" i="1" s="1"/>
  <c r="BU567" i="1" s="1"/>
  <c r="BV567" i="1" s="1"/>
  <c r="BW567" i="1" s="1"/>
  <c r="BX567" i="1" s="1"/>
  <c r="BY567" i="1" s="1"/>
  <c r="BZ567" i="1" s="1"/>
  <c r="CA567" i="1" s="1"/>
  <c r="CB567" i="1" s="1"/>
  <c r="CC567" i="1" s="1"/>
  <c r="CD567" i="1" s="1"/>
  <c r="CE567" i="1" s="1"/>
  <c r="CF567" i="1" s="1"/>
  <c r="CG567" i="1" s="1"/>
  <c r="CH567" i="1" s="1"/>
  <c r="CI567" i="1" s="1"/>
  <c r="CJ567" i="1" s="1"/>
  <c r="CK567" i="1" s="1"/>
  <c r="CL567" i="1" s="1"/>
  <c r="CM567" i="1" s="1"/>
  <c r="CN567" i="1" s="1"/>
  <c r="CO567" i="1" s="1"/>
  <c r="CP567" i="1" s="1"/>
  <c r="CQ567" i="1" s="1"/>
  <c r="CR567" i="1" s="1"/>
  <c r="CS567" i="1" s="1"/>
  <c r="CT567" i="1" s="1"/>
  <c r="CU567" i="1" s="1"/>
  <c r="CV567" i="1" s="1"/>
  <c r="CW567" i="1" s="1"/>
  <c r="CX567" i="1" s="1"/>
  <c r="CY567" i="1" s="1"/>
  <c r="CZ567" i="1" s="1"/>
  <c r="BQ615" i="1"/>
  <c r="BR615" i="1" s="1"/>
  <c r="BS615" i="1" s="1"/>
  <c r="BT615" i="1" s="1"/>
  <c r="BU615" i="1" s="1"/>
  <c r="BV615" i="1" s="1"/>
  <c r="BW615" i="1" s="1"/>
  <c r="BX615" i="1" s="1"/>
  <c r="BY615" i="1" s="1"/>
  <c r="BZ615" i="1" s="1"/>
  <c r="CA615" i="1" s="1"/>
  <c r="CB615" i="1" s="1"/>
  <c r="CC615" i="1" s="1"/>
  <c r="CD615" i="1" s="1"/>
  <c r="CE615" i="1" s="1"/>
  <c r="CF615" i="1" s="1"/>
  <c r="CG615" i="1" s="1"/>
  <c r="CH615" i="1" s="1"/>
  <c r="CI615" i="1" s="1"/>
  <c r="CJ615" i="1" s="1"/>
  <c r="CK615" i="1" s="1"/>
  <c r="CL615" i="1" s="1"/>
  <c r="CM615" i="1" s="1"/>
  <c r="CN615" i="1" s="1"/>
  <c r="CO615" i="1" s="1"/>
  <c r="CP615" i="1" s="1"/>
  <c r="CQ615" i="1" s="1"/>
  <c r="CR615" i="1" s="1"/>
  <c r="CS615" i="1" s="1"/>
  <c r="CT615" i="1" s="1"/>
  <c r="CU615" i="1" s="1"/>
  <c r="CV615" i="1" s="1"/>
  <c r="CW615" i="1" s="1"/>
  <c r="CX615" i="1" s="1"/>
  <c r="CY615" i="1" s="1"/>
  <c r="CZ615" i="1" s="1"/>
  <c r="BQ639" i="1"/>
  <c r="BR639" i="1" s="1"/>
  <c r="BS639" i="1" s="1"/>
  <c r="BT639" i="1" s="1"/>
  <c r="BU639" i="1" s="1"/>
  <c r="BV639" i="1" s="1"/>
  <c r="BW639" i="1" s="1"/>
  <c r="BX639" i="1" s="1"/>
  <c r="BY639" i="1" s="1"/>
  <c r="BZ639" i="1" s="1"/>
  <c r="CA639" i="1" s="1"/>
  <c r="CB639" i="1" s="1"/>
  <c r="CC639" i="1" s="1"/>
  <c r="CD639" i="1" s="1"/>
  <c r="CE639" i="1" s="1"/>
  <c r="CF639" i="1" s="1"/>
  <c r="CG639" i="1" s="1"/>
  <c r="CH639" i="1" s="1"/>
  <c r="CI639" i="1" s="1"/>
  <c r="CJ639" i="1" s="1"/>
  <c r="CK639" i="1" s="1"/>
  <c r="CL639" i="1" s="1"/>
  <c r="CM639" i="1" s="1"/>
  <c r="CN639" i="1" s="1"/>
  <c r="CO639" i="1" s="1"/>
  <c r="CP639" i="1" s="1"/>
  <c r="CQ639" i="1" s="1"/>
  <c r="CR639" i="1" s="1"/>
  <c r="CS639" i="1" s="1"/>
  <c r="CT639" i="1" s="1"/>
  <c r="CU639" i="1" s="1"/>
  <c r="CV639" i="1" s="1"/>
  <c r="CW639" i="1" s="1"/>
  <c r="CX639" i="1" s="1"/>
  <c r="CY639" i="1" s="1"/>
  <c r="CZ639" i="1" s="1"/>
  <c r="BQ583" i="1"/>
  <c r="BR583" i="1" s="1"/>
  <c r="BS583" i="1" s="1"/>
  <c r="BT583" i="1" s="1"/>
  <c r="BU583" i="1" s="1"/>
  <c r="BV583" i="1" s="1"/>
  <c r="BW583" i="1" s="1"/>
  <c r="BX583" i="1" s="1"/>
  <c r="BY583" i="1" s="1"/>
  <c r="BZ583" i="1" s="1"/>
  <c r="CA583" i="1" s="1"/>
  <c r="CB583" i="1" s="1"/>
  <c r="CC583" i="1" s="1"/>
  <c r="CD583" i="1" s="1"/>
  <c r="CE583" i="1" s="1"/>
  <c r="CF583" i="1" s="1"/>
  <c r="CG583" i="1" s="1"/>
  <c r="CH583" i="1" s="1"/>
  <c r="CI583" i="1" s="1"/>
  <c r="CJ583" i="1" s="1"/>
  <c r="CK583" i="1" s="1"/>
  <c r="CL583" i="1" s="1"/>
  <c r="CM583" i="1" s="1"/>
  <c r="CN583" i="1" s="1"/>
  <c r="CO583" i="1" s="1"/>
  <c r="CP583" i="1" s="1"/>
  <c r="CQ583" i="1" s="1"/>
  <c r="CR583" i="1" s="1"/>
  <c r="CS583" i="1" s="1"/>
  <c r="CT583" i="1" s="1"/>
  <c r="CU583" i="1" s="1"/>
  <c r="CV583" i="1" s="1"/>
  <c r="CW583" i="1" s="1"/>
  <c r="CX583" i="1" s="1"/>
  <c r="CY583" i="1" s="1"/>
  <c r="CZ583" i="1" s="1"/>
  <c r="BQ591" i="1"/>
  <c r="BR591" i="1" s="1"/>
  <c r="BS591" i="1" s="1"/>
  <c r="BT591" i="1" s="1"/>
  <c r="BU591" i="1" s="1"/>
  <c r="BV591" i="1" s="1"/>
  <c r="BW591" i="1" s="1"/>
  <c r="BX591" i="1" s="1"/>
  <c r="BY591" i="1" s="1"/>
  <c r="BZ591" i="1" s="1"/>
  <c r="CA591" i="1" s="1"/>
  <c r="CB591" i="1" s="1"/>
  <c r="CC591" i="1" s="1"/>
  <c r="CD591" i="1" s="1"/>
  <c r="CE591" i="1" s="1"/>
  <c r="CF591" i="1" s="1"/>
  <c r="CG591" i="1" s="1"/>
  <c r="CH591" i="1" s="1"/>
  <c r="CI591" i="1" s="1"/>
  <c r="CJ591" i="1" s="1"/>
  <c r="CK591" i="1" s="1"/>
  <c r="CL591" i="1" s="1"/>
  <c r="CM591" i="1" s="1"/>
  <c r="CN591" i="1" s="1"/>
  <c r="CO591" i="1" s="1"/>
  <c r="CP591" i="1" s="1"/>
  <c r="CQ591" i="1" s="1"/>
  <c r="CR591" i="1" s="1"/>
  <c r="CS591" i="1" s="1"/>
  <c r="CT591" i="1" s="1"/>
  <c r="CU591" i="1" s="1"/>
  <c r="CV591" i="1" s="1"/>
  <c r="CW591" i="1" s="1"/>
  <c r="CX591" i="1" s="1"/>
  <c r="CY591" i="1" s="1"/>
  <c r="CZ591" i="1" s="1"/>
  <c r="BQ655" i="1"/>
  <c r="BR655" i="1" s="1"/>
  <c r="BS655" i="1" s="1"/>
  <c r="BT655" i="1" s="1"/>
  <c r="BU655" i="1" s="1"/>
  <c r="BV655" i="1" s="1"/>
  <c r="BW655" i="1" s="1"/>
  <c r="BX655" i="1" s="1"/>
  <c r="BY655" i="1" s="1"/>
  <c r="BZ655" i="1" s="1"/>
  <c r="CA655" i="1" s="1"/>
  <c r="CB655" i="1" s="1"/>
  <c r="CC655" i="1" s="1"/>
  <c r="CD655" i="1" s="1"/>
  <c r="CE655" i="1" s="1"/>
  <c r="CF655" i="1" s="1"/>
  <c r="CG655" i="1" s="1"/>
  <c r="CH655" i="1" s="1"/>
  <c r="CI655" i="1" s="1"/>
  <c r="CJ655" i="1" s="1"/>
  <c r="CK655" i="1" s="1"/>
  <c r="CL655" i="1" s="1"/>
  <c r="CM655" i="1" s="1"/>
  <c r="CN655" i="1" s="1"/>
  <c r="CO655" i="1" s="1"/>
  <c r="CP655" i="1" s="1"/>
  <c r="CQ655" i="1" s="1"/>
  <c r="CR655" i="1" s="1"/>
  <c r="CS655" i="1" s="1"/>
  <c r="CT655" i="1" s="1"/>
  <c r="CU655" i="1" s="1"/>
  <c r="CV655" i="1" s="1"/>
  <c r="CW655" i="1" s="1"/>
  <c r="CX655" i="1" s="1"/>
  <c r="CY655" i="1" s="1"/>
  <c r="CZ655" i="1" s="1"/>
  <c r="BQ679" i="1"/>
  <c r="BR679" i="1" s="1"/>
  <c r="BS679" i="1" s="1"/>
  <c r="BT679" i="1" s="1"/>
  <c r="BU679" i="1" s="1"/>
  <c r="BV679" i="1" s="1"/>
  <c r="BW679" i="1" s="1"/>
  <c r="BX679" i="1" s="1"/>
  <c r="BQ685" i="1"/>
  <c r="BR685" i="1" s="1"/>
  <c r="BS685" i="1" s="1"/>
  <c r="BT685" i="1" s="1"/>
  <c r="BU685" i="1" s="1"/>
  <c r="BV685" i="1" s="1"/>
  <c r="BW685" i="1" s="1"/>
  <c r="BX685" i="1" s="1"/>
  <c r="BY685" i="1" s="1"/>
  <c r="BZ685" i="1" s="1"/>
  <c r="CA685" i="1" s="1"/>
  <c r="CB685" i="1" s="1"/>
  <c r="CC685" i="1" s="1"/>
  <c r="CD685" i="1" s="1"/>
  <c r="CE685" i="1" s="1"/>
  <c r="CF685" i="1" s="1"/>
  <c r="CG685" i="1" s="1"/>
  <c r="CH685" i="1" s="1"/>
  <c r="CI685" i="1" s="1"/>
  <c r="CJ685" i="1" s="1"/>
  <c r="CK685" i="1" s="1"/>
  <c r="CL685" i="1" s="1"/>
  <c r="CM685" i="1" s="1"/>
  <c r="CN685" i="1" s="1"/>
  <c r="CO685" i="1" s="1"/>
  <c r="CP685" i="1" s="1"/>
  <c r="CQ685" i="1" s="1"/>
  <c r="CR685" i="1" s="1"/>
  <c r="CS685" i="1" s="1"/>
  <c r="CT685" i="1" s="1"/>
  <c r="CU685" i="1" s="1"/>
  <c r="CV685" i="1" s="1"/>
  <c r="CW685" i="1" s="1"/>
  <c r="CX685" i="1" s="1"/>
  <c r="CY685" i="1" s="1"/>
  <c r="CZ685" i="1" s="1"/>
  <c r="BQ509" i="1"/>
  <c r="BR509" i="1" s="1"/>
  <c r="BS509" i="1" s="1"/>
  <c r="BT509" i="1" s="1"/>
  <c r="BU509" i="1" s="1"/>
  <c r="BV509" i="1" s="1"/>
  <c r="BW509" i="1" s="1"/>
  <c r="BX509" i="1" s="1"/>
  <c r="BY509" i="1" s="1"/>
  <c r="BZ509" i="1" s="1"/>
  <c r="CA509" i="1" s="1"/>
  <c r="CB509" i="1" s="1"/>
  <c r="CC509" i="1" s="1"/>
  <c r="CD509" i="1" s="1"/>
  <c r="CE509" i="1" s="1"/>
  <c r="CF509" i="1" s="1"/>
  <c r="CG509" i="1" s="1"/>
  <c r="CH509" i="1" s="1"/>
  <c r="CI509" i="1" s="1"/>
  <c r="CJ509" i="1" s="1"/>
  <c r="CK509" i="1" s="1"/>
  <c r="CL509" i="1" s="1"/>
  <c r="CM509" i="1" s="1"/>
  <c r="CN509" i="1" s="1"/>
  <c r="CO509" i="1" s="1"/>
  <c r="CP509" i="1" s="1"/>
  <c r="CQ509" i="1" s="1"/>
  <c r="CR509" i="1" s="1"/>
  <c r="CS509" i="1" s="1"/>
  <c r="CT509" i="1" s="1"/>
  <c r="CU509" i="1" s="1"/>
  <c r="CV509" i="1" s="1"/>
  <c r="CW509" i="1" s="1"/>
  <c r="CX509" i="1" s="1"/>
  <c r="CY509" i="1" s="1"/>
  <c r="CZ509" i="1" s="1"/>
  <c r="BQ517" i="1"/>
  <c r="BR517" i="1" s="1"/>
  <c r="BS517" i="1" s="1"/>
  <c r="BT517" i="1" s="1"/>
  <c r="BU517" i="1" s="1"/>
  <c r="BV517" i="1" s="1"/>
  <c r="BW517" i="1" s="1"/>
  <c r="BX517" i="1" s="1"/>
  <c r="BY517" i="1" s="1"/>
  <c r="BZ517" i="1" s="1"/>
  <c r="CA517" i="1" s="1"/>
  <c r="CB517" i="1" s="1"/>
  <c r="CC517" i="1" s="1"/>
  <c r="CD517" i="1" s="1"/>
  <c r="CE517" i="1" s="1"/>
  <c r="CF517" i="1" s="1"/>
  <c r="CG517" i="1" s="1"/>
  <c r="CH517" i="1" s="1"/>
  <c r="CI517" i="1" s="1"/>
  <c r="CJ517" i="1" s="1"/>
  <c r="CK517" i="1" s="1"/>
  <c r="CL517" i="1" s="1"/>
  <c r="CM517" i="1" s="1"/>
  <c r="CN517" i="1" s="1"/>
  <c r="CO517" i="1" s="1"/>
  <c r="CP517" i="1" s="1"/>
  <c r="CQ517" i="1" s="1"/>
  <c r="CR517" i="1" s="1"/>
  <c r="CS517" i="1" s="1"/>
  <c r="CT517" i="1" s="1"/>
  <c r="CU517" i="1" s="1"/>
  <c r="CV517" i="1" s="1"/>
  <c r="CW517" i="1" s="1"/>
  <c r="CX517" i="1" s="1"/>
  <c r="CY517" i="1" s="1"/>
  <c r="CZ517" i="1" s="1"/>
  <c r="BQ689" i="1"/>
  <c r="BR689" i="1" s="1"/>
  <c r="BS689" i="1" s="1"/>
  <c r="BT689" i="1" s="1"/>
  <c r="BQ765" i="1"/>
  <c r="BR765" i="1" s="1"/>
  <c r="BS765" i="1" s="1"/>
  <c r="BT765" i="1" s="1"/>
  <c r="BU765" i="1" s="1"/>
  <c r="BV765" i="1" s="1"/>
  <c r="BW765" i="1" s="1"/>
  <c r="BX765" i="1" s="1"/>
  <c r="BY765" i="1" s="1"/>
  <c r="BZ765" i="1" s="1"/>
  <c r="CA765" i="1" s="1"/>
  <c r="CB765" i="1" s="1"/>
  <c r="CC765" i="1" s="1"/>
  <c r="CD765" i="1" s="1"/>
  <c r="CE765" i="1" s="1"/>
  <c r="CF765" i="1" s="1"/>
  <c r="CG765" i="1" s="1"/>
  <c r="CH765" i="1" s="1"/>
  <c r="CI765" i="1" s="1"/>
  <c r="CJ765" i="1" s="1"/>
  <c r="CK765" i="1" s="1"/>
  <c r="CL765" i="1" s="1"/>
  <c r="CM765" i="1" s="1"/>
  <c r="CN765" i="1" s="1"/>
  <c r="CO765" i="1" s="1"/>
  <c r="CP765" i="1" s="1"/>
  <c r="CQ765" i="1" s="1"/>
  <c r="CR765" i="1" s="1"/>
  <c r="CS765" i="1" s="1"/>
  <c r="CT765" i="1" s="1"/>
  <c r="CU765" i="1" s="1"/>
  <c r="CV765" i="1" s="1"/>
  <c r="CW765" i="1" s="1"/>
  <c r="CX765" i="1" s="1"/>
  <c r="CY765" i="1" s="1"/>
  <c r="CZ765" i="1" s="1"/>
  <c r="BQ775" i="1"/>
  <c r="BR775" i="1" s="1"/>
  <c r="BS775" i="1" s="1"/>
  <c r="BT775" i="1" s="1"/>
  <c r="BU775" i="1" s="1"/>
  <c r="BV775" i="1" s="1"/>
  <c r="BW775" i="1" s="1"/>
  <c r="BX775" i="1" s="1"/>
  <c r="BY775" i="1" s="1"/>
  <c r="BZ775" i="1" s="1"/>
  <c r="CA775" i="1" s="1"/>
  <c r="CB775" i="1" s="1"/>
  <c r="CC775" i="1" s="1"/>
  <c r="CD775" i="1" s="1"/>
  <c r="CE775" i="1" s="1"/>
  <c r="CF775" i="1" s="1"/>
  <c r="CG775" i="1" s="1"/>
  <c r="CH775" i="1" s="1"/>
  <c r="CI775" i="1" s="1"/>
  <c r="CJ775" i="1" s="1"/>
  <c r="CK775" i="1" s="1"/>
  <c r="CL775" i="1" s="1"/>
  <c r="CM775" i="1" s="1"/>
  <c r="CN775" i="1" s="1"/>
  <c r="CO775" i="1" s="1"/>
  <c r="CP775" i="1" s="1"/>
  <c r="CQ775" i="1" s="1"/>
  <c r="CR775" i="1" s="1"/>
  <c r="CS775" i="1" s="1"/>
  <c r="CT775" i="1" s="1"/>
  <c r="CU775" i="1" s="1"/>
  <c r="CV775" i="1" s="1"/>
  <c r="CW775" i="1" s="1"/>
  <c r="CX775" i="1" s="1"/>
  <c r="CY775" i="1" s="1"/>
  <c r="CZ775" i="1" s="1"/>
  <c r="BQ614" i="1"/>
  <c r="BR614" i="1" s="1"/>
  <c r="BS614" i="1" s="1"/>
  <c r="BT614" i="1" s="1"/>
  <c r="BU614" i="1" s="1"/>
  <c r="BV614" i="1" s="1"/>
  <c r="BW614" i="1" s="1"/>
  <c r="BX614" i="1" s="1"/>
  <c r="BY614" i="1" s="1"/>
  <c r="BZ614" i="1" s="1"/>
  <c r="CA614" i="1" s="1"/>
  <c r="CB614" i="1" s="1"/>
  <c r="CC614" i="1" s="1"/>
  <c r="CD614" i="1" s="1"/>
  <c r="CE614" i="1" s="1"/>
  <c r="CF614" i="1" s="1"/>
  <c r="CG614" i="1" s="1"/>
  <c r="CH614" i="1" s="1"/>
  <c r="CI614" i="1" s="1"/>
  <c r="CJ614" i="1" s="1"/>
  <c r="CK614" i="1" s="1"/>
  <c r="CL614" i="1" s="1"/>
  <c r="CM614" i="1" s="1"/>
  <c r="CN614" i="1" s="1"/>
  <c r="CO614" i="1" s="1"/>
  <c r="CP614" i="1" s="1"/>
  <c r="CQ614" i="1" s="1"/>
  <c r="CR614" i="1" s="1"/>
  <c r="CS614" i="1" s="1"/>
  <c r="CT614" i="1" s="1"/>
  <c r="CU614" i="1" s="1"/>
  <c r="CV614" i="1" s="1"/>
  <c r="CW614" i="1" s="1"/>
  <c r="CX614" i="1" s="1"/>
  <c r="CY614" i="1" s="1"/>
  <c r="CZ614" i="1" s="1"/>
  <c r="BQ662" i="1"/>
  <c r="BR662" i="1" s="1"/>
  <c r="BS662" i="1" s="1"/>
  <c r="BT662" i="1" s="1"/>
  <c r="BU662" i="1" s="1"/>
  <c r="BV662" i="1" s="1"/>
  <c r="BW662" i="1" s="1"/>
  <c r="BX662" i="1" s="1"/>
  <c r="BY662" i="1" s="1"/>
  <c r="BZ662" i="1" s="1"/>
  <c r="CA662" i="1" s="1"/>
  <c r="CB662" i="1" s="1"/>
  <c r="CC662" i="1" s="1"/>
  <c r="CD662" i="1" s="1"/>
  <c r="CE662" i="1" s="1"/>
  <c r="CF662" i="1" s="1"/>
  <c r="CG662" i="1" s="1"/>
  <c r="CH662" i="1" s="1"/>
  <c r="CI662" i="1" s="1"/>
  <c r="CJ662" i="1" s="1"/>
  <c r="CK662" i="1" s="1"/>
  <c r="CL662" i="1" s="1"/>
  <c r="CM662" i="1" s="1"/>
  <c r="CN662" i="1" s="1"/>
  <c r="CO662" i="1" s="1"/>
  <c r="CP662" i="1" s="1"/>
  <c r="CQ662" i="1" s="1"/>
  <c r="CR662" i="1" s="1"/>
  <c r="CS662" i="1" s="1"/>
  <c r="CT662" i="1" s="1"/>
  <c r="CU662" i="1" s="1"/>
  <c r="CV662" i="1" s="1"/>
  <c r="CW662" i="1" s="1"/>
  <c r="CX662" i="1" s="1"/>
  <c r="CY662" i="1" s="1"/>
  <c r="CZ662" i="1" s="1"/>
  <c r="BQ520" i="1"/>
  <c r="BR520" i="1" s="1"/>
  <c r="BS520" i="1" s="1"/>
  <c r="BT520" i="1" s="1"/>
  <c r="BU520" i="1" s="1"/>
  <c r="BV520" i="1" s="1"/>
  <c r="BW520" i="1" s="1"/>
  <c r="BX520" i="1" s="1"/>
  <c r="BY520" i="1" s="1"/>
  <c r="BZ520" i="1" s="1"/>
  <c r="CA520" i="1" s="1"/>
  <c r="CB520" i="1" s="1"/>
  <c r="CC520" i="1" s="1"/>
  <c r="CD520" i="1" s="1"/>
  <c r="CE520" i="1" s="1"/>
  <c r="CF520" i="1" s="1"/>
  <c r="CG520" i="1" s="1"/>
  <c r="CH520" i="1" s="1"/>
  <c r="CI520" i="1" s="1"/>
  <c r="CJ520" i="1" s="1"/>
  <c r="CK520" i="1" s="1"/>
  <c r="CL520" i="1" s="1"/>
  <c r="CM520" i="1" s="1"/>
  <c r="CN520" i="1" s="1"/>
  <c r="CO520" i="1" s="1"/>
  <c r="CP520" i="1" s="1"/>
  <c r="CQ520" i="1" s="1"/>
  <c r="CR520" i="1" s="1"/>
  <c r="CS520" i="1" s="1"/>
  <c r="CT520" i="1" s="1"/>
  <c r="CU520" i="1" s="1"/>
  <c r="CV520" i="1" s="1"/>
  <c r="CW520" i="1" s="1"/>
  <c r="CX520" i="1" s="1"/>
  <c r="CY520" i="1" s="1"/>
  <c r="CZ520" i="1" s="1"/>
  <c r="BQ789" i="1"/>
  <c r="BR789" i="1" s="1"/>
  <c r="BS789" i="1" s="1"/>
  <c r="BT789" i="1" s="1"/>
  <c r="BU789" i="1" s="1"/>
  <c r="BV789" i="1" s="1"/>
  <c r="BW789" i="1" s="1"/>
  <c r="BX789" i="1" s="1"/>
  <c r="BY789" i="1" s="1"/>
  <c r="BZ789" i="1" s="1"/>
  <c r="CA789" i="1" s="1"/>
  <c r="CB789" i="1" s="1"/>
  <c r="CC789" i="1" s="1"/>
  <c r="CD789" i="1" s="1"/>
  <c r="CE789" i="1" s="1"/>
  <c r="CF789" i="1" s="1"/>
  <c r="CG789" i="1" s="1"/>
  <c r="CH789" i="1" s="1"/>
  <c r="CI789" i="1" s="1"/>
  <c r="CJ789" i="1" s="1"/>
  <c r="CK789" i="1" s="1"/>
  <c r="CL789" i="1" s="1"/>
  <c r="CM789" i="1" s="1"/>
  <c r="CN789" i="1" s="1"/>
  <c r="CO789" i="1" s="1"/>
  <c r="CP789" i="1" s="1"/>
  <c r="CQ789" i="1" s="1"/>
  <c r="CR789" i="1" s="1"/>
  <c r="CS789" i="1" s="1"/>
  <c r="CT789" i="1" s="1"/>
  <c r="CU789" i="1" s="1"/>
  <c r="CV789" i="1" s="1"/>
  <c r="CW789" i="1" s="1"/>
  <c r="CX789" i="1" s="1"/>
  <c r="CY789" i="1" s="1"/>
  <c r="CZ789" i="1" s="1"/>
  <c r="BQ797" i="1"/>
  <c r="BR797" i="1" s="1"/>
  <c r="BS797" i="1" s="1"/>
  <c r="BT797" i="1" s="1"/>
  <c r="BU797" i="1" s="1"/>
  <c r="BV797" i="1" s="1"/>
  <c r="BW797" i="1" s="1"/>
  <c r="BX797" i="1" s="1"/>
  <c r="BY797" i="1" s="1"/>
  <c r="BZ797" i="1" s="1"/>
  <c r="CA797" i="1" s="1"/>
  <c r="CB797" i="1" s="1"/>
  <c r="CC797" i="1" s="1"/>
  <c r="CD797" i="1" s="1"/>
  <c r="CE797" i="1" s="1"/>
  <c r="CF797" i="1" s="1"/>
  <c r="CG797" i="1" s="1"/>
  <c r="CH797" i="1" s="1"/>
  <c r="CI797" i="1" s="1"/>
  <c r="CJ797" i="1" s="1"/>
  <c r="CK797" i="1" s="1"/>
  <c r="CL797" i="1" s="1"/>
  <c r="CM797" i="1" s="1"/>
  <c r="CN797" i="1" s="1"/>
  <c r="CO797" i="1" s="1"/>
  <c r="CP797" i="1" s="1"/>
  <c r="CQ797" i="1" s="1"/>
  <c r="CR797" i="1" s="1"/>
  <c r="CS797" i="1" s="1"/>
  <c r="CT797" i="1" s="1"/>
  <c r="CU797" i="1" s="1"/>
  <c r="CV797" i="1" s="1"/>
  <c r="CW797" i="1" s="1"/>
  <c r="CX797" i="1" s="1"/>
  <c r="CY797" i="1" s="1"/>
  <c r="CZ797" i="1" s="1"/>
  <c r="BQ530" i="1"/>
  <c r="BR530" i="1" s="1"/>
  <c r="BS530" i="1" s="1"/>
  <c r="BQ818" i="1"/>
  <c r="BR818" i="1" s="1"/>
  <c r="BS818" i="1" s="1"/>
  <c r="BT818" i="1" s="1"/>
  <c r="BU818" i="1" s="1"/>
  <c r="BV818" i="1" s="1"/>
  <c r="BW818" i="1" s="1"/>
  <c r="BX818" i="1" s="1"/>
  <c r="BY818" i="1" s="1"/>
  <c r="BZ818" i="1" s="1"/>
  <c r="CA818" i="1" s="1"/>
  <c r="CB818" i="1" s="1"/>
  <c r="CC818" i="1" s="1"/>
  <c r="CD818" i="1" s="1"/>
  <c r="CE818" i="1" s="1"/>
  <c r="CF818" i="1" s="1"/>
  <c r="CG818" i="1" s="1"/>
  <c r="CH818" i="1" s="1"/>
  <c r="CI818" i="1" s="1"/>
  <c r="CJ818" i="1" s="1"/>
  <c r="CK818" i="1" s="1"/>
  <c r="CL818" i="1" s="1"/>
  <c r="CM818" i="1" s="1"/>
  <c r="CN818" i="1" s="1"/>
  <c r="CO818" i="1" s="1"/>
  <c r="CP818" i="1" s="1"/>
  <c r="CQ818" i="1" s="1"/>
  <c r="CR818" i="1" s="1"/>
  <c r="CS818" i="1" s="1"/>
  <c r="CT818" i="1" s="1"/>
  <c r="CU818" i="1" s="1"/>
  <c r="CV818" i="1" s="1"/>
  <c r="CW818" i="1" s="1"/>
  <c r="CX818" i="1" s="1"/>
  <c r="CY818" i="1" s="1"/>
  <c r="CZ818" i="1" s="1"/>
  <c r="BQ658" i="1"/>
  <c r="BR658" i="1" s="1"/>
  <c r="BS658" i="1" s="1"/>
  <c r="BT658" i="1" s="1"/>
  <c r="BU658" i="1" s="1"/>
  <c r="BV658" i="1" s="1"/>
  <c r="BW658" i="1" s="1"/>
  <c r="BX658" i="1" s="1"/>
  <c r="BY658" i="1" s="1"/>
  <c r="BZ658" i="1" s="1"/>
  <c r="CA658" i="1" s="1"/>
  <c r="CB658" i="1" s="1"/>
  <c r="CC658" i="1" s="1"/>
  <c r="CD658" i="1" s="1"/>
  <c r="CE658" i="1" s="1"/>
  <c r="CF658" i="1" s="1"/>
  <c r="CG658" i="1" s="1"/>
  <c r="CH658" i="1" s="1"/>
  <c r="CI658" i="1" s="1"/>
  <c r="CJ658" i="1" s="1"/>
  <c r="CK658" i="1" s="1"/>
  <c r="CL658" i="1" s="1"/>
  <c r="CM658" i="1" s="1"/>
  <c r="CN658" i="1" s="1"/>
  <c r="CO658" i="1" s="1"/>
  <c r="CP658" i="1" s="1"/>
  <c r="CQ658" i="1" s="1"/>
  <c r="CR658" i="1" s="1"/>
  <c r="CS658" i="1" s="1"/>
  <c r="CT658" i="1" s="1"/>
  <c r="CU658" i="1" s="1"/>
  <c r="CV658" i="1" s="1"/>
  <c r="CW658" i="1" s="1"/>
  <c r="CX658" i="1" s="1"/>
  <c r="CY658" i="1" s="1"/>
  <c r="CZ658" i="1" s="1"/>
  <c r="BQ584" i="1"/>
  <c r="BR584" i="1" s="1"/>
  <c r="BS584" i="1" s="1"/>
  <c r="BT584" i="1" s="1"/>
  <c r="BU584" i="1" s="1"/>
  <c r="BV584" i="1" s="1"/>
  <c r="BW584" i="1" s="1"/>
  <c r="BX584" i="1" s="1"/>
  <c r="BY584" i="1" s="1"/>
  <c r="BZ584" i="1" s="1"/>
  <c r="CA584" i="1" s="1"/>
  <c r="CB584" i="1" s="1"/>
  <c r="CC584" i="1" s="1"/>
  <c r="CD584" i="1" s="1"/>
  <c r="CE584" i="1" s="1"/>
  <c r="CF584" i="1" s="1"/>
  <c r="CG584" i="1" s="1"/>
  <c r="CH584" i="1" s="1"/>
  <c r="CI584" i="1" s="1"/>
  <c r="CJ584" i="1" s="1"/>
  <c r="CK584" i="1" s="1"/>
  <c r="CL584" i="1" s="1"/>
  <c r="CM584" i="1" s="1"/>
  <c r="CN584" i="1" s="1"/>
  <c r="CO584" i="1" s="1"/>
  <c r="CP584" i="1" s="1"/>
  <c r="CQ584" i="1" s="1"/>
  <c r="CR584" i="1" s="1"/>
  <c r="CS584" i="1" s="1"/>
  <c r="CT584" i="1" s="1"/>
  <c r="CU584" i="1" s="1"/>
  <c r="CV584" i="1" s="1"/>
  <c r="CW584" i="1" s="1"/>
  <c r="CX584" i="1" s="1"/>
  <c r="CY584" i="1" s="1"/>
  <c r="CZ584" i="1" s="1"/>
  <c r="BQ592" i="1"/>
  <c r="BR592" i="1" s="1"/>
  <c r="BS592" i="1" s="1"/>
  <c r="BT592" i="1" s="1"/>
  <c r="BU592" i="1" s="1"/>
  <c r="BV592" i="1" s="1"/>
  <c r="BW592" i="1" s="1"/>
  <c r="BX592" i="1" s="1"/>
  <c r="BY592" i="1" s="1"/>
  <c r="BZ592" i="1" s="1"/>
  <c r="CA592" i="1" s="1"/>
  <c r="CB592" i="1" s="1"/>
  <c r="CC592" i="1" s="1"/>
  <c r="CD592" i="1" s="1"/>
  <c r="CE592" i="1" s="1"/>
  <c r="CF592" i="1" s="1"/>
  <c r="CG592" i="1" s="1"/>
  <c r="CH592" i="1" s="1"/>
  <c r="CI592" i="1" s="1"/>
  <c r="CJ592" i="1" s="1"/>
  <c r="CK592" i="1" s="1"/>
  <c r="CL592" i="1" s="1"/>
  <c r="CM592" i="1" s="1"/>
  <c r="CN592" i="1" s="1"/>
  <c r="CO592" i="1" s="1"/>
  <c r="CP592" i="1" s="1"/>
  <c r="CQ592" i="1" s="1"/>
  <c r="CR592" i="1" s="1"/>
  <c r="CS592" i="1" s="1"/>
  <c r="CT592" i="1" s="1"/>
  <c r="CU592" i="1" s="1"/>
  <c r="CV592" i="1" s="1"/>
  <c r="CW592" i="1" s="1"/>
  <c r="CX592" i="1" s="1"/>
  <c r="CY592" i="1" s="1"/>
  <c r="CZ592" i="1" s="1"/>
  <c r="BQ560" i="1"/>
  <c r="BR560" i="1" s="1"/>
  <c r="BS560" i="1" s="1"/>
  <c r="BT560" i="1" s="1"/>
  <c r="BU560" i="1" s="1"/>
  <c r="BV560" i="1" s="1"/>
  <c r="BW560" i="1" s="1"/>
  <c r="BX560" i="1" s="1"/>
  <c r="BY560" i="1" s="1"/>
  <c r="BZ560" i="1" s="1"/>
  <c r="CA560" i="1" s="1"/>
  <c r="CB560" i="1" s="1"/>
  <c r="CC560" i="1" s="1"/>
  <c r="CD560" i="1" s="1"/>
  <c r="CE560" i="1" s="1"/>
  <c r="CF560" i="1" s="1"/>
  <c r="CG560" i="1" s="1"/>
  <c r="CH560" i="1" s="1"/>
  <c r="CI560" i="1" s="1"/>
  <c r="CJ560" i="1" s="1"/>
  <c r="CK560" i="1" s="1"/>
  <c r="CL560" i="1" s="1"/>
  <c r="CM560" i="1" s="1"/>
  <c r="CN560" i="1" s="1"/>
  <c r="CO560" i="1" s="1"/>
  <c r="CP560" i="1" s="1"/>
  <c r="CQ560" i="1" s="1"/>
  <c r="CR560" i="1" s="1"/>
  <c r="CS560" i="1" s="1"/>
  <c r="CT560" i="1" s="1"/>
  <c r="CU560" i="1" s="1"/>
  <c r="CV560" i="1" s="1"/>
  <c r="CW560" i="1" s="1"/>
  <c r="CX560" i="1" s="1"/>
  <c r="CY560" i="1" s="1"/>
  <c r="CZ560" i="1" s="1"/>
  <c r="BQ835" i="1"/>
  <c r="BR835" i="1" s="1"/>
  <c r="BS835" i="1" s="1"/>
  <c r="BT835" i="1" s="1"/>
  <c r="BU835" i="1" s="1"/>
  <c r="BV835" i="1" s="1"/>
  <c r="BW835" i="1" s="1"/>
  <c r="BX835" i="1" s="1"/>
  <c r="BY835" i="1" s="1"/>
  <c r="BZ835" i="1" s="1"/>
  <c r="CA835" i="1" s="1"/>
  <c r="CB835" i="1" s="1"/>
  <c r="CC835" i="1" s="1"/>
  <c r="CD835" i="1" s="1"/>
  <c r="CE835" i="1" s="1"/>
  <c r="CF835" i="1" s="1"/>
  <c r="CG835" i="1" s="1"/>
  <c r="CH835" i="1" s="1"/>
  <c r="CI835" i="1" s="1"/>
  <c r="CJ835" i="1" s="1"/>
  <c r="CK835" i="1" s="1"/>
  <c r="CL835" i="1" s="1"/>
  <c r="CM835" i="1" s="1"/>
  <c r="CN835" i="1" s="1"/>
  <c r="CO835" i="1" s="1"/>
  <c r="CP835" i="1" s="1"/>
  <c r="CQ835" i="1" s="1"/>
  <c r="CR835" i="1" s="1"/>
  <c r="CS835" i="1" s="1"/>
  <c r="CT835" i="1" s="1"/>
  <c r="CU835" i="1" s="1"/>
  <c r="CV835" i="1" s="1"/>
  <c r="CW835" i="1" s="1"/>
  <c r="CX835" i="1" s="1"/>
  <c r="CY835" i="1" s="1"/>
  <c r="CZ835" i="1" s="1"/>
  <c r="BQ571" i="1"/>
  <c r="BR571" i="1" s="1"/>
  <c r="BS571" i="1" s="1"/>
  <c r="BT571" i="1" s="1"/>
  <c r="BU571" i="1" s="1"/>
  <c r="BV571" i="1" s="1"/>
  <c r="BW571" i="1" s="1"/>
  <c r="BX571" i="1" s="1"/>
  <c r="BY571" i="1" s="1"/>
  <c r="BZ571" i="1" s="1"/>
  <c r="CA571" i="1" s="1"/>
  <c r="CB571" i="1" s="1"/>
  <c r="CC571" i="1" s="1"/>
  <c r="CD571" i="1" s="1"/>
  <c r="CE571" i="1" s="1"/>
  <c r="CF571" i="1" s="1"/>
  <c r="CG571" i="1" s="1"/>
  <c r="CH571" i="1" s="1"/>
  <c r="CI571" i="1" s="1"/>
  <c r="CJ571" i="1" s="1"/>
  <c r="CK571" i="1" s="1"/>
  <c r="CL571" i="1" s="1"/>
  <c r="CM571" i="1" s="1"/>
  <c r="CN571" i="1" s="1"/>
  <c r="CO571" i="1" s="1"/>
  <c r="CP571" i="1" s="1"/>
  <c r="CQ571" i="1" s="1"/>
  <c r="CR571" i="1" s="1"/>
  <c r="CS571" i="1" s="1"/>
  <c r="CT571" i="1" s="1"/>
  <c r="CU571" i="1" s="1"/>
  <c r="CV571" i="1" s="1"/>
  <c r="CW571" i="1" s="1"/>
  <c r="CX571" i="1" s="1"/>
  <c r="CY571" i="1" s="1"/>
  <c r="CZ571" i="1" s="1"/>
  <c r="BQ635" i="1"/>
  <c r="BR635" i="1" s="1"/>
  <c r="BQ534" i="1"/>
  <c r="BR534" i="1" s="1"/>
  <c r="BS534" i="1" s="1"/>
  <c r="BT534" i="1" s="1"/>
  <c r="BU534" i="1" s="1"/>
  <c r="BV534" i="1" s="1"/>
  <c r="BW534" i="1" s="1"/>
  <c r="BX534" i="1" s="1"/>
  <c r="BY534" i="1" s="1"/>
  <c r="BZ534" i="1" s="1"/>
  <c r="CA534" i="1" s="1"/>
  <c r="CB534" i="1" s="1"/>
  <c r="CC534" i="1" s="1"/>
  <c r="CD534" i="1" s="1"/>
  <c r="CE534" i="1" s="1"/>
  <c r="CF534" i="1" s="1"/>
  <c r="CG534" i="1" s="1"/>
  <c r="CH534" i="1" s="1"/>
  <c r="CI534" i="1" s="1"/>
  <c r="CJ534" i="1" s="1"/>
  <c r="CK534" i="1" s="1"/>
  <c r="CL534" i="1" s="1"/>
  <c r="CM534" i="1" s="1"/>
  <c r="CN534" i="1" s="1"/>
  <c r="CO534" i="1" s="1"/>
  <c r="CP534" i="1" s="1"/>
  <c r="CQ534" i="1" s="1"/>
  <c r="CR534" i="1" s="1"/>
  <c r="CS534" i="1" s="1"/>
  <c r="CT534" i="1" s="1"/>
  <c r="CU534" i="1" s="1"/>
  <c r="CV534" i="1" s="1"/>
  <c r="CW534" i="1" s="1"/>
  <c r="CX534" i="1" s="1"/>
  <c r="CY534" i="1" s="1"/>
  <c r="CZ534" i="1" s="1"/>
  <c r="BQ590" i="1"/>
  <c r="BR590" i="1" s="1"/>
  <c r="BS590" i="1" s="1"/>
  <c r="BT590" i="1" s="1"/>
  <c r="BU590" i="1" s="1"/>
  <c r="BV590" i="1" s="1"/>
  <c r="BW590" i="1" s="1"/>
  <c r="BX590" i="1" s="1"/>
  <c r="BY590" i="1" s="1"/>
  <c r="BZ590" i="1" s="1"/>
  <c r="CA590" i="1" s="1"/>
  <c r="CB590" i="1" s="1"/>
  <c r="CC590" i="1" s="1"/>
  <c r="CD590" i="1" s="1"/>
  <c r="CE590" i="1" s="1"/>
  <c r="CF590" i="1" s="1"/>
  <c r="CG590" i="1" s="1"/>
  <c r="CH590" i="1" s="1"/>
  <c r="CI590" i="1" s="1"/>
  <c r="CJ590" i="1" s="1"/>
  <c r="CK590" i="1" s="1"/>
  <c r="CL590" i="1" s="1"/>
  <c r="CM590" i="1" s="1"/>
  <c r="CN590" i="1" s="1"/>
  <c r="CO590" i="1" s="1"/>
  <c r="CP590" i="1" s="1"/>
  <c r="CQ590" i="1" s="1"/>
  <c r="CR590" i="1" s="1"/>
  <c r="CS590" i="1" s="1"/>
  <c r="CT590" i="1" s="1"/>
  <c r="CU590" i="1" s="1"/>
  <c r="CV590" i="1" s="1"/>
  <c r="CW590" i="1" s="1"/>
  <c r="CX590" i="1" s="1"/>
  <c r="CY590" i="1" s="1"/>
  <c r="CZ590" i="1" s="1"/>
  <c r="BQ598" i="1"/>
  <c r="BR598" i="1" s="1"/>
  <c r="BS598" i="1" s="1"/>
  <c r="BT598" i="1" s="1"/>
  <c r="BU598" i="1" s="1"/>
  <c r="BV598" i="1" s="1"/>
  <c r="BW598" i="1" s="1"/>
  <c r="BX598" i="1" s="1"/>
  <c r="BY598" i="1" s="1"/>
  <c r="BZ598" i="1" s="1"/>
  <c r="CA598" i="1" s="1"/>
  <c r="CB598" i="1" s="1"/>
  <c r="CC598" i="1" s="1"/>
  <c r="CD598" i="1" s="1"/>
  <c r="CE598" i="1" s="1"/>
  <c r="CF598" i="1" s="1"/>
  <c r="CG598" i="1" s="1"/>
  <c r="CH598" i="1" s="1"/>
  <c r="CI598" i="1" s="1"/>
  <c r="CJ598" i="1" s="1"/>
  <c r="CK598" i="1" s="1"/>
  <c r="CL598" i="1" s="1"/>
  <c r="CM598" i="1" s="1"/>
  <c r="CN598" i="1" s="1"/>
  <c r="CO598" i="1" s="1"/>
  <c r="CP598" i="1" s="1"/>
  <c r="CQ598" i="1" s="1"/>
  <c r="CR598" i="1" s="1"/>
  <c r="CS598" i="1" s="1"/>
  <c r="CT598" i="1" s="1"/>
  <c r="CU598" i="1" s="1"/>
  <c r="CV598" i="1" s="1"/>
  <c r="CW598" i="1" s="1"/>
  <c r="CX598" i="1" s="1"/>
  <c r="CY598" i="1" s="1"/>
  <c r="CZ598" i="1" s="1"/>
  <c r="BQ862" i="1"/>
  <c r="BR862" i="1" s="1"/>
  <c r="BS862" i="1" s="1"/>
  <c r="BT862" i="1" s="1"/>
  <c r="BU862" i="1" s="1"/>
  <c r="BV862" i="1" s="1"/>
  <c r="BW862" i="1" s="1"/>
  <c r="BX862" i="1" s="1"/>
  <c r="BY862" i="1" s="1"/>
  <c r="BZ862" i="1" s="1"/>
  <c r="CA862" i="1" s="1"/>
  <c r="CB862" i="1" s="1"/>
  <c r="CC862" i="1" s="1"/>
  <c r="CD862" i="1" s="1"/>
  <c r="CE862" i="1" s="1"/>
  <c r="CF862" i="1" s="1"/>
  <c r="CG862" i="1" s="1"/>
  <c r="CH862" i="1" s="1"/>
  <c r="CI862" i="1" s="1"/>
  <c r="CJ862" i="1" s="1"/>
  <c r="CK862" i="1" s="1"/>
  <c r="CL862" i="1" s="1"/>
  <c r="CM862" i="1" s="1"/>
  <c r="CN862" i="1" s="1"/>
  <c r="CO862" i="1" s="1"/>
  <c r="CP862" i="1" s="1"/>
  <c r="CQ862" i="1" s="1"/>
  <c r="CR862" i="1" s="1"/>
  <c r="CS862" i="1" s="1"/>
  <c r="CT862" i="1" s="1"/>
  <c r="CU862" i="1" s="1"/>
  <c r="CV862" i="1" s="1"/>
  <c r="CW862" i="1" s="1"/>
  <c r="CX862" i="1" s="1"/>
  <c r="CY862" i="1" s="1"/>
  <c r="CZ862" i="1" s="1"/>
  <c r="BQ630" i="1"/>
  <c r="BR630" i="1" s="1"/>
  <c r="BS630" i="1" s="1"/>
  <c r="BT630" i="1" s="1"/>
  <c r="BU630" i="1" s="1"/>
  <c r="BV630" i="1" s="1"/>
  <c r="BW630" i="1" s="1"/>
  <c r="BX630" i="1" s="1"/>
  <c r="BY630" i="1" s="1"/>
  <c r="BZ630" i="1" s="1"/>
  <c r="CA630" i="1" s="1"/>
  <c r="CB630" i="1" s="1"/>
  <c r="CC630" i="1" s="1"/>
  <c r="CD630" i="1" s="1"/>
  <c r="CE630" i="1" s="1"/>
  <c r="CF630" i="1" s="1"/>
  <c r="CG630" i="1" s="1"/>
  <c r="CH630" i="1" s="1"/>
  <c r="CI630" i="1" s="1"/>
  <c r="CJ630" i="1" s="1"/>
  <c r="CK630" i="1" s="1"/>
  <c r="CL630" i="1" s="1"/>
  <c r="CM630" i="1" s="1"/>
  <c r="CN630" i="1" s="1"/>
  <c r="CO630" i="1" s="1"/>
  <c r="CP630" i="1" s="1"/>
  <c r="CQ630" i="1" s="1"/>
  <c r="CR630" i="1" s="1"/>
  <c r="CS630" i="1" s="1"/>
  <c r="CT630" i="1" s="1"/>
  <c r="CU630" i="1" s="1"/>
  <c r="CV630" i="1" s="1"/>
  <c r="CW630" i="1" s="1"/>
  <c r="CX630" i="1" s="1"/>
  <c r="CY630" i="1" s="1"/>
  <c r="CZ630" i="1" s="1"/>
  <c r="BQ502" i="1"/>
  <c r="BR502" i="1" s="1"/>
  <c r="BS502" i="1" s="1"/>
  <c r="BT502" i="1" s="1"/>
  <c r="BU502" i="1" s="1"/>
  <c r="BV502" i="1" s="1"/>
  <c r="BW502" i="1" s="1"/>
  <c r="BX502" i="1" s="1"/>
  <c r="BY502" i="1" s="1"/>
  <c r="BZ502" i="1" s="1"/>
  <c r="CA502" i="1" s="1"/>
  <c r="CB502" i="1" s="1"/>
  <c r="CC502" i="1" s="1"/>
  <c r="CD502" i="1" s="1"/>
  <c r="CE502" i="1" s="1"/>
  <c r="CF502" i="1" s="1"/>
  <c r="CG502" i="1" s="1"/>
  <c r="CH502" i="1" s="1"/>
  <c r="CI502" i="1" s="1"/>
  <c r="CJ502" i="1" s="1"/>
  <c r="CK502" i="1" s="1"/>
  <c r="CL502" i="1" s="1"/>
  <c r="CM502" i="1" s="1"/>
  <c r="CN502" i="1" s="1"/>
  <c r="CO502" i="1" s="1"/>
  <c r="CP502" i="1" s="1"/>
  <c r="CQ502" i="1" s="1"/>
  <c r="CR502" i="1" s="1"/>
  <c r="CS502" i="1" s="1"/>
  <c r="CT502" i="1" s="1"/>
  <c r="CU502" i="1" s="1"/>
  <c r="CV502" i="1" s="1"/>
  <c r="CW502" i="1" s="1"/>
  <c r="CX502" i="1" s="1"/>
  <c r="CY502" i="1" s="1"/>
  <c r="CZ502" i="1" s="1"/>
  <c r="BQ542" i="1"/>
  <c r="BR542" i="1" s="1"/>
  <c r="BS542" i="1" s="1"/>
  <c r="BT542" i="1" s="1"/>
  <c r="BU542" i="1" s="1"/>
  <c r="BV542" i="1" s="1"/>
  <c r="BW542" i="1" s="1"/>
  <c r="BX542" i="1" s="1"/>
  <c r="BY542" i="1" s="1"/>
  <c r="BZ542" i="1" s="1"/>
  <c r="CA542" i="1" s="1"/>
  <c r="CB542" i="1" s="1"/>
  <c r="CC542" i="1" s="1"/>
  <c r="CD542" i="1" s="1"/>
  <c r="CE542" i="1" s="1"/>
  <c r="CF542" i="1" s="1"/>
  <c r="CG542" i="1" s="1"/>
  <c r="CH542" i="1" s="1"/>
  <c r="CI542" i="1" s="1"/>
  <c r="CJ542" i="1" s="1"/>
  <c r="CK542" i="1" s="1"/>
  <c r="CL542" i="1" s="1"/>
  <c r="CM542" i="1" s="1"/>
  <c r="CN542" i="1" s="1"/>
  <c r="CO542" i="1" s="1"/>
  <c r="CP542" i="1" s="1"/>
  <c r="CQ542" i="1" s="1"/>
  <c r="CR542" i="1" s="1"/>
  <c r="CS542" i="1" s="1"/>
  <c r="CT542" i="1" s="1"/>
  <c r="CU542" i="1" s="1"/>
  <c r="CV542" i="1" s="1"/>
  <c r="CW542" i="1" s="1"/>
  <c r="CX542" i="1" s="1"/>
  <c r="CY542" i="1" s="1"/>
  <c r="CZ542" i="1" s="1"/>
  <c r="BQ574" i="1"/>
  <c r="BR574" i="1" s="1"/>
  <c r="BS574" i="1" s="1"/>
  <c r="BT574" i="1" s="1"/>
  <c r="BU574" i="1" s="1"/>
  <c r="BV574" i="1" s="1"/>
  <c r="BW574" i="1" s="1"/>
  <c r="BX574" i="1" s="1"/>
  <c r="BY574" i="1" s="1"/>
  <c r="BZ574" i="1" s="1"/>
  <c r="CA574" i="1" s="1"/>
  <c r="CB574" i="1" s="1"/>
  <c r="CC574" i="1" s="1"/>
  <c r="CD574" i="1" s="1"/>
  <c r="CE574" i="1" s="1"/>
  <c r="CF574" i="1" s="1"/>
  <c r="CG574" i="1" s="1"/>
  <c r="CH574" i="1" s="1"/>
  <c r="CI574" i="1" s="1"/>
  <c r="CJ574" i="1" s="1"/>
  <c r="CK574" i="1" s="1"/>
  <c r="CL574" i="1" s="1"/>
  <c r="CM574" i="1" s="1"/>
  <c r="CN574" i="1" s="1"/>
  <c r="CO574" i="1" s="1"/>
  <c r="CP574" i="1" s="1"/>
  <c r="CQ574" i="1" s="1"/>
  <c r="CR574" i="1" s="1"/>
  <c r="CS574" i="1" s="1"/>
  <c r="CT574" i="1" s="1"/>
  <c r="CU574" i="1" s="1"/>
  <c r="CV574" i="1" s="1"/>
  <c r="CW574" i="1" s="1"/>
  <c r="CX574" i="1" s="1"/>
  <c r="CY574" i="1" s="1"/>
  <c r="CZ574" i="1" s="1"/>
  <c r="BQ627" i="1"/>
  <c r="BR627" i="1" s="1"/>
  <c r="BS627" i="1" s="1"/>
  <c r="BQ667" i="1"/>
  <c r="BR667" i="1" s="1"/>
  <c r="BQ784" i="1"/>
  <c r="BR784" i="1" s="1"/>
  <c r="BS784" i="1" s="1"/>
  <c r="BT784" i="1" s="1"/>
  <c r="BU784" i="1" s="1"/>
  <c r="BV784" i="1" s="1"/>
  <c r="BW784" i="1" s="1"/>
  <c r="BX784" i="1" s="1"/>
  <c r="BY784" i="1" s="1"/>
  <c r="BZ784" i="1" s="1"/>
  <c r="CA784" i="1" s="1"/>
  <c r="CB784" i="1" s="1"/>
  <c r="CC784" i="1" s="1"/>
  <c r="CD784" i="1" s="1"/>
  <c r="CE784" i="1" s="1"/>
  <c r="CF784" i="1" s="1"/>
  <c r="CG784" i="1" s="1"/>
  <c r="CH784" i="1" s="1"/>
  <c r="CI784" i="1" s="1"/>
  <c r="CJ784" i="1" s="1"/>
  <c r="CK784" i="1" s="1"/>
  <c r="CL784" i="1" s="1"/>
  <c r="CM784" i="1" s="1"/>
  <c r="CN784" i="1" s="1"/>
  <c r="CO784" i="1" s="1"/>
  <c r="CP784" i="1" s="1"/>
  <c r="CQ784" i="1" s="1"/>
  <c r="CR784" i="1" s="1"/>
  <c r="CS784" i="1" s="1"/>
  <c r="CT784" i="1" s="1"/>
  <c r="CU784" i="1" s="1"/>
  <c r="CV784" i="1" s="1"/>
  <c r="CW784" i="1" s="1"/>
  <c r="CX784" i="1" s="1"/>
  <c r="CY784" i="1" s="1"/>
  <c r="CZ784" i="1" s="1"/>
  <c r="BQ800" i="1"/>
  <c r="BR800" i="1" s="1"/>
  <c r="BS800" i="1" s="1"/>
  <c r="BT800" i="1" s="1"/>
  <c r="BU800" i="1" s="1"/>
  <c r="BV800" i="1" s="1"/>
  <c r="BW800" i="1" s="1"/>
  <c r="BX800" i="1" s="1"/>
  <c r="BY800" i="1" s="1"/>
  <c r="BZ800" i="1" s="1"/>
  <c r="CA800" i="1" s="1"/>
  <c r="CB800" i="1" s="1"/>
  <c r="CC800" i="1" s="1"/>
  <c r="CD800" i="1" s="1"/>
  <c r="CE800" i="1" s="1"/>
  <c r="CF800" i="1" s="1"/>
  <c r="CG800" i="1" s="1"/>
  <c r="CH800" i="1" s="1"/>
  <c r="CI800" i="1" s="1"/>
  <c r="CJ800" i="1" s="1"/>
  <c r="CK800" i="1" s="1"/>
  <c r="CL800" i="1" s="1"/>
  <c r="CM800" i="1" s="1"/>
  <c r="CN800" i="1" s="1"/>
  <c r="CO800" i="1" s="1"/>
  <c r="CP800" i="1" s="1"/>
  <c r="CQ800" i="1" s="1"/>
  <c r="CR800" i="1" s="1"/>
  <c r="CS800" i="1" s="1"/>
  <c r="CT800" i="1" s="1"/>
  <c r="CU800" i="1" s="1"/>
  <c r="CV800" i="1" s="1"/>
  <c r="CW800" i="1" s="1"/>
  <c r="CX800" i="1" s="1"/>
  <c r="CY800" i="1" s="1"/>
  <c r="CZ800" i="1" s="1"/>
  <c r="BQ901" i="1"/>
  <c r="BR901" i="1" s="1"/>
  <c r="BS901" i="1" s="1"/>
  <c r="BT901" i="1" s="1"/>
  <c r="BU901" i="1" s="1"/>
  <c r="BV901" i="1" s="1"/>
  <c r="BW901" i="1" s="1"/>
  <c r="BX901" i="1" s="1"/>
  <c r="BY901" i="1" s="1"/>
  <c r="BZ901" i="1" s="1"/>
  <c r="CA901" i="1" s="1"/>
  <c r="CB901" i="1" s="1"/>
  <c r="CC901" i="1" s="1"/>
  <c r="CD901" i="1" s="1"/>
  <c r="CE901" i="1" s="1"/>
  <c r="CF901" i="1" s="1"/>
  <c r="CG901" i="1" s="1"/>
  <c r="CH901" i="1" s="1"/>
  <c r="CI901" i="1" s="1"/>
  <c r="CJ901" i="1" s="1"/>
  <c r="CK901" i="1" s="1"/>
  <c r="CL901" i="1" s="1"/>
  <c r="CM901" i="1" s="1"/>
  <c r="CN901" i="1" s="1"/>
  <c r="CO901" i="1" s="1"/>
  <c r="CP901" i="1" s="1"/>
  <c r="CQ901" i="1" s="1"/>
  <c r="CR901" i="1" s="1"/>
  <c r="CS901" i="1" s="1"/>
  <c r="CT901" i="1" s="1"/>
  <c r="CU901" i="1" s="1"/>
  <c r="CV901" i="1" s="1"/>
  <c r="CW901" i="1" s="1"/>
  <c r="CX901" i="1" s="1"/>
  <c r="CY901" i="1" s="1"/>
  <c r="CZ901" i="1" s="1"/>
  <c r="BQ768" i="1"/>
  <c r="BR768" i="1" s="1"/>
  <c r="BS768" i="1" s="1"/>
  <c r="BT768" i="1" s="1"/>
  <c r="BU768" i="1" s="1"/>
  <c r="BV768" i="1" s="1"/>
  <c r="BW768" i="1" s="1"/>
  <c r="BX768" i="1" s="1"/>
  <c r="BY768" i="1" s="1"/>
  <c r="BZ768" i="1" s="1"/>
  <c r="CA768" i="1" s="1"/>
  <c r="CB768" i="1" s="1"/>
  <c r="CC768" i="1" s="1"/>
  <c r="CD768" i="1" s="1"/>
  <c r="CE768" i="1" s="1"/>
  <c r="CF768" i="1" s="1"/>
  <c r="CG768" i="1" s="1"/>
  <c r="CH768" i="1" s="1"/>
  <c r="CI768" i="1" s="1"/>
  <c r="CJ768" i="1" s="1"/>
  <c r="CK768" i="1" s="1"/>
  <c r="CL768" i="1" s="1"/>
  <c r="CM768" i="1" s="1"/>
  <c r="CN768" i="1" s="1"/>
  <c r="CO768" i="1" s="1"/>
  <c r="CP768" i="1" s="1"/>
  <c r="CQ768" i="1" s="1"/>
  <c r="CR768" i="1" s="1"/>
  <c r="CS768" i="1" s="1"/>
  <c r="CT768" i="1" s="1"/>
  <c r="CU768" i="1" s="1"/>
  <c r="CV768" i="1" s="1"/>
  <c r="CW768" i="1" s="1"/>
  <c r="CX768" i="1" s="1"/>
  <c r="CY768" i="1" s="1"/>
  <c r="CZ768" i="1" s="1"/>
  <c r="BQ856" i="1"/>
  <c r="BR856" i="1" s="1"/>
  <c r="BS856" i="1" s="1"/>
  <c r="BT856" i="1" s="1"/>
  <c r="BU856" i="1" s="1"/>
  <c r="BV856" i="1" s="1"/>
  <c r="BW856" i="1" s="1"/>
  <c r="BX856" i="1" s="1"/>
  <c r="BY856" i="1" s="1"/>
  <c r="BZ856" i="1" s="1"/>
  <c r="CA856" i="1" s="1"/>
  <c r="CB856" i="1" s="1"/>
  <c r="CC856" i="1" s="1"/>
  <c r="CD856" i="1" s="1"/>
  <c r="CE856" i="1" s="1"/>
  <c r="CF856" i="1" s="1"/>
  <c r="CG856" i="1" s="1"/>
  <c r="CH856" i="1" s="1"/>
  <c r="CI856" i="1" s="1"/>
  <c r="CJ856" i="1" s="1"/>
  <c r="CK856" i="1" s="1"/>
  <c r="CL856" i="1" s="1"/>
  <c r="CM856" i="1" s="1"/>
  <c r="CN856" i="1" s="1"/>
  <c r="CO856" i="1" s="1"/>
  <c r="CP856" i="1" s="1"/>
  <c r="CQ856" i="1" s="1"/>
  <c r="CR856" i="1" s="1"/>
  <c r="CS856" i="1" s="1"/>
  <c r="CT856" i="1" s="1"/>
  <c r="CU856" i="1" s="1"/>
  <c r="CV856" i="1" s="1"/>
  <c r="CW856" i="1" s="1"/>
  <c r="CX856" i="1" s="1"/>
  <c r="CY856" i="1" s="1"/>
  <c r="CZ856" i="1" s="1"/>
  <c r="BQ792" i="1"/>
  <c r="BR792" i="1" s="1"/>
  <c r="BS792" i="1" s="1"/>
  <c r="BT792" i="1" s="1"/>
  <c r="BU792" i="1" s="1"/>
  <c r="BV792" i="1" s="1"/>
  <c r="BW792" i="1" s="1"/>
  <c r="BX792" i="1" s="1"/>
  <c r="BY792" i="1" s="1"/>
  <c r="BZ792" i="1" s="1"/>
  <c r="CA792" i="1" s="1"/>
  <c r="CB792" i="1" s="1"/>
  <c r="CC792" i="1" s="1"/>
  <c r="CD792" i="1" s="1"/>
  <c r="CE792" i="1" s="1"/>
  <c r="CF792" i="1" s="1"/>
  <c r="CG792" i="1" s="1"/>
  <c r="CH792" i="1" s="1"/>
  <c r="CI792" i="1" s="1"/>
  <c r="CJ792" i="1" s="1"/>
  <c r="CK792" i="1" s="1"/>
  <c r="CL792" i="1" s="1"/>
  <c r="CM792" i="1" s="1"/>
  <c r="CN792" i="1" s="1"/>
  <c r="CO792" i="1" s="1"/>
  <c r="CP792" i="1" s="1"/>
  <c r="CQ792" i="1" s="1"/>
  <c r="CR792" i="1" s="1"/>
  <c r="CS792" i="1" s="1"/>
  <c r="CT792" i="1" s="1"/>
  <c r="CU792" i="1" s="1"/>
  <c r="CV792" i="1" s="1"/>
  <c r="CW792" i="1" s="1"/>
  <c r="CX792" i="1" s="1"/>
  <c r="CY792" i="1" s="1"/>
  <c r="CZ792" i="1" s="1"/>
  <c r="BQ802" i="1"/>
  <c r="BR802" i="1" s="1"/>
  <c r="BS802" i="1" s="1"/>
  <c r="BT802" i="1" s="1"/>
  <c r="BU802" i="1" s="1"/>
  <c r="BV802" i="1" s="1"/>
  <c r="BW802" i="1" s="1"/>
  <c r="BX802" i="1" s="1"/>
  <c r="BY802" i="1" s="1"/>
  <c r="BZ802" i="1" s="1"/>
  <c r="CA802" i="1" s="1"/>
  <c r="CB802" i="1" s="1"/>
  <c r="CC802" i="1" s="1"/>
  <c r="CD802" i="1" s="1"/>
  <c r="CE802" i="1" s="1"/>
  <c r="CF802" i="1" s="1"/>
  <c r="CG802" i="1" s="1"/>
  <c r="CH802" i="1" s="1"/>
  <c r="CI802" i="1" s="1"/>
  <c r="CJ802" i="1" s="1"/>
  <c r="CK802" i="1" s="1"/>
  <c r="CL802" i="1" s="1"/>
  <c r="CM802" i="1" s="1"/>
  <c r="CN802" i="1" s="1"/>
  <c r="CO802" i="1" s="1"/>
  <c r="CP802" i="1" s="1"/>
  <c r="CQ802" i="1" s="1"/>
  <c r="CR802" i="1" s="1"/>
  <c r="CS802" i="1" s="1"/>
  <c r="CT802" i="1" s="1"/>
  <c r="CU802" i="1" s="1"/>
  <c r="CV802" i="1" s="1"/>
  <c r="CW802" i="1" s="1"/>
  <c r="CX802" i="1" s="1"/>
  <c r="CY802" i="1" s="1"/>
  <c r="CZ802" i="1" s="1"/>
  <c r="BQ810" i="1"/>
  <c r="BR810" i="1" s="1"/>
  <c r="BS810" i="1" s="1"/>
  <c r="BT810" i="1" s="1"/>
  <c r="BU810" i="1" s="1"/>
  <c r="BV810" i="1" s="1"/>
  <c r="BW810" i="1" s="1"/>
  <c r="BX810" i="1" s="1"/>
  <c r="BY810" i="1" s="1"/>
  <c r="BZ810" i="1" s="1"/>
  <c r="CA810" i="1" s="1"/>
  <c r="CB810" i="1" s="1"/>
  <c r="CC810" i="1" s="1"/>
  <c r="CD810" i="1" s="1"/>
  <c r="CE810" i="1" s="1"/>
  <c r="CF810" i="1" s="1"/>
  <c r="CG810" i="1" s="1"/>
  <c r="CH810" i="1" s="1"/>
  <c r="CI810" i="1" s="1"/>
  <c r="CJ810" i="1" s="1"/>
  <c r="CK810" i="1" s="1"/>
  <c r="CL810" i="1" s="1"/>
  <c r="CM810" i="1" s="1"/>
  <c r="CN810" i="1" s="1"/>
  <c r="CO810" i="1" s="1"/>
  <c r="CP810" i="1" s="1"/>
  <c r="CQ810" i="1" s="1"/>
  <c r="CR810" i="1" s="1"/>
  <c r="CS810" i="1" s="1"/>
  <c r="CT810" i="1" s="1"/>
  <c r="CU810" i="1" s="1"/>
  <c r="CV810" i="1" s="1"/>
  <c r="CW810" i="1" s="1"/>
  <c r="CX810" i="1" s="1"/>
  <c r="CY810" i="1" s="1"/>
  <c r="CZ810" i="1" s="1"/>
  <c r="BQ894" i="1"/>
  <c r="BR894" i="1" s="1"/>
  <c r="BS894" i="1" s="1"/>
  <c r="BT894" i="1" s="1"/>
  <c r="BU894" i="1" s="1"/>
  <c r="BV894" i="1" s="1"/>
  <c r="BW894" i="1" s="1"/>
  <c r="BX894" i="1" s="1"/>
  <c r="BY894" i="1" s="1"/>
  <c r="BZ894" i="1" s="1"/>
  <c r="CA894" i="1" s="1"/>
  <c r="CB894" i="1" s="1"/>
  <c r="CC894" i="1" s="1"/>
  <c r="CD894" i="1" s="1"/>
  <c r="CE894" i="1" s="1"/>
  <c r="CF894" i="1" s="1"/>
  <c r="CG894" i="1" s="1"/>
  <c r="CH894" i="1" s="1"/>
  <c r="CI894" i="1" s="1"/>
  <c r="CJ894" i="1" s="1"/>
  <c r="CK894" i="1" s="1"/>
  <c r="CL894" i="1" s="1"/>
  <c r="CM894" i="1" s="1"/>
  <c r="CN894" i="1" s="1"/>
  <c r="CO894" i="1" s="1"/>
  <c r="CP894" i="1" s="1"/>
  <c r="CQ894" i="1" s="1"/>
  <c r="CR894" i="1" s="1"/>
  <c r="CS894" i="1" s="1"/>
  <c r="CT894" i="1" s="1"/>
  <c r="CU894" i="1" s="1"/>
  <c r="CV894" i="1" s="1"/>
  <c r="CW894" i="1" s="1"/>
  <c r="CX894" i="1" s="1"/>
  <c r="CY894" i="1" s="1"/>
  <c r="CZ894" i="1" s="1"/>
  <c r="BQ929" i="1"/>
  <c r="BR929" i="1" s="1"/>
  <c r="BS929" i="1" s="1"/>
  <c r="BT929" i="1" s="1"/>
  <c r="BU929" i="1" s="1"/>
  <c r="BV929" i="1" s="1"/>
  <c r="BW929" i="1" s="1"/>
  <c r="BX929" i="1" s="1"/>
  <c r="BY929" i="1" s="1"/>
  <c r="BZ929" i="1" s="1"/>
  <c r="CA929" i="1" s="1"/>
  <c r="CB929" i="1" s="1"/>
  <c r="CC929" i="1" s="1"/>
  <c r="CD929" i="1" s="1"/>
  <c r="CE929" i="1" s="1"/>
  <c r="CF929" i="1" s="1"/>
  <c r="CG929" i="1" s="1"/>
  <c r="CH929" i="1" s="1"/>
  <c r="CI929" i="1" s="1"/>
  <c r="CJ929" i="1" s="1"/>
  <c r="CK929" i="1" s="1"/>
  <c r="CL929" i="1" s="1"/>
  <c r="CM929" i="1" s="1"/>
  <c r="CN929" i="1" s="1"/>
  <c r="CO929" i="1" s="1"/>
  <c r="CP929" i="1" s="1"/>
  <c r="CQ929" i="1" s="1"/>
  <c r="CR929" i="1" s="1"/>
  <c r="CS929" i="1" s="1"/>
  <c r="CT929" i="1" s="1"/>
  <c r="CU929" i="1" s="1"/>
  <c r="CV929" i="1" s="1"/>
  <c r="CW929" i="1" s="1"/>
  <c r="CX929" i="1" s="1"/>
  <c r="CY929" i="1" s="1"/>
  <c r="CZ929" i="1" s="1"/>
  <c r="BQ918" i="1"/>
  <c r="BR918" i="1" s="1"/>
  <c r="BS918" i="1" s="1"/>
  <c r="BT918" i="1" s="1"/>
  <c r="BU918" i="1" s="1"/>
  <c r="BV918" i="1" s="1"/>
  <c r="BW918" i="1" s="1"/>
  <c r="BX918" i="1" s="1"/>
  <c r="BY918" i="1" s="1"/>
  <c r="BZ918" i="1" s="1"/>
  <c r="CA918" i="1" s="1"/>
  <c r="CB918" i="1" s="1"/>
  <c r="CC918" i="1" s="1"/>
  <c r="CD918" i="1" s="1"/>
  <c r="CE918" i="1" s="1"/>
  <c r="CF918" i="1" s="1"/>
  <c r="CG918" i="1" s="1"/>
  <c r="CH918" i="1" s="1"/>
  <c r="CI918" i="1" s="1"/>
  <c r="CJ918" i="1" s="1"/>
  <c r="CK918" i="1" s="1"/>
  <c r="CL918" i="1" s="1"/>
  <c r="CM918" i="1" s="1"/>
  <c r="CN918" i="1" s="1"/>
  <c r="CO918" i="1" s="1"/>
  <c r="CP918" i="1" s="1"/>
  <c r="CQ918" i="1" s="1"/>
  <c r="CR918" i="1" s="1"/>
  <c r="CS918" i="1" s="1"/>
  <c r="CT918" i="1" s="1"/>
  <c r="CU918" i="1" s="1"/>
  <c r="CV918" i="1" s="1"/>
  <c r="CW918" i="1" s="1"/>
  <c r="CX918" i="1" s="1"/>
  <c r="CY918" i="1" s="1"/>
  <c r="CZ918" i="1" s="1"/>
  <c r="BQ769" i="1"/>
  <c r="BR769" i="1" s="1"/>
  <c r="BS769" i="1" s="1"/>
  <c r="BT769" i="1" s="1"/>
  <c r="BU769" i="1" s="1"/>
  <c r="BV769" i="1" s="1"/>
  <c r="BW769" i="1" s="1"/>
  <c r="BX769" i="1" s="1"/>
  <c r="BY769" i="1" s="1"/>
  <c r="BZ769" i="1" s="1"/>
  <c r="CA769" i="1" s="1"/>
  <c r="CB769" i="1" s="1"/>
  <c r="CC769" i="1" s="1"/>
  <c r="CD769" i="1" s="1"/>
  <c r="CE769" i="1" s="1"/>
  <c r="CF769" i="1" s="1"/>
  <c r="CG769" i="1" s="1"/>
  <c r="CH769" i="1" s="1"/>
  <c r="CI769" i="1" s="1"/>
  <c r="CJ769" i="1" s="1"/>
  <c r="CK769" i="1" s="1"/>
  <c r="CL769" i="1" s="1"/>
  <c r="CM769" i="1" s="1"/>
  <c r="CN769" i="1" s="1"/>
  <c r="CO769" i="1" s="1"/>
  <c r="CP769" i="1" s="1"/>
  <c r="CQ769" i="1" s="1"/>
  <c r="CR769" i="1" s="1"/>
  <c r="CS769" i="1" s="1"/>
  <c r="CT769" i="1" s="1"/>
  <c r="CU769" i="1" s="1"/>
  <c r="CV769" i="1" s="1"/>
  <c r="CW769" i="1" s="1"/>
  <c r="CX769" i="1" s="1"/>
  <c r="CY769" i="1" s="1"/>
  <c r="CZ769" i="1" s="1"/>
  <c r="BQ831" i="1"/>
  <c r="BR831" i="1" s="1"/>
  <c r="BS831" i="1" s="1"/>
  <c r="BT831" i="1" s="1"/>
  <c r="BU831" i="1" s="1"/>
  <c r="BV831" i="1" s="1"/>
  <c r="BW831" i="1" s="1"/>
  <c r="BX831" i="1" s="1"/>
  <c r="BY831" i="1" s="1"/>
  <c r="BZ831" i="1" s="1"/>
  <c r="CA831" i="1" s="1"/>
  <c r="CB831" i="1" s="1"/>
  <c r="CC831" i="1" s="1"/>
  <c r="CD831" i="1" s="1"/>
  <c r="CE831" i="1" s="1"/>
  <c r="CF831" i="1" s="1"/>
  <c r="CG831" i="1" s="1"/>
  <c r="CH831" i="1" s="1"/>
  <c r="CI831" i="1" s="1"/>
  <c r="CJ831" i="1" s="1"/>
  <c r="CK831" i="1" s="1"/>
  <c r="CL831" i="1" s="1"/>
  <c r="CM831" i="1" s="1"/>
  <c r="CN831" i="1" s="1"/>
  <c r="CO831" i="1" s="1"/>
  <c r="CP831" i="1" s="1"/>
  <c r="CQ831" i="1" s="1"/>
  <c r="CR831" i="1" s="1"/>
  <c r="CS831" i="1" s="1"/>
  <c r="CT831" i="1" s="1"/>
  <c r="CU831" i="1" s="1"/>
  <c r="CV831" i="1" s="1"/>
  <c r="CW831" i="1" s="1"/>
  <c r="CX831" i="1" s="1"/>
  <c r="CY831" i="1" s="1"/>
  <c r="CZ831" i="1" s="1"/>
  <c r="BQ767" i="1"/>
  <c r="BR767" i="1" s="1"/>
  <c r="BS767" i="1" s="1"/>
  <c r="BT767" i="1" s="1"/>
  <c r="BU767" i="1" s="1"/>
  <c r="BV767" i="1" s="1"/>
  <c r="BW767" i="1" s="1"/>
  <c r="BX767" i="1" s="1"/>
  <c r="BY767" i="1" s="1"/>
  <c r="BZ767" i="1" s="1"/>
  <c r="CA767" i="1" s="1"/>
  <c r="CB767" i="1" s="1"/>
  <c r="CC767" i="1" s="1"/>
  <c r="CD767" i="1" s="1"/>
  <c r="CE767" i="1" s="1"/>
  <c r="CF767" i="1" s="1"/>
  <c r="CG767" i="1" s="1"/>
  <c r="CH767" i="1" s="1"/>
  <c r="CI767" i="1" s="1"/>
  <c r="CJ767" i="1" s="1"/>
  <c r="CK767" i="1" s="1"/>
  <c r="CL767" i="1" s="1"/>
  <c r="CM767" i="1" s="1"/>
  <c r="CN767" i="1" s="1"/>
  <c r="CO767" i="1" s="1"/>
  <c r="CP767" i="1" s="1"/>
  <c r="CQ767" i="1" s="1"/>
  <c r="CR767" i="1" s="1"/>
  <c r="CS767" i="1" s="1"/>
  <c r="CT767" i="1" s="1"/>
  <c r="CU767" i="1" s="1"/>
  <c r="CV767" i="1" s="1"/>
  <c r="CW767" i="1" s="1"/>
  <c r="CX767" i="1" s="1"/>
  <c r="CY767" i="1" s="1"/>
  <c r="CZ767" i="1" s="1"/>
  <c r="BQ807" i="1"/>
  <c r="BR807" i="1" s="1"/>
  <c r="BS807" i="1" s="1"/>
  <c r="BT807" i="1" s="1"/>
  <c r="BU807" i="1" s="1"/>
  <c r="BV807" i="1" s="1"/>
  <c r="BW807" i="1" s="1"/>
  <c r="BX807" i="1" s="1"/>
  <c r="BY807" i="1" s="1"/>
  <c r="BZ807" i="1" s="1"/>
  <c r="CA807" i="1" s="1"/>
  <c r="CB807" i="1" s="1"/>
  <c r="CC807" i="1" s="1"/>
  <c r="CD807" i="1" s="1"/>
  <c r="CE807" i="1" s="1"/>
  <c r="CF807" i="1" s="1"/>
  <c r="CG807" i="1" s="1"/>
  <c r="CH807" i="1" s="1"/>
  <c r="CI807" i="1" s="1"/>
  <c r="CJ807" i="1" s="1"/>
  <c r="CK807" i="1" s="1"/>
  <c r="CL807" i="1" s="1"/>
  <c r="CM807" i="1" s="1"/>
  <c r="CN807" i="1" s="1"/>
  <c r="CO807" i="1" s="1"/>
  <c r="CP807" i="1" s="1"/>
  <c r="CQ807" i="1" s="1"/>
  <c r="CR807" i="1" s="1"/>
  <c r="CS807" i="1" s="1"/>
  <c r="CT807" i="1" s="1"/>
  <c r="CU807" i="1" s="1"/>
  <c r="CV807" i="1" s="1"/>
  <c r="CW807" i="1" s="1"/>
  <c r="CX807" i="1" s="1"/>
  <c r="CY807" i="1" s="1"/>
  <c r="CZ807" i="1" s="1"/>
  <c r="BQ895" i="1"/>
  <c r="BR895" i="1" s="1"/>
  <c r="BS895" i="1" s="1"/>
  <c r="BT895" i="1" s="1"/>
  <c r="BU895" i="1" s="1"/>
  <c r="BV895" i="1" s="1"/>
  <c r="BW895" i="1" s="1"/>
  <c r="BX895" i="1" s="1"/>
  <c r="BY895" i="1" s="1"/>
  <c r="BZ895" i="1" s="1"/>
  <c r="CA895" i="1" s="1"/>
  <c r="CB895" i="1" s="1"/>
  <c r="CC895" i="1" s="1"/>
  <c r="CD895" i="1" s="1"/>
  <c r="CE895" i="1" s="1"/>
  <c r="CF895" i="1" s="1"/>
  <c r="CG895" i="1" s="1"/>
  <c r="CH895" i="1" s="1"/>
  <c r="CI895" i="1" s="1"/>
  <c r="CJ895" i="1" s="1"/>
  <c r="CK895" i="1" s="1"/>
  <c r="CL895" i="1" s="1"/>
  <c r="CM895" i="1" s="1"/>
  <c r="CN895" i="1" s="1"/>
  <c r="CO895" i="1" s="1"/>
  <c r="CP895" i="1" s="1"/>
  <c r="CQ895" i="1" s="1"/>
  <c r="CR895" i="1" s="1"/>
  <c r="CS895" i="1" s="1"/>
  <c r="CT895" i="1" s="1"/>
  <c r="CU895" i="1" s="1"/>
  <c r="CV895" i="1" s="1"/>
  <c r="CW895" i="1" s="1"/>
  <c r="CX895" i="1" s="1"/>
  <c r="CY895" i="1" s="1"/>
  <c r="CZ895" i="1" s="1"/>
  <c r="BQ939" i="1"/>
  <c r="BR939" i="1" s="1"/>
  <c r="BS939" i="1" s="1"/>
  <c r="BT939" i="1" s="1"/>
  <c r="BU939" i="1" s="1"/>
  <c r="BV939" i="1" s="1"/>
  <c r="BW939" i="1" s="1"/>
  <c r="BX939" i="1" s="1"/>
  <c r="BY939" i="1" s="1"/>
  <c r="BZ939" i="1" s="1"/>
  <c r="CA939" i="1" s="1"/>
  <c r="CB939" i="1" s="1"/>
  <c r="CC939" i="1" s="1"/>
  <c r="CD939" i="1" s="1"/>
  <c r="CE939" i="1" s="1"/>
  <c r="CF939" i="1" s="1"/>
  <c r="CG939" i="1" s="1"/>
  <c r="CH939" i="1" s="1"/>
  <c r="CI939" i="1" s="1"/>
  <c r="CJ939" i="1" s="1"/>
  <c r="CK939" i="1" s="1"/>
  <c r="CL939" i="1" s="1"/>
  <c r="CM939" i="1" s="1"/>
  <c r="CN939" i="1" s="1"/>
  <c r="CO939" i="1" s="1"/>
  <c r="CP939" i="1" s="1"/>
  <c r="CQ939" i="1" s="1"/>
  <c r="CR939" i="1" s="1"/>
  <c r="CS939" i="1" s="1"/>
  <c r="CT939" i="1" s="1"/>
  <c r="CU939" i="1" s="1"/>
  <c r="CV939" i="1" s="1"/>
  <c r="CW939" i="1" s="1"/>
  <c r="CX939" i="1" s="1"/>
  <c r="CY939" i="1" s="1"/>
  <c r="CZ939" i="1" s="1"/>
  <c r="BQ809" i="1"/>
  <c r="BR809" i="1" s="1"/>
  <c r="BS809" i="1" s="1"/>
  <c r="BT809" i="1" s="1"/>
  <c r="BU809" i="1" s="1"/>
  <c r="BV809" i="1" s="1"/>
  <c r="BW809" i="1" s="1"/>
  <c r="BX809" i="1" s="1"/>
  <c r="BY809" i="1" s="1"/>
  <c r="BZ809" i="1" s="1"/>
  <c r="CA809" i="1" s="1"/>
  <c r="CB809" i="1" s="1"/>
  <c r="CC809" i="1" s="1"/>
  <c r="CD809" i="1" s="1"/>
  <c r="CE809" i="1" s="1"/>
  <c r="CF809" i="1" s="1"/>
  <c r="CG809" i="1" s="1"/>
  <c r="CH809" i="1" s="1"/>
  <c r="CI809" i="1" s="1"/>
  <c r="CJ809" i="1" s="1"/>
  <c r="CK809" i="1" s="1"/>
  <c r="CL809" i="1" s="1"/>
  <c r="CM809" i="1" s="1"/>
  <c r="CN809" i="1" s="1"/>
  <c r="CO809" i="1" s="1"/>
  <c r="CP809" i="1" s="1"/>
  <c r="CQ809" i="1" s="1"/>
  <c r="CR809" i="1" s="1"/>
  <c r="CS809" i="1" s="1"/>
  <c r="CT809" i="1" s="1"/>
  <c r="CU809" i="1" s="1"/>
  <c r="CV809" i="1" s="1"/>
  <c r="CW809" i="1" s="1"/>
  <c r="CX809" i="1" s="1"/>
  <c r="CY809" i="1" s="1"/>
  <c r="CZ809" i="1" s="1"/>
  <c r="AC809" i="1"/>
  <c r="BQ506" i="1"/>
  <c r="BR506" i="1" s="1"/>
  <c r="BS506" i="1" s="1"/>
  <c r="BT506" i="1" s="1"/>
  <c r="BU506" i="1" s="1"/>
  <c r="BV506" i="1" s="1"/>
  <c r="BW506" i="1" s="1"/>
  <c r="BX506" i="1" s="1"/>
  <c r="BY506" i="1" s="1"/>
  <c r="BZ506" i="1" s="1"/>
  <c r="CA506" i="1" s="1"/>
  <c r="CB506" i="1" s="1"/>
  <c r="CC506" i="1" s="1"/>
  <c r="CD506" i="1" s="1"/>
  <c r="CE506" i="1" s="1"/>
  <c r="CF506" i="1" s="1"/>
  <c r="CG506" i="1" s="1"/>
  <c r="CH506" i="1" s="1"/>
  <c r="CI506" i="1" s="1"/>
  <c r="CJ506" i="1" s="1"/>
  <c r="CK506" i="1" s="1"/>
  <c r="CL506" i="1" s="1"/>
  <c r="CM506" i="1" s="1"/>
  <c r="CN506" i="1" s="1"/>
  <c r="CO506" i="1" s="1"/>
  <c r="CP506" i="1" s="1"/>
  <c r="CQ506" i="1" s="1"/>
  <c r="CR506" i="1" s="1"/>
  <c r="CS506" i="1" s="1"/>
  <c r="CT506" i="1" s="1"/>
  <c r="CU506" i="1" s="1"/>
  <c r="CV506" i="1" s="1"/>
  <c r="CW506" i="1" s="1"/>
  <c r="CX506" i="1" s="1"/>
  <c r="CY506" i="1" s="1"/>
  <c r="CZ506" i="1" s="1"/>
  <c r="BQ512" i="1"/>
  <c r="BR512" i="1" s="1"/>
  <c r="BS512" i="1" s="1"/>
  <c r="BT512" i="1" s="1"/>
  <c r="BU512" i="1" s="1"/>
  <c r="BV512" i="1" s="1"/>
  <c r="BW512" i="1" s="1"/>
  <c r="BX512" i="1" s="1"/>
  <c r="BY512" i="1" s="1"/>
  <c r="BZ512" i="1" s="1"/>
  <c r="CA512" i="1" s="1"/>
  <c r="CB512" i="1" s="1"/>
  <c r="CC512" i="1" s="1"/>
  <c r="CD512" i="1" s="1"/>
  <c r="CE512" i="1" s="1"/>
  <c r="CF512" i="1" s="1"/>
  <c r="CG512" i="1" s="1"/>
  <c r="CH512" i="1" s="1"/>
  <c r="CI512" i="1" s="1"/>
  <c r="CJ512" i="1" s="1"/>
  <c r="CK512" i="1" s="1"/>
  <c r="CL512" i="1" s="1"/>
  <c r="CM512" i="1" s="1"/>
  <c r="CN512" i="1" s="1"/>
  <c r="CO512" i="1" s="1"/>
  <c r="CP512" i="1" s="1"/>
  <c r="CQ512" i="1" s="1"/>
  <c r="CR512" i="1" s="1"/>
  <c r="CS512" i="1" s="1"/>
  <c r="CT512" i="1" s="1"/>
  <c r="CU512" i="1" s="1"/>
  <c r="CV512" i="1" s="1"/>
  <c r="CW512" i="1" s="1"/>
  <c r="CX512" i="1" s="1"/>
  <c r="CY512" i="1" s="1"/>
  <c r="CZ512" i="1" s="1"/>
  <c r="BQ742" i="1"/>
  <c r="BR742" i="1" s="1"/>
  <c r="BS742" i="1" s="1"/>
  <c r="BT742" i="1" s="1"/>
  <c r="BU742" i="1" s="1"/>
  <c r="BV742" i="1" s="1"/>
  <c r="BW742" i="1" s="1"/>
  <c r="BX742" i="1" s="1"/>
  <c r="BY742" i="1" s="1"/>
  <c r="BZ742" i="1" s="1"/>
  <c r="CA742" i="1" s="1"/>
  <c r="CB742" i="1" s="1"/>
  <c r="CC742" i="1" s="1"/>
  <c r="CD742" i="1" s="1"/>
  <c r="CE742" i="1" s="1"/>
  <c r="CF742" i="1" s="1"/>
  <c r="CG742" i="1" s="1"/>
  <c r="CH742" i="1" s="1"/>
  <c r="CI742" i="1" s="1"/>
  <c r="CJ742" i="1" s="1"/>
  <c r="CK742" i="1" s="1"/>
  <c r="CL742" i="1" s="1"/>
  <c r="CM742" i="1" s="1"/>
  <c r="CN742" i="1" s="1"/>
  <c r="CO742" i="1" s="1"/>
  <c r="CP742" i="1" s="1"/>
  <c r="CQ742" i="1" s="1"/>
  <c r="CR742" i="1" s="1"/>
  <c r="CS742" i="1" s="1"/>
  <c r="CT742" i="1" s="1"/>
  <c r="CU742" i="1" s="1"/>
  <c r="CV742" i="1" s="1"/>
  <c r="CW742" i="1" s="1"/>
  <c r="CX742" i="1" s="1"/>
  <c r="CY742" i="1" s="1"/>
  <c r="CZ742" i="1" s="1"/>
  <c r="AC742" i="1"/>
  <c r="BQ790" i="1"/>
  <c r="BR790" i="1" s="1"/>
  <c r="BS790" i="1" s="1"/>
  <c r="BT790" i="1" s="1"/>
  <c r="BU790" i="1" s="1"/>
  <c r="BV790" i="1" s="1"/>
  <c r="BW790" i="1" s="1"/>
  <c r="BX790" i="1" s="1"/>
  <c r="BY790" i="1" s="1"/>
  <c r="BZ790" i="1" s="1"/>
  <c r="CA790" i="1" s="1"/>
  <c r="CB790" i="1" s="1"/>
  <c r="CC790" i="1" s="1"/>
  <c r="CD790" i="1" s="1"/>
  <c r="CE790" i="1" s="1"/>
  <c r="CF790" i="1" s="1"/>
  <c r="CG790" i="1" s="1"/>
  <c r="CH790" i="1" s="1"/>
  <c r="CI790" i="1" s="1"/>
  <c r="CJ790" i="1" s="1"/>
  <c r="CK790" i="1" s="1"/>
  <c r="CL790" i="1" s="1"/>
  <c r="CM790" i="1" s="1"/>
  <c r="CN790" i="1" s="1"/>
  <c r="CO790" i="1" s="1"/>
  <c r="CP790" i="1" s="1"/>
  <c r="CQ790" i="1" s="1"/>
  <c r="CR790" i="1" s="1"/>
  <c r="CS790" i="1" s="1"/>
  <c r="CT790" i="1" s="1"/>
  <c r="CU790" i="1" s="1"/>
  <c r="CV790" i="1" s="1"/>
  <c r="CW790" i="1" s="1"/>
  <c r="CX790" i="1" s="1"/>
  <c r="CY790" i="1" s="1"/>
  <c r="CZ790" i="1" s="1"/>
  <c r="BQ821" i="1"/>
  <c r="BR821" i="1" s="1"/>
  <c r="BS821" i="1" s="1"/>
  <c r="BT821" i="1" s="1"/>
  <c r="BU821" i="1" s="1"/>
  <c r="BV821" i="1" s="1"/>
  <c r="BW821" i="1" s="1"/>
  <c r="BX821" i="1" s="1"/>
  <c r="BY821" i="1" s="1"/>
  <c r="BZ821" i="1" s="1"/>
  <c r="CA821" i="1" s="1"/>
  <c r="CB821" i="1" s="1"/>
  <c r="CC821" i="1" s="1"/>
  <c r="CD821" i="1" s="1"/>
  <c r="CE821" i="1" s="1"/>
  <c r="CF821" i="1" s="1"/>
  <c r="CG821" i="1" s="1"/>
  <c r="CH821" i="1" s="1"/>
  <c r="CI821" i="1" s="1"/>
  <c r="CJ821" i="1" s="1"/>
  <c r="CK821" i="1" s="1"/>
  <c r="CL821" i="1" s="1"/>
  <c r="CM821" i="1" s="1"/>
  <c r="CN821" i="1" s="1"/>
  <c r="CO821" i="1" s="1"/>
  <c r="CP821" i="1" s="1"/>
  <c r="CQ821" i="1" s="1"/>
  <c r="CR821" i="1" s="1"/>
  <c r="CS821" i="1" s="1"/>
  <c r="CT821" i="1" s="1"/>
  <c r="CU821" i="1" s="1"/>
  <c r="CV821" i="1" s="1"/>
  <c r="CW821" i="1" s="1"/>
  <c r="CX821" i="1" s="1"/>
  <c r="CY821" i="1" s="1"/>
  <c r="CZ821" i="1" s="1"/>
  <c r="AC821" i="1"/>
  <c r="BQ874" i="1"/>
  <c r="BR874" i="1" s="1"/>
  <c r="BS874" i="1" s="1"/>
  <c r="BT874" i="1" s="1"/>
  <c r="BU874" i="1" s="1"/>
  <c r="BV874" i="1" s="1"/>
  <c r="BW874" i="1" s="1"/>
  <c r="BX874" i="1" s="1"/>
  <c r="BY874" i="1" s="1"/>
  <c r="BZ874" i="1" s="1"/>
  <c r="CA874" i="1" s="1"/>
  <c r="CB874" i="1" s="1"/>
  <c r="CC874" i="1" s="1"/>
  <c r="CD874" i="1" s="1"/>
  <c r="CE874" i="1" s="1"/>
  <c r="CF874" i="1" s="1"/>
  <c r="CG874" i="1" s="1"/>
  <c r="CH874" i="1" s="1"/>
  <c r="CI874" i="1" s="1"/>
  <c r="CJ874" i="1" s="1"/>
  <c r="CK874" i="1" s="1"/>
  <c r="CL874" i="1" s="1"/>
  <c r="CM874" i="1" s="1"/>
  <c r="CN874" i="1" s="1"/>
  <c r="CO874" i="1" s="1"/>
  <c r="CP874" i="1" s="1"/>
  <c r="CQ874" i="1" s="1"/>
  <c r="CR874" i="1" s="1"/>
  <c r="CS874" i="1" s="1"/>
  <c r="CT874" i="1" s="1"/>
  <c r="CU874" i="1" s="1"/>
  <c r="CV874" i="1" s="1"/>
  <c r="CW874" i="1" s="1"/>
  <c r="CX874" i="1" s="1"/>
  <c r="CY874" i="1" s="1"/>
  <c r="CZ874" i="1" s="1"/>
  <c r="AC874" i="1"/>
  <c r="BQ899" i="1"/>
  <c r="BR899" i="1" s="1"/>
  <c r="BS899" i="1" s="1"/>
  <c r="BT899" i="1" s="1"/>
  <c r="BU899" i="1" s="1"/>
  <c r="BV899" i="1" s="1"/>
  <c r="BW899" i="1" s="1"/>
  <c r="BX899" i="1" s="1"/>
  <c r="BY899" i="1" s="1"/>
  <c r="BZ899" i="1" s="1"/>
  <c r="CA899" i="1" s="1"/>
  <c r="CB899" i="1" s="1"/>
  <c r="CC899" i="1" s="1"/>
  <c r="CD899" i="1" s="1"/>
  <c r="CE899" i="1" s="1"/>
  <c r="CF899" i="1" s="1"/>
  <c r="CG899" i="1" s="1"/>
  <c r="CH899" i="1" s="1"/>
  <c r="CI899" i="1" s="1"/>
  <c r="CJ899" i="1" s="1"/>
  <c r="CK899" i="1" s="1"/>
  <c r="CL899" i="1" s="1"/>
  <c r="CM899" i="1" s="1"/>
  <c r="CN899" i="1" s="1"/>
  <c r="CO899" i="1" s="1"/>
  <c r="CP899" i="1" s="1"/>
  <c r="CQ899" i="1" s="1"/>
  <c r="CR899" i="1" s="1"/>
  <c r="CS899" i="1" s="1"/>
  <c r="CT899" i="1" s="1"/>
  <c r="CU899" i="1" s="1"/>
  <c r="CV899" i="1" s="1"/>
  <c r="CW899" i="1" s="1"/>
  <c r="CX899" i="1" s="1"/>
  <c r="CY899" i="1" s="1"/>
  <c r="CZ899" i="1" s="1"/>
  <c r="BQ922" i="1"/>
  <c r="BR922" i="1" s="1"/>
  <c r="BS922" i="1" s="1"/>
  <c r="BT922" i="1" s="1"/>
  <c r="BU922" i="1" s="1"/>
  <c r="BV922" i="1" s="1"/>
  <c r="BW922" i="1" s="1"/>
  <c r="BX922" i="1" s="1"/>
  <c r="BY922" i="1" s="1"/>
  <c r="BZ922" i="1" s="1"/>
  <c r="CA922" i="1" s="1"/>
  <c r="CB922" i="1" s="1"/>
  <c r="CC922" i="1" s="1"/>
  <c r="CD922" i="1" s="1"/>
  <c r="CE922" i="1" s="1"/>
  <c r="CF922" i="1" s="1"/>
  <c r="CG922" i="1" s="1"/>
  <c r="CH922" i="1" s="1"/>
  <c r="CI922" i="1" s="1"/>
  <c r="CJ922" i="1" s="1"/>
  <c r="CK922" i="1" s="1"/>
  <c r="CL922" i="1" s="1"/>
  <c r="CM922" i="1" s="1"/>
  <c r="CN922" i="1" s="1"/>
  <c r="CO922" i="1" s="1"/>
  <c r="CP922" i="1" s="1"/>
  <c r="CQ922" i="1" s="1"/>
  <c r="CR922" i="1" s="1"/>
  <c r="CS922" i="1" s="1"/>
  <c r="CT922" i="1" s="1"/>
  <c r="CU922" i="1" s="1"/>
  <c r="CV922" i="1" s="1"/>
  <c r="CW922" i="1" s="1"/>
  <c r="CX922" i="1" s="1"/>
  <c r="CY922" i="1" s="1"/>
  <c r="CZ922" i="1" s="1"/>
  <c r="BQ925" i="1"/>
  <c r="BR925" i="1" s="1"/>
  <c r="BS925" i="1" s="1"/>
  <c r="BT925" i="1" s="1"/>
  <c r="BU925" i="1" s="1"/>
  <c r="BV925" i="1" s="1"/>
  <c r="BW925" i="1" s="1"/>
  <c r="BX925" i="1" s="1"/>
  <c r="BY925" i="1" s="1"/>
  <c r="BZ925" i="1" s="1"/>
  <c r="CA925" i="1" s="1"/>
  <c r="CB925" i="1" s="1"/>
  <c r="CC925" i="1" s="1"/>
  <c r="CD925" i="1" s="1"/>
  <c r="CE925" i="1" s="1"/>
  <c r="CF925" i="1" s="1"/>
  <c r="CG925" i="1" s="1"/>
  <c r="CH925" i="1" s="1"/>
  <c r="CI925" i="1" s="1"/>
  <c r="CJ925" i="1" s="1"/>
  <c r="CK925" i="1" s="1"/>
  <c r="CL925" i="1" s="1"/>
  <c r="CM925" i="1" s="1"/>
  <c r="CN925" i="1" s="1"/>
  <c r="CO925" i="1" s="1"/>
  <c r="CP925" i="1" s="1"/>
  <c r="CQ925" i="1" s="1"/>
  <c r="CR925" i="1" s="1"/>
  <c r="CS925" i="1" s="1"/>
  <c r="CT925" i="1" s="1"/>
  <c r="CU925" i="1" s="1"/>
  <c r="CV925" i="1" s="1"/>
  <c r="CW925" i="1" s="1"/>
  <c r="CX925" i="1" s="1"/>
  <c r="CY925" i="1" s="1"/>
  <c r="CZ925" i="1" s="1"/>
  <c r="AC925" i="1"/>
  <c r="BQ854" i="1"/>
  <c r="BR854" i="1" s="1"/>
  <c r="BS854" i="1" s="1"/>
  <c r="BT854" i="1" s="1"/>
  <c r="BU854" i="1" s="1"/>
  <c r="BV854" i="1" s="1"/>
  <c r="BW854" i="1" s="1"/>
  <c r="BX854" i="1" s="1"/>
  <c r="BY854" i="1" s="1"/>
  <c r="BZ854" i="1" s="1"/>
  <c r="CA854" i="1" s="1"/>
  <c r="CB854" i="1" s="1"/>
  <c r="CC854" i="1" s="1"/>
  <c r="CD854" i="1" s="1"/>
  <c r="CE854" i="1" s="1"/>
  <c r="CF854" i="1" s="1"/>
  <c r="CG854" i="1" s="1"/>
  <c r="CH854" i="1" s="1"/>
  <c r="CI854" i="1" s="1"/>
  <c r="CJ854" i="1" s="1"/>
  <c r="CK854" i="1" s="1"/>
  <c r="CL854" i="1" s="1"/>
  <c r="CM854" i="1" s="1"/>
  <c r="CN854" i="1" s="1"/>
  <c r="CO854" i="1" s="1"/>
  <c r="CP854" i="1" s="1"/>
  <c r="CQ854" i="1" s="1"/>
  <c r="CR854" i="1" s="1"/>
  <c r="CS854" i="1" s="1"/>
  <c r="CT854" i="1" s="1"/>
  <c r="CU854" i="1" s="1"/>
  <c r="CV854" i="1" s="1"/>
  <c r="CW854" i="1" s="1"/>
  <c r="CX854" i="1" s="1"/>
  <c r="CY854" i="1" s="1"/>
  <c r="CZ854" i="1" s="1"/>
  <c r="AC854" i="1"/>
  <c r="BQ510" i="1"/>
  <c r="BR510" i="1" s="1"/>
  <c r="BS510" i="1" s="1"/>
  <c r="BT510" i="1" s="1"/>
  <c r="BU510" i="1" s="1"/>
  <c r="BV510" i="1" s="1"/>
  <c r="BW510" i="1" s="1"/>
  <c r="BX510" i="1" s="1"/>
  <c r="BY510" i="1" s="1"/>
  <c r="BZ510" i="1" s="1"/>
  <c r="CA510" i="1" s="1"/>
  <c r="CB510" i="1" s="1"/>
  <c r="CC510" i="1" s="1"/>
  <c r="CD510" i="1" s="1"/>
  <c r="CE510" i="1" s="1"/>
  <c r="CF510" i="1" s="1"/>
  <c r="CG510" i="1" s="1"/>
  <c r="CH510" i="1" s="1"/>
  <c r="CI510" i="1" s="1"/>
  <c r="CJ510" i="1" s="1"/>
  <c r="CK510" i="1" s="1"/>
  <c r="CL510" i="1" s="1"/>
  <c r="CM510" i="1" s="1"/>
  <c r="CN510" i="1" s="1"/>
  <c r="CO510" i="1" s="1"/>
  <c r="CP510" i="1" s="1"/>
  <c r="CQ510" i="1" s="1"/>
  <c r="CR510" i="1" s="1"/>
  <c r="CS510" i="1" s="1"/>
  <c r="CT510" i="1" s="1"/>
  <c r="CU510" i="1" s="1"/>
  <c r="CV510" i="1" s="1"/>
  <c r="CW510" i="1" s="1"/>
  <c r="CX510" i="1" s="1"/>
  <c r="CY510" i="1" s="1"/>
  <c r="CZ510" i="1" s="1"/>
  <c r="BQ518" i="1"/>
  <c r="BR518" i="1" s="1"/>
  <c r="BS518" i="1" s="1"/>
  <c r="BT518" i="1" s="1"/>
  <c r="BU518" i="1" s="1"/>
  <c r="BV518" i="1" s="1"/>
  <c r="BW518" i="1" s="1"/>
  <c r="BX518" i="1" s="1"/>
  <c r="BY518" i="1" s="1"/>
  <c r="BZ518" i="1" s="1"/>
  <c r="CA518" i="1" s="1"/>
  <c r="CB518" i="1" s="1"/>
  <c r="CC518" i="1" s="1"/>
  <c r="CD518" i="1" s="1"/>
  <c r="CE518" i="1" s="1"/>
  <c r="CF518" i="1" s="1"/>
  <c r="CG518" i="1" s="1"/>
  <c r="CH518" i="1" s="1"/>
  <c r="CI518" i="1" s="1"/>
  <c r="CJ518" i="1" s="1"/>
  <c r="CK518" i="1" s="1"/>
  <c r="CL518" i="1" s="1"/>
  <c r="CM518" i="1" s="1"/>
  <c r="CN518" i="1" s="1"/>
  <c r="CO518" i="1" s="1"/>
  <c r="CP518" i="1" s="1"/>
  <c r="CQ518" i="1" s="1"/>
  <c r="CR518" i="1" s="1"/>
  <c r="CS518" i="1" s="1"/>
  <c r="CT518" i="1" s="1"/>
  <c r="CU518" i="1" s="1"/>
  <c r="CV518" i="1" s="1"/>
  <c r="CW518" i="1" s="1"/>
  <c r="CX518" i="1" s="1"/>
  <c r="CY518" i="1" s="1"/>
  <c r="CZ518" i="1" s="1"/>
  <c r="BQ521" i="1"/>
  <c r="BR521" i="1" s="1"/>
  <c r="BS521" i="1" s="1"/>
  <c r="BT521" i="1" s="1"/>
  <c r="BU521" i="1" s="1"/>
  <c r="BV521" i="1" s="1"/>
  <c r="BW521" i="1" s="1"/>
  <c r="BX521" i="1" s="1"/>
  <c r="BY521" i="1" s="1"/>
  <c r="BZ521" i="1" s="1"/>
  <c r="CA521" i="1" s="1"/>
  <c r="CB521" i="1" s="1"/>
  <c r="CC521" i="1" s="1"/>
  <c r="CD521" i="1" s="1"/>
  <c r="CE521" i="1" s="1"/>
  <c r="CF521" i="1" s="1"/>
  <c r="CG521" i="1" s="1"/>
  <c r="CH521" i="1" s="1"/>
  <c r="CI521" i="1" s="1"/>
  <c r="CJ521" i="1" s="1"/>
  <c r="CK521" i="1" s="1"/>
  <c r="CL521" i="1" s="1"/>
  <c r="CM521" i="1" s="1"/>
  <c r="CN521" i="1" s="1"/>
  <c r="CO521" i="1" s="1"/>
  <c r="CP521" i="1" s="1"/>
  <c r="CQ521" i="1" s="1"/>
  <c r="CR521" i="1" s="1"/>
  <c r="CS521" i="1" s="1"/>
  <c r="CT521" i="1" s="1"/>
  <c r="CU521" i="1" s="1"/>
  <c r="CV521" i="1" s="1"/>
  <c r="CW521" i="1" s="1"/>
  <c r="CX521" i="1" s="1"/>
  <c r="CY521" i="1" s="1"/>
  <c r="CZ521" i="1" s="1"/>
  <c r="BQ721" i="1"/>
  <c r="BR721" i="1" s="1"/>
  <c r="BS721" i="1" s="1"/>
  <c r="BT721" i="1" s="1"/>
  <c r="BU721" i="1" s="1"/>
  <c r="BV721" i="1" s="1"/>
  <c r="BW721" i="1" s="1"/>
  <c r="BX721" i="1" s="1"/>
  <c r="BY721" i="1" s="1"/>
  <c r="BZ721" i="1" s="1"/>
  <c r="CA721" i="1" s="1"/>
  <c r="CB721" i="1" s="1"/>
  <c r="CC721" i="1" s="1"/>
  <c r="CD721" i="1" s="1"/>
  <c r="CE721" i="1" s="1"/>
  <c r="CF721" i="1" s="1"/>
  <c r="CG721" i="1" s="1"/>
  <c r="CH721" i="1" s="1"/>
  <c r="CI721" i="1" s="1"/>
  <c r="CJ721" i="1" s="1"/>
  <c r="CK721" i="1" s="1"/>
  <c r="CL721" i="1" s="1"/>
  <c r="CM721" i="1" s="1"/>
  <c r="CN721" i="1" s="1"/>
  <c r="CO721" i="1" s="1"/>
  <c r="CP721" i="1" s="1"/>
  <c r="CQ721" i="1" s="1"/>
  <c r="CR721" i="1" s="1"/>
  <c r="CS721" i="1" s="1"/>
  <c r="CT721" i="1" s="1"/>
  <c r="CU721" i="1" s="1"/>
  <c r="CV721" i="1" s="1"/>
  <c r="CW721" i="1" s="1"/>
  <c r="CX721" i="1" s="1"/>
  <c r="CY721" i="1" s="1"/>
  <c r="CZ721" i="1" s="1"/>
  <c r="AC721" i="1"/>
  <c r="BQ781" i="1"/>
  <c r="BR781" i="1" s="1"/>
  <c r="BS781" i="1" s="1"/>
  <c r="BT781" i="1" s="1"/>
  <c r="BU781" i="1" s="1"/>
  <c r="BV781" i="1" s="1"/>
  <c r="BW781" i="1" s="1"/>
  <c r="BX781" i="1" s="1"/>
  <c r="BY781" i="1" s="1"/>
  <c r="BZ781" i="1" s="1"/>
  <c r="CA781" i="1" s="1"/>
  <c r="CB781" i="1" s="1"/>
  <c r="CC781" i="1" s="1"/>
  <c r="CD781" i="1" s="1"/>
  <c r="CE781" i="1" s="1"/>
  <c r="CF781" i="1" s="1"/>
  <c r="CG781" i="1" s="1"/>
  <c r="CH781" i="1" s="1"/>
  <c r="CI781" i="1" s="1"/>
  <c r="CJ781" i="1" s="1"/>
  <c r="CK781" i="1" s="1"/>
  <c r="CL781" i="1" s="1"/>
  <c r="CM781" i="1" s="1"/>
  <c r="CN781" i="1" s="1"/>
  <c r="CO781" i="1" s="1"/>
  <c r="CP781" i="1" s="1"/>
  <c r="CQ781" i="1" s="1"/>
  <c r="CR781" i="1" s="1"/>
  <c r="CS781" i="1" s="1"/>
  <c r="CT781" i="1" s="1"/>
  <c r="CU781" i="1" s="1"/>
  <c r="CV781" i="1" s="1"/>
  <c r="CW781" i="1" s="1"/>
  <c r="CX781" i="1" s="1"/>
  <c r="CY781" i="1" s="1"/>
  <c r="CZ781" i="1" s="1"/>
  <c r="BQ844" i="1"/>
  <c r="BR844" i="1" s="1"/>
  <c r="BS844" i="1" s="1"/>
  <c r="BT844" i="1" s="1"/>
  <c r="BU844" i="1" s="1"/>
  <c r="BV844" i="1" s="1"/>
  <c r="BW844" i="1" s="1"/>
  <c r="BX844" i="1" s="1"/>
  <c r="BY844" i="1" s="1"/>
  <c r="BZ844" i="1" s="1"/>
  <c r="CA844" i="1" s="1"/>
  <c r="CB844" i="1" s="1"/>
  <c r="CC844" i="1" s="1"/>
  <c r="CD844" i="1" s="1"/>
  <c r="CE844" i="1" s="1"/>
  <c r="CF844" i="1" s="1"/>
  <c r="CG844" i="1" s="1"/>
  <c r="CH844" i="1" s="1"/>
  <c r="CI844" i="1" s="1"/>
  <c r="CJ844" i="1" s="1"/>
  <c r="CK844" i="1" s="1"/>
  <c r="CL844" i="1" s="1"/>
  <c r="CM844" i="1" s="1"/>
  <c r="CN844" i="1" s="1"/>
  <c r="CO844" i="1" s="1"/>
  <c r="CP844" i="1" s="1"/>
  <c r="CQ844" i="1" s="1"/>
  <c r="CR844" i="1" s="1"/>
  <c r="CS844" i="1" s="1"/>
  <c r="CT844" i="1" s="1"/>
  <c r="CU844" i="1" s="1"/>
  <c r="CV844" i="1" s="1"/>
  <c r="CW844" i="1" s="1"/>
  <c r="CX844" i="1" s="1"/>
  <c r="CY844" i="1" s="1"/>
  <c r="CZ844" i="1" s="1"/>
  <c r="AC844" i="1"/>
  <c r="BQ853" i="1"/>
  <c r="BR853" i="1" s="1"/>
  <c r="BS853" i="1" s="1"/>
  <c r="BT853" i="1" s="1"/>
  <c r="BU853" i="1" s="1"/>
  <c r="BV853" i="1" s="1"/>
  <c r="BW853" i="1" s="1"/>
  <c r="BX853" i="1" s="1"/>
  <c r="BY853" i="1" s="1"/>
  <c r="BZ853" i="1" s="1"/>
  <c r="CA853" i="1" s="1"/>
  <c r="CB853" i="1" s="1"/>
  <c r="CC853" i="1" s="1"/>
  <c r="CD853" i="1" s="1"/>
  <c r="CE853" i="1" s="1"/>
  <c r="CF853" i="1" s="1"/>
  <c r="CG853" i="1" s="1"/>
  <c r="CH853" i="1" s="1"/>
  <c r="CI853" i="1" s="1"/>
  <c r="CJ853" i="1" s="1"/>
  <c r="CK853" i="1" s="1"/>
  <c r="CL853" i="1" s="1"/>
  <c r="CM853" i="1" s="1"/>
  <c r="CN853" i="1" s="1"/>
  <c r="CO853" i="1" s="1"/>
  <c r="CP853" i="1" s="1"/>
  <c r="CQ853" i="1" s="1"/>
  <c r="CR853" i="1" s="1"/>
  <c r="CS853" i="1" s="1"/>
  <c r="CT853" i="1" s="1"/>
  <c r="CU853" i="1" s="1"/>
  <c r="CV853" i="1" s="1"/>
  <c r="CW853" i="1" s="1"/>
  <c r="CX853" i="1" s="1"/>
  <c r="CY853" i="1" s="1"/>
  <c r="CZ853" i="1" s="1"/>
  <c r="AC853" i="1"/>
  <c r="BQ870" i="1"/>
  <c r="BR870" i="1" s="1"/>
  <c r="BS870" i="1" s="1"/>
  <c r="BT870" i="1" s="1"/>
  <c r="BU870" i="1" s="1"/>
  <c r="BV870" i="1" s="1"/>
  <c r="BW870" i="1" s="1"/>
  <c r="BX870" i="1" s="1"/>
  <c r="BY870" i="1" s="1"/>
  <c r="BZ870" i="1" s="1"/>
  <c r="CA870" i="1" s="1"/>
  <c r="CB870" i="1" s="1"/>
  <c r="CC870" i="1" s="1"/>
  <c r="CD870" i="1" s="1"/>
  <c r="CE870" i="1" s="1"/>
  <c r="CF870" i="1" s="1"/>
  <c r="CG870" i="1" s="1"/>
  <c r="CH870" i="1" s="1"/>
  <c r="CI870" i="1" s="1"/>
  <c r="CJ870" i="1" s="1"/>
  <c r="CK870" i="1" s="1"/>
  <c r="CL870" i="1" s="1"/>
  <c r="CM870" i="1" s="1"/>
  <c r="CN870" i="1" s="1"/>
  <c r="CO870" i="1" s="1"/>
  <c r="CP870" i="1" s="1"/>
  <c r="CQ870" i="1" s="1"/>
  <c r="CR870" i="1" s="1"/>
  <c r="CS870" i="1" s="1"/>
  <c r="CT870" i="1" s="1"/>
  <c r="CU870" i="1" s="1"/>
  <c r="CV870" i="1" s="1"/>
  <c r="CW870" i="1" s="1"/>
  <c r="CX870" i="1" s="1"/>
  <c r="CY870" i="1" s="1"/>
  <c r="CZ870" i="1" s="1"/>
  <c r="BQ514" i="1"/>
  <c r="BR514" i="1" s="1"/>
  <c r="BS514" i="1" s="1"/>
  <c r="BT514" i="1" s="1"/>
  <c r="BU514" i="1" s="1"/>
  <c r="BV514" i="1" s="1"/>
  <c r="BW514" i="1" s="1"/>
  <c r="BX514" i="1" s="1"/>
  <c r="BY514" i="1" s="1"/>
  <c r="BZ514" i="1" s="1"/>
  <c r="CA514" i="1" s="1"/>
  <c r="CB514" i="1" s="1"/>
  <c r="CC514" i="1" s="1"/>
  <c r="CD514" i="1" s="1"/>
  <c r="CE514" i="1" s="1"/>
  <c r="CF514" i="1" s="1"/>
  <c r="CG514" i="1" s="1"/>
  <c r="CH514" i="1" s="1"/>
  <c r="CI514" i="1" s="1"/>
  <c r="CJ514" i="1" s="1"/>
  <c r="CK514" i="1" s="1"/>
  <c r="CL514" i="1" s="1"/>
  <c r="CM514" i="1" s="1"/>
  <c r="CN514" i="1" s="1"/>
  <c r="CO514" i="1" s="1"/>
  <c r="CP514" i="1" s="1"/>
  <c r="CQ514" i="1" s="1"/>
  <c r="CR514" i="1" s="1"/>
  <c r="CS514" i="1" s="1"/>
  <c r="CT514" i="1" s="1"/>
  <c r="CU514" i="1" s="1"/>
  <c r="CV514" i="1" s="1"/>
  <c r="CW514" i="1" s="1"/>
  <c r="CX514" i="1" s="1"/>
  <c r="CY514" i="1" s="1"/>
  <c r="CZ514" i="1" s="1"/>
  <c r="BQ525" i="1"/>
  <c r="BR525" i="1" s="1"/>
  <c r="BS525" i="1" s="1"/>
  <c r="BT525" i="1" s="1"/>
  <c r="BU525" i="1" s="1"/>
  <c r="BV525" i="1" s="1"/>
  <c r="BW525" i="1" s="1"/>
  <c r="BX525" i="1" s="1"/>
  <c r="BY525" i="1" s="1"/>
  <c r="BZ525" i="1" s="1"/>
  <c r="CA525" i="1" s="1"/>
  <c r="CB525" i="1" s="1"/>
  <c r="CC525" i="1" s="1"/>
  <c r="CD525" i="1" s="1"/>
  <c r="CE525" i="1" s="1"/>
  <c r="CF525" i="1" s="1"/>
  <c r="CG525" i="1" s="1"/>
  <c r="CH525" i="1" s="1"/>
  <c r="CI525" i="1" s="1"/>
  <c r="CJ525" i="1" s="1"/>
  <c r="CK525" i="1" s="1"/>
  <c r="CL525" i="1" s="1"/>
  <c r="CM525" i="1" s="1"/>
  <c r="CN525" i="1" s="1"/>
  <c r="CO525" i="1" s="1"/>
  <c r="CP525" i="1" s="1"/>
  <c r="CQ525" i="1" s="1"/>
  <c r="CR525" i="1" s="1"/>
  <c r="CS525" i="1" s="1"/>
  <c r="CT525" i="1" s="1"/>
  <c r="CU525" i="1" s="1"/>
  <c r="CV525" i="1" s="1"/>
  <c r="CW525" i="1" s="1"/>
  <c r="CX525" i="1" s="1"/>
  <c r="CY525" i="1" s="1"/>
  <c r="CZ525" i="1" s="1"/>
  <c r="BQ647" i="1"/>
  <c r="BR647" i="1" s="1"/>
  <c r="BS647" i="1" s="1"/>
  <c r="BT647" i="1" s="1"/>
  <c r="BU647" i="1" s="1"/>
  <c r="BV647" i="1" s="1"/>
  <c r="BW647" i="1" s="1"/>
  <c r="BX647" i="1" s="1"/>
  <c r="BY647" i="1" s="1"/>
  <c r="BZ647" i="1" s="1"/>
  <c r="CA647" i="1" s="1"/>
  <c r="CB647" i="1" s="1"/>
  <c r="CC647" i="1" s="1"/>
  <c r="CD647" i="1" s="1"/>
  <c r="CE647" i="1" s="1"/>
  <c r="CF647" i="1" s="1"/>
  <c r="CG647" i="1" s="1"/>
  <c r="CH647" i="1" s="1"/>
  <c r="CI647" i="1" s="1"/>
  <c r="CJ647" i="1" s="1"/>
  <c r="CK647" i="1" s="1"/>
  <c r="CL647" i="1" s="1"/>
  <c r="CM647" i="1" s="1"/>
  <c r="CN647" i="1" s="1"/>
  <c r="CO647" i="1" s="1"/>
  <c r="CP647" i="1" s="1"/>
  <c r="CQ647" i="1" s="1"/>
  <c r="CR647" i="1" s="1"/>
  <c r="CS647" i="1" s="1"/>
  <c r="CT647" i="1" s="1"/>
  <c r="CU647" i="1" s="1"/>
  <c r="CV647" i="1" s="1"/>
  <c r="CW647" i="1" s="1"/>
  <c r="CX647" i="1" s="1"/>
  <c r="CY647" i="1" s="1"/>
  <c r="CZ647" i="1" s="1"/>
  <c r="BQ717" i="1"/>
  <c r="BR717" i="1" s="1"/>
  <c r="BS717" i="1" s="1"/>
  <c r="BT717" i="1" s="1"/>
  <c r="BU717" i="1" s="1"/>
  <c r="BV717" i="1" s="1"/>
  <c r="BW717" i="1" s="1"/>
  <c r="BX717" i="1" s="1"/>
  <c r="BY717" i="1" s="1"/>
  <c r="BZ717" i="1" s="1"/>
  <c r="CA717" i="1" s="1"/>
  <c r="CB717" i="1" s="1"/>
  <c r="CC717" i="1" s="1"/>
  <c r="CD717" i="1" s="1"/>
  <c r="CE717" i="1" s="1"/>
  <c r="CF717" i="1" s="1"/>
  <c r="CG717" i="1" s="1"/>
  <c r="CH717" i="1" s="1"/>
  <c r="CI717" i="1" s="1"/>
  <c r="CJ717" i="1" s="1"/>
  <c r="CK717" i="1" s="1"/>
  <c r="CL717" i="1" s="1"/>
  <c r="CM717" i="1" s="1"/>
  <c r="CN717" i="1" s="1"/>
  <c r="CO717" i="1" s="1"/>
  <c r="CP717" i="1" s="1"/>
  <c r="CQ717" i="1" s="1"/>
  <c r="CR717" i="1" s="1"/>
  <c r="CS717" i="1" s="1"/>
  <c r="CT717" i="1" s="1"/>
  <c r="CU717" i="1" s="1"/>
  <c r="CV717" i="1" s="1"/>
  <c r="CW717" i="1" s="1"/>
  <c r="CX717" i="1" s="1"/>
  <c r="CY717" i="1" s="1"/>
  <c r="CZ717" i="1" s="1"/>
  <c r="AC717" i="1"/>
  <c r="BQ733" i="1"/>
  <c r="BR733" i="1" s="1"/>
  <c r="BS733" i="1" s="1"/>
  <c r="BT733" i="1" s="1"/>
  <c r="BU733" i="1" s="1"/>
  <c r="BV733" i="1" s="1"/>
  <c r="BW733" i="1" s="1"/>
  <c r="BX733" i="1" s="1"/>
  <c r="BY733" i="1" s="1"/>
  <c r="BZ733" i="1" s="1"/>
  <c r="CA733" i="1" s="1"/>
  <c r="CB733" i="1" s="1"/>
  <c r="CC733" i="1" s="1"/>
  <c r="CD733" i="1" s="1"/>
  <c r="CE733" i="1" s="1"/>
  <c r="CF733" i="1" s="1"/>
  <c r="CG733" i="1" s="1"/>
  <c r="CH733" i="1" s="1"/>
  <c r="CI733" i="1" s="1"/>
  <c r="CJ733" i="1" s="1"/>
  <c r="CK733" i="1" s="1"/>
  <c r="CL733" i="1" s="1"/>
  <c r="CM733" i="1" s="1"/>
  <c r="CN733" i="1" s="1"/>
  <c r="CO733" i="1" s="1"/>
  <c r="CP733" i="1" s="1"/>
  <c r="CQ733" i="1" s="1"/>
  <c r="CR733" i="1" s="1"/>
  <c r="CS733" i="1" s="1"/>
  <c r="CT733" i="1" s="1"/>
  <c r="CU733" i="1" s="1"/>
  <c r="CV733" i="1" s="1"/>
  <c r="CW733" i="1" s="1"/>
  <c r="CX733" i="1" s="1"/>
  <c r="CY733" i="1" s="1"/>
  <c r="CZ733" i="1" s="1"/>
  <c r="AC733" i="1"/>
  <c r="AC773" i="1"/>
  <c r="BQ773" i="1"/>
  <c r="BR773" i="1" s="1"/>
  <c r="BS773" i="1" s="1"/>
  <c r="BT773" i="1" s="1"/>
  <c r="BU773" i="1" s="1"/>
  <c r="BV773" i="1" s="1"/>
  <c r="BW773" i="1" s="1"/>
  <c r="BX773" i="1" s="1"/>
  <c r="BY773" i="1" s="1"/>
  <c r="BZ773" i="1" s="1"/>
  <c r="CA773" i="1" s="1"/>
  <c r="CB773" i="1" s="1"/>
  <c r="CC773" i="1" s="1"/>
  <c r="CD773" i="1" s="1"/>
  <c r="CE773" i="1" s="1"/>
  <c r="CF773" i="1" s="1"/>
  <c r="CG773" i="1" s="1"/>
  <c r="CH773" i="1" s="1"/>
  <c r="CI773" i="1" s="1"/>
  <c r="CJ773" i="1" s="1"/>
  <c r="CK773" i="1" s="1"/>
  <c r="CL773" i="1" s="1"/>
  <c r="CM773" i="1" s="1"/>
  <c r="CN773" i="1" s="1"/>
  <c r="CO773" i="1" s="1"/>
  <c r="CP773" i="1" s="1"/>
  <c r="CQ773" i="1" s="1"/>
  <c r="CR773" i="1" s="1"/>
  <c r="CS773" i="1" s="1"/>
  <c r="CT773" i="1" s="1"/>
  <c r="CU773" i="1" s="1"/>
  <c r="CV773" i="1" s="1"/>
  <c r="CW773" i="1" s="1"/>
  <c r="CX773" i="1" s="1"/>
  <c r="CY773" i="1" s="1"/>
  <c r="CZ773" i="1" s="1"/>
  <c r="BQ786" i="1"/>
  <c r="BR786" i="1" s="1"/>
  <c r="BS786" i="1" s="1"/>
  <c r="BT786" i="1" s="1"/>
  <c r="BU786" i="1" s="1"/>
  <c r="BV786" i="1" s="1"/>
  <c r="BW786" i="1" s="1"/>
  <c r="BX786" i="1" s="1"/>
  <c r="BY786" i="1" s="1"/>
  <c r="BZ786" i="1" s="1"/>
  <c r="CA786" i="1" s="1"/>
  <c r="CB786" i="1" s="1"/>
  <c r="CC786" i="1" s="1"/>
  <c r="CD786" i="1" s="1"/>
  <c r="CE786" i="1" s="1"/>
  <c r="CF786" i="1" s="1"/>
  <c r="CG786" i="1" s="1"/>
  <c r="CH786" i="1" s="1"/>
  <c r="CI786" i="1" s="1"/>
  <c r="CJ786" i="1" s="1"/>
  <c r="CK786" i="1" s="1"/>
  <c r="CL786" i="1" s="1"/>
  <c r="CM786" i="1" s="1"/>
  <c r="CN786" i="1" s="1"/>
  <c r="CO786" i="1" s="1"/>
  <c r="CP786" i="1" s="1"/>
  <c r="CQ786" i="1" s="1"/>
  <c r="CR786" i="1" s="1"/>
  <c r="CS786" i="1" s="1"/>
  <c r="CT786" i="1" s="1"/>
  <c r="CU786" i="1" s="1"/>
  <c r="CV786" i="1" s="1"/>
  <c r="CW786" i="1" s="1"/>
  <c r="CX786" i="1" s="1"/>
  <c r="CY786" i="1" s="1"/>
  <c r="CZ786" i="1" s="1"/>
  <c r="BQ799" i="1"/>
  <c r="BR799" i="1" s="1"/>
  <c r="BS799" i="1" s="1"/>
  <c r="BT799" i="1" s="1"/>
  <c r="BU799" i="1" s="1"/>
  <c r="BV799" i="1" s="1"/>
  <c r="BW799" i="1" s="1"/>
  <c r="BX799" i="1" s="1"/>
  <c r="BY799" i="1" s="1"/>
  <c r="BZ799" i="1" s="1"/>
  <c r="CA799" i="1" s="1"/>
  <c r="CB799" i="1" s="1"/>
  <c r="CC799" i="1" s="1"/>
  <c r="CD799" i="1" s="1"/>
  <c r="CE799" i="1" s="1"/>
  <c r="CF799" i="1" s="1"/>
  <c r="CG799" i="1" s="1"/>
  <c r="CH799" i="1" s="1"/>
  <c r="CI799" i="1" s="1"/>
  <c r="CJ799" i="1" s="1"/>
  <c r="CK799" i="1" s="1"/>
  <c r="CL799" i="1" s="1"/>
  <c r="CM799" i="1" s="1"/>
  <c r="CN799" i="1" s="1"/>
  <c r="CO799" i="1" s="1"/>
  <c r="CP799" i="1" s="1"/>
  <c r="CQ799" i="1" s="1"/>
  <c r="CR799" i="1" s="1"/>
  <c r="CS799" i="1" s="1"/>
  <c r="CT799" i="1" s="1"/>
  <c r="CU799" i="1" s="1"/>
  <c r="CV799" i="1" s="1"/>
  <c r="CW799" i="1" s="1"/>
  <c r="CX799" i="1" s="1"/>
  <c r="CY799" i="1" s="1"/>
  <c r="CZ799" i="1" s="1"/>
  <c r="AC799" i="1"/>
  <c r="BQ897" i="1"/>
  <c r="BR897" i="1" s="1"/>
  <c r="BS897" i="1" s="1"/>
  <c r="BT897" i="1" s="1"/>
  <c r="BU897" i="1" s="1"/>
  <c r="BV897" i="1" s="1"/>
  <c r="BW897" i="1" s="1"/>
  <c r="BX897" i="1" s="1"/>
  <c r="BY897" i="1" s="1"/>
  <c r="BZ897" i="1" s="1"/>
  <c r="CA897" i="1" s="1"/>
  <c r="CB897" i="1" s="1"/>
  <c r="CC897" i="1" s="1"/>
  <c r="CD897" i="1" s="1"/>
  <c r="CE897" i="1" s="1"/>
  <c r="CF897" i="1" s="1"/>
  <c r="CG897" i="1" s="1"/>
  <c r="CH897" i="1" s="1"/>
  <c r="CI897" i="1" s="1"/>
  <c r="CJ897" i="1" s="1"/>
  <c r="CK897" i="1" s="1"/>
  <c r="CL897" i="1" s="1"/>
  <c r="CM897" i="1" s="1"/>
  <c r="CN897" i="1" s="1"/>
  <c r="CO897" i="1" s="1"/>
  <c r="CP897" i="1" s="1"/>
  <c r="CQ897" i="1" s="1"/>
  <c r="CR897" i="1" s="1"/>
  <c r="CS897" i="1" s="1"/>
  <c r="CT897" i="1" s="1"/>
  <c r="CU897" i="1" s="1"/>
  <c r="CV897" i="1" s="1"/>
  <c r="CW897" i="1" s="1"/>
  <c r="CX897" i="1" s="1"/>
  <c r="CY897" i="1" s="1"/>
  <c r="CZ897" i="1" s="1"/>
  <c r="AC934" i="1"/>
  <c r="BQ934" i="1"/>
  <c r="BR934" i="1" s="1"/>
  <c r="BS934" i="1" s="1"/>
  <c r="BT934" i="1" s="1"/>
  <c r="BU934" i="1" s="1"/>
  <c r="BV934" i="1" s="1"/>
  <c r="BW934" i="1" s="1"/>
  <c r="BX934" i="1" s="1"/>
  <c r="BY934" i="1" s="1"/>
  <c r="BZ934" i="1" s="1"/>
  <c r="CA934" i="1" s="1"/>
  <c r="CB934" i="1" s="1"/>
  <c r="CC934" i="1" s="1"/>
  <c r="CD934" i="1" s="1"/>
  <c r="CE934" i="1" s="1"/>
  <c r="CF934" i="1" s="1"/>
  <c r="CG934" i="1" s="1"/>
  <c r="CH934" i="1" s="1"/>
  <c r="CI934" i="1" s="1"/>
  <c r="CJ934" i="1" s="1"/>
  <c r="CK934" i="1" s="1"/>
  <c r="CL934" i="1" s="1"/>
  <c r="CM934" i="1" s="1"/>
  <c r="CN934" i="1" s="1"/>
  <c r="CO934" i="1" s="1"/>
  <c r="CP934" i="1" s="1"/>
  <c r="CQ934" i="1" s="1"/>
  <c r="CR934" i="1" s="1"/>
  <c r="CS934" i="1" s="1"/>
  <c r="CT934" i="1" s="1"/>
  <c r="CU934" i="1" s="1"/>
  <c r="CV934" i="1" s="1"/>
  <c r="CW934" i="1" s="1"/>
  <c r="CX934" i="1" s="1"/>
  <c r="CY934" i="1" s="1"/>
  <c r="CZ934" i="1" s="1"/>
  <c r="BQ734" i="1"/>
  <c r="BR734" i="1" s="1"/>
  <c r="BS734" i="1" s="1"/>
  <c r="BT734" i="1" s="1"/>
  <c r="BU734" i="1" s="1"/>
  <c r="BV734" i="1" s="1"/>
  <c r="BW734" i="1" s="1"/>
  <c r="BX734" i="1" s="1"/>
  <c r="BY734" i="1" s="1"/>
  <c r="BZ734" i="1" s="1"/>
  <c r="CA734" i="1" s="1"/>
  <c r="CB734" i="1" s="1"/>
  <c r="CC734" i="1" s="1"/>
  <c r="CD734" i="1" s="1"/>
  <c r="CE734" i="1" s="1"/>
  <c r="CF734" i="1" s="1"/>
  <c r="CG734" i="1" s="1"/>
  <c r="CH734" i="1" s="1"/>
  <c r="CI734" i="1" s="1"/>
  <c r="CJ734" i="1" s="1"/>
  <c r="CK734" i="1" s="1"/>
  <c r="CL734" i="1" s="1"/>
  <c r="CM734" i="1" s="1"/>
  <c r="CN734" i="1" s="1"/>
  <c r="CO734" i="1" s="1"/>
  <c r="CP734" i="1" s="1"/>
  <c r="CQ734" i="1" s="1"/>
  <c r="CR734" i="1" s="1"/>
  <c r="CS734" i="1" s="1"/>
  <c r="CT734" i="1" s="1"/>
  <c r="CU734" i="1" s="1"/>
  <c r="CV734" i="1" s="1"/>
  <c r="CW734" i="1" s="1"/>
  <c r="CX734" i="1" s="1"/>
  <c r="CY734" i="1" s="1"/>
  <c r="CZ734" i="1" s="1"/>
  <c r="AC734" i="1"/>
  <c r="BQ825" i="1"/>
  <c r="BR825" i="1" s="1"/>
  <c r="BS825" i="1" s="1"/>
  <c r="BT825" i="1" s="1"/>
  <c r="BU825" i="1" s="1"/>
  <c r="BV825" i="1" s="1"/>
  <c r="BW825" i="1" s="1"/>
  <c r="BX825" i="1" s="1"/>
  <c r="BY825" i="1" s="1"/>
  <c r="BZ825" i="1" s="1"/>
  <c r="CA825" i="1" s="1"/>
  <c r="CB825" i="1" s="1"/>
  <c r="CC825" i="1" s="1"/>
  <c r="CD825" i="1" s="1"/>
  <c r="CE825" i="1" s="1"/>
  <c r="CF825" i="1" s="1"/>
  <c r="CG825" i="1" s="1"/>
  <c r="CH825" i="1" s="1"/>
  <c r="CI825" i="1" s="1"/>
  <c r="CJ825" i="1" s="1"/>
  <c r="CK825" i="1" s="1"/>
  <c r="CL825" i="1" s="1"/>
  <c r="CM825" i="1" s="1"/>
  <c r="CN825" i="1" s="1"/>
  <c r="CO825" i="1" s="1"/>
  <c r="CP825" i="1" s="1"/>
  <c r="CQ825" i="1" s="1"/>
  <c r="CR825" i="1" s="1"/>
  <c r="CS825" i="1" s="1"/>
  <c r="CT825" i="1" s="1"/>
  <c r="CU825" i="1" s="1"/>
  <c r="CV825" i="1" s="1"/>
  <c r="CW825" i="1" s="1"/>
  <c r="CX825" i="1" s="1"/>
  <c r="CY825" i="1" s="1"/>
  <c r="CZ825" i="1" s="1"/>
  <c r="AC825" i="1"/>
  <c r="BQ508" i="1"/>
  <c r="BR508" i="1" s="1"/>
  <c r="BS508" i="1" s="1"/>
  <c r="BT508" i="1" s="1"/>
  <c r="BU508" i="1" s="1"/>
  <c r="BV508" i="1" s="1"/>
  <c r="BW508" i="1" s="1"/>
  <c r="BX508" i="1" s="1"/>
  <c r="BY508" i="1" s="1"/>
  <c r="BZ508" i="1" s="1"/>
  <c r="CA508" i="1" s="1"/>
  <c r="CB508" i="1" s="1"/>
  <c r="CC508" i="1" s="1"/>
  <c r="CD508" i="1" s="1"/>
  <c r="CE508" i="1" s="1"/>
  <c r="CF508" i="1" s="1"/>
  <c r="CG508" i="1" s="1"/>
  <c r="CH508" i="1" s="1"/>
  <c r="CI508" i="1" s="1"/>
  <c r="CJ508" i="1" s="1"/>
  <c r="CK508" i="1" s="1"/>
  <c r="CL508" i="1" s="1"/>
  <c r="CM508" i="1" s="1"/>
  <c r="CN508" i="1" s="1"/>
  <c r="CO508" i="1" s="1"/>
  <c r="CP508" i="1" s="1"/>
  <c r="CQ508" i="1" s="1"/>
  <c r="CR508" i="1" s="1"/>
  <c r="CS508" i="1" s="1"/>
  <c r="CT508" i="1" s="1"/>
  <c r="CU508" i="1" s="1"/>
  <c r="CV508" i="1" s="1"/>
  <c r="CW508" i="1" s="1"/>
  <c r="CX508" i="1" s="1"/>
  <c r="CY508" i="1" s="1"/>
  <c r="CZ508" i="1" s="1"/>
  <c r="BQ526" i="1"/>
  <c r="BR526" i="1" s="1"/>
  <c r="BS526" i="1" s="1"/>
  <c r="BT526" i="1" s="1"/>
  <c r="BU526" i="1" s="1"/>
  <c r="BV526" i="1" s="1"/>
  <c r="BW526" i="1" s="1"/>
  <c r="BX526" i="1" s="1"/>
  <c r="BY526" i="1" s="1"/>
  <c r="BZ526" i="1" s="1"/>
  <c r="CA526" i="1" s="1"/>
  <c r="CB526" i="1" s="1"/>
  <c r="CC526" i="1" s="1"/>
  <c r="CD526" i="1" s="1"/>
  <c r="CE526" i="1" s="1"/>
  <c r="CF526" i="1" s="1"/>
  <c r="CG526" i="1" s="1"/>
  <c r="CH526" i="1" s="1"/>
  <c r="CI526" i="1" s="1"/>
  <c r="CJ526" i="1" s="1"/>
  <c r="CK526" i="1" s="1"/>
  <c r="CL526" i="1" s="1"/>
  <c r="CM526" i="1" s="1"/>
  <c r="CN526" i="1" s="1"/>
  <c r="CO526" i="1" s="1"/>
  <c r="CP526" i="1" s="1"/>
  <c r="CQ526" i="1" s="1"/>
  <c r="CR526" i="1" s="1"/>
  <c r="CS526" i="1" s="1"/>
  <c r="CT526" i="1" s="1"/>
  <c r="CU526" i="1" s="1"/>
  <c r="CV526" i="1" s="1"/>
  <c r="CW526" i="1" s="1"/>
  <c r="CX526" i="1" s="1"/>
  <c r="CY526" i="1" s="1"/>
  <c r="CZ526" i="1" s="1"/>
  <c r="BQ709" i="1"/>
  <c r="BR709" i="1" s="1"/>
  <c r="BS709" i="1" s="1"/>
  <c r="BT709" i="1" s="1"/>
  <c r="BU709" i="1" s="1"/>
  <c r="BV709" i="1" s="1"/>
  <c r="BW709" i="1" s="1"/>
  <c r="BX709" i="1" s="1"/>
  <c r="BY709" i="1" s="1"/>
  <c r="BZ709" i="1" s="1"/>
  <c r="CA709" i="1" s="1"/>
  <c r="CB709" i="1" s="1"/>
  <c r="CC709" i="1" s="1"/>
  <c r="CD709" i="1" s="1"/>
  <c r="CE709" i="1" s="1"/>
  <c r="CF709" i="1" s="1"/>
  <c r="CG709" i="1" s="1"/>
  <c r="CH709" i="1" s="1"/>
  <c r="CI709" i="1" s="1"/>
  <c r="CJ709" i="1" s="1"/>
  <c r="CK709" i="1" s="1"/>
  <c r="CL709" i="1" s="1"/>
  <c r="CM709" i="1" s="1"/>
  <c r="CN709" i="1" s="1"/>
  <c r="CO709" i="1" s="1"/>
  <c r="CP709" i="1" s="1"/>
  <c r="CQ709" i="1" s="1"/>
  <c r="CR709" i="1" s="1"/>
  <c r="CS709" i="1" s="1"/>
  <c r="CT709" i="1" s="1"/>
  <c r="CU709" i="1" s="1"/>
  <c r="CV709" i="1" s="1"/>
  <c r="CW709" i="1" s="1"/>
  <c r="CX709" i="1" s="1"/>
  <c r="CY709" i="1" s="1"/>
  <c r="CZ709" i="1" s="1"/>
  <c r="AC709" i="1"/>
  <c r="BQ777" i="1"/>
  <c r="BR777" i="1" s="1"/>
  <c r="BS777" i="1" s="1"/>
  <c r="BT777" i="1" s="1"/>
  <c r="BU777" i="1" s="1"/>
  <c r="BV777" i="1" s="1"/>
  <c r="BW777" i="1" s="1"/>
  <c r="BX777" i="1" s="1"/>
  <c r="BY777" i="1" s="1"/>
  <c r="BZ777" i="1" s="1"/>
  <c r="CA777" i="1" s="1"/>
  <c r="CB777" i="1" s="1"/>
  <c r="CC777" i="1" s="1"/>
  <c r="CD777" i="1" s="1"/>
  <c r="CE777" i="1" s="1"/>
  <c r="CF777" i="1" s="1"/>
  <c r="CG777" i="1" s="1"/>
  <c r="CH777" i="1" s="1"/>
  <c r="CI777" i="1" s="1"/>
  <c r="CJ777" i="1" s="1"/>
  <c r="CK777" i="1" s="1"/>
  <c r="CL777" i="1" s="1"/>
  <c r="CM777" i="1" s="1"/>
  <c r="CN777" i="1" s="1"/>
  <c r="CO777" i="1" s="1"/>
  <c r="CP777" i="1" s="1"/>
  <c r="CQ777" i="1" s="1"/>
  <c r="CR777" i="1" s="1"/>
  <c r="CS777" i="1" s="1"/>
  <c r="CT777" i="1" s="1"/>
  <c r="CU777" i="1" s="1"/>
  <c r="CV777" i="1" s="1"/>
  <c r="CW777" i="1" s="1"/>
  <c r="CX777" i="1" s="1"/>
  <c r="CY777" i="1" s="1"/>
  <c r="CZ777" i="1" s="1"/>
  <c r="BQ812" i="1"/>
  <c r="BR812" i="1" s="1"/>
  <c r="BS812" i="1" s="1"/>
  <c r="BT812" i="1" s="1"/>
  <c r="BU812" i="1" s="1"/>
  <c r="BV812" i="1" s="1"/>
  <c r="BW812" i="1" s="1"/>
  <c r="BX812" i="1" s="1"/>
  <c r="BY812" i="1" s="1"/>
  <c r="BZ812" i="1" s="1"/>
  <c r="CA812" i="1" s="1"/>
  <c r="CB812" i="1" s="1"/>
  <c r="CC812" i="1" s="1"/>
  <c r="CD812" i="1" s="1"/>
  <c r="CE812" i="1" s="1"/>
  <c r="CF812" i="1" s="1"/>
  <c r="CG812" i="1" s="1"/>
  <c r="CH812" i="1" s="1"/>
  <c r="CI812" i="1" s="1"/>
  <c r="CJ812" i="1" s="1"/>
  <c r="CK812" i="1" s="1"/>
  <c r="CL812" i="1" s="1"/>
  <c r="CM812" i="1" s="1"/>
  <c r="CN812" i="1" s="1"/>
  <c r="CO812" i="1" s="1"/>
  <c r="CP812" i="1" s="1"/>
  <c r="CQ812" i="1" s="1"/>
  <c r="CR812" i="1" s="1"/>
  <c r="CS812" i="1" s="1"/>
  <c r="CT812" i="1" s="1"/>
  <c r="CU812" i="1" s="1"/>
  <c r="CV812" i="1" s="1"/>
  <c r="CW812" i="1" s="1"/>
  <c r="CX812" i="1" s="1"/>
  <c r="CY812" i="1" s="1"/>
  <c r="CZ812" i="1" s="1"/>
  <c r="BQ830" i="1"/>
  <c r="BR830" i="1" s="1"/>
  <c r="BS830" i="1" s="1"/>
  <c r="BT830" i="1" s="1"/>
  <c r="BU830" i="1" s="1"/>
  <c r="BV830" i="1" s="1"/>
  <c r="BW830" i="1" s="1"/>
  <c r="BX830" i="1" s="1"/>
  <c r="BY830" i="1" s="1"/>
  <c r="BZ830" i="1" s="1"/>
  <c r="CA830" i="1" s="1"/>
  <c r="CB830" i="1" s="1"/>
  <c r="CC830" i="1" s="1"/>
  <c r="CD830" i="1" s="1"/>
  <c r="CE830" i="1" s="1"/>
  <c r="CF830" i="1" s="1"/>
  <c r="CG830" i="1" s="1"/>
  <c r="CH830" i="1" s="1"/>
  <c r="CI830" i="1" s="1"/>
  <c r="CJ830" i="1" s="1"/>
  <c r="CK830" i="1" s="1"/>
  <c r="CL830" i="1" s="1"/>
  <c r="CM830" i="1" s="1"/>
  <c r="CN830" i="1" s="1"/>
  <c r="CO830" i="1" s="1"/>
  <c r="CP830" i="1" s="1"/>
  <c r="CQ830" i="1" s="1"/>
  <c r="CR830" i="1" s="1"/>
  <c r="CS830" i="1" s="1"/>
  <c r="CT830" i="1" s="1"/>
  <c r="CU830" i="1" s="1"/>
  <c r="CV830" i="1" s="1"/>
  <c r="CW830" i="1" s="1"/>
  <c r="CX830" i="1" s="1"/>
  <c r="CY830" i="1" s="1"/>
  <c r="CZ830" i="1" s="1"/>
  <c r="AC830" i="1"/>
  <c r="BQ848" i="1"/>
  <c r="BR848" i="1" s="1"/>
  <c r="BS848" i="1" s="1"/>
  <c r="BT848" i="1" s="1"/>
  <c r="BU848" i="1" s="1"/>
  <c r="BV848" i="1" s="1"/>
  <c r="BW848" i="1" s="1"/>
  <c r="BX848" i="1" s="1"/>
  <c r="BY848" i="1" s="1"/>
  <c r="BZ848" i="1" s="1"/>
  <c r="CA848" i="1" s="1"/>
  <c r="CB848" i="1" s="1"/>
  <c r="CC848" i="1" s="1"/>
  <c r="CD848" i="1" s="1"/>
  <c r="CE848" i="1" s="1"/>
  <c r="CF848" i="1" s="1"/>
  <c r="CG848" i="1" s="1"/>
  <c r="CH848" i="1" s="1"/>
  <c r="CI848" i="1" s="1"/>
  <c r="CJ848" i="1" s="1"/>
  <c r="CK848" i="1" s="1"/>
  <c r="CL848" i="1" s="1"/>
  <c r="CM848" i="1" s="1"/>
  <c r="CN848" i="1" s="1"/>
  <c r="CO848" i="1" s="1"/>
  <c r="CP848" i="1" s="1"/>
  <c r="CQ848" i="1" s="1"/>
  <c r="CR848" i="1" s="1"/>
  <c r="CS848" i="1" s="1"/>
  <c r="CT848" i="1" s="1"/>
  <c r="CU848" i="1" s="1"/>
  <c r="CV848" i="1" s="1"/>
  <c r="CW848" i="1" s="1"/>
  <c r="CX848" i="1" s="1"/>
  <c r="CY848" i="1" s="1"/>
  <c r="CZ848" i="1" s="1"/>
  <c r="AC912" i="1"/>
  <c r="BQ912" i="1"/>
  <c r="BR912" i="1" s="1"/>
  <c r="BS912" i="1" s="1"/>
  <c r="BT912" i="1" s="1"/>
  <c r="BU912" i="1" s="1"/>
  <c r="BV912" i="1" s="1"/>
  <c r="BW912" i="1" s="1"/>
  <c r="BX912" i="1" s="1"/>
  <c r="BY912" i="1" s="1"/>
  <c r="BZ912" i="1" s="1"/>
  <c r="CA912" i="1" s="1"/>
  <c r="CB912" i="1" s="1"/>
  <c r="CC912" i="1" s="1"/>
  <c r="CD912" i="1" s="1"/>
  <c r="CE912" i="1" s="1"/>
  <c r="CF912" i="1" s="1"/>
  <c r="CG912" i="1" s="1"/>
  <c r="CH912" i="1" s="1"/>
  <c r="CI912" i="1" s="1"/>
  <c r="CJ912" i="1" s="1"/>
  <c r="CK912" i="1" s="1"/>
  <c r="CL912" i="1" s="1"/>
  <c r="CM912" i="1" s="1"/>
  <c r="CN912" i="1" s="1"/>
  <c r="CO912" i="1" s="1"/>
  <c r="CP912" i="1" s="1"/>
  <c r="CQ912" i="1" s="1"/>
  <c r="CR912" i="1" s="1"/>
  <c r="CS912" i="1" s="1"/>
  <c r="CT912" i="1" s="1"/>
  <c r="CU912" i="1" s="1"/>
  <c r="CV912" i="1" s="1"/>
  <c r="CW912" i="1" s="1"/>
  <c r="CX912" i="1" s="1"/>
  <c r="CY912" i="1" s="1"/>
  <c r="CZ912" i="1" s="1"/>
  <c r="AC843" i="1"/>
  <c r="BQ843" i="1"/>
  <c r="BR843" i="1" s="1"/>
  <c r="BS843" i="1" s="1"/>
  <c r="BT843" i="1" s="1"/>
  <c r="BU843" i="1" s="1"/>
  <c r="BV843" i="1" s="1"/>
  <c r="BW843" i="1" s="1"/>
  <c r="BX843" i="1" s="1"/>
  <c r="BY843" i="1" s="1"/>
  <c r="BZ843" i="1" s="1"/>
  <c r="CA843" i="1" s="1"/>
  <c r="CB843" i="1" s="1"/>
  <c r="CC843" i="1" s="1"/>
  <c r="CD843" i="1" s="1"/>
  <c r="CE843" i="1" s="1"/>
  <c r="CF843" i="1" s="1"/>
  <c r="CG843" i="1" s="1"/>
  <c r="CH843" i="1" s="1"/>
  <c r="CI843" i="1" s="1"/>
  <c r="CJ843" i="1" s="1"/>
  <c r="CK843" i="1" s="1"/>
  <c r="CL843" i="1" s="1"/>
  <c r="CM843" i="1" s="1"/>
  <c r="CN843" i="1" s="1"/>
  <c r="CO843" i="1" s="1"/>
  <c r="CP843" i="1" s="1"/>
  <c r="CQ843" i="1" s="1"/>
  <c r="CR843" i="1" s="1"/>
  <c r="CS843" i="1" s="1"/>
  <c r="CT843" i="1" s="1"/>
  <c r="CU843" i="1" s="1"/>
  <c r="CV843" i="1" s="1"/>
  <c r="CW843" i="1" s="1"/>
  <c r="CX843" i="1" s="1"/>
  <c r="CY843" i="1" s="1"/>
  <c r="CZ843" i="1" s="1"/>
  <c r="BQ920" i="1"/>
  <c r="BR920" i="1" s="1"/>
  <c r="BS920" i="1" s="1"/>
  <c r="BT920" i="1" s="1"/>
  <c r="BU920" i="1" s="1"/>
  <c r="BV920" i="1" s="1"/>
  <c r="BW920" i="1" s="1"/>
  <c r="BX920" i="1" s="1"/>
  <c r="BY920" i="1" s="1"/>
  <c r="BZ920" i="1" s="1"/>
  <c r="CA920" i="1" s="1"/>
  <c r="CB920" i="1" s="1"/>
  <c r="CC920" i="1" s="1"/>
  <c r="CD920" i="1" s="1"/>
  <c r="CE920" i="1" s="1"/>
  <c r="CF920" i="1" s="1"/>
  <c r="CG920" i="1" s="1"/>
  <c r="CH920" i="1" s="1"/>
  <c r="CI920" i="1" s="1"/>
  <c r="CJ920" i="1" s="1"/>
  <c r="CK920" i="1" s="1"/>
  <c r="CL920" i="1" s="1"/>
  <c r="CM920" i="1" s="1"/>
  <c r="CN920" i="1" s="1"/>
  <c r="CO920" i="1" s="1"/>
  <c r="CP920" i="1" s="1"/>
  <c r="CQ920" i="1" s="1"/>
  <c r="CR920" i="1" s="1"/>
  <c r="CS920" i="1" s="1"/>
  <c r="CT920" i="1" s="1"/>
  <c r="CU920" i="1" s="1"/>
  <c r="CV920" i="1" s="1"/>
  <c r="CW920" i="1" s="1"/>
  <c r="CX920" i="1" s="1"/>
  <c r="CY920" i="1" s="1"/>
  <c r="CZ920" i="1" s="1"/>
  <c r="AC920" i="1"/>
  <c r="BQ716" i="1"/>
  <c r="BR716" i="1" s="1"/>
  <c r="BS716" i="1" s="1"/>
  <c r="BT716" i="1" s="1"/>
  <c r="BU716" i="1" s="1"/>
  <c r="BV716" i="1" s="1"/>
  <c r="BW716" i="1" s="1"/>
  <c r="BX716" i="1" s="1"/>
  <c r="BY716" i="1" s="1"/>
  <c r="BZ716" i="1" s="1"/>
  <c r="CA716" i="1" s="1"/>
  <c r="CB716" i="1" s="1"/>
  <c r="CC716" i="1" s="1"/>
  <c r="CD716" i="1" s="1"/>
  <c r="CE716" i="1" s="1"/>
  <c r="CF716" i="1" s="1"/>
  <c r="CG716" i="1" s="1"/>
  <c r="CH716" i="1" s="1"/>
  <c r="CI716" i="1" s="1"/>
  <c r="CJ716" i="1" s="1"/>
  <c r="CK716" i="1" s="1"/>
  <c r="CL716" i="1" s="1"/>
  <c r="CM716" i="1" s="1"/>
  <c r="CN716" i="1" s="1"/>
  <c r="CO716" i="1" s="1"/>
  <c r="CP716" i="1" s="1"/>
  <c r="CQ716" i="1" s="1"/>
  <c r="CR716" i="1" s="1"/>
  <c r="CS716" i="1" s="1"/>
  <c r="CT716" i="1" s="1"/>
  <c r="CU716" i="1" s="1"/>
  <c r="CV716" i="1" s="1"/>
  <c r="CW716" i="1" s="1"/>
  <c r="CX716" i="1" s="1"/>
  <c r="CY716" i="1" s="1"/>
  <c r="CZ716" i="1" s="1"/>
  <c r="AC716" i="1"/>
  <c r="BQ727" i="1"/>
  <c r="BR727" i="1" s="1"/>
  <c r="BS727" i="1" s="1"/>
  <c r="BT727" i="1" s="1"/>
  <c r="BU727" i="1" s="1"/>
  <c r="BV727" i="1" s="1"/>
  <c r="BW727" i="1" s="1"/>
  <c r="BX727" i="1" s="1"/>
  <c r="BY727" i="1" s="1"/>
  <c r="BZ727" i="1" s="1"/>
  <c r="CA727" i="1" s="1"/>
  <c r="CB727" i="1" s="1"/>
  <c r="CC727" i="1" s="1"/>
  <c r="CD727" i="1" s="1"/>
  <c r="CE727" i="1" s="1"/>
  <c r="CF727" i="1" s="1"/>
  <c r="CG727" i="1" s="1"/>
  <c r="CH727" i="1" s="1"/>
  <c r="CI727" i="1" s="1"/>
  <c r="CJ727" i="1" s="1"/>
  <c r="CK727" i="1" s="1"/>
  <c r="CL727" i="1" s="1"/>
  <c r="CM727" i="1" s="1"/>
  <c r="CN727" i="1" s="1"/>
  <c r="CO727" i="1" s="1"/>
  <c r="CP727" i="1" s="1"/>
  <c r="CQ727" i="1" s="1"/>
  <c r="CR727" i="1" s="1"/>
  <c r="CS727" i="1" s="1"/>
  <c r="CT727" i="1" s="1"/>
  <c r="CU727" i="1" s="1"/>
  <c r="CV727" i="1" s="1"/>
  <c r="CW727" i="1" s="1"/>
  <c r="CX727" i="1" s="1"/>
  <c r="CY727" i="1" s="1"/>
  <c r="CZ727" i="1" s="1"/>
  <c r="AC727" i="1"/>
  <c r="BQ750" i="1"/>
  <c r="BR750" i="1" s="1"/>
  <c r="BS750" i="1" s="1"/>
  <c r="BT750" i="1" s="1"/>
  <c r="BU750" i="1" s="1"/>
  <c r="BV750" i="1" s="1"/>
  <c r="BW750" i="1" s="1"/>
  <c r="BX750" i="1" s="1"/>
  <c r="BY750" i="1" s="1"/>
  <c r="BZ750" i="1" s="1"/>
  <c r="CA750" i="1" s="1"/>
  <c r="CB750" i="1" s="1"/>
  <c r="CC750" i="1" s="1"/>
  <c r="CD750" i="1" s="1"/>
  <c r="CE750" i="1" s="1"/>
  <c r="CF750" i="1" s="1"/>
  <c r="CG750" i="1" s="1"/>
  <c r="CH750" i="1" s="1"/>
  <c r="CI750" i="1" s="1"/>
  <c r="CJ750" i="1" s="1"/>
  <c r="CK750" i="1" s="1"/>
  <c r="CL750" i="1" s="1"/>
  <c r="CM750" i="1" s="1"/>
  <c r="CN750" i="1" s="1"/>
  <c r="CO750" i="1" s="1"/>
  <c r="CP750" i="1" s="1"/>
  <c r="CQ750" i="1" s="1"/>
  <c r="CR750" i="1" s="1"/>
  <c r="CS750" i="1" s="1"/>
  <c r="CT750" i="1" s="1"/>
  <c r="CU750" i="1" s="1"/>
  <c r="CV750" i="1" s="1"/>
  <c r="CW750" i="1" s="1"/>
  <c r="CX750" i="1" s="1"/>
  <c r="CY750" i="1" s="1"/>
  <c r="CZ750" i="1" s="1"/>
  <c r="AC750" i="1"/>
  <c r="AC798" i="1"/>
  <c r="BQ798" i="1"/>
  <c r="BR798" i="1" s="1"/>
  <c r="BS798" i="1" s="1"/>
  <c r="BT798" i="1" s="1"/>
  <c r="BU798" i="1" s="1"/>
  <c r="BV798" i="1" s="1"/>
  <c r="BW798" i="1" s="1"/>
  <c r="BX798" i="1" s="1"/>
  <c r="BY798" i="1" s="1"/>
  <c r="BZ798" i="1" s="1"/>
  <c r="CA798" i="1" s="1"/>
  <c r="CB798" i="1" s="1"/>
  <c r="CC798" i="1" s="1"/>
  <c r="CD798" i="1" s="1"/>
  <c r="CE798" i="1" s="1"/>
  <c r="CF798" i="1" s="1"/>
  <c r="CG798" i="1" s="1"/>
  <c r="CH798" i="1" s="1"/>
  <c r="CI798" i="1" s="1"/>
  <c r="CJ798" i="1" s="1"/>
  <c r="CK798" i="1" s="1"/>
  <c r="CL798" i="1" s="1"/>
  <c r="CM798" i="1" s="1"/>
  <c r="CN798" i="1" s="1"/>
  <c r="CO798" i="1" s="1"/>
  <c r="CP798" i="1" s="1"/>
  <c r="CQ798" i="1" s="1"/>
  <c r="CR798" i="1" s="1"/>
  <c r="CS798" i="1" s="1"/>
  <c r="CT798" i="1" s="1"/>
  <c r="CU798" i="1" s="1"/>
  <c r="CV798" i="1" s="1"/>
  <c r="CW798" i="1" s="1"/>
  <c r="CX798" i="1" s="1"/>
  <c r="CY798" i="1" s="1"/>
  <c r="CZ798" i="1" s="1"/>
  <c r="BQ697" i="1"/>
  <c r="BR697" i="1" s="1"/>
  <c r="BS697" i="1" s="1"/>
  <c r="BT697" i="1" s="1"/>
  <c r="BU697" i="1" s="1"/>
  <c r="BV697" i="1" s="1"/>
  <c r="BW697" i="1" s="1"/>
  <c r="BX697" i="1" s="1"/>
  <c r="BY697" i="1" s="1"/>
  <c r="BZ697" i="1" s="1"/>
  <c r="CA697" i="1" s="1"/>
  <c r="CB697" i="1" s="1"/>
  <c r="CC697" i="1" s="1"/>
  <c r="CD697" i="1" s="1"/>
  <c r="CE697" i="1" s="1"/>
  <c r="CF697" i="1" s="1"/>
  <c r="CG697" i="1" s="1"/>
  <c r="CH697" i="1" s="1"/>
  <c r="CI697" i="1" s="1"/>
  <c r="CJ697" i="1" s="1"/>
  <c r="CK697" i="1" s="1"/>
  <c r="CL697" i="1" s="1"/>
  <c r="CM697" i="1" s="1"/>
  <c r="CN697" i="1" s="1"/>
  <c r="CO697" i="1" s="1"/>
  <c r="CP697" i="1" s="1"/>
  <c r="CQ697" i="1" s="1"/>
  <c r="CR697" i="1" s="1"/>
  <c r="CS697" i="1" s="1"/>
  <c r="CT697" i="1" s="1"/>
  <c r="CU697" i="1" s="1"/>
  <c r="CV697" i="1" s="1"/>
  <c r="CW697" i="1" s="1"/>
  <c r="CX697" i="1" s="1"/>
  <c r="CY697" i="1" s="1"/>
  <c r="CZ697" i="1" s="1"/>
  <c r="AC697" i="1"/>
  <c r="BQ746" i="1"/>
  <c r="BR746" i="1" s="1"/>
  <c r="BS746" i="1" s="1"/>
  <c r="BT746" i="1" s="1"/>
  <c r="BU746" i="1" s="1"/>
  <c r="BV746" i="1" s="1"/>
  <c r="BW746" i="1" s="1"/>
  <c r="BX746" i="1" s="1"/>
  <c r="BY746" i="1" s="1"/>
  <c r="BZ746" i="1" s="1"/>
  <c r="CA746" i="1" s="1"/>
  <c r="CB746" i="1" s="1"/>
  <c r="CC746" i="1" s="1"/>
  <c r="CD746" i="1" s="1"/>
  <c r="CE746" i="1" s="1"/>
  <c r="CF746" i="1" s="1"/>
  <c r="CG746" i="1" s="1"/>
  <c r="CH746" i="1" s="1"/>
  <c r="CI746" i="1" s="1"/>
  <c r="CJ746" i="1" s="1"/>
  <c r="CK746" i="1" s="1"/>
  <c r="CL746" i="1" s="1"/>
  <c r="CM746" i="1" s="1"/>
  <c r="CN746" i="1" s="1"/>
  <c r="CO746" i="1" s="1"/>
  <c r="CP746" i="1" s="1"/>
  <c r="CQ746" i="1" s="1"/>
  <c r="CR746" i="1" s="1"/>
  <c r="CS746" i="1" s="1"/>
  <c r="CT746" i="1" s="1"/>
  <c r="CU746" i="1" s="1"/>
  <c r="CV746" i="1" s="1"/>
  <c r="CW746" i="1" s="1"/>
  <c r="CX746" i="1" s="1"/>
  <c r="CY746" i="1" s="1"/>
  <c r="CZ746" i="1" s="1"/>
  <c r="AC746" i="1"/>
  <c r="BQ546" i="1"/>
  <c r="BR546" i="1" s="1"/>
  <c r="BS546" i="1" s="1"/>
  <c r="BT546" i="1" s="1"/>
  <c r="BU546" i="1" s="1"/>
  <c r="BV546" i="1" s="1"/>
  <c r="BW546" i="1" s="1"/>
  <c r="BX546" i="1" s="1"/>
  <c r="BY546" i="1" s="1"/>
  <c r="BZ546" i="1" s="1"/>
  <c r="CA546" i="1" s="1"/>
  <c r="CB546" i="1" s="1"/>
  <c r="CC546" i="1" s="1"/>
  <c r="CD546" i="1" s="1"/>
  <c r="CE546" i="1" s="1"/>
  <c r="CF546" i="1" s="1"/>
  <c r="CG546" i="1" s="1"/>
  <c r="CH546" i="1" s="1"/>
  <c r="CI546" i="1" s="1"/>
  <c r="CJ546" i="1" s="1"/>
  <c r="CK546" i="1" s="1"/>
  <c r="CL546" i="1" s="1"/>
  <c r="CM546" i="1" s="1"/>
  <c r="CN546" i="1" s="1"/>
  <c r="CO546" i="1" s="1"/>
  <c r="CP546" i="1" s="1"/>
  <c r="CQ546" i="1" s="1"/>
  <c r="CR546" i="1" s="1"/>
  <c r="CS546" i="1" s="1"/>
  <c r="CT546" i="1" s="1"/>
  <c r="CU546" i="1" s="1"/>
  <c r="CV546" i="1" s="1"/>
  <c r="CW546" i="1" s="1"/>
  <c r="CX546" i="1" s="1"/>
  <c r="CY546" i="1" s="1"/>
  <c r="CZ546" i="1" s="1"/>
  <c r="BQ549" i="1"/>
  <c r="BR549" i="1" s="1"/>
  <c r="BS549" i="1" s="1"/>
  <c r="BT549" i="1" s="1"/>
  <c r="BU549" i="1" s="1"/>
  <c r="BV549" i="1" s="1"/>
  <c r="BW549" i="1" s="1"/>
  <c r="BX549" i="1" s="1"/>
  <c r="BY549" i="1" s="1"/>
  <c r="BZ549" i="1" s="1"/>
  <c r="CA549" i="1" s="1"/>
  <c r="CB549" i="1" s="1"/>
  <c r="CC549" i="1" s="1"/>
  <c r="CD549" i="1" s="1"/>
  <c r="CE549" i="1" s="1"/>
  <c r="CF549" i="1" s="1"/>
  <c r="CG549" i="1" s="1"/>
  <c r="CH549" i="1" s="1"/>
  <c r="CI549" i="1" s="1"/>
  <c r="CJ549" i="1" s="1"/>
  <c r="CK549" i="1" s="1"/>
  <c r="CL549" i="1" s="1"/>
  <c r="CM549" i="1" s="1"/>
  <c r="CN549" i="1" s="1"/>
  <c r="CO549" i="1" s="1"/>
  <c r="CP549" i="1" s="1"/>
  <c r="CQ549" i="1" s="1"/>
  <c r="CR549" i="1" s="1"/>
  <c r="CS549" i="1" s="1"/>
  <c r="CT549" i="1" s="1"/>
  <c r="CU549" i="1" s="1"/>
  <c r="CV549" i="1" s="1"/>
  <c r="CW549" i="1" s="1"/>
  <c r="CX549" i="1" s="1"/>
  <c r="CY549" i="1" s="1"/>
  <c r="CZ549" i="1" s="1"/>
  <c r="BQ565" i="1"/>
  <c r="BR565" i="1" s="1"/>
  <c r="BS565" i="1" s="1"/>
  <c r="BT565" i="1" s="1"/>
  <c r="BU565" i="1" s="1"/>
  <c r="BV565" i="1" s="1"/>
  <c r="BW565" i="1" s="1"/>
  <c r="BX565" i="1" s="1"/>
  <c r="BY565" i="1" s="1"/>
  <c r="BZ565" i="1" s="1"/>
  <c r="CA565" i="1" s="1"/>
  <c r="CB565" i="1" s="1"/>
  <c r="CC565" i="1" s="1"/>
  <c r="CD565" i="1" s="1"/>
  <c r="CE565" i="1" s="1"/>
  <c r="CF565" i="1" s="1"/>
  <c r="CG565" i="1" s="1"/>
  <c r="CH565" i="1" s="1"/>
  <c r="CI565" i="1" s="1"/>
  <c r="CJ565" i="1" s="1"/>
  <c r="CK565" i="1" s="1"/>
  <c r="CL565" i="1" s="1"/>
  <c r="CM565" i="1" s="1"/>
  <c r="CN565" i="1" s="1"/>
  <c r="CO565" i="1" s="1"/>
  <c r="CP565" i="1" s="1"/>
  <c r="CQ565" i="1" s="1"/>
  <c r="CR565" i="1" s="1"/>
  <c r="CS565" i="1" s="1"/>
  <c r="CT565" i="1" s="1"/>
  <c r="CU565" i="1" s="1"/>
  <c r="CV565" i="1" s="1"/>
  <c r="CW565" i="1" s="1"/>
  <c r="CX565" i="1" s="1"/>
  <c r="CY565" i="1" s="1"/>
  <c r="CZ565" i="1" s="1"/>
  <c r="BQ581" i="1"/>
  <c r="BR581" i="1" s="1"/>
  <c r="BS581" i="1" s="1"/>
  <c r="BT581" i="1" s="1"/>
  <c r="BU581" i="1" s="1"/>
  <c r="BV581" i="1" s="1"/>
  <c r="BW581" i="1" s="1"/>
  <c r="BX581" i="1" s="1"/>
  <c r="BY581" i="1" s="1"/>
  <c r="BZ581" i="1" s="1"/>
  <c r="CA581" i="1" s="1"/>
  <c r="CB581" i="1" s="1"/>
  <c r="CC581" i="1" s="1"/>
  <c r="CD581" i="1" s="1"/>
  <c r="CE581" i="1" s="1"/>
  <c r="CF581" i="1" s="1"/>
  <c r="CG581" i="1" s="1"/>
  <c r="CH581" i="1" s="1"/>
  <c r="CI581" i="1" s="1"/>
  <c r="CJ581" i="1" s="1"/>
  <c r="CK581" i="1" s="1"/>
  <c r="CL581" i="1" s="1"/>
  <c r="CM581" i="1" s="1"/>
  <c r="CN581" i="1" s="1"/>
  <c r="CO581" i="1" s="1"/>
  <c r="CP581" i="1" s="1"/>
  <c r="CQ581" i="1" s="1"/>
  <c r="CR581" i="1" s="1"/>
  <c r="CS581" i="1" s="1"/>
  <c r="CT581" i="1" s="1"/>
  <c r="CU581" i="1" s="1"/>
  <c r="CV581" i="1" s="1"/>
  <c r="CW581" i="1" s="1"/>
  <c r="CX581" i="1" s="1"/>
  <c r="CY581" i="1" s="1"/>
  <c r="CZ581" i="1" s="1"/>
  <c r="BQ618" i="1"/>
  <c r="BR618" i="1" s="1"/>
  <c r="BS618" i="1" s="1"/>
  <c r="BT618" i="1" s="1"/>
  <c r="BU618" i="1" s="1"/>
  <c r="BV618" i="1" s="1"/>
  <c r="BW618" i="1" s="1"/>
  <c r="BX618" i="1" s="1"/>
  <c r="BY618" i="1" s="1"/>
  <c r="BZ618" i="1" s="1"/>
  <c r="CA618" i="1" s="1"/>
  <c r="CB618" i="1" s="1"/>
  <c r="CC618" i="1" s="1"/>
  <c r="CD618" i="1" s="1"/>
  <c r="CE618" i="1" s="1"/>
  <c r="CF618" i="1" s="1"/>
  <c r="CG618" i="1" s="1"/>
  <c r="CH618" i="1" s="1"/>
  <c r="CI618" i="1" s="1"/>
  <c r="CJ618" i="1" s="1"/>
  <c r="CK618" i="1" s="1"/>
  <c r="CL618" i="1" s="1"/>
  <c r="CM618" i="1" s="1"/>
  <c r="CN618" i="1" s="1"/>
  <c r="CO618" i="1" s="1"/>
  <c r="CP618" i="1" s="1"/>
  <c r="CQ618" i="1" s="1"/>
  <c r="CR618" i="1" s="1"/>
  <c r="CS618" i="1" s="1"/>
  <c r="CT618" i="1" s="1"/>
  <c r="CU618" i="1" s="1"/>
  <c r="CV618" i="1" s="1"/>
  <c r="CW618" i="1" s="1"/>
  <c r="CX618" i="1" s="1"/>
  <c r="CY618" i="1" s="1"/>
  <c r="CZ618" i="1" s="1"/>
  <c r="BQ638" i="1"/>
  <c r="BR638" i="1" s="1"/>
  <c r="BS638" i="1" s="1"/>
  <c r="BT638" i="1" s="1"/>
  <c r="BU638" i="1" s="1"/>
  <c r="BV638" i="1" s="1"/>
  <c r="BW638" i="1" s="1"/>
  <c r="BX638" i="1" s="1"/>
  <c r="BY638" i="1" s="1"/>
  <c r="BZ638" i="1" s="1"/>
  <c r="CA638" i="1" s="1"/>
  <c r="CB638" i="1" s="1"/>
  <c r="CC638" i="1" s="1"/>
  <c r="CD638" i="1" s="1"/>
  <c r="CE638" i="1" s="1"/>
  <c r="CF638" i="1" s="1"/>
  <c r="CG638" i="1" s="1"/>
  <c r="CH638" i="1" s="1"/>
  <c r="CI638" i="1" s="1"/>
  <c r="CJ638" i="1" s="1"/>
  <c r="CK638" i="1" s="1"/>
  <c r="CL638" i="1" s="1"/>
  <c r="CM638" i="1" s="1"/>
  <c r="CN638" i="1" s="1"/>
  <c r="CO638" i="1" s="1"/>
  <c r="CP638" i="1" s="1"/>
  <c r="CQ638" i="1" s="1"/>
  <c r="CR638" i="1" s="1"/>
  <c r="CS638" i="1" s="1"/>
  <c r="CT638" i="1" s="1"/>
  <c r="CU638" i="1" s="1"/>
  <c r="CV638" i="1" s="1"/>
  <c r="CW638" i="1" s="1"/>
  <c r="CX638" i="1" s="1"/>
  <c r="CY638" i="1" s="1"/>
  <c r="CZ638" i="1" s="1"/>
  <c r="BQ653" i="1"/>
  <c r="BR653" i="1" s="1"/>
  <c r="BS653" i="1" s="1"/>
  <c r="BT653" i="1" s="1"/>
  <c r="BU653" i="1" s="1"/>
  <c r="BV653" i="1" s="1"/>
  <c r="BW653" i="1" s="1"/>
  <c r="BX653" i="1" s="1"/>
  <c r="BY653" i="1" s="1"/>
  <c r="BZ653" i="1" s="1"/>
  <c r="CA653" i="1" s="1"/>
  <c r="CB653" i="1" s="1"/>
  <c r="CC653" i="1" s="1"/>
  <c r="CD653" i="1" s="1"/>
  <c r="CE653" i="1" s="1"/>
  <c r="CF653" i="1" s="1"/>
  <c r="CG653" i="1" s="1"/>
  <c r="CH653" i="1" s="1"/>
  <c r="CI653" i="1" s="1"/>
  <c r="CJ653" i="1" s="1"/>
  <c r="CK653" i="1" s="1"/>
  <c r="CL653" i="1" s="1"/>
  <c r="CM653" i="1" s="1"/>
  <c r="CN653" i="1" s="1"/>
  <c r="CO653" i="1" s="1"/>
  <c r="CP653" i="1" s="1"/>
  <c r="CQ653" i="1" s="1"/>
  <c r="CR653" i="1" s="1"/>
  <c r="CS653" i="1" s="1"/>
  <c r="CT653" i="1" s="1"/>
  <c r="CU653" i="1" s="1"/>
  <c r="CV653" i="1" s="1"/>
  <c r="CW653" i="1" s="1"/>
  <c r="CX653" i="1" s="1"/>
  <c r="CY653" i="1" s="1"/>
  <c r="CZ653" i="1" s="1"/>
  <c r="BQ670" i="1"/>
  <c r="BR670" i="1" s="1"/>
  <c r="BS670" i="1" s="1"/>
  <c r="BT670" i="1" s="1"/>
  <c r="BU670" i="1" s="1"/>
  <c r="BV670" i="1" s="1"/>
  <c r="BW670" i="1" s="1"/>
  <c r="BX670" i="1" s="1"/>
  <c r="BY670" i="1" s="1"/>
  <c r="BZ670" i="1" s="1"/>
  <c r="CA670" i="1" s="1"/>
  <c r="CB670" i="1" s="1"/>
  <c r="CC670" i="1" s="1"/>
  <c r="CD670" i="1" s="1"/>
  <c r="CE670" i="1" s="1"/>
  <c r="CF670" i="1" s="1"/>
  <c r="CG670" i="1" s="1"/>
  <c r="CH670" i="1" s="1"/>
  <c r="CI670" i="1" s="1"/>
  <c r="CJ670" i="1" s="1"/>
  <c r="CK670" i="1" s="1"/>
  <c r="CL670" i="1" s="1"/>
  <c r="CM670" i="1" s="1"/>
  <c r="CN670" i="1" s="1"/>
  <c r="CO670" i="1" s="1"/>
  <c r="CP670" i="1" s="1"/>
  <c r="CQ670" i="1" s="1"/>
  <c r="CR670" i="1" s="1"/>
  <c r="CS670" i="1" s="1"/>
  <c r="CT670" i="1" s="1"/>
  <c r="CU670" i="1" s="1"/>
  <c r="CV670" i="1" s="1"/>
  <c r="CW670" i="1" s="1"/>
  <c r="CX670" i="1" s="1"/>
  <c r="CY670" i="1" s="1"/>
  <c r="CZ670" i="1" s="1"/>
  <c r="BQ692" i="1"/>
  <c r="BR692" i="1" s="1"/>
  <c r="BS692" i="1" s="1"/>
  <c r="BT692" i="1" s="1"/>
  <c r="BU692" i="1" s="1"/>
  <c r="BV692" i="1" s="1"/>
  <c r="BW692" i="1" s="1"/>
  <c r="BX692" i="1" s="1"/>
  <c r="BY692" i="1" s="1"/>
  <c r="BZ692" i="1" s="1"/>
  <c r="CA692" i="1" s="1"/>
  <c r="CB692" i="1" s="1"/>
  <c r="CC692" i="1" s="1"/>
  <c r="CD692" i="1" s="1"/>
  <c r="CE692" i="1" s="1"/>
  <c r="CF692" i="1" s="1"/>
  <c r="CG692" i="1" s="1"/>
  <c r="CH692" i="1" s="1"/>
  <c r="CI692" i="1" s="1"/>
  <c r="CJ692" i="1" s="1"/>
  <c r="CK692" i="1" s="1"/>
  <c r="CL692" i="1" s="1"/>
  <c r="CM692" i="1" s="1"/>
  <c r="CN692" i="1" s="1"/>
  <c r="CO692" i="1" s="1"/>
  <c r="CP692" i="1" s="1"/>
  <c r="CQ692" i="1" s="1"/>
  <c r="CR692" i="1" s="1"/>
  <c r="CS692" i="1" s="1"/>
  <c r="CT692" i="1" s="1"/>
  <c r="CU692" i="1" s="1"/>
  <c r="CV692" i="1" s="1"/>
  <c r="CW692" i="1" s="1"/>
  <c r="CX692" i="1" s="1"/>
  <c r="CY692" i="1" s="1"/>
  <c r="CZ692" i="1" s="1"/>
  <c r="BQ715" i="1"/>
  <c r="BR715" i="1" s="1"/>
  <c r="BS715" i="1" s="1"/>
  <c r="BT715" i="1" s="1"/>
  <c r="BU715" i="1" s="1"/>
  <c r="BV715" i="1" s="1"/>
  <c r="BW715" i="1" s="1"/>
  <c r="BX715" i="1" s="1"/>
  <c r="BY715" i="1" s="1"/>
  <c r="BZ715" i="1" s="1"/>
  <c r="CA715" i="1" s="1"/>
  <c r="CB715" i="1" s="1"/>
  <c r="CC715" i="1" s="1"/>
  <c r="CD715" i="1" s="1"/>
  <c r="CE715" i="1" s="1"/>
  <c r="CF715" i="1" s="1"/>
  <c r="CG715" i="1" s="1"/>
  <c r="CH715" i="1" s="1"/>
  <c r="CI715" i="1" s="1"/>
  <c r="CJ715" i="1" s="1"/>
  <c r="CK715" i="1" s="1"/>
  <c r="CL715" i="1" s="1"/>
  <c r="CM715" i="1" s="1"/>
  <c r="CN715" i="1" s="1"/>
  <c r="CO715" i="1" s="1"/>
  <c r="CP715" i="1" s="1"/>
  <c r="CQ715" i="1" s="1"/>
  <c r="CR715" i="1" s="1"/>
  <c r="CS715" i="1" s="1"/>
  <c r="CT715" i="1" s="1"/>
  <c r="CU715" i="1" s="1"/>
  <c r="CV715" i="1" s="1"/>
  <c r="CW715" i="1" s="1"/>
  <c r="CX715" i="1" s="1"/>
  <c r="CY715" i="1" s="1"/>
  <c r="CZ715" i="1" s="1"/>
  <c r="BQ720" i="1"/>
  <c r="BR720" i="1" s="1"/>
  <c r="BS720" i="1" s="1"/>
  <c r="BT720" i="1" s="1"/>
  <c r="BU720" i="1" s="1"/>
  <c r="BV720" i="1" s="1"/>
  <c r="BW720" i="1" s="1"/>
  <c r="BX720" i="1" s="1"/>
  <c r="BY720" i="1" s="1"/>
  <c r="BZ720" i="1" s="1"/>
  <c r="CA720" i="1" s="1"/>
  <c r="CB720" i="1" s="1"/>
  <c r="CC720" i="1" s="1"/>
  <c r="CD720" i="1" s="1"/>
  <c r="CE720" i="1" s="1"/>
  <c r="CF720" i="1" s="1"/>
  <c r="CG720" i="1" s="1"/>
  <c r="CH720" i="1" s="1"/>
  <c r="CI720" i="1" s="1"/>
  <c r="CJ720" i="1" s="1"/>
  <c r="CK720" i="1" s="1"/>
  <c r="CL720" i="1" s="1"/>
  <c r="CM720" i="1" s="1"/>
  <c r="CN720" i="1" s="1"/>
  <c r="CO720" i="1" s="1"/>
  <c r="CP720" i="1" s="1"/>
  <c r="CQ720" i="1" s="1"/>
  <c r="CR720" i="1" s="1"/>
  <c r="CS720" i="1" s="1"/>
  <c r="CT720" i="1" s="1"/>
  <c r="CU720" i="1" s="1"/>
  <c r="CV720" i="1" s="1"/>
  <c r="CW720" i="1" s="1"/>
  <c r="CX720" i="1" s="1"/>
  <c r="CY720" i="1" s="1"/>
  <c r="CZ720" i="1" s="1"/>
  <c r="BQ815" i="1"/>
  <c r="BR815" i="1" s="1"/>
  <c r="BS815" i="1" s="1"/>
  <c r="BT815" i="1" s="1"/>
  <c r="BU815" i="1" s="1"/>
  <c r="BV815" i="1" s="1"/>
  <c r="BW815" i="1" s="1"/>
  <c r="BX815" i="1" s="1"/>
  <c r="BY815" i="1" s="1"/>
  <c r="BZ815" i="1" s="1"/>
  <c r="CA815" i="1" s="1"/>
  <c r="CB815" i="1" s="1"/>
  <c r="CC815" i="1" s="1"/>
  <c r="CD815" i="1" s="1"/>
  <c r="CE815" i="1" s="1"/>
  <c r="CF815" i="1" s="1"/>
  <c r="CG815" i="1" s="1"/>
  <c r="CH815" i="1" s="1"/>
  <c r="CI815" i="1" s="1"/>
  <c r="CJ815" i="1" s="1"/>
  <c r="CK815" i="1" s="1"/>
  <c r="CL815" i="1" s="1"/>
  <c r="CM815" i="1" s="1"/>
  <c r="CN815" i="1" s="1"/>
  <c r="CO815" i="1" s="1"/>
  <c r="CP815" i="1" s="1"/>
  <c r="CQ815" i="1" s="1"/>
  <c r="CR815" i="1" s="1"/>
  <c r="CS815" i="1" s="1"/>
  <c r="CT815" i="1" s="1"/>
  <c r="CU815" i="1" s="1"/>
  <c r="CV815" i="1" s="1"/>
  <c r="CW815" i="1" s="1"/>
  <c r="CX815" i="1" s="1"/>
  <c r="CY815" i="1" s="1"/>
  <c r="CZ815" i="1" s="1"/>
  <c r="BQ882" i="1"/>
  <c r="BR882" i="1" s="1"/>
  <c r="BS882" i="1" s="1"/>
  <c r="BT882" i="1" s="1"/>
  <c r="BU882" i="1" s="1"/>
  <c r="BV882" i="1" s="1"/>
  <c r="BW882" i="1" s="1"/>
  <c r="BX882" i="1" s="1"/>
  <c r="BY882" i="1" s="1"/>
  <c r="BZ882" i="1" s="1"/>
  <c r="CA882" i="1" s="1"/>
  <c r="CB882" i="1" s="1"/>
  <c r="CC882" i="1" s="1"/>
  <c r="CD882" i="1" s="1"/>
  <c r="CE882" i="1" s="1"/>
  <c r="CF882" i="1" s="1"/>
  <c r="CG882" i="1" s="1"/>
  <c r="CH882" i="1" s="1"/>
  <c r="CI882" i="1" s="1"/>
  <c r="CJ882" i="1" s="1"/>
  <c r="CK882" i="1" s="1"/>
  <c r="CL882" i="1" s="1"/>
  <c r="CM882" i="1" s="1"/>
  <c r="CN882" i="1" s="1"/>
  <c r="CO882" i="1" s="1"/>
  <c r="CP882" i="1" s="1"/>
  <c r="CQ882" i="1" s="1"/>
  <c r="CR882" i="1" s="1"/>
  <c r="CS882" i="1" s="1"/>
  <c r="CT882" i="1" s="1"/>
  <c r="CU882" i="1" s="1"/>
  <c r="CV882" i="1" s="1"/>
  <c r="CW882" i="1" s="1"/>
  <c r="CX882" i="1" s="1"/>
  <c r="CY882" i="1" s="1"/>
  <c r="CZ882" i="1" s="1"/>
  <c r="BQ550" i="1"/>
  <c r="BR550" i="1" s="1"/>
  <c r="BS550" i="1" s="1"/>
  <c r="BT550" i="1" s="1"/>
  <c r="BU550" i="1" s="1"/>
  <c r="BV550" i="1" s="1"/>
  <c r="BW550" i="1" s="1"/>
  <c r="BX550" i="1" s="1"/>
  <c r="BY550" i="1" s="1"/>
  <c r="BZ550" i="1" s="1"/>
  <c r="CA550" i="1" s="1"/>
  <c r="CB550" i="1" s="1"/>
  <c r="CC550" i="1" s="1"/>
  <c r="CD550" i="1" s="1"/>
  <c r="CE550" i="1" s="1"/>
  <c r="CF550" i="1" s="1"/>
  <c r="CG550" i="1" s="1"/>
  <c r="CH550" i="1" s="1"/>
  <c r="CI550" i="1" s="1"/>
  <c r="CJ550" i="1" s="1"/>
  <c r="CK550" i="1" s="1"/>
  <c r="CL550" i="1" s="1"/>
  <c r="CM550" i="1" s="1"/>
  <c r="CN550" i="1" s="1"/>
  <c r="CO550" i="1" s="1"/>
  <c r="CP550" i="1" s="1"/>
  <c r="CQ550" i="1" s="1"/>
  <c r="CR550" i="1" s="1"/>
  <c r="CS550" i="1" s="1"/>
  <c r="CT550" i="1" s="1"/>
  <c r="CU550" i="1" s="1"/>
  <c r="CV550" i="1" s="1"/>
  <c r="CW550" i="1" s="1"/>
  <c r="CX550" i="1" s="1"/>
  <c r="CY550" i="1" s="1"/>
  <c r="CZ550" i="1" s="1"/>
  <c r="BQ566" i="1"/>
  <c r="BR566" i="1" s="1"/>
  <c r="BS566" i="1" s="1"/>
  <c r="BT566" i="1" s="1"/>
  <c r="BU566" i="1" s="1"/>
  <c r="BV566" i="1" s="1"/>
  <c r="BW566" i="1" s="1"/>
  <c r="BX566" i="1" s="1"/>
  <c r="BY566" i="1" s="1"/>
  <c r="BZ566" i="1" s="1"/>
  <c r="CA566" i="1" s="1"/>
  <c r="CB566" i="1" s="1"/>
  <c r="CC566" i="1" s="1"/>
  <c r="CD566" i="1" s="1"/>
  <c r="CE566" i="1" s="1"/>
  <c r="CF566" i="1" s="1"/>
  <c r="CG566" i="1" s="1"/>
  <c r="CH566" i="1" s="1"/>
  <c r="CI566" i="1" s="1"/>
  <c r="CJ566" i="1" s="1"/>
  <c r="CK566" i="1" s="1"/>
  <c r="CL566" i="1" s="1"/>
  <c r="CM566" i="1" s="1"/>
  <c r="CN566" i="1" s="1"/>
  <c r="CO566" i="1" s="1"/>
  <c r="CP566" i="1" s="1"/>
  <c r="CQ566" i="1" s="1"/>
  <c r="CR566" i="1" s="1"/>
  <c r="CS566" i="1" s="1"/>
  <c r="CT566" i="1" s="1"/>
  <c r="CU566" i="1" s="1"/>
  <c r="CV566" i="1" s="1"/>
  <c r="CW566" i="1" s="1"/>
  <c r="CX566" i="1" s="1"/>
  <c r="CY566" i="1" s="1"/>
  <c r="CZ566" i="1" s="1"/>
  <c r="BQ582" i="1"/>
  <c r="BR582" i="1" s="1"/>
  <c r="BS582" i="1" s="1"/>
  <c r="BT582" i="1" s="1"/>
  <c r="BU582" i="1" s="1"/>
  <c r="BV582" i="1" s="1"/>
  <c r="BW582" i="1" s="1"/>
  <c r="BX582" i="1" s="1"/>
  <c r="BY582" i="1" s="1"/>
  <c r="BZ582" i="1" s="1"/>
  <c r="CA582" i="1" s="1"/>
  <c r="CB582" i="1" s="1"/>
  <c r="CC582" i="1" s="1"/>
  <c r="CD582" i="1" s="1"/>
  <c r="CE582" i="1" s="1"/>
  <c r="CF582" i="1" s="1"/>
  <c r="CG582" i="1" s="1"/>
  <c r="CH582" i="1" s="1"/>
  <c r="CI582" i="1" s="1"/>
  <c r="CJ582" i="1" s="1"/>
  <c r="CK582" i="1" s="1"/>
  <c r="CL582" i="1" s="1"/>
  <c r="CM582" i="1" s="1"/>
  <c r="CN582" i="1" s="1"/>
  <c r="CO582" i="1" s="1"/>
  <c r="CP582" i="1" s="1"/>
  <c r="CQ582" i="1" s="1"/>
  <c r="CR582" i="1" s="1"/>
  <c r="CS582" i="1" s="1"/>
  <c r="CT582" i="1" s="1"/>
  <c r="CU582" i="1" s="1"/>
  <c r="CV582" i="1" s="1"/>
  <c r="CW582" i="1" s="1"/>
  <c r="CX582" i="1" s="1"/>
  <c r="CY582" i="1" s="1"/>
  <c r="CZ582" i="1" s="1"/>
  <c r="BQ634" i="1"/>
  <c r="BR634" i="1" s="1"/>
  <c r="BS634" i="1" s="1"/>
  <c r="BT634" i="1" s="1"/>
  <c r="BU634" i="1" s="1"/>
  <c r="BV634" i="1" s="1"/>
  <c r="BW634" i="1" s="1"/>
  <c r="BX634" i="1" s="1"/>
  <c r="BY634" i="1" s="1"/>
  <c r="BZ634" i="1" s="1"/>
  <c r="CA634" i="1" s="1"/>
  <c r="CB634" i="1" s="1"/>
  <c r="CC634" i="1" s="1"/>
  <c r="CD634" i="1" s="1"/>
  <c r="CE634" i="1" s="1"/>
  <c r="CF634" i="1" s="1"/>
  <c r="CG634" i="1" s="1"/>
  <c r="CH634" i="1" s="1"/>
  <c r="CI634" i="1" s="1"/>
  <c r="CJ634" i="1" s="1"/>
  <c r="CK634" i="1" s="1"/>
  <c r="CL634" i="1" s="1"/>
  <c r="CM634" i="1" s="1"/>
  <c r="CN634" i="1" s="1"/>
  <c r="CO634" i="1" s="1"/>
  <c r="CP634" i="1" s="1"/>
  <c r="CQ634" i="1" s="1"/>
  <c r="CR634" i="1" s="1"/>
  <c r="CS634" i="1" s="1"/>
  <c r="CT634" i="1" s="1"/>
  <c r="CU634" i="1" s="1"/>
  <c r="CV634" i="1" s="1"/>
  <c r="CW634" i="1" s="1"/>
  <c r="CX634" i="1" s="1"/>
  <c r="CY634" i="1" s="1"/>
  <c r="CZ634" i="1" s="1"/>
  <c r="BQ654" i="1"/>
  <c r="BR654" i="1" s="1"/>
  <c r="BS654" i="1" s="1"/>
  <c r="BT654" i="1" s="1"/>
  <c r="BU654" i="1" s="1"/>
  <c r="BV654" i="1" s="1"/>
  <c r="BW654" i="1" s="1"/>
  <c r="BX654" i="1" s="1"/>
  <c r="BQ700" i="1"/>
  <c r="BR700" i="1" s="1"/>
  <c r="BS700" i="1" s="1"/>
  <c r="BT700" i="1" s="1"/>
  <c r="BU700" i="1" s="1"/>
  <c r="BV700" i="1" s="1"/>
  <c r="BW700" i="1" s="1"/>
  <c r="BX700" i="1" s="1"/>
  <c r="BY700" i="1" s="1"/>
  <c r="BZ700" i="1" s="1"/>
  <c r="CA700" i="1" s="1"/>
  <c r="CB700" i="1" s="1"/>
  <c r="CC700" i="1" s="1"/>
  <c r="CD700" i="1" s="1"/>
  <c r="CE700" i="1" s="1"/>
  <c r="CF700" i="1" s="1"/>
  <c r="CG700" i="1" s="1"/>
  <c r="CH700" i="1" s="1"/>
  <c r="CI700" i="1" s="1"/>
  <c r="CJ700" i="1" s="1"/>
  <c r="CK700" i="1" s="1"/>
  <c r="CL700" i="1" s="1"/>
  <c r="CM700" i="1" s="1"/>
  <c r="CN700" i="1" s="1"/>
  <c r="CO700" i="1" s="1"/>
  <c r="CP700" i="1" s="1"/>
  <c r="CQ700" i="1" s="1"/>
  <c r="CR700" i="1" s="1"/>
  <c r="CS700" i="1" s="1"/>
  <c r="CT700" i="1" s="1"/>
  <c r="CU700" i="1" s="1"/>
  <c r="CV700" i="1" s="1"/>
  <c r="CW700" i="1" s="1"/>
  <c r="CX700" i="1" s="1"/>
  <c r="CY700" i="1" s="1"/>
  <c r="CZ700" i="1" s="1"/>
  <c r="BQ704" i="1"/>
  <c r="BR704" i="1" s="1"/>
  <c r="BS704" i="1" s="1"/>
  <c r="BT704" i="1" s="1"/>
  <c r="BU704" i="1" s="1"/>
  <c r="BV704" i="1" s="1"/>
  <c r="BW704" i="1" s="1"/>
  <c r="BX704" i="1" s="1"/>
  <c r="BY704" i="1" s="1"/>
  <c r="BZ704" i="1" s="1"/>
  <c r="CA704" i="1" s="1"/>
  <c r="CB704" i="1" s="1"/>
  <c r="CC704" i="1" s="1"/>
  <c r="CD704" i="1" s="1"/>
  <c r="CE704" i="1" s="1"/>
  <c r="CF704" i="1" s="1"/>
  <c r="CG704" i="1" s="1"/>
  <c r="CH704" i="1" s="1"/>
  <c r="CI704" i="1" s="1"/>
  <c r="CJ704" i="1" s="1"/>
  <c r="CK704" i="1" s="1"/>
  <c r="CL704" i="1" s="1"/>
  <c r="CM704" i="1" s="1"/>
  <c r="CN704" i="1" s="1"/>
  <c r="CO704" i="1" s="1"/>
  <c r="CP704" i="1" s="1"/>
  <c r="CQ704" i="1" s="1"/>
  <c r="CR704" i="1" s="1"/>
  <c r="CS704" i="1" s="1"/>
  <c r="CT704" i="1" s="1"/>
  <c r="CU704" i="1" s="1"/>
  <c r="CV704" i="1" s="1"/>
  <c r="CW704" i="1" s="1"/>
  <c r="CX704" i="1" s="1"/>
  <c r="CY704" i="1" s="1"/>
  <c r="CZ704" i="1" s="1"/>
  <c r="BQ708" i="1"/>
  <c r="BR708" i="1" s="1"/>
  <c r="BS708" i="1" s="1"/>
  <c r="BT708" i="1" s="1"/>
  <c r="BU708" i="1" s="1"/>
  <c r="BV708" i="1" s="1"/>
  <c r="BW708" i="1" s="1"/>
  <c r="BX708" i="1" s="1"/>
  <c r="BY708" i="1" s="1"/>
  <c r="BZ708" i="1" s="1"/>
  <c r="CA708" i="1" s="1"/>
  <c r="CB708" i="1" s="1"/>
  <c r="CC708" i="1" s="1"/>
  <c r="CD708" i="1" s="1"/>
  <c r="CE708" i="1" s="1"/>
  <c r="CF708" i="1" s="1"/>
  <c r="CG708" i="1" s="1"/>
  <c r="CH708" i="1" s="1"/>
  <c r="CI708" i="1" s="1"/>
  <c r="CJ708" i="1" s="1"/>
  <c r="CK708" i="1" s="1"/>
  <c r="CL708" i="1" s="1"/>
  <c r="CM708" i="1" s="1"/>
  <c r="CN708" i="1" s="1"/>
  <c r="CO708" i="1" s="1"/>
  <c r="CP708" i="1" s="1"/>
  <c r="CQ708" i="1" s="1"/>
  <c r="CR708" i="1" s="1"/>
  <c r="CS708" i="1" s="1"/>
  <c r="CT708" i="1" s="1"/>
  <c r="CU708" i="1" s="1"/>
  <c r="CV708" i="1" s="1"/>
  <c r="CW708" i="1" s="1"/>
  <c r="CX708" i="1" s="1"/>
  <c r="CY708" i="1" s="1"/>
  <c r="CZ708" i="1" s="1"/>
  <c r="BQ714" i="1"/>
  <c r="BR714" i="1" s="1"/>
  <c r="BS714" i="1" s="1"/>
  <c r="BT714" i="1" s="1"/>
  <c r="BU714" i="1" s="1"/>
  <c r="BV714" i="1" s="1"/>
  <c r="BW714" i="1" s="1"/>
  <c r="BX714" i="1" s="1"/>
  <c r="BY714" i="1" s="1"/>
  <c r="BZ714" i="1" s="1"/>
  <c r="CA714" i="1" s="1"/>
  <c r="CB714" i="1" s="1"/>
  <c r="CC714" i="1" s="1"/>
  <c r="CD714" i="1" s="1"/>
  <c r="CE714" i="1" s="1"/>
  <c r="CF714" i="1" s="1"/>
  <c r="CG714" i="1" s="1"/>
  <c r="CH714" i="1" s="1"/>
  <c r="CI714" i="1" s="1"/>
  <c r="CJ714" i="1" s="1"/>
  <c r="CK714" i="1" s="1"/>
  <c r="CL714" i="1" s="1"/>
  <c r="CM714" i="1" s="1"/>
  <c r="CN714" i="1" s="1"/>
  <c r="CO714" i="1" s="1"/>
  <c r="CP714" i="1" s="1"/>
  <c r="CQ714" i="1" s="1"/>
  <c r="CR714" i="1" s="1"/>
  <c r="CS714" i="1" s="1"/>
  <c r="CT714" i="1" s="1"/>
  <c r="CU714" i="1" s="1"/>
  <c r="CV714" i="1" s="1"/>
  <c r="CW714" i="1" s="1"/>
  <c r="CX714" i="1" s="1"/>
  <c r="CY714" i="1" s="1"/>
  <c r="CZ714" i="1" s="1"/>
  <c r="BQ726" i="1"/>
  <c r="BR726" i="1" s="1"/>
  <c r="BS726" i="1" s="1"/>
  <c r="BT726" i="1" s="1"/>
  <c r="BU726" i="1" s="1"/>
  <c r="BV726" i="1" s="1"/>
  <c r="BW726" i="1" s="1"/>
  <c r="BX726" i="1" s="1"/>
  <c r="BY726" i="1" s="1"/>
  <c r="BZ726" i="1" s="1"/>
  <c r="CA726" i="1" s="1"/>
  <c r="CB726" i="1" s="1"/>
  <c r="CC726" i="1" s="1"/>
  <c r="CD726" i="1" s="1"/>
  <c r="CE726" i="1" s="1"/>
  <c r="CF726" i="1" s="1"/>
  <c r="CG726" i="1" s="1"/>
  <c r="CH726" i="1" s="1"/>
  <c r="CI726" i="1" s="1"/>
  <c r="CJ726" i="1" s="1"/>
  <c r="CK726" i="1" s="1"/>
  <c r="CL726" i="1" s="1"/>
  <c r="CM726" i="1" s="1"/>
  <c r="CN726" i="1" s="1"/>
  <c r="CO726" i="1" s="1"/>
  <c r="CP726" i="1" s="1"/>
  <c r="CQ726" i="1" s="1"/>
  <c r="CR726" i="1" s="1"/>
  <c r="CS726" i="1" s="1"/>
  <c r="CT726" i="1" s="1"/>
  <c r="CU726" i="1" s="1"/>
  <c r="CV726" i="1" s="1"/>
  <c r="CW726" i="1" s="1"/>
  <c r="CX726" i="1" s="1"/>
  <c r="CY726" i="1" s="1"/>
  <c r="CZ726" i="1" s="1"/>
  <c r="BQ731" i="1"/>
  <c r="BR731" i="1" s="1"/>
  <c r="BS731" i="1" s="1"/>
  <c r="BT731" i="1" s="1"/>
  <c r="BU731" i="1" s="1"/>
  <c r="BV731" i="1" s="1"/>
  <c r="BW731" i="1" s="1"/>
  <c r="BX731" i="1" s="1"/>
  <c r="BY731" i="1" s="1"/>
  <c r="BZ731" i="1" s="1"/>
  <c r="CA731" i="1" s="1"/>
  <c r="CB731" i="1" s="1"/>
  <c r="CC731" i="1" s="1"/>
  <c r="CD731" i="1" s="1"/>
  <c r="CE731" i="1" s="1"/>
  <c r="CF731" i="1" s="1"/>
  <c r="CG731" i="1" s="1"/>
  <c r="CH731" i="1" s="1"/>
  <c r="CI731" i="1" s="1"/>
  <c r="CJ731" i="1" s="1"/>
  <c r="CK731" i="1" s="1"/>
  <c r="CL731" i="1" s="1"/>
  <c r="CM731" i="1" s="1"/>
  <c r="CN731" i="1" s="1"/>
  <c r="CO731" i="1" s="1"/>
  <c r="CP731" i="1" s="1"/>
  <c r="CQ731" i="1" s="1"/>
  <c r="CR731" i="1" s="1"/>
  <c r="CS731" i="1" s="1"/>
  <c r="CT731" i="1" s="1"/>
  <c r="CU731" i="1" s="1"/>
  <c r="CV731" i="1" s="1"/>
  <c r="CW731" i="1" s="1"/>
  <c r="CX731" i="1" s="1"/>
  <c r="CY731" i="1" s="1"/>
  <c r="CZ731" i="1" s="1"/>
  <c r="BQ732" i="1"/>
  <c r="BR732" i="1" s="1"/>
  <c r="BS732" i="1" s="1"/>
  <c r="BT732" i="1" s="1"/>
  <c r="BU732" i="1" s="1"/>
  <c r="BV732" i="1" s="1"/>
  <c r="BW732" i="1" s="1"/>
  <c r="BX732" i="1" s="1"/>
  <c r="BY732" i="1" s="1"/>
  <c r="BZ732" i="1" s="1"/>
  <c r="CA732" i="1" s="1"/>
  <c r="CB732" i="1" s="1"/>
  <c r="CC732" i="1" s="1"/>
  <c r="CD732" i="1" s="1"/>
  <c r="CE732" i="1" s="1"/>
  <c r="CF732" i="1" s="1"/>
  <c r="CG732" i="1" s="1"/>
  <c r="CH732" i="1" s="1"/>
  <c r="CI732" i="1" s="1"/>
  <c r="CJ732" i="1" s="1"/>
  <c r="CK732" i="1" s="1"/>
  <c r="CL732" i="1" s="1"/>
  <c r="CM732" i="1" s="1"/>
  <c r="CN732" i="1" s="1"/>
  <c r="CO732" i="1" s="1"/>
  <c r="CP732" i="1" s="1"/>
  <c r="CQ732" i="1" s="1"/>
  <c r="CR732" i="1" s="1"/>
  <c r="CS732" i="1" s="1"/>
  <c r="CT732" i="1" s="1"/>
  <c r="CU732" i="1" s="1"/>
  <c r="CV732" i="1" s="1"/>
  <c r="CW732" i="1" s="1"/>
  <c r="CX732" i="1" s="1"/>
  <c r="CY732" i="1" s="1"/>
  <c r="CZ732" i="1" s="1"/>
  <c r="BQ755" i="1"/>
  <c r="BR755" i="1" s="1"/>
  <c r="BS755" i="1" s="1"/>
  <c r="BT755" i="1" s="1"/>
  <c r="BU755" i="1" s="1"/>
  <c r="BV755" i="1" s="1"/>
  <c r="BW755" i="1" s="1"/>
  <c r="BX755" i="1" s="1"/>
  <c r="BY755" i="1" s="1"/>
  <c r="BZ755" i="1" s="1"/>
  <c r="CA755" i="1" s="1"/>
  <c r="CB755" i="1" s="1"/>
  <c r="CC755" i="1" s="1"/>
  <c r="CD755" i="1" s="1"/>
  <c r="CE755" i="1" s="1"/>
  <c r="CF755" i="1" s="1"/>
  <c r="CG755" i="1" s="1"/>
  <c r="CH755" i="1" s="1"/>
  <c r="CI755" i="1" s="1"/>
  <c r="CJ755" i="1" s="1"/>
  <c r="CK755" i="1" s="1"/>
  <c r="CL755" i="1" s="1"/>
  <c r="CM755" i="1" s="1"/>
  <c r="CN755" i="1" s="1"/>
  <c r="CO755" i="1" s="1"/>
  <c r="CP755" i="1" s="1"/>
  <c r="CQ755" i="1" s="1"/>
  <c r="CR755" i="1" s="1"/>
  <c r="CS755" i="1" s="1"/>
  <c r="CT755" i="1" s="1"/>
  <c r="CU755" i="1" s="1"/>
  <c r="CV755" i="1" s="1"/>
  <c r="CW755" i="1" s="1"/>
  <c r="CX755" i="1" s="1"/>
  <c r="CY755" i="1" s="1"/>
  <c r="CZ755" i="1" s="1"/>
  <c r="BQ764" i="1"/>
  <c r="BR764" i="1" s="1"/>
  <c r="BS764" i="1" s="1"/>
  <c r="BT764" i="1" s="1"/>
  <c r="BU764" i="1" s="1"/>
  <c r="BV764" i="1" s="1"/>
  <c r="BW764" i="1" s="1"/>
  <c r="BX764" i="1" s="1"/>
  <c r="BY764" i="1" s="1"/>
  <c r="BZ764" i="1" s="1"/>
  <c r="CA764" i="1" s="1"/>
  <c r="CB764" i="1" s="1"/>
  <c r="CC764" i="1" s="1"/>
  <c r="CD764" i="1" s="1"/>
  <c r="CE764" i="1" s="1"/>
  <c r="CF764" i="1" s="1"/>
  <c r="CG764" i="1" s="1"/>
  <c r="CH764" i="1" s="1"/>
  <c r="CI764" i="1" s="1"/>
  <c r="CJ764" i="1" s="1"/>
  <c r="CK764" i="1" s="1"/>
  <c r="CL764" i="1" s="1"/>
  <c r="CM764" i="1" s="1"/>
  <c r="CN764" i="1" s="1"/>
  <c r="CO764" i="1" s="1"/>
  <c r="CP764" i="1" s="1"/>
  <c r="CQ764" i="1" s="1"/>
  <c r="CR764" i="1" s="1"/>
  <c r="CS764" i="1" s="1"/>
  <c r="CT764" i="1" s="1"/>
  <c r="CU764" i="1" s="1"/>
  <c r="CV764" i="1" s="1"/>
  <c r="CW764" i="1" s="1"/>
  <c r="CX764" i="1" s="1"/>
  <c r="CY764" i="1" s="1"/>
  <c r="CZ764" i="1" s="1"/>
  <c r="BQ772" i="1"/>
  <c r="BR772" i="1" s="1"/>
  <c r="BS772" i="1" s="1"/>
  <c r="BT772" i="1" s="1"/>
  <c r="BU772" i="1" s="1"/>
  <c r="BV772" i="1" s="1"/>
  <c r="BW772" i="1" s="1"/>
  <c r="BX772" i="1" s="1"/>
  <c r="BY772" i="1" s="1"/>
  <c r="BZ772" i="1" s="1"/>
  <c r="CA772" i="1" s="1"/>
  <c r="CB772" i="1" s="1"/>
  <c r="CC772" i="1" s="1"/>
  <c r="CD772" i="1" s="1"/>
  <c r="CE772" i="1" s="1"/>
  <c r="CF772" i="1" s="1"/>
  <c r="CG772" i="1" s="1"/>
  <c r="CH772" i="1" s="1"/>
  <c r="CI772" i="1" s="1"/>
  <c r="CJ772" i="1" s="1"/>
  <c r="CK772" i="1" s="1"/>
  <c r="CL772" i="1" s="1"/>
  <c r="CM772" i="1" s="1"/>
  <c r="CN772" i="1" s="1"/>
  <c r="CO772" i="1" s="1"/>
  <c r="CP772" i="1" s="1"/>
  <c r="CQ772" i="1" s="1"/>
  <c r="CR772" i="1" s="1"/>
  <c r="CS772" i="1" s="1"/>
  <c r="CT772" i="1" s="1"/>
  <c r="CU772" i="1" s="1"/>
  <c r="CV772" i="1" s="1"/>
  <c r="CW772" i="1" s="1"/>
  <c r="CX772" i="1" s="1"/>
  <c r="CY772" i="1" s="1"/>
  <c r="CZ772" i="1" s="1"/>
  <c r="BQ779" i="1"/>
  <c r="BR779" i="1" s="1"/>
  <c r="BS779" i="1" s="1"/>
  <c r="BT779" i="1" s="1"/>
  <c r="BU779" i="1" s="1"/>
  <c r="BV779" i="1" s="1"/>
  <c r="BW779" i="1" s="1"/>
  <c r="BX779" i="1" s="1"/>
  <c r="BY779" i="1" s="1"/>
  <c r="BZ779" i="1" s="1"/>
  <c r="CA779" i="1" s="1"/>
  <c r="CB779" i="1" s="1"/>
  <c r="CC779" i="1" s="1"/>
  <c r="CD779" i="1" s="1"/>
  <c r="CE779" i="1" s="1"/>
  <c r="CF779" i="1" s="1"/>
  <c r="CG779" i="1" s="1"/>
  <c r="CH779" i="1" s="1"/>
  <c r="CI779" i="1" s="1"/>
  <c r="CJ779" i="1" s="1"/>
  <c r="CK779" i="1" s="1"/>
  <c r="CL779" i="1" s="1"/>
  <c r="CM779" i="1" s="1"/>
  <c r="CN779" i="1" s="1"/>
  <c r="CO779" i="1" s="1"/>
  <c r="CP779" i="1" s="1"/>
  <c r="CQ779" i="1" s="1"/>
  <c r="CR779" i="1" s="1"/>
  <c r="CS779" i="1" s="1"/>
  <c r="CT779" i="1" s="1"/>
  <c r="CU779" i="1" s="1"/>
  <c r="CV779" i="1" s="1"/>
  <c r="CW779" i="1" s="1"/>
  <c r="CX779" i="1" s="1"/>
  <c r="CY779" i="1" s="1"/>
  <c r="CZ779" i="1" s="1"/>
  <c r="BQ788" i="1"/>
  <c r="BR788" i="1" s="1"/>
  <c r="BS788" i="1" s="1"/>
  <c r="BT788" i="1" s="1"/>
  <c r="BU788" i="1" s="1"/>
  <c r="BV788" i="1" s="1"/>
  <c r="BW788" i="1" s="1"/>
  <c r="BX788" i="1" s="1"/>
  <c r="BY788" i="1" s="1"/>
  <c r="BZ788" i="1" s="1"/>
  <c r="CA788" i="1" s="1"/>
  <c r="CB788" i="1" s="1"/>
  <c r="CC788" i="1" s="1"/>
  <c r="CD788" i="1" s="1"/>
  <c r="CE788" i="1" s="1"/>
  <c r="CF788" i="1" s="1"/>
  <c r="CG788" i="1" s="1"/>
  <c r="CH788" i="1" s="1"/>
  <c r="CI788" i="1" s="1"/>
  <c r="CJ788" i="1" s="1"/>
  <c r="CK788" i="1" s="1"/>
  <c r="CL788" i="1" s="1"/>
  <c r="CM788" i="1" s="1"/>
  <c r="CN788" i="1" s="1"/>
  <c r="CO788" i="1" s="1"/>
  <c r="CP788" i="1" s="1"/>
  <c r="CQ788" i="1" s="1"/>
  <c r="CR788" i="1" s="1"/>
  <c r="CS788" i="1" s="1"/>
  <c r="CT788" i="1" s="1"/>
  <c r="CU788" i="1" s="1"/>
  <c r="CV788" i="1" s="1"/>
  <c r="CW788" i="1" s="1"/>
  <c r="CX788" i="1" s="1"/>
  <c r="CY788" i="1" s="1"/>
  <c r="CZ788" i="1" s="1"/>
  <c r="BQ796" i="1"/>
  <c r="BR796" i="1" s="1"/>
  <c r="BS796" i="1" s="1"/>
  <c r="BT796" i="1" s="1"/>
  <c r="BU796" i="1" s="1"/>
  <c r="BV796" i="1" s="1"/>
  <c r="BW796" i="1" s="1"/>
  <c r="BX796" i="1" s="1"/>
  <c r="BY796" i="1" s="1"/>
  <c r="BZ796" i="1" s="1"/>
  <c r="CA796" i="1" s="1"/>
  <c r="CB796" i="1" s="1"/>
  <c r="CC796" i="1" s="1"/>
  <c r="CD796" i="1" s="1"/>
  <c r="CE796" i="1" s="1"/>
  <c r="CF796" i="1" s="1"/>
  <c r="CG796" i="1" s="1"/>
  <c r="CH796" i="1" s="1"/>
  <c r="CI796" i="1" s="1"/>
  <c r="CJ796" i="1" s="1"/>
  <c r="CK796" i="1" s="1"/>
  <c r="CL796" i="1" s="1"/>
  <c r="CM796" i="1" s="1"/>
  <c r="CN796" i="1" s="1"/>
  <c r="CO796" i="1" s="1"/>
  <c r="CP796" i="1" s="1"/>
  <c r="CQ796" i="1" s="1"/>
  <c r="CR796" i="1" s="1"/>
  <c r="CS796" i="1" s="1"/>
  <c r="CT796" i="1" s="1"/>
  <c r="CU796" i="1" s="1"/>
  <c r="CV796" i="1" s="1"/>
  <c r="CW796" i="1" s="1"/>
  <c r="CX796" i="1" s="1"/>
  <c r="CY796" i="1" s="1"/>
  <c r="CZ796" i="1" s="1"/>
  <c r="BQ820" i="1"/>
  <c r="BR820" i="1" s="1"/>
  <c r="BS820" i="1" s="1"/>
  <c r="BT820" i="1" s="1"/>
  <c r="BU820" i="1" s="1"/>
  <c r="BV820" i="1" s="1"/>
  <c r="BW820" i="1" s="1"/>
  <c r="BX820" i="1" s="1"/>
  <c r="BY820" i="1" s="1"/>
  <c r="BZ820" i="1" s="1"/>
  <c r="CA820" i="1" s="1"/>
  <c r="CB820" i="1" s="1"/>
  <c r="CC820" i="1" s="1"/>
  <c r="CD820" i="1" s="1"/>
  <c r="CE820" i="1" s="1"/>
  <c r="CF820" i="1" s="1"/>
  <c r="CG820" i="1" s="1"/>
  <c r="CH820" i="1" s="1"/>
  <c r="CI820" i="1" s="1"/>
  <c r="CJ820" i="1" s="1"/>
  <c r="CK820" i="1" s="1"/>
  <c r="CL820" i="1" s="1"/>
  <c r="CM820" i="1" s="1"/>
  <c r="CN820" i="1" s="1"/>
  <c r="CO820" i="1" s="1"/>
  <c r="CP820" i="1" s="1"/>
  <c r="CQ820" i="1" s="1"/>
  <c r="CR820" i="1" s="1"/>
  <c r="CS820" i="1" s="1"/>
  <c r="CT820" i="1" s="1"/>
  <c r="CU820" i="1" s="1"/>
  <c r="CV820" i="1" s="1"/>
  <c r="CW820" i="1" s="1"/>
  <c r="CX820" i="1" s="1"/>
  <c r="CY820" i="1" s="1"/>
  <c r="CZ820" i="1" s="1"/>
  <c r="BQ829" i="1"/>
  <c r="BR829" i="1" s="1"/>
  <c r="BS829" i="1" s="1"/>
  <c r="BT829" i="1" s="1"/>
  <c r="BU829" i="1" s="1"/>
  <c r="BV829" i="1" s="1"/>
  <c r="BW829" i="1" s="1"/>
  <c r="BX829" i="1" s="1"/>
  <c r="BY829" i="1" s="1"/>
  <c r="BZ829" i="1" s="1"/>
  <c r="CA829" i="1" s="1"/>
  <c r="CB829" i="1" s="1"/>
  <c r="CC829" i="1" s="1"/>
  <c r="CD829" i="1" s="1"/>
  <c r="CE829" i="1" s="1"/>
  <c r="CF829" i="1" s="1"/>
  <c r="CG829" i="1" s="1"/>
  <c r="CH829" i="1" s="1"/>
  <c r="CI829" i="1" s="1"/>
  <c r="CJ829" i="1" s="1"/>
  <c r="CK829" i="1" s="1"/>
  <c r="CL829" i="1" s="1"/>
  <c r="CM829" i="1" s="1"/>
  <c r="CN829" i="1" s="1"/>
  <c r="CO829" i="1" s="1"/>
  <c r="CP829" i="1" s="1"/>
  <c r="CQ829" i="1" s="1"/>
  <c r="CR829" i="1" s="1"/>
  <c r="CS829" i="1" s="1"/>
  <c r="CT829" i="1" s="1"/>
  <c r="CU829" i="1" s="1"/>
  <c r="CV829" i="1" s="1"/>
  <c r="CW829" i="1" s="1"/>
  <c r="CX829" i="1" s="1"/>
  <c r="CY829" i="1" s="1"/>
  <c r="CZ829" i="1" s="1"/>
  <c r="BQ838" i="1"/>
  <c r="BR838" i="1" s="1"/>
  <c r="BS838" i="1" s="1"/>
  <c r="BT838" i="1" s="1"/>
  <c r="BU838" i="1" s="1"/>
  <c r="BV838" i="1" s="1"/>
  <c r="BW838" i="1" s="1"/>
  <c r="BX838" i="1" s="1"/>
  <c r="BY838" i="1" s="1"/>
  <c r="BZ838" i="1" s="1"/>
  <c r="CA838" i="1" s="1"/>
  <c r="CB838" i="1" s="1"/>
  <c r="CC838" i="1" s="1"/>
  <c r="CD838" i="1" s="1"/>
  <c r="CE838" i="1" s="1"/>
  <c r="CF838" i="1" s="1"/>
  <c r="CG838" i="1" s="1"/>
  <c r="CH838" i="1" s="1"/>
  <c r="CI838" i="1" s="1"/>
  <c r="CJ838" i="1" s="1"/>
  <c r="CK838" i="1" s="1"/>
  <c r="CL838" i="1" s="1"/>
  <c r="CM838" i="1" s="1"/>
  <c r="CN838" i="1" s="1"/>
  <c r="CO838" i="1" s="1"/>
  <c r="CP838" i="1" s="1"/>
  <c r="CQ838" i="1" s="1"/>
  <c r="CR838" i="1" s="1"/>
  <c r="CS838" i="1" s="1"/>
  <c r="CT838" i="1" s="1"/>
  <c r="CU838" i="1" s="1"/>
  <c r="CV838" i="1" s="1"/>
  <c r="CW838" i="1" s="1"/>
  <c r="CX838" i="1" s="1"/>
  <c r="CY838" i="1" s="1"/>
  <c r="CZ838" i="1" s="1"/>
  <c r="BQ841" i="1"/>
  <c r="BR841" i="1" s="1"/>
  <c r="BS841" i="1" s="1"/>
  <c r="BT841" i="1" s="1"/>
  <c r="BU841" i="1" s="1"/>
  <c r="BV841" i="1" s="1"/>
  <c r="BW841" i="1" s="1"/>
  <c r="BX841" i="1" s="1"/>
  <c r="BY841" i="1" s="1"/>
  <c r="BZ841" i="1" s="1"/>
  <c r="CA841" i="1" s="1"/>
  <c r="CB841" i="1" s="1"/>
  <c r="CC841" i="1" s="1"/>
  <c r="CD841" i="1" s="1"/>
  <c r="CE841" i="1" s="1"/>
  <c r="CF841" i="1" s="1"/>
  <c r="CG841" i="1" s="1"/>
  <c r="CH841" i="1" s="1"/>
  <c r="CI841" i="1" s="1"/>
  <c r="CJ841" i="1" s="1"/>
  <c r="CK841" i="1" s="1"/>
  <c r="CL841" i="1" s="1"/>
  <c r="CM841" i="1" s="1"/>
  <c r="CN841" i="1" s="1"/>
  <c r="CO841" i="1" s="1"/>
  <c r="CP841" i="1" s="1"/>
  <c r="CQ841" i="1" s="1"/>
  <c r="CR841" i="1" s="1"/>
  <c r="CS841" i="1" s="1"/>
  <c r="CT841" i="1" s="1"/>
  <c r="CU841" i="1" s="1"/>
  <c r="CV841" i="1" s="1"/>
  <c r="CW841" i="1" s="1"/>
  <c r="CX841" i="1" s="1"/>
  <c r="CY841" i="1" s="1"/>
  <c r="CZ841" i="1" s="1"/>
  <c r="BQ858" i="1"/>
  <c r="BR858" i="1" s="1"/>
  <c r="BS858" i="1" s="1"/>
  <c r="BT858" i="1" s="1"/>
  <c r="BU858" i="1" s="1"/>
  <c r="BV858" i="1" s="1"/>
  <c r="BW858" i="1" s="1"/>
  <c r="BX858" i="1" s="1"/>
  <c r="BY858" i="1" s="1"/>
  <c r="BZ858" i="1" s="1"/>
  <c r="CA858" i="1" s="1"/>
  <c r="CB858" i="1" s="1"/>
  <c r="CC858" i="1" s="1"/>
  <c r="CD858" i="1" s="1"/>
  <c r="CE858" i="1" s="1"/>
  <c r="CF858" i="1" s="1"/>
  <c r="CG858" i="1" s="1"/>
  <c r="CH858" i="1" s="1"/>
  <c r="CI858" i="1" s="1"/>
  <c r="CJ858" i="1" s="1"/>
  <c r="CK858" i="1" s="1"/>
  <c r="CL858" i="1" s="1"/>
  <c r="CM858" i="1" s="1"/>
  <c r="CN858" i="1" s="1"/>
  <c r="CO858" i="1" s="1"/>
  <c r="CP858" i="1" s="1"/>
  <c r="CQ858" i="1" s="1"/>
  <c r="CR858" i="1" s="1"/>
  <c r="CS858" i="1" s="1"/>
  <c r="CT858" i="1" s="1"/>
  <c r="CU858" i="1" s="1"/>
  <c r="CV858" i="1" s="1"/>
  <c r="CW858" i="1" s="1"/>
  <c r="CX858" i="1" s="1"/>
  <c r="CY858" i="1" s="1"/>
  <c r="CZ858" i="1" s="1"/>
  <c r="BQ871" i="1"/>
  <c r="BR871" i="1" s="1"/>
  <c r="BS871" i="1" s="1"/>
  <c r="BT871" i="1" s="1"/>
  <c r="BU871" i="1" s="1"/>
  <c r="BV871" i="1" s="1"/>
  <c r="BW871" i="1" s="1"/>
  <c r="BX871" i="1" s="1"/>
  <c r="BY871" i="1" s="1"/>
  <c r="BZ871" i="1" s="1"/>
  <c r="CA871" i="1" s="1"/>
  <c r="CB871" i="1" s="1"/>
  <c r="CC871" i="1" s="1"/>
  <c r="CD871" i="1" s="1"/>
  <c r="CE871" i="1" s="1"/>
  <c r="CF871" i="1" s="1"/>
  <c r="CG871" i="1" s="1"/>
  <c r="CH871" i="1" s="1"/>
  <c r="CI871" i="1" s="1"/>
  <c r="CJ871" i="1" s="1"/>
  <c r="CK871" i="1" s="1"/>
  <c r="CL871" i="1" s="1"/>
  <c r="CM871" i="1" s="1"/>
  <c r="CN871" i="1" s="1"/>
  <c r="CO871" i="1" s="1"/>
  <c r="CP871" i="1" s="1"/>
  <c r="CQ871" i="1" s="1"/>
  <c r="CR871" i="1" s="1"/>
  <c r="CS871" i="1" s="1"/>
  <c r="CT871" i="1" s="1"/>
  <c r="CU871" i="1" s="1"/>
  <c r="CV871" i="1" s="1"/>
  <c r="CW871" i="1" s="1"/>
  <c r="CX871" i="1" s="1"/>
  <c r="CY871" i="1" s="1"/>
  <c r="CZ871" i="1" s="1"/>
  <c r="BQ911" i="1"/>
  <c r="BR911" i="1" s="1"/>
  <c r="BS911" i="1" s="1"/>
  <c r="BT911" i="1" s="1"/>
  <c r="BU911" i="1" s="1"/>
  <c r="BV911" i="1" s="1"/>
  <c r="BW911" i="1" s="1"/>
  <c r="BX911" i="1" s="1"/>
  <c r="BY911" i="1" s="1"/>
  <c r="BZ911" i="1" s="1"/>
  <c r="CA911" i="1" s="1"/>
  <c r="CB911" i="1" s="1"/>
  <c r="CC911" i="1" s="1"/>
  <c r="CD911" i="1" s="1"/>
  <c r="CE911" i="1" s="1"/>
  <c r="CF911" i="1" s="1"/>
  <c r="CG911" i="1" s="1"/>
  <c r="CH911" i="1" s="1"/>
  <c r="CI911" i="1" s="1"/>
  <c r="CJ911" i="1" s="1"/>
  <c r="CK911" i="1" s="1"/>
  <c r="CL911" i="1" s="1"/>
  <c r="CM911" i="1" s="1"/>
  <c r="CN911" i="1" s="1"/>
  <c r="CO911" i="1" s="1"/>
  <c r="CP911" i="1" s="1"/>
  <c r="CQ911" i="1" s="1"/>
  <c r="CR911" i="1" s="1"/>
  <c r="CS911" i="1" s="1"/>
  <c r="CT911" i="1" s="1"/>
  <c r="CU911" i="1" s="1"/>
  <c r="CV911" i="1" s="1"/>
  <c r="CW911" i="1" s="1"/>
  <c r="CX911" i="1" s="1"/>
  <c r="CY911" i="1" s="1"/>
  <c r="CZ911" i="1" s="1"/>
  <c r="BQ919" i="1"/>
  <c r="BR919" i="1" s="1"/>
  <c r="BS919" i="1" s="1"/>
  <c r="BT919" i="1" s="1"/>
  <c r="BU919" i="1" s="1"/>
  <c r="BV919" i="1" s="1"/>
  <c r="BW919" i="1" s="1"/>
  <c r="BX919" i="1" s="1"/>
  <c r="BY919" i="1" s="1"/>
  <c r="BZ919" i="1" s="1"/>
  <c r="CA919" i="1" s="1"/>
  <c r="CB919" i="1" s="1"/>
  <c r="CC919" i="1" s="1"/>
  <c r="CD919" i="1" s="1"/>
  <c r="CE919" i="1" s="1"/>
  <c r="CF919" i="1" s="1"/>
  <c r="CG919" i="1" s="1"/>
  <c r="CH919" i="1" s="1"/>
  <c r="CI919" i="1" s="1"/>
  <c r="CJ919" i="1" s="1"/>
  <c r="CK919" i="1" s="1"/>
  <c r="CL919" i="1" s="1"/>
  <c r="CM919" i="1" s="1"/>
  <c r="CN919" i="1" s="1"/>
  <c r="CO919" i="1" s="1"/>
  <c r="CP919" i="1" s="1"/>
  <c r="CQ919" i="1" s="1"/>
  <c r="CR919" i="1" s="1"/>
  <c r="CS919" i="1" s="1"/>
  <c r="CT919" i="1" s="1"/>
  <c r="CU919" i="1" s="1"/>
  <c r="CV919" i="1" s="1"/>
  <c r="CW919" i="1" s="1"/>
  <c r="CX919" i="1" s="1"/>
  <c r="CY919" i="1" s="1"/>
  <c r="CZ919" i="1" s="1"/>
  <c r="BQ536" i="1"/>
  <c r="BR536" i="1" s="1"/>
  <c r="BS536" i="1" s="1"/>
  <c r="BT536" i="1" s="1"/>
  <c r="BU536" i="1" s="1"/>
  <c r="BV536" i="1" s="1"/>
  <c r="BW536" i="1" s="1"/>
  <c r="BX536" i="1" s="1"/>
  <c r="BY536" i="1" s="1"/>
  <c r="BZ536" i="1" s="1"/>
  <c r="CA536" i="1" s="1"/>
  <c r="CB536" i="1" s="1"/>
  <c r="CC536" i="1" s="1"/>
  <c r="CD536" i="1" s="1"/>
  <c r="CE536" i="1" s="1"/>
  <c r="CF536" i="1" s="1"/>
  <c r="CG536" i="1" s="1"/>
  <c r="CH536" i="1" s="1"/>
  <c r="CI536" i="1" s="1"/>
  <c r="CJ536" i="1" s="1"/>
  <c r="CK536" i="1" s="1"/>
  <c r="CL536" i="1" s="1"/>
  <c r="CM536" i="1" s="1"/>
  <c r="CN536" i="1" s="1"/>
  <c r="CO536" i="1" s="1"/>
  <c r="CP536" i="1" s="1"/>
  <c r="CQ536" i="1" s="1"/>
  <c r="CR536" i="1" s="1"/>
  <c r="CS536" i="1" s="1"/>
  <c r="CT536" i="1" s="1"/>
  <c r="CU536" i="1" s="1"/>
  <c r="CV536" i="1" s="1"/>
  <c r="CW536" i="1" s="1"/>
  <c r="CX536" i="1" s="1"/>
  <c r="CY536" i="1" s="1"/>
  <c r="CZ536" i="1" s="1"/>
  <c r="BQ605" i="1"/>
  <c r="BR605" i="1" s="1"/>
  <c r="BS605" i="1" s="1"/>
  <c r="BT605" i="1" s="1"/>
  <c r="BU605" i="1" s="1"/>
  <c r="BV605" i="1" s="1"/>
  <c r="BW605" i="1" s="1"/>
  <c r="BX605" i="1" s="1"/>
  <c r="BY605" i="1" s="1"/>
  <c r="BZ605" i="1" s="1"/>
  <c r="CA605" i="1" s="1"/>
  <c r="CB605" i="1" s="1"/>
  <c r="CC605" i="1" s="1"/>
  <c r="CD605" i="1" s="1"/>
  <c r="CE605" i="1" s="1"/>
  <c r="CF605" i="1" s="1"/>
  <c r="CG605" i="1" s="1"/>
  <c r="CH605" i="1" s="1"/>
  <c r="CI605" i="1" s="1"/>
  <c r="CJ605" i="1" s="1"/>
  <c r="CK605" i="1" s="1"/>
  <c r="CL605" i="1" s="1"/>
  <c r="CM605" i="1" s="1"/>
  <c r="CN605" i="1" s="1"/>
  <c r="CO605" i="1" s="1"/>
  <c r="CP605" i="1" s="1"/>
  <c r="CQ605" i="1" s="1"/>
  <c r="CR605" i="1" s="1"/>
  <c r="CS605" i="1" s="1"/>
  <c r="CT605" i="1" s="1"/>
  <c r="CU605" i="1" s="1"/>
  <c r="CV605" i="1" s="1"/>
  <c r="CW605" i="1" s="1"/>
  <c r="CX605" i="1" s="1"/>
  <c r="CY605" i="1" s="1"/>
  <c r="CZ605" i="1" s="1"/>
  <c r="BQ608" i="1"/>
  <c r="BR608" i="1" s="1"/>
  <c r="BS608" i="1" s="1"/>
  <c r="BT608" i="1" s="1"/>
  <c r="BU608" i="1" s="1"/>
  <c r="BV608" i="1" s="1"/>
  <c r="BW608" i="1" s="1"/>
  <c r="BX608" i="1" s="1"/>
  <c r="BY608" i="1" s="1"/>
  <c r="BZ608" i="1" s="1"/>
  <c r="CA608" i="1" s="1"/>
  <c r="CB608" i="1" s="1"/>
  <c r="CC608" i="1" s="1"/>
  <c r="CD608" i="1" s="1"/>
  <c r="CE608" i="1" s="1"/>
  <c r="CF608" i="1" s="1"/>
  <c r="CG608" i="1" s="1"/>
  <c r="CH608" i="1" s="1"/>
  <c r="CI608" i="1" s="1"/>
  <c r="CJ608" i="1" s="1"/>
  <c r="CK608" i="1" s="1"/>
  <c r="CL608" i="1" s="1"/>
  <c r="CM608" i="1" s="1"/>
  <c r="CN608" i="1" s="1"/>
  <c r="CO608" i="1" s="1"/>
  <c r="CP608" i="1" s="1"/>
  <c r="CQ608" i="1" s="1"/>
  <c r="CR608" i="1" s="1"/>
  <c r="CS608" i="1" s="1"/>
  <c r="CT608" i="1" s="1"/>
  <c r="CU608" i="1" s="1"/>
  <c r="CV608" i="1" s="1"/>
  <c r="CW608" i="1" s="1"/>
  <c r="CX608" i="1" s="1"/>
  <c r="CY608" i="1" s="1"/>
  <c r="CZ608" i="1" s="1"/>
  <c r="BQ616" i="1"/>
  <c r="BR616" i="1" s="1"/>
  <c r="BS616" i="1" s="1"/>
  <c r="BT616" i="1" s="1"/>
  <c r="BU616" i="1" s="1"/>
  <c r="BV616" i="1" s="1"/>
  <c r="BW616" i="1" s="1"/>
  <c r="BX616" i="1" s="1"/>
  <c r="BY616" i="1" s="1"/>
  <c r="BZ616" i="1" s="1"/>
  <c r="CA616" i="1" s="1"/>
  <c r="CB616" i="1" s="1"/>
  <c r="CC616" i="1" s="1"/>
  <c r="CD616" i="1" s="1"/>
  <c r="CE616" i="1" s="1"/>
  <c r="CF616" i="1" s="1"/>
  <c r="CG616" i="1" s="1"/>
  <c r="CH616" i="1" s="1"/>
  <c r="CI616" i="1" s="1"/>
  <c r="CJ616" i="1" s="1"/>
  <c r="CK616" i="1" s="1"/>
  <c r="CL616" i="1" s="1"/>
  <c r="CM616" i="1" s="1"/>
  <c r="CN616" i="1" s="1"/>
  <c r="CO616" i="1" s="1"/>
  <c r="CP616" i="1" s="1"/>
  <c r="CQ616" i="1" s="1"/>
  <c r="CR616" i="1" s="1"/>
  <c r="CS616" i="1" s="1"/>
  <c r="CT616" i="1" s="1"/>
  <c r="CU616" i="1" s="1"/>
  <c r="CV616" i="1" s="1"/>
  <c r="CW616" i="1" s="1"/>
  <c r="CX616" i="1" s="1"/>
  <c r="CY616" i="1" s="1"/>
  <c r="CZ616" i="1" s="1"/>
  <c r="BQ626" i="1"/>
  <c r="BR626" i="1" s="1"/>
  <c r="BS626" i="1" s="1"/>
  <c r="BT626" i="1" s="1"/>
  <c r="BU626" i="1" s="1"/>
  <c r="BV626" i="1" s="1"/>
  <c r="BW626" i="1" s="1"/>
  <c r="BX626" i="1" s="1"/>
  <c r="BY626" i="1" s="1"/>
  <c r="BZ626" i="1" s="1"/>
  <c r="CA626" i="1" s="1"/>
  <c r="CB626" i="1" s="1"/>
  <c r="CC626" i="1" s="1"/>
  <c r="CD626" i="1" s="1"/>
  <c r="CE626" i="1" s="1"/>
  <c r="CF626" i="1" s="1"/>
  <c r="CG626" i="1" s="1"/>
  <c r="CH626" i="1" s="1"/>
  <c r="CI626" i="1" s="1"/>
  <c r="CJ626" i="1" s="1"/>
  <c r="CK626" i="1" s="1"/>
  <c r="CL626" i="1" s="1"/>
  <c r="CM626" i="1" s="1"/>
  <c r="CN626" i="1" s="1"/>
  <c r="CO626" i="1" s="1"/>
  <c r="CP626" i="1" s="1"/>
  <c r="CQ626" i="1" s="1"/>
  <c r="CR626" i="1" s="1"/>
  <c r="CS626" i="1" s="1"/>
  <c r="CT626" i="1" s="1"/>
  <c r="CU626" i="1" s="1"/>
  <c r="CV626" i="1" s="1"/>
  <c r="CW626" i="1" s="1"/>
  <c r="CX626" i="1" s="1"/>
  <c r="CY626" i="1" s="1"/>
  <c r="CZ626" i="1" s="1"/>
  <c r="BQ645" i="1"/>
  <c r="BR645" i="1" s="1"/>
  <c r="BS645" i="1" s="1"/>
  <c r="BT645" i="1" s="1"/>
  <c r="BU645" i="1" s="1"/>
  <c r="BV645" i="1" s="1"/>
  <c r="BW645" i="1" s="1"/>
  <c r="BX645" i="1" s="1"/>
  <c r="BY645" i="1" s="1"/>
  <c r="BZ645" i="1" s="1"/>
  <c r="CA645" i="1" s="1"/>
  <c r="CB645" i="1" s="1"/>
  <c r="CC645" i="1" s="1"/>
  <c r="CD645" i="1" s="1"/>
  <c r="CE645" i="1" s="1"/>
  <c r="CF645" i="1" s="1"/>
  <c r="CG645" i="1" s="1"/>
  <c r="CH645" i="1" s="1"/>
  <c r="CI645" i="1" s="1"/>
  <c r="CJ645" i="1" s="1"/>
  <c r="CK645" i="1" s="1"/>
  <c r="CL645" i="1" s="1"/>
  <c r="CM645" i="1" s="1"/>
  <c r="CN645" i="1" s="1"/>
  <c r="CO645" i="1" s="1"/>
  <c r="CP645" i="1" s="1"/>
  <c r="CQ645" i="1" s="1"/>
  <c r="CR645" i="1" s="1"/>
  <c r="CS645" i="1" s="1"/>
  <c r="CT645" i="1" s="1"/>
  <c r="CU645" i="1" s="1"/>
  <c r="CV645" i="1" s="1"/>
  <c r="CW645" i="1" s="1"/>
  <c r="CX645" i="1" s="1"/>
  <c r="CY645" i="1" s="1"/>
  <c r="CZ645" i="1" s="1"/>
  <c r="BQ650" i="1"/>
  <c r="BR650" i="1" s="1"/>
  <c r="BS650" i="1" s="1"/>
  <c r="BT650" i="1" s="1"/>
  <c r="BU650" i="1" s="1"/>
  <c r="BV650" i="1" s="1"/>
  <c r="BW650" i="1" s="1"/>
  <c r="BX650" i="1" s="1"/>
  <c r="BY650" i="1" s="1"/>
  <c r="BZ650" i="1" s="1"/>
  <c r="CA650" i="1" s="1"/>
  <c r="CB650" i="1" s="1"/>
  <c r="CC650" i="1" s="1"/>
  <c r="CD650" i="1" s="1"/>
  <c r="CE650" i="1" s="1"/>
  <c r="CF650" i="1" s="1"/>
  <c r="CG650" i="1" s="1"/>
  <c r="CH650" i="1" s="1"/>
  <c r="CI650" i="1" s="1"/>
  <c r="CJ650" i="1" s="1"/>
  <c r="CK650" i="1" s="1"/>
  <c r="CL650" i="1" s="1"/>
  <c r="CM650" i="1" s="1"/>
  <c r="CN650" i="1" s="1"/>
  <c r="CO650" i="1" s="1"/>
  <c r="CP650" i="1" s="1"/>
  <c r="CQ650" i="1" s="1"/>
  <c r="CR650" i="1" s="1"/>
  <c r="CS650" i="1" s="1"/>
  <c r="CT650" i="1" s="1"/>
  <c r="CU650" i="1" s="1"/>
  <c r="CV650" i="1" s="1"/>
  <c r="CW650" i="1" s="1"/>
  <c r="CX650" i="1" s="1"/>
  <c r="CY650" i="1" s="1"/>
  <c r="CZ650" i="1" s="1"/>
  <c r="BQ695" i="1"/>
  <c r="BR695" i="1" s="1"/>
  <c r="BS695" i="1" s="1"/>
  <c r="BT695" i="1" s="1"/>
  <c r="BU695" i="1" s="1"/>
  <c r="BV695" i="1" s="1"/>
  <c r="BW695" i="1" s="1"/>
  <c r="BX695" i="1" s="1"/>
  <c r="BY695" i="1" s="1"/>
  <c r="BZ695" i="1" s="1"/>
  <c r="CA695" i="1" s="1"/>
  <c r="CB695" i="1" s="1"/>
  <c r="CC695" i="1" s="1"/>
  <c r="CD695" i="1" s="1"/>
  <c r="CE695" i="1" s="1"/>
  <c r="CF695" i="1" s="1"/>
  <c r="CG695" i="1" s="1"/>
  <c r="CH695" i="1" s="1"/>
  <c r="CI695" i="1" s="1"/>
  <c r="CJ695" i="1" s="1"/>
  <c r="CK695" i="1" s="1"/>
  <c r="CL695" i="1" s="1"/>
  <c r="CM695" i="1" s="1"/>
  <c r="CN695" i="1" s="1"/>
  <c r="CO695" i="1" s="1"/>
  <c r="CP695" i="1" s="1"/>
  <c r="CQ695" i="1" s="1"/>
  <c r="CR695" i="1" s="1"/>
  <c r="CS695" i="1" s="1"/>
  <c r="CT695" i="1" s="1"/>
  <c r="CU695" i="1" s="1"/>
  <c r="CV695" i="1" s="1"/>
  <c r="CW695" i="1" s="1"/>
  <c r="CX695" i="1" s="1"/>
  <c r="CY695" i="1" s="1"/>
  <c r="CZ695" i="1" s="1"/>
  <c r="BQ719" i="1"/>
  <c r="BR719" i="1" s="1"/>
  <c r="BS719" i="1" s="1"/>
  <c r="BT719" i="1" s="1"/>
  <c r="BU719" i="1" s="1"/>
  <c r="BV719" i="1" s="1"/>
  <c r="BW719" i="1" s="1"/>
  <c r="BX719" i="1" s="1"/>
  <c r="BY719" i="1" s="1"/>
  <c r="BZ719" i="1" s="1"/>
  <c r="CA719" i="1" s="1"/>
  <c r="CB719" i="1" s="1"/>
  <c r="CC719" i="1" s="1"/>
  <c r="CD719" i="1" s="1"/>
  <c r="CE719" i="1" s="1"/>
  <c r="CF719" i="1" s="1"/>
  <c r="CG719" i="1" s="1"/>
  <c r="CH719" i="1" s="1"/>
  <c r="CI719" i="1" s="1"/>
  <c r="CJ719" i="1" s="1"/>
  <c r="CK719" i="1" s="1"/>
  <c r="CL719" i="1" s="1"/>
  <c r="CM719" i="1" s="1"/>
  <c r="CN719" i="1" s="1"/>
  <c r="CO719" i="1" s="1"/>
  <c r="CP719" i="1" s="1"/>
  <c r="CQ719" i="1" s="1"/>
  <c r="CR719" i="1" s="1"/>
  <c r="CS719" i="1" s="1"/>
  <c r="CT719" i="1" s="1"/>
  <c r="CU719" i="1" s="1"/>
  <c r="CV719" i="1" s="1"/>
  <c r="CW719" i="1" s="1"/>
  <c r="CX719" i="1" s="1"/>
  <c r="CY719" i="1" s="1"/>
  <c r="CZ719" i="1" s="1"/>
  <c r="BQ739" i="1"/>
  <c r="BR739" i="1" s="1"/>
  <c r="BS739" i="1" s="1"/>
  <c r="BT739" i="1" s="1"/>
  <c r="BU739" i="1" s="1"/>
  <c r="BV739" i="1" s="1"/>
  <c r="BW739" i="1" s="1"/>
  <c r="BX739" i="1" s="1"/>
  <c r="BY739" i="1" s="1"/>
  <c r="BZ739" i="1" s="1"/>
  <c r="CA739" i="1" s="1"/>
  <c r="CB739" i="1" s="1"/>
  <c r="CC739" i="1" s="1"/>
  <c r="CD739" i="1" s="1"/>
  <c r="CE739" i="1" s="1"/>
  <c r="CF739" i="1" s="1"/>
  <c r="CG739" i="1" s="1"/>
  <c r="CH739" i="1" s="1"/>
  <c r="CI739" i="1" s="1"/>
  <c r="CJ739" i="1" s="1"/>
  <c r="CK739" i="1" s="1"/>
  <c r="CL739" i="1" s="1"/>
  <c r="CM739" i="1" s="1"/>
  <c r="CN739" i="1" s="1"/>
  <c r="CO739" i="1" s="1"/>
  <c r="CP739" i="1" s="1"/>
  <c r="CQ739" i="1" s="1"/>
  <c r="CR739" i="1" s="1"/>
  <c r="CS739" i="1" s="1"/>
  <c r="CT739" i="1" s="1"/>
  <c r="CU739" i="1" s="1"/>
  <c r="CV739" i="1" s="1"/>
  <c r="CW739" i="1" s="1"/>
  <c r="CX739" i="1" s="1"/>
  <c r="CY739" i="1" s="1"/>
  <c r="CZ739" i="1" s="1"/>
  <c r="BQ754" i="1"/>
  <c r="BR754" i="1" s="1"/>
  <c r="BS754" i="1" s="1"/>
  <c r="BT754" i="1" s="1"/>
  <c r="BU754" i="1" s="1"/>
  <c r="BV754" i="1" s="1"/>
  <c r="BW754" i="1" s="1"/>
  <c r="BX754" i="1" s="1"/>
  <c r="BY754" i="1" s="1"/>
  <c r="BZ754" i="1" s="1"/>
  <c r="CA754" i="1" s="1"/>
  <c r="CB754" i="1" s="1"/>
  <c r="CC754" i="1" s="1"/>
  <c r="CD754" i="1" s="1"/>
  <c r="CE754" i="1" s="1"/>
  <c r="CF754" i="1" s="1"/>
  <c r="CG754" i="1" s="1"/>
  <c r="CH754" i="1" s="1"/>
  <c r="CI754" i="1" s="1"/>
  <c r="CJ754" i="1" s="1"/>
  <c r="CK754" i="1" s="1"/>
  <c r="CL754" i="1" s="1"/>
  <c r="CM754" i="1" s="1"/>
  <c r="CN754" i="1" s="1"/>
  <c r="CO754" i="1" s="1"/>
  <c r="CP754" i="1" s="1"/>
  <c r="CQ754" i="1" s="1"/>
  <c r="CR754" i="1" s="1"/>
  <c r="CS754" i="1" s="1"/>
  <c r="CT754" i="1" s="1"/>
  <c r="CU754" i="1" s="1"/>
  <c r="CV754" i="1" s="1"/>
  <c r="CW754" i="1" s="1"/>
  <c r="CX754" i="1" s="1"/>
  <c r="CY754" i="1" s="1"/>
  <c r="CZ754" i="1" s="1"/>
  <c r="BQ757" i="1"/>
  <c r="BR757" i="1" s="1"/>
  <c r="BS757" i="1" s="1"/>
  <c r="BT757" i="1" s="1"/>
  <c r="BU757" i="1" s="1"/>
  <c r="BV757" i="1" s="1"/>
  <c r="BW757" i="1" s="1"/>
  <c r="BX757" i="1" s="1"/>
  <c r="BY757" i="1" s="1"/>
  <c r="BZ757" i="1" s="1"/>
  <c r="CA757" i="1" s="1"/>
  <c r="CB757" i="1" s="1"/>
  <c r="CC757" i="1" s="1"/>
  <c r="CD757" i="1" s="1"/>
  <c r="CE757" i="1" s="1"/>
  <c r="CF757" i="1" s="1"/>
  <c r="CG757" i="1" s="1"/>
  <c r="CH757" i="1" s="1"/>
  <c r="CI757" i="1" s="1"/>
  <c r="CJ757" i="1" s="1"/>
  <c r="CK757" i="1" s="1"/>
  <c r="CL757" i="1" s="1"/>
  <c r="CM757" i="1" s="1"/>
  <c r="CN757" i="1" s="1"/>
  <c r="CO757" i="1" s="1"/>
  <c r="CP757" i="1" s="1"/>
  <c r="CQ757" i="1" s="1"/>
  <c r="CR757" i="1" s="1"/>
  <c r="CS757" i="1" s="1"/>
  <c r="CT757" i="1" s="1"/>
  <c r="CU757" i="1" s="1"/>
  <c r="CV757" i="1" s="1"/>
  <c r="CW757" i="1" s="1"/>
  <c r="CX757" i="1" s="1"/>
  <c r="CY757" i="1" s="1"/>
  <c r="CZ757" i="1" s="1"/>
  <c r="BQ828" i="1"/>
  <c r="BR828" i="1" s="1"/>
  <c r="BS828" i="1" s="1"/>
  <c r="BT828" i="1" s="1"/>
  <c r="BU828" i="1" s="1"/>
  <c r="BV828" i="1" s="1"/>
  <c r="BW828" i="1" s="1"/>
  <c r="BX828" i="1" s="1"/>
  <c r="BY828" i="1" s="1"/>
  <c r="BZ828" i="1" s="1"/>
  <c r="CA828" i="1" s="1"/>
  <c r="CB828" i="1" s="1"/>
  <c r="CC828" i="1" s="1"/>
  <c r="CD828" i="1" s="1"/>
  <c r="CE828" i="1" s="1"/>
  <c r="CF828" i="1" s="1"/>
  <c r="CG828" i="1" s="1"/>
  <c r="CH828" i="1" s="1"/>
  <c r="CI828" i="1" s="1"/>
  <c r="CJ828" i="1" s="1"/>
  <c r="CK828" i="1" s="1"/>
  <c r="CL828" i="1" s="1"/>
  <c r="CM828" i="1" s="1"/>
  <c r="CN828" i="1" s="1"/>
  <c r="CO828" i="1" s="1"/>
  <c r="CP828" i="1" s="1"/>
  <c r="CQ828" i="1" s="1"/>
  <c r="CR828" i="1" s="1"/>
  <c r="CS828" i="1" s="1"/>
  <c r="CT828" i="1" s="1"/>
  <c r="CU828" i="1" s="1"/>
  <c r="CV828" i="1" s="1"/>
  <c r="CW828" i="1" s="1"/>
  <c r="CX828" i="1" s="1"/>
  <c r="CY828" i="1" s="1"/>
  <c r="CZ828" i="1" s="1"/>
  <c r="BQ833" i="1"/>
  <c r="BR833" i="1" s="1"/>
  <c r="BS833" i="1" s="1"/>
  <c r="BT833" i="1" s="1"/>
  <c r="BU833" i="1" s="1"/>
  <c r="BV833" i="1" s="1"/>
  <c r="BW833" i="1" s="1"/>
  <c r="BX833" i="1" s="1"/>
  <c r="BY833" i="1" s="1"/>
  <c r="BZ833" i="1" s="1"/>
  <c r="CA833" i="1" s="1"/>
  <c r="CB833" i="1" s="1"/>
  <c r="CC833" i="1" s="1"/>
  <c r="CD833" i="1" s="1"/>
  <c r="CE833" i="1" s="1"/>
  <c r="CF833" i="1" s="1"/>
  <c r="CG833" i="1" s="1"/>
  <c r="CH833" i="1" s="1"/>
  <c r="CI833" i="1" s="1"/>
  <c r="CJ833" i="1" s="1"/>
  <c r="CK833" i="1" s="1"/>
  <c r="CL833" i="1" s="1"/>
  <c r="CM833" i="1" s="1"/>
  <c r="CN833" i="1" s="1"/>
  <c r="CO833" i="1" s="1"/>
  <c r="CP833" i="1" s="1"/>
  <c r="CQ833" i="1" s="1"/>
  <c r="CR833" i="1" s="1"/>
  <c r="CS833" i="1" s="1"/>
  <c r="CT833" i="1" s="1"/>
  <c r="CU833" i="1" s="1"/>
  <c r="CV833" i="1" s="1"/>
  <c r="CW833" i="1" s="1"/>
  <c r="CX833" i="1" s="1"/>
  <c r="CY833" i="1" s="1"/>
  <c r="CZ833" i="1" s="1"/>
  <c r="BQ850" i="1"/>
  <c r="BR850" i="1" s="1"/>
  <c r="BS850" i="1" s="1"/>
  <c r="BT850" i="1" s="1"/>
  <c r="BU850" i="1" s="1"/>
  <c r="BV850" i="1" s="1"/>
  <c r="BW850" i="1" s="1"/>
  <c r="BX850" i="1" s="1"/>
  <c r="BY850" i="1" s="1"/>
  <c r="BZ850" i="1" s="1"/>
  <c r="CA850" i="1" s="1"/>
  <c r="CB850" i="1" s="1"/>
  <c r="CC850" i="1" s="1"/>
  <c r="CD850" i="1" s="1"/>
  <c r="CE850" i="1" s="1"/>
  <c r="CF850" i="1" s="1"/>
  <c r="CG850" i="1" s="1"/>
  <c r="CH850" i="1" s="1"/>
  <c r="CI850" i="1" s="1"/>
  <c r="CJ850" i="1" s="1"/>
  <c r="CK850" i="1" s="1"/>
  <c r="CL850" i="1" s="1"/>
  <c r="CM850" i="1" s="1"/>
  <c r="CN850" i="1" s="1"/>
  <c r="CO850" i="1" s="1"/>
  <c r="CP850" i="1" s="1"/>
  <c r="CQ850" i="1" s="1"/>
  <c r="CR850" i="1" s="1"/>
  <c r="CS850" i="1" s="1"/>
  <c r="CT850" i="1" s="1"/>
  <c r="CU850" i="1" s="1"/>
  <c r="CV850" i="1" s="1"/>
  <c r="CW850" i="1" s="1"/>
  <c r="CX850" i="1" s="1"/>
  <c r="CY850" i="1" s="1"/>
  <c r="CZ850" i="1" s="1"/>
  <c r="BQ906" i="1"/>
  <c r="BR906" i="1" s="1"/>
  <c r="BS906" i="1" s="1"/>
  <c r="BT906" i="1" s="1"/>
  <c r="BU906" i="1" s="1"/>
  <c r="BV906" i="1" s="1"/>
  <c r="BW906" i="1" s="1"/>
  <c r="BX906" i="1" s="1"/>
  <c r="BY906" i="1" s="1"/>
  <c r="BZ906" i="1" s="1"/>
  <c r="CA906" i="1" s="1"/>
  <c r="CB906" i="1" s="1"/>
  <c r="CC906" i="1" s="1"/>
  <c r="CD906" i="1" s="1"/>
  <c r="CE906" i="1" s="1"/>
  <c r="CF906" i="1" s="1"/>
  <c r="CG906" i="1" s="1"/>
  <c r="CH906" i="1" s="1"/>
  <c r="CI906" i="1" s="1"/>
  <c r="CJ906" i="1" s="1"/>
  <c r="CK906" i="1" s="1"/>
  <c r="CL906" i="1" s="1"/>
  <c r="CM906" i="1" s="1"/>
  <c r="CN906" i="1" s="1"/>
  <c r="CO906" i="1" s="1"/>
  <c r="CP906" i="1" s="1"/>
  <c r="CQ906" i="1" s="1"/>
  <c r="CR906" i="1" s="1"/>
  <c r="CS906" i="1" s="1"/>
  <c r="CT906" i="1" s="1"/>
  <c r="CU906" i="1" s="1"/>
  <c r="CV906" i="1" s="1"/>
  <c r="CW906" i="1" s="1"/>
  <c r="CX906" i="1" s="1"/>
  <c r="CY906" i="1" s="1"/>
  <c r="CZ906" i="1" s="1"/>
  <c r="BQ923" i="1"/>
  <c r="BR923" i="1" s="1"/>
  <c r="BS923" i="1" s="1"/>
  <c r="BT923" i="1" s="1"/>
  <c r="BU923" i="1" s="1"/>
  <c r="BV923" i="1" s="1"/>
  <c r="BW923" i="1" s="1"/>
  <c r="BX923" i="1" s="1"/>
  <c r="BY923" i="1" s="1"/>
  <c r="BZ923" i="1" s="1"/>
  <c r="CA923" i="1" s="1"/>
  <c r="CB923" i="1" s="1"/>
  <c r="CC923" i="1" s="1"/>
  <c r="CD923" i="1" s="1"/>
  <c r="CE923" i="1" s="1"/>
  <c r="CF923" i="1" s="1"/>
  <c r="CG923" i="1" s="1"/>
  <c r="CH923" i="1" s="1"/>
  <c r="CI923" i="1" s="1"/>
  <c r="CJ923" i="1" s="1"/>
  <c r="CK923" i="1" s="1"/>
  <c r="CL923" i="1" s="1"/>
  <c r="CM923" i="1" s="1"/>
  <c r="CN923" i="1" s="1"/>
  <c r="CO923" i="1" s="1"/>
  <c r="CP923" i="1" s="1"/>
  <c r="CQ923" i="1" s="1"/>
  <c r="CR923" i="1" s="1"/>
  <c r="CS923" i="1" s="1"/>
  <c r="CT923" i="1" s="1"/>
  <c r="CU923" i="1" s="1"/>
  <c r="CV923" i="1" s="1"/>
  <c r="CW923" i="1" s="1"/>
  <c r="CX923" i="1" s="1"/>
  <c r="CY923" i="1" s="1"/>
  <c r="CZ923" i="1" s="1"/>
  <c r="BQ554" i="1"/>
  <c r="BR554" i="1" s="1"/>
  <c r="BS554" i="1" s="1"/>
  <c r="BQ594" i="1"/>
  <c r="BR594" i="1" s="1"/>
  <c r="BS594" i="1" s="1"/>
  <c r="BT594" i="1" s="1"/>
  <c r="BU594" i="1" s="1"/>
  <c r="BV594" i="1" s="1"/>
  <c r="BW594" i="1" s="1"/>
  <c r="BX594" i="1" s="1"/>
  <c r="BY594" i="1" s="1"/>
  <c r="BZ594" i="1" s="1"/>
  <c r="CA594" i="1" s="1"/>
  <c r="CB594" i="1" s="1"/>
  <c r="CC594" i="1" s="1"/>
  <c r="CD594" i="1" s="1"/>
  <c r="CE594" i="1" s="1"/>
  <c r="CF594" i="1" s="1"/>
  <c r="CG594" i="1" s="1"/>
  <c r="CH594" i="1" s="1"/>
  <c r="CI594" i="1" s="1"/>
  <c r="CJ594" i="1" s="1"/>
  <c r="CK594" i="1" s="1"/>
  <c r="CL594" i="1" s="1"/>
  <c r="CM594" i="1" s="1"/>
  <c r="CN594" i="1" s="1"/>
  <c r="CO594" i="1" s="1"/>
  <c r="CP594" i="1" s="1"/>
  <c r="CQ594" i="1" s="1"/>
  <c r="CR594" i="1" s="1"/>
  <c r="CS594" i="1" s="1"/>
  <c r="CT594" i="1" s="1"/>
  <c r="CU594" i="1" s="1"/>
  <c r="CV594" i="1" s="1"/>
  <c r="CW594" i="1" s="1"/>
  <c r="CX594" i="1" s="1"/>
  <c r="CY594" i="1" s="1"/>
  <c r="CZ594" i="1" s="1"/>
  <c r="BQ597" i="1"/>
  <c r="BR597" i="1" s="1"/>
  <c r="BS597" i="1" s="1"/>
  <c r="BT597" i="1" s="1"/>
  <c r="BU597" i="1" s="1"/>
  <c r="BV597" i="1" s="1"/>
  <c r="BW597" i="1" s="1"/>
  <c r="BX597" i="1" s="1"/>
  <c r="BY597" i="1" s="1"/>
  <c r="BZ597" i="1" s="1"/>
  <c r="CA597" i="1" s="1"/>
  <c r="CB597" i="1" s="1"/>
  <c r="CC597" i="1" s="1"/>
  <c r="CD597" i="1" s="1"/>
  <c r="CE597" i="1" s="1"/>
  <c r="CF597" i="1" s="1"/>
  <c r="CG597" i="1" s="1"/>
  <c r="CH597" i="1" s="1"/>
  <c r="CI597" i="1" s="1"/>
  <c r="CJ597" i="1" s="1"/>
  <c r="CK597" i="1" s="1"/>
  <c r="CL597" i="1" s="1"/>
  <c r="CM597" i="1" s="1"/>
  <c r="CN597" i="1" s="1"/>
  <c r="CO597" i="1" s="1"/>
  <c r="CP597" i="1" s="1"/>
  <c r="CQ597" i="1" s="1"/>
  <c r="CR597" i="1" s="1"/>
  <c r="CS597" i="1" s="1"/>
  <c r="CT597" i="1" s="1"/>
  <c r="CU597" i="1" s="1"/>
  <c r="CV597" i="1" s="1"/>
  <c r="CW597" i="1" s="1"/>
  <c r="CX597" i="1" s="1"/>
  <c r="CY597" i="1" s="1"/>
  <c r="CZ597" i="1" s="1"/>
  <c r="BQ606" i="1"/>
  <c r="BR606" i="1" s="1"/>
  <c r="BS606" i="1" s="1"/>
  <c r="BT606" i="1" s="1"/>
  <c r="BU606" i="1" s="1"/>
  <c r="BV606" i="1" s="1"/>
  <c r="BW606" i="1" s="1"/>
  <c r="BX606" i="1" s="1"/>
  <c r="BY606" i="1" s="1"/>
  <c r="BZ606" i="1" s="1"/>
  <c r="CA606" i="1" s="1"/>
  <c r="CB606" i="1" s="1"/>
  <c r="CC606" i="1" s="1"/>
  <c r="CD606" i="1" s="1"/>
  <c r="CE606" i="1" s="1"/>
  <c r="CF606" i="1" s="1"/>
  <c r="CG606" i="1" s="1"/>
  <c r="CH606" i="1" s="1"/>
  <c r="CI606" i="1" s="1"/>
  <c r="CJ606" i="1" s="1"/>
  <c r="CK606" i="1" s="1"/>
  <c r="CL606" i="1" s="1"/>
  <c r="CM606" i="1" s="1"/>
  <c r="CN606" i="1" s="1"/>
  <c r="CO606" i="1" s="1"/>
  <c r="CP606" i="1" s="1"/>
  <c r="CQ606" i="1" s="1"/>
  <c r="CR606" i="1" s="1"/>
  <c r="CS606" i="1" s="1"/>
  <c r="CT606" i="1" s="1"/>
  <c r="CU606" i="1" s="1"/>
  <c r="CV606" i="1" s="1"/>
  <c r="CW606" i="1" s="1"/>
  <c r="CX606" i="1" s="1"/>
  <c r="CY606" i="1" s="1"/>
  <c r="CZ606" i="1" s="1"/>
  <c r="BQ646" i="1"/>
  <c r="BR646" i="1" s="1"/>
  <c r="BS646" i="1" s="1"/>
  <c r="BT646" i="1" s="1"/>
  <c r="BU646" i="1" s="1"/>
  <c r="BV646" i="1" s="1"/>
  <c r="BW646" i="1" s="1"/>
  <c r="BX646" i="1" s="1"/>
  <c r="BY646" i="1" s="1"/>
  <c r="BZ646" i="1" s="1"/>
  <c r="CA646" i="1" s="1"/>
  <c r="CB646" i="1" s="1"/>
  <c r="CC646" i="1" s="1"/>
  <c r="CD646" i="1" s="1"/>
  <c r="CE646" i="1" s="1"/>
  <c r="CF646" i="1" s="1"/>
  <c r="CG646" i="1" s="1"/>
  <c r="CH646" i="1" s="1"/>
  <c r="CI646" i="1" s="1"/>
  <c r="CJ646" i="1" s="1"/>
  <c r="CK646" i="1" s="1"/>
  <c r="CL646" i="1" s="1"/>
  <c r="CM646" i="1" s="1"/>
  <c r="CN646" i="1" s="1"/>
  <c r="CO646" i="1" s="1"/>
  <c r="CP646" i="1" s="1"/>
  <c r="CQ646" i="1" s="1"/>
  <c r="CR646" i="1" s="1"/>
  <c r="CS646" i="1" s="1"/>
  <c r="CT646" i="1" s="1"/>
  <c r="CU646" i="1" s="1"/>
  <c r="CV646" i="1" s="1"/>
  <c r="CW646" i="1" s="1"/>
  <c r="CX646" i="1" s="1"/>
  <c r="CY646" i="1" s="1"/>
  <c r="CZ646" i="1" s="1"/>
  <c r="BQ661" i="1"/>
  <c r="BR661" i="1" s="1"/>
  <c r="BS661" i="1" s="1"/>
  <c r="BT661" i="1" s="1"/>
  <c r="BU661" i="1" s="1"/>
  <c r="BV661" i="1" s="1"/>
  <c r="BW661" i="1" s="1"/>
  <c r="BX661" i="1" s="1"/>
  <c r="BY661" i="1" s="1"/>
  <c r="BZ661" i="1" s="1"/>
  <c r="CA661" i="1" s="1"/>
  <c r="CB661" i="1" s="1"/>
  <c r="CC661" i="1" s="1"/>
  <c r="CD661" i="1" s="1"/>
  <c r="CE661" i="1" s="1"/>
  <c r="CF661" i="1" s="1"/>
  <c r="CG661" i="1" s="1"/>
  <c r="CH661" i="1" s="1"/>
  <c r="CI661" i="1" s="1"/>
  <c r="CJ661" i="1" s="1"/>
  <c r="CK661" i="1" s="1"/>
  <c r="CL661" i="1" s="1"/>
  <c r="CM661" i="1" s="1"/>
  <c r="CN661" i="1" s="1"/>
  <c r="CO661" i="1" s="1"/>
  <c r="CP661" i="1" s="1"/>
  <c r="CQ661" i="1" s="1"/>
  <c r="CR661" i="1" s="1"/>
  <c r="CS661" i="1" s="1"/>
  <c r="CT661" i="1" s="1"/>
  <c r="CU661" i="1" s="1"/>
  <c r="CV661" i="1" s="1"/>
  <c r="CW661" i="1" s="1"/>
  <c r="CX661" i="1" s="1"/>
  <c r="CY661" i="1" s="1"/>
  <c r="CZ661" i="1" s="1"/>
  <c r="BQ666" i="1"/>
  <c r="BR666" i="1" s="1"/>
  <c r="BS666" i="1" s="1"/>
  <c r="BT666" i="1" s="1"/>
  <c r="BU666" i="1" s="1"/>
  <c r="BV666" i="1" s="1"/>
  <c r="BW666" i="1" s="1"/>
  <c r="BX666" i="1" s="1"/>
  <c r="BY666" i="1" s="1"/>
  <c r="BZ666" i="1" s="1"/>
  <c r="CA666" i="1" s="1"/>
  <c r="CB666" i="1" s="1"/>
  <c r="CC666" i="1" s="1"/>
  <c r="CD666" i="1" s="1"/>
  <c r="CE666" i="1" s="1"/>
  <c r="CF666" i="1" s="1"/>
  <c r="CG666" i="1" s="1"/>
  <c r="CH666" i="1" s="1"/>
  <c r="CI666" i="1" s="1"/>
  <c r="CJ666" i="1" s="1"/>
  <c r="CK666" i="1" s="1"/>
  <c r="CL666" i="1" s="1"/>
  <c r="CM666" i="1" s="1"/>
  <c r="CN666" i="1" s="1"/>
  <c r="CO666" i="1" s="1"/>
  <c r="CP666" i="1" s="1"/>
  <c r="CQ666" i="1" s="1"/>
  <c r="CR666" i="1" s="1"/>
  <c r="CS666" i="1" s="1"/>
  <c r="CT666" i="1" s="1"/>
  <c r="CU666" i="1" s="1"/>
  <c r="CV666" i="1" s="1"/>
  <c r="CW666" i="1" s="1"/>
  <c r="CX666" i="1" s="1"/>
  <c r="CY666" i="1" s="1"/>
  <c r="CZ666" i="1" s="1"/>
  <c r="BQ682" i="1"/>
  <c r="BR682" i="1" s="1"/>
  <c r="BS682" i="1" s="1"/>
  <c r="BT682" i="1" s="1"/>
  <c r="BU682" i="1" s="1"/>
  <c r="BV682" i="1" s="1"/>
  <c r="BW682" i="1" s="1"/>
  <c r="BX682" i="1" s="1"/>
  <c r="BY682" i="1" s="1"/>
  <c r="BZ682" i="1" s="1"/>
  <c r="CA682" i="1" s="1"/>
  <c r="CB682" i="1" s="1"/>
  <c r="CC682" i="1" s="1"/>
  <c r="CD682" i="1" s="1"/>
  <c r="CE682" i="1" s="1"/>
  <c r="CF682" i="1" s="1"/>
  <c r="CG682" i="1" s="1"/>
  <c r="CH682" i="1" s="1"/>
  <c r="CI682" i="1" s="1"/>
  <c r="CJ682" i="1" s="1"/>
  <c r="CK682" i="1" s="1"/>
  <c r="CL682" i="1" s="1"/>
  <c r="CM682" i="1" s="1"/>
  <c r="CN682" i="1" s="1"/>
  <c r="CO682" i="1" s="1"/>
  <c r="CP682" i="1" s="1"/>
  <c r="CQ682" i="1" s="1"/>
  <c r="CR682" i="1" s="1"/>
  <c r="CS682" i="1" s="1"/>
  <c r="CT682" i="1" s="1"/>
  <c r="CU682" i="1" s="1"/>
  <c r="CV682" i="1" s="1"/>
  <c r="CW682" i="1" s="1"/>
  <c r="CX682" i="1" s="1"/>
  <c r="CY682" i="1" s="1"/>
  <c r="CZ682" i="1" s="1"/>
  <c r="BQ711" i="1"/>
  <c r="BR711" i="1" s="1"/>
  <c r="BS711" i="1" s="1"/>
  <c r="BT711" i="1" s="1"/>
  <c r="BU711" i="1" s="1"/>
  <c r="BV711" i="1" s="1"/>
  <c r="BW711" i="1" s="1"/>
  <c r="BX711" i="1" s="1"/>
  <c r="BY711" i="1" s="1"/>
  <c r="BZ711" i="1" s="1"/>
  <c r="CA711" i="1" s="1"/>
  <c r="CB711" i="1" s="1"/>
  <c r="CC711" i="1" s="1"/>
  <c r="CD711" i="1" s="1"/>
  <c r="CE711" i="1" s="1"/>
  <c r="CF711" i="1" s="1"/>
  <c r="CG711" i="1" s="1"/>
  <c r="CH711" i="1" s="1"/>
  <c r="CI711" i="1" s="1"/>
  <c r="CJ711" i="1" s="1"/>
  <c r="CK711" i="1" s="1"/>
  <c r="CL711" i="1" s="1"/>
  <c r="CM711" i="1" s="1"/>
  <c r="CN711" i="1" s="1"/>
  <c r="CO711" i="1" s="1"/>
  <c r="CP711" i="1" s="1"/>
  <c r="CQ711" i="1" s="1"/>
  <c r="CR711" i="1" s="1"/>
  <c r="CS711" i="1" s="1"/>
  <c r="CT711" i="1" s="1"/>
  <c r="CU711" i="1" s="1"/>
  <c r="CV711" i="1" s="1"/>
  <c r="CW711" i="1" s="1"/>
  <c r="CX711" i="1" s="1"/>
  <c r="CY711" i="1" s="1"/>
  <c r="CZ711" i="1" s="1"/>
  <c r="BQ712" i="1"/>
  <c r="BR712" i="1" s="1"/>
  <c r="BS712" i="1" s="1"/>
  <c r="BT712" i="1" s="1"/>
  <c r="BU712" i="1" s="1"/>
  <c r="BV712" i="1" s="1"/>
  <c r="BW712" i="1" s="1"/>
  <c r="BX712" i="1" s="1"/>
  <c r="BY712" i="1" s="1"/>
  <c r="BZ712" i="1" s="1"/>
  <c r="CA712" i="1" s="1"/>
  <c r="CB712" i="1" s="1"/>
  <c r="CC712" i="1" s="1"/>
  <c r="CD712" i="1" s="1"/>
  <c r="CE712" i="1" s="1"/>
  <c r="CF712" i="1" s="1"/>
  <c r="CG712" i="1" s="1"/>
  <c r="CH712" i="1" s="1"/>
  <c r="CI712" i="1" s="1"/>
  <c r="CJ712" i="1" s="1"/>
  <c r="CK712" i="1" s="1"/>
  <c r="CL712" i="1" s="1"/>
  <c r="CM712" i="1" s="1"/>
  <c r="CN712" i="1" s="1"/>
  <c r="CO712" i="1" s="1"/>
  <c r="CP712" i="1" s="1"/>
  <c r="CQ712" i="1" s="1"/>
  <c r="CR712" i="1" s="1"/>
  <c r="CS712" i="1" s="1"/>
  <c r="CT712" i="1" s="1"/>
  <c r="CU712" i="1" s="1"/>
  <c r="CV712" i="1" s="1"/>
  <c r="CW712" i="1" s="1"/>
  <c r="CX712" i="1" s="1"/>
  <c r="CY712" i="1" s="1"/>
  <c r="CZ712" i="1" s="1"/>
  <c r="BQ713" i="1"/>
  <c r="BR713" i="1" s="1"/>
  <c r="BS713" i="1" s="1"/>
  <c r="BT713" i="1" s="1"/>
  <c r="BU713" i="1" s="1"/>
  <c r="BV713" i="1" s="1"/>
  <c r="BW713" i="1" s="1"/>
  <c r="BX713" i="1" s="1"/>
  <c r="BY713" i="1" s="1"/>
  <c r="BZ713" i="1" s="1"/>
  <c r="CA713" i="1" s="1"/>
  <c r="CB713" i="1" s="1"/>
  <c r="CC713" i="1" s="1"/>
  <c r="CD713" i="1" s="1"/>
  <c r="CE713" i="1" s="1"/>
  <c r="CF713" i="1" s="1"/>
  <c r="CG713" i="1" s="1"/>
  <c r="CH713" i="1" s="1"/>
  <c r="CI713" i="1" s="1"/>
  <c r="CJ713" i="1" s="1"/>
  <c r="CK713" i="1" s="1"/>
  <c r="CL713" i="1" s="1"/>
  <c r="CM713" i="1" s="1"/>
  <c r="CN713" i="1" s="1"/>
  <c r="CO713" i="1" s="1"/>
  <c r="CP713" i="1" s="1"/>
  <c r="CQ713" i="1" s="1"/>
  <c r="CR713" i="1" s="1"/>
  <c r="CS713" i="1" s="1"/>
  <c r="CT713" i="1" s="1"/>
  <c r="CU713" i="1" s="1"/>
  <c r="CV713" i="1" s="1"/>
  <c r="CW713" i="1" s="1"/>
  <c r="CX713" i="1" s="1"/>
  <c r="CY713" i="1" s="1"/>
  <c r="CZ713" i="1" s="1"/>
  <c r="BQ723" i="1"/>
  <c r="BR723" i="1" s="1"/>
  <c r="BS723" i="1" s="1"/>
  <c r="BT723" i="1" s="1"/>
  <c r="BU723" i="1" s="1"/>
  <c r="BV723" i="1" s="1"/>
  <c r="BW723" i="1" s="1"/>
  <c r="BX723" i="1" s="1"/>
  <c r="BY723" i="1" s="1"/>
  <c r="BZ723" i="1" s="1"/>
  <c r="CA723" i="1" s="1"/>
  <c r="CB723" i="1" s="1"/>
  <c r="CC723" i="1" s="1"/>
  <c r="CD723" i="1" s="1"/>
  <c r="CE723" i="1" s="1"/>
  <c r="CF723" i="1" s="1"/>
  <c r="CG723" i="1" s="1"/>
  <c r="CH723" i="1" s="1"/>
  <c r="CI723" i="1" s="1"/>
  <c r="CJ723" i="1" s="1"/>
  <c r="CK723" i="1" s="1"/>
  <c r="CL723" i="1" s="1"/>
  <c r="CM723" i="1" s="1"/>
  <c r="CN723" i="1" s="1"/>
  <c r="CO723" i="1" s="1"/>
  <c r="CP723" i="1" s="1"/>
  <c r="CQ723" i="1" s="1"/>
  <c r="CR723" i="1" s="1"/>
  <c r="CS723" i="1" s="1"/>
  <c r="CT723" i="1" s="1"/>
  <c r="CU723" i="1" s="1"/>
  <c r="CV723" i="1" s="1"/>
  <c r="CW723" i="1" s="1"/>
  <c r="CX723" i="1" s="1"/>
  <c r="CY723" i="1" s="1"/>
  <c r="CZ723" i="1" s="1"/>
  <c r="BQ725" i="1"/>
  <c r="BR725" i="1" s="1"/>
  <c r="BS725" i="1" s="1"/>
  <c r="BT725" i="1" s="1"/>
  <c r="BU725" i="1" s="1"/>
  <c r="BV725" i="1" s="1"/>
  <c r="BW725" i="1" s="1"/>
  <c r="BX725" i="1" s="1"/>
  <c r="BY725" i="1" s="1"/>
  <c r="BZ725" i="1" s="1"/>
  <c r="CA725" i="1" s="1"/>
  <c r="CB725" i="1" s="1"/>
  <c r="CC725" i="1" s="1"/>
  <c r="CD725" i="1" s="1"/>
  <c r="CE725" i="1" s="1"/>
  <c r="CF725" i="1" s="1"/>
  <c r="CG725" i="1" s="1"/>
  <c r="CH725" i="1" s="1"/>
  <c r="CI725" i="1" s="1"/>
  <c r="CJ725" i="1" s="1"/>
  <c r="CK725" i="1" s="1"/>
  <c r="CL725" i="1" s="1"/>
  <c r="CM725" i="1" s="1"/>
  <c r="CN725" i="1" s="1"/>
  <c r="CO725" i="1" s="1"/>
  <c r="CP725" i="1" s="1"/>
  <c r="CQ725" i="1" s="1"/>
  <c r="CR725" i="1" s="1"/>
  <c r="CS725" i="1" s="1"/>
  <c r="CT725" i="1" s="1"/>
  <c r="CU725" i="1" s="1"/>
  <c r="CV725" i="1" s="1"/>
  <c r="CW725" i="1" s="1"/>
  <c r="CX725" i="1" s="1"/>
  <c r="CY725" i="1" s="1"/>
  <c r="CZ725" i="1" s="1"/>
  <c r="BQ730" i="1"/>
  <c r="BR730" i="1" s="1"/>
  <c r="BS730" i="1" s="1"/>
  <c r="BT730" i="1" s="1"/>
  <c r="BU730" i="1" s="1"/>
  <c r="BV730" i="1" s="1"/>
  <c r="BW730" i="1" s="1"/>
  <c r="BX730" i="1" s="1"/>
  <c r="BY730" i="1" s="1"/>
  <c r="BZ730" i="1" s="1"/>
  <c r="CA730" i="1" s="1"/>
  <c r="CB730" i="1" s="1"/>
  <c r="CC730" i="1" s="1"/>
  <c r="CD730" i="1" s="1"/>
  <c r="CE730" i="1" s="1"/>
  <c r="CF730" i="1" s="1"/>
  <c r="CG730" i="1" s="1"/>
  <c r="CH730" i="1" s="1"/>
  <c r="CI730" i="1" s="1"/>
  <c r="CJ730" i="1" s="1"/>
  <c r="CK730" i="1" s="1"/>
  <c r="CL730" i="1" s="1"/>
  <c r="CM730" i="1" s="1"/>
  <c r="CN730" i="1" s="1"/>
  <c r="CO730" i="1" s="1"/>
  <c r="CP730" i="1" s="1"/>
  <c r="CQ730" i="1" s="1"/>
  <c r="CR730" i="1" s="1"/>
  <c r="CS730" i="1" s="1"/>
  <c r="CT730" i="1" s="1"/>
  <c r="CU730" i="1" s="1"/>
  <c r="CV730" i="1" s="1"/>
  <c r="CW730" i="1" s="1"/>
  <c r="CX730" i="1" s="1"/>
  <c r="CY730" i="1" s="1"/>
  <c r="CZ730" i="1" s="1"/>
  <c r="BQ736" i="1"/>
  <c r="BR736" i="1" s="1"/>
  <c r="BS736" i="1" s="1"/>
  <c r="BT736" i="1" s="1"/>
  <c r="BU736" i="1" s="1"/>
  <c r="BV736" i="1" s="1"/>
  <c r="BW736" i="1" s="1"/>
  <c r="BX736" i="1" s="1"/>
  <c r="BY736" i="1" s="1"/>
  <c r="BZ736" i="1" s="1"/>
  <c r="CA736" i="1" s="1"/>
  <c r="CB736" i="1" s="1"/>
  <c r="CC736" i="1" s="1"/>
  <c r="CD736" i="1" s="1"/>
  <c r="CE736" i="1" s="1"/>
  <c r="CF736" i="1" s="1"/>
  <c r="CG736" i="1" s="1"/>
  <c r="CH736" i="1" s="1"/>
  <c r="CI736" i="1" s="1"/>
  <c r="CJ736" i="1" s="1"/>
  <c r="CK736" i="1" s="1"/>
  <c r="CL736" i="1" s="1"/>
  <c r="CM736" i="1" s="1"/>
  <c r="CN736" i="1" s="1"/>
  <c r="CO736" i="1" s="1"/>
  <c r="CP736" i="1" s="1"/>
  <c r="CQ736" i="1" s="1"/>
  <c r="CR736" i="1" s="1"/>
  <c r="CS736" i="1" s="1"/>
  <c r="CT736" i="1" s="1"/>
  <c r="CU736" i="1" s="1"/>
  <c r="CV736" i="1" s="1"/>
  <c r="CW736" i="1" s="1"/>
  <c r="CX736" i="1" s="1"/>
  <c r="CY736" i="1" s="1"/>
  <c r="CZ736" i="1" s="1"/>
  <c r="AC765" i="1"/>
  <c r="BQ780" i="1"/>
  <c r="BR780" i="1" s="1"/>
  <c r="BS780" i="1" s="1"/>
  <c r="BT780" i="1" s="1"/>
  <c r="BU780" i="1" s="1"/>
  <c r="BV780" i="1" s="1"/>
  <c r="BW780" i="1" s="1"/>
  <c r="BX780" i="1" s="1"/>
  <c r="BY780" i="1" s="1"/>
  <c r="BZ780" i="1" s="1"/>
  <c r="CA780" i="1" s="1"/>
  <c r="CB780" i="1" s="1"/>
  <c r="CC780" i="1" s="1"/>
  <c r="CD780" i="1" s="1"/>
  <c r="CE780" i="1" s="1"/>
  <c r="CF780" i="1" s="1"/>
  <c r="CG780" i="1" s="1"/>
  <c r="CH780" i="1" s="1"/>
  <c r="CI780" i="1" s="1"/>
  <c r="CJ780" i="1" s="1"/>
  <c r="CK780" i="1" s="1"/>
  <c r="CL780" i="1" s="1"/>
  <c r="CM780" i="1" s="1"/>
  <c r="CN780" i="1" s="1"/>
  <c r="CO780" i="1" s="1"/>
  <c r="CP780" i="1" s="1"/>
  <c r="CQ780" i="1" s="1"/>
  <c r="CR780" i="1" s="1"/>
  <c r="CS780" i="1" s="1"/>
  <c r="CT780" i="1" s="1"/>
  <c r="CU780" i="1" s="1"/>
  <c r="CV780" i="1" s="1"/>
  <c r="CW780" i="1" s="1"/>
  <c r="CX780" i="1" s="1"/>
  <c r="CY780" i="1" s="1"/>
  <c r="CZ780" i="1" s="1"/>
  <c r="AC789" i="1"/>
  <c r="BQ793" i="1"/>
  <c r="BR793" i="1" s="1"/>
  <c r="BS793" i="1" s="1"/>
  <c r="BT793" i="1" s="1"/>
  <c r="BU793" i="1" s="1"/>
  <c r="BV793" i="1" s="1"/>
  <c r="BW793" i="1" s="1"/>
  <c r="BX793" i="1" s="1"/>
  <c r="BY793" i="1" s="1"/>
  <c r="BZ793" i="1" s="1"/>
  <c r="CA793" i="1" s="1"/>
  <c r="CB793" i="1" s="1"/>
  <c r="CC793" i="1" s="1"/>
  <c r="CD793" i="1" s="1"/>
  <c r="CE793" i="1" s="1"/>
  <c r="CF793" i="1" s="1"/>
  <c r="CG793" i="1" s="1"/>
  <c r="CH793" i="1" s="1"/>
  <c r="CI793" i="1" s="1"/>
  <c r="CJ793" i="1" s="1"/>
  <c r="CK793" i="1" s="1"/>
  <c r="CL793" i="1" s="1"/>
  <c r="CM793" i="1" s="1"/>
  <c r="CN793" i="1" s="1"/>
  <c r="CO793" i="1" s="1"/>
  <c r="CP793" i="1" s="1"/>
  <c r="CQ793" i="1" s="1"/>
  <c r="CR793" i="1" s="1"/>
  <c r="CS793" i="1" s="1"/>
  <c r="CT793" i="1" s="1"/>
  <c r="CU793" i="1" s="1"/>
  <c r="CV793" i="1" s="1"/>
  <c r="CW793" i="1" s="1"/>
  <c r="CX793" i="1" s="1"/>
  <c r="CY793" i="1" s="1"/>
  <c r="CZ793" i="1" s="1"/>
  <c r="AC797" i="1"/>
  <c r="BQ804" i="1"/>
  <c r="BR804" i="1" s="1"/>
  <c r="BS804" i="1" s="1"/>
  <c r="BT804" i="1" s="1"/>
  <c r="BU804" i="1" s="1"/>
  <c r="BV804" i="1" s="1"/>
  <c r="BW804" i="1" s="1"/>
  <c r="BX804" i="1" s="1"/>
  <c r="BY804" i="1" s="1"/>
  <c r="BZ804" i="1" s="1"/>
  <c r="CA804" i="1" s="1"/>
  <c r="CB804" i="1" s="1"/>
  <c r="CC804" i="1" s="1"/>
  <c r="CD804" i="1" s="1"/>
  <c r="CE804" i="1" s="1"/>
  <c r="CF804" i="1" s="1"/>
  <c r="CG804" i="1" s="1"/>
  <c r="CH804" i="1" s="1"/>
  <c r="CI804" i="1" s="1"/>
  <c r="CJ804" i="1" s="1"/>
  <c r="CK804" i="1" s="1"/>
  <c r="CL804" i="1" s="1"/>
  <c r="CM804" i="1" s="1"/>
  <c r="CN804" i="1" s="1"/>
  <c r="CO804" i="1" s="1"/>
  <c r="CP804" i="1" s="1"/>
  <c r="CQ804" i="1" s="1"/>
  <c r="CR804" i="1" s="1"/>
  <c r="CS804" i="1" s="1"/>
  <c r="CT804" i="1" s="1"/>
  <c r="CU804" i="1" s="1"/>
  <c r="CV804" i="1" s="1"/>
  <c r="CW804" i="1" s="1"/>
  <c r="CX804" i="1" s="1"/>
  <c r="CY804" i="1" s="1"/>
  <c r="CZ804" i="1" s="1"/>
  <c r="BQ805" i="1"/>
  <c r="BR805" i="1" s="1"/>
  <c r="BS805" i="1" s="1"/>
  <c r="BT805" i="1" s="1"/>
  <c r="BU805" i="1" s="1"/>
  <c r="BV805" i="1" s="1"/>
  <c r="BW805" i="1" s="1"/>
  <c r="BX805" i="1" s="1"/>
  <c r="BY805" i="1" s="1"/>
  <c r="BZ805" i="1" s="1"/>
  <c r="CA805" i="1" s="1"/>
  <c r="CB805" i="1" s="1"/>
  <c r="CC805" i="1" s="1"/>
  <c r="CD805" i="1" s="1"/>
  <c r="CE805" i="1" s="1"/>
  <c r="CF805" i="1" s="1"/>
  <c r="CG805" i="1" s="1"/>
  <c r="CH805" i="1" s="1"/>
  <c r="CI805" i="1" s="1"/>
  <c r="CJ805" i="1" s="1"/>
  <c r="CK805" i="1" s="1"/>
  <c r="CL805" i="1" s="1"/>
  <c r="CM805" i="1" s="1"/>
  <c r="CN805" i="1" s="1"/>
  <c r="CO805" i="1" s="1"/>
  <c r="CP805" i="1" s="1"/>
  <c r="CQ805" i="1" s="1"/>
  <c r="CR805" i="1" s="1"/>
  <c r="CS805" i="1" s="1"/>
  <c r="CT805" i="1" s="1"/>
  <c r="CU805" i="1" s="1"/>
  <c r="CV805" i="1" s="1"/>
  <c r="CW805" i="1" s="1"/>
  <c r="CX805" i="1" s="1"/>
  <c r="CY805" i="1" s="1"/>
  <c r="CZ805" i="1" s="1"/>
  <c r="AC807" i="1"/>
  <c r="BQ813" i="1"/>
  <c r="BR813" i="1" s="1"/>
  <c r="BS813" i="1" s="1"/>
  <c r="BT813" i="1" s="1"/>
  <c r="BU813" i="1" s="1"/>
  <c r="BV813" i="1" s="1"/>
  <c r="BW813" i="1" s="1"/>
  <c r="BX813" i="1" s="1"/>
  <c r="BY813" i="1" s="1"/>
  <c r="BZ813" i="1" s="1"/>
  <c r="CA813" i="1" s="1"/>
  <c r="CB813" i="1" s="1"/>
  <c r="CC813" i="1" s="1"/>
  <c r="CD813" i="1" s="1"/>
  <c r="CE813" i="1" s="1"/>
  <c r="CF813" i="1" s="1"/>
  <c r="CG813" i="1" s="1"/>
  <c r="CH813" i="1" s="1"/>
  <c r="CI813" i="1" s="1"/>
  <c r="CJ813" i="1" s="1"/>
  <c r="CK813" i="1" s="1"/>
  <c r="CL813" i="1" s="1"/>
  <c r="CM813" i="1" s="1"/>
  <c r="CN813" i="1" s="1"/>
  <c r="CO813" i="1" s="1"/>
  <c r="CP813" i="1" s="1"/>
  <c r="CQ813" i="1" s="1"/>
  <c r="CR813" i="1" s="1"/>
  <c r="CS813" i="1" s="1"/>
  <c r="CT813" i="1" s="1"/>
  <c r="CU813" i="1" s="1"/>
  <c r="CV813" i="1" s="1"/>
  <c r="CW813" i="1" s="1"/>
  <c r="CX813" i="1" s="1"/>
  <c r="CY813" i="1" s="1"/>
  <c r="CZ813" i="1" s="1"/>
  <c r="BQ819" i="1"/>
  <c r="BR819" i="1" s="1"/>
  <c r="BS819" i="1" s="1"/>
  <c r="BT819" i="1" s="1"/>
  <c r="BU819" i="1" s="1"/>
  <c r="BV819" i="1" s="1"/>
  <c r="BW819" i="1" s="1"/>
  <c r="BX819" i="1" s="1"/>
  <c r="BY819" i="1" s="1"/>
  <c r="BZ819" i="1" s="1"/>
  <c r="CA819" i="1" s="1"/>
  <c r="CB819" i="1" s="1"/>
  <c r="CC819" i="1" s="1"/>
  <c r="CD819" i="1" s="1"/>
  <c r="CE819" i="1" s="1"/>
  <c r="CF819" i="1" s="1"/>
  <c r="CG819" i="1" s="1"/>
  <c r="CH819" i="1" s="1"/>
  <c r="CI819" i="1" s="1"/>
  <c r="CJ819" i="1" s="1"/>
  <c r="CK819" i="1" s="1"/>
  <c r="CL819" i="1" s="1"/>
  <c r="CM819" i="1" s="1"/>
  <c r="CN819" i="1" s="1"/>
  <c r="CO819" i="1" s="1"/>
  <c r="CP819" i="1" s="1"/>
  <c r="CQ819" i="1" s="1"/>
  <c r="CR819" i="1" s="1"/>
  <c r="CS819" i="1" s="1"/>
  <c r="CT819" i="1" s="1"/>
  <c r="CU819" i="1" s="1"/>
  <c r="CV819" i="1" s="1"/>
  <c r="CW819" i="1" s="1"/>
  <c r="CX819" i="1" s="1"/>
  <c r="CY819" i="1" s="1"/>
  <c r="CZ819" i="1" s="1"/>
  <c r="BQ827" i="1"/>
  <c r="BR827" i="1" s="1"/>
  <c r="BS827" i="1" s="1"/>
  <c r="BT827" i="1" s="1"/>
  <c r="BU827" i="1" s="1"/>
  <c r="BV827" i="1" s="1"/>
  <c r="BW827" i="1" s="1"/>
  <c r="BX827" i="1" s="1"/>
  <c r="BY827" i="1" s="1"/>
  <c r="BZ827" i="1" s="1"/>
  <c r="CA827" i="1" s="1"/>
  <c r="CB827" i="1" s="1"/>
  <c r="CC827" i="1" s="1"/>
  <c r="CD827" i="1" s="1"/>
  <c r="CE827" i="1" s="1"/>
  <c r="CF827" i="1" s="1"/>
  <c r="CG827" i="1" s="1"/>
  <c r="CH827" i="1" s="1"/>
  <c r="CI827" i="1" s="1"/>
  <c r="CJ827" i="1" s="1"/>
  <c r="CK827" i="1" s="1"/>
  <c r="CL827" i="1" s="1"/>
  <c r="CM827" i="1" s="1"/>
  <c r="CN827" i="1" s="1"/>
  <c r="CO827" i="1" s="1"/>
  <c r="CP827" i="1" s="1"/>
  <c r="CQ827" i="1" s="1"/>
  <c r="CR827" i="1" s="1"/>
  <c r="CS827" i="1" s="1"/>
  <c r="CT827" i="1" s="1"/>
  <c r="CU827" i="1" s="1"/>
  <c r="CV827" i="1" s="1"/>
  <c r="CW827" i="1" s="1"/>
  <c r="CX827" i="1" s="1"/>
  <c r="CY827" i="1" s="1"/>
  <c r="CZ827" i="1" s="1"/>
  <c r="AC831" i="1"/>
  <c r="BQ832" i="1"/>
  <c r="BR832" i="1" s="1"/>
  <c r="BS832" i="1" s="1"/>
  <c r="BT832" i="1" s="1"/>
  <c r="BU832" i="1" s="1"/>
  <c r="BV832" i="1" s="1"/>
  <c r="BW832" i="1" s="1"/>
  <c r="BX832" i="1" s="1"/>
  <c r="BY832" i="1" s="1"/>
  <c r="BZ832" i="1" s="1"/>
  <c r="CA832" i="1" s="1"/>
  <c r="CB832" i="1" s="1"/>
  <c r="CC832" i="1" s="1"/>
  <c r="CD832" i="1" s="1"/>
  <c r="CE832" i="1" s="1"/>
  <c r="CF832" i="1" s="1"/>
  <c r="CG832" i="1" s="1"/>
  <c r="CH832" i="1" s="1"/>
  <c r="CI832" i="1" s="1"/>
  <c r="CJ832" i="1" s="1"/>
  <c r="CK832" i="1" s="1"/>
  <c r="CL832" i="1" s="1"/>
  <c r="CM832" i="1" s="1"/>
  <c r="CN832" i="1" s="1"/>
  <c r="CO832" i="1" s="1"/>
  <c r="CP832" i="1" s="1"/>
  <c r="CQ832" i="1" s="1"/>
  <c r="CR832" i="1" s="1"/>
  <c r="CS832" i="1" s="1"/>
  <c r="CT832" i="1" s="1"/>
  <c r="CU832" i="1" s="1"/>
  <c r="CV832" i="1" s="1"/>
  <c r="CW832" i="1" s="1"/>
  <c r="CX832" i="1" s="1"/>
  <c r="CY832" i="1" s="1"/>
  <c r="CZ832" i="1" s="1"/>
  <c r="BQ840" i="1"/>
  <c r="BR840" i="1" s="1"/>
  <c r="BS840" i="1" s="1"/>
  <c r="BT840" i="1" s="1"/>
  <c r="BU840" i="1" s="1"/>
  <c r="BV840" i="1" s="1"/>
  <c r="BW840" i="1" s="1"/>
  <c r="BX840" i="1" s="1"/>
  <c r="BY840" i="1" s="1"/>
  <c r="BZ840" i="1" s="1"/>
  <c r="CA840" i="1" s="1"/>
  <c r="CB840" i="1" s="1"/>
  <c r="CC840" i="1" s="1"/>
  <c r="CD840" i="1" s="1"/>
  <c r="CE840" i="1" s="1"/>
  <c r="CF840" i="1" s="1"/>
  <c r="CG840" i="1" s="1"/>
  <c r="CH840" i="1" s="1"/>
  <c r="CI840" i="1" s="1"/>
  <c r="CJ840" i="1" s="1"/>
  <c r="CK840" i="1" s="1"/>
  <c r="CL840" i="1" s="1"/>
  <c r="CM840" i="1" s="1"/>
  <c r="CN840" i="1" s="1"/>
  <c r="CO840" i="1" s="1"/>
  <c r="CP840" i="1" s="1"/>
  <c r="CQ840" i="1" s="1"/>
  <c r="CR840" i="1" s="1"/>
  <c r="CS840" i="1" s="1"/>
  <c r="CT840" i="1" s="1"/>
  <c r="CU840" i="1" s="1"/>
  <c r="CV840" i="1" s="1"/>
  <c r="CW840" i="1" s="1"/>
  <c r="CX840" i="1" s="1"/>
  <c r="CY840" i="1" s="1"/>
  <c r="CZ840" i="1" s="1"/>
  <c r="BQ863" i="1"/>
  <c r="BR863" i="1" s="1"/>
  <c r="BS863" i="1" s="1"/>
  <c r="BT863" i="1" s="1"/>
  <c r="BU863" i="1" s="1"/>
  <c r="BV863" i="1" s="1"/>
  <c r="BW863" i="1" s="1"/>
  <c r="BX863" i="1" s="1"/>
  <c r="BY863" i="1" s="1"/>
  <c r="BZ863" i="1" s="1"/>
  <c r="CA863" i="1" s="1"/>
  <c r="CB863" i="1" s="1"/>
  <c r="CC863" i="1" s="1"/>
  <c r="CD863" i="1" s="1"/>
  <c r="CE863" i="1" s="1"/>
  <c r="CF863" i="1" s="1"/>
  <c r="CG863" i="1" s="1"/>
  <c r="CH863" i="1" s="1"/>
  <c r="CI863" i="1" s="1"/>
  <c r="CJ863" i="1" s="1"/>
  <c r="CK863" i="1" s="1"/>
  <c r="CL863" i="1" s="1"/>
  <c r="CM863" i="1" s="1"/>
  <c r="CN863" i="1" s="1"/>
  <c r="CO863" i="1" s="1"/>
  <c r="CP863" i="1" s="1"/>
  <c r="CQ863" i="1" s="1"/>
  <c r="CR863" i="1" s="1"/>
  <c r="CS863" i="1" s="1"/>
  <c r="CT863" i="1" s="1"/>
  <c r="CU863" i="1" s="1"/>
  <c r="CV863" i="1" s="1"/>
  <c r="CW863" i="1" s="1"/>
  <c r="CX863" i="1" s="1"/>
  <c r="CY863" i="1" s="1"/>
  <c r="CZ863" i="1" s="1"/>
  <c r="BQ910" i="1"/>
  <c r="BR910" i="1" s="1"/>
  <c r="BS910" i="1" s="1"/>
  <c r="BT910" i="1" s="1"/>
  <c r="BU910" i="1" s="1"/>
  <c r="BV910" i="1" s="1"/>
  <c r="BW910" i="1" s="1"/>
  <c r="BX910" i="1" s="1"/>
  <c r="BY910" i="1" s="1"/>
  <c r="BZ910" i="1" s="1"/>
  <c r="CA910" i="1" s="1"/>
  <c r="CB910" i="1" s="1"/>
  <c r="CC910" i="1" s="1"/>
  <c r="CD910" i="1" s="1"/>
  <c r="CE910" i="1" s="1"/>
  <c r="CF910" i="1" s="1"/>
  <c r="CG910" i="1" s="1"/>
  <c r="CH910" i="1" s="1"/>
  <c r="CI910" i="1" s="1"/>
  <c r="CJ910" i="1" s="1"/>
  <c r="CK910" i="1" s="1"/>
  <c r="CL910" i="1" s="1"/>
  <c r="CM910" i="1" s="1"/>
  <c r="CN910" i="1" s="1"/>
  <c r="CO910" i="1" s="1"/>
  <c r="CP910" i="1" s="1"/>
  <c r="CQ910" i="1" s="1"/>
  <c r="CR910" i="1" s="1"/>
  <c r="CS910" i="1" s="1"/>
  <c r="CT910" i="1" s="1"/>
  <c r="CU910" i="1" s="1"/>
  <c r="CV910" i="1" s="1"/>
  <c r="CW910" i="1" s="1"/>
  <c r="CX910" i="1" s="1"/>
  <c r="CY910" i="1" s="1"/>
  <c r="CZ910" i="1" s="1"/>
  <c r="BQ917" i="1"/>
  <c r="BR917" i="1" s="1"/>
  <c r="BS917" i="1" s="1"/>
  <c r="BT917" i="1" s="1"/>
  <c r="BU917" i="1" s="1"/>
  <c r="BV917" i="1" s="1"/>
  <c r="BW917" i="1" s="1"/>
  <c r="BX917" i="1" s="1"/>
  <c r="BY917" i="1" s="1"/>
  <c r="BZ917" i="1" s="1"/>
  <c r="CA917" i="1" s="1"/>
  <c r="CB917" i="1" s="1"/>
  <c r="CC917" i="1" s="1"/>
  <c r="CD917" i="1" s="1"/>
  <c r="CE917" i="1" s="1"/>
  <c r="CF917" i="1" s="1"/>
  <c r="CG917" i="1" s="1"/>
  <c r="CH917" i="1" s="1"/>
  <c r="CI917" i="1" s="1"/>
  <c r="CJ917" i="1" s="1"/>
  <c r="CK917" i="1" s="1"/>
  <c r="CL917" i="1" s="1"/>
  <c r="CM917" i="1" s="1"/>
  <c r="CN917" i="1" s="1"/>
  <c r="CO917" i="1" s="1"/>
  <c r="CP917" i="1" s="1"/>
  <c r="CQ917" i="1" s="1"/>
  <c r="CR917" i="1" s="1"/>
  <c r="CS917" i="1" s="1"/>
  <c r="CT917" i="1" s="1"/>
  <c r="CU917" i="1" s="1"/>
  <c r="CV917" i="1" s="1"/>
  <c r="CW917" i="1" s="1"/>
  <c r="CX917" i="1" s="1"/>
  <c r="CY917" i="1" s="1"/>
  <c r="CZ917" i="1" s="1"/>
  <c r="BQ935" i="1"/>
  <c r="BR935" i="1" s="1"/>
  <c r="BS935" i="1" s="1"/>
  <c r="BT935" i="1" s="1"/>
  <c r="BU935" i="1" s="1"/>
  <c r="BV935" i="1" s="1"/>
  <c r="BW935" i="1" s="1"/>
  <c r="BX935" i="1" s="1"/>
  <c r="BY935" i="1" s="1"/>
  <c r="BZ935" i="1" s="1"/>
  <c r="CA935" i="1" s="1"/>
  <c r="CB935" i="1" s="1"/>
  <c r="CC935" i="1" s="1"/>
  <c r="CD935" i="1" s="1"/>
  <c r="CE935" i="1" s="1"/>
  <c r="CF935" i="1" s="1"/>
  <c r="CG935" i="1" s="1"/>
  <c r="CH935" i="1" s="1"/>
  <c r="CI935" i="1" s="1"/>
  <c r="CJ935" i="1" s="1"/>
  <c r="CK935" i="1" s="1"/>
  <c r="CL935" i="1" s="1"/>
  <c r="CM935" i="1" s="1"/>
  <c r="CN935" i="1" s="1"/>
  <c r="CO935" i="1" s="1"/>
  <c r="CP935" i="1" s="1"/>
  <c r="CQ935" i="1" s="1"/>
  <c r="CR935" i="1" s="1"/>
  <c r="CS935" i="1" s="1"/>
  <c r="CT935" i="1" s="1"/>
  <c r="CU935" i="1" s="1"/>
  <c r="CV935" i="1" s="1"/>
  <c r="CW935" i="1" s="1"/>
  <c r="CX935" i="1" s="1"/>
  <c r="CY935" i="1" s="1"/>
  <c r="CZ935" i="1" s="1"/>
  <c r="BQ718" i="1"/>
  <c r="BR718" i="1" s="1"/>
  <c r="BS718" i="1" s="1"/>
  <c r="BT718" i="1" s="1"/>
  <c r="BU718" i="1" s="1"/>
  <c r="BV718" i="1" s="1"/>
  <c r="BW718" i="1" s="1"/>
  <c r="BX718" i="1" s="1"/>
  <c r="BY718" i="1" s="1"/>
  <c r="BZ718" i="1" s="1"/>
  <c r="CA718" i="1" s="1"/>
  <c r="CB718" i="1" s="1"/>
  <c r="CC718" i="1" s="1"/>
  <c r="CD718" i="1" s="1"/>
  <c r="CE718" i="1" s="1"/>
  <c r="CF718" i="1" s="1"/>
  <c r="CG718" i="1" s="1"/>
  <c r="CH718" i="1" s="1"/>
  <c r="CI718" i="1" s="1"/>
  <c r="CJ718" i="1" s="1"/>
  <c r="CK718" i="1" s="1"/>
  <c r="CL718" i="1" s="1"/>
  <c r="CM718" i="1" s="1"/>
  <c r="CN718" i="1" s="1"/>
  <c r="CO718" i="1" s="1"/>
  <c r="CP718" i="1" s="1"/>
  <c r="CQ718" i="1" s="1"/>
  <c r="CR718" i="1" s="1"/>
  <c r="CS718" i="1" s="1"/>
  <c r="CT718" i="1" s="1"/>
  <c r="CU718" i="1" s="1"/>
  <c r="CV718" i="1" s="1"/>
  <c r="CW718" i="1" s="1"/>
  <c r="CX718" i="1" s="1"/>
  <c r="CY718" i="1" s="1"/>
  <c r="CZ718" i="1" s="1"/>
  <c r="BQ722" i="1"/>
  <c r="BR722" i="1" s="1"/>
  <c r="BS722" i="1" s="1"/>
  <c r="BT722" i="1" s="1"/>
  <c r="BU722" i="1" s="1"/>
  <c r="BV722" i="1" s="1"/>
  <c r="BW722" i="1" s="1"/>
  <c r="BX722" i="1" s="1"/>
  <c r="BY722" i="1" s="1"/>
  <c r="BZ722" i="1" s="1"/>
  <c r="CA722" i="1" s="1"/>
  <c r="CB722" i="1" s="1"/>
  <c r="CC722" i="1" s="1"/>
  <c r="CD722" i="1" s="1"/>
  <c r="CE722" i="1" s="1"/>
  <c r="CF722" i="1" s="1"/>
  <c r="CG722" i="1" s="1"/>
  <c r="CH722" i="1" s="1"/>
  <c r="CI722" i="1" s="1"/>
  <c r="CJ722" i="1" s="1"/>
  <c r="CK722" i="1" s="1"/>
  <c r="CL722" i="1" s="1"/>
  <c r="CM722" i="1" s="1"/>
  <c r="CN722" i="1" s="1"/>
  <c r="CO722" i="1" s="1"/>
  <c r="CP722" i="1" s="1"/>
  <c r="CQ722" i="1" s="1"/>
  <c r="CR722" i="1" s="1"/>
  <c r="CS722" i="1" s="1"/>
  <c r="CT722" i="1" s="1"/>
  <c r="CU722" i="1" s="1"/>
  <c r="CV722" i="1" s="1"/>
  <c r="CW722" i="1" s="1"/>
  <c r="CX722" i="1" s="1"/>
  <c r="CY722" i="1" s="1"/>
  <c r="CZ722" i="1" s="1"/>
  <c r="BQ724" i="1"/>
  <c r="BR724" i="1" s="1"/>
  <c r="BS724" i="1" s="1"/>
  <c r="BT724" i="1" s="1"/>
  <c r="BU724" i="1" s="1"/>
  <c r="BV724" i="1" s="1"/>
  <c r="BW724" i="1" s="1"/>
  <c r="BX724" i="1" s="1"/>
  <c r="BY724" i="1" s="1"/>
  <c r="BZ724" i="1" s="1"/>
  <c r="CA724" i="1" s="1"/>
  <c r="CB724" i="1" s="1"/>
  <c r="CC724" i="1" s="1"/>
  <c r="CD724" i="1" s="1"/>
  <c r="CE724" i="1" s="1"/>
  <c r="CF724" i="1" s="1"/>
  <c r="CG724" i="1" s="1"/>
  <c r="CH724" i="1" s="1"/>
  <c r="CI724" i="1" s="1"/>
  <c r="CJ724" i="1" s="1"/>
  <c r="CK724" i="1" s="1"/>
  <c r="CL724" i="1" s="1"/>
  <c r="CM724" i="1" s="1"/>
  <c r="CN724" i="1" s="1"/>
  <c r="CO724" i="1" s="1"/>
  <c r="CP724" i="1" s="1"/>
  <c r="CQ724" i="1" s="1"/>
  <c r="CR724" i="1" s="1"/>
  <c r="CS724" i="1" s="1"/>
  <c r="CT724" i="1" s="1"/>
  <c r="CU724" i="1" s="1"/>
  <c r="CV724" i="1" s="1"/>
  <c r="CW724" i="1" s="1"/>
  <c r="CX724" i="1" s="1"/>
  <c r="CY724" i="1" s="1"/>
  <c r="CZ724" i="1" s="1"/>
  <c r="BQ735" i="1"/>
  <c r="BR735" i="1" s="1"/>
  <c r="BS735" i="1" s="1"/>
  <c r="BT735" i="1" s="1"/>
  <c r="BU735" i="1" s="1"/>
  <c r="BV735" i="1" s="1"/>
  <c r="BW735" i="1" s="1"/>
  <c r="BX735" i="1" s="1"/>
  <c r="BY735" i="1" s="1"/>
  <c r="BZ735" i="1" s="1"/>
  <c r="CA735" i="1" s="1"/>
  <c r="CB735" i="1" s="1"/>
  <c r="CC735" i="1" s="1"/>
  <c r="CD735" i="1" s="1"/>
  <c r="CE735" i="1" s="1"/>
  <c r="CF735" i="1" s="1"/>
  <c r="CG735" i="1" s="1"/>
  <c r="CH735" i="1" s="1"/>
  <c r="CI735" i="1" s="1"/>
  <c r="CJ735" i="1" s="1"/>
  <c r="CK735" i="1" s="1"/>
  <c r="CL735" i="1" s="1"/>
  <c r="CM735" i="1" s="1"/>
  <c r="CN735" i="1" s="1"/>
  <c r="CO735" i="1" s="1"/>
  <c r="CP735" i="1" s="1"/>
  <c r="CQ735" i="1" s="1"/>
  <c r="CR735" i="1" s="1"/>
  <c r="CS735" i="1" s="1"/>
  <c r="CT735" i="1" s="1"/>
  <c r="CU735" i="1" s="1"/>
  <c r="CV735" i="1" s="1"/>
  <c r="CW735" i="1" s="1"/>
  <c r="CX735" i="1" s="1"/>
  <c r="CY735" i="1" s="1"/>
  <c r="CZ735" i="1" s="1"/>
  <c r="BQ738" i="1"/>
  <c r="BR738" i="1" s="1"/>
  <c r="BS738" i="1" s="1"/>
  <c r="BT738" i="1" s="1"/>
  <c r="BU738" i="1" s="1"/>
  <c r="BV738" i="1" s="1"/>
  <c r="BW738" i="1" s="1"/>
  <c r="BX738" i="1" s="1"/>
  <c r="BY738" i="1" s="1"/>
  <c r="BZ738" i="1" s="1"/>
  <c r="CA738" i="1" s="1"/>
  <c r="CB738" i="1" s="1"/>
  <c r="CC738" i="1" s="1"/>
  <c r="CD738" i="1" s="1"/>
  <c r="CE738" i="1" s="1"/>
  <c r="CF738" i="1" s="1"/>
  <c r="CG738" i="1" s="1"/>
  <c r="CH738" i="1" s="1"/>
  <c r="CI738" i="1" s="1"/>
  <c r="CJ738" i="1" s="1"/>
  <c r="CK738" i="1" s="1"/>
  <c r="CL738" i="1" s="1"/>
  <c r="CM738" i="1" s="1"/>
  <c r="CN738" i="1" s="1"/>
  <c r="CO738" i="1" s="1"/>
  <c r="CP738" i="1" s="1"/>
  <c r="CQ738" i="1" s="1"/>
  <c r="CR738" i="1" s="1"/>
  <c r="CS738" i="1" s="1"/>
  <c r="CT738" i="1" s="1"/>
  <c r="CU738" i="1" s="1"/>
  <c r="CV738" i="1" s="1"/>
  <c r="CW738" i="1" s="1"/>
  <c r="CX738" i="1" s="1"/>
  <c r="CY738" i="1" s="1"/>
  <c r="CZ738" i="1" s="1"/>
  <c r="BQ743" i="1"/>
  <c r="BR743" i="1" s="1"/>
  <c r="BS743" i="1" s="1"/>
  <c r="BT743" i="1" s="1"/>
  <c r="BU743" i="1" s="1"/>
  <c r="BV743" i="1" s="1"/>
  <c r="BW743" i="1" s="1"/>
  <c r="BX743" i="1" s="1"/>
  <c r="BY743" i="1" s="1"/>
  <c r="BZ743" i="1" s="1"/>
  <c r="CA743" i="1" s="1"/>
  <c r="CB743" i="1" s="1"/>
  <c r="CC743" i="1" s="1"/>
  <c r="CD743" i="1" s="1"/>
  <c r="CE743" i="1" s="1"/>
  <c r="CF743" i="1" s="1"/>
  <c r="CG743" i="1" s="1"/>
  <c r="CH743" i="1" s="1"/>
  <c r="CI743" i="1" s="1"/>
  <c r="CJ743" i="1" s="1"/>
  <c r="CK743" i="1" s="1"/>
  <c r="CL743" i="1" s="1"/>
  <c r="CM743" i="1" s="1"/>
  <c r="CN743" i="1" s="1"/>
  <c r="CO743" i="1" s="1"/>
  <c r="CP743" i="1" s="1"/>
  <c r="CQ743" i="1" s="1"/>
  <c r="CR743" i="1" s="1"/>
  <c r="CS743" i="1" s="1"/>
  <c r="CT743" i="1" s="1"/>
  <c r="CU743" i="1" s="1"/>
  <c r="CV743" i="1" s="1"/>
  <c r="CW743" i="1" s="1"/>
  <c r="CX743" i="1" s="1"/>
  <c r="CY743" i="1" s="1"/>
  <c r="CZ743" i="1" s="1"/>
  <c r="BQ747" i="1"/>
  <c r="BR747" i="1" s="1"/>
  <c r="BS747" i="1" s="1"/>
  <c r="BT747" i="1" s="1"/>
  <c r="BU747" i="1" s="1"/>
  <c r="BV747" i="1" s="1"/>
  <c r="BW747" i="1" s="1"/>
  <c r="BX747" i="1" s="1"/>
  <c r="BY747" i="1" s="1"/>
  <c r="BZ747" i="1" s="1"/>
  <c r="CA747" i="1" s="1"/>
  <c r="CB747" i="1" s="1"/>
  <c r="CC747" i="1" s="1"/>
  <c r="CD747" i="1" s="1"/>
  <c r="CE747" i="1" s="1"/>
  <c r="CF747" i="1" s="1"/>
  <c r="CG747" i="1" s="1"/>
  <c r="CH747" i="1" s="1"/>
  <c r="CI747" i="1" s="1"/>
  <c r="CJ747" i="1" s="1"/>
  <c r="CK747" i="1" s="1"/>
  <c r="CL747" i="1" s="1"/>
  <c r="CM747" i="1" s="1"/>
  <c r="CN747" i="1" s="1"/>
  <c r="CO747" i="1" s="1"/>
  <c r="CP747" i="1" s="1"/>
  <c r="CQ747" i="1" s="1"/>
  <c r="CR747" i="1" s="1"/>
  <c r="CS747" i="1" s="1"/>
  <c r="CT747" i="1" s="1"/>
  <c r="CU747" i="1" s="1"/>
  <c r="CV747" i="1" s="1"/>
  <c r="CW747" i="1" s="1"/>
  <c r="CX747" i="1" s="1"/>
  <c r="CY747" i="1" s="1"/>
  <c r="CZ747" i="1" s="1"/>
  <c r="BQ783" i="1"/>
  <c r="BR783" i="1" s="1"/>
  <c r="BS783" i="1" s="1"/>
  <c r="BT783" i="1" s="1"/>
  <c r="BU783" i="1" s="1"/>
  <c r="BV783" i="1" s="1"/>
  <c r="BW783" i="1" s="1"/>
  <c r="BX783" i="1" s="1"/>
  <c r="BY783" i="1" s="1"/>
  <c r="BZ783" i="1" s="1"/>
  <c r="CA783" i="1" s="1"/>
  <c r="CB783" i="1" s="1"/>
  <c r="CC783" i="1" s="1"/>
  <c r="CD783" i="1" s="1"/>
  <c r="CE783" i="1" s="1"/>
  <c r="CF783" i="1" s="1"/>
  <c r="CG783" i="1" s="1"/>
  <c r="CH783" i="1" s="1"/>
  <c r="CI783" i="1" s="1"/>
  <c r="CJ783" i="1" s="1"/>
  <c r="CK783" i="1" s="1"/>
  <c r="CL783" i="1" s="1"/>
  <c r="CM783" i="1" s="1"/>
  <c r="CN783" i="1" s="1"/>
  <c r="CO783" i="1" s="1"/>
  <c r="CP783" i="1" s="1"/>
  <c r="CQ783" i="1" s="1"/>
  <c r="CR783" i="1" s="1"/>
  <c r="CS783" i="1" s="1"/>
  <c r="CT783" i="1" s="1"/>
  <c r="CU783" i="1" s="1"/>
  <c r="CV783" i="1" s="1"/>
  <c r="CW783" i="1" s="1"/>
  <c r="CX783" i="1" s="1"/>
  <c r="CY783" i="1" s="1"/>
  <c r="CZ783" i="1" s="1"/>
  <c r="BQ846" i="1"/>
  <c r="BR846" i="1" s="1"/>
  <c r="BS846" i="1" s="1"/>
  <c r="BT846" i="1" s="1"/>
  <c r="BU846" i="1" s="1"/>
  <c r="BV846" i="1" s="1"/>
  <c r="BW846" i="1" s="1"/>
  <c r="BX846" i="1" s="1"/>
  <c r="BY846" i="1" s="1"/>
  <c r="BZ846" i="1" s="1"/>
  <c r="CA846" i="1" s="1"/>
  <c r="CB846" i="1" s="1"/>
  <c r="CC846" i="1" s="1"/>
  <c r="CD846" i="1" s="1"/>
  <c r="CE846" i="1" s="1"/>
  <c r="CF846" i="1" s="1"/>
  <c r="CG846" i="1" s="1"/>
  <c r="CH846" i="1" s="1"/>
  <c r="CI846" i="1" s="1"/>
  <c r="CJ846" i="1" s="1"/>
  <c r="CK846" i="1" s="1"/>
  <c r="CL846" i="1" s="1"/>
  <c r="CM846" i="1" s="1"/>
  <c r="CN846" i="1" s="1"/>
  <c r="CO846" i="1" s="1"/>
  <c r="CP846" i="1" s="1"/>
  <c r="CQ846" i="1" s="1"/>
  <c r="CR846" i="1" s="1"/>
  <c r="CS846" i="1" s="1"/>
  <c r="CT846" i="1" s="1"/>
  <c r="CU846" i="1" s="1"/>
  <c r="CV846" i="1" s="1"/>
  <c r="CW846" i="1" s="1"/>
  <c r="CX846" i="1" s="1"/>
  <c r="CY846" i="1" s="1"/>
  <c r="CZ846" i="1" s="1"/>
  <c r="BQ855" i="1"/>
  <c r="BR855" i="1" s="1"/>
  <c r="BS855" i="1" s="1"/>
  <c r="BT855" i="1" s="1"/>
  <c r="BU855" i="1" s="1"/>
  <c r="BV855" i="1" s="1"/>
  <c r="BW855" i="1" s="1"/>
  <c r="BX855" i="1" s="1"/>
  <c r="BY855" i="1" s="1"/>
  <c r="BZ855" i="1" s="1"/>
  <c r="CA855" i="1" s="1"/>
  <c r="CB855" i="1" s="1"/>
  <c r="CC855" i="1" s="1"/>
  <c r="CD855" i="1" s="1"/>
  <c r="CE855" i="1" s="1"/>
  <c r="CF855" i="1" s="1"/>
  <c r="CG855" i="1" s="1"/>
  <c r="CH855" i="1" s="1"/>
  <c r="CI855" i="1" s="1"/>
  <c r="CJ855" i="1" s="1"/>
  <c r="CK855" i="1" s="1"/>
  <c r="CL855" i="1" s="1"/>
  <c r="CM855" i="1" s="1"/>
  <c r="CN855" i="1" s="1"/>
  <c r="CO855" i="1" s="1"/>
  <c r="CP855" i="1" s="1"/>
  <c r="CQ855" i="1" s="1"/>
  <c r="CR855" i="1" s="1"/>
  <c r="CS855" i="1" s="1"/>
  <c r="CT855" i="1" s="1"/>
  <c r="CU855" i="1" s="1"/>
  <c r="CV855" i="1" s="1"/>
  <c r="CW855" i="1" s="1"/>
  <c r="CX855" i="1" s="1"/>
  <c r="CY855" i="1" s="1"/>
  <c r="CZ855" i="1" s="1"/>
  <c r="BQ869" i="1"/>
  <c r="BR869" i="1" s="1"/>
  <c r="BS869" i="1" s="1"/>
  <c r="BT869" i="1" s="1"/>
  <c r="BU869" i="1" s="1"/>
  <c r="BV869" i="1" s="1"/>
  <c r="BW869" i="1" s="1"/>
  <c r="BX869" i="1" s="1"/>
  <c r="BY869" i="1" s="1"/>
  <c r="BZ869" i="1" s="1"/>
  <c r="CA869" i="1" s="1"/>
  <c r="CB869" i="1" s="1"/>
  <c r="CC869" i="1" s="1"/>
  <c r="CD869" i="1" s="1"/>
  <c r="CE869" i="1" s="1"/>
  <c r="CF869" i="1" s="1"/>
  <c r="CG869" i="1" s="1"/>
  <c r="CH869" i="1" s="1"/>
  <c r="CI869" i="1" s="1"/>
  <c r="CJ869" i="1" s="1"/>
  <c r="CK869" i="1" s="1"/>
  <c r="CL869" i="1" s="1"/>
  <c r="CM869" i="1" s="1"/>
  <c r="CN869" i="1" s="1"/>
  <c r="CO869" i="1" s="1"/>
  <c r="CP869" i="1" s="1"/>
  <c r="CQ869" i="1" s="1"/>
  <c r="CR869" i="1" s="1"/>
  <c r="CS869" i="1" s="1"/>
  <c r="CT869" i="1" s="1"/>
  <c r="CU869" i="1" s="1"/>
  <c r="CV869" i="1" s="1"/>
  <c r="CW869" i="1" s="1"/>
  <c r="CX869" i="1" s="1"/>
  <c r="CY869" i="1" s="1"/>
  <c r="CZ869" i="1" s="1"/>
  <c r="BQ876" i="1"/>
  <c r="BR876" i="1" s="1"/>
  <c r="BS876" i="1" s="1"/>
  <c r="BT876" i="1" s="1"/>
  <c r="BU876" i="1" s="1"/>
  <c r="BV876" i="1" s="1"/>
  <c r="BW876" i="1" s="1"/>
  <c r="BX876" i="1" s="1"/>
  <c r="BY876" i="1" s="1"/>
  <c r="BZ876" i="1" s="1"/>
  <c r="CA876" i="1" s="1"/>
  <c r="CB876" i="1" s="1"/>
  <c r="CC876" i="1" s="1"/>
  <c r="CD876" i="1" s="1"/>
  <c r="CE876" i="1" s="1"/>
  <c r="CF876" i="1" s="1"/>
  <c r="CG876" i="1" s="1"/>
  <c r="CH876" i="1" s="1"/>
  <c r="CI876" i="1" s="1"/>
  <c r="CJ876" i="1" s="1"/>
  <c r="CK876" i="1" s="1"/>
  <c r="CL876" i="1" s="1"/>
  <c r="CM876" i="1" s="1"/>
  <c r="CN876" i="1" s="1"/>
  <c r="CO876" i="1" s="1"/>
  <c r="CP876" i="1" s="1"/>
  <c r="CQ876" i="1" s="1"/>
  <c r="CR876" i="1" s="1"/>
  <c r="CS876" i="1" s="1"/>
  <c r="CT876" i="1" s="1"/>
  <c r="CU876" i="1" s="1"/>
  <c r="CV876" i="1" s="1"/>
  <c r="CW876" i="1" s="1"/>
  <c r="CX876" i="1" s="1"/>
  <c r="CY876" i="1" s="1"/>
  <c r="CZ876" i="1" s="1"/>
  <c r="BQ880" i="1"/>
  <c r="BR880" i="1" s="1"/>
  <c r="BS880" i="1" s="1"/>
  <c r="BT880" i="1" s="1"/>
  <c r="BU880" i="1" s="1"/>
  <c r="BV880" i="1" s="1"/>
  <c r="BW880" i="1" s="1"/>
  <c r="BX880" i="1" s="1"/>
  <c r="BY880" i="1" s="1"/>
  <c r="BZ880" i="1" s="1"/>
  <c r="CA880" i="1" s="1"/>
  <c r="CB880" i="1" s="1"/>
  <c r="CC880" i="1" s="1"/>
  <c r="CD880" i="1" s="1"/>
  <c r="CE880" i="1" s="1"/>
  <c r="CF880" i="1" s="1"/>
  <c r="CG880" i="1" s="1"/>
  <c r="CH880" i="1" s="1"/>
  <c r="CI880" i="1" s="1"/>
  <c r="CJ880" i="1" s="1"/>
  <c r="CK880" i="1" s="1"/>
  <c r="CL880" i="1" s="1"/>
  <c r="CM880" i="1" s="1"/>
  <c r="CN880" i="1" s="1"/>
  <c r="CO880" i="1" s="1"/>
  <c r="CP880" i="1" s="1"/>
  <c r="CQ880" i="1" s="1"/>
  <c r="CR880" i="1" s="1"/>
  <c r="CS880" i="1" s="1"/>
  <c r="CT880" i="1" s="1"/>
  <c r="CU880" i="1" s="1"/>
  <c r="CV880" i="1" s="1"/>
  <c r="CW880" i="1" s="1"/>
  <c r="CX880" i="1" s="1"/>
  <c r="CY880" i="1" s="1"/>
  <c r="CZ880" i="1" s="1"/>
  <c r="BQ905" i="1"/>
  <c r="BR905" i="1" s="1"/>
  <c r="BS905" i="1" s="1"/>
  <c r="BT905" i="1" s="1"/>
  <c r="BU905" i="1" s="1"/>
  <c r="BV905" i="1" s="1"/>
  <c r="BW905" i="1" s="1"/>
  <c r="BX905" i="1" s="1"/>
  <c r="BY905" i="1" s="1"/>
  <c r="BZ905" i="1" s="1"/>
  <c r="CA905" i="1" s="1"/>
  <c r="CB905" i="1" s="1"/>
  <c r="CC905" i="1" s="1"/>
  <c r="CD905" i="1" s="1"/>
  <c r="CE905" i="1" s="1"/>
  <c r="CF905" i="1" s="1"/>
  <c r="CG905" i="1" s="1"/>
  <c r="CH905" i="1" s="1"/>
  <c r="CI905" i="1" s="1"/>
  <c r="CJ905" i="1" s="1"/>
  <c r="CK905" i="1" s="1"/>
  <c r="CL905" i="1" s="1"/>
  <c r="CM905" i="1" s="1"/>
  <c r="CN905" i="1" s="1"/>
  <c r="CO905" i="1" s="1"/>
  <c r="CP905" i="1" s="1"/>
  <c r="CQ905" i="1" s="1"/>
  <c r="CR905" i="1" s="1"/>
  <c r="CS905" i="1" s="1"/>
  <c r="CT905" i="1" s="1"/>
  <c r="CU905" i="1" s="1"/>
  <c r="CV905" i="1" s="1"/>
  <c r="CW905" i="1" s="1"/>
  <c r="CX905" i="1" s="1"/>
  <c r="CY905" i="1" s="1"/>
  <c r="CZ905" i="1" s="1"/>
  <c r="BQ558" i="1"/>
  <c r="BR558" i="1" s="1"/>
  <c r="BS558" i="1" s="1"/>
  <c r="BT558" i="1" s="1"/>
  <c r="BU558" i="1" s="1"/>
  <c r="BV558" i="1" s="1"/>
  <c r="BW558" i="1" s="1"/>
  <c r="BX558" i="1" s="1"/>
  <c r="BY558" i="1" s="1"/>
  <c r="BZ558" i="1" s="1"/>
  <c r="CA558" i="1" s="1"/>
  <c r="CB558" i="1" s="1"/>
  <c r="CC558" i="1" s="1"/>
  <c r="CD558" i="1" s="1"/>
  <c r="CE558" i="1" s="1"/>
  <c r="CF558" i="1" s="1"/>
  <c r="CG558" i="1" s="1"/>
  <c r="CH558" i="1" s="1"/>
  <c r="CI558" i="1" s="1"/>
  <c r="CJ558" i="1" s="1"/>
  <c r="CK558" i="1" s="1"/>
  <c r="CL558" i="1" s="1"/>
  <c r="CM558" i="1" s="1"/>
  <c r="CN558" i="1" s="1"/>
  <c r="CO558" i="1" s="1"/>
  <c r="CP558" i="1" s="1"/>
  <c r="CQ558" i="1" s="1"/>
  <c r="CR558" i="1" s="1"/>
  <c r="CS558" i="1" s="1"/>
  <c r="CT558" i="1" s="1"/>
  <c r="CU558" i="1" s="1"/>
  <c r="CV558" i="1" s="1"/>
  <c r="CW558" i="1" s="1"/>
  <c r="CX558" i="1" s="1"/>
  <c r="CY558" i="1" s="1"/>
  <c r="CZ558" i="1" s="1"/>
  <c r="BQ622" i="1"/>
  <c r="BR622" i="1" s="1"/>
  <c r="BS622" i="1" s="1"/>
  <c r="BT622" i="1" s="1"/>
  <c r="BU622" i="1" s="1"/>
  <c r="BV622" i="1" s="1"/>
  <c r="BW622" i="1" s="1"/>
  <c r="BX622" i="1" s="1"/>
  <c r="BY622" i="1" s="1"/>
  <c r="BZ622" i="1" s="1"/>
  <c r="CA622" i="1" s="1"/>
  <c r="CB622" i="1" s="1"/>
  <c r="CC622" i="1" s="1"/>
  <c r="CD622" i="1" s="1"/>
  <c r="CE622" i="1" s="1"/>
  <c r="CF622" i="1" s="1"/>
  <c r="CG622" i="1" s="1"/>
  <c r="CH622" i="1" s="1"/>
  <c r="CI622" i="1" s="1"/>
  <c r="CJ622" i="1" s="1"/>
  <c r="CK622" i="1" s="1"/>
  <c r="CL622" i="1" s="1"/>
  <c r="CM622" i="1" s="1"/>
  <c r="CN622" i="1" s="1"/>
  <c r="CO622" i="1" s="1"/>
  <c r="CP622" i="1" s="1"/>
  <c r="CQ622" i="1" s="1"/>
  <c r="CR622" i="1" s="1"/>
  <c r="CS622" i="1" s="1"/>
  <c r="CT622" i="1" s="1"/>
  <c r="CU622" i="1" s="1"/>
  <c r="CV622" i="1" s="1"/>
  <c r="CW622" i="1" s="1"/>
  <c r="CX622" i="1" s="1"/>
  <c r="CY622" i="1" s="1"/>
  <c r="CZ622" i="1" s="1"/>
  <c r="BQ674" i="1"/>
  <c r="BR674" i="1" s="1"/>
  <c r="BS674" i="1" s="1"/>
  <c r="BT674" i="1" s="1"/>
  <c r="BU674" i="1" s="1"/>
  <c r="BV674" i="1" s="1"/>
  <c r="BW674" i="1" s="1"/>
  <c r="BX674" i="1" s="1"/>
  <c r="BY674" i="1" s="1"/>
  <c r="BZ674" i="1" s="1"/>
  <c r="CA674" i="1" s="1"/>
  <c r="CB674" i="1" s="1"/>
  <c r="CC674" i="1" s="1"/>
  <c r="CD674" i="1" s="1"/>
  <c r="CE674" i="1" s="1"/>
  <c r="CF674" i="1" s="1"/>
  <c r="CG674" i="1" s="1"/>
  <c r="CH674" i="1" s="1"/>
  <c r="CI674" i="1" s="1"/>
  <c r="CJ674" i="1" s="1"/>
  <c r="CK674" i="1" s="1"/>
  <c r="CL674" i="1" s="1"/>
  <c r="CM674" i="1" s="1"/>
  <c r="CN674" i="1" s="1"/>
  <c r="CO674" i="1" s="1"/>
  <c r="CP674" i="1" s="1"/>
  <c r="CQ674" i="1" s="1"/>
  <c r="CR674" i="1" s="1"/>
  <c r="CS674" i="1" s="1"/>
  <c r="CT674" i="1" s="1"/>
  <c r="CU674" i="1" s="1"/>
  <c r="CV674" i="1" s="1"/>
  <c r="CW674" i="1" s="1"/>
  <c r="CX674" i="1" s="1"/>
  <c r="CY674" i="1" s="1"/>
  <c r="CZ674" i="1" s="1"/>
  <c r="BQ677" i="1"/>
  <c r="BR677" i="1" s="1"/>
  <c r="BS677" i="1" s="1"/>
  <c r="BT677" i="1" s="1"/>
  <c r="BU677" i="1" s="1"/>
  <c r="BV677" i="1" s="1"/>
  <c r="BW677" i="1" s="1"/>
  <c r="BX677" i="1" s="1"/>
  <c r="BY677" i="1" s="1"/>
  <c r="BZ677" i="1" s="1"/>
  <c r="CA677" i="1" s="1"/>
  <c r="CB677" i="1" s="1"/>
  <c r="CC677" i="1" s="1"/>
  <c r="CD677" i="1" s="1"/>
  <c r="CE677" i="1" s="1"/>
  <c r="CF677" i="1" s="1"/>
  <c r="CG677" i="1" s="1"/>
  <c r="CH677" i="1" s="1"/>
  <c r="CI677" i="1" s="1"/>
  <c r="CJ677" i="1" s="1"/>
  <c r="CK677" i="1" s="1"/>
  <c r="CL677" i="1" s="1"/>
  <c r="CM677" i="1" s="1"/>
  <c r="CN677" i="1" s="1"/>
  <c r="CO677" i="1" s="1"/>
  <c r="CP677" i="1" s="1"/>
  <c r="CQ677" i="1" s="1"/>
  <c r="CR677" i="1" s="1"/>
  <c r="CS677" i="1" s="1"/>
  <c r="CT677" i="1" s="1"/>
  <c r="CU677" i="1" s="1"/>
  <c r="CV677" i="1" s="1"/>
  <c r="CW677" i="1" s="1"/>
  <c r="CX677" i="1" s="1"/>
  <c r="CY677" i="1" s="1"/>
  <c r="CZ677" i="1" s="1"/>
  <c r="BQ702" i="1"/>
  <c r="BR702" i="1" s="1"/>
  <c r="BS702" i="1" s="1"/>
  <c r="BT702" i="1" s="1"/>
  <c r="BU702" i="1" s="1"/>
  <c r="BV702" i="1" s="1"/>
  <c r="BW702" i="1" s="1"/>
  <c r="BX702" i="1" s="1"/>
  <c r="BY702" i="1" s="1"/>
  <c r="BZ702" i="1" s="1"/>
  <c r="CA702" i="1" s="1"/>
  <c r="CB702" i="1" s="1"/>
  <c r="CC702" i="1" s="1"/>
  <c r="CD702" i="1" s="1"/>
  <c r="CE702" i="1" s="1"/>
  <c r="CF702" i="1" s="1"/>
  <c r="CG702" i="1" s="1"/>
  <c r="CH702" i="1" s="1"/>
  <c r="CI702" i="1" s="1"/>
  <c r="CJ702" i="1" s="1"/>
  <c r="CK702" i="1" s="1"/>
  <c r="CL702" i="1" s="1"/>
  <c r="CM702" i="1" s="1"/>
  <c r="CN702" i="1" s="1"/>
  <c r="CO702" i="1" s="1"/>
  <c r="CP702" i="1" s="1"/>
  <c r="CQ702" i="1" s="1"/>
  <c r="CR702" i="1" s="1"/>
  <c r="CS702" i="1" s="1"/>
  <c r="CT702" i="1" s="1"/>
  <c r="CU702" i="1" s="1"/>
  <c r="CV702" i="1" s="1"/>
  <c r="CW702" i="1" s="1"/>
  <c r="CX702" i="1" s="1"/>
  <c r="CY702" i="1" s="1"/>
  <c r="CZ702" i="1" s="1"/>
  <c r="BQ706" i="1"/>
  <c r="BR706" i="1" s="1"/>
  <c r="BS706" i="1" s="1"/>
  <c r="BT706" i="1" s="1"/>
  <c r="BU706" i="1" s="1"/>
  <c r="BV706" i="1" s="1"/>
  <c r="BW706" i="1" s="1"/>
  <c r="BX706" i="1" s="1"/>
  <c r="BY706" i="1" s="1"/>
  <c r="BZ706" i="1" s="1"/>
  <c r="CA706" i="1" s="1"/>
  <c r="CB706" i="1" s="1"/>
  <c r="CC706" i="1" s="1"/>
  <c r="CD706" i="1" s="1"/>
  <c r="CE706" i="1" s="1"/>
  <c r="CF706" i="1" s="1"/>
  <c r="CG706" i="1" s="1"/>
  <c r="CH706" i="1" s="1"/>
  <c r="CI706" i="1" s="1"/>
  <c r="CJ706" i="1" s="1"/>
  <c r="CK706" i="1" s="1"/>
  <c r="CL706" i="1" s="1"/>
  <c r="CM706" i="1" s="1"/>
  <c r="CN706" i="1" s="1"/>
  <c r="CO706" i="1" s="1"/>
  <c r="CP706" i="1" s="1"/>
  <c r="CQ706" i="1" s="1"/>
  <c r="CR706" i="1" s="1"/>
  <c r="CS706" i="1" s="1"/>
  <c r="CT706" i="1" s="1"/>
  <c r="CU706" i="1" s="1"/>
  <c r="CV706" i="1" s="1"/>
  <c r="CW706" i="1" s="1"/>
  <c r="CX706" i="1" s="1"/>
  <c r="CY706" i="1" s="1"/>
  <c r="CZ706" i="1" s="1"/>
  <c r="BQ710" i="1"/>
  <c r="BR710" i="1" s="1"/>
  <c r="BS710" i="1" s="1"/>
  <c r="BT710" i="1" s="1"/>
  <c r="BU710" i="1" s="1"/>
  <c r="BV710" i="1" s="1"/>
  <c r="BW710" i="1" s="1"/>
  <c r="BX710" i="1" s="1"/>
  <c r="BY710" i="1" s="1"/>
  <c r="BZ710" i="1" s="1"/>
  <c r="CA710" i="1" s="1"/>
  <c r="CB710" i="1" s="1"/>
  <c r="CC710" i="1" s="1"/>
  <c r="CD710" i="1" s="1"/>
  <c r="CE710" i="1" s="1"/>
  <c r="CF710" i="1" s="1"/>
  <c r="CG710" i="1" s="1"/>
  <c r="CH710" i="1" s="1"/>
  <c r="CI710" i="1" s="1"/>
  <c r="CJ710" i="1" s="1"/>
  <c r="CK710" i="1" s="1"/>
  <c r="CL710" i="1" s="1"/>
  <c r="CM710" i="1" s="1"/>
  <c r="CN710" i="1" s="1"/>
  <c r="CO710" i="1" s="1"/>
  <c r="CP710" i="1" s="1"/>
  <c r="CQ710" i="1" s="1"/>
  <c r="CR710" i="1" s="1"/>
  <c r="CS710" i="1" s="1"/>
  <c r="CT710" i="1" s="1"/>
  <c r="CU710" i="1" s="1"/>
  <c r="CV710" i="1" s="1"/>
  <c r="CW710" i="1" s="1"/>
  <c r="CX710" i="1" s="1"/>
  <c r="CY710" i="1" s="1"/>
  <c r="CZ710" i="1" s="1"/>
  <c r="BQ728" i="1"/>
  <c r="BR728" i="1" s="1"/>
  <c r="BS728" i="1" s="1"/>
  <c r="BT728" i="1" s="1"/>
  <c r="BU728" i="1" s="1"/>
  <c r="BV728" i="1" s="1"/>
  <c r="BW728" i="1" s="1"/>
  <c r="BX728" i="1" s="1"/>
  <c r="BY728" i="1" s="1"/>
  <c r="BZ728" i="1" s="1"/>
  <c r="CA728" i="1" s="1"/>
  <c r="CB728" i="1" s="1"/>
  <c r="CC728" i="1" s="1"/>
  <c r="CD728" i="1" s="1"/>
  <c r="CE728" i="1" s="1"/>
  <c r="CF728" i="1" s="1"/>
  <c r="CG728" i="1" s="1"/>
  <c r="CH728" i="1" s="1"/>
  <c r="CI728" i="1" s="1"/>
  <c r="CJ728" i="1" s="1"/>
  <c r="CK728" i="1" s="1"/>
  <c r="CL728" i="1" s="1"/>
  <c r="CM728" i="1" s="1"/>
  <c r="CN728" i="1" s="1"/>
  <c r="CO728" i="1" s="1"/>
  <c r="CP728" i="1" s="1"/>
  <c r="CQ728" i="1" s="1"/>
  <c r="CR728" i="1" s="1"/>
  <c r="CS728" i="1" s="1"/>
  <c r="CT728" i="1" s="1"/>
  <c r="CU728" i="1" s="1"/>
  <c r="CV728" i="1" s="1"/>
  <c r="CW728" i="1" s="1"/>
  <c r="CX728" i="1" s="1"/>
  <c r="CY728" i="1" s="1"/>
  <c r="CZ728" i="1" s="1"/>
  <c r="BQ729" i="1"/>
  <c r="BR729" i="1" s="1"/>
  <c r="BS729" i="1" s="1"/>
  <c r="BT729" i="1" s="1"/>
  <c r="BU729" i="1" s="1"/>
  <c r="BV729" i="1" s="1"/>
  <c r="BW729" i="1" s="1"/>
  <c r="BX729" i="1" s="1"/>
  <c r="BY729" i="1" s="1"/>
  <c r="BZ729" i="1" s="1"/>
  <c r="CA729" i="1" s="1"/>
  <c r="CB729" i="1" s="1"/>
  <c r="CC729" i="1" s="1"/>
  <c r="CD729" i="1" s="1"/>
  <c r="CE729" i="1" s="1"/>
  <c r="CF729" i="1" s="1"/>
  <c r="CG729" i="1" s="1"/>
  <c r="CH729" i="1" s="1"/>
  <c r="CI729" i="1" s="1"/>
  <c r="CJ729" i="1" s="1"/>
  <c r="CK729" i="1" s="1"/>
  <c r="CL729" i="1" s="1"/>
  <c r="CM729" i="1" s="1"/>
  <c r="CN729" i="1" s="1"/>
  <c r="CO729" i="1" s="1"/>
  <c r="CP729" i="1" s="1"/>
  <c r="CQ729" i="1" s="1"/>
  <c r="CR729" i="1" s="1"/>
  <c r="CS729" i="1" s="1"/>
  <c r="CT729" i="1" s="1"/>
  <c r="CU729" i="1" s="1"/>
  <c r="CV729" i="1" s="1"/>
  <c r="CW729" i="1" s="1"/>
  <c r="CX729" i="1" s="1"/>
  <c r="CY729" i="1" s="1"/>
  <c r="CZ729" i="1" s="1"/>
  <c r="BQ737" i="1"/>
  <c r="BR737" i="1" s="1"/>
  <c r="BS737" i="1" s="1"/>
  <c r="BT737" i="1" s="1"/>
  <c r="BU737" i="1" s="1"/>
  <c r="BV737" i="1" s="1"/>
  <c r="BW737" i="1" s="1"/>
  <c r="BX737" i="1" s="1"/>
  <c r="BY737" i="1" s="1"/>
  <c r="BZ737" i="1" s="1"/>
  <c r="CA737" i="1" s="1"/>
  <c r="CB737" i="1" s="1"/>
  <c r="CC737" i="1" s="1"/>
  <c r="CD737" i="1" s="1"/>
  <c r="CE737" i="1" s="1"/>
  <c r="CF737" i="1" s="1"/>
  <c r="CG737" i="1" s="1"/>
  <c r="CH737" i="1" s="1"/>
  <c r="CI737" i="1" s="1"/>
  <c r="CJ737" i="1" s="1"/>
  <c r="CK737" i="1" s="1"/>
  <c r="CL737" i="1" s="1"/>
  <c r="CM737" i="1" s="1"/>
  <c r="CN737" i="1" s="1"/>
  <c r="CO737" i="1" s="1"/>
  <c r="CP737" i="1" s="1"/>
  <c r="CQ737" i="1" s="1"/>
  <c r="CR737" i="1" s="1"/>
  <c r="CS737" i="1" s="1"/>
  <c r="CT737" i="1" s="1"/>
  <c r="CU737" i="1" s="1"/>
  <c r="CV737" i="1" s="1"/>
  <c r="CW737" i="1" s="1"/>
  <c r="CX737" i="1" s="1"/>
  <c r="CY737" i="1" s="1"/>
  <c r="CZ737" i="1" s="1"/>
  <c r="BQ751" i="1"/>
  <c r="BR751" i="1" s="1"/>
  <c r="BS751" i="1" s="1"/>
  <c r="BT751" i="1" s="1"/>
  <c r="BU751" i="1" s="1"/>
  <c r="BV751" i="1" s="1"/>
  <c r="BW751" i="1" s="1"/>
  <c r="BX751" i="1" s="1"/>
  <c r="BY751" i="1" s="1"/>
  <c r="BZ751" i="1" s="1"/>
  <c r="CA751" i="1" s="1"/>
  <c r="CB751" i="1" s="1"/>
  <c r="CC751" i="1" s="1"/>
  <c r="CD751" i="1" s="1"/>
  <c r="CE751" i="1" s="1"/>
  <c r="CF751" i="1" s="1"/>
  <c r="CG751" i="1" s="1"/>
  <c r="CH751" i="1" s="1"/>
  <c r="CI751" i="1" s="1"/>
  <c r="CJ751" i="1" s="1"/>
  <c r="CK751" i="1" s="1"/>
  <c r="CL751" i="1" s="1"/>
  <c r="CM751" i="1" s="1"/>
  <c r="CN751" i="1" s="1"/>
  <c r="CO751" i="1" s="1"/>
  <c r="CP751" i="1" s="1"/>
  <c r="CQ751" i="1" s="1"/>
  <c r="CR751" i="1" s="1"/>
  <c r="CS751" i="1" s="1"/>
  <c r="CT751" i="1" s="1"/>
  <c r="CU751" i="1" s="1"/>
  <c r="CV751" i="1" s="1"/>
  <c r="CW751" i="1" s="1"/>
  <c r="CX751" i="1" s="1"/>
  <c r="CY751" i="1" s="1"/>
  <c r="CZ751" i="1" s="1"/>
  <c r="BQ758" i="1"/>
  <c r="BR758" i="1" s="1"/>
  <c r="BS758" i="1" s="1"/>
  <c r="BT758" i="1" s="1"/>
  <c r="BU758" i="1" s="1"/>
  <c r="BV758" i="1" s="1"/>
  <c r="BW758" i="1" s="1"/>
  <c r="BX758" i="1" s="1"/>
  <c r="BY758" i="1" s="1"/>
  <c r="BZ758" i="1" s="1"/>
  <c r="CA758" i="1" s="1"/>
  <c r="CB758" i="1" s="1"/>
  <c r="CC758" i="1" s="1"/>
  <c r="CD758" i="1" s="1"/>
  <c r="CE758" i="1" s="1"/>
  <c r="CF758" i="1" s="1"/>
  <c r="CG758" i="1" s="1"/>
  <c r="CH758" i="1" s="1"/>
  <c r="CI758" i="1" s="1"/>
  <c r="CJ758" i="1" s="1"/>
  <c r="CK758" i="1" s="1"/>
  <c r="CL758" i="1" s="1"/>
  <c r="CM758" i="1" s="1"/>
  <c r="CN758" i="1" s="1"/>
  <c r="CO758" i="1" s="1"/>
  <c r="CP758" i="1" s="1"/>
  <c r="CQ758" i="1" s="1"/>
  <c r="CR758" i="1" s="1"/>
  <c r="CS758" i="1" s="1"/>
  <c r="CT758" i="1" s="1"/>
  <c r="CU758" i="1" s="1"/>
  <c r="CV758" i="1" s="1"/>
  <c r="CW758" i="1" s="1"/>
  <c r="CX758" i="1" s="1"/>
  <c r="CY758" i="1" s="1"/>
  <c r="CZ758" i="1" s="1"/>
  <c r="BQ791" i="1"/>
  <c r="BR791" i="1" s="1"/>
  <c r="BS791" i="1" s="1"/>
  <c r="BT791" i="1" s="1"/>
  <c r="BU791" i="1" s="1"/>
  <c r="BV791" i="1" s="1"/>
  <c r="BW791" i="1" s="1"/>
  <c r="BX791" i="1" s="1"/>
  <c r="BY791" i="1" s="1"/>
  <c r="BZ791" i="1" s="1"/>
  <c r="CA791" i="1" s="1"/>
  <c r="CB791" i="1" s="1"/>
  <c r="CC791" i="1" s="1"/>
  <c r="CD791" i="1" s="1"/>
  <c r="CE791" i="1" s="1"/>
  <c r="CF791" i="1" s="1"/>
  <c r="CG791" i="1" s="1"/>
  <c r="CH791" i="1" s="1"/>
  <c r="CI791" i="1" s="1"/>
  <c r="CJ791" i="1" s="1"/>
  <c r="CK791" i="1" s="1"/>
  <c r="CL791" i="1" s="1"/>
  <c r="CM791" i="1" s="1"/>
  <c r="CN791" i="1" s="1"/>
  <c r="CO791" i="1" s="1"/>
  <c r="CP791" i="1" s="1"/>
  <c r="CQ791" i="1" s="1"/>
  <c r="CR791" i="1" s="1"/>
  <c r="CS791" i="1" s="1"/>
  <c r="CT791" i="1" s="1"/>
  <c r="CU791" i="1" s="1"/>
  <c r="CV791" i="1" s="1"/>
  <c r="CW791" i="1" s="1"/>
  <c r="CX791" i="1" s="1"/>
  <c r="CY791" i="1" s="1"/>
  <c r="CZ791" i="1" s="1"/>
  <c r="BQ801" i="1"/>
  <c r="BR801" i="1" s="1"/>
  <c r="BS801" i="1" s="1"/>
  <c r="BT801" i="1" s="1"/>
  <c r="BU801" i="1" s="1"/>
  <c r="BV801" i="1" s="1"/>
  <c r="BW801" i="1" s="1"/>
  <c r="BX801" i="1" s="1"/>
  <c r="BY801" i="1" s="1"/>
  <c r="BZ801" i="1" s="1"/>
  <c r="CA801" i="1" s="1"/>
  <c r="CB801" i="1" s="1"/>
  <c r="CC801" i="1" s="1"/>
  <c r="CD801" i="1" s="1"/>
  <c r="CE801" i="1" s="1"/>
  <c r="CF801" i="1" s="1"/>
  <c r="CG801" i="1" s="1"/>
  <c r="CH801" i="1" s="1"/>
  <c r="CI801" i="1" s="1"/>
  <c r="CJ801" i="1" s="1"/>
  <c r="CK801" i="1" s="1"/>
  <c r="CL801" i="1" s="1"/>
  <c r="CM801" i="1" s="1"/>
  <c r="CN801" i="1" s="1"/>
  <c r="CO801" i="1" s="1"/>
  <c r="CP801" i="1" s="1"/>
  <c r="CQ801" i="1" s="1"/>
  <c r="CR801" i="1" s="1"/>
  <c r="CS801" i="1" s="1"/>
  <c r="CT801" i="1" s="1"/>
  <c r="CU801" i="1" s="1"/>
  <c r="CV801" i="1" s="1"/>
  <c r="CW801" i="1" s="1"/>
  <c r="CX801" i="1" s="1"/>
  <c r="CY801" i="1" s="1"/>
  <c r="CZ801" i="1" s="1"/>
  <c r="BQ826" i="1"/>
  <c r="BR826" i="1" s="1"/>
  <c r="BS826" i="1" s="1"/>
  <c r="BT826" i="1" s="1"/>
  <c r="BU826" i="1" s="1"/>
  <c r="BV826" i="1" s="1"/>
  <c r="BW826" i="1" s="1"/>
  <c r="BX826" i="1" s="1"/>
  <c r="BY826" i="1" s="1"/>
  <c r="BZ826" i="1" s="1"/>
  <c r="CA826" i="1" s="1"/>
  <c r="CB826" i="1" s="1"/>
  <c r="CC826" i="1" s="1"/>
  <c r="CD826" i="1" s="1"/>
  <c r="CE826" i="1" s="1"/>
  <c r="CF826" i="1" s="1"/>
  <c r="CG826" i="1" s="1"/>
  <c r="CH826" i="1" s="1"/>
  <c r="CI826" i="1" s="1"/>
  <c r="CJ826" i="1" s="1"/>
  <c r="CK826" i="1" s="1"/>
  <c r="CL826" i="1" s="1"/>
  <c r="CM826" i="1" s="1"/>
  <c r="CN826" i="1" s="1"/>
  <c r="CO826" i="1" s="1"/>
  <c r="CP826" i="1" s="1"/>
  <c r="CQ826" i="1" s="1"/>
  <c r="CR826" i="1" s="1"/>
  <c r="CS826" i="1" s="1"/>
  <c r="CT826" i="1" s="1"/>
  <c r="CU826" i="1" s="1"/>
  <c r="CV826" i="1" s="1"/>
  <c r="CW826" i="1" s="1"/>
  <c r="CX826" i="1" s="1"/>
  <c r="CY826" i="1" s="1"/>
  <c r="CZ826" i="1" s="1"/>
  <c r="BQ834" i="1"/>
  <c r="BR834" i="1" s="1"/>
  <c r="BS834" i="1" s="1"/>
  <c r="BT834" i="1" s="1"/>
  <c r="BU834" i="1" s="1"/>
  <c r="BV834" i="1" s="1"/>
  <c r="BW834" i="1" s="1"/>
  <c r="BX834" i="1" s="1"/>
  <c r="BY834" i="1" s="1"/>
  <c r="BZ834" i="1" s="1"/>
  <c r="CA834" i="1" s="1"/>
  <c r="CB834" i="1" s="1"/>
  <c r="CC834" i="1" s="1"/>
  <c r="CD834" i="1" s="1"/>
  <c r="CE834" i="1" s="1"/>
  <c r="CF834" i="1" s="1"/>
  <c r="CG834" i="1" s="1"/>
  <c r="CH834" i="1" s="1"/>
  <c r="CI834" i="1" s="1"/>
  <c r="CJ834" i="1" s="1"/>
  <c r="CK834" i="1" s="1"/>
  <c r="CL834" i="1" s="1"/>
  <c r="CM834" i="1" s="1"/>
  <c r="CN834" i="1" s="1"/>
  <c r="CO834" i="1" s="1"/>
  <c r="CP834" i="1" s="1"/>
  <c r="CQ834" i="1" s="1"/>
  <c r="CR834" i="1" s="1"/>
  <c r="CS834" i="1" s="1"/>
  <c r="CT834" i="1" s="1"/>
  <c r="CU834" i="1" s="1"/>
  <c r="CV834" i="1" s="1"/>
  <c r="CW834" i="1" s="1"/>
  <c r="CX834" i="1" s="1"/>
  <c r="CY834" i="1" s="1"/>
  <c r="CZ834" i="1" s="1"/>
  <c r="BQ896" i="1"/>
  <c r="BR896" i="1" s="1"/>
  <c r="BS896" i="1" s="1"/>
  <c r="BT896" i="1" s="1"/>
  <c r="BU896" i="1" s="1"/>
  <c r="BV896" i="1" s="1"/>
  <c r="BW896" i="1" s="1"/>
  <c r="BX896" i="1" s="1"/>
  <c r="BY896" i="1" s="1"/>
  <c r="BZ896" i="1" s="1"/>
  <c r="CA896" i="1" s="1"/>
  <c r="CB896" i="1" s="1"/>
  <c r="CC896" i="1" s="1"/>
  <c r="CD896" i="1" s="1"/>
  <c r="CE896" i="1" s="1"/>
  <c r="CF896" i="1" s="1"/>
  <c r="CG896" i="1" s="1"/>
  <c r="CH896" i="1" s="1"/>
  <c r="CI896" i="1" s="1"/>
  <c r="CJ896" i="1" s="1"/>
  <c r="CK896" i="1" s="1"/>
  <c r="CL896" i="1" s="1"/>
  <c r="CM896" i="1" s="1"/>
  <c r="CN896" i="1" s="1"/>
  <c r="CO896" i="1" s="1"/>
  <c r="CP896" i="1" s="1"/>
  <c r="CQ896" i="1" s="1"/>
  <c r="CR896" i="1" s="1"/>
  <c r="CS896" i="1" s="1"/>
  <c r="CT896" i="1" s="1"/>
  <c r="CU896" i="1" s="1"/>
  <c r="CV896" i="1" s="1"/>
  <c r="CW896" i="1" s="1"/>
  <c r="CX896" i="1" s="1"/>
  <c r="CY896" i="1" s="1"/>
  <c r="CZ896" i="1" s="1"/>
  <c r="AC511" i="1"/>
  <c r="AC504" i="1"/>
  <c r="AC505" i="1"/>
  <c r="AC513" i="1"/>
  <c r="BQ504" i="1"/>
  <c r="BR504" i="1" s="1"/>
  <c r="BS504" i="1" s="1"/>
  <c r="BT504" i="1" s="1"/>
  <c r="BU504" i="1" s="1"/>
  <c r="BV504" i="1" s="1"/>
  <c r="BW504" i="1" s="1"/>
  <c r="BX504" i="1" s="1"/>
  <c r="BY504" i="1" s="1"/>
  <c r="BZ504" i="1" s="1"/>
  <c r="CA504" i="1" s="1"/>
  <c r="CB504" i="1" s="1"/>
  <c r="CC504" i="1" s="1"/>
  <c r="CD504" i="1" s="1"/>
  <c r="CE504" i="1" s="1"/>
  <c r="CF504" i="1" s="1"/>
  <c r="CG504" i="1" s="1"/>
  <c r="CH504" i="1" s="1"/>
  <c r="CI504" i="1" s="1"/>
  <c r="CJ504" i="1" s="1"/>
  <c r="CK504" i="1" s="1"/>
  <c r="CL504" i="1" s="1"/>
  <c r="CM504" i="1" s="1"/>
  <c r="CN504" i="1" s="1"/>
  <c r="CO504" i="1" s="1"/>
  <c r="CP504" i="1" s="1"/>
  <c r="CQ504" i="1" s="1"/>
  <c r="CR504" i="1" s="1"/>
  <c r="CS504" i="1" s="1"/>
  <c r="CT504" i="1" s="1"/>
  <c r="CU504" i="1" s="1"/>
  <c r="CV504" i="1" s="1"/>
  <c r="CW504" i="1" s="1"/>
  <c r="CX504" i="1" s="1"/>
  <c r="CY504" i="1" s="1"/>
  <c r="CZ504" i="1" s="1"/>
  <c r="AC507" i="1"/>
  <c r="AC512" i="1"/>
  <c r="BQ513" i="1"/>
  <c r="BR513" i="1" s="1"/>
  <c r="BS513" i="1" s="1"/>
  <c r="BT513" i="1" s="1"/>
  <c r="BU513" i="1" s="1"/>
  <c r="BV513" i="1" s="1"/>
  <c r="BW513" i="1" s="1"/>
  <c r="BX513" i="1" s="1"/>
  <c r="BY513" i="1" s="1"/>
  <c r="BZ513" i="1" s="1"/>
  <c r="CA513" i="1" s="1"/>
  <c r="CB513" i="1" s="1"/>
  <c r="CC513" i="1" s="1"/>
  <c r="CD513" i="1" s="1"/>
  <c r="CE513" i="1" s="1"/>
  <c r="CF513" i="1" s="1"/>
  <c r="CG513" i="1" s="1"/>
  <c r="CH513" i="1" s="1"/>
  <c r="CI513" i="1" s="1"/>
  <c r="CJ513" i="1" s="1"/>
  <c r="CK513" i="1" s="1"/>
  <c r="CL513" i="1" s="1"/>
  <c r="CM513" i="1" s="1"/>
  <c r="CN513" i="1" s="1"/>
  <c r="CO513" i="1" s="1"/>
  <c r="CP513" i="1" s="1"/>
  <c r="CQ513" i="1" s="1"/>
  <c r="CR513" i="1" s="1"/>
  <c r="CS513" i="1" s="1"/>
  <c r="CT513" i="1" s="1"/>
  <c r="CU513" i="1" s="1"/>
  <c r="CV513" i="1" s="1"/>
  <c r="CW513" i="1" s="1"/>
  <c r="CX513" i="1" s="1"/>
  <c r="CY513" i="1" s="1"/>
  <c r="CZ513" i="1" s="1"/>
  <c r="AC514" i="1"/>
  <c r="AC517" i="1"/>
  <c r="AC508" i="1"/>
  <c r="AC515" i="1"/>
  <c r="AC521" i="1"/>
  <c r="AC519" i="1"/>
  <c r="AC569" i="1"/>
  <c r="BQ569" i="1"/>
  <c r="BR569" i="1" s="1"/>
  <c r="BS569" i="1" s="1"/>
  <c r="BT569" i="1" s="1"/>
  <c r="BU569" i="1" s="1"/>
  <c r="BV569" i="1" s="1"/>
  <c r="BW569" i="1" s="1"/>
  <c r="BX569" i="1" s="1"/>
  <c r="BY569" i="1" s="1"/>
  <c r="BZ569" i="1" s="1"/>
  <c r="CA569" i="1" s="1"/>
  <c r="CB569" i="1" s="1"/>
  <c r="CC569" i="1" s="1"/>
  <c r="CD569" i="1" s="1"/>
  <c r="CE569" i="1" s="1"/>
  <c r="CF569" i="1" s="1"/>
  <c r="CG569" i="1" s="1"/>
  <c r="CH569" i="1" s="1"/>
  <c r="CI569" i="1" s="1"/>
  <c r="CJ569" i="1" s="1"/>
  <c r="CK569" i="1" s="1"/>
  <c r="CL569" i="1" s="1"/>
  <c r="CM569" i="1" s="1"/>
  <c r="CN569" i="1" s="1"/>
  <c r="CO569" i="1" s="1"/>
  <c r="CP569" i="1" s="1"/>
  <c r="CQ569" i="1" s="1"/>
  <c r="CR569" i="1" s="1"/>
  <c r="CS569" i="1" s="1"/>
  <c r="CT569" i="1" s="1"/>
  <c r="CU569" i="1" s="1"/>
  <c r="CV569" i="1" s="1"/>
  <c r="CW569" i="1" s="1"/>
  <c r="CX569" i="1" s="1"/>
  <c r="CY569" i="1" s="1"/>
  <c r="CZ569" i="1" s="1"/>
  <c r="BQ556" i="1"/>
  <c r="BR556" i="1" s="1"/>
  <c r="BS556" i="1" s="1"/>
  <c r="BT556" i="1" s="1"/>
  <c r="BU556" i="1" s="1"/>
  <c r="BV556" i="1" s="1"/>
  <c r="BW556" i="1" s="1"/>
  <c r="BX556" i="1" s="1"/>
  <c r="BY556" i="1" s="1"/>
  <c r="BZ556" i="1" s="1"/>
  <c r="CA556" i="1" s="1"/>
  <c r="CB556" i="1" s="1"/>
  <c r="CC556" i="1" s="1"/>
  <c r="CD556" i="1" s="1"/>
  <c r="CE556" i="1" s="1"/>
  <c r="CF556" i="1" s="1"/>
  <c r="CG556" i="1" s="1"/>
  <c r="CH556" i="1" s="1"/>
  <c r="CI556" i="1" s="1"/>
  <c r="CJ556" i="1" s="1"/>
  <c r="CK556" i="1" s="1"/>
  <c r="CL556" i="1" s="1"/>
  <c r="CM556" i="1" s="1"/>
  <c r="CN556" i="1" s="1"/>
  <c r="CO556" i="1" s="1"/>
  <c r="CP556" i="1" s="1"/>
  <c r="CQ556" i="1" s="1"/>
  <c r="CR556" i="1" s="1"/>
  <c r="CS556" i="1" s="1"/>
  <c r="CT556" i="1" s="1"/>
  <c r="CU556" i="1" s="1"/>
  <c r="CV556" i="1" s="1"/>
  <c r="CW556" i="1" s="1"/>
  <c r="CX556" i="1" s="1"/>
  <c r="CY556" i="1" s="1"/>
  <c r="CZ556" i="1" s="1"/>
  <c r="AC566" i="1"/>
  <c r="BQ576" i="1"/>
  <c r="BR576" i="1" s="1"/>
  <c r="BS576" i="1" s="1"/>
  <c r="BT576" i="1" s="1"/>
  <c r="BU576" i="1" s="1"/>
  <c r="BV576" i="1" s="1"/>
  <c r="BW576" i="1" s="1"/>
  <c r="BX576" i="1" s="1"/>
  <c r="BY576" i="1" s="1"/>
  <c r="BZ576" i="1" s="1"/>
  <c r="CA576" i="1" s="1"/>
  <c r="CB576" i="1" s="1"/>
  <c r="CC576" i="1" s="1"/>
  <c r="CD576" i="1" s="1"/>
  <c r="CE576" i="1" s="1"/>
  <c r="CF576" i="1" s="1"/>
  <c r="CG576" i="1" s="1"/>
  <c r="CH576" i="1" s="1"/>
  <c r="CI576" i="1" s="1"/>
  <c r="CJ576" i="1" s="1"/>
  <c r="CK576" i="1" s="1"/>
  <c r="CL576" i="1" s="1"/>
  <c r="CM576" i="1" s="1"/>
  <c r="CN576" i="1" s="1"/>
  <c r="CO576" i="1" s="1"/>
  <c r="CP576" i="1" s="1"/>
  <c r="CQ576" i="1" s="1"/>
  <c r="CR576" i="1" s="1"/>
  <c r="CS576" i="1" s="1"/>
  <c r="CT576" i="1" s="1"/>
  <c r="CU576" i="1" s="1"/>
  <c r="CV576" i="1" s="1"/>
  <c r="CW576" i="1" s="1"/>
  <c r="CX576" i="1" s="1"/>
  <c r="CY576" i="1" s="1"/>
  <c r="CZ576" i="1" s="1"/>
  <c r="AC610" i="1"/>
  <c r="AC618" i="1"/>
  <c r="BQ528" i="1"/>
  <c r="BR528" i="1" s="1"/>
  <c r="BS528" i="1" s="1"/>
  <c r="BT528" i="1" s="1"/>
  <c r="BU528" i="1" s="1"/>
  <c r="BV528" i="1" s="1"/>
  <c r="BW528" i="1" s="1"/>
  <c r="BX528" i="1" s="1"/>
  <c r="BY528" i="1" s="1"/>
  <c r="BZ528" i="1" s="1"/>
  <c r="CA528" i="1" s="1"/>
  <c r="CB528" i="1" s="1"/>
  <c r="CC528" i="1" s="1"/>
  <c r="CD528" i="1" s="1"/>
  <c r="CE528" i="1" s="1"/>
  <c r="CF528" i="1" s="1"/>
  <c r="CG528" i="1" s="1"/>
  <c r="CH528" i="1" s="1"/>
  <c r="CI528" i="1" s="1"/>
  <c r="CJ528" i="1" s="1"/>
  <c r="CK528" i="1" s="1"/>
  <c r="CL528" i="1" s="1"/>
  <c r="CM528" i="1" s="1"/>
  <c r="CN528" i="1" s="1"/>
  <c r="CO528" i="1" s="1"/>
  <c r="CP528" i="1" s="1"/>
  <c r="CQ528" i="1" s="1"/>
  <c r="CR528" i="1" s="1"/>
  <c r="CS528" i="1" s="1"/>
  <c r="CT528" i="1" s="1"/>
  <c r="CU528" i="1" s="1"/>
  <c r="CV528" i="1" s="1"/>
  <c r="CW528" i="1" s="1"/>
  <c r="CX528" i="1" s="1"/>
  <c r="CY528" i="1" s="1"/>
  <c r="CZ528" i="1" s="1"/>
  <c r="AC534" i="1"/>
  <c r="AC536" i="1"/>
  <c r="BQ588" i="1"/>
  <c r="BR588" i="1" s="1"/>
  <c r="BS588" i="1" s="1"/>
  <c r="BT588" i="1" s="1"/>
  <c r="BU588" i="1" s="1"/>
  <c r="BV588" i="1" s="1"/>
  <c r="BW588" i="1" s="1"/>
  <c r="BX588" i="1" s="1"/>
  <c r="BY588" i="1" s="1"/>
  <c r="BZ588" i="1" s="1"/>
  <c r="CA588" i="1" s="1"/>
  <c r="CB588" i="1" s="1"/>
  <c r="CC588" i="1" s="1"/>
  <c r="CD588" i="1" s="1"/>
  <c r="CE588" i="1" s="1"/>
  <c r="CF588" i="1" s="1"/>
  <c r="CG588" i="1" s="1"/>
  <c r="CH588" i="1" s="1"/>
  <c r="CI588" i="1" s="1"/>
  <c r="CJ588" i="1" s="1"/>
  <c r="CK588" i="1" s="1"/>
  <c r="CL588" i="1" s="1"/>
  <c r="CM588" i="1" s="1"/>
  <c r="CN588" i="1" s="1"/>
  <c r="CO588" i="1" s="1"/>
  <c r="CP588" i="1" s="1"/>
  <c r="CQ588" i="1" s="1"/>
  <c r="CR588" i="1" s="1"/>
  <c r="CS588" i="1" s="1"/>
  <c r="CT588" i="1" s="1"/>
  <c r="CU588" i="1" s="1"/>
  <c r="CV588" i="1" s="1"/>
  <c r="CW588" i="1" s="1"/>
  <c r="CX588" i="1" s="1"/>
  <c r="CY588" i="1" s="1"/>
  <c r="CZ588" i="1" s="1"/>
  <c r="BQ601" i="1"/>
  <c r="BR601" i="1" s="1"/>
  <c r="BS601" i="1" s="1"/>
  <c r="BT601" i="1" s="1"/>
  <c r="BU601" i="1" s="1"/>
  <c r="BV601" i="1" s="1"/>
  <c r="BW601" i="1" s="1"/>
  <c r="BX601" i="1" s="1"/>
  <c r="BY601" i="1" s="1"/>
  <c r="BZ601" i="1" s="1"/>
  <c r="CA601" i="1" s="1"/>
  <c r="CB601" i="1" s="1"/>
  <c r="CC601" i="1" s="1"/>
  <c r="CD601" i="1" s="1"/>
  <c r="CE601" i="1" s="1"/>
  <c r="CF601" i="1" s="1"/>
  <c r="CG601" i="1" s="1"/>
  <c r="CH601" i="1" s="1"/>
  <c r="CI601" i="1" s="1"/>
  <c r="CJ601" i="1" s="1"/>
  <c r="CK601" i="1" s="1"/>
  <c r="CL601" i="1" s="1"/>
  <c r="CM601" i="1" s="1"/>
  <c r="CN601" i="1" s="1"/>
  <c r="CO601" i="1" s="1"/>
  <c r="CP601" i="1" s="1"/>
  <c r="CQ601" i="1" s="1"/>
  <c r="CR601" i="1" s="1"/>
  <c r="CS601" i="1" s="1"/>
  <c r="CT601" i="1" s="1"/>
  <c r="CU601" i="1" s="1"/>
  <c r="CV601" i="1" s="1"/>
  <c r="CW601" i="1" s="1"/>
  <c r="CX601" i="1" s="1"/>
  <c r="CY601" i="1" s="1"/>
  <c r="CZ601" i="1" s="1"/>
  <c r="AC666" i="1"/>
  <c r="AC525" i="1"/>
  <c r="AC528" i="1"/>
  <c r="AC578" i="1"/>
  <c r="AC595" i="1"/>
  <c r="AC605" i="1"/>
  <c r="AC634" i="1"/>
  <c r="BQ524" i="1"/>
  <c r="BR524" i="1" s="1"/>
  <c r="BS524" i="1" s="1"/>
  <c r="BT524" i="1" s="1"/>
  <c r="BU524" i="1" s="1"/>
  <c r="BV524" i="1" s="1"/>
  <c r="BW524" i="1" s="1"/>
  <c r="BX524" i="1" s="1"/>
  <c r="BY524" i="1" s="1"/>
  <c r="BZ524" i="1" s="1"/>
  <c r="CA524" i="1" s="1"/>
  <c r="CB524" i="1" s="1"/>
  <c r="CC524" i="1" s="1"/>
  <c r="CD524" i="1" s="1"/>
  <c r="CE524" i="1" s="1"/>
  <c r="CF524" i="1" s="1"/>
  <c r="CG524" i="1" s="1"/>
  <c r="CH524" i="1" s="1"/>
  <c r="CI524" i="1" s="1"/>
  <c r="CJ524" i="1" s="1"/>
  <c r="CK524" i="1" s="1"/>
  <c r="CL524" i="1" s="1"/>
  <c r="CM524" i="1" s="1"/>
  <c r="CN524" i="1" s="1"/>
  <c r="CO524" i="1" s="1"/>
  <c r="CP524" i="1" s="1"/>
  <c r="CQ524" i="1" s="1"/>
  <c r="CR524" i="1" s="1"/>
  <c r="CS524" i="1" s="1"/>
  <c r="CT524" i="1" s="1"/>
  <c r="CU524" i="1" s="1"/>
  <c r="CV524" i="1" s="1"/>
  <c r="CW524" i="1" s="1"/>
  <c r="CX524" i="1" s="1"/>
  <c r="CY524" i="1" s="1"/>
  <c r="CZ524" i="1" s="1"/>
  <c r="BQ564" i="1"/>
  <c r="BR564" i="1" s="1"/>
  <c r="BS564" i="1" s="1"/>
  <c r="BT564" i="1" s="1"/>
  <c r="BU564" i="1" s="1"/>
  <c r="BV564" i="1" s="1"/>
  <c r="BW564" i="1" s="1"/>
  <c r="BX564" i="1" s="1"/>
  <c r="BY564" i="1" s="1"/>
  <c r="BZ564" i="1" s="1"/>
  <c r="CA564" i="1" s="1"/>
  <c r="CB564" i="1" s="1"/>
  <c r="CC564" i="1" s="1"/>
  <c r="CD564" i="1" s="1"/>
  <c r="CE564" i="1" s="1"/>
  <c r="CF564" i="1" s="1"/>
  <c r="CG564" i="1" s="1"/>
  <c r="CH564" i="1" s="1"/>
  <c r="CI564" i="1" s="1"/>
  <c r="CJ564" i="1" s="1"/>
  <c r="CK564" i="1" s="1"/>
  <c r="CL564" i="1" s="1"/>
  <c r="CM564" i="1" s="1"/>
  <c r="CN564" i="1" s="1"/>
  <c r="CO564" i="1" s="1"/>
  <c r="CP564" i="1" s="1"/>
  <c r="CQ564" i="1" s="1"/>
  <c r="CR564" i="1" s="1"/>
  <c r="CS564" i="1" s="1"/>
  <c r="CT564" i="1" s="1"/>
  <c r="CU564" i="1" s="1"/>
  <c r="CV564" i="1" s="1"/>
  <c r="CW564" i="1" s="1"/>
  <c r="CX564" i="1" s="1"/>
  <c r="CY564" i="1" s="1"/>
  <c r="CZ564" i="1" s="1"/>
  <c r="AC568" i="1"/>
  <c r="BQ568" i="1"/>
  <c r="BR568" i="1" s="1"/>
  <c r="BS568" i="1" s="1"/>
  <c r="BT568" i="1" s="1"/>
  <c r="BU568" i="1" s="1"/>
  <c r="BV568" i="1" s="1"/>
  <c r="BW568" i="1" s="1"/>
  <c r="BX568" i="1" s="1"/>
  <c r="BY568" i="1" s="1"/>
  <c r="BZ568" i="1" s="1"/>
  <c r="CA568" i="1" s="1"/>
  <c r="CB568" i="1" s="1"/>
  <c r="CC568" i="1" s="1"/>
  <c r="CD568" i="1" s="1"/>
  <c r="CE568" i="1" s="1"/>
  <c r="CF568" i="1" s="1"/>
  <c r="CG568" i="1" s="1"/>
  <c r="CH568" i="1" s="1"/>
  <c r="CI568" i="1" s="1"/>
  <c r="CJ568" i="1" s="1"/>
  <c r="CK568" i="1" s="1"/>
  <c r="CL568" i="1" s="1"/>
  <c r="CM568" i="1" s="1"/>
  <c r="CN568" i="1" s="1"/>
  <c r="CO568" i="1" s="1"/>
  <c r="CP568" i="1" s="1"/>
  <c r="CQ568" i="1" s="1"/>
  <c r="CR568" i="1" s="1"/>
  <c r="CS568" i="1" s="1"/>
  <c r="CT568" i="1" s="1"/>
  <c r="CU568" i="1" s="1"/>
  <c r="CV568" i="1" s="1"/>
  <c r="CW568" i="1" s="1"/>
  <c r="CX568" i="1" s="1"/>
  <c r="CY568" i="1" s="1"/>
  <c r="CZ568" i="1" s="1"/>
  <c r="BQ577" i="1"/>
  <c r="BR577" i="1" s="1"/>
  <c r="BS577" i="1" s="1"/>
  <c r="BT577" i="1" s="1"/>
  <c r="BU577" i="1" s="1"/>
  <c r="BV577" i="1" s="1"/>
  <c r="BW577" i="1" s="1"/>
  <c r="BX577" i="1" s="1"/>
  <c r="BY577" i="1" s="1"/>
  <c r="BZ577" i="1" s="1"/>
  <c r="CA577" i="1" s="1"/>
  <c r="CB577" i="1" s="1"/>
  <c r="CC577" i="1" s="1"/>
  <c r="CD577" i="1" s="1"/>
  <c r="CE577" i="1" s="1"/>
  <c r="CF577" i="1" s="1"/>
  <c r="CG577" i="1" s="1"/>
  <c r="CH577" i="1" s="1"/>
  <c r="CI577" i="1" s="1"/>
  <c r="CJ577" i="1" s="1"/>
  <c r="CK577" i="1" s="1"/>
  <c r="CL577" i="1" s="1"/>
  <c r="CM577" i="1" s="1"/>
  <c r="CN577" i="1" s="1"/>
  <c r="CO577" i="1" s="1"/>
  <c r="CP577" i="1" s="1"/>
  <c r="CQ577" i="1" s="1"/>
  <c r="CR577" i="1" s="1"/>
  <c r="CS577" i="1" s="1"/>
  <c r="CT577" i="1" s="1"/>
  <c r="CU577" i="1" s="1"/>
  <c r="CV577" i="1" s="1"/>
  <c r="CW577" i="1" s="1"/>
  <c r="CX577" i="1" s="1"/>
  <c r="CY577" i="1" s="1"/>
  <c r="CZ577" i="1" s="1"/>
  <c r="AC598" i="1"/>
  <c r="AC622" i="1"/>
  <c r="BQ537" i="1"/>
  <c r="BR537" i="1" s="1"/>
  <c r="BS537" i="1" s="1"/>
  <c r="BT537" i="1" s="1"/>
  <c r="BU537" i="1" s="1"/>
  <c r="BV537" i="1" s="1"/>
  <c r="BW537" i="1" s="1"/>
  <c r="BX537" i="1" s="1"/>
  <c r="BY537" i="1" s="1"/>
  <c r="BZ537" i="1" s="1"/>
  <c r="CA537" i="1" s="1"/>
  <c r="CB537" i="1" s="1"/>
  <c r="CC537" i="1" s="1"/>
  <c r="CD537" i="1" s="1"/>
  <c r="CE537" i="1" s="1"/>
  <c r="CF537" i="1" s="1"/>
  <c r="CG537" i="1" s="1"/>
  <c r="CH537" i="1" s="1"/>
  <c r="CI537" i="1" s="1"/>
  <c r="CJ537" i="1" s="1"/>
  <c r="CK537" i="1" s="1"/>
  <c r="CL537" i="1" s="1"/>
  <c r="CM537" i="1" s="1"/>
  <c r="CN537" i="1" s="1"/>
  <c r="CO537" i="1" s="1"/>
  <c r="CP537" i="1" s="1"/>
  <c r="CQ537" i="1" s="1"/>
  <c r="CR537" i="1" s="1"/>
  <c r="CS537" i="1" s="1"/>
  <c r="CT537" i="1" s="1"/>
  <c r="CU537" i="1" s="1"/>
  <c r="CV537" i="1" s="1"/>
  <c r="CW537" i="1" s="1"/>
  <c r="CX537" i="1" s="1"/>
  <c r="CY537" i="1" s="1"/>
  <c r="CZ537" i="1" s="1"/>
  <c r="AC546" i="1"/>
  <c r="AC551" i="1"/>
  <c r="AC559" i="1"/>
  <c r="AC616" i="1"/>
  <c r="AC642" i="1"/>
  <c r="AC529" i="1"/>
  <c r="BQ529" i="1"/>
  <c r="BR529" i="1" s="1"/>
  <c r="BS529" i="1" s="1"/>
  <c r="BT529" i="1" s="1"/>
  <c r="BU529" i="1" s="1"/>
  <c r="BV529" i="1" s="1"/>
  <c r="BW529" i="1" s="1"/>
  <c r="BX529" i="1" s="1"/>
  <c r="BY529" i="1" s="1"/>
  <c r="BZ529" i="1" s="1"/>
  <c r="CA529" i="1" s="1"/>
  <c r="CB529" i="1" s="1"/>
  <c r="CC529" i="1" s="1"/>
  <c r="CD529" i="1" s="1"/>
  <c r="CE529" i="1" s="1"/>
  <c r="CF529" i="1" s="1"/>
  <c r="CG529" i="1" s="1"/>
  <c r="CH529" i="1" s="1"/>
  <c r="CI529" i="1" s="1"/>
  <c r="CJ529" i="1" s="1"/>
  <c r="CK529" i="1" s="1"/>
  <c r="CL529" i="1" s="1"/>
  <c r="CM529" i="1" s="1"/>
  <c r="CN529" i="1" s="1"/>
  <c r="CO529" i="1" s="1"/>
  <c r="CP529" i="1" s="1"/>
  <c r="CQ529" i="1" s="1"/>
  <c r="CR529" i="1" s="1"/>
  <c r="CS529" i="1" s="1"/>
  <c r="CT529" i="1" s="1"/>
  <c r="CU529" i="1" s="1"/>
  <c r="CV529" i="1" s="1"/>
  <c r="CW529" i="1" s="1"/>
  <c r="CX529" i="1" s="1"/>
  <c r="CY529" i="1" s="1"/>
  <c r="CZ529" i="1" s="1"/>
  <c r="AC535" i="1"/>
  <c r="BQ540" i="1"/>
  <c r="BR540" i="1" s="1"/>
  <c r="BS540" i="1" s="1"/>
  <c r="BT540" i="1" s="1"/>
  <c r="BU540" i="1" s="1"/>
  <c r="BV540" i="1" s="1"/>
  <c r="BW540" i="1" s="1"/>
  <c r="BX540" i="1" s="1"/>
  <c r="BY540" i="1" s="1"/>
  <c r="BZ540" i="1" s="1"/>
  <c r="CA540" i="1" s="1"/>
  <c r="CB540" i="1" s="1"/>
  <c r="CC540" i="1" s="1"/>
  <c r="CD540" i="1" s="1"/>
  <c r="CE540" i="1" s="1"/>
  <c r="CF540" i="1" s="1"/>
  <c r="CG540" i="1" s="1"/>
  <c r="CH540" i="1" s="1"/>
  <c r="CI540" i="1" s="1"/>
  <c r="CJ540" i="1" s="1"/>
  <c r="CK540" i="1" s="1"/>
  <c r="CL540" i="1" s="1"/>
  <c r="CM540" i="1" s="1"/>
  <c r="CN540" i="1" s="1"/>
  <c r="CO540" i="1" s="1"/>
  <c r="CP540" i="1" s="1"/>
  <c r="CQ540" i="1" s="1"/>
  <c r="CR540" i="1" s="1"/>
  <c r="CS540" i="1" s="1"/>
  <c r="CT540" i="1" s="1"/>
  <c r="CU540" i="1" s="1"/>
  <c r="CV540" i="1" s="1"/>
  <c r="CW540" i="1" s="1"/>
  <c r="CX540" i="1" s="1"/>
  <c r="CY540" i="1" s="1"/>
  <c r="CZ540" i="1" s="1"/>
  <c r="AC540" i="1"/>
  <c r="AC552" i="1"/>
  <c r="AC553" i="1"/>
  <c r="BQ553" i="1"/>
  <c r="BR553" i="1" s="1"/>
  <c r="BS553" i="1" s="1"/>
  <c r="BT553" i="1" s="1"/>
  <c r="BU553" i="1" s="1"/>
  <c r="BV553" i="1" s="1"/>
  <c r="BW553" i="1" s="1"/>
  <c r="BX553" i="1" s="1"/>
  <c r="BY553" i="1" s="1"/>
  <c r="BZ553" i="1" s="1"/>
  <c r="CA553" i="1" s="1"/>
  <c r="CB553" i="1" s="1"/>
  <c r="CC553" i="1" s="1"/>
  <c r="CD553" i="1" s="1"/>
  <c r="CE553" i="1" s="1"/>
  <c r="CF553" i="1" s="1"/>
  <c r="CG553" i="1" s="1"/>
  <c r="CH553" i="1" s="1"/>
  <c r="CI553" i="1" s="1"/>
  <c r="CJ553" i="1" s="1"/>
  <c r="CK553" i="1" s="1"/>
  <c r="CL553" i="1" s="1"/>
  <c r="CM553" i="1" s="1"/>
  <c r="CN553" i="1" s="1"/>
  <c r="CO553" i="1" s="1"/>
  <c r="CP553" i="1" s="1"/>
  <c r="CQ553" i="1" s="1"/>
  <c r="CR553" i="1" s="1"/>
  <c r="CS553" i="1" s="1"/>
  <c r="CT553" i="1" s="1"/>
  <c r="CU553" i="1" s="1"/>
  <c r="CV553" i="1" s="1"/>
  <c r="CW553" i="1" s="1"/>
  <c r="CX553" i="1" s="1"/>
  <c r="CY553" i="1" s="1"/>
  <c r="CZ553" i="1" s="1"/>
  <c r="AC594" i="1"/>
  <c r="BQ604" i="1"/>
  <c r="BR604" i="1" s="1"/>
  <c r="BS604" i="1" s="1"/>
  <c r="BT604" i="1" s="1"/>
  <c r="BU604" i="1" s="1"/>
  <c r="BV604" i="1" s="1"/>
  <c r="BW604" i="1" s="1"/>
  <c r="BX604" i="1" s="1"/>
  <c r="BY604" i="1" s="1"/>
  <c r="BZ604" i="1" s="1"/>
  <c r="CA604" i="1" s="1"/>
  <c r="CB604" i="1" s="1"/>
  <c r="CC604" i="1" s="1"/>
  <c r="CD604" i="1" s="1"/>
  <c r="CE604" i="1" s="1"/>
  <c r="CF604" i="1" s="1"/>
  <c r="CG604" i="1" s="1"/>
  <c r="CH604" i="1" s="1"/>
  <c r="CI604" i="1" s="1"/>
  <c r="CJ604" i="1" s="1"/>
  <c r="CK604" i="1" s="1"/>
  <c r="CL604" i="1" s="1"/>
  <c r="CM604" i="1" s="1"/>
  <c r="CN604" i="1" s="1"/>
  <c r="CO604" i="1" s="1"/>
  <c r="CP604" i="1" s="1"/>
  <c r="CQ604" i="1" s="1"/>
  <c r="CR604" i="1" s="1"/>
  <c r="CS604" i="1" s="1"/>
  <c r="CT604" i="1" s="1"/>
  <c r="CU604" i="1" s="1"/>
  <c r="CV604" i="1" s="1"/>
  <c r="CW604" i="1" s="1"/>
  <c r="CX604" i="1" s="1"/>
  <c r="CY604" i="1" s="1"/>
  <c r="CZ604" i="1" s="1"/>
  <c r="AC626" i="1"/>
  <c r="AC527" i="1"/>
  <c r="BQ552" i="1"/>
  <c r="BR552" i="1" s="1"/>
  <c r="BS552" i="1" s="1"/>
  <c r="BT552" i="1" s="1"/>
  <c r="BU552" i="1" s="1"/>
  <c r="BV552" i="1" s="1"/>
  <c r="BW552" i="1" s="1"/>
  <c r="BX552" i="1" s="1"/>
  <c r="BY552" i="1" s="1"/>
  <c r="BZ552" i="1" s="1"/>
  <c r="CA552" i="1" s="1"/>
  <c r="CB552" i="1" s="1"/>
  <c r="CC552" i="1" s="1"/>
  <c r="CD552" i="1" s="1"/>
  <c r="CE552" i="1" s="1"/>
  <c r="CF552" i="1" s="1"/>
  <c r="CG552" i="1" s="1"/>
  <c r="CH552" i="1" s="1"/>
  <c r="CI552" i="1" s="1"/>
  <c r="CJ552" i="1" s="1"/>
  <c r="CK552" i="1" s="1"/>
  <c r="CL552" i="1" s="1"/>
  <c r="CM552" i="1" s="1"/>
  <c r="CN552" i="1" s="1"/>
  <c r="CO552" i="1" s="1"/>
  <c r="CP552" i="1" s="1"/>
  <c r="CQ552" i="1" s="1"/>
  <c r="CR552" i="1" s="1"/>
  <c r="CS552" i="1" s="1"/>
  <c r="CT552" i="1" s="1"/>
  <c r="CU552" i="1" s="1"/>
  <c r="CV552" i="1" s="1"/>
  <c r="CW552" i="1" s="1"/>
  <c r="CX552" i="1" s="1"/>
  <c r="CY552" i="1" s="1"/>
  <c r="CZ552" i="1" s="1"/>
  <c r="AC558" i="1"/>
  <c r="AC571" i="1"/>
  <c r="BQ580" i="1"/>
  <c r="BR580" i="1" s="1"/>
  <c r="BS580" i="1" s="1"/>
  <c r="BT580" i="1" s="1"/>
  <c r="BU580" i="1" s="1"/>
  <c r="BV580" i="1" s="1"/>
  <c r="BW580" i="1" s="1"/>
  <c r="BX580" i="1" s="1"/>
  <c r="BY580" i="1" s="1"/>
  <c r="BZ580" i="1" s="1"/>
  <c r="CA580" i="1" s="1"/>
  <c r="CB580" i="1" s="1"/>
  <c r="CC580" i="1" s="1"/>
  <c r="CD580" i="1" s="1"/>
  <c r="CE580" i="1" s="1"/>
  <c r="CF580" i="1" s="1"/>
  <c r="CG580" i="1" s="1"/>
  <c r="CH580" i="1" s="1"/>
  <c r="CI580" i="1" s="1"/>
  <c r="CJ580" i="1" s="1"/>
  <c r="CK580" i="1" s="1"/>
  <c r="CL580" i="1" s="1"/>
  <c r="CM580" i="1" s="1"/>
  <c r="CN580" i="1" s="1"/>
  <c r="CO580" i="1" s="1"/>
  <c r="CP580" i="1" s="1"/>
  <c r="CQ580" i="1" s="1"/>
  <c r="CR580" i="1" s="1"/>
  <c r="CS580" i="1" s="1"/>
  <c r="CT580" i="1" s="1"/>
  <c r="CU580" i="1" s="1"/>
  <c r="CV580" i="1" s="1"/>
  <c r="CW580" i="1" s="1"/>
  <c r="CX580" i="1" s="1"/>
  <c r="CY580" i="1" s="1"/>
  <c r="CZ580" i="1" s="1"/>
  <c r="AC592" i="1"/>
  <c r="BQ593" i="1"/>
  <c r="BR593" i="1" s="1"/>
  <c r="BS593" i="1" s="1"/>
  <c r="BT593" i="1" s="1"/>
  <c r="BU593" i="1" s="1"/>
  <c r="BV593" i="1" s="1"/>
  <c r="BW593" i="1" s="1"/>
  <c r="BX593" i="1" s="1"/>
  <c r="BY593" i="1" s="1"/>
  <c r="BZ593" i="1" s="1"/>
  <c r="CA593" i="1" s="1"/>
  <c r="CB593" i="1" s="1"/>
  <c r="CC593" i="1" s="1"/>
  <c r="CD593" i="1" s="1"/>
  <c r="CE593" i="1" s="1"/>
  <c r="CF593" i="1" s="1"/>
  <c r="CG593" i="1" s="1"/>
  <c r="CH593" i="1" s="1"/>
  <c r="CI593" i="1" s="1"/>
  <c r="CJ593" i="1" s="1"/>
  <c r="CK593" i="1" s="1"/>
  <c r="CL593" i="1" s="1"/>
  <c r="CM593" i="1" s="1"/>
  <c r="CN593" i="1" s="1"/>
  <c r="CO593" i="1" s="1"/>
  <c r="CP593" i="1" s="1"/>
  <c r="CQ593" i="1" s="1"/>
  <c r="CR593" i="1" s="1"/>
  <c r="CS593" i="1" s="1"/>
  <c r="CT593" i="1" s="1"/>
  <c r="CU593" i="1" s="1"/>
  <c r="CV593" i="1" s="1"/>
  <c r="CW593" i="1" s="1"/>
  <c r="CX593" i="1" s="1"/>
  <c r="CY593" i="1" s="1"/>
  <c r="CZ593" i="1" s="1"/>
  <c r="BQ617" i="1"/>
  <c r="BR617" i="1" s="1"/>
  <c r="BS617" i="1" s="1"/>
  <c r="BT617" i="1" s="1"/>
  <c r="BU617" i="1" s="1"/>
  <c r="BV617" i="1" s="1"/>
  <c r="BW617" i="1" s="1"/>
  <c r="BX617" i="1" s="1"/>
  <c r="BY617" i="1" s="1"/>
  <c r="BZ617" i="1" s="1"/>
  <c r="CA617" i="1" s="1"/>
  <c r="CB617" i="1" s="1"/>
  <c r="CC617" i="1" s="1"/>
  <c r="CD617" i="1" s="1"/>
  <c r="CE617" i="1" s="1"/>
  <c r="CF617" i="1" s="1"/>
  <c r="CG617" i="1" s="1"/>
  <c r="CH617" i="1" s="1"/>
  <c r="CI617" i="1" s="1"/>
  <c r="CJ617" i="1" s="1"/>
  <c r="CK617" i="1" s="1"/>
  <c r="CL617" i="1" s="1"/>
  <c r="CM617" i="1" s="1"/>
  <c r="CN617" i="1" s="1"/>
  <c r="CO617" i="1" s="1"/>
  <c r="CP617" i="1" s="1"/>
  <c r="CQ617" i="1" s="1"/>
  <c r="CR617" i="1" s="1"/>
  <c r="CS617" i="1" s="1"/>
  <c r="CT617" i="1" s="1"/>
  <c r="CU617" i="1" s="1"/>
  <c r="CV617" i="1" s="1"/>
  <c r="CW617" i="1" s="1"/>
  <c r="CX617" i="1" s="1"/>
  <c r="CY617" i="1" s="1"/>
  <c r="CZ617" i="1" s="1"/>
  <c r="AC617" i="1"/>
  <c r="AC661" i="1"/>
  <c r="AC663" i="1"/>
  <c r="AC615" i="1"/>
  <c r="AC647" i="1"/>
  <c r="BQ532" i="1"/>
  <c r="BR532" i="1" s="1"/>
  <c r="BS532" i="1" s="1"/>
  <c r="BT532" i="1" s="1"/>
  <c r="BU532" i="1" s="1"/>
  <c r="BV532" i="1" s="1"/>
  <c r="BW532" i="1" s="1"/>
  <c r="BX532" i="1" s="1"/>
  <c r="BY532" i="1" s="1"/>
  <c r="BZ532" i="1" s="1"/>
  <c r="CA532" i="1" s="1"/>
  <c r="CB532" i="1" s="1"/>
  <c r="CC532" i="1" s="1"/>
  <c r="CD532" i="1" s="1"/>
  <c r="CE532" i="1" s="1"/>
  <c r="CF532" i="1" s="1"/>
  <c r="CG532" i="1" s="1"/>
  <c r="CH532" i="1" s="1"/>
  <c r="CI532" i="1" s="1"/>
  <c r="CJ532" i="1" s="1"/>
  <c r="CK532" i="1" s="1"/>
  <c r="CL532" i="1" s="1"/>
  <c r="CM532" i="1" s="1"/>
  <c r="CN532" i="1" s="1"/>
  <c r="CO532" i="1" s="1"/>
  <c r="CP532" i="1" s="1"/>
  <c r="CQ532" i="1" s="1"/>
  <c r="CR532" i="1" s="1"/>
  <c r="CS532" i="1" s="1"/>
  <c r="CT532" i="1" s="1"/>
  <c r="CU532" i="1" s="1"/>
  <c r="CV532" i="1" s="1"/>
  <c r="CW532" i="1" s="1"/>
  <c r="CX532" i="1" s="1"/>
  <c r="CY532" i="1" s="1"/>
  <c r="CZ532" i="1" s="1"/>
  <c r="AC532" i="1"/>
  <c r="AC544" i="1"/>
  <c r="AC545" i="1"/>
  <c r="BQ545" i="1"/>
  <c r="BR545" i="1" s="1"/>
  <c r="BS545" i="1" s="1"/>
  <c r="BT545" i="1" s="1"/>
  <c r="BU545" i="1" s="1"/>
  <c r="BV545" i="1" s="1"/>
  <c r="BW545" i="1" s="1"/>
  <c r="BX545" i="1" s="1"/>
  <c r="BY545" i="1" s="1"/>
  <c r="BZ545" i="1" s="1"/>
  <c r="CA545" i="1" s="1"/>
  <c r="CB545" i="1" s="1"/>
  <c r="CC545" i="1" s="1"/>
  <c r="CD545" i="1" s="1"/>
  <c r="CE545" i="1" s="1"/>
  <c r="CF545" i="1" s="1"/>
  <c r="CG545" i="1" s="1"/>
  <c r="CH545" i="1" s="1"/>
  <c r="CI545" i="1" s="1"/>
  <c r="CJ545" i="1" s="1"/>
  <c r="CK545" i="1" s="1"/>
  <c r="CL545" i="1" s="1"/>
  <c r="CM545" i="1" s="1"/>
  <c r="CN545" i="1" s="1"/>
  <c r="CO545" i="1" s="1"/>
  <c r="CP545" i="1" s="1"/>
  <c r="CQ545" i="1" s="1"/>
  <c r="CR545" i="1" s="1"/>
  <c r="CS545" i="1" s="1"/>
  <c r="CT545" i="1" s="1"/>
  <c r="CU545" i="1" s="1"/>
  <c r="CV545" i="1" s="1"/>
  <c r="CW545" i="1" s="1"/>
  <c r="CX545" i="1" s="1"/>
  <c r="CY545" i="1" s="1"/>
  <c r="CZ545" i="1" s="1"/>
  <c r="AC581" i="1"/>
  <c r="AC591" i="1"/>
  <c r="BQ596" i="1"/>
  <c r="BR596" i="1" s="1"/>
  <c r="BS596" i="1" s="1"/>
  <c r="BT596" i="1" s="1"/>
  <c r="BU596" i="1" s="1"/>
  <c r="BV596" i="1" s="1"/>
  <c r="BW596" i="1" s="1"/>
  <c r="BX596" i="1" s="1"/>
  <c r="BY596" i="1" s="1"/>
  <c r="BZ596" i="1" s="1"/>
  <c r="CA596" i="1" s="1"/>
  <c r="CB596" i="1" s="1"/>
  <c r="CC596" i="1" s="1"/>
  <c r="CD596" i="1" s="1"/>
  <c r="CE596" i="1" s="1"/>
  <c r="CF596" i="1" s="1"/>
  <c r="CG596" i="1" s="1"/>
  <c r="CH596" i="1" s="1"/>
  <c r="CI596" i="1" s="1"/>
  <c r="CJ596" i="1" s="1"/>
  <c r="CK596" i="1" s="1"/>
  <c r="CL596" i="1" s="1"/>
  <c r="CM596" i="1" s="1"/>
  <c r="CN596" i="1" s="1"/>
  <c r="CO596" i="1" s="1"/>
  <c r="CP596" i="1" s="1"/>
  <c r="CQ596" i="1" s="1"/>
  <c r="CR596" i="1" s="1"/>
  <c r="CS596" i="1" s="1"/>
  <c r="CT596" i="1" s="1"/>
  <c r="CU596" i="1" s="1"/>
  <c r="CV596" i="1" s="1"/>
  <c r="CW596" i="1" s="1"/>
  <c r="CX596" i="1" s="1"/>
  <c r="CY596" i="1" s="1"/>
  <c r="CZ596" i="1" s="1"/>
  <c r="AC608" i="1"/>
  <c r="BQ609" i="1"/>
  <c r="BR609" i="1" s="1"/>
  <c r="BS609" i="1" s="1"/>
  <c r="BT609" i="1" s="1"/>
  <c r="BU609" i="1" s="1"/>
  <c r="BV609" i="1" s="1"/>
  <c r="BW609" i="1" s="1"/>
  <c r="BX609" i="1" s="1"/>
  <c r="BY609" i="1" s="1"/>
  <c r="BZ609" i="1" s="1"/>
  <c r="CA609" i="1" s="1"/>
  <c r="CB609" i="1" s="1"/>
  <c r="CC609" i="1" s="1"/>
  <c r="CD609" i="1" s="1"/>
  <c r="CE609" i="1" s="1"/>
  <c r="CF609" i="1" s="1"/>
  <c r="CG609" i="1" s="1"/>
  <c r="CH609" i="1" s="1"/>
  <c r="CI609" i="1" s="1"/>
  <c r="CJ609" i="1" s="1"/>
  <c r="CK609" i="1" s="1"/>
  <c r="CL609" i="1" s="1"/>
  <c r="CM609" i="1" s="1"/>
  <c r="CN609" i="1" s="1"/>
  <c r="CO609" i="1" s="1"/>
  <c r="CP609" i="1" s="1"/>
  <c r="CQ609" i="1" s="1"/>
  <c r="CR609" i="1" s="1"/>
  <c r="CS609" i="1" s="1"/>
  <c r="CT609" i="1" s="1"/>
  <c r="CU609" i="1" s="1"/>
  <c r="CV609" i="1" s="1"/>
  <c r="CW609" i="1" s="1"/>
  <c r="CX609" i="1" s="1"/>
  <c r="CY609" i="1" s="1"/>
  <c r="CZ609" i="1" s="1"/>
  <c r="AC629" i="1"/>
  <c r="AC631" i="1"/>
  <c r="AC650" i="1"/>
  <c r="BQ544" i="1"/>
  <c r="BR544" i="1" s="1"/>
  <c r="BS544" i="1" s="1"/>
  <c r="BT544" i="1" s="1"/>
  <c r="BU544" i="1" s="1"/>
  <c r="BV544" i="1" s="1"/>
  <c r="BW544" i="1" s="1"/>
  <c r="BX544" i="1" s="1"/>
  <c r="BY544" i="1" s="1"/>
  <c r="BZ544" i="1" s="1"/>
  <c r="CA544" i="1" s="1"/>
  <c r="CB544" i="1" s="1"/>
  <c r="CC544" i="1" s="1"/>
  <c r="CD544" i="1" s="1"/>
  <c r="CE544" i="1" s="1"/>
  <c r="CF544" i="1" s="1"/>
  <c r="CG544" i="1" s="1"/>
  <c r="CH544" i="1" s="1"/>
  <c r="CI544" i="1" s="1"/>
  <c r="CJ544" i="1" s="1"/>
  <c r="CK544" i="1" s="1"/>
  <c r="CL544" i="1" s="1"/>
  <c r="CM544" i="1" s="1"/>
  <c r="CN544" i="1" s="1"/>
  <c r="CO544" i="1" s="1"/>
  <c r="CP544" i="1" s="1"/>
  <c r="CQ544" i="1" s="1"/>
  <c r="CR544" i="1" s="1"/>
  <c r="CS544" i="1" s="1"/>
  <c r="CT544" i="1" s="1"/>
  <c r="CU544" i="1" s="1"/>
  <c r="CV544" i="1" s="1"/>
  <c r="CW544" i="1" s="1"/>
  <c r="CX544" i="1" s="1"/>
  <c r="CY544" i="1" s="1"/>
  <c r="CZ544" i="1" s="1"/>
  <c r="AC550" i="1"/>
  <c r="AC557" i="1"/>
  <c r="AC567" i="1"/>
  <c r="BQ572" i="1"/>
  <c r="BR572" i="1" s="1"/>
  <c r="BS572" i="1" s="1"/>
  <c r="BT572" i="1" s="1"/>
  <c r="BU572" i="1" s="1"/>
  <c r="BV572" i="1" s="1"/>
  <c r="BW572" i="1" s="1"/>
  <c r="BX572" i="1" s="1"/>
  <c r="BY572" i="1" s="1"/>
  <c r="BZ572" i="1" s="1"/>
  <c r="CA572" i="1" s="1"/>
  <c r="CB572" i="1" s="1"/>
  <c r="CC572" i="1" s="1"/>
  <c r="CD572" i="1" s="1"/>
  <c r="CE572" i="1" s="1"/>
  <c r="CF572" i="1" s="1"/>
  <c r="CG572" i="1" s="1"/>
  <c r="CH572" i="1" s="1"/>
  <c r="CI572" i="1" s="1"/>
  <c r="CJ572" i="1" s="1"/>
  <c r="CK572" i="1" s="1"/>
  <c r="CL572" i="1" s="1"/>
  <c r="CM572" i="1" s="1"/>
  <c r="CN572" i="1" s="1"/>
  <c r="CO572" i="1" s="1"/>
  <c r="CP572" i="1" s="1"/>
  <c r="CQ572" i="1" s="1"/>
  <c r="CR572" i="1" s="1"/>
  <c r="CS572" i="1" s="1"/>
  <c r="CT572" i="1" s="1"/>
  <c r="CU572" i="1" s="1"/>
  <c r="CV572" i="1" s="1"/>
  <c r="CW572" i="1" s="1"/>
  <c r="CX572" i="1" s="1"/>
  <c r="CY572" i="1" s="1"/>
  <c r="CZ572" i="1" s="1"/>
  <c r="AC584" i="1"/>
  <c r="BQ585" i="1"/>
  <c r="BR585" i="1" s="1"/>
  <c r="BS585" i="1" s="1"/>
  <c r="BT585" i="1" s="1"/>
  <c r="BU585" i="1" s="1"/>
  <c r="BV585" i="1" s="1"/>
  <c r="BW585" i="1" s="1"/>
  <c r="BX585" i="1" s="1"/>
  <c r="BY585" i="1" s="1"/>
  <c r="BZ585" i="1" s="1"/>
  <c r="CA585" i="1" s="1"/>
  <c r="CB585" i="1" s="1"/>
  <c r="CC585" i="1" s="1"/>
  <c r="CD585" i="1" s="1"/>
  <c r="CE585" i="1" s="1"/>
  <c r="CF585" i="1" s="1"/>
  <c r="CG585" i="1" s="1"/>
  <c r="CH585" i="1" s="1"/>
  <c r="CI585" i="1" s="1"/>
  <c r="CJ585" i="1" s="1"/>
  <c r="CK585" i="1" s="1"/>
  <c r="CL585" i="1" s="1"/>
  <c r="CM585" i="1" s="1"/>
  <c r="CN585" i="1" s="1"/>
  <c r="CO585" i="1" s="1"/>
  <c r="CP585" i="1" s="1"/>
  <c r="CQ585" i="1" s="1"/>
  <c r="CR585" i="1" s="1"/>
  <c r="CS585" i="1" s="1"/>
  <c r="CT585" i="1" s="1"/>
  <c r="CU585" i="1" s="1"/>
  <c r="CV585" i="1" s="1"/>
  <c r="CW585" i="1" s="1"/>
  <c r="CX585" i="1" s="1"/>
  <c r="CY585" i="1" s="1"/>
  <c r="CZ585" i="1" s="1"/>
  <c r="AC614" i="1"/>
  <c r="AC670" i="1"/>
  <c r="AC543" i="1"/>
  <c r="BQ548" i="1"/>
  <c r="BR548" i="1" s="1"/>
  <c r="BS548" i="1" s="1"/>
  <c r="BT548" i="1" s="1"/>
  <c r="BU548" i="1" s="1"/>
  <c r="BV548" i="1" s="1"/>
  <c r="BW548" i="1" s="1"/>
  <c r="BX548" i="1" s="1"/>
  <c r="BY548" i="1" s="1"/>
  <c r="BZ548" i="1" s="1"/>
  <c r="CA548" i="1" s="1"/>
  <c r="CB548" i="1" s="1"/>
  <c r="CC548" i="1" s="1"/>
  <c r="CD548" i="1" s="1"/>
  <c r="CE548" i="1" s="1"/>
  <c r="CF548" i="1" s="1"/>
  <c r="CG548" i="1" s="1"/>
  <c r="CH548" i="1" s="1"/>
  <c r="CI548" i="1" s="1"/>
  <c r="CJ548" i="1" s="1"/>
  <c r="CK548" i="1" s="1"/>
  <c r="CL548" i="1" s="1"/>
  <c r="CM548" i="1" s="1"/>
  <c r="CN548" i="1" s="1"/>
  <c r="CO548" i="1" s="1"/>
  <c r="CP548" i="1" s="1"/>
  <c r="CQ548" i="1" s="1"/>
  <c r="CR548" i="1" s="1"/>
  <c r="CS548" i="1" s="1"/>
  <c r="CT548" i="1" s="1"/>
  <c r="CU548" i="1" s="1"/>
  <c r="CV548" i="1" s="1"/>
  <c r="CW548" i="1" s="1"/>
  <c r="CX548" i="1" s="1"/>
  <c r="CY548" i="1" s="1"/>
  <c r="CZ548" i="1" s="1"/>
  <c r="AC548" i="1"/>
  <c r="AC560" i="1"/>
  <c r="BQ561" i="1"/>
  <c r="BR561" i="1" s="1"/>
  <c r="BS561" i="1" s="1"/>
  <c r="BT561" i="1" s="1"/>
  <c r="BU561" i="1" s="1"/>
  <c r="BV561" i="1" s="1"/>
  <c r="BW561" i="1" s="1"/>
  <c r="BX561" i="1" s="1"/>
  <c r="BY561" i="1" s="1"/>
  <c r="BZ561" i="1" s="1"/>
  <c r="CA561" i="1" s="1"/>
  <c r="CB561" i="1" s="1"/>
  <c r="CC561" i="1" s="1"/>
  <c r="CD561" i="1" s="1"/>
  <c r="CE561" i="1" s="1"/>
  <c r="CF561" i="1" s="1"/>
  <c r="CG561" i="1" s="1"/>
  <c r="CH561" i="1" s="1"/>
  <c r="CI561" i="1" s="1"/>
  <c r="CJ561" i="1" s="1"/>
  <c r="CK561" i="1" s="1"/>
  <c r="CL561" i="1" s="1"/>
  <c r="CM561" i="1" s="1"/>
  <c r="CN561" i="1" s="1"/>
  <c r="CO561" i="1" s="1"/>
  <c r="CP561" i="1" s="1"/>
  <c r="CQ561" i="1" s="1"/>
  <c r="CR561" i="1" s="1"/>
  <c r="CS561" i="1" s="1"/>
  <c r="CT561" i="1" s="1"/>
  <c r="CU561" i="1" s="1"/>
  <c r="CV561" i="1" s="1"/>
  <c r="CW561" i="1" s="1"/>
  <c r="CX561" i="1" s="1"/>
  <c r="CY561" i="1" s="1"/>
  <c r="CZ561" i="1" s="1"/>
  <c r="AC607" i="1"/>
  <c r="BQ612" i="1"/>
  <c r="BR612" i="1" s="1"/>
  <c r="BS612" i="1" s="1"/>
  <c r="BT612" i="1" s="1"/>
  <c r="BU612" i="1" s="1"/>
  <c r="BV612" i="1" s="1"/>
  <c r="BW612" i="1" s="1"/>
  <c r="BX612" i="1" s="1"/>
  <c r="BY612" i="1" s="1"/>
  <c r="BZ612" i="1" s="1"/>
  <c r="CA612" i="1" s="1"/>
  <c r="CB612" i="1" s="1"/>
  <c r="CC612" i="1" s="1"/>
  <c r="CD612" i="1" s="1"/>
  <c r="CE612" i="1" s="1"/>
  <c r="CF612" i="1" s="1"/>
  <c r="CG612" i="1" s="1"/>
  <c r="CH612" i="1" s="1"/>
  <c r="CI612" i="1" s="1"/>
  <c r="CJ612" i="1" s="1"/>
  <c r="CK612" i="1" s="1"/>
  <c r="CL612" i="1" s="1"/>
  <c r="CM612" i="1" s="1"/>
  <c r="CN612" i="1" s="1"/>
  <c r="CO612" i="1" s="1"/>
  <c r="CP612" i="1" s="1"/>
  <c r="CQ612" i="1" s="1"/>
  <c r="CR612" i="1" s="1"/>
  <c r="CS612" i="1" s="1"/>
  <c r="CT612" i="1" s="1"/>
  <c r="CU612" i="1" s="1"/>
  <c r="CV612" i="1" s="1"/>
  <c r="CW612" i="1" s="1"/>
  <c r="CX612" i="1" s="1"/>
  <c r="CY612" i="1" s="1"/>
  <c r="CZ612" i="1" s="1"/>
  <c r="AC612" i="1"/>
  <c r="AC684" i="1"/>
  <c r="AC632" i="1"/>
  <c r="BQ633" i="1"/>
  <c r="BR633" i="1" s="1"/>
  <c r="BS633" i="1" s="1"/>
  <c r="BT633" i="1" s="1"/>
  <c r="BU633" i="1" s="1"/>
  <c r="BV633" i="1" s="1"/>
  <c r="BW633" i="1" s="1"/>
  <c r="BX633" i="1" s="1"/>
  <c r="BY633" i="1" s="1"/>
  <c r="BZ633" i="1" s="1"/>
  <c r="CA633" i="1" s="1"/>
  <c r="CB633" i="1" s="1"/>
  <c r="CC633" i="1" s="1"/>
  <c r="CD633" i="1" s="1"/>
  <c r="CE633" i="1" s="1"/>
  <c r="CF633" i="1" s="1"/>
  <c r="CG633" i="1" s="1"/>
  <c r="CH633" i="1" s="1"/>
  <c r="CI633" i="1" s="1"/>
  <c r="CJ633" i="1" s="1"/>
  <c r="CK633" i="1" s="1"/>
  <c r="CL633" i="1" s="1"/>
  <c r="CM633" i="1" s="1"/>
  <c r="CN633" i="1" s="1"/>
  <c r="CO633" i="1" s="1"/>
  <c r="CP633" i="1" s="1"/>
  <c r="CQ633" i="1" s="1"/>
  <c r="CR633" i="1" s="1"/>
  <c r="CS633" i="1" s="1"/>
  <c r="CT633" i="1" s="1"/>
  <c r="CU633" i="1" s="1"/>
  <c r="CV633" i="1" s="1"/>
  <c r="CW633" i="1" s="1"/>
  <c r="CX633" i="1" s="1"/>
  <c r="CY633" i="1" s="1"/>
  <c r="CZ633" i="1" s="1"/>
  <c r="AC648" i="1"/>
  <c r="BQ649" i="1"/>
  <c r="BR649" i="1" s="1"/>
  <c r="BS649" i="1" s="1"/>
  <c r="BT649" i="1" s="1"/>
  <c r="BU649" i="1" s="1"/>
  <c r="BV649" i="1" s="1"/>
  <c r="BW649" i="1" s="1"/>
  <c r="BX649" i="1" s="1"/>
  <c r="BY649" i="1" s="1"/>
  <c r="BZ649" i="1" s="1"/>
  <c r="CA649" i="1" s="1"/>
  <c r="CB649" i="1" s="1"/>
  <c r="CC649" i="1" s="1"/>
  <c r="CD649" i="1" s="1"/>
  <c r="CE649" i="1" s="1"/>
  <c r="CF649" i="1" s="1"/>
  <c r="CG649" i="1" s="1"/>
  <c r="CH649" i="1" s="1"/>
  <c r="CI649" i="1" s="1"/>
  <c r="CJ649" i="1" s="1"/>
  <c r="CK649" i="1" s="1"/>
  <c r="CL649" i="1" s="1"/>
  <c r="CM649" i="1" s="1"/>
  <c r="CN649" i="1" s="1"/>
  <c r="CO649" i="1" s="1"/>
  <c r="CP649" i="1" s="1"/>
  <c r="CQ649" i="1" s="1"/>
  <c r="CR649" i="1" s="1"/>
  <c r="CS649" i="1" s="1"/>
  <c r="CT649" i="1" s="1"/>
  <c r="CU649" i="1" s="1"/>
  <c r="CV649" i="1" s="1"/>
  <c r="CW649" i="1" s="1"/>
  <c r="CX649" i="1" s="1"/>
  <c r="CY649" i="1" s="1"/>
  <c r="CZ649" i="1" s="1"/>
  <c r="AC664" i="1"/>
  <c r="BQ665" i="1"/>
  <c r="BR665" i="1" s="1"/>
  <c r="BS665" i="1" s="1"/>
  <c r="BT665" i="1" s="1"/>
  <c r="BU665" i="1" s="1"/>
  <c r="BV665" i="1" s="1"/>
  <c r="BW665" i="1" s="1"/>
  <c r="BX665" i="1" s="1"/>
  <c r="BY665" i="1" s="1"/>
  <c r="BZ665" i="1" s="1"/>
  <c r="CA665" i="1" s="1"/>
  <c r="CB665" i="1" s="1"/>
  <c r="CC665" i="1" s="1"/>
  <c r="CD665" i="1" s="1"/>
  <c r="CE665" i="1" s="1"/>
  <c r="CF665" i="1" s="1"/>
  <c r="CG665" i="1" s="1"/>
  <c r="CH665" i="1" s="1"/>
  <c r="CI665" i="1" s="1"/>
  <c r="CJ665" i="1" s="1"/>
  <c r="CK665" i="1" s="1"/>
  <c r="CL665" i="1" s="1"/>
  <c r="CM665" i="1" s="1"/>
  <c r="CN665" i="1" s="1"/>
  <c r="CO665" i="1" s="1"/>
  <c r="CP665" i="1" s="1"/>
  <c r="CQ665" i="1" s="1"/>
  <c r="CR665" i="1" s="1"/>
  <c r="CS665" i="1" s="1"/>
  <c r="CT665" i="1" s="1"/>
  <c r="CU665" i="1" s="1"/>
  <c r="CV665" i="1" s="1"/>
  <c r="CW665" i="1" s="1"/>
  <c r="CX665" i="1" s="1"/>
  <c r="CY665" i="1" s="1"/>
  <c r="CZ665" i="1" s="1"/>
  <c r="AC675" i="1"/>
  <c r="AC688" i="1"/>
  <c r="BQ636" i="1"/>
  <c r="BR636" i="1" s="1"/>
  <c r="BS636" i="1" s="1"/>
  <c r="BT636" i="1" s="1"/>
  <c r="BU636" i="1" s="1"/>
  <c r="BV636" i="1" s="1"/>
  <c r="BW636" i="1" s="1"/>
  <c r="BX636" i="1" s="1"/>
  <c r="BY636" i="1" s="1"/>
  <c r="BZ636" i="1" s="1"/>
  <c r="CA636" i="1" s="1"/>
  <c r="CB636" i="1" s="1"/>
  <c r="CC636" i="1" s="1"/>
  <c r="CD636" i="1" s="1"/>
  <c r="CE636" i="1" s="1"/>
  <c r="CF636" i="1" s="1"/>
  <c r="CG636" i="1" s="1"/>
  <c r="CH636" i="1" s="1"/>
  <c r="CI636" i="1" s="1"/>
  <c r="CJ636" i="1" s="1"/>
  <c r="CK636" i="1" s="1"/>
  <c r="CL636" i="1" s="1"/>
  <c r="CM636" i="1" s="1"/>
  <c r="CN636" i="1" s="1"/>
  <c r="CO636" i="1" s="1"/>
  <c r="CP636" i="1" s="1"/>
  <c r="CQ636" i="1" s="1"/>
  <c r="CR636" i="1" s="1"/>
  <c r="CS636" i="1" s="1"/>
  <c r="CT636" i="1" s="1"/>
  <c r="CU636" i="1" s="1"/>
  <c r="CV636" i="1" s="1"/>
  <c r="CW636" i="1" s="1"/>
  <c r="CX636" i="1" s="1"/>
  <c r="CY636" i="1" s="1"/>
  <c r="CZ636" i="1" s="1"/>
  <c r="AC636" i="1"/>
  <c r="BQ652" i="1"/>
  <c r="BR652" i="1" s="1"/>
  <c r="BS652" i="1" s="1"/>
  <c r="BT652" i="1" s="1"/>
  <c r="BU652" i="1" s="1"/>
  <c r="BV652" i="1" s="1"/>
  <c r="BW652" i="1" s="1"/>
  <c r="BX652" i="1" s="1"/>
  <c r="BY652" i="1" s="1"/>
  <c r="BZ652" i="1" s="1"/>
  <c r="CA652" i="1" s="1"/>
  <c r="CB652" i="1" s="1"/>
  <c r="CC652" i="1" s="1"/>
  <c r="CD652" i="1" s="1"/>
  <c r="CE652" i="1" s="1"/>
  <c r="CF652" i="1" s="1"/>
  <c r="CG652" i="1" s="1"/>
  <c r="CH652" i="1" s="1"/>
  <c r="CI652" i="1" s="1"/>
  <c r="CJ652" i="1" s="1"/>
  <c r="CK652" i="1" s="1"/>
  <c r="CL652" i="1" s="1"/>
  <c r="CM652" i="1" s="1"/>
  <c r="CN652" i="1" s="1"/>
  <c r="CO652" i="1" s="1"/>
  <c r="CP652" i="1" s="1"/>
  <c r="CQ652" i="1" s="1"/>
  <c r="CR652" i="1" s="1"/>
  <c r="CS652" i="1" s="1"/>
  <c r="CT652" i="1" s="1"/>
  <c r="CU652" i="1" s="1"/>
  <c r="CV652" i="1" s="1"/>
  <c r="CW652" i="1" s="1"/>
  <c r="CX652" i="1" s="1"/>
  <c r="CY652" i="1" s="1"/>
  <c r="CZ652" i="1" s="1"/>
  <c r="AC652" i="1"/>
  <c r="BQ668" i="1"/>
  <c r="BR668" i="1" s="1"/>
  <c r="BS668" i="1" s="1"/>
  <c r="BT668" i="1" s="1"/>
  <c r="BU668" i="1" s="1"/>
  <c r="BV668" i="1" s="1"/>
  <c r="BW668" i="1" s="1"/>
  <c r="BX668" i="1" s="1"/>
  <c r="BY668" i="1" s="1"/>
  <c r="BZ668" i="1" s="1"/>
  <c r="CA668" i="1" s="1"/>
  <c r="CB668" i="1" s="1"/>
  <c r="CC668" i="1" s="1"/>
  <c r="CD668" i="1" s="1"/>
  <c r="CE668" i="1" s="1"/>
  <c r="CF668" i="1" s="1"/>
  <c r="CG668" i="1" s="1"/>
  <c r="CH668" i="1" s="1"/>
  <c r="CI668" i="1" s="1"/>
  <c r="CJ668" i="1" s="1"/>
  <c r="CK668" i="1" s="1"/>
  <c r="CL668" i="1" s="1"/>
  <c r="CM668" i="1" s="1"/>
  <c r="CN668" i="1" s="1"/>
  <c r="CO668" i="1" s="1"/>
  <c r="CP668" i="1" s="1"/>
  <c r="CQ668" i="1" s="1"/>
  <c r="CR668" i="1" s="1"/>
  <c r="CS668" i="1" s="1"/>
  <c r="CT668" i="1" s="1"/>
  <c r="CU668" i="1" s="1"/>
  <c r="CV668" i="1" s="1"/>
  <c r="CW668" i="1" s="1"/>
  <c r="CX668" i="1" s="1"/>
  <c r="CY668" i="1" s="1"/>
  <c r="CZ668" i="1" s="1"/>
  <c r="AC668" i="1"/>
  <c r="AC630" i="1"/>
  <c r="AC646" i="1"/>
  <c r="AC662" i="1"/>
  <c r="BQ620" i="1"/>
  <c r="BR620" i="1" s="1"/>
  <c r="BS620" i="1" s="1"/>
  <c r="BT620" i="1" s="1"/>
  <c r="BU620" i="1" s="1"/>
  <c r="BV620" i="1" s="1"/>
  <c r="BW620" i="1" s="1"/>
  <c r="BX620" i="1" s="1"/>
  <c r="BY620" i="1" s="1"/>
  <c r="BZ620" i="1" s="1"/>
  <c r="CA620" i="1" s="1"/>
  <c r="CB620" i="1" s="1"/>
  <c r="CC620" i="1" s="1"/>
  <c r="CD620" i="1" s="1"/>
  <c r="CE620" i="1" s="1"/>
  <c r="CF620" i="1" s="1"/>
  <c r="CG620" i="1" s="1"/>
  <c r="CH620" i="1" s="1"/>
  <c r="CI620" i="1" s="1"/>
  <c r="CJ620" i="1" s="1"/>
  <c r="CK620" i="1" s="1"/>
  <c r="CL620" i="1" s="1"/>
  <c r="CM620" i="1" s="1"/>
  <c r="CN620" i="1" s="1"/>
  <c r="CO620" i="1" s="1"/>
  <c r="CP620" i="1" s="1"/>
  <c r="CQ620" i="1" s="1"/>
  <c r="CR620" i="1" s="1"/>
  <c r="CS620" i="1" s="1"/>
  <c r="CT620" i="1" s="1"/>
  <c r="CU620" i="1" s="1"/>
  <c r="CV620" i="1" s="1"/>
  <c r="CW620" i="1" s="1"/>
  <c r="CX620" i="1" s="1"/>
  <c r="CY620" i="1" s="1"/>
  <c r="CZ620" i="1" s="1"/>
  <c r="AC625" i="1"/>
  <c r="BQ625" i="1"/>
  <c r="BR625" i="1" s="1"/>
  <c r="BS625" i="1" s="1"/>
  <c r="BT625" i="1" s="1"/>
  <c r="BU625" i="1" s="1"/>
  <c r="BV625" i="1" s="1"/>
  <c r="BW625" i="1" s="1"/>
  <c r="BX625" i="1" s="1"/>
  <c r="BY625" i="1" s="1"/>
  <c r="BZ625" i="1" s="1"/>
  <c r="CA625" i="1" s="1"/>
  <c r="CB625" i="1" s="1"/>
  <c r="CC625" i="1" s="1"/>
  <c r="CD625" i="1" s="1"/>
  <c r="CE625" i="1" s="1"/>
  <c r="CF625" i="1" s="1"/>
  <c r="CG625" i="1" s="1"/>
  <c r="CH625" i="1" s="1"/>
  <c r="CI625" i="1" s="1"/>
  <c r="CJ625" i="1" s="1"/>
  <c r="CK625" i="1" s="1"/>
  <c r="CL625" i="1" s="1"/>
  <c r="CM625" i="1" s="1"/>
  <c r="CN625" i="1" s="1"/>
  <c r="CO625" i="1" s="1"/>
  <c r="CP625" i="1" s="1"/>
  <c r="CQ625" i="1" s="1"/>
  <c r="CR625" i="1" s="1"/>
  <c r="CS625" i="1" s="1"/>
  <c r="CT625" i="1" s="1"/>
  <c r="CU625" i="1" s="1"/>
  <c r="CV625" i="1" s="1"/>
  <c r="CW625" i="1" s="1"/>
  <c r="CX625" i="1" s="1"/>
  <c r="CY625" i="1" s="1"/>
  <c r="CZ625" i="1" s="1"/>
  <c r="AC640" i="1"/>
  <c r="AC641" i="1"/>
  <c r="BQ641" i="1"/>
  <c r="BR641" i="1" s="1"/>
  <c r="BS641" i="1" s="1"/>
  <c r="BT641" i="1" s="1"/>
  <c r="BU641" i="1" s="1"/>
  <c r="BV641" i="1" s="1"/>
  <c r="BW641" i="1" s="1"/>
  <c r="BX641" i="1" s="1"/>
  <c r="BY641" i="1" s="1"/>
  <c r="BZ641" i="1" s="1"/>
  <c r="CA641" i="1" s="1"/>
  <c r="CB641" i="1" s="1"/>
  <c r="CC641" i="1" s="1"/>
  <c r="CD641" i="1" s="1"/>
  <c r="CE641" i="1" s="1"/>
  <c r="CF641" i="1" s="1"/>
  <c r="CG641" i="1" s="1"/>
  <c r="CH641" i="1" s="1"/>
  <c r="CI641" i="1" s="1"/>
  <c r="CJ641" i="1" s="1"/>
  <c r="CK641" i="1" s="1"/>
  <c r="CL641" i="1" s="1"/>
  <c r="CM641" i="1" s="1"/>
  <c r="CN641" i="1" s="1"/>
  <c r="CO641" i="1" s="1"/>
  <c r="CP641" i="1" s="1"/>
  <c r="CQ641" i="1" s="1"/>
  <c r="CR641" i="1" s="1"/>
  <c r="CS641" i="1" s="1"/>
  <c r="CT641" i="1" s="1"/>
  <c r="CU641" i="1" s="1"/>
  <c r="CV641" i="1" s="1"/>
  <c r="CW641" i="1" s="1"/>
  <c r="CX641" i="1" s="1"/>
  <c r="CY641" i="1" s="1"/>
  <c r="CZ641" i="1" s="1"/>
  <c r="AC657" i="1"/>
  <c r="BQ657" i="1"/>
  <c r="BR657" i="1" s="1"/>
  <c r="BS657" i="1" s="1"/>
  <c r="BT657" i="1" s="1"/>
  <c r="BU657" i="1" s="1"/>
  <c r="BV657" i="1" s="1"/>
  <c r="BW657" i="1" s="1"/>
  <c r="BX657" i="1" s="1"/>
  <c r="BY657" i="1" s="1"/>
  <c r="BZ657" i="1" s="1"/>
  <c r="CA657" i="1" s="1"/>
  <c r="CB657" i="1" s="1"/>
  <c r="CC657" i="1" s="1"/>
  <c r="CD657" i="1" s="1"/>
  <c r="CE657" i="1" s="1"/>
  <c r="CF657" i="1" s="1"/>
  <c r="CG657" i="1" s="1"/>
  <c r="CH657" i="1" s="1"/>
  <c r="CI657" i="1" s="1"/>
  <c r="CJ657" i="1" s="1"/>
  <c r="CK657" i="1" s="1"/>
  <c r="CL657" i="1" s="1"/>
  <c r="CM657" i="1" s="1"/>
  <c r="CN657" i="1" s="1"/>
  <c r="CO657" i="1" s="1"/>
  <c r="CP657" i="1" s="1"/>
  <c r="CQ657" i="1" s="1"/>
  <c r="CR657" i="1" s="1"/>
  <c r="CS657" i="1" s="1"/>
  <c r="CT657" i="1" s="1"/>
  <c r="CU657" i="1" s="1"/>
  <c r="CV657" i="1" s="1"/>
  <c r="CW657" i="1" s="1"/>
  <c r="CX657" i="1" s="1"/>
  <c r="CY657" i="1" s="1"/>
  <c r="CZ657" i="1" s="1"/>
  <c r="AC672" i="1"/>
  <c r="AC673" i="1"/>
  <c r="BQ673" i="1"/>
  <c r="BR673" i="1" s="1"/>
  <c r="BS673" i="1" s="1"/>
  <c r="BT673" i="1" s="1"/>
  <c r="BU673" i="1" s="1"/>
  <c r="BV673" i="1" s="1"/>
  <c r="BW673" i="1" s="1"/>
  <c r="BX673" i="1" s="1"/>
  <c r="BY673" i="1" s="1"/>
  <c r="BZ673" i="1" s="1"/>
  <c r="CA673" i="1" s="1"/>
  <c r="CB673" i="1" s="1"/>
  <c r="CC673" i="1" s="1"/>
  <c r="CD673" i="1" s="1"/>
  <c r="CE673" i="1" s="1"/>
  <c r="CF673" i="1" s="1"/>
  <c r="CG673" i="1" s="1"/>
  <c r="CH673" i="1" s="1"/>
  <c r="CI673" i="1" s="1"/>
  <c r="CJ673" i="1" s="1"/>
  <c r="CK673" i="1" s="1"/>
  <c r="CL673" i="1" s="1"/>
  <c r="CM673" i="1" s="1"/>
  <c r="CN673" i="1" s="1"/>
  <c r="CO673" i="1" s="1"/>
  <c r="CP673" i="1" s="1"/>
  <c r="CQ673" i="1" s="1"/>
  <c r="CR673" i="1" s="1"/>
  <c r="CS673" i="1" s="1"/>
  <c r="CT673" i="1" s="1"/>
  <c r="CU673" i="1" s="1"/>
  <c r="CV673" i="1" s="1"/>
  <c r="CW673" i="1" s="1"/>
  <c r="CX673" i="1" s="1"/>
  <c r="CY673" i="1" s="1"/>
  <c r="CZ673" i="1" s="1"/>
  <c r="BQ624" i="1"/>
  <c r="BR624" i="1" s="1"/>
  <c r="BS624" i="1" s="1"/>
  <c r="BT624" i="1" s="1"/>
  <c r="BU624" i="1" s="1"/>
  <c r="BV624" i="1" s="1"/>
  <c r="BW624" i="1" s="1"/>
  <c r="BX624" i="1" s="1"/>
  <c r="BY624" i="1" s="1"/>
  <c r="BZ624" i="1" s="1"/>
  <c r="CA624" i="1" s="1"/>
  <c r="CB624" i="1" s="1"/>
  <c r="CC624" i="1" s="1"/>
  <c r="CD624" i="1" s="1"/>
  <c r="CE624" i="1" s="1"/>
  <c r="CF624" i="1" s="1"/>
  <c r="CG624" i="1" s="1"/>
  <c r="CH624" i="1" s="1"/>
  <c r="CI624" i="1" s="1"/>
  <c r="CJ624" i="1" s="1"/>
  <c r="CK624" i="1" s="1"/>
  <c r="CL624" i="1" s="1"/>
  <c r="CM624" i="1" s="1"/>
  <c r="CN624" i="1" s="1"/>
  <c r="CO624" i="1" s="1"/>
  <c r="CP624" i="1" s="1"/>
  <c r="CQ624" i="1" s="1"/>
  <c r="CR624" i="1" s="1"/>
  <c r="CS624" i="1" s="1"/>
  <c r="CT624" i="1" s="1"/>
  <c r="CU624" i="1" s="1"/>
  <c r="CV624" i="1" s="1"/>
  <c r="CW624" i="1" s="1"/>
  <c r="CX624" i="1" s="1"/>
  <c r="CY624" i="1" s="1"/>
  <c r="CZ624" i="1" s="1"/>
  <c r="BQ628" i="1"/>
  <c r="BR628" i="1" s="1"/>
  <c r="BS628" i="1" s="1"/>
  <c r="BT628" i="1" s="1"/>
  <c r="BU628" i="1" s="1"/>
  <c r="BV628" i="1" s="1"/>
  <c r="BW628" i="1" s="1"/>
  <c r="BX628" i="1" s="1"/>
  <c r="BY628" i="1" s="1"/>
  <c r="BZ628" i="1" s="1"/>
  <c r="CA628" i="1" s="1"/>
  <c r="CB628" i="1" s="1"/>
  <c r="CC628" i="1" s="1"/>
  <c r="CD628" i="1" s="1"/>
  <c r="CE628" i="1" s="1"/>
  <c r="CF628" i="1" s="1"/>
  <c r="CG628" i="1" s="1"/>
  <c r="CH628" i="1" s="1"/>
  <c r="CI628" i="1" s="1"/>
  <c r="CJ628" i="1" s="1"/>
  <c r="CK628" i="1" s="1"/>
  <c r="CL628" i="1" s="1"/>
  <c r="CM628" i="1" s="1"/>
  <c r="CN628" i="1" s="1"/>
  <c r="CO628" i="1" s="1"/>
  <c r="CP628" i="1" s="1"/>
  <c r="CQ628" i="1" s="1"/>
  <c r="CR628" i="1" s="1"/>
  <c r="CS628" i="1" s="1"/>
  <c r="CT628" i="1" s="1"/>
  <c r="CU628" i="1" s="1"/>
  <c r="CV628" i="1" s="1"/>
  <c r="CW628" i="1" s="1"/>
  <c r="CX628" i="1" s="1"/>
  <c r="CY628" i="1" s="1"/>
  <c r="CZ628" i="1" s="1"/>
  <c r="AC628" i="1"/>
  <c r="BQ640" i="1"/>
  <c r="BR640" i="1" s="1"/>
  <c r="BS640" i="1" s="1"/>
  <c r="BT640" i="1" s="1"/>
  <c r="BU640" i="1" s="1"/>
  <c r="BV640" i="1" s="1"/>
  <c r="BW640" i="1" s="1"/>
  <c r="BX640" i="1" s="1"/>
  <c r="BY640" i="1" s="1"/>
  <c r="BZ640" i="1" s="1"/>
  <c r="CA640" i="1" s="1"/>
  <c r="CB640" i="1" s="1"/>
  <c r="CC640" i="1" s="1"/>
  <c r="CD640" i="1" s="1"/>
  <c r="CE640" i="1" s="1"/>
  <c r="CF640" i="1" s="1"/>
  <c r="CG640" i="1" s="1"/>
  <c r="CH640" i="1" s="1"/>
  <c r="CI640" i="1" s="1"/>
  <c r="CJ640" i="1" s="1"/>
  <c r="CK640" i="1" s="1"/>
  <c r="CL640" i="1" s="1"/>
  <c r="CM640" i="1" s="1"/>
  <c r="CN640" i="1" s="1"/>
  <c r="CO640" i="1" s="1"/>
  <c r="CP640" i="1" s="1"/>
  <c r="CQ640" i="1" s="1"/>
  <c r="CR640" i="1" s="1"/>
  <c r="CS640" i="1" s="1"/>
  <c r="CT640" i="1" s="1"/>
  <c r="CU640" i="1" s="1"/>
  <c r="CV640" i="1" s="1"/>
  <c r="CW640" i="1" s="1"/>
  <c r="CX640" i="1" s="1"/>
  <c r="CY640" i="1" s="1"/>
  <c r="CZ640" i="1" s="1"/>
  <c r="BQ644" i="1"/>
  <c r="BR644" i="1" s="1"/>
  <c r="BS644" i="1" s="1"/>
  <c r="BT644" i="1" s="1"/>
  <c r="BU644" i="1" s="1"/>
  <c r="BV644" i="1" s="1"/>
  <c r="BW644" i="1" s="1"/>
  <c r="BX644" i="1" s="1"/>
  <c r="BY644" i="1" s="1"/>
  <c r="BZ644" i="1" s="1"/>
  <c r="CA644" i="1" s="1"/>
  <c r="CB644" i="1" s="1"/>
  <c r="CC644" i="1" s="1"/>
  <c r="CD644" i="1" s="1"/>
  <c r="CE644" i="1" s="1"/>
  <c r="CF644" i="1" s="1"/>
  <c r="CG644" i="1" s="1"/>
  <c r="CH644" i="1" s="1"/>
  <c r="CI644" i="1" s="1"/>
  <c r="CJ644" i="1" s="1"/>
  <c r="CK644" i="1" s="1"/>
  <c r="CL644" i="1" s="1"/>
  <c r="CM644" i="1" s="1"/>
  <c r="CN644" i="1" s="1"/>
  <c r="CO644" i="1" s="1"/>
  <c r="CP644" i="1" s="1"/>
  <c r="CQ644" i="1" s="1"/>
  <c r="CR644" i="1" s="1"/>
  <c r="CS644" i="1" s="1"/>
  <c r="CT644" i="1" s="1"/>
  <c r="CU644" i="1" s="1"/>
  <c r="CV644" i="1" s="1"/>
  <c r="CW644" i="1" s="1"/>
  <c r="CX644" i="1" s="1"/>
  <c r="CY644" i="1" s="1"/>
  <c r="CZ644" i="1" s="1"/>
  <c r="BQ656" i="1"/>
  <c r="BR656" i="1" s="1"/>
  <c r="BS656" i="1" s="1"/>
  <c r="BT656" i="1" s="1"/>
  <c r="BU656" i="1" s="1"/>
  <c r="BV656" i="1" s="1"/>
  <c r="BW656" i="1" s="1"/>
  <c r="BX656" i="1" s="1"/>
  <c r="BY656" i="1" s="1"/>
  <c r="BZ656" i="1" s="1"/>
  <c r="CA656" i="1" s="1"/>
  <c r="CB656" i="1" s="1"/>
  <c r="CC656" i="1" s="1"/>
  <c r="CD656" i="1" s="1"/>
  <c r="CE656" i="1" s="1"/>
  <c r="CF656" i="1" s="1"/>
  <c r="CG656" i="1" s="1"/>
  <c r="CH656" i="1" s="1"/>
  <c r="CI656" i="1" s="1"/>
  <c r="CJ656" i="1" s="1"/>
  <c r="CK656" i="1" s="1"/>
  <c r="CL656" i="1" s="1"/>
  <c r="CM656" i="1" s="1"/>
  <c r="CN656" i="1" s="1"/>
  <c r="CO656" i="1" s="1"/>
  <c r="CP656" i="1" s="1"/>
  <c r="CQ656" i="1" s="1"/>
  <c r="CR656" i="1" s="1"/>
  <c r="CS656" i="1" s="1"/>
  <c r="CT656" i="1" s="1"/>
  <c r="CU656" i="1" s="1"/>
  <c r="CV656" i="1" s="1"/>
  <c r="CW656" i="1" s="1"/>
  <c r="CX656" i="1" s="1"/>
  <c r="CY656" i="1" s="1"/>
  <c r="CZ656" i="1" s="1"/>
  <c r="BQ660" i="1"/>
  <c r="BR660" i="1" s="1"/>
  <c r="BS660" i="1" s="1"/>
  <c r="BT660" i="1" s="1"/>
  <c r="BU660" i="1" s="1"/>
  <c r="BV660" i="1" s="1"/>
  <c r="BW660" i="1" s="1"/>
  <c r="BX660" i="1" s="1"/>
  <c r="BY660" i="1" s="1"/>
  <c r="BZ660" i="1" s="1"/>
  <c r="CA660" i="1" s="1"/>
  <c r="CB660" i="1" s="1"/>
  <c r="CC660" i="1" s="1"/>
  <c r="CD660" i="1" s="1"/>
  <c r="CE660" i="1" s="1"/>
  <c r="CF660" i="1" s="1"/>
  <c r="CG660" i="1" s="1"/>
  <c r="CH660" i="1" s="1"/>
  <c r="CI660" i="1" s="1"/>
  <c r="CJ660" i="1" s="1"/>
  <c r="CK660" i="1" s="1"/>
  <c r="CL660" i="1" s="1"/>
  <c r="CM660" i="1" s="1"/>
  <c r="CN660" i="1" s="1"/>
  <c r="CO660" i="1" s="1"/>
  <c r="CP660" i="1" s="1"/>
  <c r="CQ660" i="1" s="1"/>
  <c r="CR660" i="1" s="1"/>
  <c r="CS660" i="1" s="1"/>
  <c r="CT660" i="1" s="1"/>
  <c r="CU660" i="1" s="1"/>
  <c r="CV660" i="1" s="1"/>
  <c r="CW660" i="1" s="1"/>
  <c r="CX660" i="1" s="1"/>
  <c r="CY660" i="1" s="1"/>
  <c r="CZ660" i="1" s="1"/>
  <c r="AC660" i="1"/>
  <c r="BQ672" i="1"/>
  <c r="BR672" i="1" s="1"/>
  <c r="BS672" i="1" s="1"/>
  <c r="BT672" i="1" s="1"/>
  <c r="BU672" i="1" s="1"/>
  <c r="BV672" i="1" s="1"/>
  <c r="BW672" i="1" s="1"/>
  <c r="BX672" i="1" s="1"/>
  <c r="BY672" i="1" s="1"/>
  <c r="BZ672" i="1" s="1"/>
  <c r="CA672" i="1" s="1"/>
  <c r="CB672" i="1" s="1"/>
  <c r="CC672" i="1" s="1"/>
  <c r="CD672" i="1" s="1"/>
  <c r="CE672" i="1" s="1"/>
  <c r="CF672" i="1" s="1"/>
  <c r="CG672" i="1" s="1"/>
  <c r="CH672" i="1" s="1"/>
  <c r="CI672" i="1" s="1"/>
  <c r="CJ672" i="1" s="1"/>
  <c r="CK672" i="1" s="1"/>
  <c r="CL672" i="1" s="1"/>
  <c r="CM672" i="1" s="1"/>
  <c r="CN672" i="1" s="1"/>
  <c r="CO672" i="1" s="1"/>
  <c r="CP672" i="1" s="1"/>
  <c r="CQ672" i="1" s="1"/>
  <c r="CR672" i="1" s="1"/>
  <c r="CS672" i="1" s="1"/>
  <c r="CT672" i="1" s="1"/>
  <c r="CU672" i="1" s="1"/>
  <c r="CV672" i="1" s="1"/>
  <c r="CW672" i="1" s="1"/>
  <c r="CX672" i="1" s="1"/>
  <c r="CY672" i="1" s="1"/>
  <c r="CZ672" i="1" s="1"/>
  <c r="AC680" i="1"/>
  <c r="BQ687" i="1"/>
  <c r="BQ694" i="1"/>
  <c r="BR694" i="1" s="1"/>
  <c r="BS694" i="1" s="1"/>
  <c r="BT694" i="1" s="1"/>
  <c r="BU694" i="1" s="1"/>
  <c r="BV694" i="1" s="1"/>
  <c r="BW694" i="1" s="1"/>
  <c r="BX694" i="1" s="1"/>
  <c r="BY694" i="1" s="1"/>
  <c r="BZ694" i="1" s="1"/>
  <c r="CA694" i="1" s="1"/>
  <c r="CB694" i="1" s="1"/>
  <c r="CC694" i="1" s="1"/>
  <c r="CD694" i="1" s="1"/>
  <c r="CE694" i="1" s="1"/>
  <c r="CF694" i="1" s="1"/>
  <c r="CG694" i="1" s="1"/>
  <c r="CH694" i="1" s="1"/>
  <c r="CI694" i="1" s="1"/>
  <c r="CJ694" i="1" s="1"/>
  <c r="CK694" i="1" s="1"/>
  <c r="CL694" i="1" s="1"/>
  <c r="CM694" i="1" s="1"/>
  <c r="CN694" i="1" s="1"/>
  <c r="CO694" i="1" s="1"/>
  <c r="CP694" i="1" s="1"/>
  <c r="CQ694" i="1" s="1"/>
  <c r="CR694" i="1" s="1"/>
  <c r="CS694" i="1" s="1"/>
  <c r="CT694" i="1" s="1"/>
  <c r="CU694" i="1" s="1"/>
  <c r="CV694" i="1" s="1"/>
  <c r="CW694" i="1" s="1"/>
  <c r="CX694" i="1" s="1"/>
  <c r="CY694" i="1" s="1"/>
  <c r="CZ694" i="1" s="1"/>
  <c r="AC677" i="1"/>
  <c r="AC681" i="1"/>
  <c r="BQ681" i="1"/>
  <c r="BR681" i="1" s="1"/>
  <c r="BS681" i="1" s="1"/>
  <c r="BT681" i="1" s="1"/>
  <c r="BU681" i="1" s="1"/>
  <c r="BV681" i="1" s="1"/>
  <c r="BW681" i="1" s="1"/>
  <c r="BX681" i="1" s="1"/>
  <c r="BY681" i="1" s="1"/>
  <c r="BZ681" i="1" s="1"/>
  <c r="CA681" i="1" s="1"/>
  <c r="CB681" i="1" s="1"/>
  <c r="CC681" i="1" s="1"/>
  <c r="CD681" i="1" s="1"/>
  <c r="CE681" i="1" s="1"/>
  <c r="CF681" i="1" s="1"/>
  <c r="CG681" i="1" s="1"/>
  <c r="CH681" i="1" s="1"/>
  <c r="CI681" i="1" s="1"/>
  <c r="CJ681" i="1" s="1"/>
  <c r="CK681" i="1" s="1"/>
  <c r="CL681" i="1" s="1"/>
  <c r="CM681" i="1" s="1"/>
  <c r="CN681" i="1" s="1"/>
  <c r="CO681" i="1" s="1"/>
  <c r="CP681" i="1" s="1"/>
  <c r="CQ681" i="1" s="1"/>
  <c r="CR681" i="1" s="1"/>
  <c r="CS681" i="1" s="1"/>
  <c r="CT681" i="1" s="1"/>
  <c r="CU681" i="1" s="1"/>
  <c r="CV681" i="1" s="1"/>
  <c r="CW681" i="1" s="1"/>
  <c r="CX681" i="1" s="1"/>
  <c r="CY681" i="1" s="1"/>
  <c r="CZ681" i="1" s="1"/>
  <c r="BQ690" i="1"/>
  <c r="BR690" i="1" s="1"/>
  <c r="BS690" i="1" s="1"/>
  <c r="BT690" i="1" s="1"/>
  <c r="BU690" i="1" s="1"/>
  <c r="BV690" i="1" s="1"/>
  <c r="BW690" i="1" s="1"/>
  <c r="BX690" i="1" s="1"/>
  <c r="BY690" i="1" s="1"/>
  <c r="BZ690" i="1" s="1"/>
  <c r="CA690" i="1" s="1"/>
  <c r="CB690" i="1" s="1"/>
  <c r="CC690" i="1" s="1"/>
  <c r="CD690" i="1" s="1"/>
  <c r="CE690" i="1" s="1"/>
  <c r="CF690" i="1" s="1"/>
  <c r="CG690" i="1" s="1"/>
  <c r="CH690" i="1" s="1"/>
  <c r="CI690" i="1" s="1"/>
  <c r="CJ690" i="1" s="1"/>
  <c r="CK690" i="1" s="1"/>
  <c r="CL690" i="1" s="1"/>
  <c r="CM690" i="1" s="1"/>
  <c r="CN690" i="1" s="1"/>
  <c r="CO690" i="1" s="1"/>
  <c r="CP690" i="1" s="1"/>
  <c r="CQ690" i="1" s="1"/>
  <c r="CR690" i="1" s="1"/>
  <c r="CS690" i="1" s="1"/>
  <c r="CT690" i="1" s="1"/>
  <c r="CU690" i="1" s="1"/>
  <c r="CV690" i="1" s="1"/>
  <c r="CW690" i="1" s="1"/>
  <c r="CX690" i="1" s="1"/>
  <c r="CY690" i="1" s="1"/>
  <c r="CZ690" i="1" s="1"/>
  <c r="AC690" i="1"/>
  <c r="BQ683" i="1"/>
  <c r="BQ696" i="1"/>
  <c r="BR696" i="1" s="1"/>
  <c r="BS696" i="1" s="1"/>
  <c r="BT696" i="1" s="1"/>
  <c r="BU696" i="1" s="1"/>
  <c r="BV696" i="1" s="1"/>
  <c r="BW696" i="1" s="1"/>
  <c r="BX696" i="1" s="1"/>
  <c r="BY696" i="1" s="1"/>
  <c r="BZ696" i="1" s="1"/>
  <c r="CA696" i="1" s="1"/>
  <c r="CB696" i="1" s="1"/>
  <c r="CC696" i="1" s="1"/>
  <c r="CD696" i="1" s="1"/>
  <c r="CE696" i="1" s="1"/>
  <c r="CF696" i="1" s="1"/>
  <c r="CG696" i="1" s="1"/>
  <c r="CH696" i="1" s="1"/>
  <c r="CI696" i="1" s="1"/>
  <c r="CJ696" i="1" s="1"/>
  <c r="CK696" i="1" s="1"/>
  <c r="CL696" i="1" s="1"/>
  <c r="CM696" i="1" s="1"/>
  <c r="CN696" i="1" s="1"/>
  <c r="CO696" i="1" s="1"/>
  <c r="CP696" i="1" s="1"/>
  <c r="CQ696" i="1" s="1"/>
  <c r="CR696" i="1" s="1"/>
  <c r="CS696" i="1" s="1"/>
  <c r="CT696" i="1" s="1"/>
  <c r="CU696" i="1" s="1"/>
  <c r="CV696" i="1" s="1"/>
  <c r="CW696" i="1" s="1"/>
  <c r="CX696" i="1" s="1"/>
  <c r="CY696" i="1" s="1"/>
  <c r="CZ696" i="1" s="1"/>
  <c r="AC686" i="1"/>
  <c r="BQ691" i="1"/>
  <c r="BR691" i="1" s="1"/>
  <c r="BS691" i="1" s="1"/>
  <c r="BT691" i="1" s="1"/>
  <c r="BU691" i="1" s="1"/>
  <c r="BV691" i="1" s="1"/>
  <c r="BW691" i="1" s="1"/>
  <c r="BX691" i="1" s="1"/>
  <c r="BY691" i="1" s="1"/>
  <c r="BZ691" i="1" s="1"/>
  <c r="CA691" i="1" s="1"/>
  <c r="CB691" i="1" s="1"/>
  <c r="CC691" i="1" s="1"/>
  <c r="CD691" i="1" s="1"/>
  <c r="CE691" i="1" s="1"/>
  <c r="CF691" i="1" s="1"/>
  <c r="CG691" i="1" s="1"/>
  <c r="CH691" i="1" s="1"/>
  <c r="CI691" i="1" s="1"/>
  <c r="CJ691" i="1" s="1"/>
  <c r="CK691" i="1" s="1"/>
  <c r="CL691" i="1" s="1"/>
  <c r="CM691" i="1" s="1"/>
  <c r="CN691" i="1" s="1"/>
  <c r="CO691" i="1" s="1"/>
  <c r="CP691" i="1" s="1"/>
  <c r="CQ691" i="1" s="1"/>
  <c r="CR691" i="1" s="1"/>
  <c r="CS691" i="1" s="1"/>
  <c r="CT691" i="1" s="1"/>
  <c r="CU691" i="1" s="1"/>
  <c r="CV691" i="1" s="1"/>
  <c r="CW691" i="1" s="1"/>
  <c r="CX691" i="1" s="1"/>
  <c r="CY691" i="1" s="1"/>
  <c r="CZ691" i="1" s="1"/>
  <c r="BQ698" i="1"/>
  <c r="BR698" i="1" s="1"/>
  <c r="BS698" i="1" s="1"/>
  <c r="BT698" i="1" s="1"/>
  <c r="BU698" i="1" s="1"/>
  <c r="BV698" i="1" s="1"/>
  <c r="BW698" i="1" s="1"/>
  <c r="BX698" i="1" s="1"/>
  <c r="BY698" i="1" s="1"/>
  <c r="BZ698" i="1" s="1"/>
  <c r="CA698" i="1" s="1"/>
  <c r="CB698" i="1" s="1"/>
  <c r="CC698" i="1" s="1"/>
  <c r="CD698" i="1" s="1"/>
  <c r="CE698" i="1" s="1"/>
  <c r="CF698" i="1" s="1"/>
  <c r="CG698" i="1" s="1"/>
  <c r="CH698" i="1" s="1"/>
  <c r="CI698" i="1" s="1"/>
  <c r="CJ698" i="1" s="1"/>
  <c r="CK698" i="1" s="1"/>
  <c r="CL698" i="1" s="1"/>
  <c r="CM698" i="1" s="1"/>
  <c r="CN698" i="1" s="1"/>
  <c r="CO698" i="1" s="1"/>
  <c r="CP698" i="1" s="1"/>
  <c r="CQ698" i="1" s="1"/>
  <c r="CR698" i="1" s="1"/>
  <c r="CS698" i="1" s="1"/>
  <c r="CT698" i="1" s="1"/>
  <c r="CU698" i="1" s="1"/>
  <c r="CV698" i="1" s="1"/>
  <c r="CW698" i="1" s="1"/>
  <c r="CX698" i="1" s="1"/>
  <c r="CY698" i="1" s="1"/>
  <c r="CZ698" i="1" s="1"/>
  <c r="BQ693" i="1"/>
  <c r="BR693" i="1" s="1"/>
  <c r="BS693" i="1" s="1"/>
  <c r="BT693" i="1" s="1"/>
  <c r="BU693" i="1" s="1"/>
  <c r="BV693" i="1" s="1"/>
  <c r="BW693" i="1" s="1"/>
  <c r="BX693" i="1" s="1"/>
  <c r="BY693" i="1" s="1"/>
  <c r="BZ693" i="1" s="1"/>
  <c r="CA693" i="1" s="1"/>
  <c r="CB693" i="1" s="1"/>
  <c r="CC693" i="1" s="1"/>
  <c r="CD693" i="1" s="1"/>
  <c r="CE693" i="1" s="1"/>
  <c r="CF693" i="1" s="1"/>
  <c r="CG693" i="1" s="1"/>
  <c r="CH693" i="1" s="1"/>
  <c r="CI693" i="1" s="1"/>
  <c r="CJ693" i="1" s="1"/>
  <c r="CK693" i="1" s="1"/>
  <c r="CL693" i="1" s="1"/>
  <c r="CM693" i="1" s="1"/>
  <c r="CN693" i="1" s="1"/>
  <c r="CO693" i="1" s="1"/>
  <c r="CP693" i="1" s="1"/>
  <c r="CQ693" i="1" s="1"/>
  <c r="CR693" i="1" s="1"/>
  <c r="CS693" i="1" s="1"/>
  <c r="CT693" i="1" s="1"/>
  <c r="CU693" i="1" s="1"/>
  <c r="CV693" i="1" s="1"/>
  <c r="CW693" i="1" s="1"/>
  <c r="CX693" i="1" s="1"/>
  <c r="CY693" i="1" s="1"/>
  <c r="CZ693" i="1" s="1"/>
  <c r="BQ766" i="1"/>
  <c r="BR766" i="1" s="1"/>
  <c r="BS766" i="1" s="1"/>
  <c r="BT766" i="1" s="1"/>
  <c r="BU766" i="1" s="1"/>
  <c r="BV766" i="1" s="1"/>
  <c r="BW766" i="1" s="1"/>
  <c r="BX766" i="1" s="1"/>
  <c r="BY766" i="1" s="1"/>
  <c r="BZ766" i="1" s="1"/>
  <c r="CA766" i="1" s="1"/>
  <c r="CB766" i="1" s="1"/>
  <c r="CC766" i="1" s="1"/>
  <c r="CD766" i="1" s="1"/>
  <c r="CE766" i="1" s="1"/>
  <c r="CF766" i="1" s="1"/>
  <c r="CG766" i="1" s="1"/>
  <c r="CH766" i="1" s="1"/>
  <c r="CI766" i="1" s="1"/>
  <c r="CJ766" i="1" s="1"/>
  <c r="CK766" i="1" s="1"/>
  <c r="CL766" i="1" s="1"/>
  <c r="CM766" i="1" s="1"/>
  <c r="CN766" i="1" s="1"/>
  <c r="CO766" i="1" s="1"/>
  <c r="CP766" i="1" s="1"/>
  <c r="CQ766" i="1" s="1"/>
  <c r="CR766" i="1" s="1"/>
  <c r="CS766" i="1" s="1"/>
  <c r="CT766" i="1" s="1"/>
  <c r="CU766" i="1" s="1"/>
  <c r="CV766" i="1" s="1"/>
  <c r="CW766" i="1" s="1"/>
  <c r="CX766" i="1" s="1"/>
  <c r="CY766" i="1" s="1"/>
  <c r="CZ766" i="1" s="1"/>
  <c r="BQ907" i="1"/>
  <c r="BR907" i="1" s="1"/>
  <c r="BS907" i="1" s="1"/>
  <c r="BT907" i="1" s="1"/>
  <c r="BU907" i="1" s="1"/>
  <c r="BV907" i="1" s="1"/>
  <c r="BW907" i="1" s="1"/>
  <c r="BX907" i="1" s="1"/>
  <c r="BY907" i="1" s="1"/>
  <c r="BZ907" i="1" s="1"/>
  <c r="CA907" i="1" s="1"/>
  <c r="CB907" i="1" s="1"/>
  <c r="CC907" i="1" s="1"/>
  <c r="CD907" i="1" s="1"/>
  <c r="CE907" i="1" s="1"/>
  <c r="CF907" i="1" s="1"/>
  <c r="CG907" i="1" s="1"/>
  <c r="CH907" i="1" s="1"/>
  <c r="CI907" i="1" s="1"/>
  <c r="CJ907" i="1" s="1"/>
  <c r="CK907" i="1" s="1"/>
  <c r="CL907" i="1" s="1"/>
  <c r="CM907" i="1" s="1"/>
  <c r="CN907" i="1" s="1"/>
  <c r="CO907" i="1" s="1"/>
  <c r="CP907" i="1" s="1"/>
  <c r="CQ907" i="1" s="1"/>
  <c r="CR907" i="1" s="1"/>
  <c r="CS907" i="1" s="1"/>
  <c r="CT907" i="1" s="1"/>
  <c r="CU907" i="1" s="1"/>
  <c r="CV907" i="1" s="1"/>
  <c r="CW907" i="1" s="1"/>
  <c r="CX907" i="1" s="1"/>
  <c r="CY907" i="1" s="1"/>
  <c r="CZ907" i="1" s="1"/>
  <c r="BQ707" i="1"/>
  <c r="BR707" i="1" s="1"/>
  <c r="BS707" i="1" s="1"/>
  <c r="BT707" i="1" s="1"/>
  <c r="BU707" i="1" s="1"/>
  <c r="BV707" i="1" s="1"/>
  <c r="BW707" i="1" s="1"/>
  <c r="BX707" i="1" s="1"/>
  <c r="BY707" i="1" s="1"/>
  <c r="BZ707" i="1" s="1"/>
  <c r="CA707" i="1" s="1"/>
  <c r="CB707" i="1" s="1"/>
  <c r="CC707" i="1" s="1"/>
  <c r="CD707" i="1" s="1"/>
  <c r="CE707" i="1" s="1"/>
  <c r="CF707" i="1" s="1"/>
  <c r="CG707" i="1" s="1"/>
  <c r="CH707" i="1" s="1"/>
  <c r="CI707" i="1" s="1"/>
  <c r="CJ707" i="1" s="1"/>
  <c r="CK707" i="1" s="1"/>
  <c r="CL707" i="1" s="1"/>
  <c r="CM707" i="1" s="1"/>
  <c r="CN707" i="1" s="1"/>
  <c r="CO707" i="1" s="1"/>
  <c r="CP707" i="1" s="1"/>
  <c r="CQ707" i="1" s="1"/>
  <c r="CR707" i="1" s="1"/>
  <c r="CS707" i="1" s="1"/>
  <c r="CT707" i="1" s="1"/>
  <c r="CU707" i="1" s="1"/>
  <c r="CV707" i="1" s="1"/>
  <c r="CW707" i="1" s="1"/>
  <c r="CX707" i="1" s="1"/>
  <c r="CY707" i="1" s="1"/>
  <c r="CZ707" i="1" s="1"/>
  <c r="BQ699" i="1"/>
  <c r="BR699" i="1" s="1"/>
  <c r="BS699" i="1" s="1"/>
  <c r="BT699" i="1" s="1"/>
  <c r="BU699" i="1" s="1"/>
  <c r="BV699" i="1" s="1"/>
  <c r="BW699" i="1" s="1"/>
  <c r="BX699" i="1" s="1"/>
  <c r="BY699" i="1" s="1"/>
  <c r="BZ699" i="1" s="1"/>
  <c r="CA699" i="1" s="1"/>
  <c r="CB699" i="1" s="1"/>
  <c r="CC699" i="1" s="1"/>
  <c r="CD699" i="1" s="1"/>
  <c r="CE699" i="1" s="1"/>
  <c r="CF699" i="1" s="1"/>
  <c r="CG699" i="1" s="1"/>
  <c r="CH699" i="1" s="1"/>
  <c r="CI699" i="1" s="1"/>
  <c r="CJ699" i="1" s="1"/>
  <c r="CK699" i="1" s="1"/>
  <c r="CL699" i="1" s="1"/>
  <c r="CM699" i="1" s="1"/>
  <c r="CN699" i="1" s="1"/>
  <c r="CO699" i="1" s="1"/>
  <c r="CP699" i="1" s="1"/>
  <c r="CQ699" i="1" s="1"/>
  <c r="CR699" i="1" s="1"/>
  <c r="CS699" i="1" s="1"/>
  <c r="CT699" i="1" s="1"/>
  <c r="CU699" i="1" s="1"/>
  <c r="CV699" i="1" s="1"/>
  <c r="CW699" i="1" s="1"/>
  <c r="CX699" i="1" s="1"/>
  <c r="CY699" i="1" s="1"/>
  <c r="CZ699" i="1" s="1"/>
  <c r="BQ701" i="1"/>
  <c r="BR701" i="1" s="1"/>
  <c r="BS701" i="1" s="1"/>
  <c r="BT701" i="1" s="1"/>
  <c r="BU701" i="1" s="1"/>
  <c r="BV701" i="1" s="1"/>
  <c r="BW701" i="1" s="1"/>
  <c r="BX701" i="1" s="1"/>
  <c r="BY701" i="1" s="1"/>
  <c r="BZ701" i="1" s="1"/>
  <c r="CA701" i="1" s="1"/>
  <c r="CB701" i="1" s="1"/>
  <c r="CC701" i="1" s="1"/>
  <c r="CD701" i="1" s="1"/>
  <c r="CE701" i="1" s="1"/>
  <c r="CF701" i="1" s="1"/>
  <c r="CG701" i="1" s="1"/>
  <c r="CH701" i="1" s="1"/>
  <c r="CI701" i="1" s="1"/>
  <c r="CJ701" i="1" s="1"/>
  <c r="CK701" i="1" s="1"/>
  <c r="CL701" i="1" s="1"/>
  <c r="CM701" i="1" s="1"/>
  <c r="CN701" i="1" s="1"/>
  <c r="CO701" i="1" s="1"/>
  <c r="CP701" i="1" s="1"/>
  <c r="CQ701" i="1" s="1"/>
  <c r="CR701" i="1" s="1"/>
  <c r="CS701" i="1" s="1"/>
  <c r="CT701" i="1" s="1"/>
  <c r="CU701" i="1" s="1"/>
  <c r="CV701" i="1" s="1"/>
  <c r="CW701" i="1" s="1"/>
  <c r="CX701" i="1" s="1"/>
  <c r="CY701" i="1" s="1"/>
  <c r="CZ701" i="1" s="1"/>
  <c r="BQ703" i="1"/>
  <c r="BR703" i="1" s="1"/>
  <c r="BS703" i="1" s="1"/>
  <c r="BT703" i="1" s="1"/>
  <c r="BU703" i="1" s="1"/>
  <c r="BV703" i="1" s="1"/>
  <c r="BW703" i="1" s="1"/>
  <c r="BX703" i="1" s="1"/>
  <c r="BY703" i="1" s="1"/>
  <c r="BZ703" i="1" s="1"/>
  <c r="CA703" i="1" s="1"/>
  <c r="CB703" i="1" s="1"/>
  <c r="CC703" i="1" s="1"/>
  <c r="CD703" i="1" s="1"/>
  <c r="CE703" i="1" s="1"/>
  <c r="CF703" i="1" s="1"/>
  <c r="CG703" i="1" s="1"/>
  <c r="CH703" i="1" s="1"/>
  <c r="CI703" i="1" s="1"/>
  <c r="CJ703" i="1" s="1"/>
  <c r="CK703" i="1" s="1"/>
  <c r="CL703" i="1" s="1"/>
  <c r="CM703" i="1" s="1"/>
  <c r="CN703" i="1" s="1"/>
  <c r="CO703" i="1" s="1"/>
  <c r="CP703" i="1" s="1"/>
  <c r="CQ703" i="1" s="1"/>
  <c r="CR703" i="1" s="1"/>
  <c r="CS703" i="1" s="1"/>
  <c r="CT703" i="1" s="1"/>
  <c r="CU703" i="1" s="1"/>
  <c r="CV703" i="1" s="1"/>
  <c r="CW703" i="1" s="1"/>
  <c r="CX703" i="1" s="1"/>
  <c r="CY703" i="1" s="1"/>
  <c r="CZ703" i="1" s="1"/>
  <c r="BQ705" i="1"/>
  <c r="BR705" i="1" s="1"/>
  <c r="BS705" i="1" s="1"/>
  <c r="BT705" i="1" s="1"/>
  <c r="BU705" i="1" s="1"/>
  <c r="BV705" i="1" s="1"/>
  <c r="BW705" i="1" s="1"/>
  <c r="BX705" i="1" s="1"/>
  <c r="BY705" i="1" s="1"/>
  <c r="BZ705" i="1" s="1"/>
  <c r="CA705" i="1" s="1"/>
  <c r="CB705" i="1" s="1"/>
  <c r="CC705" i="1" s="1"/>
  <c r="CD705" i="1" s="1"/>
  <c r="CE705" i="1" s="1"/>
  <c r="CF705" i="1" s="1"/>
  <c r="CG705" i="1" s="1"/>
  <c r="CH705" i="1" s="1"/>
  <c r="CI705" i="1" s="1"/>
  <c r="CJ705" i="1" s="1"/>
  <c r="CK705" i="1" s="1"/>
  <c r="CL705" i="1" s="1"/>
  <c r="CM705" i="1" s="1"/>
  <c r="CN705" i="1" s="1"/>
  <c r="CO705" i="1" s="1"/>
  <c r="CP705" i="1" s="1"/>
  <c r="CQ705" i="1" s="1"/>
  <c r="CR705" i="1" s="1"/>
  <c r="CS705" i="1" s="1"/>
  <c r="CT705" i="1" s="1"/>
  <c r="CU705" i="1" s="1"/>
  <c r="CV705" i="1" s="1"/>
  <c r="CW705" i="1" s="1"/>
  <c r="CX705" i="1" s="1"/>
  <c r="CY705" i="1" s="1"/>
  <c r="CZ705" i="1" s="1"/>
  <c r="BQ740" i="1"/>
  <c r="BR740" i="1" s="1"/>
  <c r="BS740" i="1" s="1"/>
  <c r="BT740" i="1" s="1"/>
  <c r="BU740" i="1" s="1"/>
  <c r="BV740" i="1" s="1"/>
  <c r="BW740" i="1" s="1"/>
  <c r="BX740" i="1" s="1"/>
  <c r="BY740" i="1" s="1"/>
  <c r="BZ740" i="1" s="1"/>
  <c r="CA740" i="1" s="1"/>
  <c r="CB740" i="1" s="1"/>
  <c r="CC740" i="1" s="1"/>
  <c r="CD740" i="1" s="1"/>
  <c r="CE740" i="1" s="1"/>
  <c r="CF740" i="1" s="1"/>
  <c r="CG740" i="1" s="1"/>
  <c r="CH740" i="1" s="1"/>
  <c r="CI740" i="1" s="1"/>
  <c r="CJ740" i="1" s="1"/>
  <c r="CK740" i="1" s="1"/>
  <c r="CL740" i="1" s="1"/>
  <c r="CM740" i="1" s="1"/>
  <c r="CN740" i="1" s="1"/>
  <c r="CO740" i="1" s="1"/>
  <c r="CP740" i="1" s="1"/>
  <c r="CQ740" i="1" s="1"/>
  <c r="CR740" i="1" s="1"/>
  <c r="CS740" i="1" s="1"/>
  <c r="CT740" i="1" s="1"/>
  <c r="CU740" i="1" s="1"/>
  <c r="CV740" i="1" s="1"/>
  <c r="CW740" i="1" s="1"/>
  <c r="CX740" i="1" s="1"/>
  <c r="CY740" i="1" s="1"/>
  <c r="CZ740" i="1" s="1"/>
  <c r="BQ744" i="1"/>
  <c r="BR744" i="1" s="1"/>
  <c r="BS744" i="1" s="1"/>
  <c r="BT744" i="1" s="1"/>
  <c r="BU744" i="1" s="1"/>
  <c r="BV744" i="1" s="1"/>
  <c r="BW744" i="1" s="1"/>
  <c r="BX744" i="1" s="1"/>
  <c r="BY744" i="1" s="1"/>
  <c r="BZ744" i="1" s="1"/>
  <c r="CA744" i="1" s="1"/>
  <c r="CB744" i="1" s="1"/>
  <c r="CC744" i="1" s="1"/>
  <c r="CD744" i="1" s="1"/>
  <c r="CE744" i="1" s="1"/>
  <c r="CF744" i="1" s="1"/>
  <c r="CG744" i="1" s="1"/>
  <c r="CH744" i="1" s="1"/>
  <c r="CI744" i="1" s="1"/>
  <c r="CJ744" i="1" s="1"/>
  <c r="CK744" i="1" s="1"/>
  <c r="CL744" i="1" s="1"/>
  <c r="CM744" i="1" s="1"/>
  <c r="CN744" i="1" s="1"/>
  <c r="CO744" i="1" s="1"/>
  <c r="CP744" i="1" s="1"/>
  <c r="CQ744" i="1" s="1"/>
  <c r="CR744" i="1" s="1"/>
  <c r="CS744" i="1" s="1"/>
  <c r="CT744" i="1" s="1"/>
  <c r="CU744" i="1" s="1"/>
  <c r="CV744" i="1" s="1"/>
  <c r="CW744" i="1" s="1"/>
  <c r="CX744" i="1" s="1"/>
  <c r="CY744" i="1" s="1"/>
  <c r="CZ744" i="1" s="1"/>
  <c r="BQ748" i="1"/>
  <c r="BR748" i="1" s="1"/>
  <c r="BS748" i="1" s="1"/>
  <c r="BT748" i="1" s="1"/>
  <c r="BU748" i="1" s="1"/>
  <c r="BV748" i="1" s="1"/>
  <c r="BW748" i="1" s="1"/>
  <c r="BX748" i="1" s="1"/>
  <c r="BY748" i="1" s="1"/>
  <c r="BZ748" i="1" s="1"/>
  <c r="CA748" i="1" s="1"/>
  <c r="CB748" i="1" s="1"/>
  <c r="CC748" i="1" s="1"/>
  <c r="CD748" i="1" s="1"/>
  <c r="CE748" i="1" s="1"/>
  <c r="CF748" i="1" s="1"/>
  <c r="CG748" i="1" s="1"/>
  <c r="CH748" i="1" s="1"/>
  <c r="CI748" i="1" s="1"/>
  <c r="CJ748" i="1" s="1"/>
  <c r="CK748" i="1" s="1"/>
  <c r="CL748" i="1" s="1"/>
  <c r="CM748" i="1" s="1"/>
  <c r="CN748" i="1" s="1"/>
  <c r="CO748" i="1" s="1"/>
  <c r="CP748" i="1" s="1"/>
  <c r="CQ748" i="1" s="1"/>
  <c r="CR748" i="1" s="1"/>
  <c r="CS748" i="1" s="1"/>
  <c r="CT748" i="1" s="1"/>
  <c r="CU748" i="1" s="1"/>
  <c r="CV748" i="1" s="1"/>
  <c r="CW748" i="1" s="1"/>
  <c r="CX748" i="1" s="1"/>
  <c r="CY748" i="1" s="1"/>
  <c r="CZ748" i="1" s="1"/>
  <c r="BQ752" i="1"/>
  <c r="BR752" i="1" s="1"/>
  <c r="BS752" i="1" s="1"/>
  <c r="BT752" i="1" s="1"/>
  <c r="BU752" i="1" s="1"/>
  <c r="BV752" i="1" s="1"/>
  <c r="BW752" i="1" s="1"/>
  <c r="BX752" i="1" s="1"/>
  <c r="BY752" i="1" s="1"/>
  <c r="BZ752" i="1" s="1"/>
  <c r="CA752" i="1" s="1"/>
  <c r="CB752" i="1" s="1"/>
  <c r="CC752" i="1" s="1"/>
  <c r="CD752" i="1" s="1"/>
  <c r="CE752" i="1" s="1"/>
  <c r="CF752" i="1" s="1"/>
  <c r="CG752" i="1" s="1"/>
  <c r="CH752" i="1" s="1"/>
  <c r="CI752" i="1" s="1"/>
  <c r="CJ752" i="1" s="1"/>
  <c r="CK752" i="1" s="1"/>
  <c r="CL752" i="1" s="1"/>
  <c r="CM752" i="1" s="1"/>
  <c r="CN752" i="1" s="1"/>
  <c r="CO752" i="1" s="1"/>
  <c r="CP752" i="1" s="1"/>
  <c r="CQ752" i="1" s="1"/>
  <c r="CR752" i="1" s="1"/>
  <c r="CS752" i="1" s="1"/>
  <c r="CT752" i="1" s="1"/>
  <c r="CU752" i="1" s="1"/>
  <c r="CV752" i="1" s="1"/>
  <c r="CW752" i="1" s="1"/>
  <c r="CX752" i="1" s="1"/>
  <c r="CY752" i="1" s="1"/>
  <c r="CZ752" i="1" s="1"/>
  <c r="BQ756" i="1"/>
  <c r="BR756" i="1" s="1"/>
  <c r="BS756" i="1" s="1"/>
  <c r="BT756" i="1" s="1"/>
  <c r="BU756" i="1" s="1"/>
  <c r="BV756" i="1" s="1"/>
  <c r="BW756" i="1" s="1"/>
  <c r="BX756" i="1" s="1"/>
  <c r="BY756" i="1" s="1"/>
  <c r="BZ756" i="1" s="1"/>
  <c r="CA756" i="1" s="1"/>
  <c r="CB756" i="1" s="1"/>
  <c r="CC756" i="1" s="1"/>
  <c r="CD756" i="1" s="1"/>
  <c r="CE756" i="1" s="1"/>
  <c r="CF756" i="1" s="1"/>
  <c r="CG756" i="1" s="1"/>
  <c r="CH756" i="1" s="1"/>
  <c r="CI756" i="1" s="1"/>
  <c r="CJ756" i="1" s="1"/>
  <c r="CK756" i="1" s="1"/>
  <c r="CL756" i="1" s="1"/>
  <c r="CM756" i="1" s="1"/>
  <c r="CN756" i="1" s="1"/>
  <c r="CO756" i="1" s="1"/>
  <c r="CP756" i="1" s="1"/>
  <c r="CQ756" i="1" s="1"/>
  <c r="CR756" i="1" s="1"/>
  <c r="CS756" i="1" s="1"/>
  <c r="CT756" i="1" s="1"/>
  <c r="CU756" i="1" s="1"/>
  <c r="CV756" i="1" s="1"/>
  <c r="CW756" i="1" s="1"/>
  <c r="CX756" i="1" s="1"/>
  <c r="CY756" i="1" s="1"/>
  <c r="CZ756" i="1" s="1"/>
  <c r="BQ785" i="1"/>
  <c r="BR785" i="1" s="1"/>
  <c r="BS785" i="1" s="1"/>
  <c r="BT785" i="1" s="1"/>
  <c r="BU785" i="1" s="1"/>
  <c r="BV785" i="1" s="1"/>
  <c r="BW785" i="1" s="1"/>
  <c r="BX785" i="1" s="1"/>
  <c r="BY785" i="1" s="1"/>
  <c r="BZ785" i="1" s="1"/>
  <c r="CA785" i="1" s="1"/>
  <c r="CB785" i="1" s="1"/>
  <c r="CC785" i="1" s="1"/>
  <c r="CD785" i="1" s="1"/>
  <c r="CE785" i="1" s="1"/>
  <c r="CF785" i="1" s="1"/>
  <c r="CG785" i="1" s="1"/>
  <c r="CH785" i="1" s="1"/>
  <c r="CI785" i="1" s="1"/>
  <c r="CJ785" i="1" s="1"/>
  <c r="CK785" i="1" s="1"/>
  <c r="CL785" i="1" s="1"/>
  <c r="CM785" i="1" s="1"/>
  <c r="CN785" i="1" s="1"/>
  <c r="CO785" i="1" s="1"/>
  <c r="CP785" i="1" s="1"/>
  <c r="CQ785" i="1" s="1"/>
  <c r="CR785" i="1" s="1"/>
  <c r="CS785" i="1" s="1"/>
  <c r="CT785" i="1" s="1"/>
  <c r="CU785" i="1" s="1"/>
  <c r="CV785" i="1" s="1"/>
  <c r="CW785" i="1" s="1"/>
  <c r="CX785" i="1" s="1"/>
  <c r="CY785" i="1" s="1"/>
  <c r="CZ785" i="1" s="1"/>
  <c r="BQ741" i="1"/>
  <c r="BR741" i="1" s="1"/>
  <c r="BS741" i="1" s="1"/>
  <c r="BT741" i="1" s="1"/>
  <c r="BU741" i="1" s="1"/>
  <c r="BV741" i="1" s="1"/>
  <c r="BW741" i="1" s="1"/>
  <c r="BX741" i="1" s="1"/>
  <c r="BY741" i="1" s="1"/>
  <c r="BZ741" i="1" s="1"/>
  <c r="CA741" i="1" s="1"/>
  <c r="CB741" i="1" s="1"/>
  <c r="CC741" i="1" s="1"/>
  <c r="CD741" i="1" s="1"/>
  <c r="CE741" i="1" s="1"/>
  <c r="CF741" i="1" s="1"/>
  <c r="CG741" i="1" s="1"/>
  <c r="CH741" i="1" s="1"/>
  <c r="CI741" i="1" s="1"/>
  <c r="CJ741" i="1" s="1"/>
  <c r="CK741" i="1" s="1"/>
  <c r="CL741" i="1" s="1"/>
  <c r="CM741" i="1" s="1"/>
  <c r="CN741" i="1" s="1"/>
  <c r="CO741" i="1" s="1"/>
  <c r="CP741" i="1" s="1"/>
  <c r="CQ741" i="1" s="1"/>
  <c r="CR741" i="1" s="1"/>
  <c r="CS741" i="1" s="1"/>
  <c r="CT741" i="1" s="1"/>
  <c r="CU741" i="1" s="1"/>
  <c r="CV741" i="1" s="1"/>
  <c r="CW741" i="1" s="1"/>
  <c r="CX741" i="1" s="1"/>
  <c r="CY741" i="1" s="1"/>
  <c r="CZ741" i="1" s="1"/>
  <c r="BQ745" i="1"/>
  <c r="BR745" i="1" s="1"/>
  <c r="BS745" i="1" s="1"/>
  <c r="BT745" i="1" s="1"/>
  <c r="BU745" i="1" s="1"/>
  <c r="BV745" i="1" s="1"/>
  <c r="BW745" i="1" s="1"/>
  <c r="BX745" i="1" s="1"/>
  <c r="BY745" i="1" s="1"/>
  <c r="BZ745" i="1" s="1"/>
  <c r="CA745" i="1" s="1"/>
  <c r="CB745" i="1" s="1"/>
  <c r="CC745" i="1" s="1"/>
  <c r="CD745" i="1" s="1"/>
  <c r="CE745" i="1" s="1"/>
  <c r="CF745" i="1" s="1"/>
  <c r="CG745" i="1" s="1"/>
  <c r="CH745" i="1" s="1"/>
  <c r="CI745" i="1" s="1"/>
  <c r="CJ745" i="1" s="1"/>
  <c r="CK745" i="1" s="1"/>
  <c r="CL745" i="1" s="1"/>
  <c r="CM745" i="1" s="1"/>
  <c r="CN745" i="1" s="1"/>
  <c r="CO745" i="1" s="1"/>
  <c r="CP745" i="1" s="1"/>
  <c r="CQ745" i="1" s="1"/>
  <c r="CR745" i="1" s="1"/>
  <c r="CS745" i="1" s="1"/>
  <c r="CT745" i="1" s="1"/>
  <c r="CU745" i="1" s="1"/>
  <c r="CV745" i="1" s="1"/>
  <c r="CW745" i="1" s="1"/>
  <c r="CX745" i="1" s="1"/>
  <c r="CY745" i="1" s="1"/>
  <c r="CZ745" i="1" s="1"/>
  <c r="BQ749" i="1"/>
  <c r="BR749" i="1" s="1"/>
  <c r="BS749" i="1" s="1"/>
  <c r="BT749" i="1" s="1"/>
  <c r="BU749" i="1" s="1"/>
  <c r="BV749" i="1" s="1"/>
  <c r="BW749" i="1" s="1"/>
  <c r="BX749" i="1" s="1"/>
  <c r="BY749" i="1" s="1"/>
  <c r="BZ749" i="1" s="1"/>
  <c r="CA749" i="1" s="1"/>
  <c r="CB749" i="1" s="1"/>
  <c r="CC749" i="1" s="1"/>
  <c r="CD749" i="1" s="1"/>
  <c r="CE749" i="1" s="1"/>
  <c r="CF749" i="1" s="1"/>
  <c r="CG749" i="1" s="1"/>
  <c r="CH749" i="1" s="1"/>
  <c r="CI749" i="1" s="1"/>
  <c r="CJ749" i="1" s="1"/>
  <c r="CK749" i="1" s="1"/>
  <c r="CL749" i="1" s="1"/>
  <c r="CM749" i="1" s="1"/>
  <c r="CN749" i="1" s="1"/>
  <c r="CO749" i="1" s="1"/>
  <c r="CP749" i="1" s="1"/>
  <c r="CQ749" i="1" s="1"/>
  <c r="CR749" i="1" s="1"/>
  <c r="CS749" i="1" s="1"/>
  <c r="CT749" i="1" s="1"/>
  <c r="CU749" i="1" s="1"/>
  <c r="CV749" i="1" s="1"/>
  <c r="CW749" i="1" s="1"/>
  <c r="CX749" i="1" s="1"/>
  <c r="CY749" i="1" s="1"/>
  <c r="CZ749" i="1" s="1"/>
  <c r="BQ753" i="1"/>
  <c r="BR753" i="1" s="1"/>
  <c r="BS753" i="1" s="1"/>
  <c r="BT753" i="1" s="1"/>
  <c r="BU753" i="1" s="1"/>
  <c r="BV753" i="1" s="1"/>
  <c r="BW753" i="1" s="1"/>
  <c r="BX753" i="1" s="1"/>
  <c r="BY753" i="1" s="1"/>
  <c r="BZ753" i="1" s="1"/>
  <c r="CA753" i="1" s="1"/>
  <c r="CB753" i="1" s="1"/>
  <c r="CC753" i="1" s="1"/>
  <c r="CD753" i="1" s="1"/>
  <c r="CE753" i="1" s="1"/>
  <c r="CF753" i="1" s="1"/>
  <c r="CG753" i="1" s="1"/>
  <c r="CH753" i="1" s="1"/>
  <c r="CI753" i="1" s="1"/>
  <c r="CJ753" i="1" s="1"/>
  <c r="CK753" i="1" s="1"/>
  <c r="CL753" i="1" s="1"/>
  <c r="CM753" i="1" s="1"/>
  <c r="CN753" i="1" s="1"/>
  <c r="CO753" i="1" s="1"/>
  <c r="CP753" i="1" s="1"/>
  <c r="CQ753" i="1" s="1"/>
  <c r="CR753" i="1" s="1"/>
  <c r="CS753" i="1" s="1"/>
  <c r="CT753" i="1" s="1"/>
  <c r="CU753" i="1" s="1"/>
  <c r="CV753" i="1" s="1"/>
  <c r="CW753" i="1" s="1"/>
  <c r="CX753" i="1" s="1"/>
  <c r="CY753" i="1" s="1"/>
  <c r="CZ753" i="1" s="1"/>
  <c r="BQ774" i="1"/>
  <c r="BR774" i="1" s="1"/>
  <c r="BS774" i="1" s="1"/>
  <c r="BT774" i="1" s="1"/>
  <c r="BU774" i="1" s="1"/>
  <c r="BV774" i="1" s="1"/>
  <c r="BW774" i="1" s="1"/>
  <c r="BX774" i="1" s="1"/>
  <c r="BY774" i="1" s="1"/>
  <c r="BZ774" i="1" s="1"/>
  <c r="CA774" i="1" s="1"/>
  <c r="CB774" i="1" s="1"/>
  <c r="CC774" i="1" s="1"/>
  <c r="CD774" i="1" s="1"/>
  <c r="CE774" i="1" s="1"/>
  <c r="CF774" i="1" s="1"/>
  <c r="CG774" i="1" s="1"/>
  <c r="CH774" i="1" s="1"/>
  <c r="CI774" i="1" s="1"/>
  <c r="CJ774" i="1" s="1"/>
  <c r="CK774" i="1" s="1"/>
  <c r="CL774" i="1" s="1"/>
  <c r="CM774" i="1" s="1"/>
  <c r="CN774" i="1" s="1"/>
  <c r="CO774" i="1" s="1"/>
  <c r="CP774" i="1" s="1"/>
  <c r="CQ774" i="1" s="1"/>
  <c r="CR774" i="1" s="1"/>
  <c r="CS774" i="1" s="1"/>
  <c r="CT774" i="1" s="1"/>
  <c r="CU774" i="1" s="1"/>
  <c r="CV774" i="1" s="1"/>
  <c r="CW774" i="1" s="1"/>
  <c r="CX774" i="1" s="1"/>
  <c r="CY774" i="1" s="1"/>
  <c r="CZ774" i="1" s="1"/>
  <c r="BQ839" i="1"/>
  <c r="BR839" i="1" s="1"/>
  <c r="BS839" i="1" s="1"/>
  <c r="BT839" i="1" s="1"/>
  <c r="BU839" i="1" s="1"/>
  <c r="BV839" i="1" s="1"/>
  <c r="BW839" i="1" s="1"/>
  <c r="BX839" i="1" s="1"/>
  <c r="BY839" i="1" s="1"/>
  <c r="BZ839" i="1" s="1"/>
  <c r="CA839" i="1" s="1"/>
  <c r="CB839" i="1" s="1"/>
  <c r="CC839" i="1" s="1"/>
  <c r="CD839" i="1" s="1"/>
  <c r="CE839" i="1" s="1"/>
  <c r="CF839" i="1" s="1"/>
  <c r="CG839" i="1" s="1"/>
  <c r="CH839" i="1" s="1"/>
  <c r="CI839" i="1" s="1"/>
  <c r="CJ839" i="1" s="1"/>
  <c r="CK839" i="1" s="1"/>
  <c r="CL839" i="1" s="1"/>
  <c r="CM839" i="1" s="1"/>
  <c r="CN839" i="1" s="1"/>
  <c r="CO839" i="1" s="1"/>
  <c r="CP839" i="1" s="1"/>
  <c r="CQ839" i="1" s="1"/>
  <c r="CR839" i="1" s="1"/>
  <c r="CS839" i="1" s="1"/>
  <c r="CT839" i="1" s="1"/>
  <c r="CU839" i="1" s="1"/>
  <c r="CV839" i="1" s="1"/>
  <c r="CW839" i="1" s="1"/>
  <c r="CX839" i="1" s="1"/>
  <c r="CY839" i="1" s="1"/>
  <c r="CZ839" i="1" s="1"/>
  <c r="BQ842" i="1"/>
  <c r="BR842" i="1" s="1"/>
  <c r="BS842" i="1" s="1"/>
  <c r="BT842" i="1" s="1"/>
  <c r="BU842" i="1" s="1"/>
  <c r="BV842" i="1" s="1"/>
  <c r="BW842" i="1" s="1"/>
  <c r="BX842" i="1" s="1"/>
  <c r="BY842" i="1" s="1"/>
  <c r="BZ842" i="1" s="1"/>
  <c r="CA842" i="1" s="1"/>
  <c r="CB842" i="1" s="1"/>
  <c r="CC842" i="1" s="1"/>
  <c r="CD842" i="1" s="1"/>
  <c r="CE842" i="1" s="1"/>
  <c r="CF842" i="1" s="1"/>
  <c r="CG842" i="1" s="1"/>
  <c r="CH842" i="1" s="1"/>
  <c r="CI842" i="1" s="1"/>
  <c r="CJ842" i="1" s="1"/>
  <c r="CK842" i="1" s="1"/>
  <c r="CL842" i="1" s="1"/>
  <c r="CM842" i="1" s="1"/>
  <c r="CN842" i="1" s="1"/>
  <c r="CO842" i="1" s="1"/>
  <c r="CP842" i="1" s="1"/>
  <c r="CQ842" i="1" s="1"/>
  <c r="CR842" i="1" s="1"/>
  <c r="CS842" i="1" s="1"/>
  <c r="CT842" i="1" s="1"/>
  <c r="CU842" i="1" s="1"/>
  <c r="CV842" i="1" s="1"/>
  <c r="CW842" i="1" s="1"/>
  <c r="CX842" i="1" s="1"/>
  <c r="CY842" i="1" s="1"/>
  <c r="CZ842" i="1" s="1"/>
  <c r="BQ762" i="1"/>
  <c r="BR762" i="1" s="1"/>
  <c r="BS762" i="1" s="1"/>
  <c r="BT762" i="1" s="1"/>
  <c r="BU762" i="1" s="1"/>
  <c r="BV762" i="1" s="1"/>
  <c r="BW762" i="1" s="1"/>
  <c r="BX762" i="1" s="1"/>
  <c r="BY762" i="1" s="1"/>
  <c r="BZ762" i="1" s="1"/>
  <c r="CA762" i="1" s="1"/>
  <c r="CB762" i="1" s="1"/>
  <c r="CC762" i="1" s="1"/>
  <c r="CD762" i="1" s="1"/>
  <c r="CE762" i="1" s="1"/>
  <c r="CF762" i="1" s="1"/>
  <c r="CG762" i="1" s="1"/>
  <c r="CH762" i="1" s="1"/>
  <c r="CI762" i="1" s="1"/>
  <c r="CJ762" i="1" s="1"/>
  <c r="CK762" i="1" s="1"/>
  <c r="CL762" i="1" s="1"/>
  <c r="CM762" i="1" s="1"/>
  <c r="CN762" i="1" s="1"/>
  <c r="CO762" i="1" s="1"/>
  <c r="CP762" i="1" s="1"/>
  <c r="CQ762" i="1" s="1"/>
  <c r="CR762" i="1" s="1"/>
  <c r="CS762" i="1" s="1"/>
  <c r="CT762" i="1" s="1"/>
  <c r="CU762" i="1" s="1"/>
  <c r="CV762" i="1" s="1"/>
  <c r="CW762" i="1" s="1"/>
  <c r="CX762" i="1" s="1"/>
  <c r="CY762" i="1" s="1"/>
  <c r="CZ762" i="1" s="1"/>
  <c r="BQ770" i="1"/>
  <c r="BR770" i="1" s="1"/>
  <c r="BS770" i="1" s="1"/>
  <c r="BT770" i="1" s="1"/>
  <c r="BU770" i="1" s="1"/>
  <c r="BV770" i="1" s="1"/>
  <c r="BW770" i="1" s="1"/>
  <c r="BX770" i="1" s="1"/>
  <c r="BY770" i="1" s="1"/>
  <c r="BZ770" i="1" s="1"/>
  <c r="CA770" i="1" s="1"/>
  <c r="CB770" i="1" s="1"/>
  <c r="CC770" i="1" s="1"/>
  <c r="CD770" i="1" s="1"/>
  <c r="CE770" i="1" s="1"/>
  <c r="CF770" i="1" s="1"/>
  <c r="CG770" i="1" s="1"/>
  <c r="CH770" i="1" s="1"/>
  <c r="CI770" i="1" s="1"/>
  <c r="CJ770" i="1" s="1"/>
  <c r="CK770" i="1" s="1"/>
  <c r="CL770" i="1" s="1"/>
  <c r="CM770" i="1" s="1"/>
  <c r="CN770" i="1" s="1"/>
  <c r="CO770" i="1" s="1"/>
  <c r="CP770" i="1" s="1"/>
  <c r="CQ770" i="1" s="1"/>
  <c r="CR770" i="1" s="1"/>
  <c r="CS770" i="1" s="1"/>
  <c r="CT770" i="1" s="1"/>
  <c r="CU770" i="1" s="1"/>
  <c r="CV770" i="1" s="1"/>
  <c r="CW770" i="1" s="1"/>
  <c r="CX770" i="1" s="1"/>
  <c r="CY770" i="1" s="1"/>
  <c r="CZ770" i="1" s="1"/>
  <c r="BQ787" i="1"/>
  <c r="BR787" i="1" s="1"/>
  <c r="BS787" i="1" s="1"/>
  <c r="BT787" i="1" s="1"/>
  <c r="BU787" i="1" s="1"/>
  <c r="BV787" i="1" s="1"/>
  <c r="BW787" i="1" s="1"/>
  <c r="BX787" i="1" s="1"/>
  <c r="BY787" i="1" s="1"/>
  <c r="BZ787" i="1" s="1"/>
  <c r="CA787" i="1" s="1"/>
  <c r="CB787" i="1" s="1"/>
  <c r="CC787" i="1" s="1"/>
  <c r="CD787" i="1" s="1"/>
  <c r="CE787" i="1" s="1"/>
  <c r="CF787" i="1" s="1"/>
  <c r="CG787" i="1" s="1"/>
  <c r="CH787" i="1" s="1"/>
  <c r="CI787" i="1" s="1"/>
  <c r="CJ787" i="1" s="1"/>
  <c r="CK787" i="1" s="1"/>
  <c r="CL787" i="1" s="1"/>
  <c r="CM787" i="1" s="1"/>
  <c r="CN787" i="1" s="1"/>
  <c r="CO787" i="1" s="1"/>
  <c r="CP787" i="1" s="1"/>
  <c r="CQ787" i="1" s="1"/>
  <c r="CR787" i="1" s="1"/>
  <c r="CS787" i="1" s="1"/>
  <c r="CT787" i="1" s="1"/>
  <c r="CU787" i="1" s="1"/>
  <c r="CV787" i="1" s="1"/>
  <c r="CW787" i="1" s="1"/>
  <c r="CX787" i="1" s="1"/>
  <c r="CY787" i="1" s="1"/>
  <c r="CZ787" i="1" s="1"/>
  <c r="BQ795" i="1"/>
  <c r="BR795" i="1" s="1"/>
  <c r="BS795" i="1" s="1"/>
  <c r="BT795" i="1" s="1"/>
  <c r="BU795" i="1" s="1"/>
  <c r="BV795" i="1" s="1"/>
  <c r="BW795" i="1" s="1"/>
  <c r="BX795" i="1" s="1"/>
  <c r="BY795" i="1" s="1"/>
  <c r="BZ795" i="1" s="1"/>
  <c r="CA795" i="1" s="1"/>
  <c r="CB795" i="1" s="1"/>
  <c r="CC795" i="1" s="1"/>
  <c r="CD795" i="1" s="1"/>
  <c r="CE795" i="1" s="1"/>
  <c r="CF795" i="1" s="1"/>
  <c r="CG795" i="1" s="1"/>
  <c r="CH795" i="1" s="1"/>
  <c r="CI795" i="1" s="1"/>
  <c r="CJ795" i="1" s="1"/>
  <c r="CK795" i="1" s="1"/>
  <c r="CL795" i="1" s="1"/>
  <c r="CM795" i="1" s="1"/>
  <c r="CN795" i="1" s="1"/>
  <c r="CO795" i="1" s="1"/>
  <c r="CP795" i="1" s="1"/>
  <c r="CQ795" i="1" s="1"/>
  <c r="CR795" i="1" s="1"/>
  <c r="CS795" i="1" s="1"/>
  <c r="CT795" i="1" s="1"/>
  <c r="CU795" i="1" s="1"/>
  <c r="CV795" i="1" s="1"/>
  <c r="CW795" i="1" s="1"/>
  <c r="CX795" i="1" s="1"/>
  <c r="CY795" i="1" s="1"/>
  <c r="CZ795" i="1" s="1"/>
  <c r="BQ803" i="1"/>
  <c r="BR803" i="1" s="1"/>
  <c r="BS803" i="1" s="1"/>
  <c r="BT803" i="1" s="1"/>
  <c r="BU803" i="1" s="1"/>
  <c r="BV803" i="1" s="1"/>
  <c r="BW803" i="1" s="1"/>
  <c r="BX803" i="1" s="1"/>
  <c r="BY803" i="1" s="1"/>
  <c r="BZ803" i="1" s="1"/>
  <c r="CA803" i="1" s="1"/>
  <c r="CB803" i="1" s="1"/>
  <c r="CC803" i="1" s="1"/>
  <c r="CD803" i="1" s="1"/>
  <c r="CE803" i="1" s="1"/>
  <c r="CF803" i="1" s="1"/>
  <c r="CG803" i="1" s="1"/>
  <c r="CH803" i="1" s="1"/>
  <c r="CI803" i="1" s="1"/>
  <c r="CJ803" i="1" s="1"/>
  <c r="CK803" i="1" s="1"/>
  <c r="CL803" i="1" s="1"/>
  <c r="CM803" i="1" s="1"/>
  <c r="CN803" i="1" s="1"/>
  <c r="CO803" i="1" s="1"/>
  <c r="CP803" i="1" s="1"/>
  <c r="CQ803" i="1" s="1"/>
  <c r="CR803" i="1" s="1"/>
  <c r="CS803" i="1" s="1"/>
  <c r="CT803" i="1" s="1"/>
  <c r="CU803" i="1" s="1"/>
  <c r="CV803" i="1" s="1"/>
  <c r="CW803" i="1" s="1"/>
  <c r="CX803" i="1" s="1"/>
  <c r="CY803" i="1" s="1"/>
  <c r="CZ803" i="1" s="1"/>
  <c r="BQ811" i="1"/>
  <c r="BR811" i="1" s="1"/>
  <c r="BS811" i="1" s="1"/>
  <c r="BT811" i="1" s="1"/>
  <c r="BU811" i="1" s="1"/>
  <c r="BV811" i="1" s="1"/>
  <c r="BW811" i="1" s="1"/>
  <c r="BX811" i="1" s="1"/>
  <c r="BY811" i="1" s="1"/>
  <c r="BZ811" i="1" s="1"/>
  <c r="CA811" i="1" s="1"/>
  <c r="CB811" i="1" s="1"/>
  <c r="CC811" i="1" s="1"/>
  <c r="CD811" i="1" s="1"/>
  <c r="CE811" i="1" s="1"/>
  <c r="CF811" i="1" s="1"/>
  <c r="CG811" i="1" s="1"/>
  <c r="CH811" i="1" s="1"/>
  <c r="CI811" i="1" s="1"/>
  <c r="CJ811" i="1" s="1"/>
  <c r="CK811" i="1" s="1"/>
  <c r="CL811" i="1" s="1"/>
  <c r="CM811" i="1" s="1"/>
  <c r="CN811" i="1" s="1"/>
  <c r="CO811" i="1" s="1"/>
  <c r="CP811" i="1" s="1"/>
  <c r="CQ811" i="1" s="1"/>
  <c r="CR811" i="1" s="1"/>
  <c r="CS811" i="1" s="1"/>
  <c r="CT811" i="1" s="1"/>
  <c r="CU811" i="1" s="1"/>
  <c r="CV811" i="1" s="1"/>
  <c r="CW811" i="1" s="1"/>
  <c r="CX811" i="1" s="1"/>
  <c r="CY811" i="1" s="1"/>
  <c r="CZ811" i="1" s="1"/>
  <c r="BQ824" i="1"/>
  <c r="BR824" i="1" s="1"/>
  <c r="BS824" i="1" s="1"/>
  <c r="BT824" i="1" s="1"/>
  <c r="BU824" i="1" s="1"/>
  <c r="BV824" i="1" s="1"/>
  <c r="BW824" i="1" s="1"/>
  <c r="BX824" i="1" s="1"/>
  <c r="BY824" i="1" s="1"/>
  <c r="BZ824" i="1" s="1"/>
  <c r="CA824" i="1" s="1"/>
  <c r="CB824" i="1" s="1"/>
  <c r="CC824" i="1" s="1"/>
  <c r="CD824" i="1" s="1"/>
  <c r="CE824" i="1" s="1"/>
  <c r="CF824" i="1" s="1"/>
  <c r="CG824" i="1" s="1"/>
  <c r="CH824" i="1" s="1"/>
  <c r="CI824" i="1" s="1"/>
  <c r="CJ824" i="1" s="1"/>
  <c r="CK824" i="1" s="1"/>
  <c r="CL824" i="1" s="1"/>
  <c r="CM824" i="1" s="1"/>
  <c r="CN824" i="1" s="1"/>
  <c r="CO824" i="1" s="1"/>
  <c r="CP824" i="1" s="1"/>
  <c r="CQ824" i="1" s="1"/>
  <c r="CR824" i="1" s="1"/>
  <c r="CS824" i="1" s="1"/>
  <c r="CT824" i="1" s="1"/>
  <c r="CU824" i="1" s="1"/>
  <c r="CV824" i="1" s="1"/>
  <c r="CW824" i="1" s="1"/>
  <c r="CX824" i="1" s="1"/>
  <c r="CY824" i="1" s="1"/>
  <c r="CZ824" i="1" s="1"/>
  <c r="BQ778" i="1"/>
  <c r="BR778" i="1" s="1"/>
  <c r="BS778" i="1" s="1"/>
  <c r="BT778" i="1" s="1"/>
  <c r="BU778" i="1" s="1"/>
  <c r="BV778" i="1" s="1"/>
  <c r="BW778" i="1" s="1"/>
  <c r="BX778" i="1" s="1"/>
  <c r="BY778" i="1" s="1"/>
  <c r="BZ778" i="1" s="1"/>
  <c r="CA778" i="1" s="1"/>
  <c r="CB778" i="1" s="1"/>
  <c r="CC778" i="1" s="1"/>
  <c r="CD778" i="1" s="1"/>
  <c r="CE778" i="1" s="1"/>
  <c r="CF778" i="1" s="1"/>
  <c r="CG778" i="1" s="1"/>
  <c r="CH778" i="1" s="1"/>
  <c r="CI778" i="1" s="1"/>
  <c r="CJ778" i="1" s="1"/>
  <c r="CK778" i="1" s="1"/>
  <c r="CL778" i="1" s="1"/>
  <c r="CM778" i="1" s="1"/>
  <c r="CN778" i="1" s="1"/>
  <c r="CO778" i="1" s="1"/>
  <c r="CP778" i="1" s="1"/>
  <c r="CQ778" i="1" s="1"/>
  <c r="CR778" i="1" s="1"/>
  <c r="CS778" i="1" s="1"/>
  <c r="CT778" i="1" s="1"/>
  <c r="CU778" i="1" s="1"/>
  <c r="CV778" i="1" s="1"/>
  <c r="CW778" i="1" s="1"/>
  <c r="CX778" i="1" s="1"/>
  <c r="CY778" i="1" s="1"/>
  <c r="CZ778" i="1" s="1"/>
  <c r="BQ822" i="1"/>
  <c r="BR822" i="1" s="1"/>
  <c r="BS822" i="1" s="1"/>
  <c r="BT822" i="1" s="1"/>
  <c r="BU822" i="1" s="1"/>
  <c r="BV822" i="1" s="1"/>
  <c r="BW822" i="1" s="1"/>
  <c r="BX822" i="1" s="1"/>
  <c r="BY822" i="1" s="1"/>
  <c r="BZ822" i="1" s="1"/>
  <c r="CA822" i="1" s="1"/>
  <c r="CB822" i="1" s="1"/>
  <c r="CC822" i="1" s="1"/>
  <c r="CD822" i="1" s="1"/>
  <c r="CE822" i="1" s="1"/>
  <c r="CF822" i="1" s="1"/>
  <c r="CG822" i="1" s="1"/>
  <c r="CH822" i="1" s="1"/>
  <c r="CI822" i="1" s="1"/>
  <c r="CJ822" i="1" s="1"/>
  <c r="CK822" i="1" s="1"/>
  <c r="CL822" i="1" s="1"/>
  <c r="CM822" i="1" s="1"/>
  <c r="CN822" i="1" s="1"/>
  <c r="CO822" i="1" s="1"/>
  <c r="CP822" i="1" s="1"/>
  <c r="CQ822" i="1" s="1"/>
  <c r="CR822" i="1" s="1"/>
  <c r="CS822" i="1" s="1"/>
  <c r="CT822" i="1" s="1"/>
  <c r="CU822" i="1" s="1"/>
  <c r="CV822" i="1" s="1"/>
  <c r="CW822" i="1" s="1"/>
  <c r="CX822" i="1" s="1"/>
  <c r="CY822" i="1" s="1"/>
  <c r="CZ822" i="1" s="1"/>
  <c r="BQ847" i="1"/>
  <c r="BR847" i="1" s="1"/>
  <c r="BS847" i="1" s="1"/>
  <c r="BT847" i="1" s="1"/>
  <c r="BU847" i="1" s="1"/>
  <c r="BV847" i="1" s="1"/>
  <c r="BW847" i="1" s="1"/>
  <c r="BX847" i="1" s="1"/>
  <c r="BY847" i="1" s="1"/>
  <c r="BZ847" i="1" s="1"/>
  <c r="CA847" i="1" s="1"/>
  <c r="CB847" i="1" s="1"/>
  <c r="CC847" i="1" s="1"/>
  <c r="CD847" i="1" s="1"/>
  <c r="CE847" i="1" s="1"/>
  <c r="CF847" i="1" s="1"/>
  <c r="CG847" i="1" s="1"/>
  <c r="CH847" i="1" s="1"/>
  <c r="CI847" i="1" s="1"/>
  <c r="CJ847" i="1" s="1"/>
  <c r="CK847" i="1" s="1"/>
  <c r="CL847" i="1" s="1"/>
  <c r="CM847" i="1" s="1"/>
  <c r="CN847" i="1" s="1"/>
  <c r="CO847" i="1" s="1"/>
  <c r="CP847" i="1" s="1"/>
  <c r="CQ847" i="1" s="1"/>
  <c r="CR847" i="1" s="1"/>
  <c r="CS847" i="1" s="1"/>
  <c r="CT847" i="1" s="1"/>
  <c r="CU847" i="1" s="1"/>
  <c r="CV847" i="1" s="1"/>
  <c r="CW847" i="1" s="1"/>
  <c r="CX847" i="1" s="1"/>
  <c r="CY847" i="1" s="1"/>
  <c r="CZ847" i="1" s="1"/>
  <c r="BQ817" i="1"/>
  <c r="BR817" i="1" s="1"/>
  <c r="BS817" i="1" s="1"/>
  <c r="BT817" i="1" s="1"/>
  <c r="BU817" i="1" s="1"/>
  <c r="BV817" i="1" s="1"/>
  <c r="BW817" i="1" s="1"/>
  <c r="BX817" i="1" s="1"/>
  <c r="BY817" i="1" s="1"/>
  <c r="BZ817" i="1" s="1"/>
  <c r="CA817" i="1" s="1"/>
  <c r="CB817" i="1" s="1"/>
  <c r="CC817" i="1" s="1"/>
  <c r="CD817" i="1" s="1"/>
  <c r="CE817" i="1" s="1"/>
  <c r="CF817" i="1" s="1"/>
  <c r="CG817" i="1" s="1"/>
  <c r="CH817" i="1" s="1"/>
  <c r="CI817" i="1" s="1"/>
  <c r="CJ817" i="1" s="1"/>
  <c r="CK817" i="1" s="1"/>
  <c r="CL817" i="1" s="1"/>
  <c r="CM817" i="1" s="1"/>
  <c r="CN817" i="1" s="1"/>
  <c r="CO817" i="1" s="1"/>
  <c r="CP817" i="1" s="1"/>
  <c r="CQ817" i="1" s="1"/>
  <c r="CR817" i="1" s="1"/>
  <c r="CS817" i="1" s="1"/>
  <c r="CT817" i="1" s="1"/>
  <c r="CU817" i="1" s="1"/>
  <c r="CV817" i="1" s="1"/>
  <c r="CW817" i="1" s="1"/>
  <c r="CX817" i="1" s="1"/>
  <c r="CY817" i="1" s="1"/>
  <c r="CZ817" i="1" s="1"/>
  <c r="BQ865" i="1"/>
  <c r="BR865" i="1" s="1"/>
  <c r="BS865" i="1" s="1"/>
  <c r="BT865" i="1" s="1"/>
  <c r="BU865" i="1" s="1"/>
  <c r="BV865" i="1" s="1"/>
  <c r="BW865" i="1" s="1"/>
  <c r="BX865" i="1" s="1"/>
  <c r="BY865" i="1" s="1"/>
  <c r="BZ865" i="1" s="1"/>
  <c r="CA865" i="1" s="1"/>
  <c r="CB865" i="1" s="1"/>
  <c r="CC865" i="1" s="1"/>
  <c r="CD865" i="1" s="1"/>
  <c r="CE865" i="1" s="1"/>
  <c r="CF865" i="1" s="1"/>
  <c r="CG865" i="1" s="1"/>
  <c r="CH865" i="1" s="1"/>
  <c r="CI865" i="1" s="1"/>
  <c r="CJ865" i="1" s="1"/>
  <c r="CK865" i="1" s="1"/>
  <c r="CL865" i="1" s="1"/>
  <c r="CM865" i="1" s="1"/>
  <c r="CN865" i="1" s="1"/>
  <c r="CO865" i="1" s="1"/>
  <c r="CP865" i="1" s="1"/>
  <c r="CQ865" i="1" s="1"/>
  <c r="CR865" i="1" s="1"/>
  <c r="CS865" i="1" s="1"/>
  <c r="CT865" i="1" s="1"/>
  <c r="CU865" i="1" s="1"/>
  <c r="CV865" i="1" s="1"/>
  <c r="CW865" i="1" s="1"/>
  <c r="CX865" i="1" s="1"/>
  <c r="CY865" i="1" s="1"/>
  <c r="CZ865" i="1" s="1"/>
  <c r="BQ866" i="1"/>
  <c r="BR866" i="1" s="1"/>
  <c r="BS866" i="1" s="1"/>
  <c r="BT866" i="1" s="1"/>
  <c r="BU866" i="1" s="1"/>
  <c r="BV866" i="1" s="1"/>
  <c r="BW866" i="1" s="1"/>
  <c r="BX866" i="1" s="1"/>
  <c r="BY866" i="1" s="1"/>
  <c r="BZ866" i="1" s="1"/>
  <c r="CA866" i="1" s="1"/>
  <c r="CB866" i="1" s="1"/>
  <c r="CC866" i="1" s="1"/>
  <c r="CD866" i="1" s="1"/>
  <c r="CE866" i="1" s="1"/>
  <c r="CF866" i="1" s="1"/>
  <c r="CG866" i="1" s="1"/>
  <c r="CH866" i="1" s="1"/>
  <c r="CI866" i="1" s="1"/>
  <c r="CJ866" i="1" s="1"/>
  <c r="CK866" i="1" s="1"/>
  <c r="CL866" i="1" s="1"/>
  <c r="CM866" i="1" s="1"/>
  <c r="CN866" i="1" s="1"/>
  <c r="CO866" i="1" s="1"/>
  <c r="CP866" i="1" s="1"/>
  <c r="CQ866" i="1" s="1"/>
  <c r="CR866" i="1" s="1"/>
  <c r="CS866" i="1" s="1"/>
  <c r="CT866" i="1" s="1"/>
  <c r="CU866" i="1" s="1"/>
  <c r="CV866" i="1" s="1"/>
  <c r="CW866" i="1" s="1"/>
  <c r="CX866" i="1" s="1"/>
  <c r="CY866" i="1" s="1"/>
  <c r="CZ866" i="1" s="1"/>
  <c r="BQ877" i="1"/>
  <c r="BR877" i="1" s="1"/>
  <c r="BS877" i="1" s="1"/>
  <c r="BT877" i="1" s="1"/>
  <c r="BU877" i="1" s="1"/>
  <c r="BV877" i="1" s="1"/>
  <c r="BW877" i="1" s="1"/>
  <c r="BX877" i="1" s="1"/>
  <c r="BY877" i="1" s="1"/>
  <c r="BZ877" i="1" s="1"/>
  <c r="CA877" i="1" s="1"/>
  <c r="CB877" i="1" s="1"/>
  <c r="CC877" i="1" s="1"/>
  <c r="CD877" i="1" s="1"/>
  <c r="CE877" i="1" s="1"/>
  <c r="CF877" i="1" s="1"/>
  <c r="CG877" i="1" s="1"/>
  <c r="CH877" i="1" s="1"/>
  <c r="CI877" i="1" s="1"/>
  <c r="CJ877" i="1" s="1"/>
  <c r="CK877" i="1" s="1"/>
  <c r="CL877" i="1" s="1"/>
  <c r="CM877" i="1" s="1"/>
  <c r="CN877" i="1" s="1"/>
  <c r="CO877" i="1" s="1"/>
  <c r="CP877" i="1" s="1"/>
  <c r="CQ877" i="1" s="1"/>
  <c r="CR877" i="1" s="1"/>
  <c r="CS877" i="1" s="1"/>
  <c r="CT877" i="1" s="1"/>
  <c r="CU877" i="1" s="1"/>
  <c r="CV877" i="1" s="1"/>
  <c r="CW877" i="1" s="1"/>
  <c r="CX877" i="1" s="1"/>
  <c r="CY877" i="1" s="1"/>
  <c r="CZ877" i="1" s="1"/>
  <c r="BQ851" i="1"/>
  <c r="BR851" i="1" s="1"/>
  <c r="BS851" i="1" s="1"/>
  <c r="BT851" i="1" s="1"/>
  <c r="BU851" i="1" s="1"/>
  <c r="BV851" i="1" s="1"/>
  <c r="BW851" i="1" s="1"/>
  <c r="BX851" i="1" s="1"/>
  <c r="BY851" i="1" s="1"/>
  <c r="BZ851" i="1" s="1"/>
  <c r="CA851" i="1" s="1"/>
  <c r="CB851" i="1" s="1"/>
  <c r="CC851" i="1" s="1"/>
  <c r="CD851" i="1" s="1"/>
  <c r="CE851" i="1" s="1"/>
  <c r="CF851" i="1" s="1"/>
  <c r="CG851" i="1" s="1"/>
  <c r="CH851" i="1" s="1"/>
  <c r="CI851" i="1" s="1"/>
  <c r="CJ851" i="1" s="1"/>
  <c r="CK851" i="1" s="1"/>
  <c r="CL851" i="1" s="1"/>
  <c r="CM851" i="1" s="1"/>
  <c r="CN851" i="1" s="1"/>
  <c r="CO851" i="1" s="1"/>
  <c r="CP851" i="1" s="1"/>
  <c r="CQ851" i="1" s="1"/>
  <c r="CR851" i="1" s="1"/>
  <c r="CS851" i="1" s="1"/>
  <c r="CT851" i="1" s="1"/>
  <c r="CU851" i="1" s="1"/>
  <c r="CV851" i="1" s="1"/>
  <c r="CW851" i="1" s="1"/>
  <c r="CX851" i="1" s="1"/>
  <c r="CY851" i="1" s="1"/>
  <c r="CZ851" i="1" s="1"/>
  <c r="BQ859" i="1"/>
  <c r="BR859" i="1" s="1"/>
  <c r="BS859" i="1" s="1"/>
  <c r="BT859" i="1" s="1"/>
  <c r="BU859" i="1" s="1"/>
  <c r="BV859" i="1" s="1"/>
  <c r="BW859" i="1" s="1"/>
  <c r="BX859" i="1" s="1"/>
  <c r="BY859" i="1" s="1"/>
  <c r="BZ859" i="1" s="1"/>
  <c r="CA859" i="1" s="1"/>
  <c r="CB859" i="1" s="1"/>
  <c r="CC859" i="1" s="1"/>
  <c r="CD859" i="1" s="1"/>
  <c r="CE859" i="1" s="1"/>
  <c r="CF859" i="1" s="1"/>
  <c r="CG859" i="1" s="1"/>
  <c r="CH859" i="1" s="1"/>
  <c r="CI859" i="1" s="1"/>
  <c r="CJ859" i="1" s="1"/>
  <c r="CK859" i="1" s="1"/>
  <c r="CL859" i="1" s="1"/>
  <c r="CM859" i="1" s="1"/>
  <c r="CN859" i="1" s="1"/>
  <c r="CO859" i="1" s="1"/>
  <c r="CP859" i="1" s="1"/>
  <c r="CQ859" i="1" s="1"/>
  <c r="CR859" i="1" s="1"/>
  <c r="CS859" i="1" s="1"/>
  <c r="CT859" i="1" s="1"/>
  <c r="CU859" i="1" s="1"/>
  <c r="CV859" i="1" s="1"/>
  <c r="CW859" i="1" s="1"/>
  <c r="CX859" i="1" s="1"/>
  <c r="CY859" i="1" s="1"/>
  <c r="CZ859" i="1" s="1"/>
  <c r="BQ878" i="1"/>
  <c r="BR878" i="1" s="1"/>
  <c r="BS878" i="1" s="1"/>
  <c r="BT878" i="1" s="1"/>
  <c r="BU878" i="1" s="1"/>
  <c r="BV878" i="1" s="1"/>
  <c r="BW878" i="1" s="1"/>
  <c r="BX878" i="1" s="1"/>
  <c r="BY878" i="1" s="1"/>
  <c r="BZ878" i="1" s="1"/>
  <c r="CA878" i="1" s="1"/>
  <c r="CB878" i="1" s="1"/>
  <c r="CC878" i="1" s="1"/>
  <c r="CD878" i="1" s="1"/>
  <c r="CE878" i="1" s="1"/>
  <c r="CF878" i="1" s="1"/>
  <c r="CG878" i="1" s="1"/>
  <c r="CH878" i="1" s="1"/>
  <c r="CI878" i="1" s="1"/>
  <c r="CJ878" i="1" s="1"/>
  <c r="CK878" i="1" s="1"/>
  <c r="CL878" i="1" s="1"/>
  <c r="CM878" i="1" s="1"/>
  <c r="CN878" i="1" s="1"/>
  <c r="CO878" i="1" s="1"/>
  <c r="CP878" i="1" s="1"/>
  <c r="CQ878" i="1" s="1"/>
  <c r="CR878" i="1" s="1"/>
  <c r="CS878" i="1" s="1"/>
  <c r="CT878" i="1" s="1"/>
  <c r="CU878" i="1" s="1"/>
  <c r="CV878" i="1" s="1"/>
  <c r="CW878" i="1" s="1"/>
  <c r="CX878" i="1" s="1"/>
  <c r="CY878" i="1" s="1"/>
  <c r="CZ878" i="1" s="1"/>
  <c r="BQ867" i="1"/>
  <c r="BR867" i="1" s="1"/>
  <c r="BS867" i="1" s="1"/>
  <c r="BT867" i="1" s="1"/>
  <c r="BU867" i="1" s="1"/>
  <c r="BV867" i="1" s="1"/>
  <c r="BW867" i="1" s="1"/>
  <c r="BX867" i="1" s="1"/>
  <c r="BY867" i="1" s="1"/>
  <c r="BZ867" i="1" s="1"/>
  <c r="CA867" i="1" s="1"/>
  <c r="CB867" i="1" s="1"/>
  <c r="CC867" i="1" s="1"/>
  <c r="CD867" i="1" s="1"/>
  <c r="CE867" i="1" s="1"/>
  <c r="CF867" i="1" s="1"/>
  <c r="CG867" i="1" s="1"/>
  <c r="CH867" i="1" s="1"/>
  <c r="CI867" i="1" s="1"/>
  <c r="CJ867" i="1" s="1"/>
  <c r="CK867" i="1" s="1"/>
  <c r="CL867" i="1" s="1"/>
  <c r="CM867" i="1" s="1"/>
  <c r="CN867" i="1" s="1"/>
  <c r="CO867" i="1" s="1"/>
  <c r="CP867" i="1" s="1"/>
  <c r="CQ867" i="1" s="1"/>
  <c r="CR867" i="1" s="1"/>
  <c r="CS867" i="1" s="1"/>
  <c r="CT867" i="1" s="1"/>
  <c r="CU867" i="1" s="1"/>
  <c r="CV867" i="1" s="1"/>
  <c r="CW867" i="1" s="1"/>
  <c r="CX867" i="1" s="1"/>
  <c r="CY867" i="1" s="1"/>
  <c r="CZ867" i="1" s="1"/>
  <c r="BQ873" i="1"/>
  <c r="BR873" i="1" s="1"/>
  <c r="BS873" i="1" s="1"/>
  <c r="BT873" i="1" s="1"/>
  <c r="BU873" i="1" s="1"/>
  <c r="BV873" i="1" s="1"/>
  <c r="BW873" i="1" s="1"/>
  <c r="BX873" i="1" s="1"/>
  <c r="BY873" i="1" s="1"/>
  <c r="BZ873" i="1" s="1"/>
  <c r="CA873" i="1" s="1"/>
  <c r="CB873" i="1" s="1"/>
  <c r="CC873" i="1" s="1"/>
  <c r="CD873" i="1" s="1"/>
  <c r="CE873" i="1" s="1"/>
  <c r="CF873" i="1" s="1"/>
  <c r="CG873" i="1" s="1"/>
  <c r="CH873" i="1" s="1"/>
  <c r="CI873" i="1" s="1"/>
  <c r="CJ873" i="1" s="1"/>
  <c r="CK873" i="1" s="1"/>
  <c r="CL873" i="1" s="1"/>
  <c r="CM873" i="1" s="1"/>
  <c r="CN873" i="1" s="1"/>
  <c r="CO873" i="1" s="1"/>
  <c r="CP873" i="1" s="1"/>
  <c r="CQ873" i="1" s="1"/>
  <c r="CR873" i="1" s="1"/>
  <c r="CS873" i="1" s="1"/>
  <c r="CT873" i="1" s="1"/>
  <c r="CU873" i="1" s="1"/>
  <c r="CV873" i="1" s="1"/>
  <c r="CW873" i="1" s="1"/>
  <c r="CX873" i="1" s="1"/>
  <c r="CY873" i="1" s="1"/>
  <c r="CZ873" i="1" s="1"/>
  <c r="BQ924" i="1"/>
  <c r="BR924" i="1" s="1"/>
  <c r="BS924" i="1" s="1"/>
  <c r="BT924" i="1" s="1"/>
  <c r="BU924" i="1" s="1"/>
  <c r="BV924" i="1" s="1"/>
  <c r="BW924" i="1" s="1"/>
  <c r="BX924" i="1" s="1"/>
  <c r="BY924" i="1" s="1"/>
  <c r="BZ924" i="1" s="1"/>
  <c r="CA924" i="1" s="1"/>
  <c r="CB924" i="1" s="1"/>
  <c r="CC924" i="1" s="1"/>
  <c r="CD924" i="1" s="1"/>
  <c r="CE924" i="1" s="1"/>
  <c r="CF924" i="1" s="1"/>
  <c r="CG924" i="1" s="1"/>
  <c r="CH924" i="1" s="1"/>
  <c r="CI924" i="1" s="1"/>
  <c r="CJ924" i="1" s="1"/>
  <c r="CK924" i="1" s="1"/>
  <c r="CL924" i="1" s="1"/>
  <c r="CM924" i="1" s="1"/>
  <c r="CN924" i="1" s="1"/>
  <c r="CO924" i="1" s="1"/>
  <c r="CP924" i="1" s="1"/>
  <c r="CQ924" i="1" s="1"/>
  <c r="CR924" i="1" s="1"/>
  <c r="CS924" i="1" s="1"/>
  <c r="CT924" i="1" s="1"/>
  <c r="CU924" i="1" s="1"/>
  <c r="CV924" i="1" s="1"/>
  <c r="CW924" i="1" s="1"/>
  <c r="CX924" i="1" s="1"/>
  <c r="CY924" i="1" s="1"/>
  <c r="CZ924" i="1" s="1"/>
  <c r="BQ890" i="1"/>
  <c r="BR890" i="1" s="1"/>
  <c r="BS890" i="1" s="1"/>
  <c r="BT890" i="1" s="1"/>
  <c r="BU890" i="1" s="1"/>
  <c r="BV890" i="1" s="1"/>
  <c r="BW890" i="1" s="1"/>
  <c r="BX890" i="1" s="1"/>
  <c r="BY890" i="1" s="1"/>
  <c r="BZ890" i="1" s="1"/>
  <c r="CA890" i="1" s="1"/>
  <c r="CB890" i="1" s="1"/>
  <c r="CC890" i="1" s="1"/>
  <c r="CD890" i="1" s="1"/>
  <c r="CE890" i="1" s="1"/>
  <c r="CF890" i="1" s="1"/>
  <c r="CG890" i="1" s="1"/>
  <c r="CH890" i="1" s="1"/>
  <c r="CI890" i="1" s="1"/>
  <c r="CJ890" i="1" s="1"/>
  <c r="CK890" i="1" s="1"/>
  <c r="CL890" i="1" s="1"/>
  <c r="CM890" i="1" s="1"/>
  <c r="CN890" i="1" s="1"/>
  <c r="CO890" i="1" s="1"/>
  <c r="CP890" i="1" s="1"/>
  <c r="CQ890" i="1" s="1"/>
  <c r="CR890" i="1" s="1"/>
  <c r="CS890" i="1" s="1"/>
  <c r="CT890" i="1" s="1"/>
  <c r="CU890" i="1" s="1"/>
  <c r="CV890" i="1" s="1"/>
  <c r="CW890" i="1" s="1"/>
  <c r="CX890" i="1" s="1"/>
  <c r="CY890" i="1" s="1"/>
  <c r="CZ890" i="1" s="1"/>
  <c r="BQ879" i="1"/>
  <c r="BR879" i="1" s="1"/>
  <c r="BS879" i="1" s="1"/>
  <c r="BT879" i="1" s="1"/>
  <c r="BU879" i="1" s="1"/>
  <c r="BV879" i="1" s="1"/>
  <c r="BW879" i="1" s="1"/>
  <c r="BX879" i="1" s="1"/>
  <c r="BY879" i="1" s="1"/>
  <c r="BZ879" i="1" s="1"/>
  <c r="CA879" i="1" s="1"/>
  <c r="CB879" i="1" s="1"/>
  <c r="CC879" i="1" s="1"/>
  <c r="CD879" i="1" s="1"/>
  <c r="CE879" i="1" s="1"/>
  <c r="CF879" i="1" s="1"/>
  <c r="CG879" i="1" s="1"/>
  <c r="CH879" i="1" s="1"/>
  <c r="CI879" i="1" s="1"/>
  <c r="CJ879" i="1" s="1"/>
  <c r="CK879" i="1" s="1"/>
  <c r="CL879" i="1" s="1"/>
  <c r="CM879" i="1" s="1"/>
  <c r="CN879" i="1" s="1"/>
  <c r="CO879" i="1" s="1"/>
  <c r="CP879" i="1" s="1"/>
  <c r="CQ879" i="1" s="1"/>
  <c r="CR879" i="1" s="1"/>
  <c r="CS879" i="1" s="1"/>
  <c r="CT879" i="1" s="1"/>
  <c r="CU879" i="1" s="1"/>
  <c r="CV879" i="1" s="1"/>
  <c r="CW879" i="1" s="1"/>
  <c r="CX879" i="1" s="1"/>
  <c r="CY879" i="1" s="1"/>
  <c r="CZ879" i="1" s="1"/>
  <c r="BQ881" i="1"/>
  <c r="BR881" i="1" s="1"/>
  <c r="BS881" i="1" s="1"/>
  <c r="BT881" i="1" s="1"/>
  <c r="BU881" i="1" s="1"/>
  <c r="BV881" i="1" s="1"/>
  <c r="BW881" i="1" s="1"/>
  <c r="BX881" i="1" s="1"/>
  <c r="BY881" i="1" s="1"/>
  <c r="BZ881" i="1" s="1"/>
  <c r="CA881" i="1" s="1"/>
  <c r="CB881" i="1" s="1"/>
  <c r="CC881" i="1" s="1"/>
  <c r="CD881" i="1" s="1"/>
  <c r="CE881" i="1" s="1"/>
  <c r="CF881" i="1" s="1"/>
  <c r="CG881" i="1" s="1"/>
  <c r="CH881" i="1" s="1"/>
  <c r="CI881" i="1" s="1"/>
  <c r="CJ881" i="1" s="1"/>
  <c r="CK881" i="1" s="1"/>
  <c r="CL881" i="1" s="1"/>
  <c r="CM881" i="1" s="1"/>
  <c r="CN881" i="1" s="1"/>
  <c r="CO881" i="1" s="1"/>
  <c r="CP881" i="1" s="1"/>
  <c r="CQ881" i="1" s="1"/>
  <c r="CR881" i="1" s="1"/>
  <c r="CS881" i="1" s="1"/>
  <c r="CT881" i="1" s="1"/>
  <c r="CU881" i="1" s="1"/>
  <c r="CV881" i="1" s="1"/>
  <c r="CW881" i="1" s="1"/>
  <c r="CX881" i="1" s="1"/>
  <c r="CY881" i="1" s="1"/>
  <c r="CZ881" i="1" s="1"/>
  <c r="BQ883" i="1"/>
  <c r="BR883" i="1" s="1"/>
  <c r="BS883" i="1" s="1"/>
  <c r="BT883" i="1" s="1"/>
  <c r="BU883" i="1" s="1"/>
  <c r="BV883" i="1" s="1"/>
  <c r="BW883" i="1" s="1"/>
  <c r="BX883" i="1" s="1"/>
  <c r="BY883" i="1" s="1"/>
  <c r="BZ883" i="1" s="1"/>
  <c r="CA883" i="1" s="1"/>
  <c r="CB883" i="1" s="1"/>
  <c r="CC883" i="1" s="1"/>
  <c r="CD883" i="1" s="1"/>
  <c r="CE883" i="1" s="1"/>
  <c r="CF883" i="1" s="1"/>
  <c r="CG883" i="1" s="1"/>
  <c r="CH883" i="1" s="1"/>
  <c r="CI883" i="1" s="1"/>
  <c r="CJ883" i="1" s="1"/>
  <c r="CK883" i="1" s="1"/>
  <c r="CL883" i="1" s="1"/>
  <c r="CM883" i="1" s="1"/>
  <c r="CN883" i="1" s="1"/>
  <c r="CO883" i="1" s="1"/>
  <c r="CP883" i="1" s="1"/>
  <c r="CQ883" i="1" s="1"/>
  <c r="CR883" i="1" s="1"/>
  <c r="CS883" i="1" s="1"/>
  <c r="CT883" i="1" s="1"/>
  <c r="CU883" i="1" s="1"/>
  <c r="CV883" i="1" s="1"/>
  <c r="CW883" i="1" s="1"/>
  <c r="CX883" i="1" s="1"/>
  <c r="CY883" i="1" s="1"/>
  <c r="CZ883" i="1" s="1"/>
  <c r="BQ885" i="1"/>
  <c r="BR885" i="1" s="1"/>
  <c r="BS885" i="1" s="1"/>
  <c r="BT885" i="1" s="1"/>
  <c r="BU885" i="1" s="1"/>
  <c r="BV885" i="1" s="1"/>
  <c r="BW885" i="1" s="1"/>
  <c r="BX885" i="1" s="1"/>
  <c r="BY885" i="1" s="1"/>
  <c r="BZ885" i="1" s="1"/>
  <c r="CA885" i="1" s="1"/>
  <c r="CB885" i="1" s="1"/>
  <c r="CC885" i="1" s="1"/>
  <c r="CD885" i="1" s="1"/>
  <c r="CE885" i="1" s="1"/>
  <c r="CF885" i="1" s="1"/>
  <c r="CG885" i="1" s="1"/>
  <c r="CH885" i="1" s="1"/>
  <c r="CI885" i="1" s="1"/>
  <c r="CJ885" i="1" s="1"/>
  <c r="CK885" i="1" s="1"/>
  <c r="CL885" i="1" s="1"/>
  <c r="CM885" i="1" s="1"/>
  <c r="CN885" i="1" s="1"/>
  <c r="CO885" i="1" s="1"/>
  <c r="CP885" i="1" s="1"/>
  <c r="CQ885" i="1" s="1"/>
  <c r="CR885" i="1" s="1"/>
  <c r="CS885" i="1" s="1"/>
  <c r="CT885" i="1" s="1"/>
  <c r="CU885" i="1" s="1"/>
  <c r="CV885" i="1" s="1"/>
  <c r="CW885" i="1" s="1"/>
  <c r="CX885" i="1" s="1"/>
  <c r="CY885" i="1" s="1"/>
  <c r="CZ885" i="1" s="1"/>
  <c r="BQ887" i="1"/>
  <c r="BR887" i="1" s="1"/>
  <c r="BS887" i="1" s="1"/>
  <c r="BT887" i="1" s="1"/>
  <c r="BU887" i="1" s="1"/>
  <c r="BV887" i="1" s="1"/>
  <c r="BW887" i="1" s="1"/>
  <c r="BX887" i="1" s="1"/>
  <c r="BY887" i="1" s="1"/>
  <c r="BZ887" i="1" s="1"/>
  <c r="CA887" i="1" s="1"/>
  <c r="CB887" i="1" s="1"/>
  <c r="CC887" i="1" s="1"/>
  <c r="CD887" i="1" s="1"/>
  <c r="CE887" i="1" s="1"/>
  <c r="CF887" i="1" s="1"/>
  <c r="CG887" i="1" s="1"/>
  <c r="CH887" i="1" s="1"/>
  <c r="CI887" i="1" s="1"/>
  <c r="CJ887" i="1" s="1"/>
  <c r="CK887" i="1" s="1"/>
  <c r="CL887" i="1" s="1"/>
  <c r="CM887" i="1" s="1"/>
  <c r="CN887" i="1" s="1"/>
  <c r="CO887" i="1" s="1"/>
  <c r="CP887" i="1" s="1"/>
  <c r="CQ887" i="1" s="1"/>
  <c r="CR887" i="1" s="1"/>
  <c r="CS887" i="1" s="1"/>
  <c r="CT887" i="1" s="1"/>
  <c r="CU887" i="1" s="1"/>
  <c r="CV887" i="1" s="1"/>
  <c r="CW887" i="1" s="1"/>
  <c r="CX887" i="1" s="1"/>
  <c r="CY887" i="1" s="1"/>
  <c r="CZ887" i="1" s="1"/>
  <c r="BQ889" i="1"/>
  <c r="BR889" i="1" s="1"/>
  <c r="BS889" i="1" s="1"/>
  <c r="BT889" i="1" s="1"/>
  <c r="BU889" i="1" s="1"/>
  <c r="BV889" i="1" s="1"/>
  <c r="BW889" i="1" s="1"/>
  <c r="BX889" i="1" s="1"/>
  <c r="BY889" i="1" s="1"/>
  <c r="BZ889" i="1" s="1"/>
  <c r="CA889" i="1" s="1"/>
  <c r="CB889" i="1" s="1"/>
  <c r="CC889" i="1" s="1"/>
  <c r="CD889" i="1" s="1"/>
  <c r="CE889" i="1" s="1"/>
  <c r="CF889" i="1" s="1"/>
  <c r="CG889" i="1" s="1"/>
  <c r="CH889" i="1" s="1"/>
  <c r="CI889" i="1" s="1"/>
  <c r="CJ889" i="1" s="1"/>
  <c r="CK889" i="1" s="1"/>
  <c r="CL889" i="1" s="1"/>
  <c r="CM889" i="1" s="1"/>
  <c r="CN889" i="1" s="1"/>
  <c r="CO889" i="1" s="1"/>
  <c r="CP889" i="1" s="1"/>
  <c r="CQ889" i="1" s="1"/>
  <c r="CR889" i="1" s="1"/>
  <c r="CS889" i="1" s="1"/>
  <c r="CT889" i="1" s="1"/>
  <c r="CU889" i="1" s="1"/>
  <c r="CV889" i="1" s="1"/>
  <c r="CW889" i="1" s="1"/>
  <c r="CX889" i="1" s="1"/>
  <c r="CY889" i="1" s="1"/>
  <c r="CZ889" i="1" s="1"/>
  <c r="BQ892" i="1"/>
  <c r="BR892" i="1" s="1"/>
  <c r="BS892" i="1" s="1"/>
  <c r="BT892" i="1" s="1"/>
  <c r="BU892" i="1" s="1"/>
  <c r="BV892" i="1" s="1"/>
  <c r="BW892" i="1" s="1"/>
  <c r="BX892" i="1" s="1"/>
  <c r="BY892" i="1" s="1"/>
  <c r="BZ892" i="1" s="1"/>
  <c r="CA892" i="1" s="1"/>
  <c r="CB892" i="1" s="1"/>
  <c r="CC892" i="1" s="1"/>
  <c r="CD892" i="1" s="1"/>
  <c r="CE892" i="1" s="1"/>
  <c r="CF892" i="1" s="1"/>
  <c r="CG892" i="1" s="1"/>
  <c r="CH892" i="1" s="1"/>
  <c r="CI892" i="1" s="1"/>
  <c r="CJ892" i="1" s="1"/>
  <c r="CK892" i="1" s="1"/>
  <c r="CL892" i="1" s="1"/>
  <c r="CM892" i="1" s="1"/>
  <c r="CN892" i="1" s="1"/>
  <c r="CO892" i="1" s="1"/>
  <c r="CP892" i="1" s="1"/>
  <c r="CQ892" i="1" s="1"/>
  <c r="CR892" i="1" s="1"/>
  <c r="CS892" i="1" s="1"/>
  <c r="CT892" i="1" s="1"/>
  <c r="CU892" i="1" s="1"/>
  <c r="CV892" i="1" s="1"/>
  <c r="CW892" i="1" s="1"/>
  <c r="CX892" i="1" s="1"/>
  <c r="CY892" i="1" s="1"/>
  <c r="CZ892" i="1" s="1"/>
  <c r="BQ902" i="1"/>
  <c r="BR902" i="1" s="1"/>
  <c r="BS902" i="1" s="1"/>
  <c r="BT902" i="1" s="1"/>
  <c r="BU902" i="1" s="1"/>
  <c r="BV902" i="1" s="1"/>
  <c r="BW902" i="1" s="1"/>
  <c r="BX902" i="1" s="1"/>
  <c r="BY902" i="1" s="1"/>
  <c r="BZ902" i="1" s="1"/>
  <c r="CA902" i="1" s="1"/>
  <c r="CB902" i="1" s="1"/>
  <c r="CC902" i="1" s="1"/>
  <c r="CD902" i="1" s="1"/>
  <c r="CE902" i="1" s="1"/>
  <c r="CF902" i="1" s="1"/>
  <c r="CG902" i="1" s="1"/>
  <c r="CH902" i="1" s="1"/>
  <c r="CI902" i="1" s="1"/>
  <c r="CJ902" i="1" s="1"/>
  <c r="CK902" i="1" s="1"/>
  <c r="CL902" i="1" s="1"/>
  <c r="CM902" i="1" s="1"/>
  <c r="CN902" i="1" s="1"/>
  <c r="CO902" i="1" s="1"/>
  <c r="CP902" i="1" s="1"/>
  <c r="CQ902" i="1" s="1"/>
  <c r="CR902" i="1" s="1"/>
  <c r="CS902" i="1" s="1"/>
  <c r="CT902" i="1" s="1"/>
  <c r="CU902" i="1" s="1"/>
  <c r="CV902" i="1" s="1"/>
  <c r="CW902" i="1" s="1"/>
  <c r="CX902" i="1" s="1"/>
  <c r="CY902" i="1" s="1"/>
  <c r="CZ902" i="1" s="1"/>
  <c r="BQ884" i="1"/>
  <c r="BR884" i="1" s="1"/>
  <c r="BS884" i="1" s="1"/>
  <c r="BT884" i="1" s="1"/>
  <c r="BU884" i="1" s="1"/>
  <c r="BV884" i="1" s="1"/>
  <c r="BW884" i="1" s="1"/>
  <c r="BX884" i="1" s="1"/>
  <c r="BY884" i="1" s="1"/>
  <c r="BZ884" i="1" s="1"/>
  <c r="CA884" i="1" s="1"/>
  <c r="CB884" i="1" s="1"/>
  <c r="CC884" i="1" s="1"/>
  <c r="CD884" i="1" s="1"/>
  <c r="CE884" i="1" s="1"/>
  <c r="CF884" i="1" s="1"/>
  <c r="CG884" i="1" s="1"/>
  <c r="CH884" i="1" s="1"/>
  <c r="CI884" i="1" s="1"/>
  <c r="CJ884" i="1" s="1"/>
  <c r="CK884" i="1" s="1"/>
  <c r="CL884" i="1" s="1"/>
  <c r="CM884" i="1" s="1"/>
  <c r="CN884" i="1" s="1"/>
  <c r="CO884" i="1" s="1"/>
  <c r="CP884" i="1" s="1"/>
  <c r="CQ884" i="1" s="1"/>
  <c r="CR884" i="1" s="1"/>
  <c r="CS884" i="1" s="1"/>
  <c r="CT884" i="1" s="1"/>
  <c r="CU884" i="1" s="1"/>
  <c r="CV884" i="1" s="1"/>
  <c r="CW884" i="1" s="1"/>
  <c r="CX884" i="1" s="1"/>
  <c r="CY884" i="1" s="1"/>
  <c r="CZ884" i="1" s="1"/>
  <c r="BQ886" i="1"/>
  <c r="BR886" i="1" s="1"/>
  <c r="BS886" i="1" s="1"/>
  <c r="BT886" i="1" s="1"/>
  <c r="BU886" i="1" s="1"/>
  <c r="BV886" i="1" s="1"/>
  <c r="BW886" i="1" s="1"/>
  <c r="BX886" i="1" s="1"/>
  <c r="BY886" i="1" s="1"/>
  <c r="BZ886" i="1" s="1"/>
  <c r="CA886" i="1" s="1"/>
  <c r="CB886" i="1" s="1"/>
  <c r="CC886" i="1" s="1"/>
  <c r="CD886" i="1" s="1"/>
  <c r="CE886" i="1" s="1"/>
  <c r="CF886" i="1" s="1"/>
  <c r="CG886" i="1" s="1"/>
  <c r="CH886" i="1" s="1"/>
  <c r="CI886" i="1" s="1"/>
  <c r="CJ886" i="1" s="1"/>
  <c r="CK886" i="1" s="1"/>
  <c r="CL886" i="1" s="1"/>
  <c r="CM886" i="1" s="1"/>
  <c r="CN886" i="1" s="1"/>
  <c r="CO886" i="1" s="1"/>
  <c r="CP886" i="1" s="1"/>
  <c r="CQ886" i="1" s="1"/>
  <c r="CR886" i="1" s="1"/>
  <c r="CS886" i="1" s="1"/>
  <c r="CT886" i="1" s="1"/>
  <c r="CU886" i="1" s="1"/>
  <c r="CV886" i="1" s="1"/>
  <c r="CW886" i="1" s="1"/>
  <c r="CX886" i="1" s="1"/>
  <c r="CY886" i="1" s="1"/>
  <c r="CZ886" i="1" s="1"/>
  <c r="BQ888" i="1"/>
  <c r="BR888" i="1" s="1"/>
  <c r="BS888" i="1" s="1"/>
  <c r="BT888" i="1" s="1"/>
  <c r="BU888" i="1" s="1"/>
  <c r="BV888" i="1" s="1"/>
  <c r="BW888" i="1" s="1"/>
  <c r="BX888" i="1" s="1"/>
  <c r="BY888" i="1" s="1"/>
  <c r="BZ888" i="1" s="1"/>
  <c r="CA888" i="1" s="1"/>
  <c r="CB888" i="1" s="1"/>
  <c r="CC888" i="1" s="1"/>
  <c r="CD888" i="1" s="1"/>
  <c r="CE888" i="1" s="1"/>
  <c r="CF888" i="1" s="1"/>
  <c r="CG888" i="1" s="1"/>
  <c r="CH888" i="1" s="1"/>
  <c r="CI888" i="1" s="1"/>
  <c r="CJ888" i="1" s="1"/>
  <c r="CK888" i="1" s="1"/>
  <c r="CL888" i="1" s="1"/>
  <c r="CM888" i="1" s="1"/>
  <c r="CN888" i="1" s="1"/>
  <c r="CO888" i="1" s="1"/>
  <c r="CP888" i="1" s="1"/>
  <c r="CQ888" i="1" s="1"/>
  <c r="CR888" i="1" s="1"/>
  <c r="CS888" i="1" s="1"/>
  <c r="CT888" i="1" s="1"/>
  <c r="CU888" i="1" s="1"/>
  <c r="CV888" i="1" s="1"/>
  <c r="CW888" i="1" s="1"/>
  <c r="CX888" i="1" s="1"/>
  <c r="CY888" i="1" s="1"/>
  <c r="CZ888" i="1" s="1"/>
  <c r="BQ898" i="1"/>
  <c r="BR898" i="1" s="1"/>
  <c r="BS898" i="1" s="1"/>
  <c r="BT898" i="1" s="1"/>
  <c r="BU898" i="1" s="1"/>
  <c r="BV898" i="1" s="1"/>
  <c r="BW898" i="1" s="1"/>
  <c r="BX898" i="1" s="1"/>
  <c r="BY898" i="1" s="1"/>
  <c r="BZ898" i="1" s="1"/>
  <c r="CA898" i="1" s="1"/>
  <c r="CB898" i="1" s="1"/>
  <c r="CC898" i="1" s="1"/>
  <c r="CD898" i="1" s="1"/>
  <c r="CE898" i="1" s="1"/>
  <c r="CF898" i="1" s="1"/>
  <c r="CG898" i="1" s="1"/>
  <c r="CH898" i="1" s="1"/>
  <c r="CI898" i="1" s="1"/>
  <c r="CJ898" i="1" s="1"/>
  <c r="CK898" i="1" s="1"/>
  <c r="CL898" i="1" s="1"/>
  <c r="CM898" i="1" s="1"/>
  <c r="CN898" i="1" s="1"/>
  <c r="CO898" i="1" s="1"/>
  <c r="CP898" i="1" s="1"/>
  <c r="CQ898" i="1" s="1"/>
  <c r="CR898" i="1" s="1"/>
  <c r="CS898" i="1" s="1"/>
  <c r="CT898" i="1" s="1"/>
  <c r="CU898" i="1" s="1"/>
  <c r="CV898" i="1" s="1"/>
  <c r="CW898" i="1" s="1"/>
  <c r="CX898" i="1" s="1"/>
  <c r="CY898" i="1" s="1"/>
  <c r="CZ898" i="1" s="1"/>
  <c r="BQ909" i="1"/>
  <c r="BR909" i="1" s="1"/>
  <c r="BS909" i="1" s="1"/>
  <c r="BT909" i="1" s="1"/>
  <c r="BU909" i="1" s="1"/>
  <c r="BV909" i="1" s="1"/>
  <c r="BW909" i="1" s="1"/>
  <c r="BX909" i="1" s="1"/>
  <c r="BY909" i="1" s="1"/>
  <c r="BZ909" i="1" s="1"/>
  <c r="CA909" i="1" s="1"/>
  <c r="CB909" i="1" s="1"/>
  <c r="CC909" i="1" s="1"/>
  <c r="CD909" i="1" s="1"/>
  <c r="CE909" i="1" s="1"/>
  <c r="CF909" i="1" s="1"/>
  <c r="CG909" i="1" s="1"/>
  <c r="CH909" i="1" s="1"/>
  <c r="CI909" i="1" s="1"/>
  <c r="CJ909" i="1" s="1"/>
  <c r="CK909" i="1" s="1"/>
  <c r="CL909" i="1" s="1"/>
  <c r="CM909" i="1" s="1"/>
  <c r="CN909" i="1" s="1"/>
  <c r="CO909" i="1" s="1"/>
  <c r="CP909" i="1" s="1"/>
  <c r="CQ909" i="1" s="1"/>
  <c r="CR909" i="1" s="1"/>
  <c r="CS909" i="1" s="1"/>
  <c r="CT909" i="1" s="1"/>
  <c r="CU909" i="1" s="1"/>
  <c r="CV909" i="1" s="1"/>
  <c r="CW909" i="1" s="1"/>
  <c r="CX909" i="1" s="1"/>
  <c r="CY909" i="1" s="1"/>
  <c r="CZ909" i="1" s="1"/>
  <c r="BQ903" i="1"/>
  <c r="BR903" i="1" s="1"/>
  <c r="BS903" i="1" s="1"/>
  <c r="BT903" i="1" s="1"/>
  <c r="BU903" i="1" s="1"/>
  <c r="BV903" i="1" s="1"/>
  <c r="BW903" i="1" s="1"/>
  <c r="BX903" i="1" s="1"/>
  <c r="BY903" i="1" s="1"/>
  <c r="BZ903" i="1" s="1"/>
  <c r="CA903" i="1" s="1"/>
  <c r="CB903" i="1" s="1"/>
  <c r="CC903" i="1" s="1"/>
  <c r="CD903" i="1" s="1"/>
  <c r="CE903" i="1" s="1"/>
  <c r="CF903" i="1" s="1"/>
  <c r="CG903" i="1" s="1"/>
  <c r="CH903" i="1" s="1"/>
  <c r="CI903" i="1" s="1"/>
  <c r="CJ903" i="1" s="1"/>
  <c r="CK903" i="1" s="1"/>
  <c r="CL903" i="1" s="1"/>
  <c r="CM903" i="1" s="1"/>
  <c r="CN903" i="1" s="1"/>
  <c r="CO903" i="1" s="1"/>
  <c r="CP903" i="1" s="1"/>
  <c r="CQ903" i="1" s="1"/>
  <c r="CR903" i="1" s="1"/>
  <c r="CS903" i="1" s="1"/>
  <c r="CT903" i="1" s="1"/>
  <c r="CU903" i="1" s="1"/>
  <c r="CV903" i="1" s="1"/>
  <c r="CW903" i="1" s="1"/>
  <c r="CX903" i="1" s="1"/>
  <c r="CY903" i="1" s="1"/>
  <c r="CZ903" i="1" s="1"/>
  <c r="BQ904" i="1"/>
  <c r="BR904" i="1" s="1"/>
  <c r="BS904" i="1" s="1"/>
  <c r="BT904" i="1" s="1"/>
  <c r="BU904" i="1" s="1"/>
  <c r="BV904" i="1" s="1"/>
  <c r="BW904" i="1" s="1"/>
  <c r="BX904" i="1" s="1"/>
  <c r="BY904" i="1" s="1"/>
  <c r="BZ904" i="1" s="1"/>
  <c r="CA904" i="1" s="1"/>
  <c r="CB904" i="1" s="1"/>
  <c r="CC904" i="1" s="1"/>
  <c r="CD904" i="1" s="1"/>
  <c r="CE904" i="1" s="1"/>
  <c r="CF904" i="1" s="1"/>
  <c r="CG904" i="1" s="1"/>
  <c r="CH904" i="1" s="1"/>
  <c r="CI904" i="1" s="1"/>
  <c r="CJ904" i="1" s="1"/>
  <c r="CK904" i="1" s="1"/>
  <c r="CL904" i="1" s="1"/>
  <c r="CM904" i="1" s="1"/>
  <c r="CN904" i="1" s="1"/>
  <c r="CO904" i="1" s="1"/>
  <c r="CP904" i="1" s="1"/>
  <c r="CQ904" i="1" s="1"/>
  <c r="CR904" i="1" s="1"/>
  <c r="CS904" i="1" s="1"/>
  <c r="CT904" i="1" s="1"/>
  <c r="CU904" i="1" s="1"/>
  <c r="CV904" i="1" s="1"/>
  <c r="CW904" i="1" s="1"/>
  <c r="CX904" i="1" s="1"/>
  <c r="CY904" i="1" s="1"/>
  <c r="CZ904" i="1" s="1"/>
  <c r="BQ908" i="1"/>
  <c r="BR908" i="1" s="1"/>
  <c r="BS908" i="1" s="1"/>
  <c r="BT908" i="1" s="1"/>
  <c r="BU908" i="1" s="1"/>
  <c r="BV908" i="1" s="1"/>
  <c r="BW908" i="1" s="1"/>
  <c r="BX908" i="1" s="1"/>
  <c r="BY908" i="1" s="1"/>
  <c r="BZ908" i="1" s="1"/>
  <c r="CA908" i="1" s="1"/>
  <c r="CB908" i="1" s="1"/>
  <c r="CC908" i="1" s="1"/>
  <c r="CD908" i="1" s="1"/>
  <c r="CE908" i="1" s="1"/>
  <c r="CF908" i="1" s="1"/>
  <c r="CG908" i="1" s="1"/>
  <c r="CH908" i="1" s="1"/>
  <c r="CI908" i="1" s="1"/>
  <c r="CJ908" i="1" s="1"/>
  <c r="CK908" i="1" s="1"/>
  <c r="CL908" i="1" s="1"/>
  <c r="CM908" i="1" s="1"/>
  <c r="CN908" i="1" s="1"/>
  <c r="CO908" i="1" s="1"/>
  <c r="CP908" i="1" s="1"/>
  <c r="CQ908" i="1" s="1"/>
  <c r="CR908" i="1" s="1"/>
  <c r="CS908" i="1" s="1"/>
  <c r="CT908" i="1" s="1"/>
  <c r="CU908" i="1" s="1"/>
  <c r="CV908" i="1" s="1"/>
  <c r="CW908" i="1" s="1"/>
  <c r="CX908" i="1" s="1"/>
  <c r="CY908" i="1" s="1"/>
  <c r="CZ908" i="1" s="1"/>
  <c r="AH10" i="2" l="1"/>
  <c r="AG11" i="2"/>
  <c r="AH11" i="2" s="1"/>
  <c r="AF12" i="2"/>
  <c r="AK9" i="2"/>
  <c r="H44" i="4"/>
  <c r="G44" i="1" s="1"/>
  <c r="H43" i="4"/>
  <c r="G43" i="1" s="1"/>
  <c r="AC685" i="1"/>
  <c r="AC653" i="1"/>
  <c r="AC621" i="1"/>
  <c r="AC674" i="1"/>
  <c r="AC597" i="1"/>
  <c r="AC572" i="1"/>
  <c r="AC609" i="1"/>
  <c r="AC580" i="1"/>
  <c r="AC639" i="1"/>
  <c r="AC589" i="1"/>
  <c r="AC562" i="1"/>
  <c r="AC678" i="1"/>
  <c r="AC602" i="1"/>
  <c r="AC549" i="1"/>
  <c r="AC526" i="1"/>
  <c r="AC502" i="1"/>
  <c r="AC570" i="1"/>
  <c r="AC671" i="1"/>
  <c r="AC682" i="1"/>
  <c r="AC665" i="1"/>
  <c r="AC633" i="1"/>
  <c r="AC575" i="1"/>
  <c r="AC655" i="1"/>
  <c r="AC586" i="1"/>
  <c r="AC537" i="1"/>
  <c r="AC582" i="1"/>
  <c r="AC600" i="1"/>
  <c r="AC583" i="1"/>
  <c r="AC587" i="1"/>
  <c r="AC520" i="1"/>
  <c r="AC506" i="1"/>
  <c r="AC503" i="1"/>
  <c r="AC644" i="1"/>
  <c r="AC676" i="1"/>
  <c r="AC669" i="1"/>
  <c r="AC637" i="1"/>
  <c r="AC533" i="1"/>
  <c r="AC585" i="1"/>
  <c r="AC596" i="1"/>
  <c r="AC593" i="1"/>
  <c r="AC565" i="1"/>
  <c r="AC604" i="1"/>
  <c r="AC538" i="1"/>
  <c r="AC564" i="1"/>
  <c r="AC601" i="1"/>
  <c r="AC576" i="1"/>
  <c r="AC574" i="1"/>
  <c r="AC541" i="1"/>
  <c r="AC590" i="1"/>
  <c r="AC516" i="1"/>
  <c r="AC510" i="1"/>
  <c r="AC656" i="1"/>
  <c r="AC624" i="1"/>
  <c r="AC606" i="1"/>
  <c r="AC620" i="1"/>
  <c r="AC649" i="1"/>
  <c r="AC561" i="1"/>
  <c r="AC645" i="1"/>
  <c r="AC623" i="1"/>
  <c r="AC599" i="1"/>
  <c r="AC613" i="1"/>
  <c r="AC555" i="1"/>
  <c r="AC658" i="1"/>
  <c r="AC577" i="1"/>
  <c r="AC524" i="1"/>
  <c r="AC588" i="1"/>
  <c r="AC518" i="1"/>
  <c r="AC556" i="1"/>
  <c r="AC573" i="1"/>
  <c r="AC531" i="1"/>
  <c r="AC542" i="1"/>
  <c r="AC522" i="1"/>
  <c r="AC509" i="1"/>
  <c r="BR683" i="1"/>
  <c r="BS683" i="1" s="1"/>
  <c r="BT683" i="1" s="1"/>
  <c r="BU683" i="1" s="1"/>
  <c r="BV683" i="1" s="1"/>
  <c r="BW683" i="1" s="1"/>
  <c r="BX683" i="1" s="1"/>
  <c r="BY683" i="1" s="1"/>
  <c r="BZ683" i="1" s="1"/>
  <c r="CA683" i="1" s="1"/>
  <c r="CB683" i="1" s="1"/>
  <c r="CC683" i="1" s="1"/>
  <c r="CD683" i="1" s="1"/>
  <c r="CE683" i="1" s="1"/>
  <c r="CF683" i="1" s="1"/>
  <c r="CG683" i="1" s="1"/>
  <c r="CH683" i="1" s="1"/>
  <c r="CI683" i="1" s="1"/>
  <c r="CJ683" i="1" s="1"/>
  <c r="CK683" i="1" s="1"/>
  <c r="CL683" i="1" s="1"/>
  <c r="CM683" i="1" s="1"/>
  <c r="CN683" i="1" s="1"/>
  <c r="CO683" i="1" s="1"/>
  <c r="CP683" i="1" s="1"/>
  <c r="CQ683" i="1" s="1"/>
  <c r="CR683" i="1" s="1"/>
  <c r="CS683" i="1" s="1"/>
  <c r="CT683" i="1" s="1"/>
  <c r="CU683" i="1" s="1"/>
  <c r="CV683" i="1" s="1"/>
  <c r="CW683" i="1" s="1"/>
  <c r="CX683" i="1" s="1"/>
  <c r="CY683" i="1" s="1"/>
  <c r="CZ683" i="1" s="1"/>
  <c r="BU689" i="1"/>
  <c r="BV689" i="1" s="1"/>
  <c r="BW689" i="1" s="1"/>
  <c r="BX689" i="1" s="1"/>
  <c r="BY689" i="1" s="1"/>
  <c r="BZ689" i="1" s="1"/>
  <c r="CA689" i="1" s="1"/>
  <c r="CB689" i="1" s="1"/>
  <c r="CC689" i="1" s="1"/>
  <c r="CD689" i="1" s="1"/>
  <c r="CE689" i="1" s="1"/>
  <c r="CF689" i="1" s="1"/>
  <c r="CG689" i="1" s="1"/>
  <c r="CH689" i="1" s="1"/>
  <c r="CI689" i="1" s="1"/>
  <c r="CJ689" i="1" s="1"/>
  <c r="CK689" i="1" s="1"/>
  <c r="CL689" i="1" s="1"/>
  <c r="CM689" i="1" s="1"/>
  <c r="CN689" i="1" s="1"/>
  <c r="CO689" i="1" s="1"/>
  <c r="CP689" i="1" s="1"/>
  <c r="CQ689" i="1" s="1"/>
  <c r="CR689" i="1" s="1"/>
  <c r="CS689" i="1" s="1"/>
  <c r="CT689" i="1" s="1"/>
  <c r="CU689" i="1" s="1"/>
  <c r="CV689" i="1" s="1"/>
  <c r="CW689" i="1" s="1"/>
  <c r="CX689" i="1" s="1"/>
  <c r="CY689" i="1" s="1"/>
  <c r="CZ689" i="1" s="1"/>
  <c r="BR687" i="1"/>
  <c r="BS687" i="1" s="1"/>
  <c r="BT687" i="1" s="1"/>
  <c r="BU687" i="1" s="1"/>
  <c r="BV687" i="1" s="1"/>
  <c r="BW687" i="1" s="1"/>
  <c r="BX687" i="1" s="1"/>
  <c r="BY687" i="1" s="1"/>
  <c r="BZ687" i="1" s="1"/>
  <c r="CA687" i="1" s="1"/>
  <c r="CB687" i="1" s="1"/>
  <c r="CC687" i="1" s="1"/>
  <c r="CD687" i="1" s="1"/>
  <c r="CE687" i="1" s="1"/>
  <c r="CF687" i="1" s="1"/>
  <c r="CG687" i="1" s="1"/>
  <c r="CH687" i="1" s="1"/>
  <c r="CI687" i="1" s="1"/>
  <c r="CJ687" i="1" s="1"/>
  <c r="CK687" i="1" s="1"/>
  <c r="CL687" i="1" s="1"/>
  <c r="CM687" i="1" s="1"/>
  <c r="CN687" i="1" s="1"/>
  <c r="CO687" i="1" s="1"/>
  <c r="CP687" i="1" s="1"/>
  <c r="CQ687" i="1" s="1"/>
  <c r="CR687" i="1" s="1"/>
  <c r="CS687" i="1" s="1"/>
  <c r="CT687" i="1" s="1"/>
  <c r="CU687" i="1" s="1"/>
  <c r="CV687" i="1" s="1"/>
  <c r="CW687" i="1" s="1"/>
  <c r="CX687" i="1" s="1"/>
  <c r="CY687" i="1" s="1"/>
  <c r="CZ687" i="1" s="1"/>
  <c r="BY679" i="1"/>
  <c r="BZ679" i="1" s="1"/>
  <c r="CA679" i="1" s="1"/>
  <c r="CB679" i="1" s="1"/>
  <c r="CC679" i="1" s="1"/>
  <c r="CD679" i="1" s="1"/>
  <c r="CE679" i="1" s="1"/>
  <c r="CF679" i="1" s="1"/>
  <c r="CG679" i="1" s="1"/>
  <c r="CH679" i="1" s="1"/>
  <c r="CI679" i="1" s="1"/>
  <c r="CJ679" i="1" s="1"/>
  <c r="CK679" i="1" s="1"/>
  <c r="CL679" i="1" s="1"/>
  <c r="CM679" i="1" s="1"/>
  <c r="CN679" i="1" s="1"/>
  <c r="CO679" i="1" s="1"/>
  <c r="CP679" i="1" s="1"/>
  <c r="CQ679" i="1" s="1"/>
  <c r="CR679" i="1" s="1"/>
  <c r="CS679" i="1" s="1"/>
  <c r="CT679" i="1" s="1"/>
  <c r="CU679" i="1" s="1"/>
  <c r="CV679" i="1" s="1"/>
  <c r="CW679" i="1" s="1"/>
  <c r="CX679" i="1" s="1"/>
  <c r="CY679" i="1" s="1"/>
  <c r="CZ679" i="1" s="1"/>
  <c r="AC679" i="1"/>
  <c r="BS667" i="1"/>
  <c r="BT667" i="1" s="1"/>
  <c r="BU667" i="1" s="1"/>
  <c r="BV667" i="1" s="1"/>
  <c r="BW667" i="1" s="1"/>
  <c r="BX667" i="1" s="1"/>
  <c r="BY667" i="1" s="1"/>
  <c r="BZ667" i="1" s="1"/>
  <c r="CA667" i="1" s="1"/>
  <c r="CB667" i="1" s="1"/>
  <c r="CC667" i="1" s="1"/>
  <c r="CD667" i="1" s="1"/>
  <c r="CE667" i="1" s="1"/>
  <c r="CF667" i="1" s="1"/>
  <c r="CG667" i="1" s="1"/>
  <c r="CH667" i="1" s="1"/>
  <c r="CI667" i="1" s="1"/>
  <c r="CJ667" i="1" s="1"/>
  <c r="CK667" i="1" s="1"/>
  <c r="CL667" i="1" s="1"/>
  <c r="CM667" i="1" s="1"/>
  <c r="CN667" i="1" s="1"/>
  <c r="CO667" i="1" s="1"/>
  <c r="CP667" i="1" s="1"/>
  <c r="CQ667" i="1" s="1"/>
  <c r="CR667" i="1" s="1"/>
  <c r="CS667" i="1" s="1"/>
  <c r="CT667" i="1" s="1"/>
  <c r="CU667" i="1" s="1"/>
  <c r="CV667" i="1" s="1"/>
  <c r="CW667" i="1" s="1"/>
  <c r="CX667" i="1" s="1"/>
  <c r="CY667" i="1" s="1"/>
  <c r="CZ667" i="1" s="1"/>
  <c r="BS651" i="1"/>
  <c r="BT651" i="1" s="1"/>
  <c r="BU651" i="1" s="1"/>
  <c r="BV651" i="1" s="1"/>
  <c r="BW651" i="1" s="1"/>
  <c r="BX651" i="1" s="1"/>
  <c r="BY651" i="1" s="1"/>
  <c r="BZ651" i="1" s="1"/>
  <c r="CA651" i="1" s="1"/>
  <c r="CB651" i="1" s="1"/>
  <c r="CC651" i="1" s="1"/>
  <c r="CD651" i="1" s="1"/>
  <c r="CE651" i="1" s="1"/>
  <c r="CF651" i="1" s="1"/>
  <c r="CG651" i="1" s="1"/>
  <c r="CH651" i="1" s="1"/>
  <c r="CI651" i="1" s="1"/>
  <c r="CJ651" i="1" s="1"/>
  <c r="CK651" i="1" s="1"/>
  <c r="CL651" i="1" s="1"/>
  <c r="CM651" i="1" s="1"/>
  <c r="CN651" i="1" s="1"/>
  <c r="CO651" i="1" s="1"/>
  <c r="CP651" i="1" s="1"/>
  <c r="CQ651" i="1" s="1"/>
  <c r="CR651" i="1" s="1"/>
  <c r="CS651" i="1" s="1"/>
  <c r="CT651" i="1" s="1"/>
  <c r="CU651" i="1" s="1"/>
  <c r="CV651" i="1" s="1"/>
  <c r="CW651" i="1" s="1"/>
  <c r="CX651" i="1" s="1"/>
  <c r="CY651" i="1" s="1"/>
  <c r="CZ651" i="1" s="1"/>
  <c r="AC651" i="1"/>
  <c r="BS635" i="1"/>
  <c r="BT635" i="1" s="1"/>
  <c r="BU635" i="1" s="1"/>
  <c r="BV635" i="1" s="1"/>
  <c r="BW635" i="1" s="1"/>
  <c r="BX635" i="1" s="1"/>
  <c r="BY635" i="1" s="1"/>
  <c r="BZ635" i="1" s="1"/>
  <c r="CA635" i="1" s="1"/>
  <c r="CB635" i="1" s="1"/>
  <c r="CC635" i="1" s="1"/>
  <c r="CD635" i="1" s="1"/>
  <c r="CE635" i="1" s="1"/>
  <c r="CF635" i="1" s="1"/>
  <c r="CG635" i="1" s="1"/>
  <c r="CH635" i="1" s="1"/>
  <c r="CI635" i="1" s="1"/>
  <c r="CJ635" i="1" s="1"/>
  <c r="CK635" i="1" s="1"/>
  <c r="CL635" i="1" s="1"/>
  <c r="CM635" i="1" s="1"/>
  <c r="CN635" i="1" s="1"/>
  <c r="CO635" i="1" s="1"/>
  <c r="CP635" i="1" s="1"/>
  <c r="CQ635" i="1" s="1"/>
  <c r="CR635" i="1" s="1"/>
  <c r="CS635" i="1" s="1"/>
  <c r="CT635" i="1" s="1"/>
  <c r="CU635" i="1" s="1"/>
  <c r="CV635" i="1" s="1"/>
  <c r="CW635" i="1" s="1"/>
  <c r="CX635" i="1" s="1"/>
  <c r="CY635" i="1" s="1"/>
  <c r="CZ635" i="1" s="1"/>
  <c r="BT659" i="1"/>
  <c r="BU659" i="1" s="1"/>
  <c r="BV659" i="1" s="1"/>
  <c r="BW659" i="1" s="1"/>
  <c r="BX659" i="1" s="1"/>
  <c r="BY659" i="1" s="1"/>
  <c r="BZ659" i="1" s="1"/>
  <c r="CA659" i="1" s="1"/>
  <c r="CB659" i="1" s="1"/>
  <c r="CC659" i="1" s="1"/>
  <c r="CD659" i="1" s="1"/>
  <c r="CE659" i="1" s="1"/>
  <c r="CF659" i="1" s="1"/>
  <c r="CG659" i="1" s="1"/>
  <c r="CH659" i="1" s="1"/>
  <c r="CI659" i="1" s="1"/>
  <c r="CJ659" i="1" s="1"/>
  <c r="CK659" i="1" s="1"/>
  <c r="CL659" i="1" s="1"/>
  <c r="CM659" i="1" s="1"/>
  <c r="CN659" i="1" s="1"/>
  <c r="CO659" i="1" s="1"/>
  <c r="CP659" i="1" s="1"/>
  <c r="CQ659" i="1" s="1"/>
  <c r="CR659" i="1" s="1"/>
  <c r="CS659" i="1" s="1"/>
  <c r="CT659" i="1" s="1"/>
  <c r="CU659" i="1" s="1"/>
  <c r="CV659" i="1" s="1"/>
  <c r="CW659" i="1" s="1"/>
  <c r="CX659" i="1" s="1"/>
  <c r="CY659" i="1" s="1"/>
  <c r="CZ659" i="1" s="1"/>
  <c r="AC659" i="1"/>
  <c r="BT643" i="1"/>
  <c r="BU643" i="1" s="1"/>
  <c r="BV643" i="1" s="1"/>
  <c r="BW643" i="1" s="1"/>
  <c r="BX643" i="1" s="1"/>
  <c r="BY643" i="1" s="1"/>
  <c r="BZ643" i="1" s="1"/>
  <c r="CA643" i="1" s="1"/>
  <c r="CB643" i="1" s="1"/>
  <c r="CC643" i="1" s="1"/>
  <c r="CD643" i="1" s="1"/>
  <c r="CE643" i="1" s="1"/>
  <c r="CF643" i="1" s="1"/>
  <c r="CG643" i="1" s="1"/>
  <c r="CH643" i="1" s="1"/>
  <c r="CI643" i="1" s="1"/>
  <c r="CJ643" i="1" s="1"/>
  <c r="CK643" i="1" s="1"/>
  <c r="CL643" i="1" s="1"/>
  <c r="CM643" i="1" s="1"/>
  <c r="CN643" i="1" s="1"/>
  <c r="CO643" i="1" s="1"/>
  <c r="CP643" i="1" s="1"/>
  <c r="CQ643" i="1" s="1"/>
  <c r="CR643" i="1" s="1"/>
  <c r="CS643" i="1" s="1"/>
  <c r="CT643" i="1" s="1"/>
  <c r="CU643" i="1" s="1"/>
  <c r="CV643" i="1" s="1"/>
  <c r="CW643" i="1" s="1"/>
  <c r="CX643" i="1" s="1"/>
  <c r="CY643" i="1" s="1"/>
  <c r="CZ643" i="1" s="1"/>
  <c r="BT627" i="1"/>
  <c r="BU627" i="1" s="1"/>
  <c r="BV627" i="1" s="1"/>
  <c r="BW627" i="1" s="1"/>
  <c r="BX627" i="1" s="1"/>
  <c r="BY627" i="1" s="1"/>
  <c r="BZ627" i="1" s="1"/>
  <c r="CA627" i="1" s="1"/>
  <c r="CB627" i="1" s="1"/>
  <c r="CC627" i="1" s="1"/>
  <c r="CD627" i="1" s="1"/>
  <c r="CE627" i="1" s="1"/>
  <c r="CF627" i="1" s="1"/>
  <c r="CG627" i="1" s="1"/>
  <c r="CH627" i="1" s="1"/>
  <c r="CI627" i="1" s="1"/>
  <c r="CJ627" i="1" s="1"/>
  <c r="CK627" i="1" s="1"/>
  <c r="CL627" i="1" s="1"/>
  <c r="CM627" i="1" s="1"/>
  <c r="CN627" i="1" s="1"/>
  <c r="CO627" i="1" s="1"/>
  <c r="CP627" i="1" s="1"/>
  <c r="CQ627" i="1" s="1"/>
  <c r="CR627" i="1" s="1"/>
  <c r="CS627" i="1" s="1"/>
  <c r="CT627" i="1" s="1"/>
  <c r="CU627" i="1" s="1"/>
  <c r="CV627" i="1" s="1"/>
  <c r="CW627" i="1" s="1"/>
  <c r="CX627" i="1" s="1"/>
  <c r="CY627" i="1" s="1"/>
  <c r="CZ627" i="1" s="1"/>
  <c r="AC627" i="1"/>
  <c r="BY654" i="1"/>
  <c r="BZ654" i="1" s="1"/>
  <c r="CA654" i="1" s="1"/>
  <c r="CB654" i="1" s="1"/>
  <c r="CC654" i="1" s="1"/>
  <c r="CD654" i="1" s="1"/>
  <c r="CE654" i="1" s="1"/>
  <c r="CF654" i="1" s="1"/>
  <c r="CG654" i="1" s="1"/>
  <c r="CH654" i="1" s="1"/>
  <c r="CI654" i="1" s="1"/>
  <c r="CJ654" i="1" s="1"/>
  <c r="CK654" i="1" s="1"/>
  <c r="CL654" i="1" s="1"/>
  <c r="CM654" i="1" s="1"/>
  <c r="CN654" i="1" s="1"/>
  <c r="CO654" i="1" s="1"/>
  <c r="CP654" i="1" s="1"/>
  <c r="CQ654" i="1" s="1"/>
  <c r="CR654" i="1" s="1"/>
  <c r="CS654" i="1" s="1"/>
  <c r="CT654" i="1" s="1"/>
  <c r="CU654" i="1" s="1"/>
  <c r="CV654" i="1" s="1"/>
  <c r="CW654" i="1" s="1"/>
  <c r="CX654" i="1" s="1"/>
  <c r="CY654" i="1" s="1"/>
  <c r="CZ654" i="1" s="1"/>
  <c r="BT579" i="1"/>
  <c r="BU579" i="1" s="1"/>
  <c r="BV579" i="1" s="1"/>
  <c r="BW579" i="1" s="1"/>
  <c r="BX579" i="1" s="1"/>
  <c r="BY579" i="1" s="1"/>
  <c r="BZ579" i="1" s="1"/>
  <c r="CA579" i="1" s="1"/>
  <c r="CB579" i="1" s="1"/>
  <c r="CC579" i="1" s="1"/>
  <c r="CD579" i="1" s="1"/>
  <c r="CE579" i="1" s="1"/>
  <c r="CF579" i="1" s="1"/>
  <c r="CG579" i="1" s="1"/>
  <c r="CH579" i="1" s="1"/>
  <c r="CI579" i="1" s="1"/>
  <c r="CJ579" i="1" s="1"/>
  <c r="CK579" i="1" s="1"/>
  <c r="CL579" i="1" s="1"/>
  <c r="CM579" i="1" s="1"/>
  <c r="CN579" i="1" s="1"/>
  <c r="CO579" i="1" s="1"/>
  <c r="CP579" i="1" s="1"/>
  <c r="CQ579" i="1" s="1"/>
  <c r="CR579" i="1" s="1"/>
  <c r="CS579" i="1" s="1"/>
  <c r="CT579" i="1" s="1"/>
  <c r="CU579" i="1" s="1"/>
  <c r="CV579" i="1" s="1"/>
  <c r="CW579" i="1" s="1"/>
  <c r="CX579" i="1" s="1"/>
  <c r="CY579" i="1" s="1"/>
  <c r="CZ579" i="1" s="1"/>
  <c r="AC579" i="1"/>
  <c r="BS619" i="1"/>
  <c r="BT619" i="1" s="1"/>
  <c r="BU619" i="1" s="1"/>
  <c r="BV619" i="1" s="1"/>
  <c r="BW619" i="1" s="1"/>
  <c r="BX619" i="1" s="1"/>
  <c r="BY619" i="1" s="1"/>
  <c r="BZ619" i="1" s="1"/>
  <c r="CA619" i="1" s="1"/>
  <c r="CB619" i="1" s="1"/>
  <c r="CC619" i="1" s="1"/>
  <c r="CD619" i="1" s="1"/>
  <c r="CE619" i="1" s="1"/>
  <c r="CF619" i="1" s="1"/>
  <c r="CG619" i="1" s="1"/>
  <c r="CH619" i="1" s="1"/>
  <c r="CI619" i="1" s="1"/>
  <c r="CJ619" i="1" s="1"/>
  <c r="CK619" i="1" s="1"/>
  <c r="CL619" i="1" s="1"/>
  <c r="CM619" i="1" s="1"/>
  <c r="CN619" i="1" s="1"/>
  <c r="CO619" i="1" s="1"/>
  <c r="CP619" i="1" s="1"/>
  <c r="CQ619" i="1" s="1"/>
  <c r="CR619" i="1" s="1"/>
  <c r="CS619" i="1" s="1"/>
  <c r="CT619" i="1" s="1"/>
  <c r="CU619" i="1" s="1"/>
  <c r="CV619" i="1" s="1"/>
  <c r="CW619" i="1" s="1"/>
  <c r="CX619" i="1" s="1"/>
  <c r="CY619" i="1" s="1"/>
  <c r="CZ619" i="1" s="1"/>
  <c r="BS603" i="1"/>
  <c r="BT603" i="1" s="1"/>
  <c r="BU603" i="1" s="1"/>
  <c r="BV603" i="1" s="1"/>
  <c r="BW603" i="1" s="1"/>
  <c r="BX603" i="1" s="1"/>
  <c r="BY603" i="1" s="1"/>
  <c r="BZ603" i="1" s="1"/>
  <c r="CA603" i="1" s="1"/>
  <c r="CB603" i="1" s="1"/>
  <c r="CC603" i="1" s="1"/>
  <c r="CD603" i="1" s="1"/>
  <c r="CE603" i="1" s="1"/>
  <c r="CF603" i="1" s="1"/>
  <c r="CG603" i="1" s="1"/>
  <c r="CH603" i="1" s="1"/>
  <c r="CI603" i="1" s="1"/>
  <c r="CJ603" i="1" s="1"/>
  <c r="CK603" i="1" s="1"/>
  <c r="CL603" i="1" s="1"/>
  <c r="CM603" i="1" s="1"/>
  <c r="CN603" i="1" s="1"/>
  <c r="CO603" i="1" s="1"/>
  <c r="CP603" i="1" s="1"/>
  <c r="CQ603" i="1" s="1"/>
  <c r="CR603" i="1" s="1"/>
  <c r="CS603" i="1" s="1"/>
  <c r="CT603" i="1" s="1"/>
  <c r="CU603" i="1" s="1"/>
  <c r="CV603" i="1" s="1"/>
  <c r="CW603" i="1" s="1"/>
  <c r="CX603" i="1" s="1"/>
  <c r="CY603" i="1" s="1"/>
  <c r="CZ603" i="1" s="1"/>
  <c r="AC603" i="1"/>
  <c r="BS539" i="1"/>
  <c r="BT539" i="1" s="1"/>
  <c r="BU539" i="1" s="1"/>
  <c r="BV539" i="1" s="1"/>
  <c r="BW539" i="1" s="1"/>
  <c r="BX539" i="1" s="1"/>
  <c r="BY539" i="1" s="1"/>
  <c r="BZ539" i="1" s="1"/>
  <c r="CA539" i="1" s="1"/>
  <c r="CB539" i="1" s="1"/>
  <c r="CC539" i="1" s="1"/>
  <c r="CD539" i="1" s="1"/>
  <c r="CE539" i="1" s="1"/>
  <c r="CF539" i="1" s="1"/>
  <c r="CG539" i="1" s="1"/>
  <c r="CH539" i="1" s="1"/>
  <c r="CI539" i="1" s="1"/>
  <c r="CJ539" i="1" s="1"/>
  <c r="CK539" i="1" s="1"/>
  <c r="CL539" i="1" s="1"/>
  <c r="CM539" i="1" s="1"/>
  <c r="CN539" i="1" s="1"/>
  <c r="CO539" i="1" s="1"/>
  <c r="CP539" i="1" s="1"/>
  <c r="CQ539" i="1" s="1"/>
  <c r="CR539" i="1" s="1"/>
  <c r="CS539" i="1" s="1"/>
  <c r="CT539" i="1" s="1"/>
  <c r="CU539" i="1" s="1"/>
  <c r="CV539" i="1" s="1"/>
  <c r="CW539" i="1" s="1"/>
  <c r="CX539" i="1" s="1"/>
  <c r="CY539" i="1" s="1"/>
  <c r="CZ539" i="1" s="1"/>
  <c r="BS563" i="1"/>
  <c r="BT563" i="1" s="1"/>
  <c r="BU563" i="1" s="1"/>
  <c r="BV563" i="1" s="1"/>
  <c r="BW563" i="1" s="1"/>
  <c r="BX563" i="1" s="1"/>
  <c r="BY563" i="1" s="1"/>
  <c r="BZ563" i="1" s="1"/>
  <c r="CA563" i="1" s="1"/>
  <c r="CB563" i="1" s="1"/>
  <c r="CC563" i="1" s="1"/>
  <c r="CD563" i="1" s="1"/>
  <c r="CE563" i="1" s="1"/>
  <c r="CF563" i="1" s="1"/>
  <c r="CG563" i="1" s="1"/>
  <c r="CH563" i="1" s="1"/>
  <c r="CI563" i="1" s="1"/>
  <c r="CJ563" i="1" s="1"/>
  <c r="CK563" i="1" s="1"/>
  <c r="CL563" i="1" s="1"/>
  <c r="CM563" i="1" s="1"/>
  <c r="CN563" i="1" s="1"/>
  <c r="CO563" i="1" s="1"/>
  <c r="CP563" i="1" s="1"/>
  <c r="CQ563" i="1" s="1"/>
  <c r="CR563" i="1" s="1"/>
  <c r="CS563" i="1" s="1"/>
  <c r="CT563" i="1" s="1"/>
  <c r="CU563" i="1" s="1"/>
  <c r="CV563" i="1" s="1"/>
  <c r="CW563" i="1" s="1"/>
  <c r="CX563" i="1" s="1"/>
  <c r="CY563" i="1" s="1"/>
  <c r="CZ563" i="1" s="1"/>
  <c r="AC563" i="1"/>
  <c r="BS611" i="1"/>
  <c r="BT611" i="1" s="1"/>
  <c r="BU611" i="1" s="1"/>
  <c r="BV611" i="1" s="1"/>
  <c r="BW611" i="1" s="1"/>
  <c r="BX611" i="1" s="1"/>
  <c r="BY611" i="1" s="1"/>
  <c r="BZ611" i="1" s="1"/>
  <c r="CA611" i="1" s="1"/>
  <c r="CB611" i="1" s="1"/>
  <c r="CC611" i="1" s="1"/>
  <c r="CD611" i="1" s="1"/>
  <c r="CE611" i="1" s="1"/>
  <c r="CF611" i="1" s="1"/>
  <c r="CG611" i="1" s="1"/>
  <c r="CH611" i="1" s="1"/>
  <c r="CI611" i="1" s="1"/>
  <c r="CJ611" i="1" s="1"/>
  <c r="CK611" i="1" s="1"/>
  <c r="CL611" i="1" s="1"/>
  <c r="CM611" i="1" s="1"/>
  <c r="CN611" i="1" s="1"/>
  <c r="CO611" i="1" s="1"/>
  <c r="CP611" i="1" s="1"/>
  <c r="CQ611" i="1" s="1"/>
  <c r="CR611" i="1" s="1"/>
  <c r="CS611" i="1" s="1"/>
  <c r="CT611" i="1" s="1"/>
  <c r="CU611" i="1" s="1"/>
  <c r="CV611" i="1" s="1"/>
  <c r="CW611" i="1" s="1"/>
  <c r="CX611" i="1" s="1"/>
  <c r="CY611" i="1" s="1"/>
  <c r="CZ611" i="1" s="1"/>
  <c r="BS547" i="1"/>
  <c r="BT547" i="1" s="1"/>
  <c r="BU547" i="1" s="1"/>
  <c r="BV547" i="1" s="1"/>
  <c r="BW547" i="1" s="1"/>
  <c r="BX547" i="1" s="1"/>
  <c r="BY547" i="1" s="1"/>
  <c r="BZ547" i="1" s="1"/>
  <c r="CA547" i="1" s="1"/>
  <c r="CB547" i="1" s="1"/>
  <c r="CC547" i="1" s="1"/>
  <c r="CD547" i="1" s="1"/>
  <c r="CE547" i="1" s="1"/>
  <c r="CF547" i="1" s="1"/>
  <c r="CG547" i="1" s="1"/>
  <c r="CH547" i="1" s="1"/>
  <c r="CI547" i="1" s="1"/>
  <c r="CJ547" i="1" s="1"/>
  <c r="CK547" i="1" s="1"/>
  <c r="CL547" i="1" s="1"/>
  <c r="CM547" i="1" s="1"/>
  <c r="CN547" i="1" s="1"/>
  <c r="CO547" i="1" s="1"/>
  <c r="CP547" i="1" s="1"/>
  <c r="CQ547" i="1" s="1"/>
  <c r="CR547" i="1" s="1"/>
  <c r="CS547" i="1" s="1"/>
  <c r="CT547" i="1" s="1"/>
  <c r="CU547" i="1" s="1"/>
  <c r="CV547" i="1" s="1"/>
  <c r="CW547" i="1" s="1"/>
  <c r="CX547" i="1" s="1"/>
  <c r="CY547" i="1" s="1"/>
  <c r="CZ547" i="1" s="1"/>
  <c r="AC547" i="1"/>
  <c r="BT530" i="1"/>
  <c r="BU530" i="1" s="1"/>
  <c r="BV530" i="1" s="1"/>
  <c r="BW530" i="1" s="1"/>
  <c r="BX530" i="1" s="1"/>
  <c r="BY530" i="1" s="1"/>
  <c r="BZ530" i="1" s="1"/>
  <c r="CA530" i="1" s="1"/>
  <c r="CB530" i="1" s="1"/>
  <c r="CC530" i="1" s="1"/>
  <c r="CD530" i="1" s="1"/>
  <c r="CE530" i="1" s="1"/>
  <c r="CF530" i="1" s="1"/>
  <c r="CG530" i="1" s="1"/>
  <c r="CH530" i="1" s="1"/>
  <c r="CI530" i="1" s="1"/>
  <c r="CJ530" i="1" s="1"/>
  <c r="CK530" i="1" s="1"/>
  <c r="CL530" i="1" s="1"/>
  <c r="CM530" i="1" s="1"/>
  <c r="CN530" i="1" s="1"/>
  <c r="CO530" i="1" s="1"/>
  <c r="CP530" i="1" s="1"/>
  <c r="CQ530" i="1" s="1"/>
  <c r="CR530" i="1" s="1"/>
  <c r="CS530" i="1" s="1"/>
  <c r="CT530" i="1" s="1"/>
  <c r="CU530" i="1" s="1"/>
  <c r="CV530" i="1" s="1"/>
  <c r="CW530" i="1" s="1"/>
  <c r="CX530" i="1" s="1"/>
  <c r="CY530" i="1" s="1"/>
  <c r="CZ530" i="1" s="1"/>
  <c r="BT554" i="1"/>
  <c r="BU554" i="1" s="1"/>
  <c r="BV554" i="1" s="1"/>
  <c r="BW554" i="1" s="1"/>
  <c r="BX554" i="1" s="1"/>
  <c r="BY554" i="1" s="1"/>
  <c r="BZ554" i="1" s="1"/>
  <c r="CA554" i="1" s="1"/>
  <c r="CB554" i="1" s="1"/>
  <c r="CC554" i="1" s="1"/>
  <c r="CD554" i="1" s="1"/>
  <c r="CE554" i="1" s="1"/>
  <c r="CF554" i="1" s="1"/>
  <c r="CG554" i="1" s="1"/>
  <c r="CH554" i="1" s="1"/>
  <c r="CI554" i="1" s="1"/>
  <c r="CJ554" i="1" s="1"/>
  <c r="CK554" i="1" s="1"/>
  <c r="CL554" i="1" s="1"/>
  <c r="CM554" i="1" s="1"/>
  <c r="CN554" i="1" s="1"/>
  <c r="CO554" i="1" s="1"/>
  <c r="CP554" i="1" s="1"/>
  <c r="CQ554" i="1" s="1"/>
  <c r="CR554" i="1" s="1"/>
  <c r="CS554" i="1" s="1"/>
  <c r="CT554" i="1" s="1"/>
  <c r="CU554" i="1" s="1"/>
  <c r="CV554" i="1" s="1"/>
  <c r="CW554" i="1" s="1"/>
  <c r="CX554" i="1" s="1"/>
  <c r="CY554" i="1" s="1"/>
  <c r="CZ554" i="1" s="1"/>
  <c r="AC554" i="1"/>
  <c r="BS523" i="1"/>
  <c r="BT523" i="1" s="1"/>
  <c r="BU523" i="1" s="1"/>
  <c r="BV523" i="1" s="1"/>
  <c r="BW523" i="1" s="1"/>
  <c r="BX523" i="1" s="1"/>
  <c r="BY523" i="1" s="1"/>
  <c r="BZ523" i="1" s="1"/>
  <c r="CA523" i="1" s="1"/>
  <c r="CB523" i="1" s="1"/>
  <c r="CC523" i="1" s="1"/>
  <c r="CD523" i="1" s="1"/>
  <c r="CE523" i="1" s="1"/>
  <c r="CF523" i="1" s="1"/>
  <c r="CG523" i="1" s="1"/>
  <c r="CH523" i="1" s="1"/>
  <c r="CI523" i="1" s="1"/>
  <c r="CJ523" i="1" s="1"/>
  <c r="CK523" i="1" s="1"/>
  <c r="CL523" i="1" s="1"/>
  <c r="CM523" i="1" s="1"/>
  <c r="CN523" i="1" s="1"/>
  <c r="CO523" i="1" s="1"/>
  <c r="CP523" i="1" s="1"/>
  <c r="CQ523" i="1" s="1"/>
  <c r="CR523" i="1" s="1"/>
  <c r="CS523" i="1" s="1"/>
  <c r="CT523" i="1" s="1"/>
  <c r="CU523" i="1" s="1"/>
  <c r="CV523" i="1" s="1"/>
  <c r="CW523" i="1" s="1"/>
  <c r="CX523" i="1" s="1"/>
  <c r="CY523" i="1" s="1"/>
  <c r="CZ523" i="1" s="1"/>
  <c r="AI11" i="2" l="1"/>
  <c r="AL9" i="2"/>
  <c r="AM9" i="2" s="1"/>
  <c r="AN9" i="2" s="1"/>
  <c r="AO9" i="2" s="1"/>
  <c r="AP9" i="2" s="1"/>
  <c r="AQ9" i="2" s="1"/>
  <c r="AR9" i="2" s="1"/>
  <c r="AS9" i="2" s="1"/>
  <c r="AT9" i="2" s="1"/>
  <c r="AF13" i="2"/>
  <c r="AG12" i="2"/>
  <c r="AH12" i="2" s="1"/>
  <c r="AI10" i="2"/>
  <c r="AJ10" i="2" s="1"/>
  <c r="AC530" i="1"/>
  <c r="AC539" i="1"/>
  <c r="AC654" i="1"/>
  <c r="AC635" i="1"/>
  <c r="AC687" i="1"/>
  <c r="AC689" i="1"/>
  <c r="AC523" i="1"/>
  <c r="AC611" i="1"/>
  <c r="AC619" i="1"/>
  <c r="AC643" i="1"/>
  <c r="AC667" i="1"/>
  <c r="AC683" i="1"/>
  <c r="AU9" i="2" l="1"/>
  <c r="AF5" i="2" s="1"/>
  <c r="AJ11" i="2"/>
  <c r="AI12" i="2"/>
  <c r="AK10" i="2"/>
  <c r="AF14" i="2"/>
  <c r="AG13" i="2"/>
  <c r="AH13" i="2" s="1"/>
  <c r="H45" i="4"/>
  <c r="G45" i="1" s="1"/>
  <c r="BN490" i="1"/>
  <c r="BL490" i="1"/>
  <c r="BM490" i="1"/>
  <c r="BK490" i="1"/>
  <c r="BJ490" i="1"/>
  <c r="BI490" i="1"/>
  <c r="BH490" i="1"/>
  <c r="BG490" i="1"/>
  <c r="BF490" i="1"/>
  <c r="BE490" i="1"/>
  <c r="BC490" i="1"/>
  <c r="BB490" i="1"/>
  <c r="BD490" i="1"/>
  <c r="BA490" i="1"/>
  <c r="AZ490" i="1"/>
  <c r="AY490" i="1"/>
  <c r="AX490" i="1"/>
  <c r="AU490" i="1"/>
  <c r="AW490" i="1"/>
  <c r="AV490" i="1"/>
  <c r="AR490" i="1"/>
  <c r="AQ490" i="1"/>
  <c r="AE490" i="1"/>
  <c r="AT490" i="1"/>
  <c r="AS490" i="1"/>
  <c r="AP490" i="1"/>
  <c r="AN490" i="1"/>
  <c r="AJ490" i="1"/>
  <c r="AM490" i="1"/>
  <c r="AL490" i="1"/>
  <c r="AO490" i="1"/>
  <c r="AK490" i="1"/>
  <c r="AG490" i="1"/>
  <c r="AF490" i="1"/>
  <c r="AI490" i="1"/>
  <c r="AH490" i="1"/>
  <c r="BN485" i="1"/>
  <c r="BL485" i="1"/>
  <c r="BM485" i="1"/>
  <c r="BK485" i="1"/>
  <c r="BJ485" i="1"/>
  <c r="BI485" i="1"/>
  <c r="BH485" i="1"/>
  <c r="BG485" i="1"/>
  <c r="BF485" i="1"/>
  <c r="BE485" i="1"/>
  <c r="BC485" i="1"/>
  <c r="BB485" i="1"/>
  <c r="BA485" i="1"/>
  <c r="BD485" i="1"/>
  <c r="AZ485" i="1"/>
  <c r="AY485" i="1"/>
  <c r="AX485" i="1"/>
  <c r="AU485" i="1"/>
  <c r="AW485" i="1"/>
  <c r="AV485" i="1"/>
  <c r="AR485" i="1"/>
  <c r="AQ485" i="1"/>
  <c r="AE485" i="1"/>
  <c r="AT485" i="1"/>
  <c r="AS485" i="1"/>
  <c r="AP485" i="1"/>
  <c r="AN485" i="1"/>
  <c r="AJ485" i="1"/>
  <c r="AM485" i="1"/>
  <c r="AL485" i="1"/>
  <c r="AO485" i="1"/>
  <c r="AK485" i="1"/>
  <c r="AG485" i="1"/>
  <c r="AF485" i="1"/>
  <c r="AI485" i="1"/>
  <c r="AH485" i="1"/>
  <c r="BN489" i="1"/>
  <c r="BM489" i="1"/>
  <c r="BL489" i="1"/>
  <c r="BK489" i="1"/>
  <c r="BJ489" i="1"/>
  <c r="BI489" i="1"/>
  <c r="BH489" i="1"/>
  <c r="BG489" i="1"/>
  <c r="BF489" i="1"/>
  <c r="BE489" i="1"/>
  <c r="BC489" i="1"/>
  <c r="BB489" i="1"/>
  <c r="BD489" i="1"/>
  <c r="BA489" i="1"/>
  <c r="AZ489" i="1"/>
  <c r="AY489" i="1"/>
  <c r="AX489" i="1"/>
  <c r="AW489" i="1"/>
  <c r="AV489" i="1"/>
  <c r="AU489" i="1"/>
  <c r="AR489" i="1"/>
  <c r="AQ489" i="1"/>
  <c r="AE489" i="1"/>
  <c r="AT489" i="1"/>
  <c r="AS489" i="1"/>
  <c r="AP489" i="1"/>
  <c r="AN489" i="1"/>
  <c r="AJ489" i="1"/>
  <c r="AM489" i="1"/>
  <c r="AL489" i="1"/>
  <c r="AO489" i="1"/>
  <c r="AK489" i="1"/>
  <c r="AG489" i="1"/>
  <c r="AF489" i="1"/>
  <c r="AI489" i="1"/>
  <c r="AH489" i="1"/>
  <c r="BN488" i="1"/>
  <c r="BM488" i="1"/>
  <c r="BL488" i="1"/>
  <c r="BK488" i="1"/>
  <c r="BJ488" i="1"/>
  <c r="BI488" i="1"/>
  <c r="BH488" i="1"/>
  <c r="BG488" i="1"/>
  <c r="BF488" i="1"/>
  <c r="BE488" i="1"/>
  <c r="BD488" i="1"/>
  <c r="BB488" i="1"/>
  <c r="BA488" i="1"/>
  <c r="BC488" i="1"/>
  <c r="AZ488" i="1"/>
  <c r="AY488" i="1"/>
  <c r="AX488" i="1"/>
  <c r="AW488" i="1"/>
  <c r="AV488" i="1"/>
  <c r="AU488" i="1"/>
  <c r="AQ488" i="1"/>
  <c r="AE488" i="1"/>
  <c r="AT488" i="1"/>
  <c r="AS488" i="1"/>
  <c r="AP488" i="1"/>
  <c r="AR488" i="1"/>
  <c r="AM488" i="1"/>
  <c r="AL488" i="1"/>
  <c r="AO488" i="1"/>
  <c r="AK488" i="1"/>
  <c r="AN488" i="1"/>
  <c r="AJ488" i="1"/>
  <c r="AF488" i="1"/>
  <c r="AI488" i="1"/>
  <c r="AH488" i="1"/>
  <c r="AG488" i="1"/>
  <c r="BN487" i="1"/>
  <c r="BM487" i="1"/>
  <c r="BL487" i="1"/>
  <c r="BK487" i="1"/>
  <c r="BI487" i="1"/>
  <c r="BH487" i="1"/>
  <c r="BJ487" i="1"/>
  <c r="BF487" i="1"/>
  <c r="BE487" i="1"/>
  <c r="BG487" i="1"/>
  <c r="BA487" i="1"/>
  <c r="BD487" i="1"/>
  <c r="BC487" i="1"/>
  <c r="BB487" i="1"/>
  <c r="AY487" i="1"/>
  <c r="AX487" i="1"/>
  <c r="AZ487" i="1"/>
  <c r="AW487" i="1"/>
  <c r="AV487" i="1"/>
  <c r="AU487" i="1"/>
  <c r="AE487" i="1"/>
  <c r="AT487" i="1"/>
  <c r="AS487" i="1"/>
  <c r="AP487" i="1"/>
  <c r="AR487" i="1"/>
  <c r="AQ487" i="1"/>
  <c r="AL487" i="1"/>
  <c r="AO487" i="1"/>
  <c r="AK487" i="1"/>
  <c r="AN487" i="1"/>
  <c r="AJ487" i="1"/>
  <c r="AM487" i="1"/>
  <c r="AI487" i="1"/>
  <c r="AH487" i="1"/>
  <c r="AG487" i="1"/>
  <c r="AF487" i="1"/>
  <c r="BN484" i="1"/>
  <c r="BM484" i="1"/>
  <c r="BL484" i="1"/>
  <c r="BK484" i="1"/>
  <c r="BI484" i="1"/>
  <c r="BH484" i="1"/>
  <c r="BJ484" i="1"/>
  <c r="BG484" i="1"/>
  <c r="BF484" i="1"/>
  <c r="BE484" i="1"/>
  <c r="BA484" i="1"/>
  <c r="BD484" i="1"/>
  <c r="BC484" i="1"/>
  <c r="BB484" i="1"/>
  <c r="AY484" i="1"/>
  <c r="AX484" i="1"/>
  <c r="AZ484" i="1"/>
  <c r="AW484" i="1"/>
  <c r="AV484" i="1"/>
  <c r="AU484" i="1"/>
  <c r="AE484" i="1"/>
  <c r="AT484" i="1"/>
  <c r="AS484" i="1"/>
  <c r="AP484" i="1"/>
  <c r="AR484" i="1"/>
  <c r="AQ484" i="1"/>
  <c r="AL484" i="1"/>
  <c r="AO484" i="1"/>
  <c r="AK484" i="1"/>
  <c r="AN484" i="1"/>
  <c r="AJ484" i="1"/>
  <c r="AM484" i="1"/>
  <c r="AI484" i="1"/>
  <c r="AH484" i="1"/>
  <c r="AG484" i="1"/>
  <c r="AF484" i="1"/>
  <c r="BN486" i="1"/>
  <c r="BM486" i="1"/>
  <c r="BL486" i="1"/>
  <c r="BK486" i="1"/>
  <c r="BH486" i="1"/>
  <c r="BJ486" i="1"/>
  <c r="BI486" i="1"/>
  <c r="BE486" i="1"/>
  <c r="BD486" i="1"/>
  <c r="BG486" i="1"/>
  <c r="BF486" i="1"/>
  <c r="BC486" i="1"/>
  <c r="BB486" i="1"/>
  <c r="BA486" i="1"/>
  <c r="AX486" i="1"/>
  <c r="AZ486" i="1"/>
  <c r="AY486" i="1"/>
  <c r="AV486" i="1"/>
  <c r="AU486" i="1"/>
  <c r="AW486" i="1"/>
  <c r="AS486" i="1"/>
  <c r="AP486" i="1"/>
  <c r="AR486" i="1"/>
  <c r="AQ486" i="1"/>
  <c r="AE486" i="1"/>
  <c r="AT486" i="1"/>
  <c r="AO486" i="1"/>
  <c r="AK486" i="1"/>
  <c r="AN486" i="1"/>
  <c r="AJ486" i="1"/>
  <c r="AM486" i="1"/>
  <c r="AL486" i="1"/>
  <c r="AH486" i="1"/>
  <c r="AG486" i="1"/>
  <c r="AF486" i="1"/>
  <c r="AI486" i="1"/>
  <c r="AI13" i="2" l="1"/>
  <c r="AJ12" i="2"/>
  <c r="AK12" i="2" s="1"/>
  <c r="AL12" i="2" s="1"/>
  <c r="AM12" i="2" s="1"/>
  <c r="AL10" i="2"/>
  <c r="AM10" i="2" s="1"/>
  <c r="AN10" i="2" s="1"/>
  <c r="AO10" i="2" s="1"/>
  <c r="AP10" i="2" s="1"/>
  <c r="AQ10" i="2" s="1"/>
  <c r="AR10" i="2" s="1"/>
  <c r="AS10" i="2" s="1"/>
  <c r="AT10" i="2" s="1"/>
  <c r="AF15" i="2"/>
  <c r="AG14" i="2"/>
  <c r="AH14" i="2" s="1"/>
  <c r="AK11" i="2"/>
  <c r="AL11" i="2" s="1"/>
  <c r="AM11" i="2" s="1"/>
  <c r="H46" i="4"/>
  <c r="G46" i="1" s="1"/>
  <c r="H48" i="4"/>
  <c r="G48" i="1" s="1"/>
  <c r="AU10" i="2" l="1"/>
  <c r="AG5" i="2" s="1"/>
  <c r="AN11" i="2"/>
  <c r="AO11" i="2" s="1"/>
  <c r="AP11" i="2" s="1"/>
  <c r="AQ11" i="2" s="1"/>
  <c r="AR11" i="2" s="1"/>
  <c r="AS11" i="2" s="1"/>
  <c r="AT11" i="2" s="1"/>
  <c r="AJ13" i="2"/>
  <c r="AK13" i="2" s="1"/>
  <c r="AL13" i="2" s="1"/>
  <c r="AG15" i="2"/>
  <c r="AH15" i="2" s="1"/>
  <c r="AF16" i="2"/>
  <c r="AI14" i="2"/>
  <c r="AJ14" i="2" s="1"/>
  <c r="AN12" i="2"/>
  <c r="AO12" i="2" s="1"/>
  <c r="AP12" i="2" s="1"/>
  <c r="AQ12" i="2" s="1"/>
  <c r="AR12" i="2" s="1"/>
  <c r="AS12" i="2" s="1"/>
  <c r="AT12" i="2" s="1"/>
  <c r="H47" i="4"/>
  <c r="G47" i="1" s="1"/>
  <c r="AU11" i="2" l="1"/>
  <c r="AH5" i="2" s="1"/>
  <c r="AU12" i="2"/>
  <c r="AI5" i="2" s="1"/>
  <c r="AF17" i="2"/>
  <c r="AG16" i="2"/>
  <c r="AH16" i="2" s="1"/>
  <c r="AK14" i="2"/>
  <c r="AL14" i="2" s="1"/>
  <c r="AM14" i="2" s="1"/>
  <c r="AI15" i="2"/>
  <c r="AJ15" i="2" s="1"/>
  <c r="AM13" i="2"/>
  <c r="AN13" i="2" s="1"/>
  <c r="H49" i="4"/>
  <c r="G49" i="1" s="1"/>
  <c r="AI16" i="2" l="1"/>
  <c r="AN14" i="2"/>
  <c r="AO14" i="2" s="1"/>
  <c r="AP14" i="2" s="1"/>
  <c r="AQ14" i="2" s="1"/>
  <c r="AR14" i="2" s="1"/>
  <c r="AS14" i="2" s="1"/>
  <c r="AT14" i="2" s="1"/>
  <c r="AF18" i="2"/>
  <c r="AG17" i="2"/>
  <c r="AK15" i="2"/>
  <c r="AL15" i="2" s="1"/>
  <c r="AO13" i="2"/>
  <c r="AP13" i="2" s="1"/>
  <c r="AQ13" i="2" s="1"/>
  <c r="AR13" i="2" s="1"/>
  <c r="AS13" i="2" s="1"/>
  <c r="AT13" i="2" s="1"/>
  <c r="AU14" i="2" l="1"/>
  <c r="AK5" i="2" s="1"/>
  <c r="AU13" i="2"/>
  <c r="AJ5" i="2" s="1"/>
  <c r="AH17" i="2"/>
  <c r="AM15" i="2"/>
  <c r="AN15" i="2" s="1"/>
  <c r="AO15" i="2" s="1"/>
  <c r="AP15" i="2" s="1"/>
  <c r="AQ15" i="2" s="1"/>
  <c r="AR15" i="2" s="1"/>
  <c r="AS15" i="2" s="1"/>
  <c r="AT15" i="2" s="1"/>
  <c r="AU15" i="2" s="1"/>
  <c r="AJ16" i="2"/>
  <c r="AG18" i="2"/>
  <c r="AF19" i="2"/>
  <c r="H50" i="4"/>
  <c r="G50" i="1" s="1"/>
  <c r="H52" i="4"/>
  <c r="G52" i="1" s="1"/>
  <c r="R491" i="1"/>
  <c r="AL5" i="2" l="1"/>
  <c r="AK16" i="2"/>
  <c r="AL16" i="2" s="1"/>
  <c r="AM16" i="2" s="1"/>
  <c r="AN16" i="2" s="1"/>
  <c r="AO16" i="2" s="1"/>
  <c r="AP16" i="2" s="1"/>
  <c r="AQ16" i="2" s="1"/>
  <c r="AR16" i="2" s="1"/>
  <c r="AS16" i="2" s="1"/>
  <c r="AT16" i="2" s="1"/>
  <c r="AH18" i="2"/>
  <c r="AI18" i="2" s="1"/>
  <c r="AJ18" i="2" s="1"/>
  <c r="AI17" i="2"/>
  <c r="AG19" i="2"/>
  <c r="AH19" i="2" s="1"/>
  <c r="AF20" i="2"/>
  <c r="H53" i="4"/>
  <c r="G53" i="1" s="1"/>
  <c r="AU16" i="2" l="1"/>
  <c r="AM5" i="2" s="1"/>
  <c r="AI19" i="2"/>
  <c r="AK18" i="2"/>
  <c r="AJ17" i="2"/>
  <c r="AK17" i="2" s="1"/>
  <c r="AF21" i="2"/>
  <c r="AG20" i="2"/>
  <c r="AH20" i="2" s="1"/>
  <c r="H51" i="4"/>
  <c r="G51" i="1" s="1"/>
  <c r="H54" i="4"/>
  <c r="G54" i="1" s="1"/>
  <c r="AL18" i="2" l="1"/>
  <c r="AM18" i="2" s="1"/>
  <c r="AN18" i="2" s="1"/>
  <c r="AO18" i="2" s="1"/>
  <c r="AP18" i="2" s="1"/>
  <c r="AQ18" i="2" s="1"/>
  <c r="AI20" i="2"/>
  <c r="AJ19" i="2"/>
  <c r="AL17" i="2"/>
  <c r="AM17" i="2" s="1"/>
  <c r="AN17" i="2" s="1"/>
  <c r="AO17" i="2" s="1"/>
  <c r="AP17" i="2" s="1"/>
  <c r="AQ17" i="2" s="1"/>
  <c r="AR17" i="2" s="1"/>
  <c r="AS17" i="2" s="1"/>
  <c r="AT17" i="2" s="1"/>
  <c r="AF22" i="2"/>
  <c r="AG21" i="2"/>
  <c r="AH21" i="2" s="1"/>
  <c r="P107" i="1"/>
  <c r="AU17" i="2" l="1"/>
  <c r="AN5" i="2" s="1"/>
  <c r="AR18" i="2"/>
  <c r="AS18" i="2" s="1"/>
  <c r="AT18" i="2" s="1"/>
  <c r="AK19" i="2"/>
  <c r="AI21" i="2"/>
  <c r="AJ21" i="2" s="1"/>
  <c r="AJ20" i="2"/>
  <c r="AK20" i="2" s="1"/>
  <c r="AG22" i="2"/>
  <c r="AF23" i="2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3" i="1"/>
  <c r="AU18" i="2" l="1"/>
  <c r="AO5" i="2" s="1"/>
  <c r="AL20" i="2"/>
  <c r="AM20" i="2" s="1"/>
  <c r="AH22" i="2"/>
  <c r="AL19" i="2"/>
  <c r="AM19" i="2" s="1"/>
  <c r="AN19" i="2" s="1"/>
  <c r="AO19" i="2" s="1"/>
  <c r="AP19" i="2" s="1"/>
  <c r="AQ19" i="2" s="1"/>
  <c r="AR19" i="2" s="1"/>
  <c r="AS19" i="2" s="1"/>
  <c r="AT19" i="2" s="1"/>
  <c r="AK21" i="2"/>
  <c r="AL21" i="2" s="1"/>
  <c r="AF24" i="2"/>
  <c r="AG23" i="2"/>
  <c r="AH23" i="2" s="1"/>
  <c r="H55" i="4"/>
  <c r="G55" i="1" s="1"/>
  <c r="H56" i="4"/>
  <c r="G56" i="1" s="1"/>
  <c r="AJ474" i="1"/>
  <c r="AR474" i="1"/>
  <c r="AZ474" i="1"/>
  <c r="BH474" i="1"/>
  <c r="BM474" i="1"/>
  <c r="AK474" i="1"/>
  <c r="AS474" i="1"/>
  <c r="BA474" i="1"/>
  <c r="BI474" i="1"/>
  <c r="BN474" i="1"/>
  <c r="AL474" i="1"/>
  <c r="AT474" i="1"/>
  <c r="BB474" i="1"/>
  <c r="BJ474" i="1"/>
  <c r="AE474" i="1"/>
  <c r="AM474" i="1"/>
  <c r="AU474" i="1"/>
  <c r="BC474" i="1"/>
  <c r="AG474" i="1"/>
  <c r="AO474" i="1"/>
  <c r="AW474" i="1"/>
  <c r="BE474" i="1"/>
  <c r="AH474" i="1"/>
  <c r="AP474" i="1"/>
  <c r="AX474" i="1"/>
  <c r="BF474" i="1"/>
  <c r="BK474" i="1"/>
  <c r="AV474" i="1"/>
  <c r="AY474" i="1"/>
  <c r="BD474" i="1"/>
  <c r="BG474" i="1"/>
  <c r="AF474" i="1"/>
  <c r="AI474" i="1"/>
  <c r="BL474" i="1"/>
  <c r="AN474" i="1"/>
  <c r="AQ474" i="1"/>
  <c r="AL467" i="1"/>
  <c r="AT467" i="1"/>
  <c r="BB467" i="1"/>
  <c r="BJ467" i="1"/>
  <c r="AE467" i="1"/>
  <c r="AM467" i="1"/>
  <c r="AU467" i="1"/>
  <c r="BC467" i="1"/>
  <c r="AF467" i="1"/>
  <c r="AN467" i="1"/>
  <c r="AV467" i="1"/>
  <c r="BD467" i="1"/>
  <c r="AG467" i="1"/>
  <c r="AO467" i="1"/>
  <c r="AW467" i="1"/>
  <c r="BE467" i="1"/>
  <c r="AI467" i="1"/>
  <c r="AQ467" i="1"/>
  <c r="AY467" i="1"/>
  <c r="BG467" i="1"/>
  <c r="BL467" i="1"/>
  <c r="AJ467" i="1"/>
  <c r="AR467" i="1"/>
  <c r="AZ467" i="1"/>
  <c r="BH467" i="1"/>
  <c r="BM467" i="1"/>
  <c r="AK467" i="1"/>
  <c r="AS467" i="1"/>
  <c r="BF467" i="1"/>
  <c r="BI467" i="1"/>
  <c r="BK467" i="1"/>
  <c r="BN467" i="1"/>
  <c r="AH467" i="1"/>
  <c r="AP467" i="1"/>
  <c r="AX467" i="1"/>
  <c r="BA467" i="1"/>
  <c r="AJ451" i="1"/>
  <c r="AR451" i="1"/>
  <c r="AZ451" i="1"/>
  <c r="BH451" i="1"/>
  <c r="BM451" i="1"/>
  <c r="AK451" i="1"/>
  <c r="AS451" i="1"/>
  <c r="BA451" i="1"/>
  <c r="BI451" i="1"/>
  <c r="BN451" i="1"/>
  <c r="AL451" i="1"/>
  <c r="AT451" i="1"/>
  <c r="BB451" i="1"/>
  <c r="BJ451" i="1"/>
  <c r="AE451" i="1"/>
  <c r="AM451" i="1"/>
  <c r="AU451" i="1"/>
  <c r="BC451" i="1"/>
  <c r="AF451" i="1"/>
  <c r="AN451" i="1"/>
  <c r="AV451" i="1"/>
  <c r="BD451" i="1"/>
  <c r="AG451" i="1"/>
  <c r="AO451" i="1"/>
  <c r="AW451" i="1"/>
  <c r="BE451" i="1"/>
  <c r="AH451" i="1"/>
  <c r="AP451" i="1"/>
  <c r="AX451" i="1"/>
  <c r="BF451" i="1"/>
  <c r="BK451" i="1"/>
  <c r="AI451" i="1"/>
  <c r="AQ451" i="1"/>
  <c r="AY451" i="1"/>
  <c r="BG451" i="1"/>
  <c r="BL451" i="1"/>
  <c r="AF442" i="1"/>
  <c r="AN442" i="1"/>
  <c r="AV442" i="1"/>
  <c r="BD442" i="1"/>
  <c r="AG442" i="1"/>
  <c r="AO442" i="1"/>
  <c r="AW442" i="1"/>
  <c r="BE442" i="1"/>
  <c r="AH442" i="1"/>
  <c r="AP442" i="1"/>
  <c r="AX442" i="1"/>
  <c r="BF442" i="1"/>
  <c r="BK442" i="1"/>
  <c r="AI442" i="1"/>
  <c r="AQ442" i="1"/>
  <c r="AY442" i="1"/>
  <c r="BG442" i="1"/>
  <c r="BL442" i="1"/>
  <c r="AJ442" i="1"/>
  <c r="AR442" i="1"/>
  <c r="AZ442" i="1"/>
  <c r="BH442" i="1"/>
  <c r="BM442" i="1"/>
  <c r="AK442" i="1"/>
  <c r="AS442" i="1"/>
  <c r="BA442" i="1"/>
  <c r="BI442" i="1"/>
  <c r="BN442" i="1"/>
  <c r="AL442" i="1"/>
  <c r="AT442" i="1"/>
  <c r="BB442" i="1"/>
  <c r="BJ442" i="1"/>
  <c r="AE442" i="1"/>
  <c r="AM442" i="1"/>
  <c r="AU442" i="1"/>
  <c r="BC442" i="1"/>
  <c r="AH434" i="1"/>
  <c r="AP434" i="1"/>
  <c r="AX434" i="1"/>
  <c r="BF434" i="1"/>
  <c r="BK434" i="1"/>
  <c r="AI434" i="1"/>
  <c r="AQ434" i="1"/>
  <c r="AY434" i="1"/>
  <c r="BG434" i="1"/>
  <c r="BL434" i="1"/>
  <c r="AJ434" i="1"/>
  <c r="AR434" i="1"/>
  <c r="AZ434" i="1"/>
  <c r="BH434" i="1"/>
  <c r="BM434" i="1"/>
  <c r="AK434" i="1"/>
  <c r="AS434" i="1"/>
  <c r="BA434" i="1"/>
  <c r="BI434" i="1"/>
  <c r="BN434" i="1"/>
  <c r="AL434" i="1"/>
  <c r="AT434" i="1"/>
  <c r="BB434" i="1"/>
  <c r="BJ434" i="1"/>
  <c r="AE434" i="1"/>
  <c r="AM434" i="1"/>
  <c r="AU434" i="1"/>
  <c r="BC434" i="1"/>
  <c r="AF434" i="1"/>
  <c r="AN434" i="1"/>
  <c r="AV434" i="1"/>
  <c r="BD434" i="1"/>
  <c r="AG434" i="1"/>
  <c r="AO434" i="1"/>
  <c r="AW434" i="1"/>
  <c r="BE434" i="1"/>
  <c r="AJ426" i="1"/>
  <c r="AR426" i="1"/>
  <c r="AZ426" i="1"/>
  <c r="BH426" i="1"/>
  <c r="BM426" i="1"/>
  <c r="AK426" i="1"/>
  <c r="AS426" i="1"/>
  <c r="BA426" i="1"/>
  <c r="BI426" i="1"/>
  <c r="BN426" i="1"/>
  <c r="AL426" i="1"/>
  <c r="AT426" i="1"/>
  <c r="BB426" i="1"/>
  <c r="BJ426" i="1"/>
  <c r="AE426" i="1"/>
  <c r="AM426" i="1"/>
  <c r="AU426" i="1"/>
  <c r="BC426" i="1"/>
  <c r="AF426" i="1"/>
  <c r="AN426" i="1"/>
  <c r="AV426" i="1"/>
  <c r="BD426" i="1"/>
  <c r="AG426" i="1"/>
  <c r="AO426" i="1"/>
  <c r="AW426" i="1"/>
  <c r="BE426" i="1"/>
  <c r="AH426" i="1"/>
  <c r="AP426" i="1"/>
  <c r="AX426" i="1"/>
  <c r="BF426" i="1"/>
  <c r="BK426" i="1"/>
  <c r="AI426" i="1"/>
  <c r="AQ426" i="1"/>
  <c r="AY426" i="1"/>
  <c r="BG426" i="1"/>
  <c r="BL426" i="1"/>
  <c r="AK418" i="1"/>
  <c r="AS418" i="1"/>
  <c r="BA418" i="1"/>
  <c r="BI418" i="1"/>
  <c r="BN418" i="1"/>
  <c r="AL418" i="1"/>
  <c r="AT418" i="1"/>
  <c r="BB418" i="1"/>
  <c r="BJ418" i="1"/>
  <c r="AE418" i="1"/>
  <c r="AM418" i="1"/>
  <c r="AU418" i="1"/>
  <c r="BC418" i="1"/>
  <c r="AF418" i="1"/>
  <c r="AN418" i="1"/>
  <c r="AV418" i="1"/>
  <c r="BD418" i="1"/>
  <c r="AG418" i="1"/>
  <c r="AO418" i="1"/>
  <c r="AW418" i="1"/>
  <c r="BE418" i="1"/>
  <c r="AH418" i="1"/>
  <c r="AP418" i="1"/>
  <c r="AX418" i="1"/>
  <c r="BF418" i="1"/>
  <c r="BK418" i="1"/>
  <c r="AI418" i="1"/>
  <c r="AQ418" i="1"/>
  <c r="AY418" i="1"/>
  <c r="BG418" i="1"/>
  <c r="BL418" i="1"/>
  <c r="AJ418" i="1"/>
  <c r="AR418" i="1"/>
  <c r="AZ418" i="1"/>
  <c r="BH418" i="1"/>
  <c r="BM418" i="1"/>
  <c r="AL410" i="1"/>
  <c r="AT410" i="1"/>
  <c r="BB410" i="1"/>
  <c r="BJ410" i="1"/>
  <c r="AE410" i="1"/>
  <c r="AM410" i="1"/>
  <c r="AU410" i="1"/>
  <c r="BC410" i="1"/>
  <c r="AF410" i="1"/>
  <c r="AN410" i="1"/>
  <c r="AV410" i="1"/>
  <c r="BD410" i="1"/>
  <c r="AG410" i="1"/>
  <c r="AO410" i="1"/>
  <c r="AW410" i="1"/>
  <c r="BE410" i="1"/>
  <c r="AH410" i="1"/>
  <c r="AP410" i="1"/>
  <c r="AX410" i="1"/>
  <c r="BF410" i="1"/>
  <c r="BK410" i="1"/>
  <c r="AI410" i="1"/>
  <c r="AQ410" i="1"/>
  <c r="AY410" i="1"/>
  <c r="BG410" i="1"/>
  <c r="BL410" i="1"/>
  <c r="AJ410" i="1"/>
  <c r="AR410" i="1"/>
  <c r="AZ410" i="1"/>
  <c r="BH410" i="1"/>
  <c r="BM410" i="1"/>
  <c r="AK410" i="1"/>
  <c r="AS410" i="1"/>
  <c r="BA410" i="1"/>
  <c r="BI410" i="1"/>
  <c r="BN410" i="1"/>
  <c r="AF403" i="1"/>
  <c r="AN403" i="1"/>
  <c r="AV403" i="1"/>
  <c r="BD403" i="1"/>
  <c r="AG403" i="1"/>
  <c r="AO403" i="1"/>
  <c r="AW403" i="1"/>
  <c r="BE403" i="1"/>
  <c r="AH403" i="1"/>
  <c r="AP403" i="1"/>
  <c r="AX403" i="1"/>
  <c r="BF403" i="1"/>
  <c r="BK403" i="1"/>
  <c r="AI403" i="1"/>
  <c r="AQ403" i="1"/>
  <c r="AY403" i="1"/>
  <c r="BG403" i="1"/>
  <c r="BL403" i="1"/>
  <c r="AJ403" i="1"/>
  <c r="AR403" i="1"/>
  <c r="AZ403" i="1"/>
  <c r="BH403" i="1"/>
  <c r="BM403" i="1"/>
  <c r="AK403" i="1"/>
  <c r="AS403" i="1"/>
  <c r="BA403" i="1"/>
  <c r="BI403" i="1"/>
  <c r="BN403" i="1"/>
  <c r="AL403" i="1"/>
  <c r="AT403" i="1"/>
  <c r="BB403" i="1"/>
  <c r="BJ403" i="1"/>
  <c r="AE403" i="1"/>
  <c r="AM403" i="1"/>
  <c r="AU403" i="1"/>
  <c r="BC403" i="1"/>
  <c r="AI398" i="1"/>
  <c r="AQ398" i="1"/>
  <c r="AY398" i="1"/>
  <c r="BG398" i="1"/>
  <c r="BL398" i="1"/>
  <c r="AJ398" i="1"/>
  <c r="AR398" i="1"/>
  <c r="AZ398" i="1"/>
  <c r="BH398" i="1"/>
  <c r="BM398" i="1"/>
  <c r="AK398" i="1"/>
  <c r="AS398" i="1"/>
  <c r="BA398" i="1"/>
  <c r="BI398" i="1"/>
  <c r="BN398" i="1"/>
  <c r="AL398" i="1"/>
  <c r="AT398" i="1"/>
  <c r="BB398" i="1"/>
  <c r="BJ398" i="1"/>
  <c r="AE398" i="1"/>
  <c r="AM398" i="1"/>
  <c r="AU398" i="1"/>
  <c r="BC398" i="1"/>
  <c r="AF398" i="1"/>
  <c r="AN398" i="1"/>
  <c r="AV398" i="1"/>
  <c r="BD398" i="1"/>
  <c r="AG398" i="1"/>
  <c r="AO398" i="1"/>
  <c r="AW398" i="1"/>
  <c r="BE398" i="1"/>
  <c r="AH398" i="1"/>
  <c r="AP398" i="1"/>
  <c r="AX398" i="1"/>
  <c r="BF398" i="1"/>
  <c r="BK398" i="1"/>
  <c r="AE391" i="1"/>
  <c r="AM391" i="1"/>
  <c r="AU391" i="1"/>
  <c r="BC391" i="1"/>
  <c r="AF391" i="1"/>
  <c r="AN391" i="1"/>
  <c r="AV391" i="1"/>
  <c r="BD391" i="1"/>
  <c r="AG391" i="1"/>
  <c r="AO391" i="1"/>
  <c r="AW391" i="1"/>
  <c r="BE391" i="1"/>
  <c r="AH391" i="1"/>
  <c r="AP391" i="1"/>
  <c r="AX391" i="1"/>
  <c r="BF391" i="1"/>
  <c r="BK391" i="1"/>
  <c r="AI391" i="1"/>
  <c r="AQ391" i="1"/>
  <c r="AY391" i="1"/>
  <c r="BG391" i="1"/>
  <c r="BL391" i="1"/>
  <c r="AJ391" i="1"/>
  <c r="AR391" i="1"/>
  <c r="AZ391" i="1"/>
  <c r="BH391" i="1"/>
  <c r="BM391" i="1"/>
  <c r="AK391" i="1"/>
  <c r="AS391" i="1"/>
  <c r="BA391" i="1"/>
  <c r="BI391" i="1"/>
  <c r="BN391" i="1"/>
  <c r="AL391" i="1"/>
  <c r="AT391" i="1"/>
  <c r="BB391" i="1"/>
  <c r="BJ391" i="1"/>
  <c r="AJ377" i="1"/>
  <c r="AR377" i="1"/>
  <c r="AZ377" i="1"/>
  <c r="BH377" i="1"/>
  <c r="BM377" i="1"/>
  <c r="AK377" i="1"/>
  <c r="AS377" i="1"/>
  <c r="BA377" i="1"/>
  <c r="BI377" i="1"/>
  <c r="BN377" i="1"/>
  <c r="AL377" i="1"/>
  <c r="AT377" i="1"/>
  <c r="BB377" i="1"/>
  <c r="BJ377" i="1"/>
  <c r="AE377" i="1"/>
  <c r="AM377" i="1"/>
  <c r="AU377" i="1"/>
  <c r="BC377" i="1"/>
  <c r="AF377" i="1"/>
  <c r="AN377" i="1"/>
  <c r="AV377" i="1"/>
  <c r="BD377" i="1"/>
  <c r="AG377" i="1"/>
  <c r="AO377" i="1"/>
  <c r="AW377" i="1"/>
  <c r="BE377" i="1"/>
  <c r="AH377" i="1"/>
  <c r="AP377" i="1"/>
  <c r="AX377" i="1"/>
  <c r="BF377" i="1"/>
  <c r="BK377" i="1"/>
  <c r="AI377" i="1"/>
  <c r="AQ377" i="1"/>
  <c r="AY377" i="1"/>
  <c r="BG377" i="1"/>
  <c r="BL377" i="1"/>
  <c r="AL369" i="1"/>
  <c r="AT369" i="1"/>
  <c r="BB369" i="1"/>
  <c r="BJ369" i="1"/>
  <c r="AE369" i="1"/>
  <c r="AM369" i="1"/>
  <c r="AU369" i="1"/>
  <c r="BC369" i="1"/>
  <c r="AF369" i="1"/>
  <c r="AN369" i="1"/>
  <c r="AV369" i="1"/>
  <c r="BD369" i="1"/>
  <c r="AG369" i="1"/>
  <c r="AO369" i="1"/>
  <c r="AW369" i="1"/>
  <c r="BE369" i="1"/>
  <c r="AH369" i="1"/>
  <c r="AP369" i="1"/>
  <c r="AX369" i="1"/>
  <c r="BF369" i="1"/>
  <c r="BK369" i="1"/>
  <c r="AI369" i="1"/>
  <c r="AQ369" i="1"/>
  <c r="AY369" i="1"/>
  <c r="BG369" i="1"/>
  <c r="BL369" i="1"/>
  <c r="AJ369" i="1"/>
  <c r="AR369" i="1"/>
  <c r="AZ369" i="1"/>
  <c r="BH369" i="1"/>
  <c r="BM369" i="1"/>
  <c r="AK369" i="1"/>
  <c r="AS369" i="1"/>
  <c r="BA369" i="1"/>
  <c r="BI369" i="1"/>
  <c r="BN369" i="1"/>
  <c r="AF366" i="1"/>
  <c r="AN366" i="1"/>
  <c r="AV366" i="1"/>
  <c r="BD366" i="1"/>
  <c r="AG366" i="1"/>
  <c r="AO366" i="1"/>
  <c r="AW366" i="1"/>
  <c r="BE366" i="1"/>
  <c r="AH366" i="1"/>
  <c r="AP366" i="1"/>
  <c r="AX366" i="1"/>
  <c r="BF366" i="1"/>
  <c r="BK366" i="1"/>
  <c r="AI366" i="1"/>
  <c r="AQ366" i="1"/>
  <c r="AY366" i="1"/>
  <c r="BG366" i="1"/>
  <c r="BL366" i="1"/>
  <c r="AJ366" i="1"/>
  <c r="AR366" i="1"/>
  <c r="AZ366" i="1"/>
  <c r="BH366" i="1"/>
  <c r="BM366" i="1"/>
  <c r="AK366" i="1"/>
  <c r="AS366" i="1"/>
  <c r="BA366" i="1"/>
  <c r="BI366" i="1"/>
  <c r="BN366" i="1"/>
  <c r="AL366" i="1"/>
  <c r="AT366" i="1"/>
  <c r="BB366" i="1"/>
  <c r="BJ366" i="1"/>
  <c r="AE366" i="1"/>
  <c r="AM366" i="1"/>
  <c r="AU366" i="1"/>
  <c r="BC366" i="1"/>
  <c r="AG312" i="1"/>
  <c r="AO312" i="1"/>
  <c r="AW312" i="1"/>
  <c r="BE312" i="1"/>
  <c r="AH312" i="1"/>
  <c r="AP312" i="1"/>
  <c r="AX312" i="1"/>
  <c r="BF312" i="1"/>
  <c r="BK312" i="1"/>
  <c r="AI312" i="1"/>
  <c r="AQ312" i="1"/>
  <c r="AY312" i="1"/>
  <c r="BG312" i="1"/>
  <c r="BL312" i="1"/>
  <c r="AJ312" i="1"/>
  <c r="AR312" i="1"/>
  <c r="AZ312" i="1"/>
  <c r="BH312" i="1"/>
  <c r="BM312" i="1"/>
  <c r="AK312" i="1"/>
  <c r="AS312" i="1"/>
  <c r="BA312" i="1"/>
  <c r="BI312" i="1"/>
  <c r="BN312" i="1"/>
  <c r="AM312" i="1"/>
  <c r="BJ312" i="1"/>
  <c r="AN312" i="1"/>
  <c r="AT312" i="1"/>
  <c r="AU312" i="1"/>
  <c r="AV312" i="1"/>
  <c r="AE312" i="1"/>
  <c r="BB312" i="1"/>
  <c r="AF312" i="1"/>
  <c r="BC312" i="1"/>
  <c r="AL312" i="1"/>
  <c r="BD312" i="1"/>
  <c r="AG284" i="1"/>
  <c r="AO284" i="1"/>
  <c r="AW284" i="1"/>
  <c r="BE284" i="1"/>
  <c r="AH284" i="1"/>
  <c r="AP284" i="1"/>
  <c r="AX284" i="1"/>
  <c r="BF284" i="1"/>
  <c r="BK284" i="1"/>
  <c r="AI284" i="1"/>
  <c r="AQ284" i="1"/>
  <c r="AY284" i="1"/>
  <c r="BG284" i="1"/>
  <c r="BL284" i="1"/>
  <c r="AJ284" i="1"/>
  <c r="AR284" i="1"/>
  <c r="AZ284" i="1"/>
  <c r="BH284" i="1"/>
  <c r="BM284" i="1"/>
  <c r="AK284" i="1"/>
  <c r="AS284" i="1"/>
  <c r="BA284" i="1"/>
  <c r="BI284" i="1"/>
  <c r="BN284" i="1"/>
  <c r="AE284" i="1"/>
  <c r="AM284" i="1"/>
  <c r="AU284" i="1"/>
  <c r="BC284" i="1"/>
  <c r="AF284" i="1"/>
  <c r="AN284" i="1"/>
  <c r="AV284" i="1"/>
  <c r="BD284" i="1"/>
  <c r="AL284" i="1"/>
  <c r="AT284" i="1"/>
  <c r="BB284" i="1"/>
  <c r="BJ284" i="1"/>
  <c r="AF240" i="1"/>
  <c r="AN240" i="1"/>
  <c r="AV240" i="1"/>
  <c r="BD240" i="1"/>
  <c r="AG240" i="1"/>
  <c r="AO240" i="1"/>
  <c r="AW240" i="1"/>
  <c r="BE240" i="1"/>
  <c r="AH240" i="1"/>
  <c r="AP240" i="1"/>
  <c r="AX240" i="1"/>
  <c r="BF240" i="1"/>
  <c r="BK240" i="1"/>
  <c r="AI240" i="1"/>
  <c r="AQ240" i="1"/>
  <c r="AY240" i="1"/>
  <c r="BG240" i="1"/>
  <c r="BL240" i="1"/>
  <c r="AJ240" i="1"/>
  <c r="AR240" i="1"/>
  <c r="AZ240" i="1"/>
  <c r="BH240" i="1"/>
  <c r="BM240" i="1"/>
  <c r="AK240" i="1"/>
  <c r="AS240" i="1"/>
  <c r="BA240" i="1"/>
  <c r="BI240" i="1"/>
  <c r="BN240" i="1"/>
  <c r="AL240" i="1"/>
  <c r="AT240" i="1"/>
  <c r="BB240" i="1"/>
  <c r="BJ240" i="1"/>
  <c r="AE240" i="1"/>
  <c r="AM240" i="1"/>
  <c r="AU240" i="1"/>
  <c r="BC240" i="1"/>
  <c r="AH236" i="1"/>
  <c r="AP236" i="1"/>
  <c r="AX236" i="1"/>
  <c r="BF236" i="1"/>
  <c r="BK236" i="1"/>
  <c r="AI236" i="1"/>
  <c r="AQ236" i="1"/>
  <c r="AY236" i="1"/>
  <c r="BG236" i="1"/>
  <c r="BL236" i="1"/>
  <c r="AJ236" i="1"/>
  <c r="AR236" i="1"/>
  <c r="AZ236" i="1"/>
  <c r="BH236" i="1"/>
  <c r="BM236" i="1"/>
  <c r="AK236" i="1"/>
  <c r="AS236" i="1"/>
  <c r="BA236" i="1"/>
  <c r="BI236" i="1"/>
  <c r="BN236" i="1"/>
  <c r="AL236" i="1"/>
  <c r="AT236" i="1"/>
  <c r="BB236" i="1"/>
  <c r="BJ236" i="1"/>
  <c r="AE236" i="1"/>
  <c r="AM236" i="1"/>
  <c r="AU236" i="1"/>
  <c r="BC236" i="1"/>
  <c r="AF236" i="1"/>
  <c r="AN236" i="1"/>
  <c r="AV236" i="1"/>
  <c r="BD236" i="1"/>
  <c r="AG236" i="1"/>
  <c r="AO236" i="1"/>
  <c r="AW236" i="1"/>
  <c r="BE236" i="1"/>
  <c r="AG208" i="1"/>
  <c r="AO208" i="1"/>
  <c r="AW208" i="1"/>
  <c r="BE208" i="1"/>
  <c r="AH208" i="1"/>
  <c r="AP208" i="1"/>
  <c r="AX208" i="1"/>
  <c r="BF208" i="1"/>
  <c r="BK208" i="1"/>
  <c r="AI208" i="1"/>
  <c r="AQ208" i="1"/>
  <c r="AY208" i="1"/>
  <c r="BG208" i="1"/>
  <c r="BL208" i="1"/>
  <c r="AJ208" i="1"/>
  <c r="AR208" i="1"/>
  <c r="AZ208" i="1"/>
  <c r="BH208" i="1"/>
  <c r="BM208" i="1"/>
  <c r="AK208" i="1"/>
  <c r="AS208" i="1"/>
  <c r="BA208" i="1"/>
  <c r="BI208" i="1"/>
  <c r="BN208" i="1"/>
  <c r="AL208" i="1"/>
  <c r="AT208" i="1"/>
  <c r="BB208" i="1"/>
  <c r="BJ208" i="1"/>
  <c r="AE208" i="1"/>
  <c r="AM208" i="1"/>
  <c r="AU208" i="1"/>
  <c r="BC208" i="1"/>
  <c r="AF208" i="1"/>
  <c r="AN208" i="1"/>
  <c r="AV208" i="1"/>
  <c r="BD208" i="1"/>
  <c r="AI200" i="1"/>
  <c r="AQ200" i="1"/>
  <c r="AY200" i="1"/>
  <c r="BG200" i="1"/>
  <c r="BL200" i="1"/>
  <c r="AJ200" i="1"/>
  <c r="AR200" i="1"/>
  <c r="AZ200" i="1"/>
  <c r="BH200" i="1"/>
  <c r="BM200" i="1"/>
  <c r="AK200" i="1"/>
  <c r="AS200" i="1"/>
  <c r="BA200" i="1"/>
  <c r="BI200" i="1"/>
  <c r="BN200" i="1"/>
  <c r="AL200" i="1"/>
  <c r="AT200" i="1"/>
  <c r="BB200" i="1"/>
  <c r="BJ200" i="1"/>
  <c r="AE200" i="1"/>
  <c r="AM200" i="1"/>
  <c r="AU200" i="1"/>
  <c r="BC200" i="1"/>
  <c r="AF200" i="1"/>
  <c r="AN200" i="1"/>
  <c r="AV200" i="1"/>
  <c r="BD200" i="1"/>
  <c r="AG200" i="1"/>
  <c r="AO200" i="1"/>
  <c r="AW200" i="1"/>
  <c r="BE200" i="1"/>
  <c r="AH200" i="1"/>
  <c r="AP200" i="1"/>
  <c r="AX200" i="1"/>
  <c r="BF200" i="1"/>
  <c r="BK200" i="1"/>
  <c r="AK193" i="1"/>
  <c r="AS193" i="1"/>
  <c r="BA193" i="1"/>
  <c r="BI193" i="1"/>
  <c r="BN193" i="1"/>
  <c r="AL193" i="1"/>
  <c r="AT193" i="1"/>
  <c r="BB193" i="1"/>
  <c r="BJ193" i="1"/>
  <c r="AE193" i="1"/>
  <c r="AM193" i="1"/>
  <c r="AU193" i="1"/>
  <c r="BC193" i="1"/>
  <c r="AF193" i="1"/>
  <c r="AN193" i="1"/>
  <c r="AV193" i="1"/>
  <c r="BD193" i="1"/>
  <c r="AG193" i="1"/>
  <c r="AO193" i="1"/>
  <c r="AW193" i="1"/>
  <c r="BE193" i="1"/>
  <c r="AH193" i="1"/>
  <c r="AP193" i="1"/>
  <c r="AX193" i="1"/>
  <c r="BF193" i="1"/>
  <c r="BK193" i="1"/>
  <c r="AI193" i="1"/>
  <c r="AQ193" i="1"/>
  <c r="AY193" i="1"/>
  <c r="BG193" i="1"/>
  <c r="BL193" i="1"/>
  <c r="AJ193" i="1"/>
  <c r="AR193" i="1"/>
  <c r="AZ193" i="1"/>
  <c r="BH193" i="1"/>
  <c r="BM193" i="1"/>
  <c r="AI185" i="1"/>
  <c r="AQ185" i="1"/>
  <c r="AY185" i="1"/>
  <c r="AJ185" i="1"/>
  <c r="AR185" i="1"/>
  <c r="AK185" i="1"/>
  <c r="AS185" i="1"/>
  <c r="BA185" i="1"/>
  <c r="BI185" i="1"/>
  <c r="BN185" i="1"/>
  <c r="AL185" i="1"/>
  <c r="AT185" i="1"/>
  <c r="BB185" i="1"/>
  <c r="BJ185" i="1"/>
  <c r="AE185" i="1"/>
  <c r="AM185" i="1"/>
  <c r="AF185" i="1"/>
  <c r="AN185" i="1"/>
  <c r="AV185" i="1"/>
  <c r="BD185" i="1"/>
  <c r="AG185" i="1"/>
  <c r="AO185" i="1"/>
  <c r="AW185" i="1"/>
  <c r="BE185" i="1"/>
  <c r="AH185" i="1"/>
  <c r="AP185" i="1"/>
  <c r="AX185" i="1"/>
  <c r="BF185" i="1"/>
  <c r="AU185" i="1"/>
  <c r="BM185" i="1"/>
  <c r="AZ185" i="1"/>
  <c r="BC185" i="1"/>
  <c r="BG185" i="1"/>
  <c r="BH185" i="1"/>
  <c r="BK185" i="1"/>
  <c r="BL185" i="1"/>
  <c r="AE180" i="1"/>
  <c r="AM180" i="1"/>
  <c r="AU180" i="1"/>
  <c r="BC180" i="1"/>
  <c r="AF180" i="1"/>
  <c r="AN180" i="1"/>
  <c r="AV180" i="1"/>
  <c r="BD180" i="1"/>
  <c r="AG180" i="1"/>
  <c r="AO180" i="1"/>
  <c r="AW180" i="1"/>
  <c r="BE180" i="1"/>
  <c r="AH180" i="1"/>
  <c r="AP180" i="1"/>
  <c r="AX180" i="1"/>
  <c r="BF180" i="1"/>
  <c r="BK180" i="1"/>
  <c r="AI180" i="1"/>
  <c r="AQ180" i="1"/>
  <c r="AY180" i="1"/>
  <c r="BG180" i="1"/>
  <c r="BL180" i="1"/>
  <c r="AJ180" i="1"/>
  <c r="AR180" i="1"/>
  <c r="AZ180" i="1"/>
  <c r="BH180" i="1"/>
  <c r="BM180" i="1"/>
  <c r="AK180" i="1"/>
  <c r="AS180" i="1"/>
  <c r="BA180" i="1"/>
  <c r="BI180" i="1"/>
  <c r="BN180" i="1"/>
  <c r="AL180" i="1"/>
  <c r="AT180" i="1"/>
  <c r="BB180" i="1"/>
  <c r="BJ180" i="1"/>
  <c r="AG172" i="1"/>
  <c r="AO172" i="1"/>
  <c r="AW172" i="1"/>
  <c r="BE172" i="1"/>
  <c r="AH172" i="1"/>
  <c r="AP172" i="1"/>
  <c r="AX172" i="1"/>
  <c r="BF172" i="1"/>
  <c r="BK172" i="1"/>
  <c r="AI172" i="1"/>
  <c r="AQ172" i="1"/>
  <c r="AY172" i="1"/>
  <c r="BG172" i="1"/>
  <c r="BL172" i="1"/>
  <c r="AJ172" i="1"/>
  <c r="AR172" i="1"/>
  <c r="AZ172" i="1"/>
  <c r="BH172" i="1"/>
  <c r="BM172" i="1"/>
  <c r="AK172" i="1"/>
  <c r="AS172" i="1"/>
  <c r="BA172" i="1"/>
  <c r="BI172" i="1"/>
  <c r="BN172" i="1"/>
  <c r="AL172" i="1"/>
  <c r="AT172" i="1"/>
  <c r="BB172" i="1"/>
  <c r="BJ172" i="1"/>
  <c r="AE172" i="1"/>
  <c r="AM172" i="1"/>
  <c r="AU172" i="1"/>
  <c r="BC172" i="1"/>
  <c r="AF172" i="1"/>
  <c r="AN172" i="1"/>
  <c r="AV172" i="1"/>
  <c r="BD172" i="1"/>
  <c r="AK158" i="1"/>
  <c r="AS158" i="1"/>
  <c r="BA158" i="1"/>
  <c r="BI158" i="1"/>
  <c r="BN158" i="1"/>
  <c r="AL158" i="1"/>
  <c r="AT158" i="1"/>
  <c r="BB158" i="1"/>
  <c r="BJ158" i="1"/>
  <c r="AE158" i="1"/>
  <c r="AM158" i="1"/>
  <c r="AU158" i="1"/>
  <c r="BC158" i="1"/>
  <c r="AF158" i="1"/>
  <c r="AN158" i="1"/>
  <c r="AV158" i="1"/>
  <c r="BD158" i="1"/>
  <c r="AG158" i="1"/>
  <c r="AO158" i="1"/>
  <c r="AW158" i="1"/>
  <c r="BE158" i="1"/>
  <c r="AH158" i="1"/>
  <c r="AP158" i="1"/>
  <c r="AX158" i="1"/>
  <c r="BF158" i="1"/>
  <c r="BK158" i="1"/>
  <c r="AI158" i="1"/>
  <c r="AQ158" i="1"/>
  <c r="AY158" i="1"/>
  <c r="BG158" i="1"/>
  <c r="BL158" i="1"/>
  <c r="AJ158" i="1"/>
  <c r="AR158" i="1"/>
  <c r="AZ158" i="1"/>
  <c r="BH158" i="1"/>
  <c r="BM158" i="1"/>
  <c r="AR111" i="1"/>
  <c r="BH111" i="1"/>
  <c r="BA111" i="1"/>
  <c r="BN111" i="1"/>
  <c r="AT111" i="1"/>
  <c r="AE111" i="1"/>
  <c r="AM111" i="1"/>
  <c r="AU111" i="1"/>
  <c r="BC111" i="1"/>
  <c r="AF111" i="1"/>
  <c r="AV111" i="1"/>
  <c r="AH111" i="1"/>
  <c r="AP111" i="1"/>
  <c r="AX111" i="1"/>
  <c r="BF111" i="1"/>
  <c r="BK111" i="1"/>
  <c r="AI111" i="1"/>
  <c r="AQ111" i="1"/>
  <c r="AY111" i="1"/>
  <c r="BG111" i="1"/>
  <c r="BL111" i="1"/>
  <c r="AG111" i="1"/>
  <c r="AO111" i="1"/>
  <c r="AW111" i="1"/>
  <c r="AK89" i="1"/>
  <c r="AS89" i="1"/>
  <c r="BA89" i="1"/>
  <c r="BI89" i="1"/>
  <c r="BN89" i="1"/>
  <c r="AE89" i="1"/>
  <c r="AM89" i="1"/>
  <c r="AU89" i="1"/>
  <c r="BC89" i="1"/>
  <c r="AF89" i="1"/>
  <c r="AN89" i="1"/>
  <c r="AV89" i="1"/>
  <c r="BD89" i="1"/>
  <c r="AG89" i="1"/>
  <c r="AO89" i="1"/>
  <c r="AW89" i="1"/>
  <c r="BE89" i="1"/>
  <c r="AH89" i="1"/>
  <c r="AP89" i="1"/>
  <c r="AX89" i="1"/>
  <c r="BF89" i="1"/>
  <c r="BK89" i="1"/>
  <c r="AI89" i="1"/>
  <c r="AQ89" i="1"/>
  <c r="AY89" i="1"/>
  <c r="BG89" i="1"/>
  <c r="BL89" i="1"/>
  <c r="AJ89" i="1"/>
  <c r="AR89" i="1"/>
  <c r="AZ89" i="1"/>
  <c r="BH89" i="1"/>
  <c r="BM89" i="1"/>
  <c r="AL89" i="1"/>
  <c r="AT89" i="1"/>
  <c r="BB89" i="1"/>
  <c r="BJ89" i="1"/>
  <c r="AG71" i="1"/>
  <c r="AO71" i="1"/>
  <c r="AW71" i="1"/>
  <c r="BE71" i="1"/>
  <c r="AH71" i="1"/>
  <c r="AP71" i="1"/>
  <c r="AX71" i="1"/>
  <c r="BF71" i="1"/>
  <c r="BK71" i="1"/>
  <c r="AI71" i="1"/>
  <c r="AQ71" i="1"/>
  <c r="AY71" i="1"/>
  <c r="BG71" i="1"/>
  <c r="BL71" i="1"/>
  <c r="AJ71" i="1"/>
  <c r="AR71" i="1"/>
  <c r="AZ71" i="1"/>
  <c r="BH71" i="1"/>
  <c r="BM71" i="1"/>
  <c r="AK71" i="1"/>
  <c r="AS71" i="1"/>
  <c r="BA71" i="1"/>
  <c r="BI71" i="1"/>
  <c r="BN71" i="1"/>
  <c r="AE71" i="1"/>
  <c r="AM71" i="1"/>
  <c r="AU71" i="1"/>
  <c r="BC71" i="1"/>
  <c r="AF71" i="1"/>
  <c r="AN71" i="1"/>
  <c r="AV71" i="1"/>
  <c r="BD71" i="1"/>
  <c r="AT71" i="1"/>
  <c r="BJ71" i="1"/>
  <c r="AL71" i="1"/>
  <c r="BB71" i="1"/>
  <c r="AE483" i="1"/>
  <c r="AK483" i="1"/>
  <c r="AS483" i="1"/>
  <c r="BA483" i="1"/>
  <c r="BI483" i="1"/>
  <c r="BN483" i="1"/>
  <c r="AL483" i="1"/>
  <c r="AT483" i="1"/>
  <c r="BB483" i="1"/>
  <c r="BJ483" i="1"/>
  <c r="AM483" i="1"/>
  <c r="AU483" i="1"/>
  <c r="BC483" i="1"/>
  <c r="AF483" i="1"/>
  <c r="AN483" i="1"/>
  <c r="AV483" i="1"/>
  <c r="BD483" i="1"/>
  <c r="AG483" i="1"/>
  <c r="AO483" i="1"/>
  <c r="AW483" i="1"/>
  <c r="BE483" i="1"/>
  <c r="AH483" i="1"/>
  <c r="AP483" i="1"/>
  <c r="AX483" i="1"/>
  <c r="BF483" i="1"/>
  <c r="BK483" i="1"/>
  <c r="AI483" i="1"/>
  <c r="AQ483" i="1"/>
  <c r="AY483" i="1"/>
  <c r="BG483" i="1"/>
  <c r="BL483" i="1"/>
  <c r="AJ483" i="1"/>
  <c r="AR483" i="1"/>
  <c r="AZ483" i="1"/>
  <c r="BH483" i="1"/>
  <c r="BM483" i="1"/>
  <c r="AE478" i="1"/>
  <c r="AM478" i="1"/>
  <c r="AU478" i="1"/>
  <c r="BC478" i="1"/>
  <c r="AH478" i="1"/>
  <c r="AP478" i="1"/>
  <c r="AX478" i="1"/>
  <c r="BF478" i="1"/>
  <c r="BK478" i="1"/>
  <c r="AJ478" i="1"/>
  <c r="AR478" i="1"/>
  <c r="AZ478" i="1"/>
  <c r="BH478" i="1"/>
  <c r="BM478" i="1"/>
  <c r="AK478" i="1"/>
  <c r="AS478" i="1"/>
  <c r="BA478" i="1"/>
  <c r="BI478" i="1"/>
  <c r="BN478" i="1"/>
  <c r="AN478" i="1"/>
  <c r="BD478" i="1"/>
  <c r="AO478" i="1"/>
  <c r="BE478" i="1"/>
  <c r="AQ478" i="1"/>
  <c r="BG478" i="1"/>
  <c r="AT478" i="1"/>
  <c r="BJ478" i="1"/>
  <c r="AF478" i="1"/>
  <c r="AV478" i="1"/>
  <c r="AG478" i="1"/>
  <c r="AW478" i="1"/>
  <c r="AI478" i="1"/>
  <c r="AY478" i="1"/>
  <c r="BL478" i="1"/>
  <c r="AL478" i="1"/>
  <c r="BB478" i="1"/>
  <c r="AI466" i="1"/>
  <c r="AQ466" i="1"/>
  <c r="AY466" i="1"/>
  <c r="BG466" i="1"/>
  <c r="BL466" i="1"/>
  <c r="AJ466" i="1"/>
  <c r="AR466" i="1"/>
  <c r="AZ466" i="1"/>
  <c r="BH466" i="1"/>
  <c r="BM466" i="1"/>
  <c r="AK466" i="1"/>
  <c r="AS466" i="1"/>
  <c r="BA466" i="1"/>
  <c r="BI466" i="1"/>
  <c r="BN466" i="1"/>
  <c r="AL466" i="1"/>
  <c r="AT466" i="1"/>
  <c r="BB466" i="1"/>
  <c r="BJ466" i="1"/>
  <c r="AF466" i="1"/>
  <c r="AN466" i="1"/>
  <c r="AV466" i="1"/>
  <c r="BD466" i="1"/>
  <c r="AG466" i="1"/>
  <c r="AO466" i="1"/>
  <c r="AW466" i="1"/>
  <c r="BE466" i="1"/>
  <c r="AH466" i="1"/>
  <c r="AP466" i="1"/>
  <c r="AX466" i="1"/>
  <c r="BF466" i="1"/>
  <c r="BK466" i="1"/>
  <c r="AU466" i="1"/>
  <c r="BC466" i="1"/>
  <c r="AE466" i="1"/>
  <c r="AM466" i="1"/>
  <c r="AE457" i="1"/>
  <c r="AM457" i="1"/>
  <c r="AU457" i="1"/>
  <c r="BC457" i="1"/>
  <c r="AF457" i="1"/>
  <c r="AN457" i="1"/>
  <c r="AV457" i="1"/>
  <c r="BD457" i="1"/>
  <c r="AG457" i="1"/>
  <c r="AO457" i="1"/>
  <c r="AW457" i="1"/>
  <c r="BE457" i="1"/>
  <c r="AH457" i="1"/>
  <c r="AP457" i="1"/>
  <c r="AX457" i="1"/>
  <c r="BF457" i="1"/>
  <c r="BK457" i="1"/>
  <c r="AI457" i="1"/>
  <c r="AQ457" i="1"/>
  <c r="AY457" i="1"/>
  <c r="BG457" i="1"/>
  <c r="BL457" i="1"/>
  <c r="AJ457" i="1"/>
  <c r="AR457" i="1"/>
  <c r="AZ457" i="1"/>
  <c r="BH457" i="1"/>
  <c r="BM457" i="1"/>
  <c r="AK457" i="1"/>
  <c r="AS457" i="1"/>
  <c r="BA457" i="1"/>
  <c r="BI457" i="1"/>
  <c r="BN457" i="1"/>
  <c r="AL457" i="1"/>
  <c r="AT457" i="1"/>
  <c r="BB457" i="1"/>
  <c r="BJ457" i="1"/>
  <c r="AI449" i="1"/>
  <c r="AQ449" i="1"/>
  <c r="AY449" i="1"/>
  <c r="BG449" i="1"/>
  <c r="BL449" i="1"/>
  <c r="AJ449" i="1"/>
  <c r="AR449" i="1"/>
  <c r="AZ449" i="1"/>
  <c r="BH449" i="1"/>
  <c r="BM449" i="1"/>
  <c r="AK449" i="1"/>
  <c r="AS449" i="1"/>
  <c r="BA449" i="1"/>
  <c r="BI449" i="1"/>
  <c r="BN449" i="1"/>
  <c r="AL449" i="1"/>
  <c r="AT449" i="1"/>
  <c r="BB449" i="1"/>
  <c r="BJ449" i="1"/>
  <c r="AE449" i="1"/>
  <c r="AM449" i="1"/>
  <c r="AU449" i="1"/>
  <c r="BC449" i="1"/>
  <c r="AF449" i="1"/>
  <c r="AN449" i="1"/>
  <c r="AV449" i="1"/>
  <c r="BD449" i="1"/>
  <c r="AG449" i="1"/>
  <c r="AO449" i="1"/>
  <c r="AW449" i="1"/>
  <c r="BE449" i="1"/>
  <c r="AH449" i="1"/>
  <c r="AP449" i="1"/>
  <c r="AX449" i="1"/>
  <c r="BF449" i="1"/>
  <c r="BK449" i="1"/>
  <c r="AK441" i="1"/>
  <c r="AS441" i="1"/>
  <c r="BA441" i="1"/>
  <c r="BI441" i="1"/>
  <c r="BN441" i="1"/>
  <c r="AL441" i="1"/>
  <c r="AT441" i="1"/>
  <c r="BB441" i="1"/>
  <c r="BJ441" i="1"/>
  <c r="AE441" i="1"/>
  <c r="AM441" i="1"/>
  <c r="AU441" i="1"/>
  <c r="BC441" i="1"/>
  <c r="AF441" i="1"/>
  <c r="AN441" i="1"/>
  <c r="AV441" i="1"/>
  <c r="BD441" i="1"/>
  <c r="AG441" i="1"/>
  <c r="AO441" i="1"/>
  <c r="AW441" i="1"/>
  <c r="BE441" i="1"/>
  <c r="AH441" i="1"/>
  <c r="AP441" i="1"/>
  <c r="AX441" i="1"/>
  <c r="BF441" i="1"/>
  <c r="BK441" i="1"/>
  <c r="AI441" i="1"/>
  <c r="AQ441" i="1"/>
  <c r="AY441" i="1"/>
  <c r="BG441" i="1"/>
  <c r="BL441" i="1"/>
  <c r="AJ441" i="1"/>
  <c r="AR441" i="1"/>
  <c r="AZ441" i="1"/>
  <c r="BH441" i="1"/>
  <c r="BM441" i="1"/>
  <c r="AE433" i="1"/>
  <c r="AM433" i="1"/>
  <c r="AU433" i="1"/>
  <c r="BC433" i="1"/>
  <c r="AF433" i="1"/>
  <c r="AN433" i="1"/>
  <c r="AV433" i="1"/>
  <c r="BD433" i="1"/>
  <c r="AG433" i="1"/>
  <c r="AO433" i="1"/>
  <c r="AW433" i="1"/>
  <c r="BE433" i="1"/>
  <c r="AH433" i="1"/>
  <c r="AP433" i="1"/>
  <c r="AX433" i="1"/>
  <c r="BF433" i="1"/>
  <c r="BK433" i="1"/>
  <c r="AI433" i="1"/>
  <c r="AQ433" i="1"/>
  <c r="AY433" i="1"/>
  <c r="BG433" i="1"/>
  <c r="BL433" i="1"/>
  <c r="AJ433" i="1"/>
  <c r="AR433" i="1"/>
  <c r="AZ433" i="1"/>
  <c r="BH433" i="1"/>
  <c r="BM433" i="1"/>
  <c r="AK433" i="1"/>
  <c r="AS433" i="1"/>
  <c r="BA433" i="1"/>
  <c r="BI433" i="1"/>
  <c r="BN433" i="1"/>
  <c r="AL433" i="1"/>
  <c r="AT433" i="1"/>
  <c r="BB433" i="1"/>
  <c r="BJ433" i="1"/>
  <c r="AG425" i="1"/>
  <c r="AO425" i="1"/>
  <c r="AW425" i="1"/>
  <c r="BE425" i="1"/>
  <c r="AH425" i="1"/>
  <c r="AP425" i="1"/>
  <c r="AX425" i="1"/>
  <c r="BF425" i="1"/>
  <c r="BK425" i="1"/>
  <c r="AI425" i="1"/>
  <c r="AQ425" i="1"/>
  <c r="AY425" i="1"/>
  <c r="BG425" i="1"/>
  <c r="BL425" i="1"/>
  <c r="AJ425" i="1"/>
  <c r="AR425" i="1"/>
  <c r="AZ425" i="1"/>
  <c r="BH425" i="1"/>
  <c r="BM425" i="1"/>
  <c r="AK425" i="1"/>
  <c r="AS425" i="1"/>
  <c r="BA425" i="1"/>
  <c r="BI425" i="1"/>
  <c r="BN425" i="1"/>
  <c r="AL425" i="1"/>
  <c r="AT425" i="1"/>
  <c r="BB425" i="1"/>
  <c r="BJ425" i="1"/>
  <c r="AE425" i="1"/>
  <c r="AM425" i="1"/>
  <c r="AU425" i="1"/>
  <c r="BC425" i="1"/>
  <c r="AF425" i="1"/>
  <c r="AN425" i="1"/>
  <c r="AV425" i="1"/>
  <c r="BD425" i="1"/>
  <c r="AH417" i="1"/>
  <c r="AP417" i="1"/>
  <c r="AX417" i="1"/>
  <c r="BF417" i="1"/>
  <c r="BK417" i="1"/>
  <c r="AI417" i="1"/>
  <c r="AQ417" i="1"/>
  <c r="AY417" i="1"/>
  <c r="BG417" i="1"/>
  <c r="BL417" i="1"/>
  <c r="AJ417" i="1"/>
  <c r="AR417" i="1"/>
  <c r="AZ417" i="1"/>
  <c r="BH417" i="1"/>
  <c r="BM417" i="1"/>
  <c r="AK417" i="1"/>
  <c r="AS417" i="1"/>
  <c r="BA417" i="1"/>
  <c r="BI417" i="1"/>
  <c r="BN417" i="1"/>
  <c r="AL417" i="1"/>
  <c r="AT417" i="1"/>
  <c r="BB417" i="1"/>
  <c r="BJ417" i="1"/>
  <c r="AE417" i="1"/>
  <c r="AM417" i="1"/>
  <c r="AU417" i="1"/>
  <c r="BC417" i="1"/>
  <c r="AF417" i="1"/>
  <c r="AN417" i="1"/>
  <c r="AV417" i="1"/>
  <c r="BD417" i="1"/>
  <c r="AG417" i="1"/>
  <c r="AO417" i="1"/>
  <c r="AW417" i="1"/>
  <c r="BE417" i="1"/>
  <c r="AI409" i="1"/>
  <c r="AQ409" i="1"/>
  <c r="AY409" i="1"/>
  <c r="BG409" i="1"/>
  <c r="BL409" i="1"/>
  <c r="AJ409" i="1"/>
  <c r="AR409" i="1"/>
  <c r="AZ409" i="1"/>
  <c r="BH409" i="1"/>
  <c r="BM409" i="1"/>
  <c r="AK409" i="1"/>
  <c r="AS409" i="1"/>
  <c r="BA409" i="1"/>
  <c r="BI409" i="1"/>
  <c r="BN409" i="1"/>
  <c r="AL409" i="1"/>
  <c r="AT409" i="1"/>
  <c r="BB409" i="1"/>
  <c r="BJ409" i="1"/>
  <c r="AE409" i="1"/>
  <c r="AM409" i="1"/>
  <c r="AU409" i="1"/>
  <c r="BC409" i="1"/>
  <c r="AF409" i="1"/>
  <c r="AN409" i="1"/>
  <c r="AV409" i="1"/>
  <c r="BD409" i="1"/>
  <c r="AG409" i="1"/>
  <c r="AO409" i="1"/>
  <c r="AW409" i="1"/>
  <c r="BE409" i="1"/>
  <c r="AH409" i="1"/>
  <c r="AP409" i="1"/>
  <c r="AX409" i="1"/>
  <c r="BF409" i="1"/>
  <c r="BK409" i="1"/>
  <c r="AL402" i="1"/>
  <c r="AT402" i="1"/>
  <c r="BB402" i="1"/>
  <c r="BJ402" i="1"/>
  <c r="AE402" i="1"/>
  <c r="AM402" i="1"/>
  <c r="AU402" i="1"/>
  <c r="BC402" i="1"/>
  <c r="AF402" i="1"/>
  <c r="AN402" i="1"/>
  <c r="AV402" i="1"/>
  <c r="BD402" i="1"/>
  <c r="AG402" i="1"/>
  <c r="AO402" i="1"/>
  <c r="AW402" i="1"/>
  <c r="BE402" i="1"/>
  <c r="AH402" i="1"/>
  <c r="AP402" i="1"/>
  <c r="AX402" i="1"/>
  <c r="BF402" i="1"/>
  <c r="BK402" i="1"/>
  <c r="AI402" i="1"/>
  <c r="AQ402" i="1"/>
  <c r="AY402" i="1"/>
  <c r="BG402" i="1"/>
  <c r="BL402" i="1"/>
  <c r="AJ402" i="1"/>
  <c r="AR402" i="1"/>
  <c r="AZ402" i="1"/>
  <c r="BH402" i="1"/>
  <c r="BM402" i="1"/>
  <c r="AK402" i="1"/>
  <c r="AS402" i="1"/>
  <c r="BA402" i="1"/>
  <c r="BI402" i="1"/>
  <c r="BN402" i="1"/>
  <c r="AG397" i="1"/>
  <c r="AO397" i="1"/>
  <c r="AW397" i="1"/>
  <c r="BE397" i="1"/>
  <c r="AH397" i="1"/>
  <c r="AP397" i="1"/>
  <c r="AX397" i="1"/>
  <c r="BF397" i="1"/>
  <c r="BK397" i="1"/>
  <c r="AI397" i="1"/>
  <c r="AQ397" i="1"/>
  <c r="AY397" i="1"/>
  <c r="BG397" i="1"/>
  <c r="BL397" i="1"/>
  <c r="AJ397" i="1"/>
  <c r="AR397" i="1"/>
  <c r="AZ397" i="1"/>
  <c r="BH397" i="1"/>
  <c r="BM397" i="1"/>
  <c r="AK397" i="1"/>
  <c r="AS397" i="1"/>
  <c r="BA397" i="1"/>
  <c r="BI397" i="1"/>
  <c r="BN397" i="1"/>
  <c r="AL397" i="1"/>
  <c r="AT397" i="1"/>
  <c r="BB397" i="1"/>
  <c r="BJ397" i="1"/>
  <c r="AE397" i="1"/>
  <c r="AM397" i="1"/>
  <c r="AU397" i="1"/>
  <c r="BC397" i="1"/>
  <c r="AF397" i="1"/>
  <c r="AN397" i="1"/>
  <c r="AV397" i="1"/>
  <c r="BD397" i="1"/>
  <c r="AK390" i="1"/>
  <c r="AS390" i="1"/>
  <c r="BA390" i="1"/>
  <c r="BI390" i="1"/>
  <c r="BN390" i="1"/>
  <c r="AL390" i="1"/>
  <c r="AT390" i="1"/>
  <c r="BB390" i="1"/>
  <c r="BJ390" i="1"/>
  <c r="AE390" i="1"/>
  <c r="AM390" i="1"/>
  <c r="AU390" i="1"/>
  <c r="BC390" i="1"/>
  <c r="AF390" i="1"/>
  <c r="AN390" i="1"/>
  <c r="AV390" i="1"/>
  <c r="BD390" i="1"/>
  <c r="AG390" i="1"/>
  <c r="AO390" i="1"/>
  <c r="AW390" i="1"/>
  <c r="BE390" i="1"/>
  <c r="AH390" i="1"/>
  <c r="AP390" i="1"/>
  <c r="AX390" i="1"/>
  <c r="BF390" i="1"/>
  <c r="BK390" i="1"/>
  <c r="AI390" i="1"/>
  <c r="AQ390" i="1"/>
  <c r="AY390" i="1"/>
  <c r="BG390" i="1"/>
  <c r="BL390" i="1"/>
  <c r="AJ390" i="1"/>
  <c r="AR390" i="1"/>
  <c r="AZ390" i="1"/>
  <c r="BH390" i="1"/>
  <c r="BM390" i="1"/>
  <c r="AG384" i="1"/>
  <c r="AO384" i="1"/>
  <c r="AW384" i="1"/>
  <c r="BE384" i="1"/>
  <c r="AH384" i="1"/>
  <c r="AP384" i="1"/>
  <c r="AX384" i="1"/>
  <c r="BF384" i="1"/>
  <c r="BK384" i="1"/>
  <c r="AI384" i="1"/>
  <c r="AQ384" i="1"/>
  <c r="AY384" i="1"/>
  <c r="BG384" i="1"/>
  <c r="BL384" i="1"/>
  <c r="AJ384" i="1"/>
  <c r="AR384" i="1"/>
  <c r="AZ384" i="1"/>
  <c r="BH384" i="1"/>
  <c r="BM384" i="1"/>
  <c r="AK384" i="1"/>
  <c r="AS384" i="1"/>
  <c r="BA384" i="1"/>
  <c r="BI384" i="1"/>
  <c r="BN384" i="1"/>
  <c r="AL384" i="1"/>
  <c r="AT384" i="1"/>
  <c r="BB384" i="1"/>
  <c r="BJ384" i="1"/>
  <c r="AE384" i="1"/>
  <c r="AM384" i="1"/>
  <c r="AU384" i="1"/>
  <c r="BC384" i="1"/>
  <c r="AF384" i="1"/>
  <c r="AN384" i="1"/>
  <c r="AV384" i="1"/>
  <c r="BD384" i="1"/>
  <c r="AG376" i="1"/>
  <c r="AO376" i="1"/>
  <c r="AW376" i="1"/>
  <c r="BE376" i="1"/>
  <c r="AH376" i="1"/>
  <c r="AP376" i="1"/>
  <c r="AX376" i="1"/>
  <c r="BF376" i="1"/>
  <c r="BK376" i="1"/>
  <c r="AI376" i="1"/>
  <c r="AQ376" i="1"/>
  <c r="AY376" i="1"/>
  <c r="BG376" i="1"/>
  <c r="BL376" i="1"/>
  <c r="AJ376" i="1"/>
  <c r="AR376" i="1"/>
  <c r="AZ376" i="1"/>
  <c r="BH376" i="1"/>
  <c r="BM376" i="1"/>
  <c r="AK376" i="1"/>
  <c r="AS376" i="1"/>
  <c r="BA376" i="1"/>
  <c r="BI376" i="1"/>
  <c r="BN376" i="1"/>
  <c r="AL376" i="1"/>
  <c r="AT376" i="1"/>
  <c r="BB376" i="1"/>
  <c r="BJ376" i="1"/>
  <c r="AE376" i="1"/>
  <c r="AM376" i="1"/>
  <c r="AU376" i="1"/>
  <c r="BC376" i="1"/>
  <c r="AF376" i="1"/>
  <c r="AN376" i="1"/>
  <c r="AV376" i="1"/>
  <c r="BD376" i="1"/>
  <c r="AE361" i="1"/>
  <c r="AM361" i="1"/>
  <c r="AU361" i="1"/>
  <c r="BC361" i="1"/>
  <c r="AF361" i="1"/>
  <c r="AN361" i="1"/>
  <c r="AV361" i="1"/>
  <c r="BD361" i="1"/>
  <c r="AG361" i="1"/>
  <c r="AO361" i="1"/>
  <c r="AW361" i="1"/>
  <c r="BE361" i="1"/>
  <c r="AH361" i="1"/>
  <c r="AP361" i="1"/>
  <c r="AX361" i="1"/>
  <c r="BF361" i="1"/>
  <c r="BK361" i="1"/>
  <c r="AI361" i="1"/>
  <c r="AQ361" i="1"/>
  <c r="AY361" i="1"/>
  <c r="BG361" i="1"/>
  <c r="BL361" i="1"/>
  <c r="AJ361" i="1"/>
  <c r="AR361" i="1"/>
  <c r="AZ361" i="1"/>
  <c r="BH361" i="1"/>
  <c r="BM361" i="1"/>
  <c r="AK361" i="1"/>
  <c r="AS361" i="1"/>
  <c r="BA361" i="1"/>
  <c r="BI361" i="1"/>
  <c r="BN361" i="1"/>
  <c r="AL361" i="1"/>
  <c r="AT361" i="1"/>
  <c r="BB361" i="1"/>
  <c r="BJ361" i="1"/>
  <c r="AH354" i="1"/>
  <c r="AP354" i="1"/>
  <c r="AX354" i="1"/>
  <c r="BF354" i="1"/>
  <c r="BK354" i="1"/>
  <c r="AI354" i="1"/>
  <c r="AQ354" i="1"/>
  <c r="AY354" i="1"/>
  <c r="BG354" i="1"/>
  <c r="BL354" i="1"/>
  <c r="AJ354" i="1"/>
  <c r="AR354" i="1"/>
  <c r="AZ354" i="1"/>
  <c r="BH354" i="1"/>
  <c r="BM354" i="1"/>
  <c r="AK354" i="1"/>
  <c r="AS354" i="1"/>
  <c r="BA354" i="1"/>
  <c r="BI354" i="1"/>
  <c r="BN354" i="1"/>
  <c r="AL354" i="1"/>
  <c r="AT354" i="1"/>
  <c r="BB354" i="1"/>
  <c r="BJ354" i="1"/>
  <c r="AE354" i="1"/>
  <c r="AM354" i="1"/>
  <c r="AU354" i="1"/>
  <c r="BC354" i="1"/>
  <c r="AF354" i="1"/>
  <c r="AN354" i="1"/>
  <c r="AV354" i="1"/>
  <c r="BD354" i="1"/>
  <c r="AG354" i="1"/>
  <c r="AO354" i="1"/>
  <c r="AW354" i="1"/>
  <c r="BE354" i="1"/>
  <c r="AH304" i="1"/>
  <c r="AP304" i="1"/>
  <c r="AX304" i="1"/>
  <c r="BF304" i="1"/>
  <c r="BK304" i="1"/>
  <c r="AI304" i="1"/>
  <c r="AQ304" i="1"/>
  <c r="AY304" i="1"/>
  <c r="BG304" i="1"/>
  <c r="BL304" i="1"/>
  <c r="AJ304" i="1"/>
  <c r="AR304" i="1"/>
  <c r="AZ304" i="1"/>
  <c r="BH304" i="1"/>
  <c r="BM304" i="1"/>
  <c r="AK304" i="1"/>
  <c r="AS304" i="1"/>
  <c r="BA304" i="1"/>
  <c r="BI304" i="1"/>
  <c r="BN304" i="1"/>
  <c r="AL304" i="1"/>
  <c r="AT304" i="1"/>
  <c r="BB304" i="1"/>
  <c r="BJ304" i="1"/>
  <c r="AF304" i="1"/>
  <c r="AN304" i="1"/>
  <c r="AV304" i="1"/>
  <c r="BD304" i="1"/>
  <c r="AG304" i="1"/>
  <c r="AO304" i="1"/>
  <c r="AW304" i="1"/>
  <c r="BE304" i="1"/>
  <c r="AE304" i="1"/>
  <c r="AM304" i="1"/>
  <c r="AU304" i="1"/>
  <c r="BC304" i="1"/>
  <c r="AL296" i="1"/>
  <c r="AT296" i="1"/>
  <c r="BB296" i="1"/>
  <c r="BJ296" i="1"/>
  <c r="AE296" i="1"/>
  <c r="AM296" i="1"/>
  <c r="AU296" i="1"/>
  <c r="BC296" i="1"/>
  <c r="AF296" i="1"/>
  <c r="AN296" i="1"/>
  <c r="AV296" i="1"/>
  <c r="BD296" i="1"/>
  <c r="AG296" i="1"/>
  <c r="AO296" i="1"/>
  <c r="AW296" i="1"/>
  <c r="BE296" i="1"/>
  <c r="AH296" i="1"/>
  <c r="AP296" i="1"/>
  <c r="AX296" i="1"/>
  <c r="BF296" i="1"/>
  <c r="BK296" i="1"/>
  <c r="AJ296" i="1"/>
  <c r="AR296" i="1"/>
  <c r="AZ296" i="1"/>
  <c r="BH296" i="1"/>
  <c r="BM296" i="1"/>
  <c r="AK296" i="1"/>
  <c r="AS296" i="1"/>
  <c r="BA296" i="1"/>
  <c r="BI296" i="1"/>
  <c r="BN296" i="1"/>
  <c r="AI296" i="1"/>
  <c r="AQ296" i="1"/>
  <c r="AY296" i="1"/>
  <c r="BG296" i="1"/>
  <c r="BL296" i="1"/>
  <c r="AK260" i="1"/>
  <c r="AS260" i="1"/>
  <c r="BA260" i="1"/>
  <c r="BI260" i="1"/>
  <c r="BN260" i="1"/>
  <c r="AL260" i="1"/>
  <c r="AT260" i="1"/>
  <c r="BB260" i="1"/>
  <c r="BJ260" i="1"/>
  <c r="AE260" i="1"/>
  <c r="AM260" i="1"/>
  <c r="AU260" i="1"/>
  <c r="BC260" i="1"/>
  <c r="AF260" i="1"/>
  <c r="AN260" i="1"/>
  <c r="AV260" i="1"/>
  <c r="BD260" i="1"/>
  <c r="AG260" i="1"/>
  <c r="AO260" i="1"/>
  <c r="AW260" i="1"/>
  <c r="BE260" i="1"/>
  <c r="AH260" i="1"/>
  <c r="AP260" i="1"/>
  <c r="AX260" i="1"/>
  <c r="BF260" i="1"/>
  <c r="BK260" i="1"/>
  <c r="AI260" i="1"/>
  <c r="AQ260" i="1"/>
  <c r="AY260" i="1"/>
  <c r="BG260" i="1"/>
  <c r="BL260" i="1"/>
  <c r="AJ260" i="1"/>
  <c r="AR260" i="1"/>
  <c r="AZ260" i="1"/>
  <c r="BH260" i="1"/>
  <c r="BM260" i="1"/>
  <c r="AI245" i="1"/>
  <c r="AQ245" i="1"/>
  <c r="AY245" i="1"/>
  <c r="BG245" i="1"/>
  <c r="BL245" i="1"/>
  <c r="AJ245" i="1"/>
  <c r="AR245" i="1"/>
  <c r="AZ245" i="1"/>
  <c r="BH245" i="1"/>
  <c r="BM245" i="1"/>
  <c r="AK245" i="1"/>
  <c r="AS245" i="1"/>
  <c r="BA245" i="1"/>
  <c r="BI245" i="1"/>
  <c r="BN245" i="1"/>
  <c r="AL245" i="1"/>
  <c r="AT245" i="1"/>
  <c r="BB245" i="1"/>
  <c r="BJ245" i="1"/>
  <c r="AE245" i="1"/>
  <c r="AM245" i="1"/>
  <c r="AU245" i="1"/>
  <c r="BC245" i="1"/>
  <c r="AF245" i="1"/>
  <c r="AN245" i="1"/>
  <c r="AV245" i="1"/>
  <c r="BD245" i="1"/>
  <c r="AG245" i="1"/>
  <c r="AO245" i="1"/>
  <c r="AW245" i="1"/>
  <c r="BE245" i="1"/>
  <c r="AH245" i="1"/>
  <c r="AP245" i="1"/>
  <c r="AX245" i="1"/>
  <c r="BF245" i="1"/>
  <c r="BK245" i="1"/>
  <c r="AK239" i="1"/>
  <c r="AS239" i="1"/>
  <c r="BA239" i="1"/>
  <c r="BI239" i="1"/>
  <c r="BN239" i="1"/>
  <c r="AL239" i="1"/>
  <c r="AT239" i="1"/>
  <c r="BB239" i="1"/>
  <c r="BJ239" i="1"/>
  <c r="AE239" i="1"/>
  <c r="AM239" i="1"/>
  <c r="AU239" i="1"/>
  <c r="BC239" i="1"/>
  <c r="AF239" i="1"/>
  <c r="AN239" i="1"/>
  <c r="AV239" i="1"/>
  <c r="BD239" i="1"/>
  <c r="AG239" i="1"/>
  <c r="AO239" i="1"/>
  <c r="AW239" i="1"/>
  <c r="BE239" i="1"/>
  <c r="AH239" i="1"/>
  <c r="AP239" i="1"/>
  <c r="AX239" i="1"/>
  <c r="BF239" i="1"/>
  <c r="BK239" i="1"/>
  <c r="AI239" i="1"/>
  <c r="AQ239" i="1"/>
  <c r="AY239" i="1"/>
  <c r="BG239" i="1"/>
  <c r="BL239" i="1"/>
  <c r="AJ239" i="1"/>
  <c r="AR239" i="1"/>
  <c r="AZ239" i="1"/>
  <c r="BH239" i="1"/>
  <c r="BM239" i="1"/>
  <c r="AL228" i="1"/>
  <c r="AT228" i="1"/>
  <c r="BB228" i="1"/>
  <c r="BJ228" i="1"/>
  <c r="AE228" i="1"/>
  <c r="AM228" i="1"/>
  <c r="AU228" i="1"/>
  <c r="BC228" i="1"/>
  <c r="AF228" i="1"/>
  <c r="AN228" i="1"/>
  <c r="AV228" i="1"/>
  <c r="BD228" i="1"/>
  <c r="AG228" i="1"/>
  <c r="AO228" i="1"/>
  <c r="AW228" i="1"/>
  <c r="BE228" i="1"/>
  <c r="AH228" i="1"/>
  <c r="AP228" i="1"/>
  <c r="AX228" i="1"/>
  <c r="BF228" i="1"/>
  <c r="BK228" i="1"/>
  <c r="AI228" i="1"/>
  <c r="AQ228" i="1"/>
  <c r="AY228" i="1"/>
  <c r="BG228" i="1"/>
  <c r="BL228" i="1"/>
  <c r="AJ228" i="1"/>
  <c r="AR228" i="1"/>
  <c r="AZ228" i="1"/>
  <c r="BH228" i="1"/>
  <c r="BM228" i="1"/>
  <c r="AK228" i="1"/>
  <c r="AS228" i="1"/>
  <c r="BA228" i="1"/>
  <c r="BI228" i="1"/>
  <c r="BN228" i="1"/>
  <c r="AJ215" i="1"/>
  <c r="AR215" i="1"/>
  <c r="AZ215" i="1"/>
  <c r="BH215" i="1"/>
  <c r="BM215" i="1"/>
  <c r="AK215" i="1"/>
  <c r="AS215" i="1"/>
  <c r="BA215" i="1"/>
  <c r="BI215" i="1"/>
  <c r="BN215" i="1"/>
  <c r="AL215" i="1"/>
  <c r="AT215" i="1"/>
  <c r="BB215" i="1"/>
  <c r="BJ215" i="1"/>
  <c r="AE215" i="1"/>
  <c r="AM215" i="1"/>
  <c r="AU215" i="1"/>
  <c r="BC215" i="1"/>
  <c r="AF215" i="1"/>
  <c r="AN215" i="1"/>
  <c r="AV215" i="1"/>
  <c r="BD215" i="1"/>
  <c r="AG215" i="1"/>
  <c r="AO215" i="1"/>
  <c r="AW215" i="1"/>
  <c r="BE215" i="1"/>
  <c r="AH215" i="1"/>
  <c r="AP215" i="1"/>
  <c r="AX215" i="1"/>
  <c r="BF215" i="1"/>
  <c r="BK215" i="1"/>
  <c r="AI215" i="1"/>
  <c r="AQ215" i="1"/>
  <c r="AY215" i="1"/>
  <c r="BG215" i="1"/>
  <c r="BL215" i="1"/>
  <c r="AL207" i="1"/>
  <c r="AT207" i="1"/>
  <c r="BB207" i="1"/>
  <c r="BJ207" i="1"/>
  <c r="AE207" i="1"/>
  <c r="AM207" i="1"/>
  <c r="AU207" i="1"/>
  <c r="BC207" i="1"/>
  <c r="AF207" i="1"/>
  <c r="AN207" i="1"/>
  <c r="AV207" i="1"/>
  <c r="BD207" i="1"/>
  <c r="AG207" i="1"/>
  <c r="AO207" i="1"/>
  <c r="AW207" i="1"/>
  <c r="BE207" i="1"/>
  <c r="AH207" i="1"/>
  <c r="AP207" i="1"/>
  <c r="AX207" i="1"/>
  <c r="BF207" i="1"/>
  <c r="BK207" i="1"/>
  <c r="AI207" i="1"/>
  <c r="AQ207" i="1"/>
  <c r="AY207" i="1"/>
  <c r="BG207" i="1"/>
  <c r="BL207" i="1"/>
  <c r="AJ207" i="1"/>
  <c r="AR207" i="1"/>
  <c r="AZ207" i="1"/>
  <c r="BH207" i="1"/>
  <c r="BM207" i="1"/>
  <c r="AK207" i="1"/>
  <c r="AS207" i="1"/>
  <c r="BA207" i="1"/>
  <c r="BI207" i="1"/>
  <c r="BN207" i="1"/>
  <c r="AF199" i="1"/>
  <c r="AN199" i="1"/>
  <c r="AV199" i="1"/>
  <c r="BD199" i="1"/>
  <c r="AG199" i="1"/>
  <c r="AO199" i="1"/>
  <c r="AW199" i="1"/>
  <c r="BE199" i="1"/>
  <c r="AH199" i="1"/>
  <c r="AP199" i="1"/>
  <c r="AX199" i="1"/>
  <c r="BF199" i="1"/>
  <c r="BK199" i="1"/>
  <c r="AI199" i="1"/>
  <c r="AQ199" i="1"/>
  <c r="AY199" i="1"/>
  <c r="BG199" i="1"/>
  <c r="BL199" i="1"/>
  <c r="AJ199" i="1"/>
  <c r="AR199" i="1"/>
  <c r="AZ199" i="1"/>
  <c r="BH199" i="1"/>
  <c r="BM199" i="1"/>
  <c r="AK199" i="1"/>
  <c r="AS199" i="1"/>
  <c r="BA199" i="1"/>
  <c r="BI199" i="1"/>
  <c r="BN199" i="1"/>
  <c r="AL199" i="1"/>
  <c r="AT199" i="1"/>
  <c r="BB199" i="1"/>
  <c r="BJ199" i="1"/>
  <c r="AE199" i="1"/>
  <c r="AM199" i="1"/>
  <c r="AU199" i="1"/>
  <c r="BC199" i="1"/>
  <c r="AI192" i="1"/>
  <c r="AQ192" i="1"/>
  <c r="AY192" i="1"/>
  <c r="BG192" i="1"/>
  <c r="BL192" i="1"/>
  <c r="AJ192" i="1"/>
  <c r="AR192" i="1"/>
  <c r="AZ192" i="1"/>
  <c r="BH192" i="1"/>
  <c r="BM192" i="1"/>
  <c r="AK192" i="1"/>
  <c r="AS192" i="1"/>
  <c r="BA192" i="1"/>
  <c r="BI192" i="1"/>
  <c r="BN192" i="1"/>
  <c r="AL192" i="1"/>
  <c r="AT192" i="1"/>
  <c r="BB192" i="1"/>
  <c r="BJ192" i="1"/>
  <c r="AE192" i="1"/>
  <c r="AM192" i="1"/>
  <c r="AU192" i="1"/>
  <c r="BC192" i="1"/>
  <c r="AF192" i="1"/>
  <c r="AN192" i="1"/>
  <c r="AV192" i="1"/>
  <c r="BD192" i="1"/>
  <c r="AG192" i="1"/>
  <c r="AO192" i="1"/>
  <c r="AW192" i="1"/>
  <c r="BE192" i="1"/>
  <c r="AH192" i="1"/>
  <c r="AP192" i="1"/>
  <c r="AX192" i="1"/>
  <c r="BF192" i="1"/>
  <c r="BK192" i="1"/>
  <c r="AG184" i="1"/>
  <c r="AO184" i="1"/>
  <c r="AW184" i="1"/>
  <c r="BE184" i="1"/>
  <c r="AH184" i="1"/>
  <c r="AP184" i="1"/>
  <c r="AX184" i="1"/>
  <c r="BF184" i="1"/>
  <c r="BK184" i="1"/>
  <c r="AI184" i="1"/>
  <c r="AQ184" i="1"/>
  <c r="AY184" i="1"/>
  <c r="BG184" i="1"/>
  <c r="BL184" i="1"/>
  <c r="AJ184" i="1"/>
  <c r="AR184" i="1"/>
  <c r="AZ184" i="1"/>
  <c r="BH184" i="1"/>
  <c r="BM184" i="1"/>
  <c r="AK184" i="1"/>
  <c r="AS184" i="1"/>
  <c r="BA184" i="1"/>
  <c r="BI184" i="1"/>
  <c r="BN184" i="1"/>
  <c r="AL184" i="1"/>
  <c r="AT184" i="1"/>
  <c r="BB184" i="1"/>
  <c r="BJ184" i="1"/>
  <c r="AE184" i="1"/>
  <c r="AM184" i="1"/>
  <c r="AU184" i="1"/>
  <c r="BC184" i="1"/>
  <c r="AF184" i="1"/>
  <c r="AN184" i="1"/>
  <c r="AV184" i="1"/>
  <c r="BD184" i="1"/>
  <c r="AJ179" i="1"/>
  <c r="AR179" i="1"/>
  <c r="AZ179" i="1"/>
  <c r="BH179" i="1"/>
  <c r="BM179" i="1"/>
  <c r="AK179" i="1"/>
  <c r="AS179" i="1"/>
  <c r="BA179" i="1"/>
  <c r="BI179" i="1"/>
  <c r="BN179" i="1"/>
  <c r="AL179" i="1"/>
  <c r="AT179" i="1"/>
  <c r="BB179" i="1"/>
  <c r="BJ179" i="1"/>
  <c r="AE179" i="1"/>
  <c r="AM179" i="1"/>
  <c r="AU179" i="1"/>
  <c r="BC179" i="1"/>
  <c r="AF179" i="1"/>
  <c r="AN179" i="1"/>
  <c r="AV179" i="1"/>
  <c r="BD179" i="1"/>
  <c r="AG179" i="1"/>
  <c r="AO179" i="1"/>
  <c r="AW179" i="1"/>
  <c r="BE179" i="1"/>
  <c r="AH179" i="1"/>
  <c r="AP179" i="1"/>
  <c r="AX179" i="1"/>
  <c r="BF179" i="1"/>
  <c r="BK179" i="1"/>
  <c r="AI179" i="1"/>
  <c r="AQ179" i="1"/>
  <c r="AY179" i="1"/>
  <c r="BG179" i="1"/>
  <c r="BL179" i="1"/>
  <c r="AE171" i="1"/>
  <c r="AM171" i="1"/>
  <c r="AU171" i="1"/>
  <c r="BC171" i="1"/>
  <c r="AF171" i="1"/>
  <c r="AN171" i="1"/>
  <c r="AV171" i="1"/>
  <c r="BD171" i="1"/>
  <c r="AG171" i="1"/>
  <c r="AO171" i="1"/>
  <c r="AW171" i="1"/>
  <c r="BE171" i="1"/>
  <c r="AH171" i="1"/>
  <c r="AP171" i="1"/>
  <c r="AX171" i="1"/>
  <c r="BF171" i="1"/>
  <c r="BK171" i="1"/>
  <c r="AI171" i="1"/>
  <c r="AQ171" i="1"/>
  <c r="AY171" i="1"/>
  <c r="BG171" i="1"/>
  <c r="BL171" i="1"/>
  <c r="AJ171" i="1"/>
  <c r="AR171" i="1"/>
  <c r="AZ171" i="1"/>
  <c r="BH171" i="1"/>
  <c r="BM171" i="1"/>
  <c r="AK171" i="1"/>
  <c r="AS171" i="1"/>
  <c r="BA171" i="1"/>
  <c r="BI171" i="1"/>
  <c r="BN171" i="1"/>
  <c r="AL171" i="1"/>
  <c r="AT171" i="1"/>
  <c r="BB171" i="1"/>
  <c r="BJ171" i="1"/>
  <c r="AG164" i="1"/>
  <c r="AO164" i="1"/>
  <c r="AW164" i="1"/>
  <c r="BE164" i="1"/>
  <c r="AH164" i="1"/>
  <c r="AP164" i="1"/>
  <c r="AX164" i="1"/>
  <c r="BF164" i="1"/>
  <c r="BK164" i="1"/>
  <c r="AI164" i="1"/>
  <c r="AQ164" i="1"/>
  <c r="AY164" i="1"/>
  <c r="BG164" i="1"/>
  <c r="BL164" i="1"/>
  <c r="AJ164" i="1"/>
  <c r="AR164" i="1"/>
  <c r="AZ164" i="1"/>
  <c r="BH164" i="1"/>
  <c r="BM164" i="1"/>
  <c r="AK164" i="1"/>
  <c r="AS164" i="1"/>
  <c r="BA164" i="1"/>
  <c r="BI164" i="1"/>
  <c r="BN164" i="1"/>
  <c r="AL164" i="1"/>
  <c r="AT164" i="1"/>
  <c r="BB164" i="1"/>
  <c r="BJ164" i="1"/>
  <c r="AE164" i="1"/>
  <c r="AM164" i="1"/>
  <c r="AU164" i="1"/>
  <c r="BC164" i="1"/>
  <c r="AF164" i="1"/>
  <c r="AN164" i="1"/>
  <c r="AV164" i="1"/>
  <c r="BD164" i="1"/>
  <c r="AH157" i="1"/>
  <c r="AP157" i="1"/>
  <c r="AX157" i="1"/>
  <c r="BF157" i="1"/>
  <c r="BK157" i="1"/>
  <c r="AI157" i="1"/>
  <c r="AQ157" i="1"/>
  <c r="AY157" i="1"/>
  <c r="BG157" i="1"/>
  <c r="BL157" i="1"/>
  <c r="AJ157" i="1"/>
  <c r="AR157" i="1"/>
  <c r="AZ157" i="1"/>
  <c r="BH157" i="1"/>
  <c r="BM157" i="1"/>
  <c r="AK157" i="1"/>
  <c r="AS157" i="1"/>
  <c r="BA157" i="1"/>
  <c r="BI157" i="1"/>
  <c r="BN157" i="1"/>
  <c r="AL157" i="1"/>
  <c r="AT157" i="1"/>
  <c r="BB157" i="1"/>
  <c r="BJ157" i="1"/>
  <c r="AE157" i="1"/>
  <c r="AM157" i="1"/>
  <c r="AU157" i="1"/>
  <c r="BC157" i="1"/>
  <c r="AF157" i="1"/>
  <c r="AN157" i="1"/>
  <c r="AV157" i="1"/>
  <c r="BD157" i="1"/>
  <c r="AG157" i="1"/>
  <c r="AO157" i="1"/>
  <c r="AW157" i="1"/>
  <c r="BE157" i="1"/>
  <c r="AF126" i="1"/>
  <c r="AN126" i="1"/>
  <c r="AV126" i="1"/>
  <c r="BD126" i="1"/>
  <c r="AG126" i="1"/>
  <c r="AO126" i="1"/>
  <c r="AW126" i="1"/>
  <c r="BE126" i="1"/>
  <c r="AI126" i="1"/>
  <c r="AQ126" i="1"/>
  <c r="AY126" i="1"/>
  <c r="BG126" i="1"/>
  <c r="BL126" i="1"/>
  <c r="AJ126" i="1"/>
  <c r="AR126" i="1"/>
  <c r="AZ126" i="1"/>
  <c r="BH126" i="1"/>
  <c r="BM126" i="1"/>
  <c r="AK126" i="1"/>
  <c r="BA126" i="1"/>
  <c r="BN126" i="1"/>
  <c r="AL126" i="1"/>
  <c r="BB126" i="1"/>
  <c r="AM126" i="1"/>
  <c r="BC126" i="1"/>
  <c r="AP126" i="1"/>
  <c r="BF126" i="1"/>
  <c r="AS126" i="1"/>
  <c r="BI126" i="1"/>
  <c r="AT126" i="1"/>
  <c r="BJ126" i="1"/>
  <c r="AE126" i="1"/>
  <c r="AU126" i="1"/>
  <c r="AH126" i="1"/>
  <c r="AX126" i="1"/>
  <c r="BK126" i="1"/>
  <c r="AX95" i="1"/>
  <c r="BF95" i="1"/>
  <c r="BK95" i="1"/>
  <c r="AR95" i="1"/>
  <c r="AE95" i="1"/>
  <c r="AZ95" i="1"/>
  <c r="BI95" i="1"/>
  <c r="BA95" i="1"/>
  <c r="BJ95" i="1"/>
  <c r="AG95" i="1"/>
  <c r="AS95" i="1"/>
  <c r="BB95" i="1"/>
  <c r="AK95" i="1"/>
  <c r="BD95" i="1"/>
  <c r="AV95" i="1"/>
  <c r="BE95" i="1"/>
  <c r="BL95" i="1"/>
  <c r="AM95" i="1"/>
  <c r="BG95" i="1"/>
  <c r="AY95" i="1"/>
  <c r="BH95" i="1"/>
  <c r="BN95" i="1"/>
  <c r="AJ83" i="1"/>
  <c r="AR83" i="1"/>
  <c r="AZ83" i="1"/>
  <c r="BH83" i="1"/>
  <c r="BM83" i="1"/>
  <c r="AL83" i="1"/>
  <c r="AT83" i="1"/>
  <c r="BB83" i="1"/>
  <c r="BJ83" i="1"/>
  <c r="AE83" i="1"/>
  <c r="AM83" i="1"/>
  <c r="AU83" i="1"/>
  <c r="BC83" i="1"/>
  <c r="AF83" i="1"/>
  <c r="AN83" i="1"/>
  <c r="AV83" i="1"/>
  <c r="BD83" i="1"/>
  <c r="AG83" i="1"/>
  <c r="AO83" i="1"/>
  <c r="AW83" i="1"/>
  <c r="BE83" i="1"/>
  <c r="AH83" i="1"/>
  <c r="AP83" i="1"/>
  <c r="AX83" i="1"/>
  <c r="BF83" i="1"/>
  <c r="BK83" i="1"/>
  <c r="AI83" i="1"/>
  <c r="AQ83" i="1"/>
  <c r="AY83" i="1"/>
  <c r="BG83" i="1"/>
  <c r="BL83" i="1"/>
  <c r="AK83" i="1"/>
  <c r="AS83" i="1"/>
  <c r="BA83" i="1"/>
  <c r="BI83" i="1"/>
  <c r="BN83" i="1"/>
  <c r="AL70" i="1"/>
  <c r="AT70" i="1"/>
  <c r="BB70" i="1"/>
  <c r="BJ70" i="1"/>
  <c r="AE70" i="1"/>
  <c r="AM70" i="1"/>
  <c r="AU70" i="1"/>
  <c r="BC70" i="1"/>
  <c r="AF70" i="1"/>
  <c r="AN70" i="1"/>
  <c r="AV70" i="1"/>
  <c r="BD70" i="1"/>
  <c r="AG70" i="1"/>
  <c r="AO70" i="1"/>
  <c r="AW70" i="1"/>
  <c r="BE70" i="1"/>
  <c r="AH70" i="1"/>
  <c r="AP70" i="1"/>
  <c r="AX70" i="1"/>
  <c r="BF70" i="1"/>
  <c r="BK70" i="1"/>
  <c r="AJ70" i="1"/>
  <c r="AR70" i="1"/>
  <c r="AZ70" i="1"/>
  <c r="BH70" i="1"/>
  <c r="BM70" i="1"/>
  <c r="AK70" i="1"/>
  <c r="AS70" i="1"/>
  <c r="BA70" i="1"/>
  <c r="BI70" i="1"/>
  <c r="BN70" i="1"/>
  <c r="AQ70" i="1"/>
  <c r="AY70" i="1"/>
  <c r="BG70" i="1"/>
  <c r="BL70" i="1"/>
  <c r="AI70" i="1"/>
  <c r="AH47" i="1"/>
  <c r="AP47" i="1"/>
  <c r="AX47" i="1"/>
  <c r="BF47" i="1"/>
  <c r="BK47" i="1"/>
  <c r="AI47" i="1"/>
  <c r="AQ47" i="1"/>
  <c r="AY47" i="1"/>
  <c r="BG47" i="1"/>
  <c r="BL47" i="1"/>
  <c r="AJ47" i="1"/>
  <c r="AR47" i="1"/>
  <c r="AZ47" i="1"/>
  <c r="BH47" i="1"/>
  <c r="BM47" i="1"/>
  <c r="AK47" i="1"/>
  <c r="AS47" i="1"/>
  <c r="BA47" i="1"/>
  <c r="BI47" i="1"/>
  <c r="BN47" i="1"/>
  <c r="AL47" i="1"/>
  <c r="AT47" i="1"/>
  <c r="BB47" i="1"/>
  <c r="BJ47" i="1"/>
  <c r="AE47" i="1"/>
  <c r="AM47" i="1"/>
  <c r="AU47" i="1"/>
  <c r="BC47" i="1"/>
  <c r="AF47" i="1"/>
  <c r="AN47" i="1"/>
  <c r="AV47" i="1"/>
  <c r="BD47" i="1"/>
  <c r="AG47" i="1"/>
  <c r="AO47" i="1"/>
  <c r="AW47" i="1"/>
  <c r="BE47" i="1"/>
  <c r="AJ14" i="1"/>
  <c r="AR14" i="1"/>
  <c r="AZ14" i="1"/>
  <c r="BH14" i="1"/>
  <c r="BM14" i="1"/>
  <c r="AK14" i="1"/>
  <c r="AS14" i="1"/>
  <c r="BA14" i="1"/>
  <c r="BI14" i="1"/>
  <c r="BN14" i="1"/>
  <c r="AL14" i="1"/>
  <c r="AT14" i="1"/>
  <c r="BB14" i="1"/>
  <c r="BJ14" i="1"/>
  <c r="AE14" i="1"/>
  <c r="AM14" i="1"/>
  <c r="AU14" i="1"/>
  <c r="BC14" i="1"/>
  <c r="AF14" i="1"/>
  <c r="AN14" i="1"/>
  <c r="AV14" i="1"/>
  <c r="BD14" i="1"/>
  <c r="AG14" i="1"/>
  <c r="AO14" i="1"/>
  <c r="AW14" i="1"/>
  <c r="BE14" i="1"/>
  <c r="AH14" i="1"/>
  <c r="AP14" i="1"/>
  <c r="AX14" i="1"/>
  <c r="BF14" i="1"/>
  <c r="BK14" i="1"/>
  <c r="AI14" i="1"/>
  <c r="AQ14" i="1"/>
  <c r="AY14" i="1"/>
  <c r="BG14" i="1"/>
  <c r="BL14" i="1"/>
  <c r="AE5" i="1"/>
  <c r="AM5" i="1"/>
  <c r="AU5" i="1"/>
  <c r="BC5" i="1"/>
  <c r="AH5" i="1"/>
  <c r="AP5" i="1"/>
  <c r="AX5" i="1"/>
  <c r="BF5" i="1"/>
  <c r="BK5" i="1"/>
  <c r="AJ5" i="1"/>
  <c r="AR5" i="1"/>
  <c r="AZ5" i="1"/>
  <c r="BH5" i="1"/>
  <c r="BM5" i="1"/>
  <c r="AL5" i="1"/>
  <c r="AT5" i="1"/>
  <c r="BB5" i="1"/>
  <c r="BJ5" i="1"/>
  <c r="AN5" i="1"/>
  <c r="BD5" i="1"/>
  <c r="AO5" i="1"/>
  <c r="BE5" i="1"/>
  <c r="AQ5" i="1"/>
  <c r="BG5" i="1"/>
  <c r="AS5" i="1"/>
  <c r="BI5" i="1"/>
  <c r="AF5" i="1"/>
  <c r="AV5" i="1"/>
  <c r="AG5" i="1"/>
  <c r="AW5" i="1"/>
  <c r="AI5" i="1"/>
  <c r="AY5" i="1"/>
  <c r="BL5" i="1"/>
  <c r="AK5" i="1"/>
  <c r="BA5" i="1"/>
  <c r="BN5" i="1"/>
  <c r="AG482" i="1"/>
  <c r="AO482" i="1"/>
  <c r="AW482" i="1"/>
  <c r="BE482" i="1"/>
  <c r="AH482" i="1"/>
  <c r="AP482" i="1"/>
  <c r="AX482" i="1"/>
  <c r="BF482" i="1"/>
  <c r="BK482" i="1"/>
  <c r="AI482" i="1"/>
  <c r="AQ482" i="1"/>
  <c r="AY482" i="1"/>
  <c r="BG482" i="1"/>
  <c r="BL482" i="1"/>
  <c r="AJ482" i="1"/>
  <c r="AR482" i="1"/>
  <c r="AZ482" i="1"/>
  <c r="BH482" i="1"/>
  <c r="BM482" i="1"/>
  <c r="AK482" i="1"/>
  <c r="AS482" i="1"/>
  <c r="BA482" i="1"/>
  <c r="BI482" i="1"/>
  <c r="BN482" i="1"/>
  <c r="AL482" i="1"/>
  <c r="AT482" i="1"/>
  <c r="BB482" i="1"/>
  <c r="BJ482" i="1"/>
  <c r="AE482" i="1"/>
  <c r="AM482" i="1"/>
  <c r="AU482" i="1"/>
  <c r="BC482" i="1"/>
  <c r="AF482" i="1"/>
  <c r="AN482" i="1"/>
  <c r="AV482" i="1"/>
  <c r="BD482" i="1"/>
  <c r="AL473" i="1"/>
  <c r="AT473" i="1"/>
  <c r="BB473" i="1"/>
  <c r="BJ473" i="1"/>
  <c r="AE473" i="1"/>
  <c r="AM473" i="1"/>
  <c r="AU473" i="1"/>
  <c r="BC473" i="1"/>
  <c r="AF473" i="1"/>
  <c r="AN473" i="1"/>
  <c r="AV473" i="1"/>
  <c r="BD473" i="1"/>
  <c r="AG473" i="1"/>
  <c r="AO473" i="1"/>
  <c r="AW473" i="1"/>
  <c r="BE473" i="1"/>
  <c r="AI473" i="1"/>
  <c r="AQ473" i="1"/>
  <c r="AY473" i="1"/>
  <c r="BG473" i="1"/>
  <c r="BL473" i="1"/>
  <c r="AJ473" i="1"/>
  <c r="AR473" i="1"/>
  <c r="AZ473" i="1"/>
  <c r="BH473" i="1"/>
  <c r="BM473" i="1"/>
  <c r="AP473" i="1"/>
  <c r="AS473" i="1"/>
  <c r="AX473" i="1"/>
  <c r="BA473" i="1"/>
  <c r="BF473" i="1"/>
  <c r="BI473" i="1"/>
  <c r="AH473" i="1"/>
  <c r="BK473" i="1"/>
  <c r="AK473" i="1"/>
  <c r="BN473" i="1"/>
  <c r="AF465" i="1"/>
  <c r="AN465" i="1"/>
  <c r="AV465" i="1"/>
  <c r="BD465" i="1"/>
  <c r="AG465" i="1"/>
  <c r="AO465" i="1"/>
  <c r="AW465" i="1"/>
  <c r="BE465" i="1"/>
  <c r="AH465" i="1"/>
  <c r="AP465" i="1"/>
  <c r="AX465" i="1"/>
  <c r="BF465" i="1"/>
  <c r="BK465" i="1"/>
  <c r="AI465" i="1"/>
  <c r="AQ465" i="1"/>
  <c r="AY465" i="1"/>
  <c r="BG465" i="1"/>
  <c r="BL465" i="1"/>
  <c r="AK465" i="1"/>
  <c r="AS465" i="1"/>
  <c r="BA465" i="1"/>
  <c r="BI465" i="1"/>
  <c r="BN465" i="1"/>
  <c r="AL465" i="1"/>
  <c r="AT465" i="1"/>
  <c r="BB465" i="1"/>
  <c r="BJ465" i="1"/>
  <c r="AE465" i="1"/>
  <c r="AM465" i="1"/>
  <c r="AU465" i="1"/>
  <c r="BC465" i="1"/>
  <c r="AJ465" i="1"/>
  <c r="AR465" i="1"/>
  <c r="AZ465" i="1"/>
  <c r="BH465" i="1"/>
  <c r="BM465" i="1"/>
  <c r="AH462" i="1"/>
  <c r="AP462" i="1"/>
  <c r="AX462" i="1"/>
  <c r="BF462" i="1"/>
  <c r="BK462" i="1"/>
  <c r="AI462" i="1"/>
  <c r="AQ462" i="1"/>
  <c r="AY462" i="1"/>
  <c r="BG462" i="1"/>
  <c r="BL462" i="1"/>
  <c r="AJ462" i="1"/>
  <c r="AR462" i="1"/>
  <c r="AZ462" i="1"/>
  <c r="BH462" i="1"/>
  <c r="BM462" i="1"/>
  <c r="AK462" i="1"/>
  <c r="AS462" i="1"/>
  <c r="BA462" i="1"/>
  <c r="BI462" i="1"/>
  <c r="BN462" i="1"/>
  <c r="AL462" i="1"/>
  <c r="AT462" i="1"/>
  <c r="BB462" i="1"/>
  <c r="BJ462" i="1"/>
  <c r="AE462" i="1"/>
  <c r="AM462" i="1"/>
  <c r="AU462" i="1"/>
  <c r="BC462" i="1"/>
  <c r="AF462" i="1"/>
  <c r="AN462" i="1"/>
  <c r="AV462" i="1"/>
  <c r="BD462" i="1"/>
  <c r="AG462" i="1"/>
  <c r="AO462" i="1"/>
  <c r="AW462" i="1"/>
  <c r="BE462" i="1"/>
  <c r="AF448" i="1"/>
  <c r="AN448" i="1"/>
  <c r="AV448" i="1"/>
  <c r="BD448" i="1"/>
  <c r="AG448" i="1"/>
  <c r="AO448" i="1"/>
  <c r="AW448" i="1"/>
  <c r="BE448" i="1"/>
  <c r="AH448" i="1"/>
  <c r="AP448" i="1"/>
  <c r="AX448" i="1"/>
  <c r="BF448" i="1"/>
  <c r="BK448" i="1"/>
  <c r="AI448" i="1"/>
  <c r="AQ448" i="1"/>
  <c r="AY448" i="1"/>
  <c r="BG448" i="1"/>
  <c r="BL448" i="1"/>
  <c r="AJ448" i="1"/>
  <c r="AR448" i="1"/>
  <c r="AZ448" i="1"/>
  <c r="BH448" i="1"/>
  <c r="BM448" i="1"/>
  <c r="AK448" i="1"/>
  <c r="AS448" i="1"/>
  <c r="BA448" i="1"/>
  <c r="BI448" i="1"/>
  <c r="BN448" i="1"/>
  <c r="AL448" i="1"/>
  <c r="AT448" i="1"/>
  <c r="BB448" i="1"/>
  <c r="BJ448" i="1"/>
  <c r="AE448" i="1"/>
  <c r="AM448" i="1"/>
  <c r="AU448" i="1"/>
  <c r="BC448" i="1"/>
  <c r="AH440" i="1"/>
  <c r="AP440" i="1"/>
  <c r="AX440" i="1"/>
  <c r="BF440" i="1"/>
  <c r="BK440" i="1"/>
  <c r="AI440" i="1"/>
  <c r="AQ440" i="1"/>
  <c r="AY440" i="1"/>
  <c r="BG440" i="1"/>
  <c r="BL440" i="1"/>
  <c r="AJ440" i="1"/>
  <c r="AR440" i="1"/>
  <c r="AZ440" i="1"/>
  <c r="BH440" i="1"/>
  <c r="BM440" i="1"/>
  <c r="AK440" i="1"/>
  <c r="AS440" i="1"/>
  <c r="BA440" i="1"/>
  <c r="BI440" i="1"/>
  <c r="BN440" i="1"/>
  <c r="AL440" i="1"/>
  <c r="AT440" i="1"/>
  <c r="BB440" i="1"/>
  <c r="BJ440" i="1"/>
  <c r="AE440" i="1"/>
  <c r="AM440" i="1"/>
  <c r="AU440" i="1"/>
  <c r="BC440" i="1"/>
  <c r="AF440" i="1"/>
  <c r="AN440" i="1"/>
  <c r="AV440" i="1"/>
  <c r="BD440" i="1"/>
  <c r="AG440" i="1"/>
  <c r="AO440" i="1"/>
  <c r="AW440" i="1"/>
  <c r="BE440" i="1"/>
  <c r="AJ432" i="1"/>
  <c r="AR432" i="1"/>
  <c r="AZ432" i="1"/>
  <c r="BH432" i="1"/>
  <c r="BM432" i="1"/>
  <c r="AK432" i="1"/>
  <c r="AS432" i="1"/>
  <c r="BA432" i="1"/>
  <c r="BI432" i="1"/>
  <c r="BN432" i="1"/>
  <c r="AL432" i="1"/>
  <c r="AT432" i="1"/>
  <c r="BB432" i="1"/>
  <c r="BJ432" i="1"/>
  <c r="AE432" i="1"/>
  <c r="AM432" i="1"/>
  <c r="AU432" i="1"/>
  <c r="BC432" i="1"/>
  <c r="AF432" i="1"/>
  <c r="AN432" i="1"/>
  <c r="AV432" i="1"/>
  <c r="BD432" i="1"/>
  <c r="AG432" i="1"/>
  <c r="AO432" i="1"/>
  <c r="AW432" i="1"/>
  <c r="BE432" i="1"/>
  <c r="AH432" i="1"/>
  <c r="AP432" i="1"/>
  <c r="AX432" i="1"/>
  <c r="BF432" i="1"/>
  <c r="BK432" i="1"/>
  <c r="AI432" i="1"/>
  <c r="AQ432" i="1"/>
  <c r="AY432" i="1"/>
  <c r="BG432" i="1"/>
  <c r="BL432" i="1"/>
  <c r="AL424" i="1"/>
  <c r="AT424" i="1"/>
  <c r="BB424" i="1"/>
  <c r="BJ424" i="1"/>
  <c r="AE424" i="1"/>
  <c r="AM424" i="1"/>
  <c r="AU424" i="1"/>
  <c r="BC424" i="1"/>
  <c r="AF424" i="1"/>
  <c r="AN424" i="1"/>
  <c r="AV424" i="1"/>
  <c r="BD424" i="1"/>
  <c r="AG424" i="1"/>
  <c r="AO424" i="1"/>
  <c r="AW424" i="1"/>
  <c r="BE424" i="1"/>
  <c r="AH424" i="1"/>
  <c r="AP424" i="1"/>
  <c r="AX424" i="1"/>
  <c r="BF424" i="1"/>
  <c r="BK424" i="1"/>
  <c r="AI424" i="1"/>
  <c r="AQ424" i="1"/>
  <c r="AY424" i="1"/>
  <c r="BG424" i="1"/>
  <c r="BL424" i="1"/>
  <c r="AJ424" i="1"/>
  <c r="AR424" i="1"/>
  <c r="AZ424" i="1"/>
  <c r="BH424" i="1"/>
  <c r="BM424" i="1"/>
  <c r="AK424" i="1"/>
  <c r="AS424" i="1"/>
  <c r="BA424" i="1"/>
  <c r="BI424" i="1"/>
  <c r="BN424" i="1"/>
  <c r="AE416" i="1"/>
  <c r="AM416" i="1"/>
  <c r="AU416" i="1"/>
  <c r="BC416" i="1"/>
  <c r="AF416" i="1"/>
  <c r="AN416" i="1"/>
  <c r="AV416" i="1"/>
  <c r="BD416" i="1"/>
  <c r="AG416" i="1"/>
  <c r="AO416" i="1"/>
  <c r="AW416" i="1"/>
  <c r="BE416" i="1"/>
  <c r="AH416" i="1"/>
  <c r="AP416" i="1"/>
  <c r="AX416" i="1"/>
  <c r="BF416" i="1"/>
  <c r="BK416" i="1"/>
  <c r="AI416" i="1"/>
  <c r="AQ416" i="1"/>
  <c r="AY416" i="1"/>
  <c r="BG416" i="1"/>
  <c r="BL416" i="1"/>
  <c r="AJ416" i="1"/>
  <c r="AR416" i="1"/>
  <c r="AZ416" i="1"/>
  <c r="BH416" i="1"/>
  <c r="BM416" i="1"/>
  <c r="AK416" i="1"/>
  <c r="AS416" i="1"/>
  <c r="BA416" i="1"/>
  <c r="BI416" i="1"/>
  <c r="BN416" i="1"/>
  <c r="AL416" i="1"/>
  <c r="AT416" i="1"/>
  <c r="BB416" i="1"/>
  <c r="BJ416" i="1"/>
  <c r="AF408" i="1"/>
  <c r="AN408" i="1"/>
  <c r="AV408" i="1"/>
  <c r="BD408" i="1"/>
  <c r="AG408" i="1"/>
  <c r="AO408" i="1"/>
  <c r="AW408" i="1"/>
  <c r="BE408" i="1"/>
  <c r="AH408" i="1"/>
  <c r="AP408" i="1"/>
  <c r="AX408" i="1"/>
  <c r="BF408" i="1"/>
  <c r="BK408" i="1"/>
  <c r="AI408" i="1"/>
  <c r="AQ408" i="1"/>
  <c r="AY408" i="1"/>
  <c r="BG408" i="1"/>
  <c r="BL408" i="1"/>
  <c r="AJ408" i="1"/>
  <c r="AR408" i="1"/>
  <c r="AZ408" i="1"/>
  <c r="BH408" i="1"/>
  <c r="BM408" i="1"/>
  <c r="AK408" i="1"/>
  <c r="AS408" i="1"/>
  <c r="BA408" i="1"/>
  <c r="BI408" i="1"/>
  <c r="BN408" i="1"/>
  <c r="AL408" i="1"/>
  <c r="AT408" i="1"/>
  <c r="BB408" i="1"/>
  <c r="BJ408" i="1"/>
  <c r="AE408" i="1"/>
  <c r="AM408" i="1"/>
  <c r="AU408" i="1"/>
  <c r="BC408" i="1"/>
  <c r="AI401" i="1"/>
  <c r="AQ401" i="1"/>
  <c r="AY401" i="1"/>
  <c r="BG401" i="1"/>
  <c r="BL401" i="1"/>
  <c r="AJ401" i="1"/>
  <c r="AR401" i="1"/>
  <c r="AZ401" i="1"/>
  <c r="BH401" i="1"/>
  <c r="BM401" i="1"/>
  <c r="AK401" i="1"/>
  <c r="AS401" i="1"/>
  <c r="BA401" i="1"/>
  <c r="BI401" i="1"/>
  <c r="BN401" i="1"/>
  <c r="AL401" i="1"/>
  <c r="AT401" i="1"/>
  <c r="BB401" i="1"/>
  <c r="BJ401" i="1"/>
  <c r="AE401" i="1"/>
  <c r="AM401" i="1"/>
  <c r="AU401" i="1"/>
  <c r="BC401" i="1"/>
  <c r="AF401" i="1"/>
  <c r="AN401" i="1"/>
  <c r="AV401" i="1"/>
  <c r="BD401" i="1"/>
  <c r="AG401" i="1"/>
  <c r="AO401" i="1"/>
  <c r="AW401" i="1"/>
  <c r="BE401" i="1"/>
  <c r="AH401" i="1"/>
  <c r="AP401" i="1"/>
  <c r="AX401" i="1"/>
  <c r="BF401" i="1"/>
  <c r="BK401" i="1"/>
  <c r="AH389" i="1"/>
  <c r="AP389" i="1"/>
  <c r="AX389" i="1"/>
  <c r="BF389" i="1"/>
  <c r="BK389" i="1"/>
  <c r="AI389" i="1"/>
  <c r="AQ389" i="1"/>
  <c r="AY389" i="1"/>
  <c r="BG389" i="1"/>
  <c r="BL389" i="1"/>
  <c r="AJ389" i="1"/>
  <c r="AR389" i="1"/>
  <c r="AZ389" i="1"/>
  <c r="BH389" i="1"/>
  <c r="BM389" i="1"/>
  <c r="AK389" i="1"/>
  <c r="AS389" i="1"/>
  <c r="BA389" i="1"/>
  <c r="BI389" i="1"/>
  <c r="BN389" i="1"/>
  <c r="AL389" i="1"/>
  <c r="AT389" i="1"/>
  <c r="BB389" i="1"/>
  <c r="BJ389" i="1"/>
  <c r="AE389" i="1"/>
  <c r="AM389" i="1"/>
  <c r="AU389" i="1"/>
  <c r="BC389" i="1"/>
  <c r="AF389" i="1"/>
  <c r="AN389" i="1"/>
  <c r="AV389" i="1"/>
  <c r="BD389" i="1"/>
  <c r="AG389" i="1"/>
  <c r="AO389" i="1"/>
  <c r="AW389" i="1"/>
  <c r="BE389" i="1"/>
  <c r="AL383" i="1"/>
  <c r="AT383" i="1"/>
  <c r="BB383" i="1"/>
  <c r="BJ383" i="1"/>
  <c r="AE383" i="1"/>
  <c r="AM383" i="1"/>
  <c r="AU383" i="1"/>
  <c r="BC383" i="1"/>
  <c r="AF383" i="1"/>
  <c r="AN383" i="1"/>
  <c r="AV383" i="1"/>
  <c r="BD383" i="1"/>
  <c r="AG383" i="1"/>
  <c r="AO383" i="1"/>
  <c r="AW383" i="1"/>
  <c r="BE383" i="1"/>
  <c r="AH383" i="1"/>
  <c r="AP383" i="1"/>
  <c r="AX383" i="1"/>
  <c r="BF383" i="1"/>
  <c r="BK383" i="1"/>
  <c r="AI383" i="1"/>
  <c r="AQ383" i="1"/>
  <c r="AY383" i="1"/>
  <c r="BG383" i="1"/>
  <c r="BL383" i="1"/>
  <c r="AJ383" i="1"/>
  <c r="AR383" i="1"/>
  <c r="AZ383" i="1"/>
  <c r="BH383" i="1"/>
  <c r="BM383" i="1"/>
  <c r="AK383" i="1"/>
  <c r="AS383" i="1"/>
  <c r="BA383" i="1"/>
  <c r="BI383" i="1"/>
  <c r="BN383" i="1"/>
  <c r="AE375" i="1"/>
  <c r="AM375" i="1"/>
  <c r="AU375" i="1"/>
  <c r="BC375" i="1"/>
  <c r="AF375" i="1"/>
  <c r="AN375" i="1"/>
  <c r="AV375" i="1"/>
  <c r="BD375" i="1"/>
  <c r="AG375" i="1"/>
  <c r="AO375" i="1"/>
  <c r="AW375" i="1"/>
  <c r="BE375" i="1"/>
  <c r="AH375" i="1"/>
  <c r="AP375" i="1"/>
  <c r="AX375" i="1"/>
  <c r="BF375" i="1"/>
  <c r="BK375" i="1"/>
  <c r="AI375" i="1"/>
  <c r="AQ375" i="1"/>
  <c r="AY375" i="1"/>
  <c r="BG375" i="1"/>
  <c r="BL375" i="1"/>
  <c r="AJ375" i="1"/>
  <c r="AR375" i="1"/>
  <c r="AZ375" i="1"/>
  <c r="BH375" i="1"/>
  <c r="BM375" i="1"/>
  <c r="AK375" i="1"/>
  <c r="AS375" i="1"/>
  <c r="BA375" i="1"/>
  <c r="BI375" i="1"/>
  <c r="BN375" i="1"/>
  <c r="AL375" i="1"/>
  <c r="AT375" i="1"/>
  <c r="BB375" i="1"/>
  <c r="BJ375" i="1"/>
  <c r="AI365" i="1"/>
  <c r="AQ365" i="1"/>
  <c r="AY365" i="1"/>
  <c r="BG365" i="1"/>
  <c r="BL365" i="1"/>
  <c r="AJ365" i="1"/>
  <c r="AR365" i="1"/>
  <c r="AZ365" i="1"/>
  <c r="BH365" i="1"/>
  <c r="BM365" i="1"/>
  <c r="AK365" i="1"/>
  <c r="AS365" i="1"/>
  <c r="BA365" i="1"/>
  <c r="BI365" i="1"/>
  <c r="BN365" i="1"/>
  <c r="AL365" i="1"/>
  <c r="AT365" i="1"/>
  <c r="BB365" i="1"/>
  <c r="BJ365" i="1"/>
  <c r="AE365" i="1"/>
  <c r="AM365" i="1"/>
  <c r="AU365" i="1"/>
  <c r="BC365" i="1"/>
  <c r="AF365" i="1"/>
  <c r="AN365" i="1"/>
  <c r="AV365" i="1"/>
  <c r="BD365" i="1"/>
  <c r="AG365" i="1"/>
  <c r="AO365" i="1"/>
  <c r="AW365" i="1"/>
  <c r="BE365" i="1"/>
  <c r="AH365" i="1"/>
  <c r="AP365" i="1"/>
  <c r="AX365" i="1"/>
  <c r="BF365" i="1"/>
  <c r="BK365" i="1"/>
  <c r="AJ357" i="1"/>
  <c r="AR357" i="1"/>
  <c r="AZ357" i="1"/>
  <c r="BH357" i="1"/>
  <c r="AI357" i="1"/>
  <c r="AS357" i="1"/>
  <c r="BB357" i="1"/>
  <c r="AK357" i="1"/>
  <c r="AT357" i="1"/>
  <c r="BC357" i="1"/>
  <c r="AL357" i="1"/>
  <c r="AU357" i="1"/>
  <c r="BD357" i="1"/>
  <c r="AM357" i="1"/>
  <c r="AV357" i="1"/>
  <c r="BE357" i="1"/>
  <c r="BK357" i="1"/>
  <c r="AE357" i="1"/>
  <c r="AN357" i="1"/>
  <c r="AW357" i="1"/>
  <c r="BF357" i="1"/>
  <c r="BL357" i="1"/>
  <c r="AF357" i="1"/>
  <c r="AO357" i="1"/>
  <c r="AX357" i="1"/>
  <c r="BG357" i="1"/>
  <c r="BM357" i="1"/>
  <c r="AG357" i="1"/>
  <c r="AP357" i="1"/>
  <c r="AY357" i="1"/>
  <c r="BI357" i="1"/>
  <c r="BN357" i="1"/>
  <c r="AH357" i="1"/>
  <c r="AQ357" i="1"/>
  <c r="BA357" i="1"/>
  <c r="BJ357" i="1"/>
  <c r="AG346" i="1"/>
  <c r="AO346" i="1"/>
  <c r="AW346" i="1"/>
  <c r="BE346" i="1"/>
  <c r="AH346" i="1"/>
  <c r="AP346" i="1"/>
  <c r="AX346" i="1"/>
  <c r="BF346" i="1"/>
  <c r="BK346" i="1"/>
  <c r="AI346" i="1"/>
  <c r="AQ346" i="1"/>
  <c r="AY346" i="1"/>
  <c r="BG346" i="1"/>
  <c r="BL346" i="1"/>
  <c r="AJ346" i="1"/>
  <c r="AR346" i="1"/>
  <c r="AZ346" i="1"/>
  <c r="BH346" i="1"/>
  <c r="BM346" i="1"/>
  <c r="AK346" i="1"/>
  <c r="AS346" i="1"/>
  <c r="BA346" i="1"/>
  <c r="BI346" i="1"/>
  <c r="BN346" i="1"/>
  <c r="AL346" i="1"/>
  <c r="AT346" i="1"/>
  <c r="BB346" i="1"/>
  <c r="BJ346" i="1"/>
  <c r="AE346" i="1"/>
  <c r="AM346" i="1"/>
  <c r="AU346" i="1"/>
  <c r="BC346" i="1"/>
  <c r="AF346" i="1"/>
  <c r="AN346" i="1"/>
  <c r="AV346" i="1"/>
  <c r="BD346" i="1"/>
  <c r="AJ339" i="1"/>
  <c r="AR339" i="1"/>
  <c r="AZ339" i="1"/>
  <c r="BH339" i="1"/>
  <c r="BM339" i="1"/>
  <c r="AK339" i="1"/>
  <c r="AS339" i="1"/>
  <c r="BA339" i="1"/>
  <c r="BI339" i="1"/>
  <c r="BN339" i="1"/>
  <c r="AL339" i="1"/>
  <c r="AT339" i="1"/>
  <c r="BB339" i="1"/>
  <c r="BJ339" i="1"/>
  <c r="AE339" i="1"/>
  <c r="AM339" i="1"/>
  <c r="AU339" i="1"/>
  <c r="BC339" i="1"/>
  <c r="AF339" i="1"/>
  <c r="AN339" i="1"/>
  <c r="AV339" i="1"/>
  <c r="BD339" i="1"/>
  <c r="AG339" i="1"/>
  <c r="AO339" i="1"/>
  <c r="AW339" i="1"/>
  <c r="BE339" i="1"/>
  <c r="AH339" i="1"/>
  <c r="AP339" i="1"/>
  <c r="AX339" i="1"/>
  <c r="BF339" i="1"/>
  <c r="BK339" i="1"/>
  <c r="AI339" i="1"/>
  <c r="AQ339" i="1"/>
  <c r="AY339" i="1"/>
  <c r="BG339" i="1"/>
  <c r="BL339" i="1"/>
  <c r="AI292" i="1"/>
  <c r="AQ292" i="1"/>
  <c r="AY292" i="1"/>
  <c r="BG292" i="1"/>
  <c r="BL292" i="1"/>
  <c r="AG292" i="1"/>
  <c r="AP292" i="1"/>
  <c r="AZ292" i="1"/>
  <c r="BI292" i="1"/>
  <c r="AH292" i="1"/>
  <c r="AR292" i="1"/>
  <c r="BA292" i="1"/>
  <c r="BJ292" i="1"/>
  <c r="AJ292" i="1"/>
  <c r="AS292" i="1"/>
  <c r="BB292" i="1"/>
  <c r="AK292" i="1"/>
  <c r="AT292" i="1"/>
  <c r="BC292" i="1"/>
  <c r="AL292" i="1"/>
  <c r="AU292" i="1"/>
  <c r="BD292" i="1"/>
  <c r="AE292" i="1"/>
  <c r="AN292" i="1"/>
  <c r="AW292" i="1"/>
  <c r="BF292" i="1"/>
  <c r="BM292" i="1"/>
  <c r="AF292" i="1"/>
  <c r="AO292" i="1"/>
  <c r="AX292" i="1"/>
  <c r="BH292" i="1"/>
  <c r="BN292" i="1"/>
  <c r="AM292" i="1"/>
  <c r="AV292" i="1"/>
  <c r="BE292" i="1"/>
  <c r="BK292" i="1"/>
  <c r="AI283" i="1"/>
  <c r="AQ283" i="1"/>
  <c r="AY283" i="1"/>
  <c r="BG283" i="1"/>
  <c r="BL283" i="1"/>
  <c r="AJ283" i="1"/>
  <c r="AR283" i="1"/>
  <c r="AZ283" i="1"/>
  <c r="BH283" i="1"/>
  <c r="BM283" i="1"/>
  <c r="AK283" i="1"/>
  <c r="AS283" i="1"/>
  <c r="BA283" i="1"/>
  <c r="BI283" i="1"/>
  <c r="BN283" i="1"/>
  <c r="AL283" i="1"/>
  <c r="AT283" i="1"/>
  <c r="BB283" i="1"/>
  <c r="BJ283" i="1"/>
  <c r="AE283" i="1"/>
  <c r="AM283" i="1"/>
  <c r="AU283" i="1"/>
  <c r="BC283" i="1"/>
  <c r="AG283" i="1"/>
  <c r="AO283" i="1"/>
  <c r="AW283" i="1"/>
  <c r="BE283" i="1"/>
  <c r="AH283" i="1"/>
  <c r="AP283" i="1"/>
  <c r="AX283" i="1"/>
  <c r="BF283" i="1"/>
  <c r="BK283" i="1"/>
  <c r="AF283" i="1"/>
  <c r="AN283" i="1"/>
  <c r="AV283" i="1"/>
  <c r="BD283" i="1"/>
  <c r="AH259" i="1"/>
  <c r="AP259" i="1"/>
  <c r="AX259" i="1"/>
  <c r="BF259" i="1"/>
  <c r="BK259" i="1"/>
  <c r="AI259" i="1"/>
  <c r="AQ259" i="1"/>
  <c r="AY259" i="1"/>
  <c r="BG259" i="1"/>
  <c r="BL259" i="1"/>
  <c r="AJ259" i="1"/>
  <c r="AR259" i="1"/>
  <c r="AZ259" i="1"/>
  <c r="BH259" i="1"/>
  <c r="BM259" i="1"/>
  <c r="AK259" i="1"/>
  <c r="AS259" i="1"/>
  <c r="BA259" i="1"/>
  <c r="BI259" i="1"/>
  <c r="BN259" i="1"/>
  <c r="AL259" i="1"/>
  <c r="AT259" i="1"/>
  <c r="BB259" i="1"/>
  <c r="BJ259" i="1"/>
  <c r="AE259" i="1"/>
  <c r="AM259" i="1"/>
  <c r="AU259" i="1"/>
  <c r="BC259" i="1"/>
  <c r="AF259" i="1"/>
  <c r="AN259" i="1"/>
  <c r="AV259" i="1"/>
  <c r="BD259" i="1"/>
  <c r="AG259" i="1"/>
  <c r="AO259" i="1"/>
  <c r="AW259" i="1"/>
  <c r="BE259" i="1"/>
  <c r="AH238" i="1"/>
  <c r="AP238" i="1"/>
  <c r="AX238" i="1"/>
  <c r="BF238" i="1"/>
  <c r="BK238" i="1"/>
  <c r="AI238" i="1"/>
  <c r="AQ238" i="1"/>
  <c r="AY238" i="1"/>
  <c r="BG238" i="1"/>
  <c r="BL238" i="1"/>
  <c r="AJ238" i="1"/>
  <c r="AR238" i="1"/>
  <c r="AZ238" i="1"/>
  <c r="BH238" i="1"/>
  <c r="BM238" i="1"/>
  <c r="AK238" i="1"/>
  <c r="AS238" i="1"/>
  <c r="BA238" i="1"/>
  <c r="BI238" i="1"/>
  <c r="BN238" i="1"/>
  <c r="AL238" i="1"/>
  <c r="AT238" i="1"/>
  <c r="BB238" i="1"/>
  <c r="BJ238" i="1"/>
  <c r="AE238" i="1"/>
  <c r="AM238" i="1"/>
  <c r="AU238" i="1"/>
  <c r="BC238" i="1"/>
  <c r="AF238" i="1"/>
  <c r="AN238" i="1"/>
  <c r="AV238" i="1"/>
  <c r="BD238" i="1"/>
  <c r="AG238" i="1"/>
  <c r="AO238" i="1"/>
  <c r="AW238" i="1"/>
  <c r="BE238" i="1"/>
  <c r="AJ234" i="1"/>
  <c r="AR234" i="1"/>
  <c r="AZ234" i="1"/>
  <c r="BH234" i="1"/>
  <c r="BM234" i="1"/>
  <c r="AK234" i="1"/>
  <c r="AS234" i="1"/>
  <c r="BA234" i="1"/>
  <c r="BI234" i="1"/>
  <c r="BN234" i="1"/>
  <c r="AL234" i="1"/>
  <c r="AT234" i="1"/>
  <c r="BB234" i="1"/>
  <c r="BJ234" i="1"/>
  <c r="AE234" i="1"/>
  <c r="AM234" i="1"/>
  <c r="AU234" i="1"/>
  <c r="BC234" i="1"/>
  <c r="AF234" i="1"/>
  <c r="AN234" i="1"/>
  <c r="AV234" i="1"/>
  <c r="BD234" i="1"/>
  <c r="AG234" i="1"/>
  <c r="AO234" i="1"/>
  <c r="AW234" i="1"/>
  <c r="BE234" i="1"/>
  <c r="AH234" i="1"/>
  <c r="AP234" i="1"/>
  <c r="AX234" i="1"/>
  <c r="BF234" i="1"/>
  <c r="BK234" i="1"/>
  <c r="AI234" i="1"/>
  <c r="AQ234" i="1"/>
  <c r="AY234" i="1"/>
  <c r="BG234" i="1"/>
  <c r="BL234" i="1"/>
  <c r="AI227" i="1"/>
  <c r="AQ227" i="1"/>
  <c r="AY227" i="1"/>
  <c r="BG227" i="1"/>
  <c r="BL227" i="1"/>
  <c r="AJ227" i="1"/>
  <c r="AR227" i="1"/>
  <c r="AZ227" i="1"/>
  <c r="BH227" i="1"/>
  <c r="BM227" i="1"/>
  <c r="AK227" i="1"/>
  <c r="AS227" i="1"/>
  <c r="BA227" i="1"/>
  <c r="BI227" i="1"/>
  <c r="BN227" i="1"/>
  <c r="AL227" i="1"/>
  <c r="AT227" i="1"/>
  <c r="BB227" i="1"/>
  <c r="BJ227" i="1"/>
  <c r="AE227" i="1"/>
  <c r="AM227" i="1"/>
  <c r="AU227" i="1"/>
  <c r="BC227" i="1"/>
  <c r="AF227" i="1"/>
  <c r="AN227" i="1"/>
  <c r="AV227" i="1"/>
  <c r="BD227" i="1"/>
  <c r="AG227" i="1"/>
  <c r="AO227" i="1"/>
  <c r="AW227" i="1"/>
  <c r="BE227" i="1"/>
  <c r="BF227" i="1"/>
  <c r="BK227" i="1"/>
  <c r="AH227" i="1"/>
  <c r="AP227" i="1"/>
  <c r="AX227" i="1"/>
  <c r="AG214" i="1"/>
  <c r="AO214" i="1"/>
  <c r="AW214" i="1"/>
  <c r="BE214" i="1"/>
  <c r="AH214" i="1"/>
  <c r="AP214" i="1"/>
  <c r="AX214" i="1"/>
  <c r="BF214" i="1"/>
  <c r="BK214" i="1"/>
  <c r="AI214" i="1"/>
  <c r="AQ214" i="1"/>
  <c r="AY214" i="1"/>
  <c r="BG214" i="1"/>
  <c r="BL214" i="1"/>
  <c r="AJ214" i="1"/>
  <c r="AR214" i="1"/>
  <c r="AZ214" i="1"/>
  <c r="BH214" i="1"/>
  <c r="BM214" i="1"/>
  <c r="AK214" i="1"/>
  <c r="AS214" i="1"/>
  <c r="BA214" i="1"/>
  <c r="BI214" i="1"/>
  <c r="BN214" i="1"/>
  <c r="AL214" i="1"/>
  <c r="AT214" i="1"/>
  <c r="BB214" i="1"/>
  <c r="BJ214" i="1"/>
  <c r="AE214" i="1"/>
  <c r="AM214" i="1"/>
  <c r="AU214" i="1"/>
  <c r="BC214" i="1"/>
  <c r="AF214" i="1"/>
  <c r="AN214" i="1"/>
  <c r="AV214" i="1"/>
  <c r="BD214" i="1"/>
  <c r="AI206" i="1"/>
  <c r="AQ206" i="1"/>
  <c r="AY206" i="1"/>
  <c r="BG206" i="1"/>
  <c r="BL206" i="1"/>
  <c r="AJ206" i="1"/>
  <c r="AR206" i="1"/>
  <c r="AZ206" i="1"/>
  <c r="BH206" i="1"/>
  <c r="BM206" i="1"/>
  <c r="AK206" i="1"/>
  <c r="AS206" i="1"/>
  <c r="BA206" i="1"/>
  <c r="BI206" i="1"/>
  <c r="BN206" i="1"/>
  <c r="AL206" i="1"/>
  <c r="AT206" i="1"/>
  <c r="BB206" i="1"/>
  <c r="BJ206" i="1"/>
  <c r="AE206" i="1"/>
  <c r="AM206" i="1"/>
  <c r="AU206" i="1"/>
  <c r="BC206" i="1"/>
  <c r="AF206" i="1"/>
  <c r="AN206" i="1"/>
  <c r="AV206" i="1"/>
  <c r="BD206" i="1"/>
  <c r="AG206" i="1"/>
  <c r="AO206" i="1"/>
  <c r="AW206" i="1"/>
  <c r="BE206" i="1"/>
  <c r="AH206" i="1"/>
  <c r="AP206" i="1"/>
  <c r="AX206" i="1"/>
  <c r="BF206" i="1"/>
  <c r="BK206" i="1"/>
  <c r="AK198" i="1"/>
  <c r="AS198" i="1"/>
  <c r="BA198" i="1"/>
  <c r="BI198" i="1"/>
  <c r="BN198" i="1"/>
  <c r="AL198" i="1"/>
  <c r="AT198" i="1"/>
  <c r="BB198" i="1"/>
  <c r="BJ198" i="1"/>
  <c r="AE198" i="1"/>
  <c r="AM198" i="1"/>
  <c r="AU198" i="1"/>
  <c r="BC198" i="1"/>
  <c r="AF198" i="1"/>
  <c r="AN198" i="1"/>
  <c r="AV198" i="1"/>
  <c r="BD198" i="1"/>
  <c r="AG198" i="1"/>
  <c r="AO198" i="1"/>
  <c r="AW198" i="1"/>
  <c r="BE198" i="1"/>
  <c r="AH198" i="1"/>
  <c r="AP198" i="1"/>
  <c r="AX198" i="1"/>
  <c r="BF198" i="1"/>
  <c r="BK198" i="1"/>
  <c r="AI198" i="1"/>
  <c r="AQ198" i="1"/>
  <c r="AY198" i="1"/>
  <c r="BG198" i="1"/>
  <c r="BL198" i="1"/>
  <c r="AJ198" i="1"/>
  <c r="AR198" i="1"/>
  <c r="AZ198" i="1"/>
  <c r="BH198" i="1"/>
  <c r="BM198" i="1"/>
  <c r="AL183" i="1"/>
  <c r="AT183" i="1"/>
  <c r="BB183" i="1"/>
  <c r="BJ183" i="1"/>
  <c r="AE183" i="1"/>
  <c r="AM183" i="1"/>
  <c r="AU183" i="1"/>
  <c r="BC183" i="1"/>
  <c r="AF183" i="1"/>
  <c r="AN183" i="1"/>
  <c r="AV183" i="1"/>
  <c r="BD183" i="1"/>
  <c r="AG183" i="1"/>
  <c r="AO183" i="1"/>
  <c r="AW183" i="1"/>
  <c r="BE183" i="1"/>
  <c r="AH183" i="1"/>
  <c r="AP183" i="1"/>
  <c r="AX183" i="1"/>
  <c r="BF183" i="1"/>
  <c r="BK183" i="1"/>
  <c r="AI183" i="1"/>
  <c r="AQ183" i="1"/>
  <c r="AY183" i="1"/>
  <c r="BG183" i="1"/>
  <c r="BL183" i="1"/>
  <c r="AJ183" i="1"/>
  <c r="AR183" i="1"/>
  <c r="AZ183" i="1"/>
  <c r="BH183" i="1"/>
  <c r="BM183" i="1"/>
  <c r="AK183" i="1"/>
  <c r="AS183" i="1"/>
  <c r="BA183" i="1"/>
  <c r="BI183" i="1"/>
  <c r="BN183" i="1"/>
  <c r="AG178" i="1"/>
  <c r="AO178" i="1"/>
  <c r="AW178" i="1"/>
  <c r="BE178" i="1"/>
  <c r="AH178" i="1"/>
  <c r="AP178" i="1"/>
  <c r="AX178" i="1"/>
  <c r="BF178" i="1"/>
  <c r="BK178" i="1"/>
  <c r="AI178" i="1"/>
  <c r="AQ178" i="1"/>
  <c r="AY178" i="1"/>
  <c r="BG178" i="1"/>
  <c r="BL178" i="1"/>
  <c r="AJ178" i="1"/>
  <c r="AR178" i="1"/>
  <c r="AZ178" i="1"/>
  <c r="BH178" i="1"/>
  <c r="BM178" i="1"/>
  <c r="AK178" i="1"/>
  <c r="AS178" i="1"/>
  <c r="BA178" i="1"/>
  <c r="BI178" i="1"/>
  <c r="BN178" i="1"/>
  <c r="AL178" i="1"/>
  <c r="AT178" i="1"/>
  <c r="BB178" i="1"/>
  <c r="BJ178" i="1"/>
  <c r="AE178" i="1"/>
  <c r="AM178" i="1"/>
  <c r="AU178" i="1"/>
  <c r="BC178" i="1"/>
  <c r="AF178" i="1"/>
  <c r="AN178" i="1"/>
  <c r="AV178" i="1"/>
  <c r="BD178" i="1"/>
  <c r="AJ170" i="1"/>
  <c r="AR170" i="1"/>
  <c r="AZ170" i="1"/>
  <c r="BH170" i="1"/>
  <c r="BM170" i="1"/>
  <c r="AK170" i="1"/>
  <c r="AS170" i="1"/>
  <c r="BA170" i="1"/>
  <c r="BI170" i="1"/>
  <c r="BN170" i="1"/>
  <c r="AL170" i="1"/>
  <c r="AT170" i="1"/>
  <c r="BB170" i="1"/>
  <c r="BJ170" i="1"/>
  <c r="AE170" i="1"/>
  <c r="AM170" i="1"/>
  <c r="AU170" i="1"/>
  <c r="BC170" i="1"/>
  <c r="AF170" i="1"/>
  <c r="AN170" i="1"/>
  <c r="AV170" i="1"/>
  <c r="BD170" i="1"/>
  <c r="AG170" i="1"/>
  <c r="AO170" i="1"/>
  <c r="AW170" i="1"/>
  <c r="BE170" i="1"/>
  <c r="AH170" i="1"/>
  <c r="AP170" i="1"/>
  <c r="AX170" i="1"/>
  <c r="BF170" i="1"/>
  <c r="BK170" i="1"/>
  <c r="AI170" i="1"/>
  <c r="AQ170" i="1"/>
  <c r="AY170" i="1"/>
  <c r="BG170" i="1"/>
  <c r="BL170" i="1"/>
  <c r="AL163" i="1"/>
  <c r="AT163" i="1"/>
  <c r="BB163" i="1"/>
  <c r="BJ163" i="1"/>
  <c r="AE163" i="1"/>
  <c r="AM163" i="1"/>
  <c r="AU163" i="1"/>
  <c r="BC163" i="1"/>
  <c r="AF163" i="1"/>
  <c r="AN163" i="1"/>
  <c r="AV163" i="1"/>
  <c r="BD163" i="1"/>
  <c r="AG163" i="1"/>
  <c r="AO163" i="1"/>
  <c r="AW163" i="1"/>
  <c r="BE163" i="1"/>
  <c r="AH163" i="1"/>
  <c r="AP163" i="1"/>
  <c r="AX163" i="1"/>
  <c r="BF163" i="1"/>
  <c r="BK163" i="1"/>
  <c r="AI163" i="1"/>
  <c r="AQ163" i="1"/>
  <c r="AY163" i="1"/>
  <c r="BG163" i="1"/>
  <c r="BL163" i="1"/>
  <c r="AJ163" i="1"/>
  <c r="AR163" i="1"/>
  <c r="AZ163" i="1"/>
  <c r="BH163" i="1"/>
  <c r="BM163" i="1"/>
  <c r="AK163" i="1"/>
  <c r="AS163" i="1"/>
  <c r="BA163" i="1"/>
  <c r="BI163" i="1"/>
  <c r="BN163" i="1"/>
  <c r="AH146" i="1"/>
  <c r="AP146" i="1"/>
  <c r="AX146" i="1"/>
  <c r="BF146" i="1"/>
  <c r="BK146" i="1"/>
  <c r="AI146" i="1"/>
  <c r="AQ146" i="1"/>
  <c r="AY146" i="1"/>
  <c r="BG146" i="1"/>
  <c r="BL146" i="1"/>
  <c r="AJ146" i="1"/>
  <c r="AR146" i="1"/>
  <c r="AZ146" i="1"/>
  <c r="BH146" i="1"/>
  <c r="BM146" i="1"/>
  <c r="AK146" i="1"/>
  <c r="AS146" i="1"/>
  <c r="BA146" i="1"/>
  <c r="BI146" i="1"/>
  <c r="BN146" i="1"/>
  <c r="AL146" i="1"/>
  <c r="AT146" i="1"/>
  <c r="BB146" i="1"/>
  <c r="BJ146" i="1"/>
  <c r="AE146" i="1"/>
  <c r="AM146" i="1"/>
  <c r="AU146" i="1"/>
  <c r="BC146" i="1"/>
  <c r="AF146" i="1"/>
  <c r="AN146" i="1"/>
  <c r="AV146" i="1"/>
  <c r="BD146" i="1"/>
  <c r="AG146" i="1"/>
  <c r="AO146" i="1"/>
  <c r="AW146" i="1"/>
  <c r="BE146" i="1"/>
  <c r="AL137" i="1"/>
  <c r="AT137" i="1"/>
  <c r="BB137" i="1"/>
  <c r="BJ137" i="1"/>
  <c r="AE137" i="1"/>
  <c r="AM137" i="1"/>
  <c r="AU137" i="1"/>
  <c r="BC137" i="1"/>
  <c r="AF137" i="1"/>
  <c r="AN137" i="1"/>
  <c r="AV137" i="1"/>
  <c r="BD137" i="1"/>
  <c r="AG137" i="1"/>
  <c r="AO137" i="1"/>
  <c r="AW137" i="1"/>
  <c r="BE137" i="1"/>
  <c r="AH137" i="1"/>
  <c r="AP137" i="1"/>
  <c r="AX137" i="1"/>
  <c r="BF137" i="1"/>
  <c r="BK137" i="1"/>
  <c r="AI137" i="1"/>
  <c r="AQ137" i="1"/>
  <c r="AY137" i="1"/>
  <c r="BG137" i="1"/>
  <c r="BL137" i="1"/>
  <c r="AJ137" i="1"/>
  <c r="AR137" i="1"/>
  <c r="AZ137" i="1"/>
  <c r="BH137" i="1"/>
  <c r="BM137" i="1"/>
  <c r="AK137" i="1"/>
  <c r="AS137" i="1"/>
  <c r="BA137" i="1"/>
  <c r="BI137" i="1"/>
  <c r="BN137" i="1"/>
  <c r="AL110" i="1"/>
  <c r="AT110" i="1"/>
  <c r="BB110" i="1"/>
  <c r="BJ110" i="1"/>
  <c r="AE110" i="1"/>
  <c r="AM110" i="1"/>
  <c r="AU110" i="1"/>
  <c r="BC110" i="1"/>
  <c r="AF110" i="1"/>
  <c r="AN110" i="1"/>
  <c r="AV110" i="1"/>
  <c r="BD110" i="1"/>
  <c r="AG110" i="1"/>
  <c r="AO110" i="1"/>
  <c r="AW110" i="1"/>
  <c r="BE110" i="1"/>
  <c r="AH110" i="1"/>
  <c r="AP110" i="1"/>
  <c r="AX110" i="1"/>
  <c r="BF110" i="1"/>
  <c r="BK110" i="1"/>
  <c r="AJ110" i="1"/>
  <c r="AR110" i="1"/>
  <c r="AZ110" i="1"/>
  <c r="BH110" i="1"/>
  <c r="BM110" i="1"/>
  <c r="AK110" i="1"/>
  <c r="AS110" i="1"/>
  <c r="BA110" i="1"/>
  <c r="BI110" i="1"/>
  <c r="BN110" i="1"/>
  <c r="AY110" i="1"/>
  <c r="BG110" i="1"/>
  <c r="BL110" i="1"/>
  <c r="AI110" i="1"/>
  <c r="AQ110" i="1"/>
  <c r="AG100" i="1"/>
  <c r="AO100" i="1"/>
  <c r="AW100" i="1"/>
  <c r="BE100" i="1"/>
  <c r="AH100" i="1"/>
  <c r="AP100" i="1"/>
  <c r="AX100" i="1"/>
  <c r="BF100" i="1"/>
  <c r="BK100" i="1"/>
  <c r="AI100" i="1"/>
  <c r="AQ100" i="1"/>
  <c r="AY100" i="1"/>
  <c r="BG100" i="1"/>
  <c r="BL100" i="1"/>
  <c r="AK100" i="1"/>
  <c r="AS100" i="1"/>
  <c r="BA100" i="1"/>
  <c r="BI100" i="1"/>
  <c r="BN100" i="1"/>
  <c r="AL100" i="1"/>
  <c r="AT100" i="1"/>
  <c r="BB100" i="1"/>
  <c r="BJ100" i="1"/>
  <c r="AE100" i="1"/>
  <c r="AM100" i="1"/>
  <c r="AU100" i="1"/>
  <c r="BC100" i="1"/>
  <c r="AF100" i="1"/>
  <c r="AN100" i="1"/>
  <c r="AV100" i="1"/>
  <c r="BD100" i="1"/>
  <c r="AJ100" i="1"/>
  <c r="AR100" i="1"/>
  <c r="BH100" i="1"/>
  <c r="BM100" i="1"/>
  <c r="AZ100" i="1"/>
  <c r="AJ69" i="1"/>
  <c r="AR69" i="1"/>
  <c r="AZ69" i="1"/>
  <c r="BH69" i="1"/>
  <c r="BM69" i="1"/>
  <c r="AK69" i="1"/>
  <c r="AS69" i="1"/>
  <c r="BA69" i="1"/>
  <c r="BI69" i="1"/>
  <c r="BN69" i="1"/>
  <c r="AL69" i="1"/>
  <c r="AT69" i="1"/>
  <c r="BB69" i="1"/>
  <c r="BJ69" i="1"/>
  <c r="AE69" i="1"/>
  <c r="AM69" i="1"/>
  <c r="AU69" i="1"/>
  <c r="BC69" i="1"/>
  <c r="AF69" i="1"/>
  <c r="AN69" i="1"/>
  <c r="AV69" i="1"/>
  <c r="BD69" i="1"/>
  <c r="AH69" i="1"/>
  <c r="AP69" i="1"/>
  <c r="AX69" i="1"/>
  <c r="BF69" i="1"/>
  <c r="BK69" i="1"/>
  <c r="AI69" i="1"/>
  <c r="AQ69" i="1"/>
  <c r="AY69" i="1"/>
  <c r="BG69" i="1"/>
  <c r="BL69" i="1"/>
  <c r="AG69" i="1"/>
  <c r="AO69" i="1"/>
  <c r="AW69" i="1"/>
  <c r="BE69" i="1"/>
  <c r="AJ64" i="1"/>
  <c r="AR64" i="1"/>
  <c r="AL64" i="1"/>
  <c r="AT64" i="1"/>
  <c r="BB64" i="1"/>
  <c r="BJ64" i="1"/>
  <c r="AF64" i="1"/>
  <c r="AN64" i="1"/>
  <c r="AV64" i="1"/>
  <c r="AG64" i="1"/>
  <c r="AO64" i="1"/>
  <c r="AW64" i="1"/>
  <c r="BE64" i="1"/>
  <c r="AH64" i="1"/>
  <c r="AP64" i="1"/>
  <c r="AX64" i="1"/>
  <c r="AQ64" i="1"/>
  <c r="BF64" i="1"/>
  <c r="BM64" i="1"/>
  <c r="AS64" i="1"/>
  <c r="BG64" i="1"/>
  <c r="BN64" i="1"/>
  <c r="AU64" i="1"/>
  <c r="BH64" i="1"/>
  <c r="AY64" i="1"/>
  <c r="BI64" i="1"/>
  <c r="AE64" i="1"/>
  <c r="AZ64" i="1"/>
  <c r="AK64" i="1"/>
  <c r="BC64" i="1"/>
  <c r="BK64" i="1"/>
  <c r="AM64" i="1"/>
  <c r="BD64" i="1"/>
  <c r="BL64" i="1"/>
  <c r="AI64" i="1"/>
  <c r="BA64" i="1"/>
  <c r="AE61" i="1"/>
  <c r="AM61" i="1"/>
  <c r="AU61" i="1"/>
  <c r="BC61" i="1"/>
  <c r="AF61" i="1"/>
  <c r="AN61" i="1"/>
  <c r="AV61" i="1"/>
  <c r="BD61" i="1"/>
  <c r="AG61" i="1"/>
  <c r="AO61" i="1"/>
  <c r="AW61" i="1"/>
  <c r="BE61" i="1"/>
  <c r="AH61" i="1"/>
  <c r="AP61" i="1"/>
  <c r="AX61" i="1"/>
  <c r="BF61" i="1"/>
  <c r="BK61" i="1"/>
  <c r="AI61" i="1"/>
  <c r="AQ61" i="1"/>
  <c r="AY61" i="1"/>
  <c r="BG61" i="1"/>
  <c r="BL61" i="1"/>
  <c r="AJ61" i="1"/>
  <c r="AR61" i="1"/>
  <c r="AZ61" i="1"/>
  <c r="BH61" i="1"/>
  <c r="BM61" i="1"/>
  <c r="AK61" i="1"/>
  <c r="AS61" i="1"/>
  <c r="BA61" i="1"/>
  <c r="BI61" i="1"/>
  <c r="BN61" i="1"/>
  <c r="AL61" i="1"/>
  <c r="AT61" i="1"/>
  <c r="BB61" i="1"/>
  <c r="BJ61" i="1"/>
  <c r="AE54" i="1"/>
  <c r="AM54" i="1"/>
  <c r="AU54" i="1"/>
  <c r="BC54" i="1"/>
  <c r="AF54" i="1"/>
  <c r="AN54" i="1"/>
  <c r="AV54" i="1"/>
  <c r="BD54" i="1"/>
  <c r="AG54" i="1"/>
  <c r="AO54" i="1"/>
  <c r="AW54" i="1"/>
  <c r="BE54" i="1"/>
  <c r="AH54" i="1"/>
  <c r="AP54" i="1"/>
  <c r="AX54" i="1"/>
  <c r="BF54" i="1"/>
  <c r="BK54" i="1"/>
  <c r="AI54" i="1"/>
  <c r="AQ54" i="1"/>
  <c r="AY54" i="1"/>
  <c r="BG54" i="1"/>
  <c r="BL54" i="1"/>
  <c r="AJ54" i="1"/>
  <c r="AR54" i="1"/>
  <c r="AZ54" i="1"/>
  <c r="BH54" i="1"/>
  <c r="BM54" i="1"/>
  <c r="AK54" i="1"/>
  <c r="AS54" i="1"/>
  <c r="BA54" i="1"/>
  <c r="BI54" i="1"/>
  <c r="BN54" i="1"/>
  <c r="AL54" i="1"/>
  <c r="AT54" i="1"/>
  <c r="BB54" i="1"/>
  <c r="BJ54" i="1"/>
  <c r="AJ51" i="1"/>
  <c r="AR51" i="1"/>
  <c r="AZ51" i="1"/>
  <c r="BH51" i="1"/>
  <c r="BM51" i="1"/>
  <c r="AK51" i="1"/>
  <c r="AS51" i="1"/>
  <c r="BA51" i="1"/>
  <c r="BI51" i="1"/>
  <c r="BN51" i="1"/>
  <c r="AL51" i="1"/>
  <c r="AT51" i="1"/>
  <c r="BB51" i="1"/>
  <c r="BJ51" i="1"/>
  <c r="AE51" i="1"/>
  <c r="AM51" i="1"/>
  <c r="AU51" i="1"/>
  <c r="BC51" i="1"/>
  <c r="AF51" i="1"/>
  <c r="AN51" i="1"/>
  <c r="AV51" i="1"/>
  <c r="BD51" i="1"/>
  <c r="AG51" i="1"/>
  <c r="AO51" i="1"/>
  <c r="AW51" i="1"/>
  <c r="BE51" i="1"/>
  <c r="AH51" i="1"/>
  <c r="AP51" i="1"/>
  <c r="AX51" i="1"/>
  <c r="BF51" i="1"/>
  <c r="BK51" i="1"/>
  <c r="AI51" i="1"/>
  <c r="AQ51" i="1"/>
  <c r="AY51" i="1"/>
  <c r="BG51" i="1"/>
  <c r="BL51" i="1"/>
  <c r="AF46" i="1"/>
  <c r="AN46" i="1"/>
  <c r="AV46" i="1"/>
  <c r="BD46" i="1"/>
  <c r="AG46" i="1"/>
  <c r="AO46" i="1"/>
  <c r="AW46" i="1"/>
  <c r="BE46" i="1"/>
  <c r="AH46" i="1"/>
  <c r="AP46" i="1"/>
  <c r="AX46" i="1"/>
  <c r="BF46" i="1"/>
  <c r="BK46" i="1"/>
  <c r="AI46" i="1"/>
  <c r="AQ46" i="1"/>
  <c r="AY46" i="1"/>
  <c r="BG46" i="1"/>
  <c r="BL46" i="1"/>
  <c r="AJ46" i="1"/>
  <c r="AR46" i="1"/>
  <c r="AZ46" i="1"/>
  <c r="BH46" i="1"/>
  <c r="BM46" i="1"/>
  <c r="AK46" i="1"/>
  <c r="AS46" i="1"/>
  <c r="BA46" i="1"/>
  <c r="BI46" i="1"/>
  <c r="BN46" i="1"/>
  <c r="AL46" i="1"/>
  <c r="AT46" i="1"/>
  <c r="BB46" i="1"/>
  <c r="BJ46" i="1"/>
  <c r="AE46" i="1"/>
  <c r="AM46" i="1"/>
  <c r="AU46" i="1"/>
  <c r="BC46" i="1"/>
  <c r="AI36" i="1"/>
  <c r="AQ36" i="1"/>
  <c r="AY36" i="1"/>
  <c r="BG36" i="1"/>
  <c r="BL36" i="1"/>
  <c r="AJ36" i="1"/>
  <c r="AR36" i="1"/>
  <c r="AZ36" i="1"/>
  <c r="BH36" i="1"/>
  <c r="BM36" i="1"/>
  <c r="AK36" i="1"/>
  <c r="AS36" i="1"/>
  <c r="BA36" i="1"/>
  <c r="BI36" i="1"/>
  <c r="BN36" i="1"/>
  <c r="AL36" i="1"/>
  <c r="AT36" i="1"/>
  <c r="BB36" i="1"/>
  <c r="BJ36" i="1"/>
  <c r="AE36" i="1"/>
  <c r="AM36" i="1"/>
  <c r="AU36" i="1"/>
  <c r="BC36" i="1"/>
  <c r="AF36" i="1"/>
  <c r="AN36" i="1"/>
  <c r="AV36" i="1"/>
  <c r="BD36" i="1"/>
  <c r="AG36" i="1"/>
  <c r="AO36" i="1"/>
  <c r="AW36" i="1"/>
  <c r="BE36" i="1"/>
  <c r="AH36" i="1"/>
  <c r="AP36" i="1"/>
  <c r="AX36" i="1"/>
  <c r="BF36" i="1"/>
  <c r="BK36" i="1"/>
  <c r="AJ23" i="1"/>
  <c r="AR23" i="1"/>
  <c r="AZ23" i="1"/>
  <c r="BH23" i="1"/>
  <c r="BM23" i="1"/>
  <c r="AK23" i="1"/>
  <c r="AS23" i="1"/>
  <c r="BA23" i="1"/>
  <c r="BI23" i="1"/>
  <c r="BN23" i="1"/>
  <c r="AL23" i="1"/>
  <c r="AT23" i="1"/>
  <c r="BB23" i="1"/>
  <c r="BJ23" i="1"/>
  <c r="AE23" i="1"/>
  <c r="AM23" i="1"/>
  <c r="AU23" i="1"/>
  <c r="BC23" i="1"/>
  <c r="AF23" i="1"/>
  <c r="AN23" i="1"/>
  <c r="AV23" i="1"/>
  <c r="BD23" i="1"/>
  <c r="AG23" i="1"/>
  <c r="AO23" i="1"/>
  <c r="AW23" i="1"/>
  <c r="BE23" i="1"/>
  <c r="AH23" i="1"/>
  <c r="AP23" i="1"/>
  <c r="AX23" i="1"/>
  <c r="BF23" i="1"/>
  <c r="BK23" i="1"/>
  <c r="BG23" i="1"/>
  <c r="BL23" i="1"/>
  <c r="AQ23" i="1"/>
  <c r="AY23" i="1"/>
  <c r="AI23" i="1"/>
  <c r="AH13" i="1"/>
  <c r="AP13" i="1"/>
  <c r="AX13" i="1"/>
  <c r="BF13" i="1"/>
  <c r="BK13" i="1"/>
  <c r="AI13" i="1"/>
  <c r="AQ13" i="1"/>
  <c r="AY13" i="1"/>
  <c r="BG13" i="1"/>
  <c r="BL13" i="1"/>
  <c r="AJ13" i="1"/>
  <c r="AR13" i="1"/>
  <c r="AZ13" i="1"/>
  <c r="BH13" i="1"/>
  <c r="BM13" i="1"/>
  <c r="AK13" i="1"/>
  <c r="AS13" i="1"/>
  <c r="BA13" i="1"/>
  <c r="BI13" i="1"/>
  <c r="BN13" i="1"/>
  <c r="AL13" i="1"/>
  <c r="AT13" i="1"/>
  <c r="BB13" i="1"/>
  <c r="BJ13" i="1"/>
  <c r="AE13" i="1"/>
  <c r="AM13" i="1"/>
  <c r="AU13" i="1"/>
  <c r="BC13" i="1"/>
  <c r="AF13" i="1"/>
  <c r="AN13" i="1"/>
  <c r="AV13" i="1"/>
  <c r="BD13" i="1"/>
  <c r="AG13" i="1"/>
  <c r="AO13" i="1"/>
  <c r="AW13" i="1"/>
  <c r="BE13" i="1"/>
  <c r="AL481" i="1"/>
  <c r="AT481" i="1"/>
  <c r="BB481" i="1"/>
  <c r="BJ481" i="1"/>
  <c r="AE481" i="1"/>
  <c r="AM481" i="1"/>
  <c r="AU481" i="1"/>
  <c r="BC481" i="1"/>
  <c r="AF481" i="1"/>
  <c r="AN481" i="1"/>
  <c r="AV481" i="1"/>
  <c r="BD481" i="1"/>
  <c r="AG481" i="1"/>
  <c r="AO481" i="1"/>
  <c r="AW481" i="1"/>
  <c r="BE481" i="1"/>
  <c r="AH481" i="1"/>
  <c r="AP481" i="1"/>
  <c r="AX481" i="1"/>
  <c r="BF481" i="1"/>
  <c r="BK481" i="1"/>
  <c r="AI481" i="1"/>
  <c r="AQ481" i="1"/>
  <c r="AY481" i="1"/>
  <c r="BG481" i="1"/>
  <c r="BL481" i="1"/>
  <c r="AJ481" i="1"/>
  <c r="AR481" i="1"/>
  <c r="AZ481" i="1"/>
  <c r="BH481" i="1"/>
  <c r="BM481" i="1"/>
  <c r="AK481" i="1"/>
  <c r="AS481" i="1"/>
  <c r="BA481" i="1"/>
  <c r="BI481" i="1"/>
  <c r="BN481" i="1"/>
  <c r="AI472" i="1"/>
  <c r="AQ472" i="1"/>
  <c r="AY472" i="1"/>
  <c r="BG472" i="1"/>
  <c r="BL472" i="1"/>
  <c r="AJ472" i="1"/>
  <c r="AR472" i="1"/>
  <c r="AZ472" i="1"/>
  <c r="BH472" i="1"/>
  <c r="BM472" i="1"/>
  <c r="AK472" i="1"/>
  <c r="AS472" i="1"/>
  <c r="BA472" i="1"/>
  <c r="BI472" i="1"/>
  <c r="BN472" i="1"/>
  <c r="AL472" i="1"/>
  <c r="AT472" i="1"/>
  <c r="BB472" i="1"/>
  <c r="BJ472" i="1"/>
  <c r="AF472" i="1"/>
  <c r="AN472" i="1"/>
  <c r="AV472" i="1"/>
  <c r="BD472" i="1"/>
  <c r="AG472" i="1"/>
  <c r="AO472" i="1"/>
  <c r="AW472" i="1"/>
  <c r="BE472" i="1"/>
  <c r="BC472" i="1"/>
  <c r="BF472" i="1"/>
  <c r="AE472" i="1"/>
  <c r="AH472" i="1"/>
  <c r="BK472" i="1"/>
  <c r="AM472" i="1"/>
  <c r="AP472" i="1"/>
  <c r="AU472" i="1"/>
  <c r="AX472" i="1"/>
  <c r="AE461" i="1"/>
  <c r="AM461" i="1"/>
  <c r="AU461" i="1"/>
  <c r="BC461" i="1"/>
  <c r="AF461" i="1"/>
  <c r="AN461" i="1"/>
  <c r="AV461" i="1"/>
  <c r="BD461" i="1"/>
  <c r="AG461" i="1"/>
  <c r="AO461" i="1"/>
  <c r="AW461" i="1"/>
  <c r="BE461" i="1"/>
  <c r="AH461" i="1"/>
  <c r="AP461" i="1"/>
  <c r="AX461" i="1"/>
  <c r="BF461" i="1"/>
  <c r="BK461" i="1"/>
  <c r="AI461" i="1"/>
  <c r="AQ461" i="1"/>
  <c r="AY461" i="1"/>
  <c r="BG461" i="1"/>
  <c r="BL461" i="1"/>
  <c r="AJ461" i="1"/>
  <c r="AR461" i="1"/>
  <c r="AZ461" i="1"/>
  <c r="BH461" i="1"/>
  <c r="BM461" i="1"/>
  <c r="AK461" i="1"/>
  <c r="AS461" i="1"/>
  <c r="BA461" i="1"/>
  <c r="BI461" i="1"/>
  <c r="BN461" i="1"/>
  <c r="AL461" i="1"/>
  <c r="AT461" i="1"/>
  <c r="BB461" i="1"/>
  <c r="BJ461" i="1"/>
  <c r="AG456" i="1"/>
  <c r="AO456" i="1"/>
  <c r="AW456" i="1"/>
  <c r="BE456" i="1"/>
  <c r="AH456" i="1"/>
  <c r="AP456" i="1"/>
  <c r="AX456" i="1"/>
  <c r="BF456" i="1"/>
  <c r="BK456" i="1"/>
  <c r="AI456" i="1"/>
  <c r="AQ456" i="1"/>
  <c r="AY456" i="1"/>
  <c r="BG456" i="1"/>
  <c r="BL456" i="1"/>
  <c r="AJ456" i="1"/>
  <c r="AR456" i="1"/>
  <c r="AZ456" i="1"/>
  <c r="BH456" i="1"/>
  <c r="BM456" i="1"/>
  <c r="AK456" i="1"/>
  <c r="AS456" i="1"/>
  <c r="BA456" i="1"/>
  <c r="BI456" i="1"/>
  <c r="BN456" i="1"/>
  <c r="AL456" i="1"/>
  <c r="AT456" i="1"/>
  <c r="BB456" i="1"/>
  <c r="BJ456" i="1"/>
  <c r="AE456" i="1"/>
  <c r="AM456" i="1"/>
  <c r="AU456" i="1"/>
  <c r="BC456" i="1"/>
  <c r="AF456" i="1"/>
  <c r="AN456" i="1"/>
  <c r="AV456" i="1"/>
  <c r="BD456" i="1"/>
  <c r="AI450" i="1"/>
  <c r="AQ450" i="1"/>
  <c r="AY450" i="1"/>
  <c r="BG450" i="1"/>
  <c r="BL450" i="1"/>
  <c r="AJ450" i="1"/>
  <c r="AR450" i="1"/>
  <c r="AZ450" i="1"/>
  <c r="BH450" i="1"/>
  <c r="BM450" i="1"/>
  <c r="AK450" i="1"/>
  <c r="AS450" i="1"/>
  <c r="BA450" i="1"/>
  <c r="BI450" i="1"/>
  <c r="BN450" i="1"/>
  <c r="AL450" i="1"/>
  <c r="AT450" i="1"/>
  <c r="BB450" i="1"/>
  <c r="BJ450" i="1"/>
  <c r="AE450" i="1"/>
  <c r="AM450" i="1"/>
  <c r="AU450" i="1"/>
  <c r="BC450" i="1"/>
  <c r="AF450" i="1"/>
  <c r="AN450" i="1"/>
  <c r="AV450" i="1"/>
  <c r="BD450" i="1"/>
  <c r="AG450" i="1"/>
  <c r="AO450" i="1"/>
  <c r="AW450" i="1"/>
  <c r="BE450" i="1"/>
  <c r="AH450" i="1"/>
  <c r="AP450" i="1"/>
  <c r="AX450" i="1"/>
  <c r="BF450" i="1"/>
  <c r="BK450" i="1"/>
  <c r="AK447" i="1"/>
  <c r="AS447" i="1"/>
  <c r="BA447" i="1"/>
  <c r="BI447" i="1"/>
  <c r="BN447" i="1"/>
  <c r="AL447" i="1"/>
  <c r="AT447" i="1"/>
  <c r="BB447" i="1"/>
  <c r="BJ447" i="1"/>
  <c r="AE447" i="1"/>
  <c r="AM447" i="1"/>
  <c r="AU447" i="1"/>
  <c r="BC447" i="1"/>
  <c r="AF447" i="1"/>
  <c r="AN447" i="1"/>
  <c r="AV447" i="1"/>
  <c r="BD447" i="1"/>
  <c r="AG447" i="1"/>
  <c r="AO447" i="1"/>
  <c r="AW447" i="1"/>
  <c r="BE447" i="1"/>
  <c r="AH447" i="1"/>
  <c r="AP447" i="1"/>
  <c r="AX447" i="1"/>
  <c r="BF447" i="1"/>
  <c r="BK447" i="1"/>
  <c r="AI447" i="1"/>
  <c r="AQ447" i="1"/>
  <c r="AY447" i="1"/>
  <c r="BG447" i="1"/>
  <c r="BL447" i="1"/>
  <c r="AJ447" i="1"/>
  <c r="AR447" i="1"/>
  <c r="AZ447" i="1"/>
  <c r="BH447" i="1"/>
  <c r="BM447" i="1"/>
  <c r="AE439" i="1"/>
  <c r="AM439" i="1"/>
  <c r="AU439" i="1"/>
  <c r="BC439" i="1"/>
  <c r="AF439" i="1"/>
  <c r="AN439" i="1"/>
  <c r="AV439" i="1"/>
  <c r="BD439" i="1"/>
  <c r="AG439" i="1"/>
  <c r="AO439" i="1"/>
  <c r="AW439" i="1"/>
  <c r="BE439" i="1"/>
  <c r="AH439" i="1"/>
  <c r="AP439" i="1"/>
  <c r="AX439" i="1"/>
  <c r="BF439" i="1"/>
  <c r="BK439" i="1"/>
  <c r="AI439" i="1"/>
  <c r="AQ439" i="1"/>
  <c r="AY439" i="1"/>
  <c r="BG439" i="1"/>
  <c r="BL439" i="1"/>
  <c r="AJ439" i="1"/>
  <c r="AR439" i="1"/>
  <c r="AZ439" i="1"/>
  <c r="BH439" i="1"/>
  <c r="BM439" i="1"/>
  <c r="AK439" i="1"/>
  <c r="AS439" i="1"/>
  <c r="BA439" i="1"/>
  <c r="BI439" i="1"/>
  <c r="BN439" i="1"/>
  <c r="AL439" i="1"/>
  <c r="AT439" i="1"/>
  <c r="BB439" i="1"/>
  <c r="BJ439" i="1"/>
  <c r="AG431" i="1"/>
  <c r="AO431" i="1"/>
  <c r="AW431" i="1"/>
  <c r="BE431" i="1"/>
  <c r="AH431" i="1"/>
  <c r="AP431" i="1"/>
  <c r="AX431" i="1"/>
  <c r="BF431" i="1"/>
  <c r="BK431" i="1"/>
  <c r="AI431" i="1"/>
  <c r="AQ431" i="1"/>
  <c r="AY431" i="1"/>
  <c r="BG431" i="1"/>
  <c r="BL431" i="1"/>
  <c r="AJ431" i="1"/>
  <c r="AR431" i="1"/>
  <c r="AZ431" i="1"/>
  <c r="BH431" i="1"/>
  <c r="BM431" i="1"/>
  <c r="AK431" i="1"/>
  <c r="AS431" i="1"/>
  <c r="BA431" i="1"/>
  <c r="BI431" i="1"/>
  <c r="BN431" i="1"/>
  <c r="AL431" i="1"/>
  <c r="AT431" i="1"/>
  <c r="BB431" i="1"/>
  <c r="BJ431" i="1"/>
  <c r="AE431" i="1"/>
  <c r="AM431" i="1"/>
  <c r="AU431" i="1"/>
  <c r="BC431" i="1"/>
  <c r="AF431" i="1"/>
  <c r="AN431" i="1"/>
  <c r="AV431" i="1"/>
  <c r="BD431" i="1"/>
  <c r="AI423" i="1"/>
  <c r="AQ423" i="1"/>
  <c r="AY423" i="1"/>
  <c r="BG423" i="1"/>
  <c r="BL423" i="1"/>
  <c r="AJ423" i="1"/>
  <c r="AR423" i="1"/>
  <c r="AZ423" i="1"/>
  <c r="BH423" i="1"/>
  <c r="BM423" i="1"/>
  <c r="AK423" i="1"/>
  <c r="AS423" i="1"/>
  <c r="BA423" i="1"/>
  <c r="BI423" i="1"/>
  <c r="BN423" i="1"/>
  <c r="AL423" i="1"/>
  <c r="AT423" i="1"/>
  <c r="BB423" i="1"/>
  <c r="BJ423" i="1"/>
  <c r="AE423" i="1"/>
  <c r="AM423" i="1"/>
  <c r="AU423" i="1"/>
  <c r="BC423" i="1"/>
  <c r="AF423" i="1"/>
  <c r="AN423" i="1"/>
  <c r="AV423" i="1"/>
  <c r="BD423" i="1"/>
  <c r="AG423" i="1"/>
  <c r="AO423" i="1"/>
  <c r="AW423" i="1"/>
  <c r="BE423" i="1"/>
  <c r="AH423" i="1"/>
  <c r="AP423" i="1"/>
  <c r="AX423" i="1"/>
  <c r="BF423" i="1"/>
  <c r="BK423" i="1"/>
  <c r="AJ415" i="1"/>
  <c r="AR415" i="1"/>
  <c r="AZ415" i="1"/>
  <c r="BH415" i="1"/>
  <c r="BM415" i="1"/>
  <c r="AK415" i="1"/>
  <c r="AS415" i="1"/>
  <c r="BA415" i="1"/>
  <c r="BI415" i="1"/>
  <c r="BN415" i="1"/>
  <c r="AL415" i="1"/>
  <c r="AT415" i="1"/>
  <c r="BB415" i="1"/>
  <c r="BJ415" i="1"/>
  <c r="AE415" i="1"/>
  <c r="AM415" i="1"/>
  <c r="AU415" i="1"/>
  <c r="BC415" i="1"/>
  <c r="AF415" i="1"/>
  <c r="AN415" i="1"/>
  <c r="AV415" i="1"/>
  <c r="BD415" i="1"/>
  <c r="AG415" i="1"/>
  <c r="AO415" i="1"/>
  <c r="AW415" i="1"/>
  <c r="BE415" i="1"/>
  <c r="AH415" i="1"/>
  <c r="AP415" i="1"/>
  <c r="AX415" i="1"/>
  <c r="BF415" i="1"/>
  <c r="BK415" i="1"/>
  <c r="AI415" i="1"/>
  <c r="AQ415" i="1"/>
  <c r="AY415" i="1"/>
  <c r="BG415" i="1"/>
  <c r="BL415" i="1"/>
  <c r="AI396" i="1"/>
  <c r="AQ396" i="1"/>
  <c r="AY396" i="1"/>
  <c r="BG396" i="1"/>
  <c r="BL396" i="1"/>
  <c r="AJ396" i="1"/>
  <c r="AR396" i="1"/>
  <c r="AZ396" i="1"/>
  <c r="BH396" i="1"/>
  <c r="BM396" i="1"/>
  <c r="AK396" i="1"/>
  <c r="AS396" i="1"/>
  <c r="BA396" i="1"/>
  <c r="BI396" i="1"/>
  <c r="BN396" i="1"/>
  <c r="AL396" i="1"/>
  <c r="AT396" i="1"/>
  <c r="BB396" i="1"/>
  <c r="BJ396" i="1"/>
  <c r="AE396" i="1"/>
  <c r="AM396" i="1"/>
  <c r="AU396" i="1"/>
  <c r="BC396" i="1"/>
  <c r="AF396" i="1"/>
  <c r="AN396" i="1"/>
  <c r="AV396" i="1"/>
  <c r="BD396" i="1"/>
  <c r="AG396" i="1"/>
  <c r="AO396" i="1"/>
  <c r="AW396" i="1"/>
  <c r="BE396" i="1"/>
  <c r="AH396" i="1"/>
  <c r="AP396" i="1"/>
  <c r="AX396" i="1"/>
  <c r="BF396" i="1"/>
  <c r="BK396" i="1"/>
  <c r="AE388" i="1"/>
  <c r="AM388" i="1"/>
  <c r="AU388" i="1"/>
  <c r="BC388" i="1"/>
  <c r="AF388" i="1"/>
  <c r="AN388" i="1"/>
  <c r="AV388" i="1"/>
  <c r="BD388" i="1"/>
  <c r="AG388" i="1"/>
  <c r="AO388" i="1"/>
  <c r="AW388" i="1"/>
  <c r="BE388" i="1"/>
  <c r="AH388" i="1"/>
  <c r="AP388" i="1"/>
  <c r="AX388" i="1"/>
  <c r="BF388" i="1"/>
  <c r="BK388" i="1"/>
  <c r="AI388" i="1"/>
  <c r="AQ388" i="1"/>
  <c r="AY388" i="1"/>
  <c r="BG388" i="1"/>
  <c r="BL388" i="1"/>
  <c r="AJ388" i="1"/>
  <c r="AR388" i="1"/>
  <c r="AZ388" i="1"/>
  <c r="BH388" i="1"/>
  <c r="BM388" i="1"/>
  <c r="AK388" i="1"/>
  <c r="AS388" i="1"/>
  <c r="BA388" i="1"/>
  <c r="BI388" i="1"/>
  <c r="BN388" i="1"/>
  <c r="AL388" i="1"/>
  <c r="AT388" i="1"/>
  <c r="BB388" i="1"/>
  <c r="BJ388" i="1"/>
  <c r="AI382" i="1"/>
  <c r="AQ382" i="1"/>
  <c r="AY382" i="1"/>
  <c r="BG382" i="1"/>
  <c r="BL382" i="1"/>
  <c r="AJ382" i="1"/>
  <c r="AR382" i="1"/>
  <c r="AZ382" i="1"/>
  <c r="BH382" i="1"/>
  <c r="BM382" i="1"/>
  <c r="AK382" i="1"/>
  <c r="AS382" i="1"/>
  <c r="BA382" i="1"/>
  <c r="BI382" i="1"/>
  <c r="BN382" i="1"/>
  <c r="AL382" i="1"/>
  <c r="AT382" i="1"/>
  <c r="BB382" i="1"/>
  <c r="BJ382" i="1"/>
  <c r="AE382" i="1"/>
  <c r="AM382" i="1"/>
  <c r="AU382" i="1"/>
  <c r="BC382" i="1"/>
  <c r="AF382" i="1"/>
  <c r="AN382" i="1"/>
  <c r="AV382" i="1"/>
  <c r="BD382" i="1"/>
  <c r="AG382" i="1"/>
  <c r="AO382" i="1"/>
  <c r="AW382" i="1"/>
  <c r="BE382" i="1"/>
  <c r="AH382" i="1"/>
  <c r="AP382" i="1"/>
  <c r="AX382" i="1"/>
  <c r="BF382" i="1"/>
  <c r="BK382" i="1"/>
  <c r="AJ374" i="1"/>
  <c r="AR374" i="1"/>
  <c r="AZ374" i="1"/>
  <c r="BH374" i="1"/>
  <c r="BM374" i="1"/>
  <c r="AK374" i="1"/>
  <c r="AS374" i="1"/>
  <c r="BA374" i="1"/>
  <c r="BI374" i="1"/>
  <c r="BN374" i="1"/>
  <c r="AL374" i="1"/>
  <c r="AT374" i="1"/>
  <c r="BB374" i="1"/>
  <c r="BJ374" i="1"/>
  <c r="AE374" i="1"/>
  <c r="AM374" i="1"/>
  <c r="AU374" i="1"/>
  <c r="BC374" i="1"/>
  <c r="AF374" i="1"/>
  <c r="AN374" i="1"/>
  <c r="AV374" i="1"/>
  <c r="BD374" i="1"/>
  <c r="AG374" i="1"/>
  <c r="AO374" i="1"/>
  <c r="AW374" i="1"/>
  <c r="BE374" i="1"/>
  <c r="AH374" i="1"/>
  <c r="AP374" i="1"/>
  <c r="AX374" i="1"/>
  <c r="BF374" i="1"/>
  <c r="BK374" i="1"/>
  <c r="AI374" i="1"/>
  <c r="AQ374" i="1"/>
  <c r="AY374" i="1"/>
  <c r="BG374" i="1"/>
  <c r="BL374" i="1"/>
  <c r="AF364" i="1"/>
  <c r="AN364" i="1"/>
  <c r="AV364" i="1"/>
  <c r="BD364" i="1"/>
  <c r="AG364" i="1"/>
  <c r="AO364" i="1"/>
  <c r="AW364" i="1"/>
  <c r="BE364" i="1"/>
  <c r="AH364" i="1"/>
  <c r="AP364" i="1"/>
  <c r="AX364" i="1"/>
  <c r="BF364" i="1"/>
  <c r="BK364" i="1"/>
  <c r="AI364" i="1"/>
  <c r="AQ364" i="1"/>
  <c r="AY364" i="1"/>
  <c r="BG364" i="1"/>
  <c r="BL364" i="1"/>
  <c r="AJ364" i="1"/>
  <c r="AR364" i="1"/>
  <c r="AZ364" i="1"/>
  <c r="BH364" i="1"/>
  <c r="BM364" i="1"/>
  <c r="AK364" i="1"/>
  <c r="AS364" i="1"/>
  <c r="BA364" i="1"/>
  <c r="BI364" i="1"/>
  <c r="BN364" i="1"/>
  <c r="AL364" i="1"/>
  <c r="AT364" i="1"/>
  <c r="BB364" i="1"/>
  <c r="BJ364" i="1"/>
  <c r="AE364" i="1"/>
  <c r="AM364" i="1"/>
  <c r="AU364" i="1"/>
  <c r="BC364" i="1"/>
  <c r="AH360" i="1"/>
  <c r="AP360" i="1"/>
  <c r="AX360" i="1"/>
  <c r="BF360" i="1"/>
  <c r="BK360" i="1"/>
  <c r="AI360" i="1"/>
  <c r="AQ360" i="1"/>
  <c r="AY360" i="1"/>
  <c r="BG360" i="1"/>
  <c r="BL360" i="1"/>
  <c r="AJ360" i="1"/>
  <c r="AR360" i="1"/>
  <c r="AZ360" i="1"/>
  <c r="BH360" i="1"/>
  <c r="BM360" i="1"/>
  <c r="AK360" i="1"/>
  <c r="AS360" i="1"/>
  <c r="BA360" i="1"/>
  <c r="BI360" i="1"/>
  <c r="BN360" i="1"/>
  <c r="AL360" i="1"/>
  <c r="AT360" i="1"/>
  <c r="BB360" i="1"/>
  <c r="BJ360" i="1"/>
  <c r="AE360" i="1"/>
  <c r="AM360" i="1"/>
  <c r="AU360" i="1"/>
  <c r="BC360" i="1"/>
  <c r="AF360" i="1"/>
  <c r="AN360" i="1"/>
  <c r="AV360" i="1"/>
  <c r="BD360" i="1"/>
  <c r="AG360" i="1"/>
  <c r="AO360" i="1"/>
  <c r="AW360" i="1"/>
  <c r="BE360" i="1"/>
  <c r="AL345" i="1"/>
  <c r="AT345" i="1"/>
  <c r="BB345" i="1"/>
  <c r="BJ345" i="1"/>
  <c r="AE345" i="1"/>
  <c r="AM345" i="1"/>
  <c r="AU345" i="1"/>
  <c r="BC345" i="1"/>
  <c r="AF345" i="1"/>
  <c r="AN345" i="1"/>
  <c r="AV345" i="1"/>
  <c r="BD345" i="1"/>
  <c r="AG345" i="1"/>
  <c r="AO345" i="1"/>
  <c r="AW345" i="1"/>
  <c r="BE345" i="1"/>
  <c r="AH345" i="1"/>
  <c r="AP345" i="1"/>
  <c r="AX345" i="1"/>
  <c r="BF345" i="1"/>
  <c r="BK345" i="1"/>
  <c r="AI345" i="1"/>
  <c r="AQ345" i="1"/>
  <c r="AY345" i="1"/>
  <c r="BG345" i="1"/>
  <c r="BL345" i="1"/>
  <c r="AJ345" i="1"/>
  <c r="AR345" i="1"/>
  <c r="AZ345" i="1"/>
  <c r="BH345" i="1"/>
  <c r="BM345" i="1"/>
  <c r="AK345" i="1"/>
  <c r="AS345" i="1"/>
  <c r="BA345" i="1"/>
  <c r="BI345" i="1"/>
  <c r="BN345" i="1"/>
  <c r="AJ330" i="1"/>
  <c r="AR330" i="1"/>
  <c r="AZ330" i="1"/>
  <c r="BH330" i="1"/>
  <c r="BM330" i="1"/>
  <c r="AK330" i="1"/>
  <c r="AS330" i="1"/>
  <c r="BA330" i="1"/>
  <c r="BI330" i="1"/>
  <c r="BN330" i="1"/>
  <c r="AL330" i="1"/>
  <c r="AT330" i="1"/>
  <c r="BB330" i="1"/>
  <c r="BJ330" i="1"/>
  <c r="AE330" i="1"/>
  <c r="AM330" i="1"/>
  <c r="AU330" i="1"/>
  <c r="BC330" i="1"/>
  <c r="AH330" i="1"/>
  <c r="AP330" i="1"/>
  <c r="AX330" i="1"/>
  <c r="BF330" i="1"/>
  <c r="BK330" i="1"/>
  <c r="AI330" i="1"/>
  <c r="AQ330" i="1"/>
  <c r="AY330" i="1"/>
  <c r="BG330" i="1"/>
  <c r="BL330" i="1"/>
  <c r="AN330" i="1"/>
  <c r="AO330" i="1"/>
  <c r="AV330" i="1"/>
  <c r="AW330" i="1"/>
  <c r="BD330" i="1"/>
  <c r="BE330" i="1"/>
  <c r="AF330" i="1"/>
  <c r="AG330" i="1"/>
  <c r="AF322" i="1"/>
  <c r="AN322" i="1"/>
  <c r="AV322" i="1"/>
  <c r="BD322" i="1"/>
  <c r="AG322" i="1"/>
  <c r="AO322" i="1"/>
  <c r="AW322" i="1"/>
  <c r="BE322" i="1"/>
  <c r="AH322" i="1"/>
  <c r="AP322" i="1"/>
  <c r="AX322" i="1"/>
  <c r="BF322" i="1"/>
  <c r="BK322" i="1"/>
  <c r="AI322" i="1"/>
  <c r="AQ322" i="1"/>
  <c r="AY322" i="1"/>
  <c r="BG322" i="1"/>
  <c r="BL322" i="1"/>
  <c r="AJ322" i="1"/>
  <c r="AR322" i="1"/>
  <c r="AZ322" i="1"/>
  <c r="BH322" i="1"/>
  <c r="BM322" i="1"/>
  <c r="AK322" i="1"/>
  <c r="AS322" i="1"/>
  <c r="BA322" i="1"/>
  <c r="BI322" i="1"/>
  <c r="BN322" i="1"/>
  <c r="AL322" i="1"/>
  <c r="AT322" i="1"/>
  <c r="BB322" i="1"/>
  <c r="BJ322" i="1"/>
  <c r="AE322" i="1"/>
  <c r="AM322" i="1"/>
  <c r="AU322" i="1"/>
  <c r="BC322" i="1"/>
  <c r="AK303" i="1"/>
  <c r="AS303" i="1"/>
  <c r="BA303" i="1"/>
  <c r="BI303" i="1"/>
  <c r="BN303" i="1"/>
  <c r="AL303" i="1"/>
  <c r="AT303" i="1"/>
  <c r="BB303" i="1"/>
  <c r="BJ303" i="1"/>
  <c r="AE303" i="1"/>
  <c r="AM303" i="1"/>
  <c r="AU303" i="1"/>
  <c r="BC303" i="1"/>
  <c r="AF303" i="1"/>
  <c r="AN303" i="1"/>
  <c r="AV303" i="1"/>
  <c r="BD303" i="1"/>
  <c r="AG303" i="1"/>
  <c r="AO303" i="1"/>
  <c r="AW303" i="1"/>
  <c r="BE303" i="1"/>
  <c r="AI303" i="1"/>
  <c r="AQ303" i="1"/>
  <c r="AY303" i="1"/>
  <c r="BG303" i="1"/>
  <c r="BL303" i="1"/>
  <c r="AJ303" i="1"/>
  <c r="AR303" i="1"/>
  <c r="AZ303" i="1"/>
  <c r="BH303" i="1"/>
  <c r="BM303" i="1"/>
  <c r="AH303" i="1"/>
  <c r="AP303" i="1"/>
  <c r="AX303" i="1"/>
  <c r="BF303" i="1"/>
  <c r="BK303" i="1"/>
  <c r="AG295" i="1"/>
  <c r="AO295" i="1"/>
  <c r="AW295" i="1"/>
  <c r="BE295" i="1"/>
  <c r="AH295" i="1"/>
  <c r="AP295" i="1"/>
  <c r="AX295" i="1"/>
  <c r="BF295" i="1"/>
  <c r="BK295" i="1"/>
  <c r="AI295" i="1"/>
  <c r="AQ295" i="1"/>
  <c r="AY295" i="1"/>
  <c r="BG295" i="1"/>
  <c r="BL295" i="1"/>
  <c r="AJ295" i="1"/>
  <c r="AR295" i="1"/>
  <c r="AZ295" i="1"/>
  <c r="BH295" i="1"/>
  <c r="BM295" i="1"/>
  <c r="AK295" i="1"/>
  <c r="AS295" i="1"/>
  <c r="BA295" i="1"/>
  <c r="BI295" i="1"/>
  <c r="BN295" i="1"/>
  <c r="AE295" i="1"/>
  <c r="AM295" i="1"/>
  <c r="AU295" i="1"/>
  <c r="BC295" i="1"/>
  <c r="AF295" i="1"/>
  <c r="AN295" i="1"/>
  <c r="AV295" i="1"/>
  <c r="BD295" i="1"/>
  <c r="AT295" i="1"/>
  <c r="BB295" i="1"/>
  <c r="BJ295" i="1"/>
  <c r="AL295" i="1"/>
  <c r="AG291" i="1"/>
  <c r="AO291" i="1"/>
  <c r="AW291" i="1"/>
  <c r="BE291" i="1"/>
  <c r="AH291" i="1"/>
  <c r="AQ291" i="1"/>
  <c r="AZ291" i="1"/>
  <c r="BI291" i="1"/>
  <c r="AI291" i="1"/>
  <c r="AR291" i="1"/>
  <c r="BA291" i="1"/>
  <c r="BJ291" i="1"/>
  <c r="AJ291" i="1"/>
  <c r="AS291" i="1"/>
  <c r="BB291" i="1"/>
  <c r="AK291" i="1"/>
  <c r="AT291" i="1"/>
  <c r="BC291" i="1"/>
  <c r="AL291" i="1"/>
  <c r="AU291" i="1"/>
  <c r="BD291" i="1"/>
  <c r="BK291" i="1"/>
  <c r="AE291" i="1"/>
  <c r="AN291" i="1"/>
  <c r="AX291" i="1"/>
  <c r="BG291" i="1"/>
  <c r="BM291" i="1"/>
  <c r="AF291" i="1"/>
  <c r="AP291" i="1"/>
  <c r="AY291" i="1"/>
  <c r="BH291" i="1"/>
  <c r="BN291" i="1"/>
  <c r="BL291" i="1"/>
  <c r="AM291" i="1"/>
  <c r="AV291" i="1"/>
  <c r="BF291" i="1"/>
  <c r="AE287" i="1"/>
  <c r="AM287" i="1"/>
  <c r="AU287" i="1"/>
  <c r="BC287" i="1"/>
  <c r="AF287" i="1"/>
  <c r="AN287" i="1"/>
  <c r="AV287" i="1"/>
  <c r="BD287" i="1"/>
  <c r="AG287" i="1"/>
  <c r="AO287" i="1"/>
  <c r="AW287" i="1"/>
  <c r="BE287" i="1"/>
  <c r="AH287" i="1"/>
  <c r="AP287" i="1"/>
  <c r="AX287" i="1"/>
  <c r="BF287" i="1"/>
  <c r="BK287" i="1"/>
  <c r="AI287" i="1"/>
  <c r="AQ287" i="1"/>
  <c r="AY287" i="1"/>
  <c r="BG287" i="1"/>
  <c r="BL287" i="1"/>
  <c r="AK287" i="1"/>
  <c r="AS287" i="1"/>
  <c r="BA287" i="1"/>
  <c r="BI287" i="1"/>
  <c r="BN287" i="1"/>
  <c r="AL287" i="1"/>
  <c r="AT287" i="1"/>
  <c r="BB287" i="1"/>
  <c r="BJ287" i="1"/>
  <c r="BM287" i="1"/>
  <c r="AJ287" i="1"/>
  <c r="AZ287" i="1"/>
  <c r="BH287" i="1"/>
  <c r="AR287" i="1"/>
  <c r="AI281" i="1"/>
  <c r="AQ281" i="1"/>
  <c r="AY281" i="1"/>
  <c r="BG281" i="1"/>
  <c r="BL281" i="1"/>
  <c r="AJ281" i="1"/>
  <c r="AR281" i="1"/>
  <c r="AZ281" i="1"/>
  <c r="BH281" i="1"/>
  <c r="BM281" i="1"/>
  <c r="AK281" i="1"/>
  <c r="AS281" i="1"/>
  <c r="BA281" i="1"/>
  <c r="BI281" i="1"/>
  <c r="BN281" i="1"/>
  <c r="AL281" i="1"/>
  <c r="AT281" i="1"/>
  <c r="BB281" i="1"/>
  <c r="BJ281" i="1"/>
  <c r="AE281" i="1"/>
  <c r="AM281" i="1"/>
  <c r="AU281" i="1"/>
  <c r="BC281" i="1"/>
  <c r="AG281" i="1"/>
  <c r="AO281" i="1"/>
  <c r="AW281" i="1"/>
  <c r="BE281" i="1"/>
  <c r="AH281" i="1"/>
  <c r="AP281" i="1"/>
  <c r="AX281" i="1"/>
  <c r="BF281" i="1"/>
  <c r="BK281" i="1"/>
  <c r="AF281" i="1"/>
  <c r="AN281" i="1"/>
  <c r="AV281" i="1"/>
  <c r="BD281" i="1"/>
  <c r="AG269" i="1"/>
  <c r="AO269" i="1"/>
  <c r="AW269" i="1"/>
  <c r="BE269" i="1"/>
  <c r="AH269" i="1"/>
  <c r="AP269" i="1"/>
  <c r="AX269" i="1"/>
  <c r="BF269" i="1"/>
  <c r="BK269" i="1"/>
  <c r="AI269" i="1"/>
  <c r="AQ269" i="1"/>
  <c r="AY269" i="1"/>
  <c r="BG269" i="1"/>
  <c r="BL269" i="1"/>
  <c r="AJ269" i="1"/>
  <c r="AR269" i="1"/>
  <c r="AZ269" i="1"/>
  <c r="BH269" i="1"/>
  <c r="BM269" i="1"/>
  <c r="AK269" i="1"/>
  <c r="AS269" i="1"/>
  <c r="BA269" i="1"/>
  <c r="BI269" i="1"/>
  <c r="BN269" i="1"/>
  <c r="AL269" i="1"/>
  <c r="AT269" i="1"/>
  <c r="BB269" i="1"/>
  <c r="BJ269" i="1"/>
  <c r="AE269" i="1"/>
  <c r="AM269" i="1"/>
  <c r="AU269" i="1"/>
  <c r="BC269" i="1"/>
  <c r="AF269" i="1"/>
  <c r="AN269" i="1"/>
  <c r="AV269" i="1"/>
  <c r="BD269" i="1"/>
  <c r="AL263" i="1"/>
  <c r="AT263" i="1"/>
  <c r="BB263" i="1"/>
  <c r="BJ263" i="1"/>
  <c r="AE263" i="1"/>
  <c r="AM263" i="1"/>
  <c r="AU263" i="1"/>
  <c r="BC263" i="1"/>
  <c r="AF263" i="1"/>
  <c r="AN263" i="1"/>
  <c r="AV263" i="1"/>
  <c r="BD263" i="1"/>
  <c r="AG263" i="1"/>
  <c r="AO263" i="1"/>
  <c r="AW263" i="1"/>
  <c r="BE263" i="1"/>
  <c r="AH263" i="1"/>
  <c r="AP263" i="1"/>
  <c r="AX263" i="1"/>
  <c r="BF263" i="1"/>
  <c r="BK263" i="1"/>
  <c r="AI263" i="1"/>
  <c r="AQ263" i="1"/>
  <c r="AY263" i="1"/>
  <c r="BG263" i="1"/>
  <c r="BL263" i="1"/>
  <c r="AJ263" i="1"/>
  <c r="AR263" i="1"/>
  <c r="AZ263" i="1"/>
  <c r="BH263" i="1"/>
  <c r="BM263" i="1"/>
  <c r="AK263" i="1"/>
  <c r="AS263" i="1"/>
  <c r="BA263" i="1"/>
  <c r="BI263" i="1"/>
  <c r="BN263" i="1"/>
  <c r="AF258" i="1"/>
  <c r="AN258" i="1"/>
  <c r="AV258" i="1"/>
  <c r="BD258" i="1"/>
  <c r="AG258" i="1"/>
  <c r="AO258" i="1"/>
  <c r="AW258" i="1"/>
  <c r="BE258" i="1"/>
  <c r="AH258" i="1"/>
  <c r="AP258" i="1"/>
  <c r="AX258" i="1"/>
  <c r="BF258" i="1"/>
  <c r="BK258" i="1"/>
  <c r="AI258" i="1"/>
  <c r="AQ258" i="1"/>
  <c r="AY258" i="1"/>
  <c r="BG258" i="1"/>
  <c r="BL258" i="1"/>
  <c r="AJ258" i="1"/>
  <c r="AR258" i="1"/>
  <c r="AZ258" i="1"/>
  <c r="BH258" i="1"/>
  <c r="BM258" i="1"/>
  <c r="AK258" i="1"/>
  <c r="AS258" i="1"/>
  <c r="BA258" i="1"/>
  <c r="BI258" i="1"/>
  <c r="BN258" i="1"/>
  <c r="AL258" i="1"/>
  <c r="AT258" i="1"/>
  <c r="BB258" i="1"/>
  <c r="BJ258" i="1"/>
  <c r="AE258" i="1"/>
  <c r="AM258" i="1"/>
  <c r="AU258" i="1"/>
  <c r="BC258" i="1"/>
  <c r="AH253" i="1"/>
  <c r="AP253" i="1"/>
  <c r="AX253" i="1"/>
  <c r="BF253" i="1"/>
  <c r="BK253" i="1"/>
  <c r="AI253" i="1"/>
  <c r="AQ253" i="1"/>
  <c r="AY253" i="1"/>
  <c r="BG253" i="1"/>
  <c r="BL253" i="1"/>
  <c r="AJ253" i="1"/>
  <c r="AR253" i="1"/>
  <c r="AZ253" i="1"/>
  <c r="BH253" i="1"/>
  <c r="BM253" i="1"/>
  <c r="AK253" i="1"/>
  <c r="AS253" i="1"/>
  <c r="BA253" i="1"/>
  <c r="BI253" i="1"/>
  <c r="BN253" i="1"/>
  <c r="AL253" i="1"/>
  <c r="AT253" i="1"/>
  <c r="BB253" i="1"/>
  <c r="BJ253" i="1"/>
  <c r="AE253" i="1"/>
  <c r="AM253" i="1"/>
  <c r="AU253" i="1"/>
  <c r="BC253" i="1"/>
  <c r="AF253" i="1"/>
  <c r="AN253" i="1"/>
  <c r="AV253" i="1"/>
  <c r="BD253" i="1"/>
  <c r="AG253" i="1"/>
  <c r="AO253" i="1"/>
  <c r="AW253" i="1"/>
  <c r="BE253" i="1"/>
  <c r="AJ249" i="1"/>
  <c r="AR249" i="1"/>
  <c r="AZ249" i="1"/>
  <c r="BH249" i="1"/>
  <c r="BM249" i="1"/>
  <c r="AK249" i="1"/>
  <c r="AS249" i="1"/>
  <c r="BA249" i="1"/>
  <c r="BI249" i="1"/>
  <c r="BN249" i="1"/>
  <c r="AL249" i="1"/>
  <c r="AT249" i="1"/>
  <c r="BB249" i="1"/>
  <c r="BJ249" i="1"/>
  <c r="AE249" i="1"/>
  <c r="AM249" i="1"/>
  <c r="AU249" i="1"/>
  <c r="BC249" i="1"/>
  <c r="AF249" i="1"/>
  <c r="AN249" i="1"/>
  <c r="AV249" i="1"/>
  <c r="BD249" i="1"/>
  <c r="AG249" i="1"/>
  <c r="AO249" i="1"/>
  <c r="AW249" i="1"/>
  <c r="BE249" i="1"/>
  <c r="AH249" i="1"/>
  <c r="AP249" i="1"/>
  <c r="AX249" i="1"/>
  <c r="BF249" i="1"/>
  <c r="BK249" i="1"/>
  <c r="AI249" i="1"/>
  <c r="AQ249" i="1"/>
  <c r="AY249" i="1"/>
  <c r="BG249" i="1"/>
  <c r="BL249" i="1"/>
  <c r="AH233" i="1"/>
  <c r="AP233" i="1"/>
  <c r="AX233" i="1"/>
  <c r="BF233" i="1"/>
  <c r="BK233" i="1"/>
  <c r="AI233" i="1"/>
  <c r="AQ233" i="1"/>
  <c r="AY233" i="1"/>
  <c r="BG233" i="1"/>
  <c r="BL233" i="1"/>
  <c r="AJ233" i="1"/>
  <c r="AR233" i="1"/>
  <c r="AZ233" i="1"/>
  <c r="BH233" i="1"/>
  <c r="BM233" i="1"/>
  <c r="AK233" i="1"/>
  <c r="AS233" i="1"/>
  <c r="BA233" i="1"/>
  <c r="BI233" i="1"/>
  <c r="BN233" i="1"/>
  <c r="AL233" i="1"/>
  <c r="AT233" i="1"/>
  <c r="BB233" i="1"/>
  <c r="BJ233" i="1"/>
  <c r="AE233" i="1"/>
  <c r="AM233" i="1"/>
  <c r="AU233" i="1"/>
  <c r="BC233" i="1"/>
  <c r="AF233" i="1"/>
  <c r="AN233" i="1"/>
  <c r="AV233" i="1"/>
  <c r="BD233" i="1"/>
  <c r="AG233" i="1"/>
  <c r="AO233" i="1"/>
  <c r="AW233" i="1"/>
  <c r="BE233" i="1"/>
  <c r="AG226" i="1"/>
  <c r="AO226" i="1"/>
  <c r="AW226" i="1"/>
  <c r="BE226" i="1"/>
  <c r="AH226" i="1"/>
  <c r="AP226" i="1"/>
  <c r="AX226" i="1"/>
  <c r="BF226" i="1"/>
  <c r="BK226" i="1"/>
  <c r="AI226" i="1"/>
  <c r="AQ226" i="1"/>
  <c r="AY226" i="1"/>
  <c r="BG226" i="1"/>
  <c r="BL226" i="1"/>
  <c r="AJ226" i="1"/>
  <c r="AR226" i="1"/>
  <c r="AZ226" i="1"/>
  <c r="BH226" i="1"/>
  <c r="BM226" i="1"/>
  <c r="AK226" i="1"/>
  <c r="AS226" i="1"/>
  <c r="BA226" i="1"/>
  <c r="BI226" i="1"/>
  <c r="BN226" i="1"/>
  <c r="AL226" i="1"/>
  <c r="AT226" i="1"/>
  <c r="BB226" i="1"/>
  <c r="BJ226" i="1"/>
  <c r="AE226" i="1"/>
  <c r="AM226" i="1"/>
  <c r="AU226" i="1"/>
  <c r="BC226" i="1"/>
  <c r="AN226" i="1"/>
  <c r="AV226" i="1"/>
  <c r="BD226" i="1"/>
  <c r="AF226" i="1"/>
  <c r="AE213" i="1"/>
  <c r="AM213" i="1"/>
  <c r="AU213" i="1"/>
  <c r="BC213" i="1"/>
  <c r="AF213" i="1"/>
  <c r="AN213" i="1"/>
  <c r="AV213" i="1"/>
  <c r="BD213" i="1"/>
  <c r="AG213" i="1"/>
  <c r="AO213" i="1"/>
  <c r="AW213" i="1"/>
  <c r="BE213" i="1"/>
  <c r="AH213" i="1"/>
  <c r="AP213" i="1"/>
  <c r="AX213" i="1"/>
  <c r="BF213" i="1"/>
  <c r="BK213" i="1"/>
  <c r="AI213" i="1"/>
  <c r="AQ213" i="1"/>
  <c r="AY213" i="1"/>
  <c r="BG213" i="1"/>
  <c r="BL213" i="1"/>
  <c r="AJ213" i="1"/>
  <c r="AR213" i="1"/>
  <c r="AZ213" i="1"/>
  <c r="BH213" i="1"/>
  <c r="BM213" i="1"/>
  <c r="AK213" i="1"/>
  <c r="AS213" i="1"/>
  <c r="BA213" i="1"/>
  <c r="BI213" i="1"/>
  <c r="BN213" i="1"/>
  <c r="AL213" i="1"/>
  <c r="AT213" i="1"/>
  <c r="BB213" i="1"/>
  <c r="BJ213" i="1"/>
  <c r="AG205" i="1"/>
  <c r="AO205" i="1"/>
  <c r="AW205" i="1"/>
  <c r="BE205" i="1"/>
  <c r="AH205" i="1"/>
  <c r="AP205" i="1"/>
  <c r="AX205" i="1"/>
  <c r="BF205" i="1"/>
  <c r="BK205" i="1"/>
  <c r="AI205" i="1"/>
  <c r="AQ205" i="1"/>
  <c r="AY205" i="1"/>
  <c r="BG205" i="1"/>
  <c r="BL205" i="1"/>
  <c r="AJ205" i="1"/>
  <c r="AR205" i="1"/>
  <c r="AZ205" i="1"/>
  <c r="BH205" i="1"/>
  <c r="BM205" i="1"/>
  <c r="AK205" i="1"/>
  <c r="AS205" i="1"/>
  <c r="BA205" i="1"/>
  <c r="BI205" i="1"/>
  <c r="BN205" i="1"/>
  <c r="AL205" i="1"/>
  <c r="AT205" i="1"/>
  <c r="BB205" i="1"/>
  <c r="BJ205" i="1"/>
  <c r="AE205" i="1"/>
  <c r="AM205" i="1"/>
  <c r="AU205" i="1"/>
  <c r="BC205" i="1"/>
  <c r="AF205" i="1"/>
  <c r="AN205" i="1"/>
  <c r="AV205" i="1"/>
  <c r="BD205" i="1"/>
  <c r="AI197" i="1"/>
  <c r="AQ197" i="1"/>
  <c r="AY197" i="1"/>
  <c r="BG197" i="1"/>
  <c r="BL197" i="1"/>
  <c r="AJ197" i="1"/>
  <c r="AR197" i="1"/>
  <c r="AZ197" i="1"/>
  <c r="BH197" i="1"/>
  <c r="BM197" i="1"/>
  <c r="AK197" i="1"/>
  <c r="AS197" i="1"/>
  <c r="BA197" i="1"/>
  <c r="BI197" i="1"/>
  <c r="BN197" i="1"/>
  <c r="AL197" i="1"/>
  <c r="AT197" i="1"/>
  <c r="BB197" i="1"/>
  <c r="BJ197" i="1"/>
  <c r="AE197" i="1"/>
  <c r="AM197" i="1"/>
  <c r="AU197" i="1"/>
  <c r="BC197" i="1"/>
  <c r="AF197" i="1"/>
  <c r="AN197" i="1"/>
  <c r="AV197" i="1"/>
  <c r="BD197" i="1"/>
  <c r="AG197" i="1"/>
  <c r="AO197" i="1"/>
  <c r="AW197" i="1"/>
  <c r="BE197" i="1"/>
  <c r="AH197" i="1"/>
  <c r="AP197" i="1"/>
  <c r="AX197" i="1"/>
  <c r="BF197" i="1"/>
  <c r="BK197" i="1"/>
  <c r="AL190" i="1"/>
  <c r="AT190" i="1"/>
  <c r="BB190" i="1"/>
  <c r="BJ190" i="1"/>
  <c r="AE190" i="1"/>
  <c r="AM190" i="1"/>
  <c r="AU190" i="1"/>
  <c r="BC190" i="1"/>
  <c r="AF190" i="1"/>
  <c r="AN190" i="1"/>
  <c r="AV190" i="1"/>
  <c r="BD190" i="1"/>
  <c r="AG190" i="1"/>
  <c r="AO190" i="1"/>
  <c r="AW190" i="1"/>
  <c r="BE190" i="1"/>
  <c r="AH190" i="1"/>
  <c r="AP190" i="1"/>
  <c r="AX190" i="1"/>
  <c r="BF190" i="1"/>
  <c r="BK190" i="1"/>
  <c r="AI190" i="1"/>
  <c r="AQ190" i="1"/>
  <c r="AY190" i="1"/>
  <c r="BG190" i="1"/>
  <c r="BL190" i="1"/>
  <c r="AJ190" i="1"/>
  <c r="AR190" i="1"/>
  <c r="AZ190" i="1"/>
  <c r="BH190" i="1"/>
  <c r="BM190" i="1"/>
  <c r="AK190" i="1"/>
  <c r="AS190" i="1"/>
  <c r="BA190" i="1"/>
  <c r="BI190" i="1"/>
  <c r="BN190" i="1"/>
  <c r="AE177" i="1"/>
  <c r="AM177" i="1"/>
  <c r="AU177" i="1"/>
  <c r="BC177" i="1"/>
  <c r="AF177" i="1"/>
  <c r="AN177" i="1"/>
  <c r="AV177" i="1"/>
  <c r="BD177" i="1"/>
  <c r="AG177" i="1"/>
  <c r="AO177" i="1"/>
  <c r="AW177" i="1"/>
  <c r="BE177" i="1"/>
  <c r="AH177" i="1"/>
  <c r="AP177" i="1"/>
  <c r="AX177" i="1"/>
  <c r="BF177" i="1"/>
  <c r="BK177" i="1"/>
  <c r="AI177" i="1"/>
  <c r="AQ177" i="1"/>
  <c r="AY177" i="1"/>
  <c r="BG177" i="1"/>
  <c r="BL177" i="1"/>
  <c r="AJ177" i="1"/>
  <c r="AR177" i="1"/>
  <c r="AZ177" i="1"/>
  <c r="BH177" i="1"/>
  <c r="BM177" i="1"/>
  <c r="AK177" i="1"/>
  <c r="AS177" i="1"/>
  <c r="BA177" i="1"/>
  <c r="BI177" i="1"/>
  <c r="BN177" i="1"/>
  <c r="AL177" i="1"/>
  <c r="AT177" i="1"/>
  <c r="BB177" i="1"/>
  <c r="BJ177" i="1"/>
  <c r="AG169" i="1"/>
  <c r="AO169" i="1"/>
  <c r="AW169" i="1"/>
  <c r="BE169" i="1"/>
  <c r="AH169" i="1"/>
  <c r="AP169" i="1"/>
  <c r="AX169" i="1"/>
  <c r="BF169" i="1"/>
  <c r="BK169" i="1"/>
  <c r="AI169" i="1"/>
  <c r="AQ169" i="1"/>
  <c r="AY169" i="1"/>
  <c r="BG169" i="1"/>
  <c r="BL169" i="1"/>
  <c r="AJ169" i="1"/>
  <c r="AR169" i="1"/>
  <c r="AZ169" i="1"/>
  <c r="BH169" i="1"/>
  <c r="BM169" i="1"/>
  <c r="AK169" i="1"/>
  <c r="AS169" i="1"/>
  <c r="BA169" i="1"/>
  <c r="BI169" i="1"/>
  <c r="BN169" i="1"/>
  <c r="AL169" i="1"/>
  <c r="AT169" i="1"/>
  <c r="BB169" i="1"/>
  <c r="BJ169" i="1"/>
  <c r="AE169" i="1"/>
  <c r="AM169" i="1"/>
  <c r="AU169" i="1"/>
  <c r="BC169" i="1"/>
  <c r="AF169" i="1"/>
  <c r="AN169" i="1"/>
  <c r="AV169" i="1"/>
  <c r="BD169" i="1"/>
  <c r="AI162" i="1"/>
  <c r="AQ162" i="1"/>
  <c r="AY162" i="1"/>
  <c r="BG162" i="1"/>
  <c r="BL162" i="1"/>
  <c r="AJ162" i="1"/>
  <c r="AR162" i="1"/>
  <c r="AZ162" i="1"/>
  <c r="BH162" i="1"/>
  <c r="BM162" i="1"/>
  <c r="AK162" i="1"/>
  <c r="AS162" i="1"/>
  <c r="BA162" i="1"/>
  <c r="BI162" i="1"/>
  <c r="BN162" i="1"/>
  <c r="AL162" i="1"/>
  <c r="AT162" i="1"/>
  <c r="BB162" i="1"/>
  <c r="BJ162" i="1"/>
  <c r="AE162" i="1"/>
  <c r="AM162" i="1"/>
  <c r="AU162" i="1"/>
  <c r="BC162" i="1"/>
  <c r="AF162" i="1"/>
  <c r="AN162" i="1"/>
  <c r="AV162" i="1"/>
  <c r="BD162" i="1"/>
  <c r="AG162" i="1"/>
  <c r="AO162" i="1"/>
  <c r="AW162" i="1"/>
  <c r="BE162" i="1"/>
  <c r="AH162" i="1"/>
  <c r="AP162" i="1"/>
  <c r="AX162" i="1"/>
  <c r="BF162" i="1"/>
  <c r="BK162" i="1"/>
  <c r="AJ156" i="1"/>
  <c r="AR156" i="1"/>
  <c r="AZ156" i="1"/>
  <c r="BH156" i="1"/>
  <c r="BM156" i="1"/>
  <c r="AK156" i="1"/>
  <c r="AS156" i="1"/>
  <c r="BA156" i="1"/>
  <c r="BI156" i="1"/>
  <c r="BN156" i="1"/>
  <c r="AL156" i="1"/>
  <c r="AT156" i="1"/>
  <c r="BB156" i="1"/>
  <c r="BJ156" i="1"/>
  <c r="AE156" i="1"/>
  <c r="AM156" i="1"/>
  <c r="AU156" i="1"/>
  <c r="BC156" i="1"/>
  <c r="AF156" i="1"/>
  <c r="AN156" i="1"/>
  <c r="AV156" i="1"/>
  <c r="BD156" i="1"/>
  <c r="AG156" i="1"/>
  <c r="AO156" i="1"/>
  <c r="AW156" i="1"/>
  <c r="BE156" i="1"/>
  <c r="AH156" i="1"/>
  <c r="AP156" i="1"/>
  <c r="AX156" i="1"/>
  <c r="BF156" i="1"/>
  <c r="BK156" i="1"/>
  <c r="AI156" i="1"/>
  <c r="AQ156" i="1"/>
  <c r="AY156" i="1"/>
  <c r="BG156" i="1"/>
  <c r="BL156" i="1"/>
  <c r="AL152" i="1"/>
  <c r="AT152" i="1"/>
  <c r="BB152" i="1"/>
  <c r="BJ152" i="1"/>
  <c r="AE152" i="1"/>
  <c r="AM152" i="1"/>
  <c r="AU152" i="1"/>
  <c r="BC152" i="1"/>
  <c r="AF152" i="1"/>
  <c r="AN152" i="1"/>
  <c r="AV152" i="1"/>
  <c r="BD152" i="1"/>
  <c r="AG152" i="1"/>
  <c r="AO152" i="1"/>
  <c r="AW152" i="1"/>
  <c r="BE152" i="1"/>
  <c r="AH152" i="1"/>
  <c r="AP152" i="1"/>
  <c r="AX152" i="1"/>
  <c r="BF152" i="1"/>
  <c r="BK152" i="1"/>
  <c r="AI152" i="1"/>
  <c r="AQ152" i="1"/>
  <c r="AY152" i="1"/>
  <c r="BG152" i="1"/>
  <c r="BL152" i="1"/>
  <c r="AJ152" i="1"/>
  <c r="AR152" i="1"/>
  <c r="AZ152" i="1"/>
  <c r="BH152" i="1"/>
  <c r="BM152" i="1"/>
  <c r="AK152" i="1"/>
  <c r="AS152" i="1"/>
  <c r="BA152" i="1"/>
  <c r="BI152" i="1"/>
  <c r="BN152" i="1"/>
  <c r="AH142" i="1"/>
  <c r="AJ142" i="1"/>
  <c r="AR142" i="1"/>
  <c r="AZ142" i="1"/>
  <c r="AK142" i="1"/>
  <c r="AS142" i="1"/>
  <c r="AL142" i="1"/>
  <c r="AF142" i="1"/>
  <c r="AN142" i="1"/>
  <c r="AV142" i="1"/>
  <c r="AG142" i="1"/>
  <c r="AO142" i="1"/>
  <c r="AW142" i="1"/>
  <c r="AT142" i="1"/>
  <c r="BE142" i="1"/>
  <c r="AU142" i="1"/>
  <c r="BF142" i="1"/>
  <c r="BK142" i="1"/>
  <c r="AX142" i="1"/>
  <c r="BG142" i="1"/>
  <c r="BL142" i="1"/>
  <c r="AE142" i="1"/>
  <c r="AY142" i="1"/>
  <c r="BH142" i="1"/>
  <c r="BM142" i="1"/>
  <c r="AI142" i="1"/>
  <c r="BA142" i="1"/>
  <c r="BI142" i="1"/>
  <c r="BN142" i="1"/>
  <c r="AM142" i="1"/>
  <c r="BB142" i="1"/>
  <c r="BJ142" i="1"/>
  <c r="AP142" i="1"/>
  <c r="BC142" i="1"/>
  <c r="AQ142" i="1"/>
  <c r="BD142" i="1"/>
  <c r="AK130" i="1"/>
  <c r="AS130" i="1"/>
  <c r="BA130" i="1"/>
  <c r="BI130" i="1"/>
  <c r="BN130" i="1"/>
  <c r="AL130" i="1"/>
  <c r="AT130" i="1"/>
  <c r="BB130" i="1"/>
  <c r="BJ130" i="1"/>
  <c r="AE130" i="1"/>
  <c r="AM130" i="1"/>
  <c r="AU130" i="1"/>
  <c r="BC130" i="1"/>
  <c r="AF130" i="1"/>
  <c r="AN130" i="1"/>
  <c r="AV130" i="1"/>
  <c r="BD130" i="1"/>
  <c r="AG130" i="1"/>
  <c r="AO130" i="1"/>
  <c r="AW130" i="1"/>
  <c r="BE130" i="1"/>
  <c r="AH130" i="1"/>
  <c r="AP130" i="1"/>
  <c r="AX130" i="1"/>
  <c r="BF130" i="1"/>
  <c r="BK130" i="1"/>
  <c r="AI130" i="1"/>
  <c r="AQ130" i="1"/>
  <c r="AY130" i="1"/>
  <c r="BG130" i="1"/>
  <c r="BL130" i="1"/>
  <c r="AJ130" i="1"/>
  <c r="AR130" i="1"/>
  <c r="AZ130" i="1"/>
  <c r="BH130" i="1"/>
  <c r="BM130" i="1"/>
  <c r="AI121" i="1"/>
  <c r="AQ121" i="1"/>
  <c r="AY121" i="1"/>
  <c r="BG121" i="1"/>
  <c r="BL121" i="1"/>
  <c r="AJ121" i="1"/>
  <c r="AR121" i="1"/>
  <c r="AZ121" i="1"/>
  <c r="BH121" i="1"/>
  <c r="BM121" i="1"/>
  <c r="AK121" i="1"/>
  <c r="AS121" i="1"/>
  <c r="BA121" i="1"/>
  <c r="BI121" i="1"/>
  <c r="AL121" i="1"/>
  <c r="AT121" i="1"/>
  <c r="BB121" i="1"/>
  <c r="BJ121" i="1"/>
  <c r="AE121" i="1"/>
  <c r="AM121" i="1"/>
  <c r="AU121" i="1"/>
  <c r="BC121" i="1"/>
  <c r="AF121" i="1"/>
  <c r="AN121" i="1"/>
  <c r="AV121" i="1"/>
  <c r="BD121" i="1"/>
  <c r="AG121" i="1"/>
  <c r="AO121" i="1"/>
  <c r="AW121" i="1"/>
  <c r="BE121" i="1"/>
  <c r="AH121" i="1"/>
  <c r="AP121" i="1"/>
  <c r="AX121" i="1"/>
  <c r="BF121" i="1"/>
  <c r="BK121" i="1"/>
  <c r="BN121" i="1"/>
  <c r="AK117" i="1"/>
  <c r="AS117" i="1"/>
  <c r="BA117" i="1"/>
  <c r="BI117" i="1"/>
  <c r="BN117" i="1"/>
  <c r="AL117" i="1"/>
  <c r="AT117" i="1"/>
  <c r="BB117" i="1"/>
  <c r="BJ117" i="1"/>
  <c r="AE117" i="1"/>
  <c r="AM117" i="1"/>
  <c r="AU117" i="1"/>
  <c r="BC117" i="1"/>
  <c r="AF117" i="1"/>
  <c r="AN117" i="1"/>
  <c r="AV117" i="1"/>
  <c r="BD117" i="1"/>
  <c r="AG117" i="1"/>
  <c r="AO117" i="1"/>
  <c r="AW117" i="1"/>
  <c r="BE117" i="1"/>
  <c r="AH117" i="1"/>
  <c r="AP117" i="1"/>
  <c r="AX117" i="1"/>
  <c r="BF117" i="1"/>
  <c r="BK117" i="1"/>
  <c r="AI117" i="1"/>
  <c r="AQ117" i="1"/>
  <c r="AY117" i="1"/>
  <c r="BG117" i="1"/>
  <c r="BL117" i="1"/>
  <c r="AJ117" i="1"/>
  <c r="AR117" i="1"/>
  <c r="AZ117" i="1"/>
  <c r="BH117" i="1"/>
  <c r="BM117" i="1"/>
  <c r="AE114" i="1"/>
  <c r="AM114" i="1"/>
  <c r="AU114" i="1"/>
  <c r="BC114" i="1"/>
  <c r="AF114" i="1"/>
  <c r="AN114" i="1"/>
  <c r="AV114" i="1"/>
  <c r="BD114" i="1"/>
  <c r="AG114" i="1"/>
  <c r="AO114" i="1"/>
  <c r="AW114" i="1"/>
  <c r="BE114" i="1"/>
  <c r="AH114" i="1"/>
  <c r="AP114" i="1"/>
  <c r="AX114" i="1"/>
  <c r="BF114" i="1"/>
  <c r="BK114" i="1"/>
  <c r="AI114" i="1"/>
  <c r="AQ114" i="1"/>
  <c r="AY114" i="1"/>
  <c r="BG114" i="1"/>
  <c r="BL114" i="1"/>
  <c r="AK114" i="1"/>
  <c r="AS114" i="1"/>
  <c r="BA114" i="1"/>
  <c r="BI114" i="1"/>
  <c r="BN114" i="1"/>
  <c r="BH114" i="1"/>
  <c r="BJ114" i="1"/>
  <c r="AJ114" i="1"/>
  <c r="BM114" i="1"/>
  <c r="AL114" i="1"/>
  <c r="AR114" i="1"/>
  <c r="AT114" i="1"/>
  <c r="AZ114" i="1"/>
  <c r="BB114" i="1"/>
  <c r="AI109" i="1"/>
  <c r="AQ109" i="1"/>
  <c r="AY109" i="1"/>
  <c r="BG109" i="1"/>
  <c r="BL109" i="1"/>
  <c r="AJ109" i="1"/>
  <c r="AR109" i="1"/>
  <c r="AZ109" i="1"/>
  <c r="BH109" i="1"/>
  <c r="BM109" i="1"/>
  <c r="AK109" i="1"/>
  <c r="AS109" i="1"/>
  <c r="BA109" i="1"/>
  <c r="BI109" i="1"/>
  <c r="BN109" i="1"/>
  <c r="AL109" i="1"/>
  <c r="AT109" i="1"/>
  <c r="BB109" i="1"/>
  <c r="BJ109" i="1"/>
  <c r="AE109" i="1"/>
  <c r="AM109" i="1"/>
  <c r="AU109" i="1"/>
  <c r="BC109" i="1"/>
  <c r="AG109" i="1"/>
  <c r="AO109" i="1"/>
  <c r="AW109" i="1"/>
  <c r="BE109" i="1"/>
  <c r="AH109" i="1"/>
  <c r="AP109" i="1"/>
  <c r="AX109" i="1"/>
  <c r="BF109" i="1"/>
  <c r="BK109" i="1"/>
  <c r="AF109" i="1"/>
  <c r="AN109" i="1"/>
  <c r="AV109" i="1"/>
  <c r="BD109" i="1"/>
  <c r="AG97" i="1"/>
  <c r="AO97" i="1"/>
  <c r="AW97" i="1"/>
  <c r="BE97" i="1"/>
  <c r="AH97" i="1"/>
  <c r="AP97" i="1"/>
  <c r="AX97" i="1"/>
  <c r="BF97" i="1"/>
  <c r="BK97" i="1"/>
  <c r="AI97" i="1"/>
  <c r="AQ97" i="1"/>
  <c r="AY97" i="1"/>
  <c r="BG97" i="1"/>
  <c r="BL97" i="1"/>
  <c r="AJ97" i="1"/>
  <c r="AR97" i="1"/>
  <c r="AZ97" i="1"/>
  <c r="BH97" i="1"/>
  <c r="BM97" i="1"/>
  <c r="AK97" i="1"/>
  <c r="AS97" i="1"/>
  <c r="BA97" i="1"/>
  <c r="BI97" i="1"/>
  <c r="BN97" i="1"/>
  <c r="AL97" i="1"/>
  <c r="AT97" i="1"/>
  <c r="BB97" i="1"/>
  <c r="BJ97" i="1"/>
  <c r="AE97" i="1"/>
  <c r="AM97" i="1"/>
  <c r="AU97" i="1"/>
  <c r="BC97" i="1"/>
  <c r="AF97" i="1"/>
  <c r="AN97" i="1"/>
  <c r="AV97" i="1"/>
  <c r="BD97" i="1"/>
  <c r="AE82" i="1"/>
  <c r="AM82" i="1"/>
  <c r="AU82" i="1"/>
  <c r="BC82" i="1"/>
  <c r="AG82" i="1"/>
  <c r="AO82" i="1"/>
  <c r="AW82" i="1"/>
  <c r="BE82" i="1"/>
  <c r="AH82" i="1"/>
  <c r="AP82" i="1"/>
  <c r="AX82" i="1"/>
  <c r="BF82" i="1"/>
  <c r="BK82" i="1"/>
  <c r="AI82" i="1"/>
  <c r="AQ82" i="1"/>
  <c r="AY82" i="1"/>
  <c r="BG82" i="1"/>
  <c r="BL82" i="1"/>
  <c r="AJ82" i="1"/>
  <c r="AR82" i="1"/>
  <c r="AZ82" i="1"/>
  <c r="BH82" i="1"/>
  <c r="BM82" i="1"/>
  <c r="AK82" i="1"/>
  <c r="AS82" i="1"/>
  <c r="BA82" i="1"/>
  <c r="BI82" i="1"/>
  <c r="BN82" i="1"/>
  <c r="AL82" i="1"/>
  <c r="AT82" i="1"/>
  <c r="BB82" i="1"/>
  <c r="BJ82" i="1"/>
  <c r="BD82" i="1"/>
  <c r="AF82" i="1"/>
  <c r="AN82" i="1"/>
  <c r="AV82" i="1"/>
  <c r="AI78" i="1"/>
  <c r="AQ78" i="1"/>
  <c r="AY78" i="1"/>
  <c r="BG78" i="1"/>
  <c r="BL78" i="1"/>
  <c r="AJ78" i="1"/>
  <c r="AR78" i="1"/>
  <c r="AZ78" i="1"/>
  <c r="BH78" i="1"/>
  <c r="BM78" i="1"/>
  <c r="AK78" i="1"/>
  <c r="AS78" i="1"/>
  <c r="BA78" i="1"/>
  <c r="BI78" i="1"/>
  <c r="BN78" i="1"/>
  <c r="AL78" i="1"/>
  <c r="AT78" i="1"/>
  <c r="BB78" i="1"/>
  <c r="BJ78" i="1"/>
  <c r="AE78" i="1"/>
  <c r="AM78" i="1"/>
  <c r="AU78" i="1"/>
  <c r="BC78" i="1"/>
  <c r="AG78" i="1"/>
  <c r="AO78" i="1"/>
  <c r="AW78" i="1"/>
  <c r="BE78" i="1"/>
  <c r="AH78" i="1"/>
  <c r="AP78" i="1"/>
  <c r="AX78" i="1"/>
  <c r="BF78" i="1"/>
  <c r="BK78" i="1"/>
  <c r="AF78" i="1"/>
  <c r="AV78" i="1"/>
  <c r="BD78" i="1"/>
  <c r="AN78" i="1"/>
  <c r="AE75" i="1"/>
  <c r="AM75" i="1"/>
  <c r="AU75" i="1"/>
  <c r="BC75" i="1"/>
  <c r="AF75" i="1"/>
  <c r="AN75" i="1"/>
  <c r="AV75" i="1"/>
  <c r="BD75" i="1"/>
  <c r="AG75" i="1"/>
  <c r="AO75" i="1"/>
  <c r="AW75" i="1"/>
  <c r="BE75" i="1"/>
  <c r="AH75" i="1"/>
  <c r="AP75" i="1"/>
  <c r="AX75" i="1"/>
  <c r="BF75" i="1"/>
  <c r="BK75" i="1"/>
  <c r="AI75" i="1"/>
  <c r="AQ75" i="1"/>
  <c r="AY75" i="1"/>
  <c r="BG75" i="1"/>
  <c r="BL75" i="1"/>
  <c r="AK75" i="1"/>
  <c r="AS75" i="1"/>
  <c r="BA75" i="1"/>
  <c r="BI75" i="1"/>
  <c r="BN75" i="1"/>
  <c r="AL75" i="1"/>
  <c r="AT75" i="1"/>
  <c r="BB75" i="1"/>
  <c r="BJ75" i="1"/>
  <c r="AJ75" i="1"/>
  <c r="AR75" i="1"/>
  <c r="AZ75" i="1"/>
  <c r="BH75" i="1"/>
  <c r="BM75" i="1"/>
  <c r="AF57" i="1"/>
  <c r="AN57" i="1"/>
  <c r="AV57" i="1"/>
  <c r="BD57" i="1"/>
  <c r="AG57" i="1"/>
  <c r="AO57" i="1"/>
  <c r="AW57" i="1"/>
  <c r="BE57" i="1"/>
  <c r="AH57" i="1"/>
  <c r="AP57" i="1"/>
  <c r="AX57" i="1"/>
  <c r="BF57" i="1"/>
  <c r="BK57" i="1"/>
  <c r="AI57" i="1"/>
  <c r="AQ57" i="1"/>
  <c r="AY57" i="1"/>
  <c r="BG57" i="1"/>
  <c r="BL57" i="1"/>
  <c r="AJ57" i="1"/>
  <c r="AR57" i="1"/>
  <c r="AZ57" i="1"/>
  <c r="BH57" i="1"/>
  <c r="BM57" i="1"/>
  <c r="AK57" i="1"/>
  <c r="AS57" i="1"/>
  <c r="BA57" i="1"/>
  <c r="BI57" i="1"/>
  <c r="BN57" i="1"/>
  <c r="AL57" i="1"/>
  <c r="AT57" i="1"/>
  <c r="BB57" i="1"/>
  <c r="BJ57" i="1"/>
  <c r="AE57" i="1"/>
  <c r="AM57" i="1"/>
  <c r="AU57" i="1"/>
  <c r="BC57" i="1"/>
  <c r="AE28" i="1"/>
  <c r="AM28" i="1"/>
  <c r="AU28" i="1"/>
  <c r="BC28" i="1"/>
  <c r="AF28" i="1"/>
  <c r="AN28" i="1"/>
  <c r="AV28" i="1"/>
  <c r="BD28" i="1"/>
  <c r="AG28" i="1"/>
  <c r="AO28" i="1"/>
  <c r="AW28" i="1"/>
  <c r="BE28" i="1"/>
  <c r="AH28" i="1"/>
  <c r="AP28" i="1"/>
  <c r="AX28" i="1"/>
  <c r="BF28" i="1"/>
  <c r="BK28" i="1"/>
  <c r="AI28" i="1"/>
  <c r="AQ28" i="1"/>
  <c r="AY28" i="1"/>
  <c r="BG28" i="1"/>
  <c r="BL28" i="1"/>
  <c r="AK28" i="1"/>
  <c r="AS28" i="1"/>
  <c r="BA28" i="1"/>
  <c r="BI28" i="1"/>
  <c r="BN28" i="1"/>
  <c r="AL28" i="1"/>
  <c r="AT28" i="1"/>
  <c r="BB28" i="1"/>
  <c r="BJ28" i="1"/>
  <c r="BM28" i="1"/>
  <c r="AJ28" i="1"/>
  <c r="AR28" i="1"/>
  <c r="AZ28" i="1"/>
  <c r="BH28" i="1"/>
  <c r="BJ19" i="1"/>
  <c r="AN19" i="1"/>
  <c r="BE19" i="1"/>
  <c r="AE12" i="1"/>
  <c r="AM12" i="1"/>
  <c r="AU12" i="1"/>
  <c r="BC12" i="1"/>
  <c r="AF12" i="1"/>
  <c r="AN12" i="1"/>
  <c r="AV12" i="1"/>
  <c r="BD12" i="1"/>
  <c r="AG12" i="1"/>
  <c r="AO12" i="1"/>
  <c r="AW12" i="1"/>
  <c r="BE12" i="1"/>
  <c r="AH12" i="1"/>
  <c r="AP12" i="1"/>
  <c r="AX12" i="1"/>
  <c r="BF12" i="1"/>
  <c r="BK12" i="1"/>
  <c r="AI12" i="1"/>
  <c r="AQ12" i="1"/>
  <c r="AY12" i="1"/>
  <c r="BG12" i="1"/>
  <c r="BL12" i="1"/>
  <c r="AJ12" i="1"/>
  <c r="AR12" i="1"/>
  <c r="AZ12" i="1"/>
  <c r="BH12" i="1"/>
  <c r="BM12" i="1"/>
  <c r="AK12" i="1"/>
  <c r="AS12" i="1"/>
  <c r="BA12" i="1"/>
  <c r="BI12" i="1"/>
  <c r="BN12" i="1"/>
  <c r="AL12" i="1"/>
  <c r="AT12" i="1"/>
  <c r="BB12" i="1"/>
  <c r="BJ12" i="1"/>
  <c r="AE9" i="1"/>
  <c r="AM9" i="1"/>
  <c r="AU9" i="1"/>
  <c r="BC9" i="1"/>
  <c r="AF9" i="1"/>
  <c r="AN9" i="1"/>
  <c r="AV9" i="1"/>
  <c r="BD9" i="1"/>
  <c r="AG9" i="1"/>
  <c r="AO9" i="1"/>
  <c r="AW9" i="1"/>
  <c r="BE9" i="1"/>
  <c r="AH9" i="1"/>
  <c r="AP9" i="1"/>
  <c r="AX9" i="1"/>
  <c r="BF9" i="1"/>
  <c r="BK9" i="1"/>
  <c r="AI9" i="1"/>
  <c r="AQ9" i="1"/>
  <c r="AY9" i="1"/>
  <c r="BG9" i="1"/>
  <c r="BL9" i="1"/>
  <c r="AJ9" i="1"/>
  <c r="AR9" i="1"/>
  <c r="AZ9" i="1"/>
  <c r="BH9" i="1"/>
  <c r="BM9" i="1"/>
  <c r="AK9" i="1"/>
  <c r="AS9" i="1"/>
  <c r="BA9" i="1"/>
  <c r="BI9" i="1"/>
  <c r="BN9" i="1"/>
  <c r="AL9" i="1"/>
  <c r="AT9" i="1"/>
  <c r="BB9" i="1"/>
  <c r="BJ9" i="1"/>
  <c r="AG471" i="1"/>
  <c r="AO471" i="1"/>
  <c r="AW471" i="1"/>
  <c r="BE471" i="1"/>
  <c r="AH471" i="1"/>
  <c r="AP471" i="1"/>
  <c r="AX471" i="1"/>
  <c r="BF471" i="1"/>
  <c r="BK471" i="1"/>
  <c r="AI471" i="1"/>
  <c r="AQ471" i="1"/>
  <c r="AY471" i="1"/>
  <c r="BG471" i="1"/>
  <c r="BL471" i="1"/>
  <c r="AJ471" i="1"/>
  <c r="AR471" i="1"/>
  <c r="AZ471" i="1"/>
  <c r="BH471" i="1"/>
  <c r="BM471" i="1"/>
  <c r="AL471" i="1"/>
  <c r="AT471" i="1"/>
  <c r="BB471" i="1"/>
  <c r="BJ471" i="1"/>
  <c r="AE471" i="1"/>
  <c r="AM471" i="1"/>
  <c r="AU471" i="1"/>
  <c r="BC471" i="1"/>
  <c r="AK471" i="1"/>
  <c r="BN471" i="1"/>
  <c r="AN471" i="1"/>
  <c r="AS471" i="1"/>
  <c r="AV471" i="1"/>
  <c r="BA471" i="1"/>
  <c r="BD471" i="1"/>
  <c r="BI471" i="1"/>
  <c r="AF471" i="1"/>
  <c r="AI464" i="1"/>
  <c r="AQ464" i="1"/>
  <c r="AY464" i="1"/>
  <c r="BG464" i="1"/>
  <c r="BL464" i="1"/>
  <c r="AJ464" i="1"/>
  <c r="AR464" i="1"/>
  <c r="AZ464" i="1"/>
  <c r="BH464" i="1"/>
  <c r="BM464" i="1"/>
  <c r="AK464" i="1"/>
  <c r="AS464" i="1"/>
  <c r="BA464" i="1"/>
  <c r="BI464" i="1"/>
  <c r="BN464" i="1"/>
  <c r="AL464" i="1"/>
  <c r="AT464" i="1"/>
  <c r="BB464" i="1"/>
  <c r="BJ464" i="1"/>
  <c r="AE464" i="1"/>
  <c r="AM464" i="1"/>
  <c r="AU464" i="1"/>
  <c r="BC464" i="1"/>
  <c r="AF464" i="1"/>
  <c r="AN464" i="1"/>
  <c r="AV464" i="1"/>
  <c r="BD464" i="1"/>
  <c r="AG464" i="1"/>
  <c r="AO464" i="1"/>
  <c r="AW464" i="1"/>
  <c r="BE464" i="1"/>
  <c r="AH464" i="1"/>
  <c r="AP464" i="1"/>
  <c r="AX464" i="1"/>
  <c r="BF464" i="1"/>
  <c r="BK464" i="1"/>
  <c r="AK460" i="1"/>
  <c r="AS460" i="1"/>
  <c r="BA460" i="1"/>
  <c r="BI460" i="1"/>
  <c r="BN460" i="1"/>
  <c r="AL460" i="1"/>
  <c r="AT460" i="1"/>
  <c r="BB460" i="1"/>
  <c r="BJ460" i="1"/>
  <c r="AE460" i="1"/>
  <c r="AM460" i="1"/>
  <c r="AU460" i="1"/>
  <c r="BC460" i="1"/>
  <c r="AF460" i="1"/>
  <c r="AN460" i="1"/>
  <c r="AV460" i="1"/>
  <c r="BD460" i="1"/>
  <c r="AG460" i="1"/>
  <c r="AO460" i="1"/>
  <c r="AW460" i="1"/>
  <c r="BE460" i="1"/>
  <c r="AH460" i="1"/>
  <c r="AP460" i="1"/>
  <c r="AX460" i="1"/>
  <c r="BF460" i="1"/>
  <c r="BK460" i="1"/>
  <c r="AI460" i="1"/>
  <c r="AQ460" i="1"/>
  <c r="AY460" i="1"/>
  <c r="BG460" i="1"/>
  <c r="BL460" i="1"/>
  <c r="AJ460" i="1"/>
  <c r="AR460" i="1"/>
  <c r="AZ460" i="1"/>
  <c r="BH460" i="1"/>
  <c r="BM460" i="1"/>
  <c r="AE455" i="1"/>
  <c r="AM455" i="1"/>
  <c r="AU455" i="1"/>
  <c r="BC455" i="1"/>
  <c r="AF455" i="1"/>
  <c r="AN455" i="1"/>
  <c r="AV455" i="1"/>
  <c r="BD455" i="1"/>
  <c r="AG455" i="1"/>
  <c r="AO455" i="1"/>
  <c r="AW455" i="1"/>
  <c r="BE455" i="1"/>
  <c r="AH455" i="1"/>
  <c r="AP455" i="1"/>
  <c r="AX455" i="1"/>
  <c r="BF455" i="1"/>
  <c r="BK455" i="1"/>
  <c r="AI455" i="1"/>
  <c r="AQ455" i="1"/>
  <c r="AY455" i="1"/>
  <c r="BG455" i="1"/>
  <c r="BL455" i="1"/>
  <c r="AJ455" i="1"/>
  <c r="AR455" i="1"/>
  <c r="AZ455" i="1"/>
  <c r="BH455" i="1"/>
  <c r="BM455" i="1"/>
  <c r="AK455" i="1"/>
  <c r="AS455" i="1"/>
  <c r="BA455" i="1"/>
  <c r="BI455" i="1"/>
  <c r="BN455" i="1"/>
  <c r="AL455" i="1"/>
  <c r="AT455" i="1"/>
  <c r="BB455" i="1"/>
  <c r="BJ455" i="1"/>
  <c r="AI446" i="1"/>
  <c r="AQ446" i="1"/>
  <c r="AY446" i="1"/>
  <c r="BG446" i="1"/>
  <c r="BL446" i="1"/>
  <c r="AJ446" i="1"/>
  <c r="AR446" i="1"/>
  <c r="AZ446" i="1"/>
  <c r="BH446" i="1"/>
  <c r="BM446" i="1"/>
  <c r="AK446" i="1"/>
  <c r="AS446" i="1"/>
  <c r="BA446" i="1"/>
  <c r="BI446" i="1"/>
  <c r="BN446" i="1"/>
  <c r="AL446" i="1"/>
  <c r="AT446" i="1"/>
  <c r="BB446" i="1"/>
  <c r="BJ446" i="1"/>
  <c r="AE446" i="1"/>
  <c r="AM446" i="1"/>
  <c r="AU446" i="1"/>
  <c r="BC446" i="1"/>
  <c r="AF446" i="1"/>
  <c r="AN446" i="1"/>
  <c r="AV446" i="1"/>
  <c r="BD446" i="1"/>
  <c r="AG446" i="1"/>
  <c r="AO446" i="1"/>
  <c r="AW446" i="1"/>
  <c r="BE446" i="1"/>
  <c r="AH446" i="1"/>
  <c r="AP446" i="1"/>
  <c r="AX446" i="1"/>
  <c r="BF446" i="1"/>
  <c r="BK446" i="1"/>
  <c r="AK438" i="1"/>
  <c r="AS438" i="1"/>
  <c r="BA438" i="1"/>
  <c r="BI438" i="1"/>
  <c r="BN438" i="1"/>
  <c r="AL438" i="1"/>
  <c r="AT438" i="1"/>
  <c r="BB438" i="1"/>
  <c r="BJ438" i="1"/>
  <c r="AE438" i="1"/>
  <c r="AM438" i="1"/>
  <c r="AU438" i="1"/>
  <c r="BC438" i="1"/>
  <c r="AF438" i="1"/>
  <c r="AN438" i="1"/>
  <c r="AV438" i="1"/>
  <c r="BD438" i="1"/>
  <c r="AG438" i="1"/>
  <c r="AO438" i="1"/>
  <c r="AW438" i="1"/>
  <c r="BE438" i="1"/>
  <c r="AH438" i="1"/>
  <c r="AP438" i="1"/>
  <c r="AX438" i="1"/>
  <c r="BF438" i="1"/>
  <c r="BK438" i="1"/>
  <c r="AI438" i="1"/>
  <c r="AQ438" i="1"/>
  <c r="AY438" i="1"/>
  <c r="BG438" i="1"/>
  <c r="BL438" i="1"/>
  <c r="AJ438" i="1"/>
  <c r="AR438" i="1"/>
  <c r="AZ438" i="1"/>
  <c r="BH438" i="1"/>
  <c r="BM438" i="1"/>
  <c r="AE430" i="1"/>
  <c r="AM430" i="1"/>
  <c r="AU430" i="1"/>
  <c r="BC430" i="1"/>
  <c r="AF430" i="1"/>
  <c r="AN430" i="1"/>
  <c r="AV430" i="1"/>
  <c r="BD430" i="1"/>
  <c r="AG430" i="1"/>
  <c r="AO430" i="1"/>
  <c r="AW430" i="1"/>
  <c r="BE430" i="1"/>
  <c r="AH430" i="1"/>
  <c r="AP430" i="1"/>
  <c r="AX430" i="1"/>
  <c r="BF430" i="1"/>
  <c r="BK430" i="1"/>
  <c r="AI430" i="1"/>
  <c r="AQ430" i="1"/>
  <c r="AY430" i="1"/>
  <c r="BG430" i="1"/>
  <c r="BL430" i="1"/>
  <c r="AJ430" i="1"/>
  <c r="AR430" i="1"/>
  <c r="AZ430" i="1"/>
  <c r="BH430" i="1"/>
  <c r="BM430" i="1"/>
  <c r="AK430" i="1"/>
  <c r="AS430" i="1"/>
  <c r="BA430" i="1"/>
  <c r="BI430" i="1"/>
  <c r="BN430" i="1"/>
  <c r="AL430" i="1"/>
  <c r="AT430" i="1"/>
  <c r="BB430" i="1"/>
  <c r="BJ430" i="1"/>
  <c r="AG422" i="1"/>
  <c r="AO422" i="1"/>
  <c r="AW422" i="1"/>
  <c r="BE422" i="1"/>
  <c r="AH422" i="1"/>
  <c r="AP422" i="1"/>
  <c r="AX422" i="1"/>
  <c r="BF422" i="1"/>
  <c r="BK422" i="1"/>
  <c r="AI422" i="1"/>
  <c r="AQ422" i="1"/>
  <c r="AY422" i="1"/>
  <c r="BG422" i="1"/>
  <c r="BL422" i="1"/>
  <c r="AJ422" i="1"/>
  <c r="AR422" i="1"/>
  <c r="AZ422" i="1"/>
  <c r="BH422" i="1"/>
  <c r="BM422" i="1"/>
  <c r="AK422" i="1"/>
  <c r="AS422" i="1"/>
  <c r="BA422" i="1"/>
  <c r="BI422" i="1"/>
  <c r="BN422" i="1"/>
  <c r="AL422" i="1"/>
  <c r="AT422" i="1"/>
  <c r="BB422" i="1"/>
  <c r="BJ422" i="1"/>
  <c r="AE422" i="1"/>
  <c r="AM422" i="1"/>
  <c r="AU422" i="1"/>
  <c r="BC422" i="1"/>
  <c r="AF422" i="1"/>
  <c r="AN422" i="1"/>
  <c r="AV422" i="1"/>
  <c r="BD422" i="1"/>
  <c r="AG414" i="1"/>
  <c r="AO414" i="1"/>
  <c r="AW414" i="1"/>
  <c r="BE414" i="1"/>
  <c r="AH414" i="1"/>
  <c r="AP414" i="1"/>
  <c r="AX414" i="1"/>
  <c r="BF414" i="1"/>
  <c r="BK414" i="1"/>
  <c r="AI414" i="1"/>
  <c r="AQ414" i="1"/>
  <c r="AY414" i="1"/>
  <c r="BG414" i="1"/>
  <c r="BL414" i="1"/>
  <c r="AJ414" i="1"/>
  <c r="AR414" i="1"/>
  <c r="AZ414" i="1"/>
  <c r="BH414" i="1"/>
  <c r="BM414" i="1"/>
  <c r="AK414" i="1"/>
  <c r="AS414" i="1"/>
  <c r="BA414" i="1"/>
  <c r="BI414" i="1"/>
  <c r="BN414" i="1"/>
  <c r="AL414" i="1"/>
  <c r="AT414" i="1"/>
  <c r="BB414" i="1"/>
  <c r="BJ414" i="1"/>
  <c r="AE414" i="1"/>
  <c r="AM414" i="1"/>
  <c r="AU414" i="1"/>
  <c r="BC414" i="1"/>
  <c r="AF414" i="1"/>
  <c r="AN414" i="1"/>
  <c r="AV414" i="1"/>
  <c r="BD414" i="1"/>
  <c r="AI407" i="1"/>
  <c r="AQ407" i="1"/>
  <c r="AY407" i="1"/>
  <c r="BG407" i="1"/>
  <c r="BL407" i="1"/>
  <c r="AJ407" i="1"/>
  <c r="AR407" i="1"/>
  <c r="AZ407" i="1"/>
  <c r="BH407" i="1"/>
  <c r="BM407" i="1"/>
  <c r="AK407" i="1"/>
  <c r="AS407" i="1"/>
  <c r="BA407" i="1"/>
  <c r="BI407" i="1"/>
  <c r="BN407" i="1"/>
  <c r="AL407" i="1"/>
  <c r="AT407" i="1"/>
  <c r="BB407" i="1"/>
  <c r="BJ407" i="1"/>
  <c r="AE407" i="1"/>
  <c r="AM407" i="1"/>
  <c r="AU407" i="1"/>
  <c r="BC407" i="1"/>
  <c r="AF407" i="1"/>
  <c r="AN407" i="1"/>
  <c r="AV407" i="1"/>
  <c r="BD407" i="1"/>
  <c r="AG407" i="1"/>
  <c r="AO407" i="1"/>
  <c r="AW407" i="1"/>
  <c r="BE407" i="1"/>
  <c r="AH407" i="1"/>
  <c r="AP407" i="1"/>
  <c r="AX407" i="1"/>
  <c r="BF407" i="1"/>
  <c r="BK407" i="1"/>
  <c r="AK400" i="1"/>
  <c r="AS400" i="1"/>
  <c r="BA400" i="1"/>
  <c r="BI400" i="1"/>
  <c r="BN400" i="1"/>
  <c r="AL400" i="1"/>
  <c r="AT400" i="1"/>
  <c r="BB400" i="1"/>
  <c r="BJ400" i="1"/>
  <c r="AE400" i="1"/>
  <c r="AM400" i="1"/>
  <c r="AU400" i="1"/>
  <c r="BC400" i="1"/>
  <c r="AF400" i="1"/>
  <c r="AN400" i="1"/>
  <c r="AV400" i="1"/>
  <c r="BD400" i="1"/>
  <c r="AG400" i="1"/>
  <c r="AO400" i="1"/>
  <c r="AW400" i="1"/>
  <c r="BE400" i="1"/>
  <c r="AH400" i="1"/>
  <c r="AP400" i="1"/>
  <c r="AX400" i="1"/>
  <c r="BF400" i="1"/>
  <c r="BK400" i="1"/>
  <c r="AI400" i="1"/>
  <c r="AQ400" i="1"/>
  <c r="AY400" i="1"/>
  <c r="BG400" i="1"/>
  <c r="BL400" i="1"/>
  <c r="AJ400" i="1"/>
  <c r="AR400" i="1"/>
  <c r="AZ400" i="1"/>
  <c r="BH400" i="1"/>
  <c r="BM400" i="1"/>
  <c r="AG395" i="1"/>
  <c r="AO395" i="1"/>
  <c r="AW395" i="1"/>
  <c r="BE395" i="1"/>
  <c r="AH395" i="1"/>
  <c r="AP395" i="1"/>
  <c r="AX395" i="1"/>
  <c r="BF395" i="1"/>
  <c r="BK395" i="1"/>
  <c r="AI395" i="1"/>
  <c r="AQ395" i="1"/>
  <c r="AY395" i="1"/>
  <c r="BG395" i="1"/>
  <c r="BL395" i="1"/>
  <c r="AJ395" i="1"/>
  <c r="AR395" i="1"/>
  <c r="AZ395" i="1"/>
  <c r="BH395" i="1"/>
  <c r="BM395" i="1"/>
  <c r="AK395" i="1"/>
  <c r="AS395" i="1"/>
  <c r="BA395" i="1"/>
  <c r="BI395" i="1"/>
  <c r="BN395" i="1"/>
  <c r="AL395" i="1"/>
  <c r="AT395" i="1"/>
  <c r="BB395" i="1"/>
  <c r="BJ395" i="1"/>
  <c r="AE395" i="1"/>
  <c r="AM395" i="1"/>
  <c r="AU395" i="1"/>
  <c r="BC395" i="1"/>
  <c r="AF395" i="1"/>
  <c r="AN395" i="1"/>
  <c r="AV395" i="1"/>
  <c r="BD395" i="1"/>
  <c r="AF386" i="1"/>
  <c r="AN386" i="1"/>
  <c r="AV386" i="1"/>
  <c r="BD386" i="1"/>
  <c r="AG386" i="1"/>
  <c r="AO386" i="1"/>
  <c r="AW386" i="1"/>
  <c r="BE386" i="1"/>
  <c r="AH386" i="1"/>
  <c r="AP386" i="1"/>
  <c r="AX386" i="1"/>
  <c r="BF386" i="1"/>
  <c r="BK386" i="1"/>
  <c r="AI386" i="1"/>
  <c r="AQ386" i="1"/>
  <c r="AY386" i="1"/>
  <c r="BG386" i="1"/>
  <c r="BL386" i="1"/>
  <c r="AJ386" i="1"/>
  <c r="AR386" i="1"/>
  <c r="AZ386" i="1"/>
  <c r="BH386" i="1"/>
  <c r="BM386" i="1"/>
  <c r="AK386" i="1"/>
  <c r="AS386" i="1"/>
  <c r="BA386" i="1"/>
  <c r="BI386" i="1"/>
  <c r="BN386" i="1"/>
  <c r="AL386" i="1"/>
  <c r="AT386" i="1"/>
  <c r="BB386" i="1"/>
  <c r="BJ386" i="1"/>
  <c r="AE386" i="1"/>
  <c r="AM386" i="1"/>
  <c r="AU386" i="1"/>
  <c r="BC386" i="1"/>
  <c r="AF381" i="1"/>
  <c r="AN381" i="1"/>
  <c r="AV381" i="1"/>
  <c r="BD381" i="1"/>
  <c r="AG381" i="1"/>
  <c r="AO381" i="1"/>
  <c r="AW381" i="1"/>
  <c r="BE381" i="1"/>
  <c r="AH381" i="1"/>
  <c r="AP381" i="1"/>
  <c r="AX381" i="1"/>
  <c r="BF381" i="1"/>
  <c r="BK381" i="1"/>
  <c r="AI381" i="1"/>
  <c r="AQ381" i="1"/>
  <c r="AY381" i="1"/>
  <c r="BG381" i="1"/>
  <c r="BL381" i="1"/>
  <c r="AJ381" i="1"/>
  <c r="AR381" i="1"/>
  <c r="AZ381" i="1"/>
  <c r="BH381" i="1"/>
  <c r="BM381" i="1"/>
  <c r="AK381" i="1"/>
  <c r="AS381" i="1"/>
  <c r="BA381" i="1"/>
  <c r="BI381" i="1"/>
  <c r="BN381" i="1"/>
  <c r="AL381" i="1"/>
  <c r="AT381" i="1"/>
  <c r="BB381" i="1"/>
  <c r="BJ381" i="1"/>
  <c r="AE381" i="1"/>
  <c r="AM381" i="1"/>
  <c r="AU381" i="1"/>
  <c r="BC381" i="1"/>
  <c r="AG373" i="1"/>
  <c r="AO373" i="1"/>
  <c r="AW373" i="1"/>
  <c r="BE373" i="1"/>
  <c r="AH373" i="1"/>
  <c r="AP373" i="1"/>
  <c r="AX373" i="1"/>
  <c r="BF373" i="1"/>
  <c r="BK373" i="1"/>
  <c r="AI373" i="1"/>
  <c r="AQ373" i="1"/>
  <c r="AY373" i="1"/>
  <c r="BG373" i="1"/>
  <c r="BL373" i="1"/>
  <c r="AJ373" i="1"/>
  <c r="AR373" i="1"/>
  <c r="AZ373" i="1"/>
  <c r="BH373" i="1"/>
  <c r="BM373" i="1"/>
  <c r="AK373" i="1"/>
  <c r="AS373" i="1"/>
  <c r="BA373" i="1"/>
  <c r="BI373" i="1"/>
  <c r="BN373" i="1"/>
  <c r="AL373" i="1"/>
  <c r="AT373" i="1"/>
  <c r="BB373" i="1"/>
  <c r="BJ373" i="1"/>
  <c r="AE373" i="1"/>
  <c r="AM373" i="1"/>
  <c r="AU373" i="1"/>
  <c r="BC373" i="1"/>
  <c r="AF373" i="1"/>
  <c r="AN373" i="1"/>
  <c r="AV373" i="1"/>
  <c r="BD373" i="1"/>
  <c r="AI368" i="1"/>
  <c r="AQ368" i="1"/>
  <c r="AY368" i="1"/>
  <c r="BG368" i="1"/>
  <c r="BL368" i="1"/>
  <c r="AJ368" i="1"/>
  <c r="AR368" i="1"/>
  <c r="AZ368" i="1"/>
  <c r="BH368" i="1"/>
  <c r="BM368" i="1"/>
  <c r="AK368" i="1"/>
  <c r="AS368" i="1"/>
  <c r="BA368" i="1"/>
  <c r="BI368" i="1"/>
  <c r="BN368" i="1"/>
  <c r="AL368" i="1"/>
  <c r="AT368" i="1"/>
  <c r="BB368" i="1"/>
  <c r="BJ368" i="1"/>
  <c r="AE368" i="1"/>
  <c r="AM368" i="1"/>
  <c r="AU368" i="1"/>
  <c r="BC368" i="1"/>
  <c r="AF368" i="1"/>
  <c r="AN368" i="1"/>
  <c r="AV368" i="1"/>
  <c r="BD368" i="1"/>
  <c r="AG368" i="1"/>
  <c r="AO368" i="1"/>
  <c r="AW368" i="1"/>
  <c r="BE368" i="1"/>
  <c r="AH368" i="1"/>
  <c r="AP368" i="1"/>
  <c r="AX368" i="1"/>
  <c r="BF368" i="1"/>
  <c r="BK368" i="1"/>
  <c r="AH353" i="1"/>
  <c r="AP353" i="1"/>
  <c r="AX353" i="1"/>
  <c r="BF353" i="1"/>
  <c r="BK353" i="1"/>
  <c r="AI353" i="1"/>
  <c r="AQ353" i="1"/>
  <c r="AY353" i="1"/>
  <c r="BG353" i="1"/>
  <c r="BL353" i="1"/>
  <c r="AJ353" i="1"/>
  <c r="AR353" i="1"/>
  <c r="AZ353" i="1"/>
  <c r="BH353" i="1"/>
  <c r="BM353" i="1"/>
  <c r="AK353" i="1"/>
  <c r="AS353" i="1"/>
  <c r="BA353" i="1"/>
  <c r="BI353" i="1"/>
  <c r="BN353" i="1"/>
  <c r="AL353" i="1"/>
  <c r="AT353" i="1"/>
  <c r="BB353" i="1"/>
  <c r="BJ353" i="1"/>
  <c r="AE353" i="1"/>
  <c r="AM353" i="1"/>
  <c r="AU353" i="1"/>
  <c r="BC353" i="1"/>
  <c r="AF353" i="1"/>
  <c r="AN353" i="1"/>
  <c r="AV353" i="1"/>
  <c r="BD353" i="1"/>
  <c r="AG353" i="1"/>
  <c r="AO353" i="1"/>
  <c r="AW353" i="1"/>
  <c r="BE353" i="1"/>
  <c r="AI349" i="1"/>
  <c r="AQ349" i="1"/>
  <c r="AY349" i="1"/>
  <c r="BG349" i="1"/>
  <c r="BL349" i="1"/>
  <c r="AJ349" i="1"/>
  <c r="AR349" i="1"/>
  <c r="AZ349" i="1"/>
  <c r="BH349" i="1"/>
  <c r="BM349" i="1"/>
  <c r="AK349" i="1"/>
  <c r="AS349" i="1"/>
  <c r="BA349" i="1"/>
  <c r="BI349" i="1"/>
  <c r="BN349" i="1"/>
  <c r="AL349" i="1"/>
  <c r="AT349" i="1"/>
  <c r="BB349" i="1"/>
  <c r="BJ349" i="1"/>
  <c r="AE349" i="1"/>
  <c r="AM349" i="1"/>
  <c r="AU349" i="1"/>
  <c r="BC349" i="1"/>
  <c r="AF349" i="1"/>
  <c r="AN349" i="1"/>
  <c r="AV349" i="1"/>
  <c r="BD349" i="1"/>
  <c r="AG349" i="1"/>
  <c r="AO349" i="1"/>
  <c r="AW349" i="1"/>
  <c r="BE349" i="1"/>
  <c r="AH349" i="1"/>
  <c r="AP349" i="1"/>
  <c r="AX349" i="1"/>
  <c r="BF349" i="1"/>
  <c r="BK349" i="1"/>
  <c r="AI344" i="1"/>
  <c r="AQ344" i="1"/>
  <c r="AY344" i="1"/>
  <c r="BG344" i="1"/>
  <c r="BL344" i="1"/>
  <c r="AJ344" i="1"/>
  <c r="AR344" i="1"/>
  <c r="AZ344" i="1"/>
  <c r="BH344" i="1"/>
  <c r="BM344" i="1"/>
  <c r="AK344" i="1"/>
  <c r="AS344" i="1"/>
  <c r="BA344" i="1"/>
  <c r="BI344" i="1"/>
  <c r="BN344" i="1"/>
  <c r="AL344" i="1"/>
  <c r="AT344" i="1"/>
  <c r="BB344" i="1"/>
  <c r="BJ344" i="1"/>
  <c r="AE344" i="1"/>
  <c r="AM344" i="1"/>
  <c r="AU344" i="1"/>
  <c r="BC344" i="1"/>
  <c r="AF344" i="1"/>
  <c r="AN344" i="1"/>
  <c r="AV344" i="1"/>
  <c r="BD344" i="1"/>
  <c r="AG344" i="1"/>
  <c r="AO344" i="1"/>
  <c r="AW344" i="1"/>
  <c r="BE344" i="1"/>
  <c r="AH344" i="1"/>
  <c r="AP344" i="1"/>
  <c r="AX344" i="1"/>
  <c r="BF344" i="1"/>
  <c r="BK344" i="1"/>
  <c r="AI328" i="1"/>
  <c r="AQ328" i="1"/>
  <c r="AY328" i="1"/>
  <c r="BG328" i="1"/>
  <c r="BL328" i="1"/>
  <c r="AJ328" i="1"/>
  <c r="AR328" i="1"/>
  <c r="AZ328" i="1"/>
  <c r="BH328" i="1"/>
  <c r="BM328" i="1"/>
  <c r="AK328" i="1"/>
  <c r="AS328" i="1"/>
  <c r="BA328" i="1"/>
  <c r="BI328" i="1"/>
  <c r="BN328" i="1"/>
  <c r="AL328" i="1"/>
  <c r="AT328" i="1"/>
  <c r="BB328" i="1"/>
  <c r="BJ328" i="1"/>
  <c r="AG328" i="1"/>
  <c r="AO328" i="1"/>
  <c r="AW328" i="1"/>
  <c r="BE328" i="1"/>
  <c r="AH328" i="1"/>
  <c r="AP328" i="1"/>
  <c r="AX328" i="1"/>
  <c r="BF328" i="1"/>
  <c r="BK328" i="1"/>
  <c r="AE328" i="1"/>
  <c r="AF328" i="1"/>
  <c r="AM328" i="1"/>
  <c r="AN328" i="1"/>
  <c r="AU328" i="1"/>
  <c r="AV328" i="1"/>
  <c r="BC328" i="1"/>
  <c r="BD328" i="1"/>
  <c r="AJ323" i="1"/>
  <c r="AR323" i="1"/>
  <c r="AZ323" i="1"/>
  <c r="BH323" i="1"/>
  <c r="BM323" i="1"/>
  <c r="AK323" i="1"/>
  <c r="AS323" i="1"/>
  <c r="BA323" i="1"/>
  <c r="BI323" i="1"/>
  <c r="BN323" i="1"/>
  <c r="AL323" i="1"/>
  <c r="AT323" i="1"/>
  <c r="BB323" i="1"/>
  <c r="BJ323" i="1"/>
  <c r="AE323" i="1"/>
  <c r="AM323" i="1"/>
  <c r="AU323" i="1"/>
  <c r="BC323" i="1"/>
  <c r="AF323" i="1"/>
  <c r="AN323" i="1"/>
  <c r="AV323" i="1"/>
  <c r="BD323" i="1"/>
  <c r="AG323" i="1"/>
  <c r="AO323" i="1"/>
  <c r="AW323" i="1"/>
  <c r="BE323" i="1"/>
  <c r="AH323" i="1"/>
  <c r="AP323" i="1"/>
  <c r="AX323" i="1"/>
  <c r="BF323" i="1"/>
  <c r="BK323" i="1"/>
  <c r="AI323" i="1"/>
  <c r="AQ323" i="1"/>
  <c r="AY323" i="1"/>
  <c r="BG323" i="1"/>
  <c r="BL323" i="1"/>
  <c r="AK321" i="1"/>
  <c r="AS321" i="1"/>
  <c r="BA321" i="1"/>
  <c r="BI321" i="1"/>
  <c r="BN321" i="1"/>
  <c r="AL321" i="1"/>
  <c r="AT321" i="1"/>
  <c r="BB321" i="1"/>
  <c r="BJ321" i="1"/>
  <c r="AE321" i="1"/>
  <c r="AM321" i="1"/>
  <c r="AU321" i="1"/>
  <c r="BC321" i="1"/>
  <c r="AF321" i="1"/>
  <c r="AN321" i="1"/>
  <c r="AV321" i="1"/>
  <c r="BD321" i="1"/>
  <c r="AG321" i="1"/>
  <c r="AO321" i="1"/>
  <c r="AW321" i="1"/>
  <c r="BE321" i="1"/>
  <c r="AH321" i="1"/>
  <c r="AP321" i="1"/>
  <c r="AX321" i="1"/>
  <c r="BF321" i="1"/>
  <c r="BK321" i="1"/>
  <c r="AI321" i="1"/>
  <c r="AQ321" i="1"/>
  <c r="AY321" i="1"/>
  <c r="BG321" i="1"/>
  <c r="BL321" i="1"/>
  <c r="AJ321" i="1"/>
  <c r="AR321" i="1"/>
  <c r="AZ321" i="1"/>
  <c r="BH321" i="1"/>
  <c r="BM321" i="1"/>
  <c r="AL309" i="1"/>
  <c r="AT309" i="1"/>
  <c r="BB309" i="1"/>
  <c r="BJ309" i="1"/>
  <c r="AE309" i="1"/>
  <c r="AM309" i="1"/>
  <c r="AU309" i="1"/>
  <c r="BC309" i="1"/>
  <c r="AF309" i="1"/>
  <c r="AN309" i="1"/>
  <c r="AV309" i="1"/>
  <c r="BD309" i="1"/>
  <c r="AG309" i="1"/>
  <c r="AO309" i="1"/>
  <c r="AW309" i="1"/>
  <c r="BE309" i="1"/>
  <c r="AH309" i="1"/>
  <c r="AP309" i="1"/>
  <c r="AX309" i="1"/>
  <c r="BF309" i="1"/>
  <c r="BK309" i="1"/>
  <c r="AJ309" i="1"/>
  <c r="AR309" i="1"/>
  <c r="AZ309" i="1"/>
  <c r="BH309" i="1"/>
  <c r="BM309" i="1"/>
  <c r="AK309" i="1"/>
  <c r="BN309" i="1"/>
  <c r="AQ309" i="1"/>
  <c r="AS309" i="1"/>
  <c r="AY309" i="1"/>
  <c r="BA309" i="1"/>
  <c r="BG309" i="1"/>
  <c r="BI309" i="1"/>
  <c r="AI309" i="1"/>
  <c r="BL309" i="1"/>
  <c r="AH276" i="1"/>
  <c r="AP276" i="1"/>
  <c r="AX276" i="1"/>
  <c r="BF276" i="1"/>
  <c r="BK276" i="1"/>
  <c r="AI276" i="1"/>
  <c r="AQ276" i="1"/>
  <c r="AY276" i="1"/>
  <c r="BG276" i="1"/>
  <c r="BL276" i="1"/>
  <c r="AJ276" i="1"/>
  <c r="AR276" i="1"/>
  <c r="AZ276" i="1"/>
  <c r="BH276" i="1"/>
  <c r="BM276" i="1"/>
  <c r="AK276" i="1"/>
  <c r="AS276" i="1"/>
  <c r="BA276" i="1"/>
  <c r="BI276" i="1"/>
  <c r="BN276" i="1"/>
  <c r="AL276" i="1"/>
  <c r="AT276" i="1"/>
  <c r="BB276" i="1"/>
  <c r="BJ276" i="1"/>
  <c r="AF276" i="1"/>
  <c r="AN276" i="1"/>
  <c r="AV276" i="1"/>
  <c r="BD276" i="1"/>
  <c r="AG276" i="1"/>
  <c r="AO276" i="1"/>
  <c r="AW276" i="1"/>
  <c r="BE276" i="1"/>
  <c r="AU276" i="1"/>
  <c r="BC276" i="1"/>
  <c r="AE276" i="1"/>
  <c r="AM276" i="1"/>
  <c r="AJ272" i="1"/>
  <c r="AR272" i="1"/>
  <c r="AZ272" i="1"/>
  <c r="BH272" i="1"/>
  <c r="BM272" i="1"/>
  <c r="AK272" i="1"/>
  <c r="AS272" i="1"/>
  <c r="BA272" i="1"/>
  <c r="BI272" i="1"/>
  <c r="BN272" i="1"/>
  <c r="AL272" i="1"/>
  <c r="AT272" i="1"/>
  <c r="BB272" i="1"/>
  <c r="BJ272" i="1"/>
  <c r="AE272" i="1"/>
  <c r="AM272" i="1"/>
  <c r="AU272" i="1"/>
  <c r="BC272" i="1"/>
  <c r="AF272" i="1"/>
  <c r="AN272" i="1"/>
  <c r="AV272" i="1"/>
  <c r="BD272" i="1"/>
  <c r="AG272" i="1"/>
  <c r="AO272" i="1"/>
  <c r="AW272" i="1"/>
  <c r="BE272" i="1"/>
  <c r="AH272" i="1"/>
  <c r="AP272" i="1"/>
  <c r="AX272" i="1"/>
  <c r="BF272" i="1"/>
  <c r="BK272" i="1"/>
  <c r="AI272" i="1"/>
  <c r="AQ272" i="1"/>
  <c r="AY272" i="1"/>
  <c r="BG272" i="1"/>
  <c r="BL272" i="1"/>
  <c r="AL268" i="1"/>
  <c r="AT268" i="1"/>
  <c r="BB268" i="1"/>
  <c r="BJ268" i="1"/>
  <c r="AE268" i="1"/>
  <c r="AM268" i="1"/>
  <c r="AU268" i="1"/>
  <c r="BC268" i="1"/>
  <c r="AF268" i="1"/>
  <c r="AN268" i="1"/>
  <c r="AV268" i="1"/>
  <c r="BD268" i="1"/>
  <c r="AG268" i="1"/>
  <c r="AO268" i="1"/>
  <c r="AW268" i="1"/>
  <c r="BE268" i="1"/>
  <c r="AH268" i="1"/>
  <c r="AP268" i="1"/>
  <c r="AX268" i="1"/>
  <c r="BF268" i="1"/>
  <c r="BK268" i="1"/>
  <c r="AI268" i="1"/>
  <c r="AQ268" i="1"/>
  <c r="AY268" i="1"/>
  <c r="BG268" i="1"/>
  <c r="BL268" i="1"/>
  <c r="AJ268" i="1"/>
  <c r="AR268" i="1"/>
  <c r="AZ268" i="1"/>
  <c r="BH268" i="1"/>
  <c r="BM268" i="1"/>
  <c r="AK268" i="1"/>
  <c r="AS268" i="1"/>
  <c r="BA268" i="1"/>
  <c r="BI268" i="1"/>
  <c r="BN268" i="1"/>
  <c r="AK257" i="1"/>
  <c r="AS257" i="1"/>
  <c r="BA257" i="1"/>
  <c r="BI257" i="1"/>
  <c r="BN257" i="1"/>
  <c r="AL257" i="1"/>
  <c r="AT257" i="1"/>
  <c r="BB257" i="1"/>
  <c r="BJ257" i="1"/>
  <c r="AE257" i="1"/>
  <c r="AM257" i="1"/>
  <c r="AU257" i="1"/>
  <c r="BC257" i="1"/>
  <c r="AF257" i="1"/>
  <c r="AN257" i="1"/>
  <c r="AV257" i="1"/>
  <c r="BD257" i="1"/>
  <c r="AG257" i="1"/>
  <c r="AO257" i="1"/>
  <c r="AW257" i="1"/>
  <c r="BE257" i="1"/>
  <c r="AH257" i="1"/>
  <c r="AP257" i="1"/>
  <c r="AX257" i="1"/>
  <c r="BF257" i="1"/>
  <c r="BK257" i="1"/>
  <c r="AI257" i="1"/>
  <c r="AQ257" i="1"/>
  <c r="AY257" i="1"/>
  <c r="BG257" i="1"/>
  <c r="BL257" i="1"/>
  <c r="AJ257" i="1"/>
  <c r="AR257" i="1"/>
  <c r="AZ257" i="1"/>
  <c r="BH257" i="1"/>
  <c r="BM257" i="1"/>
  <c r="AE252" i="1"/>
  <c r="AM252" i="1"/>
  <c r="AU252" i="1"/>
  <c r="BC252" i="1"/>
  <c r="AF252" i="1"/>
  <c r="AN252" i="1"/>
  <c r="AV252" i="1"/>
  <c r="BD252" i="1"/>
  <c r="AG252" i="1"/>
  <c r="AO252" i="1"/>
  <c r="AW252" i="1"/>
  <c r="BE252" i="1"/>
  <c r="AH252" i="1"/>
  <c r="AP252" i="1"/>
  <c r="AX252" i="1"/>
  <c r="BF252" i="1"/>
  <c r="BK252" i="1"/>
  <c r="AI252" i="1"/>
  <c r="AQ252" i="1"/>
  <c r="AY252" i="1"/>
  <c r="BG252" i="1"/>
  <c r="BL252" i="1"/>
  <c r="AJ252" i="1"/>
  <c r="AR252" i="1"/>
  <c r="AZ252" i="1"/>
  <c r="BH252" i="1"/>
  <c r="BM252" i="1"/>
  <c r="AK252" i="1"/>
  <c r="AS252" i="1"/>
  <c r="BA252" i="1"/>
  <c r="BI252" i="1"/>
  <c r="BN252" i="1"/>
  <c r="AL252" i="1"/>
  <c r="AT252" i="1"/>
  <c r="BB252" i="1"/>
  <c r="BJ252" i="1"/>
  <c r="AG248" i="1"/>
  <c r="AO248" i="1"/>
  <c r="AW248" i="1"/>
  <c r="BE248" i="1"/>
  <c r="AH248" i="1"/>
  <c r="AP248" i="1"/>
  <c r="AX248" i="1"/>
  <c r="BF248" i="1"/>
  <c r="BK248" i="1"/>
  <c r="AI248" i="1"/>
  <c r="AQ248" i="1"/>
  <c r="AY248" i="1"/>
  <c r="BG248" i="1"/>
  <c r="BL248" i="1"/>
  <c r="AJ248" i="1"/>
  <c r="AR248" i="1"/>
  <c r="AZ248" i="1"/>
  <c r="BH248" i="1"/>
  <c r="BM248" i="1"/>
  <c r="AK248" i="1"/>
  <c r="AS248" i="1"/>
  <c r="BA248" i="1"/>
  <c r="BI248" i="1"/>
  <c r="BN248" i="1"/>
  <c r="AL248" i="1"/>
  <c r="AT248" i="1"/>
  <c r="BB248" i="1"/>
  <c r="BJ248" i="1"/>
  <c r="AE248" i="1"/>
  <c r="AM248" i="1"/>
  <c r="AU248" i="1"/>
  <c r="BC248" i="1"/>
  <c r="AF248" i="1"/>
  <c r="AN248" i="1"/>
  <c r="AV248" i="1"/>
  <c r="BD248" i="1"/>
  <c r="AI244" i="1"/>
  <c r="AQ244" i="1"/>
  <c r="AY244" i="1"/>
  <c r="BG244" i="1"/>
  <c r="BL244" i="1"/>
  <c r="AJ244" i="1"/>
  <c r="AR244" i="1"/>
  <c r="AZ244" i="1"/>
  <c r="BH244" i="1"/>
  <c r="BM244" i="1"/>
  <c r="AK244" i="1"/>
  <c r="AS244" i="1"/>
  <c r="BA244" i="1"/>
  <c r="BI244" i="1"/>
  <c r="BN244" i="1"/>
  <c r="AL244" i="1"/>
  <c r="AT244" i="1"/>
  <c r="BB244" i="1"/>
  <c r="BJ244" i="1"/>
  <c r="AE244" i="1"/>
  <c r="AM244" i="1"/>
  <c r="AU244" i="1"/>
  <c r="BC244" i="1"/>
  <c r="AF244" i="1"/>
  <c r="AN244" i="1"/>
  <c r="AV244" i="1"/>
  <c r="BD244" i="1"/>
  <c r="AG244" i="1"/>
  <c r="AO244" i="1"/>
  <c r="AW244" i="1"/>
  <c r="BE244" i="1"/>
  <c r="AH244" i="1"/>
  <c r="AP244" i="1"/>
  <c r="AX244" i="1"/>
  <c r="BF244" i="1"/>
  <c r="BK244" i="1"/>
  <c r="AL232" i="1"/>
  <c r="AT232" i="1"/>
  <c r="BB232" i="1"/>
  <c r="BJ232" i="1"/>
  <c r="AH232" i="1"/>
  <c r="AQ232" i="1"/>
  <c r="AZ232" i="1"/>
  <c r="BI232" i="1"/>
  <c r="AI232" i="1"/>
  <c r="AR232" i="1"/>
  <c r="BA232" i="1"/>
  <c r="AJ232" i="1"/>
  <c r="AS232" i="1"/>
  <c r="BC232" i="1"/>
  <c r="AK232" i="1"/>
  <c r="AU232" i="1"/>
  <c r="BD232" i="1"/>
  <c r="AM232" i="1"/>
  <c r="AV232" i="1"/>
  <c r="BE232" i="1"/>
  <c r="BK232" i="1"/>
  <c r="AE232" i="1"/>
  <c r="AN232" i="1"/>
  <c r="AW232" i="1"/>
  <c r="BF232" i="1"/>
  <c r="BL232" i="1"/>
  <c r="AF232" i="1"/>
  <c r="AO232" i="1"/>
  <c r="AX232" i="1"/>
  <c r="BG232" i="1"/>
  <c r="BM232" i="1"/>
  <c r="AG232" i="1"/>
  <c r="AP232" i="1"/>
  <c r="AY232" i="1"/>
  <c r="BH232" i="1"/>
  <c r="BN232" i="1"/>
  <c r="AF221" i="1"/>
  <c r="AN221" i="1"/>
  <c r="AV221" i="1"/>
  <c r="BD221" i="1"/>
  <c r="AG221" i="1"/>
  <c r="AO221" i="1"/>
  <c r="AW221" i="1"/>
  <c r="BE221" i="1"/>
  <c r="AH221" i="1"/>
  <c r="AP221" i="1"/>
  <c r="AX221" i="1"/>
  <c r="BF221" i="1"/>
  <c r="BK221" i="1"/>
  <c r="AI221" i="1"/>
  <c r="AQ221" i="1"/>
  <c r="AY221" i="1"/>
  <c r="BG221" i="1"/>
  <c r="BL221" i="1"/>
  <c r="AJ221" i="1"/>
  <c r="AR221" i="1"/>
  <c r="AZ221" i="1"/>
  <c r="BH221" i="1"/>
  <c r="BM221" i="1"/>
  <c r="AK221" i="1"/>
  <c r="AS221" i="1"/>
  <c r="BA221" i="1"/>
  <c r="BI221" i="1"/>
  <c r="BN221" i="1"/>
  <c r="AL221" i="1"/>
  <c r="AT221" i="1"/>
  <c r="BB221" i="1"/>
  <c r="BJ221" i="1"/>
  <c r="AE221" i="1"/>
  <c r="AM221" i="1"/>
  <c r="AU221" i="1"/>
  <c r="BC221" i="1"/>
  <c r="AJ212" i="1"/>
  <c r="AR212" i="1"/>
  <c r="AZ212" i="1"/>
  <c r="BH212" i="1"/>
  <c r="BM212" i="1"/>
  <c r="AK212" i="1"/>
  <c r="AS212" i="1"/>
  <c r="BA212" i="1"/>
  <c r="BI212" i="1"/>
  <c r="BN212" i="1"/>
  <c r="AL212" i="1"/>
  <c r="AT212" i="1"/>
  <c r="BB212" i="1"/>
  <c r="BJ212" i="1"/>
  <c r="AE212" i="1"/>
  <c r="AM212" i="1"/>
  <c r="AU212" i="1"/>
  <c r="BC212" i="1"/>
  <c r="AF212" i="1"/>
  <c r="AN212" i="1"/>
  <c r="AV212" i="1"/>
  <c r="BD212" i="1"/>
  <c r="AG212" i="1"/>
  <c r="AO212" i="1"/>
  <c r="AW212" i="1"/>
  <c r="BE212" i="1"/>
  <c r="AH212" i="1"/>
  <c r="AP212" i="1"/>
  <c r="AX212" i="1"/>
  <c r="BF212" i="1"/>
  <c r="BK212" i="1"/>
  <c r="AI212" i="1"/>
  <c r="AQ212" i="1"/>
  <c r="AY212" i="1"/>
  <c r="BG212" i="1"/>
  <c r="BL212" i="1"/>
  <c r="AL204" i="1"/>
  <c r="AT204" i="1"/>
  <c r="BB204" i="1"/>
  <c r="BJ204" i="1"/>
  <c r="AE204" i="1"/>
  <c r="AM204" i="1"/>
  <c r="AU204" i="1"/>
  <c r="BC204" i="1"/>
  <c r="AF204" i="1"/>
  <c r="AN204" i="1"/>
  <c r="AV204" i="1"/>
  <c r="BD204" i="1"/>
  <c r="AG204" i="1"/>
  <c r="AO204" i="1"/>
  <c r="AW204" i="1"/>
  <c r="BE204" i="1"/>
  <c r="AH204" i="1"/>
  <c r="AP204" i="1"/>
  <c r="AX204" i="1"/>
  <c r="BF204" i="1"/>
  <c r="BK204" i="1"/>
  <c r="AI204" i="1"/>
  <c r="AQ204" i="1"/>
  <c r="AY204" i="1"/>
  <c r="BG204" i="1"/>
  <c r="BL204" i="1"/>
  <c r="AJ204" i="1"/>
  <c r="AR204" i="1"/>
  <c r="AZ204" i="1"/>
  <c r="BH204" i="1"/>
  <c r="BM204" i="1"/>
  <c r="AK204" i="1"/>
  <c r="AS204" i="1"/>
  <c r="BA204" i="1"/>
  <c r="BI204" i="1"/>
  <c r="BN204" i="1"/>
  <c r="AF196" i="1"/>
  <c r="AN196" i="1"/>
  <c r="AV196" i="1"/>
  <c r="BD196" i="1"/>
  <c r="AG196" i="1"/>
  <c r="AO196" i="1"/>
  <c r="AW196" i="1"/>
  <c r="BE196" i="1"/>
  <c r="AH196" i="1"/>
  <c r="AP196" i="1"/>
  <c r="AX196" i="1"/>
  <c r="BF196" i="1"/>
  <c r="BK196" i="1"/>
  <c r="AI196" i="1"/>
  <c r="AQ196" i="1"/>
  <c r="AY196" i="1"/>
  <c r="BG196" i="1"/>
  <c r="BL196" i="1"/>
  <c r="AJ196" i="1"/>
  <c r="AR196" i="1"/>
  <c r="AZ196" i="1"/>
  <c r="BH196" i="1"/>
  <c r="BM196" i="1"/>
  <c r="AK196" i="1"/>
  <c r="AS196" i="1"/>
  <c r="BA196" i="1"/>
  <c r="BI196" i="1"/>
  <c r="BN196" i="1"/>
  <c r="AL196" i="1"/>
  <c r="AT196" i="1"/>
  <c r="BB196" i="1"/>
  <c r="BJ196" i="1"/>
  <c r="AE196" i="1"/>
  <c r="AM196" i="1"/>
  <c r="AU196" i="1"/>
  <c r="BC196" i="1"/>
  <c r="AI189" i="1"/>
  <c r="AQ189" i="1"/>
  <c r="AY189" i="1"/>
  <c r="BG189" i="1"/>
  <c r="BL189" i="1"/>
  <c r="AJ189" i="1"/>
  <c r="AR189" i="1"/>
  <c r="AZ189" i="1"/>
  <c r="BH189" i="1"/>
  <c r="BM189" i="1"/>
  <c r="AK189" i="1"/>
  <c r="AS189" i="1"/>
  <c r="BA189" i="1"/>
  <c r="BI189" i="1"/>
  <c r="BN189" i="1"/>
  <c r="AL189" i="1"/>
  <c r="AT189" i="1"/>
  <c r="BB189" i="1"/>
  <c r="BJ189" i="1"/>
  <c r="AE189" i="1"/>
  <c r="AM189" i="1"/>
  <c r="AU189" i="1"/>
  <c r="BC189" i="1"/>
  <c r="AF189" i="1"/>
  <c r="AN189" i="1"/>
  <c r="AV189" i="1"/>
  <c r="BD189" i="1"/>
  <c r="AG189" i="1"/>
  <c r="AO189" i="1"/>
  <c r="AW189" i="1"/>
  <c r="BE189" i="1"/>
  <c r="AH189" i="1"/>
  <c r="AP189" i="1"/>
  <c r="AX189" i="1"/>
  <c r="BF189" i="1"/>
  <c r="BK189" i="1"/>
  <c r="AG182" i="1"/>
  <c r="AO182" i="1"/>
  <c r="AW182" i="1"/>
  <c r="BE182" i="1"/>
  <c r="AH182" i="1"/>
  <c r="AP182" i="1"/>
  <c r="AX182" i="1"/>
  <c r="BF182" i="1"/>
  <c r="BK182" i="1"/>
  <c r="AI182" i="1"/>
  <c r="AQ182" i="1"/>
  <c r="AY182" i="1"/>
  <c r="BG182" i="1"/>
  <c r="BL182" i="1"/>
  <c r="AJ182" i="1"/>
  <c r="AR182" i="1"/>
  <c r="AZ182" i="1"/>
  <c r="BH182" i="1"/>
  <c r="BM182" i="1"/>
  <c r="AK182" i="1"/>
  <c r="AS182" i="1"/>
  <c r="BA182" i="1"/>
  <c r="BI182" i="1"/>
  <c r="BN182" i="1"/>
  <c r="AL182" i="1"/>
  <c r="AT182" i="1"/>
  <c r="BB182" i="1"/>
  <c r="BJ182" i="1"/>
  <c r="AE182" i="1"/>
  <c r="AM182" i="1"/>
  <c r="AU182" i="1"/>
  <c r="BC182" i="1"/>
  <c r="AF182" i="1"/>
  <c r="AN182" i="1"/>
  <c r="AV182" i="1"/>
  <c r="BD182" i="1"/>
  <c r="AJ176" i="1"/>
  <c r="AR176" i="1"/>
  <c r="AZ176" i="1"/>
  <c r="BH176" i="1"/>
  <c r="BM176" i="1"/>
  <c r="AK176" i="1"/>
  <c r="AS176" i="1"/>
  <c r="BA176" i="1"/>
  <c r="BI176" i="1"/>
  <c r="BN176" i="1"/>
  <c r="AL176" i="1"/>
  <c r="AT176" i="1"/>
  <c r="BB176" i="1"/>
  <c r="BJ176" i="1"/>
  <c r="AE176" i="1"/>
  <c r="AM176" i="1"/>
  <c r="AU176" i="1"/>
  <c r="BC176" i="1"/>
  <c r="AF176" i="1"/>
  <c r="AN176" i="1"/>
  <c r="AV176" i="1"/>
  <c r="BD176" i="1"/>
  <c r="AG176" i="1"/>
  <c r="AO176" i="1"/>
  <c r="AW176" i="1"/>
  <c r="BE176" i="1"/>
  <c r="AH176" i="1"/>
  <c r="AP176" i="1"/>
  <c r="AX176" i="1"/>
  <c r="BF176" i="1"/>
  <c r="BK176" i="1"/>
  <c r="AI176" i="1"/>
  <c r="AQ176" i="1"/>
  <c r="AY176" i="1"/>
  <c r="BG176" i="1"/>
  <c r="BL176" i="1"/>
  <c r="AL168" i="1"/>
  <c r="AT168" i="1"/>
  <c r="BB168" i="1"/>
  <c r="BJ168" i="1"/>
  <c r="AE168" i="1"/>
  <c r="AM168" i="1"/>
  <c r="AU168" i="1"/>
  <c r="BC168" i="1"/>
  <c r="AF168" i="1"/>
  <c r="AN168" i="1"/>
  <c r="AV168" i="1"/>
  <c r="BD168" i="1"/>
  <c r="AG168" i="1"/>
  <c r="AO168" i="1"/>
  <c r="AW168" i="1"/>
  <c r="BE168" i="1"/>
  <c r="AH168" i="1"/>
  <c r="AP168" i="1"/>
  <c r="AX168" i="1"/>
  <c r="BF168" i="1"/>
  <c r="BK168" i="1"/>
  <c r="AI168" i="1"/>
  <c r="AQ168" i="1"/>
  <c r="AY168" i="1"/>
  <c r="BG168" i="1"/>
  <c r="BL168" i="1"/>
  <c r="AJ168" i="1"/>
  <c r="AR168" i="1"/>
  <c r="AZ168" i="1"/>
  <c r="BH168" i="1"/>
  <c r="BM168" i="1"/>
  <c r="AK168" i="1"/>
  <c r="AS168" i="1"/>
  <c r="BA168" i="1"/>
  <c r="BI168" i="1"/>
  <c r="BN168" i="1"/>
  <c r="AG161" i="1"/>
  <c r="AO161" i="1"/>
  <c r="AW161" i="1"/>
  <c r="BE161" i="1"/>
  <c r="AH161" i="1"/>
  <c r="AP161" i="1"/>
  <c r="AX161" i="1"/>
  <c r="BF161" i="1"/>
  <c r="BK161" i="1"/>
  <c r="AI161" i="1"/>
  <c r="AQ161" i="1"/>
  <c r="AY161" i="1"/>
  <c r="BG161" i="1"/>
  <c r="BL161" i="1"/>
  <c r="AJ161" i="1"/>
  <c r="AR161" i="1"/>
  <c r="AZ161" i="1"/>
  <c r="BH161" i="1"/>
  <c r="BM161" i="1"/>
  <c r="AK161" i="1"/>
  <c r="AS161" i="1"/>
  <c r="BA161" i="1"/>
  <c r="BI161" i="1"/>
  <c r="BN161" i="1"/>
  <c r="AL161" i="1"/>
  <c r="AT161" i="1"/>
  <c r="BB161" i="1"/>
  <c r="BJ161" i="1"/>
  <c r="AE161" i="1"/>
  <c r="AM161" i="1"/>
  <c r="AU161" i="1"/>
  <c r="BC161" i="1"/>
  <c r="AF161" i="1"/>
  <c r="AN161" i="1"/>
  <c r="AV161" i="1"/>
  <c r="BD161" i="1"/>
  <c r="AH155" i="1"/>
  <c r="AP155" i="1"/>
  <c r="AX155" i="1"/>
  <c r="BF155" i="1"/>
  <c r="BK155" i="1"/>
  <c r="AI155" i="1"/>
  <c r="AQ155" i="1"/>
  <c r="AY155" i="1"/>
  <c r="BG155" i="1"/>
  <c r="BL155" i="1"/>
  <c r="AJ155" i="1"/>
  <c r="AR155" i="1"/>
  <c r="AZ155" i="1"/>
  <c r="BH155" i="1"/>
  <c r="BM155" i="1"/>
  <c r="AK155" i="1"/>
  <c r="AS155" i="1"/>
  <c r="BA155" i="1"/>
  <c r="BI155" i="1"/>
  <c r="BN155" i="1"/>
  <c r="AL155" i="1"/>
  <c r="AT155" i="1"/>
  <c r="BB155" i="1"/>
  <c r="BJ155" i="1"/>
  <c r="AE155" i="1"/>
  <c r="AM155" i="1"/>
  <c r="AU155" i="1"/>
  <c r="BC155" i="1"/>
  <c r="AF155" i="1"/>
  <c r="AN155" i="1"/>
  <c r="AV155" i="1"/>
  <c r="BD155" i="1"/>
  <c r="AG155" i="1"/>
  <c r="AO155" i="1"/>
  <c r="AW155" i="1"/>
  <c r="BE155" i="1"/>
  <c r="AI151" i="1"/>
  <c r="AQ151" i="1"/>
  <c r="AY151" i="1"/>
  <c r="BG151" i="1"/>
  <c r="BL151" i="1"/>
  <c r="AJ151" i="1"/>
  <c r="AR151" i="1"/>
  <c r="AZ151" i="1"/>
  <c r="BH151" i="1"/>
  <c r="BM151" i="1"/>
  <c r="AK151" i="1"/>
  <c r="AS151" i="1"/>
  <c r="BA151" i="1"/>
  <c r="BI151" i="1"/>
  <c r="BN151" i="1"/>
  <c r="AL151" i="1"/>
  <c r="AT151" i="1"/>
  <c r="BB151" i="1"/>
  <c r="BJ151" i="1"/>
  <c r="AE151" i="1"/>
  <c r="AM151" i="1"/>
  <c r="AU151" i="1"/>
  <c r="BC151" i="1"/>
  <c r="AF151" i="1"/>
  <c r="AN151" i="1"/>
  <c r="AV151" i="1"/>
  <c r="BD151" i="1"/>
  <c r="AG151" i="1"/>
  <c r="AO151" i="1"/>
  <c r="AW151" i="1"/>
  <c r="BE151" i="1"/>
  <c r="AH151" i="1"/>
  <c r="AP151" i="1"/>
  <c r="AX151" i="1"/>
  <c r="BF151" i="1"/>
  <c r="BK151" i="1"/>
  <c r="AF141" i="1"/>
  <c r="AN141" i="1"/>
  <c r="AV141" i="1"/>
  <c r="BD141" i="1"/>
  <c r="AG141" i="1"/>
  <c r="AO141" i="1"/>
  <c r="AW141" i="1"/>
  <c r="BE141" i="1"/>
  <c r="AH141" i="1"/>
  <c r="AP141" i="1"/>
  <c r="AX141" i="1"/>
  <c r="BF141" i="1"/>
  <c r="BK141" i="1"/>
  <c r="AI141" i="1"/>
  <c r="AQ141" i="1"/>
  <c r="AY141" i="1"/>
  <c r="BG141" i="1"/>
  <c r="BL141" i="1"/>
  <c r="AJ141" i="1"/>
  <c r="AR141" i="1"/>
  <c r="AZ141" i="1"/>
  <c r="BH141" i="1"/>
  <c r="BM141" i="1"/>
  <c r="AK141" i="1"/>
  <c r="AS141" i="1"/>
  <c r="BA141" i="1"/>
  <c r="AL141" i="1"/>
  <c r="AT141" i="1"/>
  <c r="BB141" i="1"/>
  <c r="BJ141" i="1"/>
  <c r="AE141" i="1"/>
  <c r="AM141" i="1"/>
  <c r="AU141" i="1"/>
  <c r="BC141" i="1"/>
  <c r="BI141" i="1"/>
  <c r="BN141" i="1"/>
  <c r="AG133" i="1"/>
  <c r="AO133" i="1"/>
  <c r="AW133" i="1"/>
  <c r="BE133" i="1"/>
  <c r="AH133" i="1"/>
  <c r="AP133" i="1"/>
  <c r="AX133" i="1"/>
  <c r="BF133" i="1"/>
  <c r="BK133" i="1"/>
  <c r="AI133" i="1"/>
  <c r="AQ133" i="1"/>
  <c r="AY133" i="1"/>
  <c r="BG133" i="1"/>
  <c r="BL133" i="1"/>
  <c r="AJ133" i="1"/>
  <c r="AR133" i="1"/>
  <c r="AZ133" i="1"/>
  <c r="BH133" i="1"/>
  <c r="BM133" i="1"/>
  <c r="AK133" i="1"/>
  <c r="AS133" i="1"/>
  <c r="BA133" i="1"/>
  <c r="BI133" i="1"/>
  <c r="BN133" i="1"/>
  <c r="AL133" i="1"/>
  <c r="AT133" i="1"/>
  <c r="BB133" i="1"/>
  <c r="BJ133" i="1"/>
  <c r="AE133" i="1"/>
  <c r="AM133" i="1"/>
  <c r="AU133" i="1"/>
  <c r="BC133" i="1"/>
  <c r="AF133" i="1"/>
  <c r="AN133" i="1"/>
  <c r="AV133" i="1"/>
  <c r="BD133" i="1"/>
  <c r="AI129" i="1"/>
  <c r="AQ129" i="1"/>
  <c r="AY129" i="1"/>
  <c r="BG129" i="1"/>
  <c r="BL129" i="1"/>
  <c r="AJ129" i="1"/>
  <c r="AR129" i="1"/>
  <c r="AZ129" i="1"/>
  <c r="BH129" i="1"/>
  <c r="BM129" i="1"/>
  <c r="AK129" i="1"/>
  <c r="AS129" i="1"/>
  <c r="BA129" i="1"/>
  <c r="BI129" i="1"/>
  <c r="BN129" i="1"/>
  <c r="AL129" i="1"/>
  <c r="AT129" i="1"/>
  <c r="BB129" i="1"/>
  <c r="BJ129" i="1"/>
  <c r="AE129" i="1"/>
  <c r="AM129" i="1"/>
  <c r="AU129" i="1"/>
  <c r="BC129" i="1"/>
  <c r="AF129" i="1"/>
  <c r="AN129" i="1"/>
  <c r="AV129" i="1"/>
  <c r="BD129" i="1"/>
  <c r="AG129" i="1"/>
  <c r="AO129" i="1"/>
  <c r="AW129" i="1"/>
  <c r="BE129" i="1"/>
  <c r="AH129" i="1"/>
  <c r="AP129" i="1"/>
  <c r="AX129" i="1"/>
  <c r="BF129" i="1"/>
  <c r="BK129" i="1"/>
  <c r="AG108" i="1"/>
  <c r="AW108" i="1"/>
  <c r="AH108" i="1"/>
  <c r="AP108" i="1"/>
  <c r="AX108" i="1"/>
  <c r="BK108" i="1"/>
  <c r="AY108" i="1"/>
  <c r="BG108" i="1"/>
  <c r="BL108" i="1"/>
  <c r="AJ108" i="1"/>
  <c r="AR108" i="1"/>
  <c r="AZ108" i="1"/>
  <c r="BH108" i="1"/>
  <c r="AK108" i="1"/>
  <c r="BI108" i="1"/>
  <c r="BN108" i="1"/>
  <c r="AU108" i="1"/>
  <c r="BC108" i="1"/>
  <c r="AF108" i="1"/>
  <c r="AL108" i="1"/>
  <c r="AT108" i="1"/>
  <c r="BB108" i="1"/>
  <c r="BJ108" i="1"/>
  <c r="AF92" i="1"/>
  <c r="AN92" i="1"/>
  <c r="AV92" i="1"/>
  <c r="BD92" i="1"/>
  <c r="AH92" i="1"/>
  <c r="AP92" i="1"/>
  <c r="AX92" i="1"/>
  <c r="BF92" i="1"/>
  <c r="BK92" i="1"/>
  <c r="AI92" i="1"/>
  <c r="AQ92" i="1"/>
  <c r="AY92" i="1"/>
  <c r="BG92" i="1"/>
  <c r="BL92" i="1"/>
  <c r="AJ92" i="1"/>
  <c r="AR92" i="1"/>
  <c r="AZ92" i="1"/>
  <c r="BH92" i="1"/>
  <c r="BM92" i="1"/>
  <c r="AK92" i="1"/>
  <c r="AS92" i="1"/>
  <c r="BA92" i="1"/>
  <c r="BI92" i="1"/>
  <c r="BN92" i="1"/>
  <c r="AL92" i="1"/>
  <c r="AT92" i="1"/>
  <c r="BB92" i="1"/>
  <c r="BJ92" i="1"/>
  <c r="AE92" i="1"/>
  <c r="AM92" i="1"/>
  <c r="AU92" i="1"/>
  <c r="BC92" i="1"/>
  <c r="AG92" i="1"/>
  <c r="AO92" i="1"/>
  <c r="AW92" i="1"/>
  <c r="BE92" i="1"/>
  <c r="AL68" i="1"/>
  <c r="AT68" i="1"/>
  <c r="BB68" i="1"/>
  <c r="BJ68" i="1"/>
  <c r="AE68" i="1"/>
  <c r="AM68" i="1"/>
  <c r="AU68" i="1"/>
  <c r="BC68" i="1"/>
  <c r="AF68" i="1"/>
  <c r="AN68" i="1"/>
  <c r="AV68" i="1"/>
  <c r="BD68" i="1"/>
  <c r="AG68" i="1"/>
  <c r="AO68" i="1"/>
  <c r="AW68" i="1"/>
  <c r="BE68" i="1"/>
  <c r="AH68" i="1"/>
  <c r="AP68" i="1"/>
  <c r="AX68" i="1"/>
  <c r="BF68" i="1"/>
  <c r="BK68" i="1"/>
  <c r="AJ68" i="1"/>
  <c r="AR68" i="1"/>
  <c r="AZ68" i="1"/>
  <c r="BH68" i="1"/>
  <c r="BM68" i="1"/>
  <c r="AK68" i="1"/>
  <c r="AS68" i="1"/>
  <c r="BA68" i="1"/>
  <c r="BI68" i="1"/>
  <c r="BN68" i="1"/>
  <c r="AI68" i="1"/>
  <c r="AY68" i="1"/>
  <c r="BG68" i="1"/>
  <c r="BL68" i="1"/>
  <c r="AQ68" i="1"/>
  <c r="AG60" i="1"/>
  <c r="AO60" i="1"/>
  <c r="AW60" i="1"/>
  <c r="BE60" i="1"/>
  <c r="AH60" i="1"/>
  <c r="AP60" i="1"/>
  <c r="AX60" i="1"/>
  <c r="BF60" i="1"/>
  <c r="BK60" i="1"/>
  <c r="AI60" i="1"/>
  <c r="AQ60" i="1"/>
  <c r="AY60" i="1"/>
  <c r="BG60" i="1"/>
  <c r="BL60" i="1"/>
  <c r="AJ60" i="1"/>
  <c r="AR60" i="1"/>
  <c r="AZ60" i="1"/>
  <c r="BH60" i="1"/>
  <c r="BM60" i="1"/>
  <c r="AK60" i="1"/>
  <c r="AS60" i="1"/>
  <c r="BA60" i="1"/>
  <c r="BI60" i="1"/>
  <c r="BN60" i="1"/>
  <c r="AL60" i="1"/>
  <c r="AT60" i="1"/>
  <c r="BB60" i="1"/>
  <c r="BJ60" i="1"/>
  <c r="AE60" i="1"/>
  <c r="AM60" i="1"/>
  <c r="AU60" i="1"/>
  <c r="BC60" i="1"/>
  <c r="AF60" i="1"/>
  <c r="AN60" i="1"/>
  <c r="AV60" i="1"/>
  <c r="BD60" i="1"/>
  <c r="AL41" i="1"/>
  <c r="AT41" i="1"/>
  <c r="BB41" i="1"/>
  <c r="BJ41" i="1"/>
  <c r="AE41" i="1"/>
  <c r="AM41" i="1"/>
  <c r="AU41" i="1"/>
  <c r="BC41" i="1"/>
  <c r="AF41" i="1"/>
  <c r="AN41" i="1"/>
  <c r="AV41" i="1"/>
  <c r="BD41" i="1"/>
  <c r="AG41" i="1"/>
  <c r="AO41" i="1"/>
  <c r="AW41" i="1"/>
  <c r="BE41" i="1"/>
  <c r="AH41" i="1"/>
  <c r="AP41" i="1"/>
  <c r="AX41" i="1"/>
  <c r="BF41" i="1"/>
  <c r="BK41" i="1"/>
  <c r="AI41" i="1"/>
  <c r="AQ41" i="1"/>
  <c r="AY41" i="1"/>
  <c r="BG41" i="1"/>
  <c r="BL41" i="1"/>
  <c r="AJ41" i="1"/>
  <c r="AR41" i="1"/>
  <c r="AZ41" i="1"/>
  <c r="BH41" i="1"/>
  <c r="BM41" i="1"/>
  <c r="AK41" i="1"/>
  <c r="AS41" i="1"/>
  <c r="BA41" i="1"/>
  <c r="BI41" i="1"/>
  <c r="BN41" i="1"/>
  <c r="AH31" i="1"/>
  <c r="AP31" i="1"/>
  <c r="AX31" i="1"/>
  <c r="BF31" i="1"/>
  <c r="BK31" i="1"/>
  <c r="AI31" i="1"/>
  <c r="AQ31" i="1"/>
  <c r="AY31" i="1"/>
  <c r="BG31" i="1"/>
  <c r="BL31" i="1"/>
  <c r="AJ31" i="1"/>
  <c r="AR31" i="1"/>
  <c r="AZ31" i="1"/>
  <c r="BH31" i="1"/>
  <c r="BM31" i="1"/>
  <c r="AK31" i="1"/>
  <c r="AS31" i="1"/>
  <c r="BA31" i="1"/>
  <c r="BI31" i="1"/>
  <c r="BN31" i="1"/>
  <c r="AL31" i="1"/>
  <c r="AT31" i="1"/>
  <c r="BB31" i="1"/>
  <c r="BJ31" i="1"/>
  <c r="AF31" i="1"/>
  <c r="AN31" i="1"/>
  <c r="AV31" i="1"/>
  <c r="BD31" i="1"/>
  <c r="AG31" i="1"/>
  <c r="AO31" i="1"/>
  <c r="AW31" i="1"/>
  <c r="BE31" i="1"/>
  <c r="AE31" i="1"/>
  <c r="AM31" i="1"/>
  <c r="AU31" i="1"/>
  <c r="BC31" i="1"/>
  <c r="AL21" i="1"/>
  <c r="AT21" i="1"/>
  <c r="BB21" i="1"/>
  <c r="BJ21" i="1"/>
  <c r="AE21" i="1"/>
  <c r="AM21" i="1"/>
  <c r="AU21" i="1"/>
  <c r="BC21" i="1"/>
  <c r="AF21" i="1"/>
  <c r="AN21" i="1"/>
  <c r="AV21" i="1"/>
  <c r="BD21" i="1"/>
  <c r="AG21" i="1"/>
  <c r="AO21" i="1"/>
  <c r="AW21" i="1"/>
  <c r="BE21" i="1"/>
  <c r="AH21" i="1"/>
  <c r="AP21" i="1"/>
  <c r="AX21" i="1"/>
  <c r="BF21" i="1"/>
  <c r="BK21" i="1"/>
  <c r="AI21" i="1"/>
  <c r="AQ21" i="1"/>
  <c r="AY21" i="1"/>
  <c r="BG21" i="1"/>
  <c r="BL21" i="1"/>
  <c r="AJ21" i="1"/>
  <c r="AR21" i="1"/>
  <c r="AZ21" i="1"/>
  <c r="BH21" i="1"/>
  <c r="BM21" i="1"/>
  <c r="AK21" i="1"/>
  <c r="AS21" i="1"/>
  <c r="BA21" i="1"/>
  <c r="BN21" i="1"/>
  <c r="BI21" i="1"/>
  <c r="AE4" i="1"/>
  <c r="AM4" i="1"/>
  <c r="AU4" i="1"/>
  <c r="BC4" i="1"/>
  <c r="AF4" i="1"/>
  <c r="AN4" i="1"/>
  <c r="AV4" i="1"/>
  <c r="BD4" i="1"/>
  <c r="AG4" i="1"/>
  <c r="AO4" i="1"/>
  <c r="AW4" i="1"/>
  <c r="BE4" i="1"/>
  <c r="AH4" i="1"/>
  <c r="AP4" i="1"/>
  <c r="AX4" i="1"/>
  <c r="BF4" i="1"/>
  <c r="BK4" i="1"/>
  <c r="AI4" i="1"/>
  <c r="AQ4" i="1"/>
  <c r="AY4" i="1"/>
  <c r="BG4" i="1"/>
  <c r="BL4" i="1"/>
  <c r="AJ4" i="1"/>
  <c r="AR4" i="1"/>
  <c r="AZ4" i="1"/>
  <c r="BH4" i="1"/>
  <c r="BM4" i="1"/>
  <c r="AK4" i="1"/>
  <c r="AS4" i="1"/>
  <c r="BA4" i="1"/>
  <c r="BI4" i="1"/>
  <c r="BN4" i="1"/>
  <c r="AL4" i="1"/>
  <c r="AT4" i="1"/>
  <c r="BB4" i="1"/>
  <c r="BJ4" i="1"/>
  <c r="AG480" i="1"/>
  <c r="AO480" i="1"/>
  <c r="AW480" i="1"/>
  <c r="BE480" i="1"/>
  <c r="AH480" i="1"/>
  <c r="AP480" i="1"/>
  <c r="AX480" i="1"/>
  <c r="BF480" i="1"/>
  <c r="BK480" i="1"/>
  <c r="AI480" i="1"/>
  <c r="AQ480" i="1"/>
  <c r="AY480" i="1"/>
  <c r="BG480" i="1"/>
  <c r="BL480" i="1"/>
  <c r="AJ480" i="1"/>
  <c r="AR480" i="1"/>
  <c r="AZ480" i="1"/>
  <c r="BH480" i="1"/>
  <c r="BM480" i="1"/>
  <c r="AK480" i="1"/>
  <c r="AS480" i="1"/>
  <c r="BA480" i="1"/>
  <c r="BI480" i="1"/>
  <c r="BN480" i="1"/>
  <c r="AL480" i="1"/>
  <c r="AT480" i="1"/>
  <c r="BB480" i="1"/>
  <c r="BJ480" i="1"/>
  <c r="AE480" i="1"/>
  <c r="AM480" i="1"/>
  <c r="AU480" i="1"/>
  <c r="BC480" i="1"/>
  <c r="AF480" i="1"/>
  <c r="AN480" i="1"/>
  <c r="AV480" i="1"/>
  <c r="BD480" i="1"/>
  <c r="AJ477" i="1"/>
  <c r="AR477" i="1"/>
  <c r="AZ477" i="1"/>
  <c r="BH477" i="1"/>
  <c r="BM477" i="1"/>
  <c r="AK477" i="1"/>
  <c r="AS477" i="1"/>
  <c r="BA477" i="1"/>
  <c r="BI477" i="1"/>
  <c r="BN477" i="1"/>
  <c r="AL477" i="1"/>
  <c r="AT477" i="1"/>
  <c r="BB477" i="1"/>
  <c r="BJ477" i="1"/>
  <c r="AE477" i="1"/>
  <c r="AM477" i="1"/>
  <c r="AU477" i="1"/>
  <c r="BC477" i="1"/>
  <c r="AG477" i="1"/>
  <c r="AO477" i="1"/>
  <c r="AW477" i="1"/>
  <c r="BE477" i="1"/>
  <c r="AH477" i="1"/>
  <c r="AP477" i="1"/>
  <c r="AX477" i="1"/>
  <c r="BF477" i="1"/>
  <c r="BK477" i="1"/>
  <c r="AN477" i="1"/>
  <c r="AQ477" i="1"/>
  <c r="AV477" i="1"/>
  <c r="AY477" i="1"/>
  <c r="BD477" i="1"/>
  <c r="BG477" i="1"/>
  <c r="AF477" i="1"/>
  <c r="AI477" i="1"/>
  <c r="BL477" i="1"/>
  <c r="AL470" i="1"/>
  <c r="AT470" i="1"/>
  <c r="BB470" i="1"/>
  <c r="BJ470" i="1"/>
  <c r="AE470" i="1"/>
  <c r="AM470" i="1"/>
  <c r="AU470" i="1"/>
  <c r="BC470" i="1"/>
  <c r="AF470" i="1"/>
  <c r="AN470" i="1"/>
  <c r="AV470" i="1"/>
  <c r="BD470" i="1"/>
  <c r="AG470" i="1"/>
  <c r="AO470" i="1"/>
  <c r="AW470" i="1"/>
  <c r="BE470" i="1"/>
  <c r="AI470" i="1"/>
  <c r="AQ470" i="1"/>
  <c r="AY470" i="1"/>
  <c r="BG470" i="1"/>
  <c r="BL470" i="1"/>
  <c r="AJ470" i="1"/>
  <c r="AR470" i="1"/>
  <c r="AZ470" i="1"/>
  <c r="BH470" i="1"/>
  <c r="BM470" i="1"/>
  <c r="AX470" i="1"/>
  <c r="BA470" i="1"/>
  <c r="BF470" i="1"/>
  <c r="BI470" i="1"/>
  <c r="AH470" i="1"/>
  <c r="BK470" i="1"/>
  <c r="AK470" i="1"/>
  <c r="BN470" i="1"/>
  <c r="AP470" i="1"/>
  <c r="AS470" i="1"/>
  <c r="AH459" i="1"/>
  <c r="AP459" i="1"/>
  <c r="AX459" i="1"/>
  <c r="BF459" i="1"/>
  <c r="BK459" i="1"/>
  <c r="AI459" i="1"/>
  <c r="AQ459" i="1"/>
  <c r="AY459" i="1"/>
  <c r="BG459" i="1"/>
  <c r="BL459" i="1"/>
  <c r="AJ459" i="1"/>
  <c r="AR459" i="1"/>
  <c r="AZ459" i="1"/>
  <c r="BH459" i="1"/>
  <c r="BM459" i="1"/>
  <c r="AK459" i="1"/>
  <c r="AS459" i="1"/>
  <c r="BA459" i="1"/>
  <c r="BI459" i="1"/>
  <c r="BN459" i="1"/>
  <c r="AL459" i="1"/>
  <c r="AT459" i="1"/>
  <c r="BB459" i="1"/>
  <c r="BJ459" i="1"/>
  <c r="AE459" i="1"/>
  <c r="AM459" i="1"/>
  <c r="AU459" i="1"/>
  <c r="BC459" i="1"/>
  <c r="AF459" i="1"/>
  <c r="AN459" i="1"/>
  <c r="AV459" i="1"/>
  <c r="BD459" i="1"/>
  <c r="AG459" i="1"/>
  <c r="AO459" i="1"/>
  <c r="AW459" i="1"/>
  <c r="BE459" i="1"/>
  <c r="AJ454" i="1"/>
  <c r="AR454" i="1"/>
  <c r="AZ454" i="1"/>
  <c r="BH454" i="1"/>
  <c r="BM454" i="1"/>
  <c r="AK454" i="1"/>
  <c r="AS454" i="1"/>
  <c r="BA454" i="1"/>
  <c r="BI454" i="1"/>
  <c r="BN454" i="1"/>
  <c r="AL454" i="1"/>
  <c r="AT454" i="1"/>
  <c r="BB454" i="1"/>
  <c r="BJ454" i="1"/>
  <c r="AE454" i="1"/>
  <c r="AM454" i="1"/>
  <c r="AU454" i="1"/>
  <c r="BC454" i="1"/>
  <c r="AF454" i="1"/>
  <c r="AN454" i="1"/>
  <c r="AV454" i="1"/>
  <c r="BD454" i="1"/>
  <c r="AG454" i="1"/>
  <c r="AO454" i="1"/>
  <c r="AW454" i="1"/>
  <c r="BE454" i="1"/>
  <c r="AH454" i="1"/>
  <c r="AP454" i="1"/>
  <c r="AX454" i="1"/>
  <c r="BF454" i="1"/>
  <c r="BK454" i="1"/>
  <c r="AI454" i="1"/>
  <c r="AQ454" i="1"/>
  <c r="AY454" i="1"/>
  <c r="BG454" i="1"/>
  <c r="BL454" i="1"/>
  <c r="AF445" i="1"/>
  <c r="AN445" i="1"/>
  <c r="AV445" i="1"/>
  <c r="BD445" i="1"/>
  <c r="AG445" i="1"/>
  <c r="AO445" i="1"/>
  <c r="AW445" i="1"/>
  <c r="BE445" i="1"/>
  <c r="AH445" i="1"/>
  <c r="AP445" i="1"/>
  <c r="AX445" i="1"/>
  <c r="BF445" i="1"/>
  <c r="BK445" i="1"/>
  <c r="AI445" i="1"/>
  <c r="AQ445" i="1"/>
  <c r="AY445" i="1"/>
  <c r="BG445" i="1"/>
  <c r="BL445" i="1"/>
  <c r="AJ445" i="1"/>
  <c r="AR445" i="1"/>
  <c r="AZ445" i="1"/>
  <c r="BH445" i="1"/>
  <c r="BM445" i="1"/>
  <c r="AK445" i="1"/>
  <c r="AS445" i="1"/>
  <c r="BA445" i="1"/>
  <c r="BI445" i="1"/>
  <c r="BN445" i="1"/>
  <c r="AL445" i="1"/>
  <c r="AT445" i="1"/>
  <c r="BB445" i="1"/>
  <c r="BJ445" i="1"/>
  <c r="AE445" i="1"/>
  <c r="AM445" i="1"/>
  <c r="AU445" i="1"/>
  <c r="BC445" i="1"/>
  <c r="AH437" i="1"/>
  <c r="AP437" i="1"/>
  <c r="AX437" i="1"/>
  <c r="BF437" i="1"/>
  <c r="BK437" i="1"/>
  <c r="AI437" i="1"/>
  <c r="AQ437" i="1"/>
  <c r="AY437" i="1"/>
  <c r="BG437" i="1"/>
  <c r="BL437" i="1"/>
  <c r="AJ437" i="1"/>
  <c r="AR437" i="1"/>
  <c r="AZ437" i="1"/>
  <c r="BH437" i="1"/>
  <c r="BM437" i="1"/>
  <c r="AK437" i="1"/>
  <c r="AS437" i="1"/>
  <c r="BA437" i="1"/>
  <c r="BI437" i="1"/>
  <c r="BN437" i="1"/>
  <c r="AL437" i="1"/>
  <c r="AT437" i="1"/>
  <c r="BB437" i="1"/>
  <c r="BJ437" i="1"/>
  <c r="AE437" i="1"/>
  <c r="AM437" i="1"/>
  <c r="AU437" i="1"/>
  <c r="BC437" i="1"/>
  <c r="AF437" i="1"/>
  <c r="AN437" i="1"/>
  <c r="AV437" i="1"/>
  <c r="BD437" i="1"/>
  <c r="AG437" i="1"/>
  <c r="AO437" i="1"/>
  <c r="AW437" i="1"/>
  <c r="BE437" i="1"/>
  <c r="AJ429" i="1"/>
  <c r="AR429" i="1"/>
  <c r="AZ429" i="1"/>
  <c r="BH429" i="1"/>
  <c r="BM429" i="1"/>
  <c r="AK429" i="1"/>
  <c r="AS429" i="1"/>
  <c r="BA429" i="1"/>
  <c r="BI429" i="1"/>
  <c r="BN429" i="1"/>
  <c r="AL429" i="1"/>
  <c r="AT429" i="1"/>
  <c r="BB429" i="1"/>
  <c r="BJ429" i="1"/>
  <c r="AE429" i="1"/>
  <c r="AM429" i="1"/>
  <c r="AU429" i="1"/>
  <c r="BC429" i="1"/>
  <c r="AF429" i="1"/>
  <c r="AN429" i="1"/>
  <c r="AV429" i="1"/>
  <c r="BD429" i="1"/>
  <c r="AG429" i="1"/>
  <c r="AO429" i="1"/>
  <c r="AW429" i="1"/>
  <c r="BE429" i="1"/>
  <c r="AH429" i="1"/>
  <c r="AP429" i="1"/>
  <c r="AX429" i="1"/>
  <c r="BF429" i="1"/>
  <c r="BK429" i="1"/>
  <c r="AI429" i="1"/>
  <c r="AQ429" i="1"/>
  <c r="AY429" i="1"/>
  <c r="BG429" i="1"/>
  <c r="BL429" i="1"/>
  <c r="AL421" i="1"/>
  <c r="AT421" i="1"/>
  <c r="BB421" i="1"/>
  <c r="BJ421" i="1"/>
  <c r="AE421" i="1"/>
  <c r="AM421" i="1"/>
  <c r="AU421" i="1"/>
  <c r="BC421" i="1"/>
  <c r="AF421" i="1"/>
  <c r="AN421" i="1"/>
  <c r="AV421" i="1"/>
  <c r="BD421" i="1"/>
  <c r="AG421" i="1"/>
  <c r="AO421" i="1"/>
  <c r="AW421" i="1"/>
  <c r="BE421" i="1"/>
  <c r="AH421" i="1"/>
  <c r="AP421" i="1"/>
  <c r="AX421" i="1"/>
  <c r="BF421" i="1"/>
  <c r="BK421" i="1"/>
  <c r="AI421" i="1"/>
  <c r="AQ421" i="1"/>
  <c r="AY421" i="1"/>
  <c r="BG421" i="1"/>
  <c r="BL421" i="1"/>
  <c r="AJ421" i="1"/>
  <c r="AR421" i="1"/>
  <c r="AZ421" i="1"/>
  <c r="BH421" i="1"/>
  <c r="BM421" i="1"/>
  <c r="AK421" i="1"/>
  <c r="AS421" i="1"/>
  <c r="BA421" i="1"/>
  <c r="BI421" i="1"/>
  <c r="BN421" i="1"/>
  <c r="AL413" i="1"/>
  <c r="AT413" i="1"/>
  <c r="BB413" i="1"/>
  <c r="BJ413" i="1"/>
  <c r="AE413" i="1"/>
  <c r="AM413" i="1"/>
  <c r="AU413" i="1"/>
  <c r="BC413" i="1"/>
  <c r="AF413" i="1"/>
  <c r="AN413" i="1"/>
  <c r="AV413" i="1"/>
  <c r="BD413" i="1"/>
  <c r="AG413" i="1"/>
  <c r="AO413" i="1"/>
  <c r="AW413" i="1"/>
  <c r="BE413" i="1"/>
  <c r="AH413" i="1"/>
  <c r="AP413" i="1"/>
  <c r="AX413" i="1"/>
  <c r="BF413" i="1"/>
  <c r="BK413" i="1"/>
  <c r="AI413" i="1"/>
  <c r="AQ413" i="1"/>
  <c r="AY413" i="1"/>
  <c r="BG413" i="1"/>
  <c r="BL413" i="1"/>
  <c r="AJ413" i="1"/>
  <c r="AR413" i="1"/>
  <c r="AZ413" i="1"/>
  <c r="BH413" i="1"/>
  <c r="BM413" i="1"/>
  <c r="AK413" i="1"/>
  <c r="AS413" i="1"/>
  <c r="BA413" i="1"/>
  <c r="BI413" i="1"/>
  <c r="BN413" i="1"/>
  <c r="AF406" i="1"/>
  <c r="AN406" i="1"/>
  <c r="AV406" i="1"/>
  <c r="BD406" i="1"/>
  <c r="AG406" i="1"/>
  <c r="AO406" i="1"/>
  <c r="AW406" i="1"/>
  <c r="BE406" i="1"/>
  <c r="AH406" i="1"/>
  <c r="AP406" i="1"/>
  <c r="AX406" i="1"/>
  <c r="BF406" i="1"/>
  <c r="BK406" i="1"/>
  <c r="AI406" i="1"/>
  <c r="AQ406" i="1"/>
  <c r="AY406" i="1"/>
  <c r="BG406" i="1"/>
  <c r="BL406" i="1"/>
  <c r="AJ406" i="1"/>
  <c r="AR406" i="1"/>
  <c r="AZ406" i="1"/>
  <c r="BH406" i="1"/>
  <c r="BM406" i="1"/>
  <c r="AK406" i="1"/>
  <c r="AS406" i="1"/>
  <c r="BA406" i="1"/>
  <c r="BI406" i="1"/>
  <c r="BN406" i="1"/>
  <c r="AL406" i="1"/>
  <c r="AT406" i="1"/>
  <c r="BB406" i="1"/>
  <c r="BJ406" i="1"/>
  <c r="AE406" i="1"/>
  <c r="AM406" i="1"/>
  <c r="AU406" i="1"/>
  <c r="BC406" i="1"/>
  <c r="AE394" i="1"/>
  <c r="AM394" i="1"/>
  <c r="AU394" i="1"/>
  <c r="BC394" i="1"/>
  <c r="AF394" i="1"/>
  <c r="AN394" i="1"/>
  <c r="AV394" i="1"/>
  <c r="BD394" i="1"/>
  <c r="AG394" i="1"/>
  <c r="AO394" i="1"/>
  <c r="AW394" i="1"/>
  <c r="BE394" i="1"/>
  <c r="AH394" i="1"/>
  <c r="AP394" i="1"/>
  <c r="AX394" i="1"/>
  <c r="BF394" i="1"/>
  <c r="BK394" i="1"/>
  <c r="AI394" i="1"/>
  <c r="AQ394" i="1"/>
  <c r="AY394" i="1"/>
  <c r="BG394" i="1"/>
  <c r="BL394" i="1"/>
  <c r="AJ394" i="1"/>
  <c r="AR394" i="1"/>
  <c r="AZ394" i="1"/>
  <c r="BH394" i="1"/>
  <c r="BM394" i="1"/>
  <c r="AK394" i="1"/>
  <c r="AS394" i="1"/>
  <c r="BA394" i="1"/>
  <c r="BI394" i="1"/>
  <c r="BN394" i="1"/>
  <c r="AL394" i="1"/>
  <c r="AT394" i="1"/>
  <c r="BB394" i="1"/>
  <c r="BJ394" i="1"/>
  <c r="AK380" i="1"/>
  <c r="AS380" i="1"/>
  <c r="BA380" i="1"/>
  <c r="BI380" i="1"/>
  <c r="BN380" i="1"/>
  <c r="AL380" i="1"/>
  <c r="AT380" i="1"/>
  <c r="BB380" i="1"/>
  <c r="BJ380" i="1"/>
  <c r="AE380" i="1"/>
  <c r="AM380" i="1"/>
  <c r="AU380" i="1"/>
  <c r="BC380" i="1"/>
  <c r="AF380" i="1"/>
  <c r="AN380" i="1"/>
  <c r="AV380" i="1"/>
  <c r="BD380" i="1"/>
  <c r="AG380" i="1"/>
  <c r="AO380" i="1"/>
  <c r="AW380" i="1"/>
  <c r="BE380" i="1"/>
  <c r="AH380" i="1"/>
  <c r="AP380" i="1"/>
  <c r="AX380" i="1"/>
  <c r="BF380" i="1"/>
  <c r="BK380" i="1"/>
  <c r="AI380" i="1"/>
  <c r="AQ380" i="1"/>
  <c r="AY380" i="1"/>
  <c r="BG380" i="1"/>
  <c r="BL380" i="1"/>
  <c r="AJ380" i="1"/>
  <c r="AR380" i="1"/>
  <c r="AZ380" i="1"/>
  <c r="BH380" i="1"/>
  <c r="BM380" i="1"/>
  <c r="AL372" i="1"/>
  <c r="AT372" i="1"/>
  <c r="BB372" i="1"/>
  <c r="BJ372" i="1"/>
  <c r="AE372" i="1"/>
  <c r="AM372" i="1"/>
  <c r="AU372" i="1"/>
  <c r="BC372" i="1"/>
  <c r="AF372" i="1"/>
  <c r="AN372" i="1"/>
  <c r="AV372" i="1"/>
  <c r="BD372" i="1"/>
  <c r="AG372" i="1"/>
  <c r="AO372" i="1"/>
  <c r="AW372" i="1"/>
  <c r="BE372" i="1"/>
  <c r="AH372" i="1"/>
  <c r="AP372" i="1"/>
  <c r="AX372" i="1"/>
  <c r="BF372" i="1"/>
  <c r="BK372" i="1"/>
  <c r="AI372" i="1"/>
  <c r="AQ372" i="1"/>
  <c r="AY372" i="1"/>
  <c r="BG372" i="1"/>
  <c r="BL372" i="1"/>
  <c r="AJ372" i="1"/>
  <c r="AR372" i="1"/>
  <c r="AZ372" i="1"/>
  <c r="BH372" i="1"/>
  <c r="BM372" i="1"/>
  <c r="AK372" i="1"/>
  <c r="AS372" i="1"/>
  <c r="BA372" i="1"/>
  <c r="BI372" i="1"/>
  <c r="BN372" i="1"/>
  <c r="AF367" i="1"/>
  <c r="AN367" i="1"/>
  <c r="AV367" i="1"/>
  <c r="BD367" i="1"/>
  <c r="AG367" i="1"/>
  <c r="AO367" i="1"/>
  <c r="AW367" i="1"/>
  <c r="BE367" i="1"/>
  <c r="AH367" i="1"/>
  <c r="AP367" i="1"/>
  <c r="AX367" i="1"/>
  <c r="BF367" i="1"/>
  <c r="BK367" i="1"/>
  <c r="AI367" i="1"/>
  <c r="AQ367" i="1"/>
  <c r="AY367" i="1"/>
  <c r="BG367" i="1"/>
  <c r="BL367" i="1"/>
  <c r="AJ367" i="1"/>
  <c r="AR367" i="1"/>
  <c r="AZ367" i="1"/>
  <c r="BH367" i="1"/>
  <c r="BM367" i="1"/>
  <c r="AK367" i="1"/>
  <c r="AS367" i="1"/>
  <c r="BA367" i="1"/>
  <c r="BI367" i="1"/>
  <c r="BN367" i="1"/>
  <c r="AL367" i="1"/>
  <c r="AT367" i="1"/>
  <c r="BB367" i="1"/>
  <c r="BJ367" i="1"/>
  <c r="AE367" i="1"/>
  <c r="AM367" i="1"/>
  <c r="AU367" i="1"/>
  <c r="BC367" i="1"/>
  <c r="AE352" i="1"/>
  <c r="AM352" i="1"/>
  <c r="AU352" i="1"/>
  <c r="BC352" i="1"/>
  <c r="AF352" i="1"/>
  <c r="AN352" i="1"/>
  <c r="AV352" i="1"/>
  <c r="BD352" i="1"/>
  <c r="AG352" i="1"/>
  <c r="AO352" i="1"/>
  <c r="AW352" i="1"/>
  <c r="BE352" i="1"/>
  <c r="AH352" i="1"/>
  <c r="AP352" i="1"/>
  <c r="AX352" i="1"/>
  <c r="BF352" i="1"/>
  <c r="BK352" i="1"/>
  <c r="AI352" i="1"/>
  <c r="AQ352" i="1"/>
  <c r="AY352" i="1"/>
  <c r="BG352" i="1"/>
  <c r="BL352" i="1"/>
  <c r="AJ352" i="1"/>
  <c r="AR352" i="1"/>
  <c r="AZ352" i="1"/>
  <c r="BH352" i="1"/>
  <c r="BM352" i="1"/>
  <c r="AK352" i="1"/>
  <c r="AS352" i="1"/>
  <c r="BA352" i="1"/>
  <c r="BI352" i="1"/>
  <c r="BN352" i="1"/>
  <c r="AL352" i="1"/>
  <c r="AT352" i="1"/>
  <c r="BB352" i="1"/>
  <c r="BJ352" i="1"/>
  <c r="AJ337" i="1"/>
  <c r="AZ337" i="1"/>
  <c r="BH337" i="1"/>
  <c r="BM337" i="1"/>
  <c r="AK337" i="1"/>
  <c r="AS337" i="1"/>
  <c r="BI337" i="1"/>
  <c r="BN337" i="1"/>
  <c r="AL337" i="1"/>
  <c r="AT337" i="1"/>
  <c r="BB337" i="1"/>
  <c r="BJ337" i="1"/>
  <c r="AM337" i="1"/>
  <c r="AU337" i="1"/>
  <c r="BC337" i="1"/>
  <c r="AF337" i="1"/>
  <c r="AN337" i="1"/>
  <c r="BD337" i="1"/>
  <c r="AG337" i="1"/>
  <c r="AO337" i="1"/>
  <c r="AW337" i="1"/>
  <c r="BE337" i="1"/>
  <c r="AH337" i="1"/>
  <c r="AP337" i="1"/>
  <c r="AX337" i="1"/>
  <c r="BF337" i="1"/>
  <c r="BK337" i="1"/>
  <c r="AI337" i="1"/>
  <c r="AQ337" i="1"/>
  <c r="AY337" i="1"/>
  <c r="BG337" i="1"/>
  <c r="BL337" i="1"/>
  <c r="AZ334" i="1"/>
  <c r="BH334" i="1"/>
  <c r="BM334" i="1"/>
  <c r="BI334" i="1"/>
  <c r="BN334" i="1"/>
  <c r="AT334" i="1"/>
  <c r="BB334" i="1"/>
  <c r="AM334" i="1"/>
  <c r="AU334" i="1"/>
  <c r="BC334" i="1"/>
  <c r="AH334" i="1"/>
  <c r="AI334" i="1"/>
  <c r="AQ334" i="1"/>
  <c r="AY334" i="1"/>
  <c r="BD334" i="1"/>
  <c r="AG334" i="1"/>
  <c r="AO334" i="1"/>
  <c r="AV334" i="1"/>
  <c r="AF327" i="1"/>
  <c r="AN327" i="1"/>
  <c r="AV327" i="1"/>
  <c r="BD327" i="1"/>
  <c r="AG327" i="1"/>
  <c r="AO327" i="1"/>
  <c r="AW327" i="1"/>
  <c r="BE327" i="1"/>
  <c r="AH327" i="1"/>
  <c r="AP327" i="1"/>
  <c r="AX327" i="1"/>
  <c r="BF327" i="1"/>
  <c r="BK327" i="1"/>
  <c r="AI327" i="1"/>
  <c r="AQ327" i="1"/>
  <c r="AY327" i="1"/>
  <c r="BG327" i="1"/>
  <c r="BL327" i="1"/>
  <c r="AL327" i="1"/>
  <c r="AT327" i="1"/>
  <c r="BB327" i="1"/>
  <c r="BJ327" i="1"/>
  <c r="AE327" i="1"/>
  <c r="AM327" i="1"/>
  <c r="AU327" i="1"/>
  <c r="BC327" i="1"/>
  <c r="AR327" i="1"/>
  <c r="AS327" i="1"/>
  <c r="AZ327" i="1"/>
  <c r="BA327" i="1"/>
  <c r="BH327" i="1"/>
  <c r="BI327" i="1"/>
  <c r="AJ327" i="1"/>
  <c r="BM327" i="1"/>
  <c r="AK327" i="1"/>
  <c r="BN327" i="1"/>
  <c r="AJ316" i="1"/>
  <c r="AR316" i="1"/>
  <c r="AZ316" i="1"/>
  <c r="BH316" i="1"/>
  <c r="BM316" i="1"/>
  <c r="AK316" i="1"/>
  <c r="AS316" i="1"/>
  <c r="BA316" i="1"/>
  <c r="BI316" i="1"/>
  <c r="BN316" i="1"/>
  <c r="AL316" i="1"/>
  <c r="AT316" i="1"/>
  <c r="BB316" i="1"/>
  <c r="BJ316" i="1"/>
  <c r="AE316" i="1"/>
  <c r="AM316" i="1"/>
  <c r="AU316" i="1"/>
  <c r="BC316" i="1"/>
  <c r="AF316" i="1"/>
  <c r="AN316" i="1"/>
  <c r="AV316" i="1"/>
  <c r="BD316" i="1"/>
  <c r="AG316" i="1"/>
  <c r="AO316" i="1"/>
  <c r="AW316" i="1"/>
  <c r="BE316" i="1"/>
  <c r="AH316" i="1"/>
  <c r="AP316" i="1"/>
  <c r="AX316" i="1"/>
  <c r="BF316" i="1"/>
  <c r="BK316" i="1"/>
  <c r="AI316" i="1"/>
  <c r="AQ316" i="1"/>
  <c r="AY316" i="1"/>
  <c r="BG316" i="1"/>
  <c r="BL316" i="1"/>
  <c r="AI308" i="1"/>
  <c r="AQ308" i="1"/>
  <c r="AY308" i="1"/>
  <c r="BG308" i="1"/>
  <c r="BL308" i="1"/>
  <c r="AJ308" i="1"/>
  <c r="AR308" i="1"/>
  <c r="AZ308" i="1"/>
  <c r="BH308" i="1"/>
  <c r="BM308" i="1"/>
  <c r="AK308" i="1"/>
  <c r="AS308" i="1"/>
  <c r="BA308" i="1"/>
  <c r="BI308" i="1"/>
  <c r="BN308" i="1"/>
  <c r="AL308" i="1"/>
  <c r="AT308" i="1"/>
  <c r="BB308" i="1"/>
  <c r="BJ308" i="1"/>
  <c r="AE308" i="1"/>
  <c r="AM308" i="1"/>
  <c r="AU308" i="1"/>
  <c r="BC308" i="1"/>
  <c r="AG308" i="1"/>
  <c r="AO308" i="1"/>
  <c r="AW308" i="1"/>
  <c r="BE308" i="1"/>
  <c r="AH308" i="1"/>
  <c r="AP308" i="1"/>
  <c r="AX308" i="1"/>
  <c r="BF308" i="1"/>
  <c r="BK308" i="1"/>
  <c r="AF308" i="1"/>
  <c r="AN308" i="1"/>
  <c r="AV308" i="1"/>
  <c r="BD308" i="1"/>
  <c r="AK306" i="1"/>
  <c r="AS306" i="1"/>
  <c r="BA306" i="1"/>
  <c r="BI306" i="1"/>
  <c r="BN306" i="1"/>
  <c r="AL306" i="1"/>
  <c r="AT306" i="1"/>
  <c r="BB306" i="1"/>
  <c r="BJ306" i="1"/>
  <c r="AE306" i="1"/>
  <c r="AM306" i="1"/>
  <c r="AU306" i="1"/>
  <c r="BC306" i="1"/>
  <c r="AF306" i="1"/>
  <c r="AN306" i="1"/>
  <c r="AV306" i="1"/>
  <c r="BD306" i="1"/>
  <c r="AG306" i="1"/>
  <c r="AO306" i="1"/>
  <c r="AW306" i="1"/>
  <c r="BE306" i="1"/>
  <c r="AI306" i="1"/>
  <c r="AQ306" i="1"/>
  <c r="AY306" i="1"/>
  <c r="BG306" i="1"/>
  <c r="BL306" i="1"/>
  <c r="AJ306" i="1"/>
  <c r="AR306" i="1"/>
  <c r="AZ306" i="1"/>
  <c r="BH306" i="1"/>
  <c r="BM306" i="1"/>
  <c r="AH306" i="1"/>
  <c r="AP306" i="1"/>
  <c r="AX306" i="1"/>
  <c r="BF306" i="1"/>
  <c r="BK306" i="1"/>
  <c r="AG300" i="1"/>
  <c r="AO300" i="1"/>
  <c r="AW300" i="1"/>
  <c r="BE300" i="1"/>
  <c r="AH300" i="1"/>
  <c r="AP300" i="1"/>
  <c r="AX300" i="1"/>
  <c r="BF300" i="1"/>
  <c r="BK300" i="1"/>
  <c r="AI300" i="1"/>
  <c r="AQ300" i="1"/>
  <c r="AY300" i="1"/>
  <c r="BG300" i="1"/>
  <c r="BL300" i="1"/>
  <c r="AJ300" i="1"/>
  <c r="AR300" i="1"/>
  <c r="AZ300" i="1"/>
  <c r="BH300" i="1"/>
  <c r="BM300" i="1"/>
  <c r="AK300" i="1"/>
  <c r="AS300" i="1"/>
  <c r="BA300" i="1"/>
  <c r="BI300" i="1"/>
  <c r="BN300" i="1"/>
  <c r="AE300" i="1"/>
  <c r="AM300" i="1"/>
  <c r="AU300" i="1"/>
  <c r="BC300" i="1"/>
  <c r="AF300" i="1"/>
  <c r="AN300" i="1"/>
  <c r="AV300" i="1"/>
  <c r="BD300" i="1"/>
  <c r="AL300" i="1"/>
  <c r="AT300" i="1"/>
  <c r="BB300" i="1"/>
  <c r="BJ300" i="1"/>
  <c r="AI290" i="1"/>
  <c r="AQ290" i="1"/>
  <c r="AY290" i="1"/>
  <c r="BG290" i="1"/>
  <c r="BL290" i="1"/>
  <c r="AF290" i="1"/>
  <c r="AO290" i="1"/>
  <c r="AX290" i="1"/>
  <c r="BH290" i="1"/>
  <c r="BN290" i="1"/>
  <c r="AG290" i="1"/>
  <c r="AP290" i="1"/>
  <c r="AZ290" i="1"/>
  <c r="BI290" i="1"/>
  <c r="AH290" i="1"/>
  <c r="AR290" i="1"/>
  <c r="BA290" i="1"/>
  <c r="BJ290" i="1"/>
  <c r="AJ290" i="1"/>
  <c r="AS290" i="1"/>
  <c r="BB290" i="1"/>
  <c r="AK290" i="1"/>
  <c r="AT290" i="1"/>
  <c r="BC290" i="1"/>
  <c r="AM290" i="1"/>
  <c r="AV290" i="1"/>
  <c r="BE290" i="1"/>
  <c r="BK290" i="1"/>
  <c r="AE290" i="1"/>
  <c r="AN290" i="1"/>
  <c r="AW290" i="1"/>
  <c r="BF290" i="1"/>
  <c r="BM290" i="1"/>
  <c r="AL290" i="1"/>
  <c r="AU290" i="1"/>
  <c r="BD290" i="1"/>
  <c r="AE275" i="1"/>
  <c r="AM275" i="1"/>
  <c r="AU275" i="1"/>
  <c r="BC275" i="1"/>
  <c r="AF275" i="1"/>
  <c r="AN275" i="1"/>
  <c r="AV275" i="1"/>
  <c r="BD275" i="1"/>
  <c r="AG275" i="1"/>
  <c r="AO275" i="1"/>
  <c r="AW275" i="1"/>
  <c r="BE275" i="1"/>
  <c r="AH275" i="1"/>
  <c r="AP275" i="1"/>
  <c r="AX275" i="1"/>
  <c r="BF275" i="1"/>
  <c r="BK275" i="1"/>
  <c r="AI275" i="1"/>
  <c r="AQ275" i="1"/>
  <c r="AY275" i="1"/>
  <c r="BG275" i="1"/>
  <c r="BL275" i="1"/>
  <c r="AK275" i="1"/>
  <c r="AS275" i="1"/>
  <c r="BA275" i="1"/>
  <c r="BI275" i="1"/>
  <c r="BN275" i="1"/>
  <c r="AL275" i="1"/>
  <c r="AT275" i="1"/>
  <c r="BB275" i="1"/>
  <c r="BJ275" i="1"/>
  <c r="AJ275" i="1"/>
  <c r="AR275" i="1"/>
  <c r="AZ275" i="1"/>
  <c r="BH275" i="1"/>
  <c r="BM275" i="1"/>
  <c r="AF262" i="1"/>
  <c r="AN262" i="1"/>
  <c r="AV262" i="1"/>
  <c r="BD262" i="1"/>
  <c r="AG262" i="1"/>
  <c r="AO262" i="1"/>
  <c r="AW262" i="1"/>
  <c r="BE262" i="1"/>
  <c r="AH262" i="1"/>
  <c r="AP262" i="1"/>
  <c r="AX262" i="1"/>
  <c r="BF262" i="1"/>
  <c r="BK262" i="1"/>
  <c r="AI262" i="1"/>
  <c r="AQ262" i="1"/>
  <c r="AY262" i="1"/>
  <c r="BG262" i="1"/>
  <c r="BL262" i="1"/>
  <c r="AJ262" i="1"/>
  <c r="AR262" i="1"/>
  <c r="AZ262" i="1"/>
  <c r="BH262" i="1"/>
  <c r="BM262" i="1"/>
  <c r="AK262" i="1"/>
  <c r="AS262" i="1"/>
  <c r="BA262" i="1"/>
  <c r="BI262" i="1"/>
  <c r="BN262" i="1"/>
  <c r="AL262" i="1"/>
  <c r="AT262" i="1"/>
  <c r="BB262" i="1"/>
  <c r="BJ262" i="1"/>
  <c r="AE262" i="1"/>
  <c r="AM262" i="1"/>
  <c r="AU262" i="1"/>
  <c r="BC262" i="1"/>
  <c r="AH256" i="1"/>
  <c r="AP256" i="1"/>
  <c r="AX256" i="1"/>
  <c r="BF256" i="1"/>
  <c r="BK256" i="1"/>
  <c r="AI256" i="1"/>
  <c r="AQ256" i="1"/>
  <c r="AY256" i="1"/>
  <c r="BG256" i="1"/>
  <c r="BL256" i="1"/>
  <c r="AJ256" i="1"/>
  <c r="AR256" i="1"/>
  <c r="AZ256" i="1"/>
  <c r="BH256" i="1"/>
  <c r="BM256" i="1"/>
  <c r="AK256" i="1"/>
  <c r="AS256" i="1"/>
  <c r="BA256" i="1"/>
  <c r="BI256" i="1"/>
  <c r="BN256" i="1"/>
  <c r="AL256" i="1"/>
  <c r="AT256" i="1"/>
  <c r="BB256" i="1"/>
  <c r="BJ256" i="1"/>
  <c r="AE256" i="1"/>
  <c r="AM256" i="1"/>
  <c r="AU256" i="1"/>
  <c r="BC256" i="1"/>
  <c r="AF256" i="1"/>
  <c r="AN256" i="1"/>
  <c r="AV256" i="1"/>
  <c r="BD256" i="1"/>
  <c r="AG256" i="1"/>
  <c r="AO256" i="1"/>
  <c r="AW256" i="1"/>
  <c r="BE256" i="1"/>
  <c r="AJ251" i="1"/>
  <c r="AR251" i="1"/>
  <c r="AZ251" i="1"/>
  <c r="BH251" i="1"/>
  <c r="BM251" i="1"/>
  <c r="AK251" i="1"/>
  <c r="AS251" i="1"/>
  <c r="BA251" i="1"/>
  <c r="BI251" i="1"/>
  <c r="BN251" i="1"/>
  <c r="AL251" i="1"/>
  <c r="AT251" i="1"/>
  <c r="BB251" i="1"/>
  <c r="BJ251" i="1"/>
  <c r="AE251" i="1"/>
  <c r="AM251" i="1"/>
  <c r="AU251" i="1"/>
  <c r="BC251" i="1"/>
  <c r="AF251" i="1"/>
  <c r="AN251" i="1"/>
  <c r="AV251" i="1"/>
  <c r="BD251" i="1"/>
  <c r="AG251" i="1"/>
  <c r="AO251" i="1"/>
  <c r="AW251" i="1"/>
  <c r="BE251" i="1"/>
  <c r="AH251" i="1"/>
  <c r="AP251" i="1"/>
  <c r="AX251" i="1"/>
  <c r="BF251" i="1"/>
  <c r="BK251" i="1"/>
  <c r="AI251" i="1"/>
  <c r="AQ251" i="1"/>
  <c r="AY251" i="1"/>
  <c r="BG251" i="1"/>
  <c r="BL251" i="1"/>
  <c r="AF243" i="1"/>
  <c r="AN243" i="1"/>
  <c r="AV243" i="1"/>
  <c r="BD243" i="1"/>
  <c r="AG243" i="1"/>
  <c r="AO243" i="1"/>
  <c r="AW243" i="1"/>
  <c r="BE243" i="1"/>
  <c r="AH243" i="1"/>
  <c r="AP243" i="1"/>
  <c r="AX243" i="1"/>
  <c r="BF243" i="1"/>
  <c r="BK243" i="1"/>
  <c r="AI243" i="1"/>
  <c r="AQ243" i="1"/>
  <c r="AY243" i="1"/>
  <c r="BG243" i="1"/>
  <c r="BL243" i="1"/>
  <c r="AJ243" i="1"/>
  <c r="AR243" i="1"/>
  <c r="AZ243" i="1"/>
  <c r="BH243" i="1"/>
  <c r="BM243" i="1"/>
  <c r="AK243" i="1"/>
  <c r="AS243" i="1"/>
  <c r="BA243" i="1"/>
  <c r="BI243" i="1"/>
  <c r="BN243" i="1"/>
  <c r="AL243" i="1"/>
  <c r="AT243" i="1"/>
  <c r="BB243" i="1"/>
  <c r="BJ243" i="1"/>
  <c r="AE243" i="1"/>
  <c r="AM243" i="1"/>
  <c r="AU243" i="1"/>
  <c r="BC243" i="1"/>
  <c r="AG231" i="1"/>
  <c r="AO231" i="1"/>
  <c r="AW231" i="1"/>
  <c r="BE231" i="1"/>
  <c r="AH231" i="1"/>
  <c r="AP231" i="1"/>
  <c r="AX231" i="1"/>
  <c r="BF231" i="1"/>
  <c r="AI231" i="1"/>
  <c r="AQ231" i="1"/>
  <c r="AY231" i="1"/>
  <c r="BG231" i="1"/>
  <c r="BL231" i="1"/>
  <c r="AJ231" i="1"/>
  <c r="AR231" i="1"/>
  <c r="AL231" i="1"/>
  <c r="AT231" i="1"/>
  <c r="AU231" i="1"/>
  <c r="BI231" i="1"/>
  <c r="AV231" i="1"/>
  <c r="BJ231" i="1"/>
  <c r="AE231" i="1"/>
  <c r="AZ231" i="1"/>
  <c r="AF231" i="1"/>
  <c r="BA231" i="1"/>
  <c r="AK231" i="1"/>
  <c r="BB231" i="1"/>
  <c r="AM231" i="1"/>
  <c r="BC231" i="1"/>
  <c r="BK231" i="1"/>
  <c r="AN231" i="1"/>
  <c r="BD231" i="1"/>
  <c r="BM231" i="1"/>
  <c r="AS231" i="1"/>
  <c r="BH231" i="1"/>
  <c r="BN231" i="1"/>
  <c r="AK220" i="1"/>
  <c r="AS220" i="1"/>
  <c r="BA220" i="1"/>
  <c r="BI220" i="1"/>
  <c r="BN220" i="1"/>
  <c r="AL220" i="1"/>
  <c r="AT220" i="1"/>
  <c r="BB220" i="1"/>
  <c r="BJ220" i="1"/>
  <c r="AE220" i="1"/>
  <c r="AM220" i="1"/>
  <c r="AU220" i="1"/>
  <c r="BC220" i="1"/>
  <c r="AF220" i="1"/>
  <c r="AN220" i="1"/>
  <c r="AV220" i="1"/>
  <c r="BD220" i="1"/>
  <c r="AG220" i="1"/>
  <c r="AO220" i="1"/>
  <c r="AW220" i="1"/>
  <c r="BE220" i="1"/>
  <c r="AH220" i="1"/>
  <c r="AP220" i="1"/>
  <c r="AX220" i="1"/>
  <c r="BF220" i="1"/>
  <c r="BK220" i="1"/>
  <c r="AI220" i="1"/>
  <c r="AQ220" i="1"/>
  <c r="AY220" i="1"/>
  <c r="BG220" i="1"/>
  <c r="BL220" i="1"/>
  <c r="AJ220" i="1"/>
  <c r="AR220" i="1"/>
  <c r="AZ220" i="1"/>
  <c r="BH220" i="1"/>
  <c r="BM220" i="1"/>
  <c r="AG211" i="1"/>
  <c r="AO211" i="1"/>
  <c r="AW211" i="1"/>
  <c r="BE211" i="1"/>
  <c r="AH211" i="1"/>
  <c r="AP211" i="1"/>
  <c r="AX211" i="1"/>
  <c r="BF211" i="1"/>
  <c r="BK211" i="1"/>
  <c r="AI211" i="1"/>
  <c r="AQ211" i="1"/>
  <c r="AY211" i="1"/>
  <c r="BG211" i="1"/>
  <c r="BL211" i="1"/>
  <c r="AJ211" i="1"/>
  <c r="AR211" i="1"/>
  <c r="AZ211" i="1"/>
  <c r="BH211" i="1"/>
  <c r="BM211" i="1"/>
  <c r="AK211" i="1"/>
  <c r="AS211" i="1"/>
  <c r="BA211" i="1"/>
  <c r="BI211" i="1"/>
  <c r="BN211" i="1"/>
  <c r="AL211" i="1"/>
  <c r="AT211" i="1"/>
  <c r="BB211" i="1"/>
  <c r="BJ211" i="1"/>
  <c r="AE211" i="1"/>
  <c r="AM211" i="1"/>
  <c r="AU211" i="1"/>
  <c r="BC211" i="1"/>
  <c r="AF211" i="1"/>
  <c r="AN211" i="1"/>
  <c r="AV211" i="1"/>
  <c r="BD211" i="1"/>
  <c r="AI203" i="1"/>
  <c r="AQ203" i="1"/>
  <c r="AY203" i="1"/>
  <c r="BG203" i="1"/>
  <c r="BL203" i="1"/>
  <c r="AJ203" i="1"/>
  <c r="AR203" i="1"/>
  <c r="AZ203" i="1"/>
  <c r="BH203" i="1"/>
  <c r="BM203" i="1"/>
  <c r="AK203" i="1"/>
  <c r="AS203" i="1"/>
  <c r="BA203" i="1"/>
  <c r="BI203" i="1"/>
  <c r="BN203" i="1"/>
  <c r="AL203" i="1"/>
  <c r="AT203" i="1"/>
  <c r="BB203" i="1"/>
  <c r="BJ203" i="1"/>
  <c r="AE203" i="1"/>
  <c r="AM203" i="1"/>
  <c r="AU203" i="1"/>
  <c r="BC203" i="1"/>
  <c r="AF203" i="1"/>
  <c r="AN203" i="1"/>
  <c r="AV203" i="1"/>
  <c r="BD203" i="1"/>
  <c r="AG203" i="1"/>
  <c r="AO203" i="1"/>
  <c r="AW203" i="1"/>
  <c r="BE203" i="1"/>
  <c r="AH203" i="1"/>
  <c r="AP203" i="1"/>
  <c r="AX203" i="1"/>
  <c r="BF203" i="1"/>
  <c r="BK203" i="1"/>
  <c r="AG188" i="1"/>
  <c r="AO188" i="1"/>
  <c r="AW188" i="1"/>
  <c r="BE188" i="1"/>
  <c r="AH188" i="1"/>
  <c r="AP188" i="1"/>
  <c r="AX188" i="1"/>
  <c r="BF188" i="1"/>
  <c r="BK188" i="1"/>
  <c r="AI188" i="1"/>
  <c r="AQ188" i="1"/>
  <c r="AY188" i="1"/>
  <c r="BG188" i="1"/>
  <c r="BL188" i="1"/>
  <c r="AJ188" i="1"/>
  <c r="AR188" i="1"/>
  <c r="AZ188" i="1"/>
  <c r="BH188" i="1"/>
  <c r="BM188" i="1"/>
  <c r="AK188" i="1"/>
  <c r="AS188" i="1"/>
  <c r="BA188" i="1"/>
  <c r="BI188" i="1"/>
  <c r="BN188" i="1"/>
  <c r="AL188" i="1"/>
  <c r="AT188" i="1"/>
  <c r="BB188" i="1"/>
  <c r="BJ188" i="1"/>
  <c r="AE188" i="1"/>
  <c r="AM188" i="1"/>
  <c r="AU188" i="1"/>
  <c r="BC188" i="1"/>
  <c r="AF188" i="1"/>
  <c r="AN188" i="1"/>
  <c r="AV188" i="1"/>
  <c r="BD188" i="1"/>
  <c r="AE181" i="1"/>
  <c r="AM181" i="1"/>
  <c r="AU181" i="1"/>
  <c r="BC181" i="1"/>
  <c r="AF181" i="1"/>
  <c r="AN181" i="1"/>
  <c r="AV181" i="1"/>
  <c r="BD181" i="1"/>
  <c r="AG181" i="1"/>
  <c r="AO181" i="1"/>
  <c r="AW181" i="1"/>
  <c r="BE181" i="1"/>
  <c r="AH181" i="1"/>
  <c r="AP181" i="1"/>
  <c r="AX181" i="1"/>
  <c r="BF181" i="1"/>
  <c r="BK181" i="1"/>
  <c r="AI181" i="1"/>
  <c r="AQ181" i="1"/>
  <c r="AY181" i="1"/>
  <c r="BG181" i="1"/>
  <c r="BL181" i="1"/>
  <c r="AJ181" i="1"/>
  <c r="AR181" i="1"/>
  <c r="AZ181" i="1"/>
  <c r="BH181" i="1"/>
  <c r="BM181" i="1"/>
  <c r="AK181" i="1"/>
  <c r="AS181" i="1"/>
  <c r="BA181" i="1"/>
  <c r="BI181" i="1"/>
  <c r="BN181" i="1"/>
  <c r="AL181" i="1"/>
  <c r="AT181" i="1"/>
  <c r="BB181" i="1"/>
  <c r="BJ181" i="1"/>
  <c r="AG175" i="1"/>
  <c r="AO175" i="1"/>
  <c r="AW175" i="1"/>
  <c r="BE175" i="1"/>
  <c r="AH175" i="1"/>
  <c r="AP175" i="1"/>
  <c r="AX175" i="1"/>
  <c r="BF175" i="1"/>
  <c r="BK175" i="1"/>
  <c r="AI175" i="1"/>
  <c r="AQ175" i="1"/>
  <c r="AY175" i="1"/>
  <c r="BG175" i="1"/>
  <c r="BL175" i="1"/>
  <c r="AJ175" i="1"/>
  <c r="AR175" i="1"/>
  <c r="AZ175" i="1"/>
  <c r="BH175" i="1"/>
  <c r="BM175" i="1"/>
  <c r="AK175" i="1"/>
  <c r="AS175" i="1"/>
  <c r="BA175" i="1"/>
  <c r="BI175" i="1"/>
  <c r="BN175" i="1"/>
  <c r="AL175" i="1"/>
  <c r="AT175" i="1"/>
  <c r="BB175" i="1"/>
  <c r="BJ175" i="1"/>
  <c r="AE175" i="1"/>
  <c r="AM175" i="1"/>
  <c r="AU175" i="1"/>
  <c r="BC175" i="1"/>
  <c r="AF175" i="1"/>
  <c r="AN175" i="1"/>
  <c r="AV175" i="1"/>
  <c r="BD175" i="1"/>
  <c r="AJ167" i="1"/>
  <c r="AR167" i="1"/>
  <c r="AZ167" i="1"/>
  <c r="BH167" i="1"/>
  <c r="BM167" i="1"/>
  <c r="AK167" i="1"/>
  <c r="AS167" i="1"/>
  <c r="BA167" i="1"/>
  <c r="BI167" i="1"/>
  <c r="BN167" i="1"/>
  <c r="AL167" i="1"/>
  <c r="AT167" i="1"/>
  <c r="BB167" i="1"/>
  <c r="BJ167" i="1"/>
  <c r="AE167" i="1"/>
  <c r="AM167" i="1"/>
  <c r="AU167" i="1"/>
  <c r="BC167" i="1"/>
  <c r="AF167" i="1"/>
  <c r="AN167" i="1"/>
  <c r="AV167" i="1"/>
  <c r="BD167" i="1"/>
  <c r="AG167" i="1"/>
  <c r="AO167" i="1"/>
  <c r="AW167" i="1"/>
  <c r="BE167" i="1"/>
  <c r="AH167" i="1"/>
  <c r="AP167" i="1"/>
  <c r="AX167" i="1"/>
  <c r="BF167" i="1"/>
  <c r="BK167" i="1"/>
  <c r="AI167" i="1"/>
  <c r="AQ167" i="1"/>
  <c r="AY167" i="1"/>
  <c r="BG167" i="1"/>
  <c r="BL167" i="1"/>
  <c r="AF150" i="1"/>
  <c r="AN150" i="1"/>
  <c r="AV150" i="1"/>
  <c r="BD150" i="1"/>
  <c r="AG150" i="1"/>
  <c r="AO150" i="1"/>
  <c r="AW150" i="1"/>
  <c r="BE150" i="1"/>
  <c r="AH150" i="1"/>
  <c r="AP150" i="1"/>
  <c r="AX150" i="1"/>
  <c r="BF150" i="1"/>
  <c r="BK150" i="1"/>
  <c r="AI150" i="1"/>
  <c r="AQ150" i="1"/>
  <c r="AY150" i="1"/>
  <c r="BG150" i="1"/>
  <c r="BL150" i="1"/>
  <c r="AJ150" i="1"/>
  <c r="AR150" i="1"/>
  <c r="AZ150" i="1"/>
  <c r="BH150" i="1"/>
  <c r="BM150" i="1"/>
  <c r="AK150" i="1"/>
  <c r="AS150" i="1"/>
  <c r="BA150" i="1"/>
  <c r="BI150" i="1"/>
  <c r="BN150" i="1"/>
  <c r="AL150" i="1"/>
  <c r="AT150" i="1"/>
  <c r="BB150" i="1"/>
  <c r="BJ150" i="1"/>
  <c r="AE150" i="1"/>
  <c r="AM150" i="1"/>
  <c r="AU150" i="1"/>
  <c r="BC150" i="1"/>
  <c r="AK140" i="1"/>
  <c r="AS140" i="1"/>
  <c r="BA140" i="1"/>
  <c r="BI140" i="1"/>
  <c r="BN140" i="1"/>
  <c r="AL140" i="1"/>
  <c r="AT140" i="1"/>
  <c r="BB140" i="1"/>
  <c r="BJ140" i="1"/>
  <c r="AE140" i="1"/>
  <c r="AM140" i="1"/>
  <c r="AU140" i="1"/>
  <c r="BC140" i="1"/>
  <c r="AF140" i="1"/>
  <c r="AN140" i="1"/>
  <c r="AV140" i="1"/>
  <c r="BD140" i="1"/>
  <c r="AG140" i="1"/>
  <c r="AO140" i="1"/>
  <c r="AW140" i="1"/>
  <c r="BE140" i="1"/>
  <c r="AH140" i="1"/>
  <c r="AP140" i="1"/>
  <c r="AX140" i="1"/>
  <c r="BF140" i="1"/>
  <c r="BK140" i="1"/>
  <c r="AI140" i="1"/>
  <c r="AQ140" i="1"/>
  <c r="AY140" i="1"/>
  <c r="BG140" i="1"/>
  <c r="BL140" i="1"/>
  <c r="AJ140" i="1"/>
  <c r="AR140" i="1"/>
  <c r="AZ140" i="1"/>
  <c r="BH140" i="1"/>
  <c r="BM140" i="1"/>
  <c r="AL136" i="1"/>
  <c r="AT136" i="1"/>
  <c r="BB136" i="1"/>
  <c r="BJ136" i="1"/>
  <c r="AE136" i="1"/>
  <c r="AM136" i="1"/>
  <c r="AU136" i="1"/>
  <c r="BC136" i="1"/>
  <c r="AF136" i="1"/>
  <c r="AN136" i="1"/>
  <c r="AV136" i="1"/>
  <c r="BD136" i="1"/>
  <c r="AG136" i="1"/>
  <c r="AO136" i="1"/>
  <c r="AW136" i="1"/>
  <c r="BE136" i="1"/>
  <c r="AH136" i="1"/>
  <c r="AP136" i="1"/>
  <c r="AX136" i="1"/>
  <c r="BF136" i="1"/>
  <c r="BK136" i="1"/>
  <c r="AI136" i="1"/>
  <c r="AQ136" i="1"/>
  <c r="AY136" i="1"/>
  <c r="BG136" i="1"/>
  <c r="BL136" i="1"/>
  <c r="AJ136" i="1"/>
  <c r="AR136" i="1"/>
  <c r="AZ136" i="1"/>
  <c r="BH136" i="1"/>
  <c r="BM136" i="1"/>
  <c r="AK136" i="1"/>
  <c r="AS136" i="1"/>
  <c r="BA136" i="1"/>
  <c r="BI136" i="1"/>
  <c r="BN136" i="1"/>
  <c r="AL132" i="1"/>
  <c r="AT132" i="1"/>
  <c r="BB132" i="1"/>
  <c r="BJ132" i="1"/>
  <c r="AE132" i="1"/>
  <c r="AM132" i="1"/>
  <c r="AU132" i="1"/>
  <c r="BC132" i="1"/>
  <c r="AF132" i="1"/>
  <c r="AN132" i="1"/>
  <c r="AV132" i="1"/>
  <c r="BD132" i="1"/>
  <c r="AG132" i="1"/>
  <c r="AO132" i="1"/>
  <c r="AW132" i="1"/>
  <c r="BE132" i="1"/>
  <c r="AH132" i="1"/>
  <c r="AP132" i="1"/>
  <c r="AX132" i="1"/>
  <c r="BF132" i="1"/>
  <c r="BK132" i="1"/>
  <c r="AI132" i="1"/>
  <c r="AQ132" i="1"/>
  <c r="AY132" i="1"/>
  <c r="BG132" i="1"/>
  <c r="BL132" i="1"/>
  <c r="AJ132" i="1"/>
  <c r="AR132" i="1"/>
  <c r="AZ132" i="1"/>
  <c r="BH132" i="1"/>
  <c r="BM132" i="1"/>
  <c r="AK132" i="1"/>
  <c r="AS132" i="1"/>
  <c r="BA132" i="1"/>
  <c r="BI132" i="1"/>
  <c r="BN132" i="1"/>
  <c r="AF128" i="1"/>
  <c r="AN128" i="1"/>
  <c r="AV128" i="1"/>
  <c r="BD128" i="1"/>
  <c r="AG128" i="1"/>
  <c r="AO128" i="1"/>
  <c r="AW128" i="1"/>
  <c r="BE128" i="1"/>
  <c r="AH128" i="1"/>
  <c r="AP128" i="1"/>
  <c r="AX128" i="1"/>
  <c r="BF128" i="1"/>
  <c r="BK128" i="1"/>
  <c r="AI128" i="1"/>
  <c r="AQ128" i="1"/>
  <c r="AY128" i="1"/>
  <c r="BG128" i="1"/>
  <c r="BL128" i="1"/>
  <c r="AJ128" i="1"/>
  <c r="AR128" i="1"/>
  <c r="AZ128" i="1"/>
  <c r="BH128" i="1"/>
  <c r="BM128" i="1"/>
  <c r="AK128" i="1"/>
  <c r="AS128" i="1"/>
  <c r="BA128" i="1"/>
  <c r="BI128" i="1"/>
  <c r="BN128" i="1"/>
  <c r="AL128" i="1"/>
  <c r="AT128" i="1"/>
  <c r="BB128" i="1"/>
  <c r="BJ128" i="1"/>
  <c r="AE128" i="1"/>
  <c r="AM128" i="1"/>
  <c r="AU128" i="1"/>
  <c r="BC128" i="1"/>
  <c r="AF116" i="1"/>
  <c r="AN116" i="1"/>
  <c r="AV116" i="1"/>
  <c r="BD116" i="1"/>
  <c r="AG116" i="1"/>
  <c r="AO116" i="1"/>
  <c r="AW116" i="1"/>
  <c r="BE116" i="1"/>
  <c r="AH116" i="1"/>
  <c r="AP116" i="1"/>
  <c r="AX116" i="1"/>
  <c r="BF116" i="1"/>
  <c r="BK116" i="1"/>
  <c r="AI116" i="1"/>
  <c r="AQ116" i="1"/>
  <c r="AY116" i="1"/>
  <c r="BG116" i="1"/>
  <c r="BL116" i="1"/>
  <c r="AJ116" i="1"/>
  <c r="AR116" i="1"/>
  <c r="AZ116" i="1"/>
  <c r="BH116" i="1"/>
  <c r="BM116" i="1"/>
  <c r="AK116" i="1"/>
  <c r="AS116" i="1"/>
  <c r="BA116" i="1"/>
  <c r="BI116" i="1"/>
  <c r="BN116" i="1"/>
  <c r="AL116" i="1"/>
  <c r="AT116" i="1"/>
  <c r="BB116" i="1"/>
  <c r="BJ116" i="1"/>
  <c r="AE116" i="1"/>
  <c r="AM116" i="1"/>
  <c r="AU116" i="1"/>
  <c r="BC116" i="1"/>
  <c r="AF104" i="1"/>
  <c r="AN104" i="1"/>
  <c r="AV104" i="1"/>
  <c r="BD104" i="1"/>
  <c r="AG104" i="1"/>
  <c r="AO104" i="1"/>
  <c r="AW104" i="1"/>
  <c r="BE104" i="1"/>
  <c r="AI104" i="1"/>
  <c r="AQ104" i="1"/>
  <c r="AY104" i="1"/>
  <c r="BG104" i="1"/>
  <c r="BL104" i="1"/>
  <c r="AJ104" i="1"/>
  <c r="AR104" i="1"/>
  <c r="AZ104" i="1"/>
  <c r="BH104" i="1"/>
  <c r="BM104" i="1"/>
  <c r="AK104" i="1"/>
  <c r="AS104" i="1"/>
  <c r="BA104" i="1"/>
  <c r="BI104" i="1"/>
  <c r="BN104" i="1"/>
  <c r="AL104" i="1"/>
  <c r="AT104" i="1"/>
  <c r="BB104" i="1"/>
  <c r="BJ104" i="1"/>
  <c r="AX104" i="1"/>
  <c r="BC104" i="1"/>
  <c r="BF104" i="1"/>
  <c r="AE104" i="1"/>
  <c r="AH104" i="1"/>
  <c r="BK104" i="1"/>
  <c r="AP104" i="1"/>
  <c r="AU104" i="1"/>
  <c r="AM104" i="1"/>
  <c r="AG99" i="1"/>
  <c r="AO99" i="1"/>
  <c r="AW99" i="1"/>
  <c r="BE99" i="1"/>
  <c r="AH99" i="1"/>
  <c r="AP99" i="1"/>
  <c r="AX99" i="1"/>
  <c r="BF99" i="1"/>
  <c r="BK99" i="1"/>
  <c r="AI99" i="1"/>
  <c r="AQ99" i="1"/>
  <c r="AY99" i="1"/>
  <c r="BG99" i="1"/>
  <c r="BL99" i="1"/>
  <c r="AK99" i="1"/>
  <c r="AS99" i="1"/>
  <c r="BA99" i="1"/>
  <c r="BI99" i="1"/>
  <c r="BN99" i="1"/>
  <c r="AL99" i="1"/>
  <c r="AT99" i="1"/>
  <c r="BB99" i="1"/>
  <c r="BJ99" i="1"/>
  <c r="AE99" i="1"/>
  <c r="AM99" i="1"/>
  <c r="AU99" i="1"/>
  <c r="BC99" i="1"/>
  <c r="AF99" i="1"/>
  <c r="AN99" i="1"/>
  <c r="AV99" i="1"/>
  <c r="BD99" i="1"/>
  <c r="AJ99" i="1"/>
  <c r="AR99" i="1"/>
  <c r="AZ99" i="1"/>
  <c r="BM99" i="1"/>
  <c r="BH99" i="1"/>
  <c r="AI96" i="1"/>
  <c r="AQ96" i="1"/>
  <c r="AY96" i="1"/>
  <c r="BG96" i="1"/>
  <c r="BL96" i="1"/>
  <c r="AJ96" i="1"/>
  <c r="AR96" i="1"/>
  <c r="AZ96" i="1"/>
  <c r="BH96" i="1"/>
  <c r="BM96" i="1"/>
  <c r="AK96" i="1"/>
  <c r="AS96" i="1"/>
  <c r="BA96" i="1"/>
  <c r="BI96" i="1"/>
  <c r="BN96" i="1"/>
  <c r="AL96" i="1"/>
  <c r="AT96" i="1"/>
  <c r="BB96" i="1"/>
  <c r="BJ96" i="1"/>
  <c r="AE96" i="1"/>
  <c r="AM96" i="1"/>
  <c r="AU96" i="1"/>
  <c r="BC96" i="1"/>
  <c r="AF96" i="1"/>
  <c r="AN96" i="1"/>
  <c r="AV96" i="1"/>
  <c r="BD96" i="1"/>
  <c r="AG96" i="1"/>
  <c r="AO96" i="1"/>
  <c r="AW96" i="1"/>
  <c r="BE96" i="1"/>
  <c r="AH96" i="1"/>
  <c r="AP96" i="1"/>
  <c r="AX96" i="1"/>
  <c r="BF96" i="1"/>
  <c r="BK96" i="1"/>
  <c r="AK81" i="1"/>
  <c r="AS81" i="1"/>
  <c r="AE81" i="1"/>
  <c r="AN81" i="1"/>
  <c r="AW81" i="1"/>
  <c r="BE81" i="1"/>
  <c r="AG81" i="1"/>
  <c r="AP81" i="1"/>
  <c r="AY81" i="1"/>
  <c r="BG81" i="1"/>
  <c r="BL81" i="1"/>
  <c r="AH81" i="1"/>
  <c r="AQ81" i="1"/>
  <c r="AZ81" i="1"/>
  <c r="BH81" i="1"/>
  <c r="BM81" i="1"/>
  <c r="AI81" i="1"/>
  <c r="AR81" i="1"/>
  <c r="BA81" i="1"/>
  <c r="BI81" i="1"/>
  <c r="BN81" i="1"/>
  <c r="AJ81" i="1"/>
  <c r="AT81" i="1"/>
  <c r="BB81" i="1"/>
  <c r="BJ81" i="1"/>
  <c r="AL81" i="1"/>
  <c r="AU81" i="1"/>
  <c r="BC81" i="1"/>
  <c r="AM81" i="1"/>
  <c r="AV81" i="1"/>
  <c r="BD81" i="1"/>
  <c r="AF81" i="1"/>
  <c r="AO81" i="1"/>
  <c r="AX81" i="1"/>
  <c r="BF81" i="1"/>
  <c r="BK81" i="1"/>
  <c r="AL77" i="1"/>
  <c r="AT77" i="1"/>
  <c r="BB77" i="1"/>
  <c r="BJ77" i="1"/>
  <c r="AE77" i="1"/>
  <c r="AM77" i="1"/>
  <c r="AU77" i="1"/>
  <c r="BC77" i="1"/>
  <c r="AF77" i="1"/>
  <c r="AN77" i="1"/>
  <c r="AV77" i="1"/>
  <c r="BD77" i="1"/>
  <c r="AG77" i="1"/>
  <c r="AO77" i="1"/>
  <c r="AW77" i="1"/>
  <c r="BE77" i="1"/>
  <c r="AH77" i="1"/>
  <c r="AP77" i="1"/>
  <c r="AX77" i="1"/>
  <c r="BF77" i="1"/>
  <c r="BK77" i="1"/>
  <c r="AJ77" i="1"/>
  <c r="AR77" i="1"/>
  <c r="AZ77" i="1"/>
  <c r="BH77" i="1"/>
  <c r="BM77" i="1"/>
  <c r="AK77" i="1"/>
  <c r="AS77" i="1"/>
  <c r="BA77" i="1"/>
  <c r="BI77" i="1"/>
  <c r="BN77" i="1"/>
  <c r="BG77" i="1"/>
  <c r="AI77" i="1"/>
  <c r="AQ77" i="1"/>
  <c r="AY77" i="1"/>
  <c r="BL77" i="1"/>
  <c r="AG74" i="1"/>
  <c r="AO74" i="1"/>
  <c r="AW74" i="1"/>
  <c r="BE74" i="1"/>
  <c r="AH74" i="1"/>
  <c r="AP74" i="1"/>
  <c r="AX74" i="1"/>
  <c r="BF74" i="1"/>
  <c r="BK74" i="1"/>
  <c r="AI74" i="1"/>
  <c r="AQ74" i="1"/>
  <c r="AY74" i="1"/>
  <c r="BG74" i="1"/>
  <c r="BL74" i="1"/>
  <c r="AJ74" i="1"/>
  <c r="AR74" i="1"/>
  <c r="AZ74" i="1"/>
  <c r="BH74" i="1"/>
  <c r="BM74" i="1"/>
  <c r="AK74" i="1"/>
  <c r="AS74" i="1"/>
  <c r="BA74" i="1"/>
  <c r="BI74" i="1"/>
  <c r="BN74" i="1"/>
  <c r="AE74" i="1"/>
  <c r="AM74" i="1"/>
  <c r="AU74" i="1"/>
  <c r="BC74" i="1"/>
  <c r="AF74" i="1"/>
  <c r="AN74" i="1"/>
  <c r="AV74" i="1"/>
  <c r="BD74" i="1"/>
  <c r="AL74" i="1"/>
  <c r="BB74" i="1"/>
  <c r="BJ74" i="1"/>
  <c r="AT74" i="1"/>
  <c r="AJ67" i="1"/>
  <c r="AR67" i="1"/>
  <c r="AZ67" i="1"/>
  <c r="BH67" i="1"/>
  <c r="BM67" i="1"/>
  <c r="AK67" i="1"/>
  <c r="AS67" i="1"/>
  <c r="BA67" i="1"/>
  <c r="BI67" i="1"/>
  <c r="BN67" i="1"/>
  <c r="AL67" i="1"/>
  <c r="AT67" i="1"/>
  <c r="BB67" i="1"/>
  <c r="BJ67" i="1"/>
  <c r="AE67" i="1"/>
  <c r="AM67" i="1"/>
  <c r="AU67" i="1"/>
  <c r="BC67" i="1"/>
  <c r="AF67" i="1"/>
  <c r="AN67" i="1"/>
  <c r="AV67" i="1"/>
  <c r="BD67" i="1"/>
  <c r="AH67" i="1"/>
  <c r="AP67" i="1"/>
  <c r="AX67" i="1"/>
  <c r="BF67" i="1"/>
  <c r="BK67" i="1"/>
  <c r="AI67" i="1"/>
  <c r="AQ67" i="1"/>
  <c r="AY67" i="1"/>
  <c r="BG67" i="1"/>
  <c r="BL67" i="1"/>
  <c r="AG67" i="1"/>
  <c r="AO67" i="1"/>
  <c r="AW67" i="1"/>
  <c r="BE67" i="1"/>
  <c r="AE53" i="1"/>
  <c r="AM53" i="1"/>
  <c r="AU53" i="1"/>
  <c r="BC53" i="1"/>
  <c r="AF53" i="1"/>
  <c r="AN53" i="1"/>
  <c r="AV53" i="1"/>
  <c r="BD53" i="1"/>
  <c r="AG53" i="1"/>
  <c r="AO53" i="1"/>
  <c r="AW53" i="1"/>
  <c r="BE53" i="1"/>
  <c r="AH53" i="1"/>
  <c r="AP53" i="1"/>
  <c r="AX53" i="1"/>
  <c r="BF53" i="1"/>
  <c r="BK53" i="1"/>
  <c r="AI53" i="1"/>
  <c r="AQ53" i="1"/>
  <c r="AY53" i="1"/>
  <c r="BG53" i="1"/>
  <c r="BL53" i="1"/>
  <c r="AJ53" i="1"/>
  <c r="AR53" i="1"/>
  <c r="AZ53" i="1"/>
  <c r="BH53" i="1"/>
  <c r="BM53" i="1"/>
  <c r="AK53" i="1"/>
  <c r="AS53" i="1"/>
  <c r="BA53" i="1"/>
  <c r="BI53" i="1"/>
  <c r="BN53" i="1"/>
  <c r="AL53" i="1"/>
  <c r="AT53" i="1"/>
  <c r="BB53" i="1"/>
  <c r="BJ53" i="1"/>
  <c r="AJ50" i="1"/>
  <c r="AR50" i="1"/>
  <c r="AZ50" i="1"/>
  <c r="BH50" i="1"/>
  <c r="BM50" i="1"/>
  <c r="AK50" i="1"/>
  <c r="AS50" i="1"/>
  <c r="BA50" i="1"/>
  <c r="BI50" i="1"/>
  <c r="BN50" i="1"/>
  <c r="AL50" i="1"/>
  <c r="AT50" i="1"/>
  <c r="BB50" i="1"/>
  <c r="BJ50" i="1"/>
  <c r="AE50" i="1"/>
  <c r="AM50" i="1"/>
  <c r="AU50" i="1"/>
  <c r="BC50" i="1"/>
  <c r="AF50" i="1"/>
  <c r="AN50" i="1"/>
  <c r="AV50" i="1"/>
  <c r="BD50" i="1"/>
  <c r="AG50" i="1"/>
  <c r="AO50" i="1"/>
  <c r="AW50" i="1"/>
  <c r="BE50" i="1"/>
  <c r="AH50" i="1"/>
  <c r="AP50" i="1"/>
  <c r="AX50" i="1"/>
  <c r="BF50" i="1"/>
  <c r="BK50" i="1"/>
  <c r="AI50" i="1"/>
  <c r="AQ50" i="1"/>
  <c r="AY50" i="1"/>
  <c r="BG50" i="1"/>
  <c r="BL50" i="1"/>
  <c r="AF44" i="1"/>
  <c r="AN44" i="1"/>
  <c r="AV44" i="1"/>
  <c r="BD44" i="1"/>
  <c r="AG44" i="1"/>
  <c r="AO44" i="1"/>
  <c r="AW44" i="1"/>
  <c r="BE44" i="1"/>
  <c r="AH44" i="1"/>
  <c r="AP44" i="1"/>
  <c r="AX44" i="1"/>
  <c r="BF44" i="1"/>
  <c r="BK44" i="1"/>
  <c r="AI44" i="1"/>
  <c r="AQ44" i="1"/>
  <c r="AY44" i="1"/>
  <c r="BG44" i="1"/>
  <c r="BL44" i="1"/>
  <c r="AJ44" i="1"/>
  <c r="AR44" i="1"/>
  <c r="AZ44" i="1"/>
  <c r="BH44" i="1"/>
  <c r="BM44" i="1"/>
  <c r="AK44" i="1"/>
  <c r="AS44" i="1"/>
  <c r="BA44" i="1"/>
  <c r="BI44" i="1"/>
  <c r="BN44" i="1"/>
  <c r="AL44" i="1"/>
  <c r="AT44" i="1"/>
  <c r="BB44" i="1"/>
  <c r="BJ44" i="1"/>
  <c r="AE44" i="1"/>
  <c r="AM44" i="1"/>
  <c r="AU44" i="1"/>
  <c r="BC44" i="1"/>
  <c r="AJ40" i="1"/>
  <c r="AR40" i="1"/>
  <c r="AZ40" i="1"/>
  <c r="BH40" i="1"/>
  <c r="BM40" i="1"/>
  <c r="AK40" i="1"/>
  <c r="AS40" i="1"/>
  <c r="BA40" i="1"/>
  <c r="BI40" i="1"/>
  <c r="BN40" i="1"/>
  <c r="AL40" i="1"/>
  <c r="AT40" i="1"/>
  <c r="BB40" i="1"/>
  <c r="BJ40" i="1"/>
  <c r="AE40" i="1"/>
  <c r="AM40" i="1"/>
  <c r="AU40" i="1"/>
  <c r="BC40" i="1"/>
  <c r="AF40" i="1"/>
  <c r="AN40" i="1"/>
  <c r="AV40" i="1"/>
  <c r="BD40" i="1"/>
  <c r="AG40" i="1"/>
  <c r="AO40" i="1"/>
  <c r="AW40" i="1"/>
  <c r="BE40" i="1"/>
  <c r="AH40" i="1"/>
  <c r="AP40" i="1"/>
  <c r="AX40" i="1"/>
  <c r="BF40" i="1"/>
  <c r="BK40" i="1"/>
  <c r="AI40" i="1"/>
  <c r="AQ40" i="1"/>
  <c r="AY40" i="1"/>
  <c r="BG40" i="1"/>
  <c r="BL40" i="1"/>
  <c r="AE17" i="1"/>
  <c r="AM17" i="1"/>
  <c r="AU17" i="1"/>
  <c r="BC17" i="1"/>
  <c r="AF17" i="1"/>
  <c r="AN17" i="1"/>
  <c r="AV17" i="1"/>
  <c r="BD17" i="1"/>
  <c r="AG17" i="1"/>
  <c r="AO17" i="1"/>
  <c r="AW17" i="1"/>
  <c r="BE17" i="1"/>
  <c r="AH17" i="1"/>
  <c r="AP17" i="1"/>
  <c r="AX17" i="1"/>
  <c r="BF17" i="1"/>
  <c r="BK17" i="1"/>
  <c r="AI17" i="1"/>
  <c r="AQ17" i="1"/>
  <c r="AY17" i="1"/>
  <c r="BG17" i="1"/>
  <c r="BL17" i="1"/>
  <c r="AJ17" i="1"/>
  <c r="AR17" i="1"/>
  <c r="AZ17" i="1"/>
  <c r="BH17" i="1"/>
  <c r="BM17" i="1"/>
  <c r="AK17" i="1"/>
  <c r="AS17" i="1"/>
  <c r="BA17" i="1"/>
  <c r="BI17" i="1"/>
  <c r="BN17" i="1"/>
  <c r="AL17" i="1"/>
  <c r="AT17" i="1"/>
  <c r="BB17" i="1"/>
  <c r="BJ17" i="1"/>
  <c r="AG11" i="1"/>
  <c r="AO11" i="1"/>
  <c r="AW11" i="1"/>
  <c r="BE11" i="1"/>
  <c r="AH11" i="1"/>
  <c r="AP11" i="1"/>
  <c r="AX11" i="1"/>
  <c r="BF11" i="1"/>
  <c r="BK11" i="1"/>
  <c r="AI11" i="1"/>
  <c r="AQ11" i="1"/>
  <c r="AY11" i="1"/>
  <c r="BG11" i="1"/>
  <c r="BL11" i="1"/>
  <c r="AJ11" i="1"/>
  <c r="AR11" i="1"/>
  <c r="AZ11" i="1"/>
  <c r="BH11" i="1"/>
  <c r="BM11" i="1"/>
  <c r="AK11" i="1"/>
  <c r="AS11" i="1"/>
  <c r="BA11" i="1"/>
  <c r="BI11" i="1"/>
  <c r="BN11" i="1"/>
  <c r="AL11" i="1"/>
  <c r="AT11" i="1"/>
  <c r="BB11" i="1"/>
  <c r="BJ11" i="1"/>
  <c r="AE11" i="1"/>
  <c r="AM11" i="1"/>
  <c r="AU11" i="1"/>
  <c r="BC11" i="1"/>
  <c r="AF11" i="1"/>
  <c r="AN11" i="1"/>
  <c r="AV11" i="1"/>
  <c r="BD11" i="1"/>
  <c r="AH8" i="1"/>
  <c r="AP8" i="1"/>
  <c r="AX8" i="1"/>
  <c r="BF8" i="1"/>
  <c r="BK8" i="1"/>
  <c r="AI8" i="1"/>
  <c r="AQ8" i="1"/>
  <c r="AY8" i="1"/>
  <c r="BG8" i="1"/>
  <c r="BL8" i="1"/>
  <c r="AJ8" i="1"/>
  <c r="AR8" i="1"/>
  <c r="AZ8" i="1"/>
  <c r="BH8" i="1"/>
  <c r="BM8" i="1"/>
  <c r="AK8" i="1"/>
  <c r="AS8" i="1"/>
  <c r="BA8" i="1"/>
  <c r="BI8" i="1"/>
  <c r="BN8" i="1"/>
  <c r="AL8" i="1"/>
  <c r="AT8" i="1"/>
  <c r="BB8" i="1"/>
  <c r="BJ8" i="1"/>
  <c r="AE8" i="1"/>
  <c r="AM8" i="1"/>
  <c r="AU8" i="1"/>
  <c r="BC8" i="1"/>
  <c r="AF8" i="1"/>
  <c r="AN8" i="1"/>
  <c r="AV8" i="1"/>
  <c r="BD8" i="1"/>
  <c r="AG8" i="1"/>
  <c r="AO8" i="1"/>
  <c r="AW8" i="1"/>
  <c r="BE8" i="1"/>
  <c r="AG476" i="1"/>
  <c r="AO476" i="1"/>
  <c r="AW476" i="1"/>
  <c r="BE476" i="1"/>
  <c r="AH476" i="1"/>
  <c r="AP476" i="1"/>
  <c r="AX476" i="1"/>
  <c r="BF476" i="1"/>
  <c r="BK476" i="1"/>
  <c r="AI476" i="1"/>
  <c r="AQ476" i="1"/>
  <c r="AY476" i="1"/>
  <c r="BG476" i="1"/>
  <c r="BL476" i="1"/>
  <c r="AJ476" i="1"/>
  <c r="AR476" i="1"/>
  <c r="AZ476" i="1"/>
  <c r="BH476" i="1"/>
  <c r="BM476" i="1"/>
  <c r="AL476" i="1"/>
  <c r="AT476" i="1"/>
  <c r="BB476" i="1"/>
  <c r="BJ476" i="1"/>
  <c r="AE476" i="1"/>
  <c r="AM476" i="1"/>
  <c r="AU476" i="1"/>
  <c r="BC476" i="1"/>
  <c r="BA476" i="1"/>
  <c r="BD476" i="1"/>
  <c r="BI476" i="1"/>
  <c r="AF476" i="1"/>
  <c r="AK476" i="1"/>
  <c r="BN476" i="1"/>
  <c r="AN476" i="1"/>
  <c r="AS476" i="1"/>
  <c r="AV476" i="1"/>
  <c r="AI469" i="1"/>
  <c r="AQ469" i="1"/>
  <c r="AY469" i="1"/>
  <c r="BG469" i="1"/>
  <c r="BL469" i="1"/>
  <c r="AJ469" i="1"/>
  <c r="AR469" i="1"/>
  <c r="AZ469" i="1"/>
  <c r="BH469" i="1"/>
  <c r="BM469" i="1"/>
  <c r="AK469" i="1"/>
  <c r="AS469" i="1"/>
  <c r="BA469" i="1"/>
  <c r="BI469" i="1"/>
  <c r="BN469" i="1"/>
  <c r="AL469" i="1"/>
  <c r="AT469" i="1"/>
  <c r="BB469" i="1"/>
  <c r="BJ469" i="1"/>
  <c r="AF469" i="1"/>
  <c r="AN469" i="1"/>
  <c r="AV469" i="1"/>
  <c r="BD469" i="1"/>
  <c r="AG469" i="1"/>
  <c r="AO469" i="1"/>
  <c r="AW469" i="1"/>
  <c r="BE469" i="1"/>
  <c r="AE469" i="1"/>
  <c r="AH469" i="1"/>
  <c r="BK469" i="1"/>
  <c r="AM469" i="1"/>
  <c r="AP469" i="1"/>
  <c r="AU469" i="1"/>
  <c r="AX469" i="1"/>
  <c r="BC469" i="1"/>
  <c r="BF469" i="1"/>
  <c r="AE458" i="1"/>
  <c r="AM458" i="1"/>
  <c r="AU458" i="1"/>
  <c r="BC458" i="1"/>
  <c r="AF458" i="1"/>
  <c r="AN458" i="1"/>
  <c r="AV458" i="1"/>
  <c r="BD458" i="1"/>
  <c r="AG458" i="1"/>
  <c r="AO458" i="1"/>
  <c r="AW458" i="1"/>
  <c r="BE458" i="1"/>
  <c r="AH458" i="1"/>
  <c r="AP458" i="1"/>
  <c r="AX458" i="1"/>
  <c r="BF458" i="1"/>
  <c r="BK458" i="1"/>
  <c r="AI458" i="1"/>
  <c r="AQ458" i="1"/>
  <c r="AY458" i="1"/>
  <c r="BG458" i="1"/>
  <c r="BL458" i="1"/>
  <c r="AJ458" i="1"/>
  <c r="AR458" i="1"/>
  <c r="AZ458" i="1"/>
  <c r="BH458" i="1"/>
  <c r="BM458" i="1"/>
  <c r="AK458" i="1"/>
  <c r="AS458" i="1"/>
  <c r="BA458" i="1"/>
  <c r="BI458" i="1"/>
  <c r="BN458" i="1"/>
  <c r="AL458" i="1"/>
  <c r="AT458" i="1"/>
  <c r="BB458" i="1"/>
  <c r="BJ458" i="1"/>
  <c r="AG453" i="1"/>
  <c r="AO453" i="1"/>
  <c r="AW453" i="1"/>
  <c r="BE453" i="1"/>
  <c r="AH453" i="1"/>
  <c r="AP453" i="1"/>
  <c r="AX453" i="1"/>
  <c r="BF453" i="1"/>
  <c r="BK453" i="1"/>
  <c r="AI453" i="1"/>
  <c r="AQ453" i="1"/>
  <c r="AY453" i="1"/>
  <c r="BG453" i="1"/>
  <c r="BL453" i="1"/>
  <c r="AJ453" i="1"/>
  <c r="AR453" i="1"/>
  <c r="AZ453" i="1"/>
  <c r="BH453" i="1"/>
  <c r="BM453" i="1"/>
  <c r="AK453" i="1"/>
  <c r="AS453" i="1"/>
  <c r="BA453" i="1"/>
  <c r="BI453" i="1"/>
  <c r="BN453" i="1"/>
  <c r="AL453" i="1"/>
  <c r="AT453" i="1"/>
  <c r="BB453" i="1"/>
  <c r="BJ453" i="1"/>
  <c r="AE453" i="1"/>
  <c r="AM453" i="1"/>
  <c r="AU453" i="1"/>
  <c r="BC453" i="1"/>
  <c r="AF453" i="1"/>
  <c r="AN453" i="1"/>
  <c r="AV453" i="1"/>
  <c r="BD453" i="1"/>
  <c r="AK444" i="1"/>
  <c r="AS444" i="1"/>
  <c r="BA444" i="1"/>
  <c r="BI444" i="1"/>
  <c r="BN444" i="1"/>
  <c r="AL444" i="1"/>
  <c r="AT444" i="1"/>
  <c r="BB444" i="1"/>
  <c r="BJ444" i="1"/>
  <c r="AE444" i="1"/>
  <c r="AM444" i="1"/>
  <c r="AU444" i="1"/>
  <c r="BC444" i="1"/>
  <c r="AF444" i="1"/>
  <c r="AN444" i="1"/>
  <c r="AV444" i="1"/>
  <c r="BD444" i="1"/>
  <c r="AG444" i="1"/>
  <c r="AO444" i="1"/>
  <c r="AW444" i="1"/>
  <c r="BE444" i="1"/>
  <c r="AH444" i="1"/>
  <c r="AP444" i="1"/>
  <c r="AX444" i="1"/>
  <c r="BF444" i="1"/>
  <c r="BK444" i="1"/>
  <c r="AI444" i="1"/>
  <c r="AQ444" i="1"/>
  <c r="AY444" i="1"/>
  <c r="BG444" i="1"/>
  <c r="BL444" i="1"/>
  <c r="AJ444" i="1"/>
  <c r="AR444" i="1"/>
  <c r="AZ444" i="1"/>
  <c r="BH444" i="1"/>
  <c r="BM444" i="1"/>
  <c r="AE436" i="1"/>
  <c r="AM436" i="1"/>
  <c r="AU436" i="1"/>
  <c r="BC436" i="1"/>
  <c r="AF436" i="1"/>
  <c r="AN436" i="1"/>
  <c r="AV436" i="1"/>
  <c r="BD436" i="1"/>
  <c r="AG436" i="1"/>
  <c r="AO436" i="1"/>
  <c r="AW436" i="1"/>
  <c r="BE436" i="1"/>
  <c r="AH436" i="1"/>
  <c r="AP436" i="1"/>
  <c r="AX436" i="1"/>
  <c r="BF436" i="1"/>
  <c r="BK436" i="1"/>
  <c r="AI436" i="1"/>
  <c r="AQ436" i="1"/>
  <c r="AY436" i="1"/>
  <c r="BG436" i="1"/>
  <c r="BL436" i="1"/>
  <c r="AJ436" i="1"/>
  <c r="AR436" i="1"/>
  <c r="AZ436" i="1"/>
  <c r="BH436" i="1"/>
  <c r="BM436" i="1"/>
  <c r="AK436" i="1"/>
  <c r="AS436" i="1"/>
  <c r="BA436" i="1"/>
  <c r="BI436" i="1"/>
  <c r="BN436" i="1"/>
  <c r="AL436" i="1"/>
  <c r="AT436" i="1"/>
  <c r="BB436" i="1"/>
  <c r="BJ436" i="1"/>
  <c r="AG428" i="1"/>
  <c r="AO428" i="1"/>
  <c r="AW428" i="1"/>
  <c r="BE428" i="1"/>
  <c r="AH428" i="1"/>
  <c r="AP428" i="1"/>
  <c r="AX428" i="1"/>
  <c r="BF428" i="1"/>
  <c r="BK428" i="1"/>
  <c r="AI428" i="1"/>
  <c r="AQ428" i="1"/>
  <c r="AY428" i="1"/>
  <c r="BG428" i="1"/>
  <c r="BL428" i="1"/>
  <c r="AJ428" i="1"/>
  <c r="AR428" i="1"/>
  <c r="AZ428" i="1"/>
  <c r="BH428" i="1"/>
  <c r="BM428" i="1"/>
  <c r="AK428" i="1"/>
  <c r="AS428" i="1"/>
  <c r="BA428" i="1"/>
  <c r="BI428" i="1"/>
  <c r="BN428" i="1"/>
  <c r="AL428" i="1"/>
  <c r="AT428" i="1"/>
  <c r="BB428" i="1"/>
  <c r="BJ428" i="1"/>
  <c r="AE428" i="1"/>
  <c r="AM428" i="1"/>
  <c r="AU428" i="1"/>
  <c r="BC428" i="1"/>
  <c r="AF428" i="1"/>
  <c r="AN428" i="1"/>
  <c r="AV428" i="1"/>
  <c r="BD428" i="1"/>
  <c r="AI420" i="1"/>
  <c r="AQ420" i="1"/>
  <c r="AY420" i="1"/>
  <c r="BG420" i="1"/>
  <c r="BL420" i="1"/>
  <c r="AJ420" i="1"/>
  <c r="AR420" i="1"/>
  <c r="AZ420" i="1"/>
  <c r="BH420" i="1"/>
  <c r="BM420" i="1"/>
  <c r="AK420" i="1"/>
  <c r="AS420" i="1"/>
  <c r="BA420" i="1"/>
  <c r="BI420" i="1"/>
  <c r="BN420" i="1"/>
  <c r="AL420" i="1"/>
  <c r="AT420" i="1"/>
  <c r="BB420" i="1"/>
  <c r="BJ420" i="1"/>
  <c r="AE420" i="1"/>
  <c r="AM420" i="1"/>
  <c r="AU420" i="1"/>
  <c r="BC420" i="1"/>
  <c r="AF420" i="1"/>
  <c r="AN420" i="1"/>
  <c r="AV420" i="1"/>
  <c r="BD420" i="1"/>
  <c r="AG420" i="1"/>
  <c r="AO420" i="1"/>
  <c r="AW420" i="1"/>
  <c r="BE420" i="1"/>
  <c r="AH420" i="1"/>
  <c r="AP420" i="1"/>
  <c r="AX420" i="1"/>
  <c r="BF420" i="1"/>
  <c r="BK420" i="1"/>
  <c r="AI412" i="1"/>
  <c r="AQ412" i="1"/>
  <c r="AY412" i="1"/>
  <c r="BG412" i="1"/>
  <c r="BL412" i="1"/>
  <c r="AJ412" i="1"/>
  <c r="AR412" i="1"/>
  <c r="AZ412" i="1"/>
  <c r="BH412" i="1"/>
  <c r="BM412" i="1"/>
  <c r="AK412" i="1"/>
  <c r="AS412" i="1"/>
  <c r="BA412" i="1"/>
  <c r="BI412" i="1"/>
  <c r="BN412" i="1"/>
  <c r="AL412" i="1"/>
  <c r="AT412" i="1"/>
  <c r="BB412" i="1"/>
  <c r="BJ412" i="1"/>
  <c r="AE412" i="1"/>
  <c r="AM412" i="1"/>
  <c r="AU412" i="1"/>
  <c r="BC412" i="1"/>
  <c r="AF412" i="1"/>
  <c r="AN412" i="1"/>
  <c r="AV412" i="1"/>
  <c r="BD412" i="1"/>
  <c r="AG412" i="1"/>
  <c r="AO412" i="1"/>
  <c r="AW412" i="1"/>
  <c r="BE412" i="1"/>
  <c r="AH412" i="1"/>
  <c r="AP412" i="1"/>
  <c r="AX412" i="1"/>
  <c r="BF412" i="1"/>
  <c r="BK412" i="1"/>
  <c r="AK405" i="1"/>
  <c r="AS405" i="1"/>
  <c r="BA405" i="1"/>
  <c r="BI405" i="1"/>
  <c r="BN405" i="1"/>
  <c r="AL405" i="1"/>
  <c r="AT405" i="1"/>
  <c r="BB405" i="1"/>
  <c r="BJ405" i="1"/>
  <c r="AE405" i="1"/>
  <c r="AM405" i="1"/>
  <c r="AU405" i="1"/>
  <c r="BC405" i="1"/>
  <c r="AF405" i="1"/>
  <c r="AN405" i="1"/>
  <c r="AV405" i="1"/>
  <c r="BD405" i="1"/>
  <c r="AG405" i="1"/>
  <c r="AO405" i="1"/>
  <c r="AW405" i="1"/>
  <c r="BE405" i="1"/>
  <c r="AH405" i="1"/>
  <c r="AP405" i="1"/>
  <c r="AX405" i="1"/>
  <c r="BF405" i="1"/>
  <c r="BK405" i="1"/>
  <c r="AI405" i="1"/>
  <c r="AQ405" i="1"/>
  <c r="AY405" i="1"/>
  <c r="BG405" i="1"/>
  <c r="BL405" i="1"/>
  <c r="AJ405" i="1"/>
  <c r="AR405" i="1"/>
  <c r="AZ405" i="1"/>
  <c r="BH405" i="1"/>
  <c r="BM405" i="1"/>
  <c r="AJ393" i="1"/>
  <c r="AR393" i="1"/>
  <c r="AZ393" i="1"/>
  <c r="BH393" i="1"/>
  <c r="BM393" i="1"/>
  <c r="AK393" i="1"/>
  <c r="AS393" i="1"/>
  <c r="BA393" i="1"/>
  <c r="BI393" i="1"/>
  <c r="BN393" i="1"/>
  <c r="AL393" i="1"/>
  <c r="AT393" i="1"/>
  <c r="BB393" i="1"/>
  <c r="BJ393" i="1"/>
  <c r="AE393" i="1"/>
  <c r="AM393" i="1"/>
  <c r="AU393" i="1"/>
  <c r="BC393" i="1"/>
  <c r="AF393" i="1"/>
  <c r="AN393" i="1"/>
  <c r="AV393" i="1"/>
  <c r="BD393" i="1"/>
  <c r="AG393" i="1"/>
  <c r="AO393" i="1"/>
  <c r="AW393" i="1"/>
  <c r="BE393" i="1"/>
  <c r="AH393" i="1"/>
  <c r="AP393" i="1"/>
  <c r="AX393" i="1"/>
  <c r="BF393" i="1"/>
  <c r="BK393" i="1"/>
  <c r="AI393" i="1"/>
  <c r="AQ393" i="1"/>
  <c r="AY393" i="1"/>
  <c r="BG393" i="1"/>
  <c r="BL393" i="1"/>
  <c r="AF387" i="1"/>
  <c r="AN387" i="1"/>
  <c r="AV387" i="1"/>
  <c r="BD387" i="1"/>
  <c r="AG387" i="1"/>
  <c r="AO387" i="1"/>
  <c r="AW387" i="1"/>
  <c r="BE387" i="1"/>
  <c r="AH387" i="1"/>
  <c r="AP387" i="1"/>
  <c r="AX387" i="1"/>
  <c r="BF387" i="1"/>
  <c r="BK387" i="1"/>
  <c r="AI387" i="1"/>
  <c r="AQ387" i="1"/>
  <c r="AY387" i="1"/>
  <c r="BG387" i="1"/>
  <c r="BL387" i="1"/>
  <c r="AJ387" i="1"/>
  <c r="AR387" i="1"/>
  <c r="AZ387" i="1"/>
  <c r="BH387" i="1"/>
  <c r="BM387" i="1"/>
  <c r="AK387" i="1"/>
  <c r="AS387" i="1"/>
  <c r="BA387" i="1"/>
  <c r="BI387" i="1"/>
  <c r="BN387" i="1"/>
  <c r="AL387" i="1"/>
  <c r="AT387" i="1"/>
  <c r="BB387" i="1"/>
  <c r="BJ387" i="1"/>
  <c r="AE387" i="1"/>
  <c r="AM387" i="1"/>
  <c r="AU387" i="1"/>
  <c r="BC387" i="1"/>
  <c r="AH385" i="1"/>
  <c r="AP385" i="1"/>
  <c r="AX385" i="1"/>
  <c r="BF385" i="1"/>
  <c r="BK385" i="1"/>
  <c r="AI385" i="1"/>
  <c r="AQ385" i="1"/>
  <c r="AY385" i="1"/>
  <c r="BG385" i="1"/>
  <c r="BL385" i="1"/>
  <c r="AJ385" i="1"/>
  <c r="AR385" i="1"/>
  <c r="AZ385" i="1"/>
  <c r="BH385" i="1"/>
  <c r="BM385" i="1"/>
  <c r="AK385" i="1"/>
  <c r="AS385" i="1"/>
  <c r="BA385" i="1"/>
  <c r="BI385" i="1"/>
  <c r="BN385" i="1"/>
  <c r="AL385" i="1"/>
  <c r="AT385" i="1"/>
  <c r="BB385" i="1"/>
  <c r="BJ385" i="1"/>
  <c r="AE385" i="1"/>
  <c r="AM385" i="1"/>
  <c r="AU385" i="1"/>
  <c r="BC385" i="1"/>
  <c r="AF385" i="1"/>
  <c r="AN385" i="1"/>
  <c r="AV385" i="1"/>
  <c r="BD385" i="1"/>
  <c r="AG385" i="1"/>
  <c r="AO385" i="1"/>
  <c r="AW385" i="1"/>
  <c r="BE385" i="1"/>
  <c r="AH379" i="1"/>
  <c r="AP379" i="1"/>
  <c r="AX379" i="1"/>
  <c r="BF379" i="1"/>
  <c r="BK379" i="1"/>
  <c r="AI379" i="1"/>
  <c r="AQ379" i="1"/>
  <c r="AY379" i="1"/>
  <c r="BG379" i="1"/>
  <c r="BL379" i="1"/>
  <c r="AJ379" i="1"/>
  <c r="AR379" i="1"/>
  <c r="AZ379" i="1"/>
  <c r="BH379" i="1"/>
  <c r="BM379" i="1"/>
  <c r="AK379" i="1"/>
  <c r="AS379" i="1"/>
  <c r="BA379" i="1"/>
  <c r="BI379" i="1"/>
  <c r="BN379" i="1"/>
  <c r="AL379" i="1"/>
  <c r="AT379" i="1"/>
  <c r="BB379" i="1"/>
  <c r="BJ379" i="1"/>
  <c r="AE379" i="1"/>
  <c r="AM379" i="1"/>
  <c r="AU379" i="1"/>
  <c r="BC379" i="1"/>
  <c r="AF379" i="1"/>
  <c r="AN379" i="1"/>
  <c r="AV379" i="1"/>
  <c r="BD379" i="1"/>
  <c r="AG379" i="1"/>
  <c r="AO379" i="1"/>
  <c r="AW379" i="1"/>
  <c r="BE379" i="1"/>
  <c r="AJ371" i="1"/>
  <c r="AR371" i="1"/>
  <c r="AZ371" i="1"/>
  <c r="BH371" i="1"/>
  <c r="BM371" i="1"/>
  <c r="AK371" i="1"/>
  <c r="AS371" i="1"/>
  <c r="BA371" i="1"/>
  <c r="BI371" i="1"/>
  <c r="BN371" i="1"/>
  <c r="AL371" i="1"/>
  <c r="AT371" i="1"/>
  <c r="BB371" i="1"/>
  <c r="BJ371" i="1"/>
  <c r="AE371" i="1"/>
  <c r="AM371" i="1"/>
  <c r="AU371" i="1"/>
  <c r="BC371" i="1"/>
  <c r="AF371" i="1"/>
  <c r="AN371" i="1"/>
  <c r="AV371" i="1"/>
  <c r="BD371" i="1"/>
  <c r="AG371" i="1"/>
  <c r="AO371" i="1"/>
  <c r="AW371" i="1"/>
  <c r="BE371" i="1"/>
  <c r="AH371" i="1"/>
  <c r="AP371" i="1"/>
  <c r="AX371" i="1"/>
  <c r="BF371" i="1"/>
  <c r="BK371" i="1"/>
  <c r="AI371" i="1"/>
  <c r="AQ371" i="1"/>
  <c r="AY371" i="1"/>
  <c r="BG371" i="1"/>
  <c r="BL371" i="1"/>
  <c r="AF363" i="1"/>
  <c r="AN363" i="1"/>
  <c r="AV363" i="1"/>
  <c r="BD363" i="1"/>
  <c r="AG363" i="1"/>
  <c r="AO363" i="1"/>
  <c r="AW363" i="1"/>
  <c r="BE363" i="1"/>
  <c r="AH363" i="1"/>
  <c r="AP363" i="1"/>
  <c r="AX363" i="1"/>
  <c r="BF363" i="1"/>
  <c r="BK363" i="1"/>
  <c r="AI363" i="1"/>
  <c r="AQ363" i="1"/>
  <c r="AY363" i="1"/>
  <c r="BG363" i="1"/>
  <c r="BL363" i="1"/>
  <c r="AJ363" i="1"/>
  <c r="AR363" i="1"/>
  <c r="AZ363" i="1"/>
  <c r="BH363" i="1"/>
  <c r="BM363" i="1"/>
  <c r="AK363" i="1"/>
  <c r="AS363" i="1"/>
  <c r="BA363" i="1"/>
  <c r="BI363" i="1"/>
  <c r="BN363" i="1"/>
  <c r="AL363" i="1"/>
  <c r="AT363" i="1"/>
  <c r="BB363" i="1"/>
  <c r="BJ363" i="1"/>
  <c r="AE363" i="1"/>
  <c r="AM363" i="1"/>
  <c r="AU363" i="1"/>
  <c r="BC363" i="1"/>
  <c r="AH359" i="1"/>
  <c r="AP359" i="1"/>
  <c r="AX359" i="1"/>
  <c r="BF359" i="1"/>
  <c r="BK359" i="1"/>
  <c r="AI359" i="1"/>
  <c r="AQ359" i="1"/>
  <c r="AY359" i="1"/>
  <c r="BG359" i="1"/>
  <c r="BL359" i="1"/>
  <c r="AJ359" i="1"/>
  <c r="AR359" i="1"/>
  <c r="AZ359" i="1"/>
  <c r="BH359" i="1"/>
  <c r="BM359" i="1"/>
  <c r="AK359" i="1"/>
  <c r="AS359" i="1"/>
  <c r="BA359" i="1"/>
  <c r="BI359" i="1"/>
  <c r="BN359" i="1"/>
  <c r="AL359" i="1"/>
  <c r="AT359" i="1"/>
  <c r="BB359" i="1"/>
  <c r="BJ359" i="1"/>
  <c r="AE359" i="1"/>
  <c r="AM359" i="1"/>
  <c r="AU359" i="1"/>
  <c r="BC359" i="1"/>
  <c r="AF359" i="1"/>
  <c r="AN359" i="1"/>
  <c r="AV359" i="1"/>
  <c r="BD359" i="1"/>
  <c r="AG359" i="1"/>
  <c r="AO359" i="1"/>
  <c r="AW359" i="1"/>
  <c r="BE359" i="1"/>
  <c r="AI356" i="1"/>
  <c r="AQ356" i="1"/>
  <c r="AY356" i="1"/>
  <c r="BG356" i="1"/>
  <c r="BL356" i="1"/>
  <c r="AJ356" i="1"/>
  <c r="AR356" i="1"/>
  <c r="AZ356" i="1"/>
  <c r="BH356" i="1"/>
  <c r="BM356" i="1"/>
  <c r="AL356" i="1"/>
  <c r="AT356" i="1"/>
  <c r="BB356" i="1"/>
  <c r="BJ356" i="1"/>
  <c r="AE356" i="1"/>
  <c r="AM356" i="1"/>
  <c r="AU356" i="1"/>
  <c r="BC356" i="1"/>
  <c r="AF356" i="1"/>
  <c r="AN356" i="1"/>
  <c r="AV356" i="1"/>
  <c r="BD356" i="1"/>
  <c r="AG356" i="1"/>
  <c r="AO356" i="1"/>
  <c r="AW356" i="1"/>
  <c r="BE356" i="1"/>
  <c r="AH356" i="1"/>
  <c r="AP356" i="1"/>
  <c r="AX356" i="1"/>
  <c r="BF356" i="1"/>
  <c r="BK356" i="1"/>
  <c r="BA356" i="1"/>
  <c r="BI356" i="1"/>
  <c r="BN356" i="1"/>
  <c r="AK356" i="1"/>
  <c r="AS356" i="1"/>
  <c r="AK348" i="1"/>
  <c r="AS348" i="1"/>
  <c r="BA348" i="1"/>
  <c r="BI348" i="1"/>
  <c r="BN348" i="1"/>
  <c r="AL348" i="1"/>
  <c r="AT348" i="1"/>
  <c r="BB348" i="1"/>
  <c r="BJ348" i="1"/>
  <c r="AE348" i="1"/>
  <c r="AM348" i="1"/>
  <c r="AU348" i="1"/>
  <c r="BC348" i="1"/>
  <c r="AF348" i="1"/>
  <c r="AN348" i="1"/>
  <c r="AV348" i="1"/>
  <c r="BD348" i="1"/>
  <c r="AG348" i="1"/>
  <c r="AO348" i="1"/>
  <c r="AW348" i="1"/>
  <c r="BE348" i="1"/>
  <c r="AH348" i="1"/>
  <c r="AP348" i="1"/>
  <c r="AX348" i="1"/>
  <c r="BF348" i="1"/>
  <c r="BK348" i="1"/>
  <c r="AI348" i="1"/>
  <c r="AQ348" i="1"/>
  <c r="AY348" i="1"/>
  <c r="BG348" i="1"/>
  <c r="BL348" i="1"/>
  <c r="AJ348" i="1"/>
  <c r="AR348" i="1"/>
  <c r="AZ348" i="1"/>
  <c r="BH348" i="1"/>
  <c r="BM348" i="1"/>
  <c r="AE340" i="1"/>
  <c r="AM340" i="1"/>
  <c r="AU340" i="1"/>
  <c r="BC340" i="1"/>
  <c r="AF340" i="1"/>
  <c r="AN340" i="1"/>
  <c r="AV340" i="1"/>
  <c r="BD340" i="1"/>
  <c r="AG340" i="1"/>
  <c r="AO340" i="1"/>
  <c r="AW340" i="1"/>
  <c r="BE340" i="1"/>
  <c r="AH340" i="1"/>
  <c r="AP340" i="1"/>
  <c r="AX340" i="1"/>
  <c r="BF340" i="1"/>
  <c r="BK340" i="1"/>
  <c r="AI340" i="1"/>
  <c r="AQ340" i="1"/>
  <c r="AY340" i="1"/>
  <c r="BG340" i="1"/>
  <c r="BL340" i="1"/>
  <c r="AJ340" i="1"/>
  <c r="AR340" i="1"/>
  <c r="AZ340" i="1"/>
  <c r="BH340" i="1"/>
  <c r="BM340" i="1"/>
  <c r="AK340" i="1"/>
  <c r="AS340" i="1"/>
  <c r="BA340" i="1"/>
  <c r="BI340" i="1"/>
  <c r="BN340" i="1"/>
  <c r="AL340" i="1"/>
  <c r="AT340" i="1"/>
  <c r="BB340" i="1"/>
  <c r="BJ340" i="1"/>
  <c r="AG333" i="1"/>
  <c r="AO333" i="1"/>
  <c r="AW333" i="1"/>
  <c r="BE333" i="1"/>
  <c r="AH333" i="1"/>
  <c r="AP333" i="1"/>
  <c r="AX333" i="1"/>
  <c r="BF333" i="1"/>
  <c r="BK333" i="1"/>
  <c r="AI333" i="1"/>
  <c r="AQ333" i="1"/>
  <c r="AY333" i="1"/>
  <c r="BG333" i="1"/>
  <c r="BL333" i="1"/>
  <c r="AJ333" i="1"/>
  <c r="AR333" i="1"/>
  <c r="AZ333" i="1"/>
  <c r="BH333" i="1"/>
  <c r="BM333" i="1"/>
  <c r="AE333" i="1"/>
  <c r="AM333" i="1"/>
  <c r="AU333" i="1"/>
  <c r="BC333" i="1"/>
  <c r="AF333" i="1"/>
  <c r="AN333" i="1"/>
  <c r="AV333" i="1"/>
  <c r="BD333" i="1"/>
  <c r="AK333" i="1"/>
  <c r="BN333" i="1"/>
  <c r="AL333" i="1"/>
  <c r="AS333" i="1"/>
  <c r="AT333" i="1"/>
  <c r="BA333" i="1"/>
  <c r="BB333" i="1"/>
  <c r="BI333" i="1"/>
  <c r="BJ333" i="1"/>
  <c r="AK326" i="1"/>
  <c r="AS326" i="1"/>
  <c r="BA326" i="1"/>
  <c r="BI326" i="1"/>
  <c r="BN326" i="1"/>
  <c r="AL326" i="1"/>
  <c r="AT326" i="1"/>
  <c r="BB326" i="1"/>
  <c r="BJ326" i="1"/>
  <c r="AE326" i="1"/>
  <c r="AM326" i="1"/>
  <c r="AU326" i="1"/>
  <c r="BC326" i="1"/>
  <c r="AF326" i="1"/>
  <c r="AN326" i="1"/>
  <c r="AV326" i="1"/>
  <c r="BD326" i="1"/>
  <c r="AH326" i="1"/>
  <c r="AI326" i="1"/>
  <c r="AQ326" i="1"/>
  <c r="AY326" i="1"/>
  <c r="BG326" i="1"/>
  <c r="BL326" i="1"/>
  <c r="AJ326" i="1"/>
  <c r="AR326" i="1"/>
  <c r="AZ326" i="1"/>
  <c r="BH326" i="1"/>
  <c r="BM326" i="1"/>
  <c r="BE326" i="1"/>
  <c r="BF326" i="1"/>
  <c r="AG326" i="1"/>
  <c r="BK326" i="1"/>
  <c r="AO326" i="1"/>
  <c r="AP326" i="1"/>
  <c r="AW326" i="1"/>
  <c r="AX326" i="1"/>
  <c r="AG315" i="1"/>
  <c r="AO315" i="1"/>
  <c r="AW315" i="1"/>
  <c r="BE315" i="1"/>
  <c r="AH315" i="1"/>
  <c r="AP315" i="1"/>
  <c r="AX315" i="1"/>
  <c r="BF315" i="1"/>
  <c r="BK315" i="1"/>
  <c r="AI315" i="1"/>
  <c r="AQ315" i="1"/>
  <c r="AY315" i="1"/>
  <c r="BG315" i="1"/>
  <c r="BL315" i="1"/>
  <c r="AJ315" i="1"/>
  <c r="AR315" i="1"/>
  <c r="AZ315" i="1"/>
  <c r="BH315" i="1"/>
  <c r="BM315" i="1"/>
  <c r="AK315" i="1"/>
  <c r="AS315" i="1"/>
  <c r="BA315" i="1"/>
  <c r="BI315" i="1"/>
  <c r="BN315" i="1"/>
  <c r="AL315" i="1"/>
  <c r="AT315" i="1"/>
  <c r="BB315" i="1"/>
  <c r="BJ315" i="1"/>
  <c r="AE315" i="1"/>
  <c r="AM315" i="1"/>
  <c r="AU315" i="1"/>
  <c r="BC315" i="1"/>
  <c r="AF315" i="1"/>
  <c r="AN315" i="1"/>
  <c r="AV315" i="1"/>
  <c r="BD315" i="1"/>
  <c r="AL313" i="1"/>
  <c r="AT313" i="1"/>
  <c r="BB313" i="1"/>
  <c r="BJ313" i="1"/>
  <c r="AF313" i="1"/>
  <c r="AN313" i="1"/>
  <c r="AV313" i="1"/>
  <c r="BD313" i="1"/>
  <c r="AG313" i="1"/>
  <c r="AO313" i="1"/>
  <c r="AW313" i="1"/>
  <c r="AH313" i="1"/>
  <c r="AS313" i="1"/>
  <c r="BF313" i="1"/>
  <c r="BL313" i="1"/>
  <c r="AI313" i="1"/>
  <c r="AU313" i="1"/>
  <c r="BG313" i="1"/>
  <c r="BM313" i="1"/>
  <c r="AJ313" i="1"/>
  <c r="AX313" i="1"/>
  <c r="BH313" i="1"/>
  <c r="BN313" i="1"/>
  <c r="AK313" i="1"/>
  <c r="AY313" i="1"/>
  <c r="BI313" i="1"/>
  <c r="AM313" i="1"/>
  <c r="AZ313" i="1"/>
  <c r="AP313" i="1"/>
  <c r="BA313" i="1"/>
  <c r="AQ313" i="1"/>
  <c r="BC313" i="1"/>
  <c r="AE313" i="1"/>
  <c r="AR313" i="1"/>
  <c r="BE313" i="1"/>
  <c r="BK313" i="1"/>
  <c r="AJ302" i="1"/>
  <c r="AR302" i="1"/>
  <c r="AZ302" i="1"/>
  <c r="BH302" i="1"/>
  <c r="BM302" i="1"/>
  <c r="AK302" i="1"/>
  <c r="AS302" i="1"/>
  <c r="BA302" i="1"/>
  <c r="BI302" i="1"/>
  <c r="BN302" i="1"/>
  <c r="AL302" i="1"/>
  <c r="AT302" i="1"/>
  <c r="BB302" i="1"/>
  <c r="BJ302" i="1"/>
  <c r="AE302" i="1"/>
  <c r="AM302" i="1"/>
  <c r="AU302" i="1"/>
  <c r="BC302" i="1"/>
  <c r="AF302" i="1"/>
  <c r="AN302" i="1"/>
  <c r="AV302" i="1"/>
  <c r="BD302" i="1"/>
  <c r="AH302" i="1"/>
  <c r="AP302" i="1"/>
  <c r="AX302" i="1"/>
  <c r="BF302" i="1"/>
  <c r="BK302" i="1"/>
  <c r="AI302" i="1"/>
  <c r="AQ302" i="1"/>
  <c r="AY302" i="1"/>
  <c r="BG302" i="1"/>
  <c r="BL302" i="1"/>
  <c r="AG302" i="1"/>
  <c r="AO302" i="1"/>
  <c r="AW302" i="1"/>
  <c r="BE302" i="1"/>
  <c r="AL299" i="1"/>
  <c r="AT299" i="1"/>
  <c r="BB299" i="1"/>
  <c r="BJ299" i="1"/>
  <c r="AE299" i="1"/>
  <c r="AM299" i="1"/>
  <c r="AU299" i="1"/>
  <c r="BC299" i="1"/>
  <c r="AF299" i="1"/>
  <c r="AN299" i="1"/>
  <c r="AV299" i="1"/>
  <c r="BD299" i="1"/>
  <c r="AG299" i="1"/>
  <c r="AO299" i="1"/>
  <c r="AW299" i="1"/>
  <c r="BE299" i="1"/>
  <c r="AH299" i="1"/>
  <c r="AP299" i="1"/>
  <c r="AX299" i="1"/>
  <c r="BF299" i="1"/>
  <c r="BK299" i="1"/>
  <c r="AJ299" i="1"/>
  <c r="AR299" i="1"/>
  <c r="AZ299" i="1"/>
  <c r="BH299" i="1"/>
  <c r="BM299" i="1"/>
  <c r="AK299" i="1"/>
  <c r="AS299" i="1"/>
  <c r="BA299" i="1"/>
  <c r="BI299" i="1"/>
  <c r="BN299" i="1"/>
  <c r="AI299" i="1"/>
  <c r="AQ299" i="1"/>
  <c r="AY299" i="1"/>
  <c r="BG299" i="1"/>
  <c r="BL299" i="1"/>
  <c r="AF294" i="1"/>
  <c r="AN294" i="1"/>
  <c r="AV294" i="1"/>
  <c r="BD294" i="1"/>
  <c r="AG294" i="1"/>
  <c r="AO294" i="1"/>
  <c r="AW294" i="1"/>
  <c r="BE294" i="1"/>
  <c r="AH294" i="1"/>
  <c r="AP294" i="1"/>
  <c r="AX294" i="1"/>
  <c r="BF294" i="1"/>
  <c r="BK294" i="1"/>
  <c r="AI294" i="1"/>
  <c r="AQ294" i="1"/>
  <c r="AY294" i="1"/>
  <c r="BG294" i="1"/>
  <c r="BL294" i="1"/>
  <c r="AJ294" i="1"/>
  <c r="AR294" i="1"/>
  <c r="AZ294" i="1"/>
  <c r="BH294" i="1"/>
  <c r="BM294" i="1"/>
  <c r="AL294" i="1"/>
  <c r="AT294" i="1"/>
  <c r="BB294" i="1"/>
  <c r="BJ294" i="1"/>
  <c r="AE294" i="1"/>
  <c r="AM294" i="1"/>
  <c r="AU294" i="1"/>
  <c r="BC294" i="1"/>
  <c r="BA294" i="1"/>
  <c r="BI294" i="1"/>
  <c r="BN294" i="1"/>
  <c r="AK294" i="1"/>
  <c r="AS294" i="1"/>
  <c r="AL286" i="1"/>
  <c r="AT286" i="1"/>
  <c r="BB286" i="1"/>
  <c r="BJ286" i="1"/>
  <c r="AE286" i="1"/>
  <c r="AM286" i="1"/>
  <c r="AU286" i="1"/>
  <c r="BC286" i="1"/>
  <c r="AF286" i="1"/>
  <c r="AN286" i="1"/>
  <c r="AV286" i="1"/>
  <c r="BD286" i="1"/>
  <c r="AG286" i="1"/>
  <c r="AO286" i="1"/>
  <c r="AW286" i="1"/>
  <c r="BE286" i="1"/>
  <c r="AH286" i="1"/>
  <c r="AP286" i="1"/>
  <c r="AX286" i="1"/>
  <c r="BF286" i="1"/>
  <c r="BK286" i="1"/>
  <c r="AJ286" i="1"/>
  <c r="AR286" i="1"/>
  <c r="AZ286" i="1"/>
  <c r="BH286" i="1"/>
  <c r="BM286" i="1"/>
  <c r="AK286" i="1"/>
  <c r="AS286" i="1"/>
  <c r="BA286" i="1"/>
  <c r="BI286" i="1"/>
  <c r="BN286" i="1"/>
  <c r="AI286" i="1"/>
  <c r="AQ286" i="1"/>
  <c r="BG286" i="1"/>
  <c r="BL286" i="1"/>
  <c r="AY286" i="1"/>
  <c r="AF282" i="1"/>
  <c r="AN282" i="1"/>
  <c r="AV282" i="1"/>
  <c r="BD282" i="1"/>
  <c r="AG282" i="1"/>
  <c r="AO282" i="1"/>
  <c r="AW282" i="1"/>
  <c r="BE282" i="1"/>
  <c r="AH282" i="1"/>
  <c r="AP282" i="1"/>
  <c r="AX282" i="1"/>
  <c r="BF282" i="1"/>
  <c r="BK282" i="1"/>
  <c r="AI282" i="1"/>
  <c r="AQ282" i="1"/>
  <c r="AY282" i="1"/>
  <c r="BG282" i="1"/>
  <c r="BL282" i="1"/>
  <c r="AJ282" i="1"/>
  <c r="AR282" i="1"/>
  <c r="AZ282" i="1"/>
  <c r="BH282" i="1"/>
  <c r="BM282" i="1"/>
  <c r="AL282" i="1"/>
  <c r="AT282" i="1"/>
  <c r="BB282" i="1"/>
  <c r="BJ282" i="1"/>
  <c r="AE282" i="1"/>
  <c r="AM282" i="1"/>
  <c r="AU282" i="1"/>
  <c r="BC282" i="1"/>
  <c r="BA282" i="1"/>
  <c r="BI282" i="1"/>
  <c r="BN282" i="1"/>
  <c r="AK282" i="1"/>
  <c r="AS282" i="1"/>
  <c r="AI265" i="1"/>
  <c r="AQ265" i="1"/>
  <c r="AY265" i="1"/>
  <c r="BG265" i="1"/>
  <c r="BL265" i="1"/>
  <c r="AJ265" i="1"/>
  <c r="AR265" i="1"/>
  <c r="AZ265" i="1"/>
  <c r="BH265" i="1"/>
  <c r="BM265" i="1"/>
  <c r="AK265" i="1"/>
  <c r="AS265" i="1"/>
  <c r="BA265" i="1"/>
  <c r="BI265" i="1"/>
  <c r="BN265" i="1"/>
  <c r="AL265" i="1"/>
  <c r="AT265" i="1"/>
  <c r="BB265" i="1"/>
  <c r="BJ265" i="1"/>
  <c r="AE265" i="1"/>
  <c r="AM265" i="1"/>
  <c r="AU265" i="1"/>
  <c r="BC265" i="1"/>
  <c r="AF265" i="1"/>
  <c r="AN265" i="1"/>
  <c r="AV265" i="1"/>
  <c r="BD265" i="1"/>
  <c r="AG265" i="1"/>
  <c r="AO265" i="1"/>
  <c r="AW265" i="1"/>
  <c r="BE265" i="1"/>
  <c r="AH265" i="1"/>
  <c r="AP265" i="1"/>
  <c r="AX265" i="1"/>
  <c r="BF265" i="1"/>
  <c r="BK265" i="1"/>
  <c r="AE255" i="1"/>
  <c r="AM255" i="1"/>
  <c r="AU255" i="1"/>
  <c r="BC255" i="1"/>
  <c r="AF255" i="1"/>
  <c r="AN255" i="1"/>
  <c r="AV255" i="1"/>
  <c r="BD255" i="1"/>
  <c r="AG255" i="1"/>
  <c r="AO255" i="1"/>
  <c r="AW255" i="1"/>
  <c r="BE255" i="1"/>
  <c r="AH255" i="1"/>
  <c r="AP255" i="1"/>
  <c r="AX255" i="1"/>
  <c r="BF255" i="1"/>
  <c r="BK255" i="1"/>
  <c r="AI255" i="1"/>
  <c r="AQ255" i="1"/>
  <c r="AY255" i="1"/>
  <c r="BG255" i="1"/>
  <c r="BL255" i="1"/>
  <c r="AJ255" i="1"/>
  <c r="AR255" i="1"/>
  <c r="AZ255" i="1"/>
  <c r="BH255" i="1"/>
  <c r="BM255" i="1"/>
  <c r="AK255" i="1"/>
  <c r="AS255" i="1"/>
  <c r="BA255" i="1"/>
  <c r="BI255" i="1"/>
  <c r="BN255" i="1"/>
  <c r="AL255" i="1"/>
  <c r="AT255" i="1"/>
  <c r="BB255" i="1"/>
  <c r="BJ255" i="1"/>
  <c r="AI247" i="1"/>
  <c r="AQ247" i="1"/>
  <c r="AY247" i="1"/>
  <c r="BG247" i="1"/>
  <c r="BL247" i="1"/>
  <c r="AJ247" i="1"/>
  <c r="AR247" i="1"/>
  <c r="AZ247" i="1"/>
  <c r="BH247" i="1"/>
  <c r="BM247" i="1"/>
  <c r="AK247" i="1"/>
  <c r="AS247" i="1"/>
  <c r="BA247" i="1"/>
  <c r="BI247" i="1"/>
  <c r="BN247" i="1"/>
  <c r="AL247" i="1"/>
  <c r="AT247" i="1"/>
  <c r="BB247" i="1"/>
  <c r="BJ247" i="1"/>
  <c r="AE247" i="1"/>
  <c r="AM247" i="1"/>
  <c r="AU247" i="1"/>
  <c r="BC247" i="1"/>
  <c r="AF247" i="1"/>
  <c r="AN247" i="1"/>
  <c r="AV247" i="1"/>
  <c r="BD247" i="1"/>
  <c r="AG247" i="1"/>
  <c r="AO247" i="1"/>
  <c r="AW247" i="1"/>
  <c r="BE247" i="1"/>
  <c r="AH247" i="1"/>
  <c r="AP247" i="1"/>
  <c r="AX247" i="1"/>
  <c r="BF247" i="1"/>
  <c r="BK247" i="1"/>
  <c r="AK242" i="1"/>
  <c r="AS242" i="1"/>
  <c r="BA242" i="1"/>
  <c r="BI242" i="1"/>
  <c r="BN242" i="1"/>
  <c r="AL242" i="1"/>
  <c r="AT242" i="1"/>
  <c r="BB242" i="1"/>
  <c r="BJ242" i="1"/>
  <c r="AE242" i="1"/>
  <c r="AM242" i="1"/>
  <c r="AU242" i="1"/>
  <c r="BC242" i="1"/>
  <c r="AF242" i="1"/>
  <c r="AN242" i="1"/>
  <c r="AV242" i="1"/>
  <c r="BD242" i="1"/>
  <c r="AG242" i="1"/>
  <c r="AO242" i="1"/>
  <c r="AW242" i="1"/>
  <c r="BE242" i="1"/>
  <c r="AH242" i="1"/>
  <c r="AP242" i="1"/>
  <c r="AX242" i="1"/>
  <c r="BF242" i="1"/>
  <c r="BK242" i="1"/>
  <c r="AI242" i="1"/>
  <c r="AQ242" i="1"/>
  <c r="AY242" i="1"/>
  <c r="BG242" i="1"/>
  <c r="BL242" i="1"/>
  <c r="AJ242" i="1"/>
  <c r="AR242" i="1"/>
  <c r="AZ242" i="1"/>
  <c r="BH242" i="1"/>
  <c r="BM242" i="1"/>
  <c r="AE237" i="1"/>
  <c r="AM237" i="1"/>
  <c r="AU237" i="1"/>
  <c r="BC237" i="1"/>
  <c r="AF237" i="1"/>
  <c r="AN237" i="1"/>
  <c r="AV237" i="1"/>
  <c r="BD237" i="1"/>
  <c r="AG237" i="1"/>
  <c r="AO237" i="1"/>
  <c r="AW237" i="1"/>
  <c r="BE237" i="1"/>
  <c r="AH237" i="1"/>
  <c r="AP237" i="1"/>
  <c r="AX237" i="1"/>
  <c r="BF237" i="1"/>
  <c r="BK237" i="1"/>
  <c r="AI237" i="1"/>
  <c r="AQ237" i="1"/>
  <c r="AY237" i="1"/>
  <c r="BG237" i="1"/>
  <c r="BL237" i="1"/>
  <c r="AJ237" i="1"/>
  <c r="AR237" i="1"/>
  <c r="AZ237" i="1"/>
  <c r="BH237" i="1"/>
  <c r="BM237" i="1"/>
  <c r="AK237" i="1"/>
  <c r="AS237" i="1"/>
  <c r="BA237" i="1"/>
  <c r="BI237" i="1"/>
  <c r="BN237" i="1"/>
  <c r="AL237" i="1"/>
  <c r="AT237" i="1"/>
  <c r="BB237" i="1"/>
  <c r="BJ237" i="1"/>
  <c r="AL230" i="1"/>
  <c r="AT230" i="1"/>
  <c r="BB230" i="1"/>
  <c r="BJ230" i="1"/>
  <c r="AE230" i="1"/>
  <c r="AM230" i="1"/>
  <c r="AU230" i="1"/>
  <c r="BC230" i="1"/>
  <c r="AF230" i="1"/>
  <c r="AN230" i="1"/>
  <c r="AV230" i="1"/>
  <c r="BD230" i="1"/>
  <c r="AG230" i="1"/>
  <c r="AO230" i="1"/>
  <c r="AW230" i="1"/>
  <c r="BE230" i="1"/>
  <c r="AI230" i="1"/>
  <c r="AQ230" i="1"/>
  <c r="AY230" i="1"/>
  <c r="BG230" i="1"/>
  <c r="BL230" i="1"/>
  <c r="AX230" i="1"/>
  <c r="BN230" i="1"/>
  <c r="AZ230" i="1"/>
  <c r="AH230" i="1"/>
  <c r="BA230" i="1"/>
  <c r="AJ230" i="1"/>
  <c r="BF230" i="1"/>
  <c r="AK230" i="1"/>
  <c r="BH230" i="1"/>
  <c r="AP230" i="1"/>
  <c r="BI230" i="1"/>
  <c r="AR230" i="1"/>
  <c r="BK230" i="1"/>
  <c r="AS230" i="1"/>
  <c r="BM230" i="1"/>
  <c r="AF225" i="1"/>
  <c r="AN225" i="1"/>
  <c r="AV225" i="1"/>
  <c r="BD225" i="1"/>
  <c r="AG225" i="1"/>
  <c r="AO225" i="1"/>
  <c r="AW225" i="1"/>
  <c r="BE225" i="1"/>
  <c r="AH225" i="1"/>
  <c r="AP225" i="1"/>
  <c r="AX225" i="1"/>
  <c r="BF225" i="1"/>
  <c r="BK225" i="1"/>
  <c r="AI225" i="1"/>
  <c r="AQ225" i="1"/>
  <c r="AY225" i="1"/>
  <c r="BG225" i="1"/>
  <c r="BL225" i="1"/>
  <c r="AJ225" i="1"/>
  <c r="AR225" i="1"/>
  <c r="AZ225" i="1"/>
  <c r="BH225" i="1"/>
  <c r="BM225" i="1"/>
  <c r="AK225" i="1"/>
  <c r="AS225" i="1"/>
  <c r="BA225" i="1"/>
  <c r="BI225" i="1"/>
  <c r="BN225" i="1"/>
  <c r="AL225" i="1"/>
  <c r="AT225" i="1"/>
  <c r="BB225" i="1"/>
  <c r="BJ225" i="1"/>
  <c r="AE225" i="1"/>
  <c r="AM225" i="1"/>
  <c r="AU225" i="1"/>
  <c r="BC225" i="1"/>
  <c r="AH219" i="1"/>
  <c r="AP219" i="1"/>
  <c r="AX219" i="1"/>
  <c r="BF219" i="1"/>
  <c r="BK219" i="1"/>
  <c r="AI219" i="1"/>
  <c r="AQ219" i="1"/>
  <c r="AY219" i="1"/>
  <c r="BG219" i="1"/>
  <c r="BL219" i="1"/>
  <c r="AJ219" i="1"/>
  <c r="AR219" i="1"/>
  <c r="AZ219" i="1"/>
  <c r="BH219" i="1"/>
  <c r="BM219" i="1"/>
  <c r="AK219" i="1"/>
  <c r="AS219" i="1"/>
  <c r="BA219" i="1"/>
  <c r="BI219" i="1"/>
  <c r="BN219" i="1"/>
  <c r="AL219" i="1"/>
  <c r="AT219" i="1"/>
  <c r="BB219" i="1"/>
  <c r="BJ219" i="1"/>
  <c r="AE219" i="1"/>
  <c r="AM219" i="1"/>
  <c r="AU219" i="1"/>
  <c r="BC219" i="1"/>
  <c r="AF219" i="1"/>
  <c r="AN219" i="1"/>
  <c r="AV219" i="1"/>
  <c r="BD219" i="1"/>
  <c r="AG219" i="1"/>
  <c r="AO219" i="1"/>
  <c r="AW219" i="1"/>
  <c r="BE219" i="1"/>
  <c r="AJ218" i="1"/>
  <c r="AR218" i="1"/>
  <c r="AZ218" i="1"/>
  <c r="BH218" i="1"/>
  <c r="BM218" i="1"/>
  <c r="AK218" i="1"/>
  <c r="AS218" i="1"/>
  <c r="BA218" i="1"/>
  <c r="BI218" i="1"/>
  <c r="BN218" i="1"/>
  <c r="AL218" i="1"/>
  <c r="AT218" i="1"/>
  <c r="BB218" i="1"/>
  <c r="BJ218" i="1"/>
  <c r="AE218" i="1"/>
  <c r="AM218" i="1"/>
  <c r="AU218" i="1"/>
  <c r="BC218" i="1"/>
  <c r="AF218" i="1"/>
  <c r="AN218" i="1"/>
  <c r="AV218" i="1"/>
  <c r="BD218" i="1"/>
  <c r="AG218" i="1"/>
  <c r="AO218" i="1"/>
  <c r="AW218" i="1"/>
  <c r="BE218" i="1"/>
  <c r="AH218" i="1"/>
  <c r="AP218" i="1"/>
  <c r="AX218" i="1"/>
  <c r="BF218" i="1"/>
  <c r="BK218" i="1"/>
  <c r="AI218" i="1"/>
  <c r="AQ218" i="1"/>
  <c r="AY218" i="1"/>
  <c r="BG218" i="1"/>
  <c r="BL218" i="1"/>
  <c r="AL210" i="1"/>
  <c r="AT210" i="1"/>
  <c r="BB210" i="1"/>
  <c r="BJ210" i="1"/>
  <c r="AE210" i="1"/>
  <c r="AM210" i="1"/>
  <c r="AU210" i="1"/>
  <c r="BC210" i="1"/>
  <c r="AF210" i="1"/>
  <c r="AN210" i="1"/>
  <c r="AV210" i="1"/>
  <c r="BD210" i="1"/>
  <c r="AG210" i="1"/>
  <c r="AO210" i="1"/>
  <c r="AW210" i="1"/>
  <c r="BE210" i="1"/>
  <c r="AH210" i="1"/>
  <c r="AP210" i="1"/>
  <c r="AX210" i="1"/>
  <c r="BF210" i="1"/>
  <c r="BK210" i="1"/>
  <c r="AI210" i="1"/>
  <c r="AQ210" i="1"/>
  <c r="AY210" i="1"/>
  <c r="BG210" i="1"/>
  <c r="BL210" i="1"/>
  <c r="AJ210" i="1"/>
  <c r="AR210" i="1"/>
  <c r="AZ210" i="1"/>
  <c r="BH210" i="1"/>
  <c r="BM210" i="1"/>
  <c r="AK210" i="1"/>
  <c r="AS210" i="1"/>
  <c r="BA210" i="1"/>
  <c r="BI210" i="1"/>
  <c r="BN210" i="1"/>
  <c r="AF202" i="1"/>
  <c r="AN202" i="1"/>
  <c r="AV202" i="1"/>
  <c r="BD202" i="1"/>
  <c r="AG202" i="1"/>
  <c r="AO202" i="1"/>
  <c r="AW202" i="1"/>
  <c r="BE202" i="1"/>
  <c r="AH202" i="1"/>
  <c r="AP202" i="1"/>
  <c r="AX202" i="1"/>
  <c r="BF202" i="1"/>
  <c r="BK202" i="1"/>
  <c r="AI202" i="1"/>
  <c r="AQ202" i="1"/>
  <c r="AY202" i="1"/>
  <c r="BG202" i="1"/>
  <c r="BL202" i="1"/>
  <c r="AJ202" i="1"/>
  <c r="AR202" i="1"/>
  <c r="AZ202" i="1"/>
  <c r="BH202" i="1"/>
  <c r="BM202" i="1"/>
  <c r="AK202" i="1"/>
  <c r="AS202" i="1"/>
  <c r="BA202" i="1"/>
  <c r="BI202" i="1"/>
  <c r="BN202" i="1"/>
  <c r="AL202" i="1"/>
  <c r="AT202" i="1"/>
  <c r="BB202" i="1"/>
  <c r="BJ202" i="1"/>
  <c r="AE202" i="1"/>
  <c r="AM202" i="1"/>
  <c r="AU202" i="1"/>
  <c r="BC202" i="1"/>
  <c r="AH195" i="1"/>
  <c r="AP195" i="1"/>
  <c r="AX195" i="1"/>
  <c r="BF195" i="1"/>
  <c r="BK195" i="1"/>
  <c r="AI195" i="1"/>
  <c r="AQ195" i="1"/>
  <c r="AY195" i="1"/>
  <c r="BG195" i="1"/>
  <c r="BL195" i="1"/>
  <c r="AJ195" i="1"/>
  <c r="AR195" i="1"/>
  <c r="AZ195" i="1"/>
  <c r="BH195" i="1"/>
  <c r="BM195" i="1"/>
  <c r="AK195" i="1"/>
  <c r="AS195" i="1"/>
  <c r="BA195" i="1"/>
  <c r="BI195" i="1"/>
  <c r="BN195" i="1"/>
  <c r="AL195" i="1"/>
  <c r="AT195" i="1"/>
  <c r="BB195" i="1"/>
  <c r="BJ195" i="1"/>
  <c r="AE195" i="1"/>
  <c r="AM195" i="1"/>
  <c r="AU195" i="1"/>
  <c r="BC195" i="1"/>
  <c r="AF195" i="1"/>
  <c r="AN195" i="1"/>
  <c r="AV195" i="1"/>
  <c r="BD195" i="1"/>
  <c r="AG195" i="1"/>
  <c r="AO195" i="1"/>
  <c r="AW195" i="1"/>
  <c r="BE195" i="1"/>
  <c r="AL187" i="1"/>
  <c r="AT187" i="1"/>
  <c r="BB187" i="1"/>
  <c r="BJ187" i="1"/>
  <c r="AE187" i="1"/>
  <c r="AM187" i="1"/>
  <c r="AU187" i="1"/>
  <c r="BC187" i="1"/>
  <c r="AF187" i="1"/>
  <c r="AN187" i="1"/>
  <c r="AV187" i="1"/>
  <c r="BD187" i="1"/>
  <c r="AG187" i="1"/>
  <c r="AO187" i="1"/>
  <c r="AW187" i="1"/>
  <c r="BE187" i="1"/>
  <c r="AH187" i="1"/>
  <c r="AP187" i="1"/>
  <c r="AX187" i="1"/>
  <c r="BF187" i="1"/>
  <c r="BK187" i="1"/>
  <c r="AI187" i="1"/>
  <c r="AQ187" i="1"/>
  <c r="AY187" i="1"/>
  <c r="BG187" i="1"/>
  <c r="BL187" i="1"/>
  <c r="AJ187" i="1"/>
  <c r="AR187" i="1"/>
  <c r="AZ187" i="1"/>
  <c r="BH187" i="1"/>
  <c r="BM187" i="1"/>
  <c r="AK187" i="1"/>
  <c r="AS187" i="1"/>
  <c r="BA187" i="1"/>
  <c r="BI187" i="1"/>
  <c r="BN187" i="1"/>
  <c r="AL174" i="1"/>
  <c r="AT174" i="1"/>
  <c r="BB174" i="1"/>
  <c r="BJ174" i="1"/>
  <c r="AE174" i="1"/>
  <c r="AM174" i="1"/>
  <c r="AU174" i="1"/>
  <c r="BC174" i="1"/>
  <c r="AF174" i="1"/>
  <c r="AN174" i="1"/>
  <c r="AV174" i="1"/>
  <c r="BD174" i="1"/>
  <c r="AG174" i="1"/>
  <c r="AO174" i="1"/>
  <c r="AW174" i="1"/>
  <c r="BE174" i="1"/>
  <c r="AH174" i="1"/>
  <c r="AP174" i="1"/>
  <c r="AX174" i="1"/>
  <c r="BF174" i="1"/>
  <c r="BK174" i="1"/>
  <c r="AI174" i="1"/>
  <c r="AQ174" i="1"/>
  <c r="AY174" i="1"/>
  <c r="BG174" i="1"/>
  <c r="BL174" i="1"/>
  <c r="AJ174" i="1"/>
  <c r="AR174" i="1"/>
  <c r="AZ174" i="1"/>
  <c r="BH174" i="1"/>
  <c r="BM174" i="1"/>
  <c r="AK174" i="1"/>
  <c r="AS174" i="1"/>
  <c r="BA174" i="1"/>
  <c r="BI174" i="1"/>
  <c r="BN174" i="1"/>
  <c r="AG166" i="1"/>
  <c r="AO166" i="1"/>
  <c r="AW166" i="1"/>
  <c r="BE166" i="1"/>
  <c r="AH166" i="1"/>
  <c r="AP166" i="1"/>
  <c r="AX166" i="1"/>
  <c r="BF166" i="1"/>
  <c r="BK166" i="1"/>
  <c r="AI166" i="1"/>
  <c r="AQ166" i="1"/>
  <c r="AY166" i="1"/>
  <c r="BG166" i="1"/>
  <c r="BL166" i="1"/>
  <c r="AJ166" i="1"/>
  <c r="AR166" i="1"/>
  <c r="AZ166" i="1"/>
  <c r="BH166" i="1"/>
  <c r="BM166" i="1"/>
  <c r="AK166" i="1"/>
  <c r="AS166" i="1"/>
  <c r="BA166" i="1"/>
  <c r="BI166" i="1"/>
  <c r="BN166" i="1"/>
  <c r="AL166" i="1"/>
  <c r="AT166" i="1"/>
  <c r="BB166" i="1"/>
  <c r="BJ166" i="1"/>
  <c r="AE166" i="1"/>
  <c r="AM166" i="1"/>
  <c r="AU166" i="1"/>
  <c r="BC166" i="1"/>
  <c r="AF166" i="1"/>
  <c r="AN166" i="1"/>
  <c r="AV166" i="1"/>
  <c r="BD166" i="1"/>
  <c r="AI160" i="1"/>
  <c r="AQ160" i="1"/>
  <c r="AY160" i="1"/>
  <c r="BG160" i="1"/>
  <c r="BL160" i="1"/>
  <c r="AJ160" i="1"/>
  <c r="AR160" i="1"/>
  <c r="AZ160" i="1"/>
  <c r="BH160" i="1"/>
  <c r="BM160" i="1"/>
  <c r="AK160" i="1"/>
  <c r="AS160" i="1"/>
  <c r="BA160" i="1"/>
  <c r="BI160" i="1"/>
  <c r="BN160" i="1"/>
  <c r="AL160" i="1"/>
  <c r="AT160" i="1"/>
  <c r="BB160" i="1"/>
  <c r="BJ160" i="1"/>
  <c r="AE160" i="1"/>
  <c r="AM160" i="1"/>
  <c r="AU160" i="1"/>
  <c r="BC160" i="1"/>
  <c r="AF160" i="1"/>
  <c r="AN160" i="1"/>
  <c r="AV160" i="1"/>
  <c r="BD160" i="1"/>
  <c r="AG160" i="1"/>
  <c r="AO160" i="1"/>
  <c r="AW160" i="1"/>
  <c r="BE160" i="1"/>
  <c r="AH160" i="1"/>
  <c r="AP160" i="1"/>
  <c r="AX160" i="1"/>
  <c r="BF160" i="1"/>
  <c r="BK160" i="1"/>
  <c r="AJ154" i="1"/>
  <c r="AR154" i="1"/>
  <c r="AZ154" i="1"/>
  <c r="BH154" i="1"/>
  <c r="BM154" i="1"/>
  <c r="AK154" i="1"/>
  <c r="AS154" i="1"/>
  <c r="BA154" i="1"/>
  <c r="BI154" i="1"/>
  <c r="BN154" i="1"/>
  <c r="AL154" i="1"/>
  <c r="AT154" i="1"/>
  <c r="BB154" i="1"/>
  <c r="BJ154" i="1"/>
  <c r="AE154" i="1"/>
  <c r="AM154" i="1"/>
  <c r="AU154" i="1"/>
  <c r="BC154" i="1"/>
  <c r="AF154" i="1"/>
  <c r="AN154" i="1"/>
  <c r="AV154" i="1"/>
  <c r="BD154" i="1"/>
  <c r="AG154" i="1"/>
  <c r="AO154" i="1"/>
  <c r="AW154" i="1"/>
  <c r="BE154" i="1"/>
  <c r="AH154" i="1"/>
  <c r="AP154" i="1"/>
  <c r="AX154" i="1"/>
  <c r="BF154" i="1"/>
  <c r="BK154" i="1"/>
  <c r="AI154" i="1"/>
  <c r="AQ154" i="1"/>
  <c r="AY154" i="1"/>
  <c r="BG154" i="1"/>
  <c r="BL154" i="1"/>
  <c r="AK149" i="1"/>
  <c r="AS149" i="1"/>
  <c r="BA149" i="1"/>
  <c r="BI149" i="1"/>
  <c r="BN149" i="1"/>
  <c r="AL149" i="1"/>
  <c r="AT149" i="1"/>
  <c r="BB149" i="1"/>
  <c r="BJ149" i="1"/>
  <c r="AE149" i="1"/>
  <c r="AM149" i="1"/>
  <c r="AU149" i="1"/>
  <c r="BC149" i="1"/>
  <c r="AF149" i="1"/>
  <c r="AN149" i="1"/>
  <c r="AV149" i="1"/>
  <c r="BD149" i="1"/>
  <c r="AG149" i="1"/>
  <c r="AO149" i="1"/>
  <c r="AW149" i="1"/>
  <c r="BE149" i="1"/>
  <c r="AH149" i="1"/>
  <c r="AP149" i="1"/>
  <c r="AX149" i="1"/>
  <c r="BF149" i="1"/>
  <c r="BK149" i="1"/>
  <c r="AI149" i="1"/>
  <c r="AQ149" i="1"/>
  <c r="AY149" i="1"/>
  <c r="BG149" i="1"/>
  <c r="BL149" i="1"/>
  <c r="AJ149" i="1"/>
  <c r="AR149" i="1"/>
  <c r="AZ149" i="1"/>
  <c r="BH149" i="1"/>
  <c r="BM149" i="1"/>
  <c r="AE144" i="1"/>
  <c r="AM144" i="1"/>
  <c r="AU144" i="1"/>
  <c r="BC144" i="1"/>
  <c r="AF144" i="1"/>
  <c r="AN144" i="1"/>
  <c r="AV144" i="1"/>
  <c r="BD144" i="1"/>
  <c r="AG144" i="1"/>
  <c r="AO144" i="1"/>
  <c r="AW144" i="1"/>
  <c r="BE144" i="1"/>
  <c r="AH144" i="1"/>
  <c r="AP144" i="1"/>
  <c r="AX144" i="1"/>
  <c r="BF144" i="1"/>
  <c r="BK144" i="1"/>
  <c r="AI144" i="1"/>
  <c r="AQ144" i="1"/>
  <c r="AY144" i="1"/>
  <c r="BG144" i="1"/>
  <c r="BL144" i="1"/>
  <c r="AJ144" i="1"/>
  <c r="AR144" i="1"/>
  <c r="AZ144" i="1"/>
  <c r="BH144" i="1"/>
  <c r="BM144" i="1"/>
  <c r="AK144" i="1"/>
  <c r="AS144" i="1"/>
  <c r="BA144" i="1"/>
  <c r="BI144" i="1"/>
  <c r="BN144" i="1"/>
  <c r="AL144" i="1"/>
  <c r="AT144" i="1"/>
  <c r="BB144" i="1"/>
  <c r="BJ144" i="1"/>
  <c r="AI135" i="1"/>
  <c r="AQ135" i="1"/>
  <c r="AY135" i="1"/>
  <c r="BG135" i="1"/>
  <c r="BL135" i="1"/>
  <c r="AJ135" i="1"/>
  <c r="AR135" i="1"/>
  <c r="AZ135" i="1"/>
  <c r="BH135" i="1"/>
  <c r="BM135" i="1"/>
  <c r="AK135" i="1"/>
  <c r="AS135" i="1"/>
  <c r="BA135" i="1"/>
  <c r="BI135" i="1"/>
  <c r="BN135" i="1"/>
  <c r="AL135" i="1"/>
  <c r="AT135" i="1"/>
  <c r="BB135" i="1"/>
  <c r="BJ135" i="1"/>
  <c r="AE135" i="1"/>
  <c r="AM135" i="1"/>
  <c r="AU135" i="1"/>
  <c r="BC135" i="1"/>
  <c r="AF135" i="1"/>
  <c r="AN135" i="1"/>
  <c r="AV135" i="1"/>
  <c r="BD135" i="1"/>
  <c r="AG135" i="1"/>
  <c r="AO135" i="1"/>
  <c r="AW135" i="1"/>
  <c r="BE135" i="1"/>
  <c r="AH135" i="1"/>
  <c r="AP135" i="1"/>
  <c r="AX135" i="1"/>
  <c r="BF135" i="1"/>
  <c r="BK135" i="1"/>
  <c r="AH124" i="1"/>
  <c r="AP124" i="1"/>
  <c r="AX124" i="1"/>
  <c r="BF124" i="1"/>
  <c r="BK124" i="1"/>
  <c r="AI124" i="1"/>
  <c r="AQ124" i="1"/>
  <c r="AY124" i="1"/>
  <c r="BG124" i="1"/>
  <c r="BL124" i="1"/>
  <c r="AK124" i="1"/>
  <c r="AS124" i="1"/>
  <c r="BA124" i="1"/>
  <c r="BI124" i="1"/>
  <c r="BN124" i="1"/>
  <c r="AL124" i="1"/>
  <c r="AT124" i="1"/>
  <c r="BB124" i="1"/>
  <c r="BJ124" i="1"/>
  <c r="AE124" i="1"/>
  <c r="AF124" i="1"/>
  <c r="AN124" i="1"/>
  <c r="AV124" i="1"/>
  <c r="BD124" i="1"/>
  <c r="AG124" i="1"/>
  <c r="AO124" i="1"/>
  <c r="AW124" i="1"/>
  <c r="BE124" i="1"/>
  <c r="AJ124" i="1"/>
  <c r="BM124" i="1"/>
  <c r="AM124" i="1"/>
  <c r="AR124" i="1"/>
  <c r="AU124" i="1"/>
  <c r="AZ124" i="1"/>
  <c r="BC124" i="1"/>
  <c r="BH124" i="1"/>
  <c r="AI120" i="1"/>
  <c r="AQ120" i="1"/>
  <c r="AY120" i="1"/>
  <c r="BG120" i="1"/>
  <c r="BL120" i="1"/>
  <c r="AJ120" i="1"/>
  <c r="AR120" i="1"/>
  <c r="AZ120" i="1"/>
  <c r="BH120" i="1"/>
  <c r="BM120" i="1"/>
  <c r="AK120" i="1"/>
  <c r="AS120" i="1"/>
  <c r="BA120" i="1"/>
  <c r="BI120" i="1"/>
  <c r="BN120" i="1"/>
  <c r="AL120" i="1"/>
  <c r="AT120" i="1"/>
  <c r="BB120" i="1"/>
  <c r="BJ120" i="1"/>
  <c r="AE120" i="1"/>
  <c r="AM120" i="1"/>
  <c r="AU120" i="1"/>
  <c r="BC120" i="1"/>
  <c r="AF120" i="1"/>
  <c r="AN120" i="1"/>
  <c r="AV120" i="1"/>
  <c r="BD120" i="1"/>
  <c r="AG120" i="1"/>
  <c r="AO120" i="1"/>
  <c r="AW120" i="1"/>
  <c r="BE120" i="1"/>
  <c r="AH120" i="1"/>
  <c r="AP120" i="1"/>
  <c r="AX120" i="1"/>
  <c r="BF120" i="1"/>
  <c r="BK120" i="1"/>
  <c r="AE113" i="1"/>
  <c r="AM113" i="1"/>
  <c r="AU113" i="1"/>
  <c r="BC113" i="1"/>
  <c r="AF113" i="1"/>
  <c r="AN113" i="1"/>
  <c r="AV113" i="1"/>
  <c r="BD113" i="1"/>
  <c r="AG113" i="1"/>
  <c r="AO113" i="1"/>
  <c r="AW113" i="1"/>
  <c r="BE113" i="1"/>
  <c r="AH113" i="1"/>
  <c r="AP113" i="1"/>
  <c r="AX113" i="1"/>
  <c r="BF113" i="1"/>
  <c r="BK113" i="1"/>
  <c r="AI113" i="1"/>
  <c r="AQ113" i="1"/>
  <c r="AY113" i="1"/>
  <c r="BG113" i="1"/>
  <c r="BL113" i="1"/>
  <c r="AK113" i="1"/>
  <c r="AS113" i="1"/>
  <c r="BA113" i="1"/>
  <c r="BI113" i="1"/>
  <c r="BN113" i="1"/>
  <c r="AJ113" i="1"/>
  <c r="BM113" i="1"/>
  <c r="AL113" i="1"/>
  <c r="AR113" i="1"/>
  <c r="AT113" i="1"/>
  <c r="AZ113" i="1"/>
  <c r="BB113" i="1"/>
  <c r="BH113" i="1"/>
  <c r="BJ113" i="1"/>
  <c r="AJ103" i="1"/>
  <c r="AK103" i="1"/>
  <c r="AS103" i="1"/>
  <c r="BN103" i="1"/>
  <c r="BB103" i="1"/>
  <c r="BJ103" i="1"/>
  <c r="AF103" i="1"/>
  <c r="AN103" i="1"/>
  <c r="AV103" i="1"/>
  <c r="BD103" i="1"/>
  <c r="AG103" i="1"/>
  <c r="AO103" i="1"/>
  <c r="AW103" i="1"/>
  <c r="BE103" i="1"/>
  <c r="AH103" i="1"/>
  <c r="AP103" i="1"/>
  <c r="AX103" i="1"/>
  <c r="BF103" i="1"/>
  <c r="BK103" i="1"/>
  <c r="AI103" i="1"/>
  <c r="AQ103" i="1"/>
  <c r="AY103" i="1"/>
  <c r="BG103" i="1"/>
  <c r="BL103" i="1"/>
  <c r="BM103" i="1"/>
  <c r="AM103" i="1"/>
  <c r="AR103" i="1"/>
  <c r="AU103" i="1"/>
  <c r="BH103" i="1"/>
  <c r="AL98" i="1"/>
  <c r="AT98" i="1"/>
  <c r="BB98" i="1"/>
  <c r="BJ98" i="1"/>
  <c r="AE98" i="1"/>
  <c r="AM98" i="1"/>
  <c r="AU98" i="1"/>
  <c r="BC98" i="1"/>
  <c r="AF98" i="1"/>
  <c r="AN98" i="1"/>
  <c r="AV98" i="1"/>
  <c r="BD98" i="1"/>
  <c r="AH98" i="1"/>
  <c r="AP98" i="1"/>
  <c r="AX98" i="1"/>
  <c r="BF98" i="1"/>
  <c r="BK98" i="1"/>
  <c r="AI98" i="1"/>
  <c r="AQ98" i="1"/>
  <c r="AY98" i="1"/>
  <c r="BG98" i="1"/>
  <c r="BL98" i="1"/>
  <c r="AJ98" i="1"/>
  <c r="AR98" i="1"/>
  <c r="AZ98" i="1"/>
  <c r="BH98" i="1"/>
  <c r="BM98" i="1"/>
  <c r="AK98" i="1"/>
  <c r="AS98" i="1"/>
  <c r="BA98" i="1"/>
  <c r="BI98" i="1"/>
  <c r="BN98" i="1"/>
  <c r="AG98" i="1"/>
  <c r="AW98" i="1"/>
  <c r="BE98" i="1"/>
  <c r="AO98" i="1"/>
  <c r="AP90" i="1"/>
  <c r="AX90" i="1"/>
  <c r="BK90" i="1"/>
  <c r="AJ90" i="1"/>
  <c r="AZ90" i="1"/>
  <c r="BH90" i="1"/>
  <c r="BM90" i="1"/>
  <c r="AK90" i="1"/>
  <c r="AS90" i="1"/>
  <c r="BI90" i="1"/>
  <c r="AL90" i="1"/>
  <c r="AT90" i="1"/>
  <c r="BB90" i="1"/>
  <c r="BJ90" i="1"/>
  <c r="AM90" i="1"/>
  <c r="BC90" i="1"/>
  <c r="AF90" i="1"/>
  <c r="AG90" i="1"/>
  <c r="AO90" i="1"/>
  <c r="AW90" i="1"/>
  <c r="BE90" i="1"/>
  <c r="AY90" i="1"/>
  <c r="BG90" i="1"/>
  <c r="BL90" i="1"/>
  <c r="AJ86" i="1"/>
  <c r="AR86" i="1"/>
  <c r="AZ86" i="1"/>
  <c r="BH86" i="1"/>
  <c r="BM86" i="1"/>
  <c r="AL86" i="1"/>
  <c r="AT86" i="1"/>
  <c r="BB86" i="1"/>
  <c r="BJ86" i="1"/>
  <c r="AE86" i="1"/>
  <c r="AM86" i="1"/>
  <c r="AU86" i="1"/>
  <c r="BC86" i="1"/>
  <c r="AF86" i="1"/>
  <c r="AN86" i="1"/>
  <c r="AV86" i="1"/>
  <c r="BD86" i="1"/>
  <c r="AG86" i="1"/>
  <c r="AO86" i="1"/>
  <c r="AW86" i="1"/>
  <c r="BE86" i="1"/>
  <c r="AH86" i="1"/>
  <c r="AP86" i="1"/>
  <c r="AX86" i="1"/>
  <c r="BF86" i="1"/>
  <c r="BK86" i="1"/>
  <c r="AI86" i="1"/>
  <c r="AQ86" i="1"/>
  <c r="AY86" i="1"/>
  <c r="BG86" i="1"/>
  <c r="BL86" i="1"/>
  <c r="AK86" i="1"/>
  <c r="AS86" i="1"/>
  <c r="BA86" i="1"/>
  <c r="BI86" i="1"/>
  <c r="BN86" i="1"/>
  <c r="AE73" i="1"/>
  <c r="AM73" i="1"/>
  <c r="AU73" i="1"/>
  <c r="BC73" i="1"/>
  <c r="AF73" i="1"/>
  <c r="AN73" i="1"/>
  <c r="AV73" i="1"/>
  <c r="BD73" i="1"/>
  <c r="AG73" i="1"/>
  <c r="AO73" i="1"/>
  <c r="AW73" i="1"/>
  <c r="BE73" i="1"/>
  <c r="AH73" i="1"/>
  <c r="AP73" i="1"/>
  <c r="AX73" i="1"/>
  <c r="BF73" i="1"/>
  <c r="BK73" i="1"/>
  <c r="AI73" i="1"/>
  <c r="AQ73" i="1"/>
  <c r="AY73" i="1"/>
  <c r="BG73" i="1"/>
  <c r="BL73" i="1"/>
  <c r="AK73" i="1"/>
  <c r="AS73" i="1"/>
  <c r="BA73" i="1"/>
  <c r="BI73" i="1"/>
  <c r="BN73" i="1"/>
  <c r="AL73" i="1"/>
  <c r="AT73" i="1"/>
  <c r="BB73" i="1"/>
  <c r="BJ73" i="1"/>
  <c r="AJ73" i="1"/>
  <c r="AR73" i="1"/>
  <c r="AZ73" i="1"/>
  <c r="BH73" i="1"/>
  <c r="BM73" i="1"/>
  <c r="AH66" i="1"/>
  <c r="AP66" i="1"/>
  <c r="AX66" i="1"/>
  <c r="BF66" i="1"/>
  <c r="BK66" i="1"/>
  <c r="AI66" i="1"/>
  <c r="AQ66" i="1"/>
  <c r="AY66" i="1"/>
  <c r="BG66" i="1"/>
  <c r="BL66" i="1"/>
  <c r="AJ66" i="1"/>
  <c r="AR66" i="1"/>
  <c r="AZ66" i="1"/>
  <c r="BH66" i="1"/>
  <c r="BM66" i="1"/>
  <c r="AK66" i="1"/>
  <c r="AS66" i="1"/>
  <c r="BA66" i="1"/>
  <c r="BI66" i="1"/>
  <c r="BN66" i="1"/>
  <c r="AL66" i="1"/>
  <c r="AT66" i="1"/>
  <c r="BB66" i="1"/>
  <c r="BJ66" i="1"/>
  <c r="AF66" i="1"/>
  <c r="AN66" i="1"/>
  <c r="AV66" i="1"/>
  <c r="BD66" i="1"/>
  <c r="AG66" i="1"/>
  <c r="AO66" i="1"/>
  <c r="AW66" i="1"/>
  <c r="BE66" i="1"/>
  <c r="AE66" i="1"/>
  <c r="AM66" i="1"/>
  <c r="AU66" i="1"/>
  <c r="BC66" i="1"/>
  <c r="AG63" i="1"/>
  <c r="AO63" i="1"/>
  <c r="AW63" i="1"/>
  <c r="BE63" i="1"/>
  <c r="AH63" i="1"/>
  <c r="AP63" i="1"/>
  <c r="AX63" i="1"/>
  <c r="BF63" i="1"/>
  <c r="BK63" i="1"/>
  <c r="AI63" i="1"/>
  <c r="AQ63" i="1"/>
  <c r="AY63" i="1"/>
  <c r="BG63" i="1"/>
  <c r="BL63" i="1"/>
  <c r="AJ63" i="1"/>
  <c r="AR63" i="1"/>
  <c r="AZ63" i="1"/>
  <c r="BH63" i="1"/>
  <c r="BM63" i="1"/>
  <c r="AK63" i="1"/>
  <c r="AS63" i="1"/>
  <c r="BA63" i="1"/>
  <c r="BI63" i="1"/>
  <c r="BN63" i="1"/>
  <c r="AL63" i="1"/>
  <c r="AT63" i="1"/>
  <c r="BB63" i="1"/>
  <c r="BJ63" i="1"/>
  <c r="AE63" i="1"/>
  <c r="AM63" i="1"/>
  <c r="AU63" i="1"/>
  <c r="BC63" i="1"/>
  <c r="AF63" i="1"/>
  <c r="AN63" i="1"/>
  <c r="AV63" i="1"/>
  <c r="BD63" i="1"/>
  <c r="AK59" i="1"/>
  <c r="AS59" i="1"/>
  <c r="BA59" i="1"/>
  <c r="BI59" i="1"/>
  <c r="BN59" i="1"/>
  <c r="AL59" i="1"/>
  <c r="AT59" i="1"/>
  <c r="BB59" i="1"/>
  <c r="BJ59" i="1"/>
  <c r="AE59" i="1"/>
  <c r="AM59" i="1"/>
  <c r="AU59" i="1"/>
  <c r="BC59" i="1"/>
  <c r="AF59" i="1"/>
  <c r="AN59" i="1"/>
  <c r="AV59" i="1"/>
  <c r="BD59" i="1"/>
  <c r="AG59" i="1"/>
  <c r="AO59" i="1"/>
  <c r="AW59" i="1"/>
  <c r="BE59" i="1"/>
  <c r="AH59" i="1"/>
  <c r="AP59" i="1"/>
  <c r="AX59" i="1"/>
  <c r="BF59" i="1"/>
  <c r="BK59" i="1"/>
  <c r="AI59" i="1"/>
  <c r="AQ59" i="1"/>
  <c r="AY59" i="1"/>
  <c r="BG59" i="1"/>
  <c r="BL59" i="1"/>
  <c r="AJ59" i="1"/>
  <c r="AR59" i="1"/>
  <c r="AZ59" i="1"/>
  <c r="BH59" i="1"/>
  <c r="BM59" i="1"/>
  <c r="AG56" i="1"/>
  <c r="AO56" i="1"/>
  <c r="AW56" i="1"/>
  <c r="BE56" i="1"/>
  <c r="AH56" i="1"/>
  <c r="AP56" i="1"/>
  <c r="AX56" i="1"/>
  <c r="BF56" i="1"/>
  <c r="BK56" i="1"/>
  <c r="AI56" i="1"/>
  <c r="AQ56" i="1"/>
  <c r="AY56" i="1"/>
  <c r="BG56" i="1"/>
  <c r="BL56" i="1"/>
  <c r="AJ56" i="1"/>
  <c r="AR56" i="1"/>
  <c r="AZ56" i="1"/>
  <c r="BH56" i="1"/>
  <c r="BM56" i="1"/>
  <c r="AK56" i="1"/>
  <c r="AS56" i="1"/>
  <c r="BA56" i="1"/>
  <c r="BI56" i="1"/>
  <c r="BN56" i="1"/>
  <c r="AL56" i="1"/>
  <c r="AT56" i="1"/>
  <c r="BB56" i="1"/>
  <c r="BJ56" i="1"/>
  <c r="AE56" i="1"/>
  <c r="AM56" i="1"/>
  <c r="AU56" i="1"/>
  <c r="BC56" i="1"/>
  <c r="AF56" i="1"/>
  <c r="AN56" i="1"/>
  <c r="AV56" i="1"/>
  <c r="BD56" i="1"/>
  <c r="AH49" i="1"/>
  <c r="AP49" i="1"/>
  <c r="AX49" i="1"/>
  <c r="BF49" i="1"/>
  <c r="BK49" i="1"/>
  <c r="AI49" i="1"/>
  <c r="AQ49" i="1"/>
  <c r="AY49" i="1"/>
  <c r="BG49" i="1"/>
  <c r="BL49" i="1"/>
  <c r="AJ49" i="1"/>
  <c r="AR49" i="1"/>
  <c r="AZ49" i="1"/>
  <c r="BH49" i="1"/>
  <c r="BM49" i="1"/>
  <c r="AK49" i="1"/>
  <c r="AS49" i="1"/>
  <c r="BA49" i="1"/>
  <c r="BI49" i="1"/>
  <c r="BN49" i="1"/>
  <c r="AL49" i="1"/>
  <c r="AT49" i="1"/>
  <c r="BB49" i="1"/>
  <c r="BJ49" i="1"/>
  <c r="AE49" i="1"/>
  <c r="AM49" i="1"/>
  <c r="AU49" i="1"/>
  <c r="BC49" i="1"/>
  <c r="AF49" i="1"/>
  <c r="AN49" i="1"/>
  <c r="AV49" i="1"/>
  <c r="BD49" i="1"/>
  <c r="AG49" i="1"/>
  <c r="AO49" i="1"/>
  <c r="AW49" i="1"/>
  <c r="BE49" i="1"/>
  <c r="AK30" i="1"/>
  <c r="AS30" i="1"/>
  <c r="BA30" i="1"/>
  <c r="BI30" i="1"/>
  <c r="BN30" i="1"/>
  <c r="AL30" i="1"/>
  <c r="AT30" i="1"/>
  <c r="BB30" i="1"/>
  <c r="BJ30" i="1"/>
  <c r="AE30" i="1"/>
  <c r="AM30" i="1"/>
  <c r="AU30" i="1"/>
  <c r="BC30" i="1"/>
  <c r="AF30" i="1"/>
  <c r="AN30" i="1"/>
  <c r="AV30" i="1"/>
  <c r="BD30" i="1"/>
  <c r="AG30" i="1"/>
  <c r="AO30" i="1"/>
  <c r="AW30" i="1"/>
  <c r="BE30" i="1"/>
  <c r="AI30" i="1"/>
  <c r="AQ30" i="1"/>
  <c r="AY30" i="1"/>
  <c r="BG30" i="1"/>
  <c r="BL30" i="1"/>
  <c r="AJ30" i="1"/>
  <c r="AR30" i="1"/>
  <c r="AZ30" i="1"/>
  <c r="BH30" i="1"/>
  <c r="BM30" i="1"/>
  <c r="AH30" i="1"/>
  <c r="AP30" i="1"/>
  <c r="AX30" i="1"/>
  <c r="BF30" i="1"/>
  <c r="BK30" i="1"/>
  <c r="AE27" i="1"/>
  <c r="AM27" i="1"/>
  <c r="AU27" i="1"/>
  <c r="BC27" i="1"/>
  <c r="AF27" i="1"/>
  <c r="AN27" i="1"/>
  <c r="AV27" i="1"/>
  <c r="BD27" i="1"/>
  <c r="AG27" i="1"/>
  <c r="AH27" i="1"/>
  <c r="AP27" i="1"/>
  <c r="AX27" i="1"/>
  <c r="BF27" i="1"/>
  <c r="BK27" i="1"/>
  <c r="AI27" i="1"/>
  <c r="AQ27" i="1"/>
  <c r="AY27" i="1"/>
  <c r="BG27" i="1"/>
  <c r="BL27" i="1"/>
  <c r="AJ27" i="1"/>
  <c r="AR27" i="1"/>
  <c r="AZ27" i="1"/>
  <c r="BH27" i="1"/>
  <c r="BM27" i="1"/>
  <c r="AK27" i="1"/>
  <c r="AS27" i="1"/>
  <c r="BA27" i="1"/>
  <c r="BB27" i="1"/>
  <c r="BE27" i="1"/>
  <c r="BI27" i="1"/>
  <c r="BJ27" i="1"/>
  <c r="AL27" i="1"/>
  <c r="AT27" i="1"/>
  <c r="AW27" i="1"/>
  <c r="AO27" i="1"/>
  <c r="BN27" i="1"/>
  <c r="AG20" i="1"/>
  <c r="AO20" i="1"/>
  <c r="AW20" i="1"/>
  <c r="BE20" i="1"/>
  <c r="AH20" i="1"/>
  <c r="AP20" i="1"/>
  <c r="AX20" i="1"/>
  <c r="BF20" i="1"/>
  <c r="BK20" i="1"/>
  <c r="AI20" i="1"/>
  <c r="AQ20" i="1"/>
  <c r="AY20" i="1"/>
  <c r="BG20" i="1"/>
  <c r="BL20" i="1"/>
  <c r="AJ20" i="1"/>
  <c r="AR20" i="1"/>
  <c r="AZ20" i="1"/>
  <c r="BH20" i="1"/>
  <c r="BM20" i="1"/>
  <c r="AK20" i="1"/>
  <c r="AS20" i="1"/>
  <c r="BA20" i="1"/>
  <c r="BI20" i="1"/>
  <c r="BN20" i="1"/>
  <c r="AL20" i="1"/>
  <c r="AT20" i="1"/>
  <c r="BB20" i="1"/>
  <c r="BJ20" i="1"/>
  <c r="AE20" i="1"/>
  <c r="AM20" i="1"/>
  <c r="AU20" i="1"/>
  <c r="BC20" i="1"/>
  <c r="AV20" i="1"/>
  <c r="BD20" i="1"/>
  <c r="AF20" i="1"/>
  <c r="AN20" i="1"/>
  <c r="AK16" i="1"/>
  <c r="AS16" i="1"/>
  <c r="BA16" i="1"/>
  <c r="BI16" i="1"/>
  <c r="BN16" i="1"/>
  <c r="AL16" i="1"/>
  <c r="AT16" i="1"/>
  <c r="BB16" i="1"/>
  <c r="BJ16" i="1"/>
  <c r="AE16" i="1"/>
  <c r="AM16" i="1"/>
  <c r="AU16" i="1"/>
  <c r="BC16" i="1"/>
  <c r="AF16" i="1"/>
  <c r="AN16" i="1"/>
  <c r="AV16" i="1"/>
  <c r="BD16" i="1"/>
  <c r="AG16" i="1"/>
  <c r="AO16" i="1"/>
  <c r="AW16" i="1"/>
  <c r="BE16" i="1"/>
  <c r="AH16" i="1"/>
  <c r="AP16" i="1"/>
  <c r="AX16" i="1"/>
  <c r="BF16" i="1"/>
  <c r="BK16" i="1"/>
  <c r="AI16" i="1"/>
  <c r="AQ16" i="1"/>
  <c r="AY16" i="1"/>
  <c r="BG16" i="1"/>
  <c r="BL16" i="1"/>
  <c r="AJ16" i="1"/>
  <c r="AR16" i="1"/>
  <c r="AZ16" i="1"/>
  <c r="BH16" i="1"/>
  <c r="BM16" i="1"/>
  <c r="AJ479" i="1"/>
  <c r="AR479" i="1"/>
  <c r="AZ479" i="1"/>
  <c r="BH479" i="1"/>
  <c r="AG479" i="1"/>
  <c r="AO479" i="1"/>
  <c r="AW479" i="1"/>
  <c r="BE479" i="1"/>
  <c r="AI479" i="1"/>
  <c r="AT479" i="1"/>
  <c r="BD479" i="1"/>
  <c r="BL479" i="1"/>
  <c r="AK479" i="1"/>
  <c r="AU479" i="1"/>
  <c r="BF479" i="1"/>
  <c r="BM479" i="1"/>
  <c r="AL479" i="1"/>
  <c r="AV479" i="1"/>
  <c r="BG479" i="1"/>
  <c r="BN479" i="1"/>
  <c r="AM479" i="1"/>
  <c r="AX479" i="1"/>
  <c r="BI479" i="1"/>
  <c r="AN479" i="1"/>
  <c r="AY479" i="1"/>
  <c r="BJ479" i="1"/>
  <c r="AE479" i="1"/>
  <c r="AP479" i="1"/>
  <c r="BA479" i="1"/>
  <c r="AF479" i="1"/>
  <c r="AQ479" i="1"/>
  <c r="BB479" i="1"/>
  <c r="AH479" i="1"/>
  <c r="AS479" i="1"/>
  <c r="BC479" i="1"/>
  <c r="BK479" i="1"/>
  <c r="AL475" i="1"/>
  <c r="AT475" i="1"/>
  <c r="BB475" i="1"/>
  <c r="BJ475" i="1"/>
  <c r="AE475" i="1"/>
  <c r="AM475" i="1"/>
  <c r="AU475" i="1"/>
  <c r="BC475" i="1"/>
  <c r="AF475" i="1"/>
  <c r="AN475" i="1"/>
  <c r="AV475" i="1"/>
  <c r="BD475" i="1"/>
  <c r="AG475" i="1"/>
  <c r="AO475" i="1"/>
  <c r="AW475" i="1"/>
  <c r="BE475" i="1"/>
  <c r="AI475" i="1"/>
  <c r="AQ475" i="1"/>
  <c r="AY475" i="1"/>
  <c r="BG475" i="1"/>
  <c r="BL475" i="1"/>
  <c r="AJ475" i="1"/>
  <c r="AR475" i="1"/>
  <c r="AZ475" i="1"/>
  <c r="BH475" i="1"/>
  <c r="BM475" i="1"/>
  <c r="AH475" i="1"/>
  <c r="BK475" i="1"/>
  <c r="AK475" i="1"/>
  <c r="BN475" i="1"/>
  <c r="AP475" i="1"/>
  <c r="AS475" i="1"/>
  <c r="AX475" i="1"/>
  <c r="BA475" i="1"/>
  <c r="BF475" i="1"/>
  <c r="BI475" i="1"/>
  <c r="AF468" i="1"/>
  <c r="AN468" i="1"/>
  <c r="AV468" i="1"/>
  <c r="BD468" i="1"/>
  <c r="AG468" i="1"/>
  <c r="AO468" i="1"/>
  <c r="AW468" i="1"/>
  <c r="BE468" i="1"/>
  <c r="AH468" i="1"/>
  <c r="AP468" i="1"/>
  <c r="AX468" i="1"/>
  <c r="BF468" i="1"/>
  <c r="BK468" i="1"/>
  <c r="AI468" i="1"/>
  <c r="AQ468" i="1"/>
  <c r="AY468" i="1"/>
  <c r="BG468" i="1"/>
  <c r="BL468" i="1"/>
  <c r="AK468" i="1"/>
  <c r="AS468" i="1"/>
  <c r="BA468" i="1"/>
  <c r="BI468" i="1"/>
  <c r="BN468" i="1"/>
  <c r="AL468" i="1"/>
  <c r="AT468" i="1"/>
  <c r="BB468" i="1"/>
  <c r="BJ468" i="1"/>
  <c r="AR468" i="1"/>
  <c r="AU468" i="1"/>
  <c r="AZ468" i="1"/>
  <c r="BC468" i="1"/>
  <c r="BH468" i="1"/>
  <c r="AE468" i="1"/>
  <c r="R468" i="1"/>
  <c r="AJ468" i="1"/>
  <c r="BM468" i="1"/>
  <c r="AM468" i="1"/>
  <c r="AH463" i="1"/>
  <c r="AP463" i="1"/>
  <c r="AX463" i="1"/>
  <c r="BF463" i="1"/>
  <c r="BK463" i="1"/>
  <c r="AI463" i="1"/>
  <c r="AQ463" i="1"/>
  <c r="AY463" i="1"/>
  <c r="BG463" i="1"/>
  <c r="BL463" i="1"/>
  <c r="AJ463" i="1"/>
  <c r="AR463" i="1"/>
  <c r="AZ463" i="1"/>
  <c r="BH463" i="1"/>
  <c r="BM463" i="1"/>
  <c r="AK463" i="1"/>
  <c r="AS463" i="1"/>
  <c r="BA463" i="1"/>
  <c r="BI463" i="1"/>
  <c r="BN463" i="1"/>
  <c r="AL463" i="1"/>
  <c r="AT463" i="1"/>
  <c r="BB463" i="1"/>
  <c r="BJ463" i="1"/>
  <c r="AE463" i="1"/>
  <c r="AM463" i="1"/>
  <c r="AU463" i="1"/>
  <c r="BC463" i="1"/>
  <c r="AF463" i="1"/>
  <c r="AN463" i="1"/>
  <c r="AV463" i="1"/>
  <c r="BD463" i="1"/>
  <c r="AG463" i="1"/>
  <c r="AO463" i="1"/>
  <c r="AW463" i="1"/>
  <c r="BE463" i="1"/>
  <c r="AL452" i="1"/>
  <c r="AT452" i="1"/>
  <c r="BB452" i="1"/>
  <c r="BJ452" i="1"/>
  <c r="AE452" i="1"/>
  <c r="AM452" i="1"/>
  <c r="AU452" i="1"/>
  <c r="BC452" i="1"/>
  <c r="AF452" i="1"/>
  <c r="AN452" i="1"/>
  <c r="AV452" i="1"/>
  <c r="BD452" i="1"/>
  <c r="AG452" i="1"/>
  <c r="AO452" i="1"/>
  <c r="AW452" i="1"/>
  <c r="BE452" i="1"/>
  <c r="AH452" i="1"/>
  <c r="AP452" i="1"/>
  <c r="AX452" i="1"/>
  <c r="BF452" i="1"/>
  <c r="BK452" i="1"/>
  <c r="AI452" i="1"/>
  <c r="AQ452" i="1"/>
  <c r="AY452" i="1"/>
  <c r="BG452" i="1"/>
  <c r="BL452" i="1"/>
  <c r="AJ452" i="1"/>
  <c r="AR452" i="1"/>
  <c r="AZ452" i="1"/>
  <c r="BH452" i="1"/>
  <c r="BM452" i="1"/>
  <c r="AK452" i="1"/>
  <c r="AS452" i="1"/>
  <c r="BA452" i="1"/>
  <c r="BI452" i="1"/>
  <c r="BN452" i="1"/>
  <c r="AH443" i="1"/>
  <c r="AP443" i="1"/>
  <c r="AX443" i="1"/>
  <c r="BF443" i="1"/>
  <c r="BK443" i="1"/>
  <c r="AI443" i="1"/>
  <c r="AQ443" i="1"/>
  <c r="AY443" i="1"/>
  <c r="BG443" i="1"/>
  <c r="BL443" i="1"/>
  <c r="AJ443" i="1"/>
  <c r="AR443" i="1"/>
  <c r="AZ443" i="1"/>
  <c r="BH443" i="1"/>
  <c r="BM443" i="1"/>
  <c r="AK443" i="1"/>
  <c r="AS443" i="1"/>
  <c r="BA443" i="1"/>
  <c r="BI443" i="1"/>
  <c r="BN443" i="1"/>
  <c r="AL443" i="1"/>
  <c r="AT443" i="1"/>
  <c r="BB443" i="1"/>
  <c r="BJ443" i="1"/>
  <c r="AE443" i="1"/>
  <c r="AM443" i="1"/>
  <c r="AU443" i="1"/>
  <c r="BC443" i="1"/>
  <c r="AF443" i="1"/>
  <c r="AN443" i="1"/>
  <c r="AV443" i="1"/>
  <c r="BD443" i="1"/>
  <c r="AG443" i="1"/>
  <c r="AO443" i="1"/>
  <c r="AW443" i="1"/>
  <c r="BE443" i="1"/>
  <c r="AJ435" i="1"/>
  <c r="AR435" i="1"/>
  <c r="AZ435" i="1"/>
  <c r="BH435" i="1"/>
  <c r="BM435" i="1"/>
  <c r="AK435" i="1"/>
  <c r="AS435" i="1"/>
  <c r="BA435" i="1"/>
  <c r="BI435" i="1"/>
  <c r="BN435" i="1"/>
  <c r="AL435" i="1"/>
  <c r="AT435" i="1"/>
  <c r="BB435" i="1"/>
  <c r="BJ435" i="1"/>
  <c r="AE435" i="1"/>
  <c r="AM435" i="1"/>
  <c r="AU435" i="1"/>
  <c r="BC435" i="1"/>
  <c r="AF435" i="1"/>
  <c r="AN435" i="1"/>
  <c r="AV435" i="1"/>
  <c r="BD435" i="1"/>
  <c r="AG435" i="1"/>
  <c r="AO435" i="1"/>
  <c r="AW435" i="1"/>
  <c r="BE435" i="1"/>
  <c r="AH435" i="1"/>
  <c r="AP435" i="1"/>
  <c r="AX435" i="1"/>
  <c r="BF435" i="1"/>
  <c r="BK435" i="1"/>
  <c r="AI435" i="1"/>
  <c r="AQ435" i="1"/>
  <c r="AY435" i="1"/>
  <c r="BG435" i="1"/>
  <c r="BL435" i="1"/>
  <c r="AL427" i="1"/>
  <c r="AT427" i="1"/>
  <c r="BB427" i="1"/>
  <c r="BJ427" i="1"/>
  <c r="AE427" i="1"/>
  <c r="AM427" i="1"/>
  <c r="AU427" i="1"/>
  <c r="BC427" i="1"/>
  <c r="AF427" i="1"/>
  <c r="AN427" i="1"/>
  <c r="AV427" i="1"/>
  <c r="BD427" i="1"/>
  <c r="AG427" i="1"/>
  <c r="AO427" i="1"/>
  <c r="AW427" i="1"/>
  <c r="BE427" i="1"/>
  <c r="AH427" i="1"/>
  <c r="AP427" i="1"/>
  <c r="AX427" i="1"/>
  <c r="BF427" i="1"/>
  <c r="BK427" i="1"/>
  <c r="AI427" i="1"/>
  <c r="AQ427" i="1"/>
  <c r="AY427" i="1"/>
  <c r="BG427" i="1"/>
  <c r="BL427" i="1"/>
  <c r="AJ427" i="1"/>
  <c r="AR427" i="1"/>
  <c r="AZ427" i="1"/>
  <c r="BH427" i="1"/>
  <c r="BM427" i="1"/>
  <c r="AK427" i="1"/>
  <c r="AS427" i="1"/>
  <c r="BA427" i="1"/>
  <c r="BI427" i="1"/>
  <c r="BN427" i="1"/>
  <c r="AF419" i="1"/>
  <c r="AN419" i="1"/>
  <c r="AV419" i="1"/>
  <c r="BD419" i="1"/>
  <c r="AG419" i="1"/>
  <c r="AO419" i="1"/>
  <c r="AW419" i="1"/>
  <c r="BE419" i="1"/>
  <c r="AH419" i="1"/>
  <c r="AP419" i="1"/>
  <c r="AX419" i="1"/>
  <c r="BF419" i="1"/>
  <c r="BK419" i="1"/>
  <c r="AI419" i="1"/>
  <c r="AQ419" i="1"/>
  <c r="AY419" i="1"/>
  <c r="BG419" i="1"/>
  <c r="BL419" i="1"/>
  <c r="AJ419" i="1"/>
  <c r="AR419" i="1"/>
  <c r="AZ419" i="1"/>
  <c r="BH419" i="1"/>
  <c r="BM419" i="1"/>
  <c r="AK419" i="1"/>
  <c r="AS419" i="1"/>
  <c r="BA419" i="1"/>
  <c r="BI419" i="1"/>
  <c r="BN419" i="1"/>
  <c r="AL419" i="1"/>
  <c r="AT419" i="1"/>
  <c r="BB419" i="1"/>
  <c r="BJ419" i="1"/>
  <c r="AE419" i="1"/>
  <c r="AM419" i="1"/>
  <c r="AU419" i="1"/>
  <c r="BC419" i="1"/>
  <c r="AF411" i="1"/>
  <c r="AN411" i="1"/>
  <c r="AV411" i="1"/>
  <c r="BD411" i="1"/>
  <c r="AG411" i="1"/>
  <c r="AO411" i="1"/>
  <c r="AW411" i="1"/>
  <c r="BE411" i="1"/>
  <c r="AH411" i="1"/>
  <c r="AP411" i="1"/>
  <c r="AX411" i="1"/>
  <c r="BF411" i="1"/>
  <c r="BK411" i="1"/>
  <c r="AI411" i="1"/>
  <c r="AQ411" i="1"/>
  <c r="AY411" i="1"/>
  <c r="BG411" i="1"/>
  <c r="BL411" i="1"/>
  <c r="AJ411" i="1"/>
  <c r="AR411" i="1"/>
  <c r="AZ411" i="1"/>
  <c r="BH411" i="1"/>
  <c r="BM411" i="1"/>
  <c r="AK411" i="1"/>
  <c r="AS411" i="1"/>
  <c r="BA411" i="1"/>
  <c r="BI411" i="1"/>
  <c r="BN411" i="1"/>
  <c r="AL411" i="1"/>
  <c r="AT411" i="1"/>
  <c r="BB411" i="1"/>
  <c r="BJ411" i="1"/>
  <c r="AE411" i="1"/>
  <c r="AM411" i="1"/>
  <c r="AU411" i="1"/>
  <c r="BC411" i="1"/>
  <c r="AH404" i="1"/>
  <c r="AP404" i="1"/>
  <c r="AX404" i="1"/>
  <c r="BF404" i="1"/>
  <c r="BK404" i="1"/>
  <c r="AI404" i="1"/>
  <c r="AQ404" i="1"/>
  <c r="AY404" i="1"/>
  <c r="BG404" i="1"/>
  <c r="BL404" i="1"/>
  <c r="AJ404" i="1"/>
  <c r="AR404" i="1"/>
  <c r="AZ404" i="1"/>
  <c r="BH404" i="1"/>
  <c r="BM404" i="1"/>
  <c r="AK404" i="1"/>
  <c r="AS404" i="1"/>
  <c r="BA404" i="1"/>
  <c r="BI404" i="1"/>
  <c r="BN404" i="1"/>
  <c r="AL404" i="1"/>
  <c r="AT404" i="1"/>
  <c r="BB404" i="1"/>
  <c r="BJ404" i="1"/>
  <c r="AE404" i="1"/>
  <c r="AM404" i="1"/>
  <c r="AU404" i="1"/>
  <c r="BC404" i="1"/>
  <c r="AF404" i="1"/>
  <c r="AN404" i="1"/>
  <c r="AV404" i="1"/>
  <c r="BD404" i="1"/>
  <c r="AG404" i="1"/>
  <c r="AO404" i="1"/>
  <c r="AW404" i="1"/>
  <c r="BE404" i="1"/>
  <c r="AK399" i="1"/>
  <c r="AS399" i="1"/>
  <c r="BA399" i="1"/>
  <c r="BI399" i="1"/>
  <c r="BN399" i="1"/>
  <c r="AL399" i="1"/>
  <c r="AT399" i="1"/>
  <c r="BB399" i="1"/>
  <c r="BJ399" i="1"/>
  <c r="AE399" i="1"/>
  <c r="AM399" i="1"/>
  <c r="AU399" i="1"/>
  <c r="BC399" i="1"/>
  <c r="AF399" i="1"/>
  <c r="AN399" i="1"/>
  <c r="AV399" i="1"/>
  <c r="BD399" i="1"/>
  <c r="AG399" i="1"/>
  <c r="AO399" i="1"/>
  <c r="AW399" i="1"/>
  <c r="BE399" i="1"/>
  <c r="AH399" i="1"/>
  <c r="AP399" i="1"/>
  <c r="AX399" i="1"/>
  <c r="BF399" i="1"/>
  <c r="BK399" i="1"/>
  <c r="AI399" i="1"/>
  <c r="AQ399" i="1"/>
  <c r="AY399" i="1"/>
  <c r="BG399" i="1"/>
  <c r="BL399" i="1"/>
  <c r="AJ399" i="1"/>
  <c r="AR399" i="1"/>
  <c r="AZ399" i="1"/>
  <c r="BH399" i="1"/>
  <c r="BM399" i="1"/>
  <c r="AG392" i="1"/>
  <c r="AO392" i="1"/>
  <c r="AW392" i="1"/>
  <c r="BE392" i="1"/>
  <c r="AH392" i="1"/>
  <c r="AP392" i="1"/>
  <c r="AX392" i="1"/>
  <c r="BF392" i="1"/>
  <c r="BK392" i="1"/>
  <c r="AI392" i="1"/>
  <c r="AQ392" i="1"/>
  <c r="AY392" i="1"/>
  <c r="BG392" i="1"/>
  <c r="BL392" i="1"/>
  <c r="AJ392" i="1"/>
  <c r="AR392" i="1"/>
  <c r="AZ392" i="1"/>
  <c r="BH392" i="1"/>
  <c r="BM392" i="1"/>
  <c r="AK392" i="1"/>
  <c r="AS392" i="1"/>
  <c r="BA392" i="1"/>
  <c r="BI392" i="1"/>
  <c r="BN392" i="1"/>
  <c r="AL392" i="1"/>
  <c r="AT392" i="1"/>
  <c r="BB392" i="1"/>
  <c r="BJ392" i="1"/>
  <c r="AE392" i="1"/>
  <c r="AM392" i="1"/>
  <c r="AU392" i="1"/>
  <c r="BC392" i="1"/>
  <c r="AF392" i="1"/>
  <c r="AN392" i="1"/>
  <c r="AV392" i="1"/>
  <c r="BD392" i="1"/>
  <c r="AE378" i="1"/>
  <c r="AM378" i="1"/>
  <c r="AU378" i="1"/>
  <c r="BC378" i="1"/>
  <c r="AF378" i="1"/>
  <c r="AN378" i="1"/>
  <c r="AV378" i="1"/>
  <c r="BD378" i="1"/>
  <c r="AG378" i="1"/>
  <c r="AO378" i="1"/>
  <c r="AW378" i="1"/>
  <c r="BE378" i="1"/>
  <c r="AH378" i="1"/>
  <c r="AP378" i="1"/>
  <c r="AX378" i="1"/>
  <c r="BF378" i="1"/>
  <c r="BK378" i="1"/>
  <c r="AI378" i="1"/>
  <c r="AQ378" i="1"/>
  <c r="AY378" i="1"/>
  <c r="BG378" i="1"/>
  <c r="BL378" i="1"/>
  <c r="AJ378" i="1"/>
  <c r="AR378" i="1"/>
  <c r="AZ378" i="1"/>
  <c r="BH378" i="1"/>
  <c r="BM378" i="1"/>
  <c r="AK378" i="1"/>
  <c r="AS378" i="1"/>
  <c r="BA378" i="1"/>
  <c r="BI378" i="1"/>
  <c r="BN378" i="1"/>
  <c r="AL378" i="1"/>
  <c r="AT378" i="1"/>
  <c r="BB378" i="1"/>
  <c r="BJ378" i="1"/>
  <c r="AG370" i="1"/>
  <c r="AO370" i="1"/>
  <c r="AW370" i="1"/>
  <c r="BE370" i="1"/>
  <c r="AH370" i="1"/>
  <c r="AP370" i="1"/>
  <c r="AX370" i="1"/>
  <c r="BF370" i="1"/>
  <c r="BK370" i="1"/>
  <c r="AI370" i="1"/>
  <c r="AQ370" i="1"/>
  <c r="AY370" i="1"/>
  <c r="BG370" i="1"/>
  <c r="BL370" i="1"/>
  <c r="AJ370" i="1"/>
  <c r="AR370" i="1"/>
  <c r="AZ370" i="1"/>
  <c r="BH370" i="1"/>
  <c r="BM370" i="1"/>
  <c r="AK370" i="1"/>
  <c r="AS370" i="1"/>
  <c r="BA370" i="1"/>
  <c r="BI370" i="1"/>
  <c r="BN370" i="1"/>
  <c r="AL370" i="1"/>
  <c r="AT370" i="1"/>
  <c r="BB370" i="1"/>
  <c r="BJ370" i="1"/>
  <c r="AE370" i="1"/>
  <c r="AM370" i="1"/>
  <c r="AU370" i="1"/>
  <c r="BC370" i="1"/>
  <c r="AF370" i="1"/>
  <c r="AN370" i="1"/>
  <c r="AV370" i="1"/>
  <c r="BD370" i="1"/>
  <c r="AS362" i="1"/>
  <c r="BA362" i="1"/>
  <c r="BI362" i="1"/>
  <c r="AT362" i="1"/>
  <c r="BB362" i="1"/>
  <c r="AE362" i="1"/>
  <c r="AM362" i="1"/>
  <c r="AU362" i="1"/>
  <c r="AV362" i="1"/>
  <c r="BD362" i="1"/>
  <c r="AG362" i="1"/>
  <c r="AO362" i="1"/>
  <c r="AH362" i="1"/>
  <c r="AX362" i="1"/>
  <c r="BF362" i="1"/>
  <c r="AI362" i="1"/>
  <c r="AQ362" i="1"/>
  <c r="AY362" i="1"/>
  <c r="BL362" i="1"/>
  <c r="AZ362" i="1"/>
  <c r="BH362" i="1"/>
  <c r="BM362" i="1"/>
  <c r="AF355" i="1"/>
  <c r="AN355" i="1"/>
  <c r="AV355" i="1"/>
  <c r="BD355" i="1"/>
  <c r="AG355" i="1"/>
  <c r="AO355" i="1"/>
  <c r="AW355" i="1"/>
  <c r="BE355" i="1"/>
  <c r="AI355" i="1"/>
  <c r="AQ355" i="1"/>
  <c r="AY355" i="1"/>
  <c r="BG355" i="1"/>
  <c r="BL355" i="1"/>
  <c r="AJ355" i="1"/>
  <c r="AR355" i="1"/>
  <c r="AZ355" i="1"/>
  <c r="BH355" i="1"/>
  <c r="BM355" i="1"/>
  <c r="AK355" i="1"/>
  <c r="AS355" i="1"/>
  <c r="BA355" i="1"/>
  <c r="BI355" i="1"/>
  <c r="BN355" i="1"/>
  <c r="AL355" i="1"/>
  <c r="AT355" i="1"/>
  <c r="BB355" i="1"/>
  <c r="BJ355" i="1"/>
  <c r="AE355" i="1"/>
  <c r="AM355" i="1"/>
  <c r="AU355" i="1"/>
  <c r="BC355" i="1"/>
  <c r="AH355" i="1"/>
  <c r="AP355" i="1"/>
  <c r="AX355" i="1"/>
  <c r="BF355" i="1"/>
  <c r="BK355" i="1"/>
  <c r="AH347" i="1"/>
  <c r="AP347" i="1"/>
  <c r="AX347" i="1"/>
  <c r="BF347" i="1"/>
  <c r="BK347" i="1"/>
  <c r="AI347" i="1"/>
  <c r="AQ347" i="1"/>
  <c r="AY347" i="1"/>
  <c r="BG347" i="1"/>
  <c r="BL347" i="1"/>
  <c r="AJ347" i="1"/>
  <c r="AR347" i="1"/>
  <c r="AZ347" i="1"/>
  <c r="BH347" i="1"/>
  <c r="BM347" i="1"/>
  <c r="AK347" i="1"/>
  <c r="AS347" i="1"/>
  <c r="BA347" i="1"/>
  <c r="BI347" i="1"/>
  <c r="BN347" i="1"/>
  <c r="AL347" i="1"/>
  <c r="AT347" i="1"/>
  <c r="BB347" i="1"/>
  <c r="BJ347" i="1"/>
  <c r="AE347" i="1"/>
  <c r="AM347" i="1"/>
  <c r="AU347" i="1"/>
  <c r="BC347" i="1"/>
  <c r="AF347" i="1"/>
  <c r="AN347" i="1"/>
  <c r="AV347" i="1"/>
  <c r="BD347" i="1"/>
  <c r="AG347" i="1"/>
  <c r="AO347" i="1"/>
  <c r="AW347" i="1"/>
  <c r="BE347" i="1"/>
  <c r="AE336" i="1"/>
  <c r="AM336" i="1"/>
  <c r="AU336" i="1"/>
  <c r="BC336" i="1"/>
  <c r="AF336" i="1"/>
  <c r="AN336" i="1"/>
  <c r="AV336" i="1"/>
  <c r="BD336" i="1"/>
  <c r="AG336" i="1"/>
  <c r="AO336" i="1"/>
  <c r="AW336" i="1"/>
  <c r="BE336" i="1"/>
  <c r="AH336" i="1"/>
  <c r="AP336" i="1"/>
  <c r="AX336" i="1"/>
  <c r="BF336" i="1"/>
  <c r="BK336" i="1"/>
  <c r="AI336" i="1"/>
  <c r="AQ336" i="1"/>
  <c r="AY336" i="1"/>
  <c r="BG336" i="1"/>
  <c r="BL336" i="1"/>
  <c r="AJ336" i="1"/>
  <c r="AR336" i="1"/>
  <c r="AZ336" i="1"/>
  <c r="BH336" i="1"/>
  <c r="BM336" i="1"/>
  <c r="AK336" i="1"/>
  <c r="AS336" i="1"/>
  <c r="BA336" i="1"/>
  <c r="BI336" i="1"/>
  <c r="BN336" i="1"/>
  <c r="AL336" i="1"/>
  <c r="AT336" i="1"/>
  <c r="BB336" i="1"/>
  <c r="BJ336" i="1"/>
  <c r="AG329" i="1"/>
  <c r="AO329" i="1"/>
  <c r="AW329" i="1"/>
  <c r="BE329" i="1"/>
  <c r="AH329" i="1"/>
  <c r="AP329" i="1"/>
  <c r="AX329" i="1"/>
  <c r="BF329" i="1"/>
  <c r="BK329" i="1"/>
  <c r="AI329" i="1"/>
  <c r="AQ329" i="1"/>
  <c r="AY329" i="1"/>
  <c r="BG329" i="1"/>
  <c r="BL329" i="1"/>
  <c r="AJ329" i="1"/>
  <c r="AR329" i="1"/>
  <c r="AZ329" i="1"/>
  <c r="BH329" i="1"/>
  <c r="BM329" i="1"/>
  <c r="AE329" i="1"/>
  <c r="AM329" i="1"/>
  <c r="AU329" i="1"/>
  <c r="BC329" i="1"/>
  <c r="AF329" i="1"/>
  <c r="AN329" i="1"/>
  <c r="AV329" i="1"/>
  <c r="BD329" i="1"/>
  <c r="BI329" i="1"/>
  <c r="BJ329" i="1"/>
  <c r="AK329" i="1"/>
  <c r="BN329" i="1"/>
  <c r="AL329" i="1"/>
  <c r="AS329" i="1"/>
  <c r="AT329" i="1"/>
  <c r="BA329" i="1"/>
  <c r="BB329" i="1"/>
  <c r="AK319" i="1"/>
  <c r="AS319" i="1"/>
  <c r="BA319" i="1"/>
  <c r="BI319" i="1"/>
  <c r="BN319" i="1"/>
  <c r="AL319" i="1"/>
  <c r="AT319" i="1"/>
  <c r="BB319" i="1"/>
  <c r="BJ319" i="1"/>
  <c r="AE319" i="1"/>
  <c r="AM319" i="1"/>
  <c r="AU319" i="1"/>
  <c r="BC319" i="1"/>
  <c r="AF319" i="1"/>
  <c r="AN319" i="1"/>
  <c r="AV319" i="1"/>
  <c r="BD319" i="1"/>
  <c r="AG319" i="1"/>
  <c r="AO319" i="1"/>
  <c r="AW319" i="1"/>
  <c r="BE319" i="1"/>
  <c r="AH319" i="1"/>
  <c r="AP319" i="1"/>
  <c r="AX319" i="1"/>
  <c r="BF319" i="1"/>
  <c r="BK319" i="1"/>
  <c r="AI319" i="1"/>
  <c r="AQ319" i="1"/>
  <c r="AY319" i="1"/>
  <c r="BG319" i="1"/>
  <c r="BL319" i="1"/>
  <c r="AJ319" i="1"/>
  <c r="AR319" i="1"/>
  <c r="AZ319" i="1"/>
  <c r="BH319" i="1"/>
  <c r="BM319" i="1"/>
  <c r="AF305" i="1"/>
  <c r="AN305" i="1"/>
  <c r="AV305" i="1"/>
  <c r="BD305" i="1"/>
  <c r="AG305" i="1"/>
  <c r="AO305" i="1"/>
  <c r="AW305" i="1"/>
  <c r="BE305" i="1"/>
  <c r="AH305" i="1"/>
  <c r="AP305" i="1"/>
  <c r="AX305" i="1"/>
  <c r="BF305" i="1"/>
  <c r="BK305" i="1"/>
  <c r="AI305" i="1"/>
  <c r="AQ305" i="1"/>
  <c r="AY305" i="1"/>
  <c r="BG305" i="1"/>
  <c r="BL305" i="1"/>
  <c r="AJ305" i="1"/>
  <c r="AR305" i="1"/>
  <c r="AZ305" i="1"/>
  <c r="BH305" i="1"/>
  <c r="BM305" i="1"/>
  <c r="AL305" i="1"/>
  <c r="AT305" i="1"/>
  <c r="BB305" i="1"/>
  <c r="BJ305" i="1"/>
  <c r="AE305" i="1"/>
  <c r="AM305" i="1"/>
  <c r="AU305" i="1"/>
  <c r="BC305" i="1"/>
  <c r="AK305" i="1"/>
  <c r="AS305" i="1"/>
  <c r="BA305" i="1"/>
  <c r="BI305" i="1"/>
  <c r="BN305" i="1"/>
  <c r="AH301" i="1"/>
  <c r="AP301" i="1"/>
  <c r="AX301" i="1"/>
  <c r="BF301" i="1"/>
  <c r="BK301" i="1"/>
  <c r="AI301" i="1"/>
  <c r="AQ301" i="1"/>
  <c r="AY301" i="1"/>
  <c r="BG301" i="1"/>
  <c r="BL301" i="1"/>
  <c r="AJ301" i="1"/>
  <c r="AR301" i="1"/>
  <c r="AZ301" i="1"/>
  <c r="BH301" i="1"/>
  <c r="BM301" i="1"/>
  <c r="AK301" i="1"/>
  <c r="AS301" i="1"/>
  <c r="BA301" i="1"/>
  <c r="BI301" i="1"/>
  <c r="BN301" i="1"/>
  <c r="AL301" i="1"/>
  <c r="AT301" i="1"/>
  <c r="BB301" i="1"/>
  <c r="BJ301" i="1"/>
  <c r="AF301" i="1"/>
  <c r="AN301" i="1"/>
  <c r="AV301" i="1"/>
  <c r="BD301" i="1"/>
  <c r="AG301" i="1"/>
  <c r="AO301" i="1"/>
  <c r="AW301" i="1"/>
  <c r="BE301" i="1"/>
  <c r="AE301" i="1"/>
  <c r="AM301" i="1"/>
  <c r="AU301" i="1"/>
  <c r="BC301" i="1"/>
  <c r="AJ298" i="1"/>
  <c r="AR298" i="1"/>
  <c r="AZ298" i="1"/>
  <c r="BH298" i="1"/>
  <c r="BM298" i="1"/>
  <c r="AK298" i="1"/>
  <c r="AS298" i="1"/>
  <c r="BA298" i="1"/>
  <c r="BI298" i="1"/>
  <c r="BN298" i="1"/>
  <c r="AL298" i="1"/>
  <c r="AT298" i="1"/>
  <c r="BB298" i="1"/>
  <c r="BJ298" i="1"/>
  <c r="AE298" i="1"/>
  <c r="AM298" i="1"/>
  <c r="AU298" i="1"/>
  <c r="BC298" i="1"/>
  <c r="AF298" i="1"/>
  <c r="AN298" i="1"/>
  <c r="AV298" i="1"/>
  <c r="BD298" i="1"/>
  <c r="AH298" i="1"/>
  <c r="AP298" i="1"/>
  <c r="AX298" i="1"/>
  <c r="BF298" i="1"/>
  <c r="BK298" i="1"/>
  <c r="AI298" i="1"/>
  <c r="AQ298" i="1"/>
  <c r="AY298" i="1"/>
  <c r="BG298" i="1"/>
  <c r="BL298" i="1"/>
  <c r="BE298" i="1"/>
  <c r="AG298" i="1"/>
  <c r="AO298" i="1"/>
  <c r="AW298" i="1"/>
  <c r="AJ293" i="1"/>
  <c r="AR293" i="1"/>
  <c r="AZ293" i="1"/>
  <c r="AI293" i="1"/>
  <c r="AS293" i="1"/>
  <c r="BB293" i="1"/>
  <c r="BJ293" i="1"/>
  <c r="AK293" i="1"/>
  <c r="AT293" i="1"/>
  <c r="BC293" i="1"/>
  <c r="AL293" i="1"/>
  <c r="AU293" i="1"/>
  <c r="BD293" i="1"/>
  <c r="AM293" i="1"/>
  <c r="AV293" i="1"/>
  <c r="BE293" i="1"/>
  <c r="AE293" i="1"/>
  <c r="AN293" i="1"/>
  <c r="AW293" i="1"/>
  <c r="BF293" i="1"/>
  <c r="BK293" i="1"/>
  <c r="AG293" i="1"/>
  <c r="AP293" i="1"/>
  <c r="AY293" i="1"/>
  <c r="BH293" i="1"/>
  <c r="BM293" i="1"/>
  <c r="AH293" i="1"/>
  <c r="AQ293" i="1"/>
  <c r="BA293" i="1"/>
  <c r="BI293" i="1"/>
  <c r="BN293" i="1"/>
  <c r="AF293" i="1"/>
  <c r="AO293" i="1"/>
  <c r="AX293" i="1"/>
  <c r="BG293" i="1"/>
  <c r="BL293" i="1"/>
  <c r="AJ285" i="1"/>
  <c r="AR285" i="1"/>
  <c r="AZ285" i="1"/>
  <c r="BH285" i="1"/>
  <c r="BM285" i="1"/>
  <c r="AK285" i="1"/>
  <c r="AS285" i="1"/>
  <c r="BA285" i="1"/>
  <c r="BI285" i="1"/>
  <c r="BN285" i="1"/>
  <c r="AL285" i="1"/>
  <c r="AT285" i="1"/>
  <c r="BB285" i="1"/>
  <c r="BJ285" i="1"/>
  <c r="AE285" i="1"/>
  <c r="AM285" i="1"/>
  <c r="AU285" i="1"/>
  <c r="BC285" i="1"/>
  <c r="AF285" i="1"/>
  <c r="AN285" i="1"/>
  <c r="AV285" i="1"/>
  <c r="BD285" i="1"/>
  <c r="AH285" i="1"/>
  <c r="AP285" i="1"/>
  <c r="AX285" i="1"/>
  <c r="BF285" i="1"/>
  <c r="BK285" i="1"/>
  <c r="AI285" i="1"/>
  <c r="AQ285" i="1"/>
  <c r="AY285" i="1"/>
  <c r="BG285" i="1"/>
  <c r="BL285" i="1"/>
  <c r="BE285" i="1"/>
  <c r="AO285" i="1"/>
  <c r="AW285" i="1"/>
  <c r="AG285" i="1"/>
  <c r="AF279" i="1"/>
  <c r="AN279" i="1"/>
  <c r="AV279" i="1"/>
  <c r="BD279" i="1"/>
  <c r="AG279" i="1"/>
  <c r="AO279" i="1"/>
  <c r="AW279" i="1"/>
  <c r="BE279" i="1"/>
  <c r="AH279" i="1"/>
  <c r="AP279" i="1"/>
  <c r="AX279" i="1"/>
  <c r="BF279" i="1"/>
  <c r="BK279" i="1"/>
  <c r="AI279" i="1"/>
  <c r="AQ279" i="1"/>
  <c r="AY279" i="1"/>
  <c r="BG279" i="1"/>
  <c r="BL279" i="1"/>
  <c r="AJ279" i="1"/>
  <c r="AR279" i="1"/>
  <c r="AZ279" i="1"/>
  <c r="BH279" i="1"/>
  <c r="BM279" i="1"/>
  <c r="AL279" i="1"/>
  <c r="AT279" i="1"/>
  <c r="BB279" i="1"/>
  <c r="BJ279" i="1"/>
  <c r="AE279" i="1"/>
  <c r="AM279" i="1"/>
  <c r="AU279" i="1"/>
  <c r="BC279" i="1"/>
  <c r="AK279" i="1"/>
  <c r="AS279" i="1"/>
  <c r="BA279" i="1"/>
  <c r="BI279" i="1"/>
  <c r="BN279" i="1"/>
  <c r="AJ271" i="1"/>
  <c r="AR271" i="1"/>
  <c r="AZ271" i="1"/>
  <c r="BH271" i="1"/>
  <c r="BM271" i="1"/>
  <c r="AK271" i="1"/>
  <c r="AS271" i="1"/>
  <c r="BA271" i="1"/>
  <c r="BI271" i="1"/>
  <c r="BN271" i="1"/>
  <c r="AL271" i="1"/>
  <c r="AT271" i="1"/>
  <c r="BB271" i="1"/>
  <c r="BJ271" i="1"/>
  <c r="AE271" i="1"/>
  <c r="AM271" i="1"/>
  <c r="AU271" i="1"/>
  <c r="BC271" i="1"/>
  <c r="AF271" i="1"/>
  <c r="AN271" i="1"/>
  <c r="AV271" i="1"/>
  <c r="BD271" i="1"/>
  <c r="AG271" i="1"/>
  <c r="AO271" i="1"/>
  <c r="AW271" i="1"/>
  <c r="BE271" i="1"/>
  <c r="AH271" i="1"/>
  <c r="AP271" i="1"/>
  <c r="AX271" i="1"/>
  <c r="BF271" i="1"/>
  <c r="BK271" i="1"/>
  <c r="AI271" i="1"/>
  <c r="AQ271" i="1"/>
  <c r="AY271" i="1"/>
  <c r="BG271" i="1"/>
  <c r="BL271" i="1"/>
  <c r="AI261" i="1"/>
  <c r="AQ261" i="1"/>
  <c r="AY261" i="1"/>
  <c r="BG261" i="1"/>
  <c r="BL261" i="1"/>
  <c r="AJ261" i="1"/>
  <c r="AR261" i="1"/>
  <c r="AZ261" i="1"/>
  <c r="BH261" i="1"/>
  <c r="BM261" i="1"/>
  <c r="AK261" i="1"/>
  <c r="AS261" i="1"/>
  <c r="BA261" i="1"/>
  <c r="BI261" i="1"/>
  <c r="BN261" i="1"/>
  <c r="AL261" i="1"/>
  <c r="AT261" i="1"/>
  <c r="BB261" i="1"/>
  <c r="BJ261" i="1"/>
  <c r="AE261" i="1"/>
  <c r="AM261" i="1"/>
  <c r="AU261" i="1"/>
  <c r="BC261" i="1"/>
  <c r="AF261" i="1"/>
  <c r="AN261" i="1"/>
  <c r="AV261" i="1"/>
  <c r="BD261" i="1"/>
  <c r="AG261" i="1"/>
  <c r="AO261" i="1"/>
  <c r="AW261" i="1"/>
  <c r="BE261" i="1"/>
  <c r="AH261" i="1"/>
  <c r="AP261" i="1"/>
  <c r="AX261" i="1"/>
  <c r="BF261" i="1"/>
  <c r="BK261" i="1"/>
  <c r="AG246" i="1"/>
  <c r="AO246" i="1"/>
  <c r="AW246" i="1"/>
  <c r="BE246" i="1"/>
  <c r="AH246" i="1"/>
  <c r="AP246" i="1"/>
  <c r="AX246" i="1"/>
  <c r="BF246" i="1"/>
  <c r="BK246" i="1"/>
  <c r="AI246" i="1"/>
  <c r="AQ246" i="1"/>
  <c r="AY246" i="1"/>
  <c r="BG246" i="1"/>
  <c r="BL246" i="1"/>
  <c r="AJ246" i="1"/>
  <c r="AR246" i="1"/>
  <c r="AZ246" i="1"/>
  <c r="BH246" i="1"/>
  <c r="BM246" i="1"/>
  <c r="AK246" i="1"/>
  <c r="AS246" i="1"/>
  <c r="BA246" i="1"/>
  <c r="BI246" i="1"/>
  <c r="BN246" i="1"/>
  <c r="AL246" i="1"/>
  <c r="AT246" i="1"/>
  <c r="BB246" i="1"/>
  <c r="BJ246" i="1"/>
  <c r="AE246" i="1"/>
  <c r="AM246" i="1"/>
  <c r="AU246" i="1"/>
  <c r="BC246" i="1"/>
  <c r="AF246" i="1"/>
  <c r="AN246" i="1"/>
  <c r="AV246" i="1"/>
  <c r="BD246" i="1"/>
  <c r="AI241" i="1"/>
  <c r="AQ241" i="1"/>
  <c r="AY241" i="1"/>
  <c r="BG241" i="1"/>
  <c r="BL241" i="1"/>
  <c r="AJ241" i="1"/>
  <c r="AR241" i="1"/>
  <c r="AZ241" i="1"/>
  <c r="BH241" i="1"/>
  <c r="BM241" i="1"/>
  <c r="AK241" i="1"/>
  <c r="AS241" i="1"/>
  <c r="BA241" i="1"/>
  <c r="BI241" i="1"/>
  <c r="BN241" i="1"/>
  <c r="AL241" i="1"/>
  <c r="AT241" i="1"/>
  <c r="BB241" i="1"/>
  <c r="BJ241" i="1"/>
  <c r="AE241" i="1"/>
  <c r="AM241" i="1"/>
  <c r="AU241" i="1"/>
  <c r="BC241" i="1"/>
  <c r="AF241" i="1"/>
  <c r="AN241" i="1"/>
  <c r="AV241" i="1"/>
  <c r="BD241" i="1"/>
  <c r="AG241" i="1"/>
  <c r="AO241" i="1"/>
  <c r="AW241" i="1"/>
  <c r="BE241" i="1"/>
  <c r="AH241" i="1"/>
  <c r="AP241" i="1"/>
  <c r="AX241" i="1"/>
  <c r="BF241" i="1"/>
  <c r="BK241" i="1"/>
  <c r="AJ229" i="1"/>
  <c r="AR229" i="1"/>
  <c r="AZ229" i="1"/>
  <c r="BH229" i="1"/>
  <c r="BM229" i="1"/>
  <c r="AK229" i="1"/>
  <c r="AS229" i="1"/>
  <c r="BA229" i="1"/>
  <c r="BI229" i="1"/>
  <c r="BN229" i="1"/>
  <c r="AL229" i="1"/>
  <c r="AT229" i="1"/>
  <c r="BB229" i="1"/>
  <c r="BJ229" i="1"/>
  <c r="AE229" i="1"/>
  <c r="AM229" i="1"/>
  <c r="AU229" i="1"/>
  <c r="BC229" i="1"/>
  <c r="AF229" i="1"/>
  <c r="AN229" i="1"/>
  <c r="AV229" i="1"/>
  <c r="BD229" i="1"/>
  <c r="AG229" i="1"/>
  <c r="AO229" i="1"/>
  <c r="AW229" i="1"/>
  <c r="BE229" i="1"/>
  <c r="AH229" i="1"/>
  <c r="AQ229" i="1"/>
  <c r="AX229" i="1"/>
  <c r="AY229" i="1"/>
  <c r="BF229" i="1"/>
  <c r="BG229" i="1"/>
  <c r="BK229" i="1"/>
  <c r="AI229" i="1"/>
  <c r="BL229" i="1"/>
  <c r="AP229" i="1"/>
  <c r="AL224" i="1"/>
  <c r="AT224" i="1"/>
  <c r="BB224" i="1"/>
  <c r="BJ224" i="1"/>
  <c r="AE224" i="1"/>
  <c r="AM224" i="1"/>
  <c r="AU224" i="1"/>
  <c r="BC224" i="1"/>
  <c r="AF224" i="1"/>
  <c r="AN224" i="1"/>
  <c r="AV224" i="1"/>
  <c r="BD224" i="1"/>
  <c r="AG224" i="1"/>
  <c r="AO224" i="1"/>
  <c r="AW224" i="1"/>
  <c r="BE224" i="1"/>
  <c r="AH224" i="1"/>
  <c r="AP224" i="1"/>
  <c r="AX224" i="1"/>
  <c r="BF224" i="1"/>
  <c r="BK224" i="1"/>
  <c r="AI224" i="1"/>
  <c r="AQ224" i="1"/>
  <c r="AY224" i="1"/>
  <c r="BG224" i="1"/>
  <c r="BL224" i="1"/>
  <c r="AJ224" i="1"/>
  <c r="AR224" i="1"/>
  <c r="AZ224" i="1"/>
  <c r="BH224" i="1"/>
  <c r="BM224" i="1"/>
  <c r="AK224" i="1"/>
  <c r="AS224" i="1"/>
  <c r="BA224" i="1"/>
  <c r="BI224" i="1"/>
  <c r="BN224" i="1"/>
  <c r="AH217" i="1"/>
  <c r="AP217" i="1"/>
  <c r="AX217" i="1"/>
  <c r="BF217" i="1"/>
  <c r="BK217" i="1"/>
  <c r="AI217" i="1"/>
  <c r="AQ217" i="1"/>
  <c r="AY217" i="1"/>
  <c r="BG217" i="1"/>
  <c r="BL217" i="1"/>
  <c r="AJ217" i="1"/>
  <c r="AR217" i="1"/>
  <c r="AZ217" i="1"/>
  <c r="BH217" i="1"/>
  <c r="BM217" i="1"/>
  <c r="AK217" i="1"/>
  <c r="AS217" i="1"/>
  <c r="BA217" i="1"/>
  <c r="BI217" i="1"/>
  <c r="BN217" i="1"/>
  <c r="AL217" i="1"/>
  <c r="AT217" i="1"/>
  <c r="BB217" i="1"/>
  <c r="BJ217" i="1"/>
  <c r="AE217" i="1"/>
  <c r="AM217" i="1"/>
  <c r="AU217" i="1"/>
  <c r="BC217" i="1"/>
  <c r="AF217" i="1"/>
  <c r="AN217" i="1"/>
  <c r="AV217" i="1"/>
  <c r="BD217" i="1"/>
  <c r="AG217" i="1"/>
  <c r="AO217" i="1"/>
  <c r="AW217" i="1"/>
  <c r="BE217" i="1"/>
  <c r="AJ209" i="1"/>
  <c r="AR209" i="1"/>
  <c r="AZ209" i="1"/>
  <c r="BH209" i="1"/>
  <c r="BM209" i="1"/>
  <c r="AK209" i="1"/>
  <c r="AS209" i="1"/>
  <c r="BA209" i="1"/>
  <c r="BI209" i="1"/>
  <c r="BN209" i="1"/>
  <c r="AL209" i="1"/>
  <c r="AT209" i="1"/>
  <c r="BB209" i="1"/>
  <c r="BJ209" i="1"/>
  <c r="AE209" i="1"/>
  <c r="AM209" i="1"/>
  <c r="AU209" i="1"/>
  <c r="BC209" i="1"/>
  <c r="AF209" i="1"/>
  <c r="AN209" i="1"/>
  <c r="AV209" i="1"/>
  <c r="BD209" i="1"/>
  <c r="AG209" i="1"/>
  <c r="AO209" i="1"/>
  <c r="AW209" i="1"/>
  <c r="BE209" i="1"/>
  <c r="AH209" i="1"/>
  <c r="AP209" i="1"/>
  <c r="AX209" i="1"/>
  <c r="BF209" i="1"/>
  <c r="BK209" i="1"/>
  <c r="AI209" i="1"/>
  <c r="AQ209" i="1"/>
  <c r="AY209" i="1"/>
  <c r="BG209" i="1"/>
  <c r="BL209" i="1"/>
  <c r="AL201" i="1"/>
  <c r="AT201" i="1"/>
  <c r="BB201" i="1"/>
  <c r="BJ201" i="1"/>
  <c r="AE201" i="1"/>
  <c r="AM201" i="1"/>
  <c r="AU201" i="1"/>
  <c r="BC201" i="1"/>
  <c r="AF201" i="1"/>
  <c r="AN201" i="1"/>
  <c r="AV201" i="1"/>
  <c r="BD201" i="1"/>
  <c r="AG201" i="1"/>
  <c r="AO201" i="1"/>
  <c r="AW201" i="1"/>
  <c r="BE201" i="1"/>
  <c r="AH201" i="1"/>
  <c r="AP201" i="1"/>
  <c r="AX201" i="1"/>
  <c r="BF201" i="1"/>
  <c r="BK201" i="1"/>
  <c r="AI201" i="1"/>
  <c r="AQ201" i="1"/>
  <c r="AY201" i="1"/>
  <c r="BG201" i="1"/>
  <c r="BL201" i="1"/>
  <c r="AJ201" i="1"/>
  <c r="AR201" i="1"/>
  <c r="AZ201" i="1"/>
  <c r="BH201" i="1"/>
  <c r="BM201" i="1"/>
  <c r="AK201" i="1"/>
  <c r="AS201" i="1"/>
  <c r="BA201" i="1"/>
  <c r="BI201" i="1"/>
  <c r="BN201" i="1"/>
  <c r="AG186" i="1"/>
  <c r="AO186" i="1"/>
  <c r="AW186" i="1"/>
  <c r="AH186" i="1"/>
  <c r="AQ186" i="1"/>
  <c r="AZ186" i="1"/>
  <c r="BH186" i="1"/>
  <c r="BM186" i="1"/>
  <c r="AI186" i="1"/>
  <c r="AR186" i="1"/>
  <c r="BA186" i="1"/>
  <c r="BI186" i="1"/>
  <c r="BN186" i="1"/>
  <c r="AJ186" i="1"/>
  <c r="AS186" i="1"/>
  <c r="BB186" i="1"/>
  <c r="BJ186" i="1"/>
  <c r="AK186" i="1"/>
  <c r="AT186" i="1"/>
  <c r="BC186" i="1"/>
  <c r="AL186" i="1"/>
  <c r="AU186" i="1"/>
  <c r="BD186" i="1"/>
  <c r="AM186" i="1"/>
  <c r="AV186" i="1"/>
  <c r="BE186" i="1"/>
  <c r="AE186" i="1"/>
  <c r="AN186" i="1"/>
  <c r="AX186" i="1"/>
  <c r="BF186" i="1"/>
  <c r="BK186" i="1"/>
  <c r="AF186" i="1"/>
  <c r="AP186" i="1"/>
  <c r="AY186" i="1"/>
  <c r="BG186" i="1"/>
  <c r="BL186" i="1"/>
  <c r="AJ173" i="1"/>
  <c r="AR173" i="1"/>
  <c r="AZ173" i="1"/>
  <c r="BH173" i="1"/>
  <c r="BM173" i="1"/>
  <c r="AK173" i="1"/>
  <c r="AS173" i="1"/>
  <c r="BA173" i="1"/>
  <c r="BI173" i="1"/>
  <c r="BN173" i="1"/>
  <c r="AL173" i="1"/>
  <c r="AT173" i="1"/>
  <c r="BB173" i="1"/>
  <c r="BJ173" i="1"/>
  <c r="AE173" i="1"/>
  <c r="AM173" i="1"/>
  <c r="AU173" i="1"/>
  <c r="BC173" i="1"/>
  <c r="AF173" i="1"/>
  <c r="AN173" i="1"/>
  <c r="AV173" i="1"/>
  <c r="BD173" i="1"/>
  <c r="AG173" i="1"/>
  <c r="AO173" i="1"/>
  <c r="AW173" i="1"/>
  <c r="BE173" i="1"/>
  <c r="AH173" i="1"/>
  <c r="AP173" i="1"/>
  <c r="AX173" i="1"/>
  <c r="BF173" i="1"/>
  <c r="BK173" i="1"/>
  <c r="AI173" i="1"/>
  <c r="AQ173" i="1"/>
  <c r="AY173" i="1"/>
  <c r="BG173" i="1"/>
  <c r="BL173" i="1"/>
  <c r="AF159" i="1"/>
  <c r="AN159" i="1"/>
  <c r="AV159" i="1"/>
  <c r="BD159" i="1"/>
  <c r="AG159" i="1"/>
  <c r="AO159" i="1"/>
  <c r="AW159" i="1"/>
  <c r="BE159" i="1"/>
  <c r="AH159" i="1"/>
  <c r="AP159" i="1"/>
  <c r="AX159" i="1"/>
  <c r="BF159" i="1"/>
  <c r="BK159" i="1"/>
  <c r="AI159" i="1"/>
  <c r="AQ159" i="1"/>
  <c r="AY159" i="1"/>
  <c r="BG159" i="1"/>
  <c r="BL159" i="1"/>
  <c r="AJ159" i="1"/>
  <c r="AR159" i="1"/>
  <c r="AZ159" i="1"/>
  <c r="BH159" i="1"/>
  <c r="BM159" i="1"/>
  <c r="AK159" i="1"/>
  <c r="AS159" i="1"/>
  <c r="BA159" i="1"/>
  <c r="BI159" i="1"/>
  <c r="BN159" i="1"/>
  <c r="AL159" i="1"/>
  <c r="AT159" i="1"/>
  <c r="BB159" i="1"/>
  <c r="BJ159" i="1"/>
  <c r="AE159" i="1"/>
  <c r="AM159" i="1"/>
  <c r="AU159" i="1"/>
  <c r="BC159" i="1"/>
  <c r="AG153" i="1"/>
  <c r="AO153" i="1"/>
  <c r="AW153" i="1"/>
  <c r="BE153" i="1"/>
  <c r="AH153" i="1"/>
  <c r="AP153" i="1"/>
  <c r="AX153" i="1"/>
  <c r="BF153" i="1"/>
  <c r="BK153" i="1"/>
  <c r="AI153" i="1"/>
  <c r="AQ153" i="1"/>
  <c r="AY153" i="1"/>
  <c r="BG153" i="1"/>
  <c r="BL153" i="1"/>
  <c r="AJ153" i="1"/>
  <c r="AR153" i="1"/>
  <c r="AZ153" i="1"/>
  <c r="BH153" i="1"/>
  <c r="BM153" i="1"/>
  <c r="AK153" i="1"/>
  <c r="AS153" i="1"/>
  <c r="BA153" i="1"/>
  <c r="BI153" i="1"/>
  <c r="BN153" i="1"/>
  <c r="AL153" i="1"/>
  <c r="AT153" i="1"/>
  <c r="BB153" i="1"/>
  <c r="BJ153" i="1"/>
  <c r="AE153" i="1"/>
  <c r="AM153" i="1"/>
  <c r="AU153" i="1"/>
  <c r="BC153" i="1"/>
  <c r="AF153" i="1"/>
  <c r="AN153" i="1"/>
  <c r="AV153" i="1"/>
  <c r="BD153" i="1"/>
  <c r="AH148" i="1"/>
  <c r="AP148" i="1"/>
  <c r="AX148" i="1"/>
  <c r="BF148" i="1"/>
  <c r="BK148" i="1"/>
  <c r="AI148" i="1"/>
  <c r="AQ148" i="1"/>
  <c r="AY148" i="1"/>
  <c r="BG148" i="1"/>
  <c r="BL148" i="1"/>
  <c r="AJ148" i="1"/>
  <c r="AR148" i="1"/>
  <c r="AZ148" i="1"/>
  <c r="BH148" i="1"/>
  <c r="BM148" i="1"/>
  <c r="AK148" i="1"/>
  <c r="AS148" i="1"/>
  <c r="BA148" i="1"/>
  <c r="BI148" i="1"/>
  <c r="BN148" i="1"/>
  <c r="AL148" i="1"/>
  <c r="AT148" i="1"/>
  <c r="BB148" i="1"/>
  <c r="BJ148" i="1"/>
  <c r="AE148" i="1"/>
  <c r="AM148" i="1"/>
  <c r="AU148" i="1"/>
  <c r="BC148" i="1"/>
  <c r="AF148" i="1"/>
  <c r="AN148" i="1"/>
  <c r="AV148" i="1"/>
  <c r="BD148" i="1"/>
  <c r="AG148" i="1"/>
  <c r="AO148" i="1"/>
  <c r="AW148" i="1"/>
  <c r="BE148" i="1"/>
  <c r="AE139" i="1"/>
  <c r="AM139" i="1"/>
  <c r="AU139" i="1"/>
  <c r="BC139" i="1"/>
  <c r="AF139" i="1"/>
  <c r="AN139" i="1"/>
  <c r="AV139" i="1"/>
  <c r="BD139" i="1"/>
  <c r="AG139" i="1"/>
  <c r="AO139" i="1"/>
  <c r="AW139" i="1"/>
  <c r="BE139" i="1"/>
  <c r="AH139" i="1"/>
  <c r="AP139" i="1"/>
  <c r="AX139" i="1"/>
  <c r="BF139" i="1"/>
  <c r="BK139" i="1"/>
  <c r="AI139" i="1"/>
  <c r="AQ139" i="1"/>
  <c r="AY139" i="1"/>
  <c r="BG139" i="1"/>
  <c r="BL139" i="1"/>
  <c r="AJ139" i="1"/>
  <c r="AR139" i="1"/>
  <c r="AZ139" i="1"/>
  <c r="BH139" i="1"/>
  <c r="BM139" i="1"/>
  <c r="AK139" i="1"/>
  <c r="AS139" i="1"/>
  <c r="BA139" i="1"/>
  <c r="BI139" i="1"/>
  <c r="BN139" i="1"/>
  <c r="AL139" i="1"/>
  <c r="AT139" i="1"/>
  <c r="BB139" i="1"/>
  <c r="BJ139" i="1"/>
  <c r="AL127" i="1"/>
  <c r="AT127" i="1"/>
  <c r="BB127" i="1"/>
  <c r="BJ127" i="1"/>
  <c r="AE127" i="1"/>
  <c r="AM127" i="1"/>
  <c r="AU127" i="1"/>
  <c r="BC127" i="1"/>
  <c r="AG127" i="1"/>
  <c r="AO127" i="1"/>
  <c r="AW127" i="1"/>
  <c r="BE127" i="1"/>
  <c r="AH127" i="1"/>
  <c r="AP127" i="1"/>
  <c r="AX127" i="1"/>
  <c r="BF127" i="1"/>
  <c r="BK127" i="1"/>
  <c r="AQ127" i="1"/>
  <c r="BG127" i="1"/>
  <c r="AR127" i="1"/>
  <c r="BH127" i="1"/>
  <c r="AS127" i="1"/>
  <c r="BI127" i="1"/>
  <c r="AF127" i="1"/>
  <c r="AV127" i="1"/>
  <c r="AI127" i="1"/>
  <c r="AY127" i="1"/>
  <c r="BL127" i="1"/>
  <c r="AJ127" i="1"/>
  <c r="AZ127" i="1"/>
  <c r="BM127" i="1"/>
  <c r="AK127" i="1"/>
  <c r="BA127" i="1"/>
  <c r="BN127" i="1"/>
  <c r="AN127" i="1"/>
  <c r="BD127" i="1"/>
  <c r="AE123" i="1"/>
  <c r="AM123" i="1"/>
  <c r="AU123" i="1"/>
  <c r="BC123" i="1"/>
  <c r="AF123" i="1"/>
  <c r="AN123" i="1"/>
  <c r="AV123" i="1"/>
  <c r="BD123" i="1"/>
  <c r="AH123" i="1"/>
  <c r="AP123" i="1"/>
  <c r="AX123" i="1"/>
  <c r="BF123" i="1"/>
  <c r="BK123" i="1"/>
  <c r="AI123" i="1"/>
  <c r="AQ123" i="1"/>
  <c r="AY123" i="1"/>
  <c r="BG123" i="1"/>
  <c r="BL123" i="1"/>
  <c r="AJ123" i="1"/>
  <c r="AR123" i="1"/>
  <c r="AZ123" i="1"/>
  <c r="BH123" i="1"/>
  <c r="BM123" i="1"/>
  <c r="AK123" i="1"/>
  <c r="AS123" i="1"/>
  <c r="BA123" i="1"/>
  <c r="BI123" i="1"/>
  <c r="BN123" i="1"/>
  <c r="AL123" i="1"/>
  <c r="AT123" i="1"/>
  <c r="BB123" i="1"/>
  <c r="BJ123" i="1"/>
  <c r="AG123" i="1"/>
  <c r="AO123" i="1"/>
  <c r="AW123" i="1"/>
  <c r="BE123" i="1"/>
  <c r="AL107" i="1"/>
  <c r="AT107" i="1"/>
  <c r="BB107" i="1"/>
  <c r="BJ107" i="1"/>
  <c r="AE107" i="1"/>
  <c r="AM107" i="1"/>
  <c r="AU107" i="1"/>
  <c r="BC107" i="1"/>
  <c r="AF107" i="1"/>
  <c r="AN107" i="1"/>
  <c r="AV107" i="1"/>
  <c r="BD107" i="1"/>
  <c r="AG107" i="1"/>
  <c r="AO107" i="1"/>
  <c r="AW107" i="1"/>
  <c r="BE107" i="1"/>
  <c r="AH107" i="1"/>
  <c r="AP107" i="1"/>
  <c r="AX107" i="1"/>
  <c r="BF107" i="1"/>
  <c r="BK107" i="1"/>
  <c r="AJ107" i="1"/>
  <c r="AR107" i="1"/>
  <c r="AZ107" i="1"/>
  <c r="BH107" i="1"/>
  <c r="BM107" i="1"/>
  <c r="AK107" i="1"/>
  <c r="AS107" i="1"/>
  <c r="BA107" i="1"/>
  <c r="BI107" i="1"/>
  <c r="BN107" i="1"/>
  <c r="AQ107" i="1"/>
  <c r="AY107" i="1"/>
  <c r="BG107" i="1"/>
  <c r="BL107" i="1"/>
  <c r="AI107" i="1"/>
  <c r="AH102" i="1"/>
  <c r="AP102" i="1"/>
  <c r="AX102" i="1"/>
  <c r="BF102" i="1"/>
  <c r="BK102" i="1"/>
  <c r="AI102" i="1"/>
  <c r="AQ102" i="1"/>
  <c r="AY102" i="1"/>
  <c r="BG102" i="1"/>
  <c r="BL102" i="1"/>
  <c r="AJ102" i="1"/>
  <c r="AR102" i="1"/>
  <c r="AZ102" i="1"/>
  <c r="BH102" i="1"/>
  <c r="BM102" i="1"/>
  <c r="AL102" i="1"/>
  <c r="AT102" i="1"/>
  <c r="BB102" i="1"/>
  <c r="BJ102" i="1"/>
  <c r="AE102" i="1"/>
  <c r="AM102" i="1"/>
  <c r="AU102" i="1"/>
  <c r="BC102" i="1"/>
  <c r="AF102" i="1"/>
  <c r="AN102" i="1"/>
  <c r="AV102" i="1"/>
  <c r="BD102" i="1"/>
  <c r="AG102" i="1"/>
  <c r="AO102" i="1"/>
  <c r="AW102" i="1"/>
  <c r="BE102" i="1"/>
  <c r="BN102" i="1"/>
  <c r="AK102" i="1"/>
  <c r="BA102" i="1"/>
  <c r="BI102" i="1"/>
  <c r="AS102" i="1"/>
  <c r="AH85" i="1"/>
  <c r="AP85" i="1"/>
  <c r="AX85" i="1"/>
  <c r="BF85" i="1"/>
  <c r="BK85" i="1"/>
  <c r="AJ85" i="1"/>
  <c r="AR85" i="1"/>
  <c r="AZ85" i="1"/>
  <c r="BH85" i="1"/>
  <c r="BM85" i="1"/>
  <c r="AK85" i="1"/>
  <c r="AS85" i="1"/>
  <c r="BA85" i="1"/>
  <c r="BI85" i="1"/>
  <c r="BN85" i="1"/>
  <c r="AL85" i="1"/>
  <c r="AT85" i="1"/>
  <c r="BB85" i="1"/>
  <c r="BJ85" i="1"/>
  <c r="AE85" i="1"/>
  <c r="AM85" i="1"/>
  <c r="AU85" i="1"/>
  <c r="BC85" i="1"/>
  <c r="AF85" i="1"/>
  <c r="AN85" i="1"/>
  <c r="AV85" i="1"/>
  <c r="BD85" i="1"/>
  <c r="AG85" i="1"/>
  <c r="AO85" i="1"/>
  <c r="AW85" i="1"/>
  <c r="BE85" i="1"/>
  <c r="BL85" i="1"/>
  <c r="AI85" i="1"/>
  <c r="AQ85" i="1"/>
  <c r="AY85" i="1"/>
  <c r="BG85" i="1"/>
  <c r="AF80" i="1"/>
  <c r="AN80" i="1"/>
  <c r="AV80" i="1"/>
  <c r="BD80" i="1"/>
  <c r="AM80" i="1"/>
  <c r="AW80" i="1"/>
  <c r="BF80" i="1"/>
  <c r="BL80" i="1"/>
  <c r="AG80" i="1"/>
  <c r="AP80" i="1"/>
  <c r="AY80" i="1"/>
  <c r="BH80" i="1"/>
  <c r="BN80" i="1"/>
  <c r="AH80" i="1"/>
  <c r="AQ80" i="1"/>
  <c r="AZ80" i="1"/>
  <c r="BI80" i="1"/>
  <c r="AI80" i="1"/>
  <c r="AR80" i="1"/>
  <c r="BA80" i="1"/>
  <c r="BJ80" i="1"/>
  <c r="AJ80" i="1"/>
  <c r="AS80" i="1"/>
  <c r="BB80" i="1"/>
  <c r="AK80" i="1"/>
  <c r="AT80" i="1"/>
  <c r="BC80" i="1"/>
  <c r="AL80" i="1"/>
  <c r="AU80" i="1"/>
  <c r="BE80" i="1"/>
  <c r="BK80" i="1"/>
  <c r="AE80" i="1"/>
  <c r="AO80" i="1"/>
  <c r="AX80" i="1"/>
  <c r="BG80" i="1"/>
  <c r="BM80" i="1"/>
  <c r="AJ72" i="1"/>
  <c r="AR72" i="1"/>
  <c r="AZ72" i="1"/>
  <c r="BH72" i="1"/>
  <c r="BM72" i="1"/>
  <c r="AK72" i="1"/>
  <c r="AS72" i="1"/>
  <c r="BA72" i="1"/>
  <c r="BI72" i="1"/>
  <c r="BN72" i="1"/>
  <c r="AL72" i="1"/>
  <c r="AT72" i="1"/>
  <c r="BB72" i="1"/>
  <c r="BJ72" i="1"/>
  <c r="AE72" i="1"/>
  <c r="AM72" i="1"/>
  <c r="AU72" i="1"/>
  <c r="BC72" i="1"/>
  <c r="AF72" i="1"/>
  <c r="AN72" i="1"/>
  <c r="AV72" i="1"/>
  <c r="BD72" i="1"/>
  <c r="AH72" i="1"/>
  <c r="AP72" i="1"/>
  <c r="AX72" i="1"/>
  <c r="BF72" i="1"/>
  <c r="BK72" i="1"/>
  <c r="AI72" i="1"/>
  <c r="AQ72" i="1"/>
  <c r="AY72" i="1"/>
  <c r="BG72" i="1"/>
  <c r="BL72" i="1"/>
  <c r="AG72" i="1"/>
  <c r="AO72" i="1"/>
  <c r="AW72" i="1"/>
  <c r="BE72" i="1"/>
  <c r="AH58" i="1"/>
  <c r="AP58" i="1"/>
  <c r="AX58" i="1"/>
  <c r="BF58" i="1"/>
  <c r="BK58" i="1"/>
  <c r="AI58" i="1"/>
  <c r="AQ58" i="1"/>
  <c r="AY58" i="1"/>
  <c r="BG58" i="1"/>
  <c r="BL58" i="1"/>
  <c r="AJ58" i="1"/>
  <c r="AR58" i="1"/>
  <c r="AZ58" i="1"/>
  <c r="BH58" i="1"/>
  <c r="BM58" i="1"/>
  <c r="AK58" i="1"/>
  <c r="AS58" i="1"/>
  <c r="BA58" i="1"/>
  <c r="BI58" i="1"/>
  <c r="BN58" i="1"/>
  <c r="AL58" i="1"/>
  <c r="AT58" i="1"/>
  <c r="BB58" i="1"/>
  <c r="BJ58" i="1"/>
  <c r="AE58" i="1"/>
  <c r="AM58" i="1"/>
  <c r="AU58" i="1"/>
  <c r="BC58" i="1"/>
  <c r="AF58" i="1"/>
  <c r="AN58" i="1"/>
  <c r="AV58" i="1"/>
  <c r="BD58" i="1"/>
  <c r="AG58" i="1"/>
  <c r="AO58" i="1"/>
  <c r="AW58" i="1"/>
  <c r="BE58" i="1"/>
  <c r="AI52" i="1"/>
  <c r="AQ52" i="1"/>
  <c r="AK52" i="1"/>
  <c r="AS52" i="1"/>
  <c r="BA52" i="1"/>
  <c r="BI52" i="1"/>
  <c r="AE52" i="1"/>
  <c r="AM52" i="1"/>
  <c r="AU52" i="1"/>
  <c r="BC52" i="1"/>
  <c r="AF52" i="1"/>
  <c r="AN52" i="1"/>
  <c r="AV52" i="1"/>
  <c r="BD52" i="1"/>
  <c r="AG52" i="1"/>
  <c r="AO52" i="1"/>
  <c r="AW52" i="1"/>
  <c r="BE52" i="1"/>
  <c r="AY52" i="1"/>
  <c r="BL52" i="1"/>
  <c r="AH52" i="1"/>
  <c r="AZ52" i="1"/>
  <c r="BM52" i="1"/>
  <c r="AJ52" i="1"/>
  <c r="BB52" i="1"/>
  <c r="BN52" i="1"/>
  <c r="AL52" i="1"/>
  <c r="BF52" i="1"/>
  <c r="AP52" i="1"/>
  <c r="BG52" i="1"/>
  <c r="AR52" i="1"/>
  <c r="BH52" i="1"/>
  <c r="AT52" i="1"/>
  <c r="BJ52" i="1"/>
  <c r="AX52" i="1"/>
  <c r="BK52" i="1"/>
  <c r="AE48" i="1"/>
  <c r="AM48" i="1"/>
  <c r="AU48" i="1"/>
  <c r="BC48" i="1"/>
  <c r="AF48" i="1"/>
  <c r="AN48" i="1"/>
  <c r="AV48" i="1"/>
  <c r="BD48" i="1"/>
  <c r="AG48" i="1"/>
  <c r="AO48" i="1"/>
  <c r="AW48" i="1"/>
  <c r="BE48" i="1"/>
  <c r="AH48" i="1"/>
  <c r="AP48" i="1"/>
  <c r="AX48" i="1"/>
  <c r="BF48" i="1"/>
  <c r="BK48" i="1"/>
  <c r="AI48" i="1"/>
  <c r="AQ48" i="1"/>
  <c r="AY48" i="1"/>
  <c r="BG48" i="1"/>
  <c r="BL48" i="1"/>
  <c r="AJ48" i="1"/>
  <c r="AR48" i="1"/>
  <c r="AZ48" i="1"/>
  <c r="BH48" i="1"/>
  <c r="BM48" i="1"/>
  <c r="AK48" i="1"/>
  <c r="AS48" i="1"/>
  <c r="BA48" i="1"/>
  <c r="BI48" i="1"/>
  <c r="BN48" i="1"/>
  <c r="AL48" i="1"/>
  <c r="AT48" i="1"/>
  <c r="BB48" i="1"/>
  <c r="BJ48" i="1"/>
  <c r="AE39" i="1"/>
  <c r="AM39" i="1"/>
  <c r="AU39" i="1"/>
  <c r="BC39" i="1"/>
  <c r="AF39" i="1"/>
  <c r="AN39" i="1"/>
  <c r="AV39" i="1"/>
  <c r="BD39" i="1"/>
  <c r="AG39" i="1"/>
  <c r="AO39" i="1"/>
  <c r="AW39" i="1"/>
  <c r="BE39" i="1"/>
  <c r="AH39" i="1"/>
  <c r="AP39" i="1"/>
  <c r="AX39" i="1"/>
  <c r="BF39" i="1"/>
  <c r="BK39" i="1"/>
  <c r="AI39" i="1"/>
  <c r="AQ39" i="1"/>
  <c r="AY39" i="1"/>
  <c r="BG39" i="1"/>
  <c r="BL39" i="1"/>
  <c r="AJ39" i="1"/>
  <c r="AR39" i="1"/>
  <c r="AZ39" i="1"/>
  <c r="BH39" i="1"/>
  <c r="BM39" i="1"/>
  <c r="AK39" i="1"/>
  <c r="AS39" i="1"/>
  <c r="BA39" i="1"/>
  <c r="BI39" i="1"/>
  <c r="BN39" i="1"/>
  <c r="AL39" i="1"/>
  <c r="AT39" i="1"/>
  <c r="BB39" i="1"/>
  <c r="BJ39" i="1"/>
  <c r="AJ26" i="1"/>
  <c r="AR26" i="1"/>
  <c r="AZ26" i="1"/>
  <c r="BH26" i="1"/>
  <c r="BM26" i="1"/>
  <c r="AK26" i="1"/>
  <c r="AS26" i="1"/>
  <c r="BA26" i="1"/>
  <c r="BI26" i="1"/>
  <c r="BN26" i="1"/>
  <c r="AL26" i="1"/>
  <c r="AT26" i="1"/>
  <c r="BB26" i="1"/>
  <c r="BJ26" i="1"/>
  <c r="AE26" i="1"/>
  <c r="AM26" i="1"/>
  <c r="AU26" i="1"/>
  <c r="BC26" i="1"/>
  <c r="AF26" i="1"/>
  <c r="AN26" i="1"/>
  <c r="AV26" i="1"/>
  <c r="BD26" i="1"/>
  <c r="AG26" i="1"/>
  <c r="AO26" i="1"/>
  <c r="AW26" i="1"/>
  <c r="BE26" i="1"/>
  <c r="AH26" i="1"/>
  <c r="AP26" i="1"/>
  <c r="AX26" i="1"/>
  <c r="BF26" i="1"/>
  <c r="BK26" i="1"/>
  <c r="AY26" i="1"/>
  <c r="BG26" i="1"/>
  <c r="BL26" i="1"/>
  <c r="AI26" i="1"/>
  <c r="AQ26" i="1"/>
  <c r="AH15" i="1"/>
  <c r="AP15" i="1"/>
  <c r="AX15" i="1"/>
  <c r="BF15" i="1"/>
  <c r="BK15" i="1"/>
  <c r="AI15" i="1"/>
  <c r="AQ15" i="1"/>
  <c r="AY15" i="1"/>
  <c r="BG15" i="1"/>
  <c r="BL15" i="1"/>
  <c r="AJ15" i="1"/>
  <c r="AR15" i="1"/>
  <c r="AZ15" i="1"/>
  <c r="BH15" i="1"/>
  <c r="BM15" i="1"/>
  <c r="AK15" i="1"/>
  <c r="AS15" i="1"/>
  <c r="BA15" i="1"/>
  <c r="BI15" i="1"/>
  <c r="BN15" i="1"/>
  <c r="AL15" i="1"/>
  <c r="AT15" i="1"/>
  <c r="BB15" i="1"/>
  <c r="BJ15" i="1"/>
  <c r="AE15" i="1"/>
  <c r="AM15" i="1"/>
  <c r="AU15" i="1"/>
  <c r="BC15" i="1"/>
  <c r="AF15" i="1"/>
  <c r="AN15" i="1"/>
  <c r="AV15" i="1"/>
  <c r="BD15" i="1"/>
  <c r="AG15" i="1"/>
  <c r="AO15" i="1"/>
  <c r="AW15" i="1"/>
  <c r="BE15" i="1"/>
  <c r="AJ10" i="1"/>
  <c r="AR10" i="1"/>
  <c r="AZ10" i="1"/>
  <c r="BH10" i="1"/>
  <c r="BM10" i="1"/>
  <c r="AK10" i="1"/>
  <c r="AS10" i="1"/>
  <c r="BA10" i="1"/>
  <c r="BI10" i="1"/>
  <c r="BN10" i="1"/>
  <c r="AL10" i="1"/>
  <c r="AT10" i="1"/>
  <c r="BB10" i="1"/>
  <c r="BJ10" i="1"/>
  <c r="AE10" i="1"/>
  <c r="AM10" i="1"/>
  <c r="AU10" i="1"/>
  <c r="BC10" i="1"/>
  <c r="AF10" i="1"/>
  <c r="AN10" i="1"/>
  <c r="AV10" i="1"/>
  <c r="BD10" i="1"/>
  <c r="AG10" i="1"/>
  <c r="AO10" i="1"/>
  <c r="AW10" i="1"/>
  <c r="BE10" i="1"/>
  <c r="AH10" i="1"/>
  <c r="AP10" i="1"/>
  <c r="AX10" i="1"/>
  <c r="BF10" i="1"/>
  <c r="BK10" i="1"/>
  <c r="AI10" i="1"/>
  <c r="AQ10" i="1"/>
  <c r="AY10" i="1"/>
  <c r="BG10" i="1"/>
  <c r="BL10" i="1"/>
  <c r="BN3" i="1"/>
  <c r="BM3" i="1"/>
  <c r="BL3" i="1"/>
  <c r="BK3" i="1"/>
  <c r="BJ3" i="1"/>
  <c r="BH3" i="1"/>
  <c r="BG3" i="1"/>
  <c r="BI3" i="1"/>
  <c r="BE3" i="1"/>
  <c r="BD3" i="1"/>
  <c r="BF3" i="1"/>
  <c r="AZ3" i="1"/>
  <c r="BC3" i="1"/>
  <c r="BB3" i="1"/>
  <c r="BA3" i="1"/>
  <c r="AW3" i="1"/>
  <c r="AY3" i="1"/>
  <c r="AX3" i="1"/>
  <c r="AU3" i="1"/>
  <c r="AT3" i="1"/>
  <c r="AV3" i="1"/>
  <c r="AS3" i="1"/>
  <c r="AP3" i="1"/>
  <c r="AR3" i="1"/>
  <c r="AO3" i="1"/>
  <c r="AQ3" i="1"/>
  <c r="AE3" i="1"/>
  <c r="AK3" i="1"/>
  <c r="AN3" i="1"/>
  <c r="AJ3" i="1"/>
  <c r="AM3" i="1"/>
  <c r="AI3" i="1"/>
  <c r="AL3" i="1"/>
  <c r="AH3" i="1"/>
  <c r="AG3" i="1"/>
  <c r="AF3" i="1"/>
  <c r="AU19" i="2" l="1"/>
  <c r="AP5" i="2" s="1"/>
  <c r="AN20" i="2"/>
  <c r="AO20" i="2" s="1"/>
  <c r="AP20" i="2" s="1"/>
  <c r="AI23" i="2"/>
  <c r="AJ23" i="2" s="1"/>
  <c r="AM21" i="2"/>
  <c r="AN21" i="2" s="1"/>
  <c r="AO21" i="2" s="1"/>
  <c r="AP21" i="2" s="1"/>
  <c r="AQ21" i="2" s="1"/>
  <c r="AR21" i="2" s="1"/>
  <c r="AI22" i="2"/>
  <c r="AF25" i="2"/>
  <c r="AG24" i="2"/>
  <c r="H57" i="4"/>
  <c r="G57" i="1" s="1"/>
  <c r="BD90" i="1"/>
  <c r="AL320" i="1"/>
  <c r="AZ320" i="1"/>
  <c r="AI320" i="1"/>
  <c r="AV320" i="1"/>
  <c r="AE320" i="1"/>
  <c r="AM7" i="1"/>
  <c r="BC7" i="1"/>
  <c r="AQ7" i="1"/>
  <c r="BG7" i="1"/>
  <c r="AO7" i="1"/>
  <c r="AL91" i="1"/>
  <c r="BF91" i="1"/>
  <c r="AO91" i="1"/>
  <c r="BA91" i="1"/>
  <c r="BE106" i="1"/>
  <c r="AM106" i="1"/>
  <c r="BI106" i="1"/>
  <c r="AJ106" i="1"/>
  <c r="AY112" i="1"/>
  <c r="AH112" i="1"/>
  <c r="AT112" i="1"/>
  <c r="BH112" i="1"/>
  <c r="BK334" i="1"/>
  <c r="AJ334" i="1"/>
  <c r="AW18" i="1"/>
  <c r="BG18" i="1"/>
  <c r="AU18" i="1"/>
  <c r="BI18" i="1"/>
  <c r="AJ18" i="1"/>
  <c r="AO18" i="1"/>
  <c r="BG35" i="1"/>
  <c r="AP35" i="1"/>
  <c r="BC35" i="1"/>
  <c r="AL35" i="1"/>
  <c r="BD45" i="1"/>
  <c r="AM45" i="1"/>
  <c r="BI45" i="1"/>
  <c r="AJ45" i="1"/>
  <c r="BK45" i="1"/>
  <c r="AR145" i="1"/>
  <c r="BE145" i="1"/>
  <c r="AN145" i="1"/>
  <c r="AS145" i="1"/>
  <c r="AT280" i="1"/>
  <c r="BL280" i="1"/>
  <c r="AX280" i="1"/>
  <c r="AG280" i="1"/>
  <c r="AV90" i="1"/>
  <c r="AE90" i="1"/>
  <c r="BA90" i="1"/>
  <c r="AZ103" i="1"/>
  <c r="AE103" i="1"/>
  <c r="BI103" i="1"/>
  <c r="BN320" i="1"/>
  <c r="AR320" i="1"/>
  <c r="BE320" i="1"/>
  <c r="AN320" i="1"/>
  <c r="AT7" i="1"/>
  <c r="BJ7" i="1"/>
  <c r="AH7" i="1"/>
  <c r="AX7" i="1"/>
  <c r="AG7" i="1"/>
  <c r="BL91" i="1"/>
  <c r="AX91" i="1"/>
  <c r="AG91" i="1"/>
  <c r="AS91" i="1"/>
  <c r="BK106" i="1"/>
  <c r="AW106" i="1"/>
  <c r="AE106" i="1"/>
  <c r="BA106" i="1"/>
  <c r="BE112" i="1"/>
  <c r="AQ112" i="1"/>
  <c r="BC112" i="1"/>
  <c r="AL112" i="1"/>
  <c r="AZ112" i="1"/>
  <c r="BF334" i="1"/>
  <c r="BA334" i="1"/>
  <c r="AR337" i="1"/>
  <c r="BL18" i="1"/>
  <c r="AM18" i="1"/>
  <c r="BA18" i="1"/>
  <c r="AQ18" i="1"/>
  <c r="AG18" i="1"/>
  <c r="BM35" i="1"/>
  <c r="AY35" i="1"/>
  <c r="AH35" i="1"/>
  <c r="AU35" i="1"/>
  <c r="BN35" i="1"/>
  <c r="AV45" i="1"/>
  <c r="AE45" i="1"/>
  <c r="BA45" i="1"/>
  <c r="BF45" i="1"/>
  <c r="BM108" i="1"/>
  <c r="AJ145" i="1"/>
  <c r="BK145" i="1"/>
  <c r="AW145" i="1"/>
  <c r="AF145" i="1"/>
  <c r="BJ145" i="1"/>
  <c r="AK145" i="1"/>
  <c r="BC280" i="1"/>
  <c r="BG362" i="1"/>
  <c r="AP362" i="1"/>
  <c r="BC362" i="1"/>
  <c r="AL362" i="1"/>
  <c r="AI90" i="1"/>
  <c r="AN90" i="1"/>
  <c r="BA103" i="1"/>
  <c r="BI320" i="1"/>
  <c r="AJ320" i="1"/>
  <c r="BK320" i="1"/>
  <c r="AW320" i="1"/>
  <c r="AF320" i="1"/>
  <c r="BK7" i="1"/>
  <c r="AK7" i="1"/>
  <c r="BA7" i="1"/>
  <c r="BN7" i="1"/>
  <c r="AN7" i="1"/>
  <c r="BJ91" i="1"/>
  <c r="BG91" i="1"/>
  <c r="AP91" i="1"/>
  <c r="BC91" i="1"/>
  <c r="AK91" i="1"/>
  <c r="AF106" i="1"/>
  <c r="BF106" i="1"/>
  <c r="AO106" i="1"/>
  <c r="AS106" i="1"/>
  <c r="BL106" i="1"/>
  <c r="AW112" i="1"/>
  <c r="AI112" i="1"/>
  <c r="AU112" i="1"/>
  <c r="BN112" i="1"/>
  <c r="AR112" i="1"/>
  <c r="AN334" i="1"/>
  <c r="BL334" i="1"/>
  <c r="AX334" i="1"/>
  <c r="AE334" i="1"/>
  <c r="AS334" i="1"/>
  <c r="AV18" i="1"/>
  <c r="BE18" i="1"/>
  <c r="AE18" i="1"/>
  <c r="AS18" i="1"/>
  <c r="AI18" i="1"/>
  <c r="BH35" i="1"/>
  <c r="AQ35" i="1"/>
  <c r="BD35" i="1"/>
  <c r="AM35" i="1"/>
  <c r="BI35" i="1"/>
  <c r="BE45" i="1"/>
  <c r="AN45" i="1"/>
  <c r="AS45" i="1"/>
  <c r="BL45" i="1"/>
  <c r="AX45" i="1"/>
  <c r="BD108" i="1"/>
  <c r="AM108" i="1"/>
  <c r="AQ108" i="1"/>
  <c r="BF145" i="1"/>
  <c r="AO145" i="1"/>
  <c r="BB145" i="1"/>
  <c r="BI280" i="1"/>
  <c r="AU280" i="1"/>
  <c r="BM280" i="1"/>
  <c r="AY280" i="1"/>
  <c r="AH280" i="1"/>
  <c r="BN362" i="1"/>
  <c r="BF90" i="1"/>
  <c r="BC103" i="1"/>
  <c r="BA320" i="1"/>
  <c r="BF320" i="1"/>
  <c r="AO320" i="1"/>
  <c r="BD7" i="1"/>
  <c r="AR7" i="1"/>
  <c r="BH7" i="1"/>
  <c r="AE7" i="1"/>
  <c r="BM91" i="1"/>
  <c r="AY91" i="1"/>
  <c r="AH91" i="1"/>
  <c r="AU91" i="1"/>
  <c r="AX106" i="1"/>
  <c r="AG106" i="1"/>
  <c r="BJ106" i="1"/>
  <c r="AK106" i="1"/>
  <c r="BG106" i="1"/>
  <c r="AO112" i="1"/>
  <c r="BD112" i="1"/>
  <c r="AM112" i="1"/>
  <c r="BI112" i="1"/>
  <c r="AJ112" i="1"/>
  <c r="BG334" i="1"/>
  <c r="AP334" i="1"/>
  <c r="BJ334" i="1"/>
  <c r="AK334" i="1"/>
  <c r="AV337" i="1"/>
  <c r="AE337" i="1"/>
  <c r="BA337" i="1"/>
  <c r="BJ18" i="1"/>
  <c r="AK18" i="1"/>
  <c r="BK18" i="1"/>
  <c r="AZ35" i="1"/>
  <c r="AI35" i="1"/>
  <c r="AV35" i="1"/>
  <c r="AE35" i="1"/>
  <c r="BA35" i="1"/>
  <c r="AW45" i="1"/>
  <c r="AF45" i="1"/>
  <c r="BJ45" i="1"/>
  <c r="AK45" i="1"/>
  <c r="BG45" i="1"/>
  <c r="AP45" i="1"/>
  <c r="AV108" i="1"/>
  <c r="AE108" i="1"/>
  <c r="AI108" i="1"/>
  <c r="BL145" i="1"/>
  <c r="AX145" i="1"/>
  <c r="AG145" i="1"/>
  <c r="AT145" i="1"/>
  <c r="BA280" i="1"/>
  <c r="AM280" i="1"/>
  <c r="BH280" i="1"/>
  <c r="AQ280" i="1"/>
  <c r="BD280" i="1"/>
  <c r="AS320" i="1"/>
  <c r="BL320" i="1"/>
  <c r="AX320" i="1"/>
  <c r="AG320" i="1"/>
  <c r="AU7" i="1"/>
  <c r="AI7" i="1"/>
  <c r="AY7" i="1"/>
  <c r="BH91" i="1"/>
  <c r="AQ91" i="1"/>
  <c r="BD91" i="1"/>
  <c r="AM91" i="1"/>
  <c r="AP106" i="1"/>
  <c r="BB106" i="1"/>
  <c r="BM106" i="1"/>
  <c r="AY106" i="1"/>
  <c r="AG112" i="1"/>
  <c r="BK112" i="1"/>
  <c r="AV112" i="1"/>
  <c r="AE112" i="1"/>
  <c r="BA112" i="1"/>
  <c r="AW334" i="1"/>
  <c r="AN18" i="1"/>
  <c r="BD18" i="1"/>
  <c r="BB18" i="1"/>
  <c r="BM18" i="1"/>
  <c r="BF18" i="1"/>
  <c r="AR35" i="1"/>
  <c r="BE35" i="1"/>
  <c r="AN35" i="1"/>
  <c r="AS35" i="1"/>
  <c r="AO45" i="1"/>
  <c r="BB45" i="1"/>
  <c r="BM45" i="1"/>
  <c r="AY45" i="1"/>
  <c r="AH45" i="1"/>
  <c r="AN108" i="1"/>
  <c r="BE108" i="1"/>
  <c r="BG145" i="1"/>
  <c r="AP145" i="1"/>
  <c r="BC145" i="1"/>
  <c r="AL145" i="1"/>
  <c r="AS280" i="1"/>
  <c r="AE280" i="1"/>
  <c r="AZ280" i="1"/>
  <c r="AI280" i="1"/>
  <c r="AV280" i="1"/>
  <c r="BC335" i="1"/>
  <c r="AL335" i="1"/>
  <c r="AZ335" i="1"/>
  <c r="AI335" i="1"/>
  <c r="AV335" i="1"/>
  <c r="BJ320" i="1"/>
  <c r="AK320" i="1"/>
  <c r="BG320" i="1"/>
  <c r="AP320" i="1"/>
  <c r="BC320" i="1"/>
  <c r="BL7" i="1"/>
  <c r="AL7" i="1"/>
  <c r="BB7" i="1"/>
  <c r="AP7" i="1"/>
  <c r="AZ91" i="1"/>
  <c r="AI91" i="1"/>
  <c r="AV91" i="1"/>
  <c r="AE91" i="1"/>
  <c r="BD106" i="1"/>
  <c r="AH106" i="1"/>
  <c r="AT106" i="1"/>
  <c r="BH106" i="1"/>
  <c r="AQ106" i="1"/>
  <c r="BF112" i="1"/>
  <c r="AN112" i="1"/>
  <c r="AS112" i="1"/>
  <c r="AT18" i="1"/>
  <c r="BH18" i="1"/>
  <c r="AX18" i="1"/>
  <c r="AJ35" i="1"/>
  <c r="BK35" i="1"/>
  <c r="AW35" i="1"/>
  <c r="AF35" i="1"/>
  <c r="BJ35" i="1"/>
  <c r="AK35" i="1"/>
  <c r="AG45" i="1"/>
  <c r="AT45" i="1"/>
  <c r="BH45" i="1"/>
  <c r="AQ45" i="1"/>
  <c r="BM145" i="1"/>
  <c r="AY145" i="1"/>
  <c r="AH145" i="1"/>
  <c r="AU145" i="1"/>
  <c r="BN145" i="1"/>
  <c r="AK280" i="1"/>
  <c r="AR280" i="1"/>
  <c r="BE280" i="1"/>
  <c r="AN280" i="1"/>
  <c r="AU335" i="1"/>
  <c r="BN335" i="1"/>
  <c r="AR335" i="1"/>
  <c r="BE335" i="1"/>
  <c r="AN335" i="1"/>
  <c r="AR362" i="1"/>
  <c r="BE362" i="1"/>
  <c r="AN362" i="1"/>
  <c r="AH90" i="1"/>
  <c r="AT103" i="1"/>
  <c r="BB320" i="1"/>
  <c r="BM320" i="1"/>
  <c r="AY320" i="1"/>
  <c r="AH320" i="1"/>
  <c r="AU320" i="1"/>
  <c r="BF7" i="1"/>
  <c r="AS7" i="1"/>
  <c r="BI7" i="1"/>
  <c r="AF7" i="1"/>
  <c r="BE7" i="1"/>
  <c r="BB91" i="1"/>
  <c r="AR91" i="1"/>
  <c r="BE91" i="1"/>
  <c r="AN91" i="1"/>
  <c r="BN91" i="1"/>
  <c r="AV106" i="1"/>
  <c r="BC106" i="1"/>
  <c r="AL106" i="1"/>
  <c r="AZ106" i="1"/>
  <c r="AI106" i="1"/>
  <c r="BL112" i="1"/>
  <c r="AX112" i="1"/>
  <c r="AF112" i="1"/>
  <c r="BJ112" i="1"/>
  <c r="AK112" i="1"/>
  <c r="AF334" i="1"/>
  <c r="AL334" i="1"/>
  <c r="AY18" i="1"/>
  <c r="AF18" i="1"/>
  <c r="AL18" i="1"/>
  <c r="AZ18" i="1"/>
  <c r="AP18" i="1"/>
  <c r="BF35" i="1"/>
  <c r="AO35" i="1"/>
  <c r="BB35" i="1"/>
  <c r="BC45" i="1"/>
  <c r="AL45" i="1"/>
  <c r="AZ45" i="1"/>
  <c r="AI45" i="1"/>
  <c r="BA108" i="1"/>
  <c r="BF108" i="1"/>
  <c r="AO108" i="1"/>
  <c r="BH145" i="1"/>
  <c r="AQ145" i="1"/>
  <c r="BD145" i="1"/>
  <c r="AM145" i="1"/>
  <c r="BI145" i="1"/>
  <c r="BN280" i="1"/>
  <c r="BJ280" i="1"/>
  <c r="AJ280" i="1"/>
  <c r="BK280" i="1"/>
  <c r="AW280" i="1"/>
  <c r="AF280" i="1"/>
  <c r="AJ362" i="1"/>
  <c r="BK362" i="1"/>
  <c r="AW362" i="1"/>
  <c r="AF362" i="1"/>
  <c r="BJ362" i="1"/>
  <c r="AK362" i="1"/>
  <c r="AQ90" i="1"/>
  <c r="AU90" i="1"/>
  <c r="BN90" i="1"/>
  <c r="AR90" i="1"/>
  <c r="AL103" i="1"/>
  <c r="AT320" i="1"/>
  <c r="BH320" i="1"/>
  <c r="AQ320" i="1"/>
  <c r="BD320" i="1"/>
  <c r="AM320" i="1"/>
  <c r="AV7" i="1"/>
  <c r="AJ7" i="1"/>
  <c r="AZ7" i="1"/>
  <c r="BM7" i="1"/>
  <c r="AW7" i="1"/>
  <c r="AT91" i="1"/>
  <c r="AJ91" i="1"/>
  <c r="BK91" i="1"/>
  <c r="AW91" i="1"/>
  <c r="AF91" i="1"/>
  <c r="BI91" i="1"/>
  <c r="AN106" i="1"/>
  <c r="AU106" i="1"/>
  <c r="BN106" i="1"/>
  <c r="AR106" i="1"/>
  <c r="BG112" i="1"/>
  <c r="AP112" i="1"/>
  <c r="BB112" i="1"/>
  <c r="BM112" i="1"/>
  <c r="BE334" i="1"/>
  <c r="AR334" i="1"/>
  <c r="BC18" i="1"/>
  <c r="BN18" i="1"/>
  <c r="AR18" i="1"/>
  <c r="AH18" i="1"/>
  <c r="BL35" i="1"/>
  <c r="AX35" i="1"/>
  <c r="AG35" i="1"/>
  <c r="AT35" i="1"/>
  <c r="AU45" i="1"/>
  <c r="BN45" i="1"/>
  <c r="AR45" i="1"/>
  <c r="AS108" i="1"/>
  <c r="AZ145" i="1"/>
  <c r="AI145" i="1"/>
  <c r="AV145" i="1"/>
  <c r="AE145" i="1"/>
  <c r="BA145" i="1"/>
  <c r="BB280" i="1"/>
  <c r="BF280" i="1"/>
  <c r="AO280" i="1"/>
  <c r="AS19" i="1"/>
  <c r="AU22" i="1"/>
  <c r="BN22" i="1"/>
  <c r="AR22" i="1"/>
  <c r="BE22" i="1"/>
  <c r="AF32" i="1"/>
  <c r="AR32" i="1"/>
  <c r="BE32" i="1"/>
  <c r="AM32" i="1"/>
  <c r="BC42" i="1"/>
  <c r="AL42" i="1"/>
  <c r="AZ42" i="1"/>
  <c r="AI42" i="1"/>
  <c r="BE93" i="1"/>
  <c r="AP93" i="1"/>
  <c r="AV93" i="1"/>
  <c r="AE93" i="1"/>
  <c r="BA93" i="1"/>
  <c r="AI93" i="1"/>
  <c r="BF222" i="1"/>
  <c r="AO222" i="1"/>
  <c r="BB222" i="1"/>
  <c r="BM222" i="1"/>
  <c r="AY222" i="1"/>
  <c r="AE266" i="1"/>
  <c r="AL266" i="1"/>
  <c r="BK266" i="1"/>
  <c r="AG266" i="1"/>
  <c r="AO338" i="1"/>
  <c r="BB338" i="1"/>
  <c r="BM338" i="1"/>
  <c r="AY338" i="1"/>
  <c r="AH338" i="1"/>
  <c r="BJ341" i="1"/>
  <c r="AK341" i="1"/>
  <c r="BG341" i="1"/>
  <c r="AP341" i="1"/>
  <c r="BG33" i="1"/>
  <c r="AT33" i="1"/>
  <c r="BJ33" i="1"/>
  <c r="AG33" i="1"/>
  <c r="BB87" i="1"/>
  <c r="BM87" i="1"/>
  <c r="AY87" i="1"/>
  <c r="AH87" i="1"/>
  <c r="BB94" i="1"/>
  <c r="AL94" i="1"/>
  <c r="AR94" i="1"/>
  <c r="BE94" i="1"/>
  <c r="AF94" i="1"/>
  <c r="AS94" i="1"/>
  <c r="AE125" i="1"/>
  <c r="AP125" i="1"/>
  <c r="AI125" i="1"/>
  <c r="AT125" i="1"/>
  <c r="BC191" i="1"/>
  <c r="AL191" i="1"/>
  <c r="AZ191" i="1"/>
  <c r="AI191" i="1"/>
  <c r="AV191" i="1"/>
  <c r="AG267" i="1"/>
  <c r="BK267" i="1"/>
  <c r="AW267" i="1"/>
  <c r="AI267" i="1"/>
  <c r="AJ267" i="1"/>
  <c r="BD273" i="1"/>
  <c r="AM273" i="1"/>
  <c r="BI273" i="1"/>
  <c r="AJ273" i="1"/>
  <c r="BK273" i="1"/>
  <c r="AW273" i="1"/>
  <c r="AL288" i="1"/>
  <c r="AF288" i="1"/>
  <c r="BI288" i="1"/>
  <c r="AJ288" i="1"/>
  <c r="AH288" i="1"/>
  <c r="AO310" i="1"/>
  <c r="AS310" i="1"/>
  <c r="BL310" i="1"/>
  <c r="BE317" i="1"/>
  <c r="AN317" i="1"/>
  <c r="AS317" i="1"/>
  <c r="BG331" i="1"/>
  <c r="BH331" i="1"/>
  <c r="AO331" i="1"/>
  <c r="BB331" i="1"/>
  <c r="BC342" i="1"/>
  <c r="AL342" i="1"/>
  <c r="AZ342" i="1"/>
  <c r="AI342" i="1"/>
  <c r="AN350" i="1"/>
  <c r="AS350" i="1"/>
  <c r="BL350" i="1"/>
  <c r="AX350" i="1"/>
  <c r="AG350" i="1"/>
  <c r="BH24" i="1"/>
  <c r="AQ24" i="1"/>
  <c r="BD24" i="1"/>
  <c r="AM24" i="1"/>
  <c r="AF34" i="1"/>
  <c r="BE34" i="1"/>
  <c r="AS34" i="1"/>
  <c r="BI34" i="1"/>
  <c r="AJ34" i="1"/>
  <c r="AW76" i="1"/>
  <c r="BK76" i="1"/>
  <c r="AV76" i="1"/>
  <c r="AE76" i="1"/>
  <c r="BA76" i="1"/>
  <c r="BJ79" i="1"/>
  <c r="AH79" i="1"/>
  <c r="AS79" i="1"/>
  <c r="BL79" i="1"/>
  <c r="BD88" i="1"/>
  <c r="AM88" i="1"/>
  <c r="BI88" i="1"/>
  <c r="AJ88" i="1"/>
  <c r="BD118" i="1"/>
  <c r="AM118" i="1"/>
  <c r="BI118" i="1"/>
  <c r="AJ118" i="1"/>
  <c r="AV131" i="1"/>
  <c r="AE131" i="1"/>
  <c r="BA131" i="1"/>
  <c r="BJ223" i="1"/>
  <c r="AK223" i="1"/>
  <c r="BG223" i="1"/>
  <c r="AP223" i="1"/>
  <c r="BN235" i="1"/>
  <c r="AR235" i="1"/>
  <c r="BE235" i="1"/>
  <c r="AN235" i="1"/>
  <c r="BB250" i="1"/>
  <c r="BM250" i="1"/>
  <c r="AY250" i="1"/>
  <c r="AH250" i="1"/>
  <c r="AV264" i="1"/>
  <c r="AE264" i="1"/>
  <c r="BA264" i="1"/>
  <c r="BF274" i="1"/>
  <c r="AO274" i="1"/>
  <c r="BB274" i="1"/>
  <c r="BM274" i="1"/>
  <c r="BC277" i="1"/>
  <c r="AG277" i="1"/>
  <c r="BJ277" i="1"/>
  <c r="AK277" i="1"/>
  <c r="BG277" i="1"/>
  <c r="AP277" i="1"/>
  <c r="BN289" i="1"/>
  <c r="BL289" i="1"/>
  <c r="AX289" i="1"/>
  <c r="AF289" i="1"/>
  <c r="BJ289" i="1"/>
  <c r="AJ289" i="1"/>
  <c r="AS307" i="1"/>
  <c r="AR307" i="1"/>
  <c r="BE307" i="1"/>
  <c r="AN307" i="1"/>
  <c r="BI311" i="1"/>
  <c r="BD311" i="1"/>
  <c r="AM311" i="1"/>
  <c r="BE324" i="1"/>
  <c r="AJ324" i="1"/>
  <c r="BK324" i="1"/>
  <c r="AV324" i="1"/>
  <c r="AE324" i="1"/>
  <c r="BA324" i="1"/>
  <c r="AT332" i="1"/>
  <c r="AZ332" i="1"/>
  <c r="AI332" i="1"/>
  <c r="AJ343" i="1"/>
  <c r="BK343" i="1"/>
  <c r="AW343" i="1"/>
  <c r="AF343" i="1"/>
  <c r="BJ343" i="1"/>
  <c r="AK343" i="1"/>
  <c r="BG351" i="1"/>
  <c r="AP351" i="1"/>
  <c r="BC351" i="1"/>
  <c r="AL351" i="1"/>
  <c r="AZ351" i="1"/>
  <c r="AU6" i="1"/>
  <c r="AR6" i="1"/>
  <c r="BK6" i="1"/>
  <c r="BD6" i="1"/>
  <c r="AL6" i="1"/>
  <c r="AF25" i="1"/>
  <c r="BJ25" i="1"/>
  <c r="AK25" i="1"/>
  <c r="BG25" i="1"/>
  <c r="AP25" i="1"/>
  <c r="AZ29" i="1"/>
  <c r="AT29" i="1"/>
  <c r="BL29" i="1"/>
  <c r="AX29" i="1"/>
  <c r="AG29" i="1"/>
  <c r="BI37" i="1"/>
  <c r="AJ37" i="1"/>
  <c r="BK37" i="1"/>
  <c r="AW37" i="1"/>
  <c r="AF37" i="1"/>
  <c r="BL38" i="1"/>
  <c r="AX38" i="1"/>
  <c r="AG38" i="1"/>
  <c r="AT38" i="1"/>
  <c r="BH38" i="1"/>
  <c r="AM43" i="1"/>
  <c r="BI43" i="1"/>
  <c r="AJ43" i="1"/>
  <c r="BK43" i="1"/>
  <c r="AW43" i="1"/>
  <c r="AF43" i="1"/>
  <c r="AH55" i="1"/>
  <c r="AU55" i="1"/>
  <c r="BN55" i="1"/>
  <c r="AR55" i="1"/>
  <c r="AX62" i="1"/>
  <c r="AG62" i="1"/>
  <c r="AT62" i="1"/>
  <c r="BH62" i="1"/>
  <c r="AQ62" i="1"/>
  <c r="BF65" i="1"/>
  <c r="AN65" i="1"/>
  <c r="AS65" i="1"/>
  <c r="AL84" i="1"/>
  <c r="AZ84" i="1"/>
  <c r="AI84" i="1"/>
  <c r="AU84" i="1"/>
  <c r="AS101" i="1"/>
  <c r="BL101" i="1"/>
  <c r="AW101" i="1"/>
  <c r="AF101" i="1"/>
  <c r="AS105" i="1"/>
  <c r="BI105" i="1"/>
  <c r="AF105" i="1"/>
  <c r="BE105" i="1"/>
  <c r="BD111" i="1"/>
  <c r="BI111" i="1"/>
  <c r="AJ111" i="1"/>
  <c r="BC115" i="1"/>
  <c r="AT115" i="1"/>
  <c r="BL115" i="1"/>
  <c r="AX115" i="1"/>
  <c r="AG115" i="1"/>
  <c r="BM119" i="1"/>
  <c r="AY119" i="1"/>
  <c r="AH119" i="1"/>
  <c r="AU119" i="1"/>
  <c r="BB122" i="1"/>
  <c r="AY122" i="1"/>
  <c r="AH122" i="1"/>
  <c r="AU122" i="1"/>
  <c r="BM122" i="1"/>
  <c r="BH134" i="1"/>
  <c r="AQ134" i="1"/>
  <c r="BD134" i="1"/>
  <c r="AM134" i="1"/>
  <c r="BI134" i="1"/>
  <c r="AQ138" i="1"/>
  <c r="BD138" i="1"/>
  <c r="AM138" i="1"/>
  <c r="BI138" i="1"/>
  <c r="AJ138" i="1"/>
  <c r="AU143" i="1"/>
  <c r="BN143" i="1"/>
  <c r="AR143" i="1"/>
  <c r="BC147" i="1"/>
  <c r="AL147" i="1"/>
  <c r="AZ147" i="1"/>
  <c r="AI147" i="1"/>
  <c r="AV147" i="1"/>
  <c r="AY165" i="1"/>
  <c r="AH165" i="1"/>
  <c r="AU165" i="1"/>
  <c r="BN165" i="1"/>
  <c r="AR165" i="1"/>
  <c r="AS216" i="1"/>
  <c r="BL216" i="1"/>
  <c r="AX216" i="1"/>
  <c r="AG216" i="1"/>
  <c r="BD254" i="1"/>
  <c r="AM254" i="1"/>
  <c r="BI254" i="1"/>
  <c r="AJ254" i="1"/>
  <c r="BK254" i="1"/>
  <c r="AN270" i="1"/>
  <c r="AS270" i="1"/>
  <c r="BL270" i="1"/>
  <c r="AX270" i="1"/>
  <c r="AG270" i="1"/>
  <c r="AH278" i="1"/>
  <c r="AJ278" i="1"/>
  <c r="AV278" i="1"/>
  <c r="AE278" i="1"/>
  <c r="BA278" i="1"/>
  <c r="BJ297" i="1"/>
  <c r="AN297" i="1"/>
  <c r="BN297" i="1"/>
  <c r="AR297" i="1"/>
  <c r="BE297" i="1"/>
  <c r="BN314" i="1"/>
  <c r="AO314" i="1"/>
  <c r="BE314" i="1"/>
  <c r="AR314" i="1"/>
  <c r="AW318" i="1"/>
  <c r="AF318" i="1"/>
  <c r="BJ318" i="1"/>
  <c r="AK318" i="1"/>
  <c r="BG318" i="1"/>
  <c r="AP318" i="1"/>
  <c r="BH325" i="1"/>
  <c r="AM325" i="1"/>
  <c r="BI325" i="1"/>
  <c r="AQ325" i="1"/>
  <c r="BD325" i="1"/>
  <c r="BK358" i="1"/>
  <c r="AW358" i="1"/>
  <c r="AF358" i="1"/>
  <c r="BJ358" i="1"/>
  <c r="AK358" i="1"/>
  <c r="BK19" i="1"/>
  <c r="AW19" i="1"/>
  <c r="AF19" i="1"/>
  <c r="AK19" i="1"/>
  <c r="AM22" i="1"/>
  <c r="BI22" i="1"/>
  <c r="AJ22" i="1"/>
  <c r="BK22" i="1"/>
  <c r="AW22" i="1"/>
  <c r="BK32" i="1"/>
  <c r="BF32" i="1"/>
  <c r="AJ32" i="1"/>
  <c r="AW32" i="1"/>
  <c r="AE32" i="1"/>
  <c r="AU42" i="1"/>
  <c r="BN42" i="1"/>
  <c r="AR42" i="1"/>
  <c r="BE42" i="1"/>
  <c r="AZ93" i="1"/>
  <c r="AH93" i="1"/>
  <c r="AN93" i="1"/>
  <c r="AS93" i="1"/>
  <c r="AX222" i="1"/>
  <c r="AG222" i="1"/>
  <c r="AT222" i="1"/>
  <c r="BH222" i="1"/>
  <c r="AQ222" i="1"/>
  <c r="BJ266" i="1"/>
  <c r="BF266" i="1"/>
  <c r="AV266" i="1"/>
  <c r="AG338" i="1"/>
  <c r="AT338" i="1"/>
  <c r="BH338" i="1"/>
  <c r="AQ338" i="1"/>
  <c r="BB341" i="1"/>
  <c r="BM341" i="1"/>
  <c r="AY341" i="1"/>
  <c r="AH341" i="1"/>
  <c r="AW33" i="1"/>
  <c r="AK33" i="1"/>
  <c r="BA33" i="1"/>
  <c r="AT87" i="1"/>
  <c r="BH87" i="1"/>
  <c r="AQ87" i="1"/>
  <c r="BC87" i="1"/>
  <c r="BJ94" i="1"/>
  <c r="AJ94" i="1"/>
  <c r="AW94" i="1"/>
  <c r="AK94" i="1"/>
  <c r="BH125" i="1"/>
  <c r="BD125" i="1"/>
  <c r="AL125" i="1"/>
  <c r="AU191" i="1"/>
  <c r="BN191" i="1"/>
  <c r="AR191" i="1"/>
  <c r="BE191" i="1"/>
  <c r="AN191" i="1"/>
  <c r="BF267" i="1"/>
  <c r="AN267" i="1"/>
  <c r="BC267" i="1"/>
  <c r="BN267" i="1"/>
  <c r="AV273" i="1"/>
  <c r="AE273" i="1"/>
  <c r="BA273" i="1"/>
  <c r="BF273" i="1"/>
  <c r="AO273" i="1"/>
  <c r="BA288" i="1"/>
  <c r="AN310" i="1"/>
  <c r="AX310" i="1"/>
  <c r="AG310" i="1"/>
  <c r="BJ310" i="1"/>
  <c r="AK310" i="1"/>
  <c r="BG310" i="1"/>
  <c r="BK317" i="1"/>
  <c r="AW317" i="1"/>
  <c r="AF317" i="1"/>
  <c r="BJ317" i="1"/>
  <c r="AK317" i="1"/>
  <c r="AQ331" i="1"/>
  <c r="BF331" i="1"/>
  <c r="AZ331" i="1"/>
  <c r="AG331" i="1"/>
  <c r="AT331" i="1"/>
  <c r="AU342" i="1"/>
  <c r="BN342" i="1"/>
  <c r="AR342" i="1"/>
  <c r="AF350" i="1"/>
  <c r="BJ350" i="1"/>
  <c r="AK350" i="1"/>
  <c r="BG350" i="1"/>
  <c r="AP350" i="1"/>
  <c r="AZ24" i="1"/>
  <c r="AI24" i="1"/>
  <c r="AV24" i="1"/>
  <c r="AE24" i="1"/>
  <c r="BL34" i="1"/>
  <c r="AV34" i="1"/>
  <c r="AI34" i="1"/>
  <c r="AY34" i="1"/>
  <c r="BF76" i="1"/>
  <c r="AN76" i="1"/>
  <c r="AS76" i="1"/>
  <c r="BB79" i="1"/>
  <c r="AF79" i="1"/>
  <c r="BC79" i="1"/>
  <c r="AK79" i="1"/>
  <c r="BG79" i="1"/>
  <c r="AV88" i="1"/>
  <c r="AE88" i="1"/>
  <c r="BA88" i="1"/>
  <c r="AV118" i="1"/>
  <c r="AE118" i="1"/>
  <c r="BA118" i="1"/>
  <c r="BE131" i="1"/>
  <c r="AN131" i="1"/>
  <c r="AS131" i="1"/>
  <c r="BL131" i="1"/>
  <c r="BB223" i="1"/>
  <c r="BM223" i="1"/>
  <c r="AY223" i="1"/>
  <c r="AH223" i="1"/>
  <c r="BI235" i="1"/>
  <c r="AJ235" i="1"/>
  <c r="BK235" i="1"/>
  <c r="AW235" i="1"/>
  <c r="AF235" i="1"/>
  <c r="AT250" i="1"/>
  <c r="BH250" i="1"/>
  <c r="AQ250" i="1"/>
  <c r="BE264" i="1"/>
  <c r="AN264" i="1"/>
  <c r="AS264" i="1"/>
  <c r="BL264" i="1"/>
  <c r="BL274" i="1"/>
  <c r="AX274" i="1"/>
  <c r="AG274" i="1"/>
  <c r="AT274" i="1"/>
  <c r="BH274" i="1"/>
  <c r="AU277" i="1"/>
  <c r="BB277" i="1"/>
  <c r="BM277" i="1"/>
  <c r="AY277" i="1"/>
  <c r="AH277" i="1"/>
  <c r="AK289" i="1"/>
  <c r="BG289" i="1"/>
  <c r="AP289" i="1"/>
  <c r="BB289" i="1"/>
  <c r="AK307" i="1"/>
  <c r="BJ307" i="1"/>
  <c r="AJ307" i="1"/>
  <c r="BK307" i="1"/>
  <c r="AW307" i="1"/>
  <c r="AF307" i="1"/>
  <c r="AZ311" i="1"/>
  <c r="AQ311" i="1"/>
  <c r="AV311" i="1"/>
  <c r="AE311" i="1"/>
  <c r="AW324" i="1"/>
  <c r="BF324" i="1"/>
  <c r="AN324" i="1"/>
  <c r="AS324" i="1"/>
  <c r="AL332" i="1"/>
  <c r="AS332" i="1"/>
  <c r="AR332" i="1"/>
  <c r="BE332" i="1"/>
  <c r="BF343" i="1"/>
  <c r="AO343" i="1"/>
  <c r="BB343" i="1"/>
  <c r="AY351" i="1"/>
  <c r="AH351" i="1"/>
  <c r="AU351" i="1"/>
  <c r="BN351" i="1"/>
  <c r="AR351" i="1"/>
  <c r="AI6" i="1"/>
  <c r="AE6" i="1"/>
  <c r="AZ6" i="1"/>
  <c r="AV6" i="1"/>
  <c r="BB25" i="1"/>
  <c r="BM25" i="1"/>
  <c r="AY25" i="1"/>
  <c r="AH25" i="1"/>
  <c r="AR29" i="1"/>
  <c r="AL29" i="1"/>
  <c r="BG29" i="1"/>
  <c r="AP29" i="1"/>
  <c r="BC29" i="1"/>
  <c r="BA37" i="1"/>
  <c r="BF37" i="1"/>
  <c r="AO37" i="1"/>
  <c r="BG38" i="1"/>
  <c r="AP38" i="1"/>
  <c r="BC38" i="1"/>
  <c r="AL38" i="1"/>
  <c r="AZ38" i="1"/>
  <c r="AE43" i="1"/>
  <c r="BA43" i="1"/>
  <c r="BF43" i="1"/>
  <c r="AO43" i="1"/>
  <c r="BD55" i="1"/>
  <c r="AM55" i="1"/>
  <c r="BI55" i="1"/>
  <c r="AJ55" i="1"/>
  <c r="AP62" i="1"/>
  <c r="BC62" i="1"/>
  <c r="AL62" i="1"/>
  <c r="AZ62" i="1"/>
  <c r="AI62" i="1"/>
  <c r="BL65" i="1"/>
  <c r="AX65" i="1"/>
  <c r="AF65" i="1"/>
  <c r="BJ65" i="1"/>
  <c r="AK65" i="1"/>
  <c r="BN84" i="1"/>
  <c r="AR84" i="1"/>
  <c r="BE84" i="1"/>
  <c r="AM84" i="1"/>
  <c r="BJ101" i="1"/>
  <c r="AK101" i="1"/>
  <c r="BG101" i="1"/>
  <c r="AO101" i="1"/>
  <c r="BC105" i="1"/>
  <c r="BK105" i="1"/>
  <c r="AJ105" i="1"/>
  <c r="AZ105" i="1"/>
  <c r="BM105" i="1"/>
  <c r="AW105" i="1"/>
  <c r="AS115" i="1"/>
  <c r="AL115" i="1"/>
  <c r="BG115" i="1"/>
  <c r="AP115" i="1"/>
  <c r="AN115" i="1"/>
  <c r="BH119" i="1"/>
  <c r="AQ119" i="1"/>
  <c r="BD119" i="1"/>
  <c r="AM119" i="1"/>
  <c r="AT122" i="1"/>
  <c r="AQ122" i="1"/>
  <c r="BD122" i="1"/>
  <c r="AM122" i="1"/>
  <c r="BH122" i="1"/>
  <c r="AZ134" i="1"/>
  <c r="AI134" i="1"/>
  <c r="AV134" i="1"/>
  <c r="AE134" i="1"/>
  <c r="BA134" i="1"/>
  <c r="AI138" i="1"/>
  <c r="AV138" i="1"/>
  <c r="AE138" i="1"/>
  <c r="BA138" i="1"/>
  <c r="BD143" i="1"/>
  <c r="AM143" i="1"/>
  <c r="BI143" i="1"/>
  <c r="AJ143" i="1"/>
  <c r="BK143" i="1"/>
  <c r="AU147" i="1"/>
  <c r="BN147" i="1"/>
  <c r="AR147" i="1"/>
  <c r="BE147" i="1"/>
  <c r="AN147" i="1"/>
  <c r="AQ165" i="1"/>
  <c r="BD165" i="1"/>
  <c r="AM165" i="1"/>
  <c r="BI165" i="1"/>
  <c r="AJ165" i="1"/>
  <c r="BJ216" i="1"/>
  <c r="AK216" i="1"/>
  <c r="BG216" i="1"/>
  <c r="AP216" i="1"/>
  <c r="BC216" i="1"/>
  <c r="AV254" i="1"/>
  <c r="AE254" i="1"/>
  <c r="BA254" i="1"/>
  <c r="BF254" i="1"/>
  <c r="AF270" i="1"/>
  <c r="BJ270" i="1"/>
  <c r="AK270" i="1"/>
  <c r="BG270" i="1"/>
  <c r="AP270" i="1"/>
  <c r="BE278" i="1"/>
  <c r="AN278" i="1"/>
  <c r="AS278" i="1"/>
  <c r="BB297" i="1"/>
  <c r="AF297" i="1"/>
  <c r="BI297" i="1"/>
  <c r="AJ297" i="1"/>
  <c r="BK297" i="1"/>
  <c r="AW297" i="1"/>
  <c r="BH314" i="1"/>
  <c r="AF314" i="1"/>
  <c r="AV314" i="1"/>
  <c r="AI314" i="1"/>
  <c r="BC314" i="1"/>
  <c r="AO318" i="1"/>
  <c r="BB318" i="1"/>
  <c r="BM318" i="1"/>
  <c r="AY318" i="1"/>
  <c r="AH318" i="1"/>
  <c r="AZ325" i="1"/>
  <c r="AE325" i="1"/>
  <c r="BA325" i="1"/>
  <c r="AI325" i="1"/>
  <c r="AV325" i="1"/>
  <c r="BF358" i="1"/>
  <c r="AO358" i="1"/>
  <c r="BB358" i="1"/>
  <c r="BM358" i="1"/>
  <c r="AM335" i="1"/>
  <c r="BI335" i="1"/>
  <c r="AJ335" i="1"/>
  <c r="BK335" i="1"/>
  <c r="AW335" i="1"/>
  <c r="AF335" i="1"/>
  <c r="BG19" i="1"/>
  <c r="BF19" i="1"/>
  <c r="AO19" i="1"/>
  <c r="BB19" i="1"/>
  <c r="BM19" i="1"/>
  <c r="BD22" i="1"/>
  <c r="AE22" i="1"/>
  <c r="BA22" i="1"/>
  <c r="BF22" i="1"/>
  <c r="AO22" i="1"/>
  <c r="AS32" i="1"/>
  <c r="AK32" i="1"/>
  <c r="AX32" i="1"/>
  <c r="BL32" i="1"/>
  <c r="AO32" i="1"/>
  <c r="BJ32" i="1"/>
  <c r="BD42" i="1"/>
  <c r="AM42" i="1"/>
  <c r="BI42" i="1"/>
  <c r="AJ42" i="1"/>
  <c r="BK42" i="1"/>
  <c r="AW42" i="1"/>
  <c r="AR93" i="1"/>
  <c r="AW93" i="1"/>
  <c r="AF93" i="1"/>
  <c r="BJ93" i="1"/>
  <c r="AK93" i="1"/>
  <c r="AP222" i="1"/>
  <c r="BC222" i="1"/>
  <c r="AL222" i="1"/>
  <c r="AZ222" i="1"/>
  <c r="AI222" i="1"/>
  <c r="AZ266" i="1"/>
  <c r="AR266" i="1"/>
  <c r="BL266" i="1"/>
  <c r="AX266" i="1"/>
  <c r="AN266" i="1"/>
  <c r="BC338" i="1"/>
  <c r="AL338" i="1"/>
  <c r="AZ338" i="1"/>
  <c r="AI338" i="1"/>
  <c r="AT341" i="1"/>
  <c r="BH341" i="1"/>
  <c r="AQ341" i="1"/>
  <c r="BD341" i="1"/>
  <c r="BN33" i="1"/>
  <c r="AN33" i="1"/>
  <c r="BD33" i="1"/>
  <c r="AR33" i="1"/>
  <c r="BK33" i="1"/>
  <c r="BD87" i="1"/>
  <c r="AL87" i="1"/>
  <c r="AZ87" i="1"/>
  <c r="AI87" i="1"/>
  <c r="AU87" i="1"/>
  <c r="AY94" i="1"/>
  <c r="AI94" i="1"/>
  <c r="BF94" i="1"/>
  <c r="AO94" i="1"/>
  <c r="BF125" i="1"/>
  <c r="AX125" i="1"/>
  <c r="AM125" i="1"/>
  <c r="AV125" i="1"/>
  <c r="BN125" i="1"/>
  <c r="AM191" i="1"/>
  <c r="BI191" i="1"/>
  <c r="AJ191" i="1"/>
  <c r="BK191" i="1"/>
  <c r="AW191" i="1"/>
  <c r="AF191" i="1"/>
  <c r="BL267" i="1"/>
  <c r="AX267" i="1"/>
  <c r="AU267" i="1"/>
  <c r="BI267" i="1"/>
  <c r="AN273" i="1"/>
  <c r="AS273" i="1"/>
  <c r="BL273" i="1"/>
  <c r="AX273" i="1"/>
  <c r="AG273" i="1"/>
  <c r="BB288" i="1"/>
  <c r="BK288" i="1"/>
  <c r="AS288" i="1"/>
  <c r="BL288" i="1"/>
  <c r="BF310" i="1"/>
  <c r="BB310" i="1"/>
  <c r="BM310" i="1"/>
  <c r="AY310" i="1"/>
  <c r="BF317" i="1"/>
  <c r="AO317" i="1"/>
  <c r="BB317" i="1"/>
  <c r="BM317" i="1"/>
  <c r="BN331" i="1"/>
  <c r="AR331" i="1"/>
  <c r="BC331" i="1"/>
  <c r="AL331" i="1"/>
  <c r="BD342" i="1"/>
  <c r="AM342" i="1"/>
  <c r="BI342" i="1"/>
  <c r="AJ342" i="1"/>
  <c r="BK342" i="1"/>
  <c r="BB350" i="1"/>
  <c r="BM350" i="1"/>
  <c r="AY350" i="1"/>
  <c r="AH350" i="1"/>
  <c r="BA24" i="1"/>
  <c r="AR24" i="1"/>
  <c r="BE24" i="1"/>
  <c r="AN24" i="1"/>
  <c r="BF34" i="1"/>
  <c r="AM34" i="1"/>
  <c r="BC34" i="1"/>
  <c r="AP34" i="1"/>
  <c r="BL76" i="1"/>
  <c r="AX76" i="1"/>
  <c r="AF76" i="1"/>
  <c r="BJ76" i="1"/>
  <c r="AK76" i="1"/>
  <c r="AV79" i="1"/>
  <c r="BD79" i="1"/>
  <c r="AU79" i="1"/>
  <c r="BM79" i="1"/>
  <c r="AY79" i="1"/>
  <c r="AQ88" i="1"/>
  <c r="BE88" i="1"/>
  <c r="AN88" i="1"/>
  <c r="AS88" i="1"/>
  <c r="BK88" i="1"/>
  <c r="AN95" i="1"/>
  <c r="AL95" i="1"/>
  <c r="BC95" i="1"/>
  <c r="AO95" i="1"/>
  <c r="AP95" i="1"/>
  <c r="BE118" i="1"/>
  <c r="AN118" i="1"/>
  <c r="AS118" i="1"/>
  <c r="BL118" i="1"/>
  <c r="BK131" i="1"/>
  <c r="AW131" i="1"/>
  <c r="AF131" i="1"/>
  <c r="BJ131" i="1"/>
  <c r="AK131" i="1"/>
  <c r="BG131" i="1"/>
  <c r="AT223" i="1"/>
  <c r="BH223" i="1"/>
  <c r="AQ223" i="1"/>
  <c r="BD223" i="1"/>
  <c r="BA235" i="1"/>
  <c r="BF235" i="1"/>
  <c r="AO235" i="1"/>
  <c r="BC250" i="1"/>
  <c r="AL250" i="1"/>
  <c r="AZ250" i="1"/>
  <c r="AI250" i="1"/>
  <c r="BK264" i="1"/>
  <c r="AW264" i="1"/>
  <c r="AF264" i="1"/>
  <c r="BJ264" i="1"/>
  <c r="AK264" i="1"/>
  <c r="BG264" i="1"/>
  <c r="BG274" i="1"/>
  <c r="AP274" i="1"/>
  <c r="BC274" i="1"/>
  <c r="AL274" i="1"/>
  <c r="AZ274" i="1"/>
  <c r="AM277" i="1"/>
  <c r="AT277" i="1"/>
  <c r="BH277" i="1"/>
  <c r="AQ277" i="1"/>
  <c r="AY289" i="1"/>
  <c r="AH289" i="1"/>
  <c r="AT289" i="1"/>
  <c r="BB307" i="1"/>
  <c r="BF307" i="1"/>
  <c r="AO307" i="1"/>
  <c r="BH311" i="1"/>
  <c r="BN311" i="1"/>
  <c r="BE311" i="1"/>
  <c r="AN311" i="1"/>
  <c r="AO324" i="1"/>
  <c r="BL324" i="1"/>
  <c r="AX324" i="1"/>
  <c r="AF324" i="1"/>
  <c r="BJ324" i="1"/>
  <c r="AK324" i="1"/>
  <c r="BN332" i="1"/>
  <c r="BC332" i="1"/>
  <c r="AJ332" i="1"/>
  <c r="BK332" i="1"/>
  <c r="AW332" i="1"/>
  <c r="BL343" i="1"/>
  <c r="AX343" i="1"/>
  <c r="AG343" i="1"/>
  <c r="AT343" i="1"/>
  <c r="AQ351" i="1"/>
  <c r="BD351" i="1"/>
  <c r="AM351" i="1"/>
  <c r="BI351" i="1"/>
  <c r="AJ351" i="1"/>
  <c r="BM6" i="1"/>
  <c r="AM6" i="1"/>
  <c r="AN6" i="1"/>
  <c r="AT25" i="1"/>
  <c r="BH25" i="1"/>
  <c r="AQ25" i="1"/>
  <c r="AJ29" i="1"/>
  <c r="BN29" i="1"/>
  <c r="AY29" i="1"/>
  <c r="AH29" i="1"/>
  <c r="AU29" i="1"/>
  <c r="AS37" i="1"/>
  <c r="BL37" i="1"/>
  <c r="AX37" i="1"/>
  <c r="AG37" i="1"/>
  <c r="AY38" i="1"/>
  <c r="AH38" i="1"/>
  <c r="AU38" i="1"/>
  <c r="BN38" i="1"/>
  <c r="AR38" i="1"/>
  <c r="AS43" i="1"/>
  <c r="BL43" i="1"/>
  <c r="AX43" i="1"/>
  <c r="AG43" i="1"/>
  <c r="AV55" i="1"/>
  <c r="AE55" i="1"/>
  <c r="BA55" i="1"/>
  <c r="AH62" i="1"/>
  <c r="AU62" i="1"/>
  <c r="BN62" i="1"/>
  <c r="AR62" i="1"/>
  <c r="AG65" i="1"/>
  <c r="BG65" i="1"/>
  <c r="AP65" i="1"/>
  <c r="BB65" i="1"/>
  <c r="BM65" i="1"/>
  <c r="BD84" i="1"/>
  <c r="BI84" i="1"/>
  <c r="AJ84" i="1"/>
  <c r="BK84" i="1"/>
  <c r="AW84" i="1"/>
  <c r="AE84" i="1"/>
  <c r="AP101" i="1"/>
  <c r="BB101" i="1"/>
  <c r="BM101" i="1"/>
  <c r="AY101" i="1"/>
  <c r="AG101" i="1"/>
  <c r="AT105" i="1"/>
  <c r="BD105" i="1"/>
  <c r="AQ105" i="1"/>
  <c r="BG105" i="1"/>
  <c r="AO105" i="1"/>
  <c r="AN111" i="1"/>
  <c r="AS111" i="1"/>
  <c r="BA115" i="1"/>
  <c r="BM115" i="1"/>
  <c r="AY115" i="1"/>
  <c r="AH115" i="1"/>
  <c r="AF115" i="1"/>
  <c r="AZ119" i="1"/>
  <c r="AI119" i="1"/>
  <c r="AV119" i="1"/>
  <c r="AE119" i="1"/>
  <c r="AL122" i="1"/>
  <c r="AI122" i="1"/>
  <c r="AV122" i="1"/>
  <c r="AE122" i="1"/>
  <c r="AZ122" i="1"/>
  <c r="AR134" i="1"/>
  <c r="BE134" i="1"/>
  <c r="AN134" i="1"/>
  <c r="AS134" i="1"/>
  <c r="BE138" i="1"/>
  <c r="AN138" i="1"/>
  <c r="AS138" i="1"/>
  <c r="AV143" i="1"/>
  <c r="AE143" i="1"/>
  <c r="BA143" i="1"/>
  <c r="BF143" i="1"/>
  <c r="AM147" i="1"/>
  <c r="BI147" i="1"/>
  <c r="AJ147" i="1"/>
  <c r="BK147" i="1"/>
  <c r="AW147" i="1"/>
  <c r="AF147" i="1"/>
  <c r="AI165" i="1"/>
  <c r="AV165" i="1"/>
  <c r="AE165" i="1"/>
  <c r="BA165" i="1"/>
  <c r="BB216" i="1"/>
  <c r="BM216" i="1"/>
  <c r="AY216" i="1"/>
  <c r="AH216" i="1"/>
  <c r="AU216" i="1"/>
  <c r="BE254" i="1"/>
  <c r="AN254" i="1"/>
  <c r="AS254" i="1"/>
  <c r="BL254" i="1"/>
  <c r="AX254" i="1"/>
  <c r="BB270" i="1"/>
  <c r="BM270" i="1"/>
  <c r="AY270" i="1"/>
  <c r="AH270" i="1"/>
  <c r="BK278" i="1"/>
  <c r="BL278" i="1"/>
  <c r="AW278" i="1"/>
  <c r="AF278" i="1"/>
  <c r="BJ278" i="1"/>
  <c r="AK278" i="1"/>
  <c r="AT297" i="1"/>
  <c r="BA297" i="1"/>
  <c r="BF297" i="1"/>
  <c r="AO297" i="1"/>
  <c r="AY314" i="1"/>
  <c r="BL314" i="1"/>
  <c r="AL314" i="1"/>
  <c r="BB314" i="1"/>
  <c r="AU314" i="1"/>
  <c r="AG318" i="1"/>
  <c r="AT318" i="1"/>
  <c r="BH318" i="1"/>
  <c r="AQ318" i="1"/>
  <c r="AR325" i="1"/>
  <c r="AS325" i="1"/>
  <c r="BE325" i="1"/>
  <c r="AN325" i="1"/>
  <c r="BL358" i="1"/>
  <c r="AX358" i="1"/>
  <c r="AG358" i="1"/>
  <c r="AT358" i="1"/>
  <c r="BH358" i="1"/>
  <c r="AE335" i="1"/>
  <c r="BA335" i="1"/>
  <c r="BF335" i="1"/>
  <c r="AO335" i="1"/>
  <c r="AX19" i="1"/>
  <c r="AG19" i="1"/>
  <c r="AT19" i="1"/>
  <c r="BH19" i="1"/>
  <c r="AV22" i="1"/>
  <c r="AS22" i="1"/>
  <c r="BL22" i="1"/>
  <c r="AX22" i="1"/>
  <c r="AG22" i="1"/>
  <c r="BN32" i="1"/>
  <c r="BG32" i="1"/>
  <c r="AG32" i="1"/>
  <c r="BB32" i="1"/>
  <c r="AV42" i="1"/>
  <c r="AE42" i="1"/>
  <c r="BA42" i="1"/>
  <c r="BF42" i="1"/>
  <c r="AO42" i="1"/>
  <c r="AJ93" i="1"/>
  <c r="AO93" i="1"/>
  <c r="BB93" i="1"/>
  <c r="AH222" i="1"/>
  <c r="AU222" i="1"/>
  <c r="BN222" i="1"/>
  <c r="AR222" i="1"/>
  <c r="BN266" i="1"/>
  <c r="BG266" i="1"/>
  <c r="AP266" i="1"/>
  <c r="AF266" i="1"/>
  <c r="AU338" i="1"/>
  <c r="BN338" i="1"/>
  <c r="AR338" i="1"/>
  <c r="BC341" i="1"/>
  <c r="AL341" i="1"/>
  <c r="AZ341" i="1"/>
  <c r="AI341" i="1"/>
  <c r="AV341" i="1"/>
  <c r="BH33" i="1"/>
  <c r="AE33" i="1"/>
  <c r="AU33" i="1"/>
  <c r="AI33" i="1"/>
  <c r="BF33" i="1"/>
  <c r="AV87" i="1"/>
  <c r="BN87" i="1"/>
  <c r="AR87" i="1"/>
  <c r="BE87" i="1"/>
  <c r="AM87" i="1"/>
  <c r="BN94" i="1"/>
  <c r="AX94" i="1"/>
  <c r="AG94" i="1"/>
  <c r="BC94" i="1"/>
  <c r="AJ125" i="1"/>
  <c r="BM125" i="1"/>
  <c r="BE125" i="1"/>
  <c r="AN125" i="1"/>
  <c r="BI125" i="1"/>
  <c r="AE191" i="1"/>
  <c r="BA191" i="1"/>
  <c r="BF191" i="1"/>
  <c r="AO191" i="1"/>
  <c r="BG267" i="1"/>
  <c r="AO267" i="1"/>
  <c r="AL267" i="1"/>
  <c r="BA267" i="1"/>
  <c r="AF273" i="1"/>
  <c r="BJ273" i="1"/>
  <c r="AK273" i="1"/>
  <c r="BG273" i="1"/>
  <c r="AP273" i="1"/>
  <c r="BJ288" i="1"/>
  <c r="BC288" i="1"/>
  <c r="AK288" i="1"/>
  <c r="BG288" i="1"/>
  <c r="BE288" i="1"/>
  <c r="AH310" i="1"/>
  <c r="AW310" i="1"/>
  <c r="AT310" i="1"/>
  <c r="BH310" i="1"/>
  <c r="AQ310" i="1"/>
  <c r="BL317" i="1"/>
  <c r="AX317" i="1"/>
  <c r="AG317" i="1"/>
  <c r="AT317" i="1"/>
  <c r="BH317" i="1"/>
  <c r="AP331" i="1"/>
  <c r="BI331" i="1"/>
  <c r="AJ331" i="1"/>
  <c r="AU331" i="1"/>
  <c r="AV342" i="1"/>
  <c r="AE342" i="1"/>
  <c r="BA342" i="1"/>
  <c r="BF342" i="1"/>
  <c r="AT350" i="1"/>
  <c r="BH350" i="1"/>
  <c r="AQ350" i="1"/>
  <c r="BN24" i="1"/>
  <c r="AJ24" i="1"/>
  <c r="BK24" i="1"/>
  <c r="AW24" i="1"/>
  <c r="AF24" i="1"/>
  <c r="BJ24" i="1"/>
  <c r="AW34" i="1"/>
  <c r="AT34" i="1"/>
  <c r="BJ34" i="1"/>
  <c r="AG34" i="1"/>
  <c r="BE76" i="1"/>
  <c r="BG76" i="1"/>
  <c r="AP76" i="1"/>
  <c r="BB76" i="1"/>
  <c r="BM76" i="1"/>
  <c r="AT79" i="1"/>
  <c r="BE79" i="1"/>
  <c r="AM79" i="1"/>
  <c r="BH79" i="1"/>
  <c r="AQ79" i="1"/>
  <c r="AI88" i="1"/>
  <c r="AW88" i="1"/>
  <c r="AF88" i="1"/>
  <c r="BJ88" i="1"/>
  <c r="AK88" i="1"/>
  <c r="BF88" i="1"/>
  <c r="BM95" i="1"/>
  <c r="AT95" i="1"/>
  <c r="AH95" i="1"/>
  <c r="BK118" i="1"/>
  <c r="AW118" i="1"/>
  <c r="AF118" i="1"/>
  <c r="BJ118" i="1"/>
  <c r="AK118" i="1"/>
  <c r="BG118" i="1"/>
  <c r="BF131" i="1"/>
  <c r="AO131" i="1"/>
  <c r="BB131" i="1"/>
  <c r="BM131" i="1"/>
  <c r="AY131" i="1"/>
  <c r="BC223" i="1"/>
  <c r="AL223" i="1"/>
  <c r="AZ223" i="1"/>
  <c r="AI223" i="1"/>
  <c r="AV223" i="1"/>
  <c r="AS235" i="1"/>
  <c r="BL235" i="1"/>
  <c r="AX235" i="1"/>
  <c r="AG235" i="1"/>
  <c r="AU250" i="1"/>
  <c r="BN250" i="1"/>
  <c r="AR250" i="1"/>
  <c r="BE250" i="1"/>
  <c r="BF264" i="1"/>
  <c r="AO264" i="1"/>
  <c r="BB264" i="1"/>
  <c r="BM264" i="1"/>
  <c r="AY264" i="1"/>
  <c r="AY274" i="1"/>
  <c r="AH274" i="1"/>
  <c r="AU274" i="1"/>
  <c r="BN274" i="1"/>
  <c r="AR274" i="1"/>
  <c r="BD277" i="1"/>
  <c r="AL277" i="1"/>
  <c r="AZ277" i="1"/>
  <c r="AI277" i="1"/>
  <c r="AG289" i="1"/>
  <c r="AQ289" i="1"/>
  <c r="BC289" i="1"/>
  <c r="AL289" i="1"/>
  <c r="AT307" i="1"/>
  <c r="BL307" i="1"/>
  <c r="AX307" i="1"/>
  <c r="AG307" i="1"/>
  <c r="AK311" i="1"/>
  <c r="AY311" i="1"/>
  <c r="BK311" i="1"/>
  <c r="AW311" i="1"/>
  <c r="AF311" i="1"/>
  <c r="BJ311" i="1"/>
  <c r="AG324" i="1"/>
  <c r="BG324" i="1"/>
  <c r="AP324" i="1"/>
  <c r="BB324" i="1"/>
  <c r="AK332" i="1"/>
  <c r="AU332" i="1"/>
  <c r="BF332" i="1"/>
  <c r="AO332" i="1"/>
  <c r="BG343" i="1"/>
  <c r="AP343" i="1"/>
  <c r="BC343" i="1"/>
  <c r="AL343" i="1"/>
  <c r="AI351" i="1"/>
  <c r="AV351" i="1"/>
  <c r="AE351" i="1"/>
  <c r="BA351" i="1"/>
  <c r="BI6" i="1"/>
  <c r="BG6" i="1"/>
  <c r="BC6" i="1"/>
  <c r="AF6" i="1"/>
  <c r="BE6" i="1"/>
  <c r="BC25" i="1"/>
  <c r="AL25" i="1"/>
  <c r="AZ25" i="1"/>
  <c r="AI25" i="1"/>
  <c r="BM29" i="1"/>
  <c r="BI29" i="1"/>
  <c r="AQ29" i="1"/>
  <c r="BD29" i="1"/>
  <c r="AM29" i="1"/>
  <c r="BJ37" i="1"/>
  <c r="AK37" i="1"/>
  <c r="BG37" i="1"/>
  <c r="AP37" i="1"/>
  <c r="BC37" i="1"/>
  <c r="AQ38" i="1"/>
  <c r="BD38" i="1"/>
  <c r="AM38" i="1"/>
  <c r="BI38" i="1"/>
  <c r="AJ38" i="1"/>
  <c r="BJ43" i="1"/>
  <c r="AK43" i="1"/>
  <c r="BG43" i="1"/>
  <c r="AP43" i="1"/>
  <c r="BE55" i="1"/>
  <c r="AN55" i="1"/>
  <c r="AS55" i="1"/>
  <c r="BL55" i="1"/>
  <c r="BD62" i="1"/>
  <c r="AM62" i="1"/>
  <c r="BI62" i="1"/>
  <c r="AJ62" i="1"/>
  <c r="AY65" i="1"/>
  <c r="AH65" i="1"/>
  <c r="AT65" i="1"/>
  <c r="BH65" i="1"/>
  <c r="AV84" i="1"/>
  <c r="BA84" i="1"/>
  <c r="BF84" i="1"/>
  <c r="AO84" i="1"/>
  <c r="AH101" i="1"/>
  <c r="AT101" i="1"/>
  <c r="BH101" i="1"/>
  <c r="AQ101" i="1"/>
  <c r="BC101" i="1"/>
  <c r="AK105" i="1"/>
  <c r="AU105" i="1"/>
  <c r="BJ105" i="1"/>
  <c r="AH105" i="1"/>
  <c r="AX105" i="1"/>
  <c r="AG105" i="1"/>
  <c r="BJ111" i="1"/>
  <c r="AK111" i="1"/>
  <c r="AM115" i="1"/>
  <c r="BH115" i="1"/>
  <c r="AQ115" i="1"/>
  <c r="BN119" i="1"/>
  <c r="AR119" i="1"/>
  <c r="BE119" i="1"/>
  <c r="AN119" i="1"/>
  <c r="BE122" i="1"/>
  <c r="AN122" i="1"/>
  <c r="BN122" i="1"/>
  <c r="AR122" i="1"/>
  <c r="AJ134" i="1"/>
  <c r="BK134" i="1"/>
  <c r="AW134" i="1"/>
  <c r="AF134" i="1"/>
  <c r="BJ134" i="1"/>
  <c r="AK134" i="1"/>
  <c r="BK138" i="1"/>
  <c r="AW138" i="1"/>
  <c r="AF138" i="1"/>
  <c r="BJ138" i="1"/>
  <c r="AK138" i="1"/>
  <c r="BE143" i="1"/>
  <c r="AN143" i="1"/>
  <c r="AS143" i="1"/>
  <c r="BL143" i="1"/>
  <c r="AX143" i="1"/>
  <c r="AE147" i="1"/>
  <c r="BA147" i="1"/>
  <c r="BF147" i="1"/>
  <c r="AO147" i="1"/>
  <c r="BE165" i="1"/>
  <c r="AN165" i="1"/>
  <c r="AS165" i="1"/>
  <c r="AT216" i="1"/>
  <c r="BH216" i="1"/>
  <c r="AQ216" i="1"/>
  <c r="BD216" i="1"/>
  <c r="AM216" i="1"/>
  <c r="AW254" i="1"/>
  <c r="AF254" i="1"/>
  <c r="BJ254" i="1"/>
  <c r="AK254" i="1"/>
  <c r="BG254" i="1"/>
  <c r="AP254" i="1"/>
  <c r="AT270" i="1"/>
  <c r="BH270" i="1"/>
  <c r="AQ270" i="1"/>
  <c r="BF278" i="1"/>
  <c r="BG278" i="1"/>
  <c r="AO278" i="1"/>
  <c r="BB278" i="1"/>
  <c r="AL297" i="1"/>
  <c r="AS297" i="1"/>
  <c r="BL297" i="1"/>
  <c r="AX297" i="1"/>
  <c r="AG297" i="1"/>
  <c r="AP314" i="1"/>
  <c r="BF314" i="1"/>
  <c r="AS314" i="1"/>
  <c r="BI314" i="1"/>
  <c r="AM314" i="1"/>
  <c r="BC318" i="1"/>
  <c r="AL318" i="1"/>
  <c r="AZ318" i="1"/>
  <c r="AI318" i="1"/>
  <c r="AJ325" i="1"/>
  <c r="BJ325" i="1"/>
  <c r="AK325" i="1"/>
  <c r="BK325" i="1"/>
  <c r="AW325" i="1"/>
  <c r="AF325" i="1"/>
  <c r="BG358" i="1"/>
  <c r="AP358" i="1"/>
  <c r="BC358" i="1"/>
  <c r="AL358" i="1"/>
  <c r="AZ358" i="1"/>
  <c r="AS335" i="1"/>
  <c r="BL335" i="1"/>
  <c r="AX335" i="1"/>
  <c r="AG335" i="1"/>
  <c r="BL19" i="1"/>
  <c r="AP19" i="1"/>
  <c r="BC19" i="1"/>
  <c r="AL19" i="1"/>
  <c r="AZ19" i="1"/>
  <c r="AN22" i="1"/>
  <c r="BJ22" i="1"/>
  <c r="AK22" i="1"/>
  <c r="BG22" i="1"/>
  <c r="AP22" i="1"/>
  <c r="AP32" i="1"/>
  <c r="BD32" i="1"/>
  <c r="AV32" i="1"/>
  <c r="AY32" i="1"/>
  <c r="AT32" i="1"/>
  <c r="AN42" i="1"/>
  <c r="AS42" i="1"/>
  <c r="BL42" i="1"/>
  <c r="AX42" i="1"/>
  <c r="AG42" i="1"/>
  <c r="AG93" i="1"/>
  <c r="AT93" i="1"/>
  <c r="BL93" i="1"/>
  <c r="BD222" i="1"/>
  <c r="AM222" i="1"/>
  <c r="BI222" i="1"/>
  <c r="AJ222" i="1"/>
  <c r="BC266" i="1"/>
  <c r="AU266" i="1"/>
  <c r="BH266" i="1"/>
  <c r="AY266" i="1"/>
  <c r="AH266" i="1"/>
  <c r="BI266" i="1"/>
  <c r="BD338" i="1"/>
  <c r="AM338" i="1"/>
  <c r="BI338" i="1"/>
  <c r="AJ338" i="1"/>
  <c r="BK338" i="1"/>
  <c r="AU341" i="1"/>
  <c r="BN341" i="1"/>
  <c r="AR341" i="1"/>
  <c r="BE341" i="1"/>
  <c r="AN341" i="1"/>
  <c r="AY33" i="1"/>
  <c r="BL33" i="1"/>
  <c r="AL33" i="1"/>
  <c r="BB33" i="1"/>
  <c r="AX33" i="1"/>
  <c r="AN87" i="1"/>
  <c r="BI87" i="1"/>
  <c r="AJ87" i="1"/>
  <c r="BK87" i="1"/>
  <c r="AW87" i="1"/>
  <c r="AE87" i="1"/>
  <c r="AT94" i="1"/>
  <c r="BI94" i="1"/>
  <c r="AP94" i="1"/>
  <c r="AU94" i="1"/>
  <c r="BC125" i="1"/>
  <c r="AU125" i="1"/>
  <c r="BL125" i="1"/>
  <c r="AW125" i="1"/>
  <c r="AF125" i="1"/>
  <c r="BA125" i="1"/>
  <c r="AS191" i="1"/>
  <c r="BL191" i="1"/>
  <c r="AX191" i="1"/>
  <c r="AG191" i="1"/>
  <c r="BM267" i="1"/>
  <c r="AY267" i="1"/>
  <c r="AE267" i="1"/>
  <c r="BD267" i="1"/>
  <c r="AS267" i="1"/>
  <c r="BB273" i="1"/>
  <c r="BM273" i="1"/>
  <c r="AY273" i="1"/>
  <c r="AH273" i="1"/>
  <c r="BF288" i="1"/>
  <c r="AU288" i="1"/>
  <c r="BM288" i="1"/>
  <c r="AY288" i="1"/>
  <c r="AW288" i="1"/>
  <c r="BE310" i="1"/>
  <c r="BK310" i="1"/>
  <c r="BC310" i="1"/>
  <c r="AL310" i="1"/>
  <c r="AZ310" i="1"/>
  <c r="AI310" i="1"/>
  <c r="BG317" i="1"/>
  <c r="AP317" i="1"/>
  <c r="BC317" i="1"/>
  <c r="AL317" i="1"/>
  <c r="AZ317" i="1"/>
  <c r="BL331" i="1"/>
  <c r="BA331" i="1"/>
  <c r="BD331" i="1"/>
  <c r="AM331" i="1"/>
  <c r="BE342" i="1"/>
  <c r="AN342" i="1"/>
  <c r="AS342" i="1"/>
  <c r="BL342" i="1"/>
  <c r="AX342" i="1"/>
  <c r="BC350" i="1"/>
  <c r="AL350" i="1"/>
  <c r="AZ350" i="1"/>
  <c r="AI350" i="1"/>
  <c r="BI24" i="1"/>
  <c r="BF24" i="1"/>
  <c r="AO24" i="1"/>
  <c r="BB24" i="1"/>
  <c r="BN34" i="1"/>
  <c r="AN34" i="1"/>
  <c r="AK34" i="1"/>
  <c r="BA34" i="1"/>
  <c r="BM34" i="1"/>
  <c r="AO76" i="1"/>
  <c r="AY76" i="1"/>
  <c r="AH76" i="1"/>
  <c r="AT76" i="1"/>
  <c r="BH76" i="1"/>
  <c r="BK79" i="1"/>
  <c r="AW79" i="1"/>
  <c r="AE79" i="1"/>
  <c r="AZ79" i="1"/>
  <c r="AI79" i="1"/>
  <c r="AO88" i="1"/>
  <c r="BB88" i="1"/>
  <c r="BM88" i="1"/>
  <c r="AX88" i="1"/>
  <c r="AI95" i="1"/>
  <c r="BF118" i="1"/>
  <c r="AO118" i="1"/>
  <c r="BB118" i="1"/>
  <c r="BM118" i="1"/>
  <c r="AY118" i="1"/>
  <c r="AX131" i="1"/>
  <c r="AG131" i="1"/>
  <c r="AT131" i="1"/>
  <c r="BH131" i="1"/>
  <c r="AQ131" i="1"/>
  <c r="AU223" i="1"/>
  <c r="BN223" i="1"/>
  <c r="AR223" i="1"/>
  <c r="BE223" i="1"/>
  <c r="AN223" i="1"/>
  <c r="BJ235" i="1"/>
  <c r="AK235" i="1"/>
  <c r="BG235" i="1"/>
  <c r="AP235" i="1"/>
  <c r="BC235" i="1"/>
  <c r="BD250" i="1"/>
  <c r="AM250" i="1"/>
  <c r="BI250" i="1"/>
  <c r="AJ250" i="1"/>
  <c r="BK250" i="1"/>
  <c r="AW250" i="1"/>
  <c r="AX264" i="1"/>
  <c r="AG264" i="1"/>
  <c r="AT264" i="1"/>
  <c r="BH264" i="1"/>
  <c r="AQ264" i="1"/>
  <c r="AQ274" i="1"/>
  <c r="BD274" i="1"/>
  <c r="AM274" i="1"/>
  <c r="BI274" i="1"/>
  <c r="AJ274" i="1"/>
  <c r="AV277" i="1"/>
  <c r="BN277" i="1"/>
  <c r="AR277" i="1"/>
  <c r="BI289" i="1"/>
  <c r="AI289" i="1"/>
  <c r="AU289" i="1"/>
  <c r="BM289" i="1"/>
  <c r="BC307" i="1"/>
  <c r="AL307" i="1"/>
  <c r="BG307" i="1"/>
  <c r="AP307" i="1"/>
  <c r="BG311" i="1"/>
  <c r="BM311" i="1"/>
  <c r="BF311" i="1"/>
  <c r="AO311" i="1"/>
  <c r="BB311" i="1"/>
  <c r="BM324" i="1"/>
  <c r="AY324" i="1"/>
  <c r="AH324" i="1"/>
  <c r="AT324" i="1"/>
  <c r="BJ332" i="1"/>
  <c r="BD332" i="1"/>
  <c r="AM332" i="1"/>
  <c r="BL332" i="1"/>
  <c r="AX332" i="1"/>
  <c r="AG332" i="1"/>
  <c r="BM343" i="1"/>
  <c r="AY343" i="1"/>
  <c r="AH343" i="1"/>
  <c r="AU343" i="1"/>
  <c r="BN343" i="1"/>
  <c r="BE351" i="1"/>
  <c r="AN351" i="1"/>
  <c r="AS351" i="1"/>
  <c r="AX6" i="1"/>
  <c r="AS6" i="1"/>
  <c r="AQ6" i="1"/>
  <c r="AY6" i="1"/>
  <c r="AW6" i="1"/>
  <c r="AU25" i="1"/>
  <c r="BN25" i="1"/>
  <c r="AR25" i="1"/>
  <c r="BE25" i="1"/>
  <c r="BH29" i="1"/>
  <c r="BA29" i="1"/>
  <c r="AI29" i="1"/>
  <c r="AV29" i="1"/>
  <c r="AE29" i="1"/>
  <c r="BB37" i="1"/>
  <c r="BM37" i="1"/>
  <c r="AY37" i="1"/>
  <c r="AH37" i="1"/>
  <c r="AU37" i="1"/>
  <c r="AI38" i="1"/>
  <c r="AV38" i="1"/>
  <c r="AE38" i="1"/>
  <c r="BA38" i="1"/>
  <c r="BB43" i="1"/>
  <c r="BM43" i="1"/>
  <c r="AY43" i="1"/>
  <c r="AH43" i="1"/>
  <c r="BK55" i="1"/>
  <c r="AW55" i="1"/>
  <c r="AF55" i="1"/>
  <c r="BJ55" i="1"/>
  <c r="AK55" i="1"/>
  <c r="BG55" i="1"/>
  <c r="AV62" i="1"/>
  <c r="AE62" i="1"/>
  <c r="BA62" i="1"/>
  <c r="AQ65" i="1"/>
  <c r="BC65" i="1"/>
  <c r="AL65" i="1"/>
  <c r="AZ65" i="1"/>
  <c r="AS84" i="1"/>
  <c r="BL84" i="1"/>
  <c r="AX84" i="1"/>
  <c r="AG84" i="1"/>
  <c r="AL101" i="1"/>
  <c r="AZ101" i="1"/>
  <c r="AI101" i="1"/>
  <c r="AU101" i="1"/>
  <c r="BL105" i="1"/>
  <c r="AL105" i="1"/>
  <c r="BA105" i="1"/>
  <c r="BN105" i="1"/>
  <c r="AN105" i="1"/>
  <c r="BB111" i="1"/>
  <c r="BM111" i="1"/>
  <c r="BI115" i="1"/>
  <c r="AV115" i="1"/>
  <c r="AZ115" i="1"/>
  <c r="AI115" i="1"/>
  <c r="BI119" i="1"/>
  <c r="AJ119" i="1"/>
  <c r="BK119" i="1"/>
  <c r="AW119" i="1"/>
  <c r="AF119" i="1"/>
  <c r="BJ119" i="1"/>
  <c r="BJ122" i="1"/>
  <c r="BK122" i="1"/>
  <c r="AW122" i="1"/>
  <c r="AF122" i="1"/>
  <c r="BI122" i="1"/>
  <c r="AJ122" i="1"/>
  <c r="BF134" i="1"/>
  <c r="AO134" i="1"/>
  <c r="BB134" i="1"/>
  <c r="BF138" i="1"/>
  <c r="AO138" i="1"/>
  <c r="BB138" i="1"/>
  <c r="BM138" i="1"/>
  <c r="AW143" i="1"/>
  <c r="AF143" i="1"/>
  <c r="BJ143" i="1"/>
  <c r="AK143" i="1"/>
  <c r="BG143" i="1"/>
  <c r="AP143" i="1"/>
  <c r="AS147" i="1"/>
  <c r="BL147" i="1"/>
  <c r="AX147" i="1"/>
  <c r="AG147" i="1"/>
  <c r="BK165" i="1"/>
  <c r="AW165" i="1"/>
  <c r="AF165" i="1"/>
  <c r="BJ165" i="1"/>
  <c r="AK165" i="1"/>
  <c r="AL216" i="1"/>
  <c r="AZ216" i="1"/>
  <c r="AI216" i="1"/>
  <c r="AV216" i="1"/>
  <c r="AE216" i="1"/>
  <c r="AO254" i="1"/>
  <c r="BB254" i="1"/>
  <c r="BM254" i="1"/>
  <c r="AY254" i="1"/>
  <c r="AH254" i="1"/>
  <c r="BC270" i="1"/>
  <c r="AL270" i="1"/>
  <c r="AZ270" i="1"/>
  <c r="AI270" i="1"/>
  <c r="BM278" i="1"/>
  <c r="AY278" i="1"/>
  <c r="AG278" i="1"/>
  <c r="AT278" i="1"/>
  <c r="BC297" i="1"/>
  <c r="AK297" i="1"/>
  <c r="BG297" i="1"/>
  <c r="AP297" i="1"/>
  <c r="AG314" i="1"/>
  <c r="AW314" i="1"/>
  <c r="AJ314" i="1"/>
  <c r="AZ314" i="1"/>
  <c r="AE314" i="1"/>
  <c r="AU318" i="1"/>
  <c r="BN318" i="1"/>
  <c r="AR318" i="1"/>
  <c r="BB325" i="1"/>
  <c r="BF325" i="1"/>
  <c r="AO325" i="1"/>
  <c r="AY358" i="1"/>
  <c r="AH358" i="1"/>
  <c r="AU358" i="1"/>
  <c r="BN358" i="1"/>
  <c r="AR358" i="1"/>
  <c r="AL280" i="1"/>
  <c r="BG280" i="1"/>
  <c r="AP280" i="1"/>
  <c r="BJ335" i="1"/>
  <c r="AK335" i="1"/>
  <c r="BG335" i="1"/>
  <c r="AP335" i="1"/>
  <c r="AY19" i="1"/>
  <c r="AH19" i="1"/>
  <c r="AU19" i="1"/>
  <c r="BN19" i="1"/>
  <c r="AR19" i="1"/>
  <c r="BB22" i="1"/>
  <c r="BM22" i="1"/>
  <c r="AY22" i="1"/>
  <c r="AH22" i="1"/>
  <c r="AH32" i="1"/>
  <c r="BM32" i="1"/>
  <c r="AQ32" i="1"/>
  <c r="AL32" i="1"/>
  <c r="AF42" i="1"/>
  <c r="BJ42" i="1"/>
  <c r="AK42" i="1"/>
  <c r="BG42" i="1"/>
  <c r="AP42" i="1"/>
  <c r="BM93" i="1"/>
  <c r="BK93" i="1"/>
  <c r="BC93" i="1"/>
  <c r="AL93" i="1"/>
  <c r="BG93" i="1"/>
  <c r="AV222" i="1"/>
  <c r="AE222" i="1"/>
  <c r="BA222" i="1"/>
  <c r="AJ266" i="1"/>
  <c r="AM266" i="1"/>
  <c r="AQ266" i="1"/>
  <c r="BE266" i="1"/>
  <c r="BA266" i="1"/>
  <c r="AV338" i="1"/>
  <c r="AE338" i="1"/>
  <c r="BA338" i="1"/>
  <c r="BF338" i="1"/>
  <c r="AM341" i="1"/>
  <c r="BI341" i="1"/>
  <c r="AJ341" i="1"/>
  <c r="BK341" i="1"/>
  <c r="AW341" i="1"/>
  <c r="AF341" i="1"/>
  <c r="AO33" i="1"/>
  <c r="BE33" i="1"/>
  <c r="AS33" i="1"/>
  <c r="BI33" i="1"/>
  <c r="AP33" i="1"/>
  <c r="AF87" i="1"/>
  <c r="BA87" i="1"/>
  <c r="BF87" i="1"/>
  <c r="AO87" i="1"/>
  <c r="BL94" i="1"/>
  <c r="BM94" i="1"/>
  <c r="AH94" i="1"/>
  <c r="BD94" i="1"/>
  <c r="AM94" i="1"/>
  <c r="AH125" i="1"/>
  <c r="BK125" i="1"/>
  <c r="BG125" i="1"/>
  <c r="AO125" i="1"/>
  <c r="AS125" i="1"/>
  <c r="BJ191" i="1"/>
  <c r="AK191" i="1"/>
  <c r="BG191" i="1"/>
  <c r="AP191" i="1"/>
  <c r="BH267" i="1"/>
  <c r="AP267" i="1"/>
  <c r="AV267" i="1"/>
  <c r="BJ267" i="1"/>
  <c r="AH267" i="1"/>
  <c r="AT273" i="1"/>
  <c r="BH273" i="1"/>
  <c r="AQ273" i="1"/>
  <c r="AX288" i="1"/>
  <c r="BD288" i="1"/>
  <c r="AM288" i="1"/>
  <c r="BH288" i="1"/>
  <c r="AQ288" i="1"/>
  <c r="AO288" i="1"/>
  <c r="AF310" i="1"/>
  <c r="AV310" i="1"/>
  <c r="AU310" i="1"/>
  <c r="BN310" i="1"/>
  <c r="AR310" i="1"/>
  <c r="AY317" i="1"/>
  <c r="AH317" i="1"/>
  <c r="AU317" i="1"/>
  <c r="BN317" i="1"/>
  <c r="AR317" i="1"/>
  <c r="AI331" i="1"/>
  <c r="AS331" i="1"/>
  <c r="AV331" i="1"/>
  <c r="AE331" i="1"/>
  <c r="AW342" i="1"/>
  <c r="AF342" i="1"/>
  <c r="BJ342" i="1"/>
  <c r="AK342" i="1"/>
  <c r="BG342" i="1"/>
  <c r="AP342" i="1"/>
  <c r="AU350" i="1"/>
  <c r="BN350" i="1"/>
  <c r="AR350" i="1"/>
  <c r="BE350" i="1"/>
  <c r="AS24" i="1"/>
  <c r="BL24" i="1"/>
  <c r="AX24" i="1"/>
  <c r="AG24" i="1"/>
  <c r="AT24" i="1"/>
  <c r="BG34" i="1"/>
  <c r="AE34" i="1"/>
  <c r="BD34" i="1"/>
  <c r="AQ34" i="1"/>
  <c r="BH34" i="1"/>
  <c r="AG76" i="1"/>
  <c r="AQ76" i="1"/>
  <c r="BC76" i="1"/>
  <c r="AL76" i="1"/>
  <c r="AZ76" i="1"/>
  <c r="AN79" i="1"/>
  <c r="BF79" i="1"/>
  <c r="AO79" i="1"/>
  <c r="BN79" i="1"/>
  <c r="AR79" i="1"/>
  <c r="BL88" i="1"/>
  <c r="AG88" i="1"/>
  <c r="AT88" i="1"/>
  <c r="BH88" i="1"/>
  <c r="AP88" i="1"/>
  <c r="AW95" i="1"/>
  <c r="AQ95" i="1"/>
  <c r="AJ95" i="1"/>
  <c r="AX118" i="1"/>
  <c r="AG118" i="1"/>
  <c r="AT118" i="1"/>
  <c r="BH118" i="1"/>
  <c r="AQ118" i="1"/>
  <c r="AP131" i="1"/>
  <c r="BC131" i="1"/>
  <c r="AL131" i="1"/>
  <c r="AZ131" i="1"/>
  <c r="AI131" i="1"/>
  <c r="AM223" i="1"/>
  <c r="BI223" i="1"/>
  <c r="AJ223" i="1"/>
  <c r="BK223" i="1"/>
  <c r="AW223" i="1"/>
  <c r="AF223" i="1"/>
  <c r="BB235" i="1"/>
  <c r="BM235" i="1"/>
  <c r="AY235" i="1"/>
  <c r="AH235" i="1"/>
  <c r="AU235" i="1"/>
  <c r="AV250" i="1"/>
  <c r="AE250" i="1"/>
  <c r="BA250" i="1"/>
  <c r="BF250" i="1"/>
  <c r="AO250" i="1"/>
  <c r="AP264" i="1"/>
  <c r="BC264" i="1"/>
  <c r="AL264" i="1"/>
  <c r="AZ264" i="1"/>
  <c r="AI264" i="1"/>
  <c r="AI274" i="1"/>
  <c r="AV274" i="1"/>
  <c r="AE274" i="1"/>
  <c r="BA274" i="1"/>
  <c r="AE277" i="1"/>
  <c r="BE277" i="1"/>
  <c r="AN277" i="1"/>
  <c r="BI277" i="1"/>
  <c r="AJ277" i="1"/>
  <c r="BK277" i="1"/>
  <c r="AO289" i="1"/>
  <c r="BE289" i="1"/>
  <c r="BD289" i="1"/>
  <c r="AM289" i="1"/>
  <c r="BH289" i="1"/>
  <c r="BN307" i="1"/>
  <c r="AU307" i="1"/>
  <c r="BM307" i="1"/>
  <c r="AY307" i="1"/>
  <c r="AH307" i="1"/>
  <c r="AJ311" i="1"/>
  <c r="AS311" i="1"/>
  <c r="AX311" i="1"/>
  <c r="AG311" i="1"/>
  <c r="AT311" i="1"/>
  <c r="BH324" i="1"/>
  <c r="AQ324" i="1"/>
  <c r="BC324" i="1"/>
  <c r="AL324" i="1"/>
  <c r="BI332" i="1"/>
  <c r="AV332" i="1"/>
  <c r="AE332" i="1"/>
  <c r="BG332" i="1"/>
  <c r="AP332" i="1"/>
  <c r="BH343" i="1"/>
  <c r="AQ343" i="1"/>
  <c r="BD343" i="1"/>
  <c r="AM343" i="1"/>
  <c r="BI343" i="1"/>
  <c r="BK351" i="1"/>
  <c r="AW351" i="1"/>
  <c r="AF351" i="1"/>
  <c r="BJ351" i="1"/>
  <c r="AK351" i="1"/>
  <c r="AJ6" i="1"/>
  <c r="AH6" i="1"/>
  <c r="BL6" i="1"/>
  <c r="AK6" i="1"/>
  <c r="BJ6" i="1"/>
  <c r="AO6" i="1"/>
  <c r="BD25" i="1"/>
  <c r="AM25" i="1"/>
  <c r="BI25" i="1"/>
  <c r="AJ25" i="1"/>
  <c r="BK25" i="1"/>
  <c r="AW25" i="1"/>
  <c r="AS29" i="1"/>
  <c r="BE29" i="1"/>
  <c r="AN29" i="1"/>
  <c r="AT37" i="1"/>
  <c r="BH37" i="1"/>
  <c r="AQ37" i="1"/>
  <c r="BD37" i="1"/>
  <c r="AM37" i="1"/>
  <c r="BE38" i="1"/>
  <c r="AN38" i="1"/>
  <c r="AS38" i="1"/>
  <c r="AT43" i="1"/>
  <c r="BH43" i="1"/>
  <c r="AQ43" i="1"/>
  <c r="BD43" i="1"/>
  <c r="BF55" i="1"/>
  <c r="AO55" i="1"/>
  <c r="BB55" i="1"/>
  <c r="BM55" i="1"/>
  <c r="AY55" i="1"/>
  <c r="BE62" i="1"/>
  <c r="AN62" i="1"/>
  <c r="AS62" i="1"/>
  <c r="BL62" i="1"/>
  <c r="BE65" i="1"/>
  <c r="AI65" i="1"/>
  <c r="AU65" i="1"/>
  <c r="BN65" i="1"/>
  <c r="AR65" i="1"/>
  <c r="BJ84" i="1"/>
  <c r="AK84" i="1"/>
  <c r="BG84" i="1"/>
  <c r="AP84" i="1"/>
  <c r="BK101" i="1"/>
  <c r="BN101" i="1"/>
  <c r="AR101" i="1"/>
  <c r="BD101" i="1"/>
  <c r="AM101" i="1"/>
  <c r="BF105" i="1"/>
  <c r="AR105" i="1"/>
  <c r="BH105" i="1"/>
  <c r="AE105" i="1"/>
  <c r="AK115" i="1"/>
  <c r="AR115" i="1"/>
  <c r="BE115" i="1"/>
  <c r="BA119" i="1"/>
  <c r="BF119" i="1"/>
  <c r="AO119" i="1"/>
  <c r="BB119" i="1"/>
  <c r="BF122" i="1"/>
  <c r="AO122" i="1"/>
  <c r="BA122" i="1"/>
  <c r="BL134" i="1"/>
  <c r="AX134" i="1"/>
  <c r="AG134" i="1"/>
  <c r="AT134" i="1"/>
  <c r="BL138" i="1"/>
  <c r="AX138" i="1"/>
  <c r="AG138" i="1"/>
  <c r="AT138" i="1"/>
  <c r="BH138" i="1"/>
  <c r="AO143" i="1"/>
  <c r="BB143" i="1"/>
  <c r="BM143" i="1"/>
  <c r="AY143" i="1"/>
  <c r="AH143" i="1"/>
  <c r="BJ147" i="1"/>
  <c r="AK147" i="1"/>
  <c r="BG147" i="1"/>
  <c r="AP147" i="1"/>
  <c r="BF165" i="1"/>
  <c r="AO165" i="1"/>
  <c r="BB165" i="1"/>
  <c r="BM165" i="1"/>
  <c r="BN216" i="1"/>
  <c r="AR216" i="1"/>
  <c r="BE216" i="1"/>
  <c r="AN216" i="1"/>
  <c r="AG254" i="1"/>
  <c r="AT254" i="1"/>
  <c r="BH254" i="1"/>
  <c r="AQ254" i="1"/>
  <c r="AU270" i="1"/>
  <c r="BN270" i="1"/>
  <c r="AR270" i="1"/>
  <c r="BE270" i="1"/>
  <c r="BH278" i="1"/>
  <c r="AQ278" i="1"/>
  <c r="BC278" i="1"/>
  <c r="AL278" i="1"/>
  <c r="AU297" i="1"/>
  <c r="BM297" i="1"/>
  <c r="AY297" i="1"/>
  <c r="AH297" i="1"/>
  <c r="BM314" i="1"/>
  <c r="AN314" i="1"/>
  <c r="BD314" i="1"/>
  <c r="AQ314" i="1"/>
  <c r="BD318" i="1"/>
  <c r="AM318" i="1"/>
  <c r="BI318" i="1"/>
  <c r="AJ318" i="1"/>
  <c r="BK318" i="1"/>
  <c r="AT325" i="1"/>
  <c r="BL325" i="1"/>
  <c r="AX325" i="1"/>
  <c r="AG325" i="1"/>
  <c r="AQ358" i="1"/>
  <c r="BD358" i="1"/>
  <c r="AM358" i="1"/>
  <c r="BI358" i="1"/>
  <c r="AJ358" i="1"/>
  <c r="BB335" i="1"/>
  <c r="BM335" i="1"/>
  <c r="AY335" i="1"/>
  <c r="AH335" i="1"/>
  <c r="AQ19" i="1"/>
  <c r="BD19" i="1"/>
  <c r="AM19" i="1"/>
  <c r="BI19" i="1"/>
  <c r="AJ19" i="1"/>
  <c r="AT22" i="1"/>
  <c r="BH22" i="1"/>
  <c r="AQ22" i="1"/>
  <c r="BI32" i="1"/>
  <c r="BH32" i="1"/>
  <c r="AI32" i="1"/>
  <c r="BC32" i="1"/>
  <c r="BB42" i="1"/>
  <c r="BM42" i="1"/>
  <c r="AY42" i="1"/>
  <c r="AH42" i="1"/>
  <c r="BF93" i="1"/>
  <c r="AU93" i="1"/>
  <c r="BN93" i="1"/>
  <c r="AY93" i="1"/>
  <c r="BE222" i="1"/>
  <c r="AN222" i="1"/>
  <c r="AS222" i="1"/>
  <c r="BL222" i="1"/>
  <c r="BM266" i="1"/>
  <c r="AI266" i="1"/>
  <c r="AW266" i="1"/>
  <c r="AS266" i="1"/>
  <c r="BE338" i="1"/>
  <c r="AN338" i="1"/>
  <c r="AS338" i="1"/>
  <c r="BL338" i="1"/>
  <c r="AX338" i="1"/>
  <c r="AE341" i="1"/>
  <c r="BA341" i="1"/>
  <c r="BF341" i="1"/>
  <c r="AO341" i="1"/>
  <c r="AF33" i="1"/>
  <c r="AV33" i="1"/>
  <c r="AJ33" i="1"/>
  <c r="AZ33" i="1"/>
  <c r="AH33" i="1"/>
  <c r="AS87" i="1"/>
  <c r="BL87" i="1"/>
  <c r="AX87" i="1"/>
  <c r="AG87" i="1"/>
  <c r="BG94" i="1"/>
  <c r="AQ94" i="1"/>
  <c r="BH94" i="1"/>
  <c r="AV94" i="1"/>
  <c r="AE94" i="1"/>
  <c r="AR125" i="1"/>
  <c r="AY125" i="1"/>
  <c r="AG125" i="1"/>
  <c r="BJ125" i="1"/>
  <c r="AK125" i="1"/>
  <c r="BB191" i="1"/>
  <c r="BM191" i="1"/>
  <c r="AY191" i="1"/>
  <c r="AH191" i="1"/>
  <c r="AZ267" i="1"/>
  <c r="AF267" i="1"/>
  <c r="AM267" i="1"/>
  <c r="BB267" i="1"/>
  <c r="AK267" i="1"/>
  <c r="BC273" i="1"/>
  <c r="AL273" i="1"/>
  <c r="AZ273" i="1"/>
  <c r="AI273" i="1"/>
  <c r="AT288" i="1"/>
  <c r="AV288" i="1"/>
  <c r="AE288" i="1"/>
  <c r="AZ288" i="1"/>
  <c r="AI288" i="1"/>
  <c r="AG288" i="1"/>
  <c r="AM310" i="1"/>
  <c r="BI310" i="1"/>
  <c r="AJ310" i="1"/>
  <c r="AQ317" i="1"/>
  <c r="BD317" i="1"/>
  <c r="AM317" i="1"/>
  <c r="BI317" i="1"/>
  <c r="AJ317" i="1"/>
  <c r="AY331" i="1"/>
  <c r="BK331" i="1"/>
  <c r="AK331" i="1"/>
  <c r="BE331" i="1"/>
  <c r="AN331" i="1"/>
  <c r="AO342" i="1"/>
  <c r="BB342" i="1"/>
  <c r="BM342" i="1"/>
  <c r="AY342" i="1"/>
  <c r="AH342" i="1"/>
  <c r="BD350" i="1"/>
  <c r="AM350" i="1"/>
  <c r="BI350" i="1"/>
  <c r="AJ350" i="1"/>
  <c r="BK350" i="1"/>
  <c r="AW350" i="1"/>
  <c r="AK24" i="1"/>
  <c r="BG24" i="1"/>
  <c r="AP24" i="1"/>
  <c r="BC24" i="1"/>
  <c r="AL24" i="1"/>
  <c r="AX34" i="1"/>
  <c r="AU34" i="1"/>
  <c r="AH34" i="1"/>
  <c r="AZ34" i="1"/>
  <c r="AI76" i="1"/>
  <c r="AU76" i="1"/>
  <c r="BN76" i="1"/>
  <c r="AR76" i="1"/>
  <c r="AX79" i="1"/>
  <c r="AG79" i="1"/>
  <c r="BI79" i="1"/>
  <c r="AJ79" i="1"/>
  <c r="BG88" i="1"/>
  <c r="BC88" i="1"/>
  <c r="AL88" i="1"/>
  <c r="AZ88" i="1"/>
  <c r="AH88" i="1"/>
  <c r="AU95" i="1"/>
  <c r="AF95" i="1"/>
  <c r="AP118" i="1"/>
  <c r="BC118" i="1"/>
  <c r="AL118" i="1"/>
  <c r="AZ118" i="1"/>
  <c r="AI118" i="1"/>
  <c r="AH131" i="1"/>
  <c r="AU131" i="1"/>
  <c r="BN131" i="1"/>
  <c r="AR131" i="1"/>
  <c r="AE223" i="1"/>
  <c r="BA223" i="1"/>
  <c r="BF223" i="1"/>
  <c r="AO223" i="1"/>
  <c r="AT235" i="1"/>
  <c r="BH235" i="1"/>
  <c r="AQ235" i="1"/>
  <c r="BD235" i="1"/>
  <c r="AM235" i="1"/>
  <c r="AN250" i="1"/>
  <c r="AS250" i="1"/>
  <c r="BL250" i="1"/>
  <c r="AX250" i="1"/>
  <c r="AG250" i="1"/>
  <c r="AH264" i="1"/>
  <c r="AU264" i="1"/>
  <c r="BN264" i="1"/>
  <c r="AR264" i="1"/>
  <c r="BE274" i="1"/>
  <c r="AN274" i="1"/>
  <c r="AS274" i="1"/>
  <c r="AW277" i="1"/>
  <c r="AF277" i="1"/>
  <c r="BA277" i="1"/>
  <c r="BF277" i="1"/>
  <c r="AW289" i="1"/>
  <c r="BA289" i="1"/>
  <c r="BK289" i="1"/>
  <c r="AV289" i="1"/>
  <c r="AE289" i="1"/>
  <c r="AZ289" i="1"/>
  <c r="BI307" i="1"/>
  <c r="AM307" i="1"/>
  <c r="BH307" i="1"/>
  <c r="AQ307" i="1"/>
  <c r="BD307" i="1"/>
  <c r="BA311" i="1"/>
  <c r="BL311" i="1"/>
  <c r="AP311" i="1"/>
  <c r="BC311" i="1"/>
  <c r="AL311" i="1"/>
  <c r="AZ324" i="1"/>
  <c r="AI324" i="1"/>
  <c r="AU324" i="1"/>
  <c r="BN324" i="1"/>
  <c r="BB332" i="1"/>
  <c r="AN332" i="1"/>
  <c r="BM332" i="1"/>
  <c r="AY332" i="1"/>
  <c r="AH332" i="1"/>
  <c r="AZ343" i="1"/>
  <c r="AI343" i="1"/>
  <c r="AV343" i="1"/>
  <c r="AE343" i="1"/>
  <c r="BA343" i="1"/>
  <c r="BF351" i="1"/>
  <c r="AO351" i="1"/>
  <c r="BB351" i="1"/>
  <c r="BM351" i="1"/>
  <c r="BN6" i="1"/>
  <c r="BA6" i="1"/>
  <c r="BB6" i="1"/>
  <c r="AG6" i="1"/>
  <c r="AV25" i="1"/>
  <c r="AE25" i="1"/>
  <c r="BA25" i="1"/>
  <c r="BF25" i="1"/>
  <c r="AO25" i="1"/>
  <c r="BJ29" i="1"/>
  <c r="AK29" i="1"/>
  <c r="BK29" i="1"/>
  <c r="AW29" i="1"/>
  <c r="AF29" i="1"/>
  <c r="AL37" i="1"/>
  <c r="AZ37" i="1"/>
  <c r="AI37" i="1"/>
  <c r="AV37" i="1"/>
  <c r="AE37" i="1"/>
  <c r="BK38" i="1"/>
  <c r="AW38" i="1"/>
  <c r="AF38" i="1"/>
  <c r="BJ38" i="1"/>
  <c r="AK38" i="1"/>
  <c r="BC43" i="1"/>
  <c r="AL43" i="1"/>
  <c r="AZ43" i="1"/>
  <c r="AI43" i="1"/>
  <c r="AV43" i="1"/>
  <c r="AX55" i="1"/>
  <c r="AG55" i="1"/>
  <c r="AT55" i="1"/>
  <c r="BH55" i="1"/>
  <c r="AQ55" i="1"/>
  <c r="BK62" i="1"/>
  <c r="AW62" i="1"/>
  <c r="AF62" i="1"/>
  <c r="BJ62" i="1"/>
  <c r="AK62" i="1"/>
  <c r="BG62" i="1"/>
  <c r="AW65" i="1"/>
  <c r="BD65" i="1"/>
  <c r="AM65" i="1"/>
  <c r="BI65" i="1"/>
  <c r="AJ65" i="1"/>
  <c r="AN84" i="1"/>
  <c r="BB84" i="1"/>
  <c r="BM84" i="1"/>
  <c r="AY84" i="1"/>
  <c r="AH84" i="1"/>
  <c r="BF101" i="1"/>
  <c r="BI101" i="1"/>
  <c r="AJ101" i="1"/>
  <c r="AV101" i="1"/>
  <c r="AE101" i="1"/>
  <c r="AV105" i="1"/>
  <c r="AI105" i="1"/>
  <c r="AY105" i="1"/>
  <c r="BE111" i="1"/>
  <c r="AL111" i="1"/>
  <c r="AZ111" i="1"/>
  <c r="BN115" i="1"/>
  <c r="BD115" i="1"/>
  <c r="BJ115" i="1"/>
  <c r="AJ115" i="1"/>
  <c r="BK115" i="1"/>
  <c r="AW115" i="1"/>
  <c r="AS119" i="1"/>
  <c r="BL119" i="1"/>
  <c r="AX119" i="1"/>
  <c r="AG119" i="1"/>
  <c r="AT119" i="1"/>
  <c r="BL122" i="1"/>
  <c r="AX122" i="1"/>
  <c r="AG122" i="1"/>
  <c r="AS122" i="1"/>
  <c r="BG134" i="1"/>
  <c r="AP134" i="1"/>
  <c r="BC134" i="1"/>
  <c r="AL134" i="1"/>
  <c r="BG138" i="1"/>
  <c r="AP138" i="1"/>
  <c r="BC138" i="1"/>
  <c r="AL138" i="1"/>
  <c r="AZ138" i="1"/>
  <c r="AG143" i="1"/>
  <c r="AT143" i="1"/>
  <c r="BH143" i="1"/>
  <c r="AQ143" i="1"/>
  <c r="BB147" i="1"/>
  <c r="BM147" i="1"/>
  <c r="AY147" i="1"/>
  <c r="AH147" i="1"/>
  <c r="BL165" i="1"/>
  <c r="AX165" i="1"/>
  <c r="AG165" i="1"/>
  <c r="AT165" i="1"/>
  <c r="BH165" i="1"/>
  <c r="BI216" i="1"/>
  <c r="AJ216" i="1"/>
  <c r="BK216" i="1"/>
  <c r="AW216" i="1"/>
  <c r="AF216" i="1"/>
  <c r="BC254" i="1"/>
  <c r="AL254" i="1"/>
  <c r="AZ254" i="1"/>
  <c r="AI254" i="1"/>
  <c r="BD270" i="1"/>
  <c r="AM270" i="1"/>
  <c r="BI270" i="1"/>
  <c r="AJ270" i="1"/>
  <c r="BK270" i="1"/>
  <c r="AW270" i="1"/>
  <c r="AX278" i="1"/>
  <c r="AZ278" i="1"/>
  <c r="AI278" i="1"/>
  <c r="AU278" i="1"/>
  <c r="BN278" i="1"/>
  <c r="BD297" i="1"/>
  <c r="AM297" i="1"/>
  <c r="BH297" i="1"/>
  <c r="AQ297" i="1"/>
  <c r="BG314" i="1"/>
  <c r="AT314" i="1"/>
  <c r="BJ314" i="1"/>
  <c r="AH314" i="1"/>
  <c r="AV318" i="1"/>
  <c r="AE318" i="1"/>
  <c r="BA318" i="1"/>
  <c r="BF318" i="1"/>
  <c r="BC325" i="1"/>
  <c r="AL325" i="1"/>
  <c r="BG325" i="1"/>
  <c r="AP325" i="1"/>
  <c r="AI358" i="1"/>
  <c r="AV358" i="1"/>
  <c r="AE358" i="1"/>
  <c r="BA358" i="1"/>
  <c r="AT335" i="1"/>
  <c r="BH335" i="1"/>
  <c r="AQ335" i="1"/>
  <c r="BD335" i="1"/>
  <c r="AI19" i="1"/>
  <c r="AV19" i="1"/>
  <c r="AE19" i="1"/>
  <c r="BA19" i="1"/>
  <c r="AF22" i="1"/>
  <c r="BC22" i="1"/>
  <c r="AL22" i="1"/>
  <c r="AZ22" i="1"/>
  <c r="AI22" i="1"/>
  <c r="AN32" i="1"/>
  <c r="BA32" i="1"/>
  <c r="AZ32" i="1"/>
  <c r="AU32" i="1"/>
  <c r="AT42" i="1"/>
  <c r="BH42" i="1"/>
  <c r="AQ42" i="1"/>
  <c r="BH93" i="1"/>
  <c r="AX93" i="1"/>
  <c r="BD93" i="1"/>
  <c r="AM93" i="1"/>
  <c r="BI93" i="1"/>
  <c r="AQ93" i="1"/>
  <c r="BK222" i="1"/>
  <c r="AW222" i="1"/>
  <c r="AF222" i="1"/>
  <c r="BJ222" i="1"/>
  <c r="AK222" i="1"/>
  <c r="BG222" i="1"/>
  <c r="BB266" i="1"/>
  <c r="AT266" i="1"/>
  <c r="BD266" i="1"/>
  <c r="AO266" i="1"/>
  <c r="AK266" i="1"/>
  <c r="AW338" i="1"/>
  <c r="AF338" i="1"/>
  <c r="BJ338" i="1"/>
  <c r="AK338" i="1"/>
  <c r="BG338" i="1"/>
  <c r="AP338" i="1"/>
  <c r="AS341" i="1"/>
  <c r="BL341" i="1"/>
  <c r="AX341" i="1"/>
  <c r="AG341" i="1"/>
  <c r="BM33" i="1"/>
  <c r="AM33" i="1"/>
  <c r="BC33" i="1"/>
  <c r="AQ33" i="1"/>
  <c r="BJ87" i="1"/>
  <c r="AK87" i="1"/>
  <c r="BG87" i="1"/>
  <c r="AP87" i="1"/>
  <c r="BK94" i="1"/>
  <c r="AZ94" i="1"/>
  <c r="AN94" i="1"/>
  <c r="BA94" i="1"/>
  <c r="AZ125" i="1"/>
  <c r="AQ125" i="1"/>
  <c r="BB125" i="1"/>
  <c r="AT191" i="1"/>
  <c r="BH191" i="1"/>
  <c r="AQ191" i="1"/>
  <c r="BD191" i="1"/>
  <c r="AQ267" i="1"/>
  <c r="BE267" i="1"/>
  <c r="AT267" i="1"/>
  <c r="AR267" i="1"/>
  <c r="AU273" i="1"/>
  <c r="BN273" i="1"/>
  <c r="AR273" i="1"/>
  <c r="BE273" i="1"/>
  <c r="AN288" i="1"/>
  <c r="BN288" i="1"/>
  <c r="AR288" i="1"/>
  <c r="AP288" i="1"/>
  <c r="BD310" i="1"/>
  <c r="AP310" i="1"/>
  <c r="AE310" i="1"/>
  <c r="BA310" i="1"/>
  <c r="AI317" i="1"/>
  <c r="AV317" i="1"/>
  <c r="AE317" i="1"/>
  <c r="BA317" i="1"/>
  <c r="AX331" i="1"/>
  <c r="AH331" i="1"/>
  <c r="BM331" i="1"/>
  <c r="AW331" i="1"/>
  <c r="AF331" i="1"/>
  <c r="BJ331" i="1"/>
  <c r="AG342" i="1"/>
  <c r="AT342" i="1"/>
  <c r="BH342" i="1"/>
  <c r="AQ342" i="1"/>
  <c r="AV350" i="1"/>
  <c r="AE350" i="1"/>
  <c r="BA350" i="1"/>
  <c r="BF350" i="1"/>
  <c r="AO350" i="1"/>
  <c r="BM24" i="1"/>
  <c r="AY24" i="1"/>
  <c r="AH24" i="1"/>
  <c r="AU24" i="1"/>
  <c r="AO34" i="1"/>
  <c r="BK34" i="1"/>
  <c r="AL34" i="1"/>
  <c r="BB34" i="1"/>
  <c r="AR34" i="1"/>
  <c r="BD76" i="1"/>
  <c r="AM76" i="1"/>
  <c r="BI76" i="1"/>
  <c r="AJ76" i="1"/>
  <c r="AL79" i="1"/>
  <c r="AP79" i="1"/>
  <c r="BA79" i="1"/>
  <c r="AY88" i="1"/>
  <c r="AU88" i="1"/>
  <c r="BN88" i="1"/>
  <c r="AR88" i="1"/>
  <c r="AH118" i="1"/>
  <c r="AU118" i="1"/>
  <c r="BN118" i="1"/>
  <c r="AR118" i="1"/>
  <c r="BD131" i="1"/>
  <c r="AM131" i="1"/>
  <c r="BI131" i="1"/>
  <c r="AJ131" i="1"/>
  <c r="AS223" i="1"/>
  <c r="BL223" i="1"/>
  <c r="AX223" i="1"/>
  <c r="AG223" i="1"/>
  <c r="AL235" i="1"/>
  <c r="AZ235" i="1"/>
  <c r="AI235" i="1"/>
  <c r="AV235" i="1"/>
  <c r="AE235" i="1"/>
  <c r="AF250" i="1"/>
  <c r="BJ250" i="1"/>
  <c r="AK250" i="1"/>
  <c r="BG250" i="1"/>
  <c r="AP250" i="1"/>
  <c r="BD264" i="1"/>
  <c r="AM264" i="1"/>
  <c r="BI264" i="1"/>
  <c r="AJ264" i="1"/>
  <c r="BK274" i="1"/>
  <c r="AW274" i="1"/>
  <c r="AF274" i="1"/>
  <c r="BJ274" i="1"/>
  <c r="AK274" i="1"/>
  <c r="AO277" i="1"/>
  <c r="AS277" i="1"/>
  <c r="BL277" i="1"/>
  <c r="AX277" i="1"/>
  <c r="AS289" i="1"/>
  <c r="BF289" i="1"/>
  <c r="AN289" i="1"/>
  <c r="AR289" i="1"/>
  <c r="BA307" i="1"/>
  <c r="AE307" i="1"/>
  <c r="AZ307" i="1"/>
  <c r="AI307" i="1"/>
  <c r="AV307" i="1"/>
  <c r="AI311" i="1"/>
  <c r="AR311" i="1"/>
  <c r="AH311" i="1"/>
  <c r="AU311" i="1"/>
  <c r="AR324" i="1"/>
  <c r="BD324" i="1"/>
  <c r="AM324" i="1"/>
  <c r="BI324" i="1"/>
  <c r="BA332" i="1"/>
  <c r="AF332" i="1"/>
  <c r="BH332" i="1"/>
  <c r="AQ332" i="1"/>
  <c r="AR343" i="1"/>
  <c r="BE343" i="1"/>
  <c r="AN343" i="1"/>
  <c r="AS343" i="1"/>
  <c r="BL351" i="1"/>
  <c r="AX351" i="1"/>
  <c r="AG351" i="1"/>
  <c r="AT351" i="1"/>
  <c r="BH351" i="1"/>
  <c r="BH6" i="1"/>
  <c r="BF6" i="1"/>
  <c r="AP6" i="1"/>
  <c r="AT6" i="1"/>
  <c r="AN25" i="1"/>
  <c r="AS25" i="1"/>
  <c r="BL25" i="1"/>
  <c r="AX25" i="1"/>
  <c r="AG25" i="1"/>
  <c r="BB29" i="1"/>
  <c r="BF29" i="1"/>
  <c r="AO29" i="1"/>
  <c r="BN37" i="1"/>
  <c r="AR37" i="1"/>
  <c r="BE37" i="1"/>
  <c r="AN37" i="1"/>
  <c r="BF38" i="1"/>
  <c r="AO38" i="1"/>
  <c r="BB38" i="1"/>
  <c r="BM38" i="1"/>
  <c r="AU43" i="1"/>
  <c r="BN43" i="1"/>
  <c r="AR43" i="1"/>
  <c r="BE43" i="1"/>
  <c r="AN43" i="1"/>
  <c r="AP55" i="1"/>
  <c r="BC55" i="1"/>
  <c r="AL55" i="1"/>
  <c r="AZ55" i="1"/>
  <c r="AI55" i="1"/>
  <c r="BF62" i="1"/>
  <c r="AO62" i="1"/>
  <c r="BB62" i="1"/>
  <c r="BM62" i="1"/>
  <c r="AY62" i="1"/>
  <c r="AO65" i="1"/>
  <c r="BK65" i="1"/>
  <c r="AV65" i="1"/>
  <c r="AE65" i="1"/>
  <c r="BA65" i="1"/>
  <c r="AF84" i="1"/>
  <c r="AT84" i="1"/>
  <c r="BH84" i="1"/>
  <c r="AQ84" i="1"/>
  <c r="BC84" i="1"/>
  <c r="AX101" i="1"/>
  <c r="BA101" i="1"/>
  <c r="BE101" i="1"/>
  <c r="AN101" i="1"/>
  <c r="AM105" i="1"/>
  <c r="BB105" i="1"/>
  <c r="AP105" i="1"/>
  <c r="AU115" i="1"/>
  <c r="AE115" i="1"/>
  <c r="BB115" i="1"/>
  <c r="BF115" i="1"/>
  <c r="AO115" i="1"/>
  <c r="AK119" i="1"/>
  <c r="BG119" i="1"/>
  <c r="AP119" i="1"/>
  <c r="BC119" i="1"/>
  <c r="AL119" i="1"/>
  <c r="BG122" i="1"/>
  <c r="AP122" i="1"/>
  <c r="BC122" i="1"/>
  <c r="AK122" i="1"/>
  <c r="BM134" i="1"/>
  <c r="AY134" i="1"/>
  <c r="AH134" i="1"/>
  <c r="AU134" i="1"/>
  <c r="BN134" i="1"/>
  <c r="AY138" i="1"/>
  <c r="AH138" i="1"/>
  <c r="AU138" i="1"/>
  <c r="BN138" i="1"/>
  <c r="AR138" i="1"/>
  <c r="BC143" i="1"/>
  <c r="AL143" i="1"/>
  <c r="AZ143" i="1"/>
  <c r="AI143" i="1"/>
  <c r="AT147" i="1"/>
  <c r="BH147" i="1"/>
  <c r="AQ147" i="1"/>
  <c r="BD147" i="1"/>
  <c r="BG165" i="1"/>
  <c r="AP165" i="1"/>
  <c r="BC165" i="1"/>
  <c r="AL165" i="1"/>
  <c r="AZ165" i="1"/>
  <c r="BA216" i="1"/>
  <c r="BF216" i="1"/>
  <c r="AO216" i="1"/>
  <c r="AU254" i="1"/>
  <c r="BN254" i="1"/>
  <c r="AR254" i="1"/>
  <c r="AV270" i="1"/>
  <c r="AE270" i="1"/>
  <c r="BA270" i="1"/>
  <c r="BF270" i="1"/>
  <c r="AO270" i="1"/>
  <c r="AP278" i="1"/>
  <c r="AR278" i="1"/>
  <c r="BD278" i="1"/>
  <c r="AM278" i="1"/>
  <c r="BI278" i="1"/>
  <c r="AV297" i="1"/>
  <c r="AE297" i="1"/>
  <c r="AZ297" i="1"/>
  <c r="AI297" i="1"/>
  <c r="AX314" i="1"/>
  <c r="BK314" i="1"/>
  <c r="AK314" i="1"/>
  <c r="BA314" i="1"/>
  <c r="BE318" i="1"/>
  <c r="AN318" i="1"/>
  <c r="AS318" i="1"/>
  <c r="BL318" i="1"/>
  <c r="AX318" i="1"/>
  <c r="BM325" i="1"/>
  <c r="AU325" i="1"/>
  <c r="BN325" i="1"/>
  <c r="AY325" i="1"/>
  <c r="AH325" i="1"/>
  <c r="BE358" i="1"/>
  <c r="AN358" i="1"/>
  <c r="AS358" i="1"/>
  <c r="R477" i="1"/>
  <c r="R103" i="1"/>
  <c r="R58" i="1"/>
  <c r="R217" i="1"/>
  <c r="R224" i="1"/>
  <c r="R378" i="1"/>
  <c r="R427" i="1"/>
  <c r="R463" i="1"/>
  <c r="R475" i="1"/>
  <c r="R412" i="1"/>
  <c r="R458" i="1"/>
  <c r="R181" i="1"/>
  <c r="R257" i="1"/>
  <c r="R221" i="1"/>
  <c r="R479" i="1"/>
  <c r="R255" i="1"/>
  <c r="R420" i="1"/>
  <c r="R251" i="1"/>
  <c r="R176" i="1"/>
  <c r="R252" i="1"/>
  <c r="R464" i="1"/>
  <c r="R447" i="1"/>
  <c r="R481" i="1"/>
  <c r="R206" i="1"/>
  <c r="R365" i="1"/>
  <c r="R401" i="1"/>
  <c r="R83" i="1"/>
  <c r="R192" i="1"/>
  <c r="R235" i="1"/>
  <c r="R71" i="1"/>
  <c r="R419" i="1"/>
  <c r="R166" i="1"/>
  <c r="R161" i="1"/>
  <c r="R204" i="1"/>
  <c r="R335" i="1"/>
  <c r="R446" i="1"/>
  <c r="R322" i="1"/>
  <c r="R46" i="1"/>
  <c r="R191" i="1"/>
  <c r="R259" i="1"/>
  <c r="R448" i="1"/>
  <c r="R441" i="1"/>
  <c r="R483" i="1"/>
  <c r="R200" i="1"/>
  <c r="R410" i="1"/>
  <c r="R418" i="1"/>
  <c r="R409" i="1"/>
  <c r="R457" i="1"/>
  <c r="R177" i="1"/>
  <c r="R284" i="1"/>
  <c r="R124" i="1"/>
  <c r="R190" i="1"/>
  <c r="R249" i="1"/>
  <c r="R439" i="1"/>
  <c r="R170" i="1"/>
  <c r="R465" i="1"/>
  <c r="R215" i="1"/>
  <c r="R29" i="1"/>
  <c r="R38" i="1"/>
  <c r="R404" i="1"/>
  <c r="R49" i="1"/>
  <c r="R195" i="1"/>
  <c r="R159" i="1"/>
  <c r="R411" i="1"/>
  <c r="R443" i="1"/>
  <c r="R66" i="1"/>
  <c r="R202" i="1"/>
  <c r="R188" i="1"/>
  <c r="R92" i="1"/>
  <c r="R433" i="1"/>
  <c r="R377" i="1"/>
  <c r="R70" i="1"/>
  <c r="R312" i="1"/>
  <c r="R123" i="1"/>
  <c r="R229" i="1"/>
  <c r="R261" i="1"/>
  <c r="R435" i="1"/>
  <c r="R59" i="1"/>
  <c r="R476" i="1"/>
  <c r="R106" i="1"/>
  <c r="R211" i="1"/>
  <c r="R243" i="1"/>
  <c r="R327" i="1"/>
  <c r="R470" i="1"/>
  <c r="R133" i="1"/>
  <c r="R381" i="1"/>
  <c r="R471" i="1"/>
  <c r="R345" i="1"/>
  <c r="R198" i="1"/>
  <c r="R14" i="1"/>
  <c r="R172" i="1"/>
  <c r="R236" i="1"/>
  <c r="R48" i="1"/>
  <c r="R80" i="1"/>
  <c r="R201" i="1"/>
  <c r="R385" i="1"/>
  <c r="R436" i="1"/>
  <c r="R469" i="1"/>
  <c r="R96" i="1"/>
  <c r="R220" i="1"/>
  <c r="R41" i="1"/>
  <c r="R142" i="1"/>
  <c r="R98" i="1"/>
  <c r="R178" i="1"/>
  <c r="R238" i="1"/>
  <c r="R350" i="1"/>
  <c r="R389" i="1"/>
  <c r="R384" i="1"/>
  <c r="R425" i="1"/>
  <c r="R466" i="1"/>
  <c r="R65" i="1"/>
  <c r="R474" i="1"/>
  <c r="R282" i="1"/>
  <c r="R428" i="1"/>
  <c r="R44" i="1"/>
  <c r="R256" i="1"/>
  <c r="R368" i="1"/>
  <c r="R400" i="1"/>
  <c r="R28" i="1"/>
  <c r="R130" i="1"/>
  <c r="R162" i="1"/>
  <c r="R213" i="1"/>
  <c r="R461" i="1"/>
  <c r="R110" i="1"/>
  <c r="R183" i="1"/>
  <c r="R214" i="1"/>
  <c r="R157" i="1"/>
  <c r="R397" i="1"/>
  <c r="R403" i="1"/>
  <c r="R434" i="1"/>
  <c r="R219" i="1"/>
  <c r="R379" i="1"/>
  <c r="R128" i="1"/>
  <c r="R248" i="1"/>
  <c r="R169" i="1"/>
  <c r="R233" i="1"/>
  <c r="R304" i="1"/>
  <c r="R180" i="1"/>
  <c r="R185" i="1"/>
  <c r="R193" i="1"/>
  <c r="R208" i="1"/>
  <c r="R442" i="1"/>
  <c r="R271" i="1"/>
  <c r="R367" i="1"/>
  <c r="R406" i="1"/>
  <c r="R437" i="1"/>
  <c r="R232" i="1"/>
  <c r="R407" i="1"/>
  <c r="R455" i="1"/>
  <c r="R22" i="1"/>
  <c r="R205" i="1"/>
  <c r="R456" i="1"/>
  <c r="R472" i="1"/>
  <c r="R408" i="1"/>
  <c r="R440" i="1"/>
  <c r="R164" i="1"/>
  <c r="R199" i="1"/>
  <c r="R239" i="1"/>
  <c r="R376" i="1"/>
  <c r="R390" i="1"/>
  <c r="R55" i="1"/>
  <c r="R89" i="1"/>
  <c r="R143" i="1"/>
  <c r="R158" i="1"/>
  <c r="R165" i="1"/>
  <c r="R149" i="1"/>
  <c r="R154" i="1"/>
  <c r="R237" i="1"/>
  <c r="R40" i="1"/>
  <c r="R445" i="1"/>
  <c r="R227" i="1"/>
  <c r="R179" i="1"/>
  <c r="R366" i="1"/>
  <c r="R451" i="1"/>
  <c r="R39" i="1"/>
  <c r="R107" i="1"/>
  <c r="R370" i="1"/>
  <c r="R20" i="1"/>
  <c r="R174" i="1"/>
  <c r="R320" i="1"/>
  <c r="R326" i="1"/>
  <c r="R387" i="1"/>
  <c r="R453" i="1"/>
  <c r="R17" i="1"/>
  <c r="R99" i="1"/>
  <c r="R104" i="1"/>
  <c r="R175" i="1"/>
  <c r="R203" i="1"/>
  <c r="R231" i="1"/>
  <c r="R275" i="1"/>
  <c r="R290" i="1"/>
  <c r="R308" i="1"/>
  <c r="R316" i="1"/>
  <c r="R372" i="1"/>
  <c r="R380" i="1"/>
  <c r="R394" i="1"/>
  <c r="R413" i="1"/>
  <c r="R429" i="1"/>
  <c r="R480" i="1"/>
  <c r="R141" i="1"/>
  <c r="R155" i="1"/>
  <c r="R168" i="1"/>
  <c r="R395" i="1"/>
  <c r="R75" i="1"/>
  <c r="R78" i="1"/>
  <c r="R97" i="1"/>
  <c r="R364" i="1"/>
  <c r="R292" i="1"/>
  <c r="R482" i="1"/>
  <c r="R354" i="1"/>
  <c r="R314" i="1"/>
  <c r="R467" i="1"/>
  <c r="R72" i="1"/>
  <c r="R127" i="1"/>
  <c r="R392" i="1"/>
  <c r="R30" i="1"/>
  <c r="R90" i="1"/>
  <c r="R210" i="1"/>
  <c r="R136" i="1"/>
  <c r="R140" i="1"/>
  <c r="R21" i="1"/>
  <c r="R151" i="1"/>
  <c r="R182" i="1"/>
  <c r="R309" i="1"/>
  <c r="R460" i="1"/>
  <c r="R287" i="1"/>
  <c r="R382" i="1"/>
  <c r="R423" i="1"/>
  <c r="R23" i="1"/>
  <c r="R5" i="1"/>
  <c r="R171" i="1"/>
  <c r="R228" i="1"/>
  <c r="R274" i="1"/>
  <c r="R296" i="1"/>
  <c r="R449" i="1"/>
  <c r="R369" i="1"/>
  <c r="R391" i="1"/>
  <c r="R398" i="1"/>
  <c r="R452" i="1"/>
  <c r="R73" i="1"/>
  <c r="R187" i="1"/>
  <c r="R242" i="1"/>
  <c r="R67" i="1"/>
  <c r="R74" i="1"/>
  <c r="R459" i="1"/>
  <c r="R18" i="1"/>
  <c r="R268" i="1"/>
  <c r="R373" i="1"/>
  <c r="R414" i="1"/>
  <c r="R430" i="1"/>
  <c r="R82" i="1"/>
  <c r="R152" i="1"/>
  <c r="R226" i="1"/>
  <c r="R258" i="1"/>
  <c r="R281" i="1"/>
  <c r="R374" i="1"/>
  <c r="R415" i="1"/>
  <c r="R431" i="1"/>
  <c r="R36" i="1"/>
  <c r="R61" i="1"/>
  <c r="R64" i="1"/>
  <c r="R94" i="1"/>
  <c r="R234" i="1"/>
  <c r="R288" i="1"/>
  <c r="R375" i="1"/>
  <c r="R383" i="1"/>
  <c r="R416" i="1"/>
  <c r="R424" i="1"/>
  <c r="R462" i="1"/>
  <c r="R473" i="1"/>
  <c r="R184" i="1"/>
  <c r="R260" i="1"/>
  <c r="R289" i="1"/>
  <c r="R343" i="1"/>
  <c r="R25" i="1"/>
  <c r="R37" i="1"/>
  <c r="R101" i="1"/>
  <c r="R115" i="1"/>
  <c r="R240" i="1"/>
  <c r="R318" i="1"/>
  <c r="R348" i="1"/>
  <c r="R337" i="1"/>
  <c r="R321" i="1"/>
  <c r="R323" i="1"/>
  <c r="R317" i="1"/>
  <c r="R426" i="1"/>
  <c r="R148" i="1"/>
  <c r="R173" i="1"/>
  <c r="R186" i="1"/>
  <c r="R319" i="1"/>
  <c r="R336" i="1"/>
  <c r="R355" i="1"/>
  <c r="R113" i="1"/>
  <c r="R144" i="1"/>
  <c r="R218" i="1"/>
  <c r="R247" i="1"/>
  <c r="R313" i="1"/>
  <c r="R371" i="1"/>
  <c r="R405" i="1"/>
  <c r="R81" i="1"/>
  <c r="R112" i="1"/>
  <c r="R132" i="1"/>
  <c r="R454" i="1"/>
  <c r="R212" i="1"/>
  <c r="R276" i="1"/>
  <c r="R353" i="1"/>
  <c r="R422" i="1"/>
  <c r="R93" i="1"/>
  <c r="R76" i="1"/>
  <c r="R324" i="1"/>
  <c r="R417" i="1"/>
  <c r="R139" i="1"/>
  <c r="R209" i="1"/>
  <c r="R241" i="1"/>
  <c r="R347" i="1"/>
  <c r="R362" i="1"/>
  <c r="R399" i="1"/>
  <c r="R135" i="1"/>
  <c r="R230" i="1"/>
  <c r="R299" i="1"/>
  <c r="R333" i="1"/>
  <c r="R393" i="1"/>
  <c r="R444" i="1"/>
  <c r="R53" i="1"/>
  <c r="R91" i="1"/>
  <c r="R167" i="1"/>
  <c r="R421" i="1"/>
  <c r="R68" i="1"/>
  <c r="R189" i="1"/>
  <c r="R196" i="1"/>
  <c r="R349" i="1"/>
  <c r="R386" i="1"/>
  <c r="R438" i="1"/>
  <c r="R12" i="1"/>
  <c r="R32" i="1"/>
  <c r="R117" i="1"/>
  <c r="R197" i="1"/>
  <c r="R388" i="1"/>
  <c r="R396" i="1"/>
  <c r="R450" i="1"/>
  <c r="R69" i="1"/>
  <c r="R163" i="1"/>
  <c r="R432" i="1"/>
  <c r="R24" i="1"/>
  <c r="R118" i="1"/>
  <c r="R207" i="1"/>
  <c r="R311" i="1"/>
  <c r="R402" i="1"/>
  <c r="R111" i="1"/>
  <c r="R134" i="1"/>
  <c r="R138" i="1"/>
  <c r="R325" i="1"/>
  <c r="AQ20" i="2" l="1"/>
  <c r="AR20" i="2" s="1"/>
  <c r="AS20" i="2" s="1"/>
  <c r="AT20" i="2" s="1"/>
  <c r="AK23" i="2"/>
  <c r="AL23" i="2" s="1"/>
  <c r="AM23" i="2" s="1"/>
  <c r="AN23" i="2" s="1"/>
  <c r="AO23" i="2" s="1"/>
  <c r="AP23" i="2" s="1"/>
  <c r="AQ23" i="2" s="1"/>
  <c r="AR23" i="2" s="1"/>
  <c r="AS23" i="2" s="1"/>
  <c r="AT23" i="2" s="1"/>
  <c r="AJ22" i="2"/>
  <c r="AK22" i="2" s="1"/>
  <c r="AL22" i="2" s="1"/>
  <c r="AS21" i="2"/>
  <c r="AT21" i="2" s="1"/>
  <c r="AH24" i="2"/>
  <c r="AF26" i="2"/>
  <c r="AG25" i="2"/>
  <c r="AH25" i="2" s="1"/>
  <c r="H59" i="4"/>
  <c r="G59" i="1" s="1"/>
  <c r="R293" i="1"/>
  <c r="R341" i="1"/>
  <c r="R222" i="1"/>
  <c r="R50" i="1"/>
  <c r="R7" i="1"/>
  <c r="R265" i="1"/>
  <c r="R126" i="1"/>
  <c r="R122" i="1"/>
  <c r="R357" i="1"/>
  <c r="R315" i="1"/>
  <c r="R120" i="1"/>
  <c r="R306" i="1"/>
  <c r="R253" i="1"/>
  <c r="R60" i="1"/>
  <c r="R87" i="1"/>
  <c r="R356" i="1"/>
  <c r="R119" i="1"/>
  <c r="R330" i="1"/>
  <c r="R150" i="1"/>
  <c r="R329" i="1"/>
  <c r="R15" i="1"/>
  <c r="R102" i="1"/>
  <c r="R223" i="1"/>
  <c r="R305" i="1"/>
  <c r="R105" i="1"/>
  <c r="R262" i="1"/>
  <c r="R56" i="1"/>
  <c r="R264" i="1"/>
  <c r="R51" i="1"/>
  <c r="R303" i="1"/>
  <c r="R301" i="1"/>
  <c r="R478" i="1"/>
  <c r="R19" i="1"/>
  <c r="R277" i="1"/>
  <c r="R108" i="1"/>
  <c r="R286" i="1"/>
  <c r="R10" i="1"/>
  <c r="R26" i="1"/>
  <c r="R285" i="1"/>
  <c r="R283" i="1"/>
  <c r="R351" i="1"/>
  <c r="R291" i="1"/>
  <c r="R266" i="1"/>
  <c r="R280" i="1"/>
  <c r="R109" i="1"/>
  <c r="R121" i="1"/>
  <c r="R88" i="1"/>
  <c r="R297" i="1"/>
  <c r="R294" i="1"/>
  <c r="R352" i="1"/>
  <c r="R33" i="1"/>
  <c r="R334" i="1"/>
  <c r="R359" i="1"/>
  <c r="R267" i="1"/>
  <c r="R43" i="1"/>
  <c r="R57" i="1"/>
  <c r="R131" i="1"/>
  <c r="R270" i="1"/>
  <c r="R310" i="1"/>
  <c r="R85" i="1"/>
  <c r="R328" i="1"/>
  <c r="R298" i="1"/>
  <c r="R245" i="1"/>
  <c r="R358" i="1"/>
  <c r="R360" i="1"/>
  <c r="R63" i="1"/>
  <c r="R225" i="1"/>
  <c r="R31" i="1"/>
  <c r="R279" i="1"/>
  <c r="R340" i="1"/>
  <c r="R95" i="1"/>
  <c r="R346" i="1"/>
  <c r="R153" i="1"/>
  <c r="R332" i="1"/>
  <c r="R11" i="1"/>
  <c r="R216" i="1"/>
  <c r="R54" i="1"/>
  <c r="R9" i="1"/>
  <c r="R278" i="1"/>
  <c r="R35" i="1"/>
  <c r="R160" i="1"/>
  <c r="R3" i="1"/>
  <c r="R156" i="1"/>
  <c r="R272" i="1"/>
  <c r="R244" i="1"/>
  <c r="R114" i="1"/>
  <c r="R16" i="1"/>
  <c r="R146" i="1"/>
  <c r="R344" i="1"/>
  <c r="R129" i="1"/>
  <c r="R145" i="1"/>
  <c r="R339" i="1"/>
  <c r="R47" i="1"/>
  <c r="R6" i="1"/>
  <c r="R8" i="1"/>
  <c r="R300" i="1"/>
  <c r="R250" i="1"/>
  <c r="R84" i="1"/>
  <c r="R363" i="1"/>
  <c r="R62" i="1"/>
  <c r="R342" i="1"/>
  <c r="R269" i="1"/>
  <c r="R361" i="1"/>
  <c r="R4" i="1"/>
  <c r="R295" i="1"/>
  <c r="R116" i="1"/>
  <c r="R246" i="1"/>
  <c r="R331" i="1"/>
  <c r="R263" i="1"/>
  <c r="R52" i="1"/>
  <c r="R79" i="1"/>
  <c r="R302" i="1"/>
  <c r="R125" i="1"/>
  <c r="R86" i="1"/>
  <c r="R34" i="1"/>
  <c r="R254" i="1"/>
  <c r="R273" i="1"/>
  <c r="R137" i="1"/>
  <c r="R13" i="1"/>
  <c r="R338" i="1"/>
  <c r="R45" i="1"/>
  <c r="R147" i="1"/>
  <c r="R42" i="1"/>
  <c r="R307" i="1"/>
  <c r="R100" i="1"/>
  <c r="R77" i="1"/>
  <c r="R27" i="1"/>
  <c r="AU21" i="2" l="1"/>
  <c r="AR5" i="2" s="1"/>
  <c r="AU20" i="2"/>
  <c r="AQ5" i="2" s="1"/>
  <c r="AU23" i="2"/>
  <c r="AT5" i="2" s="1"/>
  <c r="AI24" i="2"/>
  <c r="AJ24" i="2" s="1"/>
  <c r="AI25" i="2"/>
  <c r="AM22" i="2"/>
  <c r="AN22" i="2" s="1"/>
  <c r="AO22" i="2" s="1"/>
  <c r="AP22" i="2" s="1"/>
  <c r="AQ22" i="2" s="1"/>
  <c r="AR22" i="2" s="1"/>
  <c r="AS22" i="2" s="1"/>
  <c r="AT22" i="2" s="1"/>
  <c r="AG26" i="2"/>
  <c r="AH26" i="2" s="1"/>
  <c r="AI26" i="2" s="1"/>
  <c r="AF27" i="2"/>
  <c r="H58" i="4"/>
  <c r="G58" i="1" s="1"/>
  <c r="H61" i="4"/>
  <c r="G61" i="1" s="1"/>
  <c r="AS5" i="2" l="1"/>
  <c r="AU22" i="2"/>
  <c r="AJ26" i="2"/>
  <c r="AK24" i="2"/>
  <c r="AL24" i="2" s="1"/>
  <c r="AJ25" i="2"/>
  <c r="AK25" i="2" s="1"/>
  <c r="AG27" i="2"/>
  <c r="AF28" i="2"/>
  <c r="AH27" i="2" l="1"/>
  <c r="AK26" i="2"/>
  <c r="AL26" i="2" s="1"/>
  <c r="AM26" i="2" s="1"/>
  <c r="AM24" i="2"/>
  <c r="AN24" i="2" s="1"/>
  <c r="AO24" i="2" s="1"/>
  <c r="AP24" i="2" s="1"/>
  <c r="AQ24" i="2" s="1"/>
  <c r="AR24" i="2" s="1"/>
  <c r="AL25" i="2"/>
  <c r="AM25" i="2" s="1"/>
  <c r="AN25" i="2" s="1"/>
  <c r="AO25" i="2" s="1"/>
  <c r="AP25" i="2" s="1"/>
  <c r="AF29" i="2"/>
  <c r="AG28" i="2"/>
  <c r="AH28" i="2" s="1"/>
  <c r="AI28" i="2" s="1"/>
  <c r="H60" i="4"/>
  <c r="G60" i="1" s="1"/>
  <c r="AS24" i="2" l="1"/>
  <c r="AT24" i="2" s="1"/>
  <c r="AQ25" i="2"/>
  <c r="AR25" i="2" s="1"/>
  <c r="AS25" i="2" s="1"/>
  <c r="AT25" i="2" s="1"/>
  <c r="AN26" i="2"/>
  <c r="AO26" i="2" s="1"/>
  <c r="AP26" i="2" s="1"/>
  <c r="AQ26" i="2" s="1"/>
  <c r="AR26" i="2" s="1"/>
  <c r="AS26" i="2" s="1"/>
  <c r="AT26" i="2" s="1"/>
  <c r="AI27" i="2"/>
  <c r="AJ27" i="2" s="1"/>
  <c r="AJ28" i="2"/>
  <c r="AF30" i="2"/>
  <c r="AG29" i="2"/>
  <c r="AH29" i="2" s="1"/>
  <c r="H62" i="4"/>
  <c r="G62" i="1" s="1"/>
  <c r="AU26" i="2" l="1"/>
  <c r="AW5" i="2" s="1"/>
  <c r="AU25" i="2"/>
  <c r="AV5" i="2" s="1"/>
  <c r="AU24" i="2"/>
  <c r="AU5" i="2" s="1"/>
  <c r="AK28" i="2"/>
  <c r="AL28" i="2" s="1"/>
  <c r="AK27" i="2"/>
  <c r="AL27" i="2" s="1"/>
  <c r="AI29" i="2"/>
  <c r="AJ29" i="2" s="1"/>
  <c r="AF31" i="2"/>
  <c r="AG30" i="2"/>
  <c r="AH30" i="2" s="1"/>
  <c r="AM27" i="2" l="1"/>
  <c r="AN27" i="2" s="1"/>
  <c r="AO27" i="2" s="1"/>
  <c r="AP27" i="2" s="1"/>
  <c r="AQ27" i="2" s="1"/>
  <c r="AR27" i="2" s="1"/>
  <c r="AS27" i="2" s="1"/>
  <c r="AT27" i="2" s="1"/>
  <c r="AI30" i="2"/>
  <c r="AM28" i="2"/>
  <c r="AN28" i="2" s="1"/>
  <c r="AK29" i="2"/>
  <c r="AF32" i="2"/>
  <c r="AG31" i="2"/>
  <c r="AH31" i="2" s="1"/>
  <c r="H63" i="4"/>
  <c r="G63" i="1" s="1"/>
  <c r="AU27" i="2" l="1"/>
  <c r="AX5" i="2" s="1"/>
  <c r="AI31" i="2"/>
  <c r="AJ31" i="2" s="1"/>
  <c r="AJ30" i="2"/>
  <c r="AK30" i="2" s="1"/>
  <c r="AO28" i="2"/>
  <c r="AP28" i="2" s="1"/>
  <c r="AQ28" i="2" s="1"/>
  <c r="AL29" i="2"/>
  <c r="AM29" i="2" s="1"/>
  <c r="AF33" i="2"/>
  <c r="AG32" i="2"/>
  <c r="H64" i="4"/>
  <c r="G64" i="1" s="1"/>
  <c r="AK31" i="2" l="1"/>
  <c r="AL31" i="2" s="1"/>
  <c r="AH32" i="2"/>
  <c r="AI32" i="2" s="1"/>
  <c r="AJ32" i="2" s="1"/>
  <c r="AK32" i="2" s="1"/>
  <c r="AR28" i="2"/>
  <c r="AS28" i="2" s="1"/>
  <c r="AT28" i="2" s="1"/>
  <c r="AL30" i="2"/>
  <c r="AM30" i="2" s="1"/>
  <c r="AN29" i="2"/>
  <c r="AO29" i="2" s="1"/>
  <c r="AP29" i="2" s="1"/>
  <c r="AQ29" i="2" s="1"/>
  <c r="AF34" i="2"/>
  <c r="AG33" i="2"/>
  <c r="H66" i="4"/>
  <c r="G66" i="1" s="1"/>
  <c r="H65" i="4"/>
  <c r="G65" i="1" s="1"/>
  <c r="AU28" i="2" l="1"/>
  <c r="AY5" i="2" s="1"/>
  <c r="AM31" i="2"/>
  <c r="AN31" i="2" s="1"/>
  <c r="AO31" i="2" s="1"/>
  <c r="AP31" i="2" s="1"/>
  <c r="AR29" i="2"/>
  <c r="AS29" i="2" s="1"/>
  <c r="AT29" i="2" s="1"/>
  <c r="AL32" i="2"/>
  <c r="AN30" i="2"/>
  <c r="AH33" i="2"/>
  <c r="AI33" i="2" s="1"/>
  <c r="AG34" i="2"/>
  <c r="AH34" i="2" s="1"/>
  <c r="AI34" i="2" s="1"/>
  <c r="AJ34" i="2" s="1"/>
  <c r="AF35" i="2"/>
  <c r="H68" i="4"/>
  <c r="G68" i="1" s="1"/>
  <c r="AU29" i="2" l="1"/>
  <c r="AZ5" i="2" s="1"/>
  <c r="AQ31" i="2"/>
  <c r="AR31" i="2" s="1"/>
  <c r="AS31" i="2" s="1"/>
  <c r="AO30" i="2"/>
  <c r="AP30" i="2" s="1"/>
  <c r="AQ30" i="2" s="1"/>
  <c r="AR30" i="2" s="1"/>
  <c r="AS30" i="2" s="1"/>
  <c r="AT30" i="2" s="1"/>
  <c r="AM32" i="2"/>
  <c r="AK34" i="2"/>
  <c r="AJ33" i="2"/>
  <c r="AK33" i="2" s="1"/>
  <c r="AF36" i="2"/>
  <c r="AG35" i="2"/>
  <c r="AH35" i="2" s="1"/>
  <c r="H69" i="4"/>
  <c r="G69" i="1" s="1"/>
  <c r="H67" i="4"/>
  <c r="G67" i="1" s="1"/>
  <c r="AU30" i="2" l="1"/>
  <c r="BA5" i="2" s="1"/>
  <c r="AT31" i="2"/>
  <c r="AL33" i="2"/>
  <c r="AM33" i="2" s="1"/>
  <c r="AN33" i="2" s="1"/>
  <c r="AN32" i="2"/>
  <c r="AO32" i="2" s="1"/>
  <c r="AP32" i="2" s="1"/>
  <c r="AQ32" i="2" s="1"/>
  <c r="AR32" i="2" s="1"/>
  <c r="AS32" i="2" s="1"/>
  <c r="AT32" i="2" s="1"/>
  <c r="AI35" i="2"/>
  <c r="AL34" i="2"/>
  <c r="AF37" i="2"/>
  <c r="AG36" i="2"/>
  <c r="AU32" i="2" l="1"/>
  <c r="BC5" i="2" s="1"/>
  <c r="AU31" i="2"/>
  <c r="BB5" i="2" s="1"/>
  <c r="AM34" i="2"/>
  <c r="AJ35" i="2"/>
  <c r="AH36" i="2"/>
  <c r="AI36" i="2" s="1"/>
  <c r="AO33" i="2"/>
  <c r="AG37" i="2"/>
  <c r="AF38" i="2"/>
  <c r="AH37" i="2" l="1"/>
  <c r="AI37" i="2" s="1"/>
  <c r="AP33" i="2"/>
  <c r="AQ33" i="2" s="1"/>
  <c r="AR33" i="2" s="1"/>
  <c r="AS33" i="2" s="1"/>
  <c r="AT33" i="2" s="1"/>
  <c r="AN34" i="2"/>
  <c r="AO34" i="2" s="1"/>
  <c r="AP34" i="2" s="1"/>
  <c r="AK35" i="2"/>
  <c r="AJ36" i="2"/>
  <c r="AG38" i="2"/>
  <c r="AH38" i="2" s="1"/>
  <c r="AF39" i="2"/>
  <c r="H71" i="4"/>
  <c r="G71" i="1" s="1"/>
  <c r="AU33" i="2" l="1"/>
  <c r="BD5" i="2" s="1"/>
  <c r="AI38" i="2"/>
  <c r="AJ38" i="2" s="1"/>
  <c r="AJ37" i="2"/>
  <c r="AQ34" i="2"/>
  <c r="AR34" i="2" s="1"/>
  <c r="AS34" i="2" s="1"/>
  <c r="AT34" i="2" s="1"/>
  <c r="AK36" i="2"/>
  <c r="AL35" i="2"/>
  <c r="AF40" i="2"/>
  <c r="AG39" i="2"/>
  <c r="AH39" i="2" s="1"/>
  <c r="H70" i="4"/>
  <c r="G70" i="1" s="1"/>
  <c r="AU34" i="2" l="1"/>
  <c r="BE5" i="2" s="1"/>
  <c r="AK38" i="2"/>
  <c r="AL38" i="2" s="1"/>
  <c r="AM35" i="2"/>
  <c r="AN35" i="2" s="1"/>
  <c r="AO35" i="2" s="1"/>
  <c r="AP35" i="2" s="1"/>
  <c r="AQ35" i="2" s="1"/>
  <c r="AR35" i="2" s="1"/>
  <c r="AS35" i="2" s="1"/>
  <c r="AT35" i="2" s="1"/>
  <c r="AK37" i="2"/>
  <c r="AL37" i="2" s="1"/>
  <c r="AI39" i="2"/>
  <c r="AJ39" i="2" s="1"/>
  <c r="AL36" i="2"/>
  <c r="AF41" i="2"/>
  <c r="AG40" i="2"/>
  <c r="AH40" i="2" s="1"/>
  <c r="AI40" i="2" s="1"/>
  <c r="H74" i="4"/>
  <c r="G74" i="1" s="1"/>
  <c r="H72" i="4"/>
  <c r="G72" i="1" s="1"/>
  <c r="H73" i="4"/>
  <c r="G73" i="1" s="1"/>
  <c r="AU35" i="2" l="1"/>
  <c r="BF5" i="2" s="1"/>
  <c r="AM38" i="2"/>
  <c r="AN38" i="2" s="1"/>
  <c r="AO38" i="2" s="1"/>
  <c r="AJ40" i="2"/>
  <c r="AK40" i="2" s="1"/>
  <c r="AM37" i="2"/>
  <c r="AM36" i="2"/>
  <c r="AN36" i="2" s="1"/>
  <c r="AK39" i="2"/>
  <c r="AL39" i="2" s="1"/>
  <c r="AG41" i="2"/>
  <c r="AH41" i="2" s="1"/>
  <c r="AI41" i="2" s="1"/>
  <c r="H75" i="4"/>
  <c r="G75" i="1" s="1"/>
  <c r="AP38" i="2" l="1"/>
  <c r="AQ38" i="2" s="1"/>
  <c r="AR38" i="2" s="1"/>
  <c r="AS38" i="2" s="1"/>
  <c r="AT38" i="2" s="1"/>
  <c r="AO36" i="2"/>
  <c r="AP36" i="2" s="1"/>
  <c r="AQ36" i="2" s="1"/>
  <c r="AR36" i="2" s="1"/>
  <c r="AS36" i="2" s="1"/>
  <c r="AT36" i="2" s="1"/>
  <c r="AJ41" i="2"/>
  <c r="AN37" i="2"/>
  <c r="AO37" i="2" s="1"/>
  <c r="AP37" i="2" s="1"/>
  <c r="AQ37" i="2" s="1"/>
  <c r="AR37" i="2" s="1"/>
  <c r="AS37" i="2" s="1"/>
  <c r="AT37" i="2" s="1"/>
  <c r="AM39" i="2"/>
  <c r="AN39" i="2" s="1"/>
  <c r="AL40" i="2"/>
  <c r="AM40" i="2" s="1"/>
  <c r="AU37" i="2" l="1"/>
  <c r="BH5" i="2" s="1"/>
  <c r="AU38" i="2"/>
  <c r="BI5" i="2" s="1"/>
  <c r="AU36" i="2"/>
  <c r="BG5" i="2" s="1"/>
  <c r="AK41" i="2"/>
  <c r="AL41" i="2" s="1"/>
  <c r="AN40" i="2"/>
  <c r="AO40" i="2" s="1"/>
  <c r="AO39" i="2"/>
  <c r="AP39" i="2" s="1"/>
  <c r="AQ39" i="2" s="1"/>
  <c r="AR39" i="2" s="1"/>
  <c r="AS39" i="2" s="1"/>
  <c r="AT39" i="2" s="1"/>
  <c r="AU39" i="2" l="1"/>
  <c r="BJ5" i="2" s="1"/>
  <c r="AM41" i="2"/>
  <c r="AP40" i="2"/>
  <c r="AQ40" i="2" s="1"/>
  <c r="AR40" i="2" s="1"/>
  <c r="AS40" i="2" s="1"/>
  <c r="H76" i="4"/>
  <c r="G76" i="1" s="1"/>
  <c r="AN41" i="2" l="1"/>
  <c r="AO41" i="2" s="1"/>
  <c r="AP41" i="2" s="1"/>
  <c r="AQ41" i="2" s="1"/>
  <c r="AR41" i="2" s="1"/>
  <c r="AS41" i="2" s="1"/>
  <c r="AT41" i="2" s="1"/>
  <c r="AT40" i="2"/>
  <c r="H77" i="4"/>
  <c r="G77" i="1" s="1"/>
  <c r="H78" i="4"/>
  <c r="G78" i="1" s="1"/>
  <c r="AU41" i="2" l="1"/>
  <c r="BL5" i="2" s="1"/>
  <c r="AU40" i="2"/>
  <c r="BK5" i="2" s="1"/>
  <c r="H79" i="4" l="1"/>
  <c r="G79" i="1" s="1"/>
  <c r="H80" i="4" l="1"/>
  <c r="G80" i="1" s="1"/>
  <c r="H82" i="4" l="1"/>
  <c r="G82" i="1" s="1"/>
  <c r="H81" i="4" l="1"/>
  <c r="G81" i="1" s="1"/>
  <c r="H83" i="4"/>
  <c r="G83" i="1" s="1"/>
  <c r="H85" i="4"/>
  <c r="G85" i="1" s="1"/>
  <c r="H84" i="4" l="1"/>
  <c r="G84" i="1" s="1"/>
  <c r="H87" i="4" l="1"/>
  <c r="G87" i="1" s="1"/>
  <c r="H86" i="4" l="1"/>
  <c r="G86" i="1" s="1"/>
  <c r="H88" i="4" l="1"/>
  <c r="G88" i="1" s="1"/>
  <c r="H90" i="4"/>
  <c r="G90" i="1" s="1"/>
  <c r="H89" i="4"/>
  <c r="G89" i="1" s="1"/>
  <c r="H91" i="4" l="1"/>
  <c r="G91" i="1" s="1"/>
  <c r="H93" i="4" l="1"/>
  <c r="G93" i="1" s="1"/>
  <c r="H92" i="4" l="1"/>
  <c r="G92" i="1" s="1"/>
  <c r="H95" i="4"/>
  <c r="G95" i="1" s="1"/>
  <c r="H96" i="4" l="1"/>
  <c r="G96" i="1" s="1"/>
  <c r="H94" i="4"/>
  <c r="G94" i="1" s="1"/>
  <c r="H97" i="4" l="1"/>
  <c r="G97" i="1" s="1"/>
  <c r="H98" i="4" l="1"/>
  <c r="G98" i="1" s="1"/>
  <c r="H101" i="4" l="1"/>
  <c r="G101" i="1" s="1"/>
  <c r="H99" i="4"/>
  <c r="G99" i="1" s="1"/>
  <c r="H103" i="4" l="1"/>
  <c r="G103" i="1" s="1"/>
  <c r="H102" i="4"/>
  <c r="G102" i="1" s="1"/>
  <c r="H100" i="4"/>
  <c r="G100" i="1" s="1"/>
  <c r="H105" i="4" l="1"/>
  <c r="G105" i="1" s="1"/>
  <c r="H104" i="4" l="1"/>
  <c r="G104" i="1" s="1"/>
  <c r="H106" i="4" l="1"/>
  <c r="G106" i="1" s="1"/>
  <c r="H107" i="4" l="1"/>
  <c r="G107" i="1" s="1"/>
  <c r="H108" i="4"/>
  <c r="G108" i="1" s="1"/>
  <c r="H109" i="4" l="1"/>
  <c r="G109" i="1" s="1"/>
  <c r="H110" i="4"/>
  <c r="G110" i="1" s="1"/>
  <c r="H112" i="4" l="1"/>
  <c r="G112" i="1" s="1"/>
  <c r="H111" i="4"/>
  <c r="G111" i="1" s="1"/>
  <c r="H113" i="4" l="1"/>
  <c r="G113" i="1" s="1"/>
  <c r="H114" i="4"/>
  <c r="G114" i="1" s="1"/>
  <c r="H116" i="4" l="1"/>
  <c r="G116" i="1" s="1"/>
  <c r="H115" i="4"/>
  <c r="G115" i="1" s="1"/>
  <c r="H117" i="4" l="1"/>
  <c r="G117" i="1" s="1"/>
  <c r="H118" i="4" l="1"/>
  <c r="G118" i="1" s="1"/>
  <c r="H119" i="4"/>
  <c r="G119" i="1" s="1"/>
  <c r="H122" i="4" l="1"/>
  <c r="G122" i="1" s="1"/>
  <c r="H120" i="4"/>
  <c r="G120" i="1" s="1"/>
  <c r="H121" i="4"/>
  <c r="G121" i="1" s="1"/>
  <c r="H123" i="4" l="1"/>
  <c r="G123" i="1" s="1"/>
  <c r="H125" i="4" l="1"/>
  <c r="G125" i="1" s="1"/>
  <c r="H126" i="4" l="1"/>
  <c r="G126" i="1" s="1"/>
  <c r="H124" i="4"/>
  <c r="G124" i="1" s="1"/>
  <c r="H128" i="4" l="1"/>
  <c r="G128" i="1" s="1"/>
  <c r="H127" i="4" l="1"/>
  <c r="G127" i="1" s="1"/>
  <c r="H129" i="4" l="1"/>
  <c r="G129" i="1" s="1"/>
  <c r="H131" i="4" l="1"/>
  <c r="G131" i="1" s="1"/>
  <c r="H130" i="4"/>
  <c r="G130" i="1" s="1"/>
  <c r="H134" i="4" l="1"/>
  <c r="G134" i="1" s="1"/>
  <c r="H132" i="4" l="1"/>
  <c r="G132" i="1" s="1"/>
  <c r="H133" i="4" l="1"/>
  <c r="G133" i="1" s="1"/>
  <c r="H135" i="4" l="1"/>
  <c r="G135" i="1" s="1"/>
  <c r="H137" i="4" l="1"/>
  <c r="G137" i="1" s="1"/>
  <c r="H136" i="4"/>
  <c r="G136" i="1" s="1"/>
  <c r="H138" i="4" l="1"/>
  <c r="G138" i="1" s="1"/>
  <c r="H140" i="4" l="1"/>
  <c r="G140" i="1" s="1"/>
  <c r="H139" i="4" l="1"/>
  <c r="G139" i="1" s="1"/>
  <c r="H144" i="4" l="1"/>
  <c r="G144" i="1" s="1"/>
  <c r="H141" i="4"/>
  <c r="G141" i="1" s="1"/>
  <c r="H142" i="4"/>
  <c r="G142" i="1" s="1"/>
  <c r="H146" i="4" l="1"/>
  <c r="G146" i="1" s="1"/>
  <c r="H143" i="4"/>
  <c r="G143" i="1" s="1"/>
  <c r="H145" i="4"/>
  <c r="G145" i="1" s="1"/>
  <c r="H147" i="4" l="1"/>
  <c r="G147" i="1" s="1"/>
  <c r="H148" i="4" l="1"/>
  <c r="G148" i="1" s="1"/>
  <c r="H149" i="4" l="1"/>
  <c r="G149" i="1" s="1"/>
  <c r="H150" i="4" l="1"/>
  <c r="G150" i="1" s="1"/>
  <c r="H152" i="4" l="1"/>
  <c r="G152" i="1" s="1"/>
  <c r="H151" i="4"/>
  <c r="G151" i="1" s="1"/>
  <c r="H153" i="4" l="1"/>
  <c r="G153" i="1" s="1"/>
  <c r="H154" i="4" l="1"/>
  <c r="G154" i="1" s="1"/>
  <c r="H155" i="4" l="1"/>
  <c r="G155" i="1" s="1"/>
  <c r="H156" i="4"/>
  <c r="G156" i="1" s="1"/>
  <c r="H157" i="4" l="1"/>
  <c r="G157" i="1" s="1"/>
  <c r="H158" i="4" l="1"/>
  <c r="G158" i="1" s="1"/>
  <c r="H159" i="4" l="1"/>
  <c r="G159" i="1" s="1"/>
  <c r="H160" i="4"/>
  <c r="G160" i="1" s="1"/>
  <c r="H162" i="4" l="1"/>
  <c r="G162" i="1" s="1"/>
  <c r="H161" i="4"/>
  <c r="G161" i="1" s="1"/>
  <c r="H164" i="4" l="1"/>
  <c r="G164" i="1" s="1"/>
  <c r="H163" i="4"/>
  <c r="G163" i="1" s="1"/>
  <c r="H165" i="4" l="1"/>
  <c r="G165" i="1" s="1"/>
  <c r="H167" i="4" l="1"/>
  <c r="G167" i="1" s="1"/>
  <c r="H168" i="4"/>
  <c r="G168" i="1" s="1"/>
  <c r="H166" i="4"/>
  <c r="G166" i="1" s="1"/>
  <c r="H170" i="4" l="1"/>
  <c r="G170" i="1" s="1"/>
  <c r="H169" i="4"/>
  <c r="G169" i="1" s="1"/>
  <c r="H171" i="4" l="1"/>
  <c r="G171" i="1" s="1"/>
  <c r="H172" i="4" l="1"/>
  <c r="G172" i="1" s="1"/>
  <c r="H175" i="4" l="1"/>
  <c r="G175" i="1" s="1"/>
  <c r="H173" i="4" l="1"/>
  <c r="G173" i="1" s="1"/>
  <c r="H176" i="4" l="1"/>
  <c r="G176" i="1" s="1"/>
  <c r="H174" i="4"/>
  <c r="G174" i="1" s="1"/>
  <c r="H178" i="4"/>
  <c r="G178" i="1" s="1"/>
  <c r="H179" i="4" l="1"/>
  <c r="G179" i="1" s="1"/>
  <c r="H177" i="4"/>
  <c r="G177" i="1" s="1"/>
  <c r="H180" i="4" l="1"/>
  <c r="G180" i="1" s="1"/>
  <c r="H182" i="4"/>
  <c r="G182" i="1" s="1"/>
  <c r="H181" i="4" l="1"/>
  <c r="G181" i="1" s="1"/>
  <c r="H184" i="4" l="1"/>
  <c r="G184" i="1" s="1"/>
  <c r="H183" i="4" l="1"/>
  <c r="G183" i="1" s="1"/>
  <c r="H185" i="4"/>
  <c r="G185" i="1" s="1"/>
  <c r="H186" i="4" l="1"/>
  <c r="G186" i="1" s="1"/>
  <c r="H187" i="4" l="1"/>
  <c r="G187" i="1" s="1"/>
  <c r="H190" i="4" l="1"/>
  <c r="G190" i="1" s="1"/>
  <c r="H188" i="4"/>
  <c r="G188" i="1" s="1"/>
  <c r="H189" i="4" l="1"/>
  <c r="G189" i="1" s="1"/>
  <c r="H191" i="4"/>
  <c r="G191" i="1" s="1"/>
  <c r="H192" i="4" l="1"/>
  <c r="G192" i="1" s="1"/>
  <c r="H194" i="4" l="1"/>
  <c r="G194" i="1" s="1"/>
  <c r="H193" i="4" l="1"/>
  <c r="G193" i="1" s="1"/>
  <c r="H195" i="4" l="1"/>
  <c r="G195" i="1" s="1"/>
  <c r="H196" i="4" l="1"/>
  <c r="G196" i="1" s="1"/>
  <c r="H197" i="4" l="1"/>
  <c r="G197" i="1" s="1"/>
  <c r="H201" i="4" l="1"/>
  <c r="G201" i="1" s="1"/>
  <c r="H200" i="4" l="1"/>
  <c r="G200" i="1" s="1"/>
  <c r="H199" i="4"/>
  <c r="G199" i="1" s="1"/>
  <c r="H198" i="4" l="1"/>
  <c r="G198" i="1" s="1"/>
  <c r="H203" i="4"/>
  <c r="G203" i="1" s="1"/>
  <c r="H204" i="4" l="1"/>
  <c r="G204" i="1" s="1"/>
  <c r="H202" i="4" l="1"/>
  <c r="G202" i="1" s="1"/>
  <c r="H205" i="4" l="1"/>
  <c r="G205" i="1" s="1"/>
  <c r="H206" i="4" l="1"/>
  <c r="G206" i="1" s="1"/>
  <c r="H207" i="4"/>
  <c r="G207" i="1" s="1"/>
  <c r="H209" i="4"/>
  <c r="G209" i="1" s="1"/>
  <c r="H208" i="4" l="1"/>
  <c r="G208" i="1" s="1"/>
  <c r="H211" i="4" l="1"/>
  <c r="G211" i="1" s="1"/>
  <c r="H210" i="4" l="1"/>
  <c r="G210" i="1" s="1"/>
  <c r="H212" i="4" l="1"/>
  <c r="G212" i="1" s="1"/>
  <c r="H215" i="4" l="1"/>
  <c r="G215" i="1" s="1"/>
  <c r="H213" i="4" l="1"/>
  <c r="G213" i="1" s="1"/>
  <c r="H218" i="4" l="1"/>
  <c r="G218" i="1" s="1"/>
  <c r="H214" i="4"/>
  <c r="G214" i="1" s="1"/>
  <c r="H216" i="4" l="1"/>
  <c r="G216" i="1" s="1"/>
  <c r="H217" i="4" l="1"/>
  <c r="G217" i="1" s="1"/>
  <c r="H219" i="4" l="1"/>
  <c r="G219" i="1" s="1"/>
  <c r="H221" i="4" l="1"/>
  <c r="G221" i="1" s="1"/>
  <c r="H222" i="4"/>
  <c r="G222" i="1" s="1"/>
  <c r="H220" i="4"/>
  <c r="G220" i="1" s="1"/>
  <c r="H223" i="4" l="1"/>
  <c r="G223" i="1" s="1"/>
  <c r="H225" i="4"/>
  <c r="G225" i="1" s="1"/>
  <c r="H224" i="4" l="1"/>
  <c r="G224" i="1" s="1"/>
  <c r="H226" i="4"/>
  <c r="G226" i="1" s="1"/>
  <c r="H228" i="4" l="1"/>
  <c r="G228" i="1" s="1"/>
  <c r="H229" i="4" l="1"/>
  <c r="G229" i="1" s="1"/>
  <c r="H227" i="4"/>
  <c r="G227" i="1" s="1"/>
  <c r="H230" i="4" l="1"/>
  <c r="G230" i="1" s="1"/>
  <c r="H231" i="4"/>
  <c r="G231" i="1" s="1"/>
  <c r="H233" i="4" l="1"/>
  <c r="G233" i="1" s="1"/>
  <c r="H232" i="4"/>
  <c r="G232" i="1" s="1"/>
  <c r="H234" i="4" l="1"/>
  <c r="G234" i="1" s="1"/>
  <c r="H235" i="4"/>
  <c r="G235" i="1" s="1"/>
  <c r="H236" i="4" l="1"/>
  <c r="G236" i="1" s="1"/>
  <c r="H240" i="4" l="1"/>
  <c r="G240" i="1" s="1"/>
  <c r="H237" i="4"/>
  <c r="G237" i="1" s="1"/>
  <c r="H239" i="4"/>
  <c r="G239" i="1" s="1"/>
  <c r="H238" i="4"/>
  <c r="G238" i="1" s="1"/>
  <c r="H241" i="4" l="1"/>
  <c r="G241" i="1" s="1"/>
  <c r="H242" i="4" l="1"/>
  <c r="G242" i="1" s="1"/>
  <c r="H243" i="4"/>
  <c r="G243" i="1" s="1"/>
  <c r="H244" i="4" l="1"/>
  <c r="G244" i="1" s="1"/>
  <c r="H245" i="4" l="1"/>
  <c r="G245" i="1" s="1"/>
  <c r="H246" i="4"/>
  <c r="G246" i="1" s="1"/>
  <c r="H247" i="4" l="1"/>
  <c r="G247" i="1" s="1"/>
  <c r="H248" i="4"/>
  <c r="G248" i="1" s="1"/>
  <c r="H249" i="4" l="1"/>
  <c r="G249" i="1" s="1"/>
  <c r="H250" i="4" l="1"/>
  <c r="G250" i="1" s="1"/>
  <c r="H251" i="4" l="1"/>
  <c r="G251" i="1" s="1"/>
  <c r="H252" i="4" l="1"/>
  <c r="G252" i="1" s="1"/>
  <c r="H254" i="4"/>
  <c r="G254" i="1" s="1"/>
  <c r="H253" i="4" l="1"/>
  <c r="G253" i="1" s="1"/>
  <c r="H255" i="4" l="1"/>
  <c r="G255" i="1" s="1"/>
  <c r="H258" i="4" l="1"/>
  <c r="G258" i="1" s="1"/>
  <c r="H257" i="4" l="1"/>
  <c r="G257" i="1" s="1"/>
  <c r="H256" i="4" l="1"/>
  <c r="G256" i="1" s="1"/>
  <c r="H261" i="4" l="1"/>
  <c r="G261" i="1" s="1"/>
  <c r="H259" i="4"/>
  <c r="G259" i="1" s="1"/>
  <c r="H260" i="4" l="1"/>
  <c r="G260" i="1" s="1"/>
  <c r="H262" i="4"/>
  <c r="G262" i="1" s="1"/>
  <c r="H263" i="4" l="1"/>
  <c r="G263" i="1" s="1"/>
  <c r="H264" i="4" l="1"/>
  <c r="G264" i="1" s="1"/>
  <c r="H265" i="4"/>
  <c r="G265" i="1" s="1"/>
  <c r="H266" i="4" l="1"/>
  <c r="G266" i="1" s="1"/>
  <c r="H268" i="4" l="1"/>
  <c r="G268" i="1" s="1"/>
  <c r="H267" i="4" l="1"/>
  <c r="G267" i="1" s="1"/>
  <c r="H269" i="4"/>
  <c r="G269" i="1" s="1"/>
  <c r="H270" i="4"/>
  <c r="G270" i="1" s="1"/>
  <c r="H272" i="4" l="1"/>
  <c r="G272" i="1" s="1"/>
  <c r="H271" i="4" l="1"/>
  <c r="G271" i="1" s="1"/>
  <c r="H273" i="4"/>
  <c r="G273" i="1" s="1"/>
  <c r="H275" i="4" l="1"/>
  <c r="G275" i="1" s="1"/>
  <c r="H274" i="4" l="1"/>
  <c r="G274" i="1" s="1"/>
  <c r="H279" i="4" l="1"/>
  <c r="G279" i="1" s="1"/>
  <c r="H276" i="4"/>
  <c r="G276" i="1" s="1"/>
  <c r="H277" i="4" l="1"/>
  <c r="G277" i="1" s="1"/>
  <c r="H278" i="4"/>
  <c r="G278" i="1" s="1"/>
  <c r="H281" i="4" l="1"/>
  <c r="G281" i="1" s="1"/>
  <c r="H280" i="4" l="1"/>
  <c r="G280" i="1" s="1"/>
  <c r="H282" i="4"/>
  <c r="G282" i="1" s="1"/>
  <c r="H283" i="4" l="1"/>
  <c r="G283" i="1" s="1"/>
  <c r="H285" i="4" l="1"/>
  <c r="G285" i="1" s="1"/>
  <c r="H284" i="4" l="1"/>
  <c r="G284" i="1" s="1"/>
  <c r="H286" i="4" l="1"/>
  <c r="G286" i="1" s="1"/>
  <c r="H288" i="4" l="1"/>
  <c r="G288" i="1" s="1"/>
  <c r="H287" i="4" l="1"/>
  <c r="G287" i="1" s="1"/>
  <c r="H289" i="4" l="1"/>
  <c r="G289" i="1" s="1"/>
  <c r="H290" i="4" l="1"/>
  <c r="G290" i="1" s="1"/>
  <c r="H293" i="4" l="1"/>
  <c r="G293" i="1" s="1"/>
  <c r="H294" i="4" l="1"/>
  <c r="G294" i="1" s="1"/>
  <c r="H292" i="4"/>
  <c r="G292" i="1" s="1"/>
  <c r="H291" i="4"/>
  <c r="G291" i="1" s="1"/>
  <c r="H295" i="4" l="1"/>
  <c r="G295" i="1" s="1"/>
  <c r="H296" i="4" l="1"/>
  <c r="G296" i="1" s="1"/>
  <c r="H297" i="4" l="1"/>
  <c r="G297" i="1" s="1"/>
  <c r="H298" i="4"/>
  <c r="G298" i="1" s="1"/>
  <c r="H299" i="4" l="1"/>
  <c r="G299" i="1" s="1"/>
  <c r="H301" i="4"/>
  <c r="G301" i="1" s="1"/>
  <c r="H300" i="4" l="1"/>
  <c r="G300" i="1" s="1"/>
  <c r="H304" i="4" l="1"/>
  <c r="G304" i="1" s="1"/>
  <c r="H303" i="4"/>
  <c r="G303" i="1" s="1"/>
  <c r="H302" i="4" l="1"/>
  <c r="G302" i="1" s="1"/>
  <c r="H305" i="4" l="1"/>
  <c r="G305" i="1" s="1"/>
  <c r="H307" i="4" l="1"/>
  <c r="G307" i="1" s="1"/>
  <c r="H306" i="4" l="1"/>
  <c r="G306" i="1" s="1"/>
  <c r="H309" i="4" l="1"/>
  <c r="G309" i="1" s="1"/>
  <c r="H308" i="4"/>
  <c r="G308" i="1" s="1"/>
  <c r="H310" i="4" l="1"/>
  <c r="G310" i="1" s="1"/>
  <c r="H312" i="4" l="1"/>
  <c r="G312" i="1" s="1"/>
  <c r="H311" i="4" l="1"/>
  <c r="G311" i="1" s="1"/>
  <c r="H313" i="4"/>
  <c r="G313" i="1" s="1"/>
  <c r="H316" i="4" l="1"/>
  <c r="G316" i="1" s="1"/>
  <c r="H314" i="4"/>
  <c r="G314" i="1" s="1"/>
  <c r="H315" i="4" l="1"/>
  <c r="G315" i="1" s="1"/>
  <c r="H318" i="4" l="1"/>
  <c r="G318" i="1" s="1"/>
  <c r="H319" i="4" l="1"/>
  <c r="G319" i="1" s="1"/>
  <c r="H317" i="4"/>
  <c r="G317" i="1" s="1"/>
  <c r="H320" i="4" l="1"/>
  <c r="G320" i="1" s="1"/>
  <c r="H321" i="4" l="1"/>
  <c r="G321" i="1" s="1"/>
  <c r="H324" i="4" l="1"/>
  <c r="G324" i="1" s="1"/>
  <c r="H322" i="4" l="1"/>
  <c r="G322" i="1" s="1"/>
  <c r="H325" i="4" l="1"/>
  <c r="G325" i="1" s="1"/>
  <c r="H323" i="4"/>
  <c r="G323" i="1" s="1"/>
  <c r="H326" i="4" l="1"/>
  <c r="G326" i="1" s="1"/>
  <c r="H328" i="4"/>
  <c r="G328" i="1" s="1"/>
  <c r="H327" i="4"/>
  <c r="G327" i="1" s="1"/>
  <c r="H329" i="4" l="1"/>
  <c r="G329" i="1" s="1"/>
  <c r="H330" i="4"/>
  <c r="G330" i="1" s="1"/>
  <c r="H331" i="4" l="1"/>
  <c r="G331" i="1" s="1"/>
  <c r="H334" i="4" l="1"/>
  <c r="G334" i="1" s="1"/>
  <c r="H332" i="4"/>
  <c r="G332" i="1" s="1"/>
  <c r="H335" i="4" l="1"/>
  <c r="G335" i="1" s="1"/>
  <c r="H333" i="4" l="1"/>
  <c r="G333" i="1" s="1"/>
  <c r="H337" i="4" l="1"/>
  <c r="G337" i="1" s="1"/>
  <c r="H336" i="4"/>
  <c r="G336" i="1" s="1"/>
  <c r="H339" i="4"/>
  <c r="G339" i="1" s="1"/>
  <c r="H338" i="4"/>
  <c r="G338" i="1" s="1"/>
  <c r="H341" i="4" l="1"/>
  <c r="G341" i="1" s="1"/>
  <c r="H340" i="4"/>
  <c r="G340" i="1" s="1"/>
  <c r="H343" i="4" l="1"/>
  <c r="G343" i="1" s="1"/>
  <c r="H342" i="4"/>
  <c r="G342" i="1" s="1"/>
  <c r="H344" i="4" l="1"/>
  <c r="G344" i="1" s="1"/>
  <c r="H345" i="4"/>
  <c r="G345" i="1" s="1"/>
  <c r="H348" i="4" l="1"/>
  <c r="G348" i="1" s="1"/>
  <c r="H346" i="4"/>
  <c r="G346" i="1" s="1"/>
  <c r="H347" i="4" l="1"/>
  <c r="G347" i="1" s="1"/>
  <c r="H349" i="4" l="1"/>
  <c r="G349" i="1" s="1"/>
  <c r="H351" i="4"/>
  <c r="G351" i="1" s="1"/>
  <c r="H350" i="4" l="1"/>
  <c r="G350" i="1" s="1"/>
  <c r="H352" i="4" l="1"/>
  <c r="G352" i="1" s="1"/>
  <c r="H354" i="4" l="1"/>
  <c r="G354" i="1" s="1"/>
  <c r="H353" i="4" l="1"/>
  <c r="G353" i="1" s="1"/>
  <c r="H355" i="4" l="1"/>
  <c r="G355" i="1" s="1"/>
  <c r="H356" i="4"/>
  <c r="G356" i="1" s="1"/>
  <c r="H358" i="4" l="1"/>
  <c r="G358" i="1" s="1"/>
  <c r="H357" i="4" l="1"/>
  <c r="G357" i="1" s="1"/>
  <c r="H360" i="4" l="1"/>
  <c r="G360" i="1" s="1"/>
  <c r="H361" i="4"/>
  <c r="G361" i="1" s="1"/>
  <c r="H359" i="4"/>
  <c r="G359" i="1" s="1"/>
  <c r="H362" i="4" l="1"/>
  <c r="G362" i="1" s="1"/>
  <c r="H363" i="4"/>
  <c r="G363" i="1" s="1"/>
  <c r="H364" i="4" l="1"/>
  <c r="G364" i="1" s="1"/>
  <c r="H365" i="4" l="1"/>
  <c r="G365" i="1" s="1"/>
  <c r="H366" i="4"/>
  <c r="G366" i="1" s="1"/>
  <c r="H367" i="4" l="1"/>
  <c r="G367" i="1" s="1"/>
  <c r="H368" i="4"/>
  <c r="G368" i="1" s="1"/>
  <c r="H369" i="4" l="1"/>
  <c r="G369" i="1" s="1"/>
  <c r="H370" i="4" l="1"/>
  <c r="G370" i="1" s="1"/>
  <c r="H371" i="4" l="1"/>
  <c r="G371" i="1" s="1"/>
  <c r="H372" i="4"/>
  <c r="G372" i="1" s="1"/>
  <c r="H373" i="4" l="1"/>
  <c r="G373" i="1" s="1"/>
  <c r="H374" i="4" l="1"/>
  <c r="G374" i="1" s="1"/>
  <c r="H375" i="4" l="1"/>
  <c r="G375" i="1" s="1"/>
  <c r="H376" i="4" l="1"/>
  <c r="G376" i="1" s="1"/>
  <c r="H378" i="4"/>
  <c r="G378" i="1" s="1"/>
  <c r="H379" i="4" l="1"/>
  <c r="G379" i="1" s="1"/>
  <c r="H377" i="4" l="1"/>
  <c r="G377" i="1" s="1"/>
  <c r="H380" i="4" l="1"/>
  <c r="G380" i="1" s="1"/>
  <c r="H381" i="4" l="1"/>
  <c r="G381" i="1" s="1"/>
  <c r="H382" i="4" l="1"/>
  <c r="G382" i="1" s="1"/>
  <c r="H384" i="4" l="1"/>
  <c r="G384" i="1" s="1"/>
  <c r="H383" i="4"/>
  <c r="G383" i="1" s="1"/>
  <c r="H385" i="4" l="1"/>
  <c r="G385" i="1" s="1"/>
  <c r="H387" i="4"/>
  <c r="G387" i="1" s="1"/>
  <c r="H386" i="4" l="1"/>
  <c r="G386" i="1" s="1"/>
  <c r="H389" i="4" l="1"/>
  <c r="G389" i="1" s="1"/>
  <c r="H388" i="4" l="1"/>
  <c r="G388" i="1" s="1"/>
  <c r="H390" i="4" l="1"/>
  <c r="G390" i="1" s="1"/>
  <c r="H391" i="4"/>
  <c r="G391" i="1" s="1"/>
  <c r="H393" i="4" l="1"/>
  <c r="G393" i="1" s="1"/>
  <c r="H392" i="4"/>
  <c r="G392" i="1" s="1"/>
  <c r="H396" i="4" l="1"/>
  <c r="G396" i="1" s="1"/>
  <c r="H395" i="4" l="1"/>
  <c r="G395" i="1" s="1"/>
  <c r="H394" i="4"/>
  <c r="G394" i="1" s="1"/>
  <c r="H397" i="4" l="1"/>
  <c r="G397" i="1" s="1"/>
  <c r="H399" i="4" l="1"/>
  <c r="G399" i="1" s="1"/>
  <c r="H400" i="4" l="1"/>
  <c r="G400" i="1" s="1"/>
  <c r="H401" i="4" l="1"/>
  <c r="G401" i="1" s="1"/>
  <c r="H398" i="4"/>
  <c r="G398" i="1" s="1"/>
  <c r="H402" i="4" l="1"/>
  <c r="G402" i="1" s="1"/>
  <c r="H407" i="4" l="1"/>
  <c r="G407" i="1" s="1"/>
  <c r="H405" i="4" l="1"/>
  <c r="G405" i="1" s="1"/>
  <c r="H403" i="4"/>
  <c r="G403" i="1" s="1"/>
  <c r="H406" i="4" l="1"/>
  <c r="G406" i="1" s="1"/>
  <c r="H404" i="4"/>
  <c r="G404" i="1" s="1"/>
  <c r="H409" i="4" l="1"/>
  <c r="G409" i="1" s="1"/>
  <c r="H408" i="4" l="1"/>
  <c r="G408" i="1" s="1"/>
  <c r="H410" i="4"/>
  <c r="G410" i="1" s="1"/>
  <c r="H412" i="4" l="1"/>
  <c r="G412" i="1" s="1"/>
  <c r="H411" i="4" l="1"/>
  <c r="G411" i="1" s="1"/>
  <c r="H414" i="4"/>
  <c r="G414" i="1" s="1"/>
  <c r="H413" i="4" l="1"/>
  <c r="G413" i="1" s="1"/>
  <c r="H415" i="4" l="1"/>
  <c r="G415" i="1" s="1"/>
  <c r="H416" i="4" l="1"/>
  <c r="G416" i="1" s="1"/>
  <c r="H418" i="4"/>
  <c r="G418" i="1" s="1"/>
  <c r="H417" i="4"/>
  <c r="G417" i="1" s="1"/>
  <c r="H419" i="4" l="1"/>
  <c r="G419" i="1" s="1"/>
  <c r="H421" i="4"/>
  <c r="G421" i="1" s="1"/>
  <c r="H420" i="4" l="1"/>
  <c r="G420" i="1" s="1"/>
  <c r="H422" i="4"/>
  <c r="G422" i="1" s="1"/>
  <c r="H423" i="4" l="1"/>
  <c r="G423" i="1" s="1"/>
  <c r="H425" i="4" l="1"/>
  <c r="G425" i="1" s="1"/>
  <c r="H424" i="4" l="1"/>
  <c r="G424" i="1" s="1"/>
  <c r="H428" i="4" l="1"/>
  <c r="G428" i="1" s="1"/>
  <c r="H426" i="4"/>
  <c r="G426" i="1" s="1"/>
  <c r="H427" i="4" l="1"/>
  <c r="G427" i="1" s="1"/>
  <c r="H429" i="4" l="1"/>
  <c r="G429" i="1" s="1"/>
  <c r="H430" i="4" l="1"/>
  <c r="G430" i="1" s="1"/>
  <c r="H431" i="4"/>
  <c r="G431" i="1" s="1"/>
  <c r="H432" i="4" l="1"/>
  <c r="G432" i="1" s="1"/>
  <c r="H433" i="4"/>
  <c r="G433" i="1" s="1"/>
  <c r="H434" i="4" l="1"/>
  <c r="G434" i="1" s="1"/>
  <c r="H436" i="4" l="1"/>
  <c r="G436" i="1" s="1"/>
  <c r="H435" i="4" l="1"/>
  <c r="G435" i="1" s="1"/>
  <c r="H437" i="4" l="1"/>
  <c r="G437" i="1" s="1"/>
  <c r="H439" i="4" l="1"/>
  <c r="G439" i="1" s="1"/>
  <c r="H438" i="4" l="1"/>
  <c r="G438" i="1" s="1"/>
  <c r="H441" i="4"/>
  <c r="G441" i="1" s="1"/>
  <c r="H440" i="4" l="1"/>
  <c r="G440" i="1" s="1"/>
  <c r="H442" i="4" l="1"/>
  <c r="G442" i="1" s="1"/>
  <c r="H443" i="4" l="1"/>
  <c r="G443" i="1" s="1"/>
  <c r="H445" i="4" l="1"/>
  <c r="G445" i="1" s="1"/>
  <c r="H444" i="4" l="1"/>
  <c r="G444" i="1" s="1"/>
  <c r="H446" i="4"/>
  <c r="G446" i="1" s="1"/>
  <c r="H447" i="4" l="1"/>
  <c r="G447" i="1" s="1"/>
  <c r="H448" i="4" l="1"/>
  <c r="G448" i="1" s="1"/>
  <c r="H449" i="4" l="1"/>
  <c r="G449" i="1" s="1"/>
  <c r="H450" i="4" l="1"/>
  <c r="G450" i="1" s="1"/>
  <c r="H453" i="4" l="1"/>
  <c r="G453" i="1" s="1"/>
  <c r="H451" i="4" l="1"/>
  <c r="G451" i="1" s="1"/>
  <c r="H452" i="4"/>
  <c r="G452" i="1" s="1"/>
  <c r="H454" i="4" l="1"/>
  <c r="G454" i="1" s="1"/>
  <c r="H456" i="4" l="1"/>
  <c r="G456" i="1" s="1"/>
  <c r="H455" i="4" l="1"/>
  <c r="G455" i="1" s="1"/>
  <c r="H458" i="4" l="1"/>
  <c r="G458" i="1" s="1"/>
  <c r="H457" i="4"/>
  <c r="G457" i="1" s="1"/>
  <c r="H459" i="4" l="1"/>
  <c r="G459" i="1" s="1"/>
  <c r="H461" i="4" l="1"/>
  <c r="G461" i="1" s="1"/>
  <c r="H460" i="4"/>
  <c r="G460" i="1" s="1"/>
  <c r="H462" i="4"/>
  <c r="G462" i="1" s="1"/>
  <c r="H464" i="4" l="1"/>
  <c r="G464" i="1" s="1"/>
  <c r="H465" i="4" l="1"/>
  <c r="G465" i="1" s="1"/>
  <c r="H463" i="4" l="1"/>
  <c r="G463" i="1" s="1"/>
  <c r="H466" i="4" l="1"/>
  <c r="G466" i="1" s="1"/>
  <c r="H467" i="4" l="1"/>
  <c r="G467" i="1" s="1"/>
  <c r="H469" i="4" l="1"/>
  <c r="G469" i="1" s="1"/>
  <c r="H468" i="4" l="1"/>
  <c r="G468" i="1" s="1"/>
  <c r="H470" i="4"/>
  <c r="G470" i="1" s="1"/>
  <c r="H472" i="4" l="1"/>
  <c r="G472" i="1" s="1"/>
  <c r="H471" i="4"/>
  <c r="G471" i="1" s="1"/>
  <c r="H473" i="4" l="1"/>
  <c r="G473" i="1" s="1"/>
  <c r="H474" i="4"/>
  <c r="G474" i="1" s="1"/>
  <c r="H475" i="4" l="1"/>
  <c r="G475" i="1" s="1"/>
  <c r="H477" i="4" l="1"/>
  <c r="G477" i="1" s="1"/>
  <c r="H476" i="4" l="1"/>
  <c r="G476" i="1" s="1"/>
  <c r="H478" i="4" l="1"/>
  <c r="G478" i="1" s="1"/>
  <c r="H479" i="4"/>
  <c r="G479" i="1" s="1"/>
  <c r="H480" i="4" l="1"/>
  <c r="G480" i="1" s="1"/>
  <c r="H481" i="4" l="1"/>
  <c r="G481" i="1" s="1"/>
  <c r="H482" i="4" l="1"/>
  <c r="G482" i="1" s="1"/>
  <c r="H484" i="4" l="1"/>
  <c r="G484" i="1" s="1"/>
  <c r="H483" i="4"/>
  <c r="G483" i="1" s="1"/>
  <c r="H486" i="4" l="1"/>
  <c r="G486" i="1" s="1"/>
  <c r="H485" i="4"/>
  <c r="G485" i="1" s="1"/>
  <c r="H487" i="4" l="1"/>
  <c r="G487" i="1" s="1"/>
  <c r="H488" i="4" l="1"/>
  <c r="G488" i="1" s="1"/>
  <c r="H489" i="4"/>
  <c r="G489" i="1" s="1"/>
  <c r="H490" i="4" l="1"/>
  <c r="G490" i="1" s="1"/>
  <c r="H491" i="4" l="1"/>
  <c r="G491" i="1" s="1"/>
  <c r="H493" i="4"/>
  <c r="G493" i="1" s="1"/>
  <c r="H494" i="4" l="1"/>
  <c r="G494" i="1" s="1"/>
  <c r="H492" i="4"/>
  <c r="G492" i="1" s="1"/>
  <c r="H497" i="4"/>
  <c r="G497" i="1" s="1"/>
  <c r="H495" i="4" l="1"/>
  <c r="G495" i="1" s="1"/>
  <c r="H496" i="4"/>
  <c r="G496" i="1" s="1"/>
  <c r="H499" i="4" l="1"/>
  <c r="G499" i="1" s="1"/>
  <c r="H500" i="4" l="1"/>
  <c r="G500" i="1" s="1"/>
  <c r="H498" i="4" l="1"/>
  <c r="G498" i="1" s="1"/>
  <c r="H502" i="4" l="1"/>
  <c r="H501" i="4" l="1"/>
  <c r="G501" i="1" s="1"/>
  <c r="H504" i="4" l="1"/>
  <c r="H505" i="4"/>
  <c r="H503" i="4"/>
  <c r="H508" i="4" l="1"/>
  <c r="H507" i="4"/>
  <c r="H506" i="4"/>
  <c r="H509" i="4" l="1"/>
  <c r="H510" i="4" l="1"/>
  <c r="H511" i="4"/>
  <c r="H513" i="4" l="1"/>
  <c r="H515" i="4" l="1"/>
  <c r="H514" i="4"/>
  <c r="H512" i="4"/>
  <c r="H516" i="4" l="1"/>
  <c r="H517" i="4" l="1"/>
  <c r="H520" i="4" l="1"/>
  <c r="H518" i="4"/>
  <c r="H519" i="4" l="1"/>
  <c r="H522" i="4" l="1"/>
  <c r="H521" i="4" l="1"/>
  <c r="H523" i="4"/>
  <c r="H524" i="4" l="1"/>
  <c r="H525" i="4" l="1"/>
  <c r="H527" i="4" l="1"/>
  <c r="H529" i="4" l="1"/>
  <c r="H526" i="4"/>
  <c r="H530" i="4" l="1"/>
  <c r="H528" i="4" l="1"/>
  <c r="H531" i="4" l="1"/>
  <c r="H532" i="4"/>
  <c r="H533" i="4"/>
  <c r="H535" i="4"/>
  <c r="H534" i="4" l="1"/>
  <c r="H537" i="4" l="1"/>
  <c r="H536" i="4" l="1"/>
  <c r="H539" i="4" l="1"/>
  <c r="H540" i="4"/>
  <c r="H538" i="4" l="1"/>
  <c r="H541" i="4" l="1"/>
  <c r="H544" i="4" l="1"/>
  <c r="H542" i="4"/>
  <c r="H543" i="4" l="1"/>
  <c r="H546" i="4" l="1"/>
  <c r="H545" i="4" l="1"/>
  <c r="H549" i="4" l="1"/>
  <c r="H548" i="4"/>
  <c r="H547" i="4"/>
  <c r="H550" i="4" l="1"/>
  <c r="H552" i="4" l="1"/>
  <c r="H551" i="4"/>
  <c r="H553" i="4"/>
  <c r="H554" i="4" l="1"/>
  <c r="H555" i="4" l="1"/>
  <c r="H556" i="4"/>
  <c r="H558" i="4" l="1"/>
  <c r="H559" i="4"/>
  <c r="H557" i="4" l="1"/>
  <c r="H560" i="4" l="1"/>
  <c r="H562" i="4" l="1"/>
  <c r="H563" i="4" l="1"/>
  <c r="H561" i="4"/>
  <c r="H564" i="4" l="1"/>
  <c r="H567" i="4" l="1"/>
  <c r="H565" i="4"/>
  <c r="H569" i="4" l="1"/>
  <c r="H566" i="4" l="1"/>
  <c r="H570" i="4" l="1"/>
  <c r="H568" i="4"/>
  <c r="H571" i="4" l="1"/>
  <c r="H573" i="4" l="1"/>
  <c r="H575" i="4" l="1"/>
  <c r="H574" i="4"/>
  <c r="H572" i="4"/>
  <c r="H576" i="4" l="1"/>
  <c r="H577" i="4" l="1"/>
  <c r="H579" i="4"/>
  <c r="H580" i="4" l="1"/>
  <c r="H578" i="4"/>
  <c r="H581" i="4" l="1"/>
  <c r="H583" i="4" l="1"/>
  <c r="H582" i="4" l="1"/>
  <c r="H584" i="4"/>
  <c r="H586" i="4" l="1"/>
  <c r="H587" i="4"/>
  <c r="H585" i="4" l="1"/>
  <c r="H588" i="4" l="1"/>
  <c r="H589" i="4" l="1"/>
  <c r="H590" i="4" l="1"/>
  <c r="H591" i="4" l="1"/>
  <c r="H593" i="4"/>
  <c r="H592" i="4" l="1"/>
  <c r="H595" i="4"/>
  <c r="H594" i="4" l="1"/>
  <c r="H596" i="4" l="1"/>
  <c r="H597" i="4" l="1"/>
  <c r="H598" i="4"/>
  <c r="H599" i="4"/>
  <c r="H600" i="4" l="1"/>
  <c r="H601" i="4" l="1"/>
  <c r="H602" i="4" l="1"/>
  <c r="H603" i="4"/>
  <c r="H604" i="4" l="1"/>
  <c r="H605" i="4" l="1"/>
  <c r="H606" i="4" l="1"/>
  <c r="H608" i="4" l="1"/>
  <c r="H607" i="4" l="1"/>
  <c r="H609" i="4" l="1"/>
  <c r="H610" i="4" l="1"/>
  <c r="H611" i="4" l="1"/>
  <c r="H613" i="4" l="1"/>
  <c r="H612" i="4" l="1"/>
  <c r="H614" i="4" l="1"/>
  <c r="H615" i="4"/>
  <c r="H616" i="4" l="1"/>
  <c r="H617" i="4" l="1"/>
  <c r="H619" i="4" l="1"/>
  <c r="H618" i="4"/>
  <c r="H620" i="4" l="1"/>
  <c r="H621" i="4" l="1"/>
  <c r="H623" i="4" l="1"/>
  <c r="H622" i="4"/>
  <c r="H624" i="4" l="1"/>
  <c r="H625" i="4" l="1"/>
  <c r="H626" i="4"/>
  <c r="H627" i="4" l="1"/>
  <c r="H628" i="4" l="1"/>
  <c r="H629" i="4" l="1"/>
  <c r="H632" i="4" l="1"/>
  <c r="H630" i="4"/>
  <c r="H631" i="4"/>
  <c r="H634" i="4" l="1"/>
  <c r="H633" i="4"/>
  <c r="H635" i="4" l="1"/>
  <c r="H637" i="4"/>
  <c r="H636" i="4" l="1"/>
  <c r="H638" i="4" l="1"/>
  <c r="H640" i="4" l="1"/>
  <c r="H639" i="4" l="1"/>
  <c r="H641" i="4"/>
  <c r="H642" i="4" l="1"/>
  <c r="H644" i="4" l="1"/>
  <c r="H643" i="4" l="1"/>
  <c r="H646" i="4"/>
  <c r="H647" i="4" l="1"/>
  <c r="H645" i="4"/>
  <c r="H648" i="4" l="1"/>
  <c r="H649" i="4"/>
  <c r="H650" i="4" l="1"/>
  <c r="H651" i="4" l="1"/>
  <c r="H652" i="4"/>
  <c r="H654" i="4" l="1"/>
  <c r="H656" i="4" l="1"/>
  <c r="H653" i="4"/>
  <c r="H655" i="4" l="1"/>
  <c r="H657" i="4" l="1"/>
  <c r="H658" i="4" l="1"/>
  <c r="H659" i="4" l="1"/>
  <c r="H660" i="4"/>
  <c r="H662" i="4" l="1"/>
  <c r="H663" i="4" l="1"/>
  <c r="H661" i="4"/>
  <c r="H664" i="4" l="1"/>
  <c r="H666" i="4" l="1"/>
  <c r="H668" i="4" l="1"/>
  <c r="H665" i="4"/>
  <c r="H667" i="4" l="1"/>
  <c r="H669" i="4" l="1"/>
  <c r="H671" i="4" l="1"/>
  <c r="H670" i="4"/>
  <c r="H673" i="4" l="1"/>
  <c r="H672" i="4"/>
  <c r="H676" i="4" l="1"/>
  <c r="H674" i="4"/>
  <c r="H675" i="4" l="1"/>
  <c r="H677" i="4"/>
  <c r="H678" i="4" l="1"/>
  <c r="H679" i="4" l="1"/>
  <c r="H681" i="4" l="1"/>
  <c r="H680" i="4"/>
  <c r="H684" i="4" l="1"/>
  <c r="H682" i="4" l="1"/>
  <c r="H683" i="4"/>
  <c r="H686" i="4" l="1"/>
  <c r="H685" i="4"/>
  <c r="H688" i="4" l="1"/>
  <c r="H687" i="4" l="1"/>
  <c r="H689" i="4" l="1"/>
  <c r="H690" i="4" l="1"/>
  <c r="H691" i="4" l="1"/>
  <c r="H692" i="4" l="1"/>
  <c r="H693" i="4" l="1"/>
  <c r="H694" i="4" l="1"/>
  <c r="H695" i="4" l="1"/>
  <c r="H696" i="4" l="1"/>
  <c r="H697" i="4"/>
  <c r="H699" i="4" l="1"/>
  <c r="H698" i="4"/>
  <c r="H701" i="4" l="1"/>
  <c r="H700" i="4" l="1"/>
  <c r="H702" i="4" l="1"/>
  <c r="H703" i="4"/>
  <c r="H704" i="4" l="1"/>
  <c r="H706" i="4" l="1"/>
  <c r="H707" i="4" l="1"/>
  <c r="H705" i="4" l="1"/>
  <c r="H709" i="4" l="1"/>
  <c r="H708" i="4"/>
  <c r="H711" i="4" l="1"/>
  <c r="H710" i="4"/>
  <c r="H712" i="4" l="1"/>
  <c r="H715" i="4" l="1"/>
  <c r="H713" i="4"/>
  <c r="H716" i="4" l="1"/>
  <c r="H714" i="4"/>
  <c r="H717" i="4" l="1"/>
  <c r="H718" i="4"/>
  <c r="H719" i="4" l="1"/>
  <c r="H720" i="4"/>
  <c r="H722" i="4" l="1"/>
  <c r="H721" i="4" l="1"/>
  <c r="H723" i="4" l="1"/>
  <c r="H724" i="4" l="1"/>
  <c r="H725" i="4"/>
  <c r="H727" i="4" l="1"/>
  <c r="H726" i="4" l="1"/>
  <c r="H728" i="4"/>
  <c r="H730" i="4" l="1"/>
  <c r="H731" i="4"/>
  <c r="H729" i="4"/>
  <c r="H733" i="4" l="1"/>
  <c r="H732" i="4"/>
  <c r="H734" i="4" l="1"/>
  <c r="H736" i="4" l="1"/>
  <c r="H735" i="4" l="1"/>
  <c r="H737" i="4"/>
  <c r="H738" i="4" l="1"/>
  <c r="H741" i="4" l="1"/>
  <c r="H739" i="4"/>
  <c r="H740" i="4"/>
  <c r="H742" i="4" l="1"/>
  <c r="H743" i="4" l="1"/>
  <c r="H745" i="4" l="1"/>
  <c r="H744" i="4"/>
  <c r="H746" i="4"/>
  <c r="H747" i="4" l="1"/>
  <c r="H749" i="4" l="1"/>
  <c r="H748" i="4"/>
  <c r="H751" i="4" l="1"/>
  <c r="H750" i="4"/>
  <c r="H752" i="4" l="1"/>
  <c r="H754" i="4" l="1"/>
  <c r="H755" i="4" l="1"/>
  <c r="H753" i="4"/>
  <c r="H756" i="4" l="1"/>
  <c r="H757" i="4" l="1"/>
  <c r="H758" i="4" l="1"/>
  <c r="H759" i="4" l="1"/>
  <c r="H760" i="4" l="1"/>
  <c r="H762" i="4" l="1"/>
  <c r="H761" i="4"/>
  <c r="H763" i="4" l="1"/>
  <c r="H764" i="4" l="1"/>
  <c r="H765" i="4"/>
  <c r="H766" i="4" l="1"/>
  <c r="H767" i="4" l="1"/>
  <c r="H768" i="4" l="1"/>
  <c r="H771" i="4" l="1"/>
  <c r="H769" i="4"/>
  <c r="H770" i="4" l="1"/>
  <c r="H773" i="4" l="1"/>
  <c r="H772" i="4"/>
  <c r="H774" i="4" l="1"/>
  <c r="H775" i="4" l="1"/>
  <c r="H777" i="4" l="1"/>
  <c r="H776" i="4" l="1"/>
  <c r="H778" i="4" l="1"/>
  <c r="H779" i="4" l="1"/>
  <c r="H780" i="4" l="1"/>
  <c r="H782" i="4" l="1"/>
  <c r="H781" i="4" l="1"/>
  <c r="H784" i="4"/>
  <c r="H783" i="4" l="1"/>
  <c r="H786" i="4"/>
  <c r="H785" i="4" l="1"/>
  <c r="H788" i="4" l="1"/>
  <c r="H789" i="4"/>
  <c r="H787" i="4" l="1"/>
  <c r="H790" i="4" l="1"/>
  <c r="H793" i="4"/>
  <c r="H791" i="4" l="1"/>
  <c r="H794" i="4"/>
  <c r="H792" i="4" l="1"/>
  <c r="H795" i="4" l="1"/>
  <c r="H798" i="4" l="1"/>
  <c r="H797" i="4"/>
  <c r="H796" i="4"/>
  <c r="H799" i="4" l="1"/>
  <c r="H800" i="4"/>
  <c r="H801" i="4" l="1"/>
  <c r="H802" i="4"/>
  <c r="H803" i="4" l="1"/>
  <c r="H804" i="4" l="1"/>
  <c r="H807" i="4" l="1"/>
  <c r="H806" i="4"/>
  <c r="H805" i="4"/>
  <c r="H809" i="4" l="1"/>
  <c r="H808" i="4" l="1"/>
  <c r="H812" i="4" l="1"/>
  <c r="H810" i="4"/>
  <c r="H811" i="4" l="1"/>
  <c r="H814" i="4" l="1"/>
  <c r="H816" i="4" l="1"/>
  <c r="H813" i="4"/>
  <c r="H817" i="4" l="1"/>
  <c r="H815" i="4" l="1"/>
  <c r="H819" i="4" l="1"/>
  <c r="H818" i="4" l="1"/>
  <c r="H825" i="4" l="1"/>
  <c r="H821" i="4"/>
  <c r="H820" i="4"/>
  <c r="H823" i="4" l="1"/>
  <c r="H822" i="4"/>
  <c r="H826" i="4" l="1"/>
  <c r="H824" i="4"/>
  <c r="H827" i="4" l="1"/>
  <c r="H829" i="4" l="1"/>
  <c r="H828" i="4" l="1"/>
  <c r="H830" i="4" l="1"/>
  <c r="H832" i="4" l="1"/>
  <c r="H831" i="4" l="1"/>
  <c r="H834" i="4"/>
  <c r="H833" i="4" l="1"/>
  <c r="H835" i="4" l="1"/>
  <c r="H836" i="4" l="1"/>
  <c r="H837" i="4" l="1"/>
  <c r="H838" i="4" l="1"/>
  <c r="H841" i="4"/>
  <c r="H839" i="4" l="1"/>
  <c r="H842" i="4" l="1"/>
  <c r="H840" i="4"/>
  <c r="H845" i="4" l="1"/>
  <c r="H846" i="4" l="1"/>
  <c r="H843" i="4"/>
  <c r="H844" i="4" l="1"/>
  <c r="H847" i="4" l="1"/>
  <c r="H849" i="4" l="1"/>
  <c r="H848" i="4"/>
  <c r="H850" i="4" l="1"/>
  <c r="H852" i="4" l="1"/>
  <c r="H853" i="4"/>
  <c r="H851" i="4" l="1"/>
  <c r="H854" i="4"/>
  <c r="H857" i="4" l="1"/>
  <c r="H856" i="4" l="1"/>
  <c r="H860" i="4"/>
  <c r="H855" i="4" l="1"/>
  <c r="H858" i="4" l="1"/>
  <c r="H859" i="4" l="1"/>
  <c r="H861" i="4" l="1"/>
  <c r="BE497" i="1" l="1"/>
  <c r="AW497" i="1"/>
  <c r="AO497" i="1"/>
  <c r="AG497" i="1"/>
  <c r="BC497" i="1"/>
  <c r="AU497" i="1"/>
  <c r="BM497" i="1"/>
  <c r="BF497" i="1"/>
  <c r="AT497" i="1"/>
  <c r="AK497" i="1"/>
  <c r="BL497" i="1"/>
  <c r="BD497" i="1"/>
  <c r="AS497" i="1"/>
  <c r="AJ497" i="1"/>
  <c r="BB497" i="1"/>
  <c r="AR497" i="1"/>
  <c r="AI497" i="1"/>
  <c r="BA497" i="1"/>
  <c r="AQ497" i="1"/>
  <c r="AH497" i="1"/>
  <c r="BJ497" i="1"/>
  <c r="AZ497" i="1"/>
  <c r="AP497" i="1"/>
  <c r="AF497" i="1"/>
  <c r="BI497" i="1"/>
  <c r="AY497" i="1"/>
  <c r="AN497" i="1"/>
  <c r="AE497" i="1"/>
  <c r="BH497" i="1"/>
  <c r="AX497" i="1"/>
  <c r="AM497" i="1"/>
  <c r="BN497" i="1"/>
  <c r="BG497" i="1"/>
  <c r="AV497" i="1"/>
  <c r="AL497" i="1"/>
  <c r="P497" i="1"/>
  <c r="BG493" i="1" l="1"/>
  <c r="BG194" i="1"/>
  <c r="AF493" i="1"/>
  <c r="AF194" i="1"/>
  <c r="BK497" i="1"/>
  <c r="AP493" i="1"/>
  <c r="AP194" i="1"/>
  <c r="BL493" i="1"/>
  <c r="BL194" i="1"/>
  <c r="AN493" i="1"/>
  <c r="AN194" i="1"/>
  <c r="AK493" i="1"/>
  <c r="AK194" i="1"/>
  <c r="AS493" i="1"/>
  <c r="AS194" i="1"/>
  <c r="BA493" i="1"/>
  <c r="BA194" i="1"/>
  <c r="AE493" i="1"/>
  <c r="AE194" i="1"/>
  <c r="AV493" i="1"/>
  <c r="AV194" i="1"/>
  <c r="AX493" i="1"/>
  <c r="AX194" i="1"/>
  <c r="BF493" i="1"/>
  <c r="BF194" i="1"/>
  <c r="AW493" i="1"/>
  <c r="AW194" i="1"/>
  <c r="BK493" i="1"/>
  <c r="BK194" i="1"/>
  <c r="AJ493" i="1"/>
  <c r="AJ194" i="1"/>
  <c r="BI493" i="1"/>
  <c r="BI194" i="1"/>
  <c r="AM493" i="1"/>
  <c r="AM194" i="1"/>
  <c r="BD493" i="1"/>
  <c r="BD194" i="1"/>
  <c r="AG493" i="1"/>
  <c r="AG194" i="1"/>
  <c r="AO493" i="1"/>
  <c r="AO194" i="1"/>
  <c r="BE493" i="1"/>
  <c r="BE194" i="1"/>
  <c r="AR493" i="1"/>
  <c r="AR194" i="1"/>
  <c r="BN493" i="1"/>
  <c r="BN194" i="1"/>
  <c r="AU493" i="1"/>
  <c r="AU194" i="1"/>
  <c r="BJ493" i="1"/>
  <c r="BJ194" i="1"/>
  <c r="AI493" i="1"/>
  <c r="AI194" i="1"/>
  <c r="AZ493" i="1"/>
  <c r="AZ194" i="1"/>
  <c r="AL493" i="1"/>
  <c r="AL194" i="1"/>
  <c r="BC493" i="1"/>
  <c r="BC194" i="1"/>
  <c r="AQ493" i="1"/>
  <c r="AQ194" i="1"/>
  <c r="BH493" i="1"/>
  <c r="BH194" i="1"/>
  <c r="AT493" i="1"/>
  <c r="AT194" i="1"/>
  <c r="AH493" i="1"/>
  <c r="AH194" i="1"/>
  <c r="AY493" i="1"/>
  <c r="AY194" i="1"/>
  <c r="BM493" i="1"/>
  <c r="BM194" i="1"/>
  <c r="BB493" i="1"/>
  <c r="BB194" i="1"/>
  <c r="R497" i="1"/>
  <c r="Z497" i="1"/>
  <c r="R493" i="1" l="1"/>
  <c r="R194" i="1"/>
  <c r="V501" i="1" l="1"/>
  <c r="BP501" i="1" s="1"/>
  <c r="V500" i="1"/>
  <c r="BP500" i="1" s="1"/>
  <c r="V497" i="1"/>
  <c r="V495" i="1"/>
  <c r="BP495" i="1" s="1"/>
  <c r="V494" i="1"/>
  <c r="BP494" i="1" s="1"/>
  <c r="V492" i="1"/>
  <c r="BP492" i="1" s="1"/>
  <c r="V491" i="1"/>
  <c r="BQ494" i="1" l="1"/>
  <c r="BR494" i="1" s="1"/>
  <c r="BS494" i="1" s="1"/>
  <c r="BT494" i="1" s="1"/>
  <c r="BU494" i="1" s="1"/>
  <c r="BV494" i="1" s="1"/>
  <c r="BW494" i="1" s="1"/>
  <c r="BX494" i="1" s="1"/>
  <c r="BY494" i="1" s="1"/>
  <c r="BZ494" i="1" s="1"/>
  <c r="CA494" i="1" s="1"/>
  <c r="CB494" i="1" s="1"/>
  <c r="CC494" i="1" s="1"/>
  <c r="CD494" i="1" s="1"/>
  <c r="CE494" i="1" s="1"/>
  <c r="CF494" i="1" s="1"/>
  <c r="CG494" i="1" s="1"/>
  <c r="CH494" i="1" s="1"/>
  <c r="CI494" i="1" s="1"/>
  <c r="CJ494" i="1" s="1"/>
  <c r="CK494" i="1" s="1"/>
  <c r="CL494" i="1" s="1"/>
  <c r="CM494" i="1" s="1"/>
  <c r="CN494" i="1" s="1"/>
  <c r="CO494" i="1" s="1"/>
  <c r="CP494" i="1" s="1"/>
  <c r="CQ494" i="1" s="1"/>
  <c r="CR494" i="1" s="1"/>
  <c r="CS494" i="1" s="1"/>
  <c r="CT494" i="1" s="1"/>
  <c r="CU494" i="1" s="1"/>
  <c r="CV494" i="1" s="1"/>
  <c r="CW494" i="1" s="1"/>
  <c r="CX494" i="1" s="1"/>
  <c r="CY494" i="1" s="1"/>
  <c r="CZ494" i="1" s="1"/>
  <c r="AC495" i="1"/>
  <c r="Y495" i="1" s="1"/>
  <c r="BQ495" i="1"/>
  <c r="BR495" i="1" s="1"/>
  <c r="BS495" i="1" s="1"/>
  <c r="BT495" i="1" s="1"/>
  <c r="BU495" i="1" s="1"/>
  <c r="BV495" i="1" s="1"/>
  <c r="BW495" i="1" s="1"/>
  <c r="BX495" i="1" s="1"/>
  <c r="BY495" i="1" s="1"/>
  <c r="BZ495" i="1" s="1"/>
  <c r="CA495" i="1" s="1"/>
  <c r="CB495" i="1" s="1"/>
  <c r="CC495" i="1" s="1"/>
  <c r="CD495" i="1" s="1"/>
  <c r="CE495" i="1" s="1"/>
  <c r="CF495" i="1" s="1"/>
  <c r="CG495" i="1" s="1"/>
  <c r="CH495" i="1" s="1"/>
  <c r="CI495" i="1" s="1"/>
  <c r="CJ495" i="1" s="1"/>
  <c r="CK495" i="1" s="1"/>
  <c r="CL495" i="1" s="1"/>
  <c r="CM495" i="1" s="1"/>
  <c r="CN495" i="1" s="1"/>
  <c r="CO495" i="1" s="1"/>
  <c r="CP495" i="1" s="1"/>
  <c r="CQ495" i="1" s="1"/>
  <c r="CR495" i="1" s="1"/>
  <c r="CS495" i="1" s="1"/>
  <c r="CT495" i="1" s="1"/>
  <c r="CU495" i="1" s="1"/>
  <c r="CV495" i="1" s="1"/>
  <c r="CW495" i="1" s="1"/>
  <c r="CX495" i="1" s="1"/>
  <c r="CY495" i="1" s="1"/>
  <c r="CZ495" i="1" s="1"/>
  <c r="W497" i="1"/>
  <c r="BP497" i="1"/>
  <c r="AA497" i="1"/>
  <c r="AB497" i="1" s="1"/>
  <c r="BP491" i="1"/>
  <c r="W491" i="1"/>
  <c r="AA491" i="1"/>
  <c r="AB491" i="1" s="1"/>
  <c r="BQ500" i="1"/>
  <c r="BR500" i="1" s="1"/>
  <c r="BS500" i="1" s="1"/>
  <c r="BT500" i="1" s="1"/>
  <c r="BU500" i="1" s="1"/>
  <c r="BV500" i="1" s="1"/>
  <c r="BW500" i="1" s="1"/>
  <c r="BX500" i="1" s="1"/>
  <c r="BY500" i="1" s="1"/>
  <c r="BZ500" i="1" s="1"/>
  <c r="CA500" i="1" s="1"/>
  <c r="CB500" i="1" s="1"/>
  <c r="CC500" i="1" s="1"/>
  <c r="CD500" i="1" s="1"/>
  <c r="CE500" i="1" s="1"/>
  <c r="CF500" i="1" s="1"/>
  <c r="CG500" i="1" s="1"/>
  <c r="CH500" i="1" s="1"/>
  <c r="CI500" i="1" s="1"/>
  <c r="CJ500" i="1" s="1"/>
  <c r="CK500" i="1" s="1"/>
  <c r="CL500" i="1" s="1"/>
  <c r="CM500" i="1" s="1"/>
  <c r="CN500" i="1" s="1"/>
  <c r="CO500" i="1" s="1"/>
  <c r="CP500" i="1" s="1"/>
  <c r="CQ500" i="1" s="1"/>
  <c r="CR500" i="1" s="1"/>
  <c r="CS500" i="1" s="1"/>
  <c r="CT500" i="1" s="1"/>
  <c r="CU500" i="1" s="1"/>
  <c r="CV500" i="1" s="1"/>
  <c r="CW500" i="1" s="1"/>
  <c r="CX500" i="1" s="1"/>
  <c r="CY500" i="1" s="1"/>
  <c r="CZ500" i="1" s="1"/>
  <c r="AC500" i="1" s="1"/>
  <c r="Y500" i="1" s="1"/>
  <c r="BQ501" i="1"/>
  <c r="BR501" i="1" s="1"/>
  <c r="BS501" i="1" s="1"/>
  <c r="BT501" i="1" s="1"/>
  <c r="BU501" i="1" s="1"/>
  <c r="BV501" i="1" s="1"/>
  <c r="BW501" i="1" s="1"/>
  <c r="BX501" i="1" s="1"/>
  <c r="BY501" i="1" s="1"/>
  <c r="BZ501" i="1" s="1"/>
  <c r="CA501" i="1" s="1"/>
  <c r="CB501" i="1" s="1"/>
  <c r="CC501" i="1" s="1"/>
  <c r="CD501" i="1" s="1"/>
  <c r="CE501" i="1" s="1"/>
  <c r="CF501" i="1" s="1"/>
  <c r="CG501" i="1" s="1"/>
  <c r="CH501" i="1" s="1"/>
  <c r="CI501" i="1" s="1"/>
  <c r="CJ501" i="1" s="1"/>
  <c r="CK501" i="1" s="1"/>
  <c r="CL501" i="1" s="1"/>
  <c r="CM501" i="1" s="1"/>
  <c r="CN501" i="1" s="1"/>
  <c r="CO501" i="1" s="1"/>
  <c r="CP501" i="1" s="1"/>
  <c r="CQ501" i="1" s="1"/>
  <c r="CR501" i="1" s="1"/>
  <c r="CS501" i="1" s="1"/>
  <c r="CT501" i="1" s="1"/>
  <c r="CU501" i="1" s="1"/>
  <c r="CV501" i="1" s="1"/>
  <c r="CW501" i="1" s="1"/>
  <c r="CX501" i="1" s="1"/>
  <c r="CY501" i="1" s="1"/>
  <c r="CZ501" i="1" s="1"/>
  <c r="BQ492" i="1"/>
  <c r="BR492" i="1" s="1"/>
  <c r="BS492" i="1" s="1"/>
  <c r="BT492" i="1" s="1"/>
  <c r="BU492" i="1" s="1"/>
  <c r="BV492" i="1" s="1"/>
  <c r="BW492" i="1" s="1"/>
  <c r="BX492" i="1" s="1"/>
  <c r="BY492" i="1" s="1"/>
  <c r="BZ492" i="1" s="1"/>
  <c r="CA492" i="1" s="1"/>
  <c r="CB492" i="1" s="1"/>
  <c r="CC492" i="1" s="1"/>
  <c r="CD492" i="1" s="1"/>
  <c r="CE492" i="1" s="1"/>
  <c r="CF492" i="1" s="1"/>
  <c r="CG492" i="1" s="1"/>
  <c r="CH492" i="1" s="1"/>
  <c r="CI492" i="1" s="1"/>
  <c r="CJ492" i="1" s="1"/>
  <c r="CK492" i="1" s="1"/>
  <c r="CL492" i="1" s="1"/>
  <c r="CM492" i="1" s="1"/>
  <c r="CN492" i="1" s="1"/>
  <c r="CO492" i="1" s="1"/>
  <c r="CP492" i="1" s="1"/>
  <c r="CQ492" i="1" s="1"/>
  <c r="CR492" i="1" s="1"/>
  <c r="CS492" i="1" s="1"/>
  <c r="CT492" i="1" s="1"/>
  <c r="CU492" i="1" s="1"/>
  <c r="CV492" i="1" s="1"/>
  <c r="CW492" i="1" s="1"/>
  <c r="CX492" i="1" s="1"/>
  <c r="CY492" i="1" s="1"/>
  <c r="CZ492" i="1" s="1"/>
  <c r="AA492" i="1"/>
  <c r="AB492" i="1" s="1"/>
  <c r="W492" i="1"/>
  <c r="AA494" i="1"/>
  <c r="AB494" i="1" s="1"/>
  <c r="W494" i="1"/>
  <c r="W495" i="1"/>
  <c r="AA495" i="1"/>
  <c r="AB495" i="1" s="1"/>
  <c r="AA500" i="1"/>
  <c r="AB500" i="1" s="1"/>
  <c r="W500" i="1"/>
  <c r="W501" i="1"/>
  <c r="AA501" i="1"/>
  <c r="AB501" i="1" s="1"/>
  <c r="V499" i="1"/>
  <c r="BP499" i="1" s="1"/>
  <c r="V490" i="1"/>
  <c r="V493" i="1"/>
  <c r="V498" i="1"/>
  <c r="BP498" i="1" s="1"/>
  <c r="V489" i="1"/>
  <c r="V496" i="1"/>
  <c r="BP496" i="1" s="1"/>
  <c r="AA490" i="1" l="1"/>
  <c r="AB490" i="1" s="1"/>
  <c r="BP490" i="1"/>
  <c r="W490" i="1"/>
  <c r="AC492" i="1"/>
  <c r="Y492" i="1" s="1"/>
  <c r="BQ491" i="1"/>
  <c r="BR491" i="1" s="1"/>
  <c r="BS491" i="1" s="1"/>
  <c r="BT491" i="1" s="1"/>
  <c r="BU491" i="1" s="1"/>
  <c r="BV491" i="1" s="1"/>
  <c r="BW491" i="1" s="1"/>
  <c r="BX491" i="1" s="1"/>
  <c r="BY491" i="1" s="1"/>
  <c r="BZ491" i="1" s="1"/>
  <c r="CA491" i="1" s="1"/>
  <c r="CB491" i="1" s="1"/>
  <c r="CC491" i="1" s="1"/>
  <c r="CD491" i="1" s="1"/>
  <c r="CE491" i="1" s="1"/>
  <c r="CF491" i="1" s="1"/>
  <c r="CG491" i="1" s="1"/>
  <c r="CH491" i="1" s="1"/>
  <c r="CI491" i="1" s="1"/>
  <c r="CJ491" i="1" s="1"/>
  <c r="CK491" i="1" s="1"/>
  <c r="CL491" i="1" s="1"/>
  <c r="CM491" i="1" s="1"/>
  <c r="CN491" i="1" s="1"/>
  <c r="CO491" i="1" s="1"/>
  <c r="CP491" i="1" s="1"/>
  <c r="CQ491" i="1" s="1"/>
  <c r="CR491" i="1" s="1"/>
  <c r="CS491" i="1" s="1"/>
  <c r="CT491" i="1" s="1"/>
  <c r="CU491" i="1" s="1"/>
  <c r="CV491" i="1" s="1"/>
  <c r="CW491" i="1" s="1"/>
  <c r="CX491" i="1" s="1"/>
  <c r="CY491" i="1" s="1"/>
  <c r="CZ491" i="1" s="1"/>
  <c r="BQ499" i="1"/>
  <c r="BR499" i="1" s="1"/>
  <c r="BS499" i="1" s="1"/>
  <c r="BT499" i="1" s="1"/>
  <c r="BU499" i="1" s="1"/>
  <c r="BV499" i="1" s="1"/>
  <c r="BW499" i="1" s="1"/>
  <c r="BX499" i="1" s="1"/>
  <c r="BY499" i="1" s="1"/>
  <c r="BZ499" i="1" s="1"/>
  <c r="CA499" i="1" s="1"/>
  <c r="CB499" i="1" s="1"/>
  <c r="CC499" i="1" s="1"/>
  <c r="CD499" i="1" s="1"/>
  <c r="CE499" i="1" s="1"/>
  <c r="CF499" i="1" s="1"/>
  <c r="CG499" i="1" s="1"/>
  <c r="CH499" i="1" s="1"/>
  <c r="CI499" i="1" s="1"/>
  <c r="CJ499" i="1" s="1"/>
  <c r="CK499" i="1" s="1"/>
  <c r="CL499" i="1" s="1"/>
  <c r="CM499" i="1" s="1"/>
  <c r="CN499" i="1" s="1"/>
  <c r="CO499" i="1" s="1"/>
  <c r="CP499" i="1" s="1"/>
  <c r="CQ499" i="1" s="1"/>
  <c r="CR499" i="1" s="1"/>
  <c r="CS499" i="1" s="1"/>
  <c r="CT499" i="1" s="1"/>
  <c r="CU499" i="1" s="1"/>
  <c r="CV499" i="1" s="1"/>
  <c r="CW499" i="1" s="1"/>
  <c r="CX499" i="1" s="1"/>
  <c r="CY499" i="1" s="1"/>
  <c r="CZ499" i="1" s="1"/>
  <c r="BP493" i="1"/>
  <c r="W493" i="1"/>
  <c r="AA493" i="1"/>
  <c r="AB493" i="1" s="1"/>
  <c r="AC501" i="1"/>
  <c r="Y501" i="1" s="1"/>
  <c r="BQ497" i="1"/>
  <c r="BR497" i="1" s="1"/>
  <c r="BS497" i="1" s="1"/>
  <c r="BT497" i="1" s="1"/>
  <c r="BU497" i="1" s="1"/>
  <c r="BV497" i="1" s="1"/>
  <c r="BW497" i="1" s="1"/>
  <c r="BX497" i="1" s="1"/>
  <c r="BY497" i="1" s="1"/>
  <c r="BZ497" i="1" s="1"/>
  <c r="CA497" i="1" s="1"/>
  <c r="CB497" i="1" s="1"/>
  <c r="CC497" i="1" s="1"/>
  <c r="CD497" i="1" s="1"/>
  <c r="CE497" i="1" s="1"/>
  <c r="CF497" i="1" s="1"/>
  <c r="CG497" i="1" s="1"/>
  <c r="CH497" i="1" s="1"/>
  <c r="CI497" i="1" s="1"/>
  <c r="CJ497" i="1" s="1"/>
  <c r="CK497" i="1" s="1"/>
  <c r="CL497" i="1" s="1"/>
  <c r="CM497" i="1" s="1"/>
  <c r="CN497" i="1" s="1"/>
  <c r="CO497" i="1" s="1"/>
  <c r="CP497" i="1" s="1"/>
  <c r="CQ497" i="1" s="1"/>
  <c r="CR497" i="1" s="1"/>
  <c r="CS497" i="1" s="1"/>
  <c r="CT497" i="1" s="1"/>
  <c r="CU497" i="1" s="1"/>
  <c r="CV497" i="1" s="1"/>
  <c r="CW497" i="1" s="1"/>
  <c r="CX497" i="1" s="1"/>
  <c r="CY497" i="1" s="1"/>
  <c r="CZ497" i="1" s="1"/>
  <c r="AC497" i="1"/>
  <c r="Y497" i="1" s="1"/>
  <c r="BQ498" i="1"/>
  <c r="BR498" i="1" s="1"/>
  <c r="BS498" i="1" s="1"/>
  <c r="BT498" i="1" s="1"/>
  <c r="BU498" i="1" s="1"/>
  <c r="BV498" i="1" s="1"/>
  <c r="BW498" i="1" s="1"/>
  <c r="BX498" i="1" s="1"/>
  <c r="BY498" i="1" s="1"/>
  <c r="BZ498" i="1" s="1"/>
  <c r="CA498" i="1" s="1"/>
  <c r="CB498" i="1" s="1"/>
  <c r="CC498" i="1" s="1"/>
  <c r="CD498" i="1" s="1"/>
  <c r="CE498" i="1" s="1"/>
  <c r="CF498" i="1" s="1"/>
  <c r="CG498" i="1" s="1"/>
  <c r="CH498" i="1" s="1"/>
  <c r="CI498" i="1" s="1"/>
  <c r="CJ498" i="1" s="1"/>
  <c r="CK498" i="1" s="1"/>
  <c r="CL498" i="1" s="1"/>
  <c r="CM498" i="1" s="1"/>
  <c r="CN498" i="1" s="1"/>
  <c r="CO498" i="1" s="1"/>
  <c r="CP498" i="1" s="1"/>
  <c r="CQ498" i="1" s="1"/>
  <c r="CR498" i="1" s="1"/>
  <c r="CS498" i="1" s="1"/>
  <c r="CT498" i="1" s="1"/>
  <c r="CU498" i="1" s="1"/>
  <c r="CV498" i="1" s="1"/>
  <c r="CW498" i="1" s="1"/>
  <c r="CX498" i="1" s="1"/>
  <c r="CY498" i="1" s="1"/>
  <c r="CZ498" i="1" s="1"/>
  <c r="AC498" i="1"/>
  <c r="Y498" i="1" s="1"/>
  <c r="BQ496" i="1"/>
  <c r="BR496" i="1" s="1"/>
  <c r="BS496" i="1" s="1"/>
  <c r="BT496" i="1" s="1"/>
  <c r="BU496" i="1" s="1"/>
  <c r="BV496" i="1" s="1"/>
  <c r="BW496" i="1" s="1"/>
  <c r="BX496" i="1" s="1"/>
  <c r="BY496" i="1" s="1"/>
  <c r="BZ496" i="1" s="1"/>
  <c r="CA496" i="1" s="1"/>
  <c r="CB496" i="1" s="1"/>
  <c r="CC496" i="1" s="1"/>
  <c r="CD496" i="1" s="1"/>
  <c r="CE496" i="1" s="1"/>
  <c r="CF496" i="1" s="1"/>
  <c r="CG496" i="1" s="1"/>
  <c r="CH496" i="1" s="1"/>
  <c r="CI496" i="1" s="1"/>
  <c r="CJ496" i="1" s="1"/>
  <c r="CK496" i="1" s="1"/>
  <c r="CL496" i="1" s="1"/>
  <c r="CM496" i="1" s="1"/>
  <c r="CN496" i="1" s="1"/>
  <c r="CO496" i="1" s="1"/>
  <c r="CP496" i="1" s="1"/>
  <c r="CQ496" i="1" s="1"/>
  <c r="CR496" i="1" s="1"/>
  <c r="CS496" i="1" s="1"/>
  <c r="CT496" i="1" s="1"/>
  <c r="CU496" i="1" s="1"/>
  <c r="CV496" i="1" s="1"/>
  <c r="CW496" i="1" s="1"/>
  <c r="CX496" i="1" s="1"/>
  <c r="CY496" i="1" s="1"/>
  <c r="CZ496" i="1" s="1"/>
  <c r="AC494" i="1"/>
  <c r="Y494" i="1" s="1"/>
  <c r="AA489" i="1"/>
  <c r="AB489" i="1" s="1"/>
  <c r="BP489" i="1"/>
  <c r="W489" i="1"/>
  <c r="W496" i="1"/>
  <c r="AA496" i="1"/>
  <c r="AB496" i="1" s="1"/>
  <c r="W498" i="1"/>
  <c r="AA498" i="1"/>
  <c r="AB498" i="1" s="1"/>
  <c r="W499" i="1"/>
  <c r="AA499" i="1"/>
  <c r="AB499" i="1" s="1"/>
  <c r="AC499" i="1" l="1"/>
  <c r="Y499" i="1" s="1"/>
  <c r="AC491" i="1"/>
  <c r="Y491" i="1" s="1"/>
  <c r="BQ489" i="1"/>
  <c r="BR489" i="1" s="1"/>
  <c r="BS489" i="1" s="1"/>
  <c r="BT489" i="1" s="1"/>
  <c r="BU489" i="1" s="1"/>
  <c r="BV489" i="1" s="1"/>
  <c r="BW489" i="1" s="1"/>
  <c r="BX489" i="1" s="1"/>
  <c r="BY489" i="1" s="1"/>
  <c r="BZ489" i="1" s="1"/>
  <c r="CA489" i="1" s="1"/>
  <c r="CB489" i="1" s="1"/>
  <c r="CC489" i="1" s="1"/>
  <c r="CD489" i="1" s="1"/>
  <c r="CE489" i="1" s="1"/>
  <c r="CF489" i="1" s="1"/>
  <c r="CG489" i="1" s="1"/>
  <c r="CH489" i="1" s="1"/>
  <c r="CI489" i="1" s="1"/>
  <c r="CJ489" i="1" s="1"/>
  <c r="CK489" i="1" s="1"/>
  <c r="CL489" i="1" s="1"/>
  <c r="CM489" i="1" s="1"/>
  <c r="CN489" i="1" s="1"/>
  <c r="CO489" i="1" s="1"/>
  <c r="CP489" i="1" s="1"/>
  <c r="CQ489" i="1" s="1"/>
  <c r="CR489" i="1" s="1"/>
  <c r="CS489" i="1" s="1"/>
  <c r="CT489" i="1" s="1"/>
  <c r="CU489" i="1" s="1"/>
  <c r="CV489" i="1" s="1"/>
  <c r="CW489" i="1" s="1"/>
  <c r="CX489" i="1" s="1"/>
  <c r="CY489" i="1" s="1"/>
  <c r="CZ489" i="1" s="1"/>
  <c r="AC496" i="1"/>
  <c r="Y496" i="1" s="1"/>
  <c r="BQ490" i="1"/>
  <c r="BR490" i="1" s="1"/>
  <c r="BS490" i="1" s="1"/>
  <c r="BT490" i="1" s="1"/>
  <c r="BU490" i="1" s="1"/>
  <c r="BV490" i="1" s="1"/>
  <c r="BW490" i="1" s="1"/>
  <c r="BX490" i="1" s="1"/>
  <c r="BY490" i="1" s="1"/>
  <c r="BZ490" i="1" s="1"/>
  <c r="CA490" i="1" s="1"/>
  <c r="CB490" i="1" s="1"/>
  <c r="CC490" i="1" s="1"/>
  <c r="CD490" i="1" s="1"/>
  <c r="CE490" i="1" s="1"/>
  <c r="CF490" i="1" s="1"/>
  <c r="CG490" i="1" s="1"/>
  <c r="CH490" i="1" s="1"/>
  <c r="CI490" i="1" s="1"/>
  <c r="CJ490" i="1" s="1"/>
  <c r="CK490" i="1" s="1"/>
  <c r="CL490" i="1" s="1"/>
  <c r="CM490" i="1" s="1"/>
  <c r="CN490" i="1" s="1"/>
  <c r="CO490" i="1" s="1"/>
  <c r="CP490" i="1" s="1"/>
  <c r="CQ490" i="1" s="1"/>
  <c r="CR490" i="1" s="1"/>
  <c r="CS490" i="1" s="1"/>
  <c r="CT490" i="1" s="1"/>
  <c r="CU490" i="1" s="1"/>
  <c r="CV490" i="1" s="1"/>
  <c r="CW490" i="1" s="1"/>
  <c r="CX490" i="1" s="1"/>
  <c r="CY490" i="1" s="1"/>
  <c r="CZ490" i="1" s="1"/>
  <c r="BQ493" i="1"/>
  <c r="BR493" i="1" s="1"/>
  <c r="BS493" i="1" s="1"/>
  <c r="BT493" i="1" s="1"/>
  <c r="BU493" i="1" s="1"/>
  <c r="BV493" i="1" s="1"/>
  <c r="BW493" i="1" s="1"/>
  <c r="BX493" i="1" s="1"/>
  <c r="BY493" i="1" s="1"/>
  <c r="BZ493" i="1" s="1"/>
  <c r="CA493" i="1" s="1"/>
  <c r="CB493" i="1" s="1"/>
  <c r="CC493" i="1" s="1"/>
  <c r="CD493" i="1" s="1"/>
  <c r="CE493" i="1" s="1"/>
  <c r="CF493" i="1" s="1"/>
  <c r="CG493" i="1" s="1"/>
  <c r="CH493" i="1" s="1"/>
  <c r="CI493" i="1" s="1"/>
  <c r="CJ493" i="1" s="1"/>
  <c r="CK493" i="1" s="1"/>
  <c r="CL493" i="1" s="1"/>
  <c r="CM493" i="1" s="1"/>
  <c r="CN493" i="1" s="1"/>
  <c r="CO493" i="1" s="1"/>
  <c r="CP493" i="1" s="1"/>
  <c r="CQ493" i="1" s="1"/>
  <c r="CR493" i="1" s="1"/>
  <c r="CS493" i="1" s="1"/>
  <c r="CT493" i="1" s="1"/>
  <c r="CU493" i="1" s="1"/>
  <c r="CV493" i="1" s="1"/>
  <c r="CW493" i="1" s="1"/>
  <c r="CX493" i="1" s="1"/>
  <c r="CY493" i="1" s="1"/>
  <c r="CZ493" i="1" s="1"/>
  <c r="X490" i="1" l="1" a="1"/>
  <c r="X490" i="1" s="1"/>
  <c r="AC490" i="1" s="1"/>
  <c r="Y490" i="1" s="1"/>
  <c r="X489" i="1" a="1"/>
  <c r="X489" i="1" s="1"/>
  <c r="AC489" i="1" s="1"/>
  <c r="Y489" i="1" s="1"/>
  <c r="AC493" i="1"/>
  <c r="Y493" i="1" s="1"/>
  <c r="V12" i="1" l="1"/>
  <c r="V28" i="1"/>
  <c r="V75" i="1"/>
  <c r="V128" i="1"/>
  <c r="V140" i="1"/>
  <c r="V167" i="1"/>
  <c r="V175" i="1"/>
  <c r="V181" i="1"/>
  <c r="V188" i="1"/>
  <c r="V203" i="1"/>
  <c r="V211" i="1"/>
  <c r="V220" i="1"/>
  <c r="V231" i="1"/>
  <c r="V243" i="1"/>
  <c r="V251" i="1"/>
  <c r="V256" i="1"/>
  <c r="V275" i="1"/>
  <c r="V316" i="1"/>
  <c r="V327" i="1"/>
  <c r="V23" i="1"/>
  <c r="V46" i="1"/>
  <c r="V69" i="1"/>
  <c r="V93" i="1"/>
  <c r="V97" i="1"/>
  <c r="V108" i="1"/>
  <c r="V151" i="1"/>
  <c r="V155" i="1"/>
  <c r="V161" i="1"/>
  <c r="V168" i="1"/>
  <c r="V176" i="1"/>
  <c r="V182" i="1"/>
  <c r="V189" i="1"/>
  <c r="V196" i="1"/>
  <c r="V204" i="1"/>
  <c r="V212" i="1"/>
  <c r="V221" i="1"/>
  <c r="V232" i="1"/>
  <c r="V248" i="1"/>
  <c r="V252" i="1"/>
  <c r="V257" i="1"/>
  <c r="V5" i="1"/>
  <c r="V14" i="1"/>
  <c r="V70" i="1"/>
  <c r="V130" i="1"/>
  <c r="V162" i="1"/>
  <c r="V169" i="1"/>
  <c r="V177" i="1"/>
  <c r="V190" i="1"/>
  <c r="V197" i="1"/>
  <c r="V205" i="1"/>
  <c r="V213" i="1"/>
  <c r="V226" i="1"/>
  <c r="V233" i="1"/>
  <c r="V258" i="1"/>
  <c r="V322" i="1"/>
  <c r="V345" i="1"/>
  <c r="V481" i="1"/>
  <c r="V25" i="1"/>
  <c r="V55" i="1"/>
  <c r="V71" i="1"/>
  <c r="V83" i="1"/>
  <c r="V95" i="1"/>
  <c r="V163" i="1"/>
  <c r="V170" i="1"/>
  <c r="V178" i="1"/>
  <c r="V183" i="1"/>
  <c r="V198" i="1"/>
  <c r="V206" i="1"/>
  <c r="V214" i="1"/>
  <c r="V227" i="1"/>
  <c r="V234" i="1"/>
  <c r="V238" i="1"/>
  <c r="V259" i="1"/>
  <c r="V342" i="1"/>
  <c r="V484" i="1"/>
  <c r="V482" i="1"/>
  <c r="V15" i="1"/>
  <c r="V39" i="1"/>
  <c r="V48" i="1"/>
  <c r="V58" i="1"/>
  <c r="V72" i="1"/>
  <c r="V89" i="1"/>
  <c r="V101" i="1"/>
  <c r="V157" i="1"/>
  <c r="V164" i="1"/>
  <c r="V171" i="1"/>
  <c r="V179" i="1"/>
  <c r="V184" i="1"/>
  <c r="V192" i="1"/>
  <c r="V199" i="1"/>
  <c r="V207" i="1"/>
  <c r="V215" i="1"/>
  <c r="V239" i="1"/>
  <c r="V304" i="1"/>
  <c r="V311" i="1"/>
  <c r="V485" i="1"/>
  <c r="V488" i="1"/>
  <c r="V483" i="1"/>
  <c r="V27" i="1"/>
  <c r="V49" i="1"/>
  <c r="V66" i="1"/>
  <c r="V73" i="1"/>
  <c r="V102" i="1"/>
  <c r="V111" i="1"/>
  <c r="V119" i="1"/>
  <c r="V158" i="1"/>
  <c r="V172" i="1"/>
  <c r="V180" i="1"/>
  <c r="V185" i="1"/>
  <c r="V193" i="1"/>
  <c r="V200" i="1"/>
  <c r="V208" i="1"/>
  <c r="V236" i="1"/>
  <c r="V240" i="1"/>
  <c r="V278" i="1"/>
  <c r="V284" i="1"/>
  <c r="V312" i="1"/>
  <c r="V325" i="1"/>
  <c r="V486" i="1"/>
  <c r="V17" i="1"/>
  <c r="V40" i="1"/>
  <c r="V44" i="1"/>
  <c r="V53" i="1"/>
  <c r="V67" i="1"/>
  <c r="V86" i="1"/>
  <c r="V98" i="1"/>
  <c r="V123" i="1"/>
  <c r="V153" i="1"/>
  <c r="V159" i="1"/>
  <c r="V173" i="1"/>
  <c r="V186" i="1"/>
  <c r="V194" i="1"/>
  <c r="V201" i="1"/>
  <c r="V209" i="1"/>
  <c r="V217" i="1"/>
  <c r="V224" i="1"/>
  <c r="V229" i="1"/>
  <c r="V241" i="1"/>
  <c r="V246" i="1"/>
  <c r="V271" i="1"/>
  <c r="V285" i="1"/>
  <c r="V293" i="1"/>
  <c r="V298" i="1"/>
  <c r="V301" i="1"/>
  <c r="V319" i="1"/>
  <c r="V21" i="1"/>
  <c r="V149" i="1"/>
  <c r="V202" i="1"/>
  <c r="V247" i="1"/>
  <c r="V367" i="1"/>
  <c r="V372" i="1"/>
  <c r="V380" i="1"/>
  <c r="V394" i="1"/>
  <c r="V406" i="1"/>
  <c r="V413" i="1"/>
  <c r="V421" i="1"/>
  <c r="V429" i="1"/>
  <c r="V437" i="1"/>
  <c r="V445" i="1"/>
  <c r="V454" i="1"/>
  <c r="V470" i="1"/>
  <c r="V477" i="1"/>
  <c r="V480" i="1"/>
  <c r="V376" i="1"/>
  <c r="V390" i="1"/>
  <c r="V425" i="1"/>
  <c r="V457" i="1"/>
  <c r="V326" i="1"/>
  <c r="V377" i="1"/>
  <c r="V391" i="1"/>
  <c r="V410" i="1"/>
  <c r="V434" i="1"/>
  <c r="V451" i="1"/>
  <c r="V467" i="1"/>
  <c r="V487" i="1"/>
  <c r="V91" i="1"/>
  <c r="V120" i="1"/>
  <c r="V154" i="1"/>
  <c r="V210" i="1"/>
  <c r="V282" i="1"/>
  <c r="V313" i="1"/>
  <c r="V368" i="1"/>
  <c r="V373" i="1"/>
  <c r="V381" i="1"/>
  <c r="V386" i="1"/>
  <c r="V395" i="1"/>
  <c r="V407" i="1"/>
  <c r="V414" i="1"/>
  <c r="V422" i="1"/>
  <c r="V430" i="1"/>
  <c r="V438" i="1"/>
  <c r="V446" i="1"/>
  <c r="V455" i="1"/>
  <c r="V460" i="1"/>
  <c r="V464" i="1"/>
  <c r="V471" i="1"/>
  <c r="V104" i="1"/>
  <c r="V348" i="1"/>
  <c r="V409" i="1"/>
  <c r="V441" i="1"/>
  <c r="V369" i="1"/>
  <c r="V398" i="1"/>
  <c r="V418" i="1"/>
  <c r="V31" i="1"/>
  <c r="V60" i="1"/>
  <c r="V96" i="1"/>
  <c r="V124" i="1"/>
  <c r="V160" i="1"/>
  <c r="V218" i="1"/>
  <c r="V255" i="1"/>
  <c r="V315" i="1"/>
  <c r="V340" i="1"/>
  <c r="V364" i="1"/>
  <c r="V374" i="1"/>
  <c r="V382" i="1"/>
  <c r="V388" i="1"/>
  <c r="V396" i="1"/>
  <c r="V415" i="1"/>
  <c r="V423" i="1"/>
  <c r="V431" i="1"/>
  <c r="V439" i="1"/>
  <c r="V447" i="1"/>
  <c r="V456" i="1"/>
  <c r="V461" i="1"/>
  <c r="V472" i="1"/>
  <c r="V361" i="1"/>
  <c r="V384" i="1"/>
  <c r="V397" i="1"/>
  <c r="V417" i="1"/>
  <c r="V449" i="1"/>
  <c r="V466" i="1"/>
  <c r="V4" i="1"/>
  <c r="V99" i="1"/>
  <c r="V166" i="1"/>
  <c r="V219" i="1"/>
  <c r="V320" i="1"/>
  <c r="V365" i="1"/>
  <c r="V375" i="1"/>
  <c r="V383" i="1"/>
  <c r="V389" i="1"/>
  <c r="V401" i="1"/>
  <c r="V408" i="1"/>
  <c r="V416" i="1"/>
  <c r="V424" i="1"/>
  <c r="V432" i="1"/>
  <c r="V440" i="1"/>
  <c r="V448" i="1"/>
  <c r="V462" i="1"/>
  <c r="V473" i="1"/>
  <c r="V68" i="1"/>
  <c r="V174" i="1"/>
  <c r="V225" i="1"/>
  <c r="V265" i="1"/>
  <c r="V294" i="1"/>
  <c r="V402" i="1"/>
  <c r="V433" i="1"/>
  <c r="V135" i="1"/>
  <c r="V230" i="1"/>
  <c r="V299" i="1"/>
  <c r="V351" i="1"/>
  <c r="V358" i="1"/>
  <c r="V366" i="1"/>
  <c r="V403" i="1"/>
  <c r="V426" i="1"/>
  <c r="V442" i="1"/>
  <c r="V474" i="1"/>
  <c r="V45" i="1"/>
  <c r="V187" i="1"/>
  <c r="V237" i="1"/>
  <c r="V302" i="1"/>
  <c r="V355" i="1"/>
  <c r="V362" i="1"/>
  <c r="V370" i="1"/>
  <c r="V378" i="1"/>
  <c r="V392" i="1"/>
  <c r="V399" i="1"/>
  <c r="V404" i="1"/>
  <c r="V411" i="1"/>
  <c r="V419" i="1"/>
  <c r="V427" i="1"/>
  <c r="V435" i="1"/>
  <c r="V443" i="1"/>
  <c r="V452" i="1"/>
  <c r="V463" i="1"/>
  <c r="V468" i="1"/>
  <c r="V475" i="1"/>
  <c r="V479" i="1"/>
  <c r="V18" i="1"/>
  <c r="V81" i="1"/>
  <c r="V113" i="1"/>
  <c r="V144" i="1"/>
  <c r="V195" i="1"/>
  <c r="V242" i="1"/>
  <c r="V333" i="1"/>
  <c r="V356" i="1"/>
  <c r="V359" i="1"/>
  <c r="V363" i="1"/>
  <c r="V371" i="1"/>
  <c r="V379" i="1"/>
  <c r="V385" i="1"/>
  <c r="V387" i="1"/>
  <c r="V393" i="1"/>
  <c r="V405" i="1"/>
  <c r="V412" i="1"/>
  <c r="V420" i="1"/>
  <c r="V428" i="1"/>
  <c r="V436" i="1"/>
  <c r="V444" i="1"/>
  <c r="V453" i="1"/>
  <c r="V458" i="1"/>
  <c r="V469" i="1"/>
  <c r="V476" i="1"/>
  <c r="V41" i="1"/>
  <c r="V90" i="1" l="1"/>
  <c r="V279" i="1"/>
  <c r="V125" i="1"/>
  <c r="V103" i="1"/>
  <c r="AA393" i="1"/>
  <c r="AB393" i="1" s="1"/>
  <c r="W393" i="1"/>
  <c r="BP393" i="1"/>
  <c r="AA436" i="1"/>
  <c r="AB436" i="1" s="1"/>
  <c r="W436" i="1"/>
  <c r="BP436" i="1"/>
  <c r="W362" i="1"/>
  <c r="AA362" i="1"/>
  <c r="AB362" i="1" s="1"/>
  <c r="BP362" i="1"/>
  <c r="BP385" i="1"/>
  <c r="AA385" i="1"/>
  <c r="AB385" i="1" s="1"/>
  <c r="W385" i="1"/>
  <c r="AA469" i="1"/>
  <c r="AB469" i="1" s="1"/>
  <c r="W469" i="1"/>
  <c r="BP469" i="1"/>
  <c r="W379" i="1"/>
  <c r="BP379" i="1"/>
  <c r="AA379" i="1"/>
  <c r="AB379" i="1" s="1"/>
  <c r="AA412" i="1"/>
  <c r="AB412" i="1" s="1"/>
  <c r="W412" i="1"/>
  <c r="BP412" i="1"/>
  <c r="BP371" i="1"/>
  <c r="W371" i="1"/>
  <c r="AA371" i="1"/>
  <c r="AB371" i="1" s="1"/>
  <c r="AA479" i="1"/>
  <c r="AB479" i="1" s="1"/>
  <c r="W479" i="1"/>
  <c r="BP479" i="1"/>
  <c r="BP435" i="1"/>
  <c r="W435" i="1"/>
  <c r="AA435" i="1"/>
  <c r="AB435" i="1" s="1"/>
  <c r="W135" i="1"/>
  <c r="BP135" i="1"/>
  <c r="AA135" i="1"/>
  <c r="AB135" i="1" s="1"/>
  <c r="AA432" i="1"/>
  <c r="AB432" i="1" s="1"/>
  <c r="BP432" i="1"/>
  <c r="W432" i="1"/>
  <c r="AA384" i="1"/>
  <c r="AB384" i="1" s="1"/>
  <c r="W384" i="1"/>
  <c r="BP384" i="1"/>
  <c r="BP456" i="1"/>
  <c r="W456" i="1"/>
  <c r="AA456" i="1"/>
  <c r="AB456" i="1" s="1"/>
  <c r="W364" i="1"/>
  <c r="BP364" i="1"/>
  <c r="AA364" i="1"/>
  <c r="AB364" i="1" s="1"/>
  <c r="W218" i="1"/>
  <c r="BP218" i="1"/>
  <c r="AA218" i="1"/>
  <c r="AB218" i="1" s="1"/>
  <c r="W418" i="1"/>
  <c r="AA418" i="1"/>
  <c r="AB418" i="1" s="1"/>
  <c r="BP418" i="1"/>
  <c r="W460" i="1"/>
  <c r="BP460" i="1"/>
  <c r="AA460" i="1"/>
  <c r="AB460" i="1" s="1"/>
  <c r="BP407" i="1"/>
  <c r="W407" i="1"/>
  <c r="AA407" i="1"/>
  <c r="AB407" i="1" s="1"/>
  <c r="W368" i="1"/>
  <c r="BP368" i="1"/>
  <c r="AA368" i="1"/>
  <c r="AB368" i="1" s="1"/>
  <c r="BP467" i="1"/>
  <c r="AA467" i="1"/>
  <c r="AB467" i="1" s="1"/>
  <c r="W467" i="1"/>
  <c r="BP326" i="1"/>
  <c r="W326" i="1"/>
  <c r="AA326" i="1"/>
  <c r="AB326" i="1" s="1"/>
  <c r="BP445" i="1"/>
  <c r="W445" i="1"/>
  <c r="AA445" i="1"/>
  <c r="AB445" i="1" s="1"/>
  <c r="V336" i="1"/>
  <c r="BP209" i="1"/>
  <c r="W209" i="1"/>
  <c r="AA209" i="1"/>
  <c r="AB209" i="1" s="1"/>
  <c r="W153" i="1"/>
  <c r="AA153" i="1"/>
  <c r="AB153" i="1" s="1"/>
  <c r="BP153" i="1"/>
  <c r="AA90" i="1"/>
  <c r="AB90" i="1" s="1"/>
  <c r="W90" i="1"/>
  <c r="BP90" i="1"/>
  <c r="BP172" i="1"/>
  <c r="W172" i="1"/>
  <c r="AA172" i="1"/>
  <c r="AB172" i="1" s="1"/>
  <c r="W102" i="1"/>
  <c r="BP102" i="1"/>
  <c r="AA102" i="1"/>
  <c r="AB102" i="1" s="1"/>
  <c r="AA66" i="1"/>
  <c r="AB66" i="1" s="1"/>
  <c r="W66" i="1"/>
  <c r="BP66" i="1"/>
  <c r="V307" i="1"/>
  <c r="V277" i="1"/>
  <c r="V245" i="1"/>
  <c r="W199" i="1"/>
  <c r="BP199" i="1"/>
  <c r="AA199" i="1"/>
  <c r="AB199" i="1" s="1"/>
  <c r="V84" i="1"/>
  <c r="V52" i="1"/>
  <c r="V350" i="1"/>
  <c r="V267" i="1"/>
  <c r="AA227" i="1"/>
  <c r="AB227" i="1" s="1"/>
  <c r="BP227" i="1"/>
  <c r="W227" i="1"/>
  <c r="AA178" i="1"/>
  <c r="AB178" i="1" s="1"/>
  <c r="W178" i="1"/>
  <c r="BP178" i="1"/>
  <c r="BP71" i="1"/>
  <c r="W71" i="1"/>
  <c r="AA71" i="1"/>
  <c r="AB71" i="1" s="1"/>
  <c r="V38" i="1"/>
  <c r="V338" i="1"/>
  <c r="V253" i="1"/>
  <c r="BP213" i="1"/>
  <c r="W213" i="1"/>
  <c r="AA213" i="1"/>
  <c r="AB213" i="1" s="1"/>
  <c r="V156" i="1"/>
  <c r="V121" i="1"/>
  <c r="V94" i="1"/>
  <c r="V328" i="1"/>
  <c r="V268" i="1"/>
  <c r="AA232" i="1"/>
  <c r="AB232" i="1" s="1"/>
  <c r="BP232" i="1"/>
  <c r="W232" i="1"/>
  <c r="AA182" i="1"/>
  <c r="AB182" i="1" s="1"/>
  <c r="BP182" i="1"/>
  <c r="W182" i="1"/>
  <c r="BP108" i="1"/>
  <c r="W108" i="1"/>
  <c r="AA108" i="1"/>
  <c r="AB108" i="1" s="1"/>
  <c r="V337" i="1"/>
  <c r="AA251" i="1"/>
  <c r="AB251" i="1" s="1"/>
  <c r="BP251" i="1"/>
  <c r="W251" i="1"/>
  <c r="AA211" i="1"/>
  <c r="AB211" i="1" s="1"/>
  <c r="W211" i="1"/>
  <c r="BP211" i="1"/>
  <c r="V92" i="1"/>
  <c r="V57" i="1"/>
  <c r="AA28" i="1"/>
  <c r="AB28" i="1" s="1"/>
  <c r="W28" i="1"/>
  <c r="BP28" i="1"/>
  <c r="AA405" i="1"/>
  <c r="AB405" i="1" s="1"/>
  <c r="W405" i="1"/>
  <c r="BP405" i="1"/>
  <c r="AA242" i="1"/>
  <c r="AB242" i="1" s="1"/>
  <c r="W242" i="1"/>
  <c r="BP242" i="1"/>
  <c r="AA475" i="1"/>
  <c r="AB475" i="1" s="1"/>
  <c r="BP475" i="1"/>
  <c r="W475" i="1"/>
  <c r="BP427" i="1"/>
  <c r="W427" i="1"/>
  <c r="AA427" i="1"/>
  <c r="AB427" i="1" s="1"/>
  <c r="W45" i="1"/>
  <c r="BP45" i="1"/>
  <c r="AA45" i="1"/>
  <c r="AB45" i="1" s="1"/>
  <c r="AA473" i="1"/>
  <c r="AB473" i="1" s="1"/>
  <c r="BP473" i="1"/>
  <c r="W473" i="1"/>
  <c r="BP424" i="1"/>
  <c r="W424" i="1"/>
  <c r="AA424" i="1"/>
  <c r="AB424" i="1" s="1"/>
  <c r="AA383" i="1"/>
  <c r="AB383" i="1" s="1"/>
  <c r="W383" i="1"/>
  <c r="BP383" i="1"/>
  <c r="AA320" i="1"/>
  <c r="AB320" i="1" s="1"/>
  <c r="W320" i="1"/>
  <c r="BP320" i="1"/>
  <c r="V35" i="1"/>
  <c r="AA361" i="1"/>
  <c r="AB361" i="1" s="1"/>
  <c r="W361" i="1"/>
  <c r="BP361" i="1"/>
  <c r="V450" i="1"/>
  <c r="BP396" i="1"/>
  <c r="W396" i="1"/>
  <c r="AA396" i="1"/>
  <c r="AB396" i="1" s="1"/>
  <c r="V360" i="1"/>
  <c r="W160" i="1"/>
  <c r="BP160" i="1"/>
  <c r="AA160" i="1"/>
  <c r="AB160" i="1" s="1"/>
  <c r="BP398" i="1"/>
  <c r="W398" i="1"/>
  <c r="AA398" i="1"/>
  <c r="AB398" i="1" s="1"/>
  <c r="BP455" i="1"/>
  <c r="W455" i="1"/>
  <c r="AA455" i="1"/>
  <c r="AB455" i="1" s="1"/>
  <c r="V400" i="1"/>
  <c r="AA210" i="1"/>
  <c r="AB210" i="1" s="1"/>
  <c r="W210" i="1"/>
  <c r="BP210" i="1"/>
  <c r="BP451" i="1"/>
  <c r="W451" i="1"/>
  <c r="AA451" i="1"/>
  <c r="AB451" i="1" s="1"/>
  <c r="BP480" i="1"/>
  <c r="W480" i="1"/>
  <c r="AA480" i="1"/>
  <c r="AB480" i="1" s="1"/>
  <c r="AA437" i="1"/>
  <c r="AB437" i="1" s="1"/>
  <c r="BP437" i="1"/>
  <c r="W437" i="1"/>
  <c r="V352" i="1"/>
  <c r="AA279" i="1"/>
  <c r="AB279" i="1" s="1"/>
  <c r="W279" i="1"/>
  <c r="BP279" i="1"/>
  <c r="BP246" i="1"/>
  <c r="W246" i="1"/>
  <c r="AA246" i="1"/>
  <c r="AB246" i="1" s="1"/>
  <c r="W201" i="1"/>
  <c r="BP201" i="1"/>
  <c r="AA201" i="1"/>
  <c r="AB201" i="1" s="1"/>
  <c r="V148" i="1"/>
  <c r="W86" i="1"/>
  <c r="BP86" i="1"/>
  <c r="AA86" i="1"/>
  <c r="AB86" i="1" s="1"/>
  <c r="BP53" i="1"/>
  <c r="W53" i="1"/>
  <c r="AA53" i="1"/>
  <c r="AB53" i="1" s="1"/>
  <c r="V318" i="1"/>
  <c r="V165" i="1"/>
  <c r="V63" i="1"/>
  <c r="W483" i="1"/>
  <c r="BP483" i="1"/>
  <c r="AA483" i="1"/>
  <c r="AB483" i="1" s="1"/>
  <c r="V332" i="1"/>
  <c r="BP304" i="1"/>
  <c r="W304" i="1"/>
  <c r="AA304" i="1"/>
  <c r="AB304" i="1" s="1"/>
  <c r="V274" i="1"/>
  <c r="AA239" i="1"/>
  <c r="AB239" i="1" s="1"/>
  <c r="W239" i="1"/>
  <c r="BP239" i="1"/>
  <c r="AA192" i="1"/>
  <c r="AB192" i="1" s="1"/>
  <c r="BP192" i="1"/>
  <c r="W192" i="1"/>
  <c r="W48" i="1"/>
  <c r="BP48" i="1"/>
  <c r="AA48" i="1"/>
  <c r="AB48" i="1" s="1"/>
  <c r="BP15" i="1"/>
  <c r="AA15" i="1"/>
  <c r="AB15" i="1" s="1"/>
  <c r="W15" i="1"/>
  <c r="V346" i="1"/>
  <c r="V292" i="1"/>
  <c r="AA170" i="1"/>
  <c r="AB170" i="1" s="1"/>
  <c r="BP170" i="1"/>
  <c r="W170" i="1"/>
  <c r="V65" i="1"/>
  <c r="V37" i="1"/>
  <c r="V6" i="1"/>
  <c r="V281" i="1"/>
  <c r="V249" i="1"/>
  <c r="AA205" i="1"/>
  <c r="AB205" i="1" s="1"/>
  <c r="W205" i="1"/>
  <c r="BP205" i="1"/>
  <c r="V152" i="1"/>
  <c r="V117" i="1"/>
  <c r="V87" i="1"/>
  <c r="V24" i="1"/>
  <c r="V349" i="1"/>
  <c r="V323" i="1"/>
  <c r="AA176" i="1"/>
  <c r="AB176" i="1" s="1"/>
  <c r="BP176" i="1"/>
  <c r="W176" i="1"/>
  <c r="V133" i="1"/>
  <c r="AA69" i="1"/>
  <c r="AB69" i="1" s="1"/>
  <c r="W69" i="1"/>
  <c r="BP69" i="1"/>
  <c r="V308" i="1"/>
  <c r="AA203" i="1"/>
  <c r="AB203" i="1" s="1"/>
  <c r="BP203" i="1"/>
  <c r="W203" i="1"/>
  <c r="V150" i="1"/>
  <c r="V116" i="1"/>
  <c r="V22" i="1"/>
  <c r="W453" i="1"/>
  <c r="BP453" i="1"/>
  <c r="AA453" i="1"/>
  <c r="AB453" i="1" s="1"/>
  <c r="AA363" i="1"/>
  <c r="AB363" i="1" s="1"/>
  <c r="BP363" i="1"/>
  <c r="W363" i="1"/>
  <c r="BP195" i="1"/>
  <c r="W195" i="1"/>
  <c r="AA195" i="1"/>
  <c r="AB195" i="1" s="1"/>
  <c r="W468" i="1"/>
  <c r="BP468" i="1"/>
  <c r="AA468" i="1"/>
  <c r="AB468" i="1" s="1"/>
  <c r="BP419" i="1"/>
  <c r="AA419" i="1"/>
  <c r="AB419" i="1" s="1"/>
  <c r="W419" i="1"/>
  <c r="W378" i="1"/>
  <c r="BP378" i="1"/>
  <c r="AA378" i="1"/>
  <c r="AB378" i="1" s="1"/>
  <c r="W302" i="1"/>
  <c r="BP302" i="1"/>
  <c r="AA302" i="1"/>
  <c r="AB302" i="1" s="1"/>
  <c r="AA366" i="1"/>
  <c r="AB366" i="1" s="1"/>
  <c r="W366" i="1"/>
  <c r="BP366" i="1"/>
  <c r="BP294" i="1"/>
  <c r="AA294" i="1"/>
  <c r="AB294" i="1" s="1"/>
  <c r="W294" i="1"/>
  <c r="V465" i="1"/>
  <c r="W416" i="1"/>
  <c r="BP416" i="1"/>
  <c r="AA416" i="1"/>
  <c r="AB416" i="1" s="1"/>
  <c r="BP375" i="1"/>
  <c r="W375" i="1"/>
  <c r="AA375" i="1"/>
  <c r="AB375" i="1" s="1"/>
  <c r="W4" i="1"/>
  <c r="BP4" i="1"/>
  <c r="AA4" i="1"/>
  <c r="AB4" i="1" s="1"/>
  <c r="W447" i="1"/>
  <c r="AA447" i="1"/>
  <c r="AB447" i="1" s="1"/>
  <c r="BP447" i="1"/>
  <c r="AA388" i="1"/>
  <c r="AB388" i="1" s="1"/>
  <c r="BP388" i="1"/>
  <c r="W388" i="1"/>
  <c r="W124" i="1"/>
  <c r="AA124" i="1"/>
  <c r="AB124" i="1" s="1"/>
  <c r="BP124" i="1"/>
  <c r="BP348" i="1"/>
  <c r="W348" i="1"/>
  <c r="AA348" i="1"/>
  <c r="AB348" i="1" s="1"/>
  <c r="AA395" i="1"/>
  <c r="AB395" i="1" s="1"/>
  <c r="W395" i="1"/>
  <c r="BP395" i="1"/>
  <c r="BP154" i="1"/>
  <c r="W154" i="1"/>
  <c r="AA154" i="1"/>
  <c r="AB154" i="1" s="1"/>
  <c r="W434" i="1"/>
  <c r="BP434" i="1"/>
  <c r="AA434" i="1"/>
  <c r="AB434" i="1" s="1"/>
  <c r="V478" i="1"/>
  <c r="BP477" i="1"/>
  <c r="W477" i="1"/>
  <c r="AA477" i="1"/>
  <c r="AB477" i="1" s="1"/>
  <c r="AA429" i="1"/>
  <c r="AB429" i="1" s="1"/>
  <c r="BP429" i="1"/>
  <c r="W429" i="1"/>
  <c r="V305" i="1"/>
  <c r="BP241" i="1"/>
  <c r="W241" i="1"/>
  <c r="AA241" i="1"/>
  <c r="AB241" i="1" s="1"/>
  <c r="BP194" i="1"/>
  <c r="W194" i="1"/>
  <c r="AA194" i="1"/>
  <c r="AB194" i="1" s="1"/>
  <c r="V50" i="1"/>
  <c r="BP17" i="1"/>
  <c r="W17" i="1"/>
  <c r="AA17" i="1"/>
  <c r="AB17" i="1" s="1"/>
  <c r="V314" i="1"/>
  <c r="BP284" i="1"/>
  <c r="W284" i="1"/>
  <c r="AA284" i="1"/>
  <c r="AB284" i="1" s="1"/>
  <c r="V254" i="1"/>
  <c r="V216" i="1"/>
  <c r="AA158" i="1"/>
  <c r="AB158" i="1" s="1"/>
  <c r="BP158" i="1"/>
  <c r="W158" i="1"/>
  <c r="V122" i="1"/>
  <c r="V59" i="1"/>
  <c r="V30" i="1"/>
  <c r="BP488" i="1"/>
  <c r="W488" i="1"/>
  <c r="AA488" i="1"/>
  <c r="AB488" i="1" s="1"/>
  <c r="V235" i="1"/>
  <c r="AA184" i="1"/>
  <c r="AB184" i="1" s="1"/>
  <c r="BP184" i="1"/>
  <c r="W184" i="1"/>
  <c r="V10" i="1"/>
  <c r="BP342" i="1"/>
  <c r="W342" i="1"/>
  <c r="AA342" i="1"/>
  <c r="AB342" i="1" s="1"/>
  <c r="V317" i="1"/>
  <c r="V288" i="1"/>
  <c r="W259" i="1"/>
  <c r="BP259" i="1"/>
  <c r="AA259" i="1"/>
  <c r="AB259" i="1" s="1"/>
  <c r="AA163" i="1"/>
  <c r="AB163" i="1" s="1"/>
  <c r="BP163" i="1"/>
  <c r="W163" i="1"/>
  <c r="W125" i="1"/>
  <c r="BP125" i="1"/>
  <c r="AA125" i="1"/>
  <c r="AB125" i="1" s="1"/>
  <c r="V62" i="1"/>
  <c r="AA481" i="1"/>
  <c r="AB481" i="1" s="1"/>
  <c r="BP481" i="1"/>
  <c r="W481" i="1"/>
  <c r="AA197" i="1"/>
  <c r="AB197" i="1" s="1"/>
  <c r="W197" i="1"/>
  <c r="BP197" i="1"/>
  <c r="V114" i="1"/>
  <c r="V344" i="1"/>
  <c r="V321" i="1"/>
  <c r="BP221" i="1"/>
  <c r="W221" i="1"/>
  <c r="AA221" i="1"/>
  <c r="AB221" i="1" s="1"/>
  <c r="W168" i="1"/>
  <c r="BP168" i="1"/>
  <c r="AA168" i="1"/>
  <c r="AB168" i="1" s="1"/>
  <c r="V129" i="1"/>
  <c r="V64" i="1"/>
  <c r="V36" i="1"/>
  <c r="V334" i="1"/>
  <c r="V306" i="1"/>
  <c r="AA275" i="1"/>
  <c r="AB275" i="1" s="1"/>
  <c r="W275" i="1"/>
  <c r="BP275" i="1"/>
  <c r="AA243" i="1"/>
  <c r="AB243" i="1" s="1"/>
  <c r="BP243" i="1"/>
  <c r="W243" i="1"/>
  <c r="V19" i="1"/>
  <c r="BP458" i="1"/>
  <c r="AA458" i="1"/>
  <c r="AB458" i="1" s="1"/>
  <c r="W458" i="1"/>
  <c r="BP411" i="1"/>
  <c r="W411" i="1"/>
  <c r="AA411" i="1"/>
  <c r="AB411" i="1" s="1"/>
  <c r="AA370" i="1"/>
  <c r="AB370" i="1" s="1"/>
  <c r="BP370" i="1"/>
  <c r="W370" i="1"/>
  <c r="W474" i="1"/>
  <c r="BP474" i="1"/>
  <c r="AA474" i="1"/>
  <c r="AB474" i="1" s="1"/>
  <c r="AA358" i="1"/>
  <c r="AB358" i="1" s="1"/>
  <c r="BP358" i="1"/>
  <c r="W358" i="1"/>
  <c r="AA265" i="1"/>
  <c r="AB265" i="1" s="1"/>
  <c r="W265" i="1"/>
  <c r="BP265" i="1"/>
  <c r="AA462" i="1"/>
  <c r="AB462" i="1" s="1"/>
  <c r="W462" i="1"/>
  <c r="BP462" i="1"/>
  <c r="W408" i="1"/>
  <c r="BP408" i="1"/>
  <c r="AA408" i="1"/>
  <c r="AB408" i="1" s="1"/>
  <c r="AA439" i="1"/>
  <c r="AB439" i="1" s="1"/>
  <c r="BP439" i="1"/>
  <c r="W439" i="1"/>
  <c r="AA96" i="1"/>
  <c r="AB96" i="1" s="1"/>
  <c r="BP96" i="1"/>
  <c r="W96" i="1"/>
  <c r="AA369" i="1"/>
  <c r="AB369" i="1" s="1"/>
  <c r="W369" i="1"/>
  <c r="BP369" i="1"/>
  <c r="AA104" i="1"/>
  <c r="AB104" i="1" s="1"/>
  <c r="W104" i="1"/>
  <c r="BP104" i="1"/>
  <c r="AA446" i="1"/>
  <c r="AB446" i="1" s="1"/>
  <c r="W446" i="1"/>
  <c r="BP446" i="1"/>
  <c r="BP120" i="1"/>
  <c r="AA120" i="1"/>
  <c r="AB120" i="1" s="1"/>
  <c r="W120" i="1"/>
  <c r="AA410" i="1"/>
  <c r="AB410" i="1" s="1"/>
  <c r="BP410" i="1"/>
  <c r="W410" i="1"/>
  <c r="BP457" i="1"/>
  <c r="W457" i="1"/>
  <c r="AA457" i="1"/>
  <c r="AB457" i="1" s="1"/>
  <c r="AA470" i="1"/>
  <c r="AB470" i="1" s="1"/>
  <c r="BP470" i="1"/>
  <c r="W470" i="1"/>
  <c r="AA421" i="1"/>
  <c r="AB421" i="1" s="1"/>
  <c r="BP421" i="1"/>
  <c r="W421" i="1"/>
  <c r="AA380" i="1"/>
  <c r="AB380" i="1" s="1"/>
  <c r="W380" i="1"/>
  <c r="BP380" i="1"/>
  <c r="W21" i="1"/>
  <c r="BP21" i="1"/>
  <c r="AA21" i="1"/>
  <c r="AB21" i="1" s="1"/>
  <c r="V329" i="1"/>
  <c r="BP301" i="1"/>
  <c r="W301" i="1"/>
  <c r="AA301" i="1"/>
  <c r="AB301" i="1" s="1"/>
  <c r="AA271" i="1"/>
  <c r="AB271" i="1" s="1"/>
  <c r="W271" i="1"/>
  <c r="BP271" i="1"/>
  <c r="W186" i="1"/>
  <c r="BP186" i="1"/>
  <c r="AA186" i="1"/>
  <c r="AB186" i="1" s="1"/>
  <c r="V139" i="1"/>
  <c r="V77" i="1"/>
  <c r="BP44" i="1"/>
  <c r="W44" i="1"/>
  <c r="AA44" i="1"/>
  <c r="AB44" i="1" s="1"/>
  <c r="V11" i="1"/>
  <c r="AA312" i="1"/>
  <c r="AB312" i="1" s="1"/>
  <c r="W312" i="1"/>
  <c r="BP312" i="1"/>
  <c r="AA208" i="1"/>
  <c r="AB208" i="1" s="1"/>
  <c r="W208" i="1"/>
  <c r="BP208" i="1"/>
  <c r="AA119" i="1"/>
  <c r="AB119" i="1" s="1"/>
  <c r="BP119" i="1"/>
  <c r="W119" i="1"/>
  <c r="V56" i="1"/>
  <c r="BP27" i="1"/>
  <c r="W27" i="1"/>
  <c r="AA27" i="1"/>
  <c r="AB27" i="1" s="1"/>
  <c r="AA485" i="1"/>
  <c r="AB485" i="1" s="1"/>
  <c r="W485" i="1"/>
  <c r="BP485" i="1"/>
  <c r="V324" i="1"/>
  <c r="V296" i="1"/>
  <c r="V228" i="1"/>
  <c r="AA179" i="1"/>
  <c r="AB179" i="1" s="1"/>
  <c r="W179" i="1"/>
  <c r="BP179" i="1"/>
  <c r="V105" i="1"/>
  <c r="AA72" i="1"/>
  <c r="AB72" i="1" s="1"/>
  <c r="W72" i="1"/>
  <c r="BP72" i="1"/>
  <c r="AA39" i="1"/>
  <c r="AB39" i="1" s="1"/>
  <c r="BP39" i="1"/>
  <c r="W39" i="1"/>
  <c r="V339" i="1"/>
  <c r="V283" i="1"/>
  <c r="BP214" i="1"/>
  <c r="AA214" i="1"/>
  <c r="AB214" i="1" s="1"/>
  <c r="W214" i="1"/>
  <c r="W95" i="1"/>
  <c r="BP95" i="1"/>
  <c r="AA95" i="1"/>
  <c r="AB95" i="1" s="1"/>
  <c r="V29" i="1"/>
  <c r="V330" i="1"/>
  <c r="V303" i="1"/>
  <c r="BP190" i="1"/>
  <c r="AA190" i="1"/>
  <c r="AB190" i="1" s="1"/>
  <c r="W190" i="1"/>
  <c r="V142" i="1"/>
  <c r="V47" i="1"/>
  <c r="AA14" i="1"/>
  <c r="AB14" i="1" s="1"/>
  <c r="BP14" i="1"/>
  <c r="W14" i="1"/>
  <c r="AA257" i="1"/>
  <c r="AB257" i="1" s="1"/>
  <c r="W257" i="1"/>
  <c r="BP257" i="1"/>
  <c r="AA161" i="1"/>
  <c r="AB161" i="1" s="1"/>
  <c r="BP161" i="1"/>
  <c r="W161" i="1"/>
  <c r="AA97" i="1"/>
  <c r="AB97" i="1" s="1"/>
  <c r="BP97" i="1"/>
  <c r="W97" i="1"/>
  <c r="V61" i="1"/>
  <c r="V33" i="1"/>
  <c r="AA188" i="1"/>
  <c r="AB188" i="1" s="1"/>
  <c r="W188" i="1"/>
  <c r="BP188" i="1"/>
  <c r="AA140" i="1"/>
  <c r="AB140" i="1" s="1"/>
  <c r="BP140" i="1"/>
  <c r="W140" i="1"/>
  <c r="V112" i="1"/>
  <c r="V78" i="1"/>
  <c r="AA12" i="1"/>
  <c r="AB12" i="1" s="1"/>
  <c r="BP12" i="1"/>
  <c r="W12" i="1"/>
  <c r="BP144" i="1"/>
  <c r="W144" i="1"/>
  <c r="AA144" i="1"/>
  <c r="AB144" i="1" s="1"/>
  <c r="W444" i="1"/>
  <c r="AA444" i="1"/>
  <c r="AB444" i="1" s="1"/>
  <c r="BP444" i="1"/>
  <c r="AA387" i="1"/>
  <c r="AB387" i="1" s="1"/>
  <c r="W387" i="1"/>
  <c r="BP387" i="1"/>
  <c r="BP356" i="1"/>
  <c r="AA356" i="1"/>
  <c r="AB356" i="1" s="1"/>
  <c r="W356" i="1"/>
  <c r="W113" i="1"/>
  <c r="AA113" i="1"/>
  <c r="AB113" i="1" s="1"/>
  <c r="BP113" i="1"/>
  <c r="AA404" i="1"/>
  <c r="AB404" i="1" s="1"/>
  <c r="W404" i="1"/>
  <c r="BP404" i="1"/>
  <c r="AA237" i="1"/>
  <c r="AB237" i="1" s="1"/>
  <c r="BP237" i="1"/>
  <c r="W237" i="1"/>
  <c r="AA351" i="1"/>
  <c r="AB351" i="1" s="1"/>
  <c r="W351" i="1"/>
  <c r="BP351" i="1"/>
  <c r="AA225" i="1"/>
  <c r="AB225" i="1" s="1"/>
  <c r="W225" i="1"/>
  <c r="BP225" i="1"/>
  <c r="BP401" i="1"/>
  <c r="W401" i="1"/>
  <c r="AA401" i="1"/>
  <c r="AB401" i="1" s="1"/>
  <c r="AA365" i="1"/>
  <c r="AB365" i="1" s="1"/>
  <c r="W365" i="1"/>
  <c r="BP365" i="1"/>
  <c r="W219" i="1"/>
  <c r="BP219" i="1"/>
  <c r="AA219" i="1"/>
  <c r="AB219" i="1" s="1"/>
  <c r="AA466" i="1"/>
  <c r="AB466" i="1" s="1"/>
  <c r="W466" i="1"/>
  <c r="BP466" i="1"/>
  <c r="W431" i="1"/>
  <c r="BP431" i="1"/>
  <c r="AA431" i="1"/>
  <c r="AB431" i="1" s="1"/>
  <c r="BP340" i="1"/>
  <c r="W340" i="1"/>
  <c r="AA340" i="1"/>
  <c r="AB340" i="1" s="1"/>
  <c r="BP60" i="1"/>
  <c r="AA60" i="1"/>
  <c r="AB60" i="1" s="1"/>
  <c r="W60" i="1"/>
  <c r="V106" i="1"/>
  <c r="W438" i="1"/>
  <c r="BP438" i="1"/>
  <c r="AA438" i="1"/>
  <c r="AB438" i="1" s="1"/>
  <c r="AA386" i="1"/>
  <c r="AB386" i="1" s="1"/>
  <c r="BP386" i="1"/>
  <c r="W386" i="1"/>
  <c r="V353" i="1"/>
  <c r="W91" i="1"/>
  <c r="BP91" i="1"/>
  <c r="AA91" i="1"/>
  <c r="AB91" i="1" s="1"/>
  <c r="AA391" i="1"/>
  <c r="AB391" i="1" s="1"/>
  <c r="BP391" i="1"/>
  <c r="W391" i="1"/>
  <c r="AA425" i="1"/>
  <c r="AB425" i="1" s="1"/>
  <c r="W425" i="1"/>
  <c r="BP425" i="1"/>
  <c r="W413" i="1"/>
  <c r="BP413" i="1"/>
  <c r="AA413" i="1"/>
  <c r="AB413" i="1" s="1"/>
  <c r="W372" i="1"/>
  <c r="BP372" i="1"/>
  <c r="AA372" i="1"/>
  <c r="AB372" i="1" s="1"/>
  <c r="BP298" i="1"/>
  <c r="AA298" i="1"/>
  <c r="AB298" i="1" s="1"/>
  <c r="W298" i="1"/>
  <c r="AA229" i="1"/>
  <c r="AB229" i="1" s="1"/>
  <c r="BP229" i="1"/>
  <c r="W229" i="1"/>
  <c r="V74" i="1"/>
  <c r="W40" i="1"/>
  <c r="BP40" i="1"/>
  <c r="AA40" i="1"/>
  <c r="AB40" i="1" s="1"/>
  <c r="V8" i="1"/>
  <c r="BP278" i="1"/>
  <c r="W278" i="1"/>
  <c r="AA278" i="1"/>
  <c r="AB278" i="1" s="1"/>
  <c r="AA200" i="1"/>
  <c r="AB200" i="1" s="1"/>
  <c r="BP200" i="1"/>
  <c r="W200" i="1"/>
  <c r="V147" i="1"/>
  <c r="V115" i="1"/>
  <c r="V85" i="1"/>
  <c r="V20" i="1"/>
  <c r="V264" i="1"/>
  <c r="V223" i="1"/>
  <c r="AA171" i="1"/>
  <c r="AB171" i="1" s="1"/>
  <c r="W171" i="1"/>
  <c r="BP171" i="1"/>
  <c r="V131" i="1"/>
  <c r="AA101" i="1"/>
  <c r="AB101" i="1" s="1"/>
  <c r="BP101" i="1"/>
  <c r="W101" i="1"/>
  <c r="V310" i="1"/>
  <c r="AA206" i="1"/>
  <c r="AB206" i="1" s="1"/>
  <c r="W206" i="1"/>
  <c r="BP206" i="1"/>
  <c r="V88" i="1"/>
  <c r="AA55" i="1"/>
  <c r="AB55" i="1" s="1"/>
  <c r="W55" i="1"/>
  <c r="BP55" i="1"/>
  <c r="BP25" i="1"/>
  <c r="AA25" i="1"/>
  <c r="AB25" i="1" s="1"/>
  <c r="W25" i="1"/>
  <c r="V269" i="1"/>
  <c r="AA233" i="1"/>
  <c r="AB233" i="1" s="1"/>
  <c r="BP233" i="1"/>
  <c r="W233" i="1"/>
  <c r="V109" i="1"/>
  <c r="V76" i="1"/>
  <c r="AA252" i="1"/>
  <c r="AB252" i="1" s="1"/>
  <c r="W252" i="1"/>
  <c r="BP252" i="1"/>
  <c r="AA212" i="1"/>
  <c r="AB212" i="1" s="1"/>
  <c r="W212" i="1"/>
  <c r="BP212" i="1"/>
  <c r="AA155" i="1"/>
  <c r="AB155" i="1" s="1"/>
  <c r="BP155" i="1"/>
  <c r="W155" i="1"/>
  <c r="AA93" i="1"/>
  <c r="AB93" i="1" s="1"/>
  <c r="BP93" i="1"/>
  <c r="W93" i="1"/>
  <c r="BP327" i="1"/>
  <c r="W327" i="1"/>
  <c r="AA327" i="1"/>
  <c r="AB327" i="1" s="1"/>
  <c r="V300" i="1"/>
  <c r="BP231" i="1"/>
  <c r="W231" i="1"/>
  <c r="AA231" i="1"/>
  <c r="AB231" i="1" s="1"/>
  <c r="W181" i="1"/>
  <c r="BP181" i="1"/>
  <c r="AA181" i="1"/>
  <c r="AB181" i="1" s="1"/>
  <c r="V136" i="1"/>
  <c r="V107" i="1"/>
  <c r="AA75" i="1"/>
  <c r="AB75" i="1" s="1"/>
  <c r="W75" i="1"/>
  <c r="BP75" i="1"/>
  <c r="V42" i="1"/>
  <c r="V9" i="1"/>
  <c r="BP359" i="1"/>
  <c r="W359" i="1"/>
  <c r="AA359" i="1"/>
  <c r="AB359" i="1" s="1"/>
  <c r="BP81" i="1"/>
  <c r="W81" i="1"/>
  <c r="AA81" i="1"/>
  <c r="AB81" i="1" s="1"/>
  <c r="BP187" i="1"/>
  <c r="W187" i="1"/>
  <c r="AA187" i="1"/>
  <c r="AB187" i="1" s="1"/>
  <c r="AA442" i="1"/>
  <c r="AB442" i="1" s="1"/>
  <c r="BP442" i="1"/>
  <c r="W442" i="1"/>
  <c r="AA299" i="1"/>
  <c r="AB299" i="1" s="1"/>
  <c r="W299" i="1"/>
  <c r="BP299" i="1"/>
  <c r="AA433" i="1"/>
  <c r="AB433" i="1" s="1"/>
  <c r="W433" i="1"/>
  <c r="BP433" i="1"/>
  <c r="W174" i="1"/>
  <c r="BP174" i="1"/>
  <c r="AA174" i="1"/>
  <c r="AB174" i="1" s="1"/>
  <c r="BP166" i="1"/>
  <c r="AA166" i="1"/>
  <c r="AB166" i="1" s="1"/>
  <c r="W166" i="1"/>
  <c r="BP449" i="1"/>
  <c r="W449" i="1"/>
  <c r="AA449" i="1"/>
  <c r="AB449" i="1" s="1"/>
  <c r="AA472" i="1"/>
  <c r="AB472" i="1" s="1"/>
  <c r="W472" i="1"/>
  <c r="BP472" i="1"/>
  <c r="W423" i="1"/>
  <c r="BP423" i="1"/>
  <c r="AA423" i="1"/>
  <c r="AB423" i="1" s="1"/>
  <c r="AA382" i="1"/>
  <c r="AB382" i="1" s="1"/>
  <c r="BP382" i="1"/>
  <c r="W382" i="1"/>
  <c r="AA315" i="1"/>
  <c r="AB315" i="1" s="1"/>
  <c r="W315" i="1"/>
  <c r="BP315" i="1"/>
  <c r="BP31" i="1"/>
  <c r="W31" i="1"/>
  <c r="AA31" i="1"/>
  <c r="AB31" i="1" s="1"/>
  <c r="W430" i="1"/>
  <c r="BP430" i="1"/>
  <c r="AA430" i="1"/>
  <c r="AB430" i="1" s="1"/>
  <c r="AA377" i="1"/>
  <c r="AB377" i="1" s="1"/>
  <c r="W377" i="1"/>
  <c r="BP377" i="1"/>
  <c r="BP390" i="1"/>
  <c r="W390" i="1"/>
  <c r="AA390" i="1"/>
  <c r="AB390" i="1" s="1"/>
  <c r="V459" i="1"/>
  <c r="W406" i="1"/>
  <c r="BP406" i="1"/>
  <c r="AA406" i="1"/>
  <c r="AB406" i="1" s="1"/>
  <c r="AA367" i="1"/>
  <c r="AB367" i="1" s="1"/>
  <c r="W367" i="1"/>
  <c r="BP367" i="1"/>
  <c r="AA247" i="1"/>
  <c r="AB247" i="1" s="1"/>
  <c r="W247" i="1"/>
  <c r="BP247" i="1"/>
  <c r="V347" i="1"/>
  <c r="AA293" i="1"/>
  <c r="AB293" i="1" s="1"/>
  <c r="BP293" i="1"/>
  <c r="W293" i="1"/>
  <c r="BP224" i="1"/>
  <c r="W224" i="1"/>
  <c r="AA224" i="1"/>
  <c r="AB224" i="1" s="1"/>
  <c r="AA173" i="1"/>
  <c r="AB173" i="1" s="1"/>
  <c r="BP173" i="1"/>
  <c r="W173" i="1"/>
  <c r="BP103" i="1"/>
  <c r="AA103" i="1"/>
  <c r="AB103" i="1" s="1"/>
  <c r="W103" i="1"/>
  <c r="BP67" i="1"/>
  <c r="W67" i="1"/>
  <c r="AA67" i="1"/>
  <c r="AB67" i="1" s="1"/>
  <c r="V7" i="1"/>
  <c r="AA240" i="1"/>
  <c r="AB240" i="1" s="1"/>
  <c r="BP240" i="1"/>
  <c r="W240" i="1"/>
  <c r="AA193" i="1"/>
  <c r="AB193" i="1" s="1"/>
  <c r="W193" i="1"/>
  <c r="BP193" i="1"/>
  <c r="V143" i="1"/>
  <c r="V80" i="1"/>
  <c r="AA49" i="1"/>
  <c r="AB49" i="1" s="1"/>
  <c r="BP49" i="1"/>
  <c r="W49" i="1"/>
  <c r="V16" i="1"/>
  <c r="V343" i="1"/>
  <c r="V289" i="1"/>
  <c r="V260" i="1"/>
  <c r="AA164" i="1"/>
  <c r="AB164" i="1" s="1"/>
  <c r="W164" i="1"/>
  <c r="BP164" i="1"/>
  <c r="V126" i="1"/>
  <c r="AA482" i="1"/>
  <c r="AB482" i="1" s="1"/>
  <c r="W482" i="1"/>
  <c r="BP482" i="1"/>
  <c r="AA198" i="1"/>
  <c r="AB198" i="1" s="1"/>
  <c r="W198" i="1"/>
  <c r="BP198" i="1"/>
  <c r="V146" i="1"/>
  <c r="AA83" i="1"/>
  <c r="AB83" i="1" s="1"/>
  <c r="W83" i="1"/>
  <c r="BP83" i="1"/>
  <c r="V295" i="1"/>
  <c r="V266" i="1"/>
  <c r="W226" i="1"/>
  <c r="BP226" i="1"/>
  <c r="AA226" i="1"/>
  <c r="AB226" i="1" s="1"/>
  <c r="AA177" i="1"/>
  <c r="AB177" i="1" s="1"/>
  <c r="BP177" i="1"/>
  <c r="W177" i="1"/>
  <c r="AA70" i="1"/>
  <c r="AB70" i="1" s="1"/>
  <c r="BP70" i="1"/>
  <c r="W70" i="1"/>
  <c r="V335" i="1"/>
  <c r="V309" i="1"/>
  <c r="V280" i="1"/>
  <c r="BP248" i="1"/>
  <c r="W248" i="1"/>
  <c r="AA248" i="1"/>
  <c r="AB248" i="1" s="1"/>
  <c r="BP204" i="1"/>
  <c r="W204" i="1"/>
  <c r="AA204" i="1"/>
  <c r="AB204" i="1" s="1"/>
  <c r="BP151" i="1"/>
  <c r="W151" i="1"/>
  <c r="AA151" i="1"/>
  <c r="AB151" i="1" s="1"/>
  <c r="V54" i="1"/>
  <c r="BP23" i="1"/>
  <c r="W23" i="1"/>
  <c r="AA23" i="1"/>
  <c r="AB23" i="1" s="1"/>
  <c r="W175" i="1"/>
  <c r="BP175" i="1"/>
  <c r="AA175" i="1"/>
  <c r="AB175" i="1" s="1"/>
  <c r="V132" i="1"/>
  <c r="AA463" i="1"/>
  <c r="AB463" i="1" s="1"/>
  <c r="BP463" i="1"/>
  <c r="W463" i="1"/>
  <c r="W452" i="1"/>
  <c r="AA452" i="1"/>
  <c r="AB452" i="1" s="1"/>
  <c r="BP452" i="1"/>
  <c r="AA476" i="1"/>
  <c r="AB476" i="1" s="1"/>
  <c r="BP476" i="1"/>
  <c r="W476" i="1"/>
  <c r="AA333" i="1"/>
  <c r="AB333" i="1" s="1"/>
  <c r="W333" i="1"/>
  <c r="BP333" i="1"/>
  <c r="AA426" i="1"/>
  <c r="AB426" i="1" s="1"/>
  <c r="W426" i="1"/>
  <c r="BP426" i="1"/>
  <c r="AA402" i="1"/>
  <c r="AB402" i="1" s="1"/>
  <c r="BP402" i="1"/>
  <c r="W402" i="1"/>
  <c r="AA68" i="1"/>
  <c r="AB68" i="1" s="1"/>
  <c r="BP68" i="1"/>
  <c r="W68" i="1"/>
  <c r="AA448" i="1"/>
  <c r="AB448" i="1" s="1"/>
  <c r="W448" i="1"/>
  <c r="BP448" i="1"/>
  <c r="AA389" i="1"/>
  <c r="AB389" i="1" s="1"/>
  <c r="BP389" i="1"/>
  <c r="W389" i="1"/>
  <c r="V357" i="1"/>
  <c r="AA417" i="1"/>
  <c r="AB417" i="1" s="1"/>
  <c r="BP417" i="1"/>
  <c r="W417" i="1"/>
  <c r="AA415" i="1"/>
  <c r="AB415" i="1" s="1"/>
  <c r="W415" i="1"/>
  <c r="BP415" i="1"/>
  <c r="W374" i="1"/>
  <c r="BP374" i="1"/>
  <c r="AA374" i="1"/>
  <c r="AB374" i="1" s="1"/>
  <c r="V286" i="1"/>
  <c r="AA441" i="1"/>
  <c r="AB441" i="1" s="1"/>
  <c r="W441" i="1"/>
  <c r="BP441" i="1"/>
  <c r="AA471" i="1"/>
  <c r="AB471" i="1" s="1"/>
  <c r="W471" i="1"/>
  <c r="BP471" i="1"/>
  <c r="AA422" i="1"/>
  <c r="AB422" i="1" s="1"/>
  <c r="BP422" i="1"/>
  <c r="W422" i="1"/>
  <c r="AA381" i="1"/>
  <c r="AB381" i="1" s="1"/>
  <c r="W381" i="1"/>
  <c r="BP381" i="1"/>
  <c r="AA313" i="1"/>
  <c r="AB313" i="1" s="1"/>
  <c r="W313" i="1"/>
  <c r="BP313" i="1"/>
  <c r="AA376" i="1"/>
  <c r="AB376" i="1" s="1"/>
  <c r="BP376" i="1"/>
  <c r="W376" i="1"/>
  <c r="AA454" i="1"/>
  <c r="AB454" i="1" s="1"/>
  <c r="W454" i="1"/>
  <c r="BP454" i="1"/>
  <c r="AA202" i="1"/>
  <c r="AB202" i="1" s="1"/>
  <c r="W202" i="1"/>
  <c r="BP202" i="1"/>
  <c r="AA319" i="1"/>
  <c r="AB319" i="1" s="1"/>
  <c r="W319" i="1"/>
  <c r="BP319" i="1"/>
  <c r="V261" i="1"/>
  <c r="V127" i="1"/>
  <c r="BP98" i="1"/>
  <c r="W98" i="1"/>
  <c r="AA98" i="1"/>
  <c r="AB98" i="1" s="1"/>
  <c r="V270" i="1"/>
  <c r="W236" i="1"/>
  <c r="BP236" i="1"/>
  <c r="AA236" i="1"/>
  <c r="AB236" i="1" s="1"/>
  <c r="BP185" i="1"/>
  <c r="W185" i="1"/>
  <c r="AA185" i="1"/>
  <c r="AB185" i="1" s="1"/>
  <c r="V138" i="1"/>
  <c r="BP111" i="1"/>
  <c r="W111" i="1"/>
  <c r="AA111" i="1"/>
  <c r="AB111" i="1" s="1"/>
  <c r="W215" i="1"/>
  <c r="BP215" i="1"/>
  <c r="AA215" i="1"/>
  <c r="AB215" i="1" s="1"/>
  <c r="BP157" i="1"/>
  <c r="W157" i="1"/>
  <c r="AA157" i="1"/>
  <c r="AB157" i="1" s="1"/>
  <c r="AA58" i="1"/>
  <c r="AB58" i="1" s="1"/>
  <c r="BP58" i="1"/>
  <c r="W58" i="1"/>
  <c r="V331" i="1"/>
  <c r="V273" i="1"/>
  <c r="W238" i="1"/>
  <c r="BP238" i="1"/>
  <c r="AA238" i="1"/>
  <c r="AB238" i="1" s="1"/>
  <c r="V191" i="1"/>
  <c r="V79" i="1"/>
  <c r="W345" i="1"/>
  <c r="BP345" i="1"/>
  <c r="AA345" i="1"/>
  <c r="AB345" i="1" s="1"/>
  <c r="BP322" i="1"/>
  <c r="AA322" i="1"/>
  <c r="AB322" i="1" s="1"/>
  <c r="W322" i="1"/>
  <c r="V291" i="1"/>
  <c r="V263" i="1"/>
  <c r="V222" i="1"/>
  <c r="W169" i="1"/>
  <c r="BP169" i="1"/>
  <c r="AA169" i="1"/>
  <c r="AB169" i="1" s="1"/>
  <c r="BP130" i="1"/>
  <c r="W130" i="1"/>
  <c r="AA130" i="1"/>
  <c r="AB130" i="1" s="1"/>
  <c r="V100" i="1"/>
  <c r="AA5" i="1"/>
  <c r="AB5" i="1" s="1"/>
  <c r="W5" i="1"/>
  <c r="BP5" i="1"/>
  <c r="V276" i="1"/>
  <c r="V244" i="1"/>
  <c r="AA196" i="1"/>
  <c r="AB196" i="1" s="1"/>
  <c r="W196" i="1"/>
  <c r="BP196" i="1"/>
  <c r="V145" i="1"/>
  <c r="V82" i="1"/>
  <c r="V51" i="1"/>
  <c r="V290" i="1"/>
  <c r="V262" i="1"/>
  <c r="W220" i="1"/>
  <c r="BP220" i="1"/>
  <c r="AA220" i="1"/>
  <c r="AB220" i="1" s="1"/>
  <c r="W167" i="1"/>
  <c r="BP167" i="1"/>
  <c r="AA167" i="1"/>
  <c r="AB167" i="1" s="1"/>
  <c r="W128" i="1"/>
  <c r="BP128" i="1"/>
  <c r="AA128" i="1"/>
  <c r="AB128" i="1" s="1"/>
  <c r="AA41" i="1"/>
  <c r="AB41" i="1" s="1"/>
  <c r="BP41" i="1"/>
  <c r="W41" i="1"/>
  <c r="AA399" i="1"/>
  <c r="AB399" i="1" s="1"/>
  <c r="W399" i="1"/>
  <c r="BP399" i="1"/>
  <c r="AA428" i="1"/>
  <c r="AB428" i="1" s="1"/>
  <c r="BP428" i="1"/>
  <c r="W428" i="1"/>
  <c r="AA392" i="1"/>
  <c r="AB392" i="1" s="1"/>
  <c r="BP392" i="1"/>
  <c r="W392" i="1"/>
  <c r="W420" i="1"/>
  <c r="BP420" i="1"/>
  <c r="AA420" i="1"/>
  <c r="AB420" i="1" s="1"/>
  <c r="W18" i="1"/>
  <c r="BP18" i="1"/>
  <c r="AA18" i="1"/>
  <c r="AB18" i="1" s="1"/>
  <c r="AA443" i="1"/>
  <c r="AB443" i="1" s="1"/>
  <c r="BP443" i="1"/>
  <c r="W443" i="1"/>
  <c r="AA355" i="1"/>
  <c r="AB355" i="1" s="1"/>
  <c r="W355" i="1"/>
  <c r="BP355" i="1"/>
  <c r="AA403" i="1"/>
  <c r="AB403" i="1" s="1"/>
  <c r="BP403" i="1"/>
  <c r="W403" i="1"/>
  <c r="BP230" i="1"/>
  <c r="AA230" i="1"/>
  <c r="AB230" i="1" s="1"/>
  <c r="W230" i="1"/>
  <c r="AA440" i="1"/>
  <c r="AB440" i="1" s="1"/>
  <c r="BP440" i="1"/>
  <c r="W440" i="1"/>
  <c r="AA99" i="1"/>
  <c r="AB99" i="1" s="1"/>
  <c r="BP99" i="1"/>
  <c r="W99" i="1"/>
  <c r="AA397" i="1"/>
  <c r="AB397" i="1" s="1"/>
  <c r="W397" i="1"/>
  <c r="BP397" i="1"/>
  <c r="AA461" i="1"/>
  <c r="AB461" i="1" s="1"/>
  <c r="BP461" i="1"/>
  <c r="W461" i="1"/>
  <c r="AA255" i="1"/>
  <c r="AB255" i="1" s="1"/>
  <c r="BP255" i="1"/>
  <c r="W255" i="1"/>
  <c r="BP409" i="1"/>
  <c r="AA409" i="1"/>
  <c r="AB409" i="1" s="1"/>
  <c r="W409" i="1"/>
  <c r="W464" i="1"/>
  <c r="BP464" i="1"/>
  <c r="AA464" i="1"/>
  <c r="AB464" i="1" s="1"/>
  <c r="AA414" i="1"/>
  <c r="AB414" i="1" s="1"/>
  <c r="W414" i="1"/>
  <c r="BP414" i="1"/>
  <c r="BP373" i="1"/>
  <c r="AA373" i="1"/>
  <c r="AB373" i="1" s="1"/>
  <c r="W373" i="1"/>
  <c r="BP282" i="1"/>
  <c r="W282" i="1"/>
  <c r="AA282" i="1"/>
  <c r="AB282" i="1" s="1"/>
  <c r="AA487" i="1"/>
  <c r="AB487" i="1" s="1"/>
  <c r="BP487" i="1"/>
  <c r="W487" i="1"/>
  <c r="V354" i="1"/>
  <c r="BP394" i="1"/>
  <c r="W394" i="1"/>
  <c r="AA394" i="1"/>
  <c r="AB394" i="1" s="1"/>
  <c r="AA149" i="1"/>
  <c r="AB149" i="1" s="1"/>
  <c r="BP149" i="1"/>
  <c r="W149" i="1"/>
  <c r="W285" i="1"/>
  <c r="BP285" i="1"/>
  <c r="AA285" i="1"/>
  <c r="AB285" i="1" s="1"/>
  <c r="W217" i="1"/>
  <c r="BP217" i="1"/>
  <c r="AA217" i="1"/>
  <c r="AB217" i="1" s="1"/>
  <c r="BP159" i="1"/>
  <c r="W159" i="1"/>
  <c r="AA159" i="1"/>
  <c r="AB159" i="1" s="1"/>
  <c r="AA123" i="1"/>
  <c r="AB123" i="1" s="1"/>
  <c r="BP123" i="1"/>
  <c r="W123" i="1"/>
  <c r="AA486" i="1"/>
  <c r="AB486" i="1" s="1"/>
  <c r="BP486" i="1"/>
  <c r="W486" i="1"/>
  <c r="BP325" i="1"/>
  <c r="W325" i="1"/>
  <c r="AA325" i="1"/>
  <c r="AB325" i="1" s="1"/>
  <c r="V297" i="1"/>
  <c r="BP180" i="1"/>
  <c r="W180" i="1"/>
  <c r="AA180" i="1"/>
  <c r="AB180" i="1" s="1"/>
  <c r="V134" i="1"/>
  <c r="BP73" i="1"/>
  <c r="W73" i="1"/>
  <c r="AA73" i="1"/>
  <c r="AB73" i="1" s="1"/>
  <c r="AA311" i="1"/>
  <c r="AB311" i="1" s="1"/>
  <c r="BP311" i="1"/>
  <c r="W311" i="1"/>
  <c r="V250" i="1"/>
  <c r="AA207" i="1"/>
  <c r="AB207" i="1" s="1"/>
  <c r="BP207" i="1"/>
  <c r="W207" i="1"/>
  <c r="V118" i="1"/>
  <c r="W89" i="1"/>
  <c r="BP89" i="1"/>
  <c r="AA89" i="1"/>
  <c r="AB89" i="1" s="1"/>
  <c r="V26" i="1"/>
  <c r="AA484" i="1"/>
  <c r="AB484" i="1" s="1"/>
  <c r="BP484" i="1"/>
  <c r="W484" i="1"/>
  <c r="BP234" i="1"/>
  <c r="W234" i="1"/>
  <c r="AA234" i="1"/>
  <c r="AB234" i="1" s="1"/>
  <c r="W183" i="1"/>
  <c r="AA183" i="1"/>
  <c r="AB183" i="1" s="1"/>
  <c r="BP183" i="1"/>
  <c r="V137" i="1"/>
  <c r="V110" i="1"/>
  <c r="V43" i="1"/>
  <c r="V341" i="1"/>
  <c r="V287" i="1"/>
  <c r="BP258" i="1"/>
  <c r="W258" i="1"/>
  <c r="AA258" i="1"/>
  <c r="AB258" i="1" s="1"/>
  <c r="W162" i="1"/>
  <c r="BP162" i="1"/>
  <c r="AA162" i="1"/>
  <c r="AB162" i="1" s="1"/>
  <c r="V34" i="1"/>
  <c r="V272" i="1"/>
  <c r="BP189" i="1"/>
  <c r="AA189" i="1"/>
  <c r="AB189" i="1" s="1"/>
  <c r="W189" i="1"/>
  <c r="V141" i="1"/>
  <c r="BP46" i="1"/>
  <c r="W46" i="1"/>
  <c r="AA46" i="1"/>
  <c r="AB46" i="1" s="1"/>
  <c r="V13" i="1"/>
  <c r="BP316" i="1"/>
  <c r="W316" i="1"/>
  <c r="AA316" i="1"/>
  <c r="AB316" i="1" s="1"/>
  <c r="W256" i="1"/>
  <c r="AA256" i="1"/>
  <c r="AB256" i="1" s="1"/>
  <c r="BP256" i="1"/>
  <c r="V32" i="1"/>
  <c r="V3" i="1"/>
  <c r="AA272" i="1" l="1"/>
  <c r="AB272" i="1" s="1"/>
  <c r="BP272" i="1"/>
  <c r="W272" i="1"/>
  <c r="BP343" i="1"/>
  <c r="W343" i="1"/>
  <c r="AA343" i="1"/>
  <c r="AB343" i="1" s="1"/>
  <c r="BQ67" i="1"/>
  <c r="BR67" i="1" s="1"/>
  <c r="BS67" i="1" s="1"/>
  <c r="BT67" i="1" s="1"/>
  <c r="BU67" i="1" s="1"/>
  <c r="BV67" i="1" s="1"/>
  <c r="BW67" i="1" s="1"/>
  <c r="BX67" i="1" s="1"/>
  <c r="BY67" i="1" s="1"/>
  <c r="BZ67" i="1" s="1"/>
  <c r="CA67" i="1" s="1"/>
  <c r="CB67" i="1" s="1"/>
  <c r="CC67" i="1" s="1"/>
  <c r="CD67" i="1" s="1"/>
  <c r="CE67" i="1" s="1"/>
  <c r="CF67" i="1" s="1"/>
  <c r="CG67" i="1" s="1"/>
  <c r="CH67" i="1" s="1"/>
  <c r="CI67" i="1" s="1"/>
  <c r="CJ67" i="1" s="1"/>
  <c r="CK67" i="1" s="1"/>
  <c r="CL67" i="1" s="1"/>
  <c r="CM67" i="1" s="1"/>
  <c r="CN67" i="1" s="1"/>
  <c r="CO67" i="1" s="1"/>
  <c r="CP67" i="1" s="1"/>
  <c r="CQ67" i="1" s="1"/>
  <c r="CR67" i="1" s="1"/>
  <c r="CS67" i="1" s="1"/>
  <c r="CT67" i="1" s="1"/>
  <c r="CU67" i="1" s="1"/>
  <c r="CV67" i="1" s="1"/>
  <c r="CW67" i="1" s="1"/>
  <c r="CX67" i="1" s="1"/>
  <c r="CY67" i="1" s="1"/>
  <c r="CZ67" i="1" s="1"/>
  <c r="BQ382" i="1"/>
  <c r="BR382" i="1" s="1"/>
  <c r="BS382" i="1" s="1"/>
  <c r="BT382" i="1" s="1"/>
  <c r="BU382" i="1" s="1"/>
  <c r="BV382" i="1" s="1"/>
  <c r="BW382" i="1" s="1"/>
  <c r="BX382" i="1" s="1"/>
  <c r="BY382" i="1" s="1"/>
  <c r="BZ382" i="1" s="1"/>
  <c r="CA382" i="1" s="1"/>
  <c r="CB382" i="1" s="1"/>
  <c r="CC382" i="1" s="1"/>
  <c r="CD382" i="1" s="1"/>
  <c r="CE382" i="1" s="1"/>
  <c r="CF382" i="1" s="1"/>
  <c r="CG382" i="1" s="1"/>
  <c r="CH382" i="1" s="1"/>
  <c r="CI382" i="1" s="1"/>
  <c r="CJ382" i="1" s="1"/>
  <c r="CK382" i="1" s="1"/>
  <c r="CL382" i="1" s="1"/>
  <c r="CM382" i="1" s="1"/>
  <c r="CN382" i="1" s="1"/>
  <c r="CO382" i="1" s="1"/>
  <c r="CP382" i="1" s="1"/>
  <c r="CQ382" i="1" s="1"/>
  <c r="CR382" i="1" s="1"/>
  <c r="CS382" i="1" s="1"/>
  <c r="CT382" i="1" s="1"/>
  <c r="CU382" i="1" s="1"/>
  <c r="CV382" i="1" s="1"/>
  <c r="CW382" i="1" s="1"/>
  <c r="CX382" i="1" s="1"/>
  <c r="CY382" i="1" s="1"/>
  <c r="CZ382" i="1" s="1"/>
  <c r="BQ442" i="1"/>
  <c r="BR442" i="1" s="1"/>
  <c r="BS442" i="1" s="1"/>
  <c r="BT442" i="1" s="1"/>
  <c r="BU442" i="1" s="1"/>
  <c r="BV442" i="1" s="1"/>
  <c r="BW442" i="1" s="1"/>
  <c r="BX442" i="1" s="1"/>
  <c r="BY442" i="1" s="1"/>
  <c r="BZ442" i="1" s="1"/>
  <c r="CA442" i="1" s="1"/>
  <c r="CB442" i="1" s="1"/>
  <c r="CC442" i="1" s="1"/>
  <c r="CD442" i="1" s="1"/>
  <c r="CE442" i="1" s="1"/>
  <c r="CF442" i="1" s="1"/>
  <c r="CG442" i="1" s="1"/>
  <c r="CH442" i="1" s="1"/>
  <c r="CI442" i="1" s="1"/>
  <c r="CJ442" i="1" s="1"/>
  <c r="CK442" i="1" s="1"/>
  <c r="CL442" i="1" s="1"/>
  <c r="CM442" i="1" s="1"/>
  <c r="CN442" i="1" s="1"/>
  <c r="CO442" i="1" s="1"/>
  <c r="CP442" i="1" s="1"/>
  <c r="CQ442" i="1" s="1"/>
  <c r="CR442" i="1" s="1"/>
  <c r="CS442" i="1" s="1"/>
  <c r="CT442" i="1" s="1"/>
  <c r="CU442" i="1" s="1"/>
  <c r="CV442" i="1" s="1"/>
  <c r="CW442" i="1" s="1"/>
  <c r="CX442" i="1" s="1"/>
  <c r="CY442" i="1" s="1"/>
  <c r="CZ442" i="1" s="1"/>
  <c r="W107" i="1"/>
  <c r="BP107" i="1"/>
  <c r="AA107" i="1"/>
  <c r="AB107" i="1" s="1"/>
  <c r="AA300" i="1"/>
  <c r="AB300" i="1" s="1"/>
  <c r="W300" i="1"/>
  <c r="BP300" i="1"/>
  <c r="BQ155" i="1"/>
  <c r="BR155" i="1" s="1"/>
  <c r="BS155" i="1" s="1"/>
  <c r="BT155" i="1" s="1"/>
  <c r="BU155" i="1" s="1"/>
  <c r="BV155" i="1" s="1"/>
  <c r="BW155" i="1" s="1"/>
  <c r="BX155" i="1" s="1"/>
  <c r="BY155" i="1" s="1"/>
  <c r="BZ155" i="1" s="1"/>
  <c r="CA155" i="1" s="1"/>
  <c r="CB155" i="1" s="1"/>
  <c r="CC155" i="1" s="1"/>
  <c r="CD155" i="1" s="1"/>
  <c r="CE155" i="1" s="1"/>
  <c r="CF155" i="1" s="1"/>
  <c r="CG155" i="1" s="1"/>
  <c r="CH155" i="1" s="1"/>
  <c r="CI155" i="1" s="1"/>
  <c r="CJ155" i="1" s="1"/>
  <c r="CK155" i="1" s="1"/>
  <c r="CL155" i="1" s="1"/>
  <c r="CM155" i="1" s="1"/>
  <c r="CN155" i="1" s="1"/>
  <c r="CO155" i="1" s="1"/>
  <c r="CP155" i="1" s="1"/>
  <c r="CQ155" i="1" s="1"/>
  <c r="CR155" i="1" s="1"/>
  <c r="CS155" i="1" s="1"/>
  <c r="CT155" i="1" s="1"/>
  <c r="CU155" i="1" s="1"/>
  <c r="CV155" i="1" s="1"/>
  <c r="CW155" i="1" s="1"/>
  <c r="CX155" i="1" s="1"/>
  <c r="CY155" i="1" s="1"/>
  <c r="CZ155" i="1" s="1"/>
  <c r="W76" i="1"/>
  <c r="BP76" i="1"/>
  <c r="AA76" i="1"/>
  <c r="AB76" i="1" s="1"/>
  <c r="BQ25" i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CN25" i="1" s="1"/>
  <c r="CO25" i="1" s="1"/>
  <c r="CP25" i="1" s="1"/>
  <c r="CQ25" i="1" s="1"/>
  <c r="CR25" i="1" s="1"/>
  <c r="CS25" i="1" s="1"/>
  <c r="CT25" i="1" s="1"/>
  <c r="CU25" i="1" s="1"/>
  <c r="CV25" i="1" s="1"/>
  <c r="CW25" i="1" s="1"/>
  <c r="CX25" i="1" s="1"/>
  <c r="CY25" i="1" s="1"/>
  <c r="CZ25" i="1" s="1"/>
  <c r="BP310" i="1"/>
  <c r="W310" i="1"/>
  <c r="AA310" i="1"/>
  <c r="AB310" i="1" s="1"/>
  <c r="W223" i="1"/>
  <c r="BP223" i="1"/>
  <c r="AA223" i="1"/>
  <c r="AB223" i="1" s="1"/>
  <c r="AA74" i="1"/>
  <c r="AB74" i="1" s="1"/>
  <c r="BP74" i="1"/>
  <c r="W74" i="1"/>
  <c r="BQ372" i="1"/>
  <c r="BR372" i="1" s="1"/>
  <c r="BS372" i="1" s="1"/>
  <c r="BT372" i="1" s="1"/>
  <c r="BU372" i="1" s="1"/>
  <c r="BV372" i="1" s="1"/>
  <c r="BW372" i="1" s="1"/>
  <c r="BX372" i="1" s="1"/>
  <c r="BY372" i="1" s="1"/>
  <c r="BZ372" i="1" s="1"/>
  <c r="CA372" i="1" s="1"/>
  <c r="CB372" i="1" s="1"/>
  <c r="CC372" i="1" s="1"/>
  <c r="CD372" i="1" s="1"/>
  <c r="CE372" i="1" s="1"/>
  <c r="CF372" i="1" s="1"/>
  <c r="CG372" i="1" s="1"/>
  <c r="CH372" i="1" s="1"/>
  <c r="CI372" i="1" s="1"/>
  <c r="CJ372" i="1" s="1"/>
  <c r="CK372" i="1" s="1"/>
  <c r="CL372" i="1" s="1"/>
  <c r="CM372" i="1" s="1"/>
  <c r="CN372" i="1" s="1"/>
  <c r="CO372" i="1" s="1"/>
  <c r="CP372" i="1" s="1"/>
  <c r="CQ372" i="1" s="1"/>
  <c r="CR372" i="1" s="1"/>
  <c r="CS372" i="1" s="1"/>
  <c r="CT372" i="1" s="1"/>
  <c r="CU372" i="1" s="1"/>
  <c r="CV372" i="1" s="1"/>
  <c r="CW372" i="1" s="1"/>
  <c r="CX372" i="1" s="1"/>
  <c r="CY372" i="1" s="1"/>
  <c r="CZ372" i="1" s="1"/>
  <c r="BQ386" i="1"/>
  <c r="BR386" i="1" s="1"/>
  <c r="BS386" i="1" s="1"/>
  <c r="BT386" i="1" s="1"/>
  <c r="BU386" i="1" s="1"/>
  <c r="BV386" i="1" s="1"/>
  <c r="BW386" i="1" s="1"/>
  <c r="BX386" i="1" s="1"/>
  <c r="BY386" i="1" s="1"/>
  <c r="BZ386" i="1" s="1"/>
  <c r="CA386" i="1" s="1"/>
  <c r="CB386" i="1" s="1"/>
  <c r="CC386" i="1" s="1"/>
  <c r="CD386" i="1" s="1"/>
  <c r="CE386" i="1" s="1"/>
  <c r="CF386" i="1" s="1"/>
  <c r="CG386" i="1" s="1"/>
  <c r="CH386" i="1" s="1"/>
  <c r="CI386" i="1" s="1"/>
  <c r="CJ386" i="1" s="1"/>
  <c r="CK386" i="1" s="1"/>
  <c r="CL386" i="1" s="1"/>
  <c r="CM386" i="1" s="1"/>
  <c r="CN386" i="1" s="1"/>
  <c r="CO386" i="1" s="1"/>
  <c r="CP386" i="1" s="1"/>
  <c r="CQ386" i="1" s="1"/>
  <c r="CR386" i="1" s="1"/>
  <c r="CS386" i="1" s="1"/>
  <c r="CT386" i="1" s="1"/>
  <c r="CU386" i="1" s="1"/>
  <c r="CV386" i="1" s="1"/>
  <c r="CW386" i="1" s="1"/>
  <c r="CX386" i="1" s="1"/>
  <c r="CY386" i="1" s="1"/>
  <c r="CZ386" i="1" s="1"/>
  <c r="X386" i="1" a="1"/>
  <c r="X386" i="1" s="1"/>
  <c r="AC386" i="1" s="1"/>
  <c r="Y386" i="1" s="1"/>
  <c r="BQ60" i="1"/>
  <c r="BR60" i="1" s="1"/>
  <c r="BS60" i="1" s="1"/>
  <c r="BT60" i="1" s="1"/>
  <c r="BU60" i="1" s="1"/>
  <c r="BV60" i="1" s="1"/>
  <c r="BW60" i="1" s="1"/>
  <c r="BX60" i="1" s="1"/>
  <c r="BY60" i="1" s="1"/>
  <c r="BZ60" i="1" s="1"/>
  <c r="CA60" i="1" s="1"/>
  <c r="CB60" i="1" s="1"/>
  <c r="CC60" i="1" s="1"/>
  <c r="CD60" i="1" s="1"/>
  <c r="CE60" i="1" s="1"/>
  <c r="CF60" i="1" s="1"/>
  <c r="CG60" i="1" s="1"/>
  <c r="CH60" i="1" s="1"/>
  <c r="CI60" i="1" s="1"/>
  <c r="CJ60" i="1" s="1"/>
  <c r="CK60" i="1" s="1"/>
  <c r="CL60" i="1" s="1"/>
  <c r="CM60" i="1" s="1"/>
  <c r="CN60" i="1" s="1"/>
  <c r="CO60" i="1" s="1"/>
  <c r="CP60" i="1" s="1"/>
  <c r="CQ60" i="1" s="1"/>
  <c r="CR60" i="1" s="1"/>
  <c r="CS60" i="1" s="1"/>
  <c r="CT60" i="1" s="1"/>
  <c r="CU60" i="1" s="1"/>
  <c r="CV60" i="1" s="1"/>
  <c r="CW60" i="1" s="1"/>
  <c r="CX60" i="1" s="1"/>
  <c r="CY60" i="1" s="1"/>
  <c r="CZ60" i="1" s="1"/>
  <c r="BQ444" i="1"/>
  <c r="BR444" i="1" s="1"/>
  <c r="BS444" i="1" s="1"/>
  <c r="BT444" i="1" s="1"/>
  <c r="BU444" i="1" s="1"/>
  <c r="BV444" i="1" s="1"/>
  <c r="BW444" i="1" s="1"/>
  <c r="BX444" i="1" s="1"/>
  <c r="BY444" i="1" s="1"/>
  <c r="BZ444" i="1" s="1"/>
  <c r="CA444" i="1" s="1"/>
  <c r="CB444" i="1" s="1"/>
  <c r="CC444" i="1" s="1"/>
  <c r="CD444" i="1" s="1"/>
  <c r="CE444" i="1" s="1"/>
  <c r="CF444" i="1" s="1"/>
  <c r="CG444" i="1" s="1"/>
  <c r="CH444" i="1" s="1"/>
  <c r="CI444" i="1" s="1"/>
  <c r="CJ444" i="1" s="1"/>
  <c r="CK444" i="1" s="1"/>
  <c r="CL444" i="1" s="1"/>
  <c r="CM444" i="1" s="1"/>
  <c r="CN444" i="1" s="1"/>
  <c r="CO444" i="1" s="1"/>
  <c r="CP444" i="1" s="1"/>
  <c r="CQ444" i="1" s="1"/>
  <c r="CR444" i="1" s="1"/>
  <c r="CS444" i="1" s="1"/>
  <c r="CT444" i="1" s="1"/>
  <c r="CU444" i="1" s="1"/>
  <c r="CV444" i="1" s="1"/>
  <c r="CW444" i="1" s="1"/>
  <c r="CX444" i="1" s="1"/>
  <c r="CY444" i="1" s="1"/>
  <c r="CZ444" i="1" s="1"/>
  <c r="BP142" i="1"/>
  <c r="W142" i="1"/>
  <c r="AA142" i="1"/>
  <c r="AB142" i="1" s="1"/>
  <c r="BQ95" i="1"/>
  <c r="BR95" i="1" s="1"/>
  <c r="BS95" i="1" s="1"/>
  <c r="BT95" i="1" s="1"/>
  <c r="BU95" i="1" s="1"/>
  <c r="BV95" i="1" s="1"/>
  <c r="BW95" i="1" s="1"/>
  <c r="BX95" i="1" s="1"/>
  <c r="BY95" i="1" s="1"/>
  <c r="BZ95" i="1" s="1"/>
  <c r="CA95" i="1" s="1"/>
  <c r="CB95" i="1" s="1"/>
  <c r="CC95" i="1" s="1"/>
  <c r="CD95" i="1" s="1"/>
  <c r="CE95" i="1" s="1"/>
  <c r="CF95" i="1" s="1"/>
  <c r="CG95" i="1" s="1"/>
  <c r="CH95" i="1" s="1"/>
  <c r="CI95" i="1" s="1"/>
  <c r="CJ95" i="1" s="1"/>
  <c r="CK95" i="1" s="1"/>
  <c r="CL95" i="1" s="1"/>
  <c r="CM95" i="1" s="1"/>
  <c r="CN95" i="1" s="1"/>
  <c r="CO95" i="1" s="1"/>
  <c r="CP95" i="1" s="1"/>
  <c r="CQ95" i="1" s="1"/>
  <c r="CR95" i="1" s="1"/>
  <c r="CS95" i="1" s="1"/>
  <c r="CT95" i="1" s="1"/>
  <c r="CU95" i="1" s="1"/>
  <c r="CV95" i="1" s="1"/>
  <c r="CW95" i="1" s="1"/>
  <c r="CX95" i="1" s="1"/>
  <c r="CY95" i="1" s="1"/>
  <c r="CZ95" i="1" s="1"/>
  <c r="BQ39" i="1"/>
  <c r="BR39" i="1" s="1"/>
  <c r="BS39" i="1" s="1"/>
  <c r="BT39" i="1" s="1"/>
  <c r="BU39" i="1" s="1"/>
  <c r="BV39" i="1" s="1"/>
  <c r="BW39" i="1" s="1"/>
  <c r="BX39" i="1" s="1"/>
  <c r="BY39" i="1" s="1"/>
  <c r="BZ39" i="1" s="1"/>
  <c r="CA39" i="1" s="1"/>
  <c r="CB39" i="1" s="1"/>
  <c r="CC39" i="1" s="1"/>
  <c r="CD39" i="1" s="1"/>
  <c r="CE39" i="1" s="1"/>
  <c r="CF39" i="1" s="1"/>
  <c r="CG39" i="1" s="1"/>
  <c r="CH39" i="1" s="1"/>
  <c r="CI39" i="1" s="1"/>
  <c r="CJ39" i="1" s="1"/>
  <c r="CK39" i="1" s="1"/>
  <c r="CL39" i="1" s="1"/>
  <c r="CM39" i="1" s="1"/>
  <c r="CN39" i="1" s="1"/>
  <c r="CO39" i="1" s="1"/>
  <c r="CP39" i="1" s="1"/>
  <c r="CQ39" i="1" s="1"/>
  <c r="CR39" i="1" s="1"/>
  <c r="CS39" i="1" s="1"/>
  <c r="CT39" i="1" s="1"/>
  <c r="CU39" i="1" s="1"/>
  <c r="CV39" i="1" s="1"/>
  <c r="CW39" i="1" s="1"/>
  <c r="CX39" i="1" s="1"/>
  <c r="CY39" i="1" s="1"/>
  <c r="CZ39" i="1" s="1"/>
  <c r="AA77" i="1"/>
  <c r="AB77" i="1" s="1"/>
  <c r="W77" i="1"/>
  <c r="BP77" i="1"/>
  <c r="BQ120" i="1"/>
  <c r="BR120" i="1" s="1"/>
  <c r="BS120" i="1" s="1"/>
  <c r="BT120" i="1" s="1"/>
  <c r="BU120" i="1" s="1"/>
  <c r="BV120" i="1" s="1"/>
  <c r="BW120" i="1" s="1"/>
  <c r="BX120" i="1" s="1"/>
  <c r="BY120" i="1" s="1"/>
  <c r="BZ120" i="1" s="1"/>
  <c r="CA120" i="1" s="1"/>
  <c r="CB120" i="1" s="1"/>
  <c r="CC120" i="1" s="1"/>
  <c r="CD120" i="1" s="1"/>
  <c r="CE120" i="1" s="1"/>
  <c r="CF120" i="1" s="1"/>
  <c r="CG120" i="1" s="1"/>
  <c r="CH120" i="1" s="1"/>
  <c r="CI120" i="1" s="1"/>
  <c r="CJ120" i="1" s="1"/>
  <c r="CK120" i="1" s="1"/>
  <c r="CL120" i="1" s="1"/>
  <c r="CM120" i="1" s="1"/>
  <c r="CN120" i="1" s="1"/>
  <c r="CO120" i="1" s="1"/>
  <c r="CP120" i="1" s="1"/>
  <c r="CQ120" i="1" s="1"/>
  <c r="CR120" i="1" s="1"/>
  <c r="CS120" i="1" s="1"/>
  <c r="CT120" i="1" s="1"/>
  <c r="CU120" i="1" s="1"/>
  <c r="CV120" i="1" s="1"/>
  <c r="CW120" i="1" s="1"/>
  <c r="CX120" i="1" s="1"/>
  <c r="CY120" i="1" s="1"/>
  <c r="CZ120" i="1" s="1"/>
  <c r="BQ370" i="1"/>
  <c r="BR370" i="1" s="1"/>
  <c r="BS370" i="1" s="1"/>
  <c r="BT370" i="1" s="1"/>
  <c r="BU370" i="1" s="1"/>
  <c r="BV370" i="1" s="1"/>
  <c r="BW370" i="1" s="1"/>
  <c r="BX370" i="1" s="1"/>
  <c r="BY370" i="1" s="1"/>
  <c r="BZ370" i="1" s="1"/>
  <c r="CA370" i="1" s="1"/>
  <c r="CB370" i="1" s="1"/>
  <c r="CC370" i="1" s="1"/>
  <c r="CD370" i="1" s="1"/>
  <c r="CE370" i="1" s="1"/>
  <c r="CF370" i="1" s="1"/>
  <c r="CG370" i="1" s="1"/>
  <c r="CH370" i="1" s="1"/>
  <c r="CI370" i="1" s="1"/>
  <c r="CJ370" i="1" s="1"/>
  <c r="CK370" i="1" s="1"/>
  <c r="CL370" i="1" s="1"/>
  <c r="CM370" i="1" s="1"/>
  <c r="CN370" i="1" s="1"/>
  <c r="CO370" i="1" s="1"/>
  <c r="CP370" i="1" s="1"/>
  <c r="CQ370" i="1" s="1"/>
  <c r="CR370" i="1" s="1"/>
  <c r="CS370" i="1" s="1"/>
  <c r="CT370" i="1" s="1"/>
  <c r="CU370" i="1" s="1"/>
  <c r="CV370" i="1" s="1"/>
  <c r="CW370" i="1" s="1"/>
  <c r="CX370" i="1" s="1"/>
  <c r="CY370" i="1" s="1"/>
  <c r="CZ370" i="1" s="1"/>
  <c r="W19" i="1"/>
  <c r="BP19" i="1"/>
  <c r="AA19" i="1"/>
  <c r="AB19" i="1" s="1"/>
  <c r="BP334" i="1"/>
  <c r="AA334" i="1"/>
  <c r="AB334" i="1" s="1"/>
  <c r="W334" i="1"/>
  <c r="BQ163" i="1"/>
  <c r="BR163" i="1" s="1"/>
  <c r="BS163" i="1" s="1"/>
  <c r="BT163" i="1" s="1"/>
  <c r="BU163" i="1" s="1"/>
  <c r="BV163" i="1" s="1"/>
  <c r="BW163" i="1" s="1"/>
  <c r="BX163" i="1" s="1"/>
  <c r="BY163" i="1" s="1"/>
  <c r="BZ163" i="1" s="1"/>
  <c r="CA163" i="1" s="1"/>
  <c r="CB163" i="1" s="1"/>
  <c r="CC163" i="1" s="1"/>
  <c r="CD163" i="1" s="1"/>
  <c r="CE163" i="1" s="1"/>
  <c r="CF163" i="1" s="1"/>
  <c r="CG163" i="1" s="1"/>
  <c r="CH163" i="1" s="1"/>
  <c r="CI163" i="1" s="1"/>
  <c r="CJ163" i="1" s="1"/>
  <c r="CK163" i="1" s="1"/>
  <c r="CL163" i="1" s="1"/>
  <c r="CM163" i="1" s="1"/>
  <c r="CN163" i="1" s="1"/>
  <c r="CO163" i="1" s="1"/>
  <c r="CP163" i="1" s="1"/>
  <c r="CQ163" i="1" s="1"/>
  <c r="CR163" i="1" s="1"/>
  <c r="CS163" i="1" s="1"/>
  <c r="CT163" i="1" s="1"/>
  <c r="CU163" i="1" s="1"/>
  <c r="CV163" i="1" s="1"/>
  <c r="CW163" i="1" s="1"/>
  <c r="CX163" i="1" s="1"/>
  <c r="CY163" i="1" s="1"/>
  <c r="CZ163" i="1" s="1"/>
  <c r="BP216" i="1"/>
  <c r="W216" i="1"/>
  <c r="AA216" i="1"/>
  <c r="AB216" i="1" s="1"/>
  <c r="BQ17" i="1"/>
  <c r="BR17" i="1" s="1"/>
  <c r="BS17" i="1" s="1"/>
  <c r="BT17" i="1" s="1"/>
  <c r="BU17" i="1" s="1"/>
  <c r="BV17" i="1" s="1"/>
  <c r="BW17" i="1" s="1"/>
  <c r="BX17" i="1" s="1"/>
  <c r="BY17" i="1" s="1"/>
  <c r="BZ17" i="1" s="1"/>
  <c r="CA17" i="1" s="1"/>
  <c r="CB17" i="1" s="1"/>
  <c r="CC17" i="1" s="1"/>
  <c r="CD17" i="1" s="1"/>
  <c r="CE17" i="1" s="1"/>
  <c r="CF17" i="1" s="1"/>
  <c r="CG17" i="1" s="1"/>
  <c r="CH17" i="1" s="1"/>
  <c r="CI17" i="1" s="1"/>
  <c r="CJ17" i="1" s="1"/>
  <c r="CK17" i="1" s="1"/>
  <c r="CL17" i="1" s="1"/>
  <c r="CM17" i="1" s="1"/>
  <c r="CN17" i="1" s="1"/>
  <c r="CO17" i="1" s="1"/>
  <c r="CP17" i="1" s="1"/>
  <c r="CQ17" i="1" s="1"/>
  <c r="CR17" i="1" s="1"/>
  <c r="CS17" i="1" s="1"/>
  <c r="CT17" i="1" s="1"/>
  <c r="CU17" i="1" s="1"/>
  <c r="CV17" i="1" s="1"/>
  <c r="CW17" i="1" s="1"/>
  <c r="CX17" i="1" s="1"/>
  <c r="CY17" i="1" s="1"/>
  <c r="CZ17" i="1" s="1"/>
  <c r="X17" i="1" a="1"/>
  <c r="X17" i="1" s="1"/>
  <c r="AC17" i="1" s="1"/>
  <c r="Y17" i="1" s="1"/>
  <c r="AA305" i="1"/>
  <c r="AB305" i="1" s="1"/>
  <c r="BP305" i="1"/>
  <c r="W305" i="1"/>
  <c r="BQ388" i="1"/>
  <c r="BR388" i="1" s="1"/>
  <c r="BS388" i="1" s="1"/>
  <c r="BT388" i="1" s="1"/>
  <c r="BU388" i="1" s="1"/>
  <c r="BV388" i="1" s="1"/>
  <c r="BW388" i="1" s="1"/>
  <c r="BX388" i="1" s="1"/>
  <c r="BY388" i="1" s="1"/>
  <c r="BZ388" i="1" s="1"/>
  <c r="CA388" i="1" s="1"/>
  <c r="CB388" i="1" s="1"/>
  <c r="CC388" i="1" s="1"/>
  <c r="CD388" i="1" s="1"/>
  <c r="CE388" i="1" s="1"/>
  <c r="CF388" i="1" s="1"/>
  <c r="CG388" i="1" s="1"/>
  <c r="CH388" i="1" s="1"/>
  <c r="CI388" i="1" s="1"/>
  <c r="CJ388" i="1" s="1"/>
  <c r="CK388" i="1" s="1"/>
  <c r="CL388" i="1" s="1"/>
  <c r="CM388" i="1" s="1"/>
  <c r="CN388" i="1" s="1"/>
  <c r="CO388" i="1" s="1"/>
  <c r="CP388" i="1" s="1"/>
  <c r="CQ388" i="1" s="1"/>
  <c r="CR388" i="1" s="1"/>
  <c r="CS388" i="1" s="1"/>
  <c r="CT388" i="1" s="1"/>
  <c r="CU388" i="1" s="1"/>
  <c r="CV388" i="1" s="1"/>
  <c r="CW388" i="1" s="1"/>
  <c r="CX388" i="1" s="1"/>
  <c r="CY388" i="1" s="1"/>
  <c r="CZ388" i="1" s="1"/>
  <c r="BQ453" i="1"/>
  <c r="BR453" i="1" s="1"/>
  <c r="BS453" i="1" s="1"/>
  <c r="BT453" i="1" s="1"/>
  <c r="BU453" i="1" s="1"/>
  <c r="BV453" i="1" s="1"/>
  <c r="BW453" i="1" s="1"/>
  <c r="BX453" i="1" s="1"/>
  <c r="BY453" i="1" s="1"/>
  <c r="BZ453" i="1" s="1"/>
  <c r="CA453" i="1" s="1"/>
  <c r="CB453" i="1" s="1"/>
  <c r="CC453" i="1" s="1"/>
  <c r="CD453" i="1" s="1"/>
  <c r="CE453" i="1" s="1"/>
  <c r="CF453" i="1" s="1"/>
  <c r="CG453" i="1" s="1"/>
  <c r="CH453" i="1" s="1"/>
  <c r="CI453" i="1" s="1"/>
  <c r="CJ453" i="1" s="1"/>
  <c r="CK453" i="1" s="1"/>
  <c r="CL453" i="1" s="1"/>
  <c r="CM453" i="1" s="1"/>
  <c r="CN453" i="1" s="1"/>
  <c r="CO453" i="1" s="1"/>
  <c r="CP453" i="1" s="1"/>
  <c r="CQ453" i="1" s="1"/>
  <c r="CR453" i="1" s="1"/>
  <c r="CS453" i="1" s="1"/>
  <c r="CT453" i="1" s="1"/>
  <c r="CU453" i="1" s="1"/>
  <c r="CV453" i="1" s="1"/>
  <c r="CW453" i="1" s="1"/>
  <c r="CX453" i="1" s="1"/>
  <c r="CY453" i="1" s="1"/>
  <c r="CZ453" i="1" s="1"/>
  <c r="BP308" i="1"/>
  <c r="W308" i="1"/>
  <c r="AA308" i="1"/>
  <c r="AB308" i="1" s="1"/>
  <c r="W323" i="1"/>
  <c r="BP323" i="1"/>
  <c r="AA323" i="1"/>
  <c r="AB323" i="1" s="1"/>
  <c r="BP165" i="1"/>
  <c r="AA165" i="1"/>
  <c r="AB165" i="1" s="1"/>
  <c r="W165" i="1"/>
  <c r="W148" i="1"/>
  <c r="AA148" i="1"/>
  <c r="AB148" i="1" s="1"/>
  <c r="BP148" i="1"/>
  <c r="BQ480" i="1"/>
  <c r="BR480" i="1" s="1"/>
  <c r="BS480" i="1" s="1"/>
  <c r="BT480" i="1" s="1"/>
  <c r="BU480" i="1" s="1"/>
  <c r="BV480" i="1" s="1"/>
  <c r="BW480" i="1" s="1"/>
  <c r="BX480" i="1" s="1"/>
  <c r="BY480" i="1" s="1"/>
  <c r="BZ480" i="1" s="1"/>
  <c r="CA480" i="1" s="1"/>
  <c r="CB480" i="1" s="1"/>
  <c r="CC480" i="1" s="1"/>
  <c r="CD480" i="1" s="1"/>
  <c r="CE480" i="1" s="1"/>
  <c r="CF480" i="1" s="1"/>
  <c r="CG480" i="1" s="1"/>
  <c r="CH480" i="1" s="1"/>
  <c r="CI480" i="1" s="1"/>
  <c r="CJ480" i="1" s="1"/>
  <c r="CK480" i="1" s="1"/>
  <c r="CL480" i="1" s="1"/>
  <c r="CM480" i="1" s="1"/>
  <c r="CN480" i="1" s="1"/>
  <c r="CO480" i="1" s="1"/>
  <c r="CP480" i="1" s="1"/>
  <c r="CQ480" i="1" s="1"/>
  <c r="CR480" i="1" s="1"/>
  <c r="CS480" i="1" s="1"/>
  <c r="CT480" i="1" s="1"/>
  <c r="CU480" i="1" s="1"/>
  <c r="CV480" i="1" s="1"/>
  <c r="CW480" i="1" s="1"/>
  <c r="CX480" i="1" s="1"/>
  <c r="CY480" i="1" s="1"/>
  <c r="CZ480" i="1" s="1"/>
  <c r="AA57" i="1"/>
  <c r="AB57" i="1" s="1"/>
  <c r="W57" i="1"/>
  <c r="BP57" i="1"/>
  <c r="W337" i="1"/>
  <c r="BP337" i="1"/>
  <c r="AA337" i="1"/>
  <c r="AB337" i="1" s="1"/>
  <c r="BQ232" i="1"/>
  <c r="BR232" i="1" s="1"/>
  <c r="BS232" i="1" s="1"/>
  <c r="BT232" i="1" s="1"/>
  <c r="BU232" i="1" s="1"/>
  <c r="BV232" i="1" s="1"/>
  <c r="BW232" i="1" s="1"/>
  <c r="BX232" i="1" s="1"/>
  <c r="BY232" i="1" s="1"/>
  <c r="BZ232" i="1" s="1"/>
  <c r="CA232" i="1" s="1"/>
  <c r="CB232" i="1" s="1"/>
  <c r="CC232" i="1" s="1"/>
  <c r="CD232" i="1" s="1"/>
  <c r="CE232" i="1" s="1"/>
  <c r="CF232" i="1" s="1"/>
  <c r="CG232" i="1" s="1"/>
  <c r="CH232" i="1" s="1"/>
  <c r="CI232" i="1" s="1"/>
  <c r="CJ232" i="1" s="1"/>
  <c r="CK232" i="1" s="1"/>
  <c r="CL232" i="1" s="1"/>
  <c r="CM232" i="1" s="1"/>
  <c r="CN232" i="1" s="1"/>
  <c r="CO232" i="1" s="1"/>
  <c r="CP232" i="1" s="1"/>
  <c r="CQ232" i="1" s="1"/>
  <c r="CR232" i="1" s="1"/>
  <c r="CS232" i="1" s="1"/>
  <c r="CT232" i="1" s="1"/>
  <c r="CU232" i="1" s="1"/>
  <c r="CV232" i="1" s="1"/>
  <c r="CW232" i="1" s="1"/>
  <c r="CX232" i="1" s="1"/>
  <c r="CY232" i="1" s="1"/>
  <c r="CZ232" i="1" s="1"/>
  <c r="BQ178" i="1"/>
  <c r="BR178" i="1" s="1"/>
  <c r="BS178" i="1" s="1"/>
  <c r="BT178" i="1" s="1"/>
  <c r="BU178" i="1" s="1"/>
  <c r="BV178" i="1" s="1"/>
  <c r="BW178" i="1" s="1"/>
  <c r="BX178" i="1" s="1"/>
  <c r="BY178" i="1" s="1"/>
  <c r="BZ178" i="1" s="1"/>
  <c r="CA178" i="1" s="1"/>
  <c r="CB178" i="1" s="1"/>
  <c r="CC178" i="1" s="1"/>
  <c r="CD178" i="1" s="1"/>
  <c r="CE178" i="1" s="1"/>
  <c r="CF178" i="1" s="1"/>
  <c r="CG178" i="1" s="1"/>
  <c r="CH178" i="1" s="1"/>
  <c r="CI178" i="1" s="1"/>
  <c r="CJ178" i="1" s="1"/>
  <c r="CK178" i="1" s="1"/>
  <c r="CL178" i="1" s="1"/>
  <c r="CM178" i="1" s="1"/>
  <c r="CN178" i="1" s="1"/>
  <c r="CO178" i="1" s="1"/>
  <c r="CP178" i="1" s="1"/>
  <c r="CQ178" i="1" s="1"/>
  <c r="CR178" i="1" s="1"/>
  <c r="CS178" i="1" s="1"/>
  <c r="CT178" i="1" s="1"/>
  <c r="CU178" i="1" s="1"/>
  <c r="CV178" i="1" s="1"/>
  <c r="CW178" i="1" s="1"/>
  <c r="CX178" i="1" s="1"/>
  <c r="CY178" i="1" s="1"/>
  <c r="CZ178" i="1" s="1"/>
  <c r="AA52" i="1"/>
  <c r="AB52" i="1" s="1"/>
  <c r="BP52" i="1"/>
  <c r="W52" i="1"/>
  <c r="BQ66" i="1"/>
  <c r="BR66" i="1" s="1"/>
  <c r="BS66" i="1" s="1"/>
  <c r="BT66" i="1" s="1"/>
  <c r="BU66" i="1" s="1"/>
  <c r="BV66" i="1" s="1"/>
  <c r="BW66" i="1" s="1"/>
  <c r="BX66" i="1" s="1"/>
  <c r="BY66" i="1" s="1"/>
  <c r="BZ66" i="1" s="1"/>
  <c r="CA66" i="1" s="1"/>
  <c r="CB66" i="1" s="1"/>
  <c r="CC66" i="1" s="1"/>
  <c r="CD66" i="1" s="1"/>
  <c r="CE66" i="1" s="1"/>
  <c r="CF66" i="1" s="1"/>
  <c r="CG66" i="1" s="1"/>
  <c r="CH66" i="1" s="1"/>
  <c r="CI66" i="1" s="1"/>
  <c r="CJ66" i="1" s="1"/>
  <c r="CK66" i="1" s="1"/>
  <c r="CL66" i="1" s="1"/>
  <c r="CM66" i="1" s="1"/>
  <c r="CN66" i="1" s="1"/>
  <c r="CO66" i="1" s="1"/>
  <c r="CP66" i="1" s="1"/>
  <c r="CQ66" i="1" s="1"/>
  <c r="CR66" i="1" s="1"/>
  <c r="CS66" i="1" s="1"/>
  <c r="CT66" i="1" s="1"/>
  <c r="CU66" i="1" s="1"/>
  <c r="CV66" i="1" s="1"/>
  <c r="CW66" i="1" s="1"/>
  <c r="CX66" i="1" s="1"/>
  <c r="CY66" i="1" s="1"/>
  <c r="CZ66" i="1" s="1"/>
  <c r="BQ172" i="1"/>
  <c r="BR172" i="1" s="1"/>
  <c r="BS172" i="1" s="1"/>
  <c r="BT172" i="1" s="1"/>
  <c r="BU172" i="1" s="1"/>
  <c r="BV172" i="1" s="1"/>
  <c r="BW172" i="1" s="1"/>
  <c r="BX172" i="1" s="1"/>
  <c r="BY172" i="1" s="1"/>
  <c r="BZ172" i="1" s="1"/>
  <c r="CA172" i="1" s="1"/>
  <c r="CB172" i="1" s="1"/>
  <c r="CC172" i="1" s="1"/>
  <c r="CD172" i="1" s="1"/>
  <c r="CE172" i="1" s="1"/>
  <c r="CF172" i="1" s="1"/>
  <c r="CG172" i="1" s="1"/>
  <c r="CH172" i="1" s="1"/>
  <c r="CI172" i="1" s="1"/>
  <c r="CJ172" i="1" s="1"/>
  <c r="CK172" i="1" s="1"/>
  <c r="CL172" i="1" s="1"/>
  <c r="CM172" i="1" s="1"/>
  <c r="CN172" i="1" s="1"/>
  <c r="CO172" i="1" s="1"/>
  <c r="CP172" i="1" s="1"/>
  <c r="CQ172" i="1" s="1"/>
  <c r="CR172" i="1" s="1"/>
  <c r="CS172" i="1" s="1"/>
  <c r="CT172" i="1" s="1"/>
  <c r="CU172" i="1" s="1"/>
  <c r="CV172" i="1" s="1"/>
  <c r="CW172" i="1" s="1"/>
  <c r="CX172" i="1" s="1"/>
  <c r="CY172" i="1" s="1"/>
  <c r="CZ172" i="1" s="1"/>
  <c r="BQ326" i="1"/>
  <c r="BR326" i="1" s="1"/>
  <c r="BS326" i="1" s="1"/>
  <c r="BT326" i="1" s="1"/>
  <c r="BU326" i="1" s="1"/>
  <c r="BV326" i="1" s="1"/>
  <c r="BW326" i="1" s="1"/>
  <c r="BX326" i="1" s="1"/>
  <c r="BY326" i="1" s="1"/>
  <c r="BZ326" i="1" s="1"/>
  <c r="CA326" i="1" s="1"/>
  <c r="CB326" i="1" s="1"/>
  <c r="CC326" i="1" s="1"/>
  <c r="CD326" i="1" s="1"/>
  <c r="CE326" i="1" s="1"/>
  <c r="CF326" i="1" s="1"/>
  <c r="CG326" i="1" s="1"/>
  <c r="CH326" i="1" s="1"/>
  <c r="CI326" i="1" s="1"/>
  <c r="CJ326" i="1" s="1"/>
  <c r="CK326" i="1" s="1"/>
  <c r="CL326" i="1" s="1"/>
  <c r="CM326" i="1" s="1"/>
  <c r="CN326" i="1" s="1"/>
  <c r="CO326" i="1" s="1"/>
  <c r="CP326" i="1" s="1"/>
  <c r="CQ326" i="1" s="1"/>
  <c r="CR326" i="1" s="1"/>
  <c r="CS326" i="1" s="1"/>
  <c r="CT326" i="1" s="1"/>
  <c r="CU326" i="1" s="1"/>
  <c r="CV326" i="1" s="1"/>
  <c r="CW326" i="1" s="1"/>
  <c r="CX326" i="1" s="1"/>
  <c r="CY326" i="1" s="1"/>
  <c r="CZ326" i="1" s="1"/>
  <c r="X326" i="1" a="1"/>
  <c r="X326" i="1" s="1"/>
  <c r="AC326" i="1" s="1"/>
  <c r="Y326" i="1" s="1"/>
  <c r="BQ456" i="1"/>
  <c r="BR456" i="1" s="1"/>
  <c r="BS456" i="1" s="1"/>
  <c r="BT456" i="1" s="1"/>
  <c r="BU456" i="1" s="1"/>
  <c r="BV456" i="1" s="1"/>
  <c r="BW456" i="1" s="1"/>
  <c r="BX456" i="1" s="1"/>
  <c r="BY456" i="1" s="1"/>
  <c r="BZ456" i="1" s="1"/>
  <c r="CA456" i="1" s="1"/>
  <c r="CB456" i="1" s="1"/>
  <c r="CC456" i="1" s="1"/>
  <c r="CD456" i="1" s="1"/>
  <c r="CE456" i="1" s="1"/>
  <c r="CF456" i="1" s="1"/>
  <c r="CG456" i="1" s="1"/>
  <c r="CH456" i="1" s="1"/>
  <c r="CI456" i="1" s="1"/>
  <c r="CJ456" i="1" s="1"/>
  <c r="CK456" i="1" s="1"/>
  <c r="CL456" i="1" s="1"/>
  <c r="CM456" i="1" s="1"/>
  <c r="CN456" i="1" s="1"/>
  <c r="CO456" i="1" s="1"/>
  <c r="CP456" i="1" s="1"/>
  <c r="CQ456" i="1" s="1"/>
  <c r="CR456" i="1" s="1"/>
  <c r="CS456" i="1" s="1"/>
  <c r="CT456" i="1" s="1"/>
  <c r="CU456" i="1" s="1"/>
  <c r="CV456" i="1" s="1"/>
  <c r="CW456" i="1" s="1"/>
  <c r="CX456" i="1" s="1"/>
  <c r="CY456" i="1" s="1"/>
  <c r="CZ456" i="1" s="1"/>
  <c r="BQ135" i="1"/>
  <c r="BR135" i="1" s="1"/>
  <c r="BS135" i="1" s="1"/>
  <c r="BT135" i="1" s="1"/>
  <c r="BU135" i="1" s="1"/>
  <c r="BV135" i="1" s="1"/>
  <c r="BW135" i="1" s="1"/>
  <c r="BX135" i="1" s="1"/>
  <c r="BY135" i="1" s="1"/>
  <c r="BZ135" i="1" s="1"/>
  <c r="CA135" i="1" s="1"/>
  <c r="CB135" i="1" s="1"/>
  <c r="CC135" i="1" s="1"/>
  <c r="CD135" i="1" s="1"/>
  <c r="CE135" i="1" s="1"/>
  <c r="CF135" i="1" s="1"/>
  <c r="CG135" i="1" s="1"/>
  <c r="CH135" i="1" s="1"/>
  <c r="CI135" i="1" s="1"/>
  <c r="CJ135" i="1" s="1"/>
  <c r="CK135" i="1" s="1"/>
  <c r="CL135" i="1" s="1"/>
  <c r="CM135" i="1" s="1"/>
  <c r="CN135" i="1" s="1"/>
  <c r="CO135" i="1" s="1"/>
  <c r="CP135" i="1" s="1"/>
  <c r="CQ135" i="1" s="1"/>
  <c r="CR135" i="1" s="1"/>
  <c r="CS135" i="1" s="1"/>
  <c r="CT135" i="1" s="1"/>
  <c r="CU135" i="1" s="1"/>
  <c r="CV135" i="1" s="1"/>
  <c r="CW135" i="1" s="1"/>
  <c r="CX135" i="1" s="1"/>
  <c r="CY135" i="1" s="1"/>
  <c r="CZ135" i="1" s="1"/>
  <c r="BP263" i="1"/>
  <c r="W263" i="1"/>
  <c r="AA263" i="1"/>
  <c r="AB263" i="1" s="1"/>
  <c r="W132" i="1"/>
  <c r="BP132" i="1"/>
  <c r="AA132" i="1"/>
  <c r="AB132" i="1" s="1"/>
  <c r="BQ248" i="1"/>
  <c r="BR248" i="1" s="1"/>
  <c r="BS248" i="1" s="1"/>
  <c r="BT248" i="1" s="1"/>
  <c r="BU248" i="1" s="1"/>
  <c r="BV248" i="1" s="1"/>
  <c r="BW248" i="1" s="1"/>
  <c r="BX248" i="1" s="1"/>
  <c r="BY248" i="1" s="1"/>
  <c r="BZ248" i="1" s="1"/>
  <c r="CA248" i="1" s="1"/>
  <c r="CB248" i="1" s="1"/>
  <c r="CC248" i="1" s="1"/>
  <c r="CD248" i="1" s="1"/>
  <c r="CE248" i="1" s="1"/>
  <c r="CF248" i="1" s="1"/>
  <c r="CG248" i="1" s="1"/>
  <c r="CH248" i="1" s="1"/>
  <c r="CI248" i="1" s="1"/>
  <c r="CJ248" i="1" s="1"/>
  <c r="CK248" i="1" s="1"/>
  <c r="CL248" i="1" s="1"/>
  <c r="CM248" i="1" s="1"/>
  <c r="CN248" i="1" s="1"/>
  <c r="CO248" i="1" s="1"/>
  <c r="CP248" i="1" s="1"/>
  <c r="CQ248" i="1" s="1"/>
  <c r="CR248" i="1" s="1"/>
  <c r="CS248" i="1" s="1"/>
  <c r="CT248" i="1" s="1"/>
  <c r="CU248" i="1" s="1"/>
  <c r="CV248" i="1" s="1"/>
  <c r="CW248" i="1" s="1"/>
  <c r="CX248" i="1" s="1"/>
  <c r="CY248" i="1" s="1"/>
  <c r="CZ248" i="1" s="1"/>
  <c r="BQ177" i="1"/>
  <c r="BR177" i="1" s="1"/>
  <c r="BS177" i="1" s="1"/>
  <c r="BT177" i="1" s="1"/>
  <c r="BU177" i="1" s="1"/>
  <c r="BV177" i="1" s="1"/>
  <c r="BW177" i="1" s="1"/>
  <c r="BX177" i="1" s="1"/>
  <c r="BY177" i="1" s="1"/>
  <c r="BZ177" i="1" s="1"/>
  <c r="CA177" i="1" s="1"/>
  <c r="CB177" i="1" s="1"/>
  <c r="CC177" i="1" s="1"/>
  <c r="CD177" i="1" s="1"/>
  <c r="CE177" i="1" s="1"/>
  <c r="CF177" i="1" s="1"/>
  <c r="CG177" i="1" s="1"/>
  <c r="CH177" i="1" s="1"/>
  <c r="CI177" i="1" s="1"/>
  <c r="CJ177" i="1" s="1"/>
  <c r="CK177" i="1" s="1"/>
  <c r="CL177" i="1" s="1"/>
  <c r="CM177" i="1" s="1"/>
  <c r="CN177" i="1" s="1"/>
  <c r="CO177" i="1" s="1"/>
  <c r="CP177" i="1" s="1"/>
  <c r="CQ177" i="1" s="1"/>
  <c r="CR177" i="1" s="1"/>
  <c r="CS177" i="1" s="1"/>
  <c r="CT177" i="1" s="1"/>
  <c r="CU177" i="1" s="1"/>
  <c r="CV177" i="1" s="1"/>
  <c r="CW177" i="1" s="1"/>
  <c r="CX177" i="1" s="1"/>
  <c r="CY177" i="1" s="1"/>
  <c r="CZ177" i="1" s="1"/>
  <c r="AA16" i="1"/>
  <c r="AB16" i="1" s="1"/>
  <c r="W16" i="1"/>
  <c r="BP16" i="1"/>
  <c r="BQ224" i="1"/>
  <c r="BR224" i="1" s="1"/>
  <c r="BS224" i="1" s="1"/>
  <c r="BT224" i="1" s="1"/>
  <c r="BU224" i="1" s="1"/>
  <c r="BV224" i="1" s="1"/>
  <c r="BW224" i="1" s="1"/>
  <c r="BX224" i="1" s="1"/>
  <c r="BY224" i="1" s="1"/>
  <c r="BZ224" i="1" s="1"/>
  <c r="CA224" i="1" s="1"/>
  <c r="CB224" i="1" s="1"/>
  <c r="CC224" i="1" s="1"/>
  <c r="CD224" i="1" s="1"/>
  <c r="CE224" i="1" s="1"/>
  <c r="CF224" i="1" s="1"/>
  <c r="CG224" i="1" s="1"/>
  <c r="CH224" i="1" s="1"/>
  <c r="CI224" i="1" s="1"/>
  <c r="CJ224" i="1" s="1"/>
  <c r="CK224" i="1" s="1"/>
  <c r="CL224" i="1" s="1"/>
  <c r="CM224" i="1" s="1"/>
  <c r="CN224" i="1" s="1"/>
  <c r="CO224" i="1" s="1"/>
  <c r="CP224" i="1" s="1"/>
  <c r="CQ224" i="1" s="1"/>
  <c r="CR224" i="1" s="1"/>
  <c r="CS224" i="1" s="1"/>
  <c r="CT224" i="1" s="1"/>
  <c r="CU224" i="1" s="1"/>
  <c r="CV224" i="1" s="1"/>
  <c r="CW224" i="1" s="1"/>
  <c r="CX224" i="1" s="1"/>
  <c r="CY224" i="1" s="1"/>
  <c r="CZ224" i="1" s="1"/>
  <c r="X224" i="1" a="1"/>
  <c r="X224" i="1" s="1"/>
  <c r="AC224" i="1" s="1"/>
  <c r="Y224" i="1" s="1"/>
  <c r="BQ367" i="1"/>
  <c r="BR367" i="1" s="1"/>
  <c r="BS367" i="1" s="1"/>
  <c r="BT367" i="1" s="1"/>
  <c r="BU367" i="1" s="1"/>
  <c r="BV367" i="1" s="1"/>
  <c r="BW367" i="1" s="1"/>
  <c r="BX367" i="1" s="1"/>
  <c r="BY367" i="1" s="1"/>
  <c r="BZ367" i="1" s="1"/>
  <c r="CA367" i="1" s="1"/>
  <c r="CB367" i="1" s="1"/>
  <c r="CC367" i="1" s="1"/>
  <c r="CD367" i="1" s="1"/>
  <c r="CE367" i="1" s="1"/>
  <c r="CF367" i="1" s="1"/>
  <c r="CG367" i="1" s="1"/>
  <c r="CH367" i="1" s="1"/>
  <c r="CI367" i="1" s="1"/>
  <c r="CJ367" i="1" s="1"/>
  <c r="CK367" i="1" s="1"/>
  <c r="CL367" i="1" s="1"/>
  <c r="CM367" i="1" s="1"/>
  <c r="CN367" i="1" s="1"/>
  <c r="CO367" i="1" s="1"/>
  <c r="CP367" i="1" s="1"/>
  <c r="CQ367" i="1" s="1"/>
  <c r="CR367" i="1" s="1"/>
  <c r="CS367" i="1" s="1"/>
  <c r="CT367" i="1" s="1"/>
  <c r="CU367" i="1" s="1"/>
  <c r="CV367" i="1" s="1"/>
  <c r="CW367" i="1" s="1"/>
  <c r="CX367" i="1" s="1"/>
  <c r="CY367" i="1" s="1"/>
  <c r="CZ367" i="1" s="1"/>
  <c r="BQ433" i="1"/>
  <c r="BR433" i="1" s="1"/>
  <c r="BS433" i="1" s="1"/>
  <c r="BT433" i="1" s="1"/>
  <c r="BU433" i="1" s="1"/>
  <c r="BV433" i="1" s="1"/>
  <c r="BW433" i="1" s="1"/>
  <c r="BX433" i="1" s="1"/>
  <c r="BY433" i="1" s="1"/>
  <c r="BZ433" i="1" s="1"/>
  <c r="CA433" i="1" s="1"/>
  <c r="CB433" i="1" s="1"/>
  <c r="CC433" i="1" s="1"/>
  <c r="CD433" i="1" s="1"/>
  <c r="CE433" i="1" s="1"/>
  <c r="CF433" i="1" s="1"/>
  <c r="CG433" i="1" s="1"/>
  <c r="CH433" i="1" s="1"/>
  <c r="CI433" i="1" s="1"/>
  <c r="CJ433" i="1" s="1"/>
  <c r="CK433" i="1" s="1"/>
  <c r="CL433" i="1" s="1"/>
  <c r="CM433" i="1" s="1"/>
  <c r="CN433" i="1" s="1"/>
  <c r="CO433" i="1" s="1"/>
  <c r="CP433" i="1" s="1"/>
  <c r="CQ433" i="1" s="1"/>
  <c r="CR433" i="1" s="1"/>
  <c r="CS433" i="1" s="1"/>
  <c r="CT433" i="1" s="1"/>
  <c r="CU433" i="1" s="1"/>
  <c r="CV433" i="1" s="1"/>
  <c r="CW433" i="1" s="1"/>
  <c r="CX433" i="1" s="1"/>
  <c r="CY433" i="1" s="1"/>
  <c r="CZ433" i="1" s="1"/>
  <c r="AA136" i="1"/>
  <c r="AB136" i="1" s="1"/>
  <c r="BP136" i="1"/>
  <c r="W136" i="1"/>
  <c r="BP109" i="1"/>
  <c r="W109" i="1"/>
  <c r="AA109" i="1"/>
  <c r="AB109" i="1" s="1"/>
  <c r="BQ55" i="1"/>
  <c r="BR55" i="1" s="1"/>
  <c r="BS55" i="1" s="1"/>
  <c r="BT55" i="1" s="1"/>
  <c r="BU55" i="1" s="1"/>
  <c r="BV55" i="1" s="1"/>
  <c r="BW55" i="1" s="1"/>
  <c r="BX55" i="1" s="1"/>
  <c r="BY55" i="1" s="1"/>
  <c r="BZ55" i="1" s="1"/>
  <c r="CA55" i="1" s="1"/>
  <c r="CB55" i="1" s="1"/>
  <c r="CC55" i="1" s="1"/>
  <c r="CD55" i="1" s="1"/>
  <c r="CE55" i="1" s="1"/>
  <c r="CF55" i="1" s="1"/>
  <c r="CG55" i="1" s="1"/>
  <c r="CH55" i="1" s="1"/>
  <c r="CI55" i="1" s="1"/>
  <c r="CJ55" i="1" s="1"/>
  <c r="CK55" i="1" s="1"/>
  <c r="CL55" i="1" s="1"/>
  <c r="CM55" i="1" s="1"/>
  <c r="CN55" i="1" s="1"/>
  <c r="CO55" i="1" s="1"/>
  <c r="CP55" i="1" s="1"/>
  <c r="CQ55" i="1" s="1"/>
  <c r="CR55" i="1" s="1"/>
  <c r="CS55" i="1" s="1"/>
  <c r="CT55" i="1" s="1"/>
  <c r="CU55" i="1" s="1"/>
  <c r="CV55" i="1" s="1"/>
  <c r="CW55" i="1" s="1"/>
  <c r="CX55" i="1" s="1"/>
  <c r="CY55" i="1" s="1"/>
  <c r="CZ55" i="1" s="1"/>
  <c r="AA264" i="1"/>
  <c r="AB264" i="1" s="1"/>
  <c r="W264" i="1"/>
  <c r="BP264" i="1"/>
  <c r="BQ391" i="1"/>
  <c r="BR391" i="1" s="1"/>
  <c r="BS391" i="1" s="1"/>
  <c r="BT391" i="1" s="1"/>
  <c r="BU391" i="1" s="1"/>
  <c r="BV391" i="1" s="1"/>
  <c r="BW391" i="1" s="1"/>
  <c r="BX391" i="1" s="1"/>
  <c r="BY391" i="1" s="1"/>
  <c r="BZ391" i="1" s="1"/>
  <c r="CA391" i="1" s="1"/>
  <c r="CB391" i="1" s="1"/>
  <c r="CC391" i="1" s="1"/>
  <c r="CD391" i="1" s="1"/>
  <c r="CE391" i="1" s="1"/>
  <c r="CF391" i="1" s="1"/>
  <c r="CG391" i="1" s="1"/>
  <c r="CH391" i="1" s="1"/>
  <c r="CI391" i="1" s="1"/>
  <c r="CJ391" i="1" s="1"/>
  <c r="CK391" i="1" s="1"/>
  <c r="CL391" i="1" s="1"/>
  <c r="CM391" i="1" s="1"/>
  <c r="CN391" i="1" s="1"/>
  <c r="CO391" i="1" s="1"/>
  <c r="CP391" i="1" s="1"/>
  <c r="CQ391" i="1" s="1"/>
  <c r="CR391" i="1" s="1"/>
  <c r="CS391" i="1" s="1"/>
  <c r="CT391" i="1" s="1"/>
  <c r="CU391" i="1" s="1"/>
  <c r="CV391" i="1" s="1"/>
  <c r="CW391" i="1" s="1"/>
  <c r="CX391" i="1" s="1"/>
  <c r="CY391" i="1" s="1"/>
  <c r="CZ391" i="1" s="1"/>
  <c r="W78" i="1"/>
  <c r="BP78" i="1"/>
  <c r="AA78" i="1"/>
  <c r="AB78" i="1" s="1"/>
  <c r="AA33" i="1"/>
  <c r="AB33" i="1" s="1"/>
  <c r="BP33" i="1"/>
  <c r="W33" i="1"/>
  <c r="BQ257" i="1"/>
  <c r="BR257" i="1" s="1"/>
  <c r="BS257" i="1" s="1"/>
  <c r="BT257" i="1" s="1"/>
  <c r="BU257" i="1" s="1"/>
  <c r="BV257" i="1" s="1"/>
  <c r="BW257" i="1" s="1"/>
  <c r="BX257" i="1" s="1"/>
  <c r="BY257" i="1" s="1"/>
  <c r="BZ257" i="1" s="1"/>
  <c r="CA257" i="1" s="1"/>
  <c r="CB257" i="1" s="1"/>
  <c r="CC257" i="1" s="1"/>
  <c r="CD257" i="1" s="1"/>
  <c r="CE257" i="1" s="1"/>
  <c r="CF257" i="1" s="1"/>
  <c r="CG257" i="1" s="1"/>
  <c r="CH257" i="1" s="1"/>
  <c r="CI257" i="1" s="1"/>
  <c r="CJ257" i="1" s="1"/>
  <c r="CK257" i="1" s="1"/>
  <c r="CL257" i="1" s="1"/>
  <c r="CM257" i="1" s="1"/>
  <c r="CN257" i="1" s="1"/>
  <c r="CO257" i="1" s="1"/>
  <c r="CP257" i="1" s="1"/>
  <c r="CQ257" i="1" s="1"/>
  <c r="CR257" i="1" s="1"/>
  <c r="CS257" i="1" s="1"/>
  <c r="CT257" i="1" s="1"/>
  <c r="CU257" i="1" s="1"/>
  <c r="CV257" i="1" s="1"/>
  <c r="CW257" i="1" s="1"/>
  <c r="CX257" i="1" s="1"/>
  <c r="CY257" i="1" s="1"/>
  <c r="CZ257" i="1" s="1"/>
  <c r="W228" i="1"/>
  <c r="AA228" i="1"/>
  <c r="AB228" i="1" s="1"/>
  <c r="BP228" i="1"/>
  <c r="BQ27" i="1"/>
  <c r="BR27" i="1" s="1"/>
  <c r="BS27" i="1" s="1"/>
  <c r="BT27" i="1" s="1"/>
  <c r="BU27" i="1" s="1"/>
  <c r="BV27" i="1" s="1"/>
  <c r="BW27" i="1" s="1"/>
  <c r="BX27" i="1" s="1"/>
  <c r="BY27" i="1" s="1"/>
  <c r="BZ27" i="1" s="1"/>
  <c r="CA27" i="1" s="1"/>
  <c r="CB27" i="1" s="1"/>
  <c r="CC27" i="1" s="1"/>
  <c r="CD27" i="1" s="1"/>
  <c r="CE27" i="1" s="1"/>
  <c r="CF27" i="1" s="1"/>
  <c r="CG27" i="1" s="1"/>
  <c r="CH27" i="1" s="1"/>
  <c r="CI27" i="1" s="1"/>
  <c r="CJ27" i="1" s="1"/>
  <c r="CK27" i="1" s="1"/>
  <c r="CL27" i="1" s="1"/>
  <c r="CM27" i="1" s="1"/>
  <c r="CN27" i="1" s="1"/>
  <c r="CO27" i="1" s="1"/>
  <c r="CP27" i="1" s="1"/>
  <c r="CQ27" i="1" s="1"/>
  <c r="CR27" i="1" s="1"/>
  <c r="CS27" i="1" s="1"/>
  <c r="CT27" i="1" s="1"/>
  <c r="CU27" i="1" s="1"/>
  <c r="CV27" i="1" s="1"/>
  <c r="CW27" i="1" s="1"/>
  <c r="CX27" i="1" s="1"/>
  <c r="CY27" i="1" s="1"/>
  <c r="CZ27" i="1" s="1"/>
  <c r="BQ312" i="1"/>
  <c r="BR312" i="1" s="1"/>
  <c r="BS312" i="1" s="1"/>
  <c r="BT312" i="1" s="1"/>
  <c r="BU312" i="1" s="1"/>
  <c r="BV312" i="1" s="1"/>
  <c r="BW312" i="1" s="1"/>
  <c r="BX312" i="1" s="1"/>
  <c r="BY312" i="1" s="1"/>
  <c r="BZ312" i="1" s="1"/>
  <c r="CA312" i="1" s="1"/>
  <c r="CB312" i="1" s="1"/>
  <c r="CC312" i="1" s="1"/>
  <c r="CD312" i="1" s="1"/>
  <c r="CE312" i="1" s="1"/>
  <c r="CF312" i="1" s="1"/>
  <c r="CG312" i="1" s="1"/>
  <c r="CH312" i="1" s="1"/>
  <c r="CI312" i="1" s="1"/>
  <c r="CJ312" i="1" s="1"/>
  <c r="CK312" i="1" s="1"/>
  <c r="CL312" i="1" s="1"/>
  <c r="CM312" i="1" s="1"/>
  <c r="CN312" i="1" s="1"/>
  <c r="CO312" i="1" s="1"/>
  <c r="CP312" i="1" s="1"/>
  <c r="CQ312" i="1" s="1"/>
  <c r="CR312" i="1" s="1"/>
  <c r="CS312" i="1" s="1"/>
  <c r="CT312" i="1" s="1"/>
  <c r="CU312" i="1" s="1"/>
  <c r="CV312" i="1" s="1"/>
  <c r="CW312" i="1" s="1"/>
  <c r="CX312" i="1" s="1"/>
  <c r="CY312" i="1" s="1"/>
  <c r="CZ312" i="1" s="1"/>
  <c r="BP139" i="1"/>
  <c r="AA139" i="1"/>
  <c r="AB139" i="1" s="1"/>
  <c r="W139" i="1"/>
  <c r="BQ446" i="1"/>
  <c r="BR446" i="1" s="1"/>
  <c r="BS446" i="1" s="1"/>
  <c r="BT446" i="1" s="1"/>
  <c r="BU446" i="1" s="1"/>
  <c r="BV446" i="1" s="1"/>
  <c r="BW446" i="1" s="1"/>
  <c r="BX446" i="1" s="1"/>
  <c r="BY446" i="1" s="1"/>
  <c r="BZ446" i="1" s="1"/>
  <c r="CA446" i="1" s="1"/>
  <c r="CB446" i="1" s="1"/>
  <c r="CC446" i="1" s="1"/>
  <c r="CD446" i="1" s="1"/>
  <c r="CE446" i="1" s="1"/>
  <c r="CF446" i="1" s="1"/>
  <c r="CG446" i="1" s="1"/>
  <c r="CH446" i="1" s="1"/>
  <c r="CI446" i="1" s="1"/>
  <c r="CJ446" i="1" s="1"/>
  <c r="CK446" i="1" s="1"/>
  <c r="CL446" i="1" s="1"/>
  <c r="CM446" i="1" s="1"/>
  <c r="CN446" i="1" s="1"/>
  <c r="CO446" i="1" s="1"/>
  <c r="CP446" i="1" s="1"/>
  <c r="CQ446" i="1" s="1"/>
  <c r="CR446" i="1" s="1"/>
  <c r="CS446" i="1" s="1"/>
  <c r="CT446" i="1" s="1"/>
  <c r="CU446" i="1" s="1"/>
  <c r="CV446" i="1" s="1"/>
  <c r="CW446" i="1" s="1"/>
  <c r="CX446" i="1" s="1"/>
  <c r="CY446" i="1" s="1"/>
  <c r="CZ446" i="1" s="1"/>
  <c r="X446" i="1" a="1"/>
  <c r="X446" i="1" s="1"/>
  <c r="AC446" i="1" s="1"/>
  <c r="Y446" i="1" s="1"/>
  <c r="BQ408" i="1"/>
  <c r="BR408" i="1" s="1"/>
  <c r="BS408" i="1" s="1"/>
  <c r="BT408" i="1" s="1"/>
  <c r="BU408" i="1" s="1"/>
  <c r="BV408" i="1" s="1"/>
  <c r="BW408" i="1" s="1"/>
  <c r="BX408" i="1" s="1"/>
  <c r="BY408" i="1" s="1"/>
  <c r="BZ408" i="1" s="1"/>
  <c r="CA408" i="1" s="1"/>
  <c r="CB408" i="1" s="1"/>
  <c r="CC408" i="1" s="1"/>
  <c r="CD408" i="1" s="1"/>
  <c r="CE408" i="1" s="1"/>
  <c r="CF408" i="1" s="1"/>
  <c r="CG408" i="1" s="1"/>
  <c r="CH408" i="1" s="1"/>
  <c r="CI408" i="1" s="1"/>
  <c r="CJ408" i="1" s="1"/>
  <c r="CK408" i="1" s="1"/>
  <c r="CL408" i="1" s="1"/>
  <c r="CM408" i="1" s="1"/>
  <c r="CN408" i="1" s="1"/>
  <c r="CO408" i="1" s="1"/>
  <c r="CP408" i="1" s="1"/>
  <c r="CQ408" i="1" s="1"/>
  <c r="CR408" i="1" s="1"/>
  <c r="CS408" i="1" s="1"/>
  <c r="CT408" i="1" s="1"/>
  <c r="CU408" i="1" s="1"/>
  <c r="CV408" i="1" s="1"/>
  <c r="CW408" i="1" s="1"/>
  <c r="CX408" i="1" s="1"/>
  <c r="CY408" i="1" s="1"/>
  <c r="CZ408" i="1" s="1"/>
  <c r="BP36" i="1"/>
  <c r="W36" i="1"/>
  <c r="AA36" i="1"/>
  <c r="AB36" i="1" s="1"/>
  <c r="BQ221" i="1"/>
  <c r="BR221" i="1" s="1"/>
  <c r="BS221" i="1" s="1"/>
  <c r="BT221" i="1" s="1"/>
  <c r="BU221" i="1" s="1"/>
  <c r="BV221" i="1" s="1"/>
  <c r="BW221" i="1" s="1"/>
  <c r="BX221" i="1" s="1"/>
  <c r="BY221" i="1" s="1"/>
  <c r="BZ221" i="1" s="1"/>
  <c r="CA221" i="1" s="1"/>
  <c r="CB221" i="1" s="1"/>
  <c r="CC221" i="1" s="1"/>
  <c r="CD221" i="1" s="1"/>
  <c r="CE221" i="1" s="1"/>
  <c r="CF221" i="1" s="1"/>
  <c r="CG221" i="1" s="1"/>
  <c r="CH221" i="1" s="1"/>
  <c r="CI221" i="1" s="1"/>
  <c r="CJ221" i="1" s="1"/>
  <c r="CK221" i="1" s="1"/>
  <c r="CL221" i="1" s="1"/>
  <c r="CM221" i="1" s="1"/>
  <c r="CN221" i="1" s="1"/>
  <c r="CO221" i="1" s="1"/>
  <c r="CP221" i="1" s="1"/>
  <c r="CQ221" i="1" s="1"/>
  <c r="CR221" i="1" s="1"/>
  <c r="CS221" i="1" s="1"/>
  <c r="CT221" i="1" s="1"/>
  <c r="CU221" i="1" s="1"/>
  <c r="CV221" i="1" s="1"/>
  <c r="CW221" i="1" s="1"/>
  <c r="CX221" i="1" s="1"/>
  <c r="CY221" i="1" s="1"/>
  <c r="CZ221" i="1" s="1"/>
  <c r="BQ481" i="1"/>
  <c r="BR481" i="1" s="1"/>
  <c r="BS481" i="1" s="1"/>
  <c r="BT481" i="1" s="1"/>
  <c r="BU481" i="1" s="1"/>
  <c r="BV481" i="1" s="1"/>
  <c r="BW481" i="1" s="1"/>
  <c r="BX481" i="1" s="1"/>
  <c r="BY481" i="1" s="1"/>
  <c r="BZ481" i="1" s="1"/>
  <c r="CA481" i="1" s="1"/>
  <c r="CB481" i="1" s="1"/>
  <c r="CC481" i="1" s="1"/>
  <c r="CD481" i="1" s="1"/>
  <c r="CE481" i="1" s="1"/>
  <c r="CF481" i="1" s="1"/>
  <c r="CG481" i="1" s="1"/>
  <c r="CH481" i="1" s="1"/>
  <c r="CI481" i="1" s="1"/>
  <c r="CJ481" i="1" s="1"/>
  <c r="CK481" i="1" s="1"/>
  <c r="CL481" i="1" s="1"/>
  <c r="CM481" i="1" s="1"/>
  <c r="CN481" i="1" s="1"/>
  <c r="CO481" i="1" s="1"/>
  <c r="CP481" i="1" s="1"/>
  <c r="CQ481" i="1" s="1"/>
  <c r="CR481" i="1" s="1"/>
  <c r="CS481" i="1" s="1"/>
  <c r="CT481" i="1" s="1"/>
  <c r="CU481" i="1" s="1"/>
  <c r="CV481" i="1" s="1"/>
  <c r="CW481" i="1" s="1"/>
  <c r="CX481" i="1" s="1"/>
  <c r="CY481" i="1" s="1"/>
  <c r="CZ481" i="1" s="1"/>
  <c r="BQ342" i="1"/>
  <c r="BR342" i="1" s="1"/>
  <c r="BS342" i="1" s="1"/>
  <c r="BT342" i="1" s="1"/>
  <c r="BU342" i="1" s="1"/>
  <c r="BV342" i="1" s="1"/>
  <c r="BW342" i="1" s="1"/>
  <c r="BX342" i="1" s="1"/>
  <c r="BY342" i="1" s="1"/>
  <c r="BZ342" i="1" s="1"/>
  <c r="CA342" i="1" s="1"/>
  <c r="CB342" i="1" s="1"/>
  <c r="CC342" i="1" s="1"/>
  <c r="CD342" i="1" s="1"/>
  <c r="CE342" i="1" s="1"/>
  <c r="CF342" i="1" s="1"/>
  <c r="CG342" i="1" s="1"/>
  <c r="CH342" i="1" s="1"/>
  <c r="CI342" i="1" s="1"/>
  <c r="CJ342" i="1" s="1"/>
  <c r="CK342" i="1" s="1"/>
  <c r="CL342" i="1" s="1"/>
  <c r="CM342" i="1" s="1"/>
  <c r="CN342" i="1" s="1"/>
  <c r="CO342" i="1" s="1"/>
  <c r="CP342" i="1" s="1"/>
  <c r="CQ342" i="1" s="1"/>
  <c r="CR342" i="1" s="1"/>
  <c r="CS342" i="1" s="1"/>
  <c r="CT342" i="1" s="1"/>
  <c r="CU342" i="1" s="1"/>
  <c r="CV342" i="1" s="1"/>
  <c r="CW342" i="1" s="1"/>
  <c r="CX342" i="1" s="1"/>
  <c r="CY342" i="1" s="1"/>
  <c r="CZ342" i="1" s="1"/>
  <c r="BQ488" i="1"/>
  <c r="BR488" i="1" s="1"/>
  <c r="BS488" i="1" s="1"/>
  <c r="BT488" i="1" s="1"/>
  <c r="BU488" i="1" s="1"/>
  <c r="BV488" i="1" s="1"/>
  <c r="BW488" i="1" s="1"/>
  <c r="BX488" i="1" s="1"/>
  <c r="BY488" i="1" s="1"/>
  <c r="BZ488" i="1" s="1"/>
  <c r="CA488" i="1" s="1"/>
  <c r="CB488" i="1" s="1"/>
  <c r="CC488" i="1" s="1"/>
  <c r="CD488" i="1" s="1"/>
  <c r="CE488" i="1" s="1"/>
  <c r="CF488" i="1" s="1"/>
  <c r="CG488" i="1" s="1"/>
  <c r="CH488" i="1" s="1"/>
  <c r="CI488" i="1" s="1"/>
  <c r="CJ488" i="1" s="1"/>
  <c r="CK488" i="1" s="1"/>
  <c r="CL488" i="1" s="1"/>
  <c r="CM488" i="1" s="1"/>
  <c r="CN488" i="1" s="1"/>
  <c r="CO488" i="1" s="1"/>
  <c r="CP488" i="1" s="1"/>
  <c r="CQ488" i="1" s="1"/>
  <c r="CR488" i="1" s="1"/>
  <c r="CS488" i="1" s="1"/>
  <c r="CT488" i="1" s="1"/>
  <c r="CU488" i="1" s="1"/>
  <c r="CV488" i="1" s="1"/>
  <c r="CW488" i="1" s="1"/>
  <c r="CX488" i="1" s="1"/>
  <c r="CY488" i="1" s="1"/>
  <c r="CZ488" i="1" s="1"/>
  <c r="AA254" i="1"/>
  <c r="AB254" i="1" s="1"/>
  <c r="W254" i="1"/>
  <c r="BP254" i="1"/>
  <c r="W50" i="1"/>
  <c r="AA50" i="1"/>
  <c r="AB50" i="1" s="1"/>
  <c r="BP50" i="1"/>
  <c r="BQ434" i="1"/>
  <c r="BR434" i="1" s="1"/>
  <c r="BS434" i="1" s="1"/>
  <c r="BT434" i="1" s="1"/>
  <c r="BU434" i="1" s="1"/>
  <c r="BV434" i="1" s="1"/>
  <c r="BW434" i="1" s="1"/>
  <c r="BX434" i="1" s="1"/>
  <c r="BY434" i="1" s="1"/>
  <c r="BZ434" i="1" s="1"/>
  <c r="CA434" i="1" s="1"/>
  <c r="CB434" i="1" s="1"/>
  <c r="CC434" i="1" s="1"/>
  <c r="CD434" i="1" s="1"/>
  <c r="CE434" i="1" s="1"/>
  <c r="CF434" i="1" s="1"/>
  <c r="CG434" i="1" s="1"/>
  <c r="CH434" i="1" s="1"/>
  <c r="CI434" i="1" s="1"/>
  <c r="CJ434" i="1" s="1"/>
  <c r="CK434" i="1" s="1"/>
  <c r="CL434" i="1" s="1"/>
  <c r="CM434" i="1" s="1"/>
  <c r="CN434" i="1" s="1"/>
  <c r="CO434" i="1" s="1"/>
  <c r="CP434" i="1" s="1"/>
  <c r="CQ434" i="1" s="1"/>
  <c r="CR434" i="1" s="1"/>
  <c r="CS434" i="1" s="1"/>
  <c r="CT434" i="1" s="1"/>
  <c r="CU434" i="1" s="1"/>
  <c r="CV434" i="1" s="1"/>
  <c r="CW434" i="1" s="1"/>
  <c r="CX434" i="1" s="1"/>
  <c r="CY434" i="1" s="1"/>
  <c r="CZ434" i="1" s="1"/>
  <c r="BQ294" i="1"/>
  <c r="BR294" i="1" s="1"/>
  <c r="BS294" i="1" s="1"/>
  <c r="BT294" i="1" s="1"/>
  <c r="BU294" i="1" s="1"/>
  <c r="BV294" i="1" s="1"/>
  <c r="BW294" i="1" s="1"/>
  <c r="BX294" i="1" s="1"/>
  <c r="BY294" i="1" s="1"/>
  <c r="BZ294" i="1" s="1"/>
  <c r="CA294" i="1" s="1"/>
  <c r="CB294" i="1" s="1"/>
  <c r="CC294" i="1" s="1"/>
  <c r="CD294" i="1" s="1"/>
  <c r="CE294" i="1" s="1"/>
  <c r="CF294" i="1" s="1"/>
  <c r="CG294" i="1" s="1"/>
  <c r="CH294" i="1" s="1"/>
  <c r="CI294" i="1" s="1"/>
  <c r="CJ294" i="1" s="1"/>
  <c r="CK294" i="1" s="1"/>
  <c r="CL294" i="1" s="1"/>
  <c r="CM294" i="1" s="1"/>
  <c r="CN294" i="1" s="1"/>
  <c r="CO294" i="1" s="1"/>
  <c r="CP294" i="1" s="1"/>
  <c r="CQ294" i="1" s="1"/>
  <c r="CR294" i="1" s="1"/>
  <c r="CS294" i="1" s="1"/>
  <c r="CT294" i="1" s="1"/>
  <c r="CU294" i="1" s="1"/>
  <c r="CV294" i="1" s="1"/>
  <c r="CW294" i="1" s="1"/>
  <c r="CX294" i="1" s="1"/>
  <c r="CY294" i="1" s="1"/>
  <c r="CZ294" i="1" s="1"/>
  <c r="BQ378" i="1"/>
  <c r="BR378" i="1" s="1"/>
  <c r="BS378" i="1" s="1"/>
  <c r="BT378" i="1" s="1"/>
  <c r="BU378" i="1" s="1"/>
  <c r="BV378" i="1" s="1"/>
  <c r="BW378" i="1" s="1"/>
  <c r="BX378" i="1" s="1"/>
  <c r="BY378" i="1" s="1"/>
  <c r="BZ378" i="1" s="1"/>
  <c r="CA378" i="1" s="1"/>
  <c r="CB378" i="1" s="1"/>
  <c r="CC378" i="1" s="1"/>
  <c r="CD378" i="1" s="1"/>
  <c r="CE378" i="1" s="1"/>
  <c r="CF378" i="1" s="1"/>
  <c r="CG378" i="1" s="1"/>
  <c r="CH378" i="1" s="1"/>
  <c r="CI378" i="1" s="1"/>
  <c r="CJ378" i="1" s="1"/>
  <c r="CK378" i="1" s="1"/>
  <c r="CL378" i="1" s="1"/>
  <c r="CM378" i="1" s="1"/>
  <c r="CN378" i="1" s="1"/>
  <c r="CO378" i="1" s="1"/>
  <c r="CP378" i="1" s="1"/>
  <c r="CQ378" i="1" s="1"/>
  <c r="CR378" i="1" s="1"/>
  <c r="CS378" i="1" s="1"/>
  <c r="CT378" i="1" s="1"/>
  <c r="CU378" i="1" s="1"/>
  <c r="CV378" i="1" s="1"/>
  <c r="CW378" i="1" s="1"/>
  <c r="CX378" i="1" s="1"/>
  <c r="CY378" i="1" s="1"/>
  <c r="CZ378" i="1" s="1"/>
  <c r="BQ69" i="1"/>
  <c r="BR69" i="1" s="1"/>
  <c r="BS69" i="1" s="1"/>
  <c r="BT69" i="1" s="1"/>
  <c r="BU69" i="1" s="1"/>
  <c r="BV69" i="1" s="1"/>
  <c r="BW69" i="1" s="1"/>
  <c r="BX69" i="1" s="1"/>
  <c r="BY69" i="1" s="1"/>
  <c r="BZ69" i="1" s="1"/>
  <c r="CA69" i="1" s="1"/>
  <c r="CB69" i="1" s="1"/>
  <c r="CC69" i="1" s="1"/>
  <c r="CD69" i="1" s="1"/>
  <c r="CE69" i="1" s="1"/>
  <c r="CF69" i="1" s="1"/>
  <c r="CG69" i="1" s="1"/>
  <c r="CH69" i="1" s="1"/>
  <c r="CI69" i="1" s="1"/>
  <c r="CJ69" i="1" s="1"/>
  <c r="CK69" i="1" s="1"/>
  <c r="CL69" i="1" s="1"/>
  <c r="CM69" i="1" s="1"/>
  <c r="CN69" i="1" s="1"/>
  <c r="CO69" i="1" s="1"/>
  <c r="CP69" i="1" s="1"/>
  <c r="CQ69" i="1" s="1"/>
  <c r="CR69" i="1" s="1"/>
  <c r="CS69" i="1" s="1"/>
  <c r="CT69" i="1" s="1"/>
  <c r="CU69" i="1" s="1"/>
  <c r="CV69" i="1" s="1"/>
  <c r="CW69" i="1" s="1"/>
  <c r="CX69" i="1" s="1"/>
  <c r="CY69" i="1" s="1"/>
  <c r="CZ69" i="1" s="1"/>
  <c r="W349" i="1"/>
  <c r="BP349" i="1"/>
  <c r="AA349" i="1"/>
  <c r="AB349" i="1" s="1"/>
  <c r="BP249" i="1"/>
  <c r="W249" i="1"/>
  <c r="AA249" i="1"/>
  <c r="AB249" i="1" s="1"/>
  <c r="BP292" i="1"/>
  <c r="W292" i="1"/>
  <c r="AA292" i="1"/>
  <c r="AB292" i="1" s="1"/>
  <c r="BP318" i="1"/>
  <c r="W318" i="1"/>
  <c r="AA318" i="1"/>
  <c r="AB318" i="1" s="1"/>
  <c r="AA360" i="1"/>
  <c r="AB360" i="1" s="1"/>
  <c r="W360" i="1"/>
  <c r="BP360" i="1"/>
  <c r="AA35" i="1"/>
  <c r="AB35" i="1" s="1"/>
  <c r="BP35" i="1"/>
  <c r="W35" i="1"/>
  <c r="AA92" i="1"/>
  <c r="AB92" i="1" s="1"/>
  <c r="W92" i="1"/>
  <c r="BP92" i="1"/>
  <c r="BQ213" i="1"/>
  <c r="BR213" i="1" s="1"/>
  <c r="BS213" i="1" s="1"/>
  <c r="BT213" i="1" s="1"/>
  <c r="BU213" i="1" s="1"/>
  <c r="BV213" i="1" s="1"/>
  <c r="BW213" i="1" s="1"/>
  <c r="BX213" i="1" s="1"/>
  <c r="BY213" i="1" s="1"/>
  <c r="BZ213" i="1" s="1"/>
  <c r="CA213" i="1" s="1"/>
  <c r="CB213" i="1" s="1"/>
  <c r="CC213" i="1" s="1"/>
  <c r="CD213" i="1" s="1"/>
  <c r="CE213" i="1" s="1"/>
  <c r="CF213" i="1" s="1"/>
  <c r="CG213" i="1" s="1"/>
  <c r="CH213" i="1" s="1"/>
  <c r="CI213" i="1" s="1"/>
  <c r="CJ213" i="1" s="1"/>
  <c r="CK213" i="1" s="1"/>
  <c r="CL213" i="1" s="1"/>
  <c r="CM213" i="1" s="1"/>
  <c r="CN213" i="1" s="1"/>
  <c r="CO213" i="1" s="1"/>
  <c r="CP213" i="1" s="1"/>
  <c r="CQ213" i="1" s="1"/>
  <c r="CR213" i="1" s="1"/>
  <c r="CS213" i="1" s="1"/>
  <c r="CT213" i="1" s="1"/>
  <c r="CU213" i="1" s="1"/>
  <c r="CV213" i="1" s="1"/>
  <c r="CW213" i="1" s="1"/>
  <c r="CX213" i="1" s="1"/>
  <c r="CY213" i="1" s="1"/>
  <c r="CZ213" i="1" s="1"/>
  <c r="AA84" i="1"/>
  <c r="AB84" i="1" s="1"/>
  <c r="W84" i="1"/>
  <c r="BP84" i="1"/>
  <c r="BQ90" i="1"/>
  <c r="BR90" i="1" s="1"/>
  <c r="BS90" i="1" s="1"/>
  <c r="BT90" i="1" s="1"/>
  <c r="BU90" i="1" s="1"/>
  <c r="BV90" i="1" s="1"/>
  <c r="BW90" i="1" s="1"/>
  <c r="BX90" i="1" s="1"/>
  <c r="BY90" i="1" s="1"/>
  <c r="BZ90" i="1" s="1"/>
  <c r="CA90" i="1" s="1"/>
  <c r="CB90" i="1" s="1"/>
  <c r="CC90" i="1" s="1"/>
  <c r="CD90" i="1" s="1"/>
  <c r="CE90" i="1" s="1"/>
  <c r="CF90" i="1" s="1"/>
  <c r="CG90" i="1" s="1"/>
  <c r="CH90" i="1" s="1"/>
  <c r="CI90" i="1" s="1"/>
  <c r="CJ90" i="1" s="1"/>
  <c r="CK90" i="1" s="1"/>
  <c r="CL90" i="1" s="1"/>
  <c r="CM90" i="1" s="1"/>
  <c r="CN90" i="1" s="1"/>
  <c r="CO90" i="1" s="1"/>
  <c r="CP90" i="1" s="1"/>
  <c r="CQ90" i="1" s="1"/>
  <c r="CR90" i="1" s="1"/>
  <c r="CS90" i="1" s="1"/>
  <c r="CT90" i="1" s="1"/>
  <c r="CU90" i="1" s="1"/>
  <c r="CV90" i="1" s="1"/>
  <c r="CW90" i="1" s="1"/>
  <c r="CX90" i="1" s="1"/>
  <c r="CY90" i="1" s="1"/>
  <c r="CZ90" i="1" s="1"/>
  <c r="BQ209" i="1"/>
  <c r="BR209" i="1" s="1"/>
  <c r="BS209" i="1" s="1"/>
  <c r="BT209" i="1" s="1"/>
  <c r="BU209" i="1" s="1"/>
  <c r="BV209" i="1" s="1"/>
  <c r="BW209" i="1" s="1"/>
  <c r="BX209" i="1" s="1"/>
  <c r="BY209" i="1" s="1"/>
  <c r="BZ209" i="1" s="1"/>
  <c r="CA209" i="1" s="1"/>
  <c r="CB209" i="1" s="1"/>
  <c r="CC209" i="1" s="1"/>
  <c r="CD209" i="1" s="1"/>
  <c r="CE209" i="1" s="1"/>
  <c r="CF209" i="1" s="1"/>
  <c r="CG209" i="1" s="1"/>
  <c r="CH209" i="1" s="1"/>
  <c r="CI209" i="1" s="1"/>
  <c r="CJ209" i="1" s="1"/>
  <c r="CK209" i="1" s="1"/>
  <c r="CL209" i="1" s="1"/>
  <c r="CM209" i="1" s="1"/>
  <c r="CN209" i="1" s="1"/>
  <c r="CO209" i="1" s="1"/>
  <c r="CP209" i="1" s="1"/>
  <c r="CQ209" i="1" s="1"/>
  <c r="CR209" i="1" s="1"/>
  <c r="CS209" i="1" s="1"/>
  <c r="CT209" i="1" s="1"/>
  <c r="CU209" i="1" s="1"/>
  <c r="CV209" i="1" s="1"/>
  <c r="CW209" i="1" s="1"/>
  <c r="CX209" i="1" s="1"/>
  <c r="CY209" i="1" s="1"/>
  <c r="CZ209" i="1" s="1"/>
  <c r="X209" i="1" a="1"/>
  <c r="X209" i="1" s="1"/>
  <c r="AC209" i="1" s="1"/>
  <c r="Y209" i="1" s="1"/>
  <c r="BQ407" i="1"/>
  <c r="BR407" i="1" s="1"/>
  <c r="BS407" i="1" s="1"/>
  <c r="BT407" i="1" s="1"/>
  <c r="BU407" i="1" s="1"/>
  <c r="BV407" i="1" s="1"/>
  <c r="BW407" i="1" s="1"/>
  <c r="BX407" i="1" s="1"/>
  <c r="BY407" i="1" s="1"/>
  <c r="BZ407" i="1" s="1"/>
  <c r="CA407" i="1" s="1"/>
  <c r="CB407" i="1" s="1"/>
  <c r="CC407" i="1" s="1"/>
  <c r="CD407" i="1" s="1"/>
  <c r="CE407" i="1" s="1"/>
  <c r="CF407" i="1" s="1"/>
  <c r="CG407" i="1" s="1"/>
  <c r="CH407" i="1" s="1"/>
  <c r="CI407" i="1" s="1"/>
  <c r="CJ407" i="1" s="1"/>
  <c r="CK407" i="1" s="1"/>
  <c r="CL407" i="1" s="1"/>
  <c r="CM407" i="1" s="1"/>
  <c r="CN407" i="1" s="1"/>
  <c r="CO407" i="1" s="1"/>
  <c r="CP407" i="1" s="1"/>
  <c r="CQ407" i="1" s="1"/>
  <c r="CR407" i="1" s="1"/>
  <c r="CS407" i="1" s="1"/>
  <c r="CT407" i="1" s="1"/>
  <c r="CU407" i="1" s="1"/>
  <c r="CV407" i="1" s="1"/>
  <c r="CW407" i="1" s="1"/>
  <c r="CX407" i="1" s="1"/>
  <c r="CY407" i="1" s="1"/>
  <c r="CZ407" i="1" s="1"/>
  <c r="BQ218" i="1"/>
  <c r="BR218" i="1" s="1"/>
  <c r="BS218" i="1" s="1"/>
  <c r="BT218" i="1" s="1"/>
  <c r="BU218" i="1" s="1"/>
  <c r="BV218" i="1" s="1"/>
  <c r="BW218" i="1" s="1"/>
  <c r="BX218" i="1" s="1"/>
  <c r="BY218" i="1" s="1"/>
  <c r="BZ218" i="1" s="1"/>
  <c r="CA218" i="1" s="1"/>
  <c r="CB218" i="1" s="1"/>
  <c r="CC218" i="1" s="1"/>
  <c r="CD218" i="1" s="1"/>
  <c r="CE218" i="1" s="1"/>
  <c r="CF218" i="1" s="1"/>
  <c r="CG218" i="1" s="1"/>
  <c r="CH218" i="1" s="1"/>
  <c r="CI218" i="1" s="1"/>
  <c r="CJ218" i="1" s="1"/>
  <c r="CK218" i="1" s="1"/>
  <c r="CL218" i="1" s="1"/>
  <c r="CM218" i="1" s="1"/>
  <c r="CN218" i="1" s="1"/>
  <c r="CO218" i="1" s="1"/>
  <c r="CP218" i="1" s="1"/>
  <c r="CQ218" i="1" s="1"/>
  <c r="CR218" i="1" s="1"/>
  <c r="CS218" i="1" s="1"/>
  <c r="CT218" i="1" s="1"/>
  <c r="CU218" i="1" s="1"/>
  <c r="CV218" i="1" s="1"/>
  <c r="CW218" i="1" s="1"/>
  <c r="CX218" i="1" s="1"/>
  <c r="CY218" i="1" s="1"/>
  <c r="CZ218" i="1" s="1"/>
  <c r="BQ384" i="1"/>
  <c r="BR384" i="1" s="1"/>
  <c r="BS384" i="1" s="1"/>
  <c r="BT384" i="1" s="1"/>
  <c r="BU384" i="1" s="1"/>
  <c r="BV384" i="1" s="1"/>
  <c r="BW384" i="1" s="1"/>
  <c r="BX384" i="1" s="1"/>
  <c r="BY384" i="1" s="1"/>
  <c r="BZ384" i="1" s="1"/>
  <c r="CA384" i="1" s="1"/>
  <c r="CB384" i="1" s="1"/>
  <c r="CC384" i="1" s="1"/>
  <c r="CD384" i="1" s="1"/>
  <c r="CE384" i="1" s="1"/>
  <c r="CF384" i="1" s="1"/>
  <c r="CG384" i="1" s="1"/>
  <c r="CH384" i="1" s="1"/>
  <c r="CI384" i="1" s="1"/>
  <c r="CJ384" i="1" s="1"/>
  <c r="CK384" i="1" s="1"/>
  <c r="CL384" i="1" s="1"/>
  <c r="CM384" i="1" s="1"/>
  <c r="CN384" i="1" s="1"/>
  <c r="CO384" i="1" s="1"/>
  <c r="CP384" i="1" s="1"/>
  <c r="CQ384" i="1" s="1"/>
  <c r="CR384" i="1" s="1"/>
  <c r="CS384" i="1" s="1"/>
  <c r="CT384" i="1" s="1"/>
  <c r="CU384" i="1" s="1"/>
  <c r="CV384" i="1" s="1"/>
  <c r="CW384" i="1" s="1"/>
  <c r="CX384" i="1" s="1"/>
  <c r="CY384" i="1" s="1"/>
  <c r="CZ384" i="1" s="1"/>
  <c r="BQ469" i="1"/>
  <c r="BR469" i="1" s="1"/>
  <c r="BS469" i="1" s="1"/>
  <c r="BT469" i="1" s="1"/>
  <c r="BU469" i="1" s="1"/>
  <c r="BV469" i="1" s="1"/>
  <c r="BW469" i="1" s="1"/>
  <c r="BX469" i="1" s="1"/>
  <c r="BY469" i="1" s="1"/>
  <c r="BZ469" i="1" s="1"/>
  <c r="CA469" i="1" s="1"/>
  <c r="CB469" i="1" s="1"/>
  <c r="CC469" i="1" s="1"/>
  <c r="CD469" i="1" s="1"/>
  <c r="CE469" i="1" s="1"/>
  <c r="CF469" i="1" s="1"/>
  <c r="CG469" i="1" s="1"/>
  <c r="CH469" i="1" s="1"/>
  <c r="CI469" i="1" s="1"/>
  <c r="CJ469" i="1" s="1"/>
  <c r="CK469" i="1" s="1"/>
  <c r="CL469" i="1" s="1"/>
  <c r="CM469" i="1" s="1"/>
  <c r="CN469" i="1" s="1"/>
  <c r="CO469" i="1" s="1"/>
  <c r="CP469" i="1" s="1"/>
  <c r="CQ469" i="1" s="1"/>
  <c r="CR469" i="1" s="1"/>
  <c r="CS469" i="1" s="1"/>
  <c r="CT469" i="1" s="1"/>
  <c r="CU469" i="1" s="1"/>
  <c r="CV469" i="1" s="1"/>
  <c r="CW469" i="1" s="1"/>
  <c r="CX469" i="1" s="1"/>
  <c r="CY469" i="1" s="1"/>
  <c r="CZ469" i="1" s="1"/>
  <c r="X469" i="1" a="1"/>
  <c r="X469" i="1" s="1"/>
  <c r="AC469" i="1" s="1"/>
  <c r="Y469" i="1" s="1"/>
  <c r="AA54" i="1"/>
  <c r="AB54" i="1" s="1"/>
  <c r="W54" i="1"/>
  <c r="BP54" i="1"/>
  <c r="BQ83" i="1"/>
  <c r="BR83" i="1" s="1"/>
  <c r="BS83" i="1" s="1"/>
  <c r="BT83" i="1" s="1"/>
  <c r="BU83" i="1" s="1"/>
  <c r="BV83" i="1" s="1"/>
  <c r="BW83" i="1" s="1"/>
  <c r="BX83" i="1" s="1"/>
  <c r="BY83" i="1" s="1"/>
  <c r="BZ83" i="1" s="1"/>
  <c r="CA83" i="1" s="1"/>
  <c r="CB83" i="1" s="1"/>
  <c r="CC83" i="1" s="1"/>
  <c r="CD83" i="1" s="1"/>
  <c r="CE83" i="1" s="1"/>
  <c r="CF83" i="1" s="1"/>
  <c r="CG83" i="1" s="1"/>
  <c r="CH83" i="1" s="1"/>
  <c r="CI83" i="1" s="1"/>
  <c r="CJ83" i="1" s="1"/>
  <c r="CK83" i="1" s="1"/>
  <c r="CL83" i="1" s="1"/>
  <c r="CM83" i="1" s="1"/>
  <c r="CN83" i="1" s="1"/>
  <c r="CO83" i="1" s="1"/>
  <c r="CP83" i="1" s="1"/>
  <c r="CQ83" i="1" s="1"/>
  <c r="CR83" i="1" s="1"/>
  <c r="CS83" i="1" s="1"/>
  <c r="CT83" i="1" s="1"/>
  <c r="CU83" i="1" s="1"/>
  <c r="CV83" i="1" s="1"/>
  <c r="CW83" i="1" s="1"/>
  <c r="CX83" i="1" s="1"/>
  <c r="CY83" i="1" s="1"/>
  <c r="CZ83" i="1" s="1"/>
  <c r="X83" i="1" a="1"/>
  <c r="X83" i="1" s="1"/>
  <c r="AC83" i="1" s="1"/>
  <c r="Y83" i="1" s="1"/>
  <c r="AA291" i="1"/>
  <c r="AB291" i="1" s="1"/>
  <c r="BP291" i="1"/>
  <c r="W291" i="1"/>
  <c r="AA280" i="1"/>
  <c r="AB280" i="1" s="1"/>
  <c r="W280" i="1"/>
  <c r="BP280" i="1"/>
  <c r="BP126" i="1"/>
  <c r="W126" i="1"/>
  <c r="AA126" i="1"/>
  <c r="AB126" i="1" s="1"/>
  <c r="BQ390" i="1"/>
  <c r="BR390" i="1" s="1"/>
  <c r="BS390" i="1" s="1"/>
  <c r="BT390" i="1" s="1"/>
  <c r="BU390" i="1" s="1"/>
  <c r="BV390" i="1" s="1"/>
  <c r="BW390" i="1" s="1"/>
  <c r="BX390" i="1" s="1"/>
  <c r="BY390" i="1" s="1"/>
  <c r="BZ390" i="1" s="1"/>
  <c r="CA390" i="1" s="1"/>
  <c r="CB390" i="1" s="1"/>
  <c r="CC390" i="1" s="1"/>
  <c r="CD390" i="1" s="1"/>
  <c r="CE390" i="1" s="1"/>
  <c r="CF390" i="1" s="1"/>
  <c r="CG390" i="1" s="1"/>
  <c r="CH390" i="1" s="1"/>
  <c r="CI390" i="1" s="1"/>
  <c r="CJ390" i="1" s="1"/>
  <c r="CK390" i="1" s="1"/>
  <c r="CL390" i="1" s="1"/>
  <c r="CM390" i="1" s="1"/>
  <c r="CN390" i="1" s="1"/>
  <c r="CO390" i="1" s="1"/>
  <c r="CP390" i="1" s="1"/>
  <c r="CQ390" i="1" s="1"/>
  <c r="CR390" i="1" s="1"/>
  <c r="CS390" i="1" s="1"/>
  <c r="CT390" i="1" s="1"/>
  <c r="CU390" i="1" s="1"/>
  <c r="CV390" i="1" s="1"/>
  <c r="CW390" i="1" s="1"/>
  <c r="CX390" i="1" s="1"/>
  <c r="CY390" i="1" s="1"/>
  <c r="CZ390" i="1" s="1"/>
  <c r="X390" i="1" a="1"/>
  <c r="X390" i="1" s="1"/>
  <c r="AC390" i="1" s="1"/>
  <c r="Y390" i="1" s="1"/>
  <c r="BQ449" i="1"/>
  <c r="BR449" i="1" s="1"/>
  <c r="BS449" i="1" s="1"/>
  <c r="BT449" i="1" s="1"/>
  <c r="BU449" i="1" s="1"/>
  <c r="BV449" i="1" s="1"/>
  <c r="BW449" i="1" s="1"/>
  <c r="BX449" i="1" s="1"/>
  <c r="BY449" i="1" s="1"/>
  <c r="BZ449" i="1" s="1"/>
  <c r="CA449" i="1" s="1"/>
  <c r="CB449" i="1" s="1"/>
  <c r="CC449" i="1" s="1"/>
  <c r="CD449" i="1" s="1"/>
  <c r="CE449" i="1" s="1"/>
  <c r="CF449" i="1" s="1"/>
  <c r="CG449" i="1" s="1"/>
  <c r="CH449" i="1" s="1"/>
  <c r="CI449" i="1" s="1"/>
  <c r="CJ449" i="1" s="1"/>
  <c r="CK449" i="1" s="1"/>
  <c r="CL449" i="1" s="1"/>
  <c r="CM449" i="1" s="1"/>
  <c r="CN449" i="1" s="1"/>
  <c r="CO449" i="1" s="1"/>
  <c r="CP449" i="1" s="1"/>
  <c r="CQ449" i="1" s="1"/>
  <c r="CR449" i="1" s="1"/>
  <c r="CS449" i="1" s="1"/>
  <c r="CT449" i="1" s="1"/>
  <c r="CU449" i="1" s="1"/>
  <c r="CV449" i="1" s="1"/>
  <c r="CW449" i="1" s="1"/>
  <c r="CX449" i="1" s="1"/>
  <c r="CY449" i="1" s="1"/>
  <c r="CZ449" i="1" s="1"/>
  <c r="X449" i="1" a="1"/>
  <c r="X449" i="1" s="1"/>
  <c r="AC449" i="1" s="1"/>
  <c r="Y449" i="1" s="1"/>
  <c r="BQ359" i="1"/>
  <c r="BR359" i="1" s="1"/>
  <c r="BS359" i="1" s="1"/>
  <c r="BT359" i="1" s="1"/>
  <c r="BU359" i="1" s="1"/>
  <c r="BV359" i="1" s="1"/>
  <c r="BW359" i="1" s="1"/>
  <c r="BX359" i="1" s="1"/>
  <c r="BY359" i="1" s="1"/>
  <c r="BZ359" i="1" s="1"/>
  <c r="CA359" i="1" s="1"/>
  <c r="CB359" i="1" s="1"/>
  <c r="CC359" i="1" s="1"/>
  <c r="CD359" i="1" s="1"/>
  <c r="CE359" i="1" s="1"/>
  <c r="CF359" i="1" s="1"/>
  <c r="CG359" i="1" s="1"/>
  <c r="CH359" i="1" s="1"/>
  <c r="CI359" i="1" s="1"/>
  <c r="CJ359" i="1" s="1"/>
  <c r="CK359" i="1" s="1"/>
  <c r="CL359" i="1" s="1"/>
  <c r="CM359" i="1" s="1"/>
  <c r="CN359" i="1" s="1"/>
  <c r="CO359" i="1" s="1"/>
  <c r="CP359" i="1" s="1"/>
  <c r="CQ359" i="1" s="1"/>
  <c r="CR359" i="1" s="1"/>
  <c r="CS359" i="1" s="1"/>
  <c r="CT359" i="1" s="1"/>
  <c r="CU359" i="1" s="1"/>
  <c r="CV359" i="1" s="1"/>
  <c r="CW359" i="1" s="1"/>
  <c r="CX359" i="1" s="1"/>
  <c r="CY359" i="1" s="1"/>
  <c r="CZ359" i="1" s="1"/>
  <c r="BQ212" i="1"/>
  <c r="BR212" i="1" s="1"/>
  <c r="BS212" i="1" s="1"/>
  <c r="BT212" i="1" s="1"/>
  <c r="BU212" i="1" s="1"/>
  <c r="BV212" i="1" s="1"/>
  <c r="BW212" i="1" s="1"/>
  <c r="BX212" i="1" s="1"/>
  <c r="BY212" i="1" s="1"/>
  <c r="BZ212" i="1" s="1"/>
  <c r="CA212" i="1" s="1"/>
  <c r="CB212" i="1" s="1"/>
  <c r="CC212" i="1" s="1"/>
  <c r="CD212" i="1" s="1"/>
  <c r="CE212" i="1" s="1"/>
  <c r="CF212" i="1" s="1"/>
  <c r="CG212" i="1" s="1"/>
  <c r="CH212" i="1" s="1"/>
  <c r="CI212" i="1" s="1"/>
  <c r="CJ212" i="1" s="1"/>
  <c r="CK212" i="1" s="1"/>
  <c r="CL212" i="1" s="1"/>
  <c r="CM212" i="1" s="1"/>
  <c r="CN212" i="1" s="1"/>
  <c r="CO212" i="1" s="1"/>
  <c r="CP212" i="1" s="1"/>
  <c r="CQ212" i="1" s="1"/>
  <c r="CR212" i="1" s="1"/>
  <c r="CS212" i="1" s="1"/>
  <c r="CT212" i="1" s="1"/>
  <c r="CU212" i="1" s="1"/>
  <c r="CV212" i="1" s="1"/>
  <c r="CW212" i="1" s="1"/>
  <c r="CX212" i="1" s="1"/>
  <c r="CY212" i="1" s="1"/>
  <c r="CZ212" i="1" s="1"/>
  <c r="BQ101" i="1"/>
  <c r="BR101" i="1" s="1"/>
  <c r="BS101" i="1" s="1"/>
  <c r="BT101" i="1" s="1"/>
  <c r="BU101" i="1" s="1"/>
  <c r="BV101" i="1" s="1"/>
  <c r="BW101" i="1" s="1"/>
  <c r="BX101" i="1" s="1"/>
  <c r="BY101" i="1" s="1"/>
  <c r="BZ101" i="1" s="1"/>
  <c r="CA101" i="1" s="1"/>
  <c r="CB101" i="1" s="1"/>
  <c r="CC101" i="1" s="1"/>
  <c r="CD101" i="1" s="1"/>
  <c r="CE101" i="1" s="1"/>
  <c r="CF101" i="1" s="1"/>
  <c r="CG101" i="1" s="1"/>
  <c r="CH101" i="1" s="1"/>
  <c r="CI101" i="1" s="1"/>
  <c r="CJ101" i="1" s="1"/>
  <c r="CK101" i="1" s="1"/>
  <c r="CL101" i="1" s="1"/>
  <c r="CM101" i="1" s="1"/>
  <c r="CN101" i="1" s="1"/>
  <c r="CO101" i="1" s="1"/>
  <c r="CP101" i="1" s="1"/>
  <c r="CQ101" i="1" s="1"/>
  <c r="CR101" i="1" s="1"/>
  <c r="CS101" i="1" s="1"/>
  <c r="CT101" i="1" s="1"/>
  <c r="CU101" i="1" s="1"/>
  <c r="CV101" i="1" s="1"/>
  <c r="CW101" i="1" s="1"/>
  <c r="CX101" i="1" s="1"/>
  <c r="CY101" i="1" s="1"/>
  <c r="CZ101" i="1" s="1"/>
  <c r="BP20" i="1"/>
  <c r="AA20" i="1"/>
  <c r="AB20" i="1" s="1"/>
  <c r="W20" i="1"/>
  <c r="BQ229" i="1"/>
  <c r="BR229" i="1" s="1"/>
  <c r="BS229" i="1" s="1"/>
  <c r="BT229" i="1" s="1"/>
  <c r="BU229" i="1" s="1"/>
  <c r="BV229" i="1" s="1"/>
  <c r="BW229" i="1" s="1"/>
  <c r="BX229" i="1" s="1"/>
  <c r="BY229" i="1" s="1"/>
  <c r="BZ229" i="1" s="1"/>
  <c r="CA229" i="1" s="1"/>
  <c r="CB229" i="1" s="1"/>
  <c r="CC229" i="1" s="1"/>
  <c r="CD229" i="1" s="1"/>
  <c r="CE229" i="1" s="1"/>
  <c r="CF229" i="1" s="1"/>
  <c r="CG229" i="1" s="1"/>
  <c r="CH229" i="1" s="1"/>
  <c r="CI229" i="1" s="1"/>
  <c r="CJ229" i="1" s="1"/>
  <c r="CK229" i="1" s="1"/>
  <c r="CL229" i="1" s="1"/>
  <c r="CM229" i="1" s="1"/>
  <c r="CN229" i="1" s="1"/>
  <c r="CO229" i="1" s="1"/>
  <c r="CP229" i="1" s="1"/>
  <c r="CQ229" i="1" s="1"/>
  <c r="CR229" i="1" s="1"/>
  <c r="CS229" i="1" s="1"/>
  <c r="CT229" i="1" s="1"/>
  <c r="CU229" i="1" s="1"/>
  <c r="CV229" i="1" s="1"/>
  <c r="CW229" i="1" s="1"/>
  <c r="CX229" i="1" s="1"/>
  <c r="CY229" i="1" s="1"/>
  <c r="CZ229" i="1" s="1"/>
  <c r="BQ401" i="1"/>
  <c r="BR401" i="1" s="1"/>
  <c r="BS401" i="1" s="1"/>
  <c r="BT401" i="1" s="1"/>
  <c r="BU401" i="1" s="1"/>
  <c r="BV401" i="1" s="1"/>
  <c r="BW401" i="1" s="1"/>
  <c r="BX401" i="1" s="1"/>
  <c r="BY401" i="1" s="1"/>
  <c r="BZ401" i="1" s="1"/>
  <c r="CA401" i="1" s="1"/>
  <c r="CB401" i="1" s="1"/>
  <c r="CC401" i="1" s="1"/>
  <c r="CD401" i="1" s="1"/>
  <c r="CE401" i="1" s="1"/>
  <c r="CF401" i="1" s="1"/>
  <c r="CG401" i="1" s="1"/>
  <c r="CH401" i="1" s="1"/>
  <c r="CI401" i="1" s="1"/>
  <c r="CJ401" i="1" s="1"/>
  <c r="CK401" i="1" s="1"/>
  <c r="CL401" i="1" s="1"/>
  <c r="CM401" i="1" s="1"/>
  <c r="CN401" i="1" s="1"/>
  <c r="CO401" i="1" s="1"/>
  <c r="CP401" i="1" s="1"/>
  <c r="CQ401" i="1" s="1"/>
  <c r="CR401" i="1" s="1"/>
  <c r="CS401" i="1" s="1"/>
  <c r="CT401" i="1" s="1"/>
  <c r="CU401" i="1" s="1"/>
  <c r="CV401" i="1" s="1"/>
  <c r="CW401" i="1" s="1"/>
  <c r="CX401" i="1" s="1"/>
  <c r="CY401" i="1" s="1"/>
  <c r="CZ401" i="1" s="1"/>
  <c r="X401" i="1" a="1"/>
  <c r="X401" i="1" s="1"/>
  <c r="AC401" i="1" s="1"/>
  <c r="Y401" i="1" s="1"/>
  <c r="BQ237" i="1"/>
  <c r="BR237" i="1" s="1"/>
  <c r="BS237" i="1" s="1"/>
  <c r="BT237" i="1" s="1"/>
  <c r="BU237" i="1" s="1"/>
  <c r="BV237" i="1" s="1"/>
  <c r="BW237" i="1" s="1"/>
  <c r="BX237" i="1" s="1"/>
  <c r="BY237" i="1" s="1"/>
  <c r="BZ237" i="1" s="1"/>
  <c r="CA237" i="1" s="1"/>
  <c r="CB237" i="1" s="1"/>
  <c r="CC237" i="1" s="1"/>
  <c r="CD237" i="1" s="1"/>
  <c r="CE237" i="1" s="1"/>
  <c r="CF237" i="1" s="1"/>
  <c r="CG237" i="1" s="1"/>
  <c r="CH237" i="1" s="1"/>
  <c r="CI237" i="1" s="1"/>
  <c r="CJ237" i="1" s="1"/>
  <c r="CK237" i="1" s="1"/>
  <c r="CL237" i="1" s="1"/>
  <c r="CM237" i="1" s="1"/>
  <c r="CN237" i="1" s="1"/>
  <c r="CO237" i="1" s="1"/>
  <c r="CP237" i="1" s="1"/>
  <c r="CQ237" i="1" s="1"/>
  <c r="CR237" i="1" s="1"/>
  <c r="CS237" i="1" s="1"/>
  <c r="CT237" i="1" s="1"/>
  <c r="CU237" i="1" s="1"/>
  <c r="CV237" i="1" s="1"/>
  <c r="CW237" i="1" s="1"/>
  <c r="CX237" i="1" s="1"/>
  <c r="CY237" i="1" s="1"/>
  <c r="CZ237" i="1" s="1"/>
  <c r="W112" i="1"/>
  <c r="BP112" i="1"/>
  <c r="AA112" i="1"/>
  <c r="AB112" i="1" s="1"/>
  <c r="W61" i="1"/>
  <c r="AA61" i="1"/>
  <c r="AB61" i="1" s="1"/>
  <c r="BP61" i="1"/>
  <c r="BQ72" i="1"/>
  <c r="BR72" i="1" s="1"/>
  <c r="BS72" i="1" s="1"/>
  <c r="BT72" i="1" s="1"/>
  <c r="BU72" i="1" s="1"/>
  <c r="BV72" i="1" s="1"/>
  <c r="BW72" i="1" s="1"/>
  <c r="BX72" i="1" s="1"/>
  <c r="BY72" i="1" s="1"/>
  <c r="BZ72" i="1" s="1"/>
  <c r="CA72" i="1" s="1"/>
  <c r="CB72" i="1" s="1"/>
  <c r="CC72" i="1" s="1"/>
  <c r="CD72" i="1" s="1"/>
  <c r="CE72" i="1" s="1"/>
  <c r="CF72" i="1" s="1"/>
  <c r="CG72" i="1" s="1"/>
  <c r="CH72" i="1" s="1"/>
  <c r="CI72" i="1" s="1"/>
  <c r="CJ72" i="1" s="1"/>
  <c r="CK72" i="1" s="1"/>
  <c r="CL72" i="1" s="1"/>
  <c r="CM72" i="1" s="1"/>
  <c r="CN72" i="1" s="1"/>
  <c r="CO72" i="1" s="1"/>
  <c r="CP72" i="1" s="1"/>
  <c r="CQ72" i="1" s="1"/>
  <c r="CR72" i="1" s="1"/>
  <c r="CS72" i="1" s="1"/>
  <c r="CT72" i="1" s="1"/>
  <c r="CU72" i="1" s="1"/>
  <c r="CV72" i="1" s="1"/>
  <c r="CW72" i="1" s="1"/>
  <c r="CX72" i="1" s="1"/>
  <c r="CY72" i="1" s="1"/>
  <c r="CZ72" i="1" s="1"/>
  <c r="AA296" i="1"/>
  <c r="AB296" i="1" s="1"/>
  <c r="BP296" i="1"/>
  <c r="W296" i="1"/>
  <c r="W56" i="1"/>
  <c r="BP56" i="1"/>
  <c r="AA56" i="1"/>
  <c r="AB56" i="1" s="1"/>
  <c r="BQ301" i="1"/>
  <c r="BR301" i="1" s="1"/>
  <c r="BS301" i="1" s="1"/>
  <c r="BT301" i="1" s="1"/>
  <c r="BU301" i="1" s="1"/>
  <c r="BV301" i="1" s="1"/>
  <c r="BW301" i="1" s="1"/>
  <c r="BX301" i="1" s="1"/>
  <c r="BY301" i="1" s="1"/>
  <c r="BZ301" i="1" s="1"/>
  <c r="CA301" i="1" s="1"/>
  <c r="CB301" i="1" s="1"/>
  <c r="CC301" i="1" s="1"/>
  <c r="CD301" i="1" s="1"/>
  <c r="CE301" i="1" s="1"/>
  <c r="CF301" i="1" s="1"/>
  <c r="CG301" i="1" s="1"/>
  <c r="CH301" i="1" s="1"/>
  <c r="CI301" i="1" s="1"/>
  <c r="CJ301" i="1" s="1"/>
  <c r="CK301" i="1" s="1"/>
  <c r="CL301" i="1" s="1"/>
  <c r="CM301" i="1" s="1"/>
  <c r="CN301" i="1" s="1"/>
  <c r="CO301" i="1" s="1"/>
  <c r="CP301" i="1" s="1"/>
  <c r="CQ301" i="1" s="1"/>
  <c r="CR301" i="1" s="1"/>
  <c r="CS301" i="1" s="1"/>
  <c r="CT301" i="1" s="1"/>
  <c r="CU301" i="1" s="1"/>
  <c r="CV301" i="1" s="1"/>
  <c r="CW301" i="1" s="1"/>
  <c r="CX301" i="1" s="1"/>
  <c r="CY301" i="1" s="1"/>
  <c r="CZ301" i="1" s="1"/>
  <c r="BQ457" i="1"/>
  <c r="BR457" i="1" s="1"/>
  <c r="BS457" i="1" s="1"/>
  <c r="BT457" i="1" s="1"/>
  <c r="BU457" i="1" s="1"/>
  <c r="BV457" i="1" s="1"/>
  <c r="BW457" i="1" s="1"/>
  <c r="BX457" i="1" s="1"/>
  <c r="BY457" i="1" s="1"/>
  <c r="BZ457" i="1" s="1"/>
  <c r="CA457" i="1" s="1"/>
  <c r="CB457" i="1" s="1"/>
  <c r="CC457" i="1" s="1"/>
  <c r="CD457" i="1" s="1"/>
  <c r="CE457" i="1" s="1"/>
  <c r="CF457" i="1" s="1"/>
  <c r="CG457" i="1" s="1"/>
  <c r="CH457" i="1" s="1"/>
  <c r="CI457" i="1" s="1"/>
  <c r="CJ457" i="1" s="1"/>
  <c r="CK457" i="1" s="1"/>
  <c r="CL457" i="1" s="1"/>
  <c r="CM457" i="1" s="1"/>
  <c r="CN457" i="1" s="1"/>
  <c r="CO457" i="1" s="1"/>
  <c r="CP457" i="1" s="1"/>
  <c r="CQ457" i="1" s="1"/>
  <c r="CR457" i="1" s="1"/>
  <c r="CS457" i="1" s="1"/>
  <c r="CT457" i="1" s="1"/>
  <c r="CU457" i="1" s="1"/>
  <c r="CV457" i="1" s="1"/>
  <c r="CW457" i="1" s="1"/>
  <c r="CX457" i="1" s="1"/>
  <c r="CY457" i="1" s="1"/>
  <c r="CZ457" i="1" s="1"/>
  <c r="BQ358" i="1"/>
  <c r="BR358" i="1" s="1"/>
  <c r="BS358" i="1" s="1"/>
  <c r="BT358" i="1" s="1"/>
  <c r="BU358" i="1" s="1"/>
  <c r="BV358" i="1" s="1"/>
  <c r="BW358" i="1" s="1"/>
  <c r="BX358" i="1" s="1"/>
  <c r="BY358" i="1" s="1"/>
  <c r="BZ358" i="1" s="1"/>
  <c r="CA358" i="1" s="1"/>
  <c r="CB358" i="1" s="1"/>
  <c r="CC358" i="1" s="1"/>
  <c r="CD358" i="1" s="1"/>
  <c r="CE358" i="1" s="1"/>
  <c r="CF358" i="1" s="1"/>
  <c r="CG358" i="1" s="1"/>
  <c r="CH358" i="1" s="1"/>
  <c r="CI358" i="1" s="1"/>
  <c r="CJ358" i="1" s="1"/>
  <c r="CK358" i="1" s="1"/>
  <c r="CL358" i="1" s="1"/>
  <c r="CM358" i="1" s="1"/>
  <c r="CN358" i="1" s="1"/>
  <c r="CO358" i="1" s="1"/>
  <c r="CP358" i="1" s="1"/>
  <c r="CQ358" i="1" s="1"/>
  <c r="CR358" i="1" s="1"/>
  <c r="CS358" i="1" s="1"/>
  <c r="CT358" i="1" s="1"/>
  <c r="CU358" i="1" s="1"/>
  <c r="CV358" i="1" s="1"/>
  <c r="CW358" i="1" s="1"/>
  <c r="CX358" i="1" s="1"/>
  <c r="CY358" i="1" s="1"/>
  <c r="CZ358" i="1" s="1"/>
  <c r="BQ243" i="1"/>
  <c r="BR243" i="1" s="1"/>
  <c r="BS243" i="1" s="1"/>
  <c r="BT243" i="1" s="1"/>
  <c r="BU243" i="1" s="1"/>
  <c r="BV243" i="1" s="1"/>
  <c r="BW243" i="1" s="1"/>
  <c r="BX243" i="1" s="1"/>
  <c r="BY243" i="1" s="1"/>
  <c r="BZ243" i="1" s="1"/>
  <c r="CA243" i="1" s="1"/>
  <c r="CB243" i="1" s="1"/>
  <c r="CC243" i="1" s="1"/>
  <c r="CD243" i="1" s="1"/>
  <c r="CE243" i="1" s="1"/>
  <c r="CF243" i="1" s="1"/>
  <c r="CG243" i="1" s="1"/>
  <c r="CH243" i="1" s="1"/>
  <c r="CI243" i="1" s="1"/>
  <c r="CJ243" i="1" s="1"/>
  <c r="CK243" i="1" s="1"/>
  <c r="CL243" i="1" s="1"/>
  <c r="CM243" i="1" s="1"/>
  <c r="CN243" i="1" s="1"/>
  <c r="CO243" i="1" s="1"/>
  <c r="CP243" i="1" s="1"/>
  <c r="CQ243" i="1" s="1"/>
  <c r="CR243" i="1" s="1"/>
  <c r="CS243" i="1" s="1"/>
  <c r="CT243" i="1" s="1"/>
  <c r="CU243" i="1" s="1"/>
  <c r="CV243" i="1" s="1"/>
  <c r="CW243" i="1" s="1"/>
  <c r="CX243" i="1" s="1"/>
  <c r="CY243" i="1" s="1"/>
  <c r="CZ243" i="1" s="1"/>
  <c r="BP64" i="1"/>
  <c r="AA64" i="1"/>
  <c r="AB64" i="1" s="1"/>
  <c r="W64" i="1"/>
  <c r="AA321" i="1"/>
  <c r="AB321" i="1" s="1"/>
  <c r="BP321" i="1"/>
  <c r="W321" i="1"/>
  <c r="BP10" i="1"/>
  <c r="AA10" i="1"/>
  <c r="AB10" i="1" s="1"/>
  <c r="W10" i="1"/>
  <c r="W30" i="1"/>
  <c r="BP30" i="1"/>
  <c r="AA30" i="1"/>
  <c r="AB30" i="1" s="1"/>
  <c r="BQ429" i="1"/>
  <c r="BR429" i="1" s="1"/>
  <c r="BS429" i="1" s="1"/>
  <c r="BT429" i="1" s="1"/>
  <c r="BU429" i="1" s="1"/>
  <c r="BV429" i="1" s="1"/>
  <c r="BW429" i="1" s="1"/>
  <c r="BX429" i="1" s="1"/>
  <c r="BY429" i="1" s="1"/>
  <c r="BZ429" i="1" s="1"/>
  <c r="CA429" i="1" s="1"/>
  <c r="CB429" i="1" s="1"/>
  <c r="CC429" i="1" s="1"/>
  <c r="CD429" i="1" s="1"/>
  <c r="CE429" i="1" s="1"/>
  <c r="CF429" i="1" s="1"/>
  <c r="CG429" i="1" s="1"/>
  <c r="CH429" i="1" s="1"/>
  <c r="CI429" i="1" s="1"/>
  <c r="CJ429" i="1" s="1"/>
  <c r="CK429" i="1" s="1"/>
  <c r="CL429" i="1" s="1"/>
  <c r="CM429" i="1" s="1"/>
  <c r="CN429" i="1" s="1"/>
  <c r="CO429" i="1" s="1"/>
  <c r="CP429" i="1" s="1"/>
  <c r="CQ429" i="1" s="1"/>
  <c r="CR429" i="1" s="1"/>
  <c r="CS429" i="1" s="1"/>
  <c r="CT429" i="1" s="1"/>
  <c r="CU429" i="1" s="1"/>
  <c r="CV429" i="1" s="1"/>
  <c r="CW429" i="1" s="1"/>
  <c r="CX429" i="1" s="1"/>
  <c r="CY429" i="1" s="1"/>
  <c r="CZ429" i="1" s="1"/>
  <c r="BQ447" i="1"/>
  <c r="BR447" i="1" s="1"/>
  <c r="BS447" i="1" s="1"/>
  <c r="BT447" i="1" s="1"/>
  <c r="BU447" i="1" s="1"/>
  <c r="BV447" i="1" s="1"/>
  <c r="BW447" i="1" s="1"/>
  <c r="BX447" i="1" s="1"/>
  <c r="BY447" i="1" s="1"/>
  <c r="BZ447" i="1" s="1"/>
  <c r="CA447" i="1" s="1"/>
  <c r="CB447" i="1" s="1"/>
  <c r="CC447" i="1" s="1"/>
  <c r="CD447" i="1" s="1"/>
  <c r="CE447" i="1" s="1"/>
  <c r="CF447" i="1" s="1"/>
  <c r="CG447" i="1" s="1"/>
  <c r="CH447" i="1" s="1"/>
  <c r="CI447" i="1" s="1"/>
  <c r="CJ447" i="1" s="1"/>
  <c r="CK447" i="1" s="1"/>
  <c r="CL447" i="1" s="1"/>
  <c r="CM447" i="1" s="1"/>
  <c r="CN447" i="1" s="1"/>
  <c r="CO447" i="1" s="1"/>
  <c r="CP447" i="1" s="1"/>
  <c r="CQ447" i="1" s="1"/>
  <c r="CR447" i="1" s="1"/>
  <c r="CS447" i="1" s="1"/>
  <c r="CT447" i="1" s="1"/>
  <c r="CU447" i="1" s="1"/>
  <c r="CV447" i="1" s="1"/>
  <c r="CW447" i="1" s="1"/>
  <c r="CX447" i="1" s="1"/>
  <c r="CY447" i="1" s="1"/>
  <c r="CZ447" i="1" s="1"/>
  <c r="BQ375" i="1"/>
  <c r="BR375" i="1" s="1"/>
  <c r="BS375" i="1" s="1"/>
  <c r="BT375" i="1" s="1"/>
  <c r="BU375" i="1" s="1"/>
  <c r="BV375" i="1" s="1"/>
  <c r="BW375" i="1" s="1"/>
  <c r="BX375" i="1" s="1"/>
  <c r="BY375" i="1" s="1"/>
  <c r="BZ375" i="1" s="1"/>
  <c r="CA375" i="1" s="1"/>
  <c r="CB375" i="1" s="1"/>
  <c r="CC375" i="1" s="1"/>
  <c r="CD375" i="1" s="1"/>
  <c r="CE375" i="1" s="1"/>
  <c r="CF375" i="1" s="1"/>
  <c r="CG375" i="1" s="1"/>
  <c r="CH375" i="1" s="1"/>
  <c r="CI375" i="1" s="1"/>
  <c r="CJ375" i="1" s="1"/>
  <c r="CK375" i="1" s="1"/>
  <c r="CL375" i="1" s="1"/>
  <c r="CM375" i="1" s="1"/>
  <c r="CN375" i="1" s="1"/>
  <c r="CO375" i="1" s="1"/>
  <c r="CP375" i="1" s="1"/>
  <c r="CQ375" i="1" s="1"/>
  <c r="CR375" i="1" s="1"/>
  <c r="CS375" i="1" s="1"/>
  <c r="CT375" i="1" s="1"/>
  <c r="CU375" i="1" s="1"/>
  <c r="CV375" i="1" s="1"/>
  <c r="CW375" i="1" s="1"/>
  <c r="CX375" i="1" s="1"/>
  <c r="CY375" i="1" s="1"/>
  <c r="CZ375" i="1" s="1"/>
  <c r="BQ366" i="1"/>
  <c r="BR366" i="1" s="1"/>
  <c r="BS366" i="1" s="1"/>
  <c r="BT366" i="1" s="1"/>
  <c r="BU366" i="1" s="1"/>
  <c r="BV366" i="1" s="1"/>
  <c r="BW366" i="1" s="1"/>
  <c r="BX366" i="1" s="1"/>
  <c r="BY366" i="1" s="1"/>
  <c r="BZ366" i="1" s="1"/>
  <c r="CA366" i="1" s="1"/>
  <c r="CB366" i="1" s="1"/>
  <c r="CC366" i="1" s="1"/>
  <c r="CD366" i="1" s="1"/>
  <c r="CE366" i="1" s="1"/>
  <c r="CF366" i="1" s="1"/>
  <c r="CG366" i="1" s="1"/>
  <c r="CH366" i="1" s="1"/>
  <c r="CI366" i="1" s="1"/>
  <c r="CJ366" i="1" s="1"/>
  <c r="CK366" i="1" s="1"/>
  <c r="CL366" i="1" s="1"/>
  <c r="CM366" i="1" s="1"/>
  <c r="CN366" i="1" s="1"/>
  <c r="CO366" i="1" s="1"/>
  <c r="CP366" i="1" s="1"/>
  <c r="CQ366" i="1" s="1"/>
  <c r="CR366" i="1" s="1"/>
  <c r="CS366" i="1" s="1"/>
  <c r="CT366" i="1" s="1"/>
  <c r="CU366" i="1" s="1"/>
  <c r="CV366" i="1" s="1"/>
  <c r="CW366" i="1" s="1"/>
  <c r="CX366" i="1" s="1"/>
  <c r="CY366" i="1" s="1"/>
  <c r="CZ366" i="1" s="1"/>
  <c r="AA22" i="1"/>
  <c r="AB22" i="1" s="1"/>
  <c r="BP22" i="1"/>
  <c r="W22" i="1"/>
  <c r="BP24" i="1"/>
  <c r="W24" i="1"/>
  <c r="AA24" i="1"/>
  <c r="AB24" i="1" s="1"/>
  <c r="BP281" i="1"/>
  <c r="W281" i="1"/>
  <c r="AA281" i="1"/>
  <c r="AB281" i="1" s="1"/>
  <c r="AA346" i="1"/>
  <c r="AB346" i="1" s="1"/>
  <c r="W346" i="1"/>
  <c r="BP346" i="1"/>
  <c r="BQ192" i="1"/>
  <c r="BR192" i="1" s="1"/>
  <c r="BS192" i="1" s="1"/>
  <c r="BT192" i="1" s="1"/>
  <c r="BU192" i="1" s="1"/>
  <c r="BV192" i="1" s="1"/>
  <c r="BW192" i="1" s="1"/>
  <c r="BX192" i="1" s="1"/>
  <c r="BY192" i="1" s="1"/>
  <c r="BZ192" i="1" s="1"/>
  <c r="CA192" i="1" s="1"/>
  <c r="CB192" i="1" s="1"/>
  <c r="CC192" i="1" s="1"/>
  <c r="CD192" i="1" s="1"/>
  <c r="CE192" i="1" s="1"/>
  <c r="CF192" i="1" s="1"/>
  <c r="CG192" i="1" s="1"/>
  <c r="CH192" i="1" s="1"/>
  <c r="CI192" i="1" s="1"/>
  <c r="CJ192" i="1" s="1"/>
  <c r="CK192" i="1" s="1"/>
  <c r="CL192" i="1" s="1"/>
  <c r="CM192" i="1" s="1"/>
  <c r="CN192" i="1" s="1"/>
  <c r="CO192" i="1" s="1"/>
  <c r="CP192" i="1" s="1"/>
  <c r="CQ192" i="1" s="1"/>
  <c r="CR192" i="1" s="1"/>
  <c r="CS192" i="1" s="1"/>
  <c r="CT192" i="1" s="1"/>
  <c r="CU192" i="1" s="1"/>
  <c r="CV192" i="1" s="1"/>
  <c r="CW192" i="1" s="1"/>
  <c r="CX192" i="1" s="1"/>
  <c r="CY192" i="1" s="1"/>
  <c r="CZ192" i="1" s="1"/>
  <c r="BQ304" i="1"/>
  <c r="BR304" i="1" s="1"/>
  <c r="BS304" i="1" s="1"/>
  <c r="BT304" i="1" s="1"/>
  <c r="BU304" i="1" s="1"/>
  <c r="BV304" i="1" s="1"/>
  <c r="BW304" i="1" s="1"/>
  <c r="BX304" i="1" s="1"/>
  <c r="BY304" i="1" s="1"/>
  <c r="BZ304" i="1" s="1"/>
  <c r="CA304" i="1" s="1"/>
  <c r="CB304" i="1" s="1"/>
  <c r="CC304" i="1" s="1"/>
  <c r="CD304" i="1" s="1"/>
  <c r="CE304" i="1" s="1"/>
  <c r="CF304" i="1" s="1"/>
  <c r="CG304" i="1" s="1"/>
  <c r="CH304" i="1" s="1"/>
  <c r="CI304" i="1" s="1"/>
  <c r="CJ304" i="1" s="1"/>
  <c r="CK304" i="1" s="1"/>
  <c r="CL304" i="1" s="1"/>
  <c r="CM304" i="1" s="1"/>
  <c r="CN304" i="1" s="1"/>
  <c r="CO304" i="1" s="1"/>
  <c r="CP304" i="1" s="1"/>
  <c r="CQ304" i="1" s="1"/>
  <c r="CR304" i="1" s="1"/>
  <c r="CS304" i="1" s="1"/>
  <c r="CT304" i="1" s="1"/>
  <c r="CU304" i="1" s="1"/>
  <c r="CV304" i="1" s="1"/>
  <c r="CW304" i="1" s="1"/>
  <c r="CX304" i="1" s="1"/>
  <c r="CY304" i="1" s="1"/>
  <c r="CZ304" i="1" s="1"/>
  <c r="BQ201" i="1"/>
  <c r="BR201" i="1" s="1"/>
  <c r="BS201" i="1" s="1"/>
  <c r="BT201" i="1" s="1"/>
  <c r="BU201" i="1" s="1"/>
  <c r="BV201" i="1" s="1"/>
  <c r="BW201" i="1" s="1"/>
  <c r="BX201" i="1" s="1"/>
  <c r="BY201" i="1" s="1"/>
  <c r="BZ201" i="1" s="1"/>
  <c r="CA201" i="1" s="1"/>
  <c r="CB201" i="1" s="1"/>
  <c r="CC201" i="1" s="1"/>
  <c r="CD201" i="1" s="1"/>
  <c r="CE201" i="1" s="1"/>
  <c r="CF201" i="1" s="1"/>
  <c r="CG201" i="1" s="1"/>
  <c r="CH201" i="1" s="1"/>
  <c r="CI201" i="1" s="1"/>
  <c r="CJ201" i="1" s="1"/>
  <c r="CK201" i="1" s="1"/>
  <c r="CL201" i="1" s="1"/>
  <c r="CM201" i="1" s="1"/>
  <c r="CN201" i="1" s="1"/>
  <c r="CO201" i="1" s="1"/>
  <c r="CP201" i="1" s="1"/>
  <c r="CQ201" i="1" s="1"/>
  <c r="CR201" i="1" s="1"/>
  <c r="CS201" i="1" s="1"/>
  <c r="CT201" i="1" s="1"/>
  <c r="CU201" i="1" s="1"/>
  <c r="CV201" i="1" s="1"/>
  <c r="CW201" i="1" s="1"/>
  <c r="CX201" i="1" s="1"/>
  <c r="CY201" i="1" s="1"/>
  <c r="CZ201" i="1" s="1"/>
  <c r="AA352" i="1"/>
  <c r="AB352" i="1" s="1"/>
  <c r="W352" i="1"/>
  <c r="BP352" i="1"/>
  <c r="BQ455" i="1"/>
  <c r="BR455" i="1" s="1"/>
  <c r="BS455" i="1" s="1"/>
  <c r="BT455" i="1" s="1"/>
  <c r="BU455" i="1" s="1"/>
  <c r="BV455" i="1" s="1"/>
  <c r="BW455" i="1" s="1"/>
  <c r="BX455" i="1" s="1"/>
  <c r="BY455" i="1" s="1"/>
  <c r="BZ455" i="1" s="1"/>
  <c r="CA455" i="1" s="1"/>
  <c r="CB455" i="1" s="1"/>
  <c r="CC455" i="1" s="1"/>
  <c r="CD455" i="1" s="1"/>
  <c r="CE455" i="1" s="1"/>
  <c r="CF455" i="1" s="1"/>
  <c r="CG455" i="1" s="1"/>
  <c r="CH455" i="1" s="1"/>
  <c r="CI455" i="1" s="1"/>
  <c r="CJ455" i="1" s="1"/>
  <c r="CK455" i="1" s="1"/>
  <c r="CL455" i="1" s="1"/>
  <c r="CM455" i="1" s="1"/>
  <c r="CN455" i="1" s="1"/>
  <c r="CO455" i="1" s="1"/>
  <c r="CP455" i="1" s="1"/>
  <c r="CQ455" i="1" s="1"/>
  <c r="CR455" i="1" s="1"/>
  <c r="CS455" i="1" s="1"/>
  <c r="CT455" i="1" s="1"/>
  <c r="CU455" i="1" s="1"/>
  <c r="CV455" i="1" s="1"/>
  <c r="CW455" i="1" s="1"/>
  <c r="CX455" i="1" s="1"/>
  <c r="CY455" i="1" s="1"/>
  <c r="CZ455" i="1" s="1"/>
  <c r="X455" i="1" a="1"/>
  <c r="X455" i="1" s="1"/>
  <c r="AC455" i="1" s="1"/>
  <c r="Y455" i="1" s="1"/>
  <c r="BQ320" i="1"/>
  <c r="BR320" i="1" s="1"/>
  <c r="BS320" i="1" s="1"/>
  <c r="BT320" i="1" s="1"/>
  <c r="BU320" i="1" s="1"/>
  <c r="BV320" i="1" s="1"/>
  <c r="BW320" i="1" s="1"/>
  <c r="BX320" i="1" s="1"/>
  <c r="BY320" i="1" s="1"/>
  <c r="BZ320" i="1" s="1"/>
  <c r="CA320" i="1" s="1"/>
  <c r="CB320" i="1" s="1"/>
  <c r="CC320" i="1" s="1"/>
  <c r="CD320" i="1" s="1"/>
  <c r="CE320" i="1" s="1"/>
  <c r="CF320" i="1" s="1"/>
  <c r="CG320" i="1" s="1"/>
  <c r="CH320" i="1" s="1"/>
  <c r="CI320" i="1" s="1"/>
  <c r="CJ320" i="1" s="1"/>
  <c r="CK320" i="1" s="1"/>
  <c r="CL320" i="1" s="1"/>
  <c r="CM320" i="1" s="1"/>
  <c r="CN320" i="1" s="1"/>
  <c r="CO320" i="1" s="1"/>
  <c r="CP320" i="1" s="1"/>
  <c r="CQ320" i="1" s="1"/>
  <c r="CR320" i="1" s="1"/>
  <c r="CS320" i="1" s="1"/>
  <c r="CT320" i="1" s="1"/>
  <c r="CU320" i="1" s="1"/>
  <c r="CV320" i="1" s="1"/>
  <c r="CW320" i="1" s="1"/>
  <c r="CX320" i="1" s="1"/>
  <c r="CY320" i="1" s="1"/>
  <c r="CZ320" i="1" s="1"/>
  <c r="BQ424" i="1"/>
  <c r="BR424" i="1" s="1"/>
  <c r="BS424" i="1" s="1"/>
  <c r="BT424" i="1" s="1"/>
  <c r="BU424" i="1" s="1"/>
  <c r="BV424" i="1" s="1"/>
  <c r="BW424" i="1" s="1"/>
  <c r="BX424" i="1" s="1"/>
  <c r="BY424" i="1" s="1"/>
  <c r="BZ424" i="1" s="1"/>
  <c r="CA424" i="1" s="1"/>
  <c r="CB424" i="1" s="1"/>
  <c r="CC424" i="1" s="1"/>
  <c r="CD424" i="1" s="1"/>
  <c r="CE424" i="1" s="1"/>
  <c r="CF424" i="1" s="1"/>
  <c r="CG424" i="1" s="1"/>
  <c r="CH424" i="1" s="1"/>
  <c r="CI424" i="1" s="1"/>
  <c r="CJ424" i="1" s="1"/>
  <c r="CK424" i="1" s="1"/>
  <c r="CL424" i="1" s="1"/>
  <c r="CM424" i="1" s="1"/>
  <c r="CN424" i="1" s="1"/>
  <c r="CO424" i="1" s="1"/>
  <c r="CP424" i="1" s="1"/>
  <c r="CQ424" i="1" s="1"/>
  <c r="CR424" i="1" s="1"/>
  <c r="CS424" i="1" s="1"/>
  <c r="CT424" i="1" s="1"/>
  <c r="CU424" i="1" s="1"/>
  <c r="CV424" i="1" s="1"/>
  <c r="CW424" i="1" s="1"/>
  <c r="CX424" i="1" s="1"/>
  <c r="CY424" i="1" s="1"/>
  <c r="CZ424" i="1" s="1"/>
  <c r="BQ405" i="1"/>
  <c r="BR405" i="1" s="1"/>
  <c r="BS405" i="1" s="1"/>
  <c r="BT405" i="1" s="1"/>
  <c r="BU405" i="1" s="1"/>
  <c r="BV405" i="1" s="1"/>
  <c r="BW405" i="1" s="1"/>
  <c r="BX405" i="1" s="1"/>
  <c r="BY405" i="1" s="1"/>
  <c r="BZ405" i="1" s="1"/>
  <c r="CA405" i="1" s="1"/>
  <c r="CB405" i="1" s="1"/>
  <c r="CC405" i="1" s="1"/>
  <c r="CD405" i="1" s="1"/>
  <c r="CE405" i="1" s="1"/>
  <c r="CF405" i="1" s="1"/>
  <c r="CG405" i="1" s="1"/>
  <c r="CH405" i="1" s="1"/>
  <c r="CI405" i="1" s="1"/>
  <c r="CJ405" i="1" s="1"/>
  <c r="CK405" i="1" s="1"/>
  <c r="CL405" i="1" s="1"/>
  <c r="CM405" i="1" s="1"/>
  <c r="CN405" i="1" s="1"/>
  <c r="CO405" i="1" s="1"/>
  <c r="CP405" i="1" s="1"/>
  <c r="CQ405" i="1" s="1"/>
  <c r="CR405" i="1" s="1"/>
  <c r="CS405" i="1" s="1"/>
  <c r="CT405" i="1" s="1"/>
  <c r="CU405" i="1" s="1"/>
  <c r="CV405" i="1" s="1"/>
  <c r="CW405" i="1" s="1"/>
  <c r="CX405" i="1" s="1"/>
  <c r="CY405" i="1" s="1"/>
  <c r="CZ405" i="1" s="1"/>
  <c r="BQ211" i="1"/>
  <c r="BR211" i="1" s="1"/>
  <c r="BS211" i="1" s="1"/>
  <c r="BT211" i="1" s="1"/>
  <c r="BU211" i="1" s="1"/>
  <c r="BV211" i="1" s="1"/>
  <c r="BW211" i="1" s="1"/>
  <c r="BX211" i="1" s="1"/>
  <c r="BY211" i="1" s="1"/>
  <c r="BZ211" i="1" s="1"/>
  <c r="CA211" i="1" s="1"/>
  <c r="CB211" i="1" s="1"/>
  <c r="CC211" i="1" s="1"/>
  <c r="CD211" i="1" s="1"/>
  <c r="CE211" i="1" s="1"/>
  <c r="CF211" i="1" s="1"/>
  <c r="CG211" i="1" s="1"/>
  <c r="CH211" i="1" s="1"/>
  <c r="CI211" i="1" s="1"/>
  <c r="CJ211" i="1" s="1"/>
  <c r="CK211" i="1" s="1"/>
  <c r="CL211" i="1" s="1"/>
  <c r="CM211" i="1" s="1"/>
  <c r="CN211" i="1" s="1"/>
  <c r="CO211" i="1" s="1"/>
  <c r="CP211" i="1" s="1"/>
  <c r="CQ211" i="1" s="1"/>
  <c r="CR211" i="1" s="1"/>
  <c r="CS211" i="1" s="1"/>
  <c r="CT211" i="1" s="1"/>
  <c r="CU211" i="1" s="1"/>
  <c r="CV211" i="1" s="1"/>
  <c r="CW211" i="1" s="1"/>
  <c r="CX211" i="1" s="1"/>
  <c r="CY211" i="1" s="1"/>
  <c r="CZ211" i="1" s="1"/>
  <c r="BP268" i="1"/>
  <c r="W268" i="1"/>
  <c r="AA268" i="1"/>
  <c r="AB268" i="1" s="1"/>
  <c r="BP253" i="1"/>
  <c r="AA253" i="1"/>
  <c r="AB253" i="1" s="1"/>
  <c r="W253" i="1"/>
  <c r="W336" i="1"/>
  <c r="AA336" i="1"/>
  <c r="AB336" i="1" s="1"/>
  <c r="BP336" i="1"/>
  <c r="BQ371" i="1"/>
  <c r="BR371" i="1" s="1"/>
  <c r="BS371" i="1" s="1"/>
  <c r="BT371" i="1" s="1"/>
  <c r="BU371" i="1" s="1"/>
  <c r="BV371" i="1" s="1"/>
  <c r="BW371" i="1" s="1"/>
  <c r="BX371" i="1" s="1"/>
  <c r="BY371" i="1" s="1"/>
  <c r="BZ371" i="1" s="1"/>
  <c r="CA371" i="1" s="1"/>
  <c r="CB371" i="1" s="1"/>
  <c r="CC371" i="1" s="1"/>
  <c r="CD371" i="1" s="1"/>
  <c r="CE371" i="1" s="1"/>
  <c r="CF371" i="1" s="1"/>
  <c r="CG371" i="1" s="1"/>
  <c r="CH371" i="1" s="1"/>
  <c r="CI371" i="1" s="1"/>
  <c r="CJ371" i="1" s="1"/>
  <c r="CK371" i="1" s="1"/>
  <c r="CL371" i="1" s="1"/>
  <c r="CM371" i="1" s="1"/>
  <c r="CN371" i="1" s="1"/>
  <c r="CO371" i="1" s="1"/>
  <c r="CP371" i="1" s="1"/>
  <c r="CQ371" i="1" s="1"/>
  <c r="CR371" i="1" s="1"/>
  <c r="CS371" i="1" s="1"/>
  <c r="CT371" i="1" s="1"/>
  <c r="CU371" i="1" s="1"/>
  <c r="CV371" i="1" s="1"/>
  <c r="CW371" i="1" s="1"/>
  <c r="CX371" i="1" s="1"/>
  <c r="CY371" i="1" s="1"/>
  <c r="CZ371" i="1" s="1"/>
  <c r="BQ436" i="1"/>
  <c r="BR436" i="1" s="1"/>
  <c r="BS436" i="1" s="1"/>
  <c r="BT436" i="1" s="1"/>
  <c r="BU436" i="1" s="1"/>
  <c r="BV436" i="1" s="1"/>
  <c r="BW436" i="1" s="1"/>
  <c r="BX436" i="1" s="1"/>
  <c r="BY436" i="1" s="1"/>
  <c r="BZ436" i="1" s="1"/>
  <c r="CA436" i="1" s="1"/>
  <c r="CB436" i="1" s="1"/>
  <c r="CC436" i="1" s="1"/>
  <c r="CD436" i="1" s="1"/>
  <c r="CE436" i="1" s="1"/>
  <c r="CF436" i="1" s="1"/>
  <c r="CG436" i="1" s="1"/>
  <c r="CH436" i="1" s="1"/>
  <c r="CI436" i="1" s="1"/>
  <c r="CJ436" i="1" s="1"/>
  <c r="CK436" i="1" s="1"/>
  <c r="CL436" i="1" s="1"/>
  <c r="CM436" i="1" s="1"/>
  <c r="CN436" i="1" s="1"/>
  <c r="CO436" i="1" s="1"/>
  <c r="CP436" i="1" s="1"/>
  <c r="CQ436" i="1" s="1"/>
  <c r="CR436" i="1" s="1"/>
  <c r="CS436" i="1" s="1"/>
  <c r="CT436" i="1" s="1"/>
  <c r="CU436" i="1" s="1"/>
  <c r="CV436" i="1" s="1"/>
  <c r="CW436" i="1" s="1"/>
  <c r="CX436" i="1" s="1"/>
  <c r="CY436" i="1" s="1"/>
  <c r="CZ436" i="1" s="1"/>
  <c r="AA79" i="1"/>
  <c r="AB79" i="1" s="1"/>
  <c r="W79" i="1"/>
  <c r="BP79" i="1"/>
  <c r="BQ58" i="1"/>
  <c r="BR58" i="1" s="1"/>
  <c r="BS58" i="1" s="1"/>
  <c r="BT58" i="1" s="1"/>
  <c r="BU58" i="1" s="1"/>
  <c r="BV58" i="1" s="1"/>
  <c r="BW58" i="1" s="1"/>
  <c r="BX58" i="1" s="1"/>
  <c r="BY58" i="1" s="1"/>
  <c r="BZ58" i="1" s="1"/>
  <c r="CA58" i="1" s="1"/>
  <c r="CB58" i="1" s="1"/>
  <c r="CC58" i="1" s="1"/>
  <c r="CD58" i="1" s="1"/>
  <c r="CE58" i="1" s="1"/>
  <c r="CF58" i="1" s="1"/>
  <c r="CG58" i="1" s="1"/>
  <c r="CH58" i="1" s="1"/>
  <c r="CI58" i="1" s="1"/>
  <c r="CJ58" i="1" s="1"/>
  <c r="CK58" i="1" s="1"/>
  <c r="CL58" i="1" s="1"/>
  <c r="CM58" i="1" s="1"/>
  <c r="CN58" i="1" s="1"/>
  <c r="CO58" i="1" s="1"/>
  <c r="CP58" i="1" s="1"/>
  <c r="CQ58" i="1" s="1"/>
  <c r="CR58" i="1" s="1"/>
  <c r="CS58" i="1" s="1"/>
  <c r="CT58" i="1" s="1"/>
  <c r="CU58" i="1" s="1"/>
  <c r="CV58" i="1" s="1"/>
  <c r="CW58" i="1" s="1"/>
  <c r="CX58" i="1" s="1"/>
  <c r="CY58" i="1" s="1"/>
  <c r="CZ58" i="1" s="1"/>
  <c r="BQ236" i="1"/>
  <c r="BR236" i="1" s="1"/>
  <c r="BS236" i="1" s="1"/>
  <c r="BT236" i="1" s="1"/>
  <c r="BU236" i="1" s="1"/>
  <c r="BV236" i="1" s="1"/>
  <c r="BW236" i="1" s="1"/>
  <c r="BX236" i="1" s="1"/>
  <c r="BY236" i="1" s="1"/>
  <c r="BZ236" i="1" s="1"/>
  <c r="CA236" i="1" s="1"/>
  <c r="CB236" i="1" s="1"/>
  <c r="CC236" i="1" s="1"/>
  <c r="CD236" i="1" s="1"/>
  <c r="CE236" i="1" s="1"/>
  <c r="CF236" i="1" s="1"/>
  <c r="CG236" i="1" s="1"/>
  <c r="CH236" i="1" s="1"/>
  <c r="CI236" i="1" s="1"/>
  <c r="CJ236" i="1" s="1"/>
  <c r="CK236" i="1" s="1"/>
  <c r="CL236" i="1" s="1"/>
  <c r="CM236" i="1" s="1"/>
  <c r="CN236" i="1" s="1"/>
  <c r="CO236" i="1" s="1"/>
  <c r="CP236" i="1" s="1"/>
  <c r="CQ236" i="1" s="1"/>
  <c r="CR236" i="1" s="1"/>
  <c r="CS236" i="1" s="1"/>
  <c r="CT236" i="1" s="1"/>
  <c r="CU236" i="1" s="1"/>
  <c r="CV236" i="1" s="1"/>
  <c r="CW236" i="1" s="1"/>
  <c r="CX236" i="1" s="1"/>
  <c r="CY236" i="1" s="1"/>
  <c r="CZ236" i="1" s="1"/>
  <c r="BQ319" i="1"/>
  <c r="BR319" i="1" s="1"/>
  <c r="BS319" i="1" s="1"/>
  <c r="BT319" i="1" s="1"/>
  <c r="BU319" i="1" s="1"/>
  <c r="BV319" i="1" s="1"/>
  <c r="BW319" i="1" s="1"/>
  <c r="BX319" i="1" s="1"/>
  <c r="BY319" i="1" s="1"/>
  <c r="BZ319" i="1" s="1"/>
  <c r="CA319" i="1" s="1"/>
  <c r="CB319" i="1" s="1"/>
  <c r="CC319" i="1" s="1"/>
  <c r="CD319" i="1" s="1"/>
  <c r="CE319" i="1" s="1"/>
  <c r="CF319" i="1" s="1"/>
  <c r="CG319" i="1" s="1"/>
  <c r="CH319" i="1" s="1"/>
  <c r="CI319" i="1" s="1"/>
  <c r="CJ319" i="1" s="1"/>
  <c r="CK319" i="1" s="1"/>
  <c r="CL319" i="1" s="1"/>
  <c r="CM319" i="1" s="1"/>
  <c r="CN319" i="1" s="1"/>
  <c r="CO319" i="1" s="1"/>
  <c r="CP319" i="1" s="1"/>
  <c r="CQ319" i="1" s="1"/>
  <c r="CR319" i="1" s="1"/>
  <c r="CS319" i="1" s="1"/>
  <c r="CT319" i="1" s="1"/>
  <c r="CU319" i="1" s="1"/>
  <c r="CV319" i="1" s="1"/>
  <c r="CW319" i="1" s="1"/>
  <c r="CX319" i="1" s="1"/>
  <c r="CY319" i="1" s="1"/>
  <c r="CZ319" i="1" s="1"/>
  <c r="X319" i="1" a="1"/>
  <c r="X319" i="1" s="1"/>
  <c r="AC319" i="1" s="1"/>
  <c r="Y319" i="1" s="1"/>
  <c r="BQ441" i="1"/>
  <c r="BR441" i="1" s="1"/>
  <c r="BS441" i="1" s="1"/>
  <c r="BT441" i="1" s="1"/>
  <c r="BU441" i="1" s="1"/>
  <c r="BV441" i="1" s="1"/>
  <c r="BW441" i="1" s="1"/>
  <c r="BX441" i="1" s="1"/>
  <c r="BY441" i="1" s="1"/>
  <c r="BZ441" i="1" s="1"/>
  <c r="CA441" i="1" s="1"/>
  <c r="CB441" i="1" s="1"/>
  <c r="CC441" i="1" s="1"/>
  <c r="CD441" i="1" s="1"/>
  <c r="CE441" i="1" s="1"/>
  <c r="CF441" i="1" s="1"/>
  <c r="CG441" i="1" s="1"/>
  <c r="CH441" i="1" s="1"/>
  <c r="CI441" i="1" s="1"/>
  <c r="CJ441" i="1" s="1"/>
  <c r="CK441" i="1" s="1"/>
  <c r="CL441" i="1" s="1"/>
  <c r="CM441" i="1" s="1"/>
  <c r="CN441" i="1" s="1"/>
  <c r="CO441" i="1" s="1"/>
  <c r="CP441" i="1" s="1"/>
  <c r="CQ441" i="1" s="1"/>
  <c r="CR441" i="1" s="1"/>
  <c r="CS441" i="1" s="1"/>
  <c r="CT441" i="1" s="1"/>
  <c r="CU441" i="1" s="1"/>
  <c r="CV441" i="1" s="1"/>
  <c r="CW441" i="1" s="1"/>
  <c r="CX441" i="1" s="1"/>
  <c r="CY441" i="1" s="1"/>
  <c r="CZ441" i="1" s="1"/>
  <c r="BQ402" i="1"/>
  <c r="BR402" i="1" s="1"/>
  <c r="BS402" i="1" s="1"/>
  <c r="BT402" i="1" s="1"/>
  <c r="BU402" i="1" s="1"/>
  <c r="BV402" i="1" s="1"/>
  <c r="BW402" i="1" s="1"/>
  <c r="BX402" i="1" s="1"/>
  <c r="BY402" i="1" s="1"/>
  <c r="BZ402" i="1" s="1"/>
  <c r="CA402" i="1" s="1"/>
  <c r="CB402" i="1" s="1"/>
  <c r="CC402" i="1" s="1"/>
  <c r="CD402" i="1" s="1"/>
  <c r="CE402" i="1" s="1"/>
  <c r="CF402" i="1" s="1"/>
  <c r="CG402" i="1" s="1"/>
  <c r="CH402" i="1" s="1"/>
  <c r="CI402" i="1" s="1"/>
  <c r="CJ402" i="1" s="1"/>
  <c r="CK402" i="1" s="1"/>
  <c r="CL402" i="1" s="1"/>
  <c r="CM402" i="1" s="1"/>
  <c r="CN402" i="1" s="1"/>
  <c r="CO402" i="1" s="1"/>
  <c r="CP402" i="1" s="1"/>
  <c r="CQ402" i="1" s="1"/>
  <c r="CR402" i="1" s="1"/>
  <c r="CS402" i="1" s="1"/>
  <c r="CT402" i="1" s="1"/>
  <c r="CU402" i="1" s="1"/>
  <c r="CV402" i="1" s="1"/>
  <c r="CW402" i="1" s="1"/>
  <c r="CX402" i="1" s="1"/>
  <c r="CY402" i="1" s="1"/>
  <c r="CZ402" i="1" s="1"/>
  <c r="W191" i="1"/>
  <c r="AA191" i="1"/>
  <c r="AB191" i="1" s="1"/>
  <c r="BP191" i="1"/>
  <c r="BQ448" i="1"/>
  <c r="BR448" i="1" s="1"/>
  <c r="BS448" i="1" s="1"/>
  <c r="BT448" i="1" s="1"/>
  <c r="BU448" i="1" s="1"/>
  <c r="BV448" i="1" s="1"/>
  <c r="BW448" i="1" s="1"/>
  <c r="BX448" i="1" s="1"/>
  <c r="BY448" i="1" s="1"/>
  <c r="BZ448" i="1" s="1"/>
  <c r="CA448" i="1" s="1"/>
  <c r="CB448" i="1" s="1"/>
  <c r="CC448" i="1" s="1"/>
  <c r="CD448" i="1" s="1"/>
  <c r="CE448" i="1" s="1"/>
  <c r="CF448" i="1" s="1"/>
  <c r="CG448" i="1" s="1"/>
  <c r="CH448" i="1" s="1"/>
  <c r="CI448" i="1" s="1"/>
  <c r="CJ448" i="1" s="1"/>
  <c r="CK448" i="1" s="1"/>
  <c r="CL448" i="1" s="1"/>
  <c r="CM448" i="1" s="1"/>
  <c r="CN448" i="1" s="1"/>
  <c r="CO448" i="1" s="1"/>
  <c r="CP448" i="1" s="1"/>
  <c r="CQ448" i="1" s="1"/>
  <c r="CR448" i="1" s="1"/>
  <c r="CS448" i="1" s="1"/>
  <c r="CT448" i="1" s="1"/>
  <c r="CU448" i="1" s="1"/>
  <c r="CV448" i="1" s="1"/>
  <c r="CW448" i="1" s="1"/>
  <c r="CX448" i="1" s="1"/>
  <c r="CY448" i="1" s="1"/>
  <c r="CZ448" i="1" s="1"/>
  <c r="BQ476" i="1"/>
  <c r="BR476" i="1" s="1"/>
  <c r="BS476" i="1" s="1"/>
  <c r="BT476" i="1" s="1"/>
  <c r="BU476" i="1" s="1"/>
  <c r="BV476" i="1" s="1"/>
  <c r="BW476" i="1" s="1"/>
  <c r="BX476" i="1" s="1"/>
  <c r="BY476" i="1" s="1"/>
  <c r="BZ476" i="1" s="1"/>
  <c r="CA476" i="1" s="1"/>
  <c r="CB476" i="1" s="1"/>
  <c r="CC476" i="1" s="1"/>
  <c r="CD476" i="1" s="1"/>
  <c r="CE476" i="1" s="1"/>
  <c r="CF476" i="1" s="1"/>
  <c r="CG476" i="1" s="1"/>
  <c r="CH476" i="1" s="1"/>
  <c r="CI476" i="1" s="1"/>
  <c r="CJ476" i="1" s="1"/>
  <c r="CK476" i="1" s="1"/>
  <c r="CL476" i="1" s="1"/>
  <c r="CM476" i="1" s="1"/>
  <c r="CN476" i="1" s="1"/>
  <c r="CO476" i="1" s="1"/>
  <c r="CP476" i="1" s="1"/>
  <c r="CQ476" i="1" s="1"/>
  <c r="CR476" i="1" s="1"/>
  <c r="CS476" i="1" s="1"/>
  <c r="CT476" i="1" s="1"/>
  <c r="CU476" i="1" s="1"/>
  <c r="CV476" i="1" s="1"/>
  <c r="CW476" i="1" s="1"/>
  <c r="CX476" i="1" s="1"/>
  <c r="CY476" i="1" s="1"/>
  <c r="CZ476" i="1" s="1"/>
  <c r="BQ256" i="1"/>
  <c r="BR256" i="1" s="1"/>
  <c r="BS256" i="1" s="1"/>
  <c r="BT256" i="1" s="1"/>
  <c r="BU256" i="1" s="1"/>
  <c r="BV256" i="1" s="1"/>
  <c r="BW256" i="1" s="1"/>
  <c r="BX256" i="1" s="1"/>
  <c r="BY256" i="1" s="1"/>
  <c r="BZ256" i="1" s="1"/>
  <c r="CA256" i="1" s="1"/>
  <c r="CB256" i="1" s="1"/>
  <c r="CC256" i="1" s="1"/>
  <c r="CD256" i="1" s="1"/>
  <c r="CE256" i="1" s="1"/>
  <c r="CF256" i="1" s="1"/>
  <c r="CG256" i="1" s="1"/>
  <c r="CH256" i="1" s="1"/>
  <c r="CI256" i="1" s="1"/>
  <c r="CJ256" i="1" s="1"/>
  <c r="CK256" i="1" s="1"/>
  <c r="CL256" i="1" s="1"/>
  <c r="CM256" i="1" s="1"/>
  <c r="CN256" i="1" s="1"/>
  <c r="CO256" i="1" s="1"/>
  <c r="CP256" i="1" s="1"/>
  <c r="CQ256" i="1" s="1"/>
  <c r="CR256" i="1" s="1"/>
  <c r="CS256" i="1" s="1"/>
  <c r="CT256" i="1" s="1"/>
  <c r="CU256" i="1" s="1"/>
  <c r="CV256" i="1" s="1"/>
  <c r="CW256" i="1" s="1"/>
  <c r="CX256" i="1" s="1"/>
  <c r="CY256" i="1" s="1"/>
  <c r="CZ256" i="1" s="1"/>
  <c r="W110" i="1"/>
  <c r="BP110" i="1"/>
  <c r="AA110" i="1"/>
  <c r="AB110" i="1" s="1"/>
  <c r="BQ373" i="1"/>
  <c r="BR373" i="1" s="1"/>
  <c r="BS373" i="1" s="1"/>
  <c r="BT373" i="1" s="1"/>
  <c r="BU373" i="1" s="1"/>
  <c r="BV373" i="1" s="1"/>
  <c r="BW373" i="1" s="1"/>
  <c r="BX373" i="1" s="1"/>
  <c r="BY373" i="1" s="1"/>
  <c r="BZ373" i="1" s="1"/>
  <c r="CA373" i="1" s="1"/>
  <c r="CB373" i="1" s="1"/>
  <c r="CC373" i="1" s="1"/>
  <c r="CD373" i="1" s="1"/>
  <c r="CE373" i="1" s="1"/>
  <c r="CF373" i="1" s="1"/>
  <c r="CG373" i="1" s="1"/>
  <c r="CH373" i="1" s="1"/>
  <c r="CI373" i="1" s="1"/>
  <c r="CJ373" i="1" s="1"/>
  <c r="CK373" i="1" s="1"/>
  <c r="CL373" i="1" s="1"/>
  <c r="CM373" i="1" s="1"/>
  <c r="CN373" i="1" s="1"/>
  <c r="CO373" i="1" s="1"/>
  <c r="CP373" i="1" s="1"/>
  <c r="CQ373" i="1" s="1"/>
  <c r="CR373" i="1" s="1"/>
  <c r="CS373" i="1" s="1"/>
  <c r="CT373" i="1" s="1"/>
  <c r="CU373" i="1" s="1"/>
  <c r="CV373" i="1" s="1"/>
  <c r="CW373" i="1" s="1"/>
  <c r="CX373" i="1" s="1"/>
  <c r="CY373" i="1" s="1"/>
  <c r="CZ373" i="1" s="1"/>
  <c r="BQ397" i="1"/>
  <c r="BR397" i="1" s="1"/>
  <c r="BS397" i="1" s="1"/>
  <c r="BT397" i="1" s="1"/>
  <c r="BU397" i="1" s="1"/>
  <c r="BV397" i="1" s="1"/>
  <c r="BW397" i="1" s="1"/>
  <c r="BX397" i="1" s="1"/>
  <c r="BY397" i="1" s="1"/>
  <c r="BZ397" i="1" s="1"/>
  <c r="CA397" i="1" s="1"/>
  <c r="CB397" i="1" s="1"/>
  <c r="CC397" i="1" s="1"/>
  <c r="CD397" i="1" s="1"/>
  <c r="CE397" i="1" s="1"/>
  <c r="CF397" i="1" s="1"/>
  <c r="CG397" i="1" s="1"/>
  <c r="CH397" i="1" s="1"/>
  <c r="CI397" i="1" s="1"/>
  <c r="CJ397" i="1" s="1"/>
  <c r="CK397" i="1" s="1"/>
  <c r="CL397" i="1" s="1"/>
  <c r="CM397" i="1" s="1"/>
  <c r="CN397" i="1" s="1"/>
  <c r="CO397" i="1" s="1"/>
  <c r="CP397" i="1" s="1"/>
  <c r="CQ397" i="1" s="1"/>
  <c r="CR397" i="1" s="1"/>
  <c r="CS397" i="1" s="1"/>
  <c r="CT397" i="1" s="1"/>
  <c r="CU397" i="1" s="1"/>
  <c r="CV397" i="1" s="1"/>
  <c r="CW397" i="1" s="1"/>
  <c r="CX397" i="1" s="1"/>
  <c r="CY397" i="1" s="1"/>
  <c r="CZ397" i="1" s="1"/>
  <c r="BQ128" i="1"/>
  <c r="BR128" i="1" s="1"/>
  <c r="BS128" i="1" s="1"/>
  <c r="BT128" i="1" s="1"/>
  <c r="BU128" i="1" s="1"/>
  <c r="BV128" i="1" s="1"/>
  <c r="BW128" i="1" s="1"/>
  <c r="BX128" i="1" s="1"/>
  <c r="BY128" i="1" s="1"/>
  <c r="BZ128" i="1" s="1"/>
  <c r="CA128" i="1" s="1"/>
  <c r="CB128" i="1" s="1"/>
  <c r="CC128" i="1" s="1"/>
  <c r="CD128" i="1" s="1"/>
  <c r="CE128" i="1" s="1"/>
  <c r="CF128" i="1" s="1"/>
  <c r="CG128" i="1" s="1"/>
  <c r="CH128" i="1" s="1"/>
  <c r="CI128" i="1" s="1"/>
  <c r="CJ128" i="1" s="1"/>
  <c r="CK128" i="1" s="1"/>
  <c r="CL128" i="1" s="1"/>
  <c r="CM128" i="1" s="1"/>
  <c r="CN128" i="1" s="1"/>
  <c r="CO128" i="1" s="1"/>
  <c r="CP128" i="1" s="1"/>
  <c r="CQ128" i="1" s="1"/>
  <c r="CR128" i="1" s="1"/>
  <c r="CS128" i="1" s="1"/>
  <c r="CT128" i="1" s="1"/>
  <c r="CU128" i="1" s="1"/>
  <c r="CV128" i="1" s="1"/>
  <c r="CW128" i="1" s="1"/>
  <c r="CX128" i="1" s="1"/>
  <c r="CY128" i="1" s="1"/>
  <c r="CZ128" i="1" s="1"/>
  <c r="AA138" i="1"/>
  <c r="AB138" i="1" s="1"/>
  <c r="BP138" i="1"/>
  <c r="W138" i="1"/>
  <c r="BQ202" i="1"/>
  <c r="BR202" i="1" s="1"/>
  <c r="BS202" i="1" s="1"/>
  <c r="BT202" i="1" s="1"/>
  <c r="BU202" i="1" s="1"/>
  <c r="BV202" i="1" s="1"/>
  <c r="BW202" i="1" s="1"/>
  <c r="BX202" i="1" s="1"/>
  <c r="BY202" i="1" s="1"/>
  <c r="BZ202" i="1" s="1"/>
  <c r="CA202" i="1" s="1"/>
  <c r="CB202" i="1" s="1"/>
  <c r="CC202" i="1" s="1"/>
  <c r="CD202" i="1" s="1"/>
  <c r="CE202" i="1" s="1"/>
  <c r="CF202" i="1" s="1"/>
  <c r="CG202" i="1" s="1"/>
  <c r="CH202" i="1" s="1"/>
  <c r="CI202" i="1" s="1"/>
  <c r="CJ202" i="1" s="1"/>
  <c r="CK202" i="1" s="1"/>
  <c r="CL202" i="1" s="1"/>
  <c r="CM202" i="1" s="1"/>
  <c r="CN202" i="1" s="1"/>
  <c r="CO202" i="1" s="1"/>
  <c r="CP202" i="1" s="1"/>
  <c r="CQ202" i="1" s="1"/>
  <c r="CR202" i="1" s="1"/>
  <c r="CS202" i="1" s="1"/>
  <c r="CT202" i="1" s="1"/>
  <c r="CU202" i="1" s="1"/>
  <c r="CV202" i="1" s="1"/>
  <c r="CW202" i="1" s="1"/>
  <c r="CX202" i="1" s="1"/>
  <c r="CY202" i="1" s="1"/>
  <c r="CZ202" i="1" s="1"/>
  <c r="BQ422" i="1"/>
  <c r="BR422" i="1" s="1"/>
  <c r="BS422" i="1" s="1"/>
  <c r="BT422" i="1" s="1"/>
  <c r="BU422" i="1" s="1"/>
  <c r="BV422" i="1" s="1"/>
  <c r="BW422" i="1" s="1"/>
  <c r="BX422" i="1" s="1"/>
  <c r="BY422" i="1" s="1"/>
  <c r="BZ422" i="1" s="1"/>
  <c r="CA422" i="1" s="1"/>
  <c r="CB422" i="1" s="1"/>
  <c r="CC422" i="1" s="1"/>
  <c r="CD422" i="1" s="1"/>
  <c r="CE422" i="1" s="1"/>
  <c r="CF422" i="1" s="1"/>
  <c r="CG422" i="1" s="1"/>
  <c r="CH422" i="1" s="1"/>
  <c r="CI422" i="1" s="1"/>
  <c r="CJ422" i="1" s="1"/>
  <c r="CK422" i="1" s="1"/>
  <c r="CL422" i="1" s="1"/>
  <c r="CM422" i="1" s="1"/>
  <c r="CN422" i="1" s="1"/>
  <c r="CO422" i="1" s="1"/>
  <c r="CP422" i="1" s="1"/>
  <c r="CQ422" i="1" s="1"/>
  <c r="CR422" i="1" s="1"/>
  <c r="CS422" i="1" s="1"/>
  <c r="CT422" i="1" s="1"/>
  <c r="CU422" i="1" s="1"/>
  <c r="CV422" i="1" s="1"/>
  <c r="CW422" i="1" s="1"/>
  <c r="CX422" i="1" s="1"/>
  <c r="CY422" i="1" s="1"/>
  <c r="CZ422" i="1" s="1"/>
  <c r="AA286" i="1"/>
  <c r="AB286" i="1" s="1"/>
  <c r="W286" i="1"/>
  <c r="BP286" i="1"/>
  <c r="BQ417" i="1"/>
  <c r="BR417" i="1" s="1"/>
  <c r="BS417" i="1" s="1"/>
  <c r="BT417" i="1" s="1"/>
  <c r="BU417" i="1" s="1"/>
  <c r="BV417" i="1" s="1"/>
  <c r="BW417" i="1" s="1"/>
  <c r="BX417" i="1" s="1"/>
  <c r="BY417" i="1" s="1"/>
  <c r="BZ417" i="1" s="1"/>
  <c r="CA417" i="1" s="1"/>
  <c r="CB417" i="1" s="1"/>
  <c r="CC417" i="1" s="1"/>
  <c r="CD417" i="1" s="1"/>
  <c r="CE417" i="1" s="1"/>
  <c r="CF417" i="1" s="1"/>
  <c r="CG417" i="1" s="1"/>
  <c r="CH417" i="1" s="1"/>
  <c r="CI417" i="1" s="1"/>
  <c r="CJ417" i="1" s="1"/>
  <c r="CK417" i="1" s="1"/>
  <c r="CL417" i="1" s="1"/>
  <c r="CM417" i="1" s="1"/>
  <c r="CN417" i="1" s="1"/>
  <c r="CO417" i="1" s="1"/>
  <c r="CP417" i="1" s="1"/>
  <c r="CQ417" i="1" s="1"/>
  <c r="CR417" i="1" s="1"/>
  <c r="CS417" i="1" s="1"/>
  <c r="CT417" i="1" s="1"/>
  <c r="CU417" i="1" s="1"/>
  <c r="CV417" i="1" s="1"/>
  <c r="CW417" i="1" s="1"/>
  <c r="CX417" i="1" s="1"/>
  <c r="CY417" i="1" s="1"/>
  <c r="CZ417" i="1" s="1"/>
  <c r="BQ452" i="1"/>
  <c r="BR452" i="1" s="1"/>
  <c r="BS452" i="1" s="1"/>
  <c r="BT452" i="1" s="1"/>
  <c r="BU452" i="1" s="1"/>
  <c r="BV452" i="1" s="1"/>
  <c r="BW452" i="1" s="1"/>
  <c r="BX452" i="1" s="1"/>
  <c r="BY452" i="1" s="1"/>
  <c r="BZ452" i="1" s="1"/>
  <c r="CA452" i="1" s="1"/>
  <c r="CB452" i="1" s="1"/>
  <c r="CC452" i="1" s="1"/>
  <c r="CD452" i="1" s="1"/>
  <c r="CE452" i="1" s="1"/>
  <c r="CF452" i="1" s="1"/>
  <c r="CG452" i="1" s="1"/>
  <c r="CH452" i="1" s="1"/>
  <c r="CI452" i="1" s="1"/>
  <c r="CJ452" i="1" s="1"/>
  <c r="CK452" i="1" s="1"/>
  <c r="CL452" i="1" s="1"/>
  <c r="CM452" i="1" s="1"/>
  <c r="CN452" i="1" s="1"/>
  <c r="CO452" i="1" s="1"/>
  <c r="CP452" i="1" s="1"/>
  <c r="CQ452" i="1" s="1"/>
  <c r="CR452" i="1" s="1"/>
  <c r="CS452" i="1" s="1"/>
  <c r="CT452" i="1" s="1"/>
  <c r="CU452" i="1" s="1"/>
  <c r="CV452" i="1" s="1"/>
  <c r="CW452" i="1" s="1"/>
  <c r="CX452" i="1" s="1"/>
  <c r="CY452" i="1" s="1"/>
  <c r="CZ452" i="1" s="1"/>
  <c r="BQ175" i="1"/>
  <c r="BR175" i="1" s="1"/>
  <c r="BS175" i="1" s="1"/>
  <c r="BT175" i="1" s="1"/>
  <c r="BU175" i="1" s="1"/>
  <c r="BV175" i="1" s="1"/>
  <c r="BW175" i="1" s="1"/>
  <c r="BX175" i="1" s="1"/>
  <c r="BY175" i="1" s="1"/>
  <c r="BZ175" i="1" s="1"/>
  <c r="CA175" i="1" s="1"/>
  <c r="CB175" i="1" s="1"/>
  <c r="CC175" i="1" s="1"/>
  <c r="CD175" i="1" s="1"/>
  <c r="CE175" i="1" s="1"/>
  <c r="CF175" i="1" s="1"/>
  <c r="CG175" i="1" s="1"/>
  <c r="CH175" i="1" s="1"/>
  <c r="CI175" i="1" s="1"/>
  <c r="CJ175" i="1" s="1"/>
  <c r="CK175" i="1" s="1"/>
  <c r="CL175" i="1" s="1"/>
  <c r="CM175" i="1" s="1"/>
  <c r="CN175" i="1" s="1"/>
  <c r="CO175" i="1" s="1"/>
  <c r="CP175" i="1" s="1"/>
  <c r="CQ175" i="1" s="1"/>
  <c r="CR175" i="1" s="1"/>
  <c r="CS175" i="1" s="1"/>
  <c r="CT175" i="1" s="1"/>
  <c r="CU175" i="1" s="1"/>
  <c r="CV175" i="1" s="1"/>
  <c r="CW175" i="1" s="1"/>
  <c r="CX175" i="1" s="1"/>
  <c r="CY175" i="1" s="1"/>
  <c r="CZ175" i="1" s="1"/>
  <c r="BQ151" i="1"/>
  <c r="BR151" i="1" s="1"/>
  <c r="BS151" i="1" s="1"/>
  <c r="BT151" i="1" s="1"/>
  <c r="BU151" i="1" s="1"/>
  <c r="BV151" i="1" s="1"/>
  <c r="BW151" i="1" s="1"/>
  <c r="BX151" i="1" s="1"/>
  <c r="BY151" i="1" s="1"/>
  <c r="BZ151" i="1" s="1"/>
  <c r="CA151" i="1" s="1"/>
  <c r="CB151" i="1" s="1"/>
  <c r="CC151" i="1" s="1"/>
  <c r="CD151" i="1" s="1"/>
  <c r="CE151" i="1" s="1"/>
  <c r="CF151" i="1" s="1"/>
  <c r="CG151" i="1" s="1"/>
  <c r="CH151" i="1" s="1"/>
  <c r="CI151" i="1" s="1"/>
  <c r="CJ151" i="1" s="1"/>
  <c r="CK151" i="1" s="1"/>
  <c r="CL151" i="1" s="1"/>
  <c r="CM151" i="1" s="1"/>
  <c r="CN151" i="1" s="1"/>
  <c r="CO151" i="1" s="1"/>
  <c r="CP151" i="1" s="1"/>
  <c r="CQ151" i="1" s="1"/>
  <c r="CR151" i="1" s="1"/>
  <c r="CS151" i="1" s="1"/>
  <c r="CT151" i="1" s="1"/>
  <c r="CU151" i="1" s="1"/>
  <c r="CV151" i="1" s="1"/>
  <c r="CW151" i="1" s="1"/>
  <c r="CX151" i="1" s="1"/>
  <c r="CY151" i="1" s="1"/>
  <c r="CZ151" i="1" s="1"/>
  <c r="X151" i="1" a="1"/>
  <c r="X151" i="1" s="1"/>
  <c r="AC151" i="1" s="1"/>
  <c r="Y151" i="1" s="1"/>
  <c r="BP309" i="1"/>
  <c r="W309" i="1"/>
  <c r="AA309" i="1"/>
  <c r="AB309" i="1" s="1"/>
  <c r="BP146" i="1"/>
  <c r="W146" i="1"/>
  <c r="AA146" i="1"/>
  <c r="AB146" i="1" s="1"/>
  <c r="BQ164" i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CB164" i="1" s="1"/>
  <c r="CC164" i="1" s="1"/>
  <c r="CD164" i="1" s="1"/>
  <c r="CE164" i="1" s="1"/>
  <c r="CF164" i="1" s="1"/>
  <c r="CG164" i="1" s="1"/>
  <c r="CH164" i="1" s="1"/>
  <c r="CI164" i="1" s="1"/>
  <c r="CJ164" i="1" s="1"/>
  <c r="CK164" i="1" s="1"/>
  <c r="CL164" i="1" s="1"/>
  <c r="CM164" i="1" s="1"/>
  <c r="CN164" i="1" s="1"/>
  <c r="CO164" i="1" s="1"/>
  <c r="CP164" i="1" s="1"/>
  <c r="CQ164" i="1" s="1"/>
  <c r="CR164" i="1" s="1"/>
  <c r="CS164" i="1" s="1"/>
  <c r="CT164" i="1" s="1"/>
  <c r="CU164" i="1" s="1"/>
  <c r="CV164" i="1" s="1"/>
  <c r="CW164" i="1" s="1"/>
  <c r="CX164" i="1" s="1"/>
  <c r="CY164" i="1" s="1"/>
  <c r="CZ164" i="1" s="1"/>
  <c r="X164" i="1" a="1"/>
  <c r="X164" i="1" s="1"/>
  <c r="AC164" i="1" s="1"/>
  <c r="Y164" i="1" s="1"/>
  <c r="BQ49" i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CI49" i="1" s="1"/>
  <c r="CJ49" i="1" s="1"/>
  <c r="CK49" i="1" s="1"/>
  <c r="CL49" i="1" s="1"/>
  <c r="CM49" i="1" s="1"/>
  <c r="CN49" i="1" s="1"/>
  <c r="CO49" i="1" s="1"/>
  <c r="CP49" i="1" s="1"/>
  <c r="CQ49" i="1" s="1"/>
  <c r="CR49" i="1" s="1"/>
  <c r="CS49" i="1" s="1"/>
  <c r="CT49" i="1" s="1"/>
  <c r="CU49" i="1" s="1"/>
  <c r="CV49" i="1" s="1"/>
  <c r="CW49" i="1" s="1"/>
  <c r="CX49" i="1" s="1"/>
  <c r="CY49" i="1" s="1"/>
  <c r="CZ49" i="1" s="1"/>
  <c r="BQ240" i="1"/>
  <c r="BR240" i="1" s="1"/>
  <c r="BS240" i="1" s="1"/>
  <c r="BT240" i="1" s="1"/>
  <c r="BU240" i="1" s="1"/>
  <c r="BV240" i="1" s="1"/>
  <c r="BW240" i="1" s="1"/>
  <c r="BX240" i="1" s="1"/>
  <c r="BY240" i="1" s="1"/>
  <c r="BZ240" i="1" s="1"/>
  <c r="CA240" i="1" s="1"/>
  <c r="CB240" i="1" s="1"/>
  <c r="CC240" i="1" s="1"/>
  <c r="CD240" i="1" s="1"/>
  <c r="CE240" i="1" s="1"/>
  <c r="CF240" i="1" s="1"/>
  <c r="CG240" i="1" s="1"/>
  <c r="CH240" i="1" s="1"/>
  <c r="CI240" i="1" s="1"/>
  <c r="CJ240" i="1" s="1"/>
  <c r="CK240" i="1" s="1"/>
  <c r="CL240" i="1" s="1"/>
  <c r="CM240" i="1" s="1"/>
  <c r="CN240" i="1" s="1"/>
  <c r="CO240" i="1" s="1"/>
  <c r="CP240" i="1" s="1"/>
  <c r="CQ240" i="1" s="1"/>
  <c r="CR240" i="1" s="1"/>
  <c r="CS240" i="1" s="1"/>
  <c r="CT240" i="1" s="1"/>
  <c r="CU240" i="1" s="1"/>
  <c r="CV240" i="1" s="1"/>
  <c r="CW240" i="1" s="1"/>
  <c r="CX240" i="1" s="1"/>
  <c r="CY240" i="1" s="1"/>
  <c r="CZ240" i="1" s="1"/>
  <c r="BQ103" i="1"/>
  <c r="BR103" i="1" s="1"/>
  <c r="BS103" i="1" s="1"/>
  <c r="BT103" i="1" s="1"/>
  <c r="BU103" i="1" s="1"/>
  <c r="BV103" i="1" s="1"/>
  <c r="BW103" i="1" s="1"/>
  <c r="BX103" i="1" s="1"/>
  <c r="BY103" i="1" s="1"/>
  <c r="BZ103" i="1" s="1"/>
  <c r="CA103" i="1" s="1"/>
  <c r="CB103" i="1" s="1"/>
  <c r="CC103" i="1" s="1"/>
  <c r="CD103" i="1" s="1"/>
  <c r="CE103" i="1" s="1"/>
  <c r="CF103" i="1" s="1"/>
  <c r="CG103" i="1" s="1"/>
  <c r="CH103" i="1" s="1"/>
  <c r="CI103" i="1" s="1"/>
  <c r="CJ103" i="1" s="1"/>
  <c r="CK103" i="1" s="1"/>
  <c r="CL103" i="1" s="1"/>
  <c r="CM103" i="1" s="1"/>
  <c r="CN103" i="1" s="1"/>
  <c r="CO103" i="1" s="1"/>
  <c r="CP103" i="1" s="1"/>
  <c r="CQ103" i="1" s="1"/>
  <c r="CR103" i="1" s="1"/>
  <c r="CS103" i="1" s="1"/>
  <c r="CT103" i="1" s="1"/>
  <c r="CU103" i="1" s="1"/>
  <c r="CV103" i="1" s="1"/>
  <c r="CW103" i="1" s="1"/>
  <c r="CX103" i="1" s="1"/>
  <c r="CY103" i="1" s="1"/>
  <c r="CZ103" i="1" s="1"/>
  <c r="BQ293" i="1"/>
  <c r="BR293" i="1" s="1"/>
  <c r="BS293" i="1" s="1"/>
  <c r="BT293" i="1" s="1"/>
  <c r="BU293" i="1" s="1"/>
  <c r="BV293" i="1" s="1"/>
  <c r="BW293" i="1" s="1"/>
  <c r="BX293" i="1" s="1"/>
  <c r="BY293" i="1" s="1"/>
  <c r="BZ293" i="1" s="1"/>
  <c r="CA293" i="1" s="1"/>
  <c r="CB293" i="1" s="1"/>
  <c r="CC293" i="1" s="1"/>
  <c r="CD293" i="1" s="1"/>
  <c r="CE293" i="1" s="1"/>
  <c r="CF293" i="1" s="1"/>
  <c r="CG293" i="1" s="1"/>
  <c r="CH293" i="1" s="1"/>
  <c r="CI293" i="1" s="1"/>
  <c r="CJ293" i="1" s="1"/>
  <c r="CK293" i="1" s="1"/>
  <c r="CL293" i="1" s="1"/>
  <c r="CM293" i="1" s="1"/>
  <c r="CN293" i="1" s="1"/>
  <c r="CO293" i="1" s="1"/>
  <c r="CP293" i="1" s="1"/>
  <c r="CQ293" i="1" s="1"/>
  <c r="CR293" i="1" s="1"/>
  <c r="CS293" i="1" s="1"/>
  <c r="CT293" i="1" s="1"/>
  <c r="CU293" i="1" s="1"/>
  <c r="CV293" i="1" s="1"/>
  <c r="CW293" i="1" s="1"/>
  <c r="CX293" i="1" s="1"/>
  <c r="CY293" i="1" s="1"/>
  <c r="CZ293" i="1" s="1"/>
  <c r="X293" i="1" a="1"/>
  <c r="X293" i="1" s="1"/>
  <c r="AC293" i="1" s="1"/>
  <c r="Y293" i="1" s="1"/>
  <c r="BQ377" i="1"/>
  <c r="BR377" i="1" s="1"/>
  <c r="BS377" i="1" s="1"/>
  <c r="BT377" i="1" s="1"/>
  <c r="BU377" i="1" s="1"/>
  <c r="BV377" i="1" s="1"/>
  <c r="BW377" i="1" s="1"/>
  <c r="BX377" i="1" s="1"/>
  <c r="BY377" i="1" s="1"/>
  <c r="BZ377" i="1" s="1"/>
  <c r="CA377" i="1" s="1"/>
  <c r="CB377" i="1" s="1"/>
  <c r="CC377" i="1" s="1"/>
  <c r="CD377" i="1" s="1"/>
  <c r="CE377" i="1" s="1"/>
  <c r="CF377" i="1" s="1"/>
  <c r="CG377" i="1" s="1"/>
  <c r="CH377" i="1" s="1"/>
  <c r="CI377" i="1" s="1"/>
  <c r="CJ377" i="1" s="1"/>
  <c r="CK377" i="1" s="1"/>
  <c r="CL377" i="1" s="1"/>
  <c r="CM377" i="1" s="1"/>
  <c r="CN377" i="1" s="1"/>
  <c r="CO377" i="1" s="1"/>
  <c r="CP377" i="1" s="1"/>
  <c r="CQ377" i="1" s="1"/>
  <c r="CR377" i="1" s="1"/>
  <c r="CS377" i="1" s="1"/>
  <c r="CT377" i="1" s="1"/>
  <c r="CU377" i="1" s="1"/>
  <c r="CV377" i="1" s="1"/>
  <c r="CW377" i="1" s="1"/>
  <c r="CX377" i="1" s="1"/>
  <c r="CY377" i="1" s="1"/>
  <c r="CZ377" i="1" s="1"/>
  <c r="X377" i="1" a="1"/>
  <c r="X377" i="1" s="1"/>
  <c r="AC377" i="1" s="1"/>
  <c r="Y377" i="1" s="1"/>
  <c r="BQ31" i="1"/>
  <c r="BR31" i="1" s="1"/>
  <c r="BS31" i="1" s="1"/>
  <c r="BT31" i="1" s="1"/>
  <c r="BU31" i="1" s="1"/>
  <c r="BV31" i="1" s="1"/>
  <c r="BW31" i="1" s="1"/>
  <c r="BX31" i="1" s="1"/>
  <c r="BY31" i="1" s="1"/>
  <c r="BZ31" i="1" s="1"/>
  <c r="CA31" i="1" s="1"/>
  <c r="CB31" i="1" s="1"/>
  <c r="CC31" i="1" s="1"/>
  <c r="CD31" i="1" s="1"/>
  <c r="CE31" i="1" s="1"/>
  <c r="CF31" i="1" s="1"/>
  <c r="CG31" i="1" s="1"/>
  <c r="CH31" i="1" s="1"/>
  <c r="CI31" i="1" s="1"/>
  <c r="CJ31" i="1" s="1"/>
  <c r="CK31" i="1" s="1"/>
  <c r="CL31" i="1" s="1"/>
  <c r="CM31" i="1" s="1"/>
  <c r="CN31" i="1" s="1"/>
  <c r="CO31" i="1" s="1"/>
  <c r="CP31" i="1" s="1"/>
  <c r="CQ31" i="1" s="1"/>
  <c r="CR31" i="1" s="1"/>
  <c r="CS31" i="1" s="1"/>
  <c r="CT31" i="1" s="1"/>
  <c r="CU31" i="1" s="1"/>
  <c r="CV31" i="1" s="1"/>
  <c r="CW31" i="1" s="1"/>
  <c r="CX31" i="1" s="1"/>
  <c r="CY31" i="1" s="1"/>
  <c r="CZ31" i="1" s="1"/>
  <c r="BQ423" i="1"/>
  <c r="BR423" i="1" s="1"/>
  <c r="BS423" i="1" s="1"/>
  <c r="BT423" i="1" s="1"/>
  <c r="BU423" i="1" s="1"/>
  <c r="BV423" i="1" s="1"/>
  <c r="BW423" i="1" s="1"/>
  <c r="BX423" i="1" s="1"/>
  <c r="BY423" i="1" s="1"/>
  <c r="BZ423" i="1" s="1"/>
  <c r="CA423" i="1" s="1"/>
  <c r="CB423" i="1" s="1"/>
  <c r="CC423" i="1" s="1"/>
  <c r="CD423" i="1" s="1"/>
  <c r="CE423" i="1" s="1"/>
  <c r="CF423" i="1" s="1"/>
  <c r="CG423" i="1" s="1"/>
  <c r="CH423" i="1" s="1"/>
  <c r="CI423" i="1" s="1"/>
  <c r="CJ423" i="1" s="1"/>
  <c r="CK423" i="1" s="1"/>
  <c r="CL423" i="1" s="1"/>
  <c r="CM423" i="1" s="1"/>
  <c r="CN423" i="1" s="1"/>
  <c r="CO423" i="1" s="1"/>
  <c r="CP423" i="1" s="1"/>
  <c r="CQ423" i="1" s="1"/>
  <c r="CR423" i="1" s="1"/>
  <c r="CS423" i="1" s="1"/>
  <c r="CT423" i="1" s="1"/>
  <c r="CU423" i="1" s="1"/>
  <c r="CV423" i="1" s="1"/>
  <c r="CW423" i="1" s="1"/>
  <c r="CX423" i="1" s="1"/>
  <c r="CY423" i="1" s="1"/>
  <c r="CZ423" i="1" s="1"/>
  <c r="AA9" i="1"/>
  <c r="AB9" i="1" s="1"/>
  <c r="W9" i="1"/>
  <c r="BP9" i="1"/>
  <c r="BQ9" i="1" s="1"/>
  <c r="BR9" i="1" s="1"/>
  <c r="BS9" i="1" s="1"/>
  <c r="BT9" i="1" s="1"/>
  <c r="BU9" i="1" s="1"/>
  <c r="BV9" i="1" s="1"/>
  <c r="BW9" i="1" s="1"/>
  <c r="BX9" i="1" s="1"/>
  <c r="BY9" i="1" s="1"/>
  <c r="BZ9" i="1" s="1"/>
  <c r="CA9" i="1" s="1"/>
  <c r="CB9" i="1" s="1"/>
  <c r="CC9" i="1" s="1"/>
  <c r="CD9" i="1" s="1"/>
  <c r="CE9" i="1" s="1"/>
  <c r="CF9" i="1" s="1"/>
  <c r="CG9" i="1" s="1"/>
  <c r="CH9" i="1" s="1"/>
  <c r="CI9" i="1" s="1"/>
  <c r="CJ9" i="1" s="1"/>
  <c r="CK9" i="1" s="1"/>
  <c r="CL9" i="1" s="1"/>
  <c r="CM9" i="1" s="1"/>
  <c r="CN9" i="1" s="1"/>
  <c r="CO9" i="1" s="1"/>
  <c r="CP9" i="1" s="1"/>
  <c r="CQ9" i="1" s="1"/>
  <c r="CR9" i="1" s="1"/>
  <c r="CS9" i="1" s="1"/>
  <c r="CT9" i="1" s="1"/>
  <c r="CU9" i="1" s="1"/>
  <c r="CV9" i="1" s="1"/>
  <c r="CW9" i="1" s="1"/>
  <c r="CX9" i="1" s="1"/>
  <c r="CY9" i="1" s="1"/>
  <c r="CZ9" i="1" s="1"/>
  <c r="X9" i="1" s="1" a="1"/>
  <c r="X9" i="1" s="1"/>
  <c r="AC9" i="1" s="1"/>
  <c r="Y9" i="1" s="1"/>
  <c r="BQ181" i="1"/>
  <c r="BR181" i="1" s="1"/>
  <c r="BS181" i="1" s="1"/>
  <c r="BT181" i="1" s="1"/>
  <c r="BU181" i="1" s="1"/>
  <c r="BV181" i="1" s="1"/>
  <c r="BW181" i="1" s="1"/>
  <c r="BX181" i="1" s="1"/>
  <c r="BY181" i="1" s="1"/>
  <c r="BZ181" i="1" s="1"/>
  <c r="CA181" i="1" s="1"/>
  <c r="CB181" i="1" s="1"/>
  <c r="CC181" i="1" s="1"/>
  <c r="CD181" i="1" s="1"/>
  <c r="CE181" i="1" s="1"/>
  <c r="CF181" i="1" s="1"/>
  <c r="CG181" i="1" s="1"/>
  <c r="CH181" i="1" s="1"/>
  <c r="CI181" i="1" s="1"/>
  <c r="CJ181" i="1" s="1"/>
  <c r="CK181" i="1" s="1"/>
  <c r="CL181" i="1" s="1"/>
  <c r="CM181" i="1" s="1"/>
  <c r="CN181" i="1" s="1"/>
  <c r="CO181" i="1" s="1"/>
  <c r="CP181" i="1" s="1"/>
  <c r="CQ181" i="1" s="1"/>
  <c r="CR181" i="1" s="1"/>
  <c r="CS181" i="1" s="1"/>
  <c r="CT181" i="1" s="1"/>
  <c r="CU181" i="1" s="1"/>
  <c r="CV181" i="1" s="1"/>
  <c r="CW181" i="1" s="1"/>
  <c r="CX181" i="1" s="1"/>
  <c r="CY181" i="1" s="1"/>
  <c r="CZ181" i="1" s="1"/>
  <c r="BQ327" i="1"/>
  <c r="BR327" i="1" s="1"/>
  <c r="BS327" i="1" s="1"/>
  <c r="BT327" i="1" s="1"/>
  <c r="BU327" i="1" s="1"/>
  <c r="BV327" i="1" s="1"/>
  <c r="BW327" i="1" s="1"/>
  <c r="BX327" i="1" s="1"/>
  <c r="BY327" i="1" s="1"/>
  <c r="BZ327" i="1" s="1"/>
  <c r="CA327" i="1" s="1"/>
  <c r="CB327" i="1" s="1"/>
  <c r="CC327" i="1" s="1"/>
  <c r="CD327" i="1" s="1"/>
  <c r="CE327" i="1" s="1"/>
  <c r="CF327" i="1" s="1"/>
  <c r="CG327" i="1" s="1"/>
  <c r="CH327" i="1" s="1"/>
  <c r="CI327" i="1" s="1"/>
  <c r="CJ327" i="1" s="1"/>
  <c r="CK327" i="1" s="1"/>
  <c r="CL327" i="1" s="1"/>
  <c r="CM327" i="1" s="1"/>
  <c r="CN327" i="1" s="1"/>
  <c r="CO327" i="1" s="1"/>
  <c r="CP327" i="1" s="1"/>
  <c r="CQ327" i="1" s="1"/>
  <c r="CR327" i="1" s="1"/>
  <c r="CS327" i="1" s="1"/>
  <c r="CT327" i="1" s="1"/>
  <c r="CU327" i="1" s="1"/>
  <c r="CV327" i="1" s="1"/>
  <c r="CW327" i="1" s="1"/>
  <c r="CX327" i="1" s="1"/>
  <c r="CY327" i="1" s="1"/>
  <c r="CZ327" i="1" s="1"/>
  <c r="X327" i="1" a="1"/>
  <c r="X327" i="1" s="1"/>
  <c r="AC327" i="1" s="1"/>
  <c r="Y327" i="1" s="1"/>
  <c r="BQ233" i="1"/>
  <c r="BR233" i="1" s="1"/>
  <c r="BS233" i="1" s="1"/>
  <c r="BT233" i="1" s="1"/>
  <c r="BU233" i="1" s="1"/>
  <c r="BV233" i="1" s="1"/>
  <c r="BW233" i="1" s="1"/>
  <c r="BX233" i="1" s="1"/>
  <c r="BY233" i="1" s="1"/>
  <c r="BZ233" i="1" s="1"/>
  <c r="CA233" i="1" s="1"/>
  <c r="CB233" i="1" s="1"/>
  <c r="CC233" i="1" s="1"/>
  <c r="CD233" i="1" s="1"/>
  <c r="CE233" i="1" s="1"/>
  <c r="CF233" i="1" s="1"/>
  <c r="CG233" i="1" s="1"/>
  <c r="CH233" i="1" s="1"/>
  <c r="CI233" i="1" s="1"/>
  <c r="CJ233" i="1" s="1"/>
  <c r="CK233" i="1" s="1"/>
  <c r="CL233" i="1" s="1"/>
  <c r="CM233" i="1" s="1"/>
  <c r="CN233" i="1" s="1"/>
  <c r="CO233" i="1" s="1"/>
  <c r="CP233" i="1" s="1"/>
  <c r="CQ233" i="1" s="1"/>
  <c r="CR233" i="1" s="1"/>
  <c r="CS233" i="1" s="1"/>
  <c r="CT233" i="1" s="1"/>
  <c r="CU233" i="1" s="1"/>
  <c r="CV233" i="1" s="1"/>
  <c r="CW233" i="1" s="1"/>
  <c r="CX233" i="1" s="1"/>
  <c r="CY233" i="1" s="1"/>
  <c r="CZ233" i="1" s="1"/>
  <c r="W85" i="1"/>
  <c r="BP85" i="1"/>
  <c r="AA85" i="1"/>
  <c r="AB85" i="1" s="1"/>
  <c r="BQ278" i="1"/>
  <c r="BR278" i="1" s="1"/>
  <c r="BS278" i="1" s="1"/>
  <c r="BT278" i="1" s="1"/>
  <c r="BU278" i="1" s="1"/>
  <c r="BV278" i="1" s="1"/>
  <c r="BW278" i="1" s="1"/>
  <c r="BX278" i="1" s="1"/>
  <c r="BY278" i="1" s="1"/>
  <c r="BZ278" i="1" s="1"/>
  <c r="CA278" i="1" s="1"/>
  <c r="CB278" i="1" s="1"/>
  <c r="CC278" i="1" s="1"/>
  <c r="CD278" i="1" s="1"/>
  <c r="CE278" i="1" s="1"/>
  <c r="CF278" i="1" s="1"/>
  <c r="CG278" i="1" s="1"/>
  <c r="CH278" i="1" s="1"/>
  <c r="CI278" i="1" s="1"/>
  <c r="CJ278" i="1" s="1"/>
  <c r="CK278" i="1" s="1"/>
  <c r="CL278" i="1" s="1"/>
  <c r="CM278" i="1" s="1"/>
  <c r="CN278" i="1" s="1"/>
  <c r="CO278" i="1" s="1"/>
  <c r="CP278" i="1" s="1"/>
  <c r="CQ278" i="1" s="1"/>
  <c r="CR278" i="1" s="1"/>
  <c r="CS278" i="1" s="1"/>
  <c r="CT278" i="1" s="1"/>
  <c r="CU278" i="1" s="1"/>
  <c r="CV278" i="1" s="1"/>
  <c r="CW278" i="1" s="1"/>
  <c r="CX278" i="1" s="1"/>
  <c r="CY278" i="1" s="1"/>
  <c r="CZ278" i="1" s="1"/>
  <c r="BQ413" i="1"/>
  <c r="BR413" i="1" s="1"/>
  <c r="BS413" i="1" s="1"/>
  <c r="BT413" i="1" s="1"/>
  <c r="BU413" i="1" s="1"/>
  <c r="BV413" i="1" s="1"/>
  <c r="BW413" i="1" s="1"/>
  <c r="BX413" i="1" s="1"/>
  <c r="BY413" i="1" s="1"/>
  <c r="BZ413" i="1" s="1"/>
  <c r="CA413" i="1" s="1"/>
  <c r="CB413" i="1" s="1"/>
  <c r="CC413" i="1" s="1"/>
  <c r="CD413" i="1" s="1"/>
  <c r="CE413" i="1" s="1"/>
  <c r="CF413" i="1" s="1"/>
  <c r="CG413" i="1" s="1"/>
  <c r="CH413" i="1" s="1"/>
  <c r="CI413" i="1" s="1"/>
  <c r="CJ413" i="1" s="1"/>
  <c r="CK413" i="1" s="1"/>
  <c r="CL413" i="1" s="1"/>
  <c r="CM413" i="1" s="1"/>
  <c r="CN413" i="1" s="1"/>
  <c r="CO413" i="1" s="1"/>
  <c r="CP413" i="1" s="1"/>
  <c r="CQ413" i="1" s="1"/>
  <c r="CR413" i="1" s="1"/>
  <c r="CS413" i="1" s="1"/>
  <c r="CT413" i="1" s="1"/>
  <c r="CU413" i="1" s="1"/>
  <c r="CV413" i="1" s="1"/>
  <c r="CW413" i="1" s="1"/>
  <c r="CX413" i="1" s="1"/>
  <c r="CY413" i="1" s="1"/>
  <c r="CZ413" i="1" s="1"/>
  <c r="BQ438" i="1"/>
  <c r="BR438" i="1" s="1"/>
  <c r="BS438" i="1" s="1"/>
  <c r="BT438" i="1" s="1"/>
  <c r="BU438" i="1" s="1"/>
  <c r="BV438" i="1" s="1"/>
  <c r="BW438" i="1" s="1"/>
  <c r="BX438" i="1" s="1"/>
  <c r="BY438" i="1" s="1"/>
  <c r="BZ438" i="1" s="1"/>
  <c r="CA438" i="1" s="1"/>
  <c r="CB438" i="1" s="1"/>
  <c r="CC438" i="1" s="1"/>
  <c r="CD438" i="1" s="1"/>
  <c r="CE438" i="1" s="1"/>
  <c r="CF438" i="1" s="1"/>
  <c r="CG438" i="1" s="1"/>
  <c r="CH438" i="1" s="1"/>
  <c r="CI438" i="1" s="1"/>
  <c r="CJ438" i="1" s="1"/>
  <c r="CK438" i="1" s="1"/>
  <c r="CL438" i="1" s="1"/>
  <c r="CM438" i="1" s="1"/>
  <c r="CN438" i="1" s="1"/>
  <c r="CO438" i="1" s="1"/>
  <c r="CP438" i="1" s="1"/>
  <c r="CQ438" i="1" s="1"/>
  <c r="CR438" i="1" s="1"/>
  <c r="CS438" i="1" s="1"/>
  <c r="CT438" i="1" s="1"/>
  <c r="CU438" i="1" s="1"/>
  <c r="CV438" i="1" s="1"/>
  <c r="CW438" i="1" s="1"/>
  <c r="CX438" i="1" s="1"/>
  <c r="CY438" i="1" s="1"/>
  <c r="CZ438" i="1" s="1"/>
  <c r="BQ340" i="1"/>
  <c r="BR340" i="1" s="1"/>
  <c r="BS340" i="1" s="1"/>
  <c r="BT340" i="1" s="1"/>
  <c r="BU340" i="1" s="1"/>
  <c r="BV340" i="1" s="1"/>
  <c r="BW340" i="1" s="1"/>
  <c r="BX340" i="1" s="1"/>
  <c r="BY340" i="1" s="1"/>
  <c r="BZ340" i="1" s="1"/>
  <c r="CA340" i="1" s="1"/>
  <c r="CB340" i="1" s="1"/>
  <c r="CC340" i="1" s="1"/>
  <c r="CD340" i="1" s="1"/>
  <c r="CE340" i="1" s="1"/>
  <c r="CF340" i="1" s="1"/>
  <c r="CG340" i="1" s="1"/>
  <c r="CH340" i="1" s="1"/>
  <c r="CI340" i="1" s="1"/>
  <c r="CJ340" i="1" s="1"/>
  <c r="CK340" i="1" s="1"/>
  <c r="CL340" i="1" s="1"/>
  <c r="CM340" i="1" s="1"/>
  <c r="CN340" i="1" s="1"/>
  <c r="CO340" i="1" s="1"/>
  <c r="CP340" i="1" s="1"/>
  <c r="CQ340" i="1" s="1"/>
  <c r="CR340" i="1" s="1"/>
  <c r="CS340" i="1" s="1"/>
  <c r="CT340" i="1" s="1"/>
  <c r="CU340" i="1" s="1"/>
  <c r="CV340" i="1" s="1"/>
  <c r="CW340" i="1" s="1"/>
  <c r="CX340" i="1" s="1"/>
  <c r="CY340" i="1" s="1"/>
  <c r="CZ340" i="1" s="1"/>
  <c r="X340" i="1" a="1"/>
  <c r="X340" i="1" s="1"/>
  <c r="AC340" i="1" s="1"/>
  <c r="Y340" i="1" s="1"/>
  <c r="BQ219" i="1"/>
  <c r="BR219" i="1" s="1"/>
  <c r="BS219" i="1" s="1"/>
  <c r="BT219" i="1" s="1"/>
  <c r="BU219" i="1" s="1"/>
  <c r="BV219" i="1" s="1"/>
  <c r="BW219" i="1" s="1"/>
  <c r="BX219" i="1" s="1"/>
  <c r="BY219" i="1" s="1"/>
  <c r="BZ219" i="1" s="1"/>
  <c r="CA219" i="1" s="1"/>
  <c r="CB219" i="1" s="1"/>
  <c r="CC219" i="1" s="1"/>
  <c r="CD219" i="1" s="1"/>
  <c r="CE219" i="1" s="1"/>
  <c r="CF219" i="1" s="1"/>
  <c r="CG219" i="1" s="1"/>
  <c r="CH219" i="1" s="1"/>
  <c r="CI219" i="1" s="1"/>
  <c r="CJ219" i="1" s="1"/>
  <c r="CK219" i="1" s="1"/>
  <c r="CL219" i="1" s="1"/>
  <c r="CM219" i="1" s="1"/>
  <c r="CN219" i="1" s="1"/>
  <c r="CO219" i="1" s="1"/>
  <c r="CP219" i="1" s="1"/>
  <c r="CQ219" i="1" s="1"/>
  <c r="CR219" i="1" s="1"/>
  <c r="CS219" i="1" s="1"/>
  <c r="CT219" i="1" s="1"/>
  <c r="CU219" i="1" s="1"/>
  <c r="CV219" i="1" s="1"/>
  <c r="CW219" i="1" s="1"/>
  <c r="CX219" i="1" s="1"/>
  <c r="CY219" i="1" s="1"/>
  <c r="CZ219" i="1" s="1"/>
  <c r="BQ225" i="1"/>
  <c r="BR225" i="1" s="1"/>
  <c r="BS225" i="1" s="1"/>
  <c r="BT225" i="1" s="1"/>
  <c r="BU225" i="1" s="1"/>
  <c r="BV225" i="1" s="1"/>
  <c r="BW225" i="1" s="1"/>
  <c r="BX225" i="1" s="1"/>
  <c r="BY225" i="1" s="1"/>
  <c r="BZ225" i="1" s="1"/>
  <c r="CA225" i="1" s="1"/>
  <c r="CB225" i="1" s="1"/>
  <c r="CC225" i="1" s="1"/>
  <c r="CD225" i="1" s="1"/>
  <c r="CE225" i="1" s="1"/>
  <c r="CF225" i="1" s="1"/>
  <c r="CG225" i="1" s="1"/>
  <c r="CH225" i="1" s="1"/>
  <c r="CI225" i="1" s="1"/>
  <c r="CJ225" i="1" s="1"/>
  <c r="CK225" i="1" s="1"/>
  <c r="CL225" i="1" s="1"/>
  <c r="CM225" i="1" s="1"/>
  <c r="CN225" i="1" s="1"/>
  <c r="CO225" i="1" s="1"/>
  <c r="CP225" i="1" s="1"/>
  <c r="CQ225" i="1" s="1"/>
  <c r="CR225" i="1" s="1"/>
  <c r="CS225" i="1" s="1"/>
  <c r="CT225" i="1" s="1"/>
  <c r="CU225" i="1" s="1"/>
  <c r="CV225" i="1" s="1"/>
  <c r="CW225" i="1" s="1"/>
  <c r="CX225" i="1" s="1"/>
  <c r="CY225" i="1" s="1"/>
  <c r="CZ225" i="1" s="1"/>
  <c r="BQ190" i="1"/>
  <c r="BR190" i="1" s="1"/>
  <c r="BS190" i="1" s="1"/>
  <c r="BT190" i="1" s="1"/>
  <c r="BU190" i="1" s="1"/>
  <c r="BV190" i="1" s="1"/>
  <c r="BW190" i="1" s="1"/>
  <c r="BX190" i="1" s="1"/>
  <c r="BY190" i="1" s="1"/>
  <c r="BZ190" i="1" s="1"/>
  <c r="CA190" i="1" s="1"/>
  <c r="CB190" i="1" s="1"/>
  <c r="CC190" i="1" s="1"/>
  <c r="CD190" i="1" s="1"/>
  <c r="CE190" i="1" s="1"/>
  <c r="CF190" i="1" s="1"/>
  <c r="CG190" i="1" s="1"/>
  <c r="CH190" i="1" s="1"/>
  <c r="CI190" i="1" s="1"/>
  <c r="CJ190" i="1" s="1"/>
  <c r="CK190" i="1" s="1"/>
  <c r="CL190" i="1" s="1"/>
  <c r="CM190" i="1" s="1"/>
  <c r="CN190" i="1" s="1"/>
  <c r="CO190" i="1" s="1"/>
  <c r="CP190" i="1" s="1"/>
  <c r="CQ190" i="1" s="1"/>
  <c r="CR190" i="1" s="1"/>
  <c r="CS190" i="1" s="1"/>
  <c r="CT190" i="1" s="1"/>
  <c r="CU190" i="1" s="1"/>
  <c r="CV190" i="1" s="1"/>
  <c r="CW190" i="1" s="1"/>
  <c r="CX190" i="1" s="1"/>
  <c r="CY190" i="1" s="1"/>
  <c r="CZ190" i="1" s="1"/>
  <c r="BP324" i="1"/>
  <c r="W324" i="1"/>
  <c r="AA324" i="1"/>
  <c r="AB324" i="1" s="1"/>
  <c r="BQ186" i="1"/>
  <c r="BR186" i="1" s="1"/>
  <c r="BS186" i="1" s="1"/>
  <c r="BT186" i="1" s="1"/>
  <c r="BU186" i="1" s="1"/>
  <c r="BV186" i="1" s="1"/>
  <c r="BW186" i="1" s="1"/>
  <c r="BX186" i="1" s="1"/>
  <c r="BY186" i="1" s="1"/>
  <c r="BZ186" i="1" s="1"/>
  <c r="CA186" i="1" s="1"/>
  <c r="CB186" i="1" s="1"/>
  <c r="CC186" i="1" s="1"/>
  <c r="CD186" i="1" s="1"/>
  <c r="CE186" i="1" s="1"/>
  <c r="CF186" i="1" s="1"/>
  <c r="CG186" i="1" s="1"/>
  <c r="CH186" i="1" s="1"/>
  <c r="CI186" i="1" s="1"/>
  <c r="CJ186" i="1" s="1"/>
  <c r="CK186" i="1" s="1"/>
  <c r="CL186" i="1" s="1"/>
  <c r="CM186" i="1" s="1"/>
  <c r="CN186" i="1" s="1"/>
  <c r="CO186" i="1" s="1"/>
  <c r="CP186" i="1" s="1"/>
  <c r="CQ186" i="1" s="1"/>
  <c r="CR186" i="1" s="1"/>
  <c r="CS186" i="1" s="1"/>
  <c r="CT186" i="1" s="1"/>
  <c r="CU186" i="1" s="1"/>
  <c r="CV186" i="1" s="1"/>
  <c r="CW186" i="1" s="1"/>
  <c r="CX186" i="1" s="1"/>
  <c r="CY186" i="1" s="1"/>
  <c r="CZ186" i="1" s="1"/>
  <c r="AA329" i="1"/>
  <c r="AB329" i="1" s="1"/>
  <c r="W329" i="1"/>
  <c r="BP329" i="1"/>
  <c r="BQ421" i="1"/>
  <c r="BR421" i="1" s="1"/>
  <c r="BS421" i="1" s="1"/>
  <c r="BT421" i="1" s="1"/>
  <c r="BU421" i="1" s="1"/>
  <c r="BV421" i="1" s="1"/>
  <c r="BW421" i="1" s="1"/>
  <c r="BX421" i="1" s="1"/>
  <c r="BY421" i="1" s="1"/>
  <c r="BZ421" i="1" s="1"/>
  <c r="CA421" i="1" s="1"/>
  <c r="CB421" i="1" s="1"/>
  <c r="CC421" i="1" s="1"/>
  <c r="CD421" i="1" s="1"/>
  <c r="CE421" i="1" s="1"/>
  <c r="CF421" i="1" s="1"/>
  <c r="CG421" i="1" s="1"/>
  <c r="CH421" i="1" s="1"/>
  <c r="CI421" i="1" s="1"/>
  <c r="CJ421" i="1" s="1"/>
  <c r="CK421" i="1" s="1"/>
  <c r="CL421" i="1" s="1"/>
  <c r="CM421" i="1" s="1"/>
  <c r="CN421" i="1" s="1"/>
  <c r="CO421" i="1" s="1"/>
  <c r="CP421" i="1" s="1"/>
  <c r="CQ421" i="1" s="1"/>
  <c r="CR421" i="1" s="1"/>
  <c r="CS421" i="1" s="1"/>
  <c r="CT421" i="1" s="1"/>
  <c r="CU421" i="1" s="1"/>
  <c r="CV421" i="1" s="1"/>
  <c r="CW421" i="1" s="1"/>
  <c r="CX421" i="1" s="1"/>
  <c r="CY421" i="1" s="1"/>
  <c r="CZ421" i="1" s="1"/>
  <c r="BQ96" i="1"/>
  <c r="BR96" i="1" s="1"/>
  <c r="BS96" i="1" s="1"/>
  <c r="BT96" i="1" s="1"/>
  <c r="BU96" i="1" s="1"/>
  <c r="BV96" i="1" s="1"/>
  <c r="BW96" i="1" s="1"/>
  <c r="BX96" i="1" s="1"/>
  <c r="BY96" i="1" s="1"/>
  <c r="BZ96" i="1" s="1"/>
  <c r="CA96" i="1" s="1"/>
  <c r="CB96" i="1" s="1"/>
  <c r="CC96" i="1" s="1"/>
  <c r="CD96" i="1" s="1"/>
  <c r="CE96" i="1" s="1"/>
  <c r="CF96" i="1" s="1"/>
  <c r="CG96" i="1" s="1"/>
  <c r="CH96" i="1" s="1"/>
  <c r="CI96" i="1" s="1"/>
  <c r="CJ96" i="1" s="1"/>
  <c r="CK96" i="1" s="1"/>
  <c r="CL96" i="1" s="1"/>
  <c r="CM96" i="1" s="1"/>
  <c r="CN96" i="1" s="1"/>
  <c r="CO96" i="1" s="1"/>
  <c r="CP96" i="1" s="1"/>
  <c r="CQ96" i="1" s="1"/>
  <c r="CR96" i="1" s="1"/>
  <c r="CS96" i="1" s="1"/>
  <c r="CT96" i="1" s="1"/>
  <c r="CU96" i="1" s="1"/>
  <c r="CV96" i="1" s="1"/>
  <c r="CW96" i="1" s="1"/>
  <c r="CX96" i="1" s="1"/>
  <c r="CY96" i="1" s="1"/>
  <c r="CZ96" i="1" s="1"/>
  <c r="BQ462" i="1"/>
  <c r="BR462" i="1" s="1"/>
  <c r="BS462" i="1" s="1"/>
  <c r="BT462" i="1" s="1"/>
  <c r="BU462" i="1" s="1"/>
  <c r="BV462" i="1" s="1"/>
  <c r="BW462" i="1" s="1"/>
  <c r="BX462" i="1" s="1"/>
  <c r="BY462" i="1" s="1"/>
  <c r="BZ462" i="1" s="1"/>
  <c r="CA462" i="1" s="1"/>
  <c r="CB462" i="1" s="1"/>
  <c r="CC462" i="1" s="1"/>
  <c r="CD462" i="1" s="1"/>
  <c r="CE462" i="1" s="1"/>
  <c r="CF462" i="1" s="1"/>
  <c r="CG462" i="1" s="1"/>
  <c r="CH462" i="1" s="1"/>
  <c r="CI462" i="1" s="1"/>
  <c r="CJ462" i="1" s="1"/>
  <c r="CK462" i="1" s="1"/>
  <c r="CL462" i="1" s="1"/>
  <c r="CM462" i="1" s="1"/>
  <c r="CN462" i="1" s="1"/>
  <c r="CO462" i="1" s="1"/>
  <c r="CP462" i="1" s="1"/>
  <c r="CQ462" i="1" s="1"/>
  <c r="CR462" i="1" s="1"/>
  <c r="CS462" i="1" s="1"/>
  <c r="CT462" i="1" s="1"/>
  <c r="CU462" i="1" s="1"/>
  <c r="CV462" i="1" s="1"/>
  <c r="CW462" i="1" s="1"/>
  <c r="CX462" i="1" s="1"/>
  <c r="CY462" i="1" s="1"/>
  <c r="CZ462" i="1" s="1"/>
  <c r="AA129" i="1"/>
  <c r="AB129" i="1" s="1"/>
  <c r="BP129" i="1"/>
  <c r="W129" i="1"/>
  <c r="AA344" i="1"/>
  <c r="AB344" i="1" s="1"/>
  <c r="BP344" i="1"/>
  <c r="W344" i="1"/>
  <c r="BP62" i="1"/>
  <c r="W62" i="1"/>
  <c r="AA62" i="1"/>
  <c r="AB62" i="1" s="1"/>
  <c r="BQ259" i="1"/>
  <c r="BR259" i="1" s="1"/>
  <c r="BS259" i="1" s="1"/>
  <c r="BT259" i="1" s="1"/>
  <c r="BU259" i="1" s="1"/>
  <c r="BV259" i="1" s="1"/>
  <c r="BW259" i="1" s="1"/>
  <c r="BX259" i="1" s="1"/>
  <c r="BY259" i="1" s="1"/>
  <c r="BZ259" i="1" s="1"/>
  <c r="CA259" i="1" s="1"/>
  <c r="CB259" i="1" s="1"/>
  <c r="CC259" i="1" s="1"/>
  <c r="CD259" i="1" s="1"/>
  <c r="CE259" i="1" s="1"/>
  <c r="CF259" i="1" s="1"/>
  <c r="CG259" i="1" s="1"/>
  <c r="CH259" i="1" s="1"/>
  <c r="CI259" i="1" s="1"/>
  <c r="CJ259" i="1" s="1"/>
  <c r="CK259" i="1" s="1"/>
  <c r="CL259" i="1" s="1"/>
  <c r="CM259" i="1" s="1"/>
  <c r="CN259" i="1" s="1"/>
  <c r="CO259" i="1" s="1"/>
  <c r="CP259" i="1" s="1"/>
  <c r="CQ259" i="1" s="1"/>
  <c r="CR259" i="1" s="1"/>
  <c r="CS259" i="1" s="1"/>
  <c r="CT259" i="1" s="1"/>
  <c r="CU259" i="1" s="1"/>
  <c r="CV259" i="1" s="1"/>
  <c r="CW259" i="1" s="1"/>
  <c r="CX259" i="1" s="1"/>
  <c r="CY259" i="1" s="1"/>
  <c r="CZ259" i="1" s="1"/>
  <c r="W59" i="1"/>
  <c r="BP59" i="1"/>
  <c r="AA59" i="1"/>
  <c r="AB59" i="1" s="1"/>
  <c r="BQ348" i="1"/>
  <c r="BR348" i="1" s="1"/>
  <c r="BS348" i="1" s="1"/>
  <c r="BT348" i="1" s="1"/>
  <c r="BU348" i="1" s="1"/>
  <c r="BV348" i="1" s="1"/>
  <c r="BW348" i="1" s="1"/>
  <c r="BX348" i="1" s="1"/>
  <c r="BY348" i="1" s="1"/>
  <c r="BZ348" i="1" s="1"/>
  <c r="CA348" i="1" s="1"/>
  <c r="CB348" i="1" s="1"/>
  <c r="CC348" i="1" s="1"/>
  <c r="CD348" i="1" s="1"/>
  <c r="CE348" i="1" s="1"/>
  <c r="CF348" i="1" s="1"/>
  <c r="CG348" i="1" s="1"/>
  <c r="CH348" i="1" s="1"/>
  <c r="CI348" i="1" s="1"/>
  <c r="CJ348" i="1" s="1"/>
  <c r="CK348" i="1" s="1"/>
  <c r="CL348" i="1" s="1"/>
  <c r="CM348" i="1" s="1"/>
  <c r="CN348" i="1" s="1"/>
  <c r="CO348" i="1" s="1"/>
  <c r="CP348" i="1" s="1"/>
  <c r="CQ348" i="1" s="1"/>
  <c r="CR348" i="1" s="1"/>
  <c r="CS348" i="1" s="1"/>
  <c r="CT348" i="1" s="1"/>
  <c r="CU348" i="1" s="1"/>
  <c r="CV348" i="1" s="1"/>
  <c r="CW348" i="1" s="1"/>
  <c r="CX348" i="1" s="1"/>
  <c r="CY348" i="1" s="1"/>
  <c r="CZ348" i="1" s="1"/>
  <c r="BQ195" i="1"/>
  <c r="BR195" i="1" s="1"/>
  <c r="BS195" i="1" s="1"/>
  <c r="BT195" i="1" s="1"/>
  <c r="BU195" i="1" s="1"/>
  <c r="BV195" i="1" s="1"/>
  <c r="BW195" i="1" s="1"/>
  <c r="BX195" i="1" s="1"/>
  <c r="BY195" i="1" s="1"/>
  <c r="BZ195" i="1" s="1"/>
  <c r="CA195" i="1" s="1"/>
  <c r="CB195" i="1" s="1"/>
  <c r="CC195" i="1" s="1"/>
  <c r="CD195" i="1" s="1"/>
  <c r="CE195" i="1" s="1"/>
  <c r="CF195" i="1" s="1"/>
  <c r="CG195" i="1" s="1"/>
  <c r="CH195" i="1" s="1"/>
  <c r="CI195" i="1" s="1"/>
  <c r="CJ195" i="1" s="1"/>
  <c r="CK195" i="1" s="1"/>
  <c r="CL195" i="1" s="1"/>
  <c r="CM195" i="1" s="1"/>
  <c r="CN195" i="1" s="1"/>
  <c r="CO195" i="1" s="1"/>
  <c r="CP195" i="1" s="1"/>
  <c r="CQ195" i="1" s="1"/>
  <c r="CR195" i="1" s="1"/>
  <c r="CS195" i="1" s="1"/>
  <c r="CT195" i="1" s="1"/>
  <c r="CU195" i="1" s="1"/>
  <c r="CV195" i="1" s="1"/>
  <c r="CW195" i="1" s="1"/>
  <c r="CX195" i="1" s="1"/>
  <c r="CY195" i="1" s="1"/>
  <c r="CZ195" i="1" s="1"/>
  <c r="X195" i="1" a="1"/>
  <c r="X195" i="1" s="1"/>
  <c r="AC195" i="1" s="1"/>
  <c r="Y195" i="1" s="1"/>
  <c r="AA116" i="1"/>
  <c r="AB116" i="1" s="1"/>
  <c r="BP116" i="1"/>
  <c r="W116" i="1"/>
  <c r="AA87" i="1"/>
  <c r="AB87" i="1" s="1"/>
  <c r="W87" i="1"/>
  <c r="BP87" i="1"/>
  <c r="AA6" i="1"/>
  <c r="AB6" i="1" s="1"/>
  <c r="W6" i="1"/>
  <c r="BP6" i="1"/>
  <c r="AA332" i="1"/>
  <c r="AB332" i="1" s="1"/>
  <c r="W332" i="1"/>
  <c r="BP332" i="1"/>
  <c r="BQ451" i="1"/>
  <c r="BR451" i="1" s="1"/>
  <c r="BS451" i="1" s="1"/>
  <c r="BT451" i="1" s="1"/>
  <c r="BU451" i="1" s="1"/>
  <c r="BV451" i="1" s="1"/>
  <c r="BW451" i="1" s="1"/>
  <c r="BX451" i="1" s="1"/>
  <c r="BY451" i="1" s="1"/>
  <c r="BZ451" i="1" s="1"/>
  <c r="CA451" i="1" s="1"/>
  <c r="CB451" i="1" s="1"/>
  <c r="CC451" i="1" s="1"/>
  <c r="CD451" i="1" s="1"/>
  <c r="CE451" i="1" s="1"/>
  <c r="CF451" i="1" s="1"/>
  <c r="CG451" i="1" s="1"/>
  <c r="CH451" i="1" s="1"/>
  <c r="CI451" i="1" s="1"/>
  <c r="CJ451" i="1" s="1"/>
  <c r="CK451" i="1" s="1"/>
  <c r="CL451" i="1" s="1"/>
  <c r="CM451" i="1" s="1"/>
  <c r="CN451" i="1" s="1"/>
  <c r="CO451" i="1" s="1"/>
  <c r="CP451" i="1" s="1"/>
  <c r="CQ451" i="1" s="1"/>
  <c r="CR451" i="1" s="1"/>
  <c r="CS451" i="1" s="1"/>
  <c r="CT451" i="1" s="1"/>
  <c r="CU451" i="1" s="1"/>
  <c r="CV451" i="1" s="1"/>
  <c r="CW451" i="1" s="1"/>
  <c r="CX451" i="1" s="1"/>
  <c r="CY451" i="1" s="1"/>
  <c r="CZ451" i="1" s="1"/>
  <c r="BQ427" i="1"/>
  <c r="BR427" i="1" s="1"/>
  <c r="BS427" i="1" s="1"/>
  <c r="BT427" i="1" s="1"/>
  <c r="BU427" i="1" s="1"/>
  <c r="BV427" i="1" s="1"/>
  <c r="BW427" i="1" s="1"/>
  <c r="BX427" i="1" s="1"/>
  <c r="BY427" i="1" s="1"/>
  <c r="BZ427" i="1" s="1"/>
  <c r="CA427" i="1" s="1"/>
  <c r="CB427" i="1" s="1"/>
  <c r="CC427" i="1" s="1"/>
  <c r="CD427" i="1" s="1"/>
  <c r="CE427" i="1" s="1"/>
  <c r="CF427" i="1" s="1"/>
  <c r="CG427" i="1" s="1"/>
  <c r="CH427" i="1" s="1"/>
  <c r="CI427" i="1" s="1"/>
  <c r="CJ427" i="1" s="1"/>
  <c r="CK427" i="1" s="1"/>
  <c r="CL427" i="1" s="1"/>
  <c r="CM427" i="1" s="1"/>
  <c r="CN427" i="1" s="1"/>
  <c r="CO427" i="1" s="1"/>
  <c r="CP427" i="1" s="1"/>
  <c r="CQ427" i="1" s="1"/>
  <c r="CR427" i="1" s="1"/>
  <c r="CS427" i="1" s="1"/>
  <c r="CT427" i="1" s="1"/>
  <c r="CU427" i="1" s="1"/>
  <c r="CV427" i="1" s="1"/>
  <c r="CW427" i="1" s="1"/>
  <c r="CX427" i="1" s="1"/>
  <c r="CY427" i="1" s="1"/>
  <c r="CZ427" i="1" s="1"/>
  <c r="BQ108" i="1"/>
  <c r="BR108" i="1" s="1"/>
  <c r="BS108" i="1" s="1"/>
  <c r="BT108" i="1" s="1"/>
  <c r="BU108" i="1" s="1"/>
  <c r="BV108" i="1" s="1"/>
  <c r="BW108" i="1" s="1"/>
  <c r="BX108" i="1" s="1"/>
  <c r="BY108" i="1" s="1"/>
  <c r="BZ108" i="1" s="1"/>
  <c r="CA108" i="1" s="1"/>
  <c r="CB108" i="1" s="1"/>
  <c r="CC108" i="1" s="1"/>
  <c r="CD108" i="1" s="1"/>
  <c r="CE108" i="1" s="1"/>
  <c r="CF108" i="1" s="1"/>
  <c r="CG108" i="1" s="1"/>
  <c r="CH108" i="1" s="1"/>
  <c r="CI108" i="1" s="1"/>
  <c r="CJ108" i="1" s="1"/>
  <c r="CK108" i="1" s="1"/>
  <c r="CL108" i="1" s="1"/>
  <c r="CM108" i="1" s="1"/>
  <c r="CN108" i="1" s="1"/>
  <c r="CO108" i="1" s="1"/>
  <c r="CP108" i="1" s="1"/>
  <c r="CQ108" i="1" s="1"/>
  <c r="CR108" i="1" s="1"/>
  <c r="CS108" i="1" s="1"/>
  <c r="CT108" i="1" s="1"/>
  <c r="CU108" i="1" s="1"/>
  <c r="CV108" i="1" s="1"/>
  <c r="CW108" i="1" s="1"/>
  <c r="CX108" i="1" s="1"/>
  <c r="CY108" i="1" s="1"/>
  <c r="CZ108" i="1" s="1"/>
  <c r="AA328" i="1"/>
  <c r="AB328" i="1" s="1"/>
  <c r="W328" i="1"/>
  <c r="BP328" i="1"/>
  <c r="AA338" i="1"/>
  <c r="AB338" i="1" s="1"/>
  <c r="BP338" i="1"/>
  <c r="W338" i="1"/>
  <c r="BQ199" i="1"/>
  <c r="BR199" i="1" s="1"/>
  <c r="BS199" i="1" s="1"/>
  <c r="BT199" i="1" s="1"/>
  <c r="BU199" i="1" s="1"/>
  <c r="BV199" i="1" s="1"/>
  <c r="BW199" i="1" s="1"/>
  <c r="BX199" i="1" s="1"/>
  <c r="BY199" i="1" s="1"/>
  <c r="BZ199" i="1" s="1"/>
  <c r="CA199" i="1" s="1"/>
  <c r="CB199" i="1" s="1"/>
  <c r="CC199" i="1" s="1"/>
  <c r="CD199" i="1" s="1"/>
  <c r="CE199" i="1" s="1"/>
  <c r="CF199" i="1" s="1"/>
  <c r="CG199" i="1" s="1"/>
  <c r="CH199" i="1" s="1"/>
  <c r="CI199" i="1" s="1"/>
  <c r="CJ199" i="1" s="1"/>
  <c r="CK199" i="1" s="1"/>
  <c r="CL199" i="1" s="1"/>
  <c r="CM199" i="1" s="1"/>
  <c r="CN199" i="1" s="1"/>
  <c r="CO199" i="1" s="1"/>
  <c r="CP199" i="1" s="1"/>
  <c r="CQ199" i="1" s="1"/>
  <c r="CR199" i="1" s="1"/>
  <c r="CS199" i="1" s="1"/>
  <c r="CT199" i="1" s="1"/>
  <c r="CU199" i="1" s="1"/>
  <c r="CV199" i="1" s="1"/>
  <c r="CW199" i="1" s="1"/>
  <c r="CX199" i="1" s="1"/>
  <c r="CY199" i="1" s="1"/>
  <c r="CZ199" i="1" s="1"/>
  <c r="BQ467" i="1"/>
  <c r="BR467" i="1" s="1"/>
  <c r="BS467" i="1" s="1"/>
  <c r="BT467" i="1" s="1"/>
  <c r="BU467" i="1" s="1"/>
  <c r="BV467" i="1" s="1"/>
  <c r="BW467" i="1" s="1"/>
  <c r="BX467" i="1" s="1"/>
  <c r="BY467" i="1" s="1"/>
  <c r="BZ467" i="1" s="1"/>
  <c r="CA467" i="1" s="1"/>
  <c r="CB467" i="1" s="1"/>
  <c r="CC467" i="1" s="1"/>
  <c r="CD467" i="1" s="1"/>
  <c r="CE467" i="1" s="1"/>
  <c r="CF467" i="1" s="1"/>
  <c r="CG467" i="1" s="1"/>
  <c r="CH467" i="1" s="1"/>
  <c r="CI467" i="1" s="1"/>
  <c r="CJ467" i="1" s="1"/>
  <c r="CK467" i="1" s="1"/>
  <c r="CL467" i="1" s="1"/>
  <c r="CM467" i="1" s="1"/>
  <c r="CN467" i="1" s="1"/>
  <c r="CO467" i="1" s="1"/>
  <c r="CP467" i="1" s="1"/>
  <c r="CQ467" i="1" s="1"/>
  <c r="CR467" i="1" s="1"/>
  <c r="CS467" i="1" s="1"/>
  <c r="CT467" i="1" s="1"/>
  <c r="CU467" i="1" s="1"/>
  <c r="CV467" i="1" s="1"/>
  <c r="CW467" i="1" s="1"/>
  <c r="CX467" i="1" s="1"/>
  <c r="CY467" i="1" s="1"/>
  <c r="CZ467" i="1" s="1"/>
  <c r="BQ460" i="1"/>
  <c r="BR460" i="1" s="1"/>
  <c r="BS460" i="1" s="1"/>
  <c r="BT460" i="1" s="1"/>
  <c r="BU460" i="1" s="1"/>
  <c r="BV460" i="1" s="1"/>
  <c r="BW460" i="1" s="1"/>
  <c r="BX460" i="1" s="1"/>
  <c r="BY460" i="1" s="1"/>
  <c r="BZ460" i="1" s="1"/>
  <c r="CA460" i="1" s="1"/>
  <c r="CB460" i="1" s="1"/>
  <c r="CC460" i="1" s="1"/>
  <c r="CD460" i="1" s="1"/>
  <c r="CE460" i="1" s="1"/>
  <c r="CF460" i="1" s="1"/>
  <c r="CG460" i="1" s="1"/>
  <c r="CH460" i="1" s="1"/>
  <c r="CI460" i="1" s="1"/>
  <c r="CJ460" i="1" s="1"/>
  <c r="CK460" i="1" s="1"/>
  <c r="CL460" i="1" s="1"/>
  <c r="CM460" i="1" s="1"/>
  <c r="CN460" i="1" s="1"/>
  <c r="CO460" i="1" s="1"/>
  <c r="CP460" i="1" s="1"/>
  <c r="CQ460" i="1" s="1"/>
  <c r="CR460" i="1" s="1"/>
  <c r="CS460" i="1" s="1"/>
  <c r="CT460" i="1" s="1"/>
  <c r="CU460" i="1" s="1"/>
  <c r="CV460" i="1" s="1"/>
  <c r="CW460" i="1" s="1"/>
  <c r="CX460" i="1" s="1"/>
  <c r="CY460" i="1" s="1"/>
  <c r="CZ460" i="1" s="1"/>
  <c r="BQ412" i="1"/>
  <c r="BR412" i="1" s="1"/>
  <c r="BS412" i="1" s="1"/>
  <c r="BT412" i="1" s="1"/>
  <c r="BU412" i="1" s="1"/>
  <c r="BV412" i="1" s="1"/>
  <c r="BW412" i="1" s="1"/>
  <c r="BX412" i="1" s="1"/>
  <c r="BY412" i="1" s="1"/>
  <c r="BZ412" i="1" s="1"/>
  <c r="CA412" i="1" s="1"/>
  <c r="CB412" i="1" s="1"/>
  <c r="CC412" i="1" s="1"/>
  <c r="CD412" i="1" s="1"/>
  <c r="CE412" i="1" s="1"/>
  <c r="CF412" i="1" s="1"/>
  <c r="CG412" i="1" s="1"/>
  <c r="CH412" i="1" s="1"/>
  <c r="CI412" i="1" s="1"/>
  <c r="CJ412" i="1" s="1"/>
  <c r="CK412" i="1" s="1"/>
  <c r="CL412" i="1" s="1"/>
  <c r="CM412" i="1" s="1"/>
  <c r="CN412" i="1" s="1"/>
  <c r="CO412" i="1" s="1"/>
  <c r="CP412" i="1" s="1"/>
  <c r="CQ412" i="1" s="1"/>
  <c r="CR412" i="1" s="1"/>
  <c r="CS412" i="1" s="1"/>
  <c r="CT412" i="1" s="1"/>
  <c r="CU412" i="1" s="1"/>
  <c r="CV412" i="1" s="1"/>
  <c r="CW412" i="1" s="1"/>
  <c r="CX412" i="1" s="1"/>
  <c r="CY412" i="1" s="1"/>
  <c r="CZ412" i="1" s="1"/>
  <c r="X412" i="1" a="1"/>
  <c r="X412" i="1" s="1"/>
  <c r="AC412" i="1" s="1"/>
  <c r="Y412" i="1" s="1"/>
  <c r="BP100" i="1"/>
  <c r="W100" i="1"/>
  <c r="AA100" i="1"/>
  <c r="AB100" i="1" s="1"/>
  <c r="AA297" i="1"/>
  <c r="AB297" i="1" s="1"/>
  <c r="BP297" i="1"/>
  <c r="W297" i="1"/>
  <c r="BQ123" i="1"/>
  <c r="BR123" i="1" s="1"/>
  <c r="BS123" i="1" s="1"/>
  <c r="BT123" i="1" s="1"/>
  <c r="BU123" i="1" s="1"/>
  <c r="BV123" i="1" s="1"/>
  <c r="BW123" i="1" s="1"/>
  <c r="BX123" i="1" s="1"/>
  <c r="BY123" i="1" s="1"/>
  <c r="BZ123" i="1" s="1"/>
  <c r="CA123" i="1" s="1"/>
  <c r="CB123" i="1" s="1"/>
  <c r="CC123" i="1" s="1"/>
  <c r="CD123" i="1" s="1"/>
  <c r="CE123" i="1" s="1"/>
  <c r="CF123" i="1" s="1"/>
  <c r="CG123" i="1" s="1"/>
  <c r="CH123" i="1" s="1"/>
  <c r="CI123" i="1" s="1"/>
  <c r="CJ123" i="1" s="1"/>
  <c r="CK123" i="1" s="1"/>
  <c r="CL123" i="1" s="1"/>
  <c r="CM123" i="1" s="1"/>
  <c r="CN123" i="1" s="1"/>
  <c r="CO123" i="1" s="1"/>
  <c r="CP123" i="1" s="1"/>
  <c r="CQ123" i="1" s="1"/>
  <c r="CR123" i="1" s="1"/>
  <c r="CS123" i="1" s="1"/>
  <c r="CT123" i="1" s="1"/>
  <c r="CU123" i="1" s="1"/>
  <c r="CV123" i="1" s="1"/>
  <c r="CW123" i="1" s="1"/>
  <c r="CX123" i="1" s="1"/>
  <c r="CY123" i="1" s="1"/>
  <c r="CZ123" i="1" s="1"/>
  <c r="X123" i="1" a="1"/>
  <c r="X123" i="1" s="1"/>
  <c r="AC123" i="1" s="1"/>
  <c r="Y123" i="1" s="1"/>
  <c r="BQ394" i="1"/>
  <c r="BR394" i="1" s="1"/>
  <c r="BS394" i="1" s="1"/>
  <c r="BT394" i="1" s="1"/>
  <c r="BU394" i="1" s="1"/>
  <c r="BV394" i="1" s="1"/>
  <c r="BW394" i="1" s="1"/>
  <c r="BX394" i="1" s="1"/>
  <c r="BY394" i="1" s="1"/>
  <c r="BZ394" i="1" s="1"/>
  <c r="CA394" i="1" s="1"/>
  <c r="CB394" i="1" s="1"/>
  <c r="CC394" i="1" s="1"/>
  <c r="CD394" i="1" s="1"/>
  <c r="CE394" i="1" s="1"/>
  <c r="CF394" i="1" s="1"/>
  <c r="CG394" i="1" s="1"/>
  <c r="CH394" i="1" s="1"/>
  <c r="CI394" i="1" s="1"/>
  <c r="CJ394" i="1" s="1"/>
  <c r="CK394" i="1" s="1"/>
  <c r="CL394" i="1" s="1"/>
  <c r="CM394" i="1" s="1"/>
  <c r="CN394" i="1" s="1"/>
  <c r="CO394" i="1" s="1"/>
  <c r="CP394" i="1" s="1"/>
  <c r="CQ394" i="1" s="1"/>
  <c r="CR394" i="1" s="1"/>
  <c r="CS394" i="1" s="1"/>
  <c r="CT394" i="1" s="1"/>
  <c r="CU394" i="1" s="1"/>
  <c r="CV394" i="1" s="1"/>
  <c r="CW394" i="1" s="1"/>
  <c r="CX394" i="1" s="1"/>
  <c r="CY394" i="1" s="1"/>
  <c r="CZ394" i="1" s="1"/>
  <c r="BQ220" i="1"/>
  <c r="BR220" i="1" s="1"/>
  <c r="BS220" i="1" s="1"/>
  <c r="BT220" i="1" s="1"/>
  <c r="BU220" i="1" s="1"/>
  <c r="BV220" i="1" s="1"/>
  <c r="BW220" i="1" s="1"/>
  <c r="BX220" i="1" s="1"/>
  <c r="BY220" i="1" s="1"/>
  <c r="BZ220" i="1" s="1"/>
  <c r="CA220" i="1" s="1"/>
  <c r="CB220" i="1" s="1"/>
  <c r="CC220" i="1" s="1"/>
  <c r="CD220" i="1" s="1"/>
  <c r="CE220" i="1" s="1"/>
  <c r="CF220" i="1" s="1"/>
  <c r="CG220" i="1" s="1"/>
  <c r="CH220" i="1" s="1"/>
  <c r="CI220" i="1" s="1"/>
  <c r="CJ220" i="1" s="1"/>
  <c r="CK220" i="1" s="1"/>
  <c r="CL220" i="1" s="1"/>
  <c r="CM220" i="1" s="1"/>
  <c r="CN220" i="1" s="1"/>
  <c r="CO220" i="1" s="1"/>
  <c r="CP220" i="1" s="1"/>
  <c r="CQ220" i="1" s="1"/>
  <c r="CR220" i="1" s="1"/>
  <c r="CS220" i="1" s="1"/>
  <c r="CT220" i="1" s="1"/>
  <c r="CU220" i="1" s="1"/>
  <c r="CV220" i="1" s="1"/>
  <c r="CW220" i="1" s="1"/>
  <c r="CX220" i="1" s="1"/>
  <c r="CY220" i="1" s="1"/>
  <c r="CZ220" i="1" s="1"/>
  <c r="W270" i="1"/>
  <c r="BP270" i="1"/>
  <c r="AA270" i="1"/>
  <c r="AB270" i="1" s="1"/>
  <c r="AA141" i="1"/>
  <c r="AB141" i="1" s="1"/>
  <c r="BP141" i="1"/>
  <c r="W141" i="1"/>
  <c r="BQ207" i="1"/>
  <c r="BR207" i="1" s="1"/>
  <c r="BS207" i="1" s="1"/>
  <c r="BT207" i="1" s="1"/>
  <c r="BU207" i="1" s="1"/>
  <c r="BV207" i="1" s="1"/>
  <c r="BW207" i="1" s="1"/>
  <c r="BX207" i="1" s="1"/>
  <c r="BY207" i="1" s="1"/>
  <c r="BZ207" i="1" s="1"/>
  <c r="CA207" i="1" s="1"/>
  <c r="CB207" i="1" s="1"/>
  <c r="CC207" i="1" s="1"/>
  <c r="CD207" i="1" s="1"/>
  <c r="CE207" i="1" s="1"/>
  <c r="CF207" i="1" s="1"/>
  <c r="CG207" i="1" s="1"/>
  <c r="CH207" i="1" s="1"/>
  <c r="CI207" i="1" s="1"/>
  <c r="CJ207" i="1" s="1"/>
  <c r="CK207" i="1" s="1"/>
  <c r="CL207" i="1" s="1"/>
  <c r="CM207" i="1" s="1"/>
  <c r="CN207" i="1" s="1"/>
  <c r="CO207" i="1" s="1"/>
  <c r="CP207" i="1" s="1"/>
  <c r="CQ207" i="1" s="1"/>
  <c r="CR207" i="1" s="1"/>
  <c r="CS207" i="1" s="1"/>
  <c r="CT207" i="1" s="1"/>
  <c r="CU207" i="1" s="1"/>
  <c r="CV207" i="1" s="1"/>
  <c r="CW207" i="1" s="1"/>
  <c r="CX207" i="1" s="1"/>
  <c r="CY207" i="1" s="1"/>
  <c r="CZ207" i="1" s="1"/>
  <c r="BQ325" i="1"/>
  <c r="BR325" i="1" s="1"/>
  <c r="BS325" i="1" s="1"/>
  <c r="BT325" i="1" s="1"/>
  <c r="BU325" i="1" s="1"/>
  <c r="BV325" i="1" s="1"/>
  <c r="BW325" i="1" s="1"/>
  <c r="BX325" i="1" s="1"/>
  <c r="BY325" i="1" s="1"/>
  <c r="BZ325" i="1" s="1"/>
  <c r="CA325" i="1" s="1"/>
  <c r="CB325" i="1" s="1"/>
  <c r="CC325" i="1" s="1"/>
  <c r="CD325" i="1" s="1"/>
  <c r="CE325" i="1" s="1"/>
  <c r="CF325" i="1" s="1"/>
  <c r="CG325" i="1" s="1"/>
  <c r="CH325" i="1" s="1"/>
  <c r="CI325" i="1" s="1"/>
  <c r="CJ325" i="1" s="1"/>
  <c r="CK325" i="1" s="1"/>
  <c r="CL325" i="1" s="1"/>
  <c r="CM325" i="1" s="1"/>
  <c r="CN325" i="1" s="1"/>
  <c r="CO325" i="1" s="1"/>
  <c r="CP325" i="1" s="1"/>
  <c r="CQ325" i="1" s="1"/>
  <c r="CR325" i="1" s="1"/>
  <c r="CS325" i="1" s="1"/>
  <c r="CT325" i="1" s="1"/>
  <c r="CU325" i="1" s="1"/>
  <c r="CV325" i="1" s="1"/>
  <c r="CW325" i="1" s="1"/>
  <c r="CX325" i="1" s="1"/>
  <c r="CY325" i="1" s="1"/>
  <c r="CZ325" i="1" s="1"/>
  <c r="BQ414" i="1"/>
  <c r="BR414" i="1" s="1"/>
  <c r="BS414" i="1" s="1"/>
  <c r="BT414" i="1" s="1"/>
  <c r="BU414" i="1" s="1"/>
  <c r="BV414" i="1" s="1"/>
  <c r="BW414" i="1" s="1"/>
  <c r="BX414" i="1" s="1"/>
  <c r="BY414" i="1" s="1"/>
  <c r="BZ414" i="1" s="1"/>
  <c r="CA414" i="1" s="1"/>
  <c r="CB414" i="1" s="1"/>
  <c r="CC414" i="1" s="1"/>
  <c r="CD414" i="1" s="1"/>
  <c r="CE414" i="1" s="1"/>
  <c r="CF414" i="1" s="1"/>
  <c r="CG414" i="1" s="1"/>
  <c r="CH414" i="1" s="1"/>
  <c r="CI414" i="1" s="1"/>
  <c r="CJ414" i="1" s="1"/>
  <c r="CK414" i="1" s="1"/>
  <c r="CL414" i="1" s="1"/>
  <c r="CM414" i="1" s="1"/>
  <c r="CN414" i="1" s="1"/>
  <c r="CO414" i="1" s="1"/>
  <c r="CP414" i="1" s="1"/>
  <c r="CQ414" i="1" s="1"/>
  <c r="CR414" i="1" s="1"/>
  <c r="CS414" i="1" s="1"/>
  <c r="CT414" i="1" s="1"/>
  <c r="CU414" i="1" s="1"/>
  <c r="CV414" i="1" s="1"/>
  <c r="CW414" i="1" s="1"/>
  <c r="CX414" i="1" s="1"/>
  <c r="CY414" i="1" s="1"/>
  <c r="CZ414" i="1" s="1"/>
  <c r="X414" i="1" a="1"/>
  <c r="X414" i="1" s="1"/>
  <c r="AC414" i="1" s="1"/>
  <c r="Y414" i="1" s="1"/>
  <c r="BQ420" i="1"/>
  <c r="BR420" i="1" s="1"/>
  <c r="BS420" i="1" s="1"/>
  <c r="BT420" i="1" s="1"/>
  <c r="BU420" i="1" s="1"/>
  <c r="BV420" i="1" s="1"/>
  <c r="BW420" i="1" s="1"/>
  <c r="BX420" i="1" s="1"/>
  <c r="BY420" i="1" s="1"/>
  <c r="BZ420" i="1" s="1"/>
  <c r="CA420" i="1" s="1"/>
  <c r="CB420" i="1" s="1"/>
  <c r="CC420" i="1" s="1"/>
  <c r="CD420" i="1" s="1"/>
  <c r="CE420" i="1" s="1"/>
  <c r="CF420" i="1" s="1"/>
  <c r="CG420" i="1" s="1"/>
  <c r="CH420" i="1" s="1"/>
  <c r="CI420" i="1" s="1"/>
  <c r="CJ420" i="1" s="1"/>
  <c r="CK420" i="1" s="1"/>
  <c r="CL420" i="1" s="1"/>
  <c r="CM420" i="1" s="1"/>
  <c r="CN420" i="1" s="1"/>
  <c r="CO420" i="1" s="1"/>
  <c r="CP420" i="1" s="1"/>
  <c r="CQ420" i="1" s="1"/>
  <c r="CR420" i="1" s="1"/>
  <c r="CS420" i="1" s="1"/>
  <c r="CT420" i="1" s="1"/>
  <c r="CU420" i="1" s="1"/>
  <c r="CV420" i="1" s="1"/>
  <c r="CW420" i="1" s="1"/>
  <c r="CX420" i="1" s="1"/>
  <c r="CY420" i="1" s="1"/>
  <c r="CZ420" i="1" s="1"/>
  <c r="BQ399" i="1"/>
  <c r="BR399" i="1" s="1"/>
  <c r="BS399" i="1" s="1"/>
  <c r="BT399" i="1" s="1"/>
  <c r="BU399" i="1" s="1"/>
  <c r="BV399" i="1" s="1"/>
  <c r="BW399" i="1" s="1"/>
  <c r="BX399" i="1" s="1"/>
  <c r="BY399" i="1" s="1"/>
  <c r="BZ399" i="1" s="1"/>
  <c r="CA399" i="1" s="1"/>
  <c r="CB399" i="1" s="1"/>
  <c r="CC399" i="1" s="1"/>
  <c r="CD399" i="1" s="1"/>
  <c r="CE399" i="1" s="1"/>
  <c r="CF399" i="1" s="1"/>
  <c r="CG399" i="1" s="1"/>
  <c r="CH399" i="1" s="1"/>
  <c r="CI399" i="1" s="1"/>
  <c r="CJ399" i="1" s="1"/>
  <c r="CK399" i="1" s="1"/>
  <c r="CL399" i="1" s="1"/>
  <c r="CM399" i="1" s="1"/>
  <c r="CN399" i="1" s="1"/>
  <c r="CO399" i="1" s="1"/>
  <c r="CP399" i="1" s="1"/>
  <c r="CQ399" i="1" s="1"/>
  <c r="CR399" i="1" s="1"/>
  <c r="CS399" i="1" s="1"/>
  <c r="CT399" i="1" s="1"/>
  <c r="CU399" i="1" s="1"/>
  <c r="CV399" i="1" s="1"/>
  <c r="CW399" i="1" s="1"/>
  <c r="CX399" i="1" s="1"/>
  <c r="CY399" i="1" s="1"/>
  <c r="CZ399" i="1" s="1"/>
  <c r="BP276" i="1"/>
  <c r="W276" i="1"/>
  <c r="AA276" i="1"/>
  <c r="AB276" i="1" s="1"/>
  <c r="BQ322" i="1"/>
  <c r="BR322" i="1" s="1"/>
  <c r="BS322" i="1" s="1"/>
  <c r="BT322" i="1" s="1"/>
  <c r="BU322" i="1" s="1"/>
  <c r="BV322" i="1" s="1"/>
  <c r="BW322" i="1" s="1"/>
  <c r="BX322" i="1" s="1"/>
  <c r="BY322" i="1" s="1"/>
  <c r="BZ322" i="1" s="1"/>
  <c r="CA322" i="1" s="1"/>
  <c r="CB322" i="1" s="1"/>
  <c r="CC322" i="1" s="1"/>
  <c r="CD322" i="1" s="1"/>
  <c r="CE322" i="1" s="1"/>
  <c r="CF322" i="1" s="1"/>
  <c r="CG322" i="1" s="1"/>
  <c r="CH322" i="1" s="1"/>
  <c r="CI322" i="1" s="1"/>
  <c r="CJ322" i="1" s="1"/>
  <c r="CK322" i="1" s="1"/>
  <c r="CL322" i="1" s="1"/>
  <c r="CM322" i="1" s="1"/>
  <c r="CN322" i="1" s="1"/>
  <c r="CO322" i="1" s="1"/>
  <c r="CP322" i="1" s="1"/>
  <c r="CQ322" i="1" s="1"/>
  <c r="CR322" i="1" s="1"/>
  <c r="CS322" i="1" s="1"/>
  <c r="CT322" i="1" s="1"/>
  <c r="CU322" i="1" s="1"/>
  <c r="CV322" i="1" s="1"/>
  <c r="CW322" i="1" s="1"/>
  <c r="CX322" i="1" s="1"/>
  <c r="CY322" i="1" s="1"/>
  <c r="CZ322" i="1" s="1"/>
  <c r="BQ157" i="1"/>
  <c r="BR157" i="1" s="1"/>
  <c r="BS157" i="1" s="1"/>
  <c r="BT157" i="1" s="1"/>
  <c r="BU157" i="1" s="1"/>
  <c r="BV157" i="1" s="1"/>
  <c r="BW157" i="1" s="1"/>
  <c r="BX157" i="1" s="1"/>
  <c r="BY157" i="1" s="1"/>
  <c r="BZ157" i="1" s="1"/>
  <c r="CA157" i="1" s="1"/>
  <c r="CB157" i="1" s="1"/>
  <c r="CC157" i="1" s="1"/>
  <c r="CD157" i="1" s="1"/>
  <c r="CE157" i="1" s="1"/>
  <c r="CF157" i="1" s="1"/>
  <c r="CG157" i="1" s="1"/>
  <c r="CH157" i="1" s="1"/>
  <c r="CI157" i="1" s="1"/>
  <c r="CJ157" i="1" s="1"/>
  <c r="CK157" i="1" s="1"/>
  <c r="CL157" i="1" s="1"/>
  <c r="CM157" i="1" s="1"/>
  <c r="CN157" i="1" s="1"/>
  <c r="CO157" i="1" s="1"/>
  <c r="CP157" i="1" s="1"/>
  <c r="CQ157" i="1" s="1"/>
  <c r="CR157" i="1" s="1"/>
  <c r="CS157" i="1" s="1"/>
  <c r="CT157" i="1" s="1"/>
  <c r="CU157" i="1" s="1"/>
  <c r="CV157" i="1" s="1"/>
  <c r="CW157" i="1" s="1"/>
  <c r="CX157" i="1" s="1"/>
  <c r="CY157" i="1" s="1"/>
  <c r="CZ157" i="1" s="1"/>
  <c r="BQ313" i="1"/>
  <c r="BR313" i="1" s="1"/>
  <c r="BS313" i="1" s="1"/>
  <c r="BT313" i="1" s="1"/>
  <c r="BU313" i="1" s="1"/>
  <c r="BV313" i="1" s="1"/>
  <c r="BW313" i="1" s="1"/>
  <c r="BX313" i="1" s="1"/>
  <c r="BY313" i="1" s="1"/>
  <c r="BZ313" i="1" s="1"/>
  <c r="CA313" i="1" s="1"/>
  <c r="CB313" i="1" s="1"/>
  <c r="CC313" i="1" s="1"/>
  <c r="CD313" i="1" s="1"/>
  <c r="CE313" i="1" s="1"/>
  <c r="CF313" i="1" s="1"/>
  <c r="CG313" i="1" s="1"/>
  <c r="CH313" i="1" s="1"/>
  <c r="CI313" i="1" s="1"/>
  <c r="CJ313" i="1" s="1"/>
  <c r="CK313" i="1" s="1"/>
  <c r="CL313" i="1" s="1"/>
  <c r="CM313" i="1" s="1"/>
  <c r="CN313" i="1" s="1"/>
  <c r="CO313" i="1" s="1"/>
  <c r="CP313" i="1" s="1"/>
  <c r="CQ313" i="1" s="1"/>
  <c r="CR313" i="1" s="1"/>
  <c r="CS313" i="1" s="1"/>
  <c r="CT313" i="1" s="1"/>
  <c r="CU313" i="1" s="1"/>
  <c r="CV313" i="1" s="1"/>
  <c r="CW313" i="1" s="1"/>
  <c r="CX313" i="1" s="1"/>
  <c r="CY313" i="1" s="1"/>
  <c r="CZ313" i="1" s="1"/>
  <c r="BP335" i="1"/>
  <c r="W335" i="1"/>
  <c r="AA335" i="1"/>
  <c r="AB335" i="1" s="1"/>
  <c r="BQ226" i="1"/>
  <c r="BR226" i="1" s="1"/>
  <c r="BS226" i="1" s="1"/>
  <c r="BT226" i="1" s="1"/>
  <c r="BU226" i="1" s="1"/>
  <c r="BV226" i="1" s="1"/>
  <c r="BW226" i="1" s="1"/>
  <c r="BX226" i="1" s="1"/>
  <c r="BY226" i="1" s="1"/>
  <c r="BZ226" i="1" s="1"/>
  <c r="CA226" i="1" s="1"/>
  <c r="CB226" i="1" s="1"/>
  <c r="CC226" i="1" s="1"/>
  <c r="CD226" i="1" s="1"/>
  <c r="CE226" i="1" s="1"/>
  <c r="CF226" i="1" s="1"/>
  <c r="CG226" i="1" s="1"/>
  <c r="CH226" i="1" s="1"/>
  <c r="CI226" i="1" s="1"/>
  <c r="CJ226" i="1" s="1"/>
  <c r="CK226" i="1" s="1"/>
  <c r="CL226" i="1" s="1"/>
  <c r="CM226" i="1" s="1"/>
  <c r="CN226" i="1" s="1"/>
  <c r="CO226" i="1" s="1"/>
  <c r="CP226" i="1" s="1"/>
  <c r="CQ226" i="1" s="1"/>
  <c r="CR226" i="1" s="1"/>
  <c r="CS226" i="1" s="1"/>
  <c r="CT226" i="1" s="1"/>
  <c r="CU226" i="1" s="1"/>
  <c r="CV226" i="1" s="1"/>
  <c r="CW226" i="1" s="1"/>
  <c r="CX226" i="1" s="1"/>
  <c r="CY226" i="1" s="1"/>
  <c r="CZ226" i="1" s="1"/>
  <c r="BQ198" i="1"/>
  <c r="BR198" i="1" s="1"/>
  <c r="BS198" i="1" s="1"/>
  <c r="BT198" i="1" s="1"/>
  <c r="BU198" i="1" s="1"/>
  <c r="BV198" i="1" s="1"/>
  <c r="BW198" i="1" s="1"/>
  <c r="BX198" i="1" s="1"/>
  <c r="BY198" i="1" s="1"/>
  <c r="BZ198" i="1" s="1"/>
  <c r="CA198" i="1" s="1"/>
  <c r="CB198" i="1" s="1"/>
  <c r="CC198" i="1" s="1"/>
  <c r="CD198" i="1" s="1"/>
  <c r="CE198" i="1" s="1"/>
  <c r="CF198" i="1" s="1"/>
  <c r="CG198" i="1" s="1"/>
  <c r="CH198" i="1" s="1"/>
  <c r="CI198" i="1" s="1"/>
  <c r="CJ198" i="1" s="1"/>
  <c r="CK198" i="1" s="1"/>
  <c r="CL198" i="1" s="1"/>
  <c r="CM198" i="1" s="1"/>
  <c r="CN198" i="1" s="1"/>
  <c r="CO198" i="1" s="1"/>
  <c r="CP198" i="1" s="1"/>
  <c r="CQ198" i="1" s="1"/>
  <c r="CR198" i="1" s="1"/>
  <c r="CS198" i="1" s="1"/>
  <c r="CT198" i="1" s="1"/>
  <c r="CU198" i="1" s="1"/>
  <c r="CV198" i="1" s="1"/>
  <c r="CW198" i="1" s="1"/>
  <c r="CX198" i="1" s="1"/>
  <c r="CY198" i="1" s="1"/>
  <c r="CZ198" i="1" s="1"/>
  <c r="BQ315" i="1"/>
  <c r="BR315" i="1" s="1"/>
  <c r="BS315" i="1" s="1"/>
  <c r="BT315" i="1" s="1"/>
  <c r="BU315" i="1" s="1"/>
  <c r="BV315" i="1" s="1"/>
  <c r="BW315" i="1" s="1"/>
  <c r="BX315" i="1" s="1"/>
  <c r="BY315" i="1" s="1"/>
  <c r="BZ315" i="1" s="1"/>
  <c r="CA315" i="1" s="1"/>
  <c r="CB315" i="1" s="1"/>
  <c r="CC315" i="1" s="1"/>
  <c r="CD315" i="1" s="1"/>
  <c r="CE315" i="1" s="1"/>
  <c r="CF315" i="1" s="1"/>
  <c r="CG315" i="1" s="1"/>
  <c r="CH315" i="1" s="1"/>
  <c r="CI315" i="1" s="1"/>
  <c r="CJ315" i="1" s="1"/>
  <c r="CK315" i="1" s="1"/>
  <c r="CL315" i="1" s="1"/>
  <c r="CM315" i="1" s="1"/>
  <c r="CN315" i="1" s="1"/>
  <c r="CO315" i="1" s="1"/>
  <c r="CP315" i="1" s="1"/>
  <c r="CQ315" i="1" s="1"/>
  <c r="CR315" i="1" s="1"/>
  <c r="CS315" i="1" s="1"/>
  <c r="CT315" i="1" s="1"/>
  <c r="CU315" i="1" s="1"/>
  <c r="CV315" i="1" s="1"/>
  <c r="CW315" i="1" s="1"/>
  <c r="CX315" i="1" s="1"/>
  <c r="CY315" i="1" s="1"/>
  <c r="CZ315" i="1" s="1"/>
  <c r="BQ299" i="1"/>
  <c r="BR299" i="1" s="1"/>
  <c r="BS299" i="1" s="1"/>
  <c r="BT299" i="1" s="1"/>
  <c r="BU299" i="1" s="1"/>
  <c r="BV299" i="1" s="1"/>
  <c r="BW299" i="1" s="1"/>
  <c r="BX299" i="1" s="1"/>
  <c r="BY299" i="1" s="1"/>
  <c r="BZ299" i="1" s="1"/>
  <c r="CA299" i="1" s="1"/>
  <c r="CB299" i="1" s="1"/>
  <c r="CC299" i="1" s="1"/>
  <c r="CD299" i="1" s="1"/>
  <c r="CE299" i="1" s="1"/>
  <c r="CF299" i="1" s="1"/>
  <c r="CG299" i="1" s="1"/>
  <c r="CH299" i="1" s="1"/>
  <c r="CI299" i="1" s="1"/>
  <c r="CJ299" i="1" s="1"/>
  <c r="CK299" i="1" s="1"/>
  <c r="CL299" i="1" s="1"/>
  <c r="CM299" i="1" s="1"/>
  <c r="CN299" i="1" s="1"/>
  <c r="CO299" i="1" s="1"/>
  <c r="CP299" i="1" s="1"/>
  <c r="CQ299" i="1" s="1"/>
  <c r="CR299" i="1" s="1"/>
  <c r="CS299" i="1" s="1"/>
  <c r="CT299" i="1" s="1"/>
  <c r="CU299" i="1" s="1"/>
  <c r="CV299" i="1" s="1"/>
  <c r="CW299" i="1" s="1"/>
  <c r="CX299" i="1" s="1"/>
  <c r="CY299" i="1" s="1"/>
  <c r="CZ299" i="1" s="1"/>
  <c r="X299" i="1" a="1"/>
  <c r="X299" i="1" s="1"/>
  <c r="AC299" i="1" s="1"/>
  <c r="Y299" i="1" s="1"/>
  <c r="BQ187" i="1"/>
  <c r="BR187" i="1" s="1"/>
  <c r="BS187" i="1" s="1"/>
  <c r="BT187" i="1" s="1"/>
  <c r="BU187" i="1" s="1"/>
  <c r="BV187" i="1" s="1"/>
  <c r="BW187" i="1" s="1"/>
  <c r="BX187" i="1" s="1"/>
  <c r="BY187" i="1" s="1"/>
  <c r="BZ187" i="1" s="1"/>
  <c r="CA187" i="1" s="1"/>
  <c r="CB187" i="1" s="1"/>
  <c r="CC187" i="1" s="1"/>
  <c r="CD187" i="1" s="1"/>
  <c r="CE187" i="1" s="1"/>
  <c r="CF187" i="1" s="1"/>
  <c r="CG187" i="1" s="1"/>
  <c r="CH187" i="1" s="1"/>
  <c r="CI187" i="1" s="1"/>
  <c r="CJ187" i="1" s="1"/>
  <c r="CK187" i="1" s="1"/>
  <c r="CL187" i="1" s="1"/>
  <c r="CM187" i="1" s="1"/>
  <c r="CN187" i="1" s="1"/>
  <c r="CO187" i="1" s="1"/>
  <c r="CP187" i="1" s="1"/>
  <c r="CQ187" i="1" s="1"/>
  <c r="CR187" i="1" s="1"/>
  <c r="CS187" i="1" s="1"/>
  <c r="CT187" i="1" s="1"/>
  <c r="CU187" i="1" s="1"/>
  <c r="CV187" i="1" s="1"/>
  <c r="CW187" i="1" s="1"/>
  <c r="CX187" i="1" s="1"/>
  <c r="CY187" i="1" s="1"/>
  <c r="CZ187" i="1" s="1"/>
  <c r="BP42" i="1"/>
  <c r="W42" i="1"/>
  <c r="AA42" i="1"/>
  <c r="AB42" i="1" s="1"/>
  <c r="W88" i="1"/>
  <c r="BP88" i="1"/>
  <c r="AA88" i="1"/>
  <c r="AB88" i="1" s="1"/>
  <c r="AA131" i="1"/>
  <c r="AB131" i="1" s="1"/>
  <c r="BP131" i="1"/>
  <c r="W131" i="1"/>
  <c r="W115" i="1"/>
  <c r="BP115" i="1"/>
  <c r="AA115" i="1"/>
  <c r="AB115" i="1" s="1"/>
  <c r="AA8" i="1"/>
  <c r="AB8" i="1" s="1"/>
  <c r="BP8" i="1"/>
  <c r="W8" i="1"/>
  <c r="BQ91" i="1"/>
  <c r="BR91" i="1" s="1"/>
  <c r="BS91" i="1" s="1"/>
  <c r="BT91" i="1" s="1"/>
  <c r="BU91" i="1" s="1"/>
  <c r="BV91" i="1" s="1"/>
  <c r="BW91" i="1" s="1"/>
  <c r="BX91" i="1" s="1"/>
  <c r="BY91" i="1" s="1"/>
  <c r="BZ91" i="1" s="1"/>
  <c r="CA91" i="1" s="1"/>
  <c r="CB91" i="1" s="1"/>
  <c r="CC91" i="1" s="1"/>
  <c r="CD91" i="1" s="1"/>
  <c r="CE91" i="1" s="1"/>
  <c r="CF91" i="1" s="1"/>
  <c r="CG91" i="1" s="1"/>
  <c r="CH91" i="1" s="1"/>
  <c r="CI91" i="1" s="1"/>
  <c r="CJ91" i="1" s="1"/>
  <c r="CK91" i="1" s="1"/>
  <c r="CL91" i="1" s="1"/>
  <c r="CM91" i="1" s="1"/>
  <c r="CN91" i="1" s="1"/>
  <c r="CO91" i="1" s="1"/>
  <c r="CP91" i="1" s="1"/>
  <c r="CQ91" i="1" s="1"/>
  <c r="CR91" i="1" s="1"/>
  <c r="CS91" i="1" s="1"/>
  <c r="CT91" i="1" s="1"/>
  <c r="CU91" i="1" s="1"/>
  <c r="CV91" i="1" s="1"/>
  <c r="CW91" i="1" s="1"/>
  <c r="CX91" i="1" s="1"/>
  <c r="CY91" i="1" s="1"/>
  <c r="CZ91" i="1" s="1"/>
  <c r="BQ404" i="1"/>
  <c r="BR404" i="1" s="1"/>
  <c r="BS404" i="1" s="1"/>
  <c r="BT404" i="1" s="1"/>
  <c r="BU404" i="1" s="1"/>
  <c r="BV404" i="1" s="1"/>
  <c r="BW404" i="1" s="1"/>
  <c r="BX404" i="1" s="1"/>
  <c r="BY404" i="1" s="1"/>
  <c r="BZ404" i="1" s="1"/>
  <c r="CA404" i="1" s="1"/>
  <c r="CB404" i="1" s="1"/>
  <c r="CC404" i="1" s="1"/>
  <c r="CD404" i="1" s="1"/>
  <c r="CE404" i="1" s="1"/>
  <c r="CF404" i="1" s="1"/>
  <c r="CG404" i="1" s="1"/>
  <c r="CH404" i="1" s="1"/>
  <c r="CI404" i="1" s="1"/>
  <c r="CJ404" i="1" s="1"/>
  <c r="CK404" i="1" s="1"/>
  <c r="CL404" i="1" s="1"/>
  <c r="CM404" i="1" s="1"/>
  <c r="CN404" i="1" s="1"/>
  <c r="CO404" i="1" s="1"/>
  <c r="CP404" i="1" s="1"/>
  <c r="CQ404" i="1" s="1"/>
  <c r="CR404" i="1" s="1"/>
  <c r="CS404" i="1" s="1"/>
  <c r="CT404" i="1" s="1"/>
  <c r="CU404" i="1" s="1"/>
  <c r="CV404" i="1" s="1"/>
  <c r="CW404" i="1" s="1"/>
  <c r="CX404" i="1" s="1"/>
  <c r="CY404" i="1" s="1"/>
  <c r="CZ404" i="1" s="1"/>
  <c r="BQ356" i="1"/>
  <c r="BR356" i="1" s="1"/>
  <c r="BS356" i="1" s="1"/>
  <c r="BT356" i="1" s="1"/>
  <c r="BU356" i="1" s="1"/>
  <c r="BV356" i="1" s="1"/>
  <c r="BW356" i="1" s="1"/>
  <c r="BX356" i="1" s="1"/>
  <c r="BY356" i="1" s="1"/>
  <c r="BZ356" i="1" s="1"/>
  <c r="CA356" i="1" s="1"/>
  <c r="CB356" i="1" s="1"/>
  <c r="CC356" i="1" s="1"/>
  <c r="CD356" i="1" s="1"/>
  <c r="CE356" i="1" s="1"/>
  <c r="CF356" i="1" s="1"/>
  <c r="CG356" i="1" s="1"/>
  <c r="CH356" i="1" s="1"/>
  <c r="CI356" i="1" s="1"/>
  <c r="CJ356" i="1" s="1"/>
  <c r="CK356" i="1" s="1"/>
  <c r="CL356" i="1" s="1"/>
  <c r="CM356" i="1" s="1"/>
  <c r="CN356" i="1" s="1"/>
  <c r="CO356" i="1" s="1"/>
  <c r="CP356" i="1" s="1"/>
  <c r="CQ356" i="1" s="1"/>
  <c r="CR356" i="1" s="1"/>
  <c r="CS356" i="1" s="1"/>
  <c r="CT356" i="1" s="1"/>
  <c r="CU356" i="1" s="1"/>
  <c r="CV356" i="1" s="1"/>
  <c r="CW356" i="1" s="1"/>
  <c r="CX356" i="1" s="1"/>
  <c r="CY356" i="1" s="1"/>
  <c r="CZ356" i="1" s="1"/>
  <c r="X356" i="1" a="1"/>
  <c r="X356" i="1" s="1"/>
  <c r="AC356" i="1" s="1"/>
  <c r="Y356" i="1" s="1"/>
  <c r="BQ140" i="1"/>
  <c r="BR140" i="1" s="1"/>
  <c r="BS140" i="1" s="1"/>
  <c r="BT140" i="1" s="1"/>
  <c r="BU140" i="1" s="1"/>
  <c r="BV140" i="1" s="1"/>
  <c r="BW140" i="1" s="1"/>
  <c r="BX140" i="1" s="1"/>
  <c r="BY140" i="1" s="1"/>
  <c r="BZ140" i="1" s="1"/>
  <c r="CA140" i="1" s="1"/>
  <c r="CB140" i="1" s="1"/>
  <c r="CC140" i="1" s="1"/>
  <c r="CD140" i="1" s="1"/>
  <c r="CE140" i="1" s="1"/>
  <c r="CF140" i="1" s="1"/>
  <c r="CG140" i="1" s="1"/>
  <c r="CH140" i="1" s="1"/>
  <c r="CI140" i="1" s="1"/>
  <c r="CJ140" i="1" s="1"/>
  <c r="CK140" i="1" s="1"/>
  <c r="CL140" i="1" s="1"/>
  <c r="CM140" i="1" s="1"/>
  <c r="CN140" i="1" s="1"/>
  <c r="CO140" i="1" s="1"/>
  <c r="CP140" i="1" s="1"/>
  <c r="CQ140" i="1" s="1"/>
  <c r="CR140" i="1" s="1"/>
  <c r="CS140" i="1" s="1"/>
  <c r="CT140" i="1" s="1"/>
  <c r="CU140" i="1" s="1"/>
  <c r="CV140" i="1" s="1"/>
  <c r="CW140" i="1" s="1"/>
  <c r="CX140" i="1" s="1"/>
  <c r="CY140" i="1" s="1"/>
  <c r="CZ140" i="1" s="1"/>
  <c r="BQ97" i="1"/>
  <c r="BR97" i="1" s="1"/>
  <c r="BS97" i="1" s="1"/>
  <c r="BT97" i="1" s="1"/>
  <c r="BU97" i="1" s="1"/>
  <c r="BV97" i="1" s="1"/>
  <c r="BW97" i="1" s="1"/>
  <c r="BX97" i="1" s="1"/>
  <c r="BY97" i="1" s="1"/>
  <c r="BZ97" i="1" s="1"/>
  <c r="CA97" i="1" s="1"/>
  <c r="CB97" i="1" s="1"/>
  <c r="CC97" i="1" s="1"/>
  <c r="CD97" i="1" s="1"/>
  <c r="CE97" i="1" s="1"/>
  <c r="CF97" i="1" s="1"/>
  <c r="CG97" i="1" s="1"/>
  <c r="CH97" i="1" s="1"/>
  <c r="CI97" i="1" s="1"/>
  <c r="CJ97" i="1" s="1"/>
  <c r="CK97" i="1" s="1"/>
  <c r="CL97" i="1" s="1"/>
  <c r="CM97" i="1" s="1"/>
  <c r="CN97" i="1" s="1"/>
  <c r="CO97" i="1" s="1"/>
  <c r="CP97" i="1" s="1"/>
  <c r="CQ97" i="1" s="1"/>
  <c r="CR97" i="1" s="1"/>
  <c r="CS97" i="1" s="1"/>
  <c r="CT97" i="1" s="1"/>
  <c r="CU97" i="1" s="1"/>
  <c r="CV97" i="1" s="1"/>
  <c r="CW97" i="1" s="1"/>
  <c r="CX97" i="1" s="1"/>
  <c r="CY97" i="1" s="1"/>
  <c r="CZ97" i="1" s="1"/>
  <c r="BP303" i="1"/>
  <c r="W303" i="1"/>
  <c r="AA303" i="1"/>
  <c r="AB303" i="1" s="1"/>
  <c r="BQ214" i="1"/>
  <c r="BR214" i="1" s="1"/>
  <c r="BS214" i="1" s="1"/>
  <c r="BT214" i="1" s="1"/>
  <c r="BU214" i="1" s="1"/>
  <c r="BV214" i="1" s="1"/>
  <c r="BW214" i="1" s="1"/>
  <c r="BX214" i="1" s="1"/>
  <c r="BY214" i="1" s="1"/>
  <c r="BZ214" i="1" s="1"/>
  <c r="CA214" i="1" s="1"/>
  <c r="CB214" i="1" s="1"/>
  <c r="CC214" i="1" s="1"/>
  <c r="CD214" i="1" s="1"/>
  <c r="CE214" i="1" s="1"/>
  <c r="CF214" i="1" s="1"/>
  <c r="CG214" i="1" s="1"/>
  <c r="CH214" i="1" s="1"/>
  <c r="CI214" i="1" s="1"/>
  <c r="CJ214" i="1" s="1"/>
  <c r="CK214" i="1" s="1"/>
  <c r="CL214" i="1" s="1"/>
  <c r="CM214" i="1" s="1"/>
  <c r="CN214" i="1" s="1"/>
  <c r="CO214" i="1" s="1"/>
  <c r="CP214" i="1" s="1"/>
  <c r="CQ214" i="1" s="1"/>
  <c r="CR214" i="1" s="1"/>
  <c r="CS214" i="1" s="1"/>
  <c r="CT214" i="1" s="1"/>
  <c r="CU214" i="1" s="1"/>
  <c r="CV214" i="1" s="1"/>
  <c r="CW214" i="1" s="1"/>
  <c r="CX214" i="1" s="1"/>
  <c r="CY214" i="1" s="1"/>
  <c r="CZ214" i="1" s="1"/>
  <c r="X214" i="1" a="1"/>
  <c r="X214" i="1" s="1"/>
  <c r="AC214" i="1" s="1"/>
  <c r="Y214" i="1" s="1"/>
  <c r="BQ485" i="1"/>
  <c r="BR485" i="1" s="1"/>
  <c r="BS485" i="1" s="1"/>
  <c r="BT485" i="1" s="1"/>
  <c r="BU485" i="1" s="1"/>
  <c r="BV485" i="1" s="1"/>
  <c r="BW485" i="1" s="1"/>
  <c r="BX485" i="1" s="1"/>
  <c r="BY485" i="1" s="1"/>
  <c r="BZ485" i="1" s="1"/>
  <c r="CA485" i="1" s="1"/>
  <c r="CB485" i="1" s="1"/>
  <c r="CC485" i="1" s="1"/>
  <c r="CD485" i="1" s="1"/>
  <c r="CE485" i="1" s="1"/>
  <c r="CF485" i="1" s="1"/>
  <c r="CG485" i="1" s="1"/>
  <c r="CH485" i="1" s="1"/>
  <c r="CI485" i="1" s="1"/>
  <c r="CJ485" i="1" s="1"/>
  <c r="CK485" i="1" s="1"/>
  <c r="CL485" i="1" s="1"/>
  <c r="CM485" i="1" s="1"/>
  <c r="CN485" i="1" s="1"/>
  <c r="CO485" i="1" s="1"/>
  <c r="CP485" i="1" s="1"/>
  <c r="CQ485" i="1" s="1"/>
  <c r="CR485" i="1" s="1"/>
  <c r="CS485" i="1" s="1"/>
  <c r="CT485" i="1" s="1"/>
  <c r="CU485" i="1" s="1"/>
  <c r="CV485" i="1" s="1"/>
  <c r="CW485" i="1" s="1"/>
  <c r="CX485" i="1" s="1"/>
  <c r="CY485" i="1" s="1"/>
  <c r="CZ485" i="1" s="1"/>
  <c r="BQ119" i="1"/>
  <c r="BR119" i="1" s="1"/>
  <c r="BS119" i="1" s="1"/>
  <c r="BT119" i="1" s="1"/>
  <c r="BU119" i="1" s="1"/>
  <c r="BV119" i="1" s="1"/>
  <c r="BW119" i="1" s="1"/>
  <c r="BX119" i="1" s="1"/>
  <c r="BY119" i="1" s="1"/>
  <c r="BZ119" i="1" s="1"/>
  <c r="CA119" i="1" s="1"/>
  <c r="CB119" i="1" s="1"/>
  <c r="CC119" i="1" s="1"/>
  <c r="CD119" i="1" s="1"/>
  <c r="CE119" i="1" s="1"/>
  <c r="CF119" i="1" s="1"/>
  <c r="CG119" i="1" s="1"/>
  <c r="CH119" i="1" s="1"/>
  <c r="CI119" i="1" s="1"/>
  <c r="CJ119" i="1" s="1"/>
  <c r="CK119" i="1" s="1"/>
  <c r="CL119" i="1" s="1"/>
  <c r="CM119" i="1" s="1"/>
  <c r="CN119" i="1" s="1"/>
  <c r="CO119" i="1" s="1"/>
  <c r="CP119" i="1" s="1"/>
  <c r="CQ119" i="1" s="1"/>
  <c r="CR119" i="1" s="1"/>
  <c r="CS119" i="1" s="1"/>
  <c r="CT119" i="1" s="1"/>
  <c r="CU119" i="1" s="1"/>
  <c r="CV119" i="1" s="1"/>
  <c r="CW119" i="1" s="1"/>
  <c r="CX119" i="1" s="1"/>
  <c r="CY119" i="1" s="1"/>
  <c r="CZ119" i="1" s="1"/>
  <c r="AA11" i="1"/>
  <c r="AB11" i="1" s="1"/>
  <c r="W11" i="1"/>
  <c r="BP11" i="1"/>
  <c r="BQ410" i="1"/>
  <c r="BR410" i="1" s="1"/>
  <c r="BS410" i="1" s="1"/>
  <c r="BT410" i="1" s="1"/>
  <c r="BU410" i="1" s="1"/>
  <c r="BV410" i="1" s="1"/>
  <c r="BW410" i="1" s="1"/>
  <c r="BX410" i="1" s="1"/>
  <c r="BY410" i="1" s="1"/>
  <c r="BZ410" i="1" s="1"/>
  <c r="CA410" i="1" s="1"/>
  <c r="CB410" i="1" s="1"/>
  <c r="CC410" i="1" s="1"/>
  <c r="CD410" i="1" s="1"/>
  <c r="CE410" i="1" s="1"/>
  <c r="CF410" i="1" s="1"/>
  <c r="CG410" i="1" s="1"/>
  <c r="CH410" i="1" s="1"/>
  <c r="CI410" i="1" s="1"/>
  <c r="CJ410" i="1" s="1"/>
  <c r="CK410" i="1" s="1"/>
  <c r="CL410" i="1" s="1"/>
  <c r="CM410" i="1" s="1"/>
  <c r="CN410" i="1" s="1"/>
  <c r="CO410" i="1" s="1"/>
  <c r="CP410" i="1" s="1"/>
  <c r="CQ410" i="1" s="1"/>
  <c r="CR410" i="1" s="1"/>
  <c r="CS410" i="1" s="1"/>
  <c r="CT410" i="1" s="1"/>
  <c r="CU410" i="1" s="1"/>
  <c r="CV410" i="1" s="1"/>
  <c r="CW410" i="1" s="1"/>
  <c r="CX410" i="1" s="1"/>
  <c r="CY410" i="1" s="1"/>
  <c r="CZ410" i="1" s="1"/>
  <c r="BQ104" i="1"/>
  <c r="BR104" i="1" s="1"/>
  <c r="BS104" i="1" s="1"/>
  <c r="BT104" i="1" s="1"/>
  <c r="BU104" i="1" s="1"/>
  <c r="BV104" i="1" s="1"/>
  <c r="BW104" i="1" s="1"/>
  <c r="BX104" i="1" s="1"/>
  <c r="BY104" i="1" s="1"/>
  <c r="BZ104" i="1" s="1"/>
  <c r="CA104" i="1" s="1"/>
  <c r="CB104" i="1" s="1"/>
  <c r="CC104" i="1" s="1"/>
  <c r="CD104" i="1" s="1"/>
  <c r="CE104" i="1" s="1"/>
  <c r="CF104" i="1" s="1"/>
  <c r="CG104" i="1" s="1"/>
  <c r="CH104" i="1" s="1"/>
  <c r="CI104" i="1" s="1"/>
  <c r="CJ104" i="1" s="1"/>
  <c r="CK104" i="1" s="1"/>
  <c r="CL104" i="1" s="1"/>
  <c r="CM104" i="1" s="1"/>
  <c r="CN104" i="1" s="1"/>
  <c r="CO104" i="1" s="1"/>
  <c r="CP104" i="1" s="1"/>
  <c r="CQ104" i="1" s="1"/>
  <c r="CR104" i="1" s="1"/>
  <c r="CS104" i="1" s="1"/>
  <c r="CT104" i="1" s="1"/>
  <c r="CU104" i="1" s="1"/>
  <c r="CV104" i="1" s="1"/>
  <c r="CW104" i="1" s="1"/>
  <c r="CX104" i="1" s="1"/>
  <c r="CY104" i="1" s="1"/>
  <c r="CZ104" i="1" s="1"/>
  <c r="BQ411" i="1"/>
  <c r="BR411" i="1" s="1"/>
  <c r="BS411" i="1" s="1"/>
  <c r="BT411" i="1" s="1"/>
  <c r="BU411" i="1" s="1"/>
  <c r="BV411" i="1" s="1"/>
  <c r="BW411" i="1" s="1"/>
  <c r="BX411" i="1" s="1"/>
  <c r="BY411" i="1" s="1"/>
  <c r="BZ411" i="1" s="1"/>
  <c r="CA411" i="1" s="1"/>
  <c r="CB411" i="1" s="1"/>
  <c r="CC411" i="1" s="1"/>
  <c r="CD411" i="1" s="1"/>
  <c r="CE411" i="1" s="1"/>
  <c r="CF411" i="1" s="1"/>
  <c r="CG411" i="1" s="1"/>
  <c r="CH411" i="1" s="1"/>
  <c r="CI411" i="1" s="1"/>
  <c r="CJ411" i="1" s="1"/>
  <c r="CK411" i="1" s="1"/>
  <c r="CL411" i="1" s="1"/>
  <c r="CM411" i="1" s="1"/>
  <c r="CN411" i="1" s="1"/>
  <c r="CO411" i="1" s="1"/>
  <c r="CP411" i="1" s="1"/>
  <c r="CQ411" i="1" s="1"/>
  <c r="CR411" i="1" s="1"/>
  <c r="CS411" i="1" s="1"/>
  <c r="CT411" i="1" s="1"/>
  <c r="CU411" i="1" s="1"/>
  <c r="CV411" i="1" s="1"/>
  <c r="CW411" i="1" s="1"/>
  <c r="CX411" i="1" s="1"/>
  <c r="CY411" i="1" s="1"/>
  <c r="CZ411" i="1" s="1"/>
  <c r="BQ275" i="1"/>
  <c r="BR275" i="1" s="1"/>
  <c r="BS275" i="1" s="1"/>
  <c r="BT275" i="1" s="1"/>
  <c r="BU275" i="1" s="1"/>
  <c r="BV275" i="1" s="1"/>
  <c r="BW275" i="1" s="1"/>
  <c r="BX275" i="1" s="1"/>
  <c r="BY275" i="1" s="1"/>
  <c r="BZ275" i="1" s="1"/>
  <c r="CA275" i="1" s="1"/>
  <c r="CB275" i="1" s="1"/>
  <c r="CC275" i="1" s="1"/>
  <c r="CD275" i="1" s="1"/>
  <c r="CE275" i="1" s="1"/>
  <c r="CF275" i="1" s="1"/>
  <c r="CG275" i="1" s="1"/>
  <c r="CH275" i="1" s="1"/>
  <c r="CI275" i="1" s="1"/>
  <c r="CJ275" i="1" s="1"/>
  <c r="CK275" i="1" s="1"/>
  <c r="CL275" i="1" s="1"/>
  <c r="CM275" i="1" s="1"/>
  <c r="CN275" i="1" s="1"/>
  <c r="CO275" i="1" s="1"/>
  <c r="CP275" i="1" s="1"/>
  <c r="CQ275" i="1" s="1"/>
  <c r="CR275" i="1" s="1"/>
  <c r="CS275" i="1" s="1"/>
  <c r="CT275" i="1" s="1"/>
  <c r="CU275" i="1" s="1"/>
  <c r="CV275" i="1" s="1"/>
  <c r="CW275" i="1" s="1"/>
  <c r="CX275" i="1" s="1"/>
  <c r="CY275" i="1" s="1"/>
  <c r="CZ275" i="1" s="1"/>
  <c r="BP114" i="1"/>
  <c r="AA114" i="1"/>
  <c r="AB114" i="1" s="1"/>
  <c r="W114" i="1"/>
  <c r="BQ184" i="1"/>
  <c r="BR184" i="1" s="1"/>
  <c r="BS184" i="1" s="1"/>
  <c r="BT184" i="1" s="1"/>
  <c r="BU184" i="1" s="1"/>
  <c r="BV184" i="1" s="1"/>
  <c r="BW184" i="1" s="1"/>
  <c r="BX184" i="1" s="1"/>
  <c r="BY184" i="1" s="1"/>
  <c r="BZ184" i="1" s="1"/>
  <c r="CA184" i="1" s="1"/>
  <c r="CB184" i="1" s="1"/>
  <c r="CC184" i="1" s="1"/>
  <c r="CD184" i="1" s="1"/>
  <c r="CE184" i="1" s="1"/>
  <c r="CF184" i="1" s="1"/>
  <c r="CG184" i="1" s="1"/>
  <c r="CH184" i="1" s="1"/>
  <c r="CI184" i="1" s="1"/>
  <c r="CJ184" i="1" s="1"/>
  <c r="CK184" i="1" s="1"/>
  <c r="CL184" i="1" s="1"/>
  <c r="CM184" i="1" s="1"/>
  <c r="CN184" i="1" s="1"/>
  <c r="CO184" i="1" s="1"/>
  <c r="CP184" i="1" s="1"/>
  <c r="CQ184" i="1" s="1"/>
  <c r="CR184" i="1" s="1"/>
  <c r="CS184" i="1" s="1"/>
  <c r="CT184" i="1" s="1"/>
  <c r="CU184" i="1" s="1"/>
  <c r="CV184" i="1" s="1"/>
  <c r="CW184" i="1" s="1"/>
  <c r="CX184" i="1" s="1"/>
  <c r="CY184" i="1" s="1"/>
  <c r="CZ184" i="1" s="1"/>
  <c r="AA122" i="1"/>
  <c r="AB122" i="1" s="1"/>
  <c r="BP122" i="1"/>
  <c r="W122" i="1"/>
  <c r="BQ284" i="1"/>
  <c r="BR284" i="1" s="1"/>
  <c r="BS284" i="1" s="1"/>
  <c r="BT284" i="1" s="1"/>
  <c r="BU284" i="1" s="1"/>
  <c r="BV284" i="1" s="1"/>
  <c r="BW284" i="1" s="1"/>
  <c r="BX284" i="1" s="1"/>
  <c r="BY284" i="1" s="1"/>
  <c r="BZ284" i="1" s="1"/>
  <c r="CA284" i="1" s="1"/>
  <c r="CB284" i="1" s="1"/>
  <c r="CC284" i="1" s="1"/>
  <c r="CD284" i="1" s="1"/>
  <c r="CE284" i="1" s="1"/>
  <c r="CF284" i="1" s="1"/>
  <c r="CG284" i="1" s="1"/>
  <c r="CH284" i="1" s="1"/>
  <c r="CI284" i="1" s="1"/>
  <c r="CJ284" i="1" s="1"/>
  <c r="CK284" i="1" s="1"/>
  <c r="CL284" i="1" s="1"/>
  <c r="CM284" i="1" s="1"/>
  <c r="CN284" i="1" s="1"/>
  <c r="CO284" i="1" s="1"/>
  <c r="CP284" i="1" s="1"/>
  <c r="CQ284" i="1" s="1"/>
  <c r="CR284" i="1" s="1"/>
  <c r="CS284" i="1" s="1"/>
  <c r="CT284" i="1" s="1"/>
  <c r="CU284" i="1" s="1"/>
  <c r="CV284" i="1" s="1"/>
  <c r="CW284" i="1" s="1"/>
  <c r="CX284" i="1" s="1"/>
  <c r="CY284" i="1" s="1"/>
  <c r="CZ284" i="1" s="1"/>
  <c r="BQ194" i="1"/>
  <c r="BR194" i="1" s="1"/>
  <c r="BS194" i="1" s="1"/>
  <c r="BT194" i="1" s="1"/>
  <c r="BU194" i="1" s="1"/>
  <c r="BV194" i="1" s="1"/>
  <c r="BW194" i="1" s="1"/>
  <c r="BX194" i="1" s="1"/>
  <c r="BY194" i="1" s="1"/>
  <c r="BZ194" i="1" s="1"/>
  <c r="CA194" i="1" s="1"/>
  <c r="CB194" i="1" s="1"/>
  <c r="CC194" i="1" s="1"/>
  <c r="CD194" i="1" s="1"/>
  <c r="CE194" i="1" s="1"/>
  <c r="CF194" i="1" s="1"/>
  <c r="CG194" i="1" s="1"/>
  <c r="CH194" i="1" s="1"/>
  <c r="CI194" i="1" s="1"/>
  <c r="CJ194" i="1" s="1"/>
  <c r="CK194" i="1" s="1"/>
  <c r="CL194" i="1" s="1"/>
  <c r="CM194" i="1" s="1"/>
  <c r="CN194" i="1" s="1"/>
  <c r="CO194" i="1" s="1"/>
  <c r="CP194" i="1" s="1"/>
  <c r="CQ194" i="1" s="1"/>
  <c r="CR194" i="1" s="1"/>
  <c r="CS194" i="1" s="1"/>
  <c r="CT194" i="1" s="1"/>
  <c r="CU194" i="1" s="1"/>
  <c r="CV194" i="1" s="1"/>
  <c r="CW194" i="1" s="1"/>
  <c r="CX194" i="1" s="1"/>
  <c r="CY194" i="1" s="1"/>
  <c r="CZ194" i="1" s="1"/>
  <c r="BQ124" i="1"/>
  <c r="BR124" i="1" s="1"/>
  <c r="BS124" i="1" s="1"/>
  <c r="BT124" i="1" s="1"/>
  <c r="BU124" i="1" s="1"/>
  <c r="BV124" i="1" s="1"/>
  <c r="BW124" i="1" s="1"/>
  <c r="BX124" i="1" s="1"/>
  <c r="BY124" i="1" s="1"/>
  <c r="BZ124" i="1" s="1"/>
  <c r="CA124" i="1" s="1"/>
  <c r="CB124" i="1" s="1"/>
  <c r="CC124" i="1" s="1"/>
  <c r="CD124" i="1" s="1"/>
  <c r="CE124" i="1" s="1"/>
  <c r="CF124" i="1" s="1"/>
  <c r="CG124" i="1" s="1"/>
  <c r="CH124" i="1" s="1"/>
  <c r="CI124" i="1" s="1"/>
  <c r="CJ124" i="1" s="1"/>
  <c r="CK124" i="1" s="1"/>
  <c r="CL124" i="1" s="1"/>
  <c r="CM124" i="1" s="1"/>
  <c r="CN124" i="1" s="1"/>
  <c r="CO124" i="1" s="1"/>
  <c r="CP124" i="1" s="1"/>
  <c r="CQ124" i="1" s="1"/>
  <c r="CR124" i="1" s="1"/>
  <c r="CS124" i="1" s="1"/>
  <c r="CT124" i="1" s="1"/>
  <c r="CU124" i="1" s="1"/>
  <c r="CV124" i="1" s="1"/>
  <c r="CW124" i="1" s="1"/>
  <c r="CX124" i="1" s="1"/>
  <c r="CY124" i="1" s="1"/>
  <c r="CZ124" i="1" s="1"/>
  <c r="BQ416" i="1"/>
  <c r="BR416" i="1" s="1"/>
  <c r="BS416" i="1" s="1"/>
  <c r="BT416" i="1" s="1"/>
  <c r="BU416" i="1" s="1"/>
  <c r="BV416" i="1" s="1"/>
  <c r="BW416" i="1" s="1"/>
  <c r="BX416" i="1" s="1"/>
  <c r="BY416" i="1" s="1"/>
  <c r="BZ416" i="1" s="1"/>
  <c r="CA416" i="1" s="1"/>
  <c r="CB416" i="1" s="1"/>
  <c r="CC416" i="1" s="1"/>
  <c r="CD416" i="1" s="1"/>
  <c r="CE416" i="1" s="1"/>
  <c r="CF416" i="1" s="1"/>
  <c r="CG416" i="1" s="1"/>
  <c r="CH416" i="1" s="1"/>
  <c r="CI416" i="1" s="1"/>
  <c r="CJ416" i="1" s="1"/>
  <c r="CK416" i="1" s="1"/>
  <c r="CL416" i="1" s="1"/>
  <c r="CM416" i="1" s="1"/>
  <c r="CN416" i="1" s="1"/>
  <c r="CO416" i="1" s="1"/>
  <c r="CP416" i="1" s="1"/>
  <c r="CQ416" i="1" s="1"/>
  <c r="CR416" i="1" s="1"/>
  <c r="CS416" i="1" s="1"/>
  <c r="CT416" i="1" s="1"/>
  <c r="CU416" i="1" s="1"/>
  <c r="CV416" i="1" s="1"/>
  <c r="CW416" i="1" s="1"/>
  <c r="CX416" i="1" s="1"/>
  <c r="CY416" i="1" s="1"/>
  <c r="CZ416" i="1" s="1"/>
  <c r="X416" i="1" a="1"/>
  <c r="X416" i="1" s="1"/>
  <c r="AC416" i="1" s="1"/>
  <c r="Y416" i="1" s="1"/>
  <c r="AA150" i="1"/>
  <c r="AB150" i="1" s="1"/>
  <c r="BP150" i="1"/>
  <c r="W150" i="1"/>
  <c r="BP133" i="1"/>
  <c r="W133" i="1"/>
  <c r="AA133" i="1"/>
  <c r="AB133" i="1" s="1"/>
  <c r="W117" i="1"/>
  <c r="AA117" i="1"/>
  <c r="AB117" i="1" s="1"/>
  <c r="BP117" i="1"/>
  <c r="BP37" i="1"/>
  <c r="W37" i="1"/>
  <c r="AA37" i="1"/>
  <c r="AB37" i="1" s="1"/>
  <c r="BQ239" i="1"/>
  <c r="BR239" i="1" s="1"/>
  <c r="BS239" i="1" s="1"/>
  <c r="BT239" i="1" s="1"/>
  <c r="BU239" i="1" s="1"/>
  <c r="BV239" i="1" s="1"/>
  <c r="BW239" i="1" s="1"/>
  <c r="BX239" i="1" s="1"/>
  <c r="BY239" i="1" s="1"/>
  <c r="BZ239" i="1" s="1"/>
  <c r="CA239" i="1" s="1"/>
  <c r="CB239" i="1" s="1"/>
  <c r="CC239" i="1" s="1"/>
  <c r="CD239" i="1" s="1"/>
  <c r="CE239" i="1" s="1"/>
  <c r="CF239" i="1" s="1"/>
  <c r="CG239" i="1" s="1"/>
  <c r="CH239" i="1" s="1"/>
  <c r="CI239" i="1" s="1"/>
  <c r="CJ239" i="1" s="1"/>
  <c r="CK239" i="1" s="1"/>
  <c r="CL239" i="1" s="1"/>
  <c r="CM239" i="1" s="1"/>
  <c r="CN239" i="1" s="1"/>
  <c r="CO239" i="1" s="1"/>
  <c r="CP239" i="1" s="1"/>
  <c r="CQ239" i="1" s="1"/>
  <c r="CR239" i="1" s="1"/>
  <c r="CS239" i="1" s="1"/>
  <c r="CT239" i="1" s="1"/>
  <c r="CU239" i="1" s="1"/>
  <c r="CV239" i="1" s="1"/>
  <c r="CW239" i="1" s="1"/>
  <c r="CX239" i="1" s="1"/>
  <c r="CY239" i="1" s="1"/>
  <c r="CZ239" i="1" s="1"/>
  <c r="BQ53" i="1"/>
  <c r="BR53" i="1" s="1"/>
  <c r="BS53" i="1" s="1"/>
  <c r="BT53" i="1" s="1"/>
  <c r="BU53" i="1" s="1"/>
  <c r="BV53" i="1" s="1"/>
  <c r="BW53" i="1" s="1"/>
  <c r="BX53" i="1" s="1"/>
  <c r="BY53" i="1" s="1"/>
  <c r="BZ53" i="1" s="1"/>
  <c r="CA53" i="1" s="1"/>
  <c r="CB53" i="1" s="1"/>
  <c r="CC53" i="1" s="1"/>
  <c r="CD53" i="1" s="1"/>
  <c r="CE53" i="1" s="1"/>
  <c r="CF53" i="1" s="1"/>
  <c r="CG53" i="1" s="1"/>
  <c r="CH53" i="1" s="1"/>
  <c r="CI53" i="1" s="1"/>
  <c r="CJ53" i="1" s="1"/>
  <c r="CK53" i="1" s="1"/>
  <c r="CL53" i="1" s="1"/>
  <c r="CM53" i="1" s="1"/>
  <c r="CN53" i="1" s="1"/>
  <c r="CO53" i="1" s="1"/>
  <c r="CP53" i="1" s="1"/>
  <c r="CQ53" i="1" s="1"/>
  <c r="CR53" i="1" s="1"/>
  <c r="CS53" i="1" s="1"/>
  <c r="CT53" i="1" s="1"/>
  <c r="CU53" i="1" s="1"/>
  <c r="CV53" i="1" s="1"/>
  <c r="CW53" i="1" s="1"/>
  <c r="CX53" i="1" s="1"/>
  <c r="CY53" i="1" s="1"/>
  <c r="CZ53" i="1" s="1"/>
  <c r="X53" i="1" a="1"/>
  <c r="X53" i="1" s="1"/>
  <c r="AC53" i="1" s="1"/>
  <c r="Y53" i="1" s="1"/>
  <c r="BQ437" i="1"/>
  <c r="BR437" i="1" s="1"/>
  <c r="BS437" i="1" s="1"/>
  <c r="BT437" i="1" s="1"/>
  <c r="BU437" i="1" s="1"/>
  <c r="BV437" i="1" s="1"/>
  <c r="BW437" i="1" s="1"/>
  <c r="BX437" i="1" s="1"/>
  <c r="BY437" i="1" s="1"/>
  <c r="BZ437" i="1" s="1"/>
  <c r="CA437" i="1" s="1"/>
  <c r="CB437" i="1" s="1"/>
  <c r="CC437" i="1" s="1"/>
  <c r="CD437" i="1" s="1"/>
  <c r="CE437" i="1" s="1"/>
  <c r="CF437" i="1" s="1"/>
  <c r="CG437" i="1" s="1"/>
  <c r="CH437" i="1" s="1"/>
  <c r="CI437" i="1" s="1"/>
  <c r="CJ437" i="1" s="1"/>
  <c r="CK437" i="1" s="1"/>
  <c r="CL437" i="1" s="1"/>
  <c r="CM437" i="1" s="1"/>
  <c r="CN437" i="1" s="1"/>
  <c r="CO437" i="1" s="1"/>
  <c r="CP437" i="1" s="1"/>
  <c r="CQ437" i="1" s="1"/>
  <c r="CR437" i="1" s="1"/>
  <c r="CS437" i="1" s="1"/>
  <c r="CT437" i="1" s="1"/>
  <c r="CU437" i="1" s="1"/>
  <c r="CV437" i="1" s="1"/>
  <c r="CW437" i="1" s="1"/>
  <c r="CX437" i="1" s="1"/>
  <c r="CY437" i="1" s="1"/>
  <c r="CZ437" i="1" s="1"/>
  <c r="BQ210" i="1"/>
  <c r="BR210" i="1" s="1"/>
  <c r="BS210" i="1" s="1"/>
  <c r="BT210" i="1" s="1"/>
  <c r="BU210" i="1" s="1"/>
  <c r="BV210" i="1" s="1"/>
  <c r="BW210" i="1" s="1"/>
  <c r="BX210" i="1" s="1"/>
  <c r="BY210" i="1" s="1"/>
  <c r="BZ210" i="1" s="1"/>
  <c r="CA210" i="1" s="1"/>
  <c r="CB210" i="1" s="1"/>
  <c r="CC210" i="1" s="1"/>
  <c r="CD210" i="1" s="1"/>
  <c r="CE210" i="1" s="1"/>
  <c r="CF210" i="1" s="1"/>
  <c r="CG210" i="1" s="1"/>
  <c r="CH210" i="1" s="1"/>
  <c r="CI210" i="1" s="1"/>
  <c r="CJ210" i="1" s="1"/>
  <c r="CK210" i="1" s="1"/>
  <c r="CL210" i="1" s="1"/>
  <c r="CM210" i="1" s="1"/>
  <c r="CN210" i="1" s="1"/>
  <c r="CO210" i="1" s="1"/>
  <c r="CP210" i="1" s="1"/>
  <c r="CQ210" i="1" s="1"/>
  <c r="CR210" i="1" s="1"/>
  <c r="CS210" i="1" s="1"/>
  <c r="CT210" i="1" s="1"/>
  <c r="CU210" i="1" s="1"/>
  <c r="CV210" i="1" s="1"/>
  <c r="CW210" i="1" s="1"/>
  <c r="CX210" i="1" s="1"/>
  <c r="CY210" i="1" s="1"/>
  <c r="CZ210" i="1" s="1"/>
  <c r="BQ396" i="1"/>
  <c r="BR396" i="1" s="1"/>
  <c r="BS396" i="1" s="1"/>
  <c r="BT396" i="1" s="1"/>
  <c r="BU396" i="1" s="1"/>
  <c r="BV396" i="1" s="1"/>
  <c r="BW396" i="1" s="1"/>
  <c r="BX396" i="1" s="1"/>
  <c r="BY396" i="1" s="1"/>
  <c r="BZ396" i="1" s="1"/>
  <c r="CA396" i="1" s="1"/>
  <c r="CB396" i="1" s="1"/>
  <c r="CC396" i="1" s="1"/>
  <c r="CD396" i="1" s="1"/>
  <c r="CE396" i="1" s="1"/>
  <c r="CF396" i="1" s="1"/>
  <c r="CG396" i="1" s="1"/>
  <c r="CH396" i="1" s="1"/>
  <c r="CI396" i="1" s="1"/>
  <c r="CJ396" i="1" s="1"/>
  <c r="CK396" i="1" s="1"/>
  <c r="CL396" i="1" s="1"/>
  <c r="CM396" i="1" s="1"/>
  <c r="CN396" i="1" s="1"/>
  <c r="CO396" i="1" s="1"/>
  <c r="CP396" i="1" s="1"/>
  <c r="CQ396" i="1" s="1"/>
  <c r="CR396" i="1" s="1"/>
  <c r="CS396" i="1" s="1"/>
  <c r="CT396" i="1" s="1"/>
  <c r="CU396" i="1" s="1"/>
  <c r="CV396" i="1" s="1"/>
  <c r="CW396" i="1" s="1"/>
  <c r="CX396" i="1" s="1"/>
  <c r="CY396" i="1" s="1"/>
  <c r="CZ396" i="1" s="1"/>
  <c r="BQ473" i="1"/>
  <c r="BR473" i="1" s="1"/>
  <c r="BS473" i="1" s="1"/>
  <c r="BT473" i="1" s="1"/>
  <c r="BU473" i="1" s="1"/>
  <c r="BV473" i="1" s="1"/>
  <c r="BW473" i="1" s="1"/>
  <c r="BX473" i="1" s="1"/>
  <c r="BY473" i="1" s="1"/>
  <c r="BZ473" i="1" s="1"/>
  <c r="CA473" i="1" s="1"/>
  <c r="CB473" i="1" s="1"/>
  <c r="CC473" i="1" s="1"/>
  <c r="CD473" i="1" s="1"/>
  <c r="CE473" i="1" s="1"/>
  <c r="CF473" i="1" s="1"/>
  <c r="CG473" i="1" s="1"/>
  <c r="CH473" i="1" s="1"/>
  <c r="CI473" i="1" s="1"/>
  <c r="CJ473" i="1" s="1"/>
  <c r="CK473" i="1" s="1"/>
  <c r="CL473" i="1" s="1"/>
  <c r="CM473" i="1" s="1"/>
  <c r="CN473" i="1" s="1"/>
  <c r="CO473" i="1" s="1"/>
  <c r="CP473" i="1" s="1"/>
  <c r="CQ473" i="1" s="1"/>
  <c r="CR473" i="1" s="1"/>
  <c r="CS473" i="1" s="1"/>
  <c r="CT473" i="1" s="1"/>
  <c r="CU473" i="1" s="1"/>
  <c r="CV473" i="1" s="1"/>
  <c r="CW473" i="1" s="1"/>
  <c r="CX473" i="1" s="1"/>
  <c r="CY473" i="1" s="1"/>
  <c r="CZ473" i="1" s="1"/>
  <c r="BP94" i="1"/>
  <c r="AA94" i="1"/>
  <c r="AB94" i="1" s="1"/>
  <c r="W94" i="1"/>
  <c r="AA38" i="1"/>
  <c r="AB38" i="1" s="1"/>
  <c r="BP38" i="1"/>
  <c r="W38" i="1"/>
  <c r="BQ227" i="1"/>
  <c r="BR227" i="1" s="1"/>
  <c r="BS227" i="1" s="1"/>
  <c r="BT227" i="1" s="1"/>
  <c r="BU227" i="1" s="1"/>
  <c r="BV227" i="1" s="1"/>
  <c r="BW227" i="1" s="1"/>
  <c r="BX227" i="1" s="1"/>
  <c r="BY227" i="1" s="1"/>
  <c r="BZ227" i="1" s="1"/>
  <c r="CA227" i="1" s="1"/>
  <c r="CB227" i="1" s="1"/>
  <c r="CC227" i="1" s="1"/>
  <c r="CD227" i="1" s="1"/>
  <c r="CE227" i="1" s="1"/>
  <c r="CF227" i="1" s="1"/>
  <c r="CG227" i="1" s="1"/>
  <c r="CH227" i="1" s="1"/>
  <c r="CI227" i="1" s="1"/>
  <c r="CJ227" i="1" s="1"/>
  <c r="CK227" i="1" s="1"/>
  <c r="CL227" i="1" s="1"/>
  <c r="CM227" i="1" s="1"/>
  <c r="CN227" i="1" s="1"/>
  <c r="CO227" i="1" s="1"/>
  <c r="CP227" i="1" s="1"/>
  <c r="CQ227" i="1" s="1"/>
  <c r="CR227" i="1" s="1"/>
  <c r="CS227" i="1" s="1"/>
  <c r="CT227" i="1" s="1"/>
  <c r="CU227" i="1" s="1"/>
  <c r="CV227" i="1" s="1"/>
  <c r="CW227" i="1" s="1"/>
  <c r="CX227" i="1" s="1"/>
  <c r="CY227" i="1" s="1"/>
  <c r="CZ227" i="1" s="1"/>
  <c r="BQ102" i="1"/>
  <c r="BR102" i="1" s="1"/>
  <c r="BS102" i="1" s="1"/>
  <c r="BT102" i="1" s="1"/>
  <c r="BU102" i="1" s="1"/>
  <c r="BV102" i="1" s="1"/>
  <c r="BW102" i="1" s="1"/>
  <c r="BX102" i="1" s="1"/>
  <c r="BY102" i="1" s="1"/>
  <c r="BZ102" i="1" s="1"/>
  <c r="CA102" i="1" s="1"/>
  <c r="CB102" i="1" s="1"/>
  <c r="CC102" i="1" s="1"/>
  <c r="CD102" i="1" s="1"/>
  <c r="CE102" i="1" s="1"/>
  <c r="CF102" i="1" s="1"/>
  <c r="CG102" i="1" s="1"/>
  <c r="CH102" i="1" s="1"/>
  <c r="CI102" i="1" s="1"/>
  <c r="CJ102" i="1" s="1"/>
  <c r="CK102" i="1" s="1"/>
  <c r="CL102" i="1" s="1"/>
  <c r="CM102" i="1" s="1"/>
  <c r="CN102" i="1" s="1"/>
  <c r="CO102" i="1" s="1"/>
  <c r="CP102" i="1" s="1"/>
  <c r="CQ102" i="1" s="1"/>
  <c r="CR102" i="1" s="1"/>
  <c r="CS102" i="1" s="1"/>
  <c r="CT102" i="1" s="1"/>
  <c r="CU102" i="1" s="1"/>
  <c r="CV102" i="1" s="1"/>
  <c r="CW102" i="1" s="1"/>
  <c r="CX102" i="1" s="1"/>
  <c r="CY102" i="1" s="1"/>
  <c r="CZ102" i="1" s="1"/>
  <c r="BQ153" i="1"/>
  <c r="BR153" i="1" s="1"/>
  <c r="BS153" i="1" s="1"/>
  <c r="BT153" i="1" s="1"/>
  <c r="BU153" i="1" s="1"/>
  <c r="BV153" i="1" s="1"/>
  <c r="BW153" i="1" s="1"/>
  <c r="BX153" i="1" s="1"/>
  <c r="BY153" i="1" s="1"/>
  <c r="BZ153" i="1" s="1"/>
  <c r="CA153" i="1" s="1"/>
  <c r="CB153" i="1" s="1"/>
  <c r="CC153" i="1" s="1"/>
  <c r="CD153" i="1" s="1"/>
  <c r="CE153" i="1" s="1"/>
  <c r="CF153" i="1" s="1"/>
  <c r="CG153" i="1" s="1"/>
  <c r="CH153" i="1" s="1"/>
  <c r="CI153" i="1" s="1"/>
  <c r="CJ153" i="1" s="1"/>
  <c r="CK153" i="1" s="1"/>
  <c r="CL153" i="1" s="1"/>
  <c r="CM153" i="1" s="1"/>
  <c r="CN153" i="1" s="1"/>
  <c r="CO153" i="1" s="1"/>
  <c r="CP153" i="1" s="1"/>
  <c r="CQ153" i="1" s="1"/>
  <c r="CR153" i="1" s="1"/>
  <c r="CS153" i="1" s="1"/>
  <c r="CT153" i="1" s="1"/>
  <c r="CU153" i="1" s="1"/>
  <c r="CV153" i="1" s="1"/>
  <c r="CW153" i="1" s="1"/>
  <c r="CX153" i="1" s="1"/>
  <c r="CY153" i="1" s="1"/>
  <c r="CZ153" i="1" s="1"/>
  <c r="BQ364" i="1"/>
  <c r="BR364" i="1" s="1"/>
  <c r="BS364" i="1" s="1"/>
  <c r="BT364" i="1" s="1"/>
  <c r="BU364" i="1" s="1"/>
  <c r="BV364" i="1" s="1"/>
  <c r="BW364" i="1" s="1"/>
  <c r="BX364" i="1" s="1"/>
  <c r="BY364" i="1" s="1"/>
  <c r="BZ364" i="1" s="1"/>
  <c r="CA364" i="1" s="1"/>
  <c r="CB364" i="1" s="1"/>
  <c r="CC364" i="1" s="1"/>
  <c r="CD364" i="1" s="1"/>
  <c r="CE364" i="1" s="1"/>
  <c r="CF364" i="1" s="1"/>
  <c r="CG364" i="1" s="1"/>
  <c r="CH364" i="1" s="1"/>
  <c r="CI364" i="1" s="1"/>
  <c r="CJ364" i="1" s="1"/>
  <c r="CK364" i="1" s="1"/>
  <c r="CL364" i="1" s="1"/>
  <c r="CM364" i="1" s="1"/>
  <c r="CN364" i="1" s="1"/>
  <c r="CO364" i="1" s="1"/>
  <c r="CP364" i="1" s="1"/>
  <c r="CQ364" i="1" s="1"/>
  <c r="CR364" i="1" s="1"/>
  <c r="CS364" i="1" s="1"/>
  <c r="CT364" i="1" s="1"/>
  <c r="CU364" i="1" s="1"/>
  <c r="CV364" i="1" s="1"/>
  <c r="CW364" i="1" s="1"/>
  <c r="CX364" i="1" s="1"/>
  <c r="CY364" i="1" s="1"/>
  <c r="CZ364" i="1" s="1"/>
  <c r="X364" i="1" a="1"/>
  <c r="X364" i="1" s="1"/>
  <c r="AC364" i="1" s="1"/>
  <c r="Y364" i="1" s="1"/>
  <c r="BQ435" i="1"/>
  <c r="BR435" i="1" s="1"/>
  <c r="BS435" i="1" s="1"/>
  <c r="BT435" i="1" s="1"/>
  <c r="BU435" i="1" s="1"/>
  <c r="BV435" i="1" s="1"/>
  <c r="BW435" i="1" s="1"/>
  <c r="BX435" i="1" s="1"/>
  <c r="BY435" i="1" s="1"/>
  <c r="BZ435" i="1" s="1"/>
  <c r="CA435" i="1" s="1"/>
  <c r="CB435" i="1" s="1"/>
  <c r="CC435" i="1" s="1"/>
  <c r="CD435" i="1" s="1"/>
  <c r="CE435" i="1" s="1"/>
  <c r="CF435" i="1" s="1"/>
  <c r="CG435" i="1" s="1"/>
  <c r="CH435" i="1" s="1"/>
  <c r="CI435" i="1" s="1"/>
  <c r="CJ435" i="1" s="1"/>
  <c r="CK435" i="1" s="1"/>
  <c r="CL435" i="1" s="1"/>
  <c r="CM435" i="1" s="1"/>
  <c r="CN435" i="1" s="1"/>
  <c r="CO435" i="1" s="1"/>
  <c r="CP435" i="1" s="1"/>
  <c r="CQ435" i="1" s="1"/>
  <c r="CR435" i="1" s="1"/>
  <c r="CS435" i="1" s="1"/>
  <c r="CT435" i="1" s="1"/>
  <c r="CU435" i="1" s="1"/>
  <c r="CV435" i="1" s="1"/>
  <c r="CW435" i="1" s="1"/>
  <c r="CX435" i="1" s="1"/>
  <c r="CY435" i="1" s="1"/>
  <c r="CZ435" i="1" s="1"/>
  <c r="AA13" i="1"/>
  <c r="AB13" i="1" s="1"/>
  <c r="W13" i="1"/>
  <c r="BP13" i="1"/>
  <c r="AA34" i="1"/>
  <c r="AB34" i="1" s="1"/>
  <c r="W34" i="1"/>
  <c r="BP34" i="1"/>
  <c r="BP118" i="1"/>
  <c r="W118" i="1"/>
  <c r="AA118" i="1"/>
  <c r="AB118" i="1" s="1"/>
  <c r="BQ285" i="1"/>
  <c r="BR285" i="1" s="1"/>
  <c r="BS285" i="1" s="1"/>
  <c r="BT285" i="1" s="1"/>
  <c r="BU285" i="1" s="1"/>
  <c r="BV285" i="1" s="1"/>
  <c r="BW285" i="1" s="1"/>
  <c r="BX285" i="1" s="1"/>
  <c r="BY285" i="1" s="1"/>
  <c r="BZ285" i="1" s="1"/>
  <c r="CA285" i="1" s="1"/>
  <c r="CB285" i="1" s="1"/>
  <c r="CC285" i="1" s="1"/>
  <c r="CD285" i="1" s="1"/>
  <c r="CE285" i="1" s="1"/>
  <c r="CF285" i="1" s="1"/>
  <c r="CG285" i="1" s="1"/>
  <c r="CH285" i="1" s="1"/>
  <c r="CI285" i="1" s="1"/>
  <c r="CJ285" i="1" s="1"/>
  <c r="CK285" i="1" s="1"/>
  <c r="CL285" i="1" s="1"/>
  <c r="CM285" i="1" s="1"/>
  <c r="CN285" i="1" s="1"/>
  <c r="CO285" i="1" s="1"/>
  <c r="CP285" i="1" s="1"/>
  <c r="CQ285" i="1" s="1"/>
  <c r="CR285" i="1" s="1"/>
  <c r="CS285" i="1" s="1"/>
  <c r="CT285" i="1" s="1"/>
  <c r="CU285" i="1" s="1"/>
  <c r="CV285" i="1" s="1"/>
  <c r="CW285" i="1" s="1"/>
  <c r="CX285" i="1" s="1"/>
  <c r="CY285" i="1" s="1"/>
  <c r="CZ285" i="1" s="1"/>
  <c r="X285" i="1" a="1"/>
  <c r="X285" i="1" s="1"/>
  <c r="AC285" i="1" s="1"/>
  <c r="Y285" i="1" s="1"/>
  <c r="AA244" i="1"/>
  <c r="AB244" i="1" s="1"/>
  <c r="BP244" i="1"/>
  <c r="W244" i="1"/>
  <c r="BQ238" i="1"/>
  <c r="BR238" i="1" s="1"/>
  <c r="BS238" i="1" s="1"/>
  <c r="BT238" i="1" s="1"/>
  <c r="BU238" i="1" s="1"/>
  <c r="BV238" i="1" s="1"/>
  <c r="BW238" i="1" s="1"/>
  <c r="BX238" i="1" s="1"/>
  <c r="BY238" i="1" s="1"/>
  <c r="BZ238" i="1" s="1"/>
  <c r="CA238" i="1" s="1"/>
  <c r="CB238" i="1" s="1"/>
  <c r="CC238" i="1" s="1"/>
  <c r="CD238" i="1" s="1"/>
  <c r="CE238" i="1" s="1"/>
  <c r="CF238" i="1" s="1"/>
  <c r="CG238" i="1" s="1"/>
  <c r="CH238" i="1" s="1"/>
  <c r="CI238" i="1" s="1"/>
  <c r="CJ238" i="1" s="1"/>
  <c r="CK238" i="1" s="1"/>
  <c r="CL238" i="1" s="1"/>
  <c r="CM238" i="1" s="1"/>
  <c r="CN238" i="1" s="1"/>
  <c r="CO238" i="1" s="1"/>
  <c r="CP238" i="1" s="1"/>
  <c r="CQ238" i="1" s="1"/>
  <c r="CR238" i="1" s="1"/>
  <c r="CS238" i="1" s="1"/>
  <c r="CT238" i="1" s="1"/>
  <c r="CU238" i="1" s="1"/>
  <c r="CV238" i="1" s="1"/>
  <c r="CW238" i="1" s="1"/>
  <c r="CX238" i="1" s="1"/>
  <c r="CY238" i="1" s="1"/>
  <c r="CZ238" i="1" s="1"/>
  <c r="BP290" i="1"/>
  <c r="AA290" i="1"/>
  <c r="AB290" i="1" s="1"/>
  <c r="W290" i="1"/>
  <c r="BQ183" i="1"/>
  <c r="BR183" i="1" s="1"/>
  <c r="BS183" i="1" s="1"/>
  <c r="BT183" i="1" s="1"/>
  <c r="BU183" i="1" s="1"/>
  <c r="BV183" i="1" s="1"/>
  <c r="BW183" i="1" s="1"/>
  <c r="BX183" i="1" s="1"/>
  <c r="BY183" i="1" s="1"/>
  <c r="BZ183" i="1" s="1"/>
  <c r="CA183" i="1" s="1"/>
  <c r="CB183" i="1" s="1"/>
  <c r="CC183" i="1" s="1"/>
  <c r="CD183" i="1" s="1"/>
  <c r="CE183" i="1" s="1"/>
  <c r="CF183" i="1" s="1"/>
  <c r="CG183" i="1" s="1"/>
  <c r="CH183" i="1" s="1"/>
  <c r="CI183" i="1" s="1"/>
  <c r="CJ183" i="1" s="1"/>
  <c r="CK183" i="1" s="1"/>
  <c r="CL183" i="1" s="1"/>
  <c r="CM183" i="1" s="1"/>
  <c r="CN183" i="1" s="1"/>
  <c r="CO183" i="1" s="1"/>
  <c r="CP183" i="1" s="1"/>
  <c r="CQ183" i="1" s="1"/>
  <c r="CR183" i="1" s="1"/>
  <c r="CS183" i="1" s="1"/>
  <c r="CT183" i="1" s="1"/>
  <c r="CU183" i="1" s="1"/>
  <c r="CV183" i="1" s="1"/>
  <c r="CW183" i="1" s="1"/>
  <c r="CX183" i="1" s="1"/>
  <c r="CY183" i="1" s="1"/>
  <c r="CZ183" i="1" s="1"/>
  <c r="BQ159" i="1"/>
  <c r="BR159" i="1" s="1"/>
  <c r="BS159" i="1" s="1"/>
  <c r="BT159" i="1" s="1"/>
  <c r="BU159" i="1" s="1"/>
  <c r="BV159" i="1" s="1"/>
  <c r="BW159" i="1" s="1"/>
  <c r="BX159" i="1" s="1"/>
  <c r="BY159" i="1" s="1"/>
  <c r="BZ159" i="1" s="1"/>
  <c r="CA159" i="1" s="1"/>
  <c r="CB159" i="1" s="1"/>
  <c r="CC159" i="1" s="1"/>
  <c r="CD159" i="1" s="1"/>
  <c r="CE159" i="1" s="1"/>
  <c r="CF159" i="1" s="1"/>
  <c r="CG159" i="1" s="1"/>
  <c r="CH159" i="1" s="1"/>
  <c r="CI159" i="1" s="1"/>
  <c r="CJ159" i="1" s="1"/>
  <c r="CK159" i="1" s="1"/>
  <c r="CL159" i="1" s="1"/>
  <c r="CM159" i="1" s="1"/>
  <c r="CN159" i="1" s="1"/>
  <c r="CO159" i="1" s="1"/>
  <c r="CP159" i="1" s="1"/>
  <c r="CQ159" i="1" s="1"/>
  <c r="CR159" i="1" s="1"/>
  <c r="CS159" i="1" s="1"/>
  <c r="CT159" i="1" s="1"/>
  <c r="CU159" i="1" s="1"/>
  <c r="CV159" i="1" s="1"/>
  <c r="CW159" i="1" s="1"/>
  <c r="CX159" i="1" s="1"/>
  <c r="CY159" i="1" s="1"/>
  <c r="CZ159" i="1" s="1"/>
  <c r="AA273" i="1"/>
  <c r="AB273" i="1" s="1"/>
  <c r="BP273" i="1"/>
  <c r="W273" i="1"/>
  <c r="BQ98" i="1"/>
  <c r="BR98" i="1" s="1"/>
  <c r="BS98" i="1" s="1"/>
  <c r="BT98" i="1" s="1"/>
  <c r="BU98" i="1" s="1"/>
  <c r="BV98" i="1" s="1"/>
  <c r="BW98" i="1" s="1"/>
  <c r="BX98" i="1" s="1"/>
  <c r="BY98" i="1" s="1"/>
  <c r="BZ98" i="1" s="1"/>
  <c r="CA98" i="1" s="1"/>
  <c r="CB98" i="1" s="1"/>
  <c r="CC98" i="1" s="1"/>
  <c r="CD98" i="1" s="1"/>
  <c r="CE98" i="1" s="1"/>
  <c r="CF98" i="1" s="1"/>
  <c r="CG98" i="1" s="1"/>
  <c r="CH98" i="1" s="1"/>
  <c r="CI98" i="1" s="1"/>
  <c r="CJ98" i="1" s="1"/>
  <c r="CK98" i="1" s="1"/>
  <c r="CL98" i="1" s="1"/>
  <c r="CM98" i="1" s="1"/>
  <c r="CN98" i="1" s="1"/>
  <c r="CO98" i="1" s="1"/>
  <c r="CP98" i="1" s="1"/>
  <c r="CQ98" i="1" s="1"/>
  <c r="CR98" i="1" s="1"/>
  <c r="CS98" i="1" s="1"/>
  <c r="CT98" i="1" s="1"/>
  <c r="CU98" i="1" s="1"/>
  <c r="CV98" i="1" s="1"/>
  <c r="CW98" i="1" s="1"/>
  <c r="CX98" i="1" s="1"/>
  <c r="CY98" i="1" s="1"/>
  <c r="CZ98" i="1" s="1"/>
  <c r="BQ471" i="1"/>
  <c r="BR471" i="1" s="1"/>
  <c r="BS471" i="1" s="1"/>
  <c r="BT471" i="1" s="1"/>
  <c r="BU471" i="1" s="1"/>
  <c r="BV471" i="1" s="1"/>
  <c r="BW471" i="1" s="1"/>
  <c r="BX471" i="1" s="1"/>
  <c r="BY471" i="1" s="1"/>
  <c r="BZ471" i="1" s="1"/>
  <c r="CA471" i="1" s="1"/>
  <c r="CB471" i="1" s="1"/>
  <c r="CC471" i="1" s="1"/>
  <c r="CD471" i="1" s="1"/>
  <c r="CE471" i="1" s="1"/>
  <c r="CF471" i="1" s="1"/>
  <c r="CG471" i="1" s="1"/>
  <c r="CH471" i="1" s="1"/>
  <c r="CI471" i="1" s="1"/>
  <c r="CJ471" i="1" s="1"/>
  <c r="CK471" i="1" s="1"/>
  <c r="CL471" i="1" s="1"/>
  <c r="CM471" i="1" s="1"/>
  <c r="CN471" i="1" s="1"/>
  <c r="CO471" i="1" s="1"/>
  <c r="CP471" i="1" s="1"/>
  <c r="CQ471" i="1" s="1"/>
  <c r="CR471" i="1" s="1"/>
  <c r="CS471" i="1" s="1"/>
  <c r="CT471" i="1" s="1"/>
  <c r="CU471" i="1" s="1"/>
  <c r="CV471" i="1" s="1"/>
  <c r="CW471" i="1" s="1"/>
  <c r="CX471" i="1" s="1"/>
  <c r="CY471" i="1" s="1"/>
  <c r="CZ471" i="1" s="1"/>
  <c r="X471" i="1" a="1"/>
  <c r="X471" i="1" s="1"/>
  <c r="AC471" i="1" s="1"/>
  <c r="Y471" i="1" s="1"/>
  <c r="BQ374" i="1"/>
  <c r="BR374" i="1" s="1"/>
  <c r="BS374" i="1" s="1"/>
  <c r="BT374" i="1" s="1"/>
  <c r="BU374" i="1" s="1"/>
  <c r="BV374" i="1" s="1"/>
  <c r="BW374" i="1" s="1"/>
  <c r="BX374" i="1" s="1"/>
  <c r="BY374" i="1" s="1"/>
  <c r="BZ374" i="1" s="1"/>
  <c r="CA374" i="1" s="1"/>
  <c r="CB374" i="1" s="1"/>
  <c r="CC374" i="1" s="1"/>
  <c r="CD374" i="1" s="1"/>
  <c r="CE374" i="1" s="1"/>
  <c r="CF374" i="1" s="1"/>
  <c r="CG374" i="1" s="1"/>
  <c r="CH374" i="1" s="1"/>
  <c r="CI374" i="1" s="1"/>
  <c r="CJ374" i="1" s="1"/>
  <c r="CK374" i="1" s="1"/>
  <c r="CL374" i="1" s="1"/>
  <c r="CM374" i="1" s="1"/>
  <c r="CN374" i="1" s="1"/>
  <c r="CO374" i="1" s="1"/>
  <c r="CP374" i="1" s="1"/>
  <c r="CQ374" i="1" s="1"/>
  <c r="CR374" i="1" s="1"/>
  <c r="CS374" i="1" s="1"/>
  <c r="CT374" i="1" s="1"/>
  <c r="CU374" i="1" s="1"/>
  <c r="CV374" i="1" s="1"/>
  <c r="CW374" i="1" s="1"/>
  <c r="CX374" i="1" s="1"/>
  <c r="CY374" i="1" s="1"/>
  <c r="CZ374" i="1" s="1"/>
  <c r="AA80" i="1"/>
  <c r="AB80" i="1" s="1"/>
  <c r="W80" i="1"/>
  <c r="BP80" i="1"/>
  <c r="AA7" i="1"/>
  <c r="AB7" i="1" s="1"/>
  <c r="W7" i="1"/>
  <c r="BP7" i="1"/>
  <c r="BQ173" i="1"/>
  <c r="BR173" i="1" s="1"/>
  <c r="BS173" i="1" s="1"/>
  <c r="BT173" i="1" s="1"/>
  <c r="BU173" i="1" s="1"/>
  <c r="BV173" i="1" s="1"/>
  <c r="BW173" i="1" s="1"/>
  <c r="BX173" i="1" s="1"/>
  <c r="BY173" i="1" s="1"/>
  <c r="BZ173" i="1" s="1"/>
  <c r="CA173" i="1" s="1"/>
  <c r="CB173" i="1" s="1"/>
  <c r="CC173" i="1" s="1"/>
  <c r="CD173" i="1" s="1"/>
  <c r="CE173" i="1" s="1"/>
  <c r="CF173" i="1" s="1"/>
  <c r="CG173" i="1" s="1"/>
  <c r="CH173" i="1" s="1"/>
  <c r="CI173" i="1" s="1"/>
  <c r="CJ173" i="1" s="1"/>
  <c r="CK173" i="1" s="1"/>
  <c r="CL173" i="1" s="1"/>
  <c r="CM173" i="1" s="1"/>
  <c r="CN173" i="1" s="1"/>
  <c r="CO173" i="1" s="1"/>
  <c r="CP173" i="1" s="1"/>
  <c r="CQ173" i="1" s="1"/>
  <c r="CR173" i="1" s="1"/>
  <c r="CS173" i="1" s="1"/>
  <c r="CT173" i="1" s="1"/>
  <c r="CU173" i="1" s="1"/>
  <c r="CV173" i="1" s="1"/>
  <c r="CW173" i="1" s="1"/>
  <c r="CX173" i="1" s="1"/>
  <c r="CY173" i="1" s="1"/>
  <c r="CZ173" i="1" s="1"/>
  <c r="BP347" i="1"/>
  <c r="W347" i="1"/>
  <c r="AA347" i="1"/>
  <c r="AB347" i="1" s="1"/>
  <c r="BQ406" i="1"/>
  <c r="BR406" i="1" s="1"/>
  <c r="BS406" i="1" s="1"/>
  <c r="BT406" i="1" s="1"/>
  <c r="BU406" i="1" s="1"/>
  <c r="BV406" i="1" s="1"/>
  <c r="BW406" i="1" s="1"/>
  <c r="BX406" i="1" s="1"/>
  <c r="BY406" i="1" s="1"/>
  <c r="BZ406" i="1" s="1"/>
  <c r="CA406" i="1" s="1"/>
  <c r="CB406" i="1" s="1"/>
  <c r="CC406" i="1" s="1"/>
  <c r="CD406" i="1" s="1"/>
  <c r="CE406" i="1" s="1"/>
  <c r="CF406" i="1" s="1"/>
  <c r="CG406" i="1" s="1"/>
  <c r="CH406" i="1" s="1"/>
  <c r="CI406" i="1" s="1"/>
  <c r="CJ406" i="1" s="1"/>
  <c r="CK406" i="1" s="1"/>
  <c r="CL406" i="1" s="1"/>
  <c r="CM406" i="1" s="1"/>
  <c r="CN406" i="1" s="1"/>
  <c r="CO406" i="1" s="1"/>
  <c r="CP406" i="1" s="1"/>
  <c r="CQ406" i="1" s="1"/>
  <c r="CR406" i="1" s="1"/>
  <c r="CS406" i="1" s="1"/>
  <c r="CT406" i="1" s="1"/>
  <c r="CU406" i="1" s="1"/>
  <c r="CV406" i="1" s="1"/>
  <c r="CW406" i="1" s="1"/>
  <c r="CX406" i="1" s="1"/>
  <c r="CY406" i="1" s="1"/>
  <c r="CZ406" i="1" s="1"/>
  <c r="BQ472" i="1"/>
  <c r="BR472" i="1" s="1"/>
  <c r="BS472" i="1" s="1"/>
  <c r="BT472" i="1" s="1"/>
  <c r="BU472" i="1" s="1"/>
  <c r="BV472" i="1" s="1"/>
  <c r="BW472" i="1" s="1"/>
  <c r="BX472" i="1" s="1"/>
  <c r="BY472" i="1" s="1"/>
  <c r="BZ472" i="1" s="1"/>
  <c r="CA472" i="1" s="1"/>
  <c r="CB472" i="1" s="1"/>
  <c r="CC472" i="1" s="1"/>
  <c r="CD472" i="1" s="1"/>
  <c r="CE472" i="1" s="1"/>
  <c r="CF472" i="1" s="1"/>
  <c r="CG472" i="1" s="1"/>
  <c r="CH472" i="1" s="1"/>
  <c r="CI472" i="1" s="1"/>
  <c r="CJ472" i="1" s="1"/>
  <c r="CK472" i="1" s="1"/>
  <c r="CL472" i="1" s="1"/>
  <c r="CM472" i="1" s="1"/>
  <c r="CN472" i="1" s="1"/>
  <c r="CO472" i="1" s="1"/>
  <c r="CP472" i="1" s="1"/>
  <c r="CQ472" i="1" s="1"/>
  <c r="CR472" i="1" s="1"/>
  <c r="CS472" i="1" s="1"/>
  <c r="CT472" i="1" s="1"/>
  <c r="CU472" i="1" s="1"/>
  <c r="CV472" i="1" s="1"/>
  <c r="CW472" i="1" s="1"/>
  <c r="CX472" i="1" s="1"/>
  <c r="CY472" i="1" s="1"/>
  <c r="CZ472" i="1" s="1"/>
  <c r="BQ166" i="1"/>
  <c r="BR166" i="1" s="1"/>
  <c r="BS166" i="1" s="1"/>
  <c r="BT166" i="1" s="1"/>
  <c r="BU166" i="1" s="1"/>
  <c r="BV166" i="1" s="1"/>
  <c r="BW166" i="1" s="1"/>
  <c r="BX166" i="1" s="1"/>
  <c r="BY166" i="1" s="1"/>
  <c r="BZ166" i="1" s="1"/>
  <c r="CA166" i="1" s="1"/>
  <c r="CB166" i="1" s="1"/>
  <c r="CC166" i="1" s="1"/>
  <c r="CD166" i="1" s="1"/>
  <c r="CE166" i="1" s="1"/>
  <c r="CF166" i="1" s="1"/>
  <c r="CG166" i="1" s="1"/>
  <c r="CH166" i="1" s="1"/>
  <c r="CI166" i="1" s="1"/>
  <c r="CJ166" i="1" s="1"/>
  <c r="CK166" i="1" s="1"/>
  <c r="CL166" i="1" s="1"/>
  <c r="CM166" i="1" s="1"/>
  <c r="CN166" i="1" s="1"/>
  <c r="CO166" i="1" s="1"/>
  <c r="CP166" i="1" s="1"/>
  <c r="CQ166" i="1" s="1"/>
  <c r="CR166" i="1" s="1"/>
  <c r="CS166" i="1" s="1"/>
  <c r="CT166" i="1" s="1"/>
  <c r="CU166" i="1" s="1"/>
  <c r="CV166" i="1" s="1"/>
  <c r="CW166" i="1" s="1"/>
  <c r="CX166" i="1" s="1"/>
  <c r="CY166" i="1" s="1"/>
  <c r="CZ166" i="1" s="1"/>
  <c r="X166" i="1" a="1"/>
  <c r="X166" i="1" s="1"/>
  <c r="AC166" i="1" s="1"/>
  <c r="Y166" i="1" s="1"/>
  <c r="BQ75" i="1"/>
  <c r="BR75" i="1" s="1"/>
  <c r="BS75" i="1" s="1"/>
  <c r="BT75" i="1" s="1"/>
  <c r="BU75" i="1" s="1"/>
  <c r="BV75" i="1" s="1"/>
  <c r="BW75" i="1" s="1"/>
  <c r="BX75" i="1" s="1"/>
  <c r="BY75" i="1" s="1"/>
  <c r="BZ75" i="1" s="1"/>
  <c r="CA75" i="1" s="1"/>
  <c r="CB75" i="1" s="1"/>
  <c r="CC75" i="1" s="1"/>
  <c r="CD75" i="1" s="1"/>
  <c r="CE75" i="1" s="1"/>
  <c r="CF75" i="1" s="1"/>
  <c r="CG75" i="1" s="1"/>
  <c r="CH75" i="1" s="1"/>
  <c r="CI75" i="1" s="1"/>
  <c r="CJ75" i="1" s="1"/>
  <c r="CK75" i="1" s="1"/>
  <c r="CL75" i="1" s="1"/>
  <c r="CM75" i="1" s="1"/>
  <c r="CN75" i="1" s="1"/>
  <c r="CO75" i="1" s="1"/>
  <c r="CP75" i="1" s="1"/>
  <c r="CQ75" i="1" s="1"/>
  <c r="CR75" i="1" s="1"/>
  <c r="CS75" i="1" s="1"/>
  <c r="CT75" i="1" s="1"/>
  <c r="CU75" i="1" s="1"/>
  <c r="CV75" i="1" s="1"/>
  <c r="CW75" i="1" s="1"/>
  <c r="CX75" i="1" s="1"/>
  <c r="CY75" i="1" s="1"/>
  <c r="CZ75" i="1" s="1"/>
  <c r="X75" i="1" a="1"/>
  <c r="X75" i="1" s="1"/>
  <c r="AC75" i="1" s="1"/>
  <c r="Y75" i="1" s="1"/>
  <c r="BQ93" i="1"/>
  <c r="BR93" i="1" s="1"/>
  <c r="BS93" i="1" s="1"/>
  <c r="BT93" i="1" s="1"/>
  <c r="BU93" i="1" s="1"/>
  <c r="BV93" i="1" s="1"/>
  <c r="BW93" i="1" s="1"/>
  <c r="BX93" i="1" s="1"/>
  <c r="BY93" i="1" s="1"/>
  <c r="BZ93" i="1" s="1"/>
  <c r="CA93" i="1" s="1"/>
  <c r="CB93" i="1" s="1"/>
  <c r="CC93" i="1" s="1"/>
  <c r="CD93" i="1" s="1"/>
  <c r="CE93" i="1" s="1"/>
  <c r="CF93" i="1" s="1"/>
  <c r="CG93" i="1" s="1"/>
  <c r="CH93" i="1" s="1"/>
  <c r="CI93" i="1" s="1"/>
  <c r="CJ93" i="1" s="1"/>
  <c r="CK93" i="1" s="1"/>
  <c r="CL93" i="1" s="1"/>
  <c r="CM93" i="1" s="1"/>
  <c r="CN93" i="1" s="1"/>
  <c r="CO93" i="1" s="1"/>
  <c r="CP93" i="1" s="1"/>
  <c r="CQ93" i="1" s="1"/>
  <c r="CR93" i="1" s="1"/>
  <c r="CS93" i="1" s="1"/>
  <c r="CT93" i="1" s="1"/>
  <c r="CU93" i="1" s="1"/>
  <c r="CV93" i="1" s="1"/>
  <c r="CW93" i="1" s="1"/>
  <c r="CX93" i="1" s="1"/>
  <c r="CY93" i="1" s="1"/>
  <c r="CZ93" i="1" s="1"/>
  <c r="BQ252" i="1"/>
  <c r="BR252" i="1" s="1"/>
  <c r="BS252" i="1" s="1"/>
  <c r="BT252" i="1" s="1"/>
  <c r="BU252" i="1" s="1"/>
  <c r="BV252" i="1" s="1"/>
  <c r="BW252" i="1" s="1"/>
  <c r="BX252" i="1" s="1"/>
  <c r="BY252" i="1" s="1"/>
  <c r="BZ252" i="1" s="1"/>
  <c r="CA252" i="1" s="1"/>
  <c r="CB252" i="1" s="1"/>
  <c r="CC252" i="1" s="1"/>
  <c r="CD252" i="1" s="1"/>
  <c r="CE252" i="1" s="1"/>
  <c r="CF252" i="1" s="1"/>
  <c r="CG252" i="1" s="1"/>
  <c r="CH252" i="1" s="1"/>
  <c r="CI252" i="1" s="1"/>
  <c r="CJ252" i="1" s="1"/>
  <c r="CK252" i="1" s="1"/>
  <c r="CL252" i="1" s="1"/>
  <c r="CM252" i="1" s="1"/>
  <c r="CN252" i="1" s="1"/>
  <c r="CO252" i="1" s="1"/>
  <c r="CP252" i="1" s="1"/>
  <c r="CQ252" i="1" s="1"/>
  <c r="CR252" i="1" s="1"/>
  <c r="CS252" i="1" s="1"/>
  <c r="CT252" i="1" s="1"/>
  <c r="CU252" i="1" s="1"/>
  <c r="CV252" i="1" s="1"/>
  <c r="CW252" i="1" s="1"/>
  <c r="CX252" i="1" s="1"/>
  <c r="CY252" i="1" s="1"/>
  <c r="CZ252" i="1" s="1"/>
  <c r="AA269" i="1"/>
  <c r="AB269" i="1" s="1"/>
  <c r="W269" i="1"/>
  <c r="BP269" i="1"/>
  <c r="BQ206" i="1"/>
  <c r="BR206" i="1" s="1"/>
  <c r="BS206" i="1" s="1"/>
  <c r="BT206" i="1" s="1"/>
  <c r="BU206" i="1" s="1"/>
  <c r="BV206" i="1" s="1"/>
  <c r="BW206" i="1" s="1"/>
  <c r="BX206" i="1" s="1"/>
  <c r="BY206" i="1" s="1"/>
  <c r="BZ206" i="1" s="1"/>
  <c r="CA206" i="1" s="1"/>
  <c r="CB206" i="1" s="1"/>
  <c r="CC206" i="1" s="1"/>
  <c r="CD206" i="1" s="1"/>
  <c r="CE206" i="1" s="1"/>
  <c r="CF206" i="1" s="1"/>
  <c r="CG206" i="1" s="1"/>
  <c r="CH206" i="1" s="1"/>
  <c r="CI206" i="1" s="1"/>
  <c r="CJ206" i="1" s="1"/>
  <c r="CK206" i="1" s="1"/>
  <c r="CL206" i="1" s="1"/>
  <c r="CM206" i="1" s="1"/>
  <c r="CN206" i="1" s="1"/>
  <c r="CO206" i="1" s="1"/>
  <c r="CP206" i="1" s="1"/>
  <c r="CQ206" i="1" s="1"/>
  <c r="CR206" i="1" s="1"/>
  <c r="CS206" i="1" s="1"/>
  <c r="CT206" i="1" s="1"/>
  <c r="CU206" i="1" s="1"/>
  <c r="CV206" i="1" s="1"/>
  <c r="CW206" i="1" s="1"/>
  <c r="CX206" i="1" s="1"/>
  <c r="CY206" i="1" s="1"/>
  <c r="CZ206" i="1" s="1"/>
  <c r="BQ171" i="1"/>
  <c r="BR171" i="1" s="1"/>
  <c r="BS171" i="1" s="1"/>
  <c r="BT171" i="1" s="1"/>
  <c r="BU171" i="1" s="1"/>
  <c r="BV171" i="1" s="1"/>
  <c r="BW171" i="1" s="1"/>
  <c r="BX171" i="1" s="1"/>
  <c r="BY171" i="1" s="1"/>
  <c r="BZ171" i="1" s="1"/>
  <c r="CA171" i="1" s="1"/>
  <c r="CB171" i="1" s="1"/>
  <c r="CC171" i="1" s="1"/>
  <c r="CD171" i="1" s="1"/>
  <c r="CE171" i="1" s="1"/>
  <c r="CF171" i="1" s="1"/>
  <c r="CG171" i="1" s="1"/>
  <c r="CH171" i="1" s="1"/>
  <c r="CI171" i="1" s="1"/>
  <c r="CJ171" i="1" s="1"/>
  <c r="CK171" i="1" s="1"/>
  <c r="CL171" i="1" s="1"/>
  <c r="CM171" i="1" s="1"/>
  <c r="CN171" i="1" s="1"/>
  <c r="CO171" i="1" s="1"/>
  <c r="CP171" i="1" s="1"/>
  <c r="CQ171" i="1" s="1"/>
  <c r="CR171" i="1" s="1"/>
  <c r="CS171" i="1" s="1"/>
  <c r="CT171" i="1" s="1"/>
  <c r="CU171" i="1" s="1"/>
  <c r="CV171" i="1" s="1"/>
  <c r="CW171" i="1" s="1"/>
  <c r="CX171" i="1" s="1"/>
  <c r="CY171" i="1" s="1"/>
  <c r="CZ171" i="1" s="1"/>
  <c r="X171" i="1" a="1"/>
  <c r="X171" i="1" s="1"/>
  <c r="AC171" i="1" s="1"/>
  <c r="Y171" i="1" s="1"/>
  <c r="AA147" i="1"/>
  <c r="AB147" i="1" s="1"/>
  <c r="BP147" i="1"/>
  <c r="W147" i="1"/>
  <c r="BQ425" i="1"/>
  <c r="BR425" i="1" s="1"/>
  <c r="BS425" i="1" s="1"/>
  <c r="BT425" i="1" s="1"/>
  <c r="BU425" i="1" s="1"/>
  <c r="BV425" i="1" s="1"/>
  <c r="BW425" i="1" s="1"/>
  <c r="BX425" i="1" s="1"/>
  <c r="BY425" i="1" s="1"/>
  <c r="BZ425" i="1" s="1"/>
  <c r="CA425" i="1" s="1"/>
  <c r="CB425" i="1" s="1"/>
  <c r="CC425" i="1" s="1"/>
  <c r="CD425" i="1" s="1"/>
  <c r="CE425" i="1" s="1"/>
  <c r="CF425" i="1" s="1"/>
  <c r="CG425" i="1" s="1"/>
  <c r="CH425" i="1" s="1"/>
  <c r="CI425" i="1" s="1"/>
  <c r="CJ425" i="1" s="1"/>
  <c r="CK425" i="1" s="1"/>
  <c r="CL425" i="1" s="1"/>
  <c r="CM425" i="1" s="1"/>
  <c r="CN425" i="1" s="1"/>
  <c r="CO425" i="1" s="1"/>
  <c r="CP425" i="1" s="1"/>
  <c r="CQ425" i="1" s="1"/>
  <c r="CR425" i="1" s="1"/>
  <c r="CS425" i="1" s="1"/>
  <c r="CT425" i="1" s="1"/>
  <c r="CU425" i="1" s="1"/>
  <c r="CV425" i="1" s="1"/>
  <c r="CW425" i="1" s="1"/>
  <c r="CX425" i="1" s="1"/>
  <c r="CY425" i="1" s="1"/>
  <c r="CZ425" i="1" s="1"/>
  <c r="X425" i="1" a="1"/>
  <c r="X425" i="1" s="1"/>
  <c r="AC425" i="1" s="1"/>
  <c r="Y425" i="1" s="1"/>
  <c r="W106" i="1"/>
  <c r="BP106" i="1"/>
  <c r="AA106" i="1"/>
  <c r="AB106" i="1" s="1"/>
  <c r="BQ431" i="1"/>
  <c r="BR431" i="1" s="1"/>
  <c r="BS431" i="1" s="1"/>
  <c r="BT431" i="1" s="1"/>
  <c r="BU431" i="1" s="1"/>
  <c r="BV431" i="1" s="1"/>
  <c r="BW431" i="1" s="1"/>
  <c r="BX431" i="1" s="1"/>
  <c r="BY431" i="1" s="1"/>
  <c r="BZ431" i="1" s="1"/>
  <c r="CA431" i="1" s="1"/>
  <c r="CB431" i="1" s="1"/>
  <c r="CC431" i="1" s="1"/>
  <c r="CD431" i="1" s="1"/>
  <c r="CE431" i="1" s="1"/>
  <c r="CF431" i="1" s="1"/>
  <c r="CG431" i="1" s="1"/>
  <c r="CH431" i="1" s="1"/>
  <c r="CI431" i="1" s="1"/>
  <c r="CJ431" i="1" s="1"/>
  <c r="CK431" i="1" s="1"/>
  <c r="CL431" i="1" s="1"/>
  <c r="CM431" i="1" s="1"/>
  <c r="CN431" i="1" s="1"/>
  <c r="CO431" i="1" s="1"/>
  <c r="CP431" i="1" s="1"/>
  <c r="CQ431" i="1" s="1"/>
  <c r="CR431" i="1" s="1"/>
  <c r="CS431" i="1" s="1"/>
  <c r="CT431" i="1" s="1"/>
  <c r="CU431" i="1" s="1"/>
  <c r="CV431" i="1" s="1"/>
  <c r="CW431" i="1" s="1"/>
  <c r="CX431" i="1" s="1"/>
  <c r="CY431" i="1" s="1"/>
  <c r="CZ431" i="1" s="1"/>
  <c r="BQ365" i="1"/>
  <c r="BR365" i="1" s="1"/>
  <c r="BS365" i="1" s="1"/>
  <c r="BT365" i="1" s="1"/>
  <c r="BU365" i="1" s="1"/>
  <c r="BV365" i="1" s="1"/>
  <c r="BW365" i="1" s="1"/>
  <c r="BX365" i="1" s="1"/>
  <c r="BY365" i="1" s="1"/>
  <c r="BZ365" i="1" s="1"/>
  <c r="CA365" i="1" s="1"/>
  <c r="CB365" i="1" s="1"/>
  <c r="CC365" i="1" s="1"/>
  <c r="CD365" i="1" s="1"/>
  <c r="CE365" i="1" s="1"/>
  <c r="CF365" i="1" s="1"/>
  <c r="CG365" i="1" s="1"/>
  <c r="CH365" i="1" s="1"/>
  <c r="CI365" i="1" s="1"/>
  <c r="CJ365" i="1" s="1"/>
  <c r="CK365" i="1" s="1"/>
  <c r="CL365" i="1" s="1"/>
  <c r="CM365" i="1" s="1"/>
  <c r="CN365" i="1" s="1"/>
  <c r="CO365" i="1" s="1"/>
  <c r="CP365" i="1" s="1"/>
  <c r="CQ365" i="1" s="1"/>
  <c r="CR365" i="1" s="1"/>
  <c r="CS365" i="1" s="1"/>
  <c r="CT365" i="1" s="1"/>
  <c r="CU365" i="1" s="1"/>
  <c r="CV365" i="1" s="1"/>
  <c r="CW365" i="1" s="1"/>
  <c r="CX365" i="1" s="1"/>
  <c r="CY365" i="1" s="1"/>
  <c r="CZ365" i="1" s="1"/>
  <c r="BQ387" i="1"/>
  <c r="BR387" i="1" s="1"/>
  <c r="BS387" i="1" s="1"/>
  <c r="BT387" i="1" s="1"/>
  <c r="BU387" i="1" s="1"/>
  <c r="BV387" i="1" s="1"/>
  <c r="BW387" i="1" s="1"/>
  <c r="BX387" i="1" s="1"/>
  <c r="BY387" i="1" s="1"/>
  <c r="BZ387" i="1" s="1"/>
  <c r="CA387" i="1" s="1"/>
  <c r="CB387" i="1" s="1"/>
  <c r="CC387" i="1" s="1"/>
  <c r="CD387" i="1" s="1"/>
  <c r="CE387" i="1" s="1"/>
  <c r="CF387" i="1" s="1"/>
  <c r="CG387" i="1" s="1"/>
  <c r="CH387" i="1" s="1"/>
  <c r="CI387" i="1" s="1"/>
  <c r="CJ387" i="1" s="1"/>
  <c r="CK387" i="1" s="1"/>
  <c r="CL387" i="1" s="1"/>
  <c r="CM387" i="1" s="1"/>
  <c r="CN387" i="1" s="1"/>
  <c r="CO387" i="1" s="1"/>
  <c r="CP387" i="1" s="1"/>
  <c r="CQ387" i="1" s="1"/>
  <c r="CR387" i="1" s="1"/>
  <c r="CS387" i="1" s="1"/>
  <c r="CT387" i="1" s="1"/>
  <c r="CU387" i="1" s="1"/>
  <c r="CV387" i="1" s="1"/>
  <c r="CW387" i="1" s="1"/>
  <c r="CX387" i="1" s="1"/>
  <c r="CY387" i="1" s="1"/>
  <c r="CZ387" i="1" s="1"/>
  <c r="BQ144" i="1"/>
  <c r="BR144" i="1" s="1"/>
  <c r="BS144" i="1" s="1"/>
  <c r="BT144" i="1" s="1"/>
  <c r="BU144" i="1" s="1"/>
  <c r="BV144" i="1" s="1"/>
  <c r="BW144" i="1" s="1"/>
  <c r="BX144" i="1" s="1"/>
  <c r="BY144" i="1" s="1"/>
  <c r="BZ144" i="1" s="1"/>
  <c r="CA144" i="1" s="1"/>
  <c r="CB144" i="1" s="1"/>
  <c r="CC144" i="1" s="1"/>
  <c r="CD144" i="1" s="1"/>
  <c r="CE144" i="1" s="1"/>
  <c r="CF144" i="1" s="1"/>
  <c r="CG144" i="1" s="1"/>
  <c r="CH144" i="1" s="1"/>
  <c r="CI144" i="1" s="1"/>
  <c r="CJ144" i="1" s="1"/>
  <c r="CK144" i="1" s="1"/>
  <c r="CL144" i="1" s="1"/>
  <c r="CM144" i="1" s="1"/>
  <c r="CN144" i="1" s="1"/>
  <c r="CO144" i="1" s="1"/>
  <c r="CP144" i="1" s="1"/>
  <c r="CQ144" i="1" s="1"/>
  <c r="CR144" i="1" s="1"/>
  <c r="CS144" i="1" s="1"/>
  <c r="CT144" i="1" s="1"/>
  <c r="CU144" i="1" s="1"/>
  <c r="CV144" i="1" s="1"/>
  <c r="CW144" i="1" s="1"/>
  <c r="CX144" i="1" s="1"/>
  <c r="CY144" i="1" s="1"/>
  <c r="CZ144" i="1" s="1"/>
  <c r="X144" i="1" a="1"/>
  <c r="X144" i="1" s="1"/>
  <c r="AC144" i="1" s="1"/>
  <c r="Y144" i="1" s="1"/>
  <c r="BQ14" i="1"/>
  <c r="BR14" i="1" s="1"/>
  <c r="BS14" i="1" s="1"/>
  <c r="BT14" i="1" s="1"/>
  <c r="BU14" i="1" s="1"/>
  <c r="BV14" i="1" s="1"/>
  <c r="BW14" i="1" s="1"/>
  <c r="BX14" i="1" s="1"/>
  <c r="BY14" i="1" s="1"/>
  <c r="BZ14" i="1" s="1"/>
  <c r="CA14" i="1" s="1"/>
  <c r="CB14" i="1" s="1"/>
  <c r="CC14" i="1" s="1"/>
  <c r="CD14" i="1" s="1"/>
  <c r="CE14" i="1" s="1"/>
  <c r="CF14" i="1" s="1"/>
  <c r="CG14" i="1" s="1"/>
  <c r="CH14" i="1" s="1"/>
  <c r="CI14" i="1" s="1"/>
  <c r="CJ14" i="1" s="1"/>
  <c r="CK14" i="1" s="1"/>
  <c r="CL14" i="1" s="1"/>
  <c r="CM14" i="1" s="1"/>
  <c r="CN14" i="1" s="1"/>
  <c r="CO14" i="1" s="1"/>
  <c r="CP14" i="1" s="1"/>
  <c r="CQ14" i="1" s="1"/>
  <c r="CR14" i="1" s="1"/>
  <c r="CS14" i="1" s="1"/>
  <c r="CT14" i="1" s="1"/>
  <c r="CU14" i="1" s="1"/>
  <c r="CV14" i="1" s="1"/>
  <c r="CW14" i="1" s="1"/>
  <c r="CX14" i="1" s="1"/>
  <c r="CY14" i="1" s="1"/>
  <c r="CZ14" i="1" s="1"/>
  <c r="X14" i="1" a="1"/>
  <c r="X14" i="1" s="1"/>
  <c r="AC14" i="1" s="1"/>
  <c r="Y14" i="1" s="1"/>
  <c r="AA330" i="1"/>
  <c r="AB330" i="1" s="1"/>
  <c r="W330" i="1"/>
  <c r="BP330" i="1"/>
  <c r="AA283" i="1"/>
  <c r="AB283" i="1" s="1"/>
  <c r="BP283" i="1"/>
  <c r="W283" i="1"/>
  <c r="AA105" i="1"/>
  <c r="AB105" i="1" s="1"/>
  <c r="BP105" i="1"/>
  <c r="W105" i="1"/>
  <c r="BQ271" i="1"/>
  <c r="BR271" i="1" s="1"/>
  <c r="BS271" i="1" s="1"/>
  <c r="BT271" i="1" s="1"/>
  <c r="BU271" i="1" s="1"/>
  <c r="BV271" i="1" s="1"/>
  <c r="BW271" i="1" s="1"/>
  <c r="BX271" i="1" s="1"/>
  <c r="BY271" i="1" s="1"/>
  <c r="BZ271" i="1" s="1"/>
  <c r="CA271" i="1" s="1"/>
  <c r="CB271" i="1" s="1"/>
  <c r="CC271" i="1" s="1"/>
  <c r="CD271" i="1" s="1"/>
  <c r="CE271" i="1" s="1"/>
  <c r="CF271" i="1" s="1"/>
  <c r="CG271" i="1" s="1"/>
  <c r="CH271" i="1" s="1"/>
  <c r="CI271" i="1" s="1"/>
  <c r="CJ271" i="1" s="1"/>
  <c r="CK271" i="1" s="1"/>
  <c r="CL271" i="1" s="1"/>
  <c r="CM271" i="1" s="1"/>
  <c r="CN271" i="1" s="1"/>
  <c r="CO271" i="1" s="1"/>
  <c r="CP271" i="1" s="1"/>
  <c r="CQ271" i="1" s="1"/>
  <c r="CR271" i="1" s="1"/>
  <c r="CS271" i="1" s="1"/>
  <c r="CT271" i="1" s="1"/>
  <c r="CU271" i="1" s="1"/>
  <c r="CV271" i="1" s="1"/>
  <c r="CW271" i="1" s="1"/>
  <c r="CX271" i="1" s="1"/>
  <c r="CY271" i="1" s="1"/>
  <c r="CZ271" i="1" s="1"/>
  <c r="X271" i="1" a="1"/>
  <c r="X271" i="1" s="1"/>
  <c r="AC271" i="1" s="1"/>
  <c r="Y271" i="1" s="1"/>
  <c r="BQ21" i="1"/>
  <c r="BR21" i="1" s="1"/>
  <c r="BS21" i="1" s="1"/>
  <c r="BT21" i="1" s="1"/>
  <c r="BU21" i="1" s="1"/>
  <c r="BV21" i="1" s="1"/>
  <c r="BW21" i="1" s="1"/>
  <c r="BX21" i="1" s="1"/>
  <c r="BY21" i="1" s="1"/>
  <c r="BZ21" i="1" s="1"/>
  <c r="CA21" i="1" s="1"/>
  <c r="CB21" i="1" s="1"/>
  <c r="CC21" i="1" s="1"/>
  <c r="CD21" i="1" s="1"/>
  <c r="CE21" i="1" s="1"/>
  <c r="CF21" i="1" s="1"/>
  <c r="CG21" i="1" s="1"/>
  <c r="CH21" i="1" s="1"/>
  <c r="CI21" i="1" s="1"/>
  <c r="CJ21" i="1" s="1"/>
  <c r="CK21" i="1" s="1"/>
  <c r="CL21" i="1" s="1"/>
  <c r="CM21" i="1" s="1"/>
  <c r="CN21" i="1" s="1"/>
  <c r="CO21" i="1" s="1"/>
  <c r="CP21" i="1" s="1"/>
  <c r="CQ21" i="1" s="1"/>
  <c r="CR21" i="1" s="1"/>
  <c r="CS21" i="1" s="1"/>
  <c r="CT21" i="1" s="1"/>
  <c r="CU21" i="1" s="1"/>
  <c r="CV21" i="1" s="1"/>
  <c r="CW21" i="1" s="1"/>
  <c r="CX21" i="1" s="1"/>
  <c r="CY21" i="1" s="1"/>
  <c r="CZ21" i="1" s="1"/>
  <c r="BQ474" i="1"/>
  <c r="BR474" i="1" s="1"/>
  <c r="BS474" i="1" s="1"/>
  <c r="BT474" i="1" s="1"/>
  <c r="BU474" i="1" s="1"/>
  <c r="BV474" i="1" s="1"/>
  <c r="BW474" i="1" s="1"/>
  <c r="BX474" i="1" s="1"/>
  <c r="BY474" i="1" s="1"/>
  <c r="BZ474" i="1" s="1"/>
  <c r="CA474" i="1" s="1"/>
  <c r="CB474" i="1" s="1"/>
  <c r="CC474" i="1" s="1"/>
  <c r="CD474" i="1" s="1"/>
  <c r="CE474" i="1" s="1"/>
  <c r="CF474" i="1" s="1"/>
  <c r="CG474" i="1" s="1"/>
  <c r="CH474" i="1" s="1"/>
  <c r="CI474" i="1" s="1"/>
  <c r="CJ474" i="1" s="1"/>
  <c r="CK474" i="1" s="1"/>
  <c r="CL474" i="1" s="1"/>
  <c r="CM474" i="1" s="1"/>
  <c r="CN474" i="1" s="1"/>
  <c r="CO474" i="1" s="1"/>
  <c r="CP474" i="1" s="1"/>
  <c r="CQ474" i="1" s="1"/>
  <c r="CR474" i="1" s="1"/>
  <c r="CS474" i="1" s="1"/>
  <c r="CT474" i="1" s="1"/>
  <c r="CU474" i="1" s="1"/>
  <c r="CV474" i="1" s="1"/>
  <c r="CW474" i="1" s="1"/>
  <c r="CX474" i="1" s="1"/>
  <c r="CY474" i="1" s="1"/>
  <c r="CZ474" i="1" s="1"/>
  <c r="BQ168" i="1"/>
  <c r="BR168" i="1" s="1"/>
  <c r="BS168" i="1" s="1"/>
  <c r="BT168" i="1" s="1"/>
  <c r="BU168" i="1" s="1"/>
  <c r="BV168" i="1" s="1"/>
  <c r="BW168" i="1" s="1"/>
  <c r="BX168" i="1" s="1"/>
  <c r="BY168" i="1" s="1"/>
  <c r="BZ168" i="1" s="1"/>
  <c r="CA168" i="1" s="1"/>
  <c r="CB168" i="1" s="1"/>
  <c r="CC168" i="1" s="1"/>
  <c r="CD168" i="1" s="1"/>
  <c r="CE168" i="1" s="1"/>
  <c r="CF168" i="1" s="1"/>
  <c r="CG168" i="1" s="1"/>
  <c r="CH168" i="1" s="1"/>
  <c r="CI168" i="1" s="1"/>
  <c r="CJ168" i="1" s="1"/>
  <c r="CK168" i="1" s="1"/>
  <c r="CL168" i="1" s="1"/>
  <c r="CM168" i="1" s="1"/>
  <c r="CN168" i="1" s="1"/>
  <c r="CO168" i="1" s="1"/>
  <c r="CP168" i="1" s="1"/>
  <c r="CQ168" i="1" s="1"/>
  <c r="CR168" i="1" s="1"/>
  <c r="CS168" i="1" s="1"/>
  <c r="CT168" i="1" s="1"/>
  <c r="CU168" i="1" s="1"/>
  <c r="CV168" i="1" s="1"/>
  <c r="CW168" i="1" s="1"/>
  <c r="CX168" i="1" s="1"/>
  <c r="CY168" i="1" s="1"/>
  <c r="CZ168" i="1" s="1"/>
  <c r="BQ197" i="1"/>
  <c r="BR197" i="1" s="1"/>
  <c r="BS197" i="1" s="1"/>
  <c r="BT197" i="1" s="1"/>
  <c r="BU197" i="1" s="1"/>
  <c r="BV197" i="1" s="1"/>
  <c r="BW197" i="1" s="1"/>
  <c r="BX197" i="1" s="1"/>
  <c r="BY197" i="1" s="1"/>
  <c r="BZ197" i="1" s="1"/>
  <c r="CA197" i="1" s="1"/>
  <c r="CB197" i="1" s="1"/>
  <c r="CC197" i="1" s="1"/>
  <c r="CD197" i="1" s="1"/>
  <c r="CE197" i="1" s="1"/>
  <c r="CF197" i="1" s="1"/>
  <c r="CG197" i="1" s="1"/>
  <c r="CH197" i="1" s="1"/>
  <c r="CI197" i="1" s="1"/>
  <c r="CJ197" i="1" s="1"/>
  <c r="CK197" i="1" s="1"/>
  <c r="CL197" i="1" s="1"/>
  <c r="CM197" i="1" s="1"/>
  <c r="CN197" i="1" s="1"/>
  <c r="CO197" i="1" s="1"/>
  <c r="CP197" i="1" s="1"/>
  <c r="CQ197" i="1" s="1"/>
  <c r="CR197" i="1" s="1"/>
  <c r="CS197" i="1" s="1"/>
  <c r="CT197" i="1" s="1"/>
  <c r="CU197" i="1" s="1"/>
  <c r="CV197" i="1" s="1"/>
  <c r="CW197" i="1" s="1"/>
  <c r="CX197" i="1" s="1"/>
  <c r="CY197" i="1" s="1"/>
  <c r="CZ197" i="1" s="1"/>
  <c r="BQ125" i="1"/>
  <c r="BR125" i="1" s="1"/>
  <c r="BS125" i="1" s="1"/>
  <c r="BT125" i="1" s="1"/>
  <c r="BU125" i="1" s="1"/>
  <c r="BV125" i="1" s="1"/>
  <c r="BW125" i="1" s="1"/>
  <c r="BX125" i="1" s="1"/>
  <c r="BY125" i="1" s="1"/>
  <c r="BZ125" i="1" s="1"/>
  <c r="CA125" i="1" s="1"/>
  <c r="CB125" i="1" s="1"/>
  <c r="CC125" i="1" s="1"/>
  <c r="CD125" i="1" s="1"/>
  <c r="CE125" i="1" s="1"/>
  <c r="CF125" i="1" s="1"/>
  <c r="CG125" i="1" s="1"/>
  <c r="CH125" i="1" s="1"/>
  <c r="CI125" i="1" s="1"/>
  <c r="CJ125" i="1" s="1"/>
  <c r="CK125" i="1" s="1"/>
  <c r="CL125" i="1" s="1"/>
  <c r="CM125" i="1" s="1"/>
  <c r="CN125" i="1" s="1"/>
  <c r="CO125" i="1" s="1"/>
  <c r="CP125" i="1" s="1"/>
  <c r="CQ125" i="1" s="1"/>
  <c r="CR125" i="1" s="1"/>
  <c r="CS125" i="1" s="1"/>
  <c r="CT125" i="1" s="1"/>
  <c r="CU125" i="1" s="1"/>
  <c r="CV125" i="1" s="1"/>
  <c r="CW125" i="1" s="1"/>
  <c r="CX125" i="1" s="1"/>
  <c r="CY125" i="1" s="1"/>
  <c r="CZ125" i="1" s="1"/>
  <c r="W288" i="1"/>
  <c r="AA288" i="1"/>
  <c r="AB288" i="1" s="1"/>
  <c r="BP288" i="1"/>
  <c r="BP314" i="1"/>
  <c r="W314" i="1"/>
  <c r="AA314" i="1"/>
  <c r="AB314" i="1" s="1"/>
  <c r="BQ154" i="1"/>
  <c r="BR154" i="1" s="1"/>
  <c r="BS154" i="1" s="1"/>
  <c r="BT154" i="1" s="1"/>
  <c r="BU154" i="1" s="1"/>
  <c r="BV154" i="1" s="1"/>
  <c r="BW154" i="1" s="1"/>
  <c r="BX154" i="1" s="1"/>
  <c r="BY154" i="1" s="1"/>
  <c r="BZ154" i="1" s="1"/>
  <c r="CA154" i="1" s="1"/>
  <c r="CB154" i="1" s="1"/>
  <c r="CC154" i="1" s="1"/>
  <c r="CD154" i="1" s="1"/>
  <c r="CE154" i="1" s="1"/>
  <c r="CF154" i="1" s="1"/>
  <c r="CG154" i="1" s="1"/>
  <c r="CH154" i="1" s="1"/>
  <c r="CI154" i="1" s="1"/>
  <c r="CJ154" i="1" s="1"/>
  <c r="CK154" i="1" s="1"/>
  <c r="CL154" i="1" s="1"/>
  <c r="CM154" i="1" s="1"/>
  <c r="CN154" i="1" s="1"/>
  <c r="CO154" i="1" s="1"/>
  <c r="CP154" i="1" s="1"/>
  <c r="CQ154" i="1" s="1"/>
  <c r="CR154" i="1" s="1"/>
  <c r="CS154" i="1" s="1"/>
  <c r="CT154" i="1" s="1"/>
  <c r="CU154" i="1" s="1"/>
  <c r="CV154" i="1" s="1"/>
  <c r="CW154" i="1" s="1"/>
  <c r="CX154" i="1" s="1"/>
  <c r="CY154" i="1" s="1"/>
  <c r="CZ154" i="1" s="1"/>
  <c r="BQ419" i="1"/>
  <c r="BR419" i="1" s="1"/>
  <c r="BS419" i="1" s="1"/>
  <c r="BT419" i="1" s="1"/>
  <c r="BU419" i="1" s="1"/>
  <c r="BV419" i="1" s="1"/>
  <c r="BW419" i="1" s="1"/>
  <c r="BX419" i="1" s="1"/>
  <c r="BY419" i="1" s="1"/>
  <c r="BZ419" i="1" s="1"/>
  <c r="CA419" i="1" s="1"/>
  <c r="CB419" i="1" s="1"/>
  <c r="CC419" i="1" s="1"/>
  <c r="CD419" i="1" s="1"/>
  <c r="CE419" i="1" s="1"/>
  <c r="CF419" i="1" s="1"/>
  <c r="CG419" i="1" s="1"/>
  <c r="CH419" i="1" s="1"/>
  <c r="CI419" i="1" s="1"/>
  <c r="CJ419" i="1" s="1"/>
  <c r="CK419" i="1" s="1"/>
  <c r="CL419" i="1" s="1"/>
  <c r="CM419" i="1" s="1"/>
  <c r="CN419" i="1" s="1"/>
  <c r="CO419" i="1" s="1"/>
  <c r="CP419" i="1" s="1"/>
  <c r="CQ419" i="1" s="1"/>
  <c r="CR419" i="1" s="1"/>
  <c r="CS419" i="1" s="1"/>
  <c r="CT419" i="1" s="1"/>
  <c r="CU419" i="1" s="1"/>
  <c r="CV419" i="1" s="1"/>
  <c r="CW419" i="1" s="1"/>
  <c r="CX419" i="1" s="1"/>
  <c r="CY419" i="1" s="1"/>
  <c r="CZ419" i="1" s="1"/>
  <c r="BQ363" i="1"/>
  <c r="BR363" i="1" s="1"/>
  <c r="BS363" i="1" s="1"/>
  <c r="BT363" i="1" s="1"/>
  <c r="BU363" i="1" s="1"/>
  <c r="BV363" i="1" s="1"/>
  <c r="BW363" i="1" s="1"/>
  <c r="BX363" i="1" s="1"/>
  <c r="BY363" i="1" s="1"/>
  <c r="BZ363" i="1" s="1"/>
  <c r="CA363" i="1" s="1"/>
  <c r="CB363" i="1" s="1"/>
  <c r="CC363" i="1" s="1"/>
  <c r="CD363" i="1" s="1"/>
  <c r="CE363" i="1" s="1"/>
  <c r="CF363" i="1" s="1"/>
  <c r="CG363" i="1" s="1"/>
  <c r="CH363" i="1" s="1"/>
  <c r="CI363" i="1" s="1"/>
  <c r="CJ363" i="1" s="1"/>
  <c r="CK363" i="1" s="1"/>
  <c r="CL363" i="1" s="1"/>
  <c r="CM363" i="1" s="1"/>
  <c r="CN363" i="1" s="1"/>
  <c r="CO363" i="1" s="1"/>
  <c r="CP363" i="1" s="1"/>
  <c r="CQ363" i="1" s="1"/>
  <c r="CR363" i="1" s="1"/>
  <c r="CS363" i="1" s="1"/>
  <c r="CT363" i="1" s="1"/>
  <c r="CU363" i="1" s="1"/>
  <c r="CV363" i="1" s="1"/>
  <c r="CW363" i="1" s="1"/>
  <c r="CX363" i="1" s="1"/>
  <c r="CY363" i="1" s="1"/>
  <c r="CZ363" i="1" s="1"/>
  <c r="BP152" i="1"/>
  <c r="AA152" i="1"/>
  <c r="AB152" i="1" s="1"/>
  <c r="W152" i="1"/>
  <c r="BP65" i="1"/>
  <c r="W65" i="1"/>
  <c r="AA65" i="1"/>
  <c r="AB65" i="1" s="1"/>
  <c r="BQ15" i="1"/>
  <c r="BR15" i="1" s="1"/>
  <c r="BS15" i="1" s="1"/>
  <c r="BT15" i="1" s="1"/>
  <c r="BU15" i="1" s="1"/>
  <c r="BV15" i="1" s="1"/>
  <c r="BW15" i="1" s="1"/>
  <c r="BX15" i="1" s="1"/>
  <c r="BY15" i="1" s="1"/>
  <c r="BZ15" i="1" s="1"/>
  <c r="CA15" i="1" s="1"/>
  <c r="CB15" i="1" s="1"/>
  <c r="CC15" i="1" s="1"/>
  <c r="CD15" i="1" s="1"/>
  <c r="CE15" i="1" s="1"/>
  <c r="CF15" i="1" s="1"/>
  <c r="CG15" i="1" s="1"/>
  <c r="CH15" i="1" s="1"/>
  <c r="CI15" i="1" s="1"/>
  <c r="CJ15" i="1" s="1"/>
  <c r="CK15" i="1" s="1"/>
  <c r="CL15" i="1" s="1"/>
  <c r="CM15" i="1" s="1"/>
  <c r="CN15" i="1" s="1"/>
  <c r="CO15" i="1" s="1"/>
  <c r="CP15" i="1" s="1"/>
  <c r="CQ15" i="1" s="1"/>
  <c r="CR15" i="1" s="1"/>
  <c r="CS15" i="1" s="1"/>
  <c r="CT15" i="1" s="1"/>
  <c r="CU15" i="1" s="1"/>
  <c r="CV15" i="1" s="1"/>
  <c r="CW15" i="1" s="1"/>
  <c r="CX15" i="1" s="1"/>
  <c r="CY15" i="1" s="1"/>
  <c r="CZ15" i="1" s="1"/>
  <c r="BQ483" i="1"/>
  <c r="BR483" i="1" s="1"/>
  <c r="BS483" i="1" s="1"/>
  <c r="BT483" i="1" s="1"/>
  <c r="BU483" i="1" s="1"/>
  <c r="BV483" i="1" s="1"/>
  <c r="BW483" i="1" s="1"/>
  <c r="BX483" i="1" s="1"/>
  <c r="BY483" i="1" s="1"/>
  <c r="BZ483" i="1" s="1"/>
  <c r="CA483" i="1" s="1"/>
  <c r="CB483" i="1" s="1"/>
  <c r="CC483" i="1" s="1"/>
  <c r="CD483" i="1" s="1"/>
  <c r="CE483" i="1" s="1"/>
  <c r="CF483" i="1" s="1"/>
  <c r="CG483" i="1" s="1"/>
  <c r="CH483" i="1" s="1"/>
  <c r="CI483" i="1" s="1"/>
  <c r="CJ483" i="1" s="1"/>
  <c r="CK483" i="1" s="1"/>
  <c r="CL483" i="1" s="1"/>
  <c r="CM483" i="1" s="1"/>
  <c r="CN483" i="1" s="1"/>
  <c r="CO483" i="1" s="1"/>
  <c r="CP483" i="1" s="1"/>
  <c r="CQ483" i="1" s="1"/>
  <c r="CR483" i="1" s="1"/>
  <c r="CS483" i="1" s="1"/>
  <c r="CT483" i="1" s="1"/>
  <c r="CU483" i="1" s="1"/>
  <c r="CV483" i="1" s="1"/>
  <c r="CW483" i="1" s="1"/>
  <c r="CX483" i="1" s="1"/>
  <c r="CY483" i="1" s="1"/>
  <c r="CZ483" i="1" s="1"/>
  <c r="X483" i="1" a="1"/>
  <c r="X483" i="1" s="1"/>
  <c r="AC483" i="1" s="1"/>
  <c r="Y483" i="1" s="1"/>
  <c r="BQ398" i="1"/>
  <c r="BR398" i="1" s="1"/>
  <c r="BS398" i="1" s="1"/>
  <c r="BT398" i="1" s="1"/>
  <c r="BU398" i="1" s="1"/>
  <c r="BV398" i="1" s="1"/>
  <c r="BW398" i="1" s="1"/>
  <c r="BX398" i="1" s="1"/>
  <c r="BY398" i="1" s="1"/>
  <c r="BZ398" i="1" s="1"/>
  <c r="CA398" i="1" s="1"/>
  <c r="CB398" i="1" s="1"/>
  <c r="CC398" i="1" s="1"/>
  <c r="CD398" i="1" s="1"/>
  <c r="CE398" i="1" s="1"/>
  <c r="CF398" i="1" s="1"/>
  <c r="CG398" i="1" s="1"/>
  <c r="CH398" i="1" s="1"/>
  <c r="CI398" i="1" s="1"/>
  <c r="CJ398" i="1" s="1"/>
  <c r="CK398" i="1" s="1"/>
  <c r="CL398" i="1" s="1"/>
  <c r="CM398" i="1" s="1"/>
  <c r="CN398" i="1" s="1"/>
  <c r="CO398" i="1" s="1"/>
  <c r="CP398" i="1" s="1"/>
  <c r="CQ398" i="1" s="1"/>
  <c r="CR398" i="1" s="1"/>
  <c r="CS398" i="1" s="1"/>
  <c r="CT398" i="1" s="1"/>
  <c r="CU398" i="1" s="1"/>
  <c r="CV398" i="1" s="1"/>
  <c r="CW398" i="1" s="1"/>
  <c r="CX398" i="1" s="1"/>
  <c r="CY398" i="1" s="1"/>
  <c r="CZ398" i="1" s="1"/>
  <c r="W450" i="1"/>
  <c r="AA450" i="1"/>
  <c r="AB450" i="1" s="1"/>
  <c r="BP450" i="1"/>
  <c r="BQ383" i="1"/>
  <c r="BR383" i="1" s="1"/>
  <c r="BS383" i="1" s="1"/>
  <c r="BT383" i="1" s="1"/>
  <c r="BU383" i="1" s="1"/>
  <c r="BV383" i="1" s="1"/>
  <c r="BW383" i="1" s="1"/>
  <c r="BX383" i="1" s="1"/>
  <c r="BY383" i="1" s="1"/>
  <c r="BZ383" i="1" s="1"/>
  <c r="CA383" i="1" s="1"/>
  <c r="CB383" i="1" s="1"/>
  <c r="CC383" i="1" s="1"/>
  <c r="CD383" i="1" s="1"/>
  <c r="CE383" i="1" s="1"/>
  <c r="CF383" i="1" s="1"/>
  <c r="CG383" i="1" s="1"/>
  <c r="CH383" i="1" s="1"/>
  <c r="CI383" i="1" s="1"/>
  <c r="CJ383" i="1" s="1"/>
  <c r="CK383" i="1" s="1"/>
  <c r="CL383" i="1" s="1"/>
  <c r="CM383" i="1" s="1"/>
  <c r="CN383" i="1" s="1"/>
  <c r="CO383" i="1" s="1"/>
  <c r="CP383" i="1" s="1"/>
  <c r="CQ383" i="1" s="1"/>
  <c r="CR383" i="1" s="1"/>
  <c r="CS383" i="1" s="1"/>
  <c r="CT383" i="1" s="1"/>
  <c r="CU383" i="1" s="1"/>
  <c r="CV383" i="1" s="1"/>
  <c r="CW383" i="1" s="1"/>
  <c r="CX383" i="1" s="1"/>
  <c r="CY383" i="1" s="1"/>
  <c r="CZ383" i="1" s="1"/>
  <c r="BQ475" i="1"/>
  <c r="BR475" i="1" s="1"/>
  <c r="BS475" i="1" s="1"/>
  <c r="BT475" i="1" s="1"/>
  <c r="BU475" i="1" s="1"/>
  <c r="BV475" i="1" s="1"/>
  <c r="BW475" i="1" s="1"/>
  <c r="BX475" i="1" s="1"/>
  <c r="BY475" i="1" s="1"/>
  <c r="BZ475" i="1" s="1"/>
  <c r="CA475" i="1" s="1"/>
  <c r="CB475" i="1" s="1"/>
  <c r="CC475" i="1" s="1"/>
  <c r="CD475" i="1" s="1"/>
  <c r="CE475" i="1" s="1"/>
  <c r="CF475" i="1" s="1"/>
  <c r="CG475" i="1" s="1"/>
  <c r="CH475" i="1" s="1"/>
  <c r="CI475" i="1" s="1"/>
  <c r="CJ475" i="1" s="1"/>
  <c r="CK475" i="1" s="1"/>
  <c r="CL475" i="1" s="1"/>
  <c r="CM475" i="1" s="1"/>
  <c r="CN475" i="1" s="1"/>
  <c r="CO475" i="1" s="1"/>
  <c r="CP475" i="1" s="1"/>
  <c r="CQ475" i="1" s="1"/>
  <c r="CR475" i="1" s="1"/>
  <c r="CS475" i="1" s="1"/>
  <c r="CT475" i="1" s="1"/>
  <c r="CU475" i="1" s="1"/>
  <c r="CV475" i="1" s="1"/>
  <c r="CW475" i="1" s="1"/>
  <c r="CX475" i="1" s="1"/>
  <c r="CY475" i="1" s="1"/>
  <c r="CZ475" i="1" s="1"/>
  <c r="BQ28" i="1"/>
  <c r="BR28" i="1" s="1"/>
  <c r="BS28" i="1" s="1"/>
  <c r="BT28" i="1" s="1"/>
  <c r="BU28" i="1" s="1"/>
  <c r="BV28" i="1" s="1"/>
  <c r="BW28" i="1" s="1"/>
  <c r="BX28" i="1" s="1"/>
  <c r="BY28" i="1" s="1"/>
  <c r="BZ28" i="1" s="1"/>
  <c r="CA28" i="1" s="1"/>
  <c r="CB28" i="1" s="1"/>
  <c r="CC28" i="1" s="1"/>
  <c r="CD28" i="1" s="1"/>
  <c r="CE28" i="1" s="1"/>
  <c r="CF28" i="1" s="1"/>
  <c r="CG28" i="1" s="1"/>
  <c r="CH28" i="1" s="1"/>
  <c r="CI28" i="1" s="1"/>
  <c r="CJ28" i="1" s="1"/>
  <c r="CK28" i="1" s="1"/>
  <c r="CL28" i="1" s="1"/>
  <c r="CM28" i="1" s="1"/>
  <c r="CN28" i="1" s="1"/>
  <c r="CO28" i="1" s="1"/>
  <c r="CP28" i="1" s="1"/>
  <c r="CQ28" i="1" s="1"/>
  <c r="CR28" i="1" s="1"/>
  <c r="CS28" i="1" s="1"/>
  <c r="CT28" i="1" s="1"/>
  <c r="CU28" i="1" s="1"/>
  <c r="CV28" i="1" s="1"/>
  <c r="CW28" i="1" s="1"/>
  <c r="CX28" i="1" s="1"/>
  <c r="CY28" i="1" s="1"/>
  <c r="CZ28" i="1" s="1"/>
  <c r="X28" i="1" a="1"/>
  <c r="X28" i="1" s="1"/>
  <c r="AC28" i="1" s="1"/>
  <c r="Y28" i="1" s="1"/>
  <c r="BQ182" i="1"/>
  <c r="BR182" i="1" s="1"/>
  <c r="BS182" i="1" s="1"/>
  <c r="BT182" i="1" s="1"/>
  <c r="BU182" i="1" s="1"/>
  <c r="BV182" i="1" s="1"/>
  <c r="BW182" i="1" s="1"/>
  <c r="BX182" i="1" s="1"/>
  <c r="BY182" i="1" s="1"/>
  <c r="BZ182" i="1" s="1"/>
  <c r="CA182" i="1" s="1"/>
  <c r="CB182" i="1" s="1"/>
  <c r="CC182" i="1" s="1"/>
  <c r="CD182" i="1" s="1"/>
  <c r="CE182" i="1" s="1"/>
  <c r="CF182" i="1" s="1"/>
  <c r="CG182" i="1" s="1"/>
  <c r="CH182" i="1" s="1"/>
  <c r="CI182" i="1" s="1"/>
  <c r="CJ182" i="1" s="1"/>
  <c r="CK182" i="1" s="1"/>
  <c r="CL182" i="1" s="1"/>
  <c r="CM182" i="1" s="1"/>
  <c r="CN182" i="1" s="1"/>
  <c r="CO182" i="1" s="1"/>
  <c r="CP182" i="1" s="1"/>
  <c r="CQ182" i="1" s="1"/>
  <c r="CR182" i="1" s="1"/>
  <c r="CS182" i="1" s="1"/>
  <c r="CT182" i="1" s="1"/>
  <c r="CU182" i="1" s="1"/>
  <c r="CV182" i="1" s="1"/>
  <c r="CW182" i="1" s="1"/>
  <c r="CX182" i="1" s="1"/>
  <c r="CY182" i="1" s="1"/>
  <c r="CZ182" i="1" s="1"/>
  <c r="X182" i="1" a="1"/>
  <c r="X182" i="1" s="1"/>
  <c r="AC182" i="1" s="1"/>
  <c r="Y182" i="1" s="1"/>
  <c r="AA121" i="1"/>
  <c r="AB121" i="1" s="1"/>
  <c r="BP121" i="1"/>
  <c r="W121" i="1"/>
  <c r="AA245" i="1"/>
  <c r="AB245" i="1" s="1"/>
  <c r="W245" i="1"/>
  <c r="BP245" i="1"/>
  <c r="BQ445" i="1"/>
  <c r="BR445" i="1" s="1"/>
  <c r="BS445" i="1" s="1"/>
  <c r="BT445" i="1" s="1"/>
  <c r="BU445" i="1" s="1"/>
  <c r="BV445" i="1" s="1"/>
  <c r="BW445" i="1" s="1"/>
  <c r="BX445" i="1" s="1"/>
  <c r="BY445" i="1" s="1"/>
  <c r="BZ445" i="1" s="1"/>
  <c r="CA445" i="1" s="1"/>
  <c r="CB445" i="1" s="1"/>
  <c r="CC445" i="1" s="1"/>
  <c r="CD445" i="1" s="1"/>
  <c r="CE445" i="1" s="1"/>
  <c r="CF445" i="1" s="1"/>
  <c r="CG445" i="1" s="1"/>
  <c r="CH445" i="1" s="1"/>
  <c r="CI445" i="1" s="1"/>
  <c r="CJ445" i="1" s="1"/>
  <c r="CK445" i="1" s="1"/>
  <c r="CL445" i="1" s="1"/>
  <c r="CM445" i="1" s="1"/>
  <c r="CN445" i="1" s="1"/>
  <c r="CO445" i="1" s="1"/>
  <c r="CP445" i="1" s="1"/>
  <c r="CQ445" i="1" s="1"/>
  <c r="CR445" i="1" s="1"/>
  <c r="CS445" i="1" s="1"/>
  <c r="CT445" i="1" s="1"/>
  <c r="CU445" i="1" s="1"/>
  <c r="CV445" i="1" s="1"/>
  <c r="CW445" i="1" s="1"/>
  <c r="CX445" i="1" s="1"/>
  <c r="CY445" i="1" s="1"/>
  <c r="CZ445" i="1" s="1"/>
  <c r="X445" i="1" a="1"/>
  <c r="X445" i="1" s="1"/>
  <c r="AC445" i="1" s="1"/>
  <c r="Y445" i="1" s="1"/>
  <c r="BQ368" i="1"/>
  <c r="BR368" i="1" s="1"/>
  <c r="BS368" i="1" s="1"/>
  <c r="BT368" i="1" s="1"/>
  <c r="BU368" i="1" s="1"/>
  <c r="BV368" i="1" s="1"/>
  <c r="BW368" i="1" s="1"/>
  <c r="BX368" i="1" s="1"/>
  <c r="BY368" i="1" s="1"/>
  <c r="BZ368" i="1" s="1"/>
  <c r="CA368" i="1" s="1"/>
  <c r="CB368" i="1" s="1"/>
  <c r="CC368" i="1" s="1"/>
  <c r="CD368" i="1" s="1"/>
  <c r="CE368" i="1" s="1"/>
  <c r="CF368" i="1" s="1"/>
  <c r="CG368" i="1" s="1"/>
  <c r="CH368" i="1" s="1"/>
  <c r="CI368" i="1" s="1"/>
  <c r="CJ368" i="1" s="1"/>
  <c r="CK368" i="1" s="1"/>
  <c r="CL368" i="1" s="1"/>
  <c r="CM368" i="1" s="1"/>
  <c r="CN368" i="1" s="1"/>
  <c r="CO368" i="1" s="1"/>
  <c r="CP368" i="1" s="1"/>
  <c r="CQ368" i="1" s="1"/>
  <c r="CR368" i="1" s="1"/>
  <c r="CS368" i="1" s="1"/>
  <c r="CT368" i="1" s="1"/>
  <c r="CU368" i="1" s="1"/>
  <c r="CV368" i="1" s="1"/>
  <c r="CW368" i="1" s="1"/>
  <c r="CX368" i="1" s="1"/>
  <c r="CY368" i="1" s="1"/>
  <c r="CZ368" i="1" s="1"/>
  <c r="BQ418" i="1"/>
  <c r="BR418" i="1" s="1"/>
  <c r="BS418" i="1" s="1"/>
  <c r="BT418" i="1" s="1"/>
  <c r="BU418" i="1" s="1"/>
  <c r="BV418" i="1" s="1"/>
  <c r="BW418" i="1" s="1"/>
  <c r="BX418" i="1" s="1"/>
  <c r="BY418" i="1" s="1"/>
  <c r="BZ418" i="1" s="1"/>
  <c r="CA418" i="1" s="1"/>
  <c r="CB418" i="1" s="1"/>
  <c r="CC418" i="1" s="1"/>
  <c r="CD418" i="1" s="1"/>
  <c r="CE418" i="1" s="1"/>
  <c r="CF418" i="1" s="1"/>
  <c r="CG418" i="1" s="1"/>
  <c r="CH418" i="1" s="1"/>
  <c r="CI418" i="1" s="1"/>
  <c r="CJ418" i="1" s="1"/>
  <c r="CK418" i="1" s="1"/>
  <c r="CL418" i="1" s="1"/>
  <c r="CM418" i="1" s="1"/>
  <c r="CN418" i="1" s="1"/>
  <c r="CO418" i="1" s="1"/>
  <c r="CP418" i="1" s="1"/>
  <c r="CQ418" i="1" s="1"/>
  <c r="CR418" i="1" s="1"/>
  <c r="CS418" i="1" s="1"/>
  <c r="CT418" i="1" s="1"/>
  <c r="CU418" i="1" s="1"/>
  <c r="CV418" i="1" s="1"/>
  <c r="CW418" i="1" s="1"/>
  <c r="CX418" i="1" s="1"/>
  <c r="CY418" i="1" s="1"/>
  <c r="CZ418" i="1" s="1"/>
  <c r="BQ432" i="1"/>
  <c r="BR432" i="1" s="1"/>
  <c r="BS432" i="1" s="1"/>
  <c r="BT432" i="1" s="1"/>
  <c r="BU432" i="1" s="1"/>
  <c r="BV432" i="1" s="1"/>
  <c r="BW432" i="1" s="1"/>
  <c r="BX432" i="1" s="1"/>
  <c r="BY432" i="1" s="1"/>
  <c r="BZ432" i="1" s="1"/>
  <c r="CA432" i="1" s="1"/>
  <c r="CB432" i="1" s="1"/>
  <c r="CC432" i="1" s="1"/>
  <c r="CD432" i="1" s="1"/>
  <c r="CE432" i="1" s="1"/>
  <c r="CF432" i="1" s="1"/>
  <c r="CG432" i="1" s="1"/>
  <c r="CH432" i="1" s="1"/>
  <c r="CI432" i="1" s="1"/>
  <c r="CJ432" i="1" s="1"/>
  <c r="CK432" i="1" s="1"/>
  <c r="CL432" i="1" s="1"/>
  <c r="CM432" i="1" s="1"/>
  <c r="CN432" i="1" s="1"/>
  <c r="CO432" i="1" s="1"/>
  <c r="CP432" i="1" s="1"/>
  <c r="CQ432" i="1" s="1"/>
  <c r="CR432" i="1" s="1"/>
  <c r="CS432" i="1" s="1"/>
  <c r="CT432" i="1" s="1"/>
  <c r="CU432" i="1" s="1"/>
  <c r="CV432" i="1" s="1"/>
  <c r="CW432" i="1" s="1"/>
  <c r="CX432" i="1" s="1"/>
  <c r="CY432" i="1" s="1"/>
  <c r="CZ432" i="1" s="1"/>
  <c r="BQ479" i="1"/>
  <c r="BR479" i="1" s="1"/>
  <c r="BS479" i="1" s="1"/>
  <c r="BT479" i="1" s="1"/>
  <c r="BU479" i="1" s="1"/>
  <c r="BV479" i="1" s="1"/>
  <c r="BW479" i="1" s="1"/>
  <c r="BX479" i="1" s="1"/>
  <c r="BY479" i="1" s="1"/>
  <c r="BZ479" i="1" s="1"/>
  <c r="CA479" i="1" s="1"/>
  <c r="CB479" i="1" s="1"/>
  <c r="CC479" i="1" s="1"/>
  <c r="CD479" i="1" s="1"/>
  <c r="CE479" i="1" s="1"/>
  <c r="CF479" i="1" s="1"/>
  <c r="CG479" i="1" s="1"/>
  <c r="CH479" i="1" s="1"/>
  <c r="CI479" i="1" s="1"/>
  <c r="CJ479" i="1" s="1"/>
  <c r="CK479" i="1" s="1"/>
  <c r="CL479" i="1" s="1"/>
  <c r="CM479" i="1" s="1"/>
  <c r="CN479" i="1" s="1"/>
  <c r="CO479" i="1" s="1"/>
  <c r="CP479" i="1" s="1"/>
  <c r="CQ479" i="1" s="1"/>
  <c r="CR479" i="1" s="1"/>
  <c r="CS479" i="1" s="1"/>
  <c r="CT479" i="1" s="1"/>
  <c r="CU479" i="1" s="1"/>
  <c r="CV479" i="1" s="1"/>
  <c r="CW479" i="1" s="1"/>
  <c r="CX479" i="1" s="1"/>
  <c r="CY479" i="1" s="1"/>
  <c r="CZ479" i="1" s="1"/>
  <c r="X479" i="1" a="1"/>
  <c r="X479" i="1" s="1"/>
  <c r="AC479" i="1" s="1"/>
  <c r="Y479" i="1" s="1"/>
  <c r="BQ393" i="1"/>
  <c r="BR393" i="1" s="1"/>
  <c r="BS393" i="1" s="1"/>
  <c r="BT393" i="1" s="1"/>
  <c r="BU393" i="1" s="1"/>
  <c r="BV393" i="1" s="1"/>
  <c r="BW393" i="1" s="1"/>
  <c r="BX393" i="1" s="1"/>
  <c r="BY393" i="1" s="1"/>
  <c r="BZ393" i="1" s="1"/>
  <c r="CA393" i="1" s="1"/>
  <c r="CB393" i="1" s="1"/>
  <c r="CC393" i="1" s="1"/>
  <c r="CD393" i="1" s="1"/>
  <c r="CE393" i="1" s="1"/>
  <c r="CF393" i="1" s="1"/>
  <c r="CG393" i="1" s="1"/>
  <c r="CH393" i="1" s="1"/>
  <c r="CI393" i="1" s="1"/>
  <c r="CJ393" i="1" s="1"/>
  <c r="CK393" i="1" s="1"/>
  <c r="CL393" i="1" s="1"/>
  <c r="CM393" i="1" s="1"/>
  <c r="CN393" i="1" s="1"/>
  <c r="CO393" i="1" s="1"/>
  <c r="CP393" i="1" s="1"/>
  <c r="CQ393" i="1" s="1"/>
  <c r="CR393" i="1" s="1"/>
  <c r="CS393" i="1" s="1"/>
  <c r="CT393" i="1" s="1"/>
  <c r="CU393" i="1" s="1"/>
  <c r="CV393" i="1" s="1"/>
  <c r="CW393" i="1" s="1"/>
  <c r="CX393" i="1" s="1"/>
  <c r="CY393" i="1" s="1"/>
  <c r="CZ393" i="1" s="1"/>
  <c r="AA3" i="1"/>
  <c r="AB3" i="1" s="1"/>
  <c r="BP3" i="1"/>
  <c r="W3" i="1"/>
  <c r="BP32" i="1"/>
  <c r="W32" i="1"/>
  <c r="AA32" i="1"/>
  <c r="AB32" i="1" s="1"/>
  <c r="AA43" i="1"/>
  <c r="AB43" i="1" s="1"/>
  <c r="W43" i="1"/>
  <c r="BP43" i="1"/>
  <c r="BQ234" i="1"/>
  <c r="BR234" i="1" s="1"/>
  <c r="BS234" i="1" s="1"/>
  <c r="BT234" i="1" s="1"/>
  <c r="BU234" i="1" s="1"/>
  <c r="BV234" i="1" s="1"/>
  <c r="BW234" i="1" s="1"/>
  <c r="BX234" i="1" s="1"/>
  <c r="BY234" i="1" s="1"/>
  <c r="BZ234" i="1" s="1"/>
  <c r="CA234" i="1" s="1"/>
  <c r="CB234" i="1" s="1"/>
  <c r="CC234" i="1" s="1"/>
  <c r="CD234" i="1" s="1"/>
  <c r="CE234" i="1" s="1"/>
  <c r="CF234" i="1" s="1"/>
  <c r="CG234" i="1" s="1"/>
  <c r="CH234" i="1" s="1"/>
  <c r="CI234" i="1" s="1"/>
  <c r="CJ234" i="1" s="1"/>
  <c r="CK234" i="1" s="1"/>
  <c r="CL234" i="1" s="1"/>
  <c r="CM234" i="1" s="1"/>
  <c r="CN234" i="1" s="1"/>
  <c r="CO234" i="1" s="1"/>
  <c r="CP234" i="1" s="1"/>
  <c r="CQ234" i="1" s="1"/>
  <c r="CR234" i="1" s="1"/>
  <c r="CS234" i="1" s="1"/>
  <c r="CT234" i="1" s="1"/>
  <c r="CU234" i="1" s="1"/>
  <c r="CV234" i="1" s="1"/>
  <c r="CW234" i="1" s="1"/>
  <c r="CX234" i="1" s="1"/>
  <c r="CY234" i="1" s="1"/>
  <c r="CZ234" i="1" s="1"/>
  <c r="AA262" i="1"/>
  <c r="AB262" i="1" s="1"/>
  <c r="W262" i="1"/>
  <c r="BP262" i="1"/>
  <c r="BQ130" i="1"/>
  <c r="BR130" i="1" s="1"/>
  <c r="BS130" i="1" s="1"/>
  <c r="BT130" i="1" s="1"/>
  <c r="BU130" i="1" s="1"/>
  <c r="BV130" i="1" s="1"/>
  <c r="BW130" i="1" s="1"/>
  <c r="BX130" i="1" s="1"/>
  <c r="BY130" i="1" s="1"/>
  <c r="BZ130" i="1" s="1"/>
  <c r="CA130" i="1" s="1"/>
  <c r="CB130" i="1" s="1"/>
  <c r="CC130" i="1" s="1"/>
  <c r="CD130" i="1" s="1"/>
  <c r="CE130" i="1" s="1"/>
  <c r="CF130" i="1" s="1"/>
  <c r="CG130" i="1" s="1"/>
  <c r="CH130" i="1" s="1"/>
  <c r="CI130" i="1" s="1"/>
  <c r="CJ130" i="1" s="1"/>
  <c r="CK130" i="1" s="1"/>
  <c r="CL130" i="1" s="1"/>
  <c r="CM130" i="1" s="1"/>
  <c r="CN130" i="1" s="1"/>
  <c r="CO130" i="1" s="1"/>
  <c r="CP130" i="1" s="1"/>
  <c r="CQ130" i="1" s="1"/>
  <c r="CR130" i="1" s="1"/>
  <c r="CS130" i="1" s="1"/>
  <c r="CT130" i="1" s="1"/>
  <c r="CU130" i="1" s="1"/>
  <c r="CV130" i="1" s="1"/>
  <c r="CW130" i="1" s="1"/>
  <c r="CX130" i="1" s="1"/>
  <c r="CY130" i="1" s="1"/>
  <c r="CZ130" i="1" s="1"/>
  <c r="BP134" i="1"/>
  <c r="AA134" i="1"/>
  <c r="AB134" i="1" s="1"/>
  <c r="W134" i="1"/>
  <c r="BQ149" i="1"/>
  <c r="BR149" i="1" s="1"/>
  <c r="BS149" i="1" s="1"/>
  <c r="BT149" i="1" s="1"/>
  <c r="BU149" i="1" s="1"/>
  <c r="BV149" i="1" s="1"/>
  <c r="BW149" i="1" s="1"/>
  <c r="BX149" i="1" s="1"/>
  <c r="BY149" i="1" s="1"/>
  <c r="BZ149" i="1" s="1"/>
  <c r="CA149" i="1" s="1"/>
  <c r="CB149" i="1" s="1"/>
  <c r="CC149" i="1" s="1"/>
  <c r="CD149" i="1" s="1"/>
  <c r="CE149" i="1" s="1"/>
  <c r="CF149" i="1" s="1"/>
  <c r="CG149" i="1" s="1"/>
  <c r="CH149" i="1" s="1"/>
  <c r="CI149" i="1" s="1"/>
  <c r="CJ149" i="1" s="1"/>
  <c r="CK149" i="1" s="1"/>
  <c r="CL149" i="1" s="1"/>
  <c r="CM149" i="1" s="1"/>
  <c r="CN149" i="1" s="1"/>
  <c r="CO149" i="1" s="1"/>
  <c r="CP149" i="1" s="1"/>
  <c r="CQ149" i="1" s="1"/>
  <c r="CR149" i="1" s="1"/>
  <c r="CS149" i="1" s="1"/>
  <c r="CT149" i="1" s="1"/>
  <c r="CU149" i="1" s="1"/>
  <c r="CV149" i="1" s="1"/>
  <c r="CW149" i="1" s="1"/>
  <c r="CX149" i="1" s="1"/>
  <c r="CY149" i="1" s="1"/>
  <c r="CZ149" i="1" s="1"/>
  <c r="BP357" i="1"/>
  <c r="AA357" i="1"/>
  <c r="AB357" i="1" s="1"/>
  <c r="W357" i="1"/>
  <c r="BQ68" i="1"/>
  <c r="BR68" i="1" s="1"/>
  <c r="BS68" i="1" s="1"/>
  <c r="BT68" i="1" s="1"/>
  <c r="BU68" i="1" s="1"/>
  <c r="BV68" i="1" s="1"/>
  <c r="BW68" i="1" s="1"/>
  <c r="BX68" i="1" s="1"/>
  <c r="BY68" i="1" s="1"/>
  <c r="BZ68" i="1" s="1"/>
  <c r="CA68" i="1" s="1"/>
  <c r="CB68" i="1" s="1"/>
  <c r="CC68" i="1" s="1"/>
  <c r="CD68" i="1" s="1"/>
  <c r="CE68" i="1" s="1"/>
  <c r="CF68" i="1" s="1"/>
  <c r="CG68" i="1" s="1"/>
  <c r="CH68" i="1" s="1"/>
  <c r="CI68" i="1" s="1"/>
  <c r="CJ68" i="1" s="1"/>
  <c r="CK68" i="1" s="1"/>
  <c r="CL68" i="1" s="1"/>
  <c r="CM68" i="1" s="1"/>
  <c r="CN68" i="1" s="1"/>
  <c r="CO68" i="1" s="1"/>
  <c r="CP68" i="1" s="1"/>
  <c r="CQ68" i="1" s="1"/>
  <c r="CR68" i="1" s="1"/>
  <c r="CS68" i="1" s="1"/>
  <c r="CT68" i="1" s="1"/>
  <c r="CU68" i="1" s="1"/>
  <c r="CV68" i="1" s="1"/>
  <c r="CW68" i="1" s="1"/>
  <c r="CX68" i="1" s="1"/>
  <c r="CY68" i="1" s="1"/>
  <c r="CZ68" i="1" s="1"/>
  <c r="BQ333" i="1"/>
  <c r="BR333" i="1" s="1"/>
  <c r="BS333" i="1" s="1"/>
  <c r="BT333" i="1" s="1"/>
  <c r="BU333" i="1" s="1"/>
  <c r="BV333" i="1" s="1"/>
  <c r="BW333" i="1" s="1"/>
  <c r="BX333" i="1" s="1"/>
  <c r="BY333" i="1" s="1"/>
  <c r="BZ333" i="1" s="1"/>
  <c r="CA333" i="1" s="1"/>
  <c r="CB333" i="1" s="1"/>
  <c r="CC333" i="1" s="1"/>
  <c r="CD333" i="1" s="1"/>
  <c r="CE333" i="1" s="1"/>
  <c r="CF333" i="1" s="1"/>
  <c r="CG333" i="1" s="1"/>
  <c r="CH333" i="1" s="1"/>
  <c r="CI333" i="1" s="1"/>
  <c r="CJ333" i="1" s="1"/>
  <c r="CK333" i="1" s="1"/>
  <c r="CL333" i="1" s="1"/>
  <c r="CM333" i="1" s="1"/>
  <c r="CN333" i="1" s="1"/>
  <c r="CO333" i="1" s="1"/>
  <c r="CP333" i="1" s="1"/>
  <c r="CQ333" i="1" s="1"/>
  <c r="CR333" i="1" s="1"/>
  <c r="CS333" i="1" s="1"/>
  <c r="CT333" i="1" s="1"/>
  <c r="CU333" i="1" s="1"/>
  <c r="CV333" i="1" s="1"/>
  <c r="CW333" i="1" s="1"/>
  <c r="CX333" i="1" s="1"/>
  <c r="CY333" i="1" s="1"/>
  <c r="CZ333" i="1" s="1"/>
  <c r="AA250" i="1"/>
  <c r="AB250" i="1" s="1"/>
  <c r="W250" i="1"/>
  <c r="BP250" i="1"/>
  <c r="BQ486" i="1"/>
  <c r="BR486" i="1" s="1"/>
  <c r="BS486" i="1" s="1"/>
  <c r="BT486" i="1" s="1"/>
  <c r="BU486" i="1" s="1"/>
  <c r="BV486" i="1" s="1"/>
  <c r="BW486" i="1" s="1"/>
  <c r="BX486" i="1" s="1"/>
  <c r="BY486" i="1" s="1"/>
  <c r="BZ486" i="1" s="1"/>
  <c r="CA486" i="1" s="1"/>
  <c r="CB486" i="1" s="1"/>
  <c r="CC486" i="1" s="1"/>
  <c r="CD486" i="1" s="1"/>
  <c r="CE486" i="1" s="1"/>
  <c r="CF486" i="1" s="1"/>
  <c r="CG486" i="1" s="1"/>
  <c r="CH486" i="1" s="1"/>
  <c r="CI486" i="1" s="1"/>
  <c r="CJ486" i="1" s="1"/>
  <c r="CK486" i="1" s="1"/>
  <c r="CL486" i="1" s="1"/>
  <c r="CM486" i="1" s="1"/>
  <c r="CN486" i="1" s="1"/>
  <c r="CO486" i="1" s="1"/>
  <c r="CP486" i="1" s="1"/>
  <c r="CQ486" i="1" s="1"/>
  <c r="CR486" i="1" s="1"/>
  <c r="CS486" i="1" s="1"/>
  <c r="CT486" i="1" s="1"/>
  <c r="CU486" i="1" s="1"/>
  <c r="CV486" i="1" s="1"/>
  <c r="CW486" i="1" s="1"/>
  <c r="CX486" i="1" s="1"/>
  <c r="CY486" i="1" s="1"/>
  <c r="CZ486" i="1" s="1"/>
  <c r="BQ255" i="1"/>
  <c r="BR255" i="1" s="1"/>
  <c r="BS255" i="1" s="1"/>
  <c r="BT255" i="1" s="1"/>
  <c r="BU255" i="1" s="1"/>
  <c r="BV255" i="1" s="1"/>
  <c r="BW255" i="1" s="1"/>
  <c r="BX255" i="1" s="1"/>
  <c r="BY255" i="1" s="1"/>
  <c r="BZ255" i="1" s="1"/>
  <c r="CA255" i="1" s="1"/>
  <c r="CB255" i="1" s="1"/>
  <c r="CC255" i="1" s="1"/>
  <c r="CD255" i="1" s="1"/>
  <c r="CE255" i="1" s="1"/>
  <c r="CF255" i="1" s="1"/>
  <c r="CG255" i="1" s="1"/>
  <c r="CH255" i="1" s="1"/>
  <c r="CI255" i="1" s="1"/>
  <c r="CJ255" i="1" s="1"/>
  <c r="CK255" i="1" s="1"/>
  <c r="CL255" i="1" s="1"/>
  <c r="CM255" i="1" s="1"/>
  <c r="CN255" i="1" s="1"/>
  <c r="CO255" i="1" s="1"/>
  <c r="CP255" i="1" s="1"/>
  <c r="CQ255" i="1" s="1"/>
  <c r="CR255" i="1" s="1"/>
  <c r="CS255" i="1" s="1"/>
  <c r="CT255" i="1" s="1"/>
  <c r="CU255" i="1" s="1"/>
  <c r="CV255" i="1" s="1"/>
  <c r="CW255" i="1" s="1"/>
  <c r="CX255" i="1" s="1"/>
  <c r="CY255" i="1" s="1"/>
  <c r="CZ255" i="1" s="1"/>
  <c r="BQ230" i="1"/>
  <c r="BR230" i="1" s="1"/>
  <c r="BS230" i="1" s="1"/>
  <c r="BT230" i="1" s="1"/>
  <c r="BU230" i="1" s="1"/>
  <c r="BV230" i="1" s="1"/>
  <c r="BW230" i="1" s="1"/>
  <c r="BX230" i="1" s="1"/>
  <c r="BY230" i="1" s="1"/>
  <c r="BZ230" i="1" s="1"/>
  <c r="CA230" i="1" s="1"/>
  <c r="CB230" i="1" s="1"/>
  <c r="CC230" i="1" s="1"/>
  <c r="CD230" i="1" s="1"/>
  <c r="CE230" i="1" s="1"/>
  <c r="CF230" i="1" s="1"/>
  <c r="CG230" i="1" s="1"/>
  <c r="CH230" i="1" s="1"/>
  <c r="CI230" i="1" s="1"/>
  <c r="CJ230" i="1" s="1"/>
  <c r="CK230" i="1" s="1"/>
  <c r="CL230" i="1" s="1"/>
  <c r="CM230" i="1" s="1"/>
  <c r="CN230" i="1" s="1"/>
  <c r="CO230" i="1" s="1"/>
  <c r="CP230" i="1" s="1"/>
  <c r="CQ230" i="1" s="1"/>
  <c r="CR230" i="1" s="1"/>
  <c r="CS230" i="1" s="1"/>
  <c r="CT230" i="1" s="1"/>
  <c r="CU230" i="1" s="1"/>
  <c r="CV230" i="1" s="1"/>
  <c r="CW230" i="1" s="1"/>
  <c r="CX230" i="1" s="1"/>
  <c r="CY230" i="1" s="1"/>
  <c r="CZ230" i="1" s="1"/>
  <c r="BQ443" i="1"/>
  <c r="BR443" i="1" s="1"/>
  <c r="BS443" i="1" s="1"/>
  <c r="BT443" i="1" s="1"/>
  <c r="BU443" i="1" s="1"/>
  <c r="BV443" i="1" s="1"/>
  <c r="BW443" i="1" s="1"/>
  <c r="BX443" i="1" s="1"/>
  <c r="BY443" i="1" s="1"/>
  <c r="BZ443" i="1" s="1"/>
  <c r="CA443" i="1" s="1"/>
  <c r="CB443" i="1" s="1"/>
  <c r="CC443" i="1" s="1"/>
  <c r="CD443" i="1" s="1"/>
  <c r="CE443" i="1" s="1"/>
  <c r="CF443" i="1" s="1"/>
  <c r="CG443" i="1" s="1"/>
  <c r="CH443" i="1" s="1"/>
  <c r="CI443" i="1" s="1"/>
  <c r="CJ443" i="1" s="1"/>
  <c r="CK443" i="1" s="1"/>
  <c r="CL443" i="1" s="1"/>
  <c r="CM443" i="1" s="1"/>
  <c r="CN443" i="1" s="1"/>
  <c r="CO443" i="1" s="1"/>
  <c r="CP443" i="1" s="1"/>
  <c r="CQ443" i="1" s="1"/>
  <c r="CR443" i="1" s="1"/>
  <c r="CS443" i="1" s="1"/>
  <c r="CT443" i="1" s="1"/>
  <c r="CU443" i="1" s="1"/>
  <c r="CV443" i="1" s="1"/>
  <c r="CW443" i="1" s="1"/>
  <c r="CX443" i="1" s="1"/>
  <c r="CY443" i="1" s="1"/>
  <c r="CZ443" i="1" s="1"/>
  <c r="X443" i="1" a="1"/>
  <c r="X443" i="1" s="1"/>
  <c r="AC443" i="1" s="1"/>
  <c r="Y443" i="1" s="1"/>
  <c r="BQ167" i="1"/>
  <c r="BR167" i="1" s="1"/>
  <c r="BS167" i="1" s="1"/>
  <c r="BT167" i="1" s="1"/>
  <c r="BU167" i="1" s="1"/>
  <c r="BV167" i="1" s="1"/>
  <c r="BW167" i="1" s="1"/>
  <c r="BX167" i="1" s="1"/>
  <c r="BY167" i="1" s="1"/>
  <c r="BZ167" i="1" s="1"/>
  <c r="CA167" i="1" s="1"/>
  <c r="CB167" i="1" s="1"/>
  <c r="CC167" i="1" s="1"/>
  <c r="CD167" i="1" s="1"/>
  <c r="CE167" i="1" s="1"/>
  <c r="CF167" i="1" s="1"/>
  <c r="CG167" i="1" s="1"/>
  <c r="CH167" i="1" s="1"/>
  <c r="CI167" i="1" s="1"/>
  <c r="CJ167" i="1" s="1"/>
  <c r="CK167" i="1" s="1"/>
  <c r="CL167" i="1" s="1"/>
  <c r="CM167" i="1" s="1"/>
  <c r="CN167" i="1" s="1"/>
  <c r="CO167" i="1" s="1"/>
  <c r="CP167" i="1" s="1"/>
  <c r="CQ167" i="1" s="1"/>
  <c r="CR167" i="1" s="1"/>
  <c r="CS167" i="1" s="1"/>
  <c r="CT167" i="1" s="1"/>
  <c r="CU167" i="1" s="1"/>
  <c r="CV167" i="1" s="1"/>
  <c r="CW167" i="1" s="1"/>
  <c r="CX167" i="1" s="1"/>
  <c r="CY167" i="1" s="1"/>
  <c r="CZ167" i="1" s="1"/>
  <c r="BP331" i="1"/>
  <c r="AA331" i="1"/>
  <c r="AB331" i="1" s="1"/>
  <c r="W331" i="1"/>
  <c r="BQ215" i="1"/>
  <c r="BR215" i="1" s="1"/>
  <c r="BS215" i="1" s="1"/>
  <c r="BT215" i="1" s="1"/>
  <c r="BU215" i="1" s="1"/>
  <c r="BV215" i="1" s="1"/>
  <c r="BW215" i="1" s="1"/>
  <c r="BX215" i="1" s="1"/>
  <c r="BY215" i="1" s="1"/>
  <c r="BZ215" i="1" s="1"/>
  <c r="CA215" i="1" s="1"/>
  <c r="CB215" i="1" s="1"/>
  <c r="CC215" i="1" s="1"/>
  <c r="CD215" i="1" s="1"/>
  <c r="CE215" i="1" s="1"/>
  <c r="CF215" i="1" s="1"/>
  <c r="CG215" i="1" s="1"/>
  <c r="CH215" i="1" s="1"/>
  <c r="CI215" i="1" s="1"/>
  <c r="CJ215" i="1" s="1"/>
  <c r="CK215" i="1" s="1"/>
  <c r="CL215" i="1" s="1"/>
  <c r="CM215" i="1" s="1"/>
  <c r="CN215" i="1" s="1"/>
  <c r="CO215" i="1" s="1"/>
  <c r="CP215" i="1" s="1"/>
  <c r="CQ215" i="1" s="1"/>
  <c r="CR215" i="1" s="1"/>
  <c r="CS215" i="1" s="1"/>
  <c r="CT215" i="1" s="1"/>
  <c r="CU215" i="1" s="1"/>
  <c r="CV215" i="1" s="1"/>
  <c r="CW215" i="1" s="1"/>
  <c r="CX215" i="1" s="1"/>
  <c r="CY215" i="1" s="1"/>
  <c r="CZ215" i="1" s="1"/>
  <c r="BQ185" i="1"/>
  <c r="BR185" i="1" s="1"/>
  <c r="BS185" i="1" s="1"/>
  <c r="BT185" i="1" s="1"/>
  <c r="BU185" i="1" s="1"/>
  <c r="BV185" i="1" s="1"/>
  <c r="BW185" i="1" s="1"/>
  <c r="BX185" i="1" s="1"/>
  <c r="BY185" i="1" s="1"/>
  <c r="BZ185" i="1" s="1"/>
  <c r="CA185" i="1" s="1"/>
  <c r="CB185" i="1" s="1"/>
  <c r="CC185" i="1" s="1"/>
  <c r="CD185" i="1" s="1"/>
  <c r="CE185" i="1" s="1"/>
  <c r="CF185" i="1" s="1"/>
  <c r="CG185" i="1" s="1"/>
  <c r="CH185" i="1" s="1"/>
  <c r="CI185" i="1" s="1"/>
  <c r="CJ185" i="1" s="1"/>
  <c r="CK185" i="1" s="1"/>
  <c r="CL185" i="1" s="1"/>
  <c r="CM185" i="1" s="1"/>
  <c r="CN185" i="1" s="1"/>
  <c r="CO185" i="1" s="1"/>
  <c r="CP185" i="1" s="1"/>
  <c r="CQ185" i="1" s="1"/>
  <c r="CR185" i="1" s="1"/>
  <c r="CS185" i="1" s="1"/>
  <c r="CT185" i="1" s="1"/>
  <c r="CU185" i="1" s="1"/>
  <c r="CV185" i="1" s="1"/>
  <c r="CW185" i="1" s="1"/>
  <c r="CX185" i="1" s="1"/>
  <c r="CY185" i="1" s="1"/>
  <c r="CZ185" i="1" s="1"/>
  <c r="AA127" i="1"/>
  <c r="AB127" i="1" s="1"/>
  <c r="W127" i="1"/>
  <c r="BP127" i="1"/>
  <c r="BQ454" i="1"/>
  <c r="BR454" i="1" s="1"/>
  <c r="BS454" i="1" s="1"/>
  <c r="BT454" i="1" s="1"/>
  <c r="BU454" i="1" s="1"/>
  <c r="BV454" i="1" s="1"/>
  <c r="BW454" i="1" s="1"/>
  <c r="BX454" i="1" s="1"/>
  <c r="BY454" i="1" s="1"/>
  <c r="BZ454" i="1" s="1"/>
  <c r="CA454" i="1" s="1"/>
  <c r="CB454" i="1" s="1"/>
  <c r="CC454" i="1" s="1"/>
  <c r="CD454" i="1" s="1"/>
  <c r="CE454" i="1" s="1"/>
  <c r="CF454" i="1" s="1"/>
  <c r="CG454" i="1" s="1"/>
  <c r="CH454" i="1" s="1"/>
  <c r="CI454" i="1" s="1"/>
  <c r="CJ454" i="1" s="1"/>
  <c r="CK454" i="1" s="1"/>
  <c r="CL454" i="1" s="1"/>
  <c r="CM454" i="1" s="1"/>
  <c r="CN454" i="1" s="1"/>
  <c r="CO454" i="1" s="1"/>
  <c r="CP454" i="1" s="1"/>
  <c r="CQ454" i="1" s="1"/>
  <c r="CR454" i="1" s="1"/>
  <c r="CS454" i="1" s="1"/>
  <c r="CT454" i="1" s="1"/>
  <c r="CU454" i="1" s="1"/>
  <c r="CV454" i="1" s="1"/>
  <c r="CW454" i="1" s="1"/>
  <c r="CX454" i="1" s="1"/>
  <c r="CY454" i="1" s="1"/>
  <c r="CZ454" i="1" s="1"/>
  <c r="BQ204" i="1"/>
  <c r="BR204" i="1" s="1"/>
  <c r="BS204" i="1" s="1"/>
  <c r="BT204" i="1" s="1"/>
  <c r="BU204" i="1" s="1"/>
  <c r="BV204" i="1" s="1"/>
  <c r="BW204" i="1" s="1"/>
  <c r="BX204" i="1" s="1"/>
  <c r="BY204" i="1" s="1"/>
  <c r="BZ204" i="1" s="1"/>
  <c r="CA204" i="1" s="1"/>
  <c r="CB204" i="1" s="1"/>
  <c r="CC204" i="1" s="1"/>
  <c r="CD204" i="1" s="1"/>
  <c r="CE204" i="1" s="1"/>
  <c r="CF204" i="1" s="1"/>
  <c r="CG204" i="1" s="1"/>
  <c r="CH204" i="1" s="1"/>
  <c r="CI204" i="1" s="1"/>
  <c r="CJ204" i="1" s="1"/>
  <c r="CK204" i="1" s="1"/>
  <c r="CL204" i="1" s="1"/>
  <c r="CM204" i="1" s="1"/>
  <c r="CN204" i="1" s="1"/>
  <c r="CO204" i="1" s="1"/>
  <c r="CP204" i="1" s="1"/>
  <c r="CQ204" i="1" s="1"/>
  <c r="CR204" i="1" s="1"/>
  <c r="CS204" i="1" s="1"/>
  <c r="CT204" i="1" s="1"/>
  <c r="CU204" i="1" s="1"/>
  <c r="CV204" i="1" s="1"/>
  <c r="CW204" i="1" s="1"/>
  <c r="CX204" i="1" s="1"/>
  <c r="CY204" i="1" s="1"/>
  <c r="CZ204" i="1" s="1"/>
  <c r="X204" i="1" a="1"/>
  <c r="X204" i="1" s="1"/>
  <c r="AC204" i="1" s="1"/>
  <c r="Y204" i="1" s="1"/>
  <c r="BQ70" i="1"/>
  <c r="BR70" i="1" s="1"/>
  <c r="BS70" i="1" s="1"/>
  <c r="BT70" i="1" s="1"/>
  <c r="BU70" i="1" s="1"/>
  <c r="BV70" i="1" s="1"/>
  <c r="BW70" i="1" s="1"/>
  <c r="BX70" i="1" s="1"/>
  <c r="BY70" i="1" s="1"/>
  <c r="BZ70" i="1" s="1"/>
  <c r="CA70" i="1" s="1"/>
  <c r="CB70" i="1" s="1"/>
  <c r="CC70" i="1" s="1"/>
  <c r="CD70" i="1" s="1"/>
  <c r="CE70" i="1" s="1"/>
  <c r="CF70" i="1" s="1"/>
  <c r="CG70" i="1" s="1"/>
  <c r="CH70" i="1" s="1"/>
  <c r="CI70" i="1" s="1"/>
  <c r="CJ70" i="1" s="1"/>
  <c r="CK70" i="1" s="1"/>
  <c r="CL70" i="1" s="1"/>
  <c r="CM70" i="1" s="1"/>
  <c r="CN70" i="1" s="1"/>
  <c r="CO70" i="1" s="1"/>
  <c r="CP70" i="1" s="1"/>
  <c r="CQ70" i="1" s="1"/>
  <c r="CR70" i="1" s="1"/>
  <c r="CS70" i="1" s="1"/>
  <c r="CT70" i="1" s="1"/>
  <c r="CU70" i="1" s="1"/>
  <c r="CV70" i="1" s="1"/>
  <c r="CW70" i="1" s="1"/>
  <c r="CX70" i="1" s="1"/>
  <c r="CY70" i="1" s="1"/>
  <c r="CZ70" i="1" s="1"/>
  <c r="X70" i="1" a="1"/>
  <c r="X70" i="1" s="1"/>
  <c r="AC70" i="1" s="1"/>
  <c r="Y70" i="1" s="1"/>
  <c r="AA266" i="1"/>
  <c r="AB266" i="1" s="1"/>
  <c r="W266" i="1"/>
  <c r="BP266" i="1"/>
  <c r="AA260" i="1"/>
  <c r="AB260" i="1" s="1"/>
  <c r="W260" i="1"/>
  <c r="BP260" i="1"/>
  <c r="AA143" i="1"/>
  <c r="AB143" i="1" s="1"/>
  <c r="W143" i="1"/>
  <c r="BP143" i="1"/>
  <c r="BQ247" i="1"/>
  <c r="BR247" i="1" s="1"/>
  <c r="BS247" i="1" s="1"/>
  <c r="BT247" i="1" s="1"/>
  <c r="BU247" i="1" s="1"/>
  <c r="BV247" i="1" s="1"/>
  <c r="BW247" i="1" s="1"/>
  <c r="BX247" i="1" s="1"/>
  <c r="BY247" i="1" s="1"/>
  <c r="BZ247" i="1" s="1"/>
  <c r="CA247" i="1" s="1"/>
  <c r="CB247" i="1" s="1"/>
  <c r="CC247" i="1" s="1"/>
  <c r="CD247" i="1" s="1"/>
  <c r="CE247" i="1" s="1"/>
  <c r="CF247" i="1" s="1"/>
  <c r="CG247" i="1" s="1"/>
  <c r="CH247" i="1" s="1"/>
  <c r="CI247" i="1" s="1"/>
  <c r="CJ247" i="1" s="1"/>
  <c r="CK247" i="1" s="1"/>
  <c r="CL247" i="1" s="1"/>
  <c r="CM247" i="1" s="1"/>
  <c r="CN247" i="1" s="1"/>
  <c r="CO247" i="1" s="1"/>
  <c r="CP247" i="1" s="1"/>
  <c r="CQ247" i="1" s="1"/>
  <c r="CR247" i="1" s="1"/>
  <c r="CS247" i="1" s="1"/>
  <c r="CT247" i="1" s="1"/>
  <c r="CU247" i="1" s="1"/>
  <c r="CV247" i="1" s="1"/>
  <c r="CW247" i="1" s="1"/>
  <c r="CX247" i="1" s="1"/>
  <c r="CY247" i="1" s="1"/>
  <c r="CZ247" i="1" s="1"/>
  <c r="X247" i="1" a="1"/>
  <c r="X247" i="1" s="1"/>
  <c r="AC247" i="1" s="1"/>
  <c r="Y247" i="1" s="1"/>
  <c r="BQ40" i="1"/>
  <c r="BR40" i="1" s="1"/>
  <c r="BS40" i="1" s="1"/>
  <c r="BT40" i="1" s="1"/>
  <c r="BU40" i="1" s="1"/>
  <c r="BV40" i="1" s="1"/>
  <c r="BW40" i="1" s="1"/>
  <c r="BX40" i="1" s="1"/>
  <c r="BY40" i="1" s="1"/>
  <c r="BZ40" i="1" s="1"/>
  <c r="CA40" i="1" s="1"/>
  <c r="CB40" i="1" s="1"/>
  <c r="CC40" i="1" s="1"/>
  <c r="CD40" i="1" s="1"/>
  <c r="CE40" i="1" s="1"/>
  <c r="CF40" i="1" s="1"/>
  <c r="CG40" i="1" s="1"/>
  <c r="CH40" i="1" s="1"/>
  <c r="CI40" i="1" s="1"/>
  <c r="CJ40" i="1" s="1"/>
  <c r="CK40" i="1" s="1"/>
  <c r="CL40" i="1" s="1"/>
  <c r="CM40" i="1" s="1"/>
  <c r="CN40" i="1" s="1"/>
  <c r="CO40" i="1" s="1"/>
  <c r="CP40" i="1" s="1"/>
  <c r="CQ40" i="1" s="1"/>
  <c r="CR40" i="1" s="1"/>
  <c r="CS40" i="1" s="1"/>
  <c r="CT40" i="1" s="1"/>
  <c r="CU40" i="1" s="1"/>
  <c r="CV40" i="1" s="1"/>
  <c r="CW40" i="1" s="1"/>
  <c r="CX40" i="1" s="1"/>
  <c r="CY40" i="1" s="1"/>
  <c r="CZ40" i="1" s="1"/>
  <c r="X40" i="1" a="1"/>
  <c r="X40" i="1" s="1"/>
  <c r="AC40" i="1" s="1"/>
  <c r="Y40" i="1" s="1"/>
  <c r="BQ298" i="1"/>
  <c r="BR298" i="1" s="1"/>
  <c r="BS298" i="1" s="1"/>
  <c r="BT298" i="1" s="1"/>
  <c r="BU298" i="1" s="1"/>
  <c r="BV298" i="1" s="1"/>
  <c r="BW298" i="1" s="1"/>
  <c r="BX298" i="1" s="1"/>
  <c r="BY298" i="1" s="1"/>
  <c r="BZ298" i="1" s="1"/>
  <c r="CA298" i="1" s="1"/>
  <c r="CB298" i="1" s="1"/>
  <c r="CC298" i="1" s="1"/>
  <c r="CD298" i="1" s="1"/>
  <c r="CE298" i="1" s="1"/>
  <c r="CF298" i="1" s="1"/>
  <c r="CG298" i="1" s="1"/>
  <c r="CH298" i="1" s="1"/>
  <c r="CI298" i="1" s="1"/>
  <c r="CJ298" i="1" s="1"/>
  <c r="CK298" i="1" s="1"/>
  <c r="CL298" i="1" s="1"/>
  <c r="CM298" i="1" s="1"/>
  <c r="CN298" i="1" s="1"/>
  <c r="CO298" i="1" s="1"/>
  <c r="CP298" i="1" s="1"/>
  <c r="CQ298" i="1" s="1"/>
  <c r="CR298" i="1" s="1"/>
  <c r="CS298" i="1" s="1"/>
  <c r="CT298" i="1" s="1"/>
  <c r="CU298" i="1" s="1"/>
  <c r="CV298" i="1" s="1"/>
  <c r="CW298" i="1" s="1"/>
  <c r="CX298" i="1" s="1"/>
  <c r="CY298" i="1" s="1"/>
  <c r="CZ298" i="1" s="1"/>
  <c r="BP353" i="1"/>
  <c r="AA353" i="1"/>
  <c r="AB353" i="1" s="1"/>
  <c r="W353" i="1"/>
  <c r="BQ351" i="1"/>
  <c r="BR351" i="1" s="1"/>
  <c r="BS351" i="1" s="1"/>
  <c r="BT351" i="1" s="1"/>
  <c r="BU351" i="1" s="1"/>
  <c r="BV351" i="1" s="1"/>
  <c r="BW351" i="1" s="1"/>
  <c r="BX351" i="1" s="1"/>
  <c r="BY351" i="1" s="1"/>
  <c r="BZ351" i="1" s="1"/>
  <c r="CA351" i="1" s="1"/>
  <c r="CB351" i="1" s="1"/>
  <c r="CC351" i="1" s="1"/>
  <c r="CD351" i="1" s="1"/>
  <c r="CE351" i="1" s="1"/>
  <c r="CF351" i="1" s="1"/>
  <c r="CG351" i="1" s="1"/>
  <c r="CH351" i="1" s="1"/>
  <c r="CI351" i="1" s="1"/>
  <c r="CJ351" i="1" s="1"/>
  <c r="CK351" i="1" s="1"/>
  <c r="CL351" i="1" s="1"/>
  <c r="CM351" i="1" s="1"/>
  <c r="CN351" i="1" s="1"/>
  <c r="CO351" i="1" s="1"/>
  <c r="CP351" i="1" s="1"/>
  <c r="CQ351" i="1" s="1"/>
  <c r="CR351" i="1" s="1"/>
  <c r="CS351" i="1" s="1"/>
  <c r="CT351" i="1" s="1"/>
  <c r="CU351" i="1" s="1"/>
  <c r="CV351" i="1" s="1"/>
  <c r="CW351" i="1" s="1"/>
  <c r="CX351" i="1" s="1"/>
  <c r="CY351" i="1" s="1"/>
  <c r="CZ351" i="1" s="1"/>
  <c r="BQ188" i="1"/>
  <c r="BR188" i="1" s="1"/>
  <c r="BS188" i="1" s="1"/>
  <c r="BT188" i="1" s="1"/>
  <c r="BU188" i="1" s="1"/>
  <c r="BV188" i="1" s="1"/>
  <c r="BW188" i="1" s="1"/>
  <c r="BX188" i="1" s="1"/>
  <c r="BY188" i="1" s="1"/>
  <c r="BZ188" i="1" s="1"/>
  <c r="CA188" i="1" s="1"/>
  <c r="CB188" i="1" s="1"/>
  <c r="CC188" i="1" s="1"/>
  <c r="CD188" i="1" s="1"/>
  <c r="CE188" i="1" s="1"/>
  <c r="CF188" i="1" s="1"/>
  <c r="CG188" i="1" s="1"/>
  <c r="CH188" i="1" s="1"/>
  <c r="CI188" i="1" s="1"/>
  <c r="CJ188" i="1" s="1"/>
  <c r="CK188" i="1" s="1"/>
  <c r="CL188" i="1" s="1"/>
  <c r="CM188" i="1" s="1"/>
  <c r="CN188" i="1" s="1"/>
  <c r="CO188" i="1" s="1"/>
  <c r="CP188" i="1" s="1"/>
  <c r="CQ188" i="1" s="1"/>
  <c r="CR188" i="1" s="1"/>
  <c r="CS188" i="1" s="1"/>
  <c r="CT188" i="1" s="1"/>
  <c r="CU188" i="1" s="1"/>
  <c r="CV188" i="1" s="1"/>
  <c r="CW188" i="1" s="1"/>
  <c r="CX188" i="1" s="1"/>
  <c r="CY188" i="1" s="1"/>
  <c r="CZ188" i="1" s="1"/>
  <c r="BP29" i="1"/>
  <c r="AA29" i="1"/>
  <c r="AB29" i="1" s="1"/>
  <c r="W29" i="1"/>
  <c r="AA339" i="1"/>
  <c r="AB339" i="1" s="1"/>
  <c r="BP339" i="1"/>
  <c r="W339" i="1"/>
  <c r="BQ179" i="1"/>
  <c r="BR179" i="1" s="1"/>
  <c r="BS179" i="1" s="1"/>
  <c r="BT179" i="1" s="1"/>
  <c r="BU179" i="1" s="1"/>
  <c r="BV179" i="1" s="1"/>
  <c r="BW179" i="1" s="1"/>
  <c r="BX179" i="1" s="1"/>
  <c r="BY179" i="1" s="1"/>
  <c r="BZ179" i="1" s="1"/>
  <c r="CA179" i="1" s="1"/>
  <c r="CB179" i="1" s="1"/>
  <c r="CC179" i="1" s="1"/>
  <c r="CD179" i="1" s="1"/>
  <c r="CE179" i="1" s="1"/>
  <c r="CF179" i="1" s="1"/>
  <c r="CG179" i="1" s="1"/>
  <c r="CH179" i="1" s="1"/>
  <c r="CI179" i="1" s="1"/>
  <c r="CJ179" i="1" s="1"/>
  <c r="CK179" i="1" s="1"/>
  <c r="CL179" i="1" s="1"/>
  <c r="CM179" i="1" s="1"/>
  <c r="CN179" i="1" s="1"/>
  <c r="CO179" i="1" s="1"/>
  <c r="CP179" i="1" s="1"/>
  <c r="CQ179" i="1" s="1"/>
  <c r="CR179" i="1" s="1"/>
  <c r="CS179" i="1" s="1"/>
  <c r="CT179" i="1" s="1"/>
  <c r="CU179" i="1" s="1"/>
  <c r="CV179" i="1" s="1"/>
  <c r="CW179" i="1" s="1"/>
  <c r="CX179" i="1" s="1"/>
  <c r="CY179" i="1" s="1"/>
  <c r="CZ179" i="1" s="1"/>
  <c r="BQ208" i="1"/>
  <c r="BR208" i="1" s="1"/>
  <c r="BS208" i="1" s="1"/>
  <c r="BT208" i="1" s="1"/>
  <c r="BU208" i="1" s="1"/>
  <c r="BV208" i="1" s="1"/>
  <c r="BW208" i="1" s="1"/>
  <c r="BX208" i="1" s="1"/>
  <c r="BY208" i="1" s="1"/>
  <c r="BZ208" i="1" s="1"/>
  <c r="CA208" i="1" s="1"/>
  <c r="CB208" i="1" s="1"/>
  <c r="CC208" i="1" s="1"/>
  <c r="CD208" i="1" s="1"/>
  <c r="CE208" i="1" s="1"/>
  <c r="CF208" i="1" s="1"/>
  <c r="CG208" i="1" s="1"/>
  <c r="CH208" i="1" s="1"/>
  <c r="CI208" i="1" s="1"/>
  <c r="CJ208" i="1" s="1"/>
  <c r="CK208" i="1" s="1"/>
  <c r="CL208" i="1" s="1"/>
  <c r="CM208" i="1" s="1"/>
  <c r="CN208" i="1" s="1"/>
  <c r="CO208" i="1" s="1"/>
  <c r="CP208" i="1" s="1"/>
  <c r="CQ208" i="1" s="1"/>
  <c r="CR208" i="1" s="1"/>
  <c r="CS208" i="1" s="1"/>
  <c r="CT208" i="1" s="1"/>
  <c r="CU208" i="1" s="1"/>
  <c r="CV208" i="1" s="1"/>
  <c r="CW208" i="1" s="1"/>
  <c r="CX208" i="1" s="1"/>
  <c r="CY208" i="1" s="1"/>
  <c r="CZ208" i="1" s="1"/>
  <c r="X208" i="1" a="1"/>
  <c r="X208" i="1" s="1"/>
  <c r="AC208" i="1" s="1"/>
  <c r="Y208" i="1" s="1"/>
  <c r="BQ470" i="1"/>
  <c r="BR470" i="1" s="1"/>
  <c r="BS470" i="1" s="1"/>
  <c r="BT470" i="1" s="1"/>
  <c r="BU470" i="1" s="1"/>
  <c r="BV470" i="1" s="1"/>
  <c r="BW470" i="1" s="1"/>
  <c r="BX470" i="1" s="1"/>
  <c r="BY470" i="1" s="1"/>
  <c r="BZ470" i="1" s="1"/>
  <c r="CA470" i="1" s="1"/>
  <c r="CB470" i="1" s="1"/>
  <c r="CC470" i="1" s="1"/>
  <c r="CD470" i="1" s="1"/>
  <c r="CE470" i="1" s="1"/>
  <c r="CF470" i="1" s="1"/>
  <c r="CG470" i="1" s="1"/>
  <c r="CH470" i="1" s="1"/>
  <c r="CI470" i="1" s="1"/>
  <c r="CJ470" i="1" s="1"/>
  <c r="CK470" i="1" s="1"/>
  <c r="CL470" i="1" s="1"/>
  <c r="CM470" i="1" s="1"/>
  <c r="CN470" i="1" s="1"/>
  <c r="CO470" i="1" s="1"/>
  <c r="CP470" i="1" s="1"/>
  <c r="CQ470" i="1" s="1"/>
  <c r="CR470" i="1" s="1"/>
  <c r="CS470" i="1" s="1"/>
  <c r="CT470" i="1" s="1"/>
  <c r="CU470" i="1" s="1"/>
  <c r="CV470" i="1" s="1"/>
  <c r="CW470" i="1" s="1"/>
  <c r="CX470" i="1" s="1"/>
  <c r="CY470" i="1" s="1"/>
  <c r="CZ470" i="1" s="1"/>
  <c r="BQ439" i="1"/>
  <c r="BR439" i="1" s="1"/>
  <c r="BS439" i="1" s="1"/>
  <c r="BT439" i="1" s="1"/>
  <c r="BU439" i="1" s="1"/>
  <c r="BV439" i="1" s="1"/>
  <c r="BW439" i="1" s="1"/>
  <c r="BX439" i="1" s="1"/>
  <c r="BY439" i="1" s="1"/>
  <c r="BZ439" i="1" s="1"/>
  <c r="CA439" i="1" s="1"/>
  <c r="CB439" i="1" s="1"/>
  <c r="CC439" i="1" s="1"/>
  <c r="CD439" i="1" s="1"/>
  <c r="CE439" i="1" s="1"/>
  <c r="CF439" i="1" s="1"/>
  <c r="CG439" i="1" s="1"/>
  <c r="CH439" i="1" s="1"/>
  <c r="CI439" i="1" s="1"/>
  <c r="CJ439" i="1" s="1"/>
  <c r="CK439" i="1" s="1"/>
  <c r="CL439" i="1" s="1"/>
  <c r="CM439" i="1" s="1"/>
  <c r="CN439" i="1" s="1"/>
  <c r="CO439" i="1" s="1"/>
  <c r="CP439" i="1" s="1"/>
  <c r="CQ439" i="1" s="1"/>
  <c r="CR439" i="1" s="1"/>
  <c r="CS439" i="1" s="1"/>
  <c r="CT439" i="1" s="1"/>
  <c r="CU439" i="1" s="1"/>
  <c r="CV439" i="1" s="1"/>
  <c r="CW439" i="1" s="1"/>
  <c r="CX439" i="1" s="1"/>
  <c r="CY439" i="1" s="1"/>
  <c r="CZ439" i="1" s="1"/>
  <c r="BQ265" i="1"/>
  <c r="BR265" i="1" s="1"/>
  <c r="BS265" i="1" s="1"/>
  <c r="BT265" i="1" s="1"/>
  <c r="BU265" i="1" s="1"/>
  <c r="BV265" i="1" s="1"/>
  <c r="BW265" i="1" s="1"/>
  <c r="BX265" i="1" s="1"/>
  <c r="BY265" i="1" s="1"/>
  <c r="BZ265" i="1" s="1"/>
  <c r="CA265" i="1" s="1"/>
  <c r="CB265" i="1" s="1"/>
  <c r="CC265" i="1" s="1"/>
  <c r="CD265" i="1" s="1"/>
  <c r="CE265" i="1" s="1"/>
  <c r="CF265" i="1" s="1"/>
  <c r="CG265" i="1" s="1"/>
  <c r="CH265" i="1" s="1"/>
  <c r="CI265" i="1" s="1"/>
  <c r="CJ265" i="1" s="1"/>
  <c r="CK265" i="1" s="1"/>
  <c r="CL265" i="1" s="1"/>
  <c r="CM265" i="1" s="1"/>
  <c r="CN265" i="1" s="1"/>
  <c r="CO265" i="1" s="1"/>
  <c r="CP265" i="1" s="1"/>
  <c r="CQ265" i="1" s="1"/>
  <c r="CR265" i="1" s="1"/>
  <c r="CS265" i="1" s="1"/>
  <c r="CT265" i="1" s="1"/>
  <c r="CU265" i="1" s="1"/>
  <c r="CV265" i="1" s="1"/>
  <c r="CW265" i="1" s="1"/>
  <c r="CX265" i="1" s="1"/>
  <c r="CY265" i="1" s="1"/>
  <c r="CZ265" i="1" s="1"/>
  <c r="BP317" i="1"/>
  <c r="W317" i="1"/>
  <c r="AA317" i="1"/>
  <c r="AB317" i="1" s="1"/>
  <c r="AA235" i="1"/>
  <c r="AB235" i="1" s="1"/>
  <c r="BP235" i="1"/>
  <c r="W235" i="1"/>
  <c r="BQ158" i="1"/>
  <c r="BR158" i="1" s="1"/>
  <c r="BS158" i="1" s="1"/>
  <c r="BT158" i="1" s="1"/>
  <c r="BU158" i="1" s="1"/>
  <c r="BV158" i="1" s="1"/>
  <c r="BW158" i="1" s="1"/>
  <c r="BX158" i="1" s="1"/>
  <c r="BY158" i="1" s="1"/>
  <c r="BZ158" i="1" s="1"/>
  <c r="CA158" i="1" s="1"/>
  <c r="CB158" i="1" s="1"/>
  <c r="CC158" i="1" s="1"/>
  <c r="CD158" i="1" s="1"/>
  <c r="CE158" i="1" s="1"/>
  <c r="CF158" i="1" s="1"/>
  <c r="CG158" i="1" s="1"/>
  <c r="CH158" i="1" s="1"/>
  <c r="CI158" i="1" s="1"/>
  <c r="CJ158" i="1" s="1"/>
  <c r="CK158" i="1" s="1"/>
  <c r="CL158" i="1" s="1"/>
  <c r="CM158" i="1" s="1"/>
  <c r="CN158" i="1" s="1"/>
  <c r="CO158" i="1" s="1"/>
  <c r="CP158" i="1" s="1"/>
  <c r="CQ158" i="1" s="1"/>
  <c r="CR158" i="1" s="1"/>
  <c r="CS158" i="1" s="1"/>
  <c r="CT158" i="1" s="1"/>
  <c r="CU158" i="1" s="1"/>
  <c r="CV158" i="1" s="1"/>
  <c r="CW158" i="1" s="1"/>
  <c r="CX158" i="1" s="1"/>
  <c r="CY158" i="1" s="1"/>
  <c r="CZ158" i="1" s="1"/>
  <c r="BQ477" i="1"/>
  <c r="BR477" i="1" s="1"/>
  <c r="BS477" i="1" s="1"/>
  <c r="BT477" i="1" s="1"/>
  <c r="BU477" i="1" s="1"/>
  <c r="BV477" i="1" s="1"/>
  <c r="BW477" i="1" s="1"/>
  <c r="BX477" i="1" s="1"/>
  <c r="BY477" i="1" s="1"/>
  <c r="BZ477" i="1" s="1"/>
  <c r="CA477" i="1" s="1"/>
  <c r="CB477" i="1" s="1"/>
  <c r="CC477" i="1" s="1"/>
  <c r="CD477" i="1" s="1"/>
  <c r="CE477" i="1" s="1"/>
  <c r="CF477" i="1" s="1"/>
  <c r="CG477" i="1" s="1"/>
  <c r="CH477" i="1" s="1"/>
  <c r="CI477" i="1" s="1"/>
  <c r="CJ477" i="1" s="1"/>
  <c r="CK477" i="1" s="1"/>
  <c r="CL477" i="1" s="1"/>
  <c r="CM477" i="1" s="1"/>
  <c r="CN477" i="1" s="1"/>
  <c r="CO477" i="1" s="1"/>
  <c r="CP477" i="1" s="1"/>
  <c r="CQ477" i="1" s="1"/>
  <c r="CR477" i="1" s="1"/>
  <c r="CS477" i="1" s="1"/>
  <c r="CT477" i="1" s="1"/>
  <c r="CU477" i="1" s="1"/>
  <c r="CV477" i="1" s="1"/>
  <c r="CW477" i="1" s="1"/>
  <c r="CX477" i="1" s="1"/>
  <c r="CY477" i="1" s="1"/>
  <c r="CZ477" i="1" s="1"/>
  <c r="BQ395" i="1"/>
  <c r="BR395" i="1" s="1"/>
  <c r="BS395" i="1" s="1"/>
  <c r="BT395" i="1" s="1"/>
  <c r="BU395" i="1" s="1"/>
  <c r="BV395" i="1" s="1"/>
  <c r="BW395" i="1" s="1"/>
  <c r="BX395" i="1" s="1"/>
  <c r="BY395" i="1" s="1"/>
  <c r="BZ395" i="1" s="1"/>
  <c r="CA395" i="1" s="1"/>
  <c r="CB395" i="1" s="1"/>
  <c r="CC395" i="1" s="1"/>
  <c r="CD395" i="1" s="1"/>
  <c r="CE395" i="1" s="1"/>
  <c r="CF395" i="1" s="1"/>
  <c r="CG395" i="1" s="1"/>
  <c r="CH395" i="1" s="1"/>
  <c r="CI395" i="1" s="1"/>
  <c r="CJ395" i="1" s="1"/>
  <c r="CK395" i="1" s="1"/>
  <c r="CL395" i="1" s="1"/>
  <c r="CM395" i="1" s="1"/>
  <c r="CN395" i="1" s="1"/>
  <c r="CO395" i="1" s="1"/>
  <c r="CP395" i="1" s="1"/>
  <c r="CQ395" i="1" s="1"/>
  <c r="CR395" i="1" s="1"/>
  <c r="CS395" i="1" s="1"/>
  <c r="CT395" i="1" s="1"/>
  <c r="CU395" i="1" s="1"/>
  <c r="CV395" i="1" s="1"/>
  <c r="CW395" i="1" s="1"/>
  <c r="CX395" i="1" s="1"/>
  <c r="CY395" i="1" s="1"/>
  <c r="CZ395" i="1" s="1"/>
  <c r="BQ4" i="1"/>
  <c r="BR4" i="1" s="1"/>
  <c r="BS4" i="1" s="1"/>
  <c r="BT4" i="1" s="1"/>
  <c r="BU4" i="1" s="1"/>
  <c r="BV4" i="1" s="1"/>
  <c r="BW4" i="1" s="1"/>
  <c r="BX4" i="1" s="1"/>
  <c r="BY4" i="1" s="1"/>
  <c r="BZ4" i="1" s="1"/>
  <c r="CA4" i="1" s="1"/>
  <c r="CB4" i="1" s="1"/>
  <c r="CC4" i="1" s="1"/>
  <c r="CD4" i="1" s="1"/>
  <c r="CE4" i="1" s="1"/>
  <c r="CF4" i="1" s="1"/>
  <c r="CG4" i="1" s="1"/>
  <c r="CH4" i="1" s="1"/>
  <c r="CI4" i="1" s="1"/>
  <c r="CJ4" i="1" s="1"/>
  <c r="CK4" i="1" s="1"/>
  <c r="CL4" i="1" s="1"/>
  <c r="CM4" i="1" s="1"/>
  <c r="CN4" i="1" s="1"/>
  <c r="CO4" i="1" s="1"/>
  <c r="CP4" i="1" s="1"/>
  <c r="CQ4" i="1" s="1"/>
  <c r="CR4" i="1" s="1"/>
  <c r="CS4" i="1" s="1"/>
  <c r="CT4" i="1" s="1"/>
  <c r="CU4" i="1" s="1"/>
  <c r="CV4" i="1" s="1"/>
  <c r="CW4" i="1" s="1"/>
  <c r="CX4" i="1" s="1"/>
  <c r="CY4" i="1" s="1"/>
  <c r="CZ4" i="1" s="1"/>
  <c r="BP465" i="1"/>
  <c r="W465" i="1"/>
  <c r="AA465" i="1"/>
  <c r="AB465" i="1" s="1"/>
  <c r="BQ302" i="1"/>
  <c r="BR302" i="1" s="1"/>
  <c r="BS302" i="1" s="1"/>
  <c r="BT302" i="1" s="1"/>
  <c r="BU302" i="1" s="1"/>
  <c r="BV302" i="1" s="1"/>
  <c r="BW302" i="1" s="1"/>
  <c r="BX302" i="1" s="1"/>
  <c r="BY302" i="1" s="1"/>
  <c r="BZ302" i="1" s="1"/>
  <c r="CA302" i="1" s="1"/>
  <c r="CB302" i="1" s="1"/>
  <c r="CC302" i="1" s="1"/>
  <c r="CD302" i="1" s="1"/>
  <c r="CE302" i="1" s="1"/>
  <c r="CF302" i="1" s="1"/>
  <c r="CG302" i="1" s="1"/>
  <c r="CH302" i="1" s="1"/>
  <c r="CI302" i="1" s="1"/>
  <c r="CJ302" i="1" s="1"/>
  <c r="CK302" i="1" s="1"/>
  <c r="CL302" i="1" s="1"/>
  <c r="CM302" i="1" s="1"/>
  <c r="CN302" i="1" s="1"/>
  <c r="CO302" i="1" s="1"/>
  <c r="CP302" i="1" s="1"/>
  <c r="CQ302" i="1" s="1"/>
  <c r="CR302" i="1" s="1"/>
  <c r="CS302" i="1" s="1"/>
  <c r="CT302" i="1" s="1"/>
  <c r="CU302" i="1" s="1"/>
  <c r="CV302" i="1" s="1"/>
  <c r="CW302" i="1" s="1"/>
  <c r="CX302" i="1" s="1"/>
  <c r="CY302" i="1" s="1"/>
  <c r="CZ302" i="1" s="1"/>
  <c r="BQ203" i="1"/>
  <c r="BR203" i="1" s="1"/>
  <c r="BS203" i="1" s="1"/>
  <c r="BT203" i="1" s="1"/>
  <c r="BU203" i="1" s="1"/>
  <c r="BV203" i="1" s="1"/>
  <c r="BW203" i="1" s="1"/>
  <c r="BX203" i="1" s="1"/>
  <c r="BY203" i="1" s="1"/>
  <c r="BZ203" i="1" s="1"/>
  <c r="CA203" i="1" s="1"/>
  <c r="CB203" i="1" s="1"/>
  <c r="CC203" i="1" s="1"/>
  <c r="CD203" i="1" s="1"/>
  <c r="CE203" i="1" s="1"/>
  <c r="CF203" i="1" s="1"/>
  <c r="CG203" i="1" s="1"/>
  <c r="CH203" i="1" s="1"/>
  <c r="CI203" i="1" s="1"/>
  <c r="CJ203" i="1" s="1"/>
  <c r="CK203" i="1" s="1"/>
  <c r="CL203" i="1" s="1"/>
  <c r="CM203" i="1" s="1"/>
  <c r="CN203" i="1" s="1"/>
  <c r="CO203" i="1" s="1"/>
  <c r="CP203" i="1" s="1"/>
  <c r="CQ203" i="1" s="1"/>
  <c r="CR203" i="1" s="1"/>
  <c r="CS203" i="1" s="1"/>
  <c r="CT203" i="1" s="1"/>
  <c r="CU203" i="1" s="1"/>
  <c r="CV203" i="1" s="1"/>
  <c r="CW203" i="1" s="1"/>
  <c r="CX203" i="1" s="1"/>
  <c r="CY203" i="1" s="1"/>
  <c r="CZ203" i="1" s="1"/>
  <c r="BQ176" i="1"/>
  <c r="BR176" i="1" s="1"/>
  <c r="BS176" i="1" s="1"/>
  <c r="BT176" i="1" s="1"/>
  <c r="BU176" i="1" s="1"/>
  <c r="BV176" i="1" s="1"/>
  <c r="BW176" i="1" s="1"/>
  <c r="BX176" i="1" s="1"/>
  <c r="BY176" i="1" s="1"/>
  <c r="BZ176" i="1" s="1"/>
  <c r="CA176" i="1" s="1"/>
  <c r="CB176" i="1" s="1"/>
  <c r="CC176" i="1" s="1"/>
  <c r="CD176" i="1" s="1"/>
  <c r="CE176" i="1" s="1"/>
  <c r="CF176" i="1" s="1"/>
  <c r="CG176" i="1" s="1"/>
  <c r="CH176" i="1" s="1"/>
  <c r="CI176" i="1" s="1"/>
  <c r="CJ176" i="1" s="1"/>
  <c r="CK176" i="1" s="1"/>
  <c r="CL176" i="1" s="1"/>
  <c r="CM176" i="1" s="1"/>
  <c r="CN176" i="1" s="1"/>
  <c r="CO176" i="1" s="1"/>
  <c r="CP176" i="1" s="1"/>
  <c r="CQ176" i="1" s="1"/>
  <c r="CR176" i="1" s="1"/>
  <c r="CS176" i="1" s="1"/>
  <c r="CT176" i="1" s="1"/>
  <c r="CU176" i="1" s="1"/>
  <c r="CV176" i="1" s="1"/>
  <c r="CW176" i="1" s="1"/>
  <c r="CX176" i="1" s="1"/>
  <c r="CY176" i="1" s="1"/>
  <c r="CZ176" i="1" s="1"/>
  <c r="X176" i="1" a="1"/>
  <c r="X176" i="1" s="1"/>
  <c r="AC176" i="1" s="1"/>
  <c r="Y176" i="1" s="1"/>
  <c r="BQ205" i="1"/>
  <c r="BR205" i="1" s="1"/>
  <c r="BS205" i="1" s="1"/>
  <c r="BT205" i="1" s="1"/>
  <c r="BU205" i="1" s="1"/>
  <c r="BV205" i="1" s="1"/>
  <c r="BW205" i="1" s="1"/>
  <c r="BX205" i="1" s="1"/>
  <c r="BY205" i="1" s="1"/>
  <c r="BZ205" i="1" s="1"/>
  <c r="CA205" i="1" s="1"/>
  <c r="CB205" i="1" s="1"/>
  <c r="CC205" i="1" s="1"/>
  <c r="CD205" i="1" s="1"/>
  <c r="CE205" i="1" s="1"/>
  <c r="CF205" i="1" s="1"/>
  <c r="CG205" i="1" s="1"/>
  <c r="CH205" i="1" s="1"/>
  <c r="CI205" i="1" s="1"/>
  <c r="CJ205" i="1" s="1"/>
  <c r="CK205" i="1" s="1"/>
  <c r="CL205" i="1" s="1"/>
  <c r="CM205" i="1" s="1"/>
  <c r="CN205" i="1" s="1"/>
  <c r="CO205" i="1" s="1"/>
  <c r="CP205" i="1" s="1"/>
  <c r="CQ205" i="1" s="1"/>
  <c r="CR205" i="1" s="1"/>
  <c r="CS205" i="1" s="1"/>
  <c r="CT205" i="1" s="1"/>
  <c r="CU205" i="1" s="1"/>
  <c r="CV205" i="1" s="1"/>
  <c r="CW205" i="1" s="1"/>
  <c r="CX205" i="1" s="1"/>
  <c r="CY205" i="1" s="1"/>
  <c r="CZ205" i="1" s="1"/>
  <c r="BQ86" i="1"/>
  <c r="BR86" i="1" s="1"/>
  <c r="BS86" i="1" s="1"/>
  <c r="BT86" i="1" s="1"/>
  <c r="BU86" i="1" s="1"/>
  <c r="BV86" i="1" s="1"/>
  <c r="BW86" i="1" s="1"/>
  <c r="BX86" i="1" s="1"/>
  <c r="BY86" i="1" s="1"/>
  <c r="BZ86" i="1" s="1"/>
  <c r="CA86" i="1" s="1"/>
  <c r="CB86" i="1" s="1"/>
  <c r="CC86" i="1" s="1"/>
  <c r="CD86" i="1" s="1"/>
  <c r="CE86" i="1" s="1"/>
  <c r="CF86" i="1" s="1"/>
  <c r="CG86" i="1" s="1"/>
  <c r="CH86" i="1" s="1"/>
  <c r="CI86" i="1" s="1"/>
  <c r="CJ86" i="1" s="1"/>
  <c r="CK86" i="1" s="1"/>
  <c r="CL86" i="1" s="1"/>
  <c r="CM86" i="1" s="1"/>
  <c r="CN86" i="1" s="1"/>
  <c r="CO86" i="1" s="1"/>
  <c r="CP86" i="1" s="1"/>
  <c r="CQ86" i="1" s="1"/>
  <c r="CR86" i="1" s="1"/>
  <c r="CS86" i="1" s="1"/>
  <c r="CT86" i="1" s="1"/>
  <c r="CU86" i="1" s="1"/>
  <c r="CV86" i="1" s="1"/>
  <c r="CW86" i="1" s="1"/>
  <c r="CX86" i="1" s="1"/>
  <c r="CY86" i="1" s="1"/>
  <c r="CZ86" i="1" s="1"/>
  <c r="BQ246" i="1"/>
  <c r="BR246" i="1" s="1"/>
  <c r="BS246" i="1" s="1"/>
  <c r="BT246" i="1" s="1"/>
  <c r="BU246" i="1" s="1"/>
  <c r="BV246" i="1" s="1"/>
  <c r="BW246" i="1" s="1"/>
  <c r="BX246" i="1" s="1"/>
  <c r="BY246" i="1" s="1"/>
  <c r="BZ246" i="1" s="1"/>
  <c r="CA246" i="1" s="1"/>
  <c r="CB246" i="1" s="1"/>
  <c r="CC246" i="1" s="1"/>
  <c r="CD246" i="1" s="1"/>
  <c r="CE246" i="1" s="1"/>
  <c r="CF246" i="1" s="1"/>
  <c r="CG246" i="1" s="1"/>
  <c r="CH246" i="1" s="1"/>
  <c r="CI246" i="1" s="1"/>
  <c r="CJ246" i="1" s="1"/>
  <c r="CK246" i="1" s="1"/>
  <c r="CL246" i="1" s="1"/>
  <c r="CM246" i="1" s="1"/>
  <c r="CN246" i="1" s="1"/>
  <c r="CO246" i="1" s="1"/>
  <c r="CP246" i="1" s="1"/>
  <c r="CQ246" i="1" s="1"/>
  <c r="CR246" i="1" s="1"/>
  <c r="CS246" i="1" s="1"/>
  <c r="CT246" i="1" s="1"/>
  <c r="CU246" i="1" s="1"/>
  <c r="CV246" i="1" s="1"/>
  <c r="CW246" i="1" s="1"/>
  <c r="CX246" i="1" s="1"/>
  <c r="CY246" i="1" s="1"/>
  <c r="CZ246" i="1" s="1"/>
  <c r="BQ361" i="1"/>
  <c r="BR361" i="1" s="1"/>
  <c r="BS361" i="1" s="1"/>
  <c r="BT361" i="1" s="1"/>
  <c r="BU361" i="1" s="1"/>
  <c r="BV361" i="1" s="1"/>
  <c r="BW361" i="1" s="1"/>
  <c r="BX361" i="1" s="1"/>
  <c r="BY361" i="1" s="1"/>
  <c r="BZ361" i="1" s="1"/>
  <c r="CA361" i="1" s="1"/>
  <c r="CB361" i="1" s="1"/>
  <c r="CC361" i="1" s="1"/>
  <c r="CD361" i="1" s="1"/>
  <c r="CE361" i="1" s="1"/>
  <c r="CF361" i="1" s="1"/>
  <c r="CG361" i="1" s="1"/>
  <c r="CH361" i="1" s="1"/>
  <c r="CI361" i="1" s="1"/>
  <c r="CJ361" i="1" s="1"/>
  <c r="CK361" i="1" s="1"/>
  <c r="CL361" i="1" s="1"/>
  <c r="CM361" i="1" s="1"/>
  <c r="CN361" i="1" s="1"/>
  <c r="CO361" i="1" s="1"/>
  <c r="CP361" i="1" s="1"/>
  <c r="CQ361" i="1" s="1"/>
  <c r="CR361" i="1" s="1"/>
  <c r="CS361" i="1" s="1"/>
  <c r="CT361" i="1" s="1"/>
  <c r="CU361" i="1" s="1"/>
  <c r="CV361" i="1" s="1"/>
  <c r="CW361" i="1" s="1"/>
  <c r="CX361" i="1" s="1"/>
  <c r="CY361" i="1" s="1"/>
  <c r="CZ361" i="1" s="1"/>
  <c r="BQ251" i="1"/>
  <c r="BR251" i="1" s="1"/>
  <c r="BS251" i="1" s="1"/>
  <c r="BT251" i="1" s="1"/>
  <c r="BU251" i="1" s="1"/>
  <c r="BV251" i="1" s="1"/>
  <c r="BW251" i="1" s="1"/>
  <c r="BX251" i="1" s="1"/>
  <c r="BY251" i="1" s="1"/>
  <c r="BZ251" i="1" s="1"/>
  <c r="CA251" i="1" s="1"/>
  <c r="CB251" i="1" s="1"/>
  <c r="CC251" i="1" s="1"/>
  <c r="CD251" i="1" s="1"/>
  <c r="CE251" i="1" s="1"/>
  <c r="CF251" i="1" s="1"/>
  <c r="CG251" i="1" s="1"/>
  <c r="CH251" i="1" s="1"/>
  <c r="CI251" i="1" s="1"/>
  <c r="CJ251" i="1" s="1"/>
  <c r="CK251" i="1" s="1"/>
  <c r="CL251" i="1" s="1"/>
  <c r="CM251" i="1" s="1"/>
  <c r="CN251" i="1" s="1"/>
  <c r="CO251" i="1" s="1"/>
  <c r="CP251" i="1" s="1"/>
  <c r="CQ251" i="1" s="1"/>
  <c r="CR251" i="1" s="1"/>
  <c r="CS251" i="1" s="1"/>
  <c r="CT251" i="1" s="1"/>
  <c r="CU251" i="1" s="1"/>
  <c r="CV251" i="1" s="1"/>
  <c r="CW251" i="1" s="1"/>
  <c r="CX251" i="1" s="1"/>
  <c r="CY251" i="1" s="1"/>
  <c r="CZ251" i="1" s="1"/>
  <c r="W156" i="1"/>
  <c r="AA156" i="1"/>
  <c r="AB156" i="1" s="1"/>
  <c r="BP156" i="1"/>
  <c r="AA267" i="1"/>
  <c r="AB267" i="1" s="1"/>
  <c r="BP267" i="1"/>
  <c r="W267" i="1"/>
  <c r="AA277" i="1"/>
  <c r="AB277" i="1" s="1"/>
  <c r="BP277" i="1"/>
  <c r="W277" i="1"/>
  <c r="BQ385" i="1"/>
  <c r="BR385" i="1" s="1"/>
  <c r="BS385" i="1" s="1"/>
  <c r="BT385" i="1" s="1"/>
  <c r="BU385" i="1" s="1"/>
  <c r="BV385" i="1" s="1"/>
  <c r="BW385" i="1" s="1"/>
  <c r="BX385" i="1" s="1"/>
  <c r="BY385" i="1" s="1"/>
  <c r="BZ385" i="1" s="1"/>
  <c r="CA385" i="1" s="1"/>
  <c r="CB385" i="1" s="1"/>
  <c r="CC385" i="1" s="1"/>
  <c r="CD385" i="1" s="1"/>
  <c r="CE385" i="1" s="1"/>
  <c r="CF385" i="1" s="1"/>
  <c r="CG385" i="1" s="1"/>
  <c r="CH385" i="1" s="1"/>
  <c r="CI385" i="1" s="1"/>
  <c r="CJ385" i="1" s="1"/>
  <c r="CK385" i="1" s="1"/>
  <c r="CL385" i="1" s="1"/>
  <c r="CM385" i="1" s="1"/>
  <c r="CN385" i="1" s="1"/>
  <c r="CO385" i="1" s="1"/>
  <c r="CP385" i="1" s="1"/>
  <c r="CQ385" i="1" s="1"/>
  <c r="CR385" i="1" s="1"/>
  <c r="CS385" i="1" s="1"/>
  <c r="CT385" i="1" s="1"/>
  <c r="CU385" i="1" s="1"/>
  <c r="CV385" i="1" s="1"/>
  <c r="CW385" i="1" s="1"/>
  <c r="CX385" i="1" s="1"/>
  <c r="CY385" i="1" s="1"/>
  <c r="CZ385" i="1" s="1"/>
  <c r="AA287" i="1"/>
  <c r="AB287" i="1" s="1"/>
  <c r="BP287" i="1"/>
  <c r="W287" i="1"/>
  <c r="BQ89" i="1"/>
  <c r="BR89" i="1" s="1"/>
  <c r="BS89" i="1" s="1"/>
  <c r="BT89" i="1" s="1"/>
  <c r="BU89" i="1" s="1"/>
  <c r="BV89" i="1" s="1"/>
  <c r="BW89" i="1" s="1"/>
  <c r="BX89" i="1" s="1"/>
  <c r="BY89" i="1" s="1"/>
  <c r="BZ89" i="1" s="1"/>
  <c r="CA89" i="1" s="1"/>
  <c r="CB89" i="1" s="1"/>
  <c r="CC89" i="1" s="1"/>
  <c r="CD89" i="1" s="1"/>
  <c r="CE89" i="1" s="1"/>
  <c r="CF89" i="1" s="1"/>
  <c r="CG89" i="1" s="1"/>
  <c r="CH89" i="1" s="1"/>
  <c r="CI89" i="1" s="1"/>
  <c r="CJ89" i="1" s="1"/>
  <c r="CK89" i="1" s="1"/>
  <c r="CL89" i="1" s="1"/>
  <c r="CM89" i="1" s="1"/>
  <c r="CN89" i="1" s="1"/>
  <c r="CO89" i="1" s="1"/>
  <c r="CP89" i="1" s="1"/>
  <c r="CQ89" i="1" s="1"/>
  <c r="CR89" i="1" s="1"/>
  <c r="CS89" i="1" s="1"/>
  <c r="CT89" i="1" s="1"/>
  <c r="CU89" i="1" s="1"/>
  <c r="CV89" i="1" s="1"/>
  <c r="CW89" i="1" s="1"/>
  <c r="CX89" i="1" s="1"/>
  <c r="CY89" i="1" s="1"/>
  <c r="CZ89" i="1" s="1"/>
  <c r="BQ311" i="1"/>
  <c r="BR311" i="1" s="1"/>
  <c r="BS311" i="1" s="1"/>
  <c r="BT311" i="1" s="1"/>
  <c r="BU311" i="1" s="1"/>
  <c r="BV311" i="1" s="1"/>
  <c r="BW311" i="1" s="1"/>
  <c r="BX311" i="1" s="1"/>
  <c r="BY311" i="1" s="1"/>
  <c r="BZ311" i="1" s="1"/>
  <c r="CA311" i="1" s="1"/>
  <c r="CB311" i="1" s="1"/>
  <c r="CC311" i="1" s="1"/>
  <c r="CD311" i="1" s="1"/>
  <c r="CE311" i="1" s="1"/>
  <c r="CF311" i="1" s="1"/>
  <c r="CG311" i="1" s="1"/>
  <c r="CH311" i="1" s="1"/>
  <c r="CI311" i="1" s="1"/>
  <c r="CJ311" i="1" s="1"/>
  <c r="CK311" i="1" s="1"/>
  <c r="CL311" i="1" s="1"/>
  <c r="CM311" i="1" s="1"/>
  <c r="CN311" i="1" s="1"/>
  <c r="CO311" i="1" s="1"/>
  <c r="CP311" i="1" s="1"/>
  <c r="CQ311" i="1" s="1"/>
  <c r="CR311" i="1" s="1"/>
  <c r="CS311" i="1" s="1"/>
  <c r="CT311" i="1" s="1"/>
  <c r="CU311" i="1" s="1"/>
  <c r="CV311" i="1" s="1"/>
  <c r="CW311" i="1" s="1"/>
  <c r="CX311" i="1" s="1"/>
  <c r="CY311" i="1" s="1"/>
  <c r="CZ311" i="1" s="1"/>
  <c r="BQ180" i="1"/>
  <c r="BR180" i="1" s="1"/>
  <c r="BS180" i="1" s="1"/>
  <c r="BT180" i="1" s="1"/>
  <c r="BU180" i="1" s="1"/>
  <c r="BV180" i="1" s="1"/>
  <c r="BW180" i="1" s="1"/>
  <c r="BX180" i="1" s="1"/>
  <c r="BY180" i="1" s="1"/>
  <c r="BZ180" i="1" s="1"/>
  <c r="CA180" i="1" s="1"/>
  <c r="CB180" i="1" s="1"/>
  <c r="CC180" i="1" s="1"/>
  <c r="CD180" i="1" s="1"/>
  <c r="CE180" i="1" s="1"/>
  <c r="CF180" i="1" s="1"/>
  <c r="CG180" i="1" s="1"/>
  <c r="CH180" i="1" s="1"/>
  <c r="CI180" i="1" s="1"/>
  <c r="CJ180" i="1" s="1"/>
  <c r="CK180" i="1" s="1"/>
  <c r="CL180" i="1" s="1"/>
  <c r="CM180" i="1" s="1"/>
  <c r="CN180" i="1" s="1"/>
  <c r="CO180" i="1" s="1"/>
  <c r="CP180" i="1" s="1"/>
  <c r="CQ180" i="1" s="1"/>
  <c r="CR180" i="1" s="1"/>
  <c r="CS180" i="1" s="1"/>
  <c r="CT180" i="1" s="1"/>
  <c r="CU180" i="1" s="1"/>
  <c r="CV180" i="1" s="1"/>
  <c r="CW180" i="1" s="1"/>
  <c r="CX180" i="1" s="1"/>
  <c r="CY180" i="1" s="1"/>
  <c r="CZ180" i="1" s="1"/>
  <c r="X180" i="1" a="1"/>
  <c r="X180" i="1" s="1"/>
  <c r="AC180" i="1" s="1"/>
  <c r="Y180" i="1" s="1"/>
  <c r="BQ282" i="1"/>
  <c r="BR282" i="1" s="1"/>
  <c r="BS282" i="1" s="1"/>
  <c r="BT282" i="1" s="1"/>
  <c r="BU282" i="1" s="1"/>
  <c r="BV282" i="1" s="1"/>
  <c r="BW282" i="1" s="1"/>
  <c r="BX282" i="1" s="1"/>
  <c r="BY282" i="1" s="1"/>
  <c r="BZ282" i="1" s="1"/>
  <c r="CA282" i="1" s="1"/>
  <c r="CB282" i="1" s="1"/>
  <c r="CC282" i="1" s="1"/>
  <c r="CD282" i="1" s="1"/>
  <c r="CE282" i="1" s="1"/>
  <c r="CF282" i="1" s="1"/>
  <c r="CG282" i="1" s="1"/>
  <c r="CH282" i="1" s="1"/>
  <c r="CI282" i="1" s="1"/>
  <c r="CJ282" i="1" s="1"/>
  <c r="CK282" i="1" s="1"/>
  <c r="CL282" i="1" s="1"/>
  <c r="CM282" i="1" s="1"/>
  <c r="CN282" i="1" s="1"/>
  <c r="CO282" i="1" s="1"/>
  <c r="CP282" i="1" s="1"/>
  <c r="CQ282" i="1" s="1"/>
  <c r="CR282" i="1" s="1"/>
  <c r="CS282" i="1" s="1"/>
  <c r="CT282" i="1" s="1"/>
  <c r="CU282" i="1" s="1"/>
  <c r="CV282" i="1" s="1"/>
  <c r="CW282" i="1" s="1"/>
  <c r="CX282" i="1" s="1"/>
  <c r="CY282" i="1" s="1"/>
  <c r="CZ282" i="1" s="1"/>
  <c r="X282" i="1" a="1"/>
  <c r="X282" i="1" s="1"/>
  <c r="AC282" i="1" s="1"/>
  <c r="Y282" i="1" s="1"/>
  <c r="BQ464" i="1"/>
  <c r="BR464" i="1" s="1"/>
  <c r="BS464" i="1" s="1"/>
  <c r="BT464" i="1" s="1"/>
  <c r="BU464" i="1" s="1"/>
  <c r="BV464" i="1" s="1"/>
  <c r="BW464" i="1" s="1"/>
  <c r="BX464" i="1" s="1"/>
  <c r="BY464" i="1" s="1"/>
  <c r="BZ464" i="1" s="1"/>
  <c r="CA464" i="1" s="1"/>
  <c r="CB464" i="1" s="1"/>
  <c r="CC464" i="1" s="1"/>
  <c r="CD464" i="1" s="1"/>
  <c r="CE464" i="1" s="1"/>
  <c r="CF464" i="1" s="1"/>
  <c r="CG464" i="1" s="1"/>
  <c r="CH464" i="1" s="1"/>
  <c r="CI464" i="1" s="1"/>
  <c r="CJ464" i="1" s="1"/>
  <c r="CK464" i="1" s="1"/>
  <c r="CL464" i="1" s="1"/>
  <c r="CM464" i="1" s="1"/>
  <c r="CN464" i="1" s="1"/>
  <c r="CO464" i="1" s="1"/>
  <c r="CP464" i="1" s="1"/>
  <c r="CQ464" i="1" s="1"/>
  <c r="CR464" i="1" s="1"/>
  <c r="CS464" i="1" s="1"/>
  <c r="CT464" i="1" s="1"/>
  <c r="CU464" i="1" s="1"/>
  <c r="CV464" i="1" s="1"/>
  <c r="CW464" i="1" s="1"/>
  <c r="CX464" i="1" s="1"/>
  <c r="CY464" i="1" s="1"/>
  <c r="CZ464" i="1" s="1"/>
  <c r="BQ403" i="1"/>
  <c r="BR403" i="1" s="1"/>
  <c r="BS403" i="1" s="1"/>
  <c r="BT403" i="1" s="1"/>
  <c r="BU403" i="1" s="1"/>
  <c r="BV403" i="1" s="1"/>
  <c r="BW403" i="1" s="1"/>
  <c r="BX403" i="1" s="1"/>
  <c r="BY403" i="1" s="1"/>
  <c r="BZ403" i="1" s="1"/>
  <c r="CA403" i="1" s="1"/>
  <c r="CB403" i="1" s="1"/>
  <c r="CC403" i="1" s="1"/>
  <c r="CD403" i="1" s="1"/>
  <c r="CE403" i="1" s="1"/>
  <c r="CF403" i="1" s="1"/>
  <c r="CG403" i="1" s="1"/>
  <c r="CH403" i="1" s="1"/>
  <c r="CI403" i="1" s="1"/>
  <c r="CJ403" i="1" s="1"/>
  <c r="CK403" i="1" s="1"/>
  <c r="CL403" i="1" s="1"/>
  <c r="CM403" i="1" s="1"/>
  <c r="CN403" i="1" s="1"/>
  <c r="CO403" i="1" s="1"/>
  <c r="CP403" i="1" s="1"/>
  <c r="CQ403" i="1" s="1"/>
  <c r="CR403" i="1" s="1"/>
  <c r="CS403" i="1" s="1"/>
  <c r="CT403" i="1" s="1"/>
  <c r="CU403" i="1" s="1"/>
  <c r="CV403" i="1" s="1"/>
  <c r="CW403" i="1" s="1"/>
  <c r="CX403" i="1" s="1"/>
  <c r="CY403" i="1" s="1"/>
  <c r="CZ403" i="1" s="1"/>
  <c r="BQ41" i="1"/>
  <c r="BR41" i="1" s="1"/>
  <c r="BS41" i="1" s="1"/>
  <c r="BT41" i="1" s="1"/>
  <c r="BU41" i="1" s="1"/>
  <c r="BV41" i="1" s="1"/>
  <c r="BW41" i="1" s="1"/>
  <c r="BX41" i="1" s="1"/>
  <c r="BY41" i="1" s="1"/>
  <c r="BZ41" i="1" s="1"/>
  <c r="CA41" i="1" s="1"/>
  <c r="CB41" i="1" s="1"/>
  <c r="CC41" i="1" s="1"/>
  <c r="CD41" i="1" s="1"/>
  <c r="CE41" i="1" s="1"/>
  <c r="CF41" i="1" s="1"/>
  <c r="CG41" i="1" s="1"/>
  <c r="CH41" i="1" s="1"/>
  <c r="CI41" i="1" s="1"/>
  <c r="CJ41" i="1" s="1"/>
  <c r="CK41" i="1" s="1"/>
  <c r="CL41" i="1" s="1"/>
  <c r="CM41" i="1" s="1"/>
  <c r="CN41" i="1" s="1"/>
  <c r="CO41" i="1" s="1"/>
  <c r="CP41" i="1" s="1"/>
  <c r="CQ41" i="1" s="1"/>
  <c r="CR41" i="1" s="1"/>
  <c r="CS41" i="1" s="1"/>
  <c r="CT41" i="1" s="1"/>
  <c r="CU41" i="1" s="1"/>
  <c r="CV41" i="1" s="1"/>
  <c r="CW41" i="1" s="1"/>
  <c r="CX41" i="1" s="1"/>
  <c r="CY41" i="1" s="1"/>
  <c r="CZ41" i="1" s="1"/>
  <c r="BQ196" i="1"/>
  <c r="BR196" i="1" s="1"/>
  <c r="BS196" i="1" s="1"/>
  <c r="BT196" i="1" s="1"/>
  <c r="BU196" i="1" s="1"/>
  <c r="BV196" i="1" s="1"/>
  <c r="BW196" i="1" s="1"/>
  <c r="BX196" i="1" s="1"/>
  <c r="BY196" i="1" s="1"/>
  <c r="BZ196" i="1" s="1"/>
  <c r="CA196" i="1" s="1"/>
  <c r="CB196" i="1" s="1"/>
  <c r="CC196" i="1" s="1"/>
  <c r="CD196" i="1" s="1"/>
  <c r="CE196" i="1" s="1"/>
  <c r="CF196" i="1" s="1"/>
  <c r="CG196" i="1" s="1"/>
  <c r="CH196" i="1" s="1"/>
  <c r="CI196" i="1" s="1"/>
  <c r="CJ196" i="1" s="1"/>
  <c r="CK196" i="1" s="1"/>
  <c r="CL196" i="1" s="1"/>
  <c r="CM196" i="1" s="1"/>
  <c r="CN196" i="1" s="1"/>
  <c r="CO196" i="1" s="1"/>
  <c r="CP196" i="1" s="1"/>
  <c r="CQ196" i="1" s="1"/>
  <c r="CR196" i="1" s="1"/>
  <c r="CS196" i="1" s="1"/>
  <c r="CT196" i="1" s="1"/>
  <c r="CU196" i="1" s="1"/>
  <c r="CV196" i="1" s="1"/>
  <c r="CW196" i="1" s="1"/>
  <c r="CX196" i="1" s="1"/>
  <c r="CY196" i="1" s="1"/>
  <c r="CZ196" i="1" s="1"/>
  <c r="X196" i="1" a="1"/>
  <c r="X196" i="1" s="1"/>
  <c r="AC196" i="1" s="1"/>
  <c r="Y196" i="1" s="1"/>
  <c r="W341" i="1"/>
  <c r="BP341" i="1"/>
  <c r="AA341" i="1"/>
  <c r="AB341" i="1" s="1"/>
  <c r="BQ461" i="1"/>
  <c r="BR461" i="1" s="1"/>
  <c r="BS461" i="1" s="1"/>
  <c r="BT461" i="1" s="1"/>
  <c r="BU461" i="1" s="1"/>
  <c r="BV461" i="1" s="1"/>
  <c r="BW461" i="1" s="1"/>
  <c r="BX461" i="1" s="1"/>
  <c r="BY461" i="1" s="1"/>
  <c r="BZ461" i="1" s="1"/>
  <c r="CA461" i="1" s="1"/>
  <c r="CB461" i="1" s="1"/>
  <c r="CC461" i="1" s="1"/>
  <c r="CD461" i="1" s="1"/>
  <c r="CE461" i="1" s="1"/>
  <c r="CF461" i="1" s="1"/>
  <c r="CG461" i="1" s="1"/>
  <c r="CH461" i="1" s="1"/>
  <c r="CI461" i="1" s="1"/>
  <c r="CJ461" i="1" s="1"/>
  <c r="CK461" i="1" s="1"/>
  <c r="CL461" i="1" s="1"/>
  <c r="CM461" i="1" s="1"/>
  <c r="CN461" i="1" s="1"/>
  <c r="CO461" i="1" s="1"/>
  <c r="CP461" i="1" s="1"/>
  <c r="CQ461" i="1" s="1"/>
  <c r="CR461" i="1" s="1"/>
  <c r="CS461" i="1" s="1"/>
  <c r="CT461" i="1" s="1"/>
  <c r="CU461" i="1" s="1"/>
  <c r="CV461" i="1" s="1"/>
  <c r="CW461" i="1" s="1"/>
  <c r="CX461" i="1" s="1"/>
  <c r="CY461" i="1" s="1"/>
  <c r="CZ461" i="1" s="1"/>
  <c r="BQ18" i="1"/>
  <c r="BR18" i="1" s="1"/>
  <c r="BS18" i="1" s="1"/>
  <c r="BT18" i="1" s="1"/>
  <c r="BU18" i="1" s="1"/>
  <c r="BV18" i="1" s="1"/>
  <c r="BW18" i="1" s="1"/>
  <c r="BX18" i="1" s="1"/>
  <c r="BY18" i="1" s="1"/>
  <c r="BZ18" i="1" s="1"/>
  <c r="CA18" i="1" s="1"/>
  <c r="CB18" i="1" s="1"/>
  <c r="CC18" i="1" s="1"/>
  <c r="CD18" i="1" s="1"/>
  <c r="CE18" i="1" s="1"/>
  <c r="CF18" i="1" s="1"/>
  <c r="CG18" i="1" s="1"/>
  <c r="CH18" i="1" s="1"/>
  <c r="CI18" i="1" s="1"/>
  <c r="CJ18" i="1" s="1"/>
  <c r="CK18" i="1" s="1"/>
  <c r="CL18" i="1" s="1"/>
  <c r="CM18" i="1" s="1"/>
  <c r="CN18" i="1" s="1"/>
  <c r="CO18" i="1" s="1"/>
  <c r="CP18" i="1" s="1"/>
  <c r="CQ18" i="1" s="1"/>
  <c r="CR18" i="1" s="1"/>
  <c r="CS18" i="1" s="1"/>
  <c r="CT18" i="1" s="1"/>
  <c r="CU18" i="1" s="1"/>
  <c r="CV18" i="1" s="1"/>
  <c r="CW18" i="1" s="1"/>
  <c r="CX18" i="1" s="1"/>
  <c r="CY18" i="1" s="1"/>
  <c r="CZ18" i="1" s="1"/>
  <c r="W354" i="1"/>
  <c r="BP354" i="1"/>
  <c r="AA354" i="1"/>
  <c r="AB354" i="1" s="1"/>
  <c r="BQ440" i="1"/>
  <c r="BR440" i="1" s="1"/>
  <c r="BS440" i="1" s="1"/>
  <c r="BT440" i="1" s="1"/>
  <c r="BU440" i="1" s="1"/>
  <c r="BV440" i="1" s="1"/>
  <c r="BW440" i="1" s="1"/>
  <c r="BX440" i="1" s="1"/>
  <c r="BY440" i="1" s="1"/>
  <c r="BZ440" i="1" s="1"/>
  <c r="CA440" i="1" s="1"/>
  <c r="CB440" i="1" s="1"/>
  <c r="CC440" i="1" s="1"/>
  <c r="CD440" i="1" s="1"/>
  <c r="CE440" i="1" s="1"/>
  <c r="CF440" i="1" s="1"/>
  <c r="CG440" i="1" s="1"/>
  <c r="CH440" i="1" s="1"/>
  <c r="CI440" i="1" s="1"/>
  <c r="CJ440" i="1" s="1"/>
  <c r="CK440" i="1" s="1"/>
  <c r="CL440" i="1" s="1"/>
  <c r="CM440" i="1" s="1"/>
  <c r="CN440" i="1" s="1"/>
  <c r="CO440" i="1" s="1"/>
  <c r="CP440" i="1" s="1"/>
  <c r="CQ440" i="1" s="1"/>
  <c r="CR440" i="1" s="1"/>
  <c r="CS440" i="1" s="1"/>
  <c r="CT440" i="1" s="1"/>
  <c r="CU440" i="1" s="1"/>
  <c r="CV440" i="1" s="1"/>
  <c r="CW440" i="1" s="1"/>
  <c r="CX440" i="1" s="1"/>
  <c r="CY440" i="1" s="1"/>
  <c r="CZ440" i="1" s="1"/>
  <c r="BQ355" i="1"/>
  <c r="BR355" i="1" s="1"/>
  <c r="BS355" i="1" s="1"/>
  <c r="BT355" i="1" s="1"/>
  <c r="BU355" i="1" s="1"/>
  <c r="BV355" i="1" s="1"/>
  <c r="BW355" i="1" s="1"/>
  <c r="BX355" i="1" s="1"/>
  <c r="BY355" i="1" s="1"/>
  <c r="BZ355" i="1" s="1"/>
  <c r="CA355" i="1" s="1"/>
  <c r="CB355" i="1" s="1"/>
  <c r="CC355" i="1" s="1"/>
  <c r="CD355" i="1" s="1"/>
  <c r="CE355" i="1" s="1"/>
  <c r="CF355" i="1" s="1"/>
  <c r="CG355" i="1" s="1"/>
  <c r="CH355" i="1" s="1"/>
  <c r="CI355" i="1" s="1"/>
  <c r="CJ355" i="1" s="1"/>
  <c r="CK355" i="1" s="1"/>
  <c r="CL355" i="1" s="1"/>
  <c r="CM355" i="1" s="1"/>
  <c r="CN355" i="1" s="1"/>
  <c r="CO355" i="1" s="1"/>
  <c r="CP355" i="1" s="1"/>
  <c r="CQ355" i="1" s="1"/>
  <c r="CR355" i="1" s="1"/>
  <c r="CS355" i="1" s="1"/>
  <c r="CT355" i="1" s="1"/>
  <c r="CU355" i="1" s="1"/>
  <c r="CV355" i="1" s="1"/>
  <c r="CW355" i="1" s="1"/>
  <c r="CX355" i="1" s="1"/>
  <c r="CY355" i="1" s="1"/>
  <c r="CZ355" i="1" s="1"/>
  <c r="BQ428" i="1"/>
  <c r="BR428" i="1" s="1"/>
  <c r="BS428" i="1" s="1"/>
  <c r="BT428" i="1" s="1"/>
  <c r="BU428" i="1" s="1"/>
  <c r="BV428" i="1" s="1"/>
  <c r="BW428" i="1" s="1"/>
  <c r="BX428" i="1" s="1"/>
  <c r="BY428" i="1" s="1"/>
  <c r="BZ428" i="1" s="1"/>
  <c r="CA428" i="1" s="1"/>
  <c r="CB428" i="1" s="1"/>
  <c r="CC428" i="1" s="1"/>
  <c r="CD428" i="1" s="1"/>
  <c r="CE428" i="1" s="1"/>
  <c r="CF428" i="1" s="1"/>
  <c r="CG428" i="1" s="1"/>
  <c r="CH428" i="1" s="1"/>
  <c r="CI428" i="1" s="1"/>
  <c r="CJ428" i="1" s="1"/>
  <c r="CK428" i="1" s="1"/>
  <c r="CL428" i="1" s="1"/>
  <c r="CM428" i="1" s="1"/>
  <c r="CN428" i="1" s="1"/>
  <c r="CO428" i="1" s="1"/>
  <c r="CP428" i="1" s="1"/>
  <c r="CQ428" i="1" s="1"/>
  <c r="CR428" i="1" s="1"/>
  <c r="CS428" i="1" s="1"/>
  <c r="CT428" i="1" s="1"/>
  <c r="CU428" i="1" s="1"/>
  <c r="CV428" i="1" s="1"/>
  <c r="CW428" i="1" s="1"/>
  <c r="CX428" i="1" s="1"/>
  <c r="CY428" i="1" s="1"/>
  <c r="CZ428" i="1" s="1"/>
  <c r="X428" i="1" a="1"/>
  <c r="X428" i="1" s="1"/>
  <c r="AC428" i="1" s="1"/>
  <c r="Y428" i="1" s="1"/>
  <c r="BQ111" i="1"/>
  <c r="BR111" i="1" s="1"/>
  <c r="BS111" i="1" s="1"/>
  <c r="BT111" i="1" s="1"/>
  <c r="BU111" i="1" s="1"/>
  <c r="BV111" i="1" s="1"/>
  <c r="BW111" i="1" s="1"/>
  <c r="BX111" i="1" s="1"/>
  <c r="BY111" i="1" s="1"/>
  <c r="BZ111" i="1" s="1"/>
  <c r="CA111" i="1" s="1"/>
  <c r="CB111" i="1" s="1"/>
  <c r="CC111" i="1" s="1"/>
  <c r="CD111" i="1" s="1"/>
  <c r="CE111" i="1" s="1"/>
  <c r="CF111" i="1" s="1"/>
  <c r="CG111" i="1" s="1"/>
  <c r="CH111" i="1" s="1"/>
  <c r="CI111" i="1" s="1"/>
  <c r="CJ111" i="1" s="1"/>
  <c r="CK111" i="1" s="1"/>
  <c r="CL111" i="1" s="1"/>
  <c r="CM111" i="1" s="1"/>
  <c r="CN111" i="1" s="1"/>
  <c r="CO111" i="1" s="1"/>
  <c r="CP111" i="1" s="1"/>
  <c r="CQ111" i="1" s="1"/>
  <c r="CR111" i="1" s="1"/>
  <c r="CS111" i="1" s="1"/>
  <c r="CT111" i="1" s="1"/>
  <c r="CU111" i="1" s="1"/>
  <c r="CV111" i="1" s="1"/>
  <c r="CW111" i="1" s="1"/>
  <c r="CX111" i="1" s="1"/>
  <c r="CY111" i="1" s="1"/>
  <c r="CZ111" i="1" s="1"/>
  <c r="BQ376" i="1"/>
  <c r="BR376" i="1" s="1"/>
  <c r="BS376" i="1" s="1"/>
  <c r="BT376" i="1" s="1"/>
  <c r="BU376" i="1" s="1"/>
  <c r="BV376" i="1" s="1"/>
  <c r="BW376" i="1" s="1"/>
  <c r="BX376" i="1" s="1"/>
  <c r="BY376" i="1" s="1"/>
  <c r="BZ376" i="1" s="1"/>
  <c r="CA376" i="1" s="1"/>
  <c r="CB376" i="1" s="1"/>
  <c r="CC376" i="1" s="1"/>
  <c r="CD376" i="1" s="1"/>
  <c r="CE376" i="1" s="1"/>
  <c r="CF376" i="1" s="1"/>
  <c r="CG376" i="1" s="1"/>
  <c r="CH376" i="1" s="1"/>
  <c r="CI376" i="1" s="1"/>
  <c r="CJ376" i="1" s="1"/>
  <c r="CK376" i="1" s="1"/>
  <c r="CL376" i="1" s="1"/>
  <c r="CM376" i="1" s="1"/>
  <c r="CN376" i="1" s="1"/>
  <c r="CO376" i="1" s="1"/>
  <c r="CP376" i="1" s="1"/>
  <c r="CQ376" i="1" s="1"/>
  <c r="CR376" i="1" s="1"/>
  <c r="CS376" i="1" s="1"/>
  <c r="CT376" i="1" s="1"/>
  <c r="CU376" i="1" s="1"/>
  <c r="CV376" i="1" s="1"/>
  <c r="CW376" i="1" s="1"/>
  <c r="CX376" i="1" s="1"/>
  <c r="CY376" i="1" s="1"/>
  <c r="CZ376" i="1" s="1"/>
  <c r="BQ426" i="1"/>
  <c r="BR426" i="1" s="1"/>
  <c r="BS426" i="1" s="1"/>
  <c r="BT426" i="1" s="1"/>
  <c r="BU426" i="1" s="1"/>
  <c r="BV426" i="1" s="1"/>
  <c r="BW426" i="1" s="1"/>
  <c r="BX426" i="1" s="1"/>
  <c r="BY426" i="1" s="1"/>
  <c r="BZ426" i="1" s="1"/>
  <c r="CA426" i="1" s="1"/>
  <c r="CB426" i="1" s="1"/>
  <c r="CC426" i="1" s="1"/>
  <c r="CD426" i="1" s="1"/>
  <c r="CE426" i="1" s="1"/>
  <c r="CF426" i="1" s="1"/>
  <c r="CG426" i="1" s="1"/>
  <c r="CH426" i="1" s="1"/>
  <c r="CI426" i="1" s="1"/>
  <c r="CJ426" i="1" s="1"/>
  <c r="CK426" i="1" s="1"/>
  <c r="CL426" i="1" s="1"/>
  <c r="CM426" i="1" s="1"/>
  <c r="CN426" i="1" s="1"/>
  <c r="CO426" i="1" s="1"/>
  <c r="CP426" i="1" s="1"/>
  <c r="CQ426" i="1" s="1"/>
  <c r="CR426" i="1" s="1"/>
  <c r="CS426" i="1" s="1"/>
  <c r="CT426" i="1" s="1"/>
  <c r="CU426" i="1" s="1"/>
  <c r="CV426" i="1" s="1"/>
  <c r="CW426" i="1" s="1"/>
  <c r="CX426" i="1" s="1"/>
  <c r="CY426" i="1" s="1"/>
  <c r="CZ426" i="1" s="1"/>
  <c r="BQ46" i="1"/>
  <c r="BR46" i="1" s="1"/>
  <c r="BS46" i="1" s="1"/>
  <c r="BT46" i="1" s="1"/>
  <c r="BU46" i="1" s="1"/>
  <c r="BV46" i="1" s="1"/>
  <c r="BW46" i="1" s="1"/>
  <c r="BX46" i="1" s="1"/>
  <c r="BY46" i="1" s="1"/>
  <c r="BZ46" i="1" s="1"/>
  <c r="CA46" i="1" s="1"/>
  <c r="CB46" i="1" s="1"/>
  <c r="CC46" i="1" s="1"/>
  <c r="CD46" i="1" s="1"/>
  <c r="CE46" i="1" s="1"/>
  <c r="CF46" i="1" s="1"/>
  <c r="CG46" i="1" s="1"/>
  <c r="CH46" i="1" s="1"/>
  <c r="CI46" i="1" s="1"/>
  <c r="CJ46" i="1" s="1"/>
  <c r="CK46" i="1" s="1"/>
  <c r="CL46" i="1" s="1"/>
  <c r="CM46" i="1" s="1"/>
  <c r="CN46" i="1" s="1"/>
  <c r="CO46" i="1" s="1"/>
  <c r="CP46" i="1" s="1"/>
  <c r="CQ46" i="1" s="1"/>
  <c r="CR46" i="1" s="1"/>
  <c r="CS46" i="1" s="1"/>
  <c r="CT46" i="1" s="1"/>
  <c r="CU46" i="1" s="1"/>
  <c r="CV46" i="1" s="1"/>
  <c r="CW46" i="1" s="1"/>
  <c r="CX46" i="1" s="1"/>
  <c r="CY46" i="1" s="1"/>
  <c r="CZ46" i="1" s="1"/>
  <c r="BQ162" i="1"/>
  <c r="BR162" i="1" s="1"/>
  <c r="BS162" i="1" s="1"/>
  <c r="BT162" i="1" s="1"/>
  <c r="BU162" i="1" s="1"/>
  <c r="BV162" i="1" s="1"/>
  <c r="BW162" i="1" s="1"/>
  <c r="BX162" i="1" s="1"/>
  <c r="BY162" i="1" s="1"/>
  <c r="BZ162" i="1" s="1"/>
  <c r="CA162" i="1" s="1"/>
  <c r="CB162" i="1" s="1"/>
  <c r="CC162" i="1" s="1"/>
  <c r="CD162" i="1" s="1"/>
  <c r="CE162" i="1" s="1"/>
  <c r="CF162" i="1" s="1"/>
  <c r="CG162" i="1" s="1"/>
  <c r="CH162" i="1" s="1"/>
  <c r="CI162" i="1" s="1"/>
  <c r="CJ162" i="1" s="1"/>
  <c r="CK162" i="1" s="1"/>
  <c r="CL162" i="1" s="1"/>
  <c r="CM162" i="1" s="1"/>
  <c r="CN162" i="1" s="1"/>
  <c r="CO162" i="1" s="1"/>
  <c r="CP162" i="1" s="1"/>
  <c r="CQ162" i="1" s="1"/>
  <c r="CR162" i="1" s="1"/>
  <c r="CS162" i="1" s="1"/>
  <c r="CT162" i="1" s="1"/>
  <c r="CU162" i="1" s="1"/>
  <c r="CV162" i="1" s="1"/>
  <c r="CW162" i="1" s="1"/>
  <c r="CX162" i="1" s="1"/>
  <c r="CY162" i="1" s="1"/>
  <c r="CZ162" i="1" s="1"/>
  <c r="W137" i="1"/>
  <c r="BP137" i="1"/>
  <c r="AA137" i="1"/>
  <c r="AB137" i="1" s="1"/>
  <c r="BQ484" i="1"/>
  <c r="BR484" i="1" s="1"/>
  <c r="BS484" i="1" s="1"/>
  <c r="BT484" i="1" s="1"/>
  <c r="BU484" i="1" s="1"/>
  <c r="BV484" i="1" s="1"/>
  <c r="BW484" i="1" s="1"/>
  <c r="BX484" i="1" s="1"/>
  <c r="BY484" i="1" s="1"/>
  <c r="BZ484" i="1" s="1"/>
  <c r="CA484" i="1" s="1"/>
  <c r="CB484" i="1" s="1"/>
  <c r="CC484" i="1" s="1"/>
  <c r="CD484" i="1" s="1"/>
  <c r="CE484" i="1" s="1"/>
  <c r="CF484" i="1" s="1"/>
  <c r="CG484" i="1" s="1"/>
  <c r="CH484" i="1" s="1"/>
  <c r="CI484" i="1" s="1"/>
  <c r="CJ484" i="1" s="1"/>
  <c r="CK484" i="1" s="1"/>
  <c r="CL484" i="1" s="1"/>
  <c r="CM484" i="1" s="1"/>
  <c r="CN484" i="1" s="1"/>
  <c r="CO484" i="1" s="1"/>
  <c r="CP484" i="1" s="1"/>
  <c r="CQ484" i="1" s="1"/>
  <c r="CR484" i="1" s="1"/>
  <c r="CS484" i="1" s="1"/>
  <c r="CT484" i="1" s="1"/>
  <c r="CU484" i="1" s="1"/>
  <c r="CV484" i="1" s="1"/>
  <c r="CW484" i="1" s="1"/>
  <c r="CX484" i="1" s="1"/>
  <c r="CY484" i="1" s="1"/>
  <c r="CZ484" i="1" s="1"/>
  <c r="BQ73" i="1"/>
  <c r="BR73" i="1" s="1"/>
  <c r="BS73" i="1" s="1"/>
  <c r="BT73" i="1" s="1"/>
  <c r="BU73" i="1" s="1"/>
  <c r="BV73" i="1" s="1"/>
  <c r="BW73" i="1" s="1"/>
  <c r="BX73" i="1" s="1"/>
  <c r="BY73" i="1" s="1"/>
  <c r="BZ73" i="1" s="1"/>
  <c r="CA73" i="1" s="1"/>
  <c r="CB73" i="1" s="1"/>
  <c r="CC73" i="1" s="1"/>
  <c r="CD73" i="1" s="1"/>
  <c r="CE73" i="1" s="1"/>
  <c r="CF73" i="1" s="1"/>
  <c r="CG73" i="1" s="1"/>
  <c r="CH73" i="1" s="1"/>
  <c r="CI73" i="1" s="1"/>
  <c r="CJ73" i="1" s="1"/>
  <c r="CK73" i="1" s="1"/>
  <c r="CL73" i="1" s="1"/>
  <c r="CM73" i="1" s="1"/>
  <c r="CN73" i="1" s="1"/>
  <c r="CO73" i="1" s="1"/>
  <c r="CP73" i="1" s="1"/>
  <c r="CQ73" i="1" s="1"/>
  <c r="CR73" i="1" s="1"/>
  <c r="CS73" i="1" s="1"/>
  <c r="CT73" i="1" s="1"/>
  <c r="CU73" i="1" s="1"/>
  <c r="CV73" i="1" s="1"/>
  <c r="CW73" i="1" s="1"/>
  <c r="CX73" i="1" s="1"/>
  <c r="CY73" i="1" s="1"/>
  <c r="CZ73" i="1" s="1"/>
  <c r="X73" i="1" a="1"/>
  <c r="X73" i="1" s="1"/>
  <c r="AC73" i="1" s="1"/>
  <c r="Y73" i="1" s="1"/>
  <c r="BQ487" i="1"/>
  <c r="BR487" i="1" s="1"/>
  <c r="BS487" i="1" s="1"/>
  <c r="BT487" i="1" s="1"/>
  <c r="BU487" i="1" s="1"/>
  <c r="BV487" i="1" s="1"/>
  <c r="BW487" i="1" s="1"/>
  <c r="BX487" i="1" s="1"/>
  <c r="BY487" i="1" s="1"/>
  <c r="BZ487" i="1" s="1"/>
  <c r="CA487" i="1" s="1"/>
  <c r="CB487" i="1" s="1"/>
  <c r="CC487" i="1" s="1"/>
  <c r="CD487" i="1" s="1"/>
  <c r="CE487" i="1" s="1"/>
  <c r="CF487" i="1" s="1"/>
  <c r="CG487" i="1" s="1"/>
  <c r="CH487" i="1" s="1"/>
  <c r="CI487" i="1" s="1"/>
  <c r="CJ487" i="1" s="1"/>
  <c r="CK487" i="1" s="1"/>
  <c r="CL487" i="1" s="1"/>
  <c r="CM487" i="1" s="1"/>
  <c r="CN487" i="1" s="1"/>
  <c r="CO487" i="1" s="1"/>
  <c r="CP487" i="1" s="1"/>
  <c r="CQ487" i="1" s="1"/>
  <c r="CR487" i="1" s="1"/>
  <c r="CS487" i="1" s="1"/>
  <c r="CT487" i="1" s="1"/>
  <c r="CU487" i="1" s="1"/>
  <c r="CV487" i="1" s="1"/>
  <c r="CW487" i="1" s="1"/>
  <c r="CX487" i="1" s="1"/>
  <c r="CY487" i="1" s="1"/>
  <c r="CZ487" i="1" s="1"/>
  <c r="BQ409" i="1"/>
  <c r="BR409" i="1" s="1"/>
  <c r="BS409" i="1" s="1"/>
  <c r="BT409" i="1" s="1"/>
  <c r="BU409" i="1" s="1"/>
  <c r="BV409" i="1" s="1"/>
  <c r="BW409" i="1" s="1"/>
  <c r="BX409" i="1" s="1"/>
  <c r="BY409" i="1" s="1"/>
  <c r="BZ409" i="1" s="1"/>
  <c r="CA409" i="1" s="1"/>
  <c r="CB409" i="1" s="1"/>
  <c r="CC409" i="1" s="1"/>
  <c r="CD409" i="1" s="1"/>
  <c r="CE409" i="1" s="1"/>
  <c r="CF409" i="1" s="1"/>
  <c r="CG409" i="1" s="1"/>
  <c r="CH409" i="1" s="1"/>
  <c r="CI409" i="1" s="1"/>
  <c r="CJ409" i="1" s="1"/>
  <c r="CK409" i="1" s="1"/>
  <c r="CL409" i="1" s="1"/>
  <c r="CM409" i="1" s="1"/>
  <c r="CN409" i="1" s="1"/>
  <c r="CO409" i="1" s="1"/>
  <c r="CP409" i="1" s="1"/>
  <c r="CQ409" i="1" s="1"/>
  <c r="CR409" i="1" s="1"/>
  <c r="CS409" i="1" s="1"/>
  <c r="CT409" i="1" s="1"/>
  <c r="CU409" i="1" s="1"/>
  <c r="CV409" i="1" s="1"/>
  <c r="CW409" i="1" s="1"/>
  <c r="CX409" i="1" s="1"/>
  <c r="CY409" i="1" s="1"/>
  <c r="CZ409" i="1" s="1"/>
  <c r="BP51" i="1"/>
  <c r="AA51" i="1"/>
  <c r="AB51" i="1" s="1"/>
  <c r="W51" i="1"/>
  <c r="BQ5" i="1"/>
  <c r="BR5" i="1" s="1"/>
  <c r="BS5" i="1" s="1"/>
  <c r="BT5" i="1" s="1"/>
  <c r="BU5" i="1" s="1"/>
  <c r="BV5" i="1" s="1"/>
  <c r="BW5" i="1" s="1"/>
  <c r="BX5" i="1" s="1"/>
  <c r="BY5" i="1" s="1"/>
  <c r="BZ5" i="1" s="1"/>
  <c r="CA5" i="1" s="1"/>
  <c r="CB5" i="1" s="1"/>
  <c r="CC5" i="1" s="1"/>
  <c r="CD5" i="1" s="1"/>
  <c r="CE5" i="1" s="1"/>
  <c r="CF5" i="1" s="1"/>
  <c r="CG5" i="1" s="1"/>
  <c r="CH5" i="1" s="1"/>
  <c r="CI5" i="1" s="1"/>
  <c r="CJ5" i="1" s="1"/>
  <c r="CK5" i="1" s="1"/>
  <c r="CL5" i="1" s="1"/>
  <c r="CM5" i="1" s="1"/>
  <c r="CN5" i="1" s="1"/>
  <c r="CO5" i="1" s="1"/>
  <c r="CP5" i="1" s="1"/>
  <c r="CQ5" i="1" s="1"/>
  <c r="CR5" i="1" s="1"/>
  <c r="CS5" i="1" s="1"/>
  <c r="CT5" i="1" s="1"/>
  <c r="CU5" i="1" s="1"/>
  <c r="CV5" i="1" s="1"/>
  <c r="CW5" i="1" s="1"/>
  <c r="CX5" i="1" s="1"/>
  <c r="CY5" i="1" s="1"/>
  <c r="CZ5" i="1" s="1"/>
  <c r="BQ169" i="1"/>
  <c r="BR169" i="1" s="1"/>
  <c r="BS169" i="1" s="1"/>
  <c r="BT169" i="1" s="1"/>
  <c r="BU169" i="1" s="1"/>
  <c r="BV169" i="1" s="1"/>
  <c r="BW169" i="1" s="1"/>
  <c r="BX169" i="1" s="1"/>
  <c r="BY169" i="1" s="1"/>
  <c r="BZ169" i="1" s="1"/>
  <c r="CA169" i="1" s="1"/>
  <c r="CB169" i="1" s="1"/>
  <c r="CC169" i="1" s="1"/>
  <c r="CD169" i="1" s="1"/>
  <c r="CE169" i="1" s="1"/>
  <c r="CF169" i="1" s="1"/>
  <c r="CG169" i="1" s="1"/>
  <c r="CH169" i="1" s="1"/>
  <c r="CI169" i="1" s="1"/>
  <c r="CJ169" i="1" s="1"/>
  <c r="CK169" i="1" s="1"/>
  <c r="CL169" i="1" s="1"/>
  <c r="CM169" i="1" s="1"/>
  <c r="CN169" i="1" s="1"/>
  <c r="CO169" i="1" s="1"/>
  <c r="CP169" i="1" s="1"/>
  <c r="CQ169" i="1" s="1"/>
  <c r="CR169" i="1" s="1"/>
  <c r="CS169" i="1" s="1"/>
  <c r="CT169" i="1" s="1"/>
  <c r="CU169" i="1" s="1"/>
  <c r="CV169" i="1" s="1"/>
  <c r="CW169" i="1" s="1"/>
  <c r="CX169" i="1" s="1"/>
  <c r="CY169" i="1" s="1"/>
  <c r="CZ169" i="1" s="1"/>
  <c r="AA26" i="1"/>
  <c r="AB26" i="1" s="1"/>
  <c r="W26" i="1"/>
  <c r="BP26" i="1"/>
  <c r="W82" i="1"/>
  <c r="AA82" i="1"/>
  <c r="AB82" i="1" s="1"/>
  <c r="BP82" i="1"/>
  <c r="BQ345" i="1"/>
  <c r="BR345" i="1" s="1"/>
  <c r="BS345" i="1" s="1"/>
  <c r="BT345" i="1" s="1"/>
  <c r="BU345" i="1" s="1"/>
  <c r="BV345" i="1" s="1"/>
  <c r="BW345" i="1" s="1"/>
  <c r="BX345" i="1" s="1"/>
  <c r="BY345" i="1" s="1"/>
  <c r="BZ345" i="1" s="1"/>
  <c r="CA345" i="1" s="1"/>
  <c r="CB345" i="1" s="1"/>
  <c r="CC345" i="1" s="1"/>
  <c r="CD345" i="1" s="1"/>
  <c r="CE345" i="1" s="1"/>
  <c r="CF345" i="1" s="1"/>
  <c r="CG345" i="1" s="1"/>
  <c r="CH345" i="1" s="1"/>
  <c r="CI345" i="1" s="1"/>
  <c r="CJ345" i="1" s="1"/>
  <c r="CK345" i="1" s="1"/>
  <c r="CL345" i="1" s="1"/>
  <c r="CM345" i="1" s="1"/>
  <c r="CN345" i="1" s="1"/>
  <c r="CO345" i="1" s="1"/>
  <c r="CP345" i="1" s="1"/>
  <c r="CQ345" i="1" s="1"/>
  <c r="CR345" i="1" s="1"/>
  <c r="CS345" i="1" s="1"/>
  <c r="CT345" i="1" s="1"/>
  <c r="CU345" i="1" s="1"/>
  <c r="CV345" i="1" s="1"/>
  <c r="CW345" i="1" s="1"/>
  <c r="CX345" i="1" s="1"/>
  <c r="CY345" i="1" s="1"/>
  <c r="CZ345" i="1" s="1"/>
  <c r="BQ316" i="1"/>
  <c r="BR316" i="1" s="1"/>
  <c r="BS316" i="1" s="1"/>
  <c r="BT316" i="1" s="1"/>
  <c r="BU316" i="1" s="1"/>
  <c r="BV316" i="1" s="1"/>
  <c r="BW316" i="1" s="1"/>
  <c r="BX316" i="1" s="1"/>
  <c r="BY316" i="1" s="1"/>
  <c r="BZ316" i="1" s="1"/>
  <c r="CA316" i="1" s="1"/>
  <c r="CB316" i="1" s="1"/>
  <c r="CC316" i="1" s="1"/>
  <c r="CD316" i="1" s="1"/>
  <c r="CE316" i="1" s="1"/>
  <c r="CF316" i="1" s="1"/>
  <c r="CG316" i="1" s="1"/>
  <c r="CH316" i="1" s="1"/>
  <c r="CI316" i="1" s="1"/>
  <c r="CJ316" i="1" s="1"/>
  <c r="CK316" i="1" s="1"/>
  <c r="CL316" i="1" s="1"/>
  <c r="CM316" i="1" s="1"/>
  <c r="CN316" i="1" s="1"/>
  <c r="CO316" i="1" s="1"/>
  <c r="CP316" i="1" s="1"/>
  <c r="CQ316" i="1" s="1"/>
  <c r="CR316" i="1" s="1"/>
  <c r="CS316" i="1" s="1"/>
  <c r="CT316" i="1" s="1"/>
  <c r="CU316" i="1" s="1"/>
  <c r="CV316" i="1" s="1"/>
  <c r="CW316" i="1" s="1"/>
  <c r="CX316" i="1" s="1"/>
  <c r="CY316" i="1" s="1"/>
  <c r="CZ316" i="1" s="1"/>
  <c r="BQ189" i="1"/>
  <c r="BR189" i="1" s="1"/>
  <c r="BS189" i="1" s="1"/>
  <c r="BT189" i="1" s="1"/>
  <c r="BU189" i="1" s="1"/>
  <c r="BV189" i="1" s="1"/>
  <c r="BW189" i="1" s="1"/>
  <c r="BX189" i="1" s="1"/>
  <c r="BY189" i="1" s="1"/>
  <c r="BZ189" i="1" s="1"/>
  <c r="CA189" i="1" s="1"/>
  <c r="CB189" i="1" s="1"/>
  <c r="CC189" i="1" s="1"/>
  <c r="CD189" i="1" s="1"/>
  <c r="CE189" i="1" s="1"/>
  <c r="CF189" i="1" s="1"/>
  <c r="CG189" i="1" s="1"/>
  <c r="CH189" i="1" s="1"/>
  <c r="CI189" i="1" s="1"/>
  <c r="CJ189" i="1" s="1"/>
  <c r="CK189" i="1" s="1"/>
  <c r="CL189" i="1" s="1"/>
  <c r="CM189" i="1" s="1"/>
  <c r="CN189" i="1" s="1"/>
  <c r="CO189" i="1" s="1"/>
  <c r="CP189" i="1" s="1"/>
  <c r="CQ189" i="1" s="1"/>
  <c r="CR189" i="1" s="1"/>
  <c r="CS189" i="1" s="1"/>
  <c r="CT189" i="1" s="1"/>
  <c r="CU189" i="1" s="1"/>
  <c r="CV189" i="1" s="1"/>
  <c r="CW189" i="1" s="1"/>
  <c r="CX189" i="1" s="1"/>
  <c r="CY189" i="1" s="1"/>
  <c r="CZ189" i="1" s="1"/>
  <c r="X189" i="1" a="1"/>
  <c r="X189" i="1" s="1"/>
  <c r="AC189" i="1" s="1"/>
  <c r="Y189" i="1" s="1"/>
  <c r="BQ258" i="1"/>
  <c r="BR258" i="1" s="1"/>
  <c r="BS258" i="1" s="1"/>
  <c r="BT258" i="1" s="1"/>
  <c r="BU258" i="1" s="1"/>
  <c r="BV258" i="1" s="1"/>
  <c r="BW258" i="1" s="1"/>
  <c r="BX258" i="1" s="1"/>
  <c r="BY258" i="1" s="1"/>
  <c r="BZ258" i="1" s="1"/>
  <c r="CA258" i="1" s="1"/>
  <c r="CB258" i="1" s="1"/>
  <c r="CC258" i="1" s="1"/>
  <c r="CD258" i="1" s="1"/>
  <c r="CE258" i="1" s="1"/>
  <c r="CF258" i="1" s="1"/>
  <c r="CG258" i="1" s="1"/>
  <c r="CH258" i="1" s="1"/>
  <c r="CI258" i="1" s="1"/>
  <c r="CJ258" i="1" s="1"/>
  <c r="CK258" i="1" s="1"/>
  <c r="CL258" i="1" s="1"/>
  <c r="CM258" i="1" s="1"/>
  <c r="CN258" i="1" s="1"/>
  <c r="CO258" i="1" s="1"/>
  <c r="CP258" i="1" s="1"/>
  <c r="CQ258" i="1" s="1"/>
  <c r="CR258" i="1" s="1"/>
  <c r="CS258" i="1" s="1"/>
  <c r="CT258" i="1" s="1"/>
  <c r="CU258" i="1" s="1"/>
  <c r="CV258" i="1" s="1"/>
  <c r="CW258" i="1" s="1"/>
  <c r="CX258" i="1" s="1"/>
  <c r="CY258" i="1" s="1"/>
  <c r="CZ258" i="1" s="1"/>
  <c r="BQ217" i="1"/>
  <c r="BR217" i="1" s="1"/>
  <c r="BS217" i="1" s="1"/>
  <c r="BT217" i="1" s="1"/>
  <c r="BU217" i="1" s="1"/>
  <c r="BV217" i="1" s="1"/>
  <c r="BW217" i="1" s="1"/>
  <c r="BX217" i="1" s="1"/>
  <c r="BY217" i="1" s="1"/>
  <c r="BZ217" i="1" s="1"/>
  <c r="CA217" i="1" s="1"/>
  <c r="CB217" i="1" s="1"/>
  <c r="CC217" i="1" s="1"/>
  <c r="CD217" i="1" s="1"/>
  <c r="CE217" i="1" s="1"/>
  <c r="CF217" i="1" s="1"/>
  <c r="CG217" i="1" s="1"/>
  <c r="CH217" i="1" s="1"/>
  <c r="CI217" i="1" s="1"/>
  <c r="CJ217" i="1" s="1"/>
  <c r="CK217" i="1" s="1"/>
  <c r="CL217" i="1" s="1"/>
  <c r="CM217" i="1" s="1"/>
  <c r="CN217" i="1" s="1"/>
  <c r="CO217" i="1" s="1"/>
  <c r="CP217" i="1" s="1"/>
  <c r="CQ217" i="1" s="1"/>
  <c r="CR217" i="1" s="1"/>
  <c r="CS217" i="1" s="1"/>
  <c r="CT217" i="1" s="1"/>
  <c r="CU217" i="1" s="1"/>
  <c r="CV217" i="1" s="1"/>
  <c r="CW217" i="1" s="1"/>
  <c r="CX217" i="1" s="1"/>
  <c r="CY217" i="1" s="1"/>
  <c r="CZ217" i="1" s="1"/>
  <c r="BQ99" i="1"/>
  <c r="BR99" i="1" s="1"/>
  <c r="BS99" i="1" s="1"/>
  <c r="BT99" i="1" s="1"/>
  <c r="BU99" i="1" s="1"/>
  <c r="BV99" i="1" s="1"/>
  <c r="BW99" i="1" s="1"/>
  <c r="BX99" i="1" s="1"/>
  <c r="BY99" i="1" s="1"/>
  <c r="BZ99" i="1" s="1"/>
  <c r="CA99" i="1" s="1"/>
  <c r="CB99" i="1" s="1"/>
  <c r="CC99" i="1" s="1"/>
  <c r="CD99" i="1" s="1"/>
  <c r="CE99" i="1" s="1"/>
  <c r="CF99" i="1" s="1"/>
  <c r="CG99" i="1" s="1"/>
  <c r="CH99" i="1" s="1"/>
  <c r="CI99" i="1" s="1"/>
  <c r="CJ99" i="1" s="1"/>
  <c r="CK99" i="1" s="1"/>
  <c r="CL99" i="1" s="1"/>
  <c r="CM99" i="1" s="1"/>
  <c r="CN99" i="1" s="1"/>
  <c r="CO99" i="1" s="1"/>
  <c r="CP99" i="1" s="1"/>
  <c r="CQ99" i="1" s="1"/>
  <c r="CR99" i="1" s="1"/>
  <c r="CS99" i="1" s="1"/>
  <c r="CT99" i="1" s="1"/>
  <c r="CU99" i="1" s="1"/>
  <c r="CV99" i="1" s="1"/>
  <c r="CW99" i="1" s="1"/>
  <c r="CX99" i="1" s="1"/>
  <c r="CY99" i="1" s="1"/>
  <c r="CZ99" i="1" s="1"/>
  <c r="BQ392" i="1"/>
  <c r="BR392" i="1" s="1"/>
  <c r="BS392" i="1" s="1"/>
  <c r="BT392" i="1" s="1"/>
  <c r="BU392" i="1" s="1"/>
  <c r="BV392" i="1" s="1"/>
  <c r="BW392" i="1" s="1"/>
  <c r="BX392" i="1" s="1"/>
  <c r="BY392" i="1" s="1"/>
  <c r="BZ392" i="1" s="1"/>
  <c r="CA392" i="1" s="1"/>
  <c r="CB392" i="1" s="1"/>
  <c r="CC392" i="1" s="1"/>
  <c r="CD392" i="1" s="1"/>
  <c r="CE392" i="1" s="1"/>
  <c r="CF392" i="1" s="1"/>
  <c r="CG392" i="1" s="1"/>
  <c r="CH392" i="1" s="1"/>
  <c r="CI392" i="1" s="1"/>
  <c r="CJ392" i="1" s="1"/>
  <c r="CK392" i="1" s="1"/>
  <c r="CL392" i="1" s="1"/>
  <c r="CM392" i="1" s="1"/>
  <c r="CN392" i="1" s="1"/>
  <c r="CO392" i="1" s="1"/>
  <c r="CP392" i="1" s="1"/>
  <c r="CQ392" i="1" s="1"/>
  <c r="CR392" i="1" s="1"/>
  <c r="CS392" i="1" s="1"/>
  <c r="CT392" i="1" s="1"/>
  <c r="CU392" i="1" s="1"/>
  <c r="CV392" i="1" s="1"/>
  <c r="CW392" i="1" s="1"/>
  <c r="CX392" i="1" s="1"/>
  <c r="CY392" i="1" s="1"/>
  <c r="CZ392" i="1" s="1"/>
  <c r="AA145" i="1"/>
  <c r="AB145" i="1" s="1"/>
  <c r="W145" i="1"/>
  <c r="BP145" i="1"/>
  <c r="BP222" i="1"/>
  <c r="W222" i="1"/>
  <c r="AA222" i="1"/>
  <c r="AB222" i="1" s="1"/>
  <c r="W261" i="1"/>
  <c r="AA261" i="1"/>
  <c r="AB261" i="1" s="1"/>
  <c r="BP261" i="1"/>
  <c r="BQ381" i="1"/>
  <c r="BR381" i="1" s="1"/>
  <c r="BS381" i="1" s="1"/>
  <c r="BT381" i="1" s="1"/>
  <c r="BU381" i="1" s="1"/>
  <c r="BV381" i="1" s="1"/>
  <c r="BW381" i="1" s="1"/>
  <c r="BX381" i="1" s="1"/>
  <c r="BY381" i="1" s="1"/>
  <c r="BZ381" i="1" s="1"/>
  <c r="CA381" i="1" s="1"/>
  <c r="CB381" i="1" s="1"/>
  <c r="CC381" i="1" s="1"/>
  <c r="CD381" i="1" s="1"/>
  <c r="CE381" i="1" s="1"/>
  <c r="CF381" i="1" s="1"/>
  <c r="CG381" i="1" s="1"/>
  <c r="CH381" i="1" s="1"/>
  <c r="CI381" i="1" s="1"/>
  <c r="CJ381" i="1" s="1"/>
  <c r="CK381" i="1" s="1"/>
  <c r="CL381" i="1" s="1"/>
  <c r="CM381" i="1" s="1"/>
  <c r="CN381" i="1" s="1"/>
  <c r="CO381" i="1" s="1"/>
  <c r="CP381" i="1" s="1"/>
  <c r="CQ381" i="1" s="1"/>
  <c r="CR381" i="1" s="1"/>
  <c r="CS381" i="1" s="1"/>
  <c r="CT381" i="1" s="1"/>
  <c r="CU381" i="1" s="1"/>
  <c r="CV381" i="1" s="1"/>
  <c r="CW381" i="1" s="1"/>
  <c r="CX381" i="1" s="1"/>
  <c r="CY381" i="1" s="1"/>
  <c r="CZ381" i="1" s="1"/>
  <c r="BQ415" i="1"/>
  <c r="BR415" i="1" s="1"/>
  <c r="BS415" i="1" s="1"/>
  <c r="BT415" i="1" s="1"/>
  <c r="BU415" i="1" s="1"/>
  <c r="BV415" i="1" s="1"/>
  <c r="BW415" i="1" s="1"/>
  <c r="BX415" i="1" s="1"/>
  <c r="BY415" i="1" s="1"/>
  <c r="BZ415" i="1" s="1"/>
  <c r="CA415" i="1" s="1"/>
  <c r="CB415" i="1" s="1"/>
  <c r="CC415" i="1" s="1"/>
  <c r="CD415" i="1" s="1"/>
  <c r="CE415" i="1" s="1"/>
  <c r="CF415" i="1" s="1"/>
  <c r="CG415" i="1" s="1"/>
  <c r="CH415" i="1" s="1"/>
  <c r="CI415" i="1" s="1"/>
  <c r="CJ415" i="1" s="1"/>
  <c r="CK415" i="1" s="1"/>
  <c r="CL415" i="1" s="1"/>
  <c r="CM415" i="1" s="1"/>
  <c r="CN415" i="1" s="1"/>
  <c r="CO415" i="1" s="1"/>
  <c r="CP415" i="1" s="1"/>
  <c r="CQ415" i="1" s="1"/>
  <c r="CR415" i="1" s="1"/>
  <c r="CS415" i="1" s="1"/>
  <c r="CT415" i="1" s="1"/>
  <c r="CU415" i="1" s="1"/>
  <c r="CV415" i="1" s="1"/>
  <c r="CW415" i="1" s="1"/>
  <c r="CX415" i="1" s="1"/>
  <c r="CY415" i="1" s="1"/>
  <c r="CZ415" i="1" s="1"/>
  <c r="BQ389" i="1"/>
  <c r="BR389" i="1" s="1"/>
  <c r="BS389" i="1" s="1"/>
  <c r="BT389" i="1" s="1"/>
  <c r="BU389" i="1" s="1"/>
  <c r="BV389" i="1" s="1"/>
  <c r="BW389" i="1" s="1"/>
  <c r="BX389" i="1" s="1"/>
  <c r="BY389" i="1" s="1"/>
  <c r="BZ389" i="1" s="1"/>
  <c r="CA389" i="1" s="1"/>
  <c r="CB389" i="1" s="1"/>
  <c r="CC389" i="1" s="1"/>
  <c r="CD389" i="1" s="1"/>
  <c r="CE389" i="1" s="1"/>
  <c r="CF389" i="1" s="1"/>
  <c r="CG389" i="1" s="1"/>
  <c r="CH389" i="1" s="1"/>
  <c r="CI389" i="1" s="1"/>
  <c r="CJ389" i="1" s="1"/>
  <c r="CK389" i="1" s="1"/>
  <c r="CL389" i="1" s="1"/>
  <c r="CM389" i="1" s="1"/>
  <c r="CN389" i="1" s="1"/>
  <c r="CO389" i="1" s="1"/>
  <c r="CP389" i="1" s="1"/>
  <c r="CQ389" i="1" s="1"/>
  <c r="CR389" i="1" s="1"/>
  <c r="CS389" i="1" s="1"/>
  <c r="CT389" i="1" s="1"/>
  <c r="CU389" i="1" s="1"/>
  <c r="CV389" i="1" s="1"/>
  <c r="CW389" i="1" s="1"/>
  <c r="CX389" i="1" s="1"/>
  <c r="CY389" i="1" s="1"/>
  <c r="CZ389" i="1" s="1"/>
  <c r="BQ463" i="1"/>
  <c r="BR463" i="1" s="1"/>
  <c r="BS463" i="1" s="1"/>
  <c r="BT463" i="1" s="1"/>
  <c r="BU463" i="1" s="1"/>
  <c r="BV463" i="1" s="1"/>
  <c r="BW463" i="1" s="1"/>
  <c r="BX463" i="1" s="1"/>
  <c r="BY463" i="1" s="1"/>
  <c r="BZ463" i="1" s="1"/>
  <c r="CA463" i="1" s="1"/>
  <c r="CB463" i="1" s="1"/>
  <c r="CC463" i="1" s="1"/>
  <c r="CD463" i="1" s="1"/>
  <c r="CE463" i="1" s="1"/>
  <c r="CF463" i="1" s="1"/>
  <c r="CG463" i="1" s="1"/>
  <c r="CH463" i="1" s="1"/>
  <c r="CI463" i="1" s="1"/>
  <c r="CJ463" i="1" s="1"/>
  <c r="CK463" i="1" s="1"/>
  <c r="CL463" i="1" s="1"/>
  <c r="CM463" i="1" s="1"/>
  <c r="CN463" i="1" s="1"/>
  <c r="CO463" i="1" s="1"/>
  <c r="CP463" i="1" s="1"/>
  <c r="CQ463" i="1" s="1"/>
  <c r="CR463" i="1" s="1"/>
  <c r="CS463" i="1" s="1"/>
  <c r="CT463" i="1" s="1"/>
  <c r="CU463" i="1" s="1"/>
  <c r="CV463" i="1" s="1"/>
  <c r="CW463" i="1" s="1"/>
  <c r="CX463" i="1" s="1"/>
  <c r="CY463" i="1" s="1"/>
  <c r="CZ463" i="1" s="1"/>
  <c r="X463" i="1" a="1"/>
  <c r="X463" i="1" s="1"/>
  <c r="AC463" i="1" s="1"/>
  <c r="Y463" i="1" s="1"/>
  <c r="BQ23" i="1"/>
  <c r="BR23" i="1" s="1"/>
  <c r="BS23" i="1" s="1"/>
  <c r="BT23" i="1" s="1"/>
  <c r="BU23" i="1" s="1"/>
  <c r="BV23" i="1" s="1"/>
  <c r="BW23" i="1" s="1"/>
  <c r="BX23" i="1" s="1"/>
  <c r="BY23" i="1" s="1"/>
  <c r="BZ23" i="1" s="1"/>
  <c r="CA23" i="1" s="1"/>
  <c r="CB23" i="1" s="1"/>
  <c r="CC23" i="1" s="1"/>
  <c r="CD23" i="1" s="1"/>
  <c r="CE23" i="1" s="1"/>
  <c r="CF23" i="1" s="1"/>
  <c r="CG23" i="1" s="1"/>
  <c r="CH23" i="1" s="1"/>
  <c r="CI23" i="1" s="1"/>
  <c r="CJ23" i="1" s="1"/>
  <c r="CK23" i="1" s="1"/>
  <c r="CL23" i="1" s="1"/>
  <c r="CM23" i="1" s="1"/>
  <c r="CN23" i="1" s="1"/>
  <c r="CO23" i="1" s="1"/>
  <c r="CP23" i="1" s="1"/>
  <c r="CQ23" i="1" s="1"/>
  <c r="CR23" i="1" s="1"/>
  <c r="CS23" i="1" s="1"/>
  <c r="CT23" i="1" s="1"/>
  <c r="CU23" i="1" s="1"/>
  <c r="CV23" i="1" s="1"/>
  <c r="CW23" i="1" s="1"/>
  <c r="CX23" i="1" s="1"/>
  <c r="CY23" i="1" s="1"/>
  <c r="CZ23" i="1" s="1"/>
  <c r="BP295" i="1"/>
  <c r="AA295" i="1"/>
  <c r="AB295" i="1" s="1"/>
  <c r="W295" i="1"/>
  <c r="BQ482" i="1"/>
  <c r="BR482" i="1" s="1"/>
  <c r="BS482" i="1" s="1"/>
  <c r="BT482" i="1" s="1"/>
  <c r="BU482" i="1" s="1"/>
  <c r="BV482" i="1" s="1"/>
  <c r="BW482" i="1" s="1"/>
  <c r="BX482" i="1" s="1"/>
  <c r="BY482" i="1" s="1"/>
  <c r="BZ482" i="1" s="1"/>
  <c r="CA482" i="1" s="1"/>
  <c r="CB482" i="1" s="1"/>
  <c r="CC482" i="1" s="1"/>
  <c r="CD482" i="1" s="1"/>
  <c r="CE482" i="1" s="1"/>
  <c r="CF482" i="1" s="1"/>
  <c r="CG482" i="1" s="1"/>
  <c r="CH482" i="1" s="1"/>
  <c r="CI482" i="1" s="1"/>
  <c r="CJ482" i="1" s="1"/>
  <c r="CK482" i="1" s="1"/>
  <c r="CL482" i="1" s="1"/>
  <c r="CM482" i="1" s="1"/>
  <c r="CN482" i="1" s="1"/>
  <c r="CO482" i="1" s="1"/>
  <c r="CP482" i="1" s="1"/>
  <c r="CQ482" i="1" s="1"/>
  <c r="CR482" i="1" s="1"/>
  <c r="CS482" i="1" s="1"/>
  <c r="CT482" i="1" s="1"/>
  <c r="CU482" i="1" s="1"/>
  <c r="CV482" i="1" s="1"/>
  <c r="CW482" i="1" s="1"/>
  <c r="CX482" i="1" s="1"/>
  <c r="CY482" i="1" s="1"/>
  <c r="CZ482" i="1" s="1"/>
  <c r="W289" i="1"/>
  <c r="BP289" i="1"/>
  <c r="AA289" i="1"/>
  <c r="AB289" i="1" s="1"/>
  <c r="BQ193" i="1"/>
  <c r="BR193" i="1" s="1"/>
  <c r="BS193" i="1" s="1"/>
  <c r="BT193" i="1" s="1"/>
  <c r="BU193" i="1" s="1"/>
  <c r="BV193" i="1" s="1"/>
  <c r="BW193" i="1" s="1"/>
  <c r="BX193" i="1" s="1"/>
  <c r="BY193" i="1" s="1"/>
  <c r="BZ193" i="1" s="1"/>
  <c r="CA193" i="1" s="1"/>
  <c r="CB193" i="1" s="1"/>
  <c r="CC193" i="1" s="1"/>
  <c r="CD193" i="1" s="1"/>
  <c r="CE193" i="1" s="1"/>
  <c r="CF193" i="1" s="1"/>
  <c r="CG193" i="1" s="1"/>
  <c r="CH193" i="1" s="1"/>
  <c r="CI193" i="1" s="1"/>
  <c r="CJ193" i="1" s="1"/>
  <c r="CK193" i="1" s="1"/>
  <c r="CL193" i="1" s="1"/>
  <c r="CM193" i="1" s="1"/>
  <c r="CN193" i="1" s="1"/>
  <c r="CO193" i="1" s="1"/>
  <c r="CP193" i="1" s="1"/>
  <c r="CQ193" i="1" s="1"/>
  <c r="CR193" i="1" s="1"/>
  <c r="CS193" i="1" s="1"/>
  <c r="CT193" i="1" s="1"/>
  <c r="CU193" i="1" s="1"/>
  <c r="CV193" i="1" s="1"/>
  <c r="CW193" i="1" s="1"/>
  <c r="CX193" i="1" s="1"/>
  <c r="CY193" i="1" s="1"/>
  <c r="CZ193" i="1" s="1"/>
  <c r="W459" i="1"/>
  <c r="AA459" i="1"/>
  <c r="AB459" i="1" s="1"/>
  <c r="BP459" i="1"/>
  <c r="BQ430" i="1"/>
  <c r="BR430" i="1" s="1"/>
  <c r="BS430" i="1" s="1"/>
  <c r="BT430" i="1" s="1"/>
  <c r="BU430" i="1" s="1"/>
  <c r="BV430" i="1" s="1"/>
  <c r="BW430" i="1" s="1"/>
  <c r="BX430" i="1" s="1"/>
  <c r="BY430" i="1" s="1"/>
  <c r="BZ430" i="1" s="1"/>
  <c r="CA430" i="1" s="1"/>
  <c r="CB430" i="1" s="1"/>
  <c r="CC430" i="1" s="1"/>
  <c r="CD430" i="1" s="1"/>
  <c r="CE430" i="1" s="1"/>
  <c r="CF430" i="1" s="1"/>
  <c r="CG430" i="1" s="1"/>
  <c r="CH430" i="1" s="1"/>
  <c r="CI430" i="1" s="1"/>
  <c r="CJ430" i="1" s="1"/>
  <c r="CK430" i="1" s="1"/>
  <c r="CL430" i="1" s="1"/>
  <c r="CM430" i="1" s="1"/>
  <c r="CN430" i="1" s="1"/>
  <c r="CO430" i="1" s="1"/>
  <c r="CP430" i="1" s="1"/>
  <c r="CQ430" i="1" s="1"/>
  <c r="CR430" i="1" s="1"/>
  <c r="CS430" i="1" s="1"/>
  <c r="CT430" i="1" s="1"/>
  <c r="CU430" i="1" s="1"/>
  <c r="CV430" i="1" s="1"/>
  <c r="CW430" i="1" s="1"/>
  <c r="CX430" i="1" s="1"/>
  <c r="CY430" i="1" s="1"/>
  <c r="CZ430" i="1" s="1"/>
  <c r="BQ174" i="1"/>
  <c r="BR174" i="1" s="1"/>
  <c r="BS174" i="1" s="1"/>
  <c r="BT174" i="1" s="1"/>
  <c r="BU174" i="1" s="1"/>
  <c r="BV174" i="1" s="1"/>
  <c r="BW174" i="1" s="1"/>
  <c r="BX174" i="1" s="1"/>
  <c r="BY174" i="1" s="1"/>
  <c r="BZ174" i="1" s="1"/>
  <c r="CA174" i="1" s="1"/>
  <c r="CB174" i="1" s="1"/>
  <c r="CC174" i="1" s="1"/>
  <c r="CD174" i="1" s="1"/>
  <c r="CE174" i="1" s="1"/>
  <c r="CF174" i="1" s="1"/>
  <c r="CG174" i="1" s="1"/>
  <c r="CH174" i="1" s="1"/>
  <c r="CI174" i="1" s="1"/>
  <c r="CJ174" i="1" s="1"/>
  <c r="CK174" i="1" s="1"/>
  <c r="CL174" i="1" s="1"/>
  <c r="CM174" i="1" s="1"/>
  <c r="CN174" i="1" s="1"/>
  <c r="CO174" i="1" s="1"/>
  <c r="CP174" i="1" s="1"/>
  <c r="CQ174" i="1" s="1"/>
  <c r="CR174" i="1" s="1"/>
  <c r="CS174" i="1" s="1"/>
  <c r="CT174" i="1" s="1"/>
  <c r="CU174" i="1" s="1"/>
  <c r="CV174" i="1" s="1"/>
  <c r="CW174" i="1" s="1"/>
  <c r="CX174" i="1" s="1"/>
  <c r="CY174" i="1" s="1"/>
  <c r="CZ174" i="1" s="1"/>
  <c r="BQ81" i="1"/>
  <c r="BR81" i="1" s="1"/>
  <c r="BS81" i="1" s="1"/>
  <c r="BT81" i="1" s="1"/>
  <c r="BU81" i="1" s="1"/>
  <c r="BV81" i="1" s="1"/>
  <c r="BW81" i="1" s="1"/>
  <c r="BX81" i="1" s="1"/>
  <c r="BY81" i="1" s="1"/>
  <c r="BZ81" i="1" s="1"/>
  <c r="CA81" i="1" s="1"/>
  <c r="CB81" i="1" s="1"/>
  <c r="CC81" i="1" s="1"/>
  <c r="CD81" i="1" s="1"/>
  <c r="CE81" i="1" s="1"/>
  <c r="CF81" i="1" s="1"/>
  <c r="CG81" i="1" s="1"/>
  <c r="CH81" i="1" s="1"/>
  <c r="CI81" i="1" s="1"/>
  <c r="CJ81" i="1" s="1"/>
  <c r="CK81" i="1" s="1"/>
  <c r="CL81" i="1" s="1"/>
  <c r="CM81" i="1" s="1"/>
  <c r="CN81" i="1" s="1"/>
  <c r="CO81" i="1" s="1"/>
  <c r="CP81" i="1" s="1"/>
  <c r="CQ81" i="1" s="1"/>
  <c r="CR81" i="1" s="1"/>
  <c r="CS81" i="1" s="1"/>
  <c r="CT81" i="1" s="1"/>
  <c r="CU81" i="1" s="1"/>
  <c r="CV81" i="1" s="1"/>
  <c r="CW81" i="1" s="1"/>
  <c r="CX81" i="1" s="1"/>
  <c r="CY81" i="1" s="1"/>
  <c r="CZ81" i="1" s="1"/>
  <c r="BQ231" i="1"/>
  <c r="BR231" i="1" s="1"/>
  <c r="BS231" i="1" s="1"/>
  <c r="BT231" i="1" s="1"/>
  <c r="BU231" i="1" s="1"/>
  <c r="BV231" i="1" s="1"/>
  <c r="BW231" i="1" s="1"/>
  <c r="BX231" i="1" s="1"/>
  <c r="BY231" i="1" s="1"/>
  <c r="BZ231" i="1" s="1"/>
  <c r="CA231" i="1" s="1"/>
  <c r="CB231" i="1" s="1"/>
  <c r="CC231" i="1" s="1"/>
  <c r="CD231" i="1" s="1"/>
  <c r="CE231" i="1" s="1"/>
  <c r="CF231" i="1" s="1"/>
  <c r="CG231" i="1" s="1"/>
  <c r="CH231" i="1" s="1"/>
  <c r="CI231" i="1" s="1"/>
  <c r="CJ231" i="1" s="1"/>
  <c r="CK231" i="1" s="1"/>
  <c r="CL231" i="1" s="1"/>
  <c r="CM231" i="1" s="1"/>
  <c r="CN231" i="1" s="1"/>
  <c r="CO231" i="1" s="1"/>
  <c r="CP231" i="1" s="1"/>
  <c r="CQ231" i="1" s="1"/>
  <c r="CR231" i="1" s="1"/>
  <c r="CS231" i="1" s="1"/>
  <c r="CT231" i="1" s="1"/>
  <c r="CU231" i="1" s="1"/>
  <c r="CV231" i="1" s="1"/>
  <c r="CW231" i="1" s="1"/>
  <c r="CX231" i="1" s="1"/>
  <c r="CY231" i="1" s="1"/>
  <c r="CZ231" i="1" s="1"/>
  <c r="BQ200" i="1"/>
  <c r="BR200" i="1" s="1"/>
  <c r="BS200" i="1" s="1"/>
  <c r="BT200" i="1" s="1"/>
  <c r="BU200" i="1" s="1"/>
  <c r="BV200" i="1" s="1"/>
  <c r="BW200" i="1" s="1"/>
  <c r="BX200" i="1" s="1"/>
  <c r="BY200" i="1" s="1"/>
  <c r="BZ200" i="1" s="1"/>
  <c r="CA200" i="1" s="1"/>
  <c r="CB200" i="1" s="1"/>
  <c r="CC200" i="1" s="1"/>
  <c r="CD200" i="1" s="1"/>
  <c r="CE200" i="1" s="1"/>
  <c r="CF200" i="1" s="1"/>
  <c r="CG200" i="1" s="1"/>
  <c r="CH200" i="1" s="1"/>
  <c r="CI200" i="1" s="1"/>
  <c r="CJ200" i="1" s="1"/>
  <c r="CK200" i="1" s="1"/>
  <c r="CL200" i="1" s="1"/>
  <c r="CM200" i="1" s="1"/>
  <c r="CN200" i="1" s="1"/>
  <c r="CO200" i="1" s="1"/>
  <c r="CP200" i="1" s="1"/>
  <c r="CQ200" i="1" s="1"/>
  <c r="CR200" i="1" s="1"/>
  <c r="CS200" i="1" s="1"/>
  <c r="CT200" i="1" s="1"/>
  <c r="CU200" i="1" s="1"/>
  <c r="CV200" i="1" s="1"/>
  <c r="CW200" i="1" s="1"/>
  <c r="CX200" i="1" s="1"/>
  <c r="CY200" i="1" s="1"/>
  <c r="CZ200" i="1" s="1"/>
  <c r="BQ466" i="1"/>
  <c r="BR466" i="1" s="1"/>
  <c r="BS466" i="1" s="1"/>
  <c r="BT466" i="1" s="1"/>
  <c r="BU466" i="1" s="1"/>
  <c r="BV466" i="1" s="1"/>
  <c r="BW466" i="1" s="1"/>
  <c r="BX466" i="1" s="1"/>
  <c r="BY466" i="1" s="1"/>
  <c r="BZ466" i="1" s="1"/>
  <c r="CA466" i="1" s="1"/>
  <c r="CB466" i="1" s="1"/>
  <c r="CC466" i="1" s="1"/>
  <c r="CD466" i="1" s="1"/>
  <c r="CE466" i="1" s="1"/>
  <c r="CF466" i="1" s="1"/>
  <c r="CG466" i="1" s="1"/>
  <c r="CH466" i="1" s="1"/>
  <c r="CI466" i="1" s="1"/>
  <c r="CJ466" i="1" s="1"/>
  <c r="CK466" i="1" s="1"/>
  <c r="CL466" i="1" s="1"/>
  <c r="CM466" i="1" s="1"/>
  <c r="CN466" i="1" s="1"/>
  <c r="CO466" i="1" s="1"/>
  <c r="CP466" i="1" s="1"/>
  <c r="CQ466" i="1" s="1"/>
  <c r="CR466" i="1" s="1"/>
  <c r="CS466" i="1" s="1"/>
  <c r="CT466" i="1" s="1"/>
  <c r="CU466" i="1" s="1"/>
  <c r="CV466" i="1" s="1"/>
  <c r="CW466" i="1" s="1"/>
  <c r="CX466" i="1" s="1"/>
  <c r="CY466" i="1" s="1"/>
  <c r="CZ466" i="1" s="1"/>
  <c r="BQ113" i="1"/>
  <c r="BR113" i="1" s="1"/>
  <c r="BS113" i="1" s="1"/>
  <c r="BT113" i="1" s="1"/>
  <c r="BU113" i="1" s="1"/>
  <c r="BV113" i="1" s="1"/>
  <c r="BW113" i="1" s="1"/>
  <c r="BX113" i="1" s="1"/>
  <c r="BY113" i="1" s="1"/>
  <c r="BZ113" i="1" s="1"/>
  <c r="CA113" i="1" s="1"/>
  <c r="CB113" i="1" s="1"/>
  <c r="CC113" i="1" s="1"/>
  <c r="CD113" i="1" s="1"/>
  <c r="CE113" i="1" s="1"/>
  <c r="CF113" i="1" s="1"/>
  <c r="CG113" i="1" s="1"/>
  <c r="CH113" i="1" s="1"/>
  <c r="CI113" i="1" s="1"/>
  <c r="CJ113" i="1" s="1"/>
  <c r="CK113" i="1" s="1"/>
  <c r="CL113" i="1" s="1"/>
  <c r="CM113" i="1" s="1"/>
  <c r="CN113" i="1" s="1"/>
  <c r="CO113" i="1" s="1"/>
  <c r="CP113" i="1" s="1"/>
  <c r="CQ113" i="1" s="1"/>
  <c r="CR113" i="1" s="1"/>
  <c r="CS113" i="1" s="1"/>
  <c r="CT113" i="1" s="1"/>
  <c r="CU113" i="1" s="1"/>
  <c r="CV113" i="1" s="1"/>
  <c r="CW113" i="1" s="1"/>
  <c r="CX113" i="1" s="1"/>
  <c r="CY113" i="1" s="1"/>
  <c r="CZ113" i="1" s="1"/>
  <c r="X113" i="1" a="1"/>
  <c r="X113" i="1" s="1"/>
  <c r="AC113" i="1" s="1"/>
  <c r="Y113" i="1" s="1"/>
  <c r="BQ12" i="1"/>
  <c r="BR12" i="1" s="1"/>
  <c r="BS12" i="1" s="1"/>
  <c r="BT12" i="1" s="1"/>
  <c r="BU12" i="1" s="1"/>
  <c r="BV12" i="1" s="1"/>
  <c r="BW12" i="1" s="1"/>
  <c r="BX12" i="1" s="1"/>
  <c r="BY12" i="1" s="1"/>
  <c r="BZ12" i="1" s="1"/>
  <c r="CA12" i="1" s="1"/>
  <c r="CB12" i="1" s="1"/>
  <c r="CC12" i="1" s="1"/>
  <c r="CD12" i="1" s="1"/>
  <c r="CE12" i="1" s="1"/>
  <c r="CF12" i="1" s="1"/>
  <c r="CG12" i="1" s="1"/>
  <c r="CH12" i="1" s="1"/>
  <c r="CI12" i="1" s="1"/>
  <c r="CJ12" i="1" s="1"/>
  <c r="CK12" i="1" s="1"/>
  <c r="CL12" i="1" s="1"/>
  <c r="CM12" i="1" s="1"/>
  <c r="CN12" i="1" s="1"/>
  <c r="CO12" i="1" s="1"/>
  <c r="CP12" i="1" s="1"/>
  <c r="CQ12" i="1" s="1"/>
  <c r="CR12" i="1" s="1"/>
  <c r="CS12" i="1" s="1"/>
  <c r="CT12" i="1" s="1"/>
  <c r="CU12" i="1" s="1"/>
  <c r="CV12" i="1" s="1"/>
  <c r="CW12" i="1" s="1"/>
  <c r="CX12" i="1" s="1"/>
  <c r="CY12" i="1" s="1"/>
  <c r="CZ12" i="1" s="1"/>
  <c r="BQ161" i="1"/>
  <c r="BR161" i="1" s="1"/>
  <c r="BS161" i="1" s="1"/>
  <c r="BT161" i="1" s="1"/>
  <c r="BU161" i="1" s="1"/>
  <c r="BV161" i="1" s="1"/>
  <c r="BW161" i="1" s="1"/>
  <c r="BX161" i="1" s="1"/>
  <c r="BY161" i="1" s="1"/>
  <c r="BZ161" i="1" s="1"/>
  <c r="CA161" i="1" s="1"/>
  <c r="CB161" i="1" s="1"/>
  <c r="CC161" i="1" s="1"/>
  <c r="CD161" i="1" s="1"/>
  <c r="CE161" i="1" s="1"/>
  <c r="CF161" i="1" s="1"/>
  <c r="CG161" i="1" s="1"/>
  <c r="CH161" i="1" s="1"/>
  <c r="CI161" i="1" s="1"/>
  <c r="CJ161" i="1" s="1"/>
  <c r="CK161" i="1" s="1"/>
  <c r="CL161" i="1" s="1"/>
  <c r="CM161" i="1" s="1"/>
  <c r="CN161" i="1" s="1"/>
  <c r="CO161" i="1" s="1"/>
  <c r="CP161" i="1" s="1"/>
  <c r="CQ161" i="1" s="1"/>
  <c r="CR161" i="1" s="1"/>
  <c r="CS161" i="1" s="1"/>
  <c r="CT161" i="1" s="1"/>
  <c r="CU161" i="1" s="1"/>
  <c r="CV161" i="1" s="1"/>
  <c r="CW161" i="1" s="1"/>
  <c r="CX161" i="1" s="1"/>
  <c r="CY161" i="1" s="1"/>
  <c r="CZ161" i="1" s="1"/>
  <c r="W47" i="1"/>
  <c r="BP47" i="1"/>
  <c r="AA47" i="1"/>
  <c r="AB47" i="1" s="1"/>
  <c r="BQ44" i="1"/>
  <c r="BR44" i="1" s="1"/>
  <c r="BS44" i="1" s="1"/>
  <c r="BT44" i="1" s="1"/>
  <c r="BU44" i="1" s="1"/>
  <c r="BV44" i="1" s="1"/>
  <c r="BW44" i="1" s="1"/>
  <c r="BX44" i="1" s="1"/>
  <c r="BY44" i="1" s="1"/>
  <c r="BZ44" i="1" s="1"/>
  <c r="CA44" i="1" s="1"/>
  <c r="CB44" i="1" s="1"/>
  <c r="CC44" i="1" s="1"/>
  <c r="CD44" i="1" s="1"/>
  <c r="CE44" i="1" s="1"/>
  <c r="CF44" i="1" s="1"/>
  <c r="CG44" i="1" s="1"/>
  <c r="CH44" i="1" s="1"/>
  <c r="CI44" i="1" s="1"/>
  <c r="CJ44" i="1" s="1"/>
  <c r="CK44" i="1" s="1"/>
  <c r="CL44" i="1" s="1"/>
  <c r="CM44" i="1" s="1"/>
  <c r="CN44" i="1" s="1"/>
  <c r="CO44" i="1" s="1"/>
  <c r="CP44" i="1" s="1"/>
  <c r="CQ44" i="1" s="1"/>
  <c r="CR44" i="1" s="1"/>
  <c r="CS44" i="1" s="1"/>
  <c r="CT44" i="1" s="1"/>
  <c r="CU44" i="1" s="1"/>
  <c r="CV44" i="1" s="1"/>
  <c r="CW44" i="1" s="1"/>
  <c r="CX44" i="1" s="1"/>
  <c r="CY44" i="1" s="1"/>
  <c r="CZ44" i="1" s="1"/>
  <c r="BQ380" i="1"/>
  <c r="BR380" i="1" s="1"/>
  <c r="BS380" i="1" s="1"/>
  <c r="BT380" i="1" s="1"/>
  <c r="BU380" i="1" s="1"/>
  <c r="BV380" i="1" s="1"/>
  <c r="BW380" i="1" s="1"/>
  <c r="BX380" i="1" s="1"/>
  <c r="BY380" i="1" s="1"/>
  <c r="BZ380" i="1" s="1"/>
  <c r="CA380" i="1" s="1"/>
  <c r="CB380" i="1" s="1"/>
  <c r="CC380" i="1" s="1"/>
  <c r="CD380" i="1" s="1"/>
  <c r="CE380" i="1" s="1"/>
  <c r="CF380" i="1" s="1"/>
  <c r="CG380" i="1" s="1"/>
  <c r="CH380" i="1" s="1"/>
  <c r="CI380" i="1" s="1"/>
  <c r="CJ380" i="1" s="1"/>
  <c r="CK380" i="1" s="1"/>
  <c r="CL380" i="1" s="1"/>
  <c r="CM380" i="1" s="1"/>
  <c r="CN380" i="1" s="1"/>
  <c r="CO380" i="1" s="1"/>
  <c r="CP380" i="1" s="1"/>
  <c r="CQ380" i="1" s="1"/>
  <c r="CR380" i="1" s="1"/>
  <c r="CS380" i="1" s="1"/>
  <c r="CT380" i="1" s="1"/>
  <c r="CU380" i="1" s="1"/>
  <c r="CV380" i="1" s="1"/>
  <c r="CW380" i="1" s="1"/>
  <c r="CX380" i="1" s="1"/>
  <c r="CY380" i="1" s="1"/>
  <c r="CZ380" i="1" s="1"/>
  <c r="BQ369" i="1"/>
  <c r="BR369" i="1" s="1"/>
  <c r="BS369" i="1" s="1"/>
  <c r="BT369" i="1" s="1"/>
  <c r="BU369" i="1" s="1"/>
  <c r="BV369" i="1" s="1"/>
  <c r="BW369" i="1" s="1"/>
  <c r="BX369" i="1" s="1"/>
  <c r="BY369" i="1" s="1"/>
  <c r="BZ369" i="1" s="1"/>
  <c r="CA369" i="1" s="1"/>
  <c r="CB369" i="1" s="1"/>
  <c r="CC369" i="1" s="1"/>
  <c r="CD369" i="1" s="1"/>
  <c r="CE369" i="1" s="1"/>
  <c r="CF369" i="1" s="1"/>
  <c r="CG369" i="1" s="1"/>
  <c r="CH369" i="1" s="1"/>
  <c r="CI369" i="1" s="1"/>
  <c r="CJ369" i="1" s="1"/>
  <c r="CK369" i="1" s="1"/>
  <c r="CL369" i="1" s="1"/>
  <c r="CM369" i="1" s="1"/>
  <c r="CN369" i="1" s="1"/>
  <c r="CO369" i="1" s="1"/>
  <c r="CP369" i="1" s="1"/>
  <c r="CQ369" i="1" s="1"/>
  <c r="CR369" i="1" s="1"/>
  <c r="CS369" i="1" s="1"/>
  <c r="CT369" i="1" s="1"/>
  <c r="CU369" i="1" s="1"/>
  <c r="CV369" i="1" s="1"/>
  <c r="CW369" i="1" s="1"/>
  <c r="CX369" i="1" s="1"/>
  <c r="CY369" i="1" s="1"/>
  <c r="CZ369" i="1" s="1"/>
  <c r="X369" i="1" a="1"/>
  <c r="X369" i="1" s="1"/>
  <c r="AC369" i="1" s="1"/>
  <c r="Y369" i="1" s="1"/>
  <c r="BQ458" i="1"/>
  <c r="BR458" i="1" s="1"/>
  <c r="BS458" i="1" s="1"/>
  <c r="BT458" i="1" s="1"/>
  <c r="BU458" i="1" s="1"/>
  <c r="BV458" i="1" s="1"/>
  <c r="BW458" i="1" s="1"/>
  <c r="BX458" i="1" s="1"/>
  <c r="BY458" i="1" s="1"/>
  <c r="BZ458" i="1" s="1"/>
  <c r="CA458" i="1" s="1"/>
  <c r="CB458" i="1" s="1"/>
  <c r="CC458" i="1" s="1"/>
  <c r="CD458" i="1" s="1"/>
  <c r="CE458" i="1" s="1"/>
  <c r="CF458" i="1" s="1"/>
  <c r="CG458" i="1" s="1"/>
  <c r="CH458" i="1" s="1"/>
  <c r="CI458" i="1" s="1"/>
  <c r="CJ458" i="1" s="1"/>
  <c r="CK458" i="1" s="1"/>
  <c r="CL458" i="1" s="1"/>
  <c r="CM458" i="1" s="1"/>
  <c r="CN458" i="1" s="1"/>
  <c r="CO458" i="1" s="1"/>
  <c r="CP458" i="1" s="1"/>
  <c r="CQ458" i="1" s="1"/>
  <c r="CR458" i="1" s="1"/>
  <c r="CS458" i="1" s="1"/>
  <c r="CT458" i="1" s="1"/>
  <c r="CU458" i="1" s="1"/>
  <c r="CV458" i="1" s="1"/>
  <c r="CW458" i="1" s="1"/>
  <c r="CX458" i="1" s="1"/>
  <c r="CY458" i="1" s="1"/>
  <c r="CZ458" i="1" s="1"/>
  <c r="BP306" i="1"/>
  <c r="W306" i="1"/>
  <c r="AA306" i="1"/>
  <c r="AB306" i="1" s="1"/>
  <c r="BQ241" i="1"/>
  <c r="BR241" i="1" s="1"/>
  <c r="BS241" i="1" s="1"/>
  <c r="BT241" i="1" s="1"/>
  <c r="BU241" i="1" s="1"/>
  <c r="BV241" i="1" s="1"/>
  <c r="BW241" i="1" s="1"/>
  <c r="BX241" i="1" s="1"/>
  <c r="BY241" i="1" s="1"/>
  <c r="BZ241" i="1" s="1"/>
  <c r="CA241" i="1" s="1"/>
  <c r="CB241" i="1" s="1"/>
  <c r="CC241" i="1" s="1"/>
  <c r="CD241" i="1" s="1"/>
  <c r="CE241" i="1" s="1"/>
  <c r="CF241" i="1" s="1"/>
  <c r="CG241" i="1" s="1"/>
  <c r="CH241" i="1" s="1"/>
  <c r="CI241" i="1" s="1"/>
  <c r="CJ241" i="1" s="1"/>
  <c r="CK241" i="1" s="1"/>
  <c r="CL241" i="1" s="1"/>
  <c r="CM241" i="1" s="1"/>
  <c r="CN241" i="1" s="1"/>
  <c r="CO241" i="1" s="1"/>
  <c r="CP241" i="1" s="1"/>
  <c r="CQ241" i="1" s="1"/>
  <c r="CR241" i="1" s="1"/>
  <c r="CS241" i="1" s="1"/>
  <c r="CT241" i="1" s="1"/>
  <c r="CU241" i="1" s="1"/>
  <c r="CV241" i="1" s="1"/>
  <c r="CW241" i="1" s="1"/>
  <c r="CX241" i="1" s="1"/>
  <c r="CY241" i="1" s="1"/>
  <c r="CZ241" i="1" s="1"/>
  <c r="BP478" i="1"/>
  <c r="W478" i="1"/>
  <c r="AA478" i="1"/>
  <c r="AB478" i="1" s="1"/>
  <c r="BQ468" i="1"/>
  <c r="BR468" i="1" s="1"/>
  <c r="BS468" i="1" s="1"/>
  <c r="BT468" i="1" s="1"/>
  <c r="BU468" i="1" s="1"/>
  <c r="BV468" i="1" s="1"/>
  <c r="BW468" i="1" s="1"/>
  <c r="BX468" i="1" s="1"/>
  <c r="BY468" i="1" s="1"/>
  <c r="BZ468" i="1" s="1"/>
  <c r="CA468" i="1" s="1"/>
  <c r="CB468" i="1" s="1"/>
  <c r="CC468" i="1" s="1"/>
  <c r="CD468" i="1" s="1"/>
  <c r="CE468" i="1" s="1"/>
  <c r="CF468" i="1" s="1"/>
  <c r="CG468" i="1" s="1"/>
  <c r="CH468" i="1" s="1"/>
  <c r="CI468" i="1" s="1"/>
  <c r="CJ468" i="1" s="1"/>
  <c r="CK468" i="1" s="1"/>
  <c r="CL468" i="1" s="1"/>
  <c r="CM468" i="1" s="1"/>
  <c r="CN468" i="1" s="1"/>
  <c r="CO468" i="1" s="1"/>
  <c r="CP468" i="1" s="1"/>
  <c r="CQ468" i="1" s="1"/>
  <c r="CR468" i="1" s="1"/>
  <c r="CS468" i="1" s="1"/>
  <c r="CT468" i="1" s="1"/>
  <c r="CU468" i="1" s="1"/>
  <c r="CV468" i="1" s="1"/>
  <c r="CW468" i="1" s="1"/>
  <c r="CX468" i="1" s="1"/>
  <c r="CY468" i="1" s="1"/>
  <c r="CZ468" i="1" s="1"/>
  <c r="BQ170" i="1"/>
  <c r="BR170" i="1" s="1"/>
  <c r="BS170" i="1" s="1"/>
  <c r="BT170" i="1" s="1"/>
  <c r="BU170" i="1" s="1"/>
  <c r="BV170" i="1" s="1"/>
  <c r="BW170" i="1" s="1"/>
  <c r="BX170" i="1" s="1"/>
  <c r="BY170" i="1" s="1"/>
  <c r="BZ170" i="1" s="1"/>
  <c r="CA170" i="1" s="1"/>
  <c r="CB170" i="1" s="1"/>
  <c r="CC170" i="1" s="1"/>
  <c r="CD170" i="1" s="1"/>
  <c r="CE170" i="1" s="1"/>
  <c r="CF170" i="1" s="1"/>
  <c r="CG170" i="1" s="1"/>
  <c r="CH170" i="1" s="1"/>
  <c r="CI170" i="1" s="1"/>
  <c r="CJ170" i="1" s="1"/>
  <c r="CK170" i="1" s="1"/>
  <c r="CL170" i="1" s="1"/>
  <c r="CM170" i="1" s="1"/>
  <c r="CN170" i="1" s="1"/>
  <c r="CO170" i="1" s="1"/>
  <c r="CP170" i="1" s="1"/>
  <c r="CQ170" i="1" s="1"/>
  <c r="CR170" i="1" s="1"/>
  <c r="CS170" i="1" s="1"/>
  <c r="CT170" i="1" s="1"/>
  <c r="CU170" i="1" s="1"/>
  <c r="CV170" i="1" s="1"/>
  <c r="CW170" i="1" s="1"/>
  <c r="CX170" i="1" s="1"/>
  <c r="CY170" i="1" s="1"/>
  <c r="CZ170" i="1" s="1"/>
  <c r="X170" i="1" a="1"/>
  <c r="X170" i="1" s="1"/>
  <c r="AC170" i="1" s="1"/>
  <c r="Y170" i="1" s="1"/>
  <c r="BQ48" i="1"/>
  <c r="BR48" i="1" s="1"/>
  <c r="BS48" i="1" s="1"/>
  <c r="BT48" i="1" s="1"/>
  <c r="BU48" i="1" s="1"/>
  <c r="BV48" i="1" s="1"/>
  <c r="BW48" i="1" s="1"/>
  <c r="BX48" i="1" s="1"/>
  <c r="BY48" i="1" s="1"/>
  <c r="BZ48" i="1" s="1"/>
  <c r="CA48" i="1" s="1"/>
  <c r="CB48" i="1" s="1"/>
  <c r="CC48" i="1" s="1"/>
  <c r="CD48" i="1" s="1"/>
  <c r="CE48" i="1" s="1"/>
  <c r="CF48" i="1" s="1"/>
  <c r="CG48" i="1" s="1"/>
  <c r="CH48" i="1" s="1"/>
  <c r="CI48" i="1" s="1"/>
  <c r="CJ48" i="1" s="1"/>
  <c r="CK48" i="1" s="1"/>
  <c r="CL48" i="1" s="1"/>
  <c r="CM48" i="1" s="1"/>
  <c r="CN48" i="1" s="1"/>
  <c r="CO48" i="1" s="1"/>
  <c r="CP48" i="1" s="1"/>
  <c r="CQ48" i="1" s="1"/>
  <c r="CR48" i="1" s="1"/>
  <c r="CS48" i="1" s="1"/>
  <c r="CT48" i="1" s="1"/>
  <c r="CU48" i="1" s="1"/>
  <c r="CV48" i="1" s="1"/>
  <c r="CW48" i="1" s="1"/>
  <c r="CX48" i="1" s="1"/>
  <c r="CY48" i="1" s="1"/>
  <c r="CZ48" i="1" s="1"/>
  <c r="X48" i="1" a="1"/>
  <c r="X48" i="1" s="1"/>
  <c r="AC48" i="1" s="1"/>
  <c r="Y48" i="1" s="1"/>
  <c r="W274" i="1"/>
  <c r="AA274" i="1"/>
  <c r="AB274" i="1" s="1"/>
  <c r="BP274" i="1"/>
  <c r="AA63" i="1"/>
  <c r="AB63" i="1" s="1"/>
  <c r="BP63" i="1"/>
  <c r="W63" i="1"/>
  <c r="BQ279" i="1"/>
  <c r="BR279" i="1" s="1"/>
  <c r="BS279" i="1" s="1"/>
  <c r="BT279" i="1" s="1"/>
  <c r="BU279" i="1" s="1"/>
  <c r="BV279" i="1" s="1"/>
  <c r="BW279" i="1" s="1"/>
  <c r="BX279" i="1" s="1"/>
  <c r="BY279" i="1" s="1"/>
  <c r="BZ279" i="1" s="1"/>
  <c r="CA279" i="1" s="1"/>
  <c r="CB279" i="1" s="1"/>
  <c r="CC279" i="1" s="1"/>
  <c r="CD279" i="1" s="1"/>
  <c r="CE279" i="1" s="1"/>
  <c r="CF279" i="1" s="1"/>
  <c r="CG279" i="1" s="1"/>
  <c r="CH279" i="1" s="1"/>
  <c r="CI279" i="1" s="1"/>
  <c r="CJ279" i="1" s="1"/>
  <c r="CK279" i="1" s="1"/>
  <c r="CL279" i="1" s="1"/>
  <c r="CM279" i="1" s="1"/>
  <c r="CN279" i="1" s="1"/>
  <c r="CO279" i="1" s="1"/>
  <c r="CP279" i="1" s="1"/>
  <c r="CQ279" i="1" s="1"/>
  <c r="CR279" i="1" s="1"/>
  <c r="CS279" i="1" s="1"/>
  <c r="CT279" i="1" s="1"/>
  <c r="CU279" i="1" s="1"/>
  <c r="CV279" i="1" s="1"/>
  <c r="CW279" i="1" s="1"/>
  <c r="CX279" i="1" s="1"/>
  <c r="CY279" i="1" s="1"/>
  <c r="CZ279" i="1" s="1"/>
  <c r="X279" i="1" a="1"/>
  <c r="X279" i="1" s="1"/>
  <c r="AC279" i="1" s="1"/>
  <c r="Y279" i="1" s="1"/>
  <c r="BP400" i="1"/>
  <c r="AA400" i="1"/>
  <c r="AB400" i="1" s="1"/>
  <c r="W400" i="1"/>
  <c r="BQ160" i="1"/>
  <c r="BR160" i="1" s="1"/>
  <c r="BS160" i="1" s="1"/>
  <c r="BT160" i="1" s="1"/>
  <c r="BU160" i="1" s="1"/>
  <c r="BV160" i="1" s="1"/>
  <c r="BW160" i="1" s="1"/>
  <c r="BX160" i="1" s="1"/>
  <c r="BY160" i="1" s="1"/>
  <c r="BZ160" i="1" s="1"/>
  <c r="CA160" i="1" s="1"/>
  <c r="CB160" i="1" s="1"/>
  <c r="CC160" i="1" s="1"/>
  <c r="CD160" i="1" s="1"/>
  <c r="CE160" i="1" s="1"/>
  <c r="CF160" i="1" s="1"/>
  <c r="CG160" i="1" s="1"/>
  <c r="CH160" i="1" s="1"/>
  <c r="CI160" i="1" s="1"/>
  <c r="CJ160" i="1" s="1"/>
  <c r="CK160" i="1" s="1"/>
  <c r="CL160" i="1" s="1"/>
  <c r="CM160" i="1" s="1"/>
  <c r="CN160" i="1" s="1"/>
  <c r="CO160" i="1" s="1"/>
  <c r="CP160" i="1" s="1"/>
  <c r="CQ160" i="1" s="1"/>
  <c r="CR160" i="1" s="1"/>
  <c r="CS160" i="1" s="1"/>
  <c r="CT160" i="1" s="1"/>
  <c r="CU160" i="1" s="1"/>
  <c r="CV160" i="1" s="1"/>
  <c r="CW160" i="1" s="1"/>
  <c r="CX160" i="1" s="1"/>
  <c r="CY160" i="1" s="1"/>
  <c r="CZ160" i="1" s="1"/>
  <c r="X160" i="1" a="1"/>
  <c r="X160" i="1" s="1"/>
  <c r="AC160" i="1" s="1"/>
  <c r="Y160" i="1" s="1"/>
  <c r="BQ45" i="1"/>
  <c r="BR45" i="1" s="1"/>
  <c r="BS45" i="1" s="1"/>
  <c r="BT45" i="1" s="1"/>
  <c r="BU45" i="1" s="1"/>
  <c r="BV45" i="1" s="1"/>
  <c r="BW45" i="1" s="1"/>
  <c r="BX45" i="1" s="1"/>
  <c r="BY45" i="1" s="1"/>
  <c r="BZ45" i="1" s="1"/>
  <c r="CA45" i="1" s="1"/>
  <c r="CB45" i="1" s="1"/>
  <c r="CC45" i="1" s="1"/>
  <c r="CD45" i="1" s="1"/>
  <c r="CE45" i="1" s="1"/>
  <c r="CF45" i="1" s="1"/>
  <c r="CG45" i="1" s="1"/>
  <c r="CH45" i="1" s="1"/>
  <c r="CI45" i="1" s="1"/>
  <c r="CJ45" i="1" s="1"/>
  <c r="CK45" i="1" s="1"/>
  <c r="CL45" i="1" s="1"/>
  <c r="CM45" i="1" s="1"/>
  <c r="CN45" i="1" s="1"/>
  <c r="CO45" i="1" s="1"/>
  <c r="CP45" i="1" s="1"/>
  <c r="CQ45" i="1" s="1"/>
  <c r="CR45" i="1" s="1"/>
  <c r="CS45" i="1" s="1"/>
  <c r="CT45" i="1" s="1"/>
  <c r="CU45" i="1" s="1"/>
  <c r="CV45" i="1" s="1"/>
  <c r="CW45" i="1" s="1"/>
  <c r="CX45" i="1" s="1"/>
  <c r="CY45" i="1" s="1"/>
  <c r="CZ45" i="1" s="1"/>
  <c r="BQ242" i="1"/>
  <c r="BR242" i="1" s="1"/>
  <c r="BS242" i="1" s="1"/>
  <c r="BT242" i="1" s="1"/>
  <c r="BU242" i="1" s="1"/>
  <c r="BV242" i="1" s="1"/>
  <c r="BW242" i="1" s="1"/>
  <c r="BX242" i="1" s="1"/>
  <c r="BY242" i="1" s="1"/>
  <c r="BZ242" i="1" s="1"/>
  <c r="CA242" i="1" s="1"/>
  <c r="CB242" i="1" s="1"/>
  <c r="CC242" i="1" s="1"/>
  <c r="CD242" i="1" s="1"/>
  <c r="CE242" i="1" s="1"/>
  <c r="CF242" i="1" s="1"/>
  <c r="CG242" i="1" s="1"/>
  <c r="CH242" i="1" s="1"/>
  <c r="CI242" i="1" s="1"/>
  <c r="CJ242" i="1" s="1"/>
  <c r="CK242" i="1" s="1"/>
  <c r="CL242" i="1" s="1"/>
  <c r="CM242" i="1" s="1"/>
  <c r="CN242" i="1" s="1"/>
  <c r="CO242" i="1" s="1"/>
  <c r="CP242" i="1" s="1"/>
  <c r="CQ242" i="1" s="1"/>
  <c r="CR242" i="1" s="1"/>
  <c r="CS242" i="1" s="1"/>
  <c r="CT242" i="1" s="1"/>
  <c r="CU242" i="1" s="1"/>
  <c r="CV242" i="1" s="1"/>
  <c r="CW242" i="1" s="1"/>
  <c r="CX242" i="1" s="1"/>
  <c r="CY242" i="1" s="1"/>
  <c r="CZ242" i="1" s="1"/>
  <c r="BQ71" i="1"/>
  <c r="BR71" i="1" s="1"/>
  <c r="BS71" i="1" s="1"/>
  <c r="BT71" i="1" s="1"/>
  <c r="BU71" i="1" s="1"/>
  <c r="BV71" i="1" s="1"/>
  <c r="BW71" i="1" s="1"/>
  <c r="BX71" i="1" s="1"/>
  <c r="BY71" i="1" s="1"/>
  <c r="BZ71" i="1" s="1"/>
  <c r="CA71" i="1" s="1"/>
  <c r="CB71" i="1" s="1"/>
  <c r="CC71" i="1" s="1"/>
  <c r="CD71" i="1" s="1"/>
  <c r="CE71" i="1" s="1"/>
  <c r="CF71" i="1" s="1"/>
  <c r="CG71" i="1" s="1"/>
  <c r="CH71" i="1" s="1"/>
  <c r="CI71" i="1" s="1"/>
  <c r="CJ71" i="1" s="1"/>
  <c r="CK71" i="1" s="1"/>
  <c r="CL71" i="1" s="1"/>
  <c r="CM71" i="1" s="1"/>
  <c r="CN71" i="1" s="1"/>
  <c r="CO71" i="1" s="1"/>
  <c r="CP71" i="1" s="1"/>
  <c r="CQ71" i="1" s="1"/>
  <c r="CR71" i="1" s="1"/>
  <c r="CS71" i="1" s="1"/>
  <c r="CT71" i="1" s="1"/>
  <c r="CU71" i="1" s="1"/>
  <c r="CV71" i="1" s="1"/>
  <c r="CW71" i="1" s="1"/>
  <c r="CX71" i="1" s="1"/>
  <c r="CY71" i="1" s="1"/>
  <c r="CZ71" i="1" s="1"/>
  <c r="W350" i="1"/>
  <c r="BP350" i="1"/>
  <c r="AA350" i="1"/>
  <c r="AB350" i="1" s="1"/>
  <c r="W307" i="1"/>
  <c r="AA307" i="1"/>
  <c r="AB307" i="1" s="1"/>
  <c r="BP307" i="1"/>
  <c r="BQ379" i="1"/>
  <c r="BR379" i="1" s="1"/>
  <c r="BS379" i="1" s="1"/>
  <c r="BT379" i="1" s="1"/>
  <c r="BU379" i="1" s="1"/>
  <c r="BV379" i="1" s="1"/>
  <c r="BW379" i="1" s="1"/>
  <c r="BX379" i="1" s="1"/>
  <c r="BY379" i="1" s="1"/>
  <c r="BZ379" i="1" s="1"/>
  <c r="CA379" i="1" s="1"/>
  <c r="CB379" i="1" s="1"/>
  <c r="CC379" i="1" s="1"/>
  <c r="CD379" i="1" s="1"/>
  <c r="CE379" i="1" s="1"/>
  <c r="CF379" i="1" s="1"/>
  <c r="CG379" i="1" s="1"/>
  <c r="CH379" i="1" s="1"/>
  <c r="CI379" i="1" s="1"/>
  <c r="CJ379" i="1" s="1"/>
  <c r="CK379" i="1" s="1"/>
  <c r="CL379" i="1" s="1"/>
  <c r="CM379" i="1" s="1"/>
  <c r="CN379" i="1" s="1"/>
  <c r="CO379" i="1" s="1"/>
  <c r="CP379" i="1" s="1"/>
  <c r="CQ379" i="1" s="1"/>
  <c r="CR379" i="1" s="1"/>
  <c r="CS379" i="1" s="1"/>
  <c r="CT379" i="1" s="1"/>
  <c r="CU379" i="1" s="1"/>
  <c r="CV379" i="1" s="1"/>
  <c r="CW379" i="1" s="1"/>
  <c r="CX379" i="1" s="1"/>
  <c r="CY379" i="1" s="1"/>
  <c r="CZ379" i="1" s="1"/>
  <c r="BQ362" i="1"/>
  <c r="BR362" i="1" s="1"/>
  <c r="BS362" i="1" s="1"/>
  <c r="BT362" i="1" s="1"/>
  <c r="BU362" i="1" s="1"/>
  <c r="BV362" i="1" s="1"/>
  <c r="BW362" i="1" s="1"/>
  <c r="BX362" i="1" s="1"/>
  <c r="BY362" i="1" s="1"/>
  <c r="BZ362" i="1" s="1"/>
  <c r="CA362" i="1" s="1"/>
  <c r="CB362" i="1" s="1"/>
  <c r="CC362" i="1" s="1"/>
  <c r="CD362" i="1" s="1"/>
  <c r="CE362" i="1" s="1"/>
  <c r="CF362" i="1" s="1"/>
  <c r="CG362" i="1" s="1"/>
  <c r="CH362" i="1" s="1"/>
  <c r="CI362" i="1" s="1"/>
  <c r="CJ362" i="1" s="1"/>
  <c r="CK362" i="1" s="1"/>
  <c r="CL362" i="1" s="1"/>
  <c r="CM362" i="1" s="1"/>
  <c r="CN362" i="1" s="1"/>
  <c r="CO362" i="1" s="1"/>
  <c r="CP362" i="1" s="1"/>
  <c r="CQ362" i="1" s="1"/>
  <c r="CR362" i="1" s="1"/>
  <c r="CS362" i="1" s="1"/>
  <c r="CT362" i="1" s="1"/>
  <c r="CU362" i="1" s="1"/>
  <c r="CV362" i="1" s="1"/>
  <c r="CW362" i="1" s="1"/>
  <c r="CX362" i="1" s="1"/>
  <c r="CY362" i="1" s="1"/>
  <c r="CZ362" i="1" s="1"/>
  <c r="X362" i="1" a="1"/>
  <c r="X362" i="1" s="1"/>
  <c r="AC362" i="1" s="1"/>
  <c r="Y362" i="1" s="1"/>
  <c r="X482" i="1" l="1" a="1"/>
  <c r="X482" i="1" s="1"/>
  <c r="AC482" i="1" s="1"/>
  <c r="Y482" i="1" s="1"/>
  <c r="X99" i="1" a="1"/>
  <c r="X99" i="1" s="1"/>
  <c r="AC99" i="1" s="1"/>
  <c r="Y99" i="1" s="1"/>
  <c r="X426" i="1" a="1"/>
  <c r="X426" i="1" s="1"/>
  <c r="AC426" i="1" s="1"/>
  <c r="Y426" i="1" s="1"/>
  <c r="X215" i="1" a="1"/>
  <c r="X215" i="1" s="1"/>
  <c r="AC215" i="1" s="1"/>
  <c r="Y215" i="1" s="1"/>
  <c r="X333" i="1" a="1"/>
  <c r="X333" i="1" s="1"/>
  <c r="AC333" i="1" s="1"/>
  <c r="Y333" i="1" s="1"/>
  <c r="X168" i="1" a="1"/>
  <c r="X168" i="1" s="1"/>
  <c r="AC168" i="1" s="1"/>
  <c r="Y168" i="1" s="1"/>
  <c r="X173" i="1" a="1"/>
  <c r="X173" i="1" s="1"/>
  <c r="AC173" i="1" s="1"/>
  <c r="Y173" i="1" s="1"/>
  <c r="X374" i="1" a="1"/>
  <c r="X374" i="1" s="1"/>
  <c r="AC374" i="1" s="1"/>
  <c r="Y374" i="1" s="1"/>
  <c r="X411" i="1" a="1"/>
  <c r="X411" i="1" s="1"/>
  <c r="AC411" i="1" s="1"/>
  <c r="Y411" i="1" s="1"/>
  <c r="X485" i="1" a="1"/>
  <c r="X485" i="1" s="1"/>
  <c r="AC485" i="1" s="1"/>
  <c r="Y485" i="1" s="1"/>
  <c r="X313" i="1" a="1"/>
  <c r="X313" i="1" s="1"/>
  <c r="AC313" i="1" s="1"/>
  <c r="Y313" i="1" s="1"/>
  <c r="X420" i="1" a="1"/>
  <c r="X420" i="1" s="1"/>
  <c r="AC420" i="1" s="1"/>
  <c r="Y420" i="1" s="1"/>
  <c r="X190" i="1" a="1"/>
  <c r="X190" i="1" s="1"/>
  <c r="AC190" i="1" s="1"/>
  <c r="Y190" i="1" s="1"/>
  <c r="X422" i="1" a="1"/>
  <c r="X422" i="1" s="1"/>
  <c r="AC422" i="1" s="1"/>
  <c r="Y422" i="1" s="1"/>
  <c r="X373" i="1" a="1"/>
  <c r="X373" i="1" s="1"/>
  <c r="AC373" i="1" s="1"/>
  <c r="Y373" i="1" s="1"/>
  <c r="X371" i="1" a="1"/>
  <c r="X371" i="1" s="1"/>
  <c r="AC371" i="1" s="1"/>
  <c r="Y371" i="1" s="1"/>
  <c r="X447" i="1" a="1"/>
  <c r="X447" i="1" s="1"/>
  <c r="AC447" i="1" s="1"/>
  <c r="Y447" i="1" s="1"/>
  <c r="X243" i="1" a="1"/>
  <c r="X243" i="1" s="1"/>
  <c r="AC243" i="1" s="1"/>
  <c r="Y243" i="1" s="1"/>
  <c r="X342" i="1" a="1"/>
  <c r="X342" i="1" s="1"/>
  <c r="AC342" i="1" s="1"/>
  <c r="Y342" i="1" s="1"/>
  <c r="X27" i="1" a="1"/>
  <c r="X27" i="1" s="1"/>
  <c r="AC27" i="1" s="1"/>
  <c r="Y27" i="1" s="1"/>
  <c r="X163" i="1" a="1"/>
  <c r="X163" i="1" s="1"/>
  <c r="AC163" i="1" s="1"/>
  <c r="Y163" i="1" s="1"/>
  <c r="X370" i="1" a="1"/>
  <c r="X370" i="1" s="1"/>
  <c r="AC370" i="1" s="1"/>
  <c r="Y370" i="1" s="1"/>
  <c r="X429" i="1" a="1"/>
  <c r="X429" i="1" s="1"/>
  <c r="AC429" i="1" s="1"/>
  <c r="Y429" i="1" s="1"/>
  <c r="X358" i="1" a="1"/>
  <c r="X358" i="1" s="1"/>
  <c r="AC358" i="1" s="1"/>
  <c r="Y358" i="1" s="1"/>
  <c r="X481" i="1" a="1"/>
  <c r="X481" i="1" s="1"/>
  <c r="AC481" i="1" s="1"/>
  <c r="Y481" i="1" s="1"/>
  <c r="X120" i="1" a="1"/>
  <c r="X120" i="1" s="1"/>
  <c r="AC120" i="1" s="1"/>
  <c r="Y120" i="1" s="1"/>
  <c r="X231" i="1" a="1"/>
  <c r="X231" i="1" s="1"/>
  <c r="AC231" i="1" s="1"/>
  <c r="Y231" i="1" s="1"/>
  <c r="X381" i="1" a="1"/>
  <c r="X381" i="1" s="1"/>
  <c r="AC381" i="1" s="1"/>
  <c r="Y381" i="1" s="1"/>
  <c r="X41" i="1" a="1"/>
  <c r="X41" i="1" s="1"/>
  <c r="AC41" i="1" s="1"/>
  <c r="Y41" i="1" s="1"/>
  <c r="X361" i="1" a="1"/>
  <c r="X361" i="1" s="1"/>
  <c r="AC361" i="1" s="1"/>
  <c r="Y361" i="1" s="1"/>
  <c r="X203" i="1" a="1"/>
  <c r="X203" i="1" s="1"/>
  <c r="AC203" i="1" s="1"/>
  <c r="Y203" i="1" s="1"/>
  <c r="X477" i="1" a="1"/>
  <c r="X477" i="1" s="1"/>
  <c r="AC477" i="1" s="1"/>
  <c r="Y477" i="1" s="1"/>
  <c r="X179" i="1" a="1"/>
  <c r="X179" i="1" s="1"/>
  <c r="AC179" i="1" s="1"/>
  <c r="Y179" i="1" s="1"/>
  <c r="X188" i="1" a="1"/>
  <c r="X188" i="1" s="1"/>
  <c r="AC188" i="1" s="1"/>
  <c r="Y188" i="1" s="1"/>
  <c r="X486" i="1" a="1"/>
  <c r="X486" i="1" s="1"/>
  <c r="AC486" i="1" s="1"/>
  <c r="Y486" i="1" s="1"/>
  <c r="X432" i="1" a="1"/>
  <c r="X432" i="1" s="1"/>
  <c r="AC432" i="1" s="1"/>
  <c r="Y432" i="1" s="1"/>
  <c r="X15" i="1" a="1"/>
  <c r="X15" i="1" s="1"/>
  <c r="AC15" i="1" s="1"/>
  <c r="Y15" i="1" s="1"/>
  <c r="X363" i="1" a="1"/>
  <c r="X363" i="1" s="1"/>
  <c r="AC363" i="1" s="1"/>
  <c r="Y363" i="1" s="1"/>
  <c r="X227" i="1" a="1"/>
  <c r="X227" i="1" s="1"/>
  <c r="AC227" i="1" s="1"/>
  <c r="Y227" i="1" s="1"/>
  <c r="X473" i="1" a="1"/>
  <c r="X473" i="1" s="1"/>
  <c r="AC473" i="1" s="1"/>
  <c r="Y473" i="1" s="1"/>
  <c r="X239" i="1" a="1"/>
  <c r="X239" i="1" s="1"/>
  <c r="AC239" i="1" s="1"/>
  <c r="Y239" i="1" s="1"/>
  <c r="X124" i="1" a="1"/>
  <c r="X124" i="1" s="1"/>
  <c r="AC124" i="1" s="1"/>
  <c r="Y124" i="1" s="1"/>
  <c r="X404" i="1" a="1"/>
  <c r="X404" i="1" s="1"/>
  <c r="AC404" i="1" s="1"/>
  <c r="Y404" i="1" s="1"/>
  <c r="X226" i="1" a="1"/>
  <c r="X226" i="1" s="1"/>
  <c r="AC226" i="1" s="1"/>
  <c r="Y226" i="1" s="1"/>
  <c r="X199" i="1" a="1"/>
  <c r="X199" i="1" s="1"/>
  <c r="AC199" i="1" s="1"/>
  <c r="Y199" i="1" s="1"/>
  <c r="X108" i="1" a="1"/>
  <c r="X108" i="1" s="1"/>
  <c r="AC108" i="1" s="1"/>
  <c r="Y108" i="1" s="1"/>
  <c r="X186" i="1" a="1"/>
  <c r="X186" i="1" s="1"/>
  <c r="AC186" i="1" s="1"/>
  <c r="Y186" i="1" s="1"/>
  <c r="X417" i="1" a="1"/>
  <c r="X417" i="1" s="1"/>
  <c r="AC417" i="1" s="1"/>
  <c r="Y417" i="1" s="1"/>
  <c r="X211" i="1" a="1"/>
  <c r="X211" i="1" s="1"/>
  <c r="AC211" i="1" s="1"/>
  <c r="Y211" i="1" s="1"/>
  <c r="X101" i="1" a="1"/>
  <c r="X101" i="1" s="1"/>
  <c r="AC101" i="1" s="1"/>
  <c r="Y101" i="1" s="1"/>
  <c r="X69" i="1" a="1"/>
  <c r="X69" i="1" s="1"/>
  <c r="AC69" i="1" s="1"/>
  <c r="Y69" i="1" s="1"/>
  <c r="X172" i="1" a="1"/>
  <c r="X172" i="1" s="1"/>
  <c r="AC172" i="1" s="1"/>
  <c r="Y172" i="1" s="1"/>
  <c r="X12" i="1" a="1"/>
  <c r="X12" i="1" s="1"/>
  <c r="AC12" i="1" s="1"/>
  <c r="Y12" i="1" s="1"/>
  <c r="X81" i="1" a="1"/>
  <c r="X81" i="1" s="1"/>
  <c r="AC81" i="1" s="1"/>
  <c r="Y81" i="1" s="1"/>
  <c r="X23" i="1" a="1"/>
  <c r="X23" i="1" s="1"/>
  <c r="AC23" i="1" s="1"/>
  <c r="Y23" i="1" s="1"/>
  <c r="X487" i="1" a="1"/>
  <c r="X487" i="1" s="1"/>
  <c r="AC487" i="1" s="1"/>
  <c r="Y487" i="1" s="1"/>
  <c r="X246" i="1" a="1"/>
  <c r="X246" i="1" s="1"/>
  <c r="AC246" i="1" s="1"/>
  <c r="Y246" i="1" s="1"/>
  <c r="X158" i="1" a="1"/>
  <c r="X158" i="1" s="1"/>
  <c r="AC158" i="1" s="1"/>
  <c r="Y158" i="1" s="1"/>
  <c r="X265" i="1" a="1"/>
  <c r="X265" i="1" s="1"/>
  <c r="AC265" i="1" s="1"/>
  <c r="Y265" i="1" s="1"/>
  <c r="X167" i="1" a="1"/>
  <c r="X167" i="1" s="1"/>
  <c r="AC167" i="1" s="1"/>
  <c r="Y167" i="1" s="1"/>
  <c r="X431" i="1" a="1"/>
  <c r="X431" i="1" s="1"/>
  <c r="AC431" i="1" s="1"/>
  <c r="Y431" i="1" s="1"/>
  <c r="X238" i="1" a="1"/>
  <c r="X238" i="1" s="1"/>
  <c r="AC238" i="1" s="1"/>
  <c r="Y238" i="1" s="1"/>
  <c r="X435" i="1" a="1"/>
  <c r="X435" i="1" s="1"/>
  <c r="AC435" i="1" s="1"/>
  <c r="Y435" i="1" s="1"/>
  <c r="X396" i="1" a="1"/>
  <c r="X396" i="1" s="1"/>
  <c r="AC396" i="1" s="1"/>
  <c r="Y396" i="1" s="1"/>
  <c r="X187" i="1" a="1"/>
  <c r="X187" i="1" s="1"/>
  <c r="AC187" i="1" s="1"/>
  <c r="Y187" i="1" s="1"/>
  <c r="X394" i="1" a="1"/>
  <c r="X394" i="1" s="1"/>
  <c r="AC394" i="1" s="1"/>
  <c r="Y394" i="1" s="1"/>
  <c r="X427" i="1" a="1"/>
  <c r="X427" i="1" s="1"/>
  <c r="AC427" i="1" s="1"/>
  <c r="Y427" i="1" s="1"/>
  <c r="X233" i="1" a="1"/>
  <c r="X233" i="1" s="1"/>
  <c r="AC233" i="1" s="1"/>
  <c r="Y233" i="1" s="1"/>
  <c r="X49" i="1" a="1"/>
  <c r="X49" i="1" s="1"/>
  <c r="AC49" i="1" s="1"/>
  <c r="Y49" i="1" s="1"/>
  <c r="X256" i="1" a="1"/>
  <c r="X256" i="1" s="1"/>
  <c r="AC256" i="1" s="1"/>
  <c r="Y256" i="1" s="1"/>
  <c r="X441" i="1" a="1"/>
  <c r="X441" i="1" s="1"/>
  <c r="AC441" i="1" s="1"/>
  <c r="Y441" i="1" s="1"/>
  <c r="X405" i="1" a="1"/>
  <c r="X405" i="1" s="1"/>
  <c r="AC405" i="1" s="1"/>
  <c r="Y405" i="1" s="1"/>
  <c r="X407" i="1" a="1"/>
  <c r="X407" i="1" s="1"/>
  <c r="AC407" i="1" s="1"/>
  <c r="Y407" i="1" s="1"/>
  <c r="X378" i="1" a="1"/>
  <c r="X378" i="1" s="1"/>
  <c r="AC378" i="1" s="1"/>
  <c r="Y378" i="1" s="1"/>
  <c r="X60" i="1" a="1"/>
  <c r="X60" i="1" s="1"/>
  <c r="AC60" i="1" s="1"/>
  <c r="Y60" i="1" s="1"/>
  <c r="X379" i="1" a="1"/>
  <c r="X379" i="1" s="1"/>
  <c r="AC379" i="1" s="1"/>
  <c r="Y379" i="1" s="1"/>
  <c r="X71" i="1" a="1"/>
  <c r="X71" i="1" s="1"/>
  <c r="AC71" i="1" s="1"/>
  <c r="Y71" i="1" s="1"/>
  <c r="X380" i="1" a="1"/>
  <c r="X380" i="1" s="1"/>
  <c r="AC380" i="1" s="1"/>
  <c r="Y380" i="1" s="1"/>
  <c r="X392" i="1" a="1"/>
  <c r="X392" i="1" s="1"/>
  <c r="AC392" i="1" s="1"/>
  <c r="Y392" i="1" s="1"/>
  <c r="X316" i="1" a="1"/>
  <c r="X316" i="1" s="1"/>
  <c r="AC316" i="1" s="1"/>
  <c r="Y316" i="1" s="1"/>
  <c r="X46" i="1" a="1"/>
  <c r="X46" i="1" s="1"/>
  <c r="AC46" i="1" s="1"/>
  <c r="Y46" i="1" s="1"/>
  <c r="X355" i="1" a="1"/>
  <c r="X355" i="1" s="1"/>
  <c r="AC355" i="1" s="1"/>
  <c r="Y355" i="1" s="1"/>
  <c r="X197" i="1" a="1"/>
  <c r="X197" i="1" s="1"/>
  <c r="AC197" i="1" s="1"/>
  <c r="Y197" i="1" s="1"/>
  <c r="X275" i="1" a="1"/>
  <c r="X275" i="1" s="1"/>
  <c r="AC275" i="1" s="1"/>
  <c r="Y275" i="1" s="1"/>
  <c r="X421" i="1" a="1"/>
  <c r="X421" i="1" s="1"/>
  <c r="AC421" i="1" s="1"/>
  <c r="Y421" i="1" s="1"/>
  <c r="X438" i="1" a="1"/>
  <c r="X438" i="1" s="1"/>
  <c r="AC438" i="1" s="1"/>
  <c r="Y438" i="1" s="1"/>
  <c r="X436" i="1" a="1"/>
  <c r="X436" i="1" s="1"/>
  <c r="AC436" i="1" s="1"/>
  <c r="Y436" i="1" s="1"/>
  <c r="X201" i="1" a="1"/>
  <c r="X201" i="1" s="1"/>
  <c r="AC201" i="1" s="1"/>
  <c r="Y201" i="1" s="1"/>
  <c r="X229" i="1" a="1"/>
  <c r="X229" i="1" s="1"/>
  <c r="AC229" i="1" s="1"/>
  <c r="Y229" i="1" s="1"/>
  <c r="X312" i="1" a="1"/>
  <c r="X312" i="1" s="1"/>
  <c r="AC312" i="1" s="1"/>
  <c r="Y312" i="1" s="1"/>
  <c r="X177" i="1" a="1"/>
  <c r="X177" i="1" s="1"/>
  <c r="AC177" i="1" s="1"/>
  <c r="Y177" i="1" s="1"/>
  <c r="BQ478" i="1"/>
  <c r="BR478" i="1" s="1"/>
  <c r="BS478" i="1" s="1"/>
  <c r="BT478" i="1" s="1"/>
  <c r="BU478" i="1" s="1"/>
  <c r="BV478" i="1" s="1"/>
  <c r="BW478" i="1" s="1"/>
  <c r="BX478" i="1" s="1"/>
  <c r="BY478" i="1" s="1"/>
  <c r="BZ478" i="1" s="1"/>
  <c r="CA478" i="1" s="1"/>
  <c r="CB478" i="1" s="1"/>
  <c r="CC478" i="1" s="1"/>
  <c r="CD478" i="1" s="1"/>
  <c r="CE478" i="1" s="1"/>
  <c r="CF478" i="1" s="1"/>
  <c r="CG478" i="1" s="1"/>
  <c r="CH478" i="1" s="1"/>
  <c r="CI478" i="1" s="1"/>
  <c r="CJ478" i="1" s="1"/>
  <c r="CK478" i="1" s="1"/>
  <c r="CL478" i="1" s="1"/>
  <c r="CM478" i="1" s="1"/>
  <c r="CN478" i="1" s="1"/>
  <c r="CO478" i="1" s="1"/>
  <c r="CP478" i="1" s="1"/>
  <c r="CQ478" i="1" s="1"/>
  <c r="CR478" i="1" s="1"/>
  <c r="CS478" i="1" s="1"/>
  <c r="CT478" i="1" s="1"/>
  <c r="CU478" i="1" s="1"/>
  <c r="CV478" i="1" s="1"/>
  <c r="CW478" i="1" s="1"/>
  <c r="CX478" i="1" s="1"/>
  <c r="CY478" i="1" s="1"/>
  <c r="CZ478" i="1" s="1"/>
  <c r="BQ145" i="1"/>
  <c r="BR145" i="1" s="1"/>
  <c r="BS145" i="1" s="1"/>
  <c r="BT145" i="1" s="1"/>
  <c r="BU145" i="1" s="1"/>
  <c r="BV145" i="1" s="1"/>
  <c r="BW145" i="1" s="1"/>
  <c r="BX145" i="1" s="1"/>
  <c r="BY145" i="1" s="1"/>
  <c r="BZ145" i="1" s="1"/>
  <c r="CA145" i="1" s="1"/>
  <c r="CB145" i="1" s="1"/>
  <c r="CC145" i="1" s="1"/>
  <c r="CD145" i="1" s="1"/>
  <c r="CE145" i="1" s="1"/>
  <c r="CF145" i="1" s="1"/>
  <c r="CG145" i="1" s="1"/>
  <c r="CH145" i="1" s="1"/>
  <c r="CI145" i="1" s="1"/>
  <c r="CJ145" i="1" s="1"/>
  <c r="CK145" i="1" s="1"/>
  <c r="CL145" i="1" s="1"/>
  <c r="CM145" i="1" s="1"/>
  <c r="CN145" i="1" s="1"/>
  <c r="CO145" i="1" s="1"/>
  <c r="CP145" i="1" s="1"/>
  <c r="CQ145" i="1" s="1"/>
  <c r="CR145" i="1" s="1"/>
  <c r="CS145" i="1" s="1"/>
  <c r="CT145" i="1" s="1"/>
  <c r="CU145" i="1" s="1"/>
  <c r="CV145" i="1" s="1"/>
  <c r="CW145" i="1" s="1"/>
  <c r="CX145" i="1" s="1"/>
  <c r="CY145" i="1" s="1"/>
  <c r="CZ145" i="1" s="1"/>
  <c r="BQ134" i="1"/>
  <c r="BR134" i="1" s="1"/>
  <c r="BS134" i="1" s="1"/>
  <c r="BT134" i="1" s="1"/>
  <c r="BU134" i="1" s="1"/>
  <c r="BV134" i="1" s="1"/>
  <c r="BW134" i="1" s="1"/>
  <c r="BX134" i="1" s="1"/>
  <c r="BY134" i="1" s="1"/>
  <c r="BZ134" i="1" s="1"/>
  <c r="CA134" i="1" s="1"/>
  <c r="CB134" i="1" s="1"/>
  <c r="CC134" i="1" s="1"/>
  <c r="CD134" i="1" s="1"/>
  <c r="CE134" i="1" s="1"/>
  <c r="CF134" i="1" s="1"/>
  <c r="CG134" i="1" s="1"/>
  <c r="CH134" i="1" s="1"/>
  <c r="CI134" i="1" s="1"/>
  <c r="CJ134" i="1" s="1"/>
  <c r="CK134" i="1" s="1"/>
  <c r="CL134" i="1" s="1"/>
  <c r="CM134" i="1" s="1"/>
  <c r="CN134" i="1" s="1"/>
  <c r="CO134" i="1" s="1"/>
  <c r="CP134" i="1" s="1"/>
  <c r="CQ134" i="1" s="1"/>
  <c r="CR134" i="1" s="1"/>
  <c r="CS134" i="1" s="1"/>
  <c r="CT134" i="1" s="1"/>
  <c r="CU134" i="1" s="1"/>
  <c r="CV134" i="1" s="1"/>
  <c r="CW134" i="1" s="1"/>
  <c r="CX134" i="1" s="1"/>
  <c r="CY134" i="1" s="1"/>
  <c r="CZ134" i="1" s="1"/>
  <c r="BQ43" i="1"/>
  <c r="BR43" i="1" s="1"/>
  <c r="BS43" i="1" s="1"/>
  <c r="BT43" i="1" s="1"/>
  <c r="BU43" i="1" s="1"/>
  <c r="BV43" i="1" s="1"/>
  <c r="BW43" i="1" s="1"/>
  <c r="BX43" i="1" s="1"/>
  <c r="BY43" i="1" s="1"/>
  <c r="BZ43" i="1" s="1"/>
  <c r="CA43" i="1" s="1"/>
  <c r="CB43" i="1" s="1"/>
  <c r="CC43" i="1" s="1"/>
  <c r="CD43" i="1" s="1"/>
  <c r="CE43" i="1" s="1"/>
  <c r="CF43" i="1" s="1"/>
  <c r="CG43" i="1" s="1"/>
  <c r="CH43" i="1" s="1"/>
  <c r="CI43" i="1" s="1"/>
  <c r="CJ43" i="1" s="1"/>
  <c r="CK43" i="1" s="1"/>
  <c r="CL43" i="1" s="1"/>
  <c r="CM43" i="1" s="1"/>
  <c r="CN43" i="1" s="1"/>
  <c r="CO43" i="1" s="1"/>
  <c r="CP43" i="1" s="1"/>
  <c r="CQ43" i="1" s="1"/>
  <c r="CR43" i="1" s="1"/>
  <c r="CS43" i="1" s="1"/>
  <c r="CT43" i="1" s="1"/>
  <c r="CU43" i="1" s="1"/>
  <c r="CV43" i="1" s="1"/>
  <c r="CW43" i="1" s="1"/>
  <c r="CX43" i="1" s="1"/>
  <c r="CY43" i="1" s="1"/>
  <c r="CZ43" i="1" s="1"/>
  <c r="BQ330" i="1"/>
  <c r="BR330" i="1" s="1"/>
  <c r="BS330" i="1" s="1"/>
  <c r="BT330" i="1" s="1"/>
  <c r="BU330" i="1" s="1"/>
  <c r="BV330" i="1" s="1"/>
  <c r="BW330" i="1" s="1"/>
  <c r="BX330" i="1" s="1"/>
  <c r="BY330" i="1" s="1"/>
  <c r="BZ330" i="1" s="1"/>
  <c r="CA330" i="1" s="1"/>
  <c r="CB330" i="1" s="1"/>
  <c r="CC330" i="1" s="1"/>
  <c r="CD330" i="1" s="1"/>
  <c r="CE330" i="1" s="1"/>
  <c r="CF330" i="1" s="1"/>
  <c r="CG330" i="1" s="1"/>
  <c r="CH330" i="1" s="1"/>
  <c r="CI330" i="1" s="1"/>
  <c r="CJ330" i="1" s="1"/>
  <c r="CK330" i="1" s="1"/>
  <c r="CL330" i="1" s="1"/>
  <c r="CM330" i="1" s="1"/>
  <c r="CN330" i="1" s="1"/>
  <c r="CO330" i="1" s="1"/>
  <c r="CP330" i="1" s="1"/>
  <c r="CQ330" i="1" s="1"/>
  <c r="CR330" i="1" s="1"/>
  <c r="CS330" i="1" s="1"/>
  <c r="CT330" i="1" s="1"/>
  <c r="CU330" i="1" s="1"/>
  <c r="CV330" i="1" s="1"/>
  <c r="CW330" i="1" s="1"/>
  <c r="CX330" i="1" s="1"/>
  <c r="CY330" i="1" s="1"/>
  <c r="CZ330" i="1" s="1"/>
  <c r="BQ80" i="1"/>
  <c r="BR80" i="1" s="1"/>
  <c r="BS80" i="1" s="1"/>
  <c r="BT80" i="1" s="1"/>
  <c r="BU80" i="1" s="1"/>
  <c r="BV80" i="1" s="1"/>
  <c r="BW80" i="1" s="1"/>
  <c r="BX80" i="1" s="1"/>
  <c r="BY80" i="1" s="1"/>
  <c r="BZ80" i="1" s="1"/>
  <c r="CA80" i="1" s="1"/>
  <c r="CB80" i="1" s="1"/>
  <c r="CC80" i="1" s="1"/>
  <c r="CD80" i="1" s="1"/>
  <c r="CE80" i="1" s="1"/>
  <c r="CF80" i="1" s="1"/>
  <c r="CG80" i="1" s="1"/>
  <c r="CH80" i="1" s="1"/>
  <c r="CI80" i="1" s="1"/>
  <c r="CJ80" i="1" s="1"/>
  <c r="CK80" i="1" s="1"/>
  <c r="CL80" i="1" s="1"/>
  <c r="CM80" i="1" s="1"/>
  <c r="CN80" i="1" s="1"/>
  <c r="CO80" i="1" s="1"/>
  <c r="CP80" i="1" s="1"/>
  <c r="CQ80" i="1" s="1"/>
  <c r="CR80" i="1" s="1"/>
  <c r="CS80" i="1" s="1"/>
  <c r="CT80" i="1" s="1"/>
  <c r="CU80" i="1" s="1"/>
  <c r="CV80" i="1" s="1"/>
  <c r="CW80" i="1" s="1"/>
  <c r="CX80" i="1" s="1"/>
  <c r="CY80" i="1" s="1"/>
  <c r="CZ80" i="1" s="1"/>
  <c r="BQ13" i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CN13" i="1" s="1"/>
  <c r="CO13" i="1" s="1"/>
  <c r="CP13" i="1" s="1"/>
  <c r="CQ13" i="1" s="1"/>
  <c r="CR13" i="1" s="1"/>
  <c r="CS13" i="1" s="1"/>
  <c r="CT13" i="1" s="1"/>
  <c r="CU13" i="1" s="1"/>
  <c r="CV13" i="1" s="1"/>
  <c r="CW13" i="1" s="1"/>
  <c r="CX13" i="1" s="1"/>
  <c r="CY13" i="1" s="1"/>
  <c r="CZ13" i="1" s="1"/>
  <c r="BQ131" i="1"/>
  <c r="BR131" i="1" s="1"/>
  <c r="BS131" i="1" s="1"/>
  <c r="BT131" i="1" s="1"/>
  <c r="BU131" i="1" s="1"/>
  <c r="BV131" i="1" s="1"/>
  <c r="BW131" i="1" s="1"/>
  <c r="BX131" i="1" s="1"/>
  <c r="BY131" i="1" s="1"/>
  <c r="BZ131" i="1" s="1"/>
  <c r="CA131" i="1" s="1"/>
  <c r="CB131" i="1" s="1"/>
  <c r="CC131" i="1" s="1"/>
  <c r="CD131" i="1" s="1"/>
  <c r="CE131" i="1" s="1"/>
  <c r="CF131" i="1" s="1"/>
  <c r="CG131" i="1" s="1"/>
  <c r="CH131" i="1" s="1"/>
  <c r="CI131" i="1" s="1"/>
  <c r="CJ131" i="1" s="1"/>
  <c r="CK131" i="1" s="1"/>
  <c r="CL131" i="1" s="1"/>
  <c r="CM131" i="1" s="1"/>
  <c r="CN131" i="1" s="1"/>
  <c r="CO131" i="1" s="1"/>
  <c r="CP131" i="1" s="1"/>
  <c r="CQ131" i="1" s="1"/>
  <c r="CR131" i="1" s="1"/>
  <c r="CS131" i="1" s="1"/>
  <c r="CT131" i="1" s="1"/>
  <c r="CU131" i="1" s="1"/>
  <c r="CV131" i="1" s="1"/>
  <c r="CW131" i="1" s="1"/>
  <c r="CX131" i="1" s="1"/>
  <c r="CY131" i="1" s="1"/>
  <c r="CZ131" i="1" s="1"/>
  <c r="X131" i="1" a="1"/>
  <c r="X131" i="1" s="1"/>
  <c r="AC131" i="1" s="1"/>
  <c r="Y131" i="1" s="1"/>
  <c r="BQ116" i="1"/>
  <c r="BR116" i="1" s="1"/>
  <c r="BS116" i="1" s="1"/>
  <c r="BT116" i="1" s="1"/>
  <c r="BU116" i="1" s="1"/>
  <c r="BV116" i="1" s="1"/>
  <c r="BW116" i="1" s="1"/>
  <c r="BX116" i="1" s="1"/>
  <c r="BY116" i="1" s="1"/>
  <c r="BZ116" i="1" s="1"/>
  <c r="CA116" i="1" s="1"/>
  <c r="CB116" i="1" s="1"/>
  <c r="CC116" i="1" s="1"/>
  <c r="CD116" i="1" s="1"/>
  <c r="CE116" i="1" s="1"/>
  <c r="CF116" i="1" s="1"/>
  <c r="CG116" i="1" s="1"/>
  <c r="CH116" i="1" s="1"/>
  <c r="CI116" i="1" s="1"/>
  <c r="CJ116" i="1" s="1"/>
  <c r="CK116" i="1" s="1"/>
  <c r="CL116" i="1" s="1"/>
  <c r="CM116" i="1" s="1"/>
  <c r="CN116" i="1" s="1"/>
  <c r="CO116" i="1" s="1"/>
  <c r="CP116" i="1" s="1"/>
  <c r="CQ116" i="1" s="1"/>
  <c r="CR116" i="1" s="1"/>
  <c r="CS116" i="1" s="1"/>
  <c r="CT116" i="1" s="1"/>
  <c r="CU116" i="1" s="1"/>
  <c r="CV116" i="1" s="1"/>
  <c r="CW116" i="1" s="1"/>
  <c r="CX116" i="1" s="1"/>
  <c r="CY116" i="1" s="1"/>
  <c r="CZ116" i="1" s="1"/>
  <c r="BQ79" i="1"/>
  <c r="BR79" i="1" s="1"/>
  <c r="BS79" i="1" s="1"/>
  <c r="BT79" i="1" s="1"/>
  <c r="BU79" i="1" s="1"/>
  <c r="BV79" i="1" s="1"/>
  <c r="BW79" i="1" s="1"/>
  <c r="BX79" i="1" s="1"/>
  <c r="BY79" i="1" s="1"/>
  <c r="BZ79" i="1" s="1"/>
  <c r="CA79" i="1" s="1"/>
  <c r="CB79" i="1" s="1"/>
  <c r="CC79" i="1" s="1"/>
  <c r="CD79" i="1" s="1"/>
  <c r="CE79" i="1" s="1"/>
  <c r="CF79" i="1" s="1"/>
  <c r="CG79" i="1" s="1"/>
  <c r="CH79" i="1" s="1"/>
  <c r="CI79" i="1" s="1"/>
  <c r="CJ79" i="1" s="1"/>
  <c r="CK79" i="1" s="1"/>
  <c r="CL79" i="1" s="1"/>
  <c r="CM79" i="1" s="1"/>
  <c r="CN79" i="1" s="1"/>
  <c r="CO79" i="1" s="1"/>
  <c r="CP79" i="1" s="1"/>
  <c r="CQ79" i="1" s="1"/>
  <c r="CR79" i="1" s="1"/>
  <c r="CS79" i="1" s="1"/>
  <c r="CT79" i="1" s="1"/>
  <c r="CU79" i="1" s="1"/>
  <c r="CV79" i="1" s="1"/>
  <c r="CW79" i="1" s="1"/>
  <c r="CX79" i="1" s="1"/>
  <c r="CY79" i="1" s="1"/>
  <c r="CZ79" i="1" s="1"/>
  <c r="BQ281" i="1"/>
  <c r="BR281" i="1" s="1"/>
  <c r="BS281" i="1" s="1"/>
  <c r="BT281" i="1" s="1"/>
  <c r="BU281" i="1" s="1"/>
  <c r="BV281" i="1" s="1"/>
  <c r="BW281" i="1" s="1"/>
  <c r="BX281" i="1" s="1"/>
  <c r="BY281" i="1" s="1"/>
  <c r="BZ281" i="1" s="1"/>
  <c r="CA281" i="1" s="1"/>
  <c r="CB281" i="1" s="1"/>
  <c r="CC281" i="1" s="1"/>
  <c r="CD281" i="1" s="1"/>
  <c r="CE281" i="1" s="1"/>
  <c r="CF281" i="1" s="1"/>
  <c r="CG281" i="1" s="1"/>
  <c r="CH281" i="1" s="1"/>
  <c r="CI281" i="1" s="1"/>
  <c r="CJ281" i="1" s="1"/>
  <c r="CK281" i="1" s="1"/>
  <c r="CL281" i="1" s="1"/>
  <c r="CM281" i="1" s="1"/>
  <c r="CN281" i="1" s="1"/>
  <c r="CO281" i="1" s="1"/>
  <c r="CP281" i="1" s="1"/>
  <c r="CQ281" i="1" s="1"/>
  <c r="CR281" i="1" s="1"/>
  <c r="CS281" i="1" s="1"/>
  <c r="CT281" i="1" s="1"/>
  <c r="CU281" i="1" s="1"/>
  <c r="CV281" i="1" s="1"/>
  <c r="CW281" i="1" s="1"/>
  <c r="CX281" i="1" s="1"/>
  <c r="CY281" i="1" s="1"/>
  <c r="CZ281" i="1" s="1"/>
  <c r="BQ30" i="1"/>
  <c r="BR30" i="1" s="1"/>
  <c r="BS30" i="1" s="1"/>
  <c r="BT30" i="1" s="1"/>
  <c r="BU30" i="1" s="1"/>
  <c r="BV30" i="1" s="1"/>
  <c r="BW30" i="1" s="1"/>
  <c r="BX30" i="1" s="1"/>
  <c r="BY30" i="1" s="1"/>
  <c r="BZ30" i="1" s="1"/>
  <c r="CA30" i="1" s="1"/>
  <c r="CB30" i="1" s="1"/>
  <c r="CC30" i="1" s="1"/>
  <c r="CD30" i="1" s="1"/>
  <c r="CE30" i="1" s="1"/>
  <c r="CF30" i="1" s="1"/>
  <c r="CG30" i="1" s="1"/>
  <c r="CH30" i="1" s="1"/>
  <c r="CI30" i="1" s="1"/>
  <c r="CJ30" i="1" s="1"/>
  <c r="CK30" i="1" s="1"/>
  <c r="CL30" i="1" s="1"/>
  <c r="CM30" i="1" s="1"/>
  <c r="CN30" i="1" s="1"/>
  <c r="CO30" i="1" s="1"/>
  <c r="CP30" i="1" s="1"/>
  <c r="CQ30" i="1" s="1"/>
  <c r="CR30" i="1" s="1"/>
  <c r="CS30" i="1" s="1"/>
  <c r="CT30" i="1" s="1"/>
  <c r="CU30" i="1" s="1"/>
  <c r="CV30" i="1" s="1"/>
  <c r="CW30" i="1" s="1"/>
  <c r="CX30" i="1" s="1"/>
  <c r="CY30" i="1" s="1"/>
  <c r="CZ30" i="1" s="1"/>
  <c r="X30" i="1" a="1"/>
  <c r="X30" i="1" s="1"/>
  <c r="AC30" i="1" s="1"/>
  <c r="Y30" i="1" s="1"/>
  <c r="BQ50" i="1"/>
  <c r="BR50" i="1" s="1"/>
  <c r="BS50" i="1" s="1"/>
  <c r="BT50" i="1" s="1"/>
  <c r="BU50" i="1" s="1"/>
  <c r="BV50" i="1" s="1"/>
  <c r="BW50" i="1" s="1"/>
  <c r="BX50" i="1" s="1"/>
  <c r="BY50" i="1" s="1"/>
  <c r="BZ50" i="1" s="1"/>
  <c r="CA50" i="1" s="1"/>
  <c r="CB50" i="1" s="1"/>
  <c r="CC50" i="1" s="1"/>
  <c r="CD50" i="1" s="1"/>
  <c r="CE50" i="1" s="1"/>
  <c r="CF50" i="1" s="1"/>
  <c r="CG50" i="1" s="1"/>
  <c r="CH50" i="1" s="1"/>
  <c r="CI50" i="1" s="1"/>
  <c r="CJ50" i="1" s="1"/>
  <c r="CK50" i="1" s="1"/>
  <c r="CL50" i="1" s="1"/>
  <c r="CM50" i="1" s="1"/>
  <c r="CN50" i="1" s="1"/>
  <c r="CO50" i="1" s="1"/>
  <c r="CP50" i="1" s="1"/>
  <c r="CQ50" i="1" s="1"/>
  <c r="CR50" i="1" s="1"/>
  <c r="CS50" i="1" s="1"/>
  <c r="CT50" i="1" s="1"/>
  <c r="CU50" i="1" s="1"/>
  <c r="CV50" i="1" s="1"/>
  <c r="CW50" i="1" s="1"/>
  <c r="CX50" i="1" s="1"/>
  <c r="CY50" i="1" s="1"/>
  <c r="CZ50" i="1" s="1"/>
  <c r="BQ36" i="1"/>
  <c r="BR36" i="1" s="1"/>
  <c r="BS36" i="1" s="1"/>
  <c r="BT36" i="1" s="1"/>
  <c r="BU36" i="1" s="1"/>
  <c r="BV36" i="1" s="1"/>
  <c r="BW36" i="1" s="1"/>
  <c r="BX36" i="1" s="1"/>
  <c r="BY36" i="1" s="1"/>
  <c r="BZ36" i="1" s="1"/>
  <c r="CA36" i="1" s="1"/>
  <c r="CB36" i="1" s="1"/>
  <c r="CC36" i="1" s="1"/>
  <c r="CD36" i="1" s="1"/>
  <c r="CE36" i="1" s="1"/>
  <c r="CF36" i="1" s="1"/>
  <c r="CG36" i="1" s="1"/>
  <c r="CH36" i="1" s="1"/>
  <c r="CI36" i="1" s="1"/>
  <c r="CJ36" i="1" s="1"/>
  <c r="CK36" i="1" s="1"/>
  <c r="CL36" i="1" s="1"/>
  <c r="CM36" i="1" s="1"/>
  <c r="CN36" i="1" s="1"/>
  <c r="CO36" i="1" s="1"/>
  <c r="CP36" i="1" s="1"/>
  <c r="CQ36" i="1" s="1"/>
  <c r="CR36" i="1" s="1"/>
  <c r="CS36" i="1" s="1"/>
  <c r="CT36" i="1" s="1"/>
  <c r="CU36" i="1" s="1"/>
  <c r="CV36" i="1" s="1"/>
  <c r="CW36" i="1" s="1"/>
  <c r="CX36" i="1" s="1"/>
  <c r="CY36" i="1" s="1"/>
  <c r="CZ36" i="1" s="1"/>
  <c r="BQ109" i="1"/>
  <c r="BR109" i="1" s="1"/>
  <c r="BS109" i="1" s="1"/>
  <c r="BT109" i="1" s="1"/>
  <c r="BU109" i="1" s="1"/>
  <c r="BV109" i="1" s="1"/>
  <c r="BW109" i="1" s="1"/>
  <c r="BX109" i="1" s="1"/>
  <c r="BY109" i="1" s="1"/>
  <c r="BZ109" i="1" s="1"/>
  <c r="CA109" i="1" s="1"/>
  <c r="CB109" i="1" s="1"/>
  <c r="CC109" i="1" s="1"/>
  <c r="CD109" i="1" s="1"/>
  <c r="CE109" i="1" s="1"/>
  <c r="CF109" i="1" s="1"/>
  <c r="CG109" i="1" s="1"/>
  <c r="CH109" i="1" s="1"/>
  <c r="CI109" i="1" s="1"/>
  <c r="CJ109" i="1" s="1"/>
  <c r="CK109" i="1" s="1"/>
  <c r="CL109" i="1" s="1"/>
  <c r="CM109" i="1" s="1"/>
  <c r="CN109" i="1" s="1"/>
  <c r="CO109" i="1" s="1"/>
  <c r="CP109" i="1" s="1"/>
  <c r="CQ109" i="1" s="1"/>
  <c r="CR109" i="1" s="1"/>
  <c r="CS109" i="1" s="1"/>
  <c r="CT109" i="1" s="1"/>
  <c r="CU109" i="1" s="1"/>
  <c r="CV109" i="1" s="1"/>
  <c r="CW109" i="1" s="1"/>
  <c r="CX109" i="1" s="1"/>
  <c r="CY109" i="1" s="1"/>
  <c r="CZ109" i="1" s="1"/>
  <c r="BQ148" i="1"/>
  <c r="BR148" i="1" s="1"/>
  <c r="BS148" i="1" s="1"/>
  <c r="BT148" i="1" s="1"/>
  <c r="BU148" i="1" s="1"/>
  <c r="BV148" i="1" s="1"/>
  <c r="BW148" i="1" s="1"/>
  <c r="BX148" i="1" s="1"/>
  <c r="BY148" i="1" s="1"/>
  <c r="BZ148" i="1" s="1"/>
  <c r="CA148" i="1" s="1"/>
  <c r="CB148" i="1" s="1"/>
  <c r="CC148" i="1" s="1"/>
  <c r="CD148" i="1" s="1"/>
  <c r="CE148" i="1" s="1"/>
  <c r="CF148" i="1" s="1"/>
  <c r="CG148" i="1" s="1"/>
  <c r="CH148" i="1" s="1"/>
  <c r="CI148" i="1" s="1"/>
  <c r="CJ148" i="1" s="1"/>
  <c r="CK148" i="1" s="1"/>
  <c r="CL148" i="1" s="1"/>
  <c r="CM148" i="1" s="1"/>
  <c r="CN148" i="1" s="1"/>
  <c r="CO148" i="1" s="1"/>
  <c r="CP148" i="1" s="1"/>
  <c r="CQ148" i="1" s="1"/>
  <c r="CR148" i="1" s="1"/>
  <c r="CS148" i="1" s="1"/>
  <c r="CT148" i="1" s="1"/>
  <c r="CU148" i="1" s="1"/>
  <c r="CV148" i="1" s="1"/>
  <c r="CW148" i="1" s="1"/>
  <c r="CX148" i="1" s="1"/>
  <c r="CY148" i="1" s="1"/>
  <c r="CZ148" i="1" s="1"/>
  <c r="X148" i="1" a="1"/>
  <c r="X148" i="1" s="1"/>
  <c r="AC148" i="1" s="1"/>
  <c r="Y148" i="1" s="1"/>
  <c r="X67" i="1" a="1"/>
  <c r="X67" i="1" s="1"/>
  <c r="AC67" i="1" s="1"/>
  <c r="Y67" i="1" s="1"/>
  <c r="BQ353" i="1"/>
  <c r="BR353" i="1" s="1"/>
  <c r="BS353" i="1" s="1"/>
  <c r="BT353" i="1" s="1"/>
  <c r="BU353" i="1" s="1"/>
  <c r="BV353" i="1" s="1"/>
  <c r="BW353" i="1" s="1"/>
  <c r="BX353" i="1" s="1"/>
  <c r="BY353" i="1" s="1"/>
  <c r="BZ353" i="1" s="1"/>
  <c r="CA353" i="1" s="1"/>
  <c r="CB353" i="1" s="1"/>
  <c r="CC353" i="1" s="1"/>
  <c r="CD353" i="1" s="1"/>
  <c r="CE353" i="1" s="1"/>
  <c r="CF353" i="1" s="1"/>
  <c r="CG353" i="1" s="1"/>
  <c r="CH353" i="1" s="1"/>
  <c r="CI353" i="1" s="1"/>
  <c r="CJ353" i="1" s="1"/>
  <c r="CK353" i="1" s="1"/>
  <c r="CL353" i="1" s="1"/>
  <c r="CM353" i="1" s="1"/>
  <c r="CN353" i="1" s="1"/>
  <c r="CO353" i="1" s="1"/>
  <c r="CP353" i="1" s="1"/>
  <c r="CQ353" i="1" s="1"/>
  <c r="CR353" i="1" s="1"/>
  <c r="CS353" i="1" s="1"/>
  <c r="CT353" i="1" s="1"/>
  <c r="CU353" i="1" s="1"/>
  <c r="CV353" i="1" s="1"/>
  <c r="CW353" i="1" s="1"/>
  <c r="CX353" i="1" s="1"/>
  <c r="CY353" i="1" s="1"/>
  <c r="CZ353" i="1" s="1"/>
  <c r="X353" i="1" a="1"/>
  <c r="X353" i="1" s="1"/>
  <c r="AC353" i="1" s="1"/>
  <c r="Y353" i="1" s="1"/>
  <c r="X45" i="1" a="1"/>
  <c r="X45" i="1" s="1"/>
  <c r="AC45" i="1" s="1"/>
  <c r="Y45" i="1" s="1"/>
  <c r="X241" i="1" a="1"/>
  <c r="X241" i="1" s="1"/>
  <c r="AC241" i="1" s="1"/>
  <c r="Y241" i="1" s="1"/>
  <c r="X161" i="1" a="1"/>
  <c r="X161" i="1" s="1"/>
  <c r="AC161" i="1" s="1"/>
  <c r="Y161" i="1" s="1"/>
  <c r="X200" i="1" a="1"/>
  <c r="X200" i="1" s="1"/>
  <c r="AC200" i="1" s="1"/>
  <c r="Y200" i="1" s="1"/>
  <c r="X430" i="1" a="1"/>
  <c r="X430" i="1" s="1"/>
  <c r="AC430" i="1" s="1"/>
  <c r="Y430" i="1" s="1"/>
  <c r="BQ289" i="1"/>
  <c r="BR289" i="1" s="1"/>
  <c r="BS289" i="1" s="1"/>
  <c r="BT289" i="1" s="1"/>
  <c r="BU289" i="1" s="1"/>
  <c r="BV289" i="1" s="1"/>
  <c r="BW289" i="1" s="1"/>
  <c r="BX289" i="1" s="1"/>
  <c r="BY289" i="1" s="1"/>
  <c r="BZ289" i="1" s="1"/>
  <c r="CA289" i="1" s="1"/>
  <c r="CB289" i="1" s="1"/>
  <c r="CC289" i="1" s="1"/>
  <c r="CD289" i="1" s="1"/>
  <c r="CE289" i="1" s="1"/>
  <c r="CF289" i="1" s="1"/>
  <c r="CG289" i="1" s="1"/>
  <c r="CH289" i="1" s="1"/>
  <c r="CI289" i="1" s="1"/>
  <c r="CJ289" i="1" s="1"/>
  <c r="CK289" i="1" s="1"/>
  <c r="CL289" i="1" s="1"/>
  <c r="CM289" i="1" s="1"/>
  <c r="CN289" i="1" s="1"/>
  <c r="CO289" i="1" s="1"/>
  <c r="CP289" i="1" s="1"/>
  <c r="CQ289" i="1" s="1"/>
  <c r="CR289" i="1" s="1"/>
  <c r="CS289" i="1" s="1"/>
  <c r="CT289" i="1" s="1"/>
  <c r="CU289" i="1" s="1"/>
  <c r="CV289" i="1" s="1"/>
  <c r="CW289" i="1" s="1"/>
  <c r="CX289" i="1" s="1"/>
  <c r="CY289" i="1" s="1"/>
  <c r="CZ289" i="1" s="1"/>
  <c r="X258" i="1" a="1"/>
  <c r="X258" i="1" s="1"/>
  <c r="AC258" i="1" s="1"/>
  <c r="Y258" i="1" s="1"/>
  <c r="BQ82" i="1"/>
  <c r="BR82" i="1" s="1"/>
  <c r="BS82" i="1" s="1"/>
  <c r="BT82" i="1" s="1"/>
  <c r="BU82" i="1" s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CN82" i="1" s="1"/>
  <c r="CO82" i="1" s="1"/>
  <c r="CP82" i="1" s="1"/>
  <c r="CQ82" i="1" s="1"/>
  <c r="CR82" i="1" s="1"/>
  <c r="CS82" i="1" s="1"/>
  <c r="CT82" i="1" s="1"/>
  <c r="CU82" i="1" s="1"/>
  <c r="CV82" i="1" s="1"/>
  <c r="CW82" i="1" s="1"/>
  <c r="CX82" i="1" s="1"/>
  <c r="CY82" i="1" s="1"/>
  <c r="CZ82" i="1" s="1"/>
  <c r="X5" i="1" a="1"/>
  <c r="X5" i="1" s="1"/>
  <c r="AC5" i="1" s="1"/>
  <c r="Y5" i="1" s="1"/>
  <c r="X162" i="1" a="1"/>
  <c r="X162" i="1" s="1"/>
  <c r="AC162" i="1" s="1"/>
  <c r="Y162" i="1" s="1"/>
  <c r="X111" i="1" a="1"/>
  <c r="X111" i="1" s="1"/>
  <c r="AC111" i="1" s="1"/>
  <c r="Y111" i="1" s="1"/>
  <c r="BQ341" i="1"/>
  <c r="BR341" i="1" s="1"/>
  <c r="BS341" i="1" s="1"/>
  <c r="BT341" i="1" s="1"/>
  <c r="BU341" i="1" s="1"/>
  <c r="BV341" i="1" s="1"/>
  <c r="BW341" i="1" s="1"/>
  <c r="BX341" i="1" s="1"/>
  <c r="BY341" i="1" s="1"/>
  <c r="BZ341" i="1" s="1"/>
  <c r="CA341" i="1" s="1"/>
  <c r="CB341" i="1" s="1"/>
  <c r="CC341" i="1" s="1"/>
  <c r="CD341" i="1" s="1"/>
  <c r="CE341" i="1" s="1"/>
  <c r="CF341" i="1" s="1"/>
  <c r="CG341" i="1" s="1"/>
  <c r="CH341" i="1" s="1"/>
  <c r="CI341" i="1" s="1"/>
  <c r="CJ341" i="1" s="1"/>
  <c r="CK341" i="1" s="1"/>
  <c r="CL341" i="1" s="1"/>
  <c r="CM341" i="1" s="1"/>
  <c r="CN341" i="1" s="1"/>
  <c r="CO341" i="1" s="1"/>
  <c r="CP341" i="1" s="1"/>
  <c r="CQ341" i="1" s="1"/>
  <c r="CR341" i="1" s="1"/>
  <c r="CS341" i="1" s="1"/>
  <c r="CT341" i="1" s="1"/>
  <c r="CU341" i="1" s="1"/>
  <c r="CV341" i="1" s="1"/>
  <c r="CW341" i="1" s="1"/>
  <c r="CX341" i="1" s="1"/>
  <c r="CY341" i="1" s="1"/>
  <c r="CZ341" i="1" s="1"/>
  <c r="X464" i="1" a="1"/>
  <c r="X464" i="1" s="1"/>
  <c r="AC464" i="1" s="1"/>
  <c r="Y464" i="1" s="1"/>
  <c r="X89" i="1" a="1"/>
  <c r="X89" i="1" s="1"/>
  <c r="AC89" i="1" s="1"/>
  <c r="Y89" i="1" s="1"/>
  <c r="BQ277" i="1"/>
  <c r="BR277" i="1" s="1"/>
  <c r="BS277" i="1" s="1"/>
  <c r="BT277" i="1" s="1"/>
  <c r="BU277" i="1" s="1"/>
  <c r="BV277" i="1" s="1"/>
  <c r="BW277" i="1" s="1"/>
  <c r="BX277" i="1" s="1"/>
  <c r="BY277" i="1" s="1"/>
  <c r="BZ277" i="1" s="1"/>
  <c r="CA277" i="1" s="1"/>
  <c r="CB277" i="1" s="1"/>
  <c r="CC277" i="1" s="1"/>
  <c r="CD277" i="1" s="1"/>
  <c r="CE277" i="1" s="1"/>
  <c r="CF277" i="1" s="1"/>
  <c r="CG277" i="1" s="1"/>
  <c r="CH277" i="1" s="1"/>
  <c r="CI277" i="1" s="1"/>
  <c r="CJ277" i="1" s="1"/>
  <c r="CK277" i="1" s="1"/>
  <c r="CL277" i="1" s="1"/>
  <c r="CM277" i="1" s="1"/>
  <c r="CN277" i="1" s="1"/>
  <c r="CO277" i="1" s="1"/>
  <c r="CP277" i="1" s="1"/>
  <c r="CQ277" i="1" s="1"/>
  <c r="CR277" i="1" s="1"/>
  <c r="CS277" i="1" s="1"/>
  <c r="CT277" i="1" s="1"/>
  <c r="CU277" i="1" s="1"/>
  <c r="CV277" i="1" s="1"/>
  <c r="CW277" i="1" s="1"/>
  <c r="CX277" i="1" s="1"/>
  <c r="CY277" i="1" s="1"/>
  <c r="CZ277" i="1" s="1"/>
  <c r="X251" i="1" a="1"/>
  <c r="X251" i="1" s="1"/>
  <c r="AC251" i="1" s="1"/>
  <c r="Y251" i="1" s="1"/>
  <c r="X205" i="1" a="1"/>
  <c r="X205" i="1" s="1"/>
  <c r="AC205" i="1" s="1"/>
  <c r="Y205" i="1" s="1"/>
  <c r="BQ317" i="1"/>
  <c r="BR317" i="1" s="1"/>
  <c r="BS317" i="1" s="1"/>
  <c r="BT317" i="1" s="1"/>
  <c r="BU317" i="1" s="1"/>
  <c r="BV317" i="1" s="1"/>
  <c r="BW317" i="1" s="1"/>
  <c r="BX317" i="1" s="1"/>
  <c r="BY317" i="1" s="1"/>
  <c r="BZ317" i="1" s="1"/>
  <c r="CA317" i="1" s="1"/>
  <c r="CB317" i="1" s="1"/>
  <c r="CC317" i="1" s="1"/>
  <c r="CD317" i="1" s="1"/>
  <c r="CE317" i="1" s="1"/>
  <c r="CF317" i="1" s="1"/>
  <c r="CG317" i="1" s="1"/>
  <c r="CH317" i="1" s="1"/>
  <c r="CI317" i="1" s="1"/>
  <c r="CJ317" i="1" s="1"/>
  <c r="CK317" i="1" s="1"/>
  <c r="CL317" i="1" s="1"/>
  <c r="CM317" i="1" s="1"/>
  <c r="CN317" i="1" s="1"/>
  <c r="CO317" i="1" s="1"/>
  <c r="CP317" i="1" s="1"/>
  <c r="CQ317" i="1" s="1"/>
  <c r="CR317" i="1" s="1"/>
  <c r="CS317" i="1" s="1"/>
  <c r="CT317" i="1" s="1"/>
  <c r="CU317" i="1" s="1"/>
  <c r="CV317" i="1" s="1"/>
  <c r="CW317" i="1" s="1"/>
  <c r="CX317" i="1" s="1"/>
  <c r="CY317" i="1" s="1"/>
  <c r="CZ317" i="1" s="1"/>
  <c r="BQ29" i="1"/>
  <c r="BR29" i="1" s="1"/>
  <c r="BS29" i="1" s="1"/>
  <c r="BT29" i="1" s="1"/>
  <c r="BU29" i="1" s="1"/>
  <c r="BV29" i="1" s="1"/>
  <c r="BW29" i="1" s="1"/>
  <c r="BX29" i="1" s="1"/>
  <c r="BY29" i="1" s="1"/>
  <c r="BZ29" i="1" s="1"/>
  <c r="CA29" i="1" s="1"/>
  <c r="CB29" i="1" s="1"/>
  <c r="CC29" i="1" s="1"/>
  <c r="CD29" i="1" s="1"/>
  <c r="CE29" i="1" s="1"/>
  <c r="CF29" i="1" s="1"/>
  <c r="CG29" i="1" s="1"/>
  <c r="CH29" i="1" s="1"/>
  <c r="CI29" i="1" s="1"/>
  <c r="CJ29" i="1" s="1"/>
  <c r="CK29" i="1" s="1"/>
  <c r="CL29" i="1" s="1"/>
  <c r="CM29" i="1" s="1"/>
  <c r="CN29" i="1" s="1"/>
  <c r="CO29" i="1" s="1"/>
  <c r="CP29" i="1" s="1"/>
  <c r="CQ29" i="1" s="1"/>
  <c r="CR29" i="1" s="1"/>
  <c r="CS29" i="1" s="1"/>
  <c r="CT29" i="1" s="1"/>
  <c r="CU29" i="1" s="1"/>
  <c r="CV29" i="1" s="1"/>
  <c r="CW29" i="1" s="1"/>
  <c r="CX29" i="1" s="1"/>
  <c r="CY29" i="1" s="1"/>
  <c r="CZ29" i="1" s="1"/>
  <c r="X298" i="1" a="1"/>
  <c r="X298" i="1" s="1"/>
  <c r="AC298" i="1" s="1"/>
  <c r="Y298" i="1" s="1"/>
  <c r="X185" i="1" a="1"/>
  <c r="X185" i="1" s="1"/>
  <c r="AC185" i="1" s="1"/>
  <c r="Y185" i="1" s="1"/>
  <c r="X130" i="1" a="1"/>
  <c r="X130" i="1" s="1"/>
  <c r="AC130" i="1" s="1"/>
  <c r="Y130" i="1" s="1"/>
  <c r="X393" i="1" a="1"/>
  <c r="X393" i="1" s="1"/>
  <c r="AC393" i="1" s="1"/>
  <c r="Y393" i="1" s="1"/>
  <c r="X368" i="1" a="1"/>
  <c r="X368" i="1" s="1"/>
  <c r="AC368" i="1" s="1"/>
  <c r="Y368" i="1" s="1"/>
  <c r="BQ121" i="1"/>
  <c r="BR121" i="1" s="1"/>
  <c r="BS121" i="1" s="1"/>
  <c r="BT121" i="1" s="1"/>
  <c r="BU121" i="1" s="1"/>
  <c r="BV121" i="1" s="1"/>
  <c r="BW121" i="1" s="1"/>
  <c r="BX121" i="1" s="1"/>
  <c r="BY121" i="1" s="1"/>
  <c r="BZ121" i="1" s="1"/>
  <c r="CA121" i="1" s="1"/>
  <c r="CB121" i="1" s="1"/>
  <c r="CC121" i="1" s="1"/>
  <c r="CD121" i="1" s="1"/>
  <c r="CE121" i="1" s="1"/>
  <c r="CF121" i="1" s="1"/>
  <c r="CG121" i="1" s="1"/>
  <c r="CH121" i="1" s="1"/>
  <c r="CI121" i="1" s="1"/>
  <c r="CJ121" i="1" s="1"/>
  <c r="CK121" i="1" s="1"/>
  <c r="CL121" i="1" s="1"/>
  <c r="CM121" i="1" s="1"/>
  <c r="CN121" i="1" s="1"/>
  <c r="CO121" i="1" s="1"/>
  <c r="CP121" i="1" s="1"/>
  <c r="CQ121" i="1" s="1"/>
  <c r="CR121" i="1" s="1"/>
  <c r="CS121" i="1" s="1"/>
  <c r="CT121" i="1" s="1"/>
  <c r="CU121" i="1" s="1"/>
  <c r="CV121" i="1" s="1"/>
  <c r="CW121" i="1" s="1"/>
  <c r="CX121" i="1" s="1"/>
  <c r="CY121" i="1" s="1"/>
  <c r="CZ121" i="1" s="1"/>
  <c r="X121" i="1" a="1"/>
  <c r="X121" i="1" s="1"/>
  <c r="AC121" i="1" s="1"/>
  <c r="Y121" i="1" s="1"/>
  <c r="X383" i="1" a="1"/>
  <c r="X383" i="1" s="1"/>
  <c r="AC383" i="1" s="1"/>
  <c r="Y383" i="1" s="1"/>
  <c r="BQ152" i="1"/>
  <c r="BR152" i="1" s="1"/>
  <c r="BS152" i="1" s="1"/>
  <c r="BT152" i="1" s="1"/>
  <c r="BU152" i="1" s="1"/>
  <c r="BV152" i="1" s="1"/>
  <c r="BW152" i="1" s="1"/>
  <c r="BX152" i="1" s="1"/>
  <c r="BY152" i="1" s="1"/>
  <c r="BZ152" i="1" s="1"/>
  <c r="CA152" i="1" s="1"/>
  <c r="CB152" i="1" s="1"/>
  <c r="CC152" i="1" s="1"/>
  <c r="CD152" i="1" s="1"/>
  <c r="CE152" i="1" s="1"/>
  <c r="CF152" i="1" s="1"/>
  <c r="CG152" i="1" s="1"/>
  <c r="CH152" i="1" s="1"/>
  <c r="CI152" i="1" s="1"/>
  <c r="CJ152" i="1" s="1"/>
  <c r="CK152" i="1" s="1"/>
  <c r="CL152" i="1" s="1"/>
  <c r="CM152" i="1" s="1"/>
  <c r="CN152" i="1" s="1"/>
  <c r="CO152" i="1" s="1"/>
  <c r="CP152" i="1" s="1"/>
  <c r="CQ152" i="1" s="1"/>
  <c r="CR152" i="1" s="1"/>
  <c r="CS152" i="1" s="1"/>
  <c r="CT152" i="1" s="1"/>
  <c r="CU152" i="1" s="1"/>
  <c r="CV152" i="1" s="1"/>
  <c r="CW152" i="1" s="1"/>
  <c r="CX152" i="1" s="1"/>
  <c r="CY152" i="1" s="1"/>
  <c r="CZ152" i="1" s="1"/>
  <c r="X365" i="1" a="1"/>
  <c r="X365" i="1" s="1"/>
  <c r="AC365" i="1" s="1"/>
  <c r="Y365" i="1" s="1"/>
  <c r="BQ269" i="1"/>
  <c r="BR269" i="1" s="1"/>
  <c r="BS269" i="1" s="1"/>
  <c r="BT269" i="1" s="1"/>
  <c r="BU269" i="1" s="1"/>
  <c r="BV269" i="1" s="1"/>
  <c r="BW269" i="1" s="1"/>
  <c r="BX269" i="1" s="1"/>
  <c r="BY269" i="1" s="1"/>
  <c r="BZ269" i="1" s="1"/>
  <c r="CA269" i="1" s="1"/>
  <c r="CB269" i="1" s="1"/>
  <c r="CC269" i="1" s="1"/>
  <c r="CD269" i="1" s="1"/>
  <c r="CE269" i="1" s="1"/>
  <c r="CF269" i="1" s="1"/>
  <c r="CG269" i="1" s="1"/>
  <c r="CH269" i="1" s="1"/>
  <c r="CI269" i="1" s="1"/>
  <c r="CJ269" i="1" s="1"/>
  <c r="CK269" i="1" s="1"/>
  <c r="CL269" i="1" s="1"/>
  <c r="CM269" i="1" s="1"/>
  <c r="CN269" i="1" s="1"/>
  <c r="CO269" i="1" s="1"/>
  <c r="CP269" i="1" s="1"/>
  <c r="CQ269" i="1" s="1"/>
  <c r="CR269" i="1" s="1"/>
  <c r="CS269" i="1" s="1"/>
  <c r="CT269" i="1" s="1"/>
  <c r="CU269" i="1" s="1"/>
  <c r="CV269" i="1" s="1"/>
  <c r="CW269" i="1" s="1"/>
  <c r="CX269" i="1" s="1"/>
  <c r="CY269" i="1" s="1"/>
  <c r="CZ269" i="1" s="1"/>
  <c r="X102" i="1" a="1"/>
  <c r="X102" i="1" s="1"/>
  <c r="AC102" i="1" s="1"/>
  <c r="Y102" i="1" s="1"/>
  <c r="X437" i="1" a="1"/>
  <c r="X437" i="1" s="1"/>
  <c r="AC437" i="1" s="1"/>
  <c r="Y437" i="1" s="1"/>
  <c r="BQ37" i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CN37" i="1" s="1"/>
  <c r="CO37" i="1" s="1"/>
  <c r="CP37" i="1" s="1"/>
  <c r="CQ37" i="1" s="1"/>
  <c r="CR37" i="1" s="1"/>
  <c r="CS37" i="1" s="1"/>
  <c r="CT37" i="1" s="1"/>
  <c r="CU37" i="1" s="1"/>
  <c r="CV37" i="1" s="1"/>
  <c r="CW37" i="1" s="1"/>
  <c r="CX37" i="1" s="1"/>
  <c r="CY37" i="1" s="1"/>
  <c r="CZ37" i="1" s="1"/>
  <c r="X37" i="1" a="1"/>
  <c r="X37" i="1" s="1"/>
  <c r="AC37" i="1" s="1"/>
  <c r="Y37" i="1" s="1"/>
  <c r="BQ150" i="1"/>
  <c r="BR150" i="1" s="1"/>
  <c r="BS150" i="1" s="1"/>
  <c r="BT150" i="1" s="1"/>
  <c r="BU150" i="1" s="1"/>
  <c r="BV150" i="1" s="1"/>
  <c r="BW150" i="1" s="1"/>
  <c r="BX150" i="1" s="1"/>
  <c r="BY150" i="1" s="1"/>
  <c r="BZ150" i="1" s="1"/>
  <c r="CA150" i="1" s="1"/>
  <c r="CB150" i="1" s="1"/>
  <c r="CC150" i="1" s="1"/>
  <c r="CD150" i="1" s="1"/>
  <c r="CE150" i="1" s="1"/>
  <c r="CF150" i="1" s="1"/>
  <c r="CG150" i="1" s="1"/>
  <c r="CH150" i="1" s="1"/>
  <c r="CI150" i="1" s="1"/>
  <c r="CJ150" i="1" s="1"/>
  <c r="CK150" i="1" s="1"/>
  <c r="CL150" i="1" s="1"/>
  <c r="CM150" i="1" s="1"/>
  <c r="CN150" i="1" s="1"/>
  <c r="CO150" i="1" s="1"/>
  <c r="CP150" i="1" s="1"/>
  <c r="CQ150" i="1" s="1"/>
  <c r="CR150" i="1" s="1"/>
  <c r="CS150" i="1" s="1"/>
  <c r="CT150" i="1" s="1"/>
  <c r="CU150" i="1" s="1"/>
  <c r="CV150" i="1" s="1"/>
  <c r="CW150" i="1" s="1"/>
  <c r="CX150" i="1" s="1"/>
  <c r="CY150" i="1" s="1"/>
  <c r="CZ150" i="1" s="1"/>
  <c r="X150" i="1" a="1"/>
  <c r="X150" i="1" s="1"/>
  <c r="AC150" i="1" s="1"/>
  <c r="Y150" i="1" s="1"/>
  <c r="X284" i="1" a="1"/>
  <c r="X284" i="1" s="1"/>
  <c r="AC284" i="1" s="1"/>
  <c r="Y284" i="1" s="1"/>
  <c r="X410" i="1" a="1"/>
  <c r="X410" i="1" s="1"/>
  <c r="AC410" i="1" s="1"/>
  <c r="Y410" i="1" s="1"/>
  <c r="X140" i="1" a="1"/>
  <c r="X140" i="1" s="1"/>
  <c r="AC140" i="1" s="1"/>
  <c r="Y140" i="1" s="1"/>
  <c r="X322" i="1" a="1"/>
  <c r="X322" i="1" s="1"/>
  <c r="AC322" i="1" s="1"/>
  <c r="Y322" i="1" s="1"/>
  <c r="BQ141" i="1"/>
  <c r="BR141" i="1" s="1"/>
  <c r="BS141" i="1" s="1"/>
  <c r="BT141" i="1" s="1"/>
  <c r="BU141" i="1" s="1"/>
  <c r="BV141" i="1" s="1"/>
  <c r="BW141" i="1" s="1"/>
  <c r="BX141" i="1" s="1"/>
  <c r="BY141" i="1" s="1"/>
  <c r="BZ141" i="1" s="1"/>
  <c r="CA141" i="1" s="1"/>
  <c r="CB141" i="1" s="1"/>
  <c r="CC141" i="1" s="1"/>
  <c r="CD141" i="1" s="1"/>
  <c r="CE141" i="1" s="1"/>
  <c r="CF141" i="1" s="1"/>
  <c r="CG141" i="1" s="1"/>
  <c r="CH141" i="1" s="1"/>
  <c r="CI141" i="1" s="1"/>
  <c r="CJ141" i="1" s="1"/>
  <c r="CK141" i="1" s="1"/>
  <c r="CL141" i="1" s="1"/>
  <c r="CM141" i="1" s="1"/>
  <c r="CN141" i="1" s="1"/>
  <c r="CO141" i="1" s="1"/>
  <c r="CP141" i="1" s="1"/>
  <c r="CQ141" i="1" s="1"/>
  <c r="CR141" i="1" s="1"/>
  <c r="CS141" i="1" s="1"/>
  <c r="CT141" i="1" s="1"/>
  <c r="CU141" i="1" s="1"/>
  <c r="CV141" i="1" s="1"/>
  <c r="CW141" i="1" s="1"/>
  <c r="CX141" i="1" s="1"/>
  <c r="CY141" i="1" s="1"/>
  <c r="CZ141" i="1" s="1"/>
  <c r="X141" i="1" a="1"/>
  <c r="X141" i="1" s="1"/>
  <c r="AC141" i="1" s="1"/>
  <c r="Y141" i="1" s="1"/>
  <c r="BQ100" i="1"/>
  <c r="BR100" i="1" s="1"/>
  <c r="BS100" i="1" s="1"/>
  <c r="BT100" i="1" s="1"/>
  <c r="BU100" i="1" s="1"/>
  <c r="BV100" i="1" s="1"/>
  <c r="BW100" i="1" s="1"/>
  <c r="BX100" i="1" s="1"/>
  <c r="BY100" i="1" s="1"/>
  <c r="BZ100" i="1" s="1"/>
  <c r="CA100" i="1" s="1"/>
  <c r="CB100" i="1" s="1"/>
  <c r="CC100" i="1" s="1"/>
  <c r="CD100" i="1" s="1"/>
  <c r="CE100" i="1" s="1"/>
  <c r="CF100" i="1" s="1"/>
  <c r="CG100" i="1" s="1"/>
  <c r="CH100" i="1" s="1"/>
  <c r="CI100" i="1" s="1"/>
  <c r="CJ100" i="1" s="1"/>
  <c r="CK100" i="1" s="1"/>
  <c r="CL100" i="1" s="1"/>
  <c r="CM100" i="1" s="1"/>
  <c r="CN100" i="1" s="1"/>
  <c r="CO100" i="1" s="1"/>
  <c r="CP100" i="1" s="1"/>
  <c r="CQ100" i="1" s="1"/>
  <c r="CR100" i="1" s="1"/>
  <c r="CS100" i="1" s="1"/>
  <c r="CT100" i="1" s="1"/>
  <c r="CU100" i="1" s="1"/>
  <c r="CV100" i="1" s="1"/>
  <c r="CW100" i="1" s="1"/>
  <c r="CX100" i="1" s="1"/>
  <c r="CY100" i="1" s="1"/>
  <c r="CZ100" i="1" s="1"/>
  <c r="X100" i="1" a="1"/>
  <c r="X100" i="1" s="1"/>
  <c r="AC100" i="1" s="1"/>
  <c r="Y100" i="1" s="1"/>
  <c r="BQ6" i="1"/>
  <c r="BR6" i="1" s="1"/>
  <c r="BS6" i="1" s="1"/>
  <c r="BT6" i="1" s="1"/>
  <c r="BU6" i="1" s="1"/>
  <c r="BV6" i="1" s="1"/>
  <c r="BW6" i="1" s="1"/>
  <c r="BX6" i="1" s="1"/>
  <c r="BY6" i="1" s="1"/>
  <c r="BZ6" i="1" s="1"/>
  <c r="CA6" i="1" s="1"/>
  <c r="CB6" i="1" s="1"/>
  <c r="CC6" i="1" s="1"/>
  <c r="CD6" i="1" s="1"/>
  <c r="CE6" i="1" s="1"/>
  <c r="CF6" i="1" s="1"/>
  <c r="CG6" i="1" s="1"/>
  <c r="CH6" i="1" s="1"/>
  <c r="CI6" i="1" s="1"/>
  <c r="CJ6" i="1" s="1"/>
  <c r="CK6" i="1" s="1"/>
  <c r="CL6" i="1" s="1"/>
  <c r="CM6" i="1" s="1"/>
  <c r="CN6" i="1" s="1"/>
  <c r="CO6" i="1" s="1"/>
  <c r="CP6" i="1" s="1"/>
  <c r="CQ6" i="1" s="1"/>
  <c r="CR6" i="1" s="1"/>
  <c r="CS6" i="1" s="1"/>
  <c r="CT6" i="1" s="1"/>
  <c r="CU6" i="1" s="1"/>
  <c r="CV6" i="1" s="1"/>
  <c r="CW6" i="1" s="1"/>
  <c r="CX6" i="1" s="1"/>
  <c r="CY6" i="1" s="1"/>
  <c r="CZ6" i="1" s="1"/>
  <c r="X259" i="1" a="1"/>
  <c r="X259" i="1" s="1"/>
  <c r="AC259" i="1" s="1"/>
  <c r="Y259" i="1" s="1"/>
  <c r="BQ324" i="1"/>
  <c r="BR324" i="1" s="1"/>
  <c r="BS324" i="1" s="1"/>
  <c r="BT324" i="1" s="1"/>
  <c r="BU324" i="1" s="1"/>
  <c r="BV324" i="1" s="1"/>
  <c r="BW324" i="1" s="1"/>
  <c r="BX324" i="1" s="1"/>
  <c r="BY324" i="1" s="1"/>
  <c r="BZ324" i="1" s="1"/>
  <c r="CA324" i="1" s="1"/>
  <c r="CB324" i="1" s="1"/>
  <c r="CC324" i="1" s="1"/>
  <c r="CD324" i="1" s="1"/>
  <c r="CE324" i="1" s="1"/>
  <c r="CF324" i="1" s="1"/>
  <c r="CG324" i="1" s="1"/>
  <c r="CH324" i="1" s="1"/>
  <c r="CI324" i="1" s="1"/>
  <c r="CJ324" i="1" s="1"/>
  <c r="CK324" i="1" s="1"/>
  <c r="CL324" i="1" s="1"/>
  <c r="CM324" i="1" s="1"/>
  <c r="CN324" i="1" s="1"/>
  <c r="CO324" i="1" s="1"/>
  <c r="CP324" i="1" s="1"/>
  <c r="CQ324" i="1" s="1"/>
  <c r="CR324" i="1" s="1"/>
  <c r="CS324" i="1" s="1"/>
  <c r="CT324" i="1" s="1"/>
  <c r="CU324" i="1" s="1"/>
  <c r="CV324" i="1" s="1"/>
  <c r="CW324" i="1" s="1"/>
  <c r="CX324" i="1" s="1"/>
  <c r="CY324" i="1" s="1"/>
  <c r="CZ324" i="1" s="1"/>
  <c r="BQ85" i="1"/>
  <c r="BR85" i="1" s="1"/>
  <c r="BS85" i="1" s="1"/>
  <c r="BT85" i="1" s="1"/>
  <c r="BU85" i="1" s="1"/>
  <c r="BV85" i="1" s="1"/>
  <c r="BW85" i="1" s="1"/>
  <c r="BX85" i="1" s="1"/>
  <c r="BY85" i="1" s="1"/>
  <c r="BZ85" i="1" s="1"/>
  <c r="CA85" i="1" s="1"/>
  <c r="CB85" i="1" s="1"/>
  <c r="CC85" i="1" s="1"/>
  <c r="CD85" i="1" s="1"/>
  <c r="CE85" i="1" s="1"/>
  <c r="CF85" i="1" s="1"/>
  <c r="CG85" i="1" s="1"/>
  <c r="CH85" i="1" s="1"/>
  <c r="CI85" i="1" s="1"/>
  <c r="CJ85" i="1" s="1"/>
  <c r="CK85" i="1" s="1"/>
  <c r="CL85" i="1" s="1"/>
  <c r="CM85" i="1" s="1"/>
  <c r="CN85" i="1" s="1"/>
  <c r="CO85" i="1" s="1"/>
  <c r="CP85" i="1" s="1"/>
  <c r="CQ85" i="1" s="1"/>
  <c r="CR85" i="1" s="1"/>
  <c r="CS85" i="1" s="1"/>
  <c r="CT85" i="1" s="1"/>
  <c r="CU85" i="1" s="1"/>
  <c r="CV85" i="1" s="1"/>
  <c r="CW85" i="1" s="1"/>
  <c r="CX85" i="1" s="1"/>
  <c r="CY85" i="1" s="1"/>
  <c r="CZ85" i="1" s="1"/>
  <c r="BQ309" i="1"/>
  <c r="BR309" i="1" s="1"/>
  <c r="BS309" i="1" s="1"/>
  <c r="BT309" i="1" s="1"/>
  <c r="BU309" i="1" s="1"/>
  <c r="BV309" i="1" s="1"/>
  <c r="BW309" i="1" s="1"/>
  <c r="BX309" i="1" s="1"/>
  <c r="BY309" i="1" s="1"/>
  <c r="BZ309" i="1" s="1"/>
  <c r="CA309" i="1" s="1"/>
  <c r="CB309" i="1" s="1"/>
  <c r="CC309" i="1" s="1"/>
  <c r="CD309" i="1" s="1"/>
  <c r="CE309" i="1" s="1"/>
  <c r="CF309" i="1" s="1"/>
  <c r="CG309" i="1" s="1"/>
  <c r="CH309" i="1" s="1"/>
  <c r="CI309" i="1" s="1"/>
  <c r="CJ309" i="1" s="1"/>
  <c r="CK309" i="1" s="1"/>
  <c r="CL309" i="1" s="1"/>
  <c r="CM309" i="1" s="1"/>
  <c r="CN309" i="1" s="1"/>
  <c r="CO309" i="1" s="1"/>
  <c r="CP309" i="1" s="1"/>
  <c r="CQ309" i="1" s="1"/>
  <c r="CR309" i="1" s="1"/>
  <c r="CS309" i="1" s="1"/>
  <c r="CT309" i="1" s="1"/>
  <c r="CU309" i="1" s="1"/>
  <c r="CV309" i="1" s="1"/>
  <c r="CW309" i="1" s="1"/>
  <c r="CX309" i="1" s="1"/>
  <c r="CY309" i="1" s="1"/>
  <c r="CZ309" i="1" s="1"/>
  <c r="X309" i="1" a="1"/>
  <c r="X309" i="1" s="1"/>
  <c r="AC309" i="1" s="1"/>
  <c r="Y309" i="1" s="1"/>
  <c r="X448" i="1" a="1"/>
  <c r="X448" i="1" s="1"/>
  <c r="AC448" i="1" s="1"/>
  <c r="Y448" i="1" s="1"/>
  <c r="X192" i="1" a="1"/>
  <c r="X192" i="1" s="1"/>
  <c r="AC192" i="1" s="1"/>
  <c r="Y192" i="1" s="1"/>
  <c r="X375" i="1" a="1"/>
  <c r="X375" i="1" s="1"/>
  <c r="AC375" i="1" s="1"/>
  <c r="Y375" i="1" s="1"/>
  <c r="X301" i="1" a="1"/>
  <c r="X301" i="1" s="1"/>
  <c r="AC301" i="1" s="1"/>
  <c r="Y301" i="1" s="1"/>
  <c r="X72" i="1" a="1"/>
  <c r="X72" i="1" s="1"/>
  <c r="AC72" i="1" s="1"/>
  <c r="Y72" i="1" s="1"/>
  <c r="X237" i="1" a="1"/>
  <c r="X237" i="1" s="1"/>
  <c r="AC237" i="1" s="1"/>
  <c r="Y237" i="1" s="1"/>
  <c r="BQ20" i="1"/>
  <c r="BR20" i="1" s="1"/>
  <c r="BS20" i="1" s="1"/>
  <c r="BT20" i="1" s="1"/>
  <c r="BU20" i="1" s="1"/>
  <c r="BV20" i="1" s="1"/>
  <c r="BW20" i="1" s="1"/>
  <c r="BX20" i="1" s="1"/>
  <c r="BY20" i="1" s="1"/>
  <c r="BZ20" i="1" s="1"/>
  <c r="CA20" i="1" s="1"/>
  <c r="CB20" i="1" s="1"/>
  <c r="CC20" i="1" s="1"/>
  <c r="CD20" i="1" s="1"/>
  <c r="CE20" i="1" s="1"/>
  <c r="CF20" i="1" s="1"/>
  <c r="CG20" i="1" s="1"/>
  <c r="CH20" i="1" s="1"/>
  <c r="CI20" i="1" s="1"/>
  <c r="CJ20" i="1" s="1"/>
  <c r="CK20" i="1" s="1"/>
  <c r="CL20" i="1" s="1"/>
  <c r="CM20" i="1" s="1"/>
  <c r="CN20" i="1" s="1"/>
  <c r="CO20" i="1" s="1"/>
  <c r="CP20" i="1" s="1"/>
  <c r="CQ20" i="1" s="1"/>
  <c r="CR20" i="1" s="1"/>
  <c r="CS20" i="1" s="1"/>
  <c r="CT20" i="1" s="1"/>
  <c r="CU20" i="1" s="1"/>
  <c r="CV20" i="1" s="1"/>
  <c r="CW20" i="1" s="1"/>
  <c r="CX20" i="1" s="1"/>
  <c r="CY20" i="1" s="1"/>
  <c r="CZ20" i="1" s="1"/>
  <c r="X20" i="1" a="1"/>
  <c r="X20" i="1" s="1"/>
  <c r="AC20" i="1" s="1"/>
  <c r="Y20" i="1" s="1"/>
  <c r="X213" i="1" a="1"/>
  <c r="X213" i="1" s="1"/>
  <c r="AC213" i="1" s="1"/>
  <c r="Y213" i="1" s="1"/>
  <c r="BQ360" i="1"/>
  <c r="BR360" i="1" s="1"/>
  <c r="BS360" i="1" s="1"/>
  <c r="BT360" i="1" s="1"/>
  <c r="BU360" i="1" s="1"/>
  <c r="BV360" i="1" s="1"/>
  <c r="BW360" i="1" s="1"/>
  <c r="BX360" i="1" s="1"/>
  <c r="BY360" i="1" s="1"/>
  <c r="BZ360" i="1" s="1"/>
  <c r="CA360" i="1" s="1"/>
  <c r="CB360" i="1" s="1"/>
  <c r="CC360" i="1" s="1"/>
  <c r="CD360" i="1" s="1"/>
  <c r="CE360" i="1" s="1"/>
  <c r="CF360" i="1" s="1"/>
  <c r="CG360" i="1" s="1"/>
  <c r="CH360" i="1" s="1"/>
  <c r="CI360" i="1" s="1"/>
  <c r="CJ360" i="1" s="1"/>
  <c r="CK360" i="1" s="1"/>
  <c r="CL360" i="1" s="1"/>
  <c r="CM360" i="1" s="1"/>
  <c r="CN360" i="1" s="1"/>
  <c r="CO360" i="1" s="1"/>
  <c r="CP360" i="1" s="1"/>
  <c r="CQ360" i="1" s="1"/>
  <c r="CR360" i="1" s="1"/>
  <c r="CS360" i="1" s="1"/>
  <c r="CT360" i="1" s="1"/>
  <c r="CU360" i="1" s="1"/>
  <c r="CV360" i="1" s="1"/>
  <c r="CW360" i="1" s="1"/>
  <c r="CX360" i="1" s="1"/>
  <c r="CY360" i="1" s="1"/>
  <c r="CZ360" i="1" s="1"/>
  <c r="BQ292" i="1"/>
  <c r="BR292" i="1" s="1"/>
  <c r="BS292" i="1" s="1"/>
  <c r="BT292" i="1" s="1"/>
  <c r="BU292" i="1" s="1"/>
  <c r="BV292" i="1" s="1"/>
  <c r="BW292" i="1" s="1"/>
  <c r="BX292" i="1" s="1"/>
  <c r="BY292" i="1" s="1"/>
  <c r="BZ292" i="1" s="1"/>
  <c r="CA292" i="1" s="1"/>
  <c r="CB292" i="1" s="1"/>
  <c r="CC292" i="1" s="1"/>
  <c r="CD292" i="1" s="1"/>
  <c r="CE292" i="1" s="1"/>
  <c r="CF292" i="1" s="1"/>
  <c r="CG292" i="1" s="1"/>
  <c r="CH292" i="1" s="1"/>
  <c r="CI292" i="1" s="1"/>
  <c r="CJ292" i="1" s="1"/>
  <c r="CK292" i="1" s="1"/>
  <c r="CL292" i="1" s="1"/>
  <c r="CM292" i="1" s="1"/>
  <c r="CN292" i="1" s="1"/>
  <c r="CO292" i="1" s="1"/>
  <c r="CP292" i="1" s="1"/>
  <c r="CQ292" i="1" s="1"/>
  <c r="CR292" i="1" s="1"/>
  <c r="CS292" i="1" s="1"/>
  <c r="CT292" i="1" s="1"/>
  <c r="CU292" i="1" s="1"/>
  <c r="CV292" i="1" s="1"/>
  <c r="CW292" i="1" s="1"/>
  <c r="CX292" i="1" s="1"/>
  <c r="CY292" i="1" s="1"/>
  <c r="CZ292" i="1" s="1"/>
  <c r="X292" i="1" a="1"/>
  <c r="X292" i="1" s="1"/>
  <c r="AC292" i="1" s="1"/>
  <c r="Y292" i="1" s="1"/>
  <c r="X408" i="1" a="1"/>
  <c r="X408" i="1" s="1"/>
  <c r="AC408" i="1" s="1"/>
  <c r="Y408" i="1" s="1"/>
  <c r="BQ264" i="1"/>
  <c r="BR264" i="1" s="1"/>
  <c r="BS264" i="1" s="1"/>
  <c r="BT264" i="1" s="1"/>
  <c r="BU264" i="1" s="1"/>
  <c r="BV264" i="1" s="1"/>
  <c r="BW264" i="1" s="1"/>
  <c r="BX264" i="1" s="1"/>
  <c r="BY264" i="1" s="1"/>
  <c r="BZ264" i="1" s="1"/>
  <c r="CA264" i="1" s="1"/>
  <c r="CB264" i="1" s="1"/>
  <c r="CC264" i="1" s="1"/>
  <c r="CD264" i="1" s="1"/>
  <c r="CE264" i="1" s="1"/>
  <c r="CF264" i="1" s="1"/>
  <c r="CG264" i="1" s="1"/>
  <c r="CH264" i="1" s="1"/>
  <c r="CI264" i="1" s="1"/>
  <c r="CJ264" i="1" s="1"/>
  <c r="CK264" i="1" s="1"/>
  <c r="CL264" i="1" s="1"/>
  <c r="CM264" i="1" s="1"/>
  <c r="CN264" i="1" s="1"/>
  <c r="CO264" i="1" s="1"/>
  <c r="CP264" i="1" s="1"/>
  <c r="CQ264" i="1" s="1"/>
  <c r="CR264" i="1" s="1"/>
  <c r="CS264" i="1" s="1"/>
  <c r="CT264" i="1" s="1"/>
  <c r="CU264" i="1" s="1"/>
  <c r="CV264" i="1" s="1"/>
  <c r="CW264" i="1" s="1"/>
  <c r="CX264" i="1" s="1"/>
  <c r="CY264" i="1" s="1"/>
  <c r="CZ264" i="1" s="1"/>
  <c r="X264" i="1" a="1"/>
  <c r="X264" i="1" s="1"/>
  <c r="AC264" i="1" s="1"/>
  <c r="Y264" i="1" s="1"/>
  <c r="X456" i="1" a="1"/>
  <c r="X456" i="1" s="1"/>
  <c r="AC456" i="1" s="1"/>
  <c r="Y456" i="1" s="1"/>
  <c r="BQ337" i="1"/>
  <c r="BR337" i="1" s="1"/>
  <c r="BS337" i="1" s="1"/>
  <c r="BT337" i="1" s="1"/>
  <c r="BU337" i="1" s="1"/>
  <c r="BV337" i="1" s="1"/>
  <c r="BW337" i="1" s="1"/>
  <c r="BX337" i="1" s="1"/>
  <c r="BY337" i="1" s="1"/>
  <c r="BZ337" i="1" s="1"/>
  <c r="CA337" i="1" s="1"/>
  <c r="CB337" i="1" s="1"/>
  <c r="CC337" i="1" s="1"/>
  <c r="CD337" i="1" s="1"/>
  <c r="CE337" i="1" s="1"/>
  <c r="CF337" i="1" s="1"/>
  <c r="CG337" i="1" s="1"/>
  <c r="CH337" i="1" s="1"/>
  <c r="CI337" i="1" s="1"/>
  <c r="CJ337" i="1" s="1"/>
  <c r="CK337" i="1" s="1"/>
  <c r="CL337" i="1" s="1"/>
  <c r="CM337" i="1" s="1"/>
  <c r="CN337" i="1" s="1"/>
  <c r="CO337" i="1" s="1"/>
  <c r="CP337" i="1" s="1"/>
  <c r="CQ337" i="1" s="1"/>
  <c r="CR337" i="1" s="1"/>
  <c r="CS337" i="1" s="1"/>
  <c r="CT337" i="1" s="1"/>
  <c r="CU337" i="1" s="1"/>
  <c r="CV337" i="1" s="1"/>
  <c r="CW337" i="1" s="1"/>
  <c r="CX337" i="1" s="1"/>
  <c r="CY337" i="1" s="1"/>
  <c r="CZ337" i="1" s="1"/>
  <c r="BQ305" i="1"/>
  <c r="BR305" i="1" s="1"/>
  <c r="BS305" i="1" s="1"/>
  <c r="BT305" i="1" s="1"/>
  <c r="BU305" i="1" s="1"/>
  <c r="BV305" i="1" s="1"/>
  <c r="BW305" i="1" s="1"/>
  <c r="BX305" i="1" s="1"/>
  <c r="BY305" i="1" s="1"/>
  <c r="BZ305" i="1" s="1"/>
  <c r="CA305" i="1" s="1"/>
  <c r="CB305" i="1" s="1"/>
  <c r="CC305" i="1" s="1"/>
  <c r="CD305" i="1" s="1"/>
  <c r="CE305" i="1" s="1"/>
  <c r="CF305" i="1" s="1"/>
  <c r="CG305" i="1" s="1"/>
  <c r="CH305" i="1" s="1"/>
  <c r="CI305" i="1" s="1"/>
  <c r="CJ305" i="1" s="1"/>
  <c r="CK305" i="1" s="1"/>
  <c r="CL305" i="1" s="1"/>
  <c r="CM305" i="1" s="1"/>
  <c r="CN305" i="1" s="1"/>
  <c r="CO305" i="1" s="1"/>
  <c r="CP305" i="1" s="1"/>
  <c r="CQ305" i="1" s="1"/>
  <c r="CR305" i="1" s="1"/>
  <c r="CS305" i="1" s="1"/>
  <c r="CT305" i="1" s="1"/>
  <c r="CU305" i="1" s="1"/>
  <c r="CV305" i="1" s="1"/>
  <c r="CW305" i="1" s="1"/>
  <c r="CX305" i="1" s="1"/>
  <c r="CY305" i="1" s="1"/>
  <c r="CZ305" i="1" s="1"/>
  <c r="X305" i="1" a="1"/>
  <c r="X305" i="1" s="1"/>
  <c r="AC305" i="1" s="1"/>
  <c r="Y305" i="1" s="1"/>
  <c r="X95" i="1" a="1"/>
  <c r="X95" i="1" s="1"/>
  <c r="AC95" i="1" s="1"/>
  <c r="Y95" i="1" s="1"/>
  <c r="BQ250" i="1"/>
  <c r="BR250" i="1" s="1"/>
  <c r="BS250" i="1" s="1"/>
  <c r="BT250" i="1" s="1"/>
  <c r="BU250" i="1" s="1"/>
  <c r="BV250" i="1" s="1"/>
  <c r="BW250" i="1" s="1"/>
  <c r="BX250" i="1" s="1"/>
  <c r="BY250" i="1" s="1"/>
  <c r="BZ250" i="1" s="1"/>
  <c r="CA250" i="1" s="1"/>
  <c r="CB250" i="1" s="1"/>
  <c r="CC250" i="1" s="1"/>
  <c r="CD250" i="1" s="1"/>
  <c r="CE250" i="1" s="1"/>
  <c r="CF250" i="1" s="1"/>
  <c r="CG250" i="1" s="1"/>
  <c r="CH250" i="1" s="1"/>
  <c r="CI250" i="1" s="1"/>
  <c r="CJ250" i="1" s="1"/>
  <c r="CK250" i="1" s="1"/>
  <c r="CL250" i="1" s="1"/>
  <c r="CM250" i="1" s="1"/>
  <c r="CN250" i="1" s="1"/>
  <c r="CO250" i="1" s="1"/>
  <c r="CP250" i="1" s="1"/>
  <c r="CQ250" i="1" s="1"/>
  <c r="CR250" i="1" s="1"/>
  <c r="CS250" i="1" s="1"/>
  <c r="CT250" i="1" s="1"/>
  <c r="CU250" i="1" s="1"/>
  <c r="CV250" i="1" s="1"/>
  <c r="CW250" i="1" s="1"/>
  <c r="CX250" i="1" s="1"/>
  <c r="CY250" i="1" s="1"/>
  <c r="CZ250" i="1" s="1"/>
  <c r="X250" i="1" a="1"/>
  <c r="X250" i="1" s="1"/>
  <c r="AC250" i="1" s="1"/>
  <c r="Y250" i="1" s="1"/>
  <c r="BQ314" i="1"/>
  <c r="BR314" i="1" s="1"/>
  <c r="BS314" i="1" s="1"/>
  <c r="BT314" i="1" s="1"/>
  <c r="BU314" i="1" s="1"/>
  <c r="BV314" i="1" s="1"/>
  <c r="BW314" i="1" s="1"/>
  <c r="BX314" i="1" s="1"/>
  <c r="BY314" i="1" s="1"/>
  <c r="BZ314" i="1" s="1"/>
  <c r="CA314" i="1" s="1"/>
  <c r="CB314" i="1" s="1"/>
  <c r="CC314" i="1" s="1"/>
  <c r="CD314" i="1" s="1"/>
  <c r="CE314" i="1" s="1"/>
  <c r="CF314" i="1" s="1"/>
  <c r="CG314" i="1" s="1"/>
  <c r="CH314" i="1" s="1"/>
  <c r="CI314" i="1" s="1"/>
  <c r="CJ314" i="1" s="1"/>
  <c r="CK314" i="1" s="1"/>
  <c r="CL314" i="1" s="1"/>
  <c r="CM314" i="1" s="1"/>
  <c r="CN314" i="1" s="1"/>
  <c r="CO314" i="1" s="1"/>
  <c r="CP314" i="1" s="1"/>
  <c r="CQ314" i="1" s="1"/>
  <c r="CR314" i="1" s="1"/>
  <c r="CS314" i="1" s="1"/>
  <c r="CT314" i="1" s="1"/>
  <c r="CU314" i="1" s="1"/>
  <c r="CV314" i="1" s="1"/>
  <c r="CW314" i="1" s="1"/>
  <c r="CX314" i="1" s="1"/>
  <c r="CY314" i="1" s="1"/>
  <c r="CZ314" i="1" s="1"/>
  <c r="BQ347" i="1"/>
  <c r="BR347" i="1" s="1"/>
  <c r="BS347" i="1" s="1"/>
  <c r="BT347" i="1" s="1"/>
  <c r="BU347" i="1" s="1"/>
  <c r="BV347" i="1" s="1"/>
  <c r="BW347" i="1" s="1"/>
  <c r="BX347" i="1" s="1"/>
  <c r="BY347" i="1" s="1"/>
  <c r="BZ347" i="1" s="1"/>
  <c r="CA347" i="1" s="1"/>
  <c r="CB347" i="1" s="1"/>
  <c r="CC347" i="1" s="1"/>
  <c r="CD347" i="1" s="1"/>
  <c r="CE347" i="1" s="1"/>
  <c r="CF347" i="1" s="1"/>
  <c r="CG347" i="1" s="1"/>
  <c r="CH347" i="1" s="1"/>
  <c r="CI347" i="1" s="1"/>
  <c r="CJ347" i="1" s="1"/>
  <c r="CK347" i="1" s="1"/>
  <c r="CL347" i="1" s="1"/>
  <c r="CM347" i="1" s="1"/>
  <c r="CN347" i="1" s="1"/>
  <c r="CO347" i="1" s="1"/>
  <c r="CP347" i="1" s="1"/>
  <c r="CQ347" i="1" s="1"/>
  <c r="CR347" i="1" s="1"/>
  <c r="CS347" i="1" s="1"/>
  <c r="CT347" i="1" s="1"/>
  <c r="CU347" i="1" s="1"/>
  <c r="CV347" i="1" s="1"/>
  <c r="CW347" i="1" s="1"/>
  <c r="CX347" i="1" s="1"/>
  <c r="CY347" i="1" s="1"/>
  <c r="CZ347" i="1" s="1"/>
  <c r="BQ273" i="1"/>
  <c r="BR273" i="1" s="1"/>
  <c r="BS273" i="1" s="1"/>
  <c r="BT273" i="1" s="1"/>
  <c r="BU273" i="1" s="1"/>
  <c r="BV273" i="1" s="1"/>
  <c r="BW273" i="1" s="1"/>
  <c r="BX273" i="1" s="1"/>
  <c r="BY273" i="1" s="1"/>
  <c r="BZ273" i="1" s="1"/>
  <c r="CA273" i="1" s="1"/>
  <c r="CB273" i="1" s="1"/>
  <c r="CC273" i="1" s="1"/>
  <c r="CD273" i="1" s="1"/>
  <c r="CE273" i="1" s="1"/>
  <c r="CF273" i="1" s="1"/>
  <c r="CG273" i="1" s="1"/>
  <c r="CH273" i="1" s="1"/>
  <c r="CI273" i="1" s="1"/>
  <c r="CJ273" i="1" s="1"/>
  <c r="CK273" i="1" s="1"/>
  <c r="CL273" i="1" s="1"/>
  <c r="CM273" i="1" s="1"/>
  <c r="CN273" i="1" s="1"/>
  <c r="CO273" i="1" s="1"/>
  <c r="CP273" i="1" s="1"/>
  <c r="CQ273" i="1" s="1"/>
  <c r="CR273" i="1" s="1"/>
  <c r="CS273" i="1" s="1"/>
  <c r="CT273" i="1" s="1"/>
  <c r="CU273" i="1" s="1"/>
  <c r="CV273" i="1" s="1"/>
  <c r="CW273" i="1" s="1"/>
  <c r="CX273" i="1" s="1"/>
  <c r="CY273" i="1" s="1"/>
  <c r="CZ273" i="1" s="1"/>
  <c r="BQ290" i="1"/>
  <c r="BR290" i="1" s="1"/>
  <c r="BS290" i="1" s="1"/>
  <c r="BT290" i="1" s="1"/>
  <c r="BU290" i="1" s="1"/>
  <c r="BV290" i="1" s="1"/>
  <c r="BW290" i="1" s="1"/>
  <c r="BX290" i="1" s="1"/>
  <c r="BY290" i="1" s="1"/>
  <c r="BZ290" i="1" s="1"/>
  <c r="CA290" i="1" s="1"/>
  <c r="CB290" i="1" s="1"/>
  <c r="CC290" i="1" s="1"/>
  <c r="CD290" i="1" s="1"/>
  <c r="CE290" i="1" s="1"/>
  <c r="CF290" i="1" s="1"/>
  <c r="CG290" i="1" s="1"/>
  <c r="CH290" i="1" s="1"/>
  <c r="CI290" i="1" s="1"/>
  <c r="CJ290" i="1" s="1"/>
  <c r="CK290" i="1" s="1"/>
  <c r="CL290" i="1" s="1"/>
  <c r="CM290" i="1" s="1"/>
  <c r="CN290" i="1" s="1"/>
  <c r="CO290" i="1" s="1"/>
  <c r="CP290" i="1" s="1"/>
  <c r="CQ290" i="1" s="1"/>
  <c r="CR290" i="1" s="1"/>
  <c r="CS290" i="1" s="1"/>
  <c r="CT290" i="1" s="1"/>
  <c r="CU290" i="1" s="1"/>
  <c r="CV290" i="1" s="1"/>
  <c r="CW290" i="1" s="1"/>
  <c r="CX290" i="1" s="1"/>
  <c r="CY290" i="1" s="1"/>
  <c r="CZ290" i="1" s="1"/>
  <c r="X290" i="1" a="1"/>
  <c r="X290" i="1" s="1"/>
  <c r="AC290" i="1" s="1"/>
  <c r="Y290" i="1" s="1"/>
  <c r="BQ94" i="1"/>
  <c r="BR94" i="1" s="1"/>
  <c r="BS94" i="1" s="1"/>
  <c r="BT94" i="1" s="1"/>
  <c r="BU94" i="1" s="1"/>
  <c r="BV94" i="1" s="1"/>
  <c r="BW94" i="1" s="1"/>
  <c r="BX94" i="1" s="1"/>
  <c r="BY94" i="1" s="1"/>
  <c r="BZ94" i="1" s="1"/>
  <c r="CA94" i="1" s="1"/>
  <c r="CB94" i="1" s="1"/>
  <c r="CC94" i="1" s="1"/>
  <c r="CD94" i="1" s="1"/>
  <c r="CE94" i="1" s="1"/>
  <c r="CF94" i="1" s="1"/>
  <c r="CG94" i="1" s="1"/>
  <c r="CH94" i="1" s="1"/>
  <c r="CI94" i="1" s="1"/>
  <c r="CJ94" i="1" s="1"/>
  <c r="CK94" i="1" s="1"/>
  <c r="CL94" i="1" s="1"/>
  <c r="CM94" i="1" s="1"/>
  <c r="CN94" i="1" s="1"/>
  <c r="CO94" i="1" s="1"/>
  <c r="CP94" i="1" s="1"/>
  <c r="CQ94" i="1" s="1"/>
  <c r="CR94" i="1" s="1"/>
  <c r="CS94" i="1" s="1"/>
  <c r="CT94" i="1" s="1"/>
  <c r="CU94" i="1" s="1"/>
  <c r="CV94" i="1" s="1"/>
  <c r="CW94" i="1" s="1"/>
  <c r="CX94" i="1" s="1"/>
  <c r="CY94" i="1" s="1"/>
  <c r="CZ94" i="1" s="1"/>
  <c r="BQ117" i="1"/>
  <c r="BR117" i="1" s="1"/>
  <c r="BS117" i="1" s="1"/>
  <c r="BT117" i="1" s="1"/>
  <c r="BU117" i="1" s="1"/>
  <c r="BV117" i="1" s="1"/>
  <c r="BW117" i="1" s="1"/>
  <c r="BX117" i="1" s="1"/>
  <c r="BY117" i="1" s="1"/>
  <c r="BZ117" i="1" s="1"/>
  <c r="CA117" i="1" s="1"/>
  <c r="CB117" i="1" s="1"/>
  <c r="CC117" i="1" s="1"/>
  <c r="CD117" i="1" s="1"/>
  <c r="CE117" i="1" s="1"/>
  <c r="CF117" i="1" s="1"/>
  <c r="CG117" i="1" s="1"/>
  <c r="CH117" i="1" s="1"/>
  <c r="CI117" i="1" s="1"/>
  <c r="CJ117" i="1" s="1"/>
  <c r="CK117" i="1" s="1"/>
  <c r="CL117" i="1" s="1"/>
  <c r="CM117" i="1" s="1"/>
  <c r="CN117" i="1" s="1"/>
  <c r="CO117" i="1" s="1"/>
  <c r="CP117" i="1" s="1"/>
  <c r="CQ117" i="1" s="1"/>
  <c r="CR117" i="1" s="1"/>
  <c r="CS117" i="1" s="1"/>
  <c r="CT117" i="1" s="1"/>
  <c r="CU117" i="1" s="1"/>
  <c r="CV117" i="1" s="1"/>
  <c r="CW117" i="1" s="1"/>
  <c r="CX117" i="1" s="1"/>
  <c r="CY117" i="1" s="1"/>
  <c r="CZ117" i="1" s="1"/>
  <c r="BQ114" i="1"/>
  <c r="BR114" i="1" s="1"/>
  <c r="BS114" i="1" s="1"/>
  <c r="BT114" i="1" s="1"/>
  <c r="BU114" i="1" s="1"/>
  <c r="BV114" i="1" s="1"/>
  <c r="BW114" i="1" s="1"/>
  <c r="BX114" i="1" s="1"/>
  <c r="BY114" i="1" s="1"/>
  <c r="BZ114" i="1" s="1"/>
  <c r="CA114" i="1" s="1"/>
  <c r="CB114" i="1" s="1"/>
  <c r="CC114" i="1" s="1"/>
  <c r="CD114" i="1" s="1"/>
  <c r="CE114" i="1" s="1"/>
  <c r="CF114" i="1" s="1"/>
  <c r="CG114" i="1" s="1"/>
  <c r="CH114" i="1" s="1"/>
  <c r="CI114" i="1" s="1"/>
  <c r="CJ114" i="1" s="1"/>
  <c r="CK114" i="1" s="1"/>
  <c r="CL114" i="1" s="1"/>
  <c r="CM114" i="1" s="1"/>
  <c r="CN114" i="1" s="1"/>
  <c r="CO114" i="1" s="1"/>
  <c r="CP114" i="1" s="1"/>
  <c r="CQ114" i="1" s="1"/>
  <c r="CR114" i="1" s="1"/>
  <c r="CS114" i="1" s="1"/>
  <c r="CT114" i="1" s="1"/>
  <c r="CU114" i="1" s="1"/>
  <c r="CV114" i="1" s="1"/>
  <c r="CW114" i="1" s="1"/>
  <c r="CX114" i="1" s="1"/>
  <c r="CY114" i="1" s="1"/>
  <c r="CZ114" i="1" s="1"/>
  <c r="BQ8" i="1"/>
  <c r="BR8" i="1" s="1"/>
  <c r="BS8" i="1" s="1"/>
  <c r="BT8" i="1" s="1"/>
  <c r="BU8" i="1" s="1"/>
  <c r="BV8" i="1" s="1"/>
  <c r="BW8" i="1" s="1"/>
  <c r="BX8" i="1" s="1"/>
  <c r="BY8" i="1" s="1"/>
  <c r="BZ8" i="1" s="1"/>
  <c r="CA8" i="1" s="1"/>
  <c r="CB8" i="1" s="1"/>
  <c r="CC8" i="1" s="1"/>
  <c r="CD8" i="1" s="1"/>
  <c r="CE8" i="1" s="1"/>
  <c r="CF8" i="1" s="1"/>
  <c r="CG8" i="1" s="1"/>
  <c r="CH8" i="1" s="1"/>
  <c r="CI8" i="1" s="1"/>
  <c r="CJ8" i="1" s="1"/>
  <c r="CK8" i="1" s="1"/>
  <c r="CL8" i="1" s="1"/>
  <c r="CM8" i="1" s="1"/>
  <c r="CN8" i="1" s="1"/>
  <c r="CO8" i="1" s="1"/>
  <c r="CP8" i="1" s="1"/>
  <c r="CQ8" i="1" s="1"/>
  <c r="CR8" i="1" s="1"/>
  <c r="CS8" i="1" s="1"/>
  <c r="CT8" i="1" s="1"/>
  <c r="CU8" i="1" s="1"/>
  <c r="CV8" i="1" s="1"/>
  <c r="CW8" i="1" s="1"/>
  <c r="CX8" i="1" s="1"/>
  <c r="CY8" i="1" s="1"/>
  <c r="CZ8" i="1" s="1"/>
  <c r="X8" i="1" a="1"/>
  <c r="X8" i="1" s="1"/>
  <c r="AC8" i="1" s="1"/>
  <c r="Y8" i="1" s="1"/>
  <c r="BQ129" i="1"/>
  <c r="BR129" i="1" s="1"/>
  <c r="BS129" i="1" s="1"/>
  <c r="BT129" i="1" s="1"/>
  <c r="BU129" i="1" s="1"/>
  <c r="BV129" i="1" s="1"/>
  <c r="BW129" i="1" s="1"/>
  <c r="BX129" i="1" s="1"/>
  <c r="BY129" i="1" s="1"/>
  <c r="BZ129" i="1" s="1"/>
  <c r="CA129" i="1" s="1"/>
  <c r="CB129" i="1" s="1"/>
  <c r="CC129" i="1" s="1"/>
  <c r="CD129" i="1" s="1"/>
  <c r="CE129" i="1" s="1"/>
  <c r="CF129" i="1" s="1"/>
  <c r="CG129" i="1" s="1"/>
  <c r="CH129" i="1" s="1"/>
  <c r="CI129" i="1" s="1"/>
  <c r="CJ129" i="1" s="1"/>
  <c r="CK129" i="1" s="1"/>
  <c r="CL129" i="1" s="1"/>
  <c r="CM129" i="1" s="1"/>
  <c r="CN129" i="1" s="1"/>
  <c r="CO129" i="1" s="1"/>
  <c r="CP129" i="1" s="1"/>
  <c r="CQ129" i="1" s="1"/>
  <c r="CR129" i="1" s="1"/>
  <c r="CS129" i="1" s="1"/>
  <c r="CT129" i="1" s="1"/>
  <c r="CU129" i="1" s="1"/>
  <c r="CV129" i="1" s="1"/>
  <c r="CW129" i="1" s="1"/>
  <c r="CX129" i="1" s="1"/>
  <c r="CY129" i="1" s="1"/>
  <c r="CZ129" i="1" s="1"/>
  <c r="BQ329" i="1"/>
  <c r="BR329" i="1" s="1"/>
  <c r="BS329" i="1" s="1"/>
  <c r="BT329" i="1" s="1"/>
  <c r="BU329" i="1" s="1"/>
  <c r="BV329" i="1" s="1"/>
  <c r="BW329" i="1" s="1"/>
  <c r="BX329" i="1" s="1"/>
  <c r="BY329" i="1" s="1"/>
  <c r="BZ329" i="1" s="1"/>
  <c r="CA329" i="1" s="1"/>
  <c r="CB329" i="1" s="1"/>
  <c r="CC329" i="1" s="1"/>
  <c r="CD329" i="1" s="1"/>
  <c r="CE329" i="1" s="1"/>
  <c r="CF329" i="1" s="1"/>
  <c r="CG329" i="1" s="1"/>
  <c r="CH329" i="1" s="1"/>
  <c r="CI329" i="1" s="1"/>
  <c r="CJ329" i="1" s="1"/>
  <c r="CK329" i="1" s="1"/>
  <c r="CL329" i="1" s="1"/>
  <c r="CM329" i="1" s="1"/>
  <c r="CN329" i="1" s="1"/>
  <c r="CO329" i="1" s="1"/>
  <c r="CP329" i="1" s="1"/>
  <c r="CQ329" i="1" s="1"/>
  <c r="CR329" i="1" s="1"/>
  <c r="CS329" i="1" s="1"/>
  <c r="CT329" i="1" s="1"/>
  <c r="CU329" i="1" s="1"/>
  <c r="CV329" i="1" s="1"/>
  <c r="CW329" i="1" s="1"/>
  <c r="CX329" i="1" s="1"/>
  <c r="CY329" i="1" s="1"/>
  <c r="CZ329" i="1" s="1"/>
  <c r="BQ286" i="1"/>
  <c r="BR286" i="1" s="1"/>
  <c r="BS286" i="1" s="1"/>
  <c r="BT286" i="1" s="1"/>
  <c r="BU286" i="1" s="1"/>
  <c r="BV286" i="1" s="1"/>
  <c r="BW286" i="1" s="1"/>
  <c r="BX286" i="1" s="1"/>
  <c r="BY286" i="1" s="1"/>
  <c r="BZ286" i="1" s="1"/>
  <c r="CA286" i="1" s="1"/>
  <c r="CB286" i="1" s="1"/>
  <c r="CC286" i="1" s="1"/>
  <c r="CD286" i="1" s="1"/>
  <c r="CE286" i="1" s="1"/>
  <c r="CF286" i="1" s="1"/>
  <c r="CG286" i="1" s="1"/>
  <c r="CH286" i="1" s="1"/>
  <c r="CI286" i="1" s="1"/>
  <c r="CJ286" i="1" s="1"/>
  <c r="CK286" i="1" s="1"/>
  <c r="CL286" i="1" s="1"/>
  <c r="CM286" i="1" s="1"/>
  <c r="CN286" i="1" s="1"/>
  <c r="CO286" i="1" s="1"/>
  <c r="CP286" i="1" s="1"/>
  <c r="CQ286" i="1" s="1"/>
  <c r="CR286" i="1" s="1"/>
  <c r="CS286" i="1" s="1"/>
  <c r="CT286" i="1" s="1"/>
  <c r="CU286" i="1" s="1"/>
  <c r="CV286" i="1" s="1"/>
  <c r="CW286" i="1" s="1"/>
  <c r="CX286" i="1" s="1"/>
  <c r="CY286" i="1" s="1"/>
  <c r="CZ286" i="1" s="1"/>
  <c r="BQ138" i="1"/>
  <c r="BR138" i="1" s="1"/>
  <c r="BS138" i="1" s="1"/>
  <c r="BT138" i="1" s="1"/>
  <c r="BU138" i="1" s="1"/>
  <c r="BV138" i="1" s="1"/>
  <c r="BW138" i="1" s="1"/>
  <c r="BX138" i="1" s="1"/>
  <c r="BY138" i="1" s="1"/>
  <c r="BZ138" i="1" s="1"/>
  <c r="CA138" i="1" s="1"/>
  <c r="CB138" i="1" s="1"/>
  <c r="CC138" i="1" s="1"/>
  <c r="CD138" i="1" s="1"/>
  <c r="CE138" i="1" s="1"/>
  <c r="CF138" i="1" s="1"/>
  <c r="CG138" i="1" s="1"/>
  <c r="CH138" i="1" s="1"/>
  <c r="CI138" i="1" s="1"/>
  <c r="CJ138" i="1" s="1"/>
  <c r="CK138" i="1" s="1"/>
  <c r="CL138" i="1" s="1"/>
  <c r="CM138" i="1" s="1"/>
  <c r="CN138" i="1" s="1"/>
  <c r="CO138" i="1" s="1"/>
  <c r="CP138" i="1" s="1"/>
  <c r="CQ138" i="1" s="1"/>
  <c r="CR138" i="1" s="1"/>
  <c r="CS138" i="1" s="1"/>
  <c r="CT138" i="1" s="1"/>
  <c r="CU138" i="1" s="1"/>
  <c r="CV138" i="1" s="1"/>
  <c r="CW138" i="1" s="1"/>
  <c r="CX138" i="1" s="1"/>
  <c r="CY138" i="1" s="1"/>
  <c r="CZ138" i="1" s="1"/>
  <c r="BQ352" i="1"/>
  <c r="BR352" i="1" s="1"/>
  <c r="BS352" i="1" s="1"/>
  <c r="BT352" i="1" s="1"/>
  <c r="BU352" i="1" s="1"/>
  <c r="BV352" i="1" s="1"/>
  <c r="BW352" i="1" s="1"/>
  <c r="BX352" i="1" s="1"/>
  <c r="BY352" i="1" s="1"/>
  <c r="BZ352" i="1" s="1"/>
  <c r="CA352" i="1" s="1"/>
  <c r="CB352" i="1" s="1"/>
  <c r="CC352" i="1" s="1"/>
  <c r="CD352" i="1" s="1"/>
  <c r="CE352" i="1" s="1"/>
  <c r="CF352" i="1" s="1"/>
  <c r="CG352" i="1" s="1"/>
  <c r="CH352" i="1" s="1"/>
  <c r="CI352" i="1" s="1"/>
  <c r="CJ352" i="1" s="1"/>
  <c r="CK352" i="1" s="1"/>
  <c r="CL352" i="1" s="1"/>
  <c r="CM352" i="1" s="1"/>
  <c r="CN352" i="1" s="1"/>
  <c r="CO352" i="1" s="1"/>
  <c r="CP352" i="1" s="1"/>
  <c r="CQ352" i="1" s="1"/>
  <c r="CR352" i="1" s="1"/>
  <c r="CS352" i="1" s="1"/>
  <c r="CT352" i="1" s="1"/>
  <c r="CU352" i="1" s="1"/>
  <c r="CV352" i="1" s="1"/>
  <c r="CW352" i="1" s="1"/>
  <c r="CX352" i="1" s="1"/>
  <c r="CY352" i="1" s="1"/>
  <c r="CZ352" i="1" s="1"/>
  <c r="BQ64" i="1"/>
  <c r="BR64" i="1" s="1"/>
  <c r="BS64" i="1" s="1"/>
  <c r="BT64" i="1" s="1"/>
  <c r="BU64" i="1" s="1"/>
  <c r="BV64" i="1" s="1"/>
  <c r="BW64" i="1" s="1"/>
  <c r="BX64" i="1" s="1"/>
  <c r="BY64" i="1" s="1"/>
  <c r="BZ64" i="1" s="1"/>
  <c r="CA64" i="1" s="1"/>
  <c r="CB64" i="1" s="1"/>
  <c r="CC64" i="1" s="1"/>
  <c r="CD64" i="1" s="1"/>
  <c r="CE64" i="1" s="1"/>
  <c r="CF64" i="1" s="1"/>
  <c r="CG64" i="1" s="1"/>
  <c r="CH64" i="1" s="1"/>
  <c r="CI64" i="1" s="1"/>
  <c r="CJ64" i="1" s="1"/>
  <c r="CK64" i="1" s="1"/>
  <c r="CL64" i="1" s="1"/>
  <c r="CM64" i="1" s="1"/>
  <c r="CN64" i="1" s="1"/>
  <c r="CO64" i="1" s="1"/>
  <c r="CP64" i="1" s="1"/>
  <c r="CQ64" i="1" s="1"/>
  <c r="CR64" i="1" s="1"/>
  <c r="CS64" i="1" s="1"/>
  <c r="CT64" i="1" s="1"/>
  <c r="CU64" i="1" s="1"/>
  <c r="CV64" i="1" s="1"/>
  <c r="CW64" i="1" s="1"/>
  <c r="CX64" i="1" s="1"/>
  <c r="CY64" i="1" s="1"/>
  <c r="CZ64" i="1" s="1"/>
  <c r="BQ33" i="1"/>
  <c r="BR33" i="1" s="1"/>
  <c r="BS33" i="1" s="1"/>
  <c r="BT33" i="1" s="1"/>
  <c r="BU33" i="1" s="1"/>
  <c r="BV33" i="1" s="1"/>
  <c r="BW33" i="1" s="1"/>
  <c r="BX33" i="1" s="1"/>
  <c r="BY33" i="1" s="1"/>
  <c r="BZ33" i="1" s="1"/>
  <c r="CA33" i="1" s="1"/>
  <c r="CB33" i="1" s="1"/>
  <c r="CC33" i="1" s="1"/>
  <c r="CD33" i="1" s="1"/>
  <c r="CE33" i="1" s="1"/>
  <c r="CF33" i="1" s="1"/>
  <c r="CG33" i="1" s="1"/>
  <c r="CH33" i="1" s="1"/>
  <c r="CI33" i="1" s="1"/>
  <c r="CJ33" i="1" s="1"/>
  <c r="CK33" i="1" s="1"/>
  <c r="CL33" i="1" s="1"/>
  <c r="CM33" i="1" s="1"/>
  <c r="CN33" i="1" s="1"/>
  <c r="CO33" i="1" s="1"/>
  <c r="CP33" i="1" s="1"/>
  <c r="CQ33" i="1" s="1"/>
  <c r="CR33" i="1" s="1"/>
  <c r="CS33" i="1" s="1"/>
  <c r="CT33" i="1" s="1"/>
  <c r="CU33" i="1" s="1"/>
  <c r="CV33" i="1" s="1"/>
  <c r="CW33" i="1" s="1"/>
  <c r="CX33" i="1" s="1"/>
  <c r="CY33" i="1" s="1"/>
  <c r="CZ33" i="1" s="1"/>
  <c r="BQ136" i="1"/>
  <c r="BR136" i="1" s="1"/>
  <c r="BS136" i="1" s="1"/>
  <c r="BT136" i="1" s="1"/>
  <c r="BU136" i="1" s="1"/>
  <c r="BV136" i="1" s="1"/>
  <c r="BW136" i="1" s="1"/>
  <c r="BX136" i="1" s="1"/>
  <c r="BY136" i="1" s="1"/>
  <c r="BZ136" i="1" s="1"/>
  <c r="CA136" i="1" s="1"/>
  <c r="CB136" i="1" s="1"/>
  <c r="CC136" i="1" s="1"/>
  <c r="CD136" i="1" s="1"/>
  <c r="CE136" i="1" s="1"/>
  <c r="CF136" i="1" s="1"/>
  <c r="CG136" i="1" s="1"/>
  <c r="CH136" i="1" s="1"/>
  <c r="CI136" i="1" s="1"/>
  <c r="CJ136" i="1" s="1"/>
  <c r="CK136" i="1" s="1"/>
  <c r="CL136" i="1" s="1"/>
  <c r="CM136" i="1" s="1"/>
  <c r="CN136" i="1" s="1"/>
  <c r="CO136" i="1" s="1"/>
  <c r="CP136" i="1" s="1"/>
  <c r="CQ136" i="1" s="1"/>
  <c r="CR136" i="1" s="1"/>
  <c r="CS136" i="1" s="1"/>
  <c r="CT136" i="1" s="1"/>
  <c r="CU136" i="1" s="1"/>
  <c r="CV136" i="1" s="1"/>
  <c r="CW136" i="1" s="1"/>
  <c r="CX136" i="1" s="1"/>
  <c r="CY136" i="1" s="1"/>
  <c r="CZ136" i="1" s="1"/>
  <c r="BQ16" i="1"/>
  <c r="BR16" i="1" s="1"/>
  <c r="BS16" i="1" s="1"/>
  <c r="BT16" i="1" s="1"/>
  <c r="BU16" i="1" s="1"/>
  <c r="BV16" i="1" s="1"/>
  <c r="BW16" i="1" s="1"/>
  <c r="BX16" i="1" s="1"/>
  <c r="BY16" i="1" s="1"/>
  <c r="BZ16" i="1" s="1"/>
  <c r="CA16" i="1" s="1"/>
  <c r="CB16" i="1" s="1"/>
  <c r="CC16" i="1" s="1"/>
  <c r="CD16" i="1" s="1"/>
  <c r="CE16" i="1" s="1"/>
  <c r="CF16" i="1" s="1"/>
  <c r="CG16" i="1" s="1"/>
  <c r="CH16" i="1" s="1"/>
  <c r="CI16" i="1" s="1"/>
  <c r="CJ16" i="1" s="1"/>
  <c r="CK16" i="1" s="1"/>
  <c r="CL16" i="1" s="1"/>
  <c r="CM16" i="1" s="1"/>
  <c r="CN16" i="1" s="1"/>
  <c r="CO16" i="1" s="1"/>
  <c r="CP16" i="1" s="1"/>
  <c r="CQ16" i="1" s="1"/>
  <c r="CR16" i="1" s="1"/>
  <c r="CS16" i="1" s="1"/>
  <c r="CT16" i="1" s="1"/>
  <c r="CU16" i="1" s="1"/>
  <c r="CV16" i="1" s="1"/>
  <c r="CW16" i="1" s="1"/>
  <c r="CX16" i="1" s="1"/>
  <c r="CY16" i="1" s="1"/>
  <c r="CZ16" i="1" s="1"/>
  <c r="BQ132" i="1"/>
  <c r="BR132" i="1" s="1"/>
  <c r="BS132" i="1" s="1"/>
  <c r="BT132" i="1" s="1"/>
  <c r="BU132" i="1" s="1"/>
  <c r="BV132" i="1" s="1"/>
  <c r="BW132" i="1" s="1"/>
  <c r="BX132" i="1" s="1"/>
  <c r="BY132" i="1" s="1"/>
  <c r="BZ132" i="1" s="1"/>
  <c r="CA132" i="1" s="1"/>
  <c r="CB132" i="1" s="1"/>
  <c r="CC132" i="1" s="1"/>
  <c r="CD132" i="1" s="1"/>
  <c r="CE132" i="1" s="1"/>
  <c r="CF132" i="1" s="1"/>
  <c r="CG132" i="1" s="1"/>
  <c r="CH132" i="1" s="1"/>
  <c r="CI132" i="1" s="1"/>
  <c r="CJ132" i="1" s="1"/>
  <c r="CK132" i="1" s="1"/>
  <c r="CL132" i="1" s="1"/>
  <c r="CM132" i="1" s="1"/>
  <c r="CN132" i="1" s="1"/>
  <c r="CO132" i="1" s="1"/>
  <c r="CP132" i="1" s="1"/>
  <c r="CQ132" i="1" s="1"/>
  <c r="CR132" i="1" s="1"/>
  <c r="CS132" i="1" s="1"/>
  <c r="CT132" i="1" s="1"/>
  <c r="CU132" i="1" s="1"/>
  <c r="CV132" i="1" s="1"/>
  <c r="CW132" i="1" s="1"/>
  <c r="CX132" i="1" s="1"/>
  <c r="CY132" i="1" s="1"/>
  <c r="CZ132" i="1" s="1"/>
  <c r="BQ52" i="1"/>
  <c r="BR52" i="1" s="1"/>
  <c r="BS52" i="1" s="1"/>
  <c r="BT52" i="1" s="1"/>
  <c r="BU52" i="1" s="1"/>
  <c r="BV52" i="1" s="1"/>
  <c r="BW52" i="1" s="1"/>
  <c r="BX52" i="1" s="1"/>
  <c r="BY52" i="1" s="1"/>
  <c r="BZ52" i="1" s="1"/>
  <c r="CA52" i="1" s="1"/>
  <c r="CB52" i="1" s="1"/>
  <c r="CC52" i="1" s="1"/>
  <c r="CD52" i="1" s="1"/>
  <c r="CE52" i="1" s="1"/>
  <c r="CF52" i="1" s="1"/>
  <c r="CG52" i="1" s="1"/>
  <c r="CH52" i="1" s="1"/>
  <c r="CI52" i="1" s="1"/>
  <c r="CJ52" i="1" s="1"/>
  <c r="CK52" i="1" s="1"/>
  <c r="CL52" i="1" s="1"/>
  <c r="CM52" i="1" s="1"/>
  <c r="CN52" i="1" s="1"/>
  <c r="CO52" i="1" s="1"/>
  <c r="CP52" i="1" s="1"/>
  <c r="CQ52" i="1" s="1"/>
  <c r="CR52" i="1" s="1"/>
  <c r="CS52" i="1" s="1"/>
  <c r="CT52" i="1" s="1"/>
  <c r="CU52" i="1" s="1"/>
  <c r="CV52" i="1" s="1"/>
  <c r="CW52" i="1" s="1"/>
  <c r="CX52" i="1" s="1"/>
  <c r="CY52" i="1" s="1"/>
  <c r="CZ52" i="1" s="1"/>
  <c r="BQ223" i="1"/>
  <c r="BR223" i="1" s="1"/>
  <c r="BS223" i="1" s="1"/>
  <c r="BT223" i="1" s="1"/>
  <c r="BU223" i="1" s="1"/>
  <c r="BV223" i="1" s="1"/>
  <c r="BW223" i="1" s="1"/>
  <c r="BX223" i="1" s="1"/>
  <c r="BY223" i="1" s="1"/>
  <c r="BZ223" i="1" s="1"/>
  <c r="CA223" i="1" s="1"/>
  <c r="CB223" i="1" s="1"/>
  <c r="CC223" i="1" s="1"/>
  <c r="CD223" i="1" s="1"/>
  <c r="CE223" i="1" s="1"/>
  <c r="CF223" i="1" s="1"/>
  <c r="CG223" i="1" s="1"/>
  <c r="CH223" i="1" s="1"/>
  <c r="CI223" i="1" s="1"/>
  <c r="CJ223" i="1" s="1"/>
  <c r="CK223" i="1" s="1"/>
  <c r="CL223" i="1" s="1"/>
  <c r="CM223" i="1" s="1"/>
  <c r="CN223" i="1" s="1"/>
  <c r="CO223" i="1" s="1"/>
  <c r="CP223" i="1" s="1"/>
  <c r="CQ223" i="1" s="1"/>
  <c r="CR223" i="1" s="1"/>
  <c r="CS223" i="1" s="1"/>
  <c r="CT223" i="1" s="1"/>
  <c r="CU223" i="1" s="1"/>
  <c r="CV223" i="1" s="1"/>
  <c r="CW223" i="1" s="1"/>
  <c r="CX223" i="1" s="1"/>
  <c r="CY223" i="1" s="1"/>
  <c r="CZ223" i="1" s="1"/>
  <c r="X223" i="1" a="1"/>
  <c r="X223" i="1" s="1"/>
  <c r="AC223" i="1" s="1"/>
  <c r="Y223" i="1" s="1"/>
  <c r="BQ76" i="1"/>
  <c r="BR76" i="1" s="1"/>
  <c r="BS76" i="1" s="1"/>
  <c r="BT76" i="1" s="1"/>
  <c r="BU76" i="1" s="1"/>
  <c r="BV76" i="1" s="1"/>
  <c r="BW76" i="1" s="1"/>
  <c r="BX76" i="1" s="1"/>
  <c r="BY76" i="1" s="1"/>
  <c r="BZ76" i="1" s="1"/>
  <c r="CA76" i="1" s="1"/>
  <c r="CB76" i="1" s="1"/>
  <c r="CC76" i="1" s="1"/>
  <c r="CD76" i="1" s="1"/>
  <c r="CE76" i="1" s="1"/>
  <c r="CF76" i="1" s="1"/>
  <c r="CG76" i="1" s="1"/>
  <c r="CH76" i="1" s="1"/>
  <c r="CI76" i="1" s="1"/>
  <c r="CJ76" i="1" s="1"/>
  <c r="CK76" i="1" s="1"/>
  <c r="CL76" i="1" s="1"/>
  <c r="CM76" i="1" s="1"/>
  <c r="CN76" i="1" s="1"/>
  <c r="CO76" i="1" s="1"/>
  <c r="CP76" i="1" s="1"/>
  <c r="CQ76" i="1" s="1"/>
  <c r="CR76" i="1" s="1"/>
  <c r="CS76" i="1" s="1"/>
  <c r="CT76" i="1" s="1"/>
  <c r="CU76" i="1" s="1"/>
  <c r="CV76" i="1" s="1"/>
  <c r="CW76" i="1" s="1"/>
  <c r="CX76" i="1" s="1"/>
  <c r="CY76" i="1" s="1"/>
  <c r="CZ76" i="1" s="1"/>
  <c r="BQ107" i="1"/>
  <c r="BR107" i="1" s="1"/>
  <c r="BS107" i="1" s="1"/>
  <c r="BT107" i="1" s="1"/>
  <c r="BU107" i="1" s="1"/>
  <c r="BV107" i="1" s="1"/>
  <c r="BW107" i="1" s="1"/>
  <c r="BX107" i="1" s="1"/>
  <c r="BY107" i="1" s="1"/>
  <c r="BZ107" i="1" s="1"/>
  <c r="CA107" i="1" s="1"/>
  <c r="CB107" i="1" s="1"/>
  <c r="CC107" i="1" s="1"/>
  <c r="CD107" i="1" s="1"/>
  <c r="CE107" i="1" s="1"/>
  <c r="CF107" i="1" s="1"/>
  <c r="CG107" i="1" s="1"/>
  <c r="CH107" i="1" s="1"/>
  <c r="CI107" i="1" s="1"/>
  <c r="CJ107" i="1" s="1"/>
  <c r="CK107" i="1" s="1"/>
  <c r="CL107" i="1" s="1"/>
  <c r="CM107" i="1" s="1"/>
  <c r="CN107" i="1" s="1"/>
  <c r="CO107" i="1" s="1"/>
  <c r="CP107" i="1" s="1"/>
  <c r="CQ107" i="1" s="1"/>
  <c r="CR107" i="1" s="1"/>
  <c r="CS107" i="1" s="1"/>
  <c r="CT107" i="1" s="1"/>
  <c r="CU107" i="1" s="1"/>
  <c r="CV107" i="1" s="1"/>
  <c r="CW107" i="1" s="1"/>
  <c r="CX107" i="1" s="1"/>
  <c r="CY107" i="1" s="1"/>
  <c r="CZ107" i="1" s="1"/>
  <c r="BQ350" i="1"/>
  <c r="BR350" i="1" s="1"/>
  <c r="BS350" i="1" s="1"/>
  <c r="BT350" i="1" s="1"/>
  <c r="BU350" i="1" s="1"/>
  <c r="BV350" i="1" s="1"/>
  <c r="BW350" i="1" s="1"/>
  <c r="BX350" i="1" s="1"/>
  <c r="BY350" i="1" s="1"/>
  <c r="BZ350" i="1" s="1"/>
  <c r="CA350" i="1" s="1"/>
  <c r="CB350" i="1" s="1"/>
  <c r="CC350" i="1" s="1"/>
  <c r="CD350" i="1" s="1"/>
  <c r="CE350" i="1" s="1"/>
  <c r="CF350" i="1" s="1"/>
  <c r="CG350" i="1" s="1"/>
  <c r="CH350" i="1" s="1"/>
  <c r="CI350" i="1" s="1"/>
  <c r="CJ350" i="1" s="1"/>
  <c r="CK350" i="1" s="1"/>
  <c r="CL350" i="1" s="1"/>
  <c r="CM350" i="1" s="1"/>
  <c r="CN350" i="1" s="1"/>
  <c r="CO350" i="1" s="1"/>
  <c r="CP350" i="1" s="1"/>
  <c r="CQ350" i="1" s="1"/>
  <c r="CR350" i="1" s="1"/>
  <c r="CS350" i="1" s="1"/>
  <c r="CT350" i="1" s="1"/>
  <c r="CU350" i="1" s="1"/>
  <c r="CV350" i="1" s="1"/>
  <c r="CW350" i="1" s="1"/>
  <c r="CX350" i="1" s="1"/>
  <c r="CY350" i="1" s="1"/>
  <c r="CZ350" i="1" s="1"/>
  <c r="BQ63" i="1"/>
  <c r="BR63" i="1" s="1"/>
  <c r="BS63" i="1" s="1"/>
  <c r="BT63" i="1" s="1"/>
  <c r="BU63" i="1" s="1"/>
  <c r="BV63" i="1" s="1"/>
  <c r="BW63" i="1" s="1"/>
  <c r="BX63" i="1" s="1"/>
  <c r="BY63" i="1" s="1"/>
  <c r="BZ63" i="1" s="1"/>
  <c r="CA63" i="1" s="1"/>
  <c r="CB63" i="1" s="1"/>
  <c r="CC63" i="1" s="1"/>
  <c r="CD63" i="1" s="1"/>
  <c r="CE63" i="1" s="1"/>
  <c r="CF63" i="1" s="1"/>
  <c r="CG63" i="1" s="1"/>
  <c r="CH63" i="1" s="1"/>
  <c r="CI63" i="1" s="1"/>
  <c r="CJ63" i="1" s="1"/>
  <c r="CK63" i="1" s="1"/>
  <c r="CL63" i="1" s="1"/>
  <c r="CM63" i="1" s="1"/>
  <c r="CN63" i="1" s="1"/>
  <c r="CO63" i="1" s="1"/>
  <c r="CP63" i="1" s="1"/>
  <c r="CQ63" i="1" s="1"/>
  <c r="CR63" i="1" s="1"/>
  <c r="CS63" i="1" s="1"/>
  <c r="CT63" i="1" s="1"/>
  <c r="CU63" i="1" s="1"/>
  <c r="CV63" i="1" s="1"/>
  <c r="CW63" i="1" s="1"/>
  <c r="CX63" i="1" s="1"/>
  <c r="CY63" i="1" s="1"/>
  <c r="CZ63" i="1" s="1"/>
  <c r="BQ450" i="1"/>
  <c r="BR450" i="1" s="1"/>
  <c r="BS450" i="1" s="1"/>
  <c r="BT450" i="1" s="1"/>
  <c r="BU450" i="1" s="1"/>
  <c r="BV450" i="1" s="1"/>
  <c r="BW450" i="1" s="1"/>
  <c r="BX450" i="1" s="1"/>
  <c r="BY450" i="1" s="1"/>
  <c r="BZ450" i="1" s="1"/>
  <c r="CA450" i="1" s="1"/>
  <c r="CB450" i="1" s="1"/>
  <c r="CC450" i="1" s="1"/>
  <c r="CD450" i="1" s="1"/>
  <c r="CE450" i="1" s="1"/>
  <c r="CF450" i="1" s="1"/>
  <c r="CG450" i="1" s="1"/>
  <c r="CH450" i="1" s="1"/>
  <c r="CI450" i="1" s="1"/>
  <c r="CJ450" i="1" s="1"/>
  <c r="CK450" i="1" s="1"/>
  <c r="CL450" i="1" s="1"/>
  <c r="CM450" i="1" s="1"/>
  <c r="CN450" i="1" s="1"/>
  <c r="CO450" i="1" s="1"/>
  <c r="CP450" i="1" s="1"/>
  <c r="CQ450" i="1" s="1"/>
  <c r="CR450" i="1" s="1"/>
  <c r="CS450" i="1" s="1"/>
  <c r="CT450" i="1" s="1"/>
  <c r="CU450" i="1" s="1"/>
  <c r="CV450" i="1" s="1"/>
  <c r="CW450" i="1" s="1"/>
  <c r="CX450" i="1" s="1"/>
  <c r="CY450" i="1" s="1"/>
  <c r="CZ450" i="1" s="1"/>
  <c r="BQ288" i="1"/>
  <c r="BR288" i="1" s="1"/>
  <c r="BS288" i="1" s="1"/>
  <c r="BT288" i="1" s="1"/>
  <c r="BU288" i="1" s="1"/>
  <c r="BV288" i="1" s="1"/>
  <c r="BW288" i="1" s="1"/>
  <c r="BX288" i="1" s="1"/>
  <c r="BY288" i="1" s="1"/>
  <c r="BZ288" i="1" s="1"/>
  <c r="CA288" i="1" s="1"/>
  <c r="CB288" i="1" s="1"/>
  <c r="CC288" i="1" s="1"/>
  <c r="CD288" i="1" s="1"/>
  <c r="CE288" i="1" s="1"/>
  <c r="CF288" i="1" s="1"/>
  <c r="CG288" i="1" s="1"/>
  <c r="CH288" i="1" s="1"/>
  <c r="CI288" i="1" s="1"/>
  <c r="CJ288" i="1" s="1"/>
  <c r="CK288" i="1" s="1"/>
  <c r="CL288" i="1" s="1"/>
  <c r="CM288" i="1" s="1"/>
  <c r="CN288" i="1" s="1"/>
  <c r="CO288" i="1" s="1"/>
  <c r="CP288" i="1" s="1"/>
  <c r="CQ288" i="1" s="1"/>
  <c r="CR288" i="1" s="1"/>
  <c r="CS288" i="1" s="1"/>
  <c r="CT288" i="1" s="1"/>
  <c r="CU288" i="1" s="1"/>
  <c r="CV288" i="1" s="1"/>
  <c r="CW288" i="1" s="1"/>
  <c r="CX288" i="1" s="1"/>
  <c r="CY288" i="1" s="1"/>
  <c r="CZ288" i="1" s="1"/>
  <c r="BQ105" i="1"/>
  <c r="BR105" i="1" s="1"/>
  <c r="BS105" i="1" s="1"/>
  <c r="BT105" i="1" s="1"/>
  <c r="BU105" i="1" s="1"/>
  <c r="BV105" i="1" s="1"/>
  <c r="BW105" i="1" s="1"/>
  <c r="BX105" i="1" s="1"/>
  <c r="BY105" i="1" s="1"/>
  <c r="BZ105" i="1" s="1"/>
  <c r="CA105" i="1" s="1"/>
  <c r="CB105" i="1" s="1"/>
  <c r="CC105" i="1" s="1"/>
  <c r="CD105" i="1" s="1"/>
  <c r="CE105" i="1" s="1"/>
  <c r="CF105" i="1" s="1"/>
  <c r="CG105" i="1" s="1"/>
  <c r="CH105" i="1" s="1"/>
  <c r="CI105" i="1" s="1"/>
  <c r="CJ105" i="1" s="1"/>
  <c r="CK105" i="1" s="1"/>
  <c r="CL105" i="1" s="1"/>
  <c r="CM105" i="1" s="1"/>
  <c r="CN105" i="1" s="1"/>
  <c r="CO105" i="1" s="1"/>
  <c r="CP105" i="1" s="1"/>
  <c r="CQ105" i="1" s="1"/>
  <c r="CR105" i="1" s="1"/>
  <c r="CS105" i="1" s="1"/>
  <c r="CT105" i="1" s="1"/>
  <c r="CU105" i="1" s="1"/>
  <c r="CV105" i="1" s="1"/>
  <c r="CW105" i="1" s="1"/>
  <c r="CX105" i="1" s="1"/>
  <c r="CY105" i="1" s="1"/>
  <c r="CZ105" i="1" s="1"/>
  <c r="BQ147" i="1"/>
  <c r="BR147" i="1" s="1"/>
  <c r="BS147" i="1" s="1"/>
  <c r="BT147" i="1" s="1"/>
  <c r="BU147" i="1" s="1"/>
  <c r="BV147" i="1" s="1"/>
  <c r="BW147" i="1" s="1"/>
  <c r="BX147" i="1" s="1"/>
  <c r="BY147" i="1" s="1"/>
  <c r="BZ147" i="1" s="1"/>
  <c r="CA147" i="1" s="1"/>
  <c r="CB147" i="1" s="1"/>
  <c r="CC147" i="1" s="1"/>
  <c r="CD147" i="1" s="1"/>
  <c r="CE147" i="1" s="1"/>
  <c r="CF147" i="1" s="1"/>
  <c r="CG147" i="1" s="1"/>
  <c r="CH147" i="1" s="1"/>
  <c r="CI147" i="1" s="1"/>
  <c r="CJ147" i="1" s="1"/>
  <c r="CK147" i="1" s="1"/>
  <c r="CL147" i="1" s="1"/>
  <c r="CM147" i="1" s="1"/>
  <c r="CN147" i="1" s="1"/>
  <c r="CO147" i="1" s="1"/>
  <c r="CP147" i="1" s="1"/>
  <c r="CQ147" i="1" s="1"/>
  <c r="CR147" i="1" s="1"/>
  <c r="CS147" i="1" s="1"/>
  <c r="CT147" i="1" s="1"/>
  <c r="CU147" i="1" s="1"/>
  <c r="CV147" i="1" s="1"/>
  <c r="CW147" i="1" s="1"/>
  <c r="CX147" i="1" s="1"/>
  <c r="CY147" i="1" s="1"/>
  <c r="CZ147" i="1" s="1"/>
  <c r="BQ11" i="1"/>
  <c r="BR11" i="1" s="1"/>
  <c r="BS11" i="1" s="1"/>
  <c r="BT11" i="1" s="1"/>
  <c r="BU11" i="1" s="1"/>
  <c r="BV11" i="1" s="1"/>
  <c r="BW11" i="1" s="1"/>
  <c r="BX11" i="1" s="1"/>
  <c r="BY11" i="1" s="1"/>
  <c r="BZ11" i="1" s="1"/>
  <c r="CA11" i="1" s="1"/>
  <c r="CB11" i="1" s="1"/>
  <c r="CC11" i="1" s="1"/>
  <c r="CD11" i="1" s="1"/>
  <c r="CE11" i="1" s="1"/>
  <c r="CF11" i="1" s="1"/>
  <c r="CG11" i="1" s="1"/>
  <c r="CH11" i="1" s="1"/>
  <c r="CI11" i="1" s="1"/>
  <c r="CJ11" i="1" s="1"/>
  <c r="CK11" i="1" s="1"/>
  <c r="CL11" i="1" s="1"/>
  <c r="CM11" i="1" s="1"/>
  <c r="CN11" i="1" s="1"/>
  <c r="CO11" i="1" s="1"/>
  <c r="CP11" i="1" s="1"/>
  <c r="CQ11" i="1" s="1"/>
  <c r="CR11" i="1" s="1"/>
  <c r="CS11" i="1" s="1"/>
  <c r="CT11" i="1" s="1"/>
  <c r="CU11" i="1" s="1"/>
  <c r="CV11" i="1" s="1"/>
  <c r="CW11" i="1" s="1"/>
  <c r="CX11" i="1" s="1"/>
  <c r="CY11" i="1" s="1"/>
  <c r="CZ11" i="1" s="1"/>
  <c r="BQ88" i="1"/>
  <c r="BR88" i="1" s="1"/>
  <c r="BS88" i="1" s="1"/>
  <c r="BT88" i="1" s="1"/>
  <c r="BU88" i="1" s="1"/>
  <c r="BV88" i="1" s="1"/>
  <c r="BW88" i="1" s="1"/>
  <c r="BX88" i="1" s="1"/>
  <c r="BY88" i="1" s="1"/>
  <c r="BZ88" i="1" s="1"/>
  <c r="CA88" i="1" s="1"/>
  <c r="CB88" i="1" s="1"/>
  <c r="CC88" i="1" s="1"/>
  <c r="CD88" i="1" s="1"/>
  <c r="CE88" i="1" s="1"/>
  <c r="CF88" i="1" s="1"/>
  <c r="CG88" i="1" s="1"/>
  <c r="CH88" i="1" s="1"/>
  <c r="CI88" i="1" s="1"/>
  <c r="CJ88" i="1" s="1"/>
  <c r="CK88" i="1" s="1"/>
  <c r="CL88" i="1" s="1"/>
  <c r="CM88" i="1" s="1"/>
  <c r="CN88" i="1" s="1"/>
  <c r="CO88" i="1" s="1"/>
  <c r="CP88" i="1" s="1"/>
  <c r="CQ88" i="1" s="1"/>
  <c r="CR88" i="1" s="1"/>
  <c r="CS88" i="1" s="1"/>
  <c r="CT88" i="1" s="1"/>
  <c r="CU88" i="1" s="1"/>
  <c r="CV88" i="1" s="1"/>
  <c r="CW88" i="1" s="1"/>
  <c r="CX88" i="1" s="1"/>
  <c r="CY88" i="1" s="1"/>
  <c r="CZ88" i="1" s="1"/>
  <c r="BQ338" i="1"/>
  <c r="BR338" i="1" s="1"/>
  <c r="BS338" i="1" s="1"/>
  <c r="BT338" i="1" s="1"/>
  <c r="BU338" i="1" s="1"/>
  <c r="BV338" i="1" s="1"/>
  <c r="BW338" i="1" s="1"/>
  <c r="BX338" i="1" s="1"/>
  <c r="BY338" i="1" s="1"/>
  <c r="BZ338" i="1" s="1"/>
  <c r="CA338" i="1" s="1"/>
  <c r="CB338" i="1" s="1"/>
  <c r="CC338" i="1" s="1"/>
  <c r="CD338" i="1" s="1"/>
  <c r="CE338" i="1" s="1"/>
  <c r="CF338" i="1" s="1"/>
  <c r="CG338" i="1" s="1"/>
  <c r="CH338" i="1" s="1"/>
  <c r="CI338" i="1" s="1"/>
  <c r="CJ338" i="1" s="1"/>
  <c r="CK338" i="1" s="1"/>
  <c r="CL338" i="1" s="1"/>
  <c r="CM338" i="1" s="1"/>
  <c r="CN338" i="1" s="1"/>
  <c r="CO338" i="1" s="1"/>
  <c r="CP338" i="1" s="1"/>
  <c r="CQ338" i="1" s="1"/>
  <c r="CR338" i="1" s="1"/>
  <c r="CS338" i="1" s="1"/>
  <c r="CT338" i="1" s="1"/>
  <c r="CU338" i="1" s="1"/>
  <c r="CV338" i="1" s="1"/>
  <c r="CW338" i="1" s="1"/>
  <c r="CX338" i="1" s="1"/>
  <c r="CY338" i="1" s="1"/>
  <c r="CZ338" i="1" s="1"/>
  <c r="BQ110" i="1"/>
  <c r="BR110" i="1" s="1"/>
  <c r="BS110" i="1" s="1"/>
  <c r="BT110" i="1" s="1"/>
  <c r="BU110" i="1" s="1"/>
  <c r="BV110" i="1" s="1"/>
  <c r="BW110" i="1" s="1"/>
  <c r="BX110" i="1" s="1"/>
  <c r="BY110" i="1" s="1"/>
  <c r="BZ110" i="1" s="1"/>
  <c r="CA110" i="1" s="1"/>
  <c r="CB110" i="1" s="1"/>
  <c r="CC110" i="1" s="1"/>
  <c r="CD110" i="1" s="1"/>
  <c r="CE110" i="1" s="1"/>
  <c r="CF110" i="1" s="1"/>
  <c r="CG110" i="1" s="1"/>
  <c r="CH110" i="1" s="1"/>
  <c r="CI110" i="1" s="1"/>
  <c r="CJ110" i="1" s="1"/>
  <c r="CK110" i="1" s="1"/>
  <c r="CL110" i="1" s="1"/>
  <c r="CM110" i="1" s="1"/>
  <c r="CN110" i="1" s="1"/>
  <c r="CO110" i="1" s="1"/>
  <c r="CP110" i="1" s="1"/>
  <c r="CQ110" i="1" s="1"/>
  <c r="CR110" i="1" s="1"/>
  <c r="CS110" i="1" s="1"/>
  <c r="CT110" i="1" s="1"/>
  <c r="CU110" i="1" s="1"/>
  <c r="CV110" i="1" s="1"/>
  <c r="CW110" i="1" s="1"/>
  <c r="CX110" i="1" s="1"/>
  <c r="CY110" i="1" s="1"/>
  <c r="CZ110" i="1" s="1"/>
  <c r="X110" i="1" a="1"/>
  <c r="X110" i="1" s="1"/>
  <c r="AC110" i="1" s="1"/>
  <c r="Y110" i="1" s="1"/>
  <c r="BQ191" i="1"/>
  <c r="BR191" i="1" s="1"/>
  <c r="BS191" i="1" s="1"/>
  <c r="BT191" i="1" s="1"/>
  <c r="BU191" i="1" s="1"/>
  <c r="BV191" i="1" s="1"/>
  <c r="BW191" i="1" s="1"/>
  <c r="BX191" i="1" s="1"/>
  <c r="BY191" i="1" s="1"/>
  <c r="BZ191" i="1" s="1"/>
  <c r="CA191" i="1" s="1"/>
  <c r="CB191" i="1" s="1"/>
  <c r="CC191" i="1" s="1"/>
  <c r="CD191" i="1" s="1"/>
  <c r="CE191" i="1" s="1"/>
  <c r="CF191" i="1" s="1"/>
  <c r="CG191" i="1" s="1"/>
  <c r="CH191" i="1" s="1"/>
  <c r="CI191" i="1" s="1"/>
  <c r="CJ191" i="1" s="1"/>
  <c r="CK191" i="1" s="1"/>
  <c r="CL191" i="1" s="1"/>
  <c r="CM191" i="1" s="1"/>
  <c r="CN191" i="1" s="1"/>
  <c r="CO191" i="1" s="1"/>
  <c r="CP191" i="1" s="1"/>
  <c r="CQ191" i="1" s="1"/>
  <c r="CR191" i="1" s="1"/>
  <c r="CS191" i="1" s="1"/>
  <c r="CT191" i="1" s="1"/>
  <c r="CU191" i="1" s="1"/>
  <c r="CV191" i="1" s="1"/>
  <c r="CW191" i="1" s="1"/>
  <c r="CX191" i="1" s="1"/>
  <c r="CY191" i="1" s="1"/>
  <c r="CZ191" i="1" s="1"/>
  <c r="BQ346" i="1"/>
  <c r="BR346" i="1" s="1"/>
  <c r="BS346" i="1" s="1"/>
  <c r="BT346" i="1" s="1"/>
  <c r="BU346" i="1" s="1"/>
  <c r="BV346" i="1" s="1"/>
  <c r="BW346" i="1" s="1"/>
  <c r="BX346" i="1" s="1"/>
  <c r="BY346" i="1" s="1"/>
  <c r="BZ346" i="1" s="1"/>
  <c r="CA346" i="1" s="1"/>
  <c r="CB346" i="1" s="1"/>
  <c r="CC346" i="1" s="1"/>
  <c r="CD346" i="1" s="1"/>
  <c r="CE346" i="1" s="1"/>
  <c r="CF346" i="1" s="1"/>
  <c r="CG346" i="1" s="1"/>
  <c r="CH346" i="1" s="1"/>
  <c r="CI346" i="1" s="1"/>
  <c r="CJ346" i="1" s="1"/>
  <c r="CK346" i="1" s="1"/>
  <c r="CL346" i="1" s="1"/>
  <c r="CM346" i="1" s="1"/>
  <c r="CN346" i="1" s="1"/>
  <c r="CO346" i="1" s="1"/>
  <c r="CP346" i="1" s="1"/>
  <c r="CQ346" i="1" s="1"/>
  <c r="CR346" i="1" s="1"/>
  <c r="CS346" i="1" s="1"/>
  <c r="CT346" i="1" s="1"/>
  <c r="CU346" i="1" s="1"/>
  <c r="CV346" i="1" s="1"/>
  <c r="CW346" i="1" s="1"/>
  <c r="CX346" i="1" s="1"/>
  <c r="CY346" i="1" s="1"/>
  <c r="CZ346" i="1" s="1"/>
  <c r="BQ24" i="1"/>
  <c r="BR24" i="1" s="1"/>
  <c r="BS24" i="1" s="1"/>
  <c r="BT24" i="1" s="1"/>
  <c r="BU24" i="1" s="1"/>
  <c r="BV24" i="1" s="1"/>
  <c r="BW24" i="1" s="1"/>
  <c r="BX24" i="1" s="1"/>
  <c r="BY24" i="1" s="1"/>
  <c r="BZ24" i="1" s="1"/>
  <c r="CA24" i="1" s="1"/>
  <c r="CB24" i="1" s="1"/>
  <c r="CC24" i="1" s="1"/>
  <c r="CD24" i="1" s="1"/>
  <c r="CE24" i="1" s="1"/>
  <c r="CF24" i="1" s="1"/>
  <c r="CG24" i="1" s="1"/>
  <c r="CH24" i="1" s="1"/>
  <c r="CI24" i="1" s="1"/>
  <c r="CJ24" i="1" s="1"/>
  <c r="CK24" i="1" s="1"/>
  <c r="CL24" i="1" s="1"/>
  <c r="CM24" i="1" s="1"/>
  <c r="CN24" i="1" s="1"/>
  <c r="CO24" i="1" s="1"/>
  <c r="CP24" i="1" s="1"/>
  <c r="CQ24" i="1" s="1"/>
  <c r="CR24" i="1" s="1"/>
  <c r="CS24" i="1" s="1"/>
  <c r="CT24" i="1" s="1"/>
  <c r="CU24" i="1" s="1"/>
  <c r="CV24" i="1" s="1"/>
  <c r="CW24" i="1" s="1"/>
  <c r="CX24" i="1" s="1"/>
  <c r="CY24" i="1" s="1"/>
  <c r="CZ24" i="1" s="1"/>
  <c r="BQ61" i="1"/>
  <c r="BR61" i="1" s="1"/>
  <c r="BS61" i="1" s="1"/>
  <c r="BT61" i="1" s="1"/>
  <c r="BU61" i="1" s="1"/>
  <c r="BV61" i="1" s="1"/>
  <c r="BW61" i="1" s="1"/>
  <c r="BX61" i="1" s="1"/>
  <c r="BY61" i="1" s="1"/>
  <c r="BZ61" i="1" s="1"/>
  <c r="CA61" i="1" s="1"/>
  <c r="CB61" i="1" s="1"/>
  <c r="CC61" i="1" s="1"/>
  <c r="CD61" i="1" s="1"/>
  <c r="CE61" i="1" s="1"/>
  <c r="CF61" i="1" s="1"/>
  <c r="CG61" i="1" s="1"/>
  <c r="CH61" i="1" s="1"/>
  <c r="CI61" i="1" s="1"/>
  <c r="CJ61" i="1" s="1"/>
  <c r="CK61" i="1" s="1"/>
  <c r="CL61" i="1" s="1"/>
  <c r="CM61" i="1" s="1"/>
  <c r="CN61" i="1" s="1"/>
  <c r="CO61" i="1" s="1"/>
  <c r="CP61" i="1" s="1"/>
  <c r="CQ61" i="1" s="1"/>
  <c r="CR61" i="1" s="1"/>
  <c r="CS61" i="1" s="1"/>
  <c r="CT61" i="1" s="1"/>
  <c r="CU61" i="1" s="1"/>
  <c r="CV61" i="1" s="1"/>
  <c r="CW61" i="1" s="1"/>
  <c r="CX61" i="1" s="1"/>
  <c r="CY61" i="1" s="1"/>
  <c r="CZ61" i="1" s="1"/>
  <c r="X61" i="1" a="1"/>
  <c r="X61" i="1" s="1"/>
  <c r="AC61" i="1" s="1"/>
  <c r="Y61" i="1" s="1"/>
  <c r="BQ291" i="1"/>
  <c r="BR291" i="1" s="1"/>
  <c r="BS291" i="1" s="1"/>
  <c r="BT291" i="1" s="1"/>
  <c r="BU291" i="1" s="1"/>
  <c r="BV291" i="1" s="1"/>
  <c r="BW291" i="1" s="1"/>
  <c r="BX291" i="1" s="1"/>
  <c r="BY291" i="1" s="1"/>
  <c r="BZ291" i="1" s="1"/>
  <c r="CA291" i="1" s="1"/>
  <c r="CB291" i="1" s="1"/>
  <c r="CC291" i="1" s="1"/>
  <c r="CD291" i="1" s="1"/>
  <c r="CE291" i="1" s="1"/>
  <c r="CF291" i="1" s="1"/>
  <c r="CG291" i="1" s="1"/>
  <c r="CH291" i="1" s="1"/>
  <c r="CI291" i="1" s="1"/>
  <c r="CJ291" i="1" s="1"/>
  <c r="CK291" i="1" s="1"/>
  <c r="CL291" i="1" s="1"/>
  <c r="CM291" i="1" s="1"/>
  <c r="CN291" i="1" s="1"/>
  <c r="CO291" i="1" s="1"/>
  <c r="CP291" i="1" s="1"/>
  <c r="CQ291" i="1" s="1"/>
  <c r="CR291" i="1" s="1"/>
  <c r="CS291" i="1" s="1"/>
  <c r="CT291" i="1" s="1"/>
  <c r="CU291" i="1" s="1"/>
  <c r="CV291" i="1" s="1"/>
  <c r="CW291" i="1" s="1"/>
  <c r="CX291" i="1" s="1"/>
  <c r="CY291" i="1" s="1"/>
  <c r="CZ291" i="1" s="1"/>
  <c r="BQ92" i="1"/>
  <c r="BR92" i="1" s="1"/>
  <c r="BS92" i="1" s="1"/>
  <c r="BT92" i="1" s="1"/>
  <c r="BU92" i="1" s="1"/>
  <c r="BV92" i="1" s="1"/>
  <c r="BW92" i="1" s="1"/>
  <c r="BX92" i="1" s="1"/>
  <c r="BY92" i="1" s="1"/>
  <c r="BZ92" i="1" s="1"/>
  <c r="CA92" i="1" s="1"/>
  <c r="CB92" i="1" s="1"/>
  <c r="CC92" i="1" s="1"/>
  <c r="CD92" i="1" s="1"/>
  <c r="CE92" i="1" s="1"/>
  <c r="CF92" i="1" s="1"/>
  <c r="CG92" i="1" s="1"/>
  <c r="CH92" i="1" s="1"/>
  <c r="CI92" i="1" s="1"/>
  <c r="CJ92" i="1" s="1"/>
  <c r="CK92" i="1" s="1"/>
  <c r="CL92" i="1" s="1"/>
  <c r="CM92" i="1" s="1"/>
  <c r="CN92" i="1" s="1"/>
  <c r="CO92" i="1" s="1"/>
  <c r="CP92" i="1" s="1"/>
  <c r="CQ92" i="1" s="1"/>
  <c r="CR92" i="1" s="1"/>
  <c r="CS92" i="1" s="1"/>
  <c r="CT92" i="1" s="1"/>
  <c r="CU92" i="1" s="1"/>
  <c r="CV92" i="1" s="1"/>
  <c r="CW92" i="1" s="1"/>
  <c r="CX92" i="1" s="1"/>
  <c r="CY92" i="1" s="1"/>
  <c r="CZ92" i="1" s="1"/>
  <c r="BQ254" i="1"/>
  <c r="BR254" i="1" s="1"/>
  <c r="BS254" i="1" s="1"/>
  <c r="BT254" i="1" s="1"/>
  <c r="BU254" i="1" s="1"/>
  <c r="BV254" i="1" s="1"/>
  <c r="BW254" i="1" s="1"/>
  <c r="BX254" i="1" s="1"/>
  <c r="BY254" i="1" s="1"/>
  <c r="BZ254" i="1" s="1"/>
  <c r="CA254" i="1" s="1"/>
  <c r="CB254" i="1" s="1"/>
  <c r="CC254" i="1" s="1"/>
  <c r="CD254" i="1" s="1"/>
  <c r="CE254" i="1" s="1"/>
  <c r="CF254" i="1" s="1"/>
  <c r="CG254" i="1" s="1"/>
  <c r="CH254" i="1" s="1"/>
  <c r="CI254" i="1" s="1"/>
  <c r="CJ254" i="1" s="1"/>
  <c r="CK254" i="1" s="1"/>
  <c r="CL254" i="1" s="1"/>
  <c r="CM254" i="1" s="1"/>
  <c r="CN254" i="1" s="1"/>
  <c r="CO254" i="1" s="1"/>
  <c r="CP254" i="1" s="1"/>
  <c r="CQ254" i="1" s="1"/>
  <c r="CR254" i="1" s="1"/>
  <c r="CS254" i="1" s="1"/>
  <c r="CT254" i="1" s="1"/>
  <c r="CU254" i="1" s="1"/>
  <c r="CV254" i="1" s="1"/>
  <c r="CW254" i="1" s="1"/>
  <c r="CX254" i="1" s="1"/>
  <c r="CY254" i="1" s="1"/>
  <c r="CZ254" i="1" s="1"/>
  <c r="BQ57" i="1"/>
  <c r="BR57" i="1" s="1"/>
  <c r="BS57" i="1" s="1"/>
  <c r="BT57" i="1" s="1"/>
  <c r="BU57" i="1" s="1"/>
  <c r="BV57" i="1" s="1"/>
  <c r="BW57" i="1" s="1"/>
  <c r="BX57" i="1" s="1"/>
  <c r="BY57" i="1" s="1"/>
  <c r="BZ57" i="1" s="1"/>
  <c r="CA57" i="1" s="1"/>
  <c r="CB57" i="1" s="1"/>
  <c r="CC57" i="1" s="1"/>
  <c r="CD57" i="1" s="1"/>
  <c r="CE57" i="1" s="1"/>
  <c r="CF57" i="1" s="1"/>
  <c r="CG57" i="1" s="1"/>
  <c r="CH57" i="1" s="1"/>
  <c r="CI57" i="1" s="1"/>
  <c r="CJ57" i="1" s="1"/>
  <c r="CK57" i="1" s="1"/>
  <c r="CL57" i="1" s="1"/>
  <c r="CM57" i="1" s="1"/>
  <c r="CN57" i="1" s="1"/>
  <c r="CO57" i="1" s="1"/>
  <c r="CP57" i="1" s="1"/>
  <c r="CQ57" i="1" s="1"/>
  <c r="CR57" i="1" s="1"/>
  <c r="CS57" i="1" s="1"/>
  <c r="CT57" i="1" s="1"/>
  <c r="CU57" i="1" s="1"/>
  <c r="CV57" i="1" s="1"/>
  <c r="CW57" i="1" s="1"/>
  <c r="CX57" i="1" s="1"/>
  <c r="CY57" i="1" s="1"/>
  <c r="CZ57" i="1" s="1"/>
  <c r="X57" i="1" a="1"/>
  <c r="X57" i="1" s="1"/>
  <c r="AC57" i="1" s="1"/>
  <c r="Y57" i="1" s="1"/>
  <c r="BQ308" i="1"/>
  <c r="BR308" i="1" s="1"/>
  <c r="BS308" i="1" s="1"/>
  <c r="BT308" i="1" s="1"/>
  <c r="BU308" i="1" s="1"/>
  <c r="BV308" i="1" s="1"/>
  <c r="BW308" i="1" s="1"/>
  <c r="BX308" i="1" s="1"/>
  <c r="BY308" i="1" s="1"/>
  <c r="BZ308" i="1" s="1"/>
  <c r="CA308" i="1" s="1"/>
  <c r="CB308" i="1" s="1"/>
  <c r="CC308" i="1" s="1"/>
  <c r="CD308" i="1" s="1"/>
  <c r="CE308" i="1" s="1"/>
  <c r="CF308" i="1" s="1"/>
  <c r="CG308" i="1" s="1"/>
  <c r="CH308" i="1" s="1"/>
  <c r="CI308" i="1" s="1"/>
  <c r="CJ308" i="1" s="1"/>
  <c r="CK308" i="1" s="1"/>
  <c r="CL308" i="1" s="1"/>
  <c r="CM308" i="1" s="1"/>
  <c r="CN308" i="1" s="1"/>
  <c r="CO308" i="1" s="1"/>
  <c r="CP308" i="1" s="1"/>
  <c r="CQ308" i="1" s="1"/>
  <c r="CR308" i="1" s="1"/>
  <c r="CS308" i="1" s="1"/>
  <c r="CT308" i="1" s="1"/>
  <c r="CU308" i="1" s="1"/>
  <c r="CV308" i="1" s="1"/>
  <c r="CW308" i="1" s="1"/>
  <c r="CX308" i="1" s="1"/>
  <c r="CY308" i="1" s="1"/>
  <c r="CZ308" i="1" s="1"/>
  <c r="BQ465" i="1"/>
  <c r="BR465" i="1" s="1"/>
  <c r="BS465" i="1" s="1"/>
  <c r="BT465" i="1" s="1"/>
  <c r="BU465" i="1" s="1"/>
  <c r="BV465" i="1" s="1"/>
  <c r="BW465" i="1" s="1"/>
  <c r="BX465" i="1" s="1"/>
  <c r="BY465" i="1" s="1"/>
  <c r="BZ465" i="1" s="1"/>
  <c r="CA465" i="1" s="1"/>
  <c r="CB465" i="1" s="1"/>
  <c r="CC465" i="1" s="1"/>
  <c r="CD465" i="1" s="1"/>
  <c r="CE465" i="1" s="1"/>
  <c r="CF465" i="1" s="1"/>
  <c r="CG465" i="1" s="1"/>
  <c r="CH465" i="1" s="1"/>
  <c r="CI465" i="1" s="1"/>
  <c r="CJ465" i="1" s="1"/>
  <c r="CK465" i="1" s="1"/>
  <c r="CL465" i="1" s="1"/>
  <c r="CM465" i="1" s="1"/>
  <c r="CN465" i="1" s="1"/>
  <c r="CO465" i="1" s="1"/>
  <c r="CP465" i="1" s="1"/>
  <c r="CQ465" i="1" s="1"/>
  <c r="CR465" i="1" s="1"/>
  <c r="CS465" i="1" s="1"/>
  <c r="CT465" i="1" s="1"/>
  <c r="CU465" i="1" s="1"/>
  <c r="CV465" i="1" s="1"/>
  <c r="CW465" i="1" s="1"/>
  <c r="CX465" i="1" s="1"/>
  <c r="CY465" i="1" s="1"/>
  <c r="CZ465" i="1" s="1"/>
  <c r="BQ357" i="1"/>
  <c r="BR357" i="1" s="1"/>
  <c r="BS357" i="1" s="1"/>
  <c r="BT357" i="1" s="1"/>
  <c r="BU357" i="1" s="1"/>
  <c r="BV357" i="1" s="1"/>
  <c r="BW357" i="1" s="1"/>
  <c r="BX357" i="1" s="1"/>
  <c r="BY357" i="1" s="1"/>
  <c r="BZ357" i="1" s="1"/>
  <c r="CA357" i="1" s="1"/>
  <c r="CB357" i="1" s="1"/>
  <c r="CC357" i="1" s="1"/>
  <c r="CD357" i="1" s="1"/>
  <c r="CE357" i="1" s="1"/>
  <c r="CF357" i="1" s="1"/>
  <c r="CG357" i="1" s="1"/>
  <c r="CH357" i="1" s="1"/>
  <c r="CI357" i="1" s="1"/>
  <c r="CJ357" i="1" s="1"/>
  <c r="CK357" i="1" s="1"/>
  <c r="CL357" i="1" s="1"/>
  <c r="CM357" i="1" s="1"/>
  <c r="CN357" i="1" s="1"/>
  <c r="CO357" i="1" s="1"/>
  <c r="CP357" i="1" s="1"/>
  <c r="CQ357" i="1" s="1"/>
  <c r="CR357" i="1" s="1"/>
  <c r="CS357" i="1" s="1"/>
  <c r="CT357" i="1" s="1"/>
  <c r="CU357" i="1" s="1"/>
  <c r="CV357" i="1" s="1"/>
  <c r="CW357" i="1" s="1"/>
  <c r="CX357" i="1" s="1"/>
  <c r="CY357" i="1" s="1"/>
  <c r="CZ357" i="1" s="1"/>
  <c r="BQ262" i="1"/>
  <c r="BR262" i="1" s="1"/>
  <c r="BS262" i="1" s="1"/>
  <c r="BT262" i="1" s="1"/>
  <c r="BU262" i="1" s="1"/>
  <c r="BV262" i="1" s="1"/>
  <c r="BW262" i="1" s="1"/>
  <c r="BX262" i="1" s="1"/>
  <c r="BY262" i="1" s="1"/>
  <c r="BZ262" i="1" s="1"/>
  <c r="CA262" i="1" s="1"/>
  <c r="CB262" i="1" s="1"/>
  <c r="CC262" i="1" s="1"/>
  <c r="CD262" i="1" s="1"/>
  <c r="CE262" i="1" s="1"/>
  <c r="CF262" i="1" s="1"/>
  <c r="CG262" i="1" s="1"/>
  <c r="CH262" i="1" s="1"/>
  <c r="CI262" i="1" s="1"/>
  <c r="CJ262" i="1" s="1"/>
  <c r="CK262" i="1" s="1"/>
  <c r="CL262" i="1" s="1"/>
  <c r="CM262" i="1" s="1"/>
  <c r="CN262" i="1" s="1"/>
  <c r="CO262" i="1" s="1"/>
  <c r="CP262" i="1" s="1"/>
  <c r="CQ262" i="1" s="1"/>
  <c r="CR262" i="1" s="1"/>
  <c r="CS262" i="1" s="1"/>
  <c r="CT262" i="1" s="1"/>
  <c r="CU262" i="1" s="1"/>
  <c r="CV262" i="1" s="1"/>
  <c r="CW262" i="1" s="1"/>
  <c r="CX262" i="1" s="1"/>
  <c r="CY262" i="1" s="1"/>
  <c r="CZ262" i="1" s="1"/>
  <c r="X468" i="1" a="1"/>
  <c r="X468" i="1" s="1"/>
  <c r="AC468" i="1" s="1"/>
  <c r="Y468" i="1" s="1"/>
  <c r="X44" i="1" a="1"/>
  <c r="X44" i="1" s="1"/>
  <c r="AC44" i="1" s="1"/>
  <c r="Y44" i="1" s="1"/>
  <c r="X389" i="1" a="1"/>
  <c r="X389" i="1" s="1"/>
  <c r="AC389" i="1" s="1"/>
  <c r="Y389" i="1" s="1"/>
  <c r="BQ26" i="1"/>
  <c r="BR26" i="1" s="1"/>
  <c r="BS26" i="1" s="1"/>
  <c r="BT26" i="1" s="1"/>
  <c r="BU26" i="1" s="1"/>
  <c r="BV26" i="1" s="1"/>
  <c r="BW26" i="1" s="1"/>
  <c r="BX26" i="1" s="1"/>
  <c r="BY26" i="1" s="1"/>
  <c r="BZ26" i="1" s="1"/>
  <c r="CA26" i="1" s="1"/>
  <c r="CB26" i="1" s="1"/>
  <c r="CC26" i="1" s="1"/>
  <c r="CD26" i="1" s="1"/>
  <c r="CE26" i="1" s="1"/>
  <c r="CF26" i="1" s="1"/>
  <c r="CG26" i="1" s="1"/>
  <c r="CH26" i="1" s="1"/>
  <c r="CI26" i="1" s="1"/>
  <c r="CJ26" i="1" s="1"/>
  <c r="CK26" i="1" s="1"/>
  <c r="CL26" i="1" s="1"/>
  <c r="CM26" i="1" s="1"/>
  <c r="CN26" i="1" s="1"/>
  <c r="CO26" i="1" s="1"/>
  <c r="CP26" i="1" s="1"/>
  <c r="CQ26" i="1" s="1"/>
  <c r="CR26" i="1" s="1"/>
  <c r="CS26" i="1" s="1"/>
  <c r="CT26" i="1" s="1"/>
  <c r="CU26" i="1" s="1"/>
  <c r="CV26" i="1" s="1"/>
  <c r="CW26" i="1" s="1"/>
  <c r="CX26" i="1" s="1"/>
  <c r="CY26" i="1" s="1"/>
  <c r="CZ26" i="1" s="1"/>
  <c r="X484" i="1" a="1"/>
  <c r="X484" i="1" s="1"/>
  <c r="AC484" i="1" s="1"/>
  <c r="Y484" i="1" s="1"/>
  <c r="X18" i="1" a="1"/>
  <c r="X18" i="1" s="1"/>
  <c r="AC18" i="1" s="1"/>
  <c r="Y18" i="1" s="1"/>
  <c r="BQ287" i="1"/>
  <c r="BR287" i="1" s="1"/>
  <c r="BS287" i="1" s="1"/>
  <c r="BT287" i="1" s="1"/>
  <c r="BU287" i="1" s="1"/>
  <c r="BV287" i="1" s="1"/>
  <c r="BW287" i="1" s="1"/>
  <c r="BX287" i="1" s="1"/>
  <c r="BY287" i="1" s="1"/>
  <c r="BZ287" i="1" s="1"/>
  <c r="CA287" i="1" s="1"/>
  <c r="CB287" i="1" s="1"/>
  <c r="CC287" i="1" s="1"/>
  <c r="CD287" i="1" s="1"/>
  <c r="CE287" i="1" s="1"/>
  <c r="CF287" i="1" s="1"/>
  <c r="CG287" i="1" s="1"/>
  <c r="CH287" i="1" s="1"/>
  <c r="CI287" i="1" s="1"/>
  <c r="CJ287" i="1" s="1"/>
  <c r="CK287" i="1" s="1"/>
  <c r="CL287" i="1" s="1"/>
  <c r="CM287" i="1" s="1"/>
  <c r="CN287" i="1" s="1"/>
  <c r="CO287" i="1" s="1"/>
  <c r="CP287" i="1" s="1"/>
  <c r="CQ287" i="1" s="1"/>
  <c r="CR287" i="1" s="1"/>
  <c r="CS287" i="1" s="1"/>
  <c r="CT287" i="1" s="1"/>
  <c r="CU287" i="1" s="1"/>
  <c r="CV287" i="1" s="1"/>
  <c r="CW287" i="1" s="1"/>
  <c r="CX287" i="1" s="1"/>
  <c r="CY287" i="1" s="1"/>
  <c r="CZ287" i="1" s="1"/>
  <c r="BQ267" i="1"/>
  <c r="BR267" i="1" s="1"/>
  <c r="BS267" i="1" s="1"/>
  <c r="BT267" i="1" s="1"/>
  <c r="BU267" i="1" s="1"/>
  <c r="BV267" i="1" s="1"/>
  <c r="BW267" i="1" s="1"/>
  <c r="BX267" i="1" s="1"/>
  <c r="BY267" i="1" s="1"/>
  <c r="BZ267" i="1" s="1"/>
  <c r="CA267" i="1" s="1"/>
  <c r="CB267" i="1" s="1"/>
  <c r="CC267" i="1" s="1"/>
  <c r="CD267" i="1" s="1"/>
  <c r="CE267" i="1" s="1"/>
  <c r="CF267" i="1" s="1"/>
  <c r="CG267" i="1" s="1"/>
  <c r="CH267" i="1" s="1"/>
  <c r="CI267" i="1" s="1"/>
  <c r="CJ267" i="1" s="1"/>
  <c r="CK267" i="1" s="1"/>
  <c r="CL267" i="1" s="1"/>
  <c r="CM267" i="1" s="1"/>
  <c r="CN267" i="1" s="1"/>
  <c r="CO267" i="1" s="1"/>
  <c r="CP267" i="1" s="1"/>
  <c r="CQ267" i="1" s="1"/>
  <c r="CR267" i="1" s="1"/>
  <c r="CS267" i="1" s="1"/>
  <c r="CT267" i="1" s="1"/>
  <c r="CU267" i="1" s="1"/>
  <c r="CV267" i="1" s="1"/>
  <c r="CW267" i="1" s="1"/>
  <c r="CX267" i="1" s="1"/>
  <c r="CY267" i="1" s="1"/>
  <c r="CZ267" i="1" s="1"/>
  <c r="X267" i="1" a="1"/>
  <c r="X267" i="1" s="1"/>
  <c r="AC267" i="1" s="1"/>
  <c r="Y267" i="1" s="1"/>
  <c r="X4" i="1" a="1"/>
  <c r="X4" i="1" s="1"/>
  <c r="AC4" i="1" s="1"/>
  <c r="Y4" i="1" s="1"/>
  <c r="X439" i="1" a="1"/>
  <c r="X439" i="1" s="1"/>
  <c r="AC439" i="1" s="1"/>
  <c r="Y439" i="1" s="1"/>
  <c r="X351" i="1" a="1"/>
  <c r="X351" i="1" s="1"/>
  <c r="AC351" i="1" s="1"/>
  <c r="Y351" i="1" s="1"/>
  <c r="X454" i="1" a="1"/>
  <c r="X454" i="1" s="1"/>
  <c r="AC454" i="1" s="1"/>
  <c r="Y454" i="1" s="1"/>
  <c r="X230" i="1" a="1"/>
  <c r="X230" i="1" s="1"/>
  <c r="AC230" i="1" s="1"/>
  <c r="Y230" i="1" s="1"/>
  <c r="X149" i="1" a="1"/>
  <c r="X149" i="1" s="1"/>
  <c r="AC149" i="1" s="1"/>
  <c r="Y149" i="1" s="1"/>
  <c r="X419" i="1" a="1"/>
  <c r="X419" i="1" s="1"/>
  <c r="AC419" i="1" s="1"/>
  <c r="Y419" i="1" s="1"/>
  <c r="X474" i="1" a="1"/>
  <c r="X474" i="1" s="1"/>
  <c r="AC474" i="1" s="1"/>
  <c r="Y474" i="1" s="1"/>
  <c r="X252" i="1" a="1"/>
  <c r="X252" i="1" s="1"/>
  <c r="AC252" i="1" s="1"/>
  <c r="Y252" i="1" s="1"/>
  <c r="X472" i="1" a="1"/>
  <c r="X472" i="1" s="1"/>
  <c r="AC472" i="1" s="1"/>
  <c r="Y472" i="1" s="1"/>
  <c r="X159" i="1" a="1"/>
  <c r="X159" i="1" s="1"/>
  <c r="AC159" i="1" s="1"/>
  <c r="Y159" i="1" s="1"/>
  <c r="BQ118" i="1"/>
  <c r="BR118" i="1" s="1"/>
  <c r="BS118" i="1" s="1"/>
  <c r="BT118" i="1" s="1"/>
  <c r="BU118" i="1" s="1"/>
  <c r="BV118" i="1" s="1"/>
  <c r="BW118" i="1" s="1"/>
  <c r="BX118" i="1" s="1"/>
  <c r="BY118" i="1" s="1"/>
  <c r="BZ118" i="1" s="1"/>
  <c r="CA118" i="1" s="1"/>
  <c r="CB118" i="1" s="1"/>
  <c r="CC118" i="1" s="1"/>
  <c r="CD118" i="1" s="1"/>
  <c r="CE118" i="1" s="1"/>
  <c r="CF118" i="1" s="1"/>
  <c r="CG118" i="1" s="1"/>
  <c r="CH118" i="1" s="1"/>
  <c r="CI118" i="1" s="1"/>
  <c r="CJ118" i="1" s="1"/>
  <c r="CK118" i="1" s="1"/>
  <c r="CL118" i="1" s="1"/>
  <c r="CM118" i="1" s="1"/>
  <c r="CN118" i="1" s="1"/>
  <c r="CO118" i="1" s="1"/>
  <c r="CP118" i="1" s="1"/>
  <c r="CQ118" i="1" s="1"/>
  <c r="CR118" i="1" s="1"/>
  <c r="CS118" i="1" s="1"/>
  <c r="CT118" i="1" s="1"/>
  <c r="CU118" i="1" s="1"/>
  <c r="CV118" i="1" s="1"/>
  <c r="CW118" i="1" s="1"/>
  <c r="CX118" i="1" s="1"/>
  <c r="CY118" i="1" s="1"/>
  <c r="CZ118" i="1" s="1"/>
  <c r="BQ122" i="1"/>
  <c r="BR122" i="1" s="1"/>
  <c r="BS122" i="1" s="1"/>
  <c r="BT122" i="1" s="1"/>
  <c r="BU122" i="1" s="1"/>
  <c r="BV122" i="1" s="1"/>
  <c r="BW122" i="1" s="1"/>
  <c r="BX122" i="1" s="1"/>
  <c r="BY122" i="1" s="1"/>
  <c r="BZ122" i="1" s="1"/>
  <c r="CA122" i="1" s="1"/>
  <c r="CB122" i="1" s="1"/>
  <c r="CC122" i="1" s="1"/>
  <c r="CD122" i="1" s="1"/>
  <c r="CE122" i="1" s="1"/>
  <c r="CF122" i="1" s="1"/>
  <c r="CG122" i="1" s="1"/>
  <c r="CH122" i="1" s="1"/>
  <c r="CI122" i="1" s="1"/>
  <c r="CJ122" i="1" s="1"/>
  <c r="CK122" i="1" s="1"/>
  <c r="CL122" i="1" s="1"/>
  <c r="CM122" i="1" s="1"/>
  <c r="CN122" i="1" s="1"/>
  <c r="CO122" i="1" s="1"/>
  <c r="CP122" i="1" s="1"/>
  <c r="CQ122" i="1" s="1"/>
  <c r="CR122" i="1" s="1"/>
  <c r="CS122" i="1" s="1"/>
  <c r="CT122" i="1" s="1"/>
  <c r="CU122" i="1" s="1"/>
  <c r="CV122" i="1" s="1"/>
  <c r="CW122" i="1" s="1"/>
  <c r="CX122" i="1" s="1"/>
  <c r="CY122" i="1" s="1"/>
  <c r="CZ122" i="1" s="1"/>
  <c r="X315" i="1" a="1"/>
  <c r="X315" i="1" s="1"/>
  <c r="AC315" i="1" s="1"/>
  <c r="Y315" i="1" s="1"/>
  <c r="BQ335" i="1"/>
  <c r="BR335" i="1" s="1"/>
  <c r="BS335" i="1" s="1"/>
  <c r="BT335" i="1" s="1"/>
  <c r="BU335" i="1" s="1"/>
  <c r="BV335" i="1" s="1"/>
  <c r="BW335" i="1" s="1"/>
  <c r="BX335" i="1" s="1"/>
  <c r="BY335" i="1" s="1"/>
  <c r="BZ335" i="1" s="1"/>
  <c r="CA335" i="1" s="1"/>
  <c r="CB335" i="1" s="1"/>
  <c r="CC335" i="1" s="1"/>
  <c r="CD335" i="1" s="1"/>
  <c r="CE335" i="1" s="1"/>
  <c r="CF335" i="1" s="1"/>
  <c r="CG335" i="1" s="1"/>
  <c r="CH335" i="1" s="1"/>
  <c r="CI335" i="1" s="1"/>
  <c r="CJ335" i="1" s="1"/>
  <c r="CK335" i="1" s="1"/>
  <c r="CL335" i="1" s="1"/>
  <c r="CM335" i="1" s="1"/>
  <c r="CN335" i="1" s="1"/>
  <c r="CO335" i="1" s="1"/>
  <c r="CP335" i="1" s="1"/>
  <c r="CQ335" i="1" s="1"/>
  <c r="CR335" i="1" s="1"/>
  <c r="CS335" i="1" s="1"/>
  <c r="CT335" i="1" s="1"/>
  <c r="CU335" i="1" s="1"/>
  <c r="CV335" i="1" s="1"/>
  <c r="CW335" i="1" s="1"/>
  <c r="CX335" i="1" s="1"/>
  <c r="CY335" i="1" s="1"/>
  <c r="CZ335" i="1" s="1"/>
  <c r="X335" i="1" a="1"/>
  <c r="X335" i="1" s="1"/>
  <c r="AC335" i="1" s="1"/>
  <c r="Y335" i="1" s="1"/>
  <c r="X325" i="1" a="1"/>
  <c r="X325" i="1" s="1"/>
  <c r="AC325" i="1" s="1"/>
  <c r="Y325" i="1" s="1"/>
  <c r="BQ270" i="1"/>
  <c r="BR270" i="1" s="1"/>
  <c r="BS270" i="1" s="1"/>
  <c r="BT270" i="1" s="1"/>
  <c r="BU270" i="1" s="1"/>
  <c r="BV270" i="1" s="1"/>
  <c r="BW270" i="1" s="1"/>
  <c r="BX270" i="1" s="1"/>
  <c r="BY270" i="1" s="1"/>
  <c r="BZ270" i="1" s="1"/>
  <c r="CA270" i="1" s="1"/>
  <c r="CB270" i="1" s="1"/>
  <c r="CC270" i="1" s="1"/>
  <c r="CD270" i="1" s="1"/>
  <c r="CE270" i="1" s="1"/>
  <c r="CF270" i="1" s="1"/>
  <c r="CG270" i="1" s="1"/>
  <c r="CH270" i="1" s="1"/>
  <c r="CI270" i="1" s="1"/>
  <c r="CJ270" i="1" s="1"/>
  <c r="CK270" i="1" s="1"/>
  <c r="CL270" i="1" s="1"/>
  <c r="CM270" i="1" s="1"/>
  <c r="CN270" i="1" s="1"/>
  <c r="CO270" i="1" s="1"/>
  <c r="CP270" i="1" s="1"/>
  <c r="CQ270" i="1" s="1"/>
  <c r="CR270" i="1" s="1"/>
  <c r="CS270" i="1" s="1"/>
  <c r="CT270" i="1" s="1"/>
  <c r="CU270" i="1" s="1"/>
  <c r="CV270" i="1" s="1"/>
  <c r="CW270" i="1" s="1"/>
  <c r="CX270" i="1" s="1"/>
  <c r="CY270" i="1" s="1"/>
  <c r="CZ270" i="1" s="1"/>
  <c r="X270" i="1" a="1"/>
  <c r="X270" i="1" s="1"/>
  <c r="AC270" i="1" s="1"/>
  <c r="Y270" i="1" s="1"/>
  <c r="X460" i="1" a="1"/>
  <c r="X460" i="1" s="1"/>
  <c r="AC460" i="1" s="1"/>
  <c r="Y460" i="1" s="1"/>
  <c r="X451" i="1" a="1"/>
  <c r="X451" i="1" s="1"/>
  <c r="AC451" i="1" s="1"/>
  <c r="Y451" i="1" s="1"/>
  <c r="BQ87" i="1"/>
  <c r="BR87" i="1" s="1"/>
  <c r="BS87" i="1" s="1"/>
  <c r="BT87" i="1" s="1"/>
  <c r="BU87" i="1" s="1"/>
  <c r="BV87" i="1" s="1"/>
  <c r="BW87" i="1" s="1"/>
  <c r="BX87" i="1" s="1"/>
  <c r="BY87" i="1" s="1"/>
  <c r="BZ87" i="1" s="1"/>
  <c r="CA87" i="1" s="1"/>
  <c r="CB87" i="1" s="1"/>
  <c r="CC87" i="1" s="1"/>
  <c r="CD87" i="1" s="1"/>
  <c r="CE87" i="1" s="1"/>
  <c r="CF87" i="1" s="1"/>
  <c r="CG87" i="1" s="1"/>
  <c r="CH87" i="1" s="1"/>
  <c r="CI87" i="1" s="1"/>
  <c r="CJ87" i="1" s="1"/>
  <c r="CK87" i="1" s="1"/>
  <c r="CL87" i="1" s="1"/>
  <c r="CM87" i="1" s="1"/>
  <c r="CN87" i="1" s="1"/>
  <c r="CO87" i="1" s="1"/>
  <c r="CP87" i="1" s="1"/>
  <c r="CQ87" i="1" s="1"/>
  <c r="CR87" i="1" s="1"/>
  <c r="CS87" i="1" s="1"/>
  <c r="CT87" i="1" s="1"/>
  <c r="CU87" i="1" s="1"/>
  <c r="CV87" i="1" s="1"/>
  <c r="CW87" i="1" s="1"/>
  <c r="CX87" i="1" s="1"/>
  <c r="CY87" i="1" s="1"/>
  <c r="CZ87" i="1" s="1"/>
  <c r="X348" i="1" a="1"/>
  <c r="X348" i="1" s="1"/>
  <c r="AC348" i="1" s="1"/>
  <c r="Y348" i="1" s="1"/>
  <c r="X462" i="1" a="1"/>
  <c r="X462" i="1" s="1"/>
  <c r="AC462" i="1" s="1"/>
  <c r="Y462" i="1" s="1"/>
  <c r="X225" i="1" a="1"/>
  <c r="X225" i="1" s="1"/>
  <c r="AC225" i="1" s="1"/>
  <c r="Y225" i="1" s="1"/>
  <c r="X413" i="1" a="1"/>
  <c r="X413" i="1" s="1"/>
  <c r="AC413" i="1" s="1"/>
  <c r="Y413" i="1" s="1"/>
  <c r="X423" i="1" a="1"/>
  <c r="X423" i="1" s="1"/>
  <c r="AC423" i="1" s="1"/>
  <c r="Y423" i="1" s="1"/>
  <c r="X103" i="1" a="1"/>
  <c r="X103" i="1" s="1"/>
  <c r="AC103" i="1" s="1"/>
  <c r="Y103" i="1" s="1"/>
  <c r="X175" i="1" a="1"/>
  <c r="X175" i="1" s="1"/>
  <c r="AC175" i="1" s="1"/>
  <c r="Y175" i="1" s="1"/>
  <c r="X128" i="1" a="1"/>
  <c r="X128" i="1" s="1"/>
  <c r="AC128" i="1" s="1"/>
  <c r="Y128" i="1" s="1"/>
  <c r="X236" i="1" a="1"/>
  <c r="X236" i="1" s="1"/>
  <c r="AC236" i="1" s="1"/>
  <c r="Y236" i="1" s="1"/>
  <c r="BQ253" i="1"/>
  <c r="BR253" i="1" s="1"/>
  <c r="BS253" i="1" s="1"/>
  <c r="BT253" i="1" s="1"/>
  <c r="BU253" i="1" s="1"/>
  <c r="BV253" i="1" s="1"/>
  <c r="BW253" i="1" s="1"/>
  <c r="BX253" i="1" s="1"/>
  <c r="BY253" i="1" s="1"/>
  <c r="BZ253" i="1" s="1"/>
  <c r="CA253" i="1" s="1"/>
  <c r="CB253" i="1" s="1"/>
  <c r="CC253" i="1" s="1"/>
  <c r="CD253" i="1" s="1"/>
  <c r="CE253" i="1" s="1"/>
  <c r="CF253" i="1" s="1"/>
  <c r="CG253" i="1" s="1"/>
  <c r="CH253" i="1" s="1"/>
  <c r="CI253" i="1" s="1"/>
  <c r="CJ253" i="1" s="1"/>
  <c r="CK253" i="1" s="1"/>
  <c r="CL253" i="1" s="1"/>
  <c r="CM253" i="1" s="1"/>
  <c r="CN253" i="1" s="1"/>
  <c r="CO253" i="1" s="1"/>
  <c r="CP253" i="1" s="1"/>
  <c r="CQ253" i="1" s="1"/>
  <c r="CR253" i="1" s="1"/>
  <c r="CS253" i="1" s="1"/>
  <c r="CT253" i="1" s="1"/>
  <c r="CU253" i="1" s="1"/>
  <c r="CV253" i="1" s="1"/>
  <c r="CW253" i="1" s="1"/>
  <c r="CX253" i="1" s="1"/>
  <c r="CY253" i="1" s="1"/>
  <c r="CZ253" i="1" s="1"/>
  <c r="X424" i="1" a="1"/>
  <c r="X424" i="1" s="1"/>
  <c r="AC424" i="1" s="1"/>
  <c r="Y424" i="1" s="1"/>
  <c r="BQ10" i="1"/>
  <c r="BR10" i="1" s="1"/>
  <c r="BS10" i="1" s="1"/>
  <c r="BT10" i="1" s="1"/>
  <c r="BU10" i="1" s="1"/>
  <c r="BV10" i="1" s="1"/>
  <c r="BW10" i="1" s="1"/>
  <c r="BX10" i="1" s="1"/>
  <c r="BY10" i="1" s="1"/>
  <c r="BZ10" i="1" s="1"/>
  <c r="CA10" i="1" s="1"/>
  <c r="CB10" i="1" s="1"/>
  <c r="CC10" i="1" s="1"/>
  <c r="CD10" i="1" s="1"/>
  <c r="CE10" i="1" s="1"/>
  <c r="CF10" i="1" s="1"/>
  <c r="CG10" i="1" s="1"/>
  <c r="CH10" i="1" s="1"/>
  <c r="CI10" i="1" s="1"/>
  <c r="CJ10" i="1" s="1"/>
  <c r="CK10" i="1" s="1"/>
  <c r="CL10" i="1" s="1"/>
  <c r="CM10" i="1" s="1"/>
  <c r="CN10" i="1" s="1"/>
  <c r="CO10" i="1" s="1"/>
  <c r="CP10" i="1" s="1"/>
  <c r="CQ10" i="1" s="1"/>
  <c r="CR10" i="1" s="1"/>
  <c r="CS10" i="1" s="1"/>
  <c r="CT10" i="1" s="1"/>
  <c r="CU10" i="1" s="1"/>
  <c r="CV10" i="1" s="1"/>
  <c r="CW10" i="1" s="1"/>
  <c r="CX10" i="1" s="1"/>
  <c r="CY10" i="1" s="1"/>
  <c r="CZ10" i="1" s="1"/>
  <c r="BQ56" i="1"/>
  <c r="BR56" i="1" s="1"/>
  <c r="BS56" i="1" s="1"/>
  <c r="BT56" i="1" s="1"/>
  <c r="BU56" i="1" s="1"/>
  <c r="BV56" i="1" s="1"/>
  <c r="BW56" i="1" s="1"/>
  <c r="BX56" i="1" s="1"/>
  <c r="BY56" i="1" s="1"/>
  <c r="BZ56" i="1" s="1"/>
  <c r="CA56" i="1" s="1"/>
  <c r="CB56" i="1" s="1"/>
  <c r="CC56" i="1" s="1"/>
  <c r="CD56" i="1" s="1"/>
  <c r="CE56" i="1" s="1"/>
  <c r="CF56" i="1" s="1"/>
  <c r="CG56" i="1" s="1"/>
  <c r="CH56" i="1" s="1"/>
  <c r="CI56" i="1" s="1"/>
  <c r="CJ56" i="1" s="1"/>
  <c r="CK56" i="1" s="1"/>
  <c r="CL56" i="1" s="1"/>
  <c r="CM56" i="1" s="1"/>
  <c r="CN56" i="1" s="1"/>
  <c r="CO56" i="1" s="1"/>
  <c r="CP56" i="1" s="1"/>
  <c r="CQ56" i="1" s="1"/>
  <c r="CR56" i="1" s="1"/>
  <c r="CS56" i="1" s="1"/>
  <c r="CT56" i="1" s="1"/>
  <c r="CU56" i="1" s="1"/>
  <c r="CV56" i="1" s="1"/>
  <c r="CW56" i="1" s="1"/>
  <c r="CX56" i="1" s="1"/>
  <c r="CY56" i="1" s="1"/>
  <c r="CZ56" i="1" s="1"/>
  <c r="X212" i="1" a="1"/>
  <c r="X212" i="1" s="1"/>
  <c r="AC212" i="1" s="1"/>
  <c r="Y212" i="1" s="1"/>
  <c r="X384" i="1" a="1"/>
  <c r="X384" i="1" s="1"/>
  <c r="AC384" i="1" s="1"/>
  <c r="Y384" i="1" s="1"/>
  <c r="X90" i="1" a="1"/>
  <c r="X90" i="1" s="1"/>
  <c r="AC90" i="1" s="1"/>
  <c r="Y90" i="1" s="1"/>
  <c r="BQ249" i="1"/>
  <c r="BR249" i="1" s="1"/>
  <c r="BS249" i="1" s="1"/>
  <c r="BT249" i="1" s="1"/>
  <c r="BU249" i="1" s="1"/>
  <c r="BV249" i="1" s="1"/>
  <c r="BW249" i="1" s="1"/>
  <c r="BX249" i="1" s="1"/>
  <c r="BY249" i="1" s="1"/>
  <c r="BZ249" i="1" s="1"/>
  <c r="CA249" i="1" s="1"/>
  <c r="CB249" i="1" s="1"/>
  <c r="CC249" i="1" s="1"/>
  <c r="CD249" i="1" s="1"/>
  <c r="CE249" i="1" s="1"/>
  <c r="CF249" i="1" s="1"/>
  <c r="CG249" i="1" s="1"/>
  <c r="CH249" i="1" s="1"/>
  <c r="CI249" i="1" s="1"/>
  <c r="CJ249" i="1" s="1"/>
  <c r="CK249" i="1" s="1"/>
  <c r="CL249" i="1" s="1"/>
  <c r="CM249" i="1" s="1"/>
  <c r="CN249" i="1" s="1"/>
  <c r="CO249" i="1" s="1"/>
  <c r="CP249" i="1" s="1"/>
  <c r="CQ249" i="1" s="1"/>
  <c r="CR249" i="1" s="1"/>
  <c r="CS249" i="1" s="1"/>
  <c r="CT249" i="1" s="1"/>
  <c r="CU249" i="1" s="1"/>
  <c r="CV249" i="1" s="1"/>
  <c r="CW249" i="1" s="1"/>
  <c r="CX249" i="1" s="1"/>
  <c r="CY249" i="1" s="1"/>
  <c r="CZ249" i="1" s="1"/>
  <c r="X294" i="1" a="1"/>
  <c r="X294" i="1" s="1"/>
  <c r="AC294" i="1" s="1"/>
  <c r="Y294" i="1" s="1"/>
  <c r="X221" i="1" a="1"/>
  <c r="X221" i="1" s="1"/>
  <c r="AC221" i="1" s="1"/>
  <c r="Y221" i="1" s="1"/>
  <c r="BQ228" i="1"/>
  <c r="BR228" i="1" s="1"/>
  <c r="BS228" i="1" s="1"/>
  <c r="BT228" i="1" s="1"/>
  <c r="BU228" i="1" s="1"/>
  <c r="BV228" i="1" s="1"/>
  <c r="BW228" i="1" s="1"/>
  <c r="BX228" i="1" s="1"/>
  <c r="BY228" i="1" s="1"/>
  <c r="BZ228" i="1" s="1"/>
  <c r="CA228" i="1" s="1"/>
  <c r="CB228" i="1" s="1"/>
  <c r="CC228" i="1" s="1"/>
  <c r="CD228" i="1" s="1"/>
  <c r="CE228" i="1" s="1"/>
  <c r="CF228" i="1" s="1"/>
  <c r="CG228" i="1" s="1"/>
  <c r="CH228" i="1" s="1"/>
  <c r="CI228" i="1" s="1"/>
  <c r="CJ228" i="1" s="1"/>
  <c r="CK228" i="1" s="1"/>
  <c r="CL228" i="1" s="1"/>
  <c r="CM228" i="1" s="1"/>
  <c r="CN228" i="1" s="1"/>
  <c r="CO228" i="1" s="1"/>
  <c r="CP228" i="1" s="1"/>
  <c r="CQ228" i="1" s="1"/>
  <c r="CR228" i="1" s="1"/>
  <c r="CS228" i="1" s="1"/>
  <c r="CT228" i="1" s="1"/>
  <c r="CU228" i="1" s="1"/>
  <c r="CV228" i="1" s="1"/>
  <c r="CW228" i="1" s="1"/>
  <c r="CX228" i="1" s="1"/>
  <c r="CY228" i="1" s="1"/>
  <c r="CZ228" i="1" s="1"/>
  <c r="X55" i="1" a="1"/>
  <c r="X55" i="1" s="1"/>
  <c r="AC55" i="1" s="1"/>
  <c r="Y55" i="1" s="1"/>
  <c r="X433" i="1" a="1"/>
  <c r="X433" i="1" s="1"/>
  <c r="AC433" i="1" s="1"/>
  <c r="Y433" i="1" s="1"/>
  <c r="X178" i="1" a="1"/>
  <c r="X178" i="1" s="1"/>
  <c r="AC178" i="1" s="1"/>
  <c r="Y178" i="1" s="1"/>
  <c r="X453" i="1" a="1"/>
  <c r="X453" i="1" s="1"/>
  <c r="AC453" i="1" s="1"/>
  <c r="Y453" i="1" s="1"/>
  <c r="BQ334" i="1"/>
  <c r="BR334" i="1" s="1"/>
  <c r="BS334" i="1" s="1"/>
  <c r="BT334" i="1" s="1"/>
  <c r="BU334" i="1" s="1"/>
  <c r="BV334" i="1" s="1"/>
  <c r="BW334" i="1" s="1"/>
  <c r="BX334" i="1" s="1"/>
  <c r="BY334" i="1" s="1"/>
  <c r="BZ334" i="1" s="1"/>
  <c r="CA334" i="1" s="1"/>
  <c r="CB334" i="1" s="1"/>
  <c r="CC334" i="1" s="1"/>
  <c r="CD334" i="1" s="1"/>
  <c r="CE334" i="1" s="1"/>
  <c r="CF334" i="1" s="1"/>
  <c r="CG334" i="1" s="1"/>
  <c r="CH334" i="1" s="1"/>
  <c r="CI334" i="1" s="1"/>
  <c r="CJ334" i="1" s="1"/>
  <c r="CK334" i="1" s="1"/>
  <c r="CL334" i="1" s="1"/>
  <c r="CM334" i="1" s="1"/>
  <c r="CN334" i="1" s="1"/>
  <c r="CO334" i="1" s="1"/>
  <c r="CP334" i="1" s="1"/>
  <c r="CQ334" i="1" s="1"/>
  <c r="CR334" i="1" s="1"/>
  <c r="CS334" i="1" s="1"/>
  <c r="CT334" i="1" s="1"/>
  <c r="CU334" i="1" s="1"/>
  <c r="CV334" i="1" s="1"/>
  <c r="CW334" i="1" s="1"/>
  <c r="CX334" i="1" s="1"/>
  <c r="CY334" i="1" s="1"/>
  <c r="CZ334" i="1" s="1"/>
  <c r="BQ77" i="1"/>
  <c r="BR77" i="1" s="1"/>
  <c r="BS77" i="1" s="1"/>
  <c r="BT77" i="1" s="1"/>
  <c r="BU77" i="1" s="1"/>
  <c r="BV77" i="1" s="1"/>
  <c r="BW77" i="1" s="1"/>
  <c r="BX77" i="1" s="1"/>
  <c r="BY77" i="1" s="1"/>
  <c r="BZ77" i="1" s="1"/>
  <c r="CA77" i="1" s="1"/>
  <c r="CB77" i="1" s="1"/>
  <c r="CC77" i="1" s="1"/>
  <c r="CD77" i="1" s="1"/>
  <c r="CE77" i="1" s="1"/>
  <c r="CF77" i="1" s="1"/>
  <c r="CG77" i="1" s="1"/>
  <c r="CH77" i="1" s="1"/>
  <c r="CI77" i="1" s="1"/>
  <c r="CJ77" i="1" s="1"/>
  <c r="CK77" i="1" s="1"/>
  <c r="CL77" i="1" s="1"/>
  <c r="CM77" i="1" s="1"/>
  <c r="CN77" i="1" s="1"/>
  <c r="CO77" i="1" s="1"/>
  <c r="CP77" i="1" s="1"/>
  <c r="CQ77" i="1" s="1"/>
  <c r="CR77" i="1" s="1"/>
  <c r="CS77" i="1" s="1"/>
  <c r="CT77" i="1" s="1"/>
  <c r="CU77" i="1" s="1"/>
  <c r="CV77" i="1" s="1"/>
  <c r="CW77" i="1" s="1"/>
  <c r="CX77" i="1" s="1"/>
  <c r="CY77" i="1" s="1"/>
  <c r="CZ77" i="1" s="1"/>
  <c r="X372" i="1" a="1"/>
  <c r="X372" i="1" s="1"/>
  <c r="AC372" i="1" s="1"/>
  <c r="Y372" i="1" s="1"/>
  <c r="X155" i="1" a="1"/>
  <c r="X155" i="1" s="1"/>
  <c r="AC155" i="1" s="1"/>
  <c r="Y155" i="1" s="1"/>
  <c r="X442" i="1" a="1"/>
  <c r="X442" i="1" s="1"/>
  <c r="AC442" i="1" s="1"/>
  <c r="Y442" i="1" s="1"/>
  <c r="BQ343" i="1"/>
  <c r="BR343" i="1" s="1"/>
  <c r="BS343" i="1" s="1"/>
  <c r="BT343" i="1" s="1"/>
  <c r="BU343" i="1" s="1"/>
  <c r="BV343" i="1" s="1"/>
  <c r="BW343" i="1" s="1"/>
  <c r="BX343" i="1" s="1"/>
  <c r="BY343" i="1" s="1"/>
  <c r="BZ343" i="1" s="1"/>
  <c r="CA343" i="1" s="1"/>
  <c r="CB343" i="1" s="1"/>
  <c r="CC343" i="1" s="1"/>
  <c r="CD343" i="1" s="1"/>
  <c r="CE343" i="1" s="1"/>
  <c r="CF343" i="1" s="1"/>
  <c r="CG343" i="1" s="1"/>
  <c r="CH343" i="1" s="1"/>
  <c r="CI343" i="1" s="1"/>
  <c r="CJ343" i="1" s="1"/>
  <c r="CK343" i="1" s="1"/>
  <c r="CL343" i="1" s="1"/>
  <c r="CM343" i="1" s="1"/>
  <c r="CN343" i="1" s="1"/>
  <c r="CO343" i="1" s="1"/>
  <c r="CP343" i="1" s="1"/>
  <c r="CQ343" i="1" s="1"/>
  <c r="CR343" i="1" s="1"/>
  <c r="CS343" i="1" s="1"/>
  <c r="CT343" i="1" s="1"/>
  <c r="CU343" i="1" s="1"/>
  <c r="CV343" i="1" s="1"/>
  <c r="CW343" i="1" s="1"/>
  <c r="CX343" i="1" s="1"/>
  <c r="CY343" i="1" s="1"/>
  <c r="CZ343" i="1" s="1"/>
  <c r="BQ261" i="1"/>
  <c r="BR261" i="1" s="1"/>
  <c r="BS261" i="1" s="1"/>
  <c r="BT261" i="1" s="1"/>
  <c r="BU261" i="1" s="1"/>
  <c r="BV261" i="1" s="1"/>
  <c r="BW261" i="1" s="1"/>
  <c r="BX261" i="1" s="1"/>
  <c r="BY261" i="1" s="1"/>
  <c r="BZ261" i="1" s="1"/>
  <c r="CA261" i="1" s="1"/>
  <c r="CB261" i="1" s="1"/>
  <c r="CC261" i="1" s="1"/>
  <c r="CD261" i="1" s="1"/>
  <c r="CE261" i="1" s="1"/>
  <c r="CF261" i="1" s="1"/>
  <c r="CG261" i="1" s="1"/>
  <c r="CH261" i="1" s="1"/>
  <c r="CI261" i="1" s="1"/>
  <c r="CJ261" i="1" s="1"/>
  <c r="CK261" i="1" s="1"/>
  <c r="CL261" i="1" s="1"/>
  <c r="CM261" i="1" s="1"/>
  <c r="CN261" i="1" s="1"/>
  <c r="CO261" i="1" s="1"/>
  <c r="CP261" i="1" s="1"/>
  <c r="CQ261" i="1" s="1"/>
  <c r="CR261" i="1" s="1"/>
  <c r="CS261" i="1" s="1"/>
  <c r="CT261" i="1" s="1"/>
  <c r="CU261" i="1" s="1"/>
  <c r="CV261" i="1" s="1"/>
  <c r="CW261" i="1" s="1"/>
  <c r="CX261" i="1" s="1"/>
  <c r="CY261" i="1" s="1"/>
  <c r="CZ261" i="1" s="1"/>
  <c r="BQ260" i="1"/>
  <c r="BR260" i="1" s="1"/>
  <c r="BS260" i="1" s="1"/>
  <c r="BT260" i="1" s="1"/>
  <c r="BU260" i="1" s="1"/>
  <c r="BV260" i="1" s="1"/>
  <c r="BW260" i="1" s="1"/>
  <c r="BX260" i="1" s="1"/>
  <c r="BY260" i="1" s="1"/>
  <c r="BZ260" i="1" s="1"/>
  <c r="CA260" i="1" s="1"/>
  <c r="CB260" i="1" s="1"/>
  <c r="CC260" i="1" s="1"/>
  <c r="CD260" i="1" s="1"/>
  <c r="CE260" i="1" s="1"/>
  <c r="CF260" i="1" s="1"/>
  <c r="CG260" i="1" s="1"/>
  <c r="CH260" i="1" s="1"/>
  <c r="CI260" i="1" s="1"/>
  <c r="CJ260" i="1" s="1"/>
  <c r="CK260" i="1" s="1"/>
  <c r="CL260" i="1" s="1"/>
  <c r="CM260" i="1" s="1"/>
  <c r="CN260" i="1" s="1"/>
  <c r="CO260" i="1" s="1"/>
  <c r="CP260" i="1" s="1"/>
  <c r="CQ260" i="1" s="1"/>
  <c r="CR260" i="1" s="1"/>
  <c r="CS260" i="1" s="1"/>
  <c r="CT260" i="1" s="1"/>
  <c r="CU260" i="1" s="1"/>
  <c r="CV260" i="1" s="1"/>
  <c r="CW260" i="1" s="1"/>
  <c r="CX260" i="1" s="1"/>
  <c r="CY260" i="1" s="1"/>
  <c r="CZ260" i="1" s="1"/>
  <c r="BQ339" i="1"/>
  <c r="BR339" i="1" s="1"/>
  <c r="BS339" i="1" s="1"/>
  <c r="BT339" i="1" s="1"/>
  <c r="BU339" i="1" s="1"/>
  <c r="BV339" i="1" s="1"/>
  <c r="BW339" i="1" s="1"/>
  <c r="BX339" i="1" s="1"/>
  <c r="BY339" i="1" s="1"/>
  <c r="BZ339" i="1" s="1"/>
  <c r="CA339" i="1" s="1"/>
  <c r="CB339" i="1" s="1"/>
  <c r="CC339" i="1" s="1"/>
  <c r="CD339" i="1" s="1"/>
  <c r="CE339" i="1" s="1"/>
  <c r="CF339" i="1" s="1"/>
  <c r="CG339" i="1" s="1"/>
  <c r="CH339" i="1" s="1"/>
  <c r="CI339" i="1" s="1"/>
  <c r="CJ339" i="1" s="1"/>
  <c r="CK339" i="1" s="1"/>
  <c r="CL339" i="1" s="1"/>
  <c r="CM339" i="1" s="1"/>
  <c r="CN339" i="1" s="1"/>
  <c r="CO339" i="1" s="1"/>
  <c r="CP339" i="1" s="1"/>
  <c r="CQ339" i="1" s="1"/>
  <c r="CR339" i="1" s="1"/>
  <c r="CS339" i="1" s="1"/>
  <c r="CT339" i="1" s="1"/>
  <c r="CU339" i="1" s="1"/>
  <c r="CV339" i="1" s="1"/>
  <c r="CW339" i="1" s="1"/>
  <c r="CX339" i="1" s="1"/>
  <c r="CY339" i="1" s="1"/>
  <c r="CZ339" i="1" s="1"/>
  <c r="BQ32" i="1"/>
  <c r="BR32" i="1" s="1"/>
  <c r="BS32" i="1" s="1"/>
  <c r="BT32" i="1" s="1"/>
  <c r="BU32" i="1" s="1"/>
  <c r="BV32" i="1" s="1"/>
  <c r="BW32" i="1" s="1"/>
  <c r="BX32" i="1" s="1"/>
  <c r="BY32" i="1" s="1"/>
  <c r="BZ32" i="1" s="1"/>
  <c r="CA32" i="1" s="1"/>
  <c r="CB32" i="1" s="1"/>
  <c r="CC32" i="1" s="1"/>
  <c r="CD32" i="1" s="1"/>
  <c r="CE32" i="1" s="1"/>
  <c r="CF32" i="1" s="1"/>
  <c r="CG32" i="1" s="1"/>
  <c r="CH32" i="1" s="1"/>
  <c r="CI32" i="1" s="1"/>
  <c r="CJ32" i="1" s="1"/>
  <c r="CK32" i="1" s="1"/>
  <c r="CL32" i="1" s="1"/>
  <c r="CM32" i="1" s="1"/>
  <c r="CN32" i="1" s="1"/>
  <c r="CO32" i="1" s="1"/>
  <c r="CP32" i="1" s="1"/>
  <c r="CQ32" i="1" s="1"/>
  <c r="CR32" i="1" s="1"/>
  <c r="CS32" i="1" s="1"/>
  <c r="CT32" i="1" s="1"/>
  <c r="CU32" i="1" s="1"/>
  <c r="CV32" i="1" s="1"/>
  <c r="CW32" i="1" s="1"/>
  <c r="CX32" i="1" s="1"/>
  <c r="CY32" i="1" s="1"/>
  <c r="CZ32" i="1" s="1"/>
  <c r="BQ245" i="1"/>
  <c r="BR245" i="1" s="1"/>
  <c r="BS245" i="1" s="1"/>
  <c r="BT245" i="1" s="1"/>
  <c r="BU245" i="1" s="1"/>
  <c r="BV245" i="1" s="1"/>
  <c r="BW245" i="1" s="1"/>
  <c r="BX245" i="1" s="1"/>
  <c r="BY245" i="1" s="1"/>
  <c r="BZ245" i="1" s="1"/>
  <c r="CA245" i="1" s="1"/>
  <c r="CB245" i="1" s="1"/>
  <c r="CC245" i="1" s="1"/>
  <c r="CD245" i="1" s="1"/>
  <c r="CE245" i="1" s="1"/>
  <c r="CF245" i="1" s="1"/>
  <c r="CG245" i="1" s="1"/>
  <c r="CH245" i="1" s="1"/>
  <c r="CI245" i="1" s="1"/>
  <c r="CJ245" i="1" s="1"/>
  <c r="CK245" i="1" s="1"/>
  <c r="CL245" i="1" s="1"/>
  <c r="CM245" i="1" s="1"/>
  <c r="CN245" i="1" s="1"/>
  <c r="CO245" i="1" s="1"/>
  <c r="CP245" i="1" s="1"/>
  <c r="CQ245" i="1" s="1"/>
  <c r="CR245" i="1" s="1"/>
  <c r="CS245" i="1" s="1"/>
  <c r="CT245" i="1" s="1"/>
  <c r="CU245" i="1" s="1"/>
  <c r="CV245" i="1" s="1"/>
  <c r="CW245" i="1" s="1"/>
  <c r="CX245" i="1" s="1"/>
  <c r="CY245" i="1" s="1"/>
  <c r="CZ245" i="1" s="1"/>
  <c r="BQ7" i="1"/>
  <c r="BR7" i="1" s="1"/>
  <c r="BS7" i="1" s="1"/>
  <c r="BT7" i="1" s="1"/>
  <c r="BU7" i="1" s="1"/>
  <c r="BV7" i="1" s="1"/>
  <c r="BW7" i="1" s="1"/>
  <c r="BX7" i="1" s="1"/>
  <c r="BY7" i="1" s="1"/>
  <c r="BZ7" i="1" s="1"/>
  <c r="CA7" i="1" s="1"/>
  <c r="CB7" i="1" s="1"/>
  <c r="CC7" i="1" s="1"/>
  <c r="CD7" i="1" s="1"/>
  <c r="CE7" i="1" s="1"/>
  <c r="CF7" i="1" s="1"/>
  <c r="CG7" i="1" s="1"/>
  <c r="CH7" i="1" s="1"/>
  <c r="CI7" i="1" s="1"/>
  <c r="CJ7" i="1" s="1"/>
  <c r="CK7" i="1" s="1"/>
  <c r="CL7" i="1" s="1"/>
  <c r="CM7" i="1" s="1"/>
  <c r="CN7" i="1" s="1"/>
  <c r="CO7" i="1" s="1"/>
  <c r="CP7" i="1" s="1"/>
  <c r="CQ7" i="1" s="1"/>
  <c r="CR7" i="1" s="1"/>
  <c r="CS7" i="1" s="1"/>
  <c r="CT7" i="1" s="1"/>
  <c r="CU7" i="1" s="1"/>
  <c r="CV7" i="1" s="1"/>
  <c r="CW7" i="1" s="1"/>
  <c r="CX7" i="1" s="1"/>
  <c r="CY7" i="1" s="1"/>
  <c r="CZ7" i="1" s="1"/>
  <c r="BQ34" i="1"/>
  <c r="BR34" i="1" s="1"/>
  <c r="BS34" i="1" s="1"/>
  <c r="BT34" i="1" s="1"/>
  <c r="BU34" i="1" s="1"/>
  <c r="BV34" i="1" s="1"/>
  <c r="BW34" i="1" s="1"/>
  <c r="BX34" i="1" s="1"/>
  <c r="BY34" i="1" s="1"/>
  <c r="BZ34" i="1" s="1"/>
  <c r="CA34" i="1" s="1"/>
  <c r="CB34" i="1" s="1"/>
  <c r="CC34" i="1" s="1"/>
  <c r="CD34" i="1" s="1"/>
  <c r="CE34" i="1" s="1"/>
  <c r="CF34" i="1" s="1"/>
  <c r="CG34" i="1" s="1"/>
  <c r="CH34" i="1" s="1"/>
  <c r="CI34" i="1" s="1"/>
  <c r="CJ34" i="1" s="1"/>
  <c r="CK34" i="1" s="1"/>
  <c r="CL34" i="1" s="1"/>
  <c r="CM34" i="1" s="1"/>
  <c r="CN34" i="1" s="1"/>
  <c r="CO34" i="1" s="1"/>
  <c r="CP34" i="1" s="1"/>
  <c r="CQ34" i="1" s="1"/>
  <c r="CR34" i="1" s="1"/>
  <c r="CS34" i="1" s="1"/>
  <c r="CT34" i="1" s="1"/>
  <c r="CU34" i="1" s="1"/>
  <c r="CV34" i="1" s="1"/>
  <c r="CW34" i="1" s="1"/>
  <c r="CX34" i="1" s="1"/>
  <c r="CY34" i="1" s="1"/>
  <c r="CZ34" i="1" s="1"/>
  <c r="BQ115" i="1"/>
  <c r="BR115" i="1" s="1"/>
  <c r="BS115" i="1" s="1"/>
  <c r="BT115" i="1" s="1"/>
  <c r="BU115" i="1" s="1"/>
  <c r="BV115" i="1" s="1"/>
  <c r="BW115" i="1" s="1"/>
  <c r="BX115" i="1" s="1"/>
  <c r="BY115" i="1" s="1"/>
  <c r="BZ115" i="1" s="1"/>
  <c r="CA115" i="1" s="1"/>
  <c r="CB115" i="1" s="1"/>
  <c r="CC115" i="1" s="1"/>
  <c r="CD115" i="1" s="1"/>
  <c r="CE115" i="1" s="1"/>
  <c r="CF115" i="1" s="1"/>
  <c r="CG115" i="1" s="1"/>
  <c r="CH115" i="1" s="1"/>
  <c r="CI115" i="1" s="1"/>
  <c r="CJ115" i="1" s="1"/>
  <c r="CK115" i="1" s="1"/>
  <c r="CL115" i="1" s="1"/>
  <c r="CM115" i="1" s="1"/>
  <c r="CN115" i="1" s="1"/>
  <c r="CO115" i="1" s="1"/>
  <c r="CP115" i="1" s="1"/>
  <c r="CQ115" i="1" s="1"/>
  <c r="CR115" i="1" s="1"/>
  <c r="CS115" i="1" s="1"/>
  <c r="CT115" i="1" s="1"/>
  <c r="CU115" i="1" s="1"/>
  <c r="CV115" i="1" s="1"/>
  <c r="CW115" i="1" s="1"/>
  <c r="CX115" i="1" s="1"/>
  <c r="CY115" i="1" s="1"/>
  <c r="CZ115" i="1" s="1"/>
  <c r="BQ276" i="1"/>
  <c r="BR276" i="1" s="1"/>
  <c r="BS276" i="1" s="1"/>
  <c r="BT276" i="1" s="1"/>
  <c r="BU276" i="1" s="1"/>
  <c r="BV276" i="1" s="1"/>
  <c r="BW276" i="1" s="1"/>
  <c r="BX276" i="1" s="1"/>
  <c r="BY276" i="1" s="1"/>
  <c r="BZ276" i="1" s="1"/>
  <c r="CA276" i="1" s="1"/>
  <c r="CB276" i="1" s="1"/>
  <c r="CC276" i="1" s="1"/>
  <c r="CD276" i="1" s="1"/>
  <c r="CE276" i="1" s="1"/>
  <c r="CF276" i="1" s="1"/>
  <c r="CG276" i="1" s="1"/>
  <c r="CH276" i="1" s="1"/>
  <c r="CI276" i="1" s="1"/>
  <c r="CJ276" i="1" s="1"/>
  <c r="CK276" i="1" s="1"/>
  <c r="CL276" i="1" s="1"/>
  <c r="CM276" i="1" s="1"/>
  <c r="CN276" i="1" s="1"/>
  <c r="CO276" i="1" s="1"/>
  <c r="CP276" i="1" s="1"/>
  <c r="CQ276" i="1" s="1"/>
  <c r="CR276" i="1" s="1"/>
  <c r="CS276" i="1" s="1"/>
  <c r="CT276" i="1" s="1"/>
  <c r="CU276" i="1" s="1"/>
  <c r="CV276" i="1" s="1"/>
  <c r="CW276" i="1" s="1"/>
  <c r="CX276" i="1" s="1"/>
  <c r="CY276" i="1" s="1"/>
  <c r="CZ276" i="1" s="1"/>
  <c r="BQ297" i="1"/>
  <c r="BR297" i="1" s="1"/>
  <c r="BS297" i="1" s="1"/>
  <c r="BT297" i="1" s="1"/>
  <c r="BU297" i="1" s="1"/>
  <c r="BV297" i="1" s="1"/>
  <c r="BW297" i="1" s="1"/>
  <c r="BX297" i="1" s="1"/>
  <c r="BY297" i="1" s="1"/>
  <c r="BZ297" i="1" s="1"/>
  <c r="CA297" i="1" s="1"/>
  <c r="CB297" i="1" s="1"/>
  <c r="CC297" i="1" s="1"/>
  <c r="CD297" i="1" s="1"/>
  <c r="CE297" i="1" s="1"/>
  <c r="CF297" i="1" s="1"/>
  <c r="CG297" i="1" s="1"/>
  <c r="CH297" i="1" s="1"/>
  <c r="CI297" i="1" s="1"/>
  <c r="CJ297" i="1" s="1"/>
  <c r="CK297" i="1" s="1"/>
  <c r="CL297" i="1" s="1"/>
  <c r="CM297" i="1" s="1"/>
  <c r="CN297" i="1" s="1"/>
  <c r="CO297" i="1" s="1"/>
  <c r="CP297" i="1" s="1"/>
  <c r="CQ297" i="1" s="1"/>
  <c r="CR297" i="1" s="1"/>
  <c r="CS297" i="1" s="1"/>
  <c r="CT297" i="1" s="1"/>
  <c r="CU297" i="1" s="1"/>
  <c r="CV297" i="1" s="1"/>
  <c r="CW297" i="1" s="1"/>
  <c r="CX297" i="1" s="1"/>
  <c r="CY297" i="1" s="1"/>
  <c r="CZ297" i="1" s="1"/>
  <c r="BQ328" i="1"/>
  <c r="BR328" i="1" s="1"/>
  <c r="BS328" i="1" s="1"/>
  <c r="BT328" i="1" s="1"/>
  <c r="BU328" i="1" s="1"/>
  <c r="BV328" i="1" s="1"/>
  <c r="BW328" i="1" s="1"/>
  <c r="BX328" i="1" s="1"/>
  <c r="BY328" i="1" s="1"/>
  <c r="BZ328" i="1" s="1"/>
  <c r="CA328" i="1" s="1"/>
  <c r="CB328" i="1" s="1"/>
  <c r="CC328" i="1" s="1"/>
  <c r="CD328" i="1" s="1"/>
  <c r="CE328" i="1" s="1"/>
  <c r="CF328" i="1" s="1"/>
  <c r="CG328" i="1" s="1"/>
  <c r="CH328" i="1" s="1"/>
  <c r="CI328" i="1" s="1"/>
  <c r="CJ328" i="1" s="1"/>
  <c r="CK328" i="1" s="1"/>
  <c r="CL328" i="1" s="1"/>
  <c r="CM328" i="1" s="1"/>
  <c r="CN328" i="1" s="1"/>
  <c r="CO328" i="1" s="1"/>
  <c r="CP328" i="1" s="1"/>
  <c r="CQ328" i="1" s="1"/>
  <c r="CR328" i="1" s="1"/>
  <c r="CS328" i="1" s="1"/>
  <c r="CT328" i="1" s="1"/>
  <c r="CU328" i="1" s="1"/>
  <c r="CV328" i="1" s="1"/>
  <c r="CW328" i="1" s="1"/>
  <c r="CX328" i="1" s="1"/>
  <c r="CY328" i="1" s="1"/>
  <c r="CZ328" i="1" s="1"/>
  <c r="X328" i="1" a="1"/>
  <c r="X328" i="1" s="1"/>
  <c r="AC328" i="1" s="1"/>
  <c r="Y328" i="1" s="1"/>
  <c r="BQ62" i="1"/>
  <c r="BR62" i="1" s="1"/>
  <c r="BS62" i="1" s="1"/>
  <c r="BT62" i="1" s="1"/>
  <c r="BU62" i="1" s="1"/>
  <c r="BV62" i="1" s="1"/>
  <c r="BW62" i="1" s="1"/>
  <c r="BX62" i="1" s="1"/>
  <c r="BY62" i="1" s="1"/>
  <c r="BZ62" i="1" s="1"/>
  <c r="CA62" i="1" s="1"/>
  <c r="CB62" i="1" s="1"/>
  <c r="CC62" i="1" s="1"/>
  <c r="CD62" i="1" s="1"/>
  <c r="CE62" i="1" s="1"/>
  <c r="CF62" i="1" s="1"/>
  <c r="CG62" i="1" s="1"/>
  <c r="CH62" i="1" s="1"/>
  <c r="CI62" i="1" s="1"/>
  <c r="CJ62" i="1" s="1"/>
  <c r="CK62" i="1" s="1"/>
  <c r="CL62" i="1" s="1"/>
  <c r="CM62" i="1" s="1"/>
  <c r="CN62" i="1" s="1"/>
  <c r="CO62" i="1" s="1"/>
  <c r="CP62" i="1" s="1"/>
  <c r="CQ62" i="1" s="1"/>
  <c r="CR62" i="1" s="1"/>
  <c r="CS62" i="1" s="1"/>
  <c r="CT62" i="1" s="1"/>
  <c r="CU62" i="1" s="1"/>
  <c r="CV62" i="1" s="1"/>
  <c r="CW62" i="1" s="1"/>
  <c r="CX62" i="1" s="1"/>
  <c r="CY62" i="1" s="1"/>
  <c r="CZ62" i="1" s="1"/>
  <c r="BQ22" i="1"/>
  <c r="BR22" i="1" s="1"/>
  <c r="BS22" i="1" s="1"/>
  <c r="BT22" i="1" s="1"/>
  <c r="BU22" i="1" s="1"/>
  <c r="BV22" i="1" s="1"/>
  <c r="BW22" i="1" s="1"/>
  <c r="BX22" i="1" s="1"/>
  <c r="BY22" i="1" s="1"/>
  <c r="BZ22" i="1" s="1"/>
  <c r="CA22" i="1" s="1"/>
  <c r="CB22" i="1" s="1"/>
  <c r="CC22" i="1" s="1"/>
  <c r="CD22" i="1" s="1"/>
  <c r="CE22" i="1" s="1"/>
  <c r="CF22" i="1" s="1"/>
  <c r="CG22" i="1" s="1"/>
  <c r="CH22" i="1" s="1"/>
  <c r="CI22" i="1" s="1"/>
  <c r="CJ22" i="1" s="1"/>
  <c r="CK22" i="1" s="1"/>
  <c r="CL22" i="1" s="1"/>
  <c r="CM22" i="1" s="1"/>
  <c r="CN22" i="1" s="1"/>
  <c r="CO22" i="1" s="1"/>
  <c r="CP22" i="1" s="1"/>
  <c r="CQ22" i="1" s="1"/>
  <c r="CR22" i="1" s="1"/>
  <c r="CS22" i="1" s="1"/>
  <c r="CT22" i="1" s="1"/>
  <c r="CU22" i="1" s="1"/>
  <c r="CV22" i="1" s="1"/>
  <c r="CW22" i="1" s="1"/>
  <c r="CX22" i="1" s="1"/>
  <c r="CY22" i="1" s="1"/>
  <c r="CZ22" i="1" s="1"/>
  <c r="BQ78" i="1"/>
  <c r="BR78" i="1" s="1"/>
  <c r="BS78" i="1" s="1"/>
  <c r="BT78" i="1" s="1"/>
  <c r="BU78" i="1" s="1"/>
  <c r="BV78" i="1" s="1"/>
  <c r="BW78" i="1" s="1"/>
  <c r="BX78" i="1" s="1"/>
  <c r="BY78" i="1" s="1"/>
  <c r="BZ78" i="1" s="1"/>
  <c r="CA78" i="1" s="1"/>
  <c r="CB78" i="1" s="1"/>
  <c r="CC78" i="1" s="1"/>
  <c r="CD78" i="1" s="1"/>
  <c r="CE78" i="1" s="1"/>
  <c r="CF78" i="1" s="1"/>
  <c r="CG78" i="1" s="1"/>
  <c r="CH78" i="1" s="1"/>
  <c r="CI78" i="1" s="1"/>
  <c r="CJ78" i="1" s="1"/>
  <c r="CK78" i="1" s="1"/>
  <c r="CL78" i="1" s="1"/>
  <c r="CM78" i="1" s="1"/>
  <c r="CN78" i="1" s="1"/>
  <c r="CO78" i="1" s="1"/>
  <c r="CP78" i="1" s="1"/>
  <c r="CQ78" i="1" s="1"/>
  <c r="CR78" i="1" s="1"/>
  <c r="CS78" i="1" s="1"/>
  <c r="CT78" i="1" s="1"/>
  <c r="CU78" i="1" s="1"/>
  <c r="CV78" i="1" s="1"/>
  <c r="CW78" i="1" s="1"/>
  <c r="CX78" i="1" s="1"/>
  <c r="CY78" i="1" s="1"/>
  <c r="CZ78" i="1" s="1"/>
  <c r="BQ165" i="1"/>
  <c r="BR165" i="1" s="1"/>
  <c r="BS165" i="1" s="1"/>
  <c r="BT165" i="1" s="1"/>
  <c r="BU165" i="1" s="1"/>
  <c r="BV165" i="1" s="1"/>
  <c r="BW165" i="1" s="1"/>
  <c r="BX165" i="1" s="1"/>
  <c r="BY165" i="1" s="1"/>
  <c r="BZ165" i="1" s="1"/>
  <c r="CA165" i="1" s="1"/>
  <c r="CB165" i="1" s="1"/>
  <c r="CC165" i="1" s="1"/>
  <c r="CD165" i="1" s="1"/>
  <c r="CE165" i="1" s="1"/>
  <c r="CF165" i="1" s="1"/>
  <c r="CG165" i="1" s="1"/>
  <c r="CH165" i="1" s="1"/>
  <c r="CI165" i="1" s="1"/>
  <c r="CJ165" i="1" s="1"/>
  <c r="CK165" i="1" s="1"/>
  <c r="CL165" i="1" s="1"/>
  <c r="CM165" i="1" s="1"/>
  <c r="CN165" i="1" s="1"/>
  <c r="CO165" i="1" s="1"/>
  <c r="CP165" i="1" s="1"/>
  <c r="CQ165" i="1" s="1"/>
  <c r="CR165" i="1" s="1"/>
  <c r="CS165" i="1" s="1"/>
  <c r="CT165" i="1" s="1"/>
  <c r="CU165" i="1" s="1"/>
  <c r="CV165" i="1" s="1"/>
  <c r="CW165" i="1" s="1"/>
  <c r="CX165" i="1" s="1"/>
  <c r="CY165" i="1" s="1"/>
  <c r="CZ165" i="1" s="1"/>
  <c r="X165" i="1" a="1"/>
  <c r="X165" i="1" s="1"/>
  <c r="AC165" i="1" s="1"/>
  <c r="Y165" i="1" s="1"/>
  <c r="BQ142" i="1"/>
  <c r="BR142" i="1" s="1"/>
  <c r="BS142" i="1" s="1"/>
  <c r="BT142" i="1" s="1"/>
  <c r="BU142" i="1" s="1"/>
  <c r="BV142" i="1" s="1"/>
  <c r="BW142" i="1" s="1"/>
  <c r="BX142" i="1" s="1"/>
  <c r="BY142" i="1" s="1"/>
  <c r="BZ142" i="1" s="1"/>
  <c r="CA142" i="1" s="1"/>
  <c r="CB142" i="1" s="1"/>
  <c r="CC142" i="1" s="1"/>
  <c r="CD142" i="1" s="1"/>
  <c r="CE142" i="1" s="1"/>
  <c r="CF142" i="1" s="1"/>
  <c r="CG142" i="1" s="1"/>
  <c r="CH142" i="1" s="1"/>
  <c r="CI142" i="1" s="1"/>
  <c r="CJ142" i="1" s="1"/>
  <c r="CK142" i="1" s="1"/>
  <c r="CL142" i="1" s="1"/>
  <c r="CM142" i="1" s="1"/>
  <c r="CN142" i="1" s="1"/>
  <c r="CO142" i="1" s="1"/>
  <c r="CP142" i="1" s="1"/>
  <c r="CQ142" i="1" s="1"/>
  <c r="CR142" i="1" s="1"/>
  <c r="CS142" i="1" s="1"/>
  <c r="CT142" i="1" s="1"/>
  <c r="CU142" i="1" s="1"/>
  <c r="CV142" i="1" s="1"/>
  <c r="CW142" i="1" s="1"/>
  <c r="CX142" i="1" s="1"/>
  <c r="CY142" i="1" s="1"/>
  <c r="CZ142" i="1" s="1"/>
  <c r="BQ306" i="1"/>
  <c r="BR306" i="1" s="1"/>
  <c r="BS306" i="1" s="1"/>
  <c r="BT306" i="1" s="1"/>
  <c r="BU306" i="1" s="1"/>
  <c r="BV306" i="1" s="1"/>
  <c r="BW306" i="1" s="1"/>
  <c r="BX306" i="1" s="1"/>
  <c r="BY306" i="1" s="1"/>
  <c r="BZ306" i="1" s="1"/>
  <c r="CA306" i="1" s="1"/>
  <c r="CB306" i="1" s="1"/>
  <c r="CC306" i="1" s="1"/>
  <c r="CD306" i="1" s="1"/>
  <c r="CE306" i="1" s="1"/>
  <c r="CF306" i="1" s="1"/>
  <c r="CG306" i="1" s="1"/>
  <c r="CH306" i="1" s="1"/>
  <c r="CI306" i="1" s="1"/>
  <c r="CJ306" i="1" s="1"/>
  <c r="CK306" i="1" s="1"/>
  <c r="CL306" i="1" s="1"/>
  <c r="CM306" i="1" s="1"/>
  <c r="CN306" i="1" s="1"/>
  <c r="CO306" i="1" s="1"/>
  <c r="CP306" i="1" s="1"/>
  <c r="CQ306" i="1" s="1"/>
  <c r="CR306" i="1" s="1"/>
  <c r="CS306" i="1" s="1"/>
  <c r="CT306" i="1" s="1"/>
  <c r="CU306" i="1" s="1"/>
  <c r="CV306" i="1" s="1"/>
  <c r="CW306" i="1" s="1"/>
  <c r="CX306" i="1" s="1"/>
  <c r="CY306" i="1" s="1"/>
  <c r="CZ306" i="1" s="1"/>
  <c r="BQ51" i="1"/>
  <c r="BR51" i="1" s="1"/>
  <c r="BS51" i="1" s="1"/>
  <c r="BT51" i="1" s="1"/>
  <c r="BU51" i="1" s="1"/>
  <c r="BV51" i="1" s="1"/>
  <c r="BW51" i="1" s="1"/>
  <c r="BX51" i="1" s="1"/>
  <c r="BY51" i="1" s="1"/>
  <c r="BZ51" i="1" s="1"/>
  <c r="CA51" i="1" s="1"/>
  <c r="CB51" i="1" s="1"/>
  <c r="CC51" i="1" s="1"/>
  <c r="CD51" i="1" s="1"/>
  <c r="CE51" i="1" s="1"/>
  <c r="CF51" i="1" s="1"/>
  <c r="CG51" i="1" s="1"/>
  <c r="CH51" i="1" s="1"/>
  <c r="CI51" i="1" s="1"/>
  <c r="CJ51" i="1" s="1"/>
  <c r="CK51" i="1" s="1"/>
  <c r="CL51" i="1" s="1"/>
  <c r="CM51" i="1" s="1"/>
  <c r="CN51" i="1" s="1"/>
  <c r="CO51" i="1" s="1"/>
  <c r="CP51" i="1" s="1"/>
  <c r="CQ51" i="1" s="1"/>
  <c r="CR51" i="1" s="1"/>
  <c r="CS51" i="1" s="1"/>
  <c r="CT51" i="1" s="1"/>
  <c r="CU51" i="1" s="1"/>
  <c r="CV51" i="1" s="1"/>
  <c r="CW51" i="1" s="1"/>
  <c r="CX51" i="1" s="1"/>
  <c r="CY51" i="1" s="1"/>
  <c r="CZ51" i="1" s="1"/>
  <c r="BQ266" i="1"/>
  <c r="BR266" i="1" s="1"/>
  <c r="BS266" i="1" s="1"/>
  <c r="BT266" i="1" s="1"/>
  <c r="BU266" i="1" s="1"/>
  <c r="BV266" i="1" s="1"/>
  <c r="BW266" i="1" s="1"/>
  <c r="BX266" i="1" s="1"/>
  <c r="BY266" i="1" s="1"/>
  <c r="BZ266" i="1" s="1"/>
  <c r="CA266" i="1" s="1"/>
  <c r="CB266" i="1" s="1"/>
  <c r="CC266" i="1" s="1"/>
  <c r="CD266" i="1" s="1"/>
  <c r="CE266" i="1" s="1"/>
  <c r="CF266" i="1" s="1"/>
  <c r="CG266" i="1" s="1"/>
  <c r="CH266" i="1" s="1"/>
  <c r="CI266" i="1" s="1"/>
  <c r="CJ266" i="1" s="1"/>
  <c r="CK266" i="1" s="1"/>
  <c r="CL266" i="1" s="1"/>
  <c r="CM266" i="1" s="1"/>
  <c r="CN266" i="1" s="1"/>
  <c r="CO266" i="1" s="1"/>
  <c r="CP266" i="1" s="1"/>
  <c r="CQ266" i="1" s="1"/>
  <c r="CR266" i="1" s="1"/>
  <c r="CS266" i="1" s="1"/>
  <c r="CT266" i="1" s="1"/>
  <c r="CU266" i="1" s="1"/>
  <c r="CV266" i="1" s="1"/>
  <c r="CW266" i="1" s="1"/>
  <c r="CX266" i="1" s="1"/>
  <c r="CY266" i="1" s="1"/>
  <c r="CZ266" i="1" s="1"/>
  <c r="X266" i="1" a="1"/>
  <c r="X266" i="1" s="1"/>
  <c r="AC266" i="1" s="1"/>
  <c r="Y266" i="1" s="1"/>
  <c r="X458" i="1" a="1"/>
  <c r="X458" i="1" s="1"/>
  <c r="AC458" i="1" s="1"/>
  <c r="Y458" i="1" s="1"/>
  <c r="X193" i="1" a="1"/>
  <c r="X193" i="1" s="1"/>
  <c r="AC193" i="1" s="1"/>
  <c r="Y193" i="1" s="1"/>
  <c r="X415" i="1" a="1"/>
  <c r="X415" i="1" s="1"/>
  <c r="AC415" i="1" s="1"/>
  <c r="Y415" i="1" s="1"/>
  <c r="X409" i="1" a="1"/>
  <c r="X409" i="1" s="1"/>
  <c r="AC409" i="1" s="1"/>
  <c r="Y409" i="1" s="1"/>
  <c r="X461" i="1" a="1"/>
  <c r="X461" i="1" s="1"/>
  <c r="AC461" i="1" s="1"/>
  <c r="Y461" i="1" s="1"/>
  <c r="X385" i="1" a="1"/>
  <c r="X385" i="1" s="1"/>
  <c r="AC385" i="1" s="1"/>
  <c r="Y385" i="1" s="1"/>
  <c r="BQ156" i="1"/>
  <c r="BR156" i="1" s="1"/>
  <c r="BS156" i="1" s="1"/>
  <c r="BT156" i="1" s="1"/>
  <c r="BU156" i="1" s="1"/>
  <c r="BV156" i="1" s="1"/>
  <c r="BW156" i="1" s="1"/>
  <c r="BX156" i="1" s="1"/>
  <c r="BY156" i="1" s="1"/>
  <c r="BZ156" i="1" s="1"/>
  <c r="CA156" i="1" s="1"/>
  <c r="CB156" i="1" s="1"/>
  <c r="CC156" i="1" s="1"/>
  <c r="CD156" i="1" s="1"/>
  <c r="CE156" i="1" s="1"/>
  <c r="CF156" i="1" s="1"/>
  <c r="CG156" i="1" s="1"/>
  <c r="CH156" i="1" s="1"/>
  <c r="CI156" i="1" s="1"/>
  <c r="CJ156" i="1" s="1"/>
  <c r="CK156" i="1" s="1"/>
  <c r="CL156" i="1" s="1"/>
  <c r="CM156" i="1" s="1"/>
  <c r="CN156" i="1" s="1"/>
  <c r="CO156" i="1" s="1"/>
  <c r="CP156" i="1" s="1"/>
  <c r="CQ156" i="1" s="1"/>
  <c r="CR156" i="1" s="1"/>
  <c r="CS156" i="1" s="1"/>
  <c r="CT156" i="1" s="1"/>
  <c r="CU156" i="1" s="1"/>
  <c r="CV156" i="1" s="1"/>
  <c r="CW156" i="1" s="1"/>
  <c r="CX156" i="1" s="1"/>
  <c r="CY156" i="1" s="1"/>
  <c r="CZ156" i="1" s="1"/>
  <c r="X156" i="1" a="1"/>
  <c r="X156" i="1" s="1"/>
  <c r="AC156" i="1" s="1"/>
  <c r="Y156" i="1" s="1"/>
  <c r="X395" i="1" a="1"/>
  <c r="X395" i="1" s="1"/>
  <c r="AC395" i="1" s="1"/>
  <c r="Y395" i="1" s="1"/>
  <c r="X470" i="1" a="1"/>
  <c r="X470" i="1" s="1"/>
  <c r="AC470" i="1" s="1"/>
  <c r="Y470" i="1" s="1"/>
  <c r="BQ127" i="1"/>
  <c r="BR127" i="1" s="1"/>
  <c r="BS127" i="1" s="1"/>
  <c r="BT127" i="1" s="1"/>
  <c r="BU127" i="1" s="1"/>
  <c r="BV127" i="1" s="1"/>
  <c r="BW127" i="1" s="1"/>
  <c r="BX127" i="1" s="1"/>
  <c r="BY127" i="1" s="1"/>
  <c r="BZ127" i="1" s="1"/>
  <c r="CA127" i="1" s="1"/>
  <c r="CB127" i="1" s="1"/>
  <c r="CC127" i="1" s="1"/>
  <c r="CD127" i="1" s="1"/>
  <c r="CE127" i="1" s="1"/>
  <c r="CF127" i="1" s="1"/>
  <c r="CG127" i="1" s="1"/>
  <c r="CH127" i="1" s="1"/>
  <c r="CI127" i="1" s="1"/>
  <c r="CJ127" i="1" s="1"/>
  <c r="CK127" i="1" s="1"/>
  <c r="CL127" i="1" s="1"/>
  <c r="CM127" i="1" s="1"/>
  <c r="CN127" i="1" s="1"/>
  <c r="CO127" i="1" s="1"/>
  <c r="CP127" i="1" s="1"/>
  <c r="CQ127" i="1" s="1"/>
  <c r="CR127" i="1" s="1"/>
  <c r="CS127" i="1" s="1"/>
  <c r="CT127" i="1" s="1"/>
  <c r="CU127" i="1" s="1"/>
  <c r="CV127" i="1" s="1"/>
  <c r="CW127" i="1" s="1"/>
  <c r="CX127" i="1" s="1"/>
  <c r="CY127" i="1" s="1"/>
  <c r="CZ127" i="1" s="1"/>
  <c r="X255" i="1" a="1"/>
  <c r="X255" i="1" s="1"/>
  <c r="AC255" i="1" s="1"/>
  <c r="Y255" i="1" s="1"/>
  <c r="X234" i="1" a="1"/>
  <c r="X234" i="1" s="1"/>
  <c r="AC234" i="1" s="1"/>
  <c r="Y234" i="1" s="1"/>
  <c r="X398" i="1" a="1"/>
  <c r="X398" i="1" s="1"/>
  <c r="AC398" i="1" s="1"/>
  <c r="Y398" i="1" s="1"/>
  <c r="BQ65" i="1"/>
  <c r="BR65" i="1" s="1"/>
  <c r="BS65" i="1" s="1"/>
  <c r="BT65" i="1" s="1"/>
  <c r="BU65" i="1" s="1"/>
  <c r="BV65" i="1" s="1"/>
  <c r="BW65" i="1" s="1"/>
  <c r="BX65" i="1" s="1"/>
  <c r="BY65" i="1" s="1"/>
  <c r="BZ65" i="1" s="1"/>
  <c r="CA65" i="1" s="1"/>
  <c r="CB65" i="1" s="1"/>
  <c r="CC65" i="1" s="1"/>
  <c r="CD65" i="1" s="1"/>
  <c r="CE65" i="1" s="1"/>
  <c r="CF65" i="1" s="1"/>
  <c r="CG65" i="1" s="1"/>
  <c r="CH65" i="1" s="1"/>
  <c r="CI65" i="1" s="1"/>
  <c r="CJ65" i="1" s="1"/>
  <c r="CK65" i="1" s="1"/>
  <c r="CL65" i="1" s="1"/>
  <c r="CM65" i="1" s="1"/>
  <c r="CN65" i="1" s="1"/>
  <c r="CO65" i="1" s="1"/>
  <c r="CP65" i="1" s="1"/>
  <c r="CQ65" i="1" s="1"/>
  <c r="CR65" i="1" s="1"/>
  <c r="CS65" i="1" s="1"/>
  <c r="CT65" i="1" s="1"/>
  <c r="CU65" i="1" s="1"/>
  <c r="CV65" i="1" s="1"/>
  <c r="CW65" i="1" s="1"/>
  <c r="CX65" i="1" s="1"/>
  <c r="CY65" i="1" s="1"/>
  <c r="CZ65" i="1" s="1"/>
  <c r="X154" i="1" a="1"/>
  <c r="X154" i="1" s="1"/>
  <c r="AC154" i="1" s="1"/>
  <c r="Y154" i="1" s="1"/>
  <c r="X125" i="1" a="1"/>
  <c r="X125" i="1" s="1"/>
  <c r="AC125" i="1" s="1"/>
  <c r="Y125" i="1" s="1"/>
  <c r="X21" i="1" a="1"/>
  <c r="X21" i="1" s="1"/>
  <c r="AC21" i="1" s="1"/>
  <c r="Y21" i="1" s="1"/>
  <c r="BQ283" i="1"/>
  <c r="BR283" i="1" s="1"/>
  <c r="BS283" i="1" s="1"/>
  <c r="BT283" i="1" s="1"/>
  <c r="BU283" i="1" s="1"/>
  <c r="BV283" i="1" s="1"/>
  <c r="BW283" i="1" s="1"/>
  <c r="BX283" i="1" s="1"/>
  <c r="BY283" i="1" s="1"/>
  <c r="BZ283" i="1" s="1"/>
  <c r="CA283" i="1" s="1"/>
  <c r="CB283" i="1" s="1"/>
  <c r="CC283" i="1" s="1"/>
  <c r="CD283" i="1" s="1"/>
  <c r="CE283" i="1" s="1"/>
  <c r="CF283" i="1" s="1"/>
  <c r="CG283" i="1" s="1"/>
  <c r="CH283" i="1" s="1"/>
  <c r="CI283" i="1" s="1"/>
  <c r="CJ283" i="1" s="1"/>
  <c r="CK283" i="1" s="1"/>
  <c r="CL283" i="1" s="1"/>
  <c r="CM283" i="1" s="1"/>
  <c r="CN283" i="1" s="1"/>
  <c r="CO283" i="1" s="1"/>
  <c r="CP283" i="1" s="1"/>
  <c r="CQ283" i="1" s="1"/>
  <c r="CR283" i="1" s="1"/>
  <c r="CS283" i="1" s="1"/>
  <c r="CT283" i="1" s="1"/>
  <c r="CU283" i="1" s="1"/>
  <c r="CV283" i="1" s="1"/>
  <c r="CW283" i="1" s="1"/>
  <c r="CX283" i="1" s="1"/>
  <c r="CY283" i="1" s="1"/>
  <c r="CZ283" i="1" s="1"/>
  <c r="BQ106" i="1"/>
  <c r="BR106" i="1" s="1"/>
  <c r="BS106" i="1" s="1"/>
  <c r="BT106" i="1" s="1"/>
  <c r="BU106" i="1" s="1"/>
  <c r="BV106" i="1" s="1"/>
  <c r="BW106" i="1" s="1"/>
  <c r="BX106" i="1" s="1"/>
  <c r="BY106" i="1" s="1"/>
  <c r="BZ106" i="1" s="1"/>
  <c r="CA106" i="1" s="1"/>
  <c r="CB106" i="1" s="1"/>
  <c r="CC106" i="1" s="1"/>
  <c r="CD106" i="1" s="1"/>
  <c r="CE106" i="1" s="1"/>
  <c r="CF106" i="1" s="1"/>
  <c r="CG106" i="1" s="1"/>
  <c r="CH106" i="1" s="1"/>
  <c r="CI106" i="1" s="1"/>
  <c r="CJ106" i="1" s="1"/>
  <c r="CK106" i="1" s="1"/>
  <c r="CL106" i="1" s="1"/>
  <c r="CM106" i="1" s="1"/>
  <c r="CN106" i="1" s="1"/>
  <c r="CO106" i="1" s="1"/>
  <c r="CP106" i="1" s="1"/>
  <c r="CQ106" i="1" s="1"/>
  <c r="CR106" i="1" s="1"/>
  <c r="CS106" i="1" s="1"/>
  <c r="CT106" i="1" s="1"/>
  <c r="CU106" i="1" s="1"/>
  <c r="CV106" i="1" s="1"/>
  <c r="CW106" i="1" s="1"/>
  <c r="CX106" i="1" s="1"/>
  <c r="CY106" i="1" s="1"/>
  <c r="CZ106" i="1" s="1"/>
  <c r="X106" i="1" a="1"/>
  <c r="X106" i="1" s="1"/>
  <c r="AC106" i="1" s="1"/>
  <c r="Y106" i="1" s="1"/>
  <c r="X93" i="1" a="1"/>
  <c r="X93" i="1" s="1"/>
  <c r="AC93" i="1" s="1"/>
  <c r="Y93" i="1" s="1"/>
  <c r="X406" i="1" a="1"/>
  <c r="X406" i="1" s="1"/>
  <c r="AC406" i="1" s="1"/>
  <c r="Y406" i="1" s="1"/>
  <c r="X183" i="1" a="1"/>
  <c r="X183" i="1" s="1"/>
  <c r="AC183" i="1" s="1"/>
  <c r="Y183" i="1" s="1"/>
  <c r="BQ244" i="1"/>
  <c r="BR244" i="1" s="1"/>
  <c r="BS244" i="1" s="1"/>
  <c r="BT244" i="1" s="1"/>
  <c r="BU244" i="1" s="1"/>
  <c r="BV244" i="1" s="1"/>
  <c r="BW244" i="1" s="1"/>
  <c r="BX244" i="1" s="1"/>
  <c r="BY244" i="1" s="1"/>
  <c r="BZ244" i="1" s="1"/>
  <c r="CA244" i="1" s="1"/>
  <c r="CB244" i="1" s="1"/>
  <c r="CC244" i="1" s="1"/>
  <c r="CD244" i="1" s="1"/>
  <c r="CE244" i="1" s="1"/>
  <c r="CF244" i="1" s="1"/>
  <c r="CG244" i="1" s="1"/>
  <c r="CH244" i="1" s="1"/>
  <c r="CI244" i="1" s="1"/>
  <c r="CJ244" i="1" s="1"/>
  <c r="CK244" i="1" s="1"/>
  <c r="CL244" i="1" s="1"/>
  <c r="CM244" i="1" s="1"/>
  <c r="CN244" i="1" s="1"/>
  <c r="CO244" i="1" s="1"/>
  <c r="CP244" i="1" s="1"/>
  <c r="CQ244" i="1" s="1"/>
  <c r="CR244" i="1" s="1"/>
  <c r="CS244" i="1" s="1"/>
  <c r="CT244" i="1" s="1"/>
  <c r="CU244" i="1" s="1"/>
  <c r="CV244" i="1" s="1"/>
  <c r="CW244" i="1" s="1"/>
  <c r="CX244" i="1" s="1"/>
  <c r="CY244" i="1" s="1"/>
  <c r="CZ244" i="1" s="1"/>
  <c r="BQ38" i="1"/>
  <c r="BR38" i="1" s="1"/>
  <c r="BS38" i="1" s="1"/>
  <c r="BT38" i="1" s="1"/>
  <c r="BU38" i="1" s="1"/>
  <c r="BV38" i="1" s="1"/>
  <c r="BW38" i="1" s="1"/>
  <c r="BX38" i="1" s="1"/>
  <c r="BY38" i="1" s="1"/>
  <c r="BZ38" i="1" s="1"/>
  <c r="CA38" i="1" s="1"/>
  <c r="CB38" i="1" s="1"/>
  <c r="CC38" i="1" s="1"/>
  <c r="CD38" i="1" s="1"/>
  <c r="CE38" i="1" s="1"/>
  <c r="CF38" i="1" s="1"/>
  <c r="CG38" i="1" s="1"/>
  <c r="CH38" i="1" s="1"/>
  <c r="CI38" i="1" s="1"/>
  <c r="CJ38" i="1" s="1"/>
  <c r="CK38" i="1" s="1"/>
  <c r="CL38" i="1" s="1"/>
  <c r="CM38" i="1" s="1"/>
  <c r="CN38" i="1" s="1"/>
  <c r="CO38" i="1" s="1"/>
  <c r="CP38" i="1" s="1"/>
  <c r="CQ38" i="1" s="1"/>
  <c r="CR38" i="1" s="1"/>
  <c r="CS38" i="1" s="1"/>
  <c r="CT38" i="1" s="1"/>
  <c r="CU38" i="1" s="1"/>
  <c r="CV38" i="1" s="1"/>
  <c r="CW38" i="1" s="1"/>
  <c r="CX38" i="1" s="1"/>
  <c r="CY38" i="1" s="1"/>
  <c r="CZ38" i="1" s="1"/>
  <c r="X184" i="1" a="1"/>
  <c r="X184" i="1" s="1"/>
  <c r="AC184" i="1" s="1"/>
  <c r="Y184" i="1" s="1"/>
  <c r="X119" i="1" a="1"/>
  <c r="X119" i="1" s="1"/>
  <c r="AC119" i="1" s="1"/>
  <c r="Y119" i="1" s="1"/>
  <c r="BQ303" i="1"/>
  <c r="BR303" i="1" s="1"/>
  <c r="BS303" i="1" s="1"/>
  <c r="BT303" i="1" s="1"/>
  <c r="BU303" i="1" s="1"/>
  <c r="BV303" i="1" s="1"/>
  <c r="BW303" i="1" s="1"/>
  <c r="BX303" i="1" s="1"/>
  <c r="BY303" i="1" s="1"/>
  <c r="BZ303" i="1" s="1"/>
  <c r="CA303" i="1" s="1"/>
  <c r="CB303" i="1" s="1"/>
  <c r="CC303" i="1" s="1"/>
  <c r="CD303" i="1" s="1"/>
  <c r="CE303" i="1" s="1"/>
  <c r="CF303" i="1" s="1"/>
  <c r="CG303" i="1" s="1"/>
  <c r="CH303" i="1" s="1"/>
  <c r="CI303" i="1" s="1"/>
  <c r="CJ303" i="1" s="1"/>
  <c r="CK303" i="1" s="1"/>
  <c r="CL303" i="1" s="1"/>
  <c r="CM303" i="1" s="1"/>
  <c r="CN303" i="1" s="1"/>
  <c r="CO303" i="1" s="1"/>
  <c r="CP303" i="1" s="1"/>
  <c r="CQ303" i="1" s="1"/>
  <c r="CR303" i="1" s="1"/>
  <c r="CS303" i="1" s="1"/>
  <c r="CT303" i="1" s="1"/>
  <c r="CU303" i="1" s="1"/>
  <c r="CV303" i="1" s="1"/>
  <c r="CW303" i="1" s="1"/>
  <c r="CX303" i="1" s="1"/>
  <c r="CY303" i="1" s="1"/>
  <c r="CZ303" i="1" s="1"/>
  <c r="X303" i="1" a="1"/>
  <c r="X303" i="1" s="1"/>
  <c r="AC303" i="1" s="1"/>
  <c r="Y303" i="1" s="1"/>
  <c r="X198" i="1" a="1"/>
  <c r="X198" i="1" s="1"/>
  <c r="AC198" i="1" s="1"/>
  <c r="Y198" i="1" s="1"/>
  <c r="X399" i="1" a="1"/>
  <c r="X399" i="1" s="1"/>
  <c r="AC399" i="1" s="1"/>
  <c r="Y399" i="1" s="1"/>
  <c r="X207" i="1" a="1"/>
  <c r="X207" i="1" s="1"/>
  <c r="AC207" i="1" s="1"/>
  <c r="Y207" i="1" s="1"/>
  <c r="X220" i="1" a="1"/>
  <c r="X220" i="1" s="1"/>
  <c r="AC220" i="1" s="1"/>
  <c r="Y220" i="1" s="1"/>
  <c r="X467" i="1" a="1"/>
  <c r="X467" i="1" s="1"/>
  <c r="AC467" i="1" s="1"/>
  <c r="Y467" i="1" s="1"/>
  <c r="BQ332" i="1"/>
  <c r="BR332" i="1" s="1"/>
  <c r="BS332" i="1" s="1"/>
  <c r="BT332" i="1" s="1"/>
  <c r="BU332" i="1" s="1"/>
  <c r="BV332" i="1" s="1"/>
  <c r="BW332" i="1" s="1"/>
  <c r="BX332" i="1" s="1"/>
  <c r="BY332" i="1" s="1"/>
  <c r="BZ332" i="1" s="1"/>
  <c r="CA332" i="1" s="1"/>
  <c r="CB332" i="1" s="1"/>
  <c r="CC332" i="1" s="1"/>
  <c r="CD332" i="1" s="1"/>
  <c r="CE332" i="1" s="1"/>
  <c r="CF332" i="1" s="1"/>
  <c r="CG332" i="1" s="1"/>
  <c r="CH332" i="1" s="1"/>
  <c r="CI332" i="1" s="1"/>
  <c r="CJ332" i="1" s="1"/>
  <c r="CK332" i="1" s="1"/>
  <c r="CL332" i="1" s="1"/>
  <c r="CM332" i="1" s="1"/>
  <c r="CN332" i="1" s="1"/>
  <c r="CO332" i="1" s="1"/>
  <c r="CP332" i="1" s="1"/>
  <c r="CQ332" i="1" s="1"/>
  <c r="CR332" i="1" s="1"/>
  <c r="CS332" i="1" s="1"/>
  <c r="CT332" i="1" s="1"/>
  <c r="CU332" i="1" s="1"/>
  <c r="CV332" i="1" s="1"/>
  <c r="CW332" i="1" s="1"/>
  <c r="CX332" i="1" s="1"/>
  <c r="CY332" i="1" s="1"/>
  <c r="CZ332" i="1" s="1"/>
  <c r="X96" i="1" a="1"/>
  <c r="X96" i="1" s="1"/>
  <c r="AC96" i="1" s="1"/>
  <c r="Y96" i="1" s="1"/>
  <c r="X219" i="1" a="1"/>
  <c r="X219" i="1" s="1"/>
  <c r="AC219" i="1" s="1"/>
  <c r="Y219" i="1" s="1"/>
  <c r="X278" i="1" a="1"/>
  <c r="X278" i="1" s="1"/>
  <c r="AC278" i="1" s="1"/>
  <c r="Y278" i="1" s="1"/>
  <c r="X31" i="1" a="1"/>
  <c r="X31" i="1" s="1"/>
  <c r="AC31" i="1" s="1"/>
  <c r="Y31" i="1" s="1"/>
  <c r="X240" i="1" a="1"/>
  <c r="X240" i="1" s="1"/>
  <c r="AC240" i="1" s="1"/>
  <c r="Y240" i="1" s="1"/>
  <c r="BQ146" i="1"/>
  <c r="BR146" i="1" s="1"/>
  <c r="BS146" i="1" s="1"/>
  <c r="BT146" i="1" s="1"/>
  <c r="BU146" i="1" s="1"/>
  <c r="BV146" i="1" s="1"/>
  <c r="BW146" i="1" s="1"/>
  <c r="BX146" i="1" s="1"/>
  <c r="BY146" i="1" s="1"/>
  <c r="BZ146" i="1" s="1"/>
  <c r="CA146" i="1" s="1"/>
  <c r="CB146" i="1" s="1"/>
  <c r="CC146" i="1" s="1"/>
  <c r="CD146" i="1" s="1"/>
  <c r="CE146" i="1" s="1"/>
  <c r="CF146" i="1" s="1"/>
  <c r="CG146" i="1" s="1"/>
  <c r="CH146" i="1" s="1"/>
  <c r="CI146" i="1" s="1"/>
  <c r="CJ146" i="1" s="1"/>
  <c r="CK146" i="1" s="1"/>
  <c r="CL146" i="1" s="1"/>
  <c r="CM146" i="1" s="1"/>
  <c r="CN146" i="1" s="1"/>
  <c r="CO146" i="1" s="1"/>
  <c r="CP146" i="1" s="1"/>
  <c r="CQ146" i="1" s="1"/>
  <c r="CR146" i="1" s="1"/>
  <c r="CS146" i="1" s="1"/>
  <c r="CT146" i="1" s="1"/>
  <c r="CU146" i="1" s="1"/>
  <c r="CV146" i="1" s="1"/>
  <c r="CW146" i="1" s="1"/>
  <c r="CX146" i="1" s="1"/>
  <c r="CY146" i="1" s="1"/>
  <c r="CZ146" i="1" s="1"/>
  <c r="X452" i="1" a="1"/>
  <c r="X452" i="1" s="1"/>
  <c r="AC452" i="1" s="1"/>
  <c r="Y452" i="1" s="1"/>
  <c r="X397" i="1" a="1"/>
  <c r="X397" i="1" s="1"/>
  <c r="AC397" i="1" s="1"/>
  <c r="Y397" i="1" s="1"/>
  <c r="X402" i="1" a="1"/>
  <c r="X402" i="1" s="1"/>
  <c r="AC402" i="1" s="1"/>
  <c r="Y402" i="1" s="1"/>
  <c r="X58" i="1" a="1"/>
  <c r="X58" i="1" s="1"/>
  <c r="AC58" i="1" s="1"/>
  <c r="Y58" i="1" s="1"/>
  <c r="X320" i="1" a="1"/>
  <c r="X320" i="1" s="1"/>
  <c r="AC320" i="1" s="1"/>
  <c r="Y320" i="1" s="1"/>
  <c r="BQ321" i="1"/>
  <c r="BR321" i="1" s="1"/>
  <c r="BS321" i="1" s="1"/>
  <c r="BT321" i="1" s="1"/>
  <c r="BU321" i="1" s="1"/>
  <c r="BV321" i="1" s="1"/>
  <c r="BW321" i="1" s="1"/>
  <c r="BX321" i="1" s="1"/>
  <c r="BY321" i="1" s="1"/>
  <c r="BZ321" i="1" s="1"/>
  <c r="CA321" i="1" s="1"/>
  <c r="CB321" i="1" s="1"/>
  <c r="CC321" i="1" s="1"/>
  <c r="CD321" i="1" s="1"/>
  <c r="CE321" i="1" s="1"/>
  <c r="CF321" i="1" s="1"/>
  <c r="CG321" i="1" s="1"/>
  <c r="CH321" i="1" s="1"/>
  <c r="CI321" i="1" s="1"/>
  <c r="CJ321" i="1" s="1"/>
  <c r="CK321" i="1" s="1"/>
  <c r="CL321" i="1" s="1"/>
  <c r="CM321" i="1" s="1"/>
  <c r="CN321" i="1" s="1"/>
  <c r="CO321" i="1" s="1"/>
  <c r="CP321" i="1" s="1"/>
  <c r="CQ321" i="1" s="1"/>
  <c r="CR321" i="1" s="1"/>
  <c r="CS321" i="1" s="1"/>
  <c r="CT321" i="1" s="1"/>
  <c r="CU321" i="1" s="1"/>
  <c r="CV321" i="1" s="1"/>
  <c r="CW321" i="1" s="1"/>
  <c r="CX321" i="1" s="1"/>
  <c r="CY321" i="1" s="1"/>
  <c r="CZ321" i="1" s="1"/>
  <c r="X321" i="1" a="1"/>
  <c r="X321" i="1" s="1"/>
  <c r="AC321" i="1" s="1"/>
  <c r="Y321" i="1" s="1"/>
  <c r="X359" i="1" a="1"/>
  <c r="X359" i="1" s="1"/>
  <c r="AC359" i="1" s="1"/>
  <c r="Y359" i="1" s="1"/>
  <c r="BQ126" i="1"/>
  <c r="BR126" i="1" s="1"/>
  <c r="BS126" i="1" s="1"/>
  <c r="BT126" i="1" s="1"/>
  <c r="BU126" i="1" s="1"/>
  <c r="BV126" i="1" s="1"/>
  <c r="BW126" i="1" s="1"/>
  <c r="BX126" i="1" s="1"/>
  <c r="BY126" i="1" s="1"/>
  <c r="BZ126" i="1" s="1"/>
  <c r="CA126" i="1" s="1"/>
  <c r="CB126" i="1" s="1"/>
  <c r="CC126" i="1" s="1"/>
  <c r="CD126" i="1" s="1"/>
  <c r="CE126" i="1" s="1"/>
  <c r="CF126" i="1" s="1"/>
  <c r="CG126" i="1" s="1"/>
  <c r="CH126" i="1" s="1"/>
  <c r="CI126" i="1" s="1"/>
  <c r="CJ126" i="1" s="1"/>
  <c r="CK126" i="1" s="1"/>
  <c r="CL126" i="1" s="1"/>
  <c r="CM126" i="1" s="1"/>
  <c r="CN126" i="1" s="1"/>
  <c r="CO126" i="1" s="1"/>
  <c r="CP126" i="1" s="1"/>
  <c r="CQ126" i="1" s="1"/>
  <c r="CR126" i="1" s="1"/>
  <c r="CS126" i="1" s="1"/>
  <c r="CT126" i="1" s="1"/>
  <c r="CU126" i="1" s="1"/>
  <c r="CV126" i="1" s="1"/>
  <c r="CW126" i="1" s="1"/>
  <c r="CX126" i="1" s="1"/>
  <c r="CY126" i="1" s="1"/>
  <c r="CZ126" i="1" s="1"/>
  <c r="X126" i="1" a="1"/>
  <c r="X126" i="1" s="1"/>
  <c r="AC126" i="1" s="1"/>
  <c r="Y126" i="1" s="1"/>
  <c r="X218" i="1" a="1"/>
  <c r="X218" i="1" s="1"/>
  <c r="AC218" i="1" s="1"/>
  <c r="Y218" i="1" s="1"/>
  <c r="BQ84" i="1"/>
  <c r="BR84" i="1" s="1"/>
  <c r="BS84" i="1" s="1"/>
  <c r="BT84" i="1" s="1"/>
  <c r="BU84" i="1" s="1"/>
  <c r="BV84" i="1" s="1"/>
  <c r="BW84" i="1" s="1"/>
  <c r="BX84" i="1" s="1"/>
  <c r="BY84" i="1" s="1"/>
  <c r="BZ84" i="1" s="1"/>
  <c r="CA84" i="1" s="1"/>
  <c r="CB84" i="1" s="1"/>
  <c r="CC84" i="1" s="1"/>
  <c r="CD84" i="1" s="1"/>
  <c r="CE84" i="1" s="1"/>
  <c r="CF84" i="1" s="1"/>
  <c r="CG84" i="1" s="1"/>
  <c r="CH84" i="1" s="1"/>
  <c r="CI84" i="1" s="1"/>
  <c r="CJ84" i="1" s="1"/>
  <c r="CK84" i="1" s="1"/>
  <c r="CL84" i="1" s="1"/>
  <c r="CM84" i="1" s="1"/>
  <c r="CN84" i="1" s="1"/>
  <c r="CO84" i="1" s="1"/>
  <c r="CP84" i="1" s="1"/>
  <c r="CQ84" i="1" s="1"/>
  <c r="CR84" i="1" s="1"/>
  <c r="CS84" i="1" s="1"/>
  <c r="CT84" i="1" s="1"/>
  <c r="CU84" i="1" s="1"/>
  <c r="CV84" i="1" s="1"/>
  <c r="CW84" i="1" s="1"/>
  <c r="CX84" i="1" s="1"/>
  <c r="CY84" i="1" s="1"/>
  <c r="CZ84" i="1" s="1"/>
  <c r="BQ318" i="1"/>
  <c r="BR318" i="1" s="1"/>
  <c r="BS318" i="1" s="1"/>
  <c r="BT318" i="1" s="1"/>
  <c r="BU318" i="1" s="1"/>
  <c r="BV318" i="1" s="1"/>
  <c r="BW318" i="1" s="1"/>
  <c r="BX318" i="1" s="1"/>
  <c r="BY318" i="1" s="1"/>
  <c r="BZ318" i="1" s="1"/>
  <c r="CA318" i="1" s="1"/>
  <c r="CB318" i="1" s="1"/>
  <c r="CC318" i="1" s="1"/>
  <c r="CD318" i="1" s="1"/>
  <c r="CE318" i="1" s="1"/>
  <c r="CF318" i="1" s="1"/>
  <c r="CG318" i="1" s="1"/>
  <c r="CH318" i="1" s="1"/>
  <c r="CI318" i="1" s="1"/>
  <c r="CJ318" i="1" s="1"/>
  <c r="CK318" i="1" s="1"/>
  <c r="CL318" i="1" s="1"/>
  <c r="CM318" i="1" s="1"/>
  <c r="CN318" i="1" s="1"/>
  <c r="CO318" i="1" s="1"/>
  <c r="CP318" i="1" s="1"/>
  <c r="CQ318" i="1" s="1"/>
  <c r="CR318" i="1" s="1"/>
  <c r="CS318" i="1" s="1"/>
  <c r="CT318" i="1" s="1"/>
  <c r="CU318" i="1" s="1"/>
  <c r="CV318" i="1" s="1"/>
  <c r="CW318" i="1" s="1"/>
  <c r="CX318" i="1" s="1"/>
  <c r="CY318" i="1" s="1"/>
  <c r="CZ318" i="1" s="1"/>
  <c r="BQ349" i="1"/>
  <c r="BR349" i="1" s="1"/>
  <c r="BS349" i="1" s="1"/>
  <c r="BT349" i="1" s="1"/>
  <c r="BU349" i="1" s="1"/>
  <c r="BV349" i="1" s="1"/>
  <c r="BW349" i="1" s="1"/>
  <c r="BX349" i="1" s="1"/>
  <c r="BY349" i="1" s="1"/>
  <c r="BZ349" i="1" s="1"/>
  <c r="CA349" i="1" s="1"/>
  <c r="CB349" i="1" s="1"/>
  <c r="CC349" i="1" s="1"/>
  <c r="CD349" i="1" s="1"/>
  <c r="CE349" i="1" s="1"/>
  <c r="CF349" i="1" s="1"/>
  <c r="CG349" i="1" s="1"/>
  <c r="CH349" i="1" s="1"/>
  <c r="CI349" i="1" s="1"/>
  <c r="CJ349" i="1" s="1"/>
  <c r="CK349" i="1" s="1"/>
  <c r="CL349" i="1" s="1"/>
  <c r="CM349" i="1" s="1"/>
  <c r="CN349" i="1" s="1"/>
  <c r="CO349" i="1" s="1"/>
  <c r="CP349" i="1" s="1"/>
  <c r="CQ349" i="1" s="1"/>
  <c r="CR349" i="1" s="1"/>
  <c r="CS349" i="1" s="1"/>
  <c r="CT349" i="1" s="1"/>
  <c r="CU349" i="1" s="1"/>
  <c r="CV349" i="1" s="1"/>
  <c r="CW349" i="1" s="1"/>
  <c r="CX349" i="1" s="1"/>
  <c r="CY349" i="1" s="1"/>
  <c r="CZ349" i="1" s="1"/>
  <c r="X434" i="1" a="1"/>
  <c r="X434" i="1" s="1"/>
  <c r="AC434" i="1" s="1"/>
  <c r="Y434" i="1" s="1"/>
  <c r="X488" i="1" a="1"/>
  <c r="X488" i="1" s="1"/>
  <c r="AC488" i="1" s="1"/>
  <c r="Y488" i="1" s="1"/>
  <c r="X367" i="1" a="1"/>
  <c r="X367" i="1" s="1"/>
  <c r="AC367" i="1" s="1"/>
  <c r="Y367" i="1" s="1"/>
  <c r="BQ263" i="1"/>
  <c r="BR263" i="1" s="1"/>
  <c r="BS263" i="1" s="1"/>
  <c r="BT263" i="1" s="1"/>
  <c r="BU263" i="1" s="1"/>
  <c r="BV263" i="1" s="1"/>
  <c r="BW263" i="1" s="1"/>
  <c r="BX263" i="1" s="1"/>
  <c r="BY263" i="1" s="1"/>
  <c r="BZ263" i="1" s="1"/>
  <c r="CA263" i="1" s="1"/>
  <c r="CB263" i="1" s="1"/>
  <c r="CC263" i="1" s="1"/>
  <c r="CD263" i="1" s="1"/>
  <c r="CE263" i="1" s="1"/>
  <c r="CF263" i="1" s="1"/>
  <c r="CG263" i="1" s="1"/>
  <c r="CH263" i="1" s="1"/>
  <c r="CI263" i="1" s="1"/>
  <c r="CJ263" i="1" s="1"/>
  <c r="CK263" i="1" s="1"/>
  <c r="CL263" i="1" s="1"/>
  <c r="CM263" i="1" s="1"/>
  <c r="CN263" i="1" s="1"/>
  <c r="CO263" i="1" s="1"/>
  <c r="CP263" i="1" s="1"/>
  <c r="CQ263" i="1" s="1"/>
  <c r="CR263" i="1" s="1"/>
  <c r="CS263" i="1" s="1"/>
  <c r="CT263" i="1" s="1"/>
  <c r="CU263" i="1" s="1"/>
  <c r="CV263" i="1" s="1"/>
  <c r="CW263" i="1" s="1"/>
  <c r="CX263" i="1" s="1"/>
  <c r="CY263" i="1" s="1"/>
  <c r="CZ263" i="1" s="1"/>
  <c r="X263" i="1" a="1"/>
  <c r="X263" i="1" s="1"/>
  <c r="AC263" i="1" s="1"/>
  <c r="Y263" i="1" s="1"/>
  <c r="X232" i="1" a="1"/>
  <c r="X232" i="1" s="1"/>
  <c r="AC232" i="1" s="1"/>
  <c r="Y232" i="1" s="1"/>
  <c r="X480" i="1" a="1"/>
  <c r="X480" i="1" s="1"/>
  <c r="AC480" i="1" s="1"/>
  <c r="Y480" i="1" s="1"/>
  <c r="X388" i="1" a="1"/>
  <c r="X388" i="1" s="1"/>
  <c r="AC388" i="1" s="1"/>
  <c r="Y388" i="1" s="1"/>
  <c r="BQ19" i="1"/>
  <c r="BR19" i="1" s="1"/>
  <c r="BS19" i="1" s="1"/>
  <c r="BT19" i="1" s="1"/>
  <c r="BU19" i="1" s="1"/>
  <c r="BV19" i="1" s="1"/>
  <c r="BW19" i="1" s="1"/>
  <c r="BX19" i="1" s="1"/>
  <c r="BY19" i="1" s="1"/>
  <c r="BZ19" i="1" s="1"/>
  <c r="CA19" i="1" s="1"/>
  <c r="CB19" i="1" s="1"/>
  <c r="CC19" i="1" s="1"/>
  <c r="CD19" i="1" s="1"/>
  <c r="CE19" i="1" s="1"/>
  <c r="CF19" i="1" s="1"/>
  <c r="CG19" i="1" s="1"/>
  <c r="CH19" i="1" s="1"/>
  <c r="CI19" i="1" s="1"/>
  <c r="CJ19" i="1" s="1"/>
  <c r="CK19" i="1" s="1"/>
  <c r="CL19" i="1" s="1"/>
  <c r="CM19" i="1" s="1"/>
  <c r="CN19" i="1" s="1"/>
  <c r="CO19" i="1" s="1"/>
  <c r="CP19" i="1" s="1"/>
  <c r="CQ19" i="1" s="1"/>
  <c r="CR19" i="1" s="1"/>
  <c r="CS19" i="1" s="1"/>
  <c r="CT19" i="1" s="1"/>
  <c r="CU19" i="1" s="1"/>
  <c r="CV19" i="1" s="1"/>
  <c r="CW19" i="1" s="1"/>
  <c r="CX19" i="1" s="1"/>
  <c r="CY19" i="1" s="1"/>
  <c r="CZ19" i="1" s="1"/>
  <c r="X444" i="1" a="1"/>
  <c r="X444" i="1" s="1"/>
  <c r="AC444" i="1" s="1"/>
  <c r="Y444" i="1" s="1"/>
  <c r="BQ310" i="1"/>
  <c r="BR310" i="1" s="1"/>
  <c r="BS310" i="1" s="1"/>
  <c r="BT310" i="1" s="1"/>
  <c r="BU310" i="1" s="1"/>
  <c r="BV310" i="1" s="1"/>
  <c r="BW310" i="1" s="1"/>
  <c r="BX310" i="1" s="1"/>
  <c r="BY310" i="1" s="1"/>
  <c r="BZ310" i="1" s="1"/>
  <c r="CA310" i="1" s="1"/>
  <c r="CB310" i="1" s="1"/>
  <c r="CC310" i="1" s="1"/>
  <c r="CD310" i="1" s="1"/>
  <c r="CE310" i="1" s="1"/>
  <c r="CF310" i="1" s="1"/>
  <c r="CG310" i="1" s="1"/>
  <c r="CH310" i="1" s="1"/>
  <c r="CI310" i="1" s="1"/>
  <c r="CJ310" i="1" s="1"/>
  <c r="CK310" i="1" s="1"/>
  <c r="CL310" i="1" s="1"/>
  <c r="CM310" i="1" s="1"/>
  <c r="CN310" i="1" s="1"/>
  <c r="CO310" i="1" s="1"/>
  <c r="CP310" i="1" s="1"/>
  <c r="CQ310" i="1" s="1"/>
  <c r="CR310" i="1" s="1"/>
  <c r="CS310" i="1" s="1"/>
  <c r="CT310" i="1" s="1"/>
  <c r="CU310" i="1" s="1"/>
  <c r="CV310" i="1" s="1"/>
  <c r="CW310" i="1" s="1"/>
  <c r="CX310" i="1" s="1"/>
  <c r="CY310" i="1" s="1"/>
  <c r="CZ310" i="1" s="1"/>
  <c r="X310" i="1" a="1"/>
  <c r="X310" i="1" s="1"/>
  <c r="AC310" i="1" s="1"/>
  <c r="Y310" i="1" s="1"/>
  <c r="BQ300" i="1"/>
  <c r="BR300" i="1" s="1"/>
  <c r="BS300" i="1" s="1"/>
  <c r="BT300" i="1" s="1"/>
  <c r="BU300" i="1" s="1"/>
  <c r="BV300" i="1" s="1"/>
  <c r="BW300" i="1" s="1"/>
  <c r="BX300" i="1" s="1"/>
  <c r="BY300" i="1" s="1"/>
  <c r="BZ300" i="1" s="1"/>
  <c r="CA300" i="1" s="1"/>
  <c r="CB300" i="1" s="1"/>
  <c r="CC300" i="1" s="1"/>
  <c r="CD300" i="1" s="1"/>
  <c r="CE300" i="1" s="1"/>
  <c r="CF300" i="1" s="1"/>
  <c r="CG300" i="1" s="1"/>
  <c r="CH300" i="1" s="1"/>
  <c r="CI300" i="1" s="1"/>
  <c r="CJ300" i="1" s="1"/>
  <c r="CK300" i="1" s="1"/>
  <c r="CL300" i="1" s="1"/>
  <c r="CM300" i="1" s="1"/>
  <c r="CN300" i="1" s="1"/>
  <c r="CO300" i="1" s="1"/>
  <c r="CP300" i="1" s="1"/>
  <c r="CQ300" i="1" s="1"/>
  <c r="CR300" i="1" s="1"/>
  <c r="CS300" i="1" s="1"/>
  <c r="CT300" i="1" s="1"/>
  <c r="CU300" i="1" s="1"/>
  <c r="CV300" i="1" s="1"/>
  <c r="CW300" i="1" s="1"/>
  <c r="CX300" i="1" s="1"/>
  <c r="CY300" i="1" s="1"/>
  <c r="CZ300" i="1" s="1"/>
  <c r="X382" i="1" a="1"/>
  <c r="X382" i="1" s="1"/>
  <c r="AC382" i="1" s="1"/>
  <c r="Y382" i="1" s="1"/>
  <c r="BQ272" i="1"/>
  <c r="BR272" i="1" s="1"/>
  <c r="BS272" i="1" s="1"/>
  <c r="BT272" i="1" s="1"/>
  <c r="BU272" i="1" s="1"/>
  <c r="BV272" i="1" s="1"/>
  <c r="BW272" i="1" s="1"/>
  <c r="BX272" i="1" s="1"/>
  <c r="BY272" i="1" s="1"/>
  <c r="BZ272" i="1" s="1"/>
  <c r="CA272" i="1" s="1"/>
  <c r="CB272" i="1" s="1"/>
  <c r="CC272" i="1" s="1"/>
  <c r="CD272" i="1" s="1"/>
  <c r="CE272" i="1" s="1"/>
  <c r="CF272" i="1" s="1"/>
  <c r="CG272" i="1" s="1"/>
  <c r="CH272" i="1" s="1"/>
  <c r="CI272" i="1" s="1"/>
  <c r="CJ272" i="1" s="1"/>
  <c r="CK272" i="1" s="1"/>
  <c r="CL272" i="1" s="1"/>
  <c r="CM272" i="1" s="1"/>
  <c r="CN272" i="1" s="1"/>
  <c r="CO272" i="1" s="1"/>
  <c r="CP272" i="1" s="1"/>
  <c r="CQ272" i="1" s="1"/>
  <c r="CR272" i="1" s="1"/>
  <c r="CS272" i="1" s="1"/>
  <c r="CT272" i="1" s="1"/>
  <c r="CU272" i="1" s="1"/>
  <c r="CV272" i="1" s="1"/>
  <c r="CW272" i="1" s="1"/>
  <c r="CX272" i="1" s="1"/>
  <c r="CY272" i="1" s="1"/>
  <c r="CZ272" i="1" s="1"/>
  <c r="BQ354" i="1"/>
  <c r="BR354" i="1" s="1"/>
  <c r="BS354" i="1" s="1"/>
  <c r="BT354" i="1" s="1"/>
  <c r="BU354" i="1" s="1"/>
  <c r="BV354" i="1" s="1"/>
  <c r="BW354" i="1" s="1"/>
  <c r="BX354" i="1" s="1"/>
  <c r="BY354" i="1" s="1"/>
  <c r="BZ354" i="1" s="1"/>
  <c r="CA354" i="1" s="1"/>
  <c r="CB354" i="1" s="1"/>
  <c r="CC354" i="1" s="1"/>
  <c r="CD354" i="1" s="1"/>
  <c r="CE354" i="1" s="1"/>
  <c r="CF354" i="1" s="1"/>
  <c r="CG354" i="1" s="1"/>
  <c r="CH354" i="1" s="1"/>
  <c r="CI354" i="1" s="1"/>
  <c r="CJ354" i="1" s="1"/>
  <c r="CK354" i="1" s="1"/>
  <c r="CL354" i="1" s="1"/>
  <c r="CM354" i="1" s="1"/>
  <c r="CN354" i="1" s="1"/>
  <c r="CO354" i="1" s="1"/>
  <c r="CP354" i="1" s="1"/>
  <c r="CQ354" i="1" s="1"/>
  <c r="CR354" i="1" s="1"/>
  <c r="CS354" i="1" s="1"/>
  <c r="CT354" i="1" s="1"/>
  <c r="CU354" i="1" s="1"/>
  <c r="CV354" i="1" s="1"/>
  <c r="CW354" i="1" s="1"/>
  <c r="CX354" i="1" s="1"/>
  <c r="CY354" i="1" s="1"/>
  <c r="CZ354" i="1" s="1"/>
  <c r="BQ459" i="1"/>
  <c r="BR459" i="1" s="1"/>
  <c r="BS459" i="1" s="1"/>
  <c r="BT459" i="1" s="1"/>
  <c r="BU459" i="1" s="1"/>
  <c r="BV459" i="1" s="1"/>
  <c r="BW459" i="1" s="1"/>
  <c r="BX459" i="1" s="1"/>
  <c r="BY459" i="1" s="1"/>
  <c r="BZ459" i="1" s="1"/>
  <c r="CA459" i="1" s="1"/>
  <c r="CB459" i="1" s="1"/>
  <c r="CC459" i="1" s="1"/>
  <c r="CD459" i="1" s="1"/>
  <c r="CE459" i="1" s="1"/>
  <c r="CF459" i="1" s="1"/>
  <c r="CG459" i="1" s="1"/>
  <c r="CH459" i="1" s="1"/>
  <c r="CI459" i="1" s="1"/>
  <c r="CJ459" i="1" s="1"/>
  <c r="CK459" i="1" s="1"/>
  <c r="CL459" i="1" s="1"/>
  <c r="CM459" i="1" s="1"/>
  <c r="CN459" i="1" s="1"/>
  <c r="CO459" i="1" s="1"/>
  <c r="CP459" i="1" s="1"/>
  <c r="CQ459" i="1" s="1"/>
  <c r="CR459" i="1" s="1"/>
  <c r="CS459" i="1" s="1"/>
  <c r="CT459" i="1" s="1"/>
  <c r="CU459" i="1" s="1"/>
  <c r="CV459" i="1" s="1"/>
  <c r="CW459" i="1" s="1"/>
  <c r="CX459" i="1" s="1"/>
  <c r="CY459" i="1" s="1"/>
  <c r="CZ459" i="1" s="1"/>
  <c r="X459" i="1" a="1"/>
  <c r="X459" i="1" s="1"/>
  <c r="AC459" i="1" s="1"/>
  <c r="Y459" i="1" s="1"/>
  <c r="BQ274" i="1"/>
  <c r="BR274" i="1" s="1"/>
  <c r="BS274" i="1" s="1"/>
  <c r="BT274" i="1" s="1"/>
  <c r="BU274" i="1" s="1"/>
  <c r="BV274" i="1" s="1"/>
  <c r="BW274" i="1" s="1"/>
  <c r="BX274" i="1" s="1"/>
  <c r="BY274" i="1" s="1"/>
  <c r="BZ274" i="1" s="1"/>
  <c r="CA274" i="1" s="1"/>
  <c r="CB274" i="1" s="1"/>
  <c r="CC274" i="1" s="1"/>
  <c r="CD274" i="1" s="1"/>
  <c r="CE274" i="1" s="1"/>
  <c r="CF274" i="1" s="1"/>
  <c r="CG274" i="1" s="1"/>
  <c r="CH274" i="1" s="1"/>
  <c r="CI274" i="1" s="1"/>
  <c r="CJ274" i="1" s="1"/>
  <c r="CK274" i="1" s="1"/>
  <c r="CL274" i="1" s="1"/>
  <c r="CM274" i="1" s="1"/>
  <c r="CN274" i="1" s="1"/>
  <c r="CO274" i="1" s="1"/>
  <c r="CP274" i="1" s="1"/>
  <c r="CQ274" i="1" s="1"/>
  <c r="CR274" i="1" s="1"/>
  <c r="CS274" i="1" s="1"/>
  <c r="CT274" i="1" s="1"/>
  <c r="CU274" i="1" s="1"/>
  <c r="CV274" i="1" s="1"/>
  <c r="CW274" i="1" s="1"/>
  <c r="CX274" i="1" s="1"/>
  <c r="CY274" i="1" s="1"/>
  <c r="CZ274" i="1" s="1"/>
  <c r="BQ235" i="1"/>
  <c r="BR235" i="1" s="1"/>
  <c r="BS235" i="1" s="1"/>
  <c r="BT235" i="1" s="1"/>
  <c r="BU235" i="1" s="1"/>
  <c r="BV235" i="1" s="1"/>
  <c r="BW235" i="1" s="1"/>
  <c r="BX235" i="1" s="1"/>
  <c r="BY235" i="1" s="1"/>
  <c r="BZ235" i="1" s="1"/>
  <c r="CA235" i="1" s="1"/>
  <c r="CB235" i="1" s="1"/>
  <c r="CC235" i="1" s="1"/>
  <c r="CD235" i="1" s="1"/>
  <c r="CE235" i="1" s="1"/>
  <c r="CF235" i="1" s="1"/>
  <c r="CG235" i="1" s="1"/>
  <c r="CH235" i="1" s="1"/>
  <c r="CI235" i="1" s="1"/>
  <c r="CJ235" i="1" s="1"/>
  <c r="CK235" i="1" s="1"/>
  <c r="CL235" i="1" s="1"/>
  <c r="CM235" i="1" s="1"/>
  <c r="CN235" i="1" s="1"/>
  <c r="CO235" i="1" s="1"/>
  <c r="CP235" i="1" s="1"/>
  <c r="CQ235" i="1" s="1"/>
  <c r="CR235" i="1" s="1"/>
  <c r="CS235" i="1" s="1"/>
  <c r="CT235" i="1" s="1"/>
  <c r="CU235" i="1" s="1"/>
  <c r="CV235" i="1" s="1"/>
  <c r="CW235" i="1" s="1"/>
  <c r="CX235" i="1" s="1"/>
  <c r="CY235" i="1" s="1"/>
  <c r="CZ235" i="1" s="1"/>
  <c r="BQ307" i="1"/>
  <c r="BR307" i="1" s="1"/>
  <c r="BS307" i="1" s="1"/>
  <c r="BT307" i="1" s="1"/>
  <c r="BU307" i="1" s="1"/>
  <c r="BV307" i="1" s="1"/>
  <c r="BW307" i="1" s="1"/>
  <c r="BX307" i="1" s="1"/>
  <c r="BY307" i="1" s="1"/>
  <c r="BZ307" i="1" s="1"/>
  <c r="CA307" i="1" s="1"/>
  <c r="CB307" i="1" s="1"/>
  <c r="CC307" i="1" s="1"/>
  <c r="CD307" i="1" s="1"/>
  <c r="CE307" i="1" s="1"/>
  <c r="CF307" i="1" s="1"/>
  <c r="CG307" i="1" s="1"/>
  <c r="CH307" i="1" s="1"/>
  <c r="CI307" i="1" s="1"/>
  <c r="CJ307" i="1" s="1"/>
  <c r="CK307" i="1" s="1"/>
  <c r="CL307" i="1" s="1"/>
  <c r="CM307" i="1" s="1"/>
  <c r="CN307" i="1" s="1"/>
  <c r="CO307" i="1" s="1"/>
  <c r="CP307" i="1" s="1"/>
  <c r="CQ307" i="1" s="1"/>
  <c r="CR307" i="1" s="1"/>
  <c r="CS307" i="1" s="1"/>
  <c r="CT307" i="1" s="1"/>
  <c r="CU307" i="1" s="1"/>
  <c r="CV307" i="1" s="1"/>
  <c r="CW307" i="1" s="1"/>
  <c r="CX307" i="1" s="1"/>
  <c r="CY307" i="1" s="1"/>
  <c r="CZ307" i="1" s="1"/>
  <c r="X242" i="1" a="1"/>
  <c r="X242" i="1" s="1"/>
  <c r="AC242" i="1" s="1"/>
  <c r="Y242" i="1" s="1"/>
  <c r="BQ400" i="1"/>
  <c r="BR400" i="1" s="1"/>
  <c r="BS400" i="1" s="1"/>
  <c r="BT400" i="1" s="1"/>
  <c r="BU400" i="1" s="1"/>
  <c r="BV400" i="1" s="1"/>
  <c r="BW400" i="1" s="1"/>
  <c r="BX400" i="1" s="1"/>
  <c r="BY400" i="1" s="1"/>
  <c r="BZ400" i="1" s="1"/>
  <c r="CA400" i="1" s="1"/>
  <c r="CB400" i="1" s="1"/>
  <c r="CC400" i="1" s="1"/>
  <c r="CD400" i="1" s="1"/>
  <c r="CE400" i="1" s="1"/>
  <c r="CF400" i="1" s="1"/>
  <c r="CG400" i="1" s="1"/>
  <c r="CH400" i="1" s="1"/>
  <c r="CI400" i="1" s="1"/>
  <c r="CJ400" i="1" s="1"/>
  <c r="CK400" i="1" s="1"/>
  <c r="CL400" i="1" s="1"/>
  <c r="CM400" i="1" s="1"/>
  <c r="CN400" i="1" s="1"/>
  <c r="CO400" i="1" s="1"/>
  <c r="CP400" i="1" s="1"/>
  <c r="CQ400" i="1" s="1"/>
  <c r="CR400" i="1" s="1"/>
  <c r="CS400" i="1" s="1"/>
  <c r="CT400" i="1" s="1"/>
  <c r="CU400" i="1" s="1"/>
  <c r="CV400" i="1" s="1"/>
  <c r="CW400" i="1" s="1"/>
  <c r="CX400" i="1" s="1"/>
  <c r="CY400" i="1" s="1"/>
  <c r="CZ400" i="1" s="1"/>
  <c r="BQ47" i="1"/>
  <c r="BR47" i="1" s="1"/>
  <c r="BS47" i="1" s="1"/>
  <c r="BT47" i="1" s="1"/>
  <c r="BU47" i="1" s="1"/>
  <c r="BV47" i="1" s="1"/>
  <c r="BW47" i="1" s="1"/>
  <c r="BX47" i="1" s="1"/>
  <c r="BY47" i="1" s="1"/>
  <c r="BZ47" i="1" s="1"/>
  <c r="CA47" i="1" s="1"/>
  <c r="CB47" i="1" s="1"/>
  <c r="CC47" i="1" s="1"/>
  <c r="CD47" i="1" s="1"/>
  <c r="CE47" i="1" s="1"/>
  <c r="CF47" i="1" s="1"/>
  <c r="CG47" i="1" s="1"/>
  <c r="CH47" i="1" s="1"/>
  <c r="CI47" i="1" s="1"/>
  <c r="CJ47" i="1" s="1"/>
  <c r="CK47" i="1" s="1"/>
  <c r="CL47" i="1" s="1"/>
  <c r="CM47" i="1" s="1"/>
  <c r="CN47" i="1" s="1"/>
  <c r="CO47" i="1" s="1"/>
  <c r="CP47" i="1" s="1"/>
  <c r="CQ47" i="1" s="1"/>
  <c r="CR47" i="1" s="1"/>
  <c r="CS47" i="1" s="1"/>
  <c r="CT47" i="1" s="1"/>
  <c r="CU47" i="1" s="1"/>
  <c r="CV47" i="1" s="1"/>
  <c r="CW47" i="1" s="1"/>
  <c r="CX47" i="1" s="1"/>
  <c r="CY47" i="1" s="1"/>
  <c r="CZ47" i="1" s="1"/>
  <c r="X466" i="1" a="1"/>
  <c r="X466" i="1" s="1"/>
  <c r="AC466" i="1" s="1"/>
  <c r="Y466" i="1" s="1"/>
  <c r="X174" i="1" a="1"/>
  <c r="X174" i="1" s="1"/>
  <c r="AC174" i="1" s="1"/>
  <c r="Y174" i="1" s="1"/>
  <c r="BQ295" i="1"/>
  <c r="BR295" i="1" s="1"/>
  <c r="BS295" i="1" s="1"/>
  <c r="BT295" i="1" s="1"/>
  <c r="BU295" i="1" s="1"/>
  <c r="BV295" i="1" s="1"/>
  <c r="BW295" i="1" s="1"/>
  <c r="BX295" i="1" s="1"/>
  <c r="BY295" i="1" s="1"/>
  <c r="BZ295" i="1" s="1"/>
  <c r="CA295" i="1" s="1"/>
  <c r="CB295" i="1" s="1"/>
  <c r="CC295" i="1" s="1"/>
  <c r="CD295" i="1" s="1"/>
  <c r="CE295" i="1" s="1"/>
  <c r="CF295" i="1" s="1"/>
  <c r="CG295" i="1" s="1"/>
  <c r="CH295" i="1" s="1"/>
  <c r="CI295" i="1" s="1"/>
  <c r="CJ295" i="1" s="1"/>
  <c r="CK295" i="1" s="1"/>
  <c r="CL295" i="1" s="1"/>
  <c r="CM295" i="1" s="1"/>
  <c r="CN295" i="1" s="1"/>
  <c r="CO295" i="1" s="1"/>
  <c r="CP295" i="1" s="1"/>
  <c r="CQ295" i="1" s="1"/>
  <c r="CR295" i="1" s="1"/>
  <c r="CS295" i="1" s="1"/>
  <c r="CT295" i="1" s="1"/>
  <c r="CU295" i="1" s="1"/>
  <c r="CV295" i="1" s="1"/>
  <c r="CW295" i="1" s="1"/>
  <c r="CX295" i="1" s="1"/>
  <c r="CY295" i="1" s="1"/>
  <c r="CZ295" i="1" s="1"/>
  <c r="X295" i="1" a="1"/>
  <c r="X295" i="1" s="1"/>
  <c r="AC295" i="1" s="1"/>
  <c r="Y295" i="1" s="1"/>
  <c r="BQ222" i="1"/>
  <c r="BR222" i="1" s="1"/>
  <c r="BS222" i="1" s="1"/>
  <c r="BT222" i="1" s="1"/>
  <c r="BU222" i="1" s="1"/>
  <c r="BV222" i="1" s="1"/>
  <c r="BW222" i="1" s="1"/>
  <c r="BX222" i="1" s="1"/>
  <c r="BY222" i="1" s="1"/>
  <c r="BZ222" i="1" s="1"/>
  <c r="CA222" i="1" s="1"/>
  <c r="CB222" i="1" s="1"/>
  <c r="CC222" i="1" s="1"/>
  <c r="CD222" i="1" s="1"/>
  <c r="CE222" i="1" s="1"/>
  <c r="CF222" i="1" s="1"/>
  <c r="CG222" i="1" s="1"/>
  <c r="CH222" i="1" s="1"/>
  <c r="CI222" i="1" s="1"/>
  <c r="CJ222" i="1" s="1"/>
  <c r="CK222" i="1" s="1"/>
  <c r="CL222" i="1" s="1"/>
  <c r="CM222" i="1" s="1"/>
  <c r="CN222" i="1" s="1"/>
  <c r="CO222" i="1" s="1"/>
  <c r="CP222" i="1" s="1"/>
  <c r="CQ222" i="1" s="1"/>
  <c r="CR222" i="1" s="1"/>
  <c r="CS222" i="1" s="1"/>
  <c r="CT222" i="1" s="1"/>
  <c r="CU222" i="1" s="1"/>
  <c r="CV222" i="1" s="1"/>
  <c r="CW222" i="1" s="1"/>
  <c r="CX222" i="1" s="1"/>
  <c r="CY222" i="1" s="1"/>
  <c r="CZ222" i="1" s="1"/>
  <c r="X217" i="1" a="1"/>
  <c r="X217" i="1" s="1"/>
  <c r="AC217" i="1" s="1"/>
  <c r="Y217" i="1" s="1"/>
  <c r="X345" i="1" a="1"/>
  <c r="X345" i="1" s="1"/>
  <c r="AC345" i="1" s="1"/>
  <c r="Y345" i="1" s="1"/>
  <c r="X169" i="1" a="1"/>
  <c r="X169" i="1" s="1"/>
  <c r="AC169" i="1" s="1"/>
  <c r="Y169" i="1" s="1"/>
  <c r="BQ137" i="1"/>
  <c r="BR137" i="1" s="1"/>
  <c r="BS137" i="1" s="1"/>
  <c r="BT137" i="1" s="1"/>
  <c r="BU137" i="1" s="1"/>
  <c r="BV137" i="1" s="1"/>
  <c r="BW137" i="1" s="1"/>
  <c r="BX137" i="1" s="1"/>
  <c r="BY137" i="1" s="1"/>
  <c r="BZ137" i="1" s="1"/>
  <c r="CA137" i="1" s="1"/>
  <c r="CB137" i="1" s="1"/>
  <c r="CC137" i="1" s="1"/>
  <c r="CD137" i="1" s="1"/>
  <c r="CE137" i="1" s="1"/>
  <c r="CF137" i="1" s="1"/>
  <c r="CG137" i="1" s="1"/>
  <c r="CH137" i="1" s="1"/>
  <c r="CI137" i="1" s="1"/>
  <c r="CJ137" i="1" s="1"/>
  <c r="CK137" i="1" s="1"/>
  <c r="CL137" i="1" s="1"/>
  <c r="CM137" i="1" s="1"/>
  <c r="CN137" i="1" s="1"/>
  <c r="CO137" i="1" s="1"/>
  <c r="CP137" i="1" s="1"/>
  <c r="CQ137" i="1" s="1"/>
  <c r="CR137" i="1" s="1"/>
  <c r="CS137" i="1" s="1"/>
  <c r="CT137" i="1" s="1"/>
  <c r="CU137" i="1" s="1"/>
  <c r="CV137" i="1" s="1"/>
  <c r="CW137" i="1" s="1"/>
  <c r="CX137" i="1" s="1"/>
  <c r="CY137" i="1" s="1"/>
  <c r="CZ137" i="1" s="1"/>
  <c r="X376" i="1" a="1"/>
  <c r="X376" i="1" s="1"/>
  <c r="AC376" i="1" s="1"/>
  <c r="Y376" i="1" s="1"/>
  <c r="X440" i="1" a="1"/>
  <c r="X440" i="1" s="1"/>
  <c r="AC440" i="1" s="1"/>
  <c r="Y440" i="1" s="1"/>
  <c r="X403" i="1" a="1"/>
  <c r="X403" i="1" s="1"/>
  <c r="AC403" i="1" s="1"/>
  <c r="Y403" i="1" s="1"/>
  <c r="X311" i="1" a="1"/>
  <c r="X311" i="1" s="1"/>
  <c r="AC311" i="1" s="1"/>
  <c r="Y311" i="1" s="1"/>
  <c r="X86" i="1" a="1"/>
  <c r="X86" i="1" s="1"/>
  <c r="AC86" i="1" s="1"/>
  <c r="Y86" i="1" s="1"/>
  <c r="X302" i="1" a="1"/>
  <c r="X302" i="1" s="1"/>
  <c r="AC302" i="1" s="1"/>
  <c r="Y302" i="1" s="1"/>
  <c r="BQ143" i="1"/>
  <c r="BR143" i="1" s="1"/>
  <c r="BS143" i="1" s="1"/>
  <c r="BT143" i="1" s="1"/>
  <c r="BU143" i="1" s="1"/>
  <c r="BV143" i="1" s="1"/>
  <c r="BW143" i="1" s="1"/>
  <c r="BX143" i="1" s="1"/>
  <c r="BY143" i="1" s="1"/>
  <c r="BZ143" i="1" s="1"/>
  <c r="CA143" i="1" s="1"/>
  <c r="CB143" i="1" s="1"/>
  <c r="CC143" i="1" s="1"/>
  <c r="CD143" i="1" s="1"/>
  <c r="CE143" i="1" s="1"/>
  <c r="CF143" i="1" s="1"/>
  <c r="CG143" i="1" s="1"/>
  <c r="CH143" i="1" s="1"/>
  <c r="CI143" i="1" s="1"/>
  <c r="CJ143" i="1" s="1"/>
  <c r="CK143" i="1" s="1"/>
  <c r="CL143" i="1" s="1"/>
  <c r="CM143" i="1" s="1"/>
  <c r="CN143" i="1" s="1"/>
  <c r="CO143" i="1" s="1"/>
  <c r="CP143" i="1" s="1"/>
  <c r="CQ143" i="1" s="1"/>
  <c r="CR143" i="1" s="1"/>
  <c r="CS143" i="1" s="1"/>
  <c r="CT143" i="1" s="1"/>
  <c r="CU143" i="1" s="1"/>
  <c r="CV143" i="1" s="1"/>
  <c r="CW143" i="1" s="1"/>
  <c r="CX143" i="1" s="1"/>
  <c r="CY143" i="1" s="1"/>
  <c r="CZ143" i="1" s="1"/>
  <c r="BQ331" i="1"/>
  <c r="BR331" i="1" s="1"/>
  <c r="BS331" i="1" s="1"/>
  <c r="BT331" i="1" s="1"/>
  <c r="BU331" i="1" s="1"/>
  <c r="BV331" i="1" s="1"/>
  <c r="BW331" i="1" s="1"/>
  <c r="BX331" i="1" s="1"/>
  <c r="BY331" i="1" s="1"/>
  <c r="BZ331" i="1" s="1"/>
  <c r="CA331" i="1" s="1"/>
  <c r="CB331" i="1" s="1"/>
  <c r="CC331" i="1" s="1"/>
  <c r="CD331" i="1" s="1"/>
  <c r="CE331" i="1" s="1"/>
  <c r="CF331" i="1" s="1"/>
  <c r="CG331" i="1" s="1"/>
  <c r="CH331" i="1" s="1"/>
  <c r="CI331" i="1" s="1"/>
  <c r="CJ331" i="1" s="1"/>
  <c r="CK331" i="1" s="1"/>
  <c r="CL331" i="1" s="1"/>
  <c r="CM331" i="1" s="1"/>
  <c r="CN331" i="1" s="1"/>
  <c r="CO331" i="1" s="1"/>
  <c r="CP331" i="1" s="1"/>
  <c r="CQ331" i="1" s="1"/>
  <c r="CR331" i="1" s="1"/>
  <c r="CS331" i="1" s="1"/>
  <c r="CT331" i="1" s="1"/>
  <c r="CU331" i="1" s="1"/>
  <c r="CV331" i="1" s="1"/>
  <c r="CW331" i="1" s="1"/>
  <c r="CX331" i="1" s="1"/>
  <c r="CY331" i="1" s="1"/>
  <c r="CZ331" i="1" s="1"/>
  <c r="X331" i="1" a="1"/>
  <c r="X331" i="1" s="1"/>
  <c r="AC331" i="1" s="1"/>
  <c r="Y331" i="1" s="1"/>
  <c r="X68" i="1" a="1"/>
  <c r="X68" i="1" s="1"/>
  <c r="AC68" i="1" s="1"/>
  <c r="Y68" i="1" s="1"/>
  <c r="BQ3" i="1"/>
  <c r="BR3" i="1" s="1"/>
  <c r="BS3" i="1" s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CD3" i="1" s="1"/>
  <c r="CE3" i="1" s="1"/>
  <c r="CF3" i="1" s="1"/>
  <c r="CG3" i="1" s="1"/>
  <c r="CH3" i="1" s="1"/>
  <c r="CI3" i="1" s="1"/>
  <c r="CJ3" i="1" s="1"/>
  <c r="CK3" i="1" s="1"/>
  <c r="CL3" i="1" s="1"/>
  <c r="CM3" i="1" s="1"/>
  <c r="CN3" i="1" s="1"/>
  <c r="CO3" i="1" s="1"/>
  <c r="CP3" i="1" s="1"/>
  <c r="CQ3" i="1" s="1"/>
  <c r="CR3" i="1" s="1"/>
  <c r="CS3" i="1" s="1"/>
  <c r="CT3" i="1" s="1"/>
  <c r="CU3" i="1" s="1"/>
  <c r="CV3" i="1" s="1"/>
  <c r="CW3" i="1" s="1"/>
  <c r="CX3" i="1" s="1"/>
  <c r="CY3" i="1" s="1"/>
  <c r="CZ3" i="1" s="1"/>
  <c r="X418" i="1" a="1"/>
  <c r="X418" i="1" s="1"/>
  <c r="AC418" i="1" s="1"/>
  <c r="Y418" i="1" s="1"/>
  <c r="X475" i="1" a="1"/>
  <c r="X475" i="1" s="1"/>
  <c r="AC475" i="1" s="1"/>
  <c r="Y475" i="1" s="1"/>
  <c r="X387" i="1" a="1"/>
  <c r="X387" i="1" s="1"/>
  <c r="AC387" i="1" s="1"/>
  <c r="Y387" i="1" s="1"/>
  <c r="X206" i="1" a="1"/>
  <c r="X206" i="1" s="1"/>
  <c r="AC206" i="1" s="1"/>
  <c r="Y206" i="1" s="1"/>
  <c r="X98" i="1" a="1"/>
  <c r="X98" i="1" s="1"/>
  <c r="AC98" i="1" s="1"/>
  <c r="Y98" i="1" s="1"/>
  <c r="X153" i="1" a="1"/>
  <c r="X153" i="1" s="1"/>
  <c r="AC153" i="1" s="1"/>
  <c r="Y153" i="1" s="1"/>
  <c r="X210" i="1" a="1"/>
  <c r="X210" i="1" s="1"/>
  <c r="AC210" i="1" s="1"/>
  <c r="Y210" i="1" s="1"/>
  <c r="BQ133" i="1"/>
  <c r="BR133" i="1" s="1"/>
  <c r="BS133" i="1" s="1"/>
  <c r="BT133" i="1" s="1"/>
  <c r="BU133" i="1" s="1"/>
  <c r="BV133" i="1" s="1"/>
  <c r="BW133" i="1" s="1"/>
  <c r="BX133" i="1" s="1"/>
  <c r="BY133" i="1" s="1"/>
  <c r="BZ133" i="1" s="1"/>
  <c r="CA133" i="1" s="1"/>
  <c r="CB133" i="1" s="1"/>
  <c r="CC133" i="1" s="1"/>
  <c r="CD133" i="1" s="1"/>
  <c r="CE133" i="1" s="1"/>
  <c r="CF133" i="1" s="1"/>
  <c r="CG133" i="1" s="1"/>
  <c r="CH133" i="1" s="1"/>
  <c r="CI133" i="1" s="1"/>
  <c r="CJ133" i="1" s="1"/>
  <c r="CK133" i="1" s="1"/>
  <c r="CL133" i="1" s="1"/>
  <c r="CM133" i="1" s="1"/>
  <c r="CN133" i="1" s="1"/>
  <c r="CO133" i="1" s="1"/>
  <c r="CP133" i="1" s="1"/>
  <c r="CQ133" i="1" s="1"/>
  <c r="CR133" i="1" s="1"/>
  <c r="CS133" i="1" s="1"/>
  <c r="CT133" i="1" s="1"/>
  <c r="CU133" i="1" s="1"/>
  <c r="CV133" i="1" s="1"/>
  <c r="CW133" i="1" s="1"/>
  <c r="CX133" i="1" s="1"/>
  <c r="CY133" i="1" s="1"/>
  <c r="CZ133" i="1" s="1"/>
  <c r="X194" i="1" a="1"/>
  <c r="X194" i="1" s="1"/>
  <c r="AC194" i="1" s="1"/>
  <c r="Y194" i="1" s="1"/>
  <c r="X104" i="1" a="1"/>
  <c r="X104" i="1" s="1"/>
  <c r="AC104" i="1" s="1"/>
  <c r="Y104" i="1" s="1"/>
  <c r="X97" i="1" a="1"/>
  <c r="X97" i="1" s="1"/>
  <c r="AC97" i="1" s="1"/>
  <c r="Y97" i="1" s="1"/>
  <c r="X91" i="1" a="1"/>
  <c r="X91" i="1" s="1"/>
  <c r="AC91" i="1" s="1"/>
  <c r="Y91" i="1" s="1"/>
  <c r="BQ42" i="1"/>
  <c r="BR42" i="1" s="1"/>
  <c r="BS42" i="1" s="1"/>
  <c r="BT42" i="1" s="1"/>
  <c r="BU42" i="1" s="1"/>
  <c r="BV42" i="1" s="1"/>
  <c r="BW42" i="1" s="1"/>
  <c r="BX42" i="1" s="1"/>
  <c r="BY42" i="1" s="1"/>
  <c r="BZ42" i="1" s="1"/>
  <c r="CA42" i="1" s="1"/>
  <c r="CB42" i="1" s="1"/>
  <c r="CC42" i="1" s="1"/>
  <c r="CD42" i="1" s="1"/>
  <c r="CE42" i="1" s="1"/>
  <c r="CF42" i="1" s="1"/>
  <c r="CG42" i="1" s="1"/>
  <c r="CH42" i="1" s="1"/>
  <c r="CI42" i="1" s="1"/>
  <c r="CJ42" i="1" s="1"/>
  <c r="CK42" i="1" s="1"/>
  <c r="CL42" i="1" s="1"/>
  <c r="CM42" i="1" s="1"/>
  <c r="CN42" i="1" s="1"/>
  <c r="CO42" i="1" s="1"/>
  <c r="CP42" i="1" s="1"/>
  <c r="CQ42" i="1" s="1"/>
  <c r="CR42" i="1" s="1"/>
  <c r="CS42" i="1" s="1"/>
  <c r="CT42" i="1" s="1"/>
  <c r="CU42" i="1" s="1"/>
  <c r="CV42" i="1" s="1"/>
  <c r="CW42" i="1" s="1"/>
  <c r="CX42" i="1" s="1"/>
  <c r="CY42" i="1" s="1"/>
  <c r="CZ42" i="1" s="1"/>
  <c r="X157" i="1" a="1"/>
  <c r="X157" i="1" s="1"/>
  <c r="AC157" i="1" s="1"/>
  <c r="Y157" i="1" s="1"/>
  <c r="BQ59" i="1"/>
  <c r="BR59" i="1" s="1"/>
  <c r="BS59" i="1" s="1"/>
  <c r="BT59" i="1" s="1"/>
  <c r="BU59" i="1" s="1"/>
  <c r="BV59" i="1" s="1"/>
  <c r="BW59" i="1" s="1"/>
  <c r="BX59" i="1" s="1"/>
  <c r="BY59" i="1" s="1"/>
  <c r="BZ59" i="1" s="1"/>
  <c r="CA59" i="1" s="1"/>
  <c r="CB59" i="1" s="1"/>
  <c r="CC59" i="1" s="1"/>
  <c r="CD59" i="1" s="1"/>
  <c r="CE59" i="1" s="1"/>
  <c r="CF59" i="1" s="1"/>
  <c r="CG59" i="1" s="1"/>
  <c r="CH59" i="1" s="1"/>
  <c r="CI59" i="1" s="1"/>
  <c r="CJ59" i="1" s="1"/>
  <c r="CK59" i="1" s="1"/>
  <c r="CL59" i="1" s="1"/>
  <c r="CM59" i="1" s="1"/>
  <c r="CN59" i="1" s="1"/>
  <c r="CO59" i="1" s="1"/>
  <c r="CP59" i="1" s="1"/>
  <c r="CQ59" i="1" s="1"/>
  <c r="CR59" i="1" s="1"/>
  <c r="CS59" i="1" s="1"/>
  <c r="CT59" i="1" s="1"/>
  <c r="CU59" i="1" s="1"/>
  <c r="CV59" i="1" s="1"/>
  <c r="CW59" i="1" s="1"/>
  <c r="CX59" i="1" s="1"/>
  <c r="CY59" i="1" s="1"/>
  <c r="CZ59" i="1" s="1"/>
  <c r="BQ344" i="1"/>
  <c r="BR344" i="1" s="1"/>
  <c r="BS344" i="1" s="1"/>
  <c r="BT344" i="1" s="1"/>
  <c r="BU344" i="1" s="1"/>
  <c r="BV344" i="1" s="1"/>
  <c r="BW344" i="1" s="1"/>
  <c r="BX344" i="1" s="1"/>
  <c r="BY344" i="1" s="1"/>
  <c r="BZ344" i="1" s="1"/>
  <c r="CA344" i="1" s="1"/>
  <c r="CB344" i="1" s="1"/>
  <c r="CC344" i="1" s="1"/>
  <c r="CD344" i="1" s="1"/>
  <c r="CE344" i="1" s="1"/>
  <c r="CF344" i="1" s="1"/>
  <c r="CG344" i="1" s="1"/>
  <c r="CH344" i="1" s="1"/>
  <c r="CI344" i="1" s="1"/>
  <c r="CJ344" i="1" s="1"/>
  <c r="CK344" i="1" s="1"/>
  <c r="CL344" i="1" s="1"/>
  <c r="CM344" i="1" s="1"/>
  <c r="CN344" i="1" s="1"/>
  <c r="CO344" i="1" s="1"/>
  <c r="CP344" i="1" s="1"/>
  <c r="CQ344" i="1" s="1"/>
  <c r="CR344" i="1" s="1"/>
  <c r="CS344" i="1" s="1"/>
  <c r="CT344" i="1" s="1"/>
  <c r="CU344" i="1" s="1"/>
  <c r="CV344" i="1" s="1"/>
  <c r="CW344" i="1" s="1"/>
  <c r="CX344" i="1" s="1"/>
  <c r="CY344" i="1" s="1"/>
  <c r="CZ344" i="1" s="1"/>
  <c r="X344" i="1" a="1"/>
  <c r="X344" i="1" s="1"/>
  <c r="AC344" i="1" s="1"/>
  <c r="Y344" i="1" s="1"/>
  <c r="X181" i="1" a="1"/>
  <c r="X181" i="1" s="1"/>
  <c r="AC181" i="1" s="1"/>
  <c r="Y181" i="1" s="1"/>
  <c r="X202" i="1" a="1"/>
  <c r="X202" i="1" s="1"/>
  <c r="AC202" i="1" s="1"/>
  <c r="Y202" i="1" s="1"/>
  <c r="X476" i="1" a="1"/>
  <c r="X476" i="1" s="1"/>
  <c r="AC476" i="1" s="1"/>
  <c r="Y476" i="1" s="1"/>
  <c r="BQ336" i="1"/>
  <c r="BR336" i="1" s="1"/>
  <c r="BS336" i="1" s="1"/>
  <c r="BT336" i="1" s="1"/>
  <c r="BU336" i="1" s="1"/>
  <c r="BV336" i="1" s="1"/>
  <c r="BW336" i="1" s="1"/>
  <c r="BX336" i="1" s="1"/>
  <c r="BY336" i="1" s="1"/>
  <c r="BZ336" i="1" s="1"/>
  <c r="CA336" i="1" s="1"/>
  <c r="CB336" i="1" s="1"/>
  <c r="CC336" i="1" s="1"/>
  <c r="CD336" i="1" s="1"/>
  <c r="CE336" i="1" s="1"/>
  <c r="CF336" i="1" s="1"/>
  <c r="CG336" i="1" s="1"/>
  <c r="CH336" i="1" s="1"/>
  <c r="CI336" i="1" s="1"/>
  <c r="CJ336" i="1" s="1"/>
  <c r="CK336" i="1" s="1"/>
  <c r="CL336" i="1" s="1"/>
  <c r="CM336" i="1" s="1"/>
  <c r="CN336" i="1" s="1"/>
  <c r="CO336" i="1" s="1"/>
  <c r="CP336" i="1" s="1"/>
  <c r="CQ336" i="1" s="1"/>
  <c r="CR336" i="1" s="1"/>
  <c r="CS336" i="1" s="1"/>
  <c r="CT336" i="1" s="1"/>
  <c r="CU336" i="1" s="1"/>
  <c r="CV336" i="1" s="1"/>
  <c r="CW336" i="1" s="1"/>
  <c r="CX336" i="1" s="1"/>
  <c r="CY336" i="1" s="1"/>
  <c r="CZ336" i="1" s="1"/>
  <c r="BQ268" i="1"/>
  <c r="BR268" i="1" s="1"/>
  <c r="BS268" i="1" s="1"/>
  <c r="BT268" i="1" s="1"/>
  <c r="BU268" i="1" s="1"/>
  <c r="BV268" i="1" s="1"/>
  <c r="BW268" i="1" s="1"/>
  <c r="BX268" i="1" s="1"/>
  <c r="BY268" i="1" s="1"/>
  <c r="BZ268" i="1" s="1"/>
  <c r="CA268" i="1" s="1"/>
  <c r="CB268" i="1" s="1"/>
  <c r="CC268" i="1" s="1"/>
  <c r="CD268" i="1" s="1"/>
  <c r="CE268" i="1" s="1"/>
  <c r="CF268" i="1" s="1"/>
  <c r="CG268" i="1" s="1"/>
  <c r="CH268" i="1" s="1"/>
  <c r="CI268" i="1" s="1"/>
  <c r="CJ268" i="1" s="1"/>
  <c r="CK268" i="1" s="1"/>
  <c r="CL268" i="1" s="1"/>
  <c r="CM268" i="1" s="1"/>
  <c r="CN268" i="1" s="1"/>
  <c r="CO268" i="1" s="1"/>
  <c r="CP268" i="1" s="1"/>
  <c r="CQ268" i="1" s="1"/>
  <c r="CR268" i="1" s="1"/>
  <c r="CS268" i="1" s="1"/>
  <c r="CT268" i="1" s="1"/>
  <c r="CU268" i="1" s="1"/>
  <c r="CV268" i="1" s="1"/>
  <c r="CW268" i="1" s="1"/>
  <c r="CX268" i="1" s="1"/>
  <c r="CY268" i="1" s="1"/>
  <c r="CZ268" i="1" s="1"/>
  <c r="X304" i="1" a="1"/>
  <c r="X304" i="1" s="1"/>
  <c r="AC304" i="1" s="1"/>
  <c r="Y304" i="1" s="1"/>
  <c r="X366" i="1" a="1"/>
  <c r="X366" i="1" s="1"/>
  <c r="AC366" i="1" s="1"/>
  <c r="Y366" i="1" s="1"/>
  <c r="X457" i="1" a="1"/>
  <c r="X457" i="1" s="1"/>
  <c r="AC457" i="1" s="1"/>
  <c r="Y457" i="1" s="1"/>
  <c r="BQ296" i="1"/>
  <c r="BR296" i="1" s="1"/>
  <c r="BS296" i="1" s="1"/>
  <c r="BT296" i="1" s="1"/>
  <c r="BU296" i="1" s="1"/>
  <c r="BV296" i="1" s="1"/>
  <c r="BW296" i="1" s="1"/>
  <c r="BX296" i="1" s="1"/>
  <c r="BY296" i="1" s="1"/>
  <c r="BZ296" i="1" s="1"/>
  <c r="CA296" i="1" s="1"/>
  <c r="CB296" i="1" s="1"/>
  <c r="CC296" i="1" s="1"/>
  <c r="CD296" i="1" s="1"/>
  <c r="CE296" i="1" s="1"/>
  <c r="CF296" i="1" s="1"/>
  <c r="CG296" i="1" s="1"/>
  <c r="CH296" i="1" s="1"/>
  <c r="CI296" i="1" s="1"/>
  <c r="CJ296" i="1" s="1"/>
  <c r="CK296" i="1" s="1"/>
  <c r="CL296" i="1" s="1"/>
  <c r="CM296" i="1" s="1"/>
  <c r="CN296" i="1" s="1"/>
  <c r="CO296" i="1" s="1"/>
  <c r="CP296" i="1" s="1"/>
  <c r="CQ296" i="1" s="1"/>
  <c r="CR296" i="1" s="1"/>
  <c r="CS296" i="1" s="1"/>
  <c r="CT296" i="1" s="1"/>
  <c r="CU296" i="1" s="1"/>
  <c r="CV296" i="1" s="1"/>
  <c r="CW296" i="1" s="1"/>
  <c r="CX296" i="1" s="1"/>
  <c r="CY296" i="1" s="1"/>
  <c r="CZ296" i="1" s="1"/>
  <c r="X296" i="1" a="1"/>
  <c r="X296" i="1" s="1"/>
  <c r="AC296" i="1" s="1"/>
  <c r="Y296" i="1" s="1"/>
  <c r="BQ112" i="1"/>
  <c r="BR112" i="1" s="1"/>
  <c r="BS112" i="1" s="1"/>
  <c r="BT112" i="1" s="1"/>
  <c r="BU112" i="1" s="1"/>
  <c r="BV112" i="1" s="1"/>
  <c r="BW112" i="1" s="1"/>
  <c r="BX112" i="1" s="1"/>
  <c r="BY112" i="1" s="1"/>
  <c r="BZ112" i="1" s="1"/>
  <c r="CA112" i="1" s="1"/>
  <c r="CB112" i="1" s="1"/>
  <c r="CC112" i="1" s="1"/>
  <c r="CD112" i="1" s="1"/>
  <c r="CE112" i="1" s="1"/>
  <c r="CF112" i="1" s="1"/>
  <c r="CG112" i="1" s="1"/>
  <c r="CH112" i="1" s="1"/>
  <c r="CI112" i="1" s="1"/>
  <c r="CJ112" i="1" s="1"/>
  <c r="CK112" i="1" s="1"/>
  <c r="CL112" i="1" s="1"/>
  <c r="CM112" i="1" s="1"/>
  <c r="CN112" i="1" s="1"/>
  <c r="CO112" i="1" s="1"/>
  <c r="CP112" i="1" s="1"/>
  <c r="CQ112" i="1" s="1"/>
  <c r="CR112" i="1" s="1"/>
  <c r="CS112" i="1" s="1"/>
  <c r="CT112" i="1" s="1"/>
  <c r="CU112" i="1" s="1"/>
  <c r="CV112" i="1" s="1"/>
  <c r="CW112" i="1" s="1"/>
  <c r="CX112" i="1" s="1"/>
  <c r="CY112" i="1" s="1"/>
  <c r="CZ112" i="1" s="1"/>
  <c r="X112" i="1" a="1"/>
  <c r="X112" i="1" s="1"/>
  <c r="AC112" i="1" s="1"/>
  <c r="Y112" i="1" s="1"/>
  <c r="BQ280" i="1"/>
  <c r="BR280" i="1" s="1"/>
  <c r="BS280" i="1" s="1"/>
  <c r="BT280" i="1" s="1"/>
  <c r="BU280" i="1" s="1"/>
  <c r="BV280" i="1" s="1"/>
  <c r="BW280" i="1" s="1"/>
  <c r="BX280" i="1" s="1"/>
  <c r="BY280" i="1" s="1"/>
  <c r="BZ280" i="1" s="1"/>
  <c r="CA280" i="1" s="1"/>
  <c r="CB280" i="1" s="1"/>
  <c r="CC280" i="1" s="1"/>
  <c r="CD280" i="1" s="1"/>
  <c r="CE280" i="1" s="1"/>
  <c r="CF280" i="1" s="1"/>
  <c r="CG280" i="1" s="1"/>
  <c r="CH280" i="1" s="1"/>
  <c r="CI280" i="1" s="1"/>
  <c r="CJ280" i="1" s="1"/>
  <c r="CK280" i="1" s="1"/>
  <c r="CL280" i="1" s="1"/>
  <c r="CM280" i="1" s="1"/>
  <c r="CN280" i="1" s="1"/>
  <c r="CO280" i="1" s="1"/>
  <c r="CP280" i="1" s="1"/>
  <c r="CQ280" i="1" s="1"/>
  <c r="CR280" i="1" s="1"/>
  <c r="CS280" i="1" s="1"/>
  <c r="CT280" i="1" s="1"/>
  <c r="CU280" i="1" s="1"/>
  <c r="CV280" i="1" s="1"/>
  <c r="CW280" i="1" s="1"/>
  <c r="CX280" i="1" s="1"/>
  <c r="CY280" i="1" s="1"/>
  <c r="CZ280" i="1" s="1"/>
  <c r="BQ54" i="1"/>
  <c r="BR54" i="1" s="1"/>
  <c r="BS54" i="1" s="1"/>
  <c r="BT54" i="1" s="1"/>
  <c r="BU54" i="1" s="1"/>
  <c r="BV54" i="1" s="1"/>
  <c r="BW54" i="1" s="1"/>
  <c r="BX54" i="1" s="1"/>
  <c r="BY54" i="1" s="1"/>
  <c r="BZ54" i="1" s="1"/>
  <c r="CA54" i="1" s="1"/>
  <c r="CB54" i="1" s="1"/>
  <c r="CC54" i="1" s="1"/>
  <c r="CD54" i="1" s="1"/>
  <c r="CE54" i="1" s="1"/>
  <c r="CF54" i="1" s="1"/>
  <c r="CG54" i="1" s="1"/>
  <c r="CH54" i="1" s="1"/>
  <c r="CI54" i="1" s="1"/>
  <c r="CJ54" i="1" s="1"/>
  <c r="CK54" i="1" s="1"/>
  <c r="CL54" i="1" s="1"/>
  <c r="CM54" i="1" s="1"/>
  <c r="CN54" i="1" s="1"/>
  <c r="CO54" i="1" s="1"/>
  <c r="CP54" i="1" s="1"/>
  <c r="CQ54" i="1" s="1"/>
  <c r="CR54" i="1" s="1"/>
  <c r="CS54" i="1" s="1"/>
  <c r="CT54" i="1" s="1"/>
  <c r="CU54" i="1" s="1"/>
  <c r="CV54" i="1" s="1"/>
  <c r="CW54" i="1" s="1"/>
  <c r="CX54" i="1" s="1"/>
  <c r="CY54" i="1" s="1"/>
  <c r="CZ54" i="1" s="1"/>
  <c r="BQ35" i="1"/>
  <c r="BR35" i="1" s="1"/>
  <c r="BS35" i="1" s="1"/>
  <c r="BT35" i="1" s="1"/>
  <c r="BU35" i="1" s="1"/>
  <c r="BV35" i="1" s="1"/>
  <c r="BW35" i="1" s="1"/>
  <c r="BX35" i="1" s="1"/>
  <c r="BY35" i="1" s="1"/>
  <c r="BZ35" i="1" s="1"/>
  <c r="CA35" i="1" s="1"/>
  <c r="CB35" i="1" s="1"/>
  <c r="CC35" i="1" s="1"/>
  <c r="CD35" i="1" s="1"/>
  <c r="CE35" i="1" s="1"/>
  <c r="CF35" i="1" s="1"/>
  <c r="CG35" i="1" s="1"/>
  <c r="CH35" i="1" s="1"/>
  <c r="CI35" i="1" s="1"/>
  <c r="CJ35" i="1" s="1"/>
  <c r="CK35" i="1" s="1"/>
  <c r="CL35" i="1" s="1"/>
  <c r="CM35" i="1" s="1"/>
  <c r="CN35" i="1" s="1"/>
  <c r="CO35" i="1" s="1"/>
  <c r="CP35" i="1" s="1"/>
  <c r="CQ35" i="1" s="1"/>
  <c r="CR35" i="1" s="1"/>
  <c r="CS35" i="1" s="1"/>
  <c r="CT35" i="1" s="1"/>
  <c r="CU35" i="1" s="1"/>
  <c r="CV35" i="1" s="1"/>
  <c r="CW35" i="1" s="1"/>
  <c r="CX35" i="1" s="1"/>
  <c r="CY35" i="1" s="1"/>
  <c r="CZ35" i="1" s="1"/>
  <c r="BQ139" i="1"/>
  <c r="BR139" i="1" s="1"/>
  <c r="BS139" i="1" s="1"/>
  <c r="BT139" i="1" s="1"/>
  <c r="BU139" i="1" s="1"/>
  <c r="BV139" i="1" s="1"/>
  <c r="BW139" i="1" s="1"/>
  <c r="BX139" i="1" s="1"/>
  <c r="BY139" i="1" s="1"/>
  <c r="BZ139" i="1" s="1"/>
  <c r="CA139" i="1" s="1"/>
  <c r="CB139" i="1" s="1"/>
  <c r="CC139" i="1" s="1"/>
  <c r="CD139" i="1" s="1"/>
  <c r="CE139" i="1" s="1"/>
  <c r="CF139" i="1" s="1"/>
  <c r="CG139" i="1" s="1"/>
  <c r="CH139" i="1" s="1"/>
  <c r="CI139" i="1" s="1"/>
  <c r="CJ139" i="1" s="1"/>
  <c r="CK139" i="1" s="1"/>
  <c r="CL139" i="1" s="1"/>
  <c r="CM139" i="1" s="1"/>
  <c r="CN139" i="1" s="1"/>
  <c r="CO139" i="1" s="1"/>
  <c r="CP139" i="1" s="1"/>
  <c r="CQ139" i="1" s="1"/>
  <c r="CR139" i="1" s="1"/>
  <c r="CS139" i="1" s="1"/>
  <c r="CT139" i="1" s="1"/>
  <c r="CU139" i="1" s="1"/>
  <c r="CV139" i="1" s="1"/>
  <c r="CW139" i="1" s="1"/>
  <c r="CX139" i="1" s="1"/>
  <c r="CY139" i="1" s="1"/>
  <c r="CZ139" i="1" s="1"/>
  <c r="X139" i="1" a="1"/>
  <c r="X139" i="1" s="1"/>
  <c r="AC139" i="1" s="1"/>
  <c r="Y139" i="1" s="1"/>
  <c r="X257" i="1" a="1"/>
  <c r="X257" i="1" s="1"/>
  <c r="AC257" i="1" s="1"/>
  <c r="Y257" i="1" s="1"/>
  <c r="X391" i="1" a="1"/>
  <c r="X391" i="1" s="1"/>
  <c r="AC391" i="1" s="1"/>
  <c r="Y391" i="1" s="1"/>
  <c r="X248" i="1" a="1"/>
  <c r="X248" i="1" s="1"/>
  <c r="AC248" i="1" s="1"/>
  <c r="Y248" i="1" s="1"/>
  <c r="X135" i="1" a="1"/>
  <c r="X135" i="1" s="1"/>
  <c r="AC135" i="1" s="1"/>
  <c r="Y135" i="1" s="1"/>
  <c r="X66" i="1" a="1"/>
  <c r="X66" i="1" s="1"/>
  <c r="AC66" i="1" s="1"/>
  <c r="Y66" i="1" s="1"/>
  <c r="BQ323" i="1"/>
  <c r="BR323" i="1" s="1"/>
  <c r="BS323" i="1" s="1"/>
  <c r="BT323" i="1" s="1"/>
  <c r="BU323" i="1" s="1"/>
  <c r="BV323" i="1" s="1"/>
  <c r="BW323" i="1" s="1"/>
  <c r="BX323" i="1" s="1"/>
  <c r="BY323" i="1" s="1"/>
  <c r="BZ323" i="1" s="1"/>
  <c r="CA323" i="1" s="1"/>
  <c r="CB323" i="1" s="1"/>
  <c r="CC323" i="1" s="1"/>
  <c r="CD323" i="1" s="1"/>
  <c r="CE323" i="1" s="1"/>
  <c r="CF323" i="1" s="1"/>
  <c r="CG323" i="1" s="1"/>
  <c r="CH323" i="1" s="1"/>
  <c r="CI323" i="1" s="1"/>
  <c r="CJ323" i="1" s="1"/>
  <c r="CK323" i="1" s="1"/>
  <c r="CL323" i="1" s="1"/>
  <c r="CM323" i="1" s="1"/>
  <c r="CN323" i="1" s="1"/>
  <c r="CO323" i="1" s="1"/>
  <c r="CP323" i="1" s="1"/>
  <c r="CQ323" i="1" s="1"/>
  <c r="CR323" i="1" s="1"/>
  <c r="CS323" i="1" s="1"/>
  <c r="CT323" i="1" s="1"/>
  <c r="CU323" i="1" s="1"/>
  <c r="CV323" i="1" s="1"/>
  <c r="CW323" i="1" s="1"/>
  <c r="CX323" i="1" s="1"/>
  <c r="CY323" i="1" s="1"/>
  <c r="CZ323" i="1" s="1"/>
  <c r="BQ216" i="1"/>
  <c r="BR216" i="1" s="1"/>
  <c r="BS216" i="1" s="1"/>
  <c r="BT216" i="1" s="1"/>
  <c r="BU216" i="1" s="1"/>
  <c r="BV216" i="1" s="1"/>
  <c r="BW216" i="1" s="1"/>
  <c r="BX216" i="1" s="1"/>
  <c r="BY216" i="1" s="1"/>
  <c r="BZ216" i="1" s="1"/>
  <c r="CA216" i="1" s="1"/>
  <c r="CB216" i="1" s="1"/>
  <c r="CC216" i="1" s="1"/>
  <c r="CD216" i="1" s="1"/>
  <c r="CE216" i="1" s="1"/>
  <c r="CF216" i="1" s="1"/>
  <c r="CG216" i="1" s="1"/>
  <c r="CH216" i="1" s="1"/>
  <c r="CI216" i="1" s="1"/>
  <c r="CJ216" i="1" s="1"/>
  <c r="CK216" i="1" s="1"/>
  <c r="CL216" i="1" s="1"/>
  <c r="CM216" i="1" s="1"/>
  <c r="CN216" i="1" s="1"/>
  <c r="CO216" i="1" s="1"/>
  <c r="CP216" i="1" s="1"/>
  <c r="CQ216" i="1" s="1"/>
  <c r="CR216" i="1" s="1"/>
  <c r="CS216" i="1" s="1"/>
  <c r="CT216" i="1" s="1"/>
  <c r="CU216" i="1" s="1"/>
  <c r="CV216" i="1" s="1"/>
  <c r="CW216" i="1" s="1"/>
  <c r="CX216" i="1" s="1"/>
  <c r="CY216" i="1" s="1"/>
  <c r="CZ216" i="1" s="1"/>
  <c r="X39" i="1" a="1"/>
  <c r="X39" i="1" s="1"/>
  <c r="AC39" i="1" s="1"/>
  <c r="Y39" i="1" s="1"/>
  <c r="BQ74" i="1"/>
  <c r="BR74" i="1" s="1"/>
  <c r="BS74" i="1" s="1"/>
  <c r="BT74" i="1" s="1"/>
  <c r="BU74" i="1" s="1"/>
  <c r="BV74" i="1" s="1"/>
  <c r="BW74" i="1" s="1"/>
  <c r="BX74" i="1" s="1"/>
  <c r="BY74" i="1" s="1"/>
  <c r="BZ74" i="1" s="1"/>
  <c r="CA74" i="1" s="1"/>
  <c r="CB74" i="1" s="1"/>
  <c r="CC74" i="1" s="1"/>
  <c r="CD74" i="1" s="1"/>
  <c r="CE74" i="1" s="1"/>
  <c r="CF74" i="1" s="1"/>
  <c r="CG74" i="1" s="1"/>
  <c r="CH74" i="1" s="1"/>
  <c r="CI74" i="1" s="1"/>
  <c r="CJ74" i="1" s="1"/>
  <c r="CK74" i="1" s="1"/>
  <c r="CL74" i="1" s="1"/>
  <c r="CM74" i="1" s="1"/>
  <c r="CN74" i="1" s="1"/>
  <c r="CO74" i="1" s="1"/>
  <c r="CP74" i="1" s="1"/>
  <c r="CQ74" i="1" s="1"/>
  <c r="CR74" i="1" s="1"/>
  <c r="CS74" i="1" s="1"/>
  <c r="CT74" i="1" s="1"/>
  <c r="CU74" i="1" s="1"/>
  <c r="CV74" i="1" s="1"/>
  <c r="CW74" i="1" s="1"/>
  <c r="CX74" i="1" s="1"/>
  <c r="CY74" i="1" s="1"/>
  <c r="CZ74" i="1" s="1"/>
  <c r="X25" i="1" a="1"/>
  <c r="X25" i="1" s="1"/>
  <c r="AC25" i="1" s="1"/>
  <c r="Y25" i="1" s="1"/>
  <c r="X280" i="1" l="1" a="1"/>
  <c r="X280" i="1" s="1"/>
  <c r="AC280" i="1" s="1"/>
  <c r="Y280" i="1" s="1"/>
  <c r="X59" i="1" a="1"/>
  <c r="X59" i="1" s="1"/>
  <c r="AC59" i="1" s="1"/>
  <c r="Y59" i="1" s="1"/>
  <c r="X3" i="1" a="1"/>
  <c r="X3" i="1" s="1"/>
  <c r="AC3" i="1" s="1"/>
  <c r="Y3" i="1" s="1"/>
  <c r="X34" i="1" a="1"/>
  <c r="X34" i="1" s="1"/>
  <c r="AC34" i="1" s="1"/>
  <c r="Y34" i="1" s="1"/>
  <c r="X253" i="1" a="1"/>
  <c r="X253" i="1" s="1"/>
  <c r="AC253" i="1" s="1"/>
  <c r="Y253" i="1" s="1"/>
  <c r="X147" i="1" a="1"/>
  <c r="X147" i="1" s="1"/>
  <c r="AC147" i="1" s="1"/>
  <c r="Y147" i="1" s="1"/>
  <c r="X337" i="1" a="1"/>
  <c r="X337" i="1" s="1"/>
  <c r="AC337" i="1" s="1"/>
  <c r="Y337" i="1" s="1"/>
  <c r="X360" i="1" a="1"/>
  <c r="X360" i="1" s="1"/>
  <c r="AC360" i="1" s="1"/>
  <c r="Y360" i="1" s="1"/>
  <c r="X43" i="1" a="1"/>
  <c r="X43" i="1" s="1"/>
  <c r="AC43" i="1" s="1"/>
  <c r="Y43" i="1" s="1"/>
  <c r="X262" i="1" a="1"/>
  <c r="X262" i="1" s="1"/>
  <c r="AC262" i="1" s="1"/>
  <c r="Y262" i="1" s="1"/>
  <c r="X138" i="1" a="1"/>
  <c r="X138" i="1" s="1"/>
  <c r="AC138" i="1" s="1"/>
  <c r="Y138" i="1" s="1"/>
  <c r="X35" i="1" a="1"/>
  <c r="X35" i="1" s="1"/>
  <c r="AC35" i="1" s="1"/>
  <c r="Y35" i="1" s="1"/>
  <c r="X47" i="1" a="1"/>
  <c r="X47" i="1" s="1"/>
  <c r="AC47" i="1" s="1"/>
  <c r="Y47" i="1" s="1"/>
  <c r="X38" i="1" a="1"/>
  <c r="X38" i="1" s="1"/>
  <c r="AC38" i="1" s="1"/>
  <c r="Y38" i="1" s="1"/>
  <c r="X339" i="1" a="1"/>
  <c r="X339" i="1" s="1"/>
  <c r="AC339" i="1" s="1"/>
  <c r="Y339" i="1" s="1"/>
  <c r="X77" i="1" a="1"/>
  <c r="X77" i="1" s="1"/>
  <c r="AC77" i="1" s="1"/>
  <c r="Y77" i="1" s="1"/>
  <c r="X228" i="1" a="1"/>
  <c r="X228" i="1" s="1"/>
  <c r="AC228" i="1" s="1"/>
  <c r="Y228" i="1" s="1"/>
  <c r="X118" i="1" a="1"/>
  <c r="X118" i="1" s="1"/>
  <c r="AC118" i="1" s="1"/>
  <c r="Y118" i="1" s="1"/>
  <c r="X63" i="1" a="1"/>
  <c r="X63" i="1" s="1"/>
  <c r="AC63" i="1" s="1"/>
  <c r="Y63" i="1" s="1"/>
  <c r="X82" i="1" a="1"/>
  <c r="X82" i="1" s="1"/>
  <c r="AC82" i="1" s="1"/>
  <c r="Y82" i="1" s="1"/>
  <c r="X318" i="1" a="1"/>
  <c r="X318" i="1" s="1"/>
  <c r="AC318" i="1" s="1"/>
  <c r="Y318" i="1" s="1"/>
  <c r="X244" i="1" a="1"/>
  <c r="X244" i="1" s="1"/>
  <c r="AC244" i="1" s="1"/>
  <c r="Y244" i="1" s="1"/>
  <c r="X334" i="1" a="1"/>
  <c r="X334" i="1" s="1"/>
  <c r="AC334" i="1" s="1"/>
  <c r="Y334" i="1" s="1"/>
  <c r="X26" i="1" a="1"/>
  <c r="X26" i="1" s="1"/>
  <c r="AC26" i="1" s="1"/>
  <c r="Y26" i="1" s="1"/>
  <c r="X136" i="1" a="1"/>
  <c r="X136" i="1" s="1"/>
  <c r="AC136" i="1" s="1"/>
  <c r="Y136" i="1" s="1"/>
  <c r="X216" i="1" a="1"/>
  <c r="X216" i="1" s="1"/>
  <c r="AC216" i="1" s="1"/>
  <c r="Y216" i="1" s="1"/>
  <c r="X268" i="1" a="1"/>
  <c r="X268" i="1" s="1"/>
  <c r="AC268" i="1" s="1"/>
  <c r="Y268" i="1" s="1"/>
  <c r="X143" i="1" a="1"/>
  <c r="X143" i="1" s="1"/>
  <c r="AC143" i="1" s="1"/>
  <c r="Y143" i="1" s="1"/>
  <c r="X137" i="1" a="1"/>
  <c r="X137" i="1" s="1"/>
  <c r="AC137" i="1" s="1"/>
  <c r="Y137" i="1" s="1"/>
  <c r="X307" i="1" a="1"/>
  <c r="X307" i="1" s="1"/>
  <c r="AC307" i="1" s="1"/>
  <c r="Y307" i="1" s="1"/>
  <c r="X354" i="1" a="1"/>
  <c r="X354" i="1" s="1"/>
  <c r="AC354" i="1" s="1"/>
  <c r="Y354" i="1" s="1"/>
  <c r="X84" i="1" a="1"/>
  <c r="X84" i="1" s="1"/>
  <c r="AC84" i="1" s="1"/>
  <c r="Y84" i="1" s="1"/>
  <c r="X283" i="1" a="1"/>
  <c r="X283" i="1" s="1"/>
  <c r="AC283" i="1" s="1"/>
  <c r="Y283" i="1" s="1"/>
  <c r="X51" i="1" a="1"/>
  <c r="X51" i="1" s="1"/>
  <c r="AC51" i="1" s="1"/>
  <c r="Y51" i="1" s="1"/>
  <c r="X78" i="1" a="1"/>
  <c r="X78" i="1" s="1"/>
  <c r="AC78" i="1" s="1"/>
  <c r="Y78" i="1" s="1"/>
  <c r="X297" i="1" a="1"/>
  <c r="X297" i="1" s="1"/>
  <c r="AC297" i="1" s="1"/>
  <c r="Y297" i="1" s="1"/>
  <c r="X7" i="1" a="1"/>
  <c r="X7" i="1" s="1"/>
  <c r="AC7" i="1" s="1"/>
  <c r="Y7" i="1" s="1"/>
  <c r="X260" i="1" a="1"/>
  <c r="X260" i="1" s="1"/>
  <c r="AC260" i="1" s="1"/>
  <c r="Y260" i="1" s="1"/>
  <c r="X357" i="1" a="1"/>
  <c r="X357" i="1" s="1"/>
  <c r="AC357" i="1" s="1"/>
  <c r="Y357" i="1" s="1"/>
  <c r="X254" i="1" a="1"/>
  <c r="X254" i="1" s="1"/>
  <c r="AC254" i="1" s="1"/>
  <c r="Y254" i="1" s="1"/>
  <c r="X24" i="1" a="1"/>
  <c r="X24" i="1" s="1"/>
  <c r="AC24" i="1" s="1"/>
  <c r="Y24" i="1" s="1"/>
  <c r="X338" i="1" a="1"/>
  <c r="X338" i="1" s="1"/>
  <c r="AC338" i="1" s="1"/>
  <c r="Y338" i="1" s="1"/>
  <c r="X105" i="1" a="1"/>
  <c r="X105" i="1" s="1"/>
  <c r="AC105" i="1" s="1"/>
  <c r="Y105" i="1" s="1"/>
  <c r="X350" i="1" a="1"/>
  <c r="X350" i="1" s="1"/>
  <c r="AC350" i="1" s="1"/>
  <c r="Y350" i="1" s="1"/>
  <c r="X52" i="1" a="1"/>
  <c r="X52" i="1" s="1"/>
  <c r="AC52" i="1" s="1"/>
  <c r="Y52" i="1" s="1"/>
  <c r="X33" i="1" a="1"/>
  <c r="X33" i="1" s="1"/>
  <c r="AC33" i="1" s="1"/>
  <c r="Y33" i="1" s="1"/>
  <c r="X286" i="1" a="1"/>
  <c r="X286" i="1" s="1"/>
  <c r="AC286" i="1" s="1"/>
  <c r="Y286" i="1" s="1"/>
  <c r="X114" i="1" a="1"/>
  <c r="X114" i="1" s="1"/>
  <c r="AC114" i="1" s="1"/>
  <c r="Y114" i="1" s="1"/>
  <c r="X273" i="1" a="1"/>
  <c r="X273" i="1" s="1"/>
  <c r="AC273" i="1" s="1"/>
  <c r="Y273" i="1" s="1"/>
  <c r="X85" i="1" a="1"/>
  <c r="X85" i="1" s="1"/>
  <c r="AC85" i="1" s="1"/>
  <c r="Y85" i="1" s="1"/>
  <c r="X152" i="1" a="1"/>
  <c r="X152" i="1" s="1"/>
  <c r="AC152" i="1" s="1"/>
  <c r="Y152" i="1" s="1"/>
  <c r="X277" i="1" a="1"/>
  <c r="X277" i="1" s="1"/>
  <c r="AC277" i="1" s="1"/>
  <c r="Y277" i="1" s="1"/>
  <c r="X109" i="1" a="1"/>
  <c r="X109" i="1" s="1"/>
  <c r="AC109" i="1" s="1"/>
  <c r="Y109" i="1" s="1"/>
  <c r="X281" i="1" a="1"/>
  <c r="X281" i="1" s="1"/>
  <c r="AC281" i="1" s="1"/>
  <c r="Y281" i="1" s="1"/>
  <c r="X13" i="1" a="1"/>
  <c r="X13" i="1" s="1"/>
  <c r="AC13" i="1" s="1"/>
  <c r="Y13" i="1" s="1"/>
  <c r="X134" i="1" a="1"/>
  <c r="X134" i="1" s="1"/>
  <c r="AC134" i="1" s="1"/>
  <c r="Y134" i="1" s="1"/>
  <c r="X323" i="1" a="1"/>
  <c r="X323" i="1" s="1"/>
  <c r="AC323" i="1" s="1"/>
  <c r="Y323" i="1" s="1"/>
  <c r="X336" i="1" a="1"/>
  <c r="X336" i="1" s="1"/>
  <c r="AC336" i="1" s="1"/>
  <c r="Y336" i="1" s="1"/>
  <c r="X133" i="1" a="1"/>
  <c r="X133" i="1" s="1"/>
  <c r="AC133" i="1" s="1"/>
  <c r="Y133" i="1" s="1"/>
  <c r="X235" i="1" a="1"/>
  <c r="X235" i="1" s="1"/>
  <c r="AC235" i="1" s="1"/>
  <c r="Y235" i="1" s="1"/>
  <c r="X272" i="1" a="1"/>
  <c r="X272" i="1" s="1"/>
  <c r="AC272" i="1" s="1"/>
  <c r="Y272" i="1" s="1"/>
  <c r="X19" i="1" a="1"/>
  <c r="X19" i="1" s="1"/>
  <c r="AC19" i="1" s="1"/>
  <c r="Y19" i="1" s="1"/>
  <c r="X127" i="1" a="1"/>
  <c r="X127" i="1" s="1"/>
  <c r="AC127" i="1" s="1"/>
  <c r="Y127" i="1" s="1"/>
  <c r="X306" i="1" a="1"/>
  <c r="X306" i="1" s="1"/>
  <c r="AC306" i="1" s="1"/>
  <c r="Y306" i="1" s="1"/>
  <c r="X22" i="1" a="1"/>
  <c r="X22" i="1" s="1"/>
  <c r="AC22" i="1" s="1"/>
  <c r="Y22" i="1" s="1"/>
  <c r="X276" i="1" a="1"/>
  <c r="X276" i="1" s="1"/>
  <c r="AC276" i="1" s="1"/>
  <c r="Y276" i="1" s="1"/>
  <c r="X245" i="1" a="1"/>
  <c r="X245" i="1" s="1"/>
  <c r="AC245" i="1" s="1"/>
  <c r="Y245" i="1" s="1"/>
  <c r="X261" i="1" a="1"/>
  <c r="X261" i="1" s="1"/>
  <c r="AC261" i="1" s="1"/>
  <c r="Y261" i="1" s="1"/>
  <c r="X56" i="1" a="1"/>
  <c r="X56" i="1" s="1"/>
  <c r="AC56" i="1" s="1"/>
  <c r="Y56" i="1" s="1"/>
  <c r="X87" i="1" a="1"/>
  <c r="X87" i="1" s="1"/>
  <c r="AC87" i="1" s="1"/>
  <c r="Y87" i="1" s="1"/>
  <c r="X465" i="1" a="1"/>
  <c r="X465" i="1" s="1"/>
  <c r="AC465" i="1" s="1"/>
  <c r="Y465" i="1" s="1"/>
  <c r="X92" i="1" a="1"/>
  <c r="X92" i="1" s="1"/>
  <c r="AC92" i="1" s="1"/>
  <c r="Y92" i="1" s="1"/>
  <c r="X346" i="1" a="1"/>
  <c r="X346" i="1" s="1"/>
  <c r="AC346" i="1" s="1"/>
  <c r="Y346" i="1" s="1"/>
  <c r="X88" i="1" a="1"/>
  <c r="X88" i="1" s="1"/>
  <c r="AC88" i="1" s="1"/>
  <c r="Y88" i="1" s="1"/>
  <c r="X288" i="1" a="1"/>
  <c r="X288" i="1" s="1"/>
  <c r="AC288" i="1" s="1"/>
  <c r="Y288" i="1" s="1"/>
  <c r="X107" i="1" a="1"/>
  <c r="X107" i="1" s="1"/>
  <c r="AC107" i="1" s="1"/>
  <c r="Y107" i="1" s="1"/>
  <c r="X132" i="1" a="1"/>
  <c r="X132" i="1" s="1"/>
  <c r="AC132" i="1" s="1"/>
  <c r="Y132" i="1" s="1"/>
  <c r="X64" i="1" a="1"/>
  <c r="X64" i="1" s="1"/>
  <c r="AC64" i="1" s="1"/>
  <c r="Y64" i="1" s="1"/>
  <c r="X329" i="1" a="1"/>
  <c r="X329" i="1" s="1"/>
  <c r="AC329" i="1" s="1"/>
  <c r="Y329" i="1" s="1"/>
  <c r="X117" i="1" a="1"/>
  <c r="X117" i="1" s="1"/>
  <c r="AC117" i="1" s="1"/>
  <c r="Y117" i="1" s="1"/>
  <c r="X347" i="1" a="1"/>
  <c r="X347" i="1" s="1"/>
  <c r="AC347" i="1" s="1"/>
  <c r="Y347" i="1" s="1"/>
  <c r="X324" i="1" a="1"/>
  <c r="X324" i="1" s="1"/>
  <c r="AC324" i="1" s="1"/>
  <c r="Y324" i="1" s="1"/>
  <c r="X29" i="1" a="1"/>
  <c r="X29" i="1" s="1"/>
  <c r="AC29" i="1" s="1"/>
  <c r="Y29" i="1" s="1"/>
  <c r="X36" i="1" a="1"/>
  <c r="X36" i="1" s="1"/>
  <c r="AC36" i="1" s="1"/>
  <c r="Y36" i="1" s="1"/>
  <c r="X79" i="1" a="1"/>
  <c r="X79" i="1" s="1"/>
  <c r="AC79" i="1" s="1"/>
  <c r="Y79" i="1" s="1"/>
  <c r="X80" i="1" a="1"/>
  <c r="X80" i="1" s="1"/>
  <c r="AC80" i="1" s="1"/>
  <c r="Y80" i="1" s="1"/>
  <c r="X145" i="1" a="1"/>
  <c r="X145" i="1" s="1"/>
  <c r="AC145" i="1" s="1"/>
  <c r="Y145" i="1" s="1"/>
  <c r="X42" i="1" a="1"/>
  <c r="X42" i="1" s="1"/>
  <c r="AC42" i="1" s="1"/>
  <c r="Y42" i="1" s="1"/>
  <c r="X274" i="1" a="1"/>
  <c r="X274" i="1" s="1"/>
  <c r="AC274" i="1" s="1"/>
  <c r="Y274" i="1" s="1"/>
  <c r="X349" i="1" a="1"/>
  <c r="X349" i="1" s="1"/>
  <c r="AC349" i="1" s="1"/>
  <c r="Y349" i="1" s="1"/>
  <c r="X332" i="1" a="1"/>
  <c r="X332" i="1" s="1"/>
  <c r="AC332" i="1" s="1"/>
  <c r="Y332" i="1" s="1"/>
  <c r="X142" i="1" a="1"/>
  <c r="X142" i="1" s="1"/>
  <c r="AC142" i="1" s="1"/>
  <c r="Y142" i="1" s="1"/>
  <c r="X62" i="1" a="1"/>
  <c r="X62" i="1" s="1"/>
  <c r="AC62" i="1" s="1"/>
  <c r="Y62" i="1" s="1"/>
  <c r="X115" i="1" a="1"/>
  <c r="X115" i="1" s="1"/>
  <c r="AC115" i="1" s="1"/>
  <c r="Y115" i="1" s="1"/>
  <c r="X32" i="1" a="1"/>
  <c r="X32" i="1" s="1"/>
  <c r="AC32" i="1" s="1"/>
  <c r="Y32" i="1" s="1"/>
  <c r="X343" i="1" a="1"/>
  <c r="X343" i="1" s="1"/>
  <c r="AC343" i="1" s="1"/>
  <c r="Y343" i="1" s="1"/>
  <c r="X10" i="1" a="1"/>
  <c r="X10" i="1" s="1"/>
  <c r="AC10" i="1" s="1"/>
  <c r="Y10" i="1" s="1"/>
  <c r="X122" i="1" a="1"/>
  <c r="X122" i="1" s="1"/>
  <c r="AC122" i="1" s="1"/>
  <c r="Y122" i="1" s="1"/>
  <c r="X308" i="1" a="1"/>
  <c r="X308" i="1" s="1"/>
  <c r="AC308" i="1" s="1"/>
  <c r="Y308" i="1" s="1"/>
  <c r="X291" i="1" a="1"/>
  <c r="X291" i="1" s="1"/>
  <c r="AC291" i="1" s="1"/>
  <c r="Y291" i="1" s="1"/>
  <c r="X191" i="1" a="1"/>
  <c r="X191" i="1" s="1"/>
  <c r="AC191" i="1" s="1"/>
  <c r="Y191" i="1" s="1"/>
  <c r="X11" i="1" a="1"/>
  <c r="X11" i="1" s="1"/>
  <c r="AC11" i="1" s="1"/>
  <c r="Y11" i="1" s="1"/>
  <c r="X450" i="1" a="1"/>
  <c r="X450" i="1" s="1"/>
  <c r="AC450" i="1" s="1"/>
  <c r="Y450" i="1" s="1"/>
  <c r="X76" i="1" a="1"/>
  <c r="X76" i="1" s="1"/>
  <c r="AC76" i="1" s="1"/>
  <c r="Y76" i="1" s="1"/>
  <c r="X16" i="1" a="1"/>
  <c r="X16" i="1" s="1"/>
  <c r="AC16" i="1" s="1"/>
  <c r="Y16" i="1" s="1"/>
  <c r="X352" i="1" a="1"/>
  <c r="X352" i="1" s="1"/>
  <c r="AC352" i="1" s="1"/>
  <c r="Y352" i="1" s="1"/>
  <c r="X129" i="1" a="1"/>
  <c r="X129" i="1" s="1"/>
  <c r="AC129" i="1" s="1"/>
  <c r="Y129" i="1" s="1"/>
  <c r="X94" i="1" a="1"/>
  <c r="X94" i="1" s="1"/>
  <c r="AC94" i="1" s="1"/>
  <c r="Y94" i="1" s="1"/>
  <c r="X314" i="1" a="1"/>
  <c r="X314" i="1" s="1"/>
  <c r="AC314" i="1" s="1"/>
  <c r="Y314" i="1" s="1"/>
  <c r="X317" i="1" a="1"/>
  <c r="X317" i="1" s="1"/>
  <c r="AC317" i="1" s="1"/>
  <c r="Y317" i="1" s="1"/>
  <c r="X341" i="1" a="1"/>
  <c r="X341" i="1" s="1"/>
  <c r="AC341" i="1" s="1"/>
  <c r="Y341" i="1" s="1"/>
  <c r="X289" i="1" a="1"/>
  <c r="X289" i="1" s="1"/>
  <c r="AC289" i="1" s="1"/>
  <c r="Y289" i="1" s="1"/>
  <c r="X50" i="1" a="1"/>
  <c r="X50" i="1" s="1"/>
  <c r="AC50" i="1" s="1"/>
  <c r="Y50" i="1" s="1"/>
  <c r="X116" i="1" a="1"/>
  <c r="X116" i="1" s="1"/>
  <c r="AC116" i="1" s="1"/>
  <c r="Y116" i="1" s="1"/>
  <c r="X330" i="1" a="1"/>
  <c r="X330" i="1" s="1"/>
  <c r="AC330" i="1" s="1"/>
  <c r="Y330" i="1" s="1"/>
  <c r="X478" i="1" a="1"/>
  <c r="X478" i="1" s="1"/>
  <c r="AC478" i="1" s="1"/>
  <c r="Y478" i="1" s="1"/>
  <c r="X74" i="1" a="1"/>
  <c r="X74" i="1" s="1"/>
  <c r="AC74" i="1" s="1"/>
  <c r="Y74" i="1" s="1"/>
  <c r="X54" i="1" a="1"/>
  <c r="X54" i="1" s="1"/>
  <c r="AC54" i="1" s="1"/>
  <c r="Y54" i="1" s="1"/>
  <c r="X222" i="1" a="1"/>
  <c r="X222" i="1" s="1"/>
  <c r="AC222" i="1" s="1"/>
  <c r="Y222" i="1" s="1"/>
  <c r="X400" i="1" a="1"/>
  <c r="X400" i="1" s="1"/>
  <c r="AC400" i="1" s="1"/>
  <c r="Y400" i="1" s="1"/>
  <c r="X300" i="1" a="1"/>
  <c r="X300" i="1" s="1"/>
  <c r="AC300" i="1" s="1"/>
  <c r="Y300" i="1" s="1"/>
  <c r="X146" i="1" a="1"/>
  <c r="X146" i="1" s="1"/>
  <c r="AC146" i="1" s="1"/>
  <c r="Y146" i="1" s="1"/>
  <c r="X65" i="1" a="1"/>
  <c r="X65" i="1" s="1"/>
  <c r="AC65" i="1" s="1"/>
  <c r="Y65" i="1" s="1"/>
  <c r="X249" i="1" a="1"/>
  <c r="X249" i="1" s="1"/>
  <c r="AC249" i="1" s="1"/>
  <c r="Y249" i="1" s="1"/>
  <c r="X287" i="1" a="1"/>
  <c r="X287" i="1" s="1"/>
  <c r="AC287" i="1" s="1"/>
  <c r="Y287" i="1" s="1"/>
  <c r="X6" i="1" a="1"/>
  <c r="X6" i="1" s="1"/>
  <c r="AC6" i="1" s="1"/>
  <c r="Y6" i="1" s="1"/>
  <c r="X269" i="1" a="1"/>
  <c r="X269" i="1" s="1"/>
  <c r="AC269" i="1" s="1"/>
  <c r="Y269" i="1" s="1"/>
</calcChain>
</file>

<file path=xl/sharedStrings.xml><?xml version="1.0" encoding="utf-8"?>
<sst xmlns="http://schemas.openxmlformats.org/spreadsheetml/2006/main" count="8922" uniqueCount="1666">
  <si>
    <t>在庫情報 &amp; 生産予定</t>
  </si>
  <si>
    <t>　月</t>
  </si>
  <si>
    <t xml:space="preserve"> </t>
  </si>
  <si>
    <t>データの日</t>
  </si>
  <si>
    <t>現在庫</t>
  </si>
  <si>
    <t>注意</t>
  </si>
  <si>
    <t>Lastmonth</t>
  </si>
  <si>
    <t>N+1</t>
  </si>
  <si>
    <t>N+2</t>
  </si>
  <si>
    <t>N+3</t>
  </si>
  <si>
    <t>N+4</t>
  </si>
  <si>
    <t>Code</t>
  </si>
  <si>
    <t>Item Code</t>
  </si>
  <si>
    <t>Material</t>
  </si>
  <si>
    <t>Beat</t>
  </si>
  <si>
    <t>Sur</t>
  </si>
  <si>
    <t>D1</t>
  </si>
  <si>
    <t>D2</t>
  </si>
  <si>
    <t>T</t>
  </si>
  <si>
    <t>L</t>
  </si>
  <si>
    <t>本数
(Pcs)</t>
  </si>
  <si>
    <t>重量
(Kg)</t>
  </si>
  <si>
    <t>終わり時点</t>
  </si>
  <si>
    <t>日.月.年</t>
  </si>
  <si>
    <t>コメント</t>
  </si>
  <si>
    <t>N-1</t>
  </si>
  <si>
    <t>|0200220139|12.70|0.00|1.600|0.0005490NBC</t>
  </si>
  <si>
    <t>|0200220139|12.70|0.00|2.000|0.0004870NBC</t>
  </si>
  <si>
    <t>|0200220103|13.80|0.00|1.600|0.0004525NBC</t>
  </si>
  <si>
    <t>|0200230120|15.90|0.00|1.200|0.0005591NBC</t>
  </si>
  <si>
    <t>|0200220139|15.90|0.00|1.600|0.0005503NBC</t>
  </si>
  <si>
    <t>|0200220139|15.90|0.00|2.300|0.0006049NBC</t>
  </si>
  <si>
    <t>|0200220139|15.90|0.00|2.000|0.0006066NBC</t>
  </si>
  <si>
    <t>|0200230120|19.10|0.00|1.200|0.0006119NBC</t>
  </si>
  <si>
    <t>|0200220139|19.10|0.00|1.400|0.0005571NBC</t>
  </si>
  <si>
    <t>|0200230120|19.10|0.00|1.000|0.0005800NBC</t>
  </si>
  <si>
    <t>|0200230119|22.20|0.00|1.200|0.0005670IBC</t>
  </si>
  <si>
    <t>|0200230119|22.20|0.00|1.200|0.0005800IBC</t>
  </si>
  <si>
    <t>|0200220139|22.20|0.00|1.600|0.0006000IBC</t>
  </si>
  <si>
    <t>|0200220139|22.20|0.00|1.600|0.0006000NBC</t>
  </si>
  <si>
    <t>|0200220139|22.20|0.00|1.600|0.0005416NBC</t>
  </si>
  <si>
    <t>|0200220139|22.20|0.00|1.600|0.0005503NBC</t>
  </si>
  <si>
    <t>|0200220139|22.20|0.00|1.600|0.0005699NBC</t>
  </si>
  <si>
    <t>|0200220139|22.20|0.00|1.800|0.0006111NBC</t>
  </si>
  <si>
    <t>|0200220139|22.20|0.00|2.300|0.0005800NBC</t>
  </si>
  <si>
    <t>|0200220139|22.20|0.00|2.300|0.0005883NBC</t>
  </si>
  <si>
    <t>|0200220139|22.20|0.00|2.300|0.0005883IBC</t>
  </si>
  <si>
    <t>|0200220139|22.20|0.00|2.000|0.0005723NBC</t>
  </si>
  <si>
    <t>|0200220139|22.20|0.00|2.000|0.0005931NBC</t>
  </si>
  <si>
    <t>|0200220139|22.20|0.00|2.000|0.0005758NBC</t>
  </si>
  <si>
    <t>|0200220139|22.20|0.00|2.000|0.0005833NBC</t>
  </si>
  <si>
    <t>|0200220139|22.20|0.00|2.000|0.0005800IBC</t>
  </si>
  <si>
    <t>|0200220139|22.20|0.00|2.000|0.0006091NBC</t>
  </si>
  <si>
    <t>|0200230119|25.40|0.00|1.200|0.0006175NBC</t>
  </si>
  <si>
    <t>|0200220139|25.40|0.00|1.600|0.0006003NBC</t>
  </si>
  <si>
    <t>|0200220139|25.40|0.00|1.600|0.0006163NBC</t>
  </si>
  <si>
    <t>|0200220139|25.40|0.00|1.600|0.0006037NBC</t>
  </si>
  <si>
    <t>|0200220139|25.40|0.00|1.600|0.0005974NBC</t>
  </si>
  <si>
    <t>|0200220139|25.40|0.00|1.800|0.0006210NBC</t>
  </si>
  <si>
    <t>|0200220139|25.40|0.00|2.600|0.0006163NBC</t>
  </si>
  <si>
    <t>|0200220139|25.40|0.00|3.200|0.0005561NBC</t>
  </si>
  <si>
    <t>|0200230120|28.60|0.00|1.200|0.0006253IBC</t>
  </si>
  <si>
    <t>|0200230120|28.60|0.00|1.200|0.0005300IBC</t>
  </si>
  <si>
    <t>|0200220139|28.60|0.00|2.300|0.0005751IBC</t>
  </si>
  <si>
    <t>|0200220139|28.60|0.00|2.600|0.0005506NBC</t>
  </si>
  <si>
    <t>|0200220139|28.60|0.00|2.000|0.0006475NBC</t>
  </si>
  <si>
    <t>|0200220139|29.40|0.00|3.200|0.0006161IBC</t>
  </si>
  <si>
    <t>|0200220139|31.80|0.00|2.600|0.0005300IBC</t>
  </si>
  <si>
    <t>|0200220139|31.80|0.00|2.000|0.0006475NBC</t>
  </si>
  <si>
    <t>|0200220139|34.00|0.00|2.600|0.0006121NBC</t>
  </si>
  <si>
    <t>|0200220139|34.00|0.00|3.500|0.0005616IBC</t>
  </si>
  <si>
    <t>|0200230120|35.00|0.00|1.200|0.0005800IBC</t>
  </si>
  <si>
    <t>|0200230120|38.10|0.00|1.200|0.0005450IBC</t>
  </si>
  <si>
    <t>|0200220139|38.10|0.00|2.300|0.0005959NBC</t>
  </si>
  <si>
    <t>|0200220139|38.10|0.00|2.600|0.0006133NBC</t>
  </si>
  <si>
    <t>|0200220139|38.10|0.00|2.000|0.0005411NBC</t>
  </si>
  <si>
    <t>|0200220139|38.10|0.00|2.000|0.0001340NBC</t>
  </si>
  <si>
    <t>|0200220139|42.70|0.00|2.000|0.0006135NBC</t>
  </si>
  <si>
    <t>|0200220126|42.70|0.00|3.500|0.0006046IBC</t>
  </si>
  <si>
    <t>|0200220126|42.70|0.00|3.500|0.0005894IBC</t>
  </si>
  <si>
    <t>|0200220126|42.70|0.00|3.500|0.0006007NBC</t>
  </si>
  <si>
    <t>|0200230119|45.00|0.00|1.200|0.0005600IBC</t>
  </si>
  <si>
    <t>|0200220139|48.60|0.00|2.000|0.0005461NBC</t>
  </si>
  <si>
    <t>|0200220139|48.60|0.00|3.100|0.0005569NBC</t>
  </si>
  <si>
    <t>|0200220139|50.80|0.00|1.600|0.0005716NBC</t>
  </si>
  <si>
    <t>|0200220139|60.50|0.00|2.000|0.0005160NBC</t>
  </si>
  <si>
    <t>|0200220139|60.50|0.00|2.000|0.0005360NBC</t>
  </si>
  <si>
    <t>|0200220139|60.80|0.00|3.800|0.0006011IBC</t>
  </si>
  <si>
    <t>|0200220139|76.30|0.00|2.000|0.0006149IBC</t>
  </si>
  <si>
    <t>|0200220600|15.00|10.30|2.350|0.0005700IBC</t>
  </si>
  <si>
    <t>|0200220600|15.00|10.30|2.350|0.0005600IBC</t>
  </si>
  <si>
    <t>|0200220600|23.00|12.40|5.300|0.0003600IBC</t>
  </si>
  <si>
    <t>|0200220600|23.00|12.40|5.300|0.0004300IBC</t>
  </si>
  <si>
    <t>|0200230742|22.20|0.00|1.400|0.0005350NBC</t>
  </si>
  <si>
    <t>|0200230742|22.20|0.00|1.400|0.0005580NBC</t>
  </si>
  <si>
    <t>|0200230742|22.20|0.00|1.400|0.0006035NBC</t>
  </si>
  <si>
    <t>|0200230742|22.20|0.00|1.400|0.0006335NBC</t>
  </si>
  <si>
    <t>|0200230742|25.00|55.00|1.600|0.0006179IBC</t>
  </si>
  <si>
    <t>|0200230742|25.00|55.00|1.600|0.0005780IBC</t>
  </si>
  <si>
    <t>|0200230841|12.70|0.00|1.200|0.0004901NBC</t>
  </si>
  <si>
    <t>|0200220810|12.70|0.00|1.600|0.0005424NBC</t>
  </si>
  <si>
    <t>|0200230841|15.90|0.00|1.200|0.0005813NBC</t>
  </si>
  <si>
    <t>|0200226010|15.90|0.00|1.600|0.0005670NBC</t>
  </si>
  <si>
    <t>|0200230841|17.30|0.00|1.200|0.0005757NBC</t>
  </si>
  <si>
    <t>|0200230841|19.10|0.00|1.200|0.0005353NBC</t>
  </si>
  <si>
    <t>|0200220810|19.10|0.00|1.400|0.0005732NBC</t>
  </si>
  <si>
    <t>|0200220810|19.10|0.00|1.600|0.0001316NBC</t>
  </si>
  <si>
    <t>|0200220810|19.10|0.00|1.600|0.0006111NBC</t>
  </si>
  <si>
    <t>|0200220810|19.10|0.00|1.600|0.0005919NBC</t>
  </si>
  <si>
    <t>|0200220810|19.10|0.00|1.600|0.0005790NBC</t>
  </si>
  <si>
    <t>|0200220810|19.10|0.00|2.300|0.0006073NBC</t>
  </si>
  <si>
    <t>|0200220810|19.10|0.00|2.300|0.0005100NBC</t>
  </si>
  <si>
    <t>|0200220810|22.20|0.00|1.400|0.0005619NBC</t>
  </si>
  <si>
    <t>|0200220810|22.20|0.00|1.400|0.0005267NBC</t>
  </si>
  <si>
    <t>|0200220810|22.20|0.00|1.400|0.0005771NBC</t>
  </si>
  <si>
    <t>|0200220810|22.20|0.00|1.400|0.0005305NBC</t>
  </si>
  <si>
    <t>|0200220810|22.20|0.00|1.400|0.0005671NBC</t>
  </si>
  <si>
    <t>|0200220810|22.20|0.00|1.400|0.0005860NBC</t>
  </si>
  <si>
    <t>|0200220810|22.20|0.00|1.400|0.0005927NBC</t>
  </si>
  <si>
    <t>|0200220810|22.20|0.00|1.400|0.0005973NBC</t>
  </si>
  <si>
    <t>|0200220810|22.20|0.00|1.600|0.0005922NBC</t>
  </si>
  <si>
    <t>|0200220810|22.20|0.00|1.600|0.0006019NBC</t>
  </si>
  <si>
    <t>|0200220810|22.20|0.00|2.000|0.0005905NBC</t>
  </si>
  <si>
    <t>|0200230841|25.40|0.00|1.200|0.0005538NBC</t>
  </si>
  <si>
    <t>|0200230841|25.40|0.00|1.200|0.0005165NBC</t>
  </si>
  <si>
    <t>|0200230841|25.40|0.00|1.200|0.0005995NBC</t>
  </si>
  <si>
    <t>|0200230841|25.40|0.00|1.200|0.0006022NBC</t>
  </si>
  <si>
    <t>|0200230841|25.40|0.00|1.200|0.0006181NBC</t>
  </si>
  <si>
    <t>|0200220810|25.40|0.00|1.400|0.0005487NBC</t>
  </si>
  <si>
    <t>|0200220810|25.40|0.00|1.400|0.0005791NBC</t>
  </si>
  <si>
    <t>|0200220810|25.40|0.00|1.400|0.0005747NBC</t>
  </si>
  <si>
    <t>|0200220810|25.40|0.00|1.400|0.0005652NBC</t>
  </si>
  <si>
    <t>|0200220810|25.40|0.00|1.400|0.0005892NBC</t>
  </si>
  <si>
    <t>|0200220810|25.40|0.00|1.400|0.0005955NBC</t>
  </si>
  <si>
    <t>|0200220810|25.40|0.00|1.400|0.0005874NBC</t>
  </si>
  <si>
    <t>|0200220810|25.40|0.00|1.600|0.0005763NBC</t>
  </si>
  <si>
    <t>|0200220810|25.40|0.00|1.600|0.0006009NBC</t>
  </si>
  <si>
    <t>|0200230841|25.40|0.00|1.000|0.0005934NBC</t>
  </si>
  <si>
    <t>|0200220810|25.40|0.00|2.600|0.0006115IBC</t>
  </si>
  <si>
    <t>|0200220810|25.40|0.00|2.000|0.0006372NBC</t>
  </si>
  <si>
    <t>|0200230841|28.60|0.00|1.200|0.0005253NBC</t>
  </si>
  <si>
    <t>|0200230841|28.60|0.00|1.200|0.0005784NBC</t>
  </si>
  <si>
    <t>|0200230841|28.60|0.00|1.200|0.0005634NBC</t>
  </si>
  <si>
    <t>|0200220810|28.60|0.00|1.400|0.0005732NBC</t>
  </si>
  <si>
    <t>|0200220810|28.60|0.00|3.200|0.0005933IBC</t>
  </si>
  <si>
    <t>|0200220810|31.80|0.00|1.600|0.0005568NBC</t>
  </si>
  <si>
    <t>|0200220810|31.80|0.00|1.600|0.0005661NBC</t>
  </si>
  <si>
    <t>|0200226010|31.80|0.00|2.300|0.0005965NBC</t>
  </si>
  <si>
    <t>|0200220810|31.80|0.00|2.600|0.0006096NBC</t>
  </si>
  <si>
    <t>|0200220810|32.00|32.00|2.300|0.0006033NBC</t>
  </si>
  <si>
    <t>|0200220810|34.00|0.00|2.600|0.0005850IBC</t>
  </si>
  <si>
    <t>|0200220810|34.00|0.00|2.000|0.0005939NBC</t>
  </si>
  <si>
    <t>|0200220810|34.00|0.00|2.000|0.0005821NBC</t>
  </si>
  <si>
    <t>|0200220810|38.10|0.00|2.300|0.0006486NBC</t>
  </si>
  <si>
    <t>|0200220810|38.10|0.00|2.600|0.0006260NBC</t>
  </si>
  <si>
    <t>|0200220810|38.10|0.00|2.600|0.0005830NBC</t>
  </si>
  <si>
    <t>|0200220810|38.10|0.00|2.000|0.0005803NBC</t>
  </si>
  <si>
    <t>|0200220810|38.10|31.75|2.000|0.0005050IBC</t>
  </si>
  <si>
    <t>|0200220810|41.00|0.00|3.500|0.0005952IBC</t>
  </si>
  <si>
    <t>|0200220810|45.00|0.00|2.300|0.0005833NBC</t>
  </si>
  <si>
    <t>|0200220810|48.60|0.00|2.300|0.0005793NBC</t>
  </si>
  <si>
    <t>|0200220810|48.60|0.00|2.600|0.0006140NBC</t>
  </si>
  <si>
    <t>|0200220810|48.60|0.00|2.000|0.0005160IBC</t>
  </si>
  <si>
    <t>|0200220810|48.60|0.00|3.200|0.0005667NBC</t>
  </si>
  <si>
    <t>|0200220810|48.60|0.00|3.200|0.0005731NBC</t>
  </si>
  <si>
    <t>|0200220810|50.00|20.00|1.600|0.0005593IBC</t>
  </si>
  <si>
    <t>|0200220810|60.50|0.00|2.000|0.0005233NBC</t>
  </si>
  <si>
    <t>|0200220914|22.20|0.00|1.600|0.0006067NBC</t>
  </si>
  <si>
    <t>|0200231043|25.40|0.00|1.200|0.0006102NBC</t>
  </si>
  <si>
    <t>|0200226642|25.40|0.00|1.600|0.0005819NBC</t>
  </si>
  <si>
    <t>|0200221217|38.10|38.10|2.000|0.0005483NBC</t>
  </si>
  <si>
    <t>|0200262901|22.20|0.00|1.200|0.0005853IBC</t>
  </si>
  <si>
    <t>|0200262901|22.20|0.00|1.200|0.0006191IBC</t>
  </si>
  <si>
    <t>|0200262901|22.20|0.00|1.200|0.0005917IBC</t>
  </si>
  <si>
    <t>|0200262901|25.40|0.00|1.200|0.0006049IBC</t>
  </si>
  <si>
    <t>|0200262901|25.40|0.00|1.200|0.0006097IBC</t>
  </si>
  <si>
    <t>|0200262901|45.00|0.00|1.200|0.0001000NBC</t>
  </si>
  <si>
    <t>|0200225939|15.90|0.00|2.000|0.0004984NBC</t>
  </si>
  <si>
    <t>|0200225900|15.00|10.30|2.350|0.0005700IBC</t>
  </si>
  <si>
    <t>|0200225900|15.00|10.30|2.350|0.0005900IBC</t>
  </si>
  <si>
    <t>|0200225900|15.00|10.30|2.350|0.0006200IBC</t>
  </si>
  <si>
    <t>|0200225939|19.10|0.00|1.600|0.0005692NBC</t>
  </si>
  <si>
    <t>|0200225939|19.10|0.00|2.300|0.0005500NBC</t>
  </si>
  <si>
    <t>|0200225939|19.10|0.00|2.300|0.0006000NBC</t>
  </si>
  <si>
    <t>|0200225900|21.70|16.50|2.600|0.0005400IBC</t>
  </si>
  <si>
    <t>|0200225939|22.20|0.00|2.000|0.0005900NBC</t>
  </si>
  <si>
    <t>|0200235920|25.40|0.00|1.200|0.0005892IBC</t>
  </si>
  <si>
    <t>|0200226010|15.90|0.00|1.600|0.0005830NBC</t>
  </si>
  <si>
    <t>|0200226010|15.90|0.00|2.000|0.0005500NBC</t>
  </si>
  <si>
    <t>|0200236041|17.30|0.00|1.200|0.0005400NBC</t>
  </si>
  <si>
    <t>|0200236041|17.30|0.00|1.200|0.0005600NBC</t>
  </si>
  <si>
    <t>|0200226010|17.30|0.00|1.400|0.0005295NBC</t>
  </si>
  <si>
    <t>|0200226010|17.30|0.00|1.400|0.0005300NBC</t>
  </si>
  <si>
    <t>|0200226010|17.30|0.00|1.600|0.0005580NBC</t>
  </si>
  <si>
    <t>|0200226010|17.30|0.00|1.600|0.0005600NBC</t>
  </si>
  <si>
    <t>|0200236041|19.10|0.00|1.200|0.0005200NBC</t>
  </si>
  <si>
    <t>|0200236041|19.10|0.00|1.200|0.0005510NBC</t>
  </si>
  <si>
    <t>|0200226010|19.10|0.00|1.400|0.0005100NBC</t>
  </si>
  <si>
    <t>|0200226010|19.10|0.00|1.400|0.0005550NBC</t>
  </si>
  <si>
    <t>|0200226010|19.10|0.00|1.400|0.0005570NBC</t>
  </si>
  <si>
    <t>|0200226010|19.10|0.00|1.400|0.0005820NBC</t>
  </si>
  <si>
    <t>|0200226010|19.10|0.00|1.400|0.0006030NBC</t>
  </si>
  <si>
    <t>|0200226010|19.10|0.00|1.600|0.0005460NBC</t>
  </si>
  <si>
    <t>|0200226010|19.10|0.00|1.600|0.0005600NBC</t>
  </si>
  <si>
    <t>|0200226010|19.10|0.00|1.600|0.0005680NBC</t>
  </si>
  <si>
    <t>|0200226010|19.10|0.00|1.600|0.0005700NBC</t>
  </si>
  <si>
    <t>|0200226010|19.10|0.00|1.600|0.0005860NBC</t>
  </si>
  <si>
    <t>|0200226010|19.10|0.00|1.600|0.0006175NBC</t>
  </si>
  <si>
    <t>|0200226010|19.10|0.00|1.600|0.0006400NBC</t>
  </si>
  <si>
    <t>|0200226010|19.10|0.00|2.300|0.0005570NBC</t>
  </si>
  <si>
    <t>|0200226010|19.10|0.00|2.300|0.0006265NBC</t>
  </si>
  <si>
    <t>|0200226010|19.10|0.00|2.000|0.0005000NBC</t>
  </si>
  <si>
    <t>|0200226010|19.10|0.00|2.000|0.0005300NBC</t>
  </si>
  <si>
    <t>|0200226010|19.10|0.00|2.000|0.0005460NBC</t>
  </si>
  <si>
    <t>|0200226010|19.10|0.00|2.000|0.0005600NBC</t>
  </si>
  <si>
    <t>|0200226010|19.10|0.00|2.000|0.0005700NBC</t>
  </si>
  <si>
    <t>|0200226010|19.10|0.00|2.000|0.0005800NBC</t>
  </si>
  <si>
    <t>|0200226010|19.10|0.00|2.000|0.0005900NBC</t>
  </si>
  <si>
    <t>|0200236041|22.20|0.00|1.200|0.0005570NBC</t>
  </si>
  <si>
    <t>|0200236041|22.20|0.00|1.200|0.0006020NBC</t>
  </si>
  <si>
    <t>|0200236041|22.20|0.00|1.200|0.0006290NBC</t>
  </si>
  <si>
    <t>|0200226010|22.20|0.00|1.400|0.0005420IBC</t>
  </si>
  <si>
    <t>|0200226010|22.20|0.00|1.400|0.0006150IBC</t>
  </si>
  <si>
    <t>|0200226010|22.20|0.00|1.600|0.0005370NBC</t>
  </si>
  <si>
    <t>|0200226010|22.20|0.00|1.600|0.0005900IBC</t>
  </si>
  <si>
    <t>|0200226010|22.20|0.00|1.600|0.0006400NBC</t>
  </si>
  <si>
    <t>|0200226010|22.20|0.00|2.300|0.0005500NBC</t>
  </si>
  <si>
    <t>|0200226010|22.20|0.00|2.300|0.0006000IBC</t>
  </si>
  <si>
    <t>|0200226010|22.20|0.00|2.900|0.0005700NBC</t>
  </si>
  <si>
    <t>|0200226010|22.20|0.00|2.900|0.0005740NBC</t>
  </si>
  <si>
    <t>|0200226010|22.20|0.00|2.900|0.0005800NBC</t>
  </si>
  <si>
    <t>|0200226010|22.20|0.00|2.000|0.0005160NBC</t>
  </si>
  <si>
    <t>|0200226010|22.20|0.00|2.000|0.0005250NBC</t>
  </si>
  <si>
    <t>|0200226010|22.20|0.00|2.000|0.0005340IBC</t>
  </si>
  <si>
    <t>|0200226010|22.20|0.00|2.000|0.0005360IBC</t>
  </si>
  <si>
    <t>|0200226010|22.20|0.00|2.000|0.0005362IBC</t>
  </si>
  <si>
    <t>|0200226010|22.20|0.00|2.000|0.0005600NBC</t>
  </si>
  <si>
    <t>|0200226010|22.20|0.00|2.000|0.0005630IBC</t>
  </si>
  <si>
    <t>|0200226010|22.20|0.00|2.000|0.0005999IBC</t>
  </si>
  <si>
    <t>|0200226010|22.20|0.00|2.000|0.0006370NBC</t>
  </si>
  <si>
    <t>|0200226010|22.20|0.00|2.000|0.0006410NBC</t>
  </si>
  <si>
    <t>|0200226010|22.20|0.00|2.000|0.0005979IBC</t>
  </si>
  <si>
    <t>|0200226010|25.40|0.00|1.400|0.0005470NBC</t>
  </si>
  <si>
    <t>|0200226010|25.40|0.00|1.400|0.0006100NBC</t>
  </si>
  <si>
    <t>|0200226010|25.40|0.00|1.600|0.0005100IBC</t>
  </si>
  <si>
    <t>|0200226010|25.40|0.00|1.600|0.0005100NBC</t>
  </si>
  <si>
    <t>|0200226010|25.40|0.00|1.600|0.0005763NBC</t>
  </si>
  <si>
    <t>|0200226010|25.40|0.00|1.600|0.0005861IBC</t>
  </si>
  <si>
    <t>|0200226010|25.40|0.00|1.600|0.0006113IBC</t>
  </si>
  <si>
    <t>|0200226010|25.40|0.00|2.600|0.0005100IBC</t>
  </si>
  <si>
    <t>|0200226010|25.40|0.00|2.000|0.0006372NBC</t>
  </si>
  <si>
    <t>|0200226010|25.40|0.00|3.200|0.0005100IBC</t>
  </si>
  <si>
    <t>|0200226010|25.40|0.00|3.200|0.0005460NBC</t>
  </si>
  <si>
    <t>|0200236041|28.60|0.00|1.200|0.0006200NBC</t>
  </si>
  <si>
    <t>|0200226010|28.60|0.00|1.600|0.0005450IBC</t>
  </si>
  <si>
    <t>|0200226010|28.60|0.00|1.600|0.0006300IBC</t>
  </si>
  <si>
    <t>|0200226010|28.60|0.00|2.000|0.0005500NBC</t>
  </si>
  <si>
    <t>|0200226010|28.60|0.00|3.200|0.0005925IBC</t>
  </si>
  <si>
    <t>|0200226010|31.80|0.00|1.400|0.0005240NBC</t>
  </si>
  <si>
    <t>|0200226010|31.80|0.00|1.400|0.0006300NBC</t>
  </si>
  <si>
    <t>|0200226010|31.80|0.00|1.600|0.0005820IBC</t>
  </si>
  <si>
    <t>|0200226010|31.80|0.00|2.600|0.0005600IBC</t>
  </si>
  <si>
    <t>|0200226010|31.80|0.00|2.600|0.0006122NBC</t>
  </si>
  <si>
    <t>|0200226010|31.80|0.00|2.000|0.0005580IBC</t>
  </si>
  <si>
    <t>|0200226010|32.00|32.00|2.300|0.0005500IBC</t>
  </si>
  <si>
    <t>|0200226010|34.00|0.00|2.600|0.0005850IBC</t>
  </si>
  <si>
    <t>|0200226010|38.10|0.00|2.600|0.0005000NBC</t>
  </si>
  <si>
    <t>|0200226010|38.10|0.00|2.000|0.0006298IBC</t>
  </si>
  <si>
    <t>|0200226010|38.10|0.00|3.200|0.0005979NBC</t>
  </si>
  <si>
    <t>|0200226010|40.00|20.00|1.600|0.0006378IBC</t>
  </si>
  <si>
    <t>|0200226010|40.00|20.00|1.600|0.0006017IBC</t>
  </si>
  <si>
    <t>|0200226010|42.70|0.00|1.400|0.0005340IBC</t>
  </si>
  <si>
    <t>|0200226010|42.70|0.00|1.400|0.0005652IBC</t>
  </si>
  <si>
    <t>|0200226010|42.70|0.00|1.600|0.0005622IBC</t>
  </si>
  <si>
    <t>|0200226010|42.70|0.00|2.300|0.0005090NBC</t>
  </si>
  <si>
    <t>|0200226010|42.70|0.00|2.300|0.0006100NBC</t>
  </si>
  <si>
    <t>|0200226010|42.70|0.00|2.000|0.0006078IBC</t>
  </si>
  <si>
    <t>|0200226010|45.00|0.00|2.300|0.0005951IBC</t>
  </si>
  <si>
    <t>|0200226010|48.60|0.00|3.500|0.0005400IBC</t>
  </si>
  <si>
    <t>|0200226010|48.60|0.00|3.500|0.0005750IBC</t>
  </si>
  <si>
    <t>|0200226010|48.60|0.00|3.500|0.0005880IBC</t>
  </si>
  <si>
    <t>|0200226010|54.00|0.00|2.600|0.0004900IBC</t>
  </si>
  <si>
    <t>|0200226010|54.00|0.00|2.600|0.0005600NBC</t>
  </si>
  <si>
    <t>|0200226010|54.00|0.00|2.900|0.0006366IBC</t>
  </si>
  <si>
    <t>|0200226010|54.00|0.00|3.200|0.0006241NBC</t>
  </si>
  <si>
    <t>|0200226010|54.00|20.00|2.000|0.0006285IBC</t>
  </si>
  <si>
    <t>|0200226010|60.50|0.00|2.300|0.0006019IBC</t>
  </si>
  <si>
    <t>|0200226117|15.90|0.00|1.600|0.0005155NBC</t>
  </si>
  <si>
    <t>|0200226117|19.10|0.00|1.600|0.0005751NBC</t>
  </si>
  <si>
    <t>|0200226117|19.10|0.00|2.000|0.0005179NBC</t>
  </si>
  <si>
    <t>|0200226117|19.10|0.00|2.000|0.0005771NBC</t>
  </si>
  <si>
    <t>|0200226117|22.20|0.00|2.300|0.0005704NBC</t>
  </si>
  <si>
    <t>|0200226117|22.20|0.00|2.300|0.0005893NBC</t>
  </si>
  <si>
    <t>|0200226117|22.20|0.00|2.300|0.0005974NBC</t>
  </si>
  <si>
    <t>|0200226117|22.20|0.00|2.300|0.0006184NBC</t>
  </si>
  <si>
    <t>|0200226117|25.40|0.00|1.600|0.0005775NBC</t>
  </si>
  <si>
    <t>|0200226117|25.40|0.00|1.600|0.0005822NBC</t>
  </si>
  <si>
    <t>|0200226117|25.40|0.00|1.600|0.0005884IBC</t>
  </si>
  <si>
    <t>|0200226117|25.40|0.00|1.600|0.0006110IBC</t>
  </si>
  <si>
    <t>|0200226117|25.40|0.00|2.000|0.0006151NBC</t>
  </si>
  <si>
    <t>|0200226117|28.60|0.00|2.000|0.0005695NBC</t>
  </si>
  <si>
    <t>|0200226117|28.60|0.00|2.000|0.0006298NBC</t>
  </si>
  <si>
    <t>|0200226117|28.60|0.00|2.000|0.0006001IBC</t>
  </si>
  <si>
    <t>|0200226117|28.60|0.00|2.000|0.0005893IBC</t>
  </si>
  <si>
    <t>|0200226117|28.60|0.00|2.000|0.0006037IBC</t>
  </si>
  <si>
    <t>|0200226117|28.60|0.00|2.000|0.0006376NBC</t>
  </si>
  <si>
    <t>|0200226117|31.80|0.00|2.000|0.0006123NBC</t>
  </si>
  <si>
    <t>|0200226117|38.10|0.00|1.600|0.0005873NBC</t>
  </si>
  <si>
    <t>|0200226117|38.10|0.00|1.800|0.0006478NBC</t>
  </si>
  <si>
    <t>|0200226117|38.10|0.00|1.800|0.0005924IBC</t>
  </si>
  <si>
    <t>|0200226117|45.00|0.00|2.300|0.0006028NBC</t>
  </si>
  <si>
    <t>|0200226117|45.00|0.00|2.300|0.0006153NBC</t>
  </si>
  <si>
    <t>|0200226117|45.00|0.00|2.300|0.0006353NBC</t>
  </si>
  <si>
    <t>|0200236211|17.30|0.00|1.200|0.0005897NBC</t>
  </si>
  <si>
    <t>|0200236211|19.10|0.00|1.200|0.0004445NBC</t>
  </si>
  <si>
    <t>|0200236211|19.10|0.00|1.200|0.0004783NBC</t>
  </si>
  <si>
    <t>|0200236211|19.10|0.00|1.200|0.0005581NBC</t>
  </si>
  <si>
    <t>|0200236211|19.10|0.00|1.200|0.0005941NBC</t>
  </si>
  <si>
    <t>|0200226240|19.10|0.00|1.500|0.0005826NBC</t>
  </si>
  <si>
    <t>|0200226240|19.10|0.00|1.600|0.0006031NBC</t>
  </si>
  <si>
    <t>|0200226240|19.10|0.00|1.600|0.0005731NBC</t>
  </si>
  <si>
    <t>|0200226240|19.10|0.00|1.600|0.0005921NBC</t>
  </si>
  <si>
    <t>|0200226240|19.10|0.00|1.600|0.0005887NBC</t>
  </si>
  <si>
    <t>|0200226240|19.10|0.00|1.600|0.0005791NBC</t>
  </si>
  <si>
    <t>|0200226240|19.10|0.00|2.000|0.0005911NBC</t>
  </si>
  <si>
    <t>|0200226240|19.10|0.00|2.000|0.0005772NBC</t>
  </si>
  <si>
    <t>|0200226240|22.20|0.00|1.600|0.0006029NBC</t>
  </si>
  <si>
    <t>|0200226240|22.20|0.00|1.600|0.0005400IBC</t>
  </si>
  <si>
    <t>|0200226240|22.20|0.00|2.300|0.0006262NBC</t>
  </si>
  <si>
    <t>|0200226240|22.20|0.00|2.300|0.0006253NBC</t>
  </si>
  <si>
    <t>|0200226240|22.20|0.00|2.000|0.0006229NBC</t>
  </si>
  <si>
    <t>|0200226240|22.20|0.00|2.000|0.0005980NBC</t>
  </si>
  <si>
    <t>|0200226240|22.20|0.00|2.000|0.0006100NBC</t>
  </si>
  <si>
    <t>|0200226240|22.20|0.00|2.000|0.0005921NBC</t>
  </si>
  <si>
    <t>|0200226240|22.20|0.00|2.000|0.0005997NBC</t>
  </si>
  <si>
    <t>|0200226240|22.20|0.00|2.000|0.0005550IBC</t>
  </si>
  <si>
    <t>|0200226240|22.20|0.00|2.000|0.0005710IBC</t>
  </si>
  <si>
    <t>|0200226240|25.40|0.00|1.600|0.0005971NBC</t>
  </si>
  <si>
    <t>|0200226240|25.40|0.00|1.600|0.0005820IBC</t>
  </si>
  <si>
    <t>|0200226240|25.40|0.00|1.600|0.0005500IBC</t>
  </si>
  <si>
    <t>|0200226240|25.40|0.00|2.300|0.0005831NBC</t>
  </si>
  <si>
    <t>|0200226240|25.40|0.00|2.300|0.0006358NBC</t>
  </si>
  <si>
    <t>|0200226240|25.40|0.00|2.300|0.0006106NBC</t>
  </si>
  <si>
    <t>|0200226240|25.40|0.00|2.300|0.0006149NBC</t>
  </si>
  <si>
    <t>|0200226240|25.40|0.00|2.300|0.0005842NBC</t>
  </si>
  <si>
    <t>|0200226240|25.40|0.00|2.300|0.0005760IBC</t>
  </si>
  <si>
    <t>|0200226240|25.40|0.00|2.600|0.0006322NBC</t>
  </si>
  <si>
    <t>|0200226240|25.40|0.00|2.000|0.0006011NBC</t>
  </si>
  <si>
    <t>|0200226240|25.40|0.00|2.000|0.0006163NBC</t>
  </si>
  <si>
    <t>|0200226240|25.40|0.00|2.000|0.0005400IBC</t>
  </si>
  <si>
    <t>|0200226240|25.40|0.00|2.000|0.0005527NBC</t>
  </si>
  <si>
    <t>|0200226240|25.40|0.00|2.000|0.0006083NBC</t>
  </si>
  <si>
    <t>|0200226240|28.60|0.00|1.600|0.0005903NBC</t>
  </si>
  <si>
    <t>|0200226240|28.60|0.00|2.300|0.0006127NBC</t>
  </si>
  <si>
    <t>|0200226240|28.60|0.00|2.300|0.0006059NBC</t>
  </si>
  <si>
    <t>|0200226240|28.60|0.00|2.300|0.0005731NBC</t>
  </si>
  <si>
    <t>|0200226240|28.60|0.00|2.300|0.0006177NBC</t>
  </si>
  <si>
    <t>|0200226240|28.60|0.00|2.300|0.0005875NBC</t>
  </si>
  <si>
    <t>|0200226240|28.60|0.00|2.300|0.0006037IBC</t>
  </si>
  <si>
    <t>|0200226240|28.60|0.00|2.600|0.0005869NBC</t>
  </si>
  <si>
    <t>|0200226240|31.80|0.00|1.600|0.0006049NBC</t>
  </si>
  <si>
    <t>|0200226240|31.80|0.00|2.000|0.0006182NBC</t>
  </si>
  <si>
    <t>|0200226240|31.80|0.00|2.000|0.0006062NBC</t>
  </si>
  <si>
    <t>|0200226240|31.80|0.00|3.200|0.0005851NBC</t>
  </si>
  <si>
    <t>|0200226240|35.00|0.00|2.600|0.0005984NBC</t>
  </si>
  <si>
    <t>|0200226240|35.00|0.00|2.600|0.0006147NBC</t>
  </si>
  <si>
    <t>|0200226240|35.00|0.00|2.600|0.0006101NBC</t>
  </si>
  <si>
    <t>|0200226240|35.00|0.00|2.600|0.0006214NBC</t>
  </si>
  <si>
    <t>|0200226240|35.00|0.00|2.600|0.0006243NBC</t>
  </si>
  <si>
    <t>|0200226240|35.00|0.00|2.600|0.0006336NBC</t>
  </si>
  <si>
    <t>|0200226240|40.00|25.00|1.400|0.0006032NBC</t>
  </si>
  <si>
    <t>|0200226240|50.80|0.00|2.300|0.0005891IBC</t>
  </si>
  <si>
    <t>|0200226240|60.50|0.00|2.000|0.0006014NBC</t>
  </si>
  <si>
    <t>|0200226339|40.00|20.00|1.600|0.0006098NBC</t>
  </si>
  <si>
    <t>|0200226339|40.00|20.00|1.600|0.0005997NBC</t>
  </si>
  <si>
    <t>|0200226339|40.00|20.00|2.300|0.0006133NBC</t>
  </si>
  <si>
    <t>|0200226339|40.00|20.00|2.300|0.0006065NBC</t>
  </si>
  <si>
    <t>|0200226339|50.00|25.00|2.300|0.0005577NBC</t>
  </si>
  <si>
    <t>|0200226339|50.00|30.00|1.600|0.0006450NBC</t>
  </si>
  <si>
    <t>|0200236441|20.00|20.00|1.200|0.0006104NBC</t>
  </si>
  <si>
    <t>|0200226540|40.00|25.00|2.000|0.0005869NBC</t>
  </si>
  <si>
    <t>|0200226640|25.40|0.00|2.300|0.0005887NBC</t>
  </si>
  <si>
    <t>|0200236643|28.60|0.00|1.200|0.0006071NBC</t>
  </si>
  <si>
    <t>|0200226700|28.00|21.80|3.100|0.0006100NBC</t>
  </si>
  <si>
    <t>|0200226700|28.00|21.80|3.100|0.0006100IBC</t>
  </si>
  <si>
    <t>|0200226700|46.00|38.00|4.000|0.0003515IBC</t>
  </si>
  <si>
    <t>|0200226840|25.40|0.00|3.200|0.0005750NBC</t>
  </si>
  <si>
    <t>|0200220139|22.20|0.00|2.000|0.0005800NBC</t>
  </si>
  <si>
    <t>|0200220139|38.10|0.00|2.000|0.0005923NBC</t>
  </si>
  <si>
    <t>|0200220810|19.10|0.00|2.000|0.0005800NBC</t>
  </si>
  <si>
    <t>|0200230841|25.40|0.00|1.000|0.0006191NBC</t>
  </si>
  <si>
    <t>|0200221042|25.40|0.00|1.600|0.0005724NBC</t>
  </si>
  <si>
    <t>|0200221042|25.40|0.00|1.600|0.0005756NBC</t>
  </si>
  <si>
    <t>|0200225939|15.90|0.00|2.000|0.0006118NBC</t>
  </si>
  <si>
    <t>|0200235920|38.10|0.00|1.200|0.0005450IBC</t>
  </si>
  <si>
    <t>|0200236041|22.20|0.00|1.200|0.0005480NBC</t>
  </si>
  <si>
    <t>|0200236041|28.60|0.00|1.200|0.0005070NBC</t>
  </si>
  <si>
    <t>|0200226010|28.60|0.00|2.000|0.0006000IBC</t>
  </si>
  <si>
    <t>|0200226010|31.80|0.00|2.600|0.0005350NBC</t>
  </si>
  <si>
    <t>|0200226010|25.40|0.00|2.000|0.0005200NBC</t>
  </si>
  <si>
    <t>|0200225939|19.10|0.00|2.600|0.0005000NBC</t>
  </si>
  <si>
    <t>|0200226010|19.10|0.00|1.600|0.0005000NBC</t>
  </si>
  <si>
    <t>|0200226010|17.30|0.00|2.000|0.0005500NBC</t>
  </si>
  <si>
    <t>|0200226010|19.10|0.00|1.400|0.0005500NBC</t>
  </si>
  <si>
    <t>|0200226010|15.90|0.00|2.000|0.0005600NBC</t>
  </si>
  <si>
    <t>|0200226010|19.10|0.00|1.400|0.0005600NBC</t>
  </si>
  <si>
    <t>|0200220139|31.80|0.00|2.600|0.0005600IBC</t>
  </si>
  <si>
    <t>|0200220810|60.50|0.00|2.600|0.0005000NBC</t>
  </si>
  <si>
    <t>|0200226117|25.40|0.00|1.600|0.0006110NBC</t>
  </si>
  <si>
    <t>|0200226240|35.00|0.00|2.600|0.0006135NBC</t>
  </si>
  <si>
    <t>|0200220810|22.20|0.00|1.400|0.0006150IBC</t>
  </si>
  <si>
    <t>|0200220139|17.30|0.00|2.300|0.0005500NBC</t>
  </si>
  <si>
    <t>|0200220810|21.70|0.00|2.000|0.0005500NBC</t>
  </si>
  <si>
    <t>|0200220810|21.70|0.00|2.800|0.0005500NBC</t>
  </si>
  <si>
    <t>|0200220139|25.40|0.00|2.000|0.0005500NBC</t>
  </si>
  <si>
    <t>|0200226240|22.20|0.00|2.000|0.0005800NBC</t>
  </si>
  <si>
    <t>|0200230120|35.00|0.00|1.200|0.0005800NBC</t>
  </si>
  <si>
    <t>|0200230119|22.20|0.00|1.200|0.0006000NBC</t>
  </si>
  <si>
    <t>|0200226010|31.80|0.00|2.600|0.0005600NBC</t>
  </si>
  <si>
    <t>|0200226010|54.00|20.00|2.000|0.0006285NBC</t>
  </si>
  <si>
    <t>|0200220810|48.60|0.00|2.600|0.0005692IBC</t>
  </si>
  <si>
    <t>|0200220810|34.00|0.00|2.600|0.0005711IBC</t>
  </si>
  <si>
    <t>|0200226117|38.10|0.00|1.800|0.0005924NBC</t>
  </si>
  <si>
    <t>|0200230742|25.00|55.00|1.600|0.0006159IBC</t>
  </si>
  <si>
    <t>|0200226010|31.80|0.00|1.600|0.0005750IBC</t>
  </si>
  <si>
    <t>|0200226010|31.80|0.00|1.600|0.0005900IBC</t>
  </si>
  <si>
    <t>|0200220139|31.80|0.00|2.600|0.0005950IBC</t>
  </si>
  <si>
    <t>|0200225939|19.10|0.00|2.600|0.0006000NBC</t>
  </si>
  <si>
    <t>|0200226010|32.00|32.00|2.300|0.0006000NBC</t>
  </si>
  <si>
    <t>|0200226010|32.00|32.00|2.300|0.0006050NBC</t>
  </si>
  <si>
    <t>|0200226010|28.60|0.00|2.000|0.0005500IBC</t>
  </si>
  <si>
    <t>|0200225939|15.90|0.00|1.600|0.0005800NBC</t>
  </si>
  <si>
    <t>|0200220139|25.40|0.00|2.000|0.0005870IBC</t>
  </si>
  <si>
    <t>|0200226010|34.00|0.00|2.000|0.0006000IBC</t>
  </si>
  <si>
    <t>|0200226010|19.10|0.00|2.000|0.0006300NBC</t>
  </si>
  <si>
    <t>|0200230841|38.10|0.00|1.200|0.0005000NBC</t>
  </si>
  <si>
    <t>|0200230841|38.10|0.00|1.200|0.0006000NBC</t>
  </si>
  <si>
    <t>|0200230120|35.00|0.00|1.200|0.0005000NBC</t>
  </si>
  <si>
    <t>|0200220139|35.00|0.00|1.500|0.0005210IBC</t>
  </si>
  <si>
    <t>|0200230120|28.60|0.00|1.200|0.0005510IBC</t>
  </si>
  <si>
    <t>|0200226010|31.80|0.00|1.400|0.0005510IBC</t>
  </si>
  <si>
    <t>|0200230120|28.60|0.00|1.200|0.0005650IBC</t>
  </si>
  <si>
    <t>|0200226010|31.80|0.00|1.400|0.0005650IBC</t>
  </si>
  <si>
    <t>|0200230120|28.60|0.00|1.200|0.0005750IBC</t>
  </si>
  <si>
    <t>|0200226010|31.80|0.00|1.400|0.0005750IBC</t>
  </si>
  <si>
    <t>|0200230120|28.60|0.00|1.200|0.0005850IBC</t>
  </si>
  <si>
    <t>|0200226010|31.80|0.00|1.400|0.0005850IBC</t>
  </si>
  <si>
    <t>|0200226010|28.60|0.00|1.600|0.0006300NBC</t>
  </si>
  <si>
    <t>|0200226010|28.60|0.00|1.600|0.0005220IBC</t>
  </si>
  <si>
    <t>|0200226010|22.20|0.00|2.000|0.0005330NBC</t>
  </si>
  <si>
    <t>|0200226010|22.20|0.00|2.000|0.0005680NBC</t>
  </si>
  <si>
    <t>|0200226010|19.10|0.00|2.000|0.0006050NBC</t>
  </si>
  <si>
    <t>|0200226010|22.20|0.00|2.000|0.0006250NBC</t>
  </si>
  <si>
    <t>|0200226010|17.30|0.00|1.400|0.0005550NBC</t>
  </si>
  <si>
    <t>|0200226010|19.10|0.00|1.600|0.0005800NBC</t>
  </si>
  <si>
    <t>|0200226010|25.40|0.00|2.000|0.0005000IBC</t>
  </si>
  <si>
    <t>|0200226010|42.70|0.00|1.400|0.0005420NBC</t>
  </si>
  <si>
    <t>|0200226010|19.10|0.00|2.000|0.0005824NBC</t>
  </si>
  <si>
    <t>|0200226010|22.20|0.00|1.600|0.0005900NBC</t>
  </si>
  <si>
    <t>|0200226010|42.70|0.00|2.000|0.0006078NBC</t>
  </si>
  <si>
    <t>|0200226010|42.70|0.00|1.400|0.0005757IBC</t>
  </si>
  <si>
    <t>|0200226010|42.70|0.00|1.600|0.0005727IBC</t>
  </si>
  <si>
    <t>|0200226010|31.80|0.00|2.600|0.0005405IBC</t>
  </si>
  <si>
    <t>|0200226010|28.60|0.00|1.600|0.0005520IBC</t>
  </si>
  <si>
    <t>|0200226010|19.10|0.00|1.600|0.0005580NBC</t>
  </si>
  <si>
    <t>|0200226840|25.40|0.00|3.200|0.0005800NBC</t>
  </si>
  <si>
    <t>|0200225939|22.20|0.00|2.000|0.0005931NBC</t>
  </si>
  <si>
    <t>|0200226010|28.60|0.00|3.200|0.0006000IBC</t>
  </si>
  <si>
    <t>|0200226240|25.40|0.00|3.200|0.0005920NBC</t>
  </si>
  <si>
    <t>|0200226540|50.00|30.00|2.300|0.0005903IBC</t>
  </si>
  <si>
    <t>|0200220810|38.10|0.00|2.000|0.0005508IBC</t>
  </si>
  <si>
    <t>|0200220810|22.20|0.00|2.300|0.0005500NBC</t>
  </si>
  <si>
    <t>|0200226010|25.40|0.00|1.600|0.0006009NBC</t>
  </si>
  <si>
    <t>|0200230841|19.10|0.00|1.200|0.0004900NBC</t>
  </si>
  <si>
    <t>|0200226010|15.90|0.00|2.000|0.0005300NBC</t>
  </si>
  <si>
    <t>|0200220810|22.20|0.00|1.600|0.0005900NBC</t>
  </si>
  <si>
    <t>|0200220810|31.80|0.00|2.000|0.0006000NBC</t>
  </si>
  <si>
    <t>|0200220810|22.20|0.00|1.600|0.0006400NBC</t>
  </si>
  <si>
    <t>|0200225926|48.60|0.00|3.500|0.0005195IBC</t>
  </si>
  <si>
    <t>|0200225926|48.60|0.00|3.500|0.0005300IBC</t>
  </si>
  <si>
    <t>|0200226010|42.70|0.00|3.200|0.0005070NBC</t>
  </si>
  <si>
    <t>|0200220139|28.60|0.00|2.000|0.0006172NBC</t>
  </si>
  <si>
    <t>|0200226339|40.00|20.00|2.300|0.0005408NBC</t>
  </si>
  <si>
    <t>|0200226010|34.00|0.00|2.000|0.0006299NBC</t>
  </si>
  <si>
    <t>|0200226010|25.40|0.00|2.600|0.0005100NBC</t>
  </si>
  <si>
    <t>|0200226010|28.60|0.00|3.200|0.0005925NBC</t>
  </si>
  <si>
    <t>|0200220810|48.60|0.00|2.600|0.0006115NBC</t>
  </si>
  <si>
    <t>|0200230120|22.20|0.00|1.200|0.0006002NBC</t>
  </si>
  <si>
    <t>|0200220139|38.10|0.00|2.000|0.0005219NBC</t>
  </si>
  <si>
    <t>|0200226010|22.20|0.00|2.000|0.0005500NBC</t>
  </si>
  <si>
    <t>|0200220139|19.10|0.00|2.000|0.0005680NBC</t>
  </si>
  <si>
    <t>|0200220139|31.80|0.00|2.000|0.0006073NBC</t>
  </si>
  <si>
    <t>|0200220139|22.20|0.00|2.000|0.0005857NBC</t>
  </si>
  <si>
    <t>|0200220810|48.60|0.00|2.600|0.0006247NBC</t>
  </si>
  <si>
    <t>|0200220810|48.60|0.00|2.600|0.0005692NBC</t>
  </si>
  <si>
    <t>|0200220810|34.00|0.00|2.000|0.0006299NBC</t>
  </si>
  <si>
    <t>|0200230119|22.20|0.00|1.200|0.0006002NBC</t>
  </si>
  <si>
    <t>|0200220139|15.90|0.00|2.300|0.0006161NBC</t>
  </si>
  <si>
    <t>|0200210911|125.00|75.00|3.200|0.0004100NBC</t>
  </si>
  <si>
    <t>|0200226339|50.00|30.00|1.600|0.0006350NBC</t>
  </si>
  <si>
    <t>|0200226010|38.10|0.00|2.000|0.0006298NBC</t>
  </si>
  <si>
    <t>|0200226339|50.00|30.00|1.600|0.0006000NBC</t>
  </si>
  <si>
    <t>|0200226010|42.70|0.00|1.600|0.0005727NBC</t>
  </si>
  <si>
    <t>|0200226010|42.70|0.00|1.600|0.0006175NBC</t>
  </si>
  <si>
    <t>|0200230119|22.20|0.00|1.200|0.0005800NBC</t>
  </si>
  <si>
    <t>|0200220139|15.90|0.00|1.600|0.0006000NBC</t>
  </si>
  <si>
    <t>|0200226339|40.00|20.00|1.600|0.0006450NBC</t>
  </si>
  <si>
    <t>生産予定</t>
  </si>
  <si>
    <t>Process
(C.P/E)</t>
  </si>
  <si>
    <t>Kg/m</t>
  </si>
  <si>
    <t>2023年</t>
  </si>
  <si>
    <t>ロール</t>
  </si>
  <si>
    <t>サイズ</t>
  </si>
  <si>
    <t>15.9x0.00</t>
  </si>
  <si>
    <t>17.3x0.00</t>
  </si>
  <si>
    <t>19.1x0.00</t>
  </si>
  <si>
    <t>20.0x20.0</t>
  </si>
  <si>
    <t>21.7x0.00</t>
  </si>
  <si>
    <t>22.2x0.00</t>
  </si>
  <si>
    <t>25.0x55.0</t>
  </si>
  <si>
    <t>25.4x0.00</t>
  </si>
  <si>
    <t>28.6x0.00</t>
  </si>
  <si>
    <t>29.4x0.00</t>
  </si>
  <si>
    <t>31.8x0.00</t>
  </si>
  <si>
    <t>32.0x32.0</t>
  </si>
  <si>
    <t>34.0x0.00</t>
  </si>
  <si>
    <t>35.0x0.00</t>
  </si>
  <si>
    <t>38.1x0.00</t>
  </si>
  <si>
    <t>38.1x31.7</t>
  </si>
  <si>
    <t>38.1x38.1</t>
  </si>
  <si>
    <t>40.0x25.0</t>
  </si>
  <si>
    <t>40.0x20.0</t>
  </si>
  <si>
    <t>41.0x0.00</t>
  </si>
  <si>
    <t>42.7x0.00</t>
  </si>
  <si>
    <t>45.0x0.00</t>
  </si>
  <si>
    <t>46.0x38.0</t>
  </si>
  <si>
    <t>48.6x0.00</t>
  </si>
  <si>
    <t>50.0x20.0</t>
  </si>
  <si>
    <t>50.0x30.0</t>
  </si>
  <si>
    <t>50.0x25.0</t>
  </si>
  <si>
    <t>50.8x0.00</t>
  </si>
  <si>
    <t>54.0x20.0</t>
  </si>
  <si>
    <t>54.0x0.00</t>
  </si>
  <si>
    <t>60.5x0.00</t>
  </si>
  <si>
    <t>60.8x0.00</t>
  </si>
  <si>
    <t>76.3x0.00</t>
  </si>
  <si>
    <t>|0200230841|12.70|0.00|1.200|0.000</t>
  </si>
  <si>
    <t/>
  </si>
  <si>
    <t>STKM13A</t>
  </si>
  <si>
    <t>NBC</t>
  </si>
  <si>
    <t>C</t>
  </si>
  <si>
    <t>12.7</t>
  </si>
  <si>
    <t>0.00</t>
  </si>
  <si>
    <t>1.20</t>
  </si>
  <si>
    <t>4901</t>
  </si>
  <si>
    <t>重量(T)</t>
  </si>
  <si>
    <t>|0200220810|12.70|0.00|1.600|0.000</t>
  </si>
  <si>
    <t>P</t>
  </si>
  <si>
    <t>1.60</t>
  </si>
  <si>
    <t>5424</t>
  </si>
  <si>
    <t>|0200220139|12.70|0.00|1.600|0.000</t>
  </si>
  <si>
    <t>STKM11A</t>
  </si>
  <si>
    <t>5490</t>
  </si>
  <si>
    <t>|0200220139|12.70|0.00|2.000|0.000</t>
  </si>
  <si>
    <t>2.00</t>
  </si>
  <si>
    <t>4870</t>
  </si>
  <si>
    <t>|0200220103|13.80|0.00|1.600|0.000</t>
  </si>
  <si>
    <t>13.8</t>
  </si>
  <si>
    <t>4525</t>
  </si>
  <si>
    <t>|0200220600|15.00|10.30|2.350|0.000</t>
  </si>
  <si>
    <t>STKM12C</t>
  </si>
  <si>
    <t>IBC</t>
  </si>
  <si>
    <t>15.0</t>
  </si>
  <si>
    <t>10.3</t>
  </si>
  <si>
    <t>2.35</t>
  </si>
  <si>
    <t>5600</t>
  </si>
  <si>
    <t>P/E</t>
  </si>
  <si>
    <t>5700</t>
  </si>
  <si>
    <t>|0200225900|15.00|10.30|2.350|0.000</t>
  </si>
  <si>
    <t>STAM290GA</t>
  </si>
  <si>
    <t>5900</t>
  </si>
  <si>
    <t>6200</t>
  </si>
  <si>
    <t>|0200230120|15.90|0.00|1.200|0.000</t>
  </si>
  <si>
    <t>15.9</t>
  </si>
  <si>
    <t>5591</t>
  </si>
  <si>
    <t>|0200230841|15.90|0.00|1.200|0.000</t>
  </si>
  <si>
    <t>5813</t>
  </si>
  <si>
    <t>|0200226117|15.90|0.00|1.600|0.000</t>
  </si>
  <si>
    <t>STKMHT490</t>
  </si>
  <si>
    <t>5155</t>
  </si>
  <si>
    <t>|0200220139|15.90|0.00|1.600|0.000</t>
  </si>
  <si>
    <t>5503</t>
  </si>
  <si>
    <t>|0200226010|15.90|0.00|1.600|0.000</t>
  </si>
  <si>
    <t>STAM390G</t>
  </si>
  <si>
    <t>5670</t>
  </si>
  <si>
    <t>|0200225939|15.90|0.00|1.600|0.000</t>
  </si>
  <si>
    <t>5800</t>
  </si>
  <si>
    <t>5830</t>
  </si>
  <si>
    <t>6000</t>
  </si>
  <si>
    <t>|0200225939|15.90|0.00|2.000|0.000</t>
  </si>
  <si>
    <t>4984</t>
  </si>
  <si>
    <t>|0200226010|15.90|0.00|2.000|0.000</t>
  </si>
  <si>
    <t>5300</t>
  </si>
  <si>
    <t>5500</t>
  </si>
  <si>
    <t>|0200220139|15.90|0.00|2.000|0.000</t>
  </si>
  <si>
    <t>6066</t>
  </si>
  <si>
    <t>6118</t>
  </si>
  <si>
    <t>|0200220139|15.90|0.00|2.300|0.000</t>
  </si>
  <si>
    <t>2.30</t>
  </si>
  <si>
    <t>6049</t>
  </si>
  <si>
    <t>6161</t>
  </si>
  <si>
    <t>|0200236041|17.30|0.00|1.200|0.000</t>
  </si>
  <si>
    <t>17.3</t>
  </si>
  <si>
    <t>5400</t>
  </si>
  <si>
    <t>|0200230841|17.30|0.00|1.200|0.000</t>
  </si>
  <si>
    <t>5757</t>
  </si>
  <si>
    <t>|0200236211|17.30|0.00|1.200|0.000</t>
  </si>
  <si>
    <t>STKMHT590</t>
  </si>
  <si>
    <t>5897</t>
  </si>
  <si>
    <t>|0200226010|17.30|0.00|1.400|0.000</t>
  </si>
  <si>
    <t>1.40</t>
  </si>
  <si>
    <t>5295</t>
  </si>
  <si>
    <t>5550</t>
  </si>
  <si>
    <t>|0200226010|17.30|0.00|1.600|0.000</t>
  </si>
  <si>
    <t>5580</t>
  </si>
  <si>
    <t>|0200226010|17.30|0.00|2.000|0.000</t>
  </si>
  <si>
    <t>|0200220139|17.30|0.00|2.300|0.000</t>
  </si>
  <si>
    <t>|0200230120|19.10|0.00|1.000|0.000</t>
  </si>
  <si>
    <t>19.1</t>
  </si>
  <si>
    <t>1.00</t>
  </si>
  <si>
    <t>|0200236211|19.10|0.00|1.200|0.000</t>
  </si>
  <si>
    <t>4445</t>
  </si>
  <si>
    <t>4783</t>
  </si>
  <si>
    <t>|0200230841|19.10|0.00|1.200|0.000</t>
  </si>
  <si>
    <t>4900</t>
  </si>
  <si>
    <t>|0200236041|19.10|0.00|1.200|0.000</t>
  </si>
  <si>
    <t>5200</t>
  </si>
  <si>
    <t>5353</t>
  </si>
  <si>
    <t>5510</t>
  </si>
  <si>
    <t>5581</t>
  </si>
  <si>
    <t>5941</t>
  </si>
  <si>
    <t>|0200230120|19.10|0.00|1.200|0.000</t>
  </si>
  <si>
    <t>6119</t>
  </si>
  <si>
    <t>|0200226010|19.10|0.00|1.400|0.000</t>
  </si>
  <si>
    <t>5100</t>
  </si>
  <si>
    <t>5570</t>
  </si>
  <si>
    <t>|0200220139|19.10|0.00|1.400|0.000</t>
  </si>
  <si>
    <t>5571</t>
  </si>
  <si>
    <t>|0200220810|19.10|0.00|1.400|0.000</t>
  </si>
  <si>
    <t>5732</t>
  </si>
  <si>
    <t>5820</t>
  </si>
  <si>
    <t>6030</t>
  </si>
  <si>
    <t>|0200226240|19.10|0.00|1.500|0.000</t>
  </si>
  <si>
    <t>1.50</t>
  </si>
  <si>
    <t>5826</t>
  </si>
  <si>
    <t>|0200220810|19.10|0.00|1.600|0.000</t>
  </si>
  <si>
    <t>1316</t>
  </si>
  <si>
    <t>|0200226010|19.10|0.00|1.600|0.000</t>
  </si>
  <si>
    <t>5000</t>
  </si>
  <si>
    <t>5460</t>
  </si>
  <si>
    <t>5680</t>
  </si>
  <si>
    <t>|0200225939|19.10|0.00|1.600|0.000</t>
  </si>
  <si>
    <t>5692</t>
  </si>
  <si>
    <t>|0200226240|19.10|0.00|1.600|0.000</t>
  </si>
  <si>
    <t>5731</t>
  </si>
  <si>
    <t>|0200226117|19.10|0.00|1.600|0.000</t>
  </si>
  <si>
    <t>5751</t>
  </si>
  <si>
    <t>5790</t>
  </si>
  <si>
    <t>5791</t>
  </si>
  <si>
    <t>5860</t>
  </si>
  <si>
    <t>5887</t>
  </si>
  <si>
    <t>5919</t>
  </si>
  <si>
    <t>5921</t>
  </si>
  <si>
    <t>6031</t>
  </si>
  <si>
    <t>6111</t>
  </si>
  <si>
    <t>6175</t>
  </si>
  <si>
    <t>6400</t>
  </si>
  <si>
    <t>|0200226010|19.10|0.00|2.000|0.000</t>
  </si>
  <si>
    <t>|0200226117|19.10|0.00|2.000|0.000</t>
  </si>
  <si>
    <t>5179</t>
  </si>
  <si>
    <t>|0200220139|19.10|0.00|2.000|0.000</t>
  </si>
  <si>
    <t>5771</t>
  </si>
  <si>
    <t>|0200226240|19.10|0.00|2.000|0.000</t>
  </si>
  <si>
    <t>5772</t>
  </si>
  <si>
    <t>|0200220810|19.10|0.00|2.000|0.000</t>
  </si>
  <si>
    <t>5824</t>
  </si>
  <si>
    <t>5911</t>
  </si>
  <si>
    <t>6050</t>
  </si>
  <si>
    <t>6300</t>
  </si>
  <si>
    <t>|0200220810|19.10|0.00|2.300|0.000</t>
  </si>
  <si>
    <t>|0200225939|19.10|0.00|2.300|0.000</t>
  </si>
  <si>
    <t>|0200226010|19.10|0.00|2.300|0.000</t>
  </si>
  <si>
    <t>6073</t>
  </si>
  <si>
    <t>6265</t>
  </si>
  <si>
    <t>|0200225939|19.10|0.00|2.600|0.000</t>
  </si>
  <si>
    <t>2.60</t>
  </si>
  <si>
    <t>|0200236441|20.00|20.00|1.200|0.000</t>
  </si>
  <si>
    <t>STKMRR370</t>
  </si>
  <si>
    <t>20.0</t>
  </si>
  <si>
    <t>6104</t>
  </si>
  <si>
    <t>|0200220810|21.70|0.00|2.000|0.000</t>
  </si>
  <si>
    <t>21.7</t>
  </si>
  <si>
    <t>|0200225900|21.70|16.50|2.600|0.000</t>
  </si>
  <si>
    <t>16.5</t>
  </si>
  <si>
    <t>|0200220810|21.70|0.00|2.800|0.000</t>
  </si>
  <si>
    <t>2.80</t>
  </si>
  <si>
    <t>|0200236041|22.20|0.00|1.200|0.000</t>
  </si>
  <si>
    <t>22.2</t>
  </si>
  <si>
    <t>5480</t>
  </si>
  <si>
    <t>|0200230119|22.20|0.00|1.200|0.000</t>
  </si>
  <si>
    <t>|0200262901|22.20|0.00|1.200|0.000</t>
  </si>
  <si>
    <t>SUS409L</t>
  </si>
  <si>
    <t>5853</t>
  </si>
  <si>
    <t>5917</t>
  </si>
  <si>
    <t>|0200230120|22.20|0.00|1.200|0.000</t>
  </si>
  <si>
    <t>6002</t>
  </si>
  <si>
    <t>6020</t>
  </si>
  <si>
    <t>6191</t>
  </si>
  <si>
    <t>6290</t>
  </si>
  <si>
    <t>|0200220810|22.20|0.00|1.400|0.000</t>
  </si>
  <si>
    <t>5267</t>
  </si>
  <si>
    <t>5305</t>
  </si>
  <si>
    <t>|0200230742|22.20|0.00|1.400|0.000</t>
  </si>
  <si>
    <t>R13A/HSST590C</t>
  </si>
  <si>
    <t>5350</t>
  </si>
  <si>
    <t>|0200226010|22.20|0.00|1.400|0.000</t>
  </si>
  <si>
    <t>5420</t>
  </si>
  <si>
    <t>5619</t>
  </si>
  <si>
    <t>5671</t>
  </si>
  <si>
    <t>5927</t>
  </si>
  <si>
    <t>5973</t>
  </si>
  <si>
    <t>6035</t>
  </si>
  <si>
    <t>6150</t>
  </si>
  <si>
    <t>6335</t>
  </si>
  <si>
    <t>|0200226010|22.20|0.00|1.600|0.000</t>
  </si>
  <si>
    <t>5370</t>
  </si>
  <si>
    <t>|0200226240|22.20|0.00|1.600|0.000</t>
  </si>
  <si>
    <t>|0200220139|22.20|0.00|1.600|0.000</t>
  </si>
  <si>
    <t>5416</t>
  </si>
  <si>
    <t>5699</t>
  </si>
  <si>
    <t>|0200220810|22.20|0.00|1.600|0.000</t>
  </si>
  <si>
    <t>5922</t>
  </si>
  <si>
    <t>6019</t>
  </si>
  <si>
    <t>6029</t>
  </si>
  <si>
    <t>|0200220914|22.20|0.00|1.600|0.000</t>
  </si>
  <si>
    <t>STKR400</t>
  </si>
  <si>
    <t>6067</t>
  </si>
  <si>
    <t>|0200220139|22.20|0.00|1.800|0.000</t>
  </si>
  <si>
    <t>1.80</t>
  </si>
  <si>
    <t>|0200226010|22.20|0.00|2.000|0.000</t>
  </si>
  <si>
    <t>5160</t>
  </si>
  <si>
    <t>5250</t>
  </si>
  <si>
    <t>5330</t>
  </si>
  <si>
    <t>5340</t>
  </si>
  <si>
    <t>5360</t>
  </si>
  <si>
    <t>5362</t>
  </si>
  <si>
    <t>|0200226240|22.20|0.00|2.000|0.000</t>
  </si>
  <si>
    <t>5630</t>
  </si>
  <si>
    <t>5710</t>
  </si>
  <si>
    <t>|0200220139|22.20|0.00|2.000|0.000</t>
  </si>
  <si>
    <t>5723</t>
  </si>
  <si>
    <t>5758</t>
  </si>
  <si>
    <t>5833</t>
  </si>
  <si>
    <t>5857</t>
  </si>
  <si>
    <t>|0200225939|22.20|0.00|2.000|0.000</t>
  </si>
  <si>
    <t>|0200220810|22.20|0.00|2.000|0.000</t>
  </si>
  <si>
    <t>5905</t>
  </si>
  <si>
    <t>5931</t>
  </si>
  <si>
    <t>5979</t>
  </si>
  <si>
    <t>5980</t>
  </si>
  <si>
    <t>5997</t>
  </si>
  <si>
    <t>5999</t>
  </si>
  <si>
    <t>6091</t>
  </si>
  <si>
    <t>6100</t>
  </si>
  <si>
    <t>6229</t>
  </si>
  <si>
    <t>6250</t>
  </si>
  <si>
    <t>6370</t>
  </si>
  <si>
    <t>6410</t>
  </si>
  <si>
    <t>|0200226010|22.20|0.00|2.300|0.000</t>
  </si>
  <si>
    <t>|0200220810|22.20|0.00|2.300|0.000</t>
  </si>
  <si>
    <t>|0200226117|22.20|0.00|2.300|0.000</t>
  </si>
  <si>
    <t>5704</t>
  </si>
  <si>
    <t>|0200220139|22.20|0.00|2.300|0.000</t>
  </si>
  <si>
    <t>5883</t>
  </si>
  <si>
    <t>5893</t>
  </si>
  <si>
    <t>5974</t>
  </si>
  <si>
    <t>6184</t>
  </si>
  <si>
    <t>|0200226240|22.20|0.00|2.300|0.000</t>
  </si>
  <si>
    <t>6253</t>
  </si>
  <si>
    <t>6262</t>
  </si>
  <si>
    <t>|0200226010|22.20|0.00|2.900|0.000</t>
  </si>
  <si>
    <t>2.90</t>
  </si>
  <si>
    <t>5740</t>
  </si>
  <si>
    <t>|0200220600|23.00|12.40|5.300|0.000</t>
  </si>
  <si>
    <t>23.0</t>
  </si>
  <si>
    <t>12.4</t>
  </si>
  <si>
    <t>5.30</t>
  </si>
  <si>
    <t>3600</t>
  </si>
  <si>
    <t>4300</t>
  </si>
  <si>
    <t>|0200230742|25.00|55.00|1.600|0.000</t>
  </si>
  <si>
    <t>25.0</t>
  </si>
  <si>
    <t>55.0</t>
  </si>
  <si>
    <t>5780</t>
  </si>
  <si>
    <t>6159</t>
  </si>
  <si>
    <t>6179</t>
  </si>
  <si>
    <t>|0200230841|25.40|0.00|1.000|0.000</t>
  </si>
  <si>
    <t>25.4</t>
  </si>
  <si>
    <t>5934</t>
  </si>
  <si>
    <t>|0200230841|25.40|0.00|1.200|0.000</t>
  </si>
  <si>
    <t>5165</t>
  </si>
  <si>
    <t>5538</t>
  </si>
  <si>
    <t>|0200235920|25.40|0.00|1.200|0.000</t>
  </si>
  <si>
    <t>5892</t>
  </si>
  <si>
    <t>5995</t>
  </si>
  <si>
    <t>6022</t>
  </si>
  <si>
    <t>|0200262901|25.40|0.00|1.200|0.000</t>
  </si>
  <si>
    <t>6097</t>
  </si>
  <si>
    <t>|0200231043|25.40|0.00|1.200|0.000</t>
  </si>
  <si>
    <t>STKM-550</t>
  </si>
  <si>
    <t>6102</t>
  </si>
  <si>
    <t>|0200230119|25.40|0.00|1.200|0.000</t>
  </si>
  <si>
    <t>6181</t>
  </si>
  <si>
    <t>|0200226010|25.40|0.00|1.400|0.000</t>
  </si>
  <si>
    <t>5470</t>
  </si>
  <si>
    <t>|0200220810|25.40|0.00|1.400|0.000</t>
  </si>
  <si>
    <t>5487</t>
  </si>
  <si>
    <t>5652</t>
  </si>
  <si>
    <t>5747</t>
  </si>
  <si>
    <t>5874</t>
  </si>
  <si>
    <t>5955</t>
  </si>
  <si>
    <t>|0200226010|25.40|0.00|1.600|0.000</t>
  </si>
  <si>
    <t>|0200226240|25.40|0.00|1.600|0.000</t>
  </si>
  <si>
    <t>|0200221042|25.40|0.00|1.600|0.000</t>
  </si>
  <si>
    <t>5724</t>
  </si>
  <si>
    <t>5756</t>
  </si>
  <si>
    <t>|0200220810|25.40|0.00|1.600|0.000</t>
  </si>
  <si>
    <t>5763</t>
  </si>
  <si>
    <t>|0200226117|25.40|0.00|1.600|0.000</t>
  </si>
  <si>
    <t>5775</t>
  </si>
  <si>
    <t>|0200226642|25.40|0.00|1.600|0.000</t>
  </si>
  <si>
    <t>STKM17AM</t>
  </si>
  <si>
    <t>5819</t>
  </si>
  <si>
    <t>5822</t>
  </si>
  <si>
    <t>5861</t>
  </si>
  <si>
    <t>5884</t>
  </si>
  <si>
    <t>5971</t>
  </si>
  <si>
    <t>|0200220139|25.40|0.00|1.600|0.000</t>
  </si>
  <si>
    <t>6003</t>
  </si>
  <si>
    <t>6009</t>
  </si>
  <si>
    <t>6037</t>
  </si>
  <si>
    <t>6110</t>
  </si>
  <si>
    <t>6113</t>
  </si>
  <si>
    <t>6163</t>
  </si>
  <si>
    <t>|0200220139|25.40|0.00|1.800|0.000</t>
  </si>
  <si>
    <t>6210</t>
  </si>
  <si>
    <t>|0200226010|25.40|0.00|2.000|0.000</t>
  </si>
  <si>
    <t>|0200226240|25.40|0.00|2.000|0.000</t>
  </si>
  <si>
    <t>|0200220139|25.40|0.00|2.000|0.000</t>
  </si>
  <si>
    <t>5527</t>
  </si>
  <si>
    <t>5870</t>
  </si>
  <si>
    <t>6011</t>
  </si>
  <si>
    <t>6083</t>
  </si>
  <si>
    <t>|0200226117|25.40|0.00|2.000|0.000</t>
  </si>
  <si>
    <t>6151</t>
  </si>
  <si>
    <t>|0200220810|25.40|0.00|2.000|0.000</t>
  </si>
  <si>
    <t>6372</t>
  </si>
  <si>
    <t>|0200226240|25.40|0.00|2.300|0.000</t>
  </si>
  <si>
    <t>5760</t>
  </si>
  <si>
    <t>5831</t>
  </si>
  <si>
    <t>5842</t>
  </si>
  <si>
    <t>|0200226640|25.40|0.00|2.300|0.000</t>
  </si>
  <si>
    <t>6106</t>
  </si>
  <si>
    <t>6149</t>
  </si>
  <si>
    <t>6358</t>
  </si>
  <si>
    <t>|0200226010|25.40|0.00|2.600|0.000</t>
  </si>
  <si>
    <t>|0200220810|25.40|0.00|2.600|0.000</t>
  </si>
  <si>
    <t>6115</t>
  </si>
  <si>
    <t>|0200220139|25.40|0.00|2.600|0.000</t>
  </si>
  <si>
    <t>|0200226240|25.40|0.00|2.600|0.000</t>
  </si>
  <si>
    <t>6322</t>
  </si>
  <si>
    <t>|0200226010|25.40|0.00|3.200|0.000</t>
  </si>
  <si>
    <t>3.20</t>
  </si>
  <si>
    <t>|0200220139|25.40|0.00|3.200|0.000</t>
  </si>
  <si>
    <t>5561</t>
  </si>
  <si>
    <t>|0200226840|25.40|0.00|3.200|0.000</t>
  </si>
  <si>
    <t>STKM-HT590</t>
  </si>
  <si>
    <t>5750</t>
  </si>
  <si>
    <t>|0200226240|25.40|0.00|3.200|0.000</t>
  </si>
  <si>
    <t>5920</t>
  </si>
  <si>
    <t>|0200226700|28.00|21.80|3.100|0.000</t>
  </si>
  <si>
    <t>STKM13C</t>
  </si>
  <si>
    <t>28.0</t>
  </si>
  <si>
    <t>21.8</t>
  </si>
  <si>
    <t>3.10</t>
  </si>
  <si>
    <t>|0200236041|28.60|0.00|1.200|0.000</t>
  </si>
  <si>
    <t>28.6</t>
  </si>
  <si>
    <t>5070</t>
  </si>
  <si>
    <t>|0200230841|28.60|0.00|1.200|0.000</t>
  </si>
  <si>
    <t>5253</t>
  </si>
  <si>
    <t>|0200230120|28.60|0.00|1.200|0.000</t>
  </si>
  <si>
    <t>5634</t>
  </si>
  <si>
    <t>5650</t>
  </si>
  <si>
    <t>5784</t>
  </si>
  <si>
    <t>5850</t>
  </si>
  <si>
    <t>|0200236643|28.60|0.00|1.200|0.000</t>
  </si>
  <si>
    <t>6071</t>
  </si>
  <si>
    <t>|0200220810|28.60|0.00|1.400|0.000</t>
  </si>
  <si>
    <t>|0200226010|28.60|0.00|1.600|0.000</t>
  </si>
  <si>
    <t>5220</t>
  </si>
  <si>
    <t>5450</t>
  </si>
  <si>
    <t>5520</t>
  </si>
  <si>
    <t>|0200226240|28.60|0.00|1.600|0.000</t>
  </si>
  <si>
    <t>5903</t>
  </si>
  <si>
    <t>|0200226010|28.60|0.00|2.000|0.000</t>
  </si>
  <si>
    <t>|0200226117|28.60|0.00|2.000|0.000</t>
  </si>
  <si>
    <t>5695</t>
  </si>
  <si>
    <t>6001</t>
  </si>
  <si>
    <t>|0200220139|28.60|0.00|2.000|0.000</t>
  </si>
  <si>
    <t>6172</t>
  </si>
  <si>
    <t>6298</t>
  </si>
  <si>
    <t>6376</t>
  </si>
  <si>
    <t>6475</t>
  </si>
  <si>
    <t>|0200226240|28.60|0.00|2.300|0.000</t>
  </si>
  <si>
    <t>|0200220139|28.60|0.00|2.300|0.000</t>
  </si>
  <si>
    <t>5875</t>
  </si>
  <si>
    <t>6059</t>
  </si>
  <si>
    <t>6127</t>
  </si>
  <si>
    <t>6177</t>
  </si>
  <si>
    <t>|0200220139|28.60|0.00|2.600|0.000</t>
  </si>
  <si>
    <t>5506</t>
  </si>
  <si>
    <t>|0200226240|28.60|0.00|2.600|0.000</t>
  </si>
  <si>
    <t>5869</t>
  </si>
  <si>
    <t>|0200226010|28.60|0.00|3.200|0.000</t>
  </si>
  <si>
    <t>5925</t>
  </si>
  <si>
    <t>|0200220810|28.60|0.00|3.200|0.000</t>
  </si>
  <si>
    <t>5933</t>
  </si>
  <si>
    <t>|0200220139|29.40|0.00|3.200|0.000</t>
  </si>
  <si>
    <t>29.4</t>
  </si>
  <si>
    <t>|0200226010|31.80|0.00|1.400|0.000</t>
  </si>
  <si>
    <t>31.8</t>
  </si>
  <si>
    <t>5240</t>
  </si>
  <si>
    <t>|0200220810|31.80|0.00|1.600|0.000</t>
  </si>
  <si>
    <t>5568</t>
  </si>
  <si>
    <t>5661</t>
  </si>
  <si>
    <t>|0200226010|31.80|0.00|1.600|0.000</t>
  </si>
  <si>
    <t>|0200226240|31.80|0.00|1.600|0.000</t>
  </si>
  <si>
    <t>|0200226010|31.80|0.00|2.000|0.000</t>
  </si>
  <si>
    <t>|0200220810|31.80|0.00|2.000|0.000</t>
  </si>
  <si>
    <t>|0200226240|31.80|0.00|2.000|0.000</t>
  </si>
  <si>
    <t>6062</t>
  </si>
  <si>
    <t>|0200220139|31.80|0.00|2.000|0.000</t>
  </si>
  <si>
    <t>|0200226117|31.80|0.00|2.000|0.000</t>
  </si>
  <si>
    <t>6123</t>
  </si>
  <si>
    <t>6182</t>
  </si>
  <si>
    <t>|0200226010|31.80|0.00|2.300|0.000</t>
  </si>
  <si>
    <t>5965</t>
  </si>
  <si>
    <t>|0200220139|31.80|0.00|2.600|0.000</t>
  </si>
  <si>
    <t>|0200226010|31.80|0.00|2.600|0.000</t>
  </si>
  <si>
    <t>5405</t>
  </si>
  <si>
    <t>5950</t>
  </si>
  <si>
    <t>|0200220810|31.80|0.00|2.600|0.000</t>
  </si>
  <si>
    <t>6096</t>
  </si>
  <si>
    <t>6122</t>
  </si>
  <si>
    <t>|0200226240|31.80|0.00|3.200|0.000</t>
  </si>
  <si>
    <t>5851</t>
  </si>
  <si>
    <t>|0200226010|32.00|32.00|2.300|0.000</t>
  </si>
  <si>
    <t>32.0</t>
  </si>
  <si>
    <t>|0200220810|32.00|32.00|2.300|0.000</t>
  </si>
  <si>
    <t>6033</t>
  </si>
  <si>
    <t>|0200220810|34.00|0.00|2.000|0.000</t>
  </si>
  <si>
    <t>34.0</t>
  </si>
  <si>
    <t>5821</t>
  </si>
  <si>
    <t>5939</t>
  </si>
  <si>
    <t>|0200226010|34.00|0.00|2.000|0.000</t>
  </si>
  <si>
    <t>6299</t>
  </si>
  <si>
    <t>|0200220810|34.00|0.00|2.600|0.000</t>
  </si>
  <si>
    <t>5711</t>
  </si>
  <si>
    <t>|0200226010|34.00|0.00|2.600|0.000</t>
  </si>
  <si>
    <t>|0200220139|34.00|0.00|2.600|0.000</t>
  </si>
  <si>
    <t>6121</t>
  </si>
  <si>
    <t>|0200220139|34.00|0.00|3.500|0.000</t>
  </si>
  <si>
    <t>3.50</t>
  </si>
  <si>
    <t>5616</t>
  </si>
  <si>
    <t>|0200230120|35.00|0.00|1.200|0.000</t>
  </si>
  <si>
    <t>35.0</t>
  </si>
  <si>
    <t>|0200220139|35.00|0.00|1.500|0.000</t>
  </si>
  <si>
    <t>5210</t>
  </si>
  <si>
    <t>|0200226240|35.00|0.00|2.600|0.000</t>
  </si>
  <si>
    <t>5984</t>
  </si>
  <si>
    <t>6101</t>
  </si>
  <si>
    <t>6135</t>
  </si>
  <si>
    <t>6147</t>
  </si>
  <si>
    <t>6214</t>
  </si>
  <si>
    <t>6243</t>
  </si>
  <si>
    <t>6336</t>
  </si>
  <si>
    <t>|0200230841|38.10|0.00|1.200|0.000</t>
  </si>
  <si>
    <t>38.1</t>
  </si>
  <si>
    <t>|0200230120|38.10|0.00|1.200|0.000</t>
  </si>
  <si>
    <t>|0200235920|38.10|0.00|1.200|0.000</t>
  </si>
  <si>
    <t>|0200226117|38.10|0.00|1.600|0.000</t>
  </si>
  <si>
    <t>5873</t>
  </si>
  <si>
    <t>|0200226117|38.10|0.00|1.800|0.000</t>
  </si>
  <si>
    <t>5924</t>
  </si>
  <si>
    <t>6478</t>
  </si>
  <si>
    <t>|0200220139|38.10|0.00|2.000|0.000</t>
  </si>
  <si>
    <t>1340</t>
  </si>
  <si>
    <t>|0200220810|38.10|31.75|2.000|0.000</t>
  </si>
  <si>
    <t>31.7</t>
  </si>
  <si>
    <t>5050</t>
  </si>
  <si>
    <t>5219</t>
  </si>
  <si>
    <t>5411</t>
  </si>
  <si>
    <t>|0200221217|38.10|38.10|2.000|0.000</t>
  </si>
  <si>
    <t>STKMRHT490</t>
  </si>
  <si>
    <t>5483</t>
  </si>
  <si>
    <t>|0200220810|38.10|0.00|2.000|0.000</t>
  </si>
  <si>
    <t>5508</t>
  </si>
  <si>
    <t>5803</t>
  </si>
  <si>
    <t>5923</t>
  </si>
  <si>
    <t>|0200226010|38.10|0.00|2.000|0.000</t>
  </si>
  <si>
    <t>|0200220139|38.10|0.00|2.300|0.000</t>
  </si>
  <si>
    <t>5959</t>
  </si>
  <si>
    <t>|0200220810|38.10|0.00|2.300|0.000</t>
  </si>
  <si>
    <t>6486</t>
  </si>
  <si>
    <t>|0200226010|38.10|0.00|2.600|0.000</t>
  </si>
  <si>
    <t>|0200220810|38.10|0.00|2.600|0.000</t>
  </si>
  <si>
    <t>|0200220139|38.10|0.00|2.600|0.000</t>
  </si>
  <si>
    <t>6133</t>
  </si>
  <si>
    <t>6260</t>
  </si>
  <si>
    <t>|0200226010|38.10|0.00|3.200|0.000</t>
  </si>
  <si>
    <t>|0200226240|40.00|25.00|1.400|0.000</t>
  </si>
  <si>
    <t>40.0</t>
  </si>
  <si>
    <t>6032</t>
  </si>
  <si>
    <t>|0200226339|40.00|20.00|1.600|0.000</t>
  </si>
  <si>
    <t>STKMRR290</t>
  </si>
  <si>
    <t>|0200226010|40.00|20.00|1.600|0.000</t>
  </si>
  <si>
    <t>6017</t>
  </si>
  <si>
    <t>6098</t>
  </si>
  <si>
    <t>6378</t>
  </si>
  <si>
    <t>6450</t>
  </si>
  <si>
    <t>|0200226540|40.00|25.00|2.000|0.000</t>
  </si>
  <si>
    <t>STKMRHT590</t>
  </si>
  <si>
    <t>|0200226339|40.00|20.00|2.300|0.000</t>
  </si>
  <si>
    <t>5408</t>
  </si>
  <si>
    <t>6065</t>
  </si>
  <si>
    <t>|0200220810|41.00|0.00|3.500|0.000</t>
  </si>
  <si>
    <t>41.0</t>
  </si>
  <si>
    <t>5952</t>
  </si>
  <si>
    <t>|0200226010|42.70|0.00|1.400|0.000</t>
  </si>
  <si>
    <t>42.7</t>
  </si>
  <si>
    <t>|0200226010|42.70|0.00|1.600|0.000</t>
  </si>
  <si>
    <t>5622</t>
  </si>
  <si>
    <t>5727</t>
  </si>
  <si>
    <t>|0200226010|42.70|0.00|2.000|0.000</t>
  </si>
  <si>
    <t>6078</t>
  </si>
  <si>
    <t>|0200220139|42.70|0.00|2.000|0.000</t>
  </si>
  <si>
    <t>|0200226010|42.70|0.00|2.300|0.000</t>
  </si>
  <si>
    <t>5090</t>
  </si>
  <si>
    <t>|0200226010|42.70|0.00|3.200|0.000</t>
  </si>
  <si>
    <t>|0200220126|42.70|0.00|3.500|0.000</t>
  </si>
  <si>
    <t>5894</t>
  </si>
  <si>
    <t>6007</t>
  </si>
  <si>
    <t>6046</t>
  </si>
  <si>
    <t>|0200262901|45.00|0.00|1.200|0.000</t>
  </si>
  <si>
    <t>45.0</t>
  </si>
  <si>
    <t>1000</t>
  </si>
  <si>
    <t>|0200230119|45.00|0.00|1.200|0.000</t>
  </si>
  <si>
    <t>|0200220810|45.00|0.00|2.300|0.000</t>
  </si>
  <si>
    <t>|0200226010|45.00|0.00|2.300|0.000</t>
  </si>
  <si>
    <t>5951</t>
  </si>
  <si>
    <t>|0200226117|45.00|0.00|2.300|0.000</t>
  </si>
  <si>
    <t>6028</t>
  </si>
  <si>
    <t>6153</t>
  </si>
  <si>
    <t>6353</t>
  </si>
  <si>
    <t>|0200226700|46.00|38.00|4.000|0.000</t>
  </si>
  <si>
    <t>46.0</t>
  </si>
  <si>
    <t>38.0</t>
  </si>
  <si>
    <t>4.00</t>
  </si>
  <si>
    <t>3515</t>
  </si>
  <si>
    <t>|0200220810|48.60|0.00|2.000|0.000</t>
  </si>
  <si>
    <t>48.6</t>
  </si>
  <si>
    <t>|0200220139|48.60|0.00|2.000|0.000</t>
  </si>
  <si>
    <t>5461</t>
  </si>
  <si>
    <t>|0200220810|48.60|0.00|2.300|0.000</t>
  </si>
  <si>
    <t>5793</t>
  </si>
  <si>
    <t>|0200220810|48.60|0.00|2.600|0.000</t>
  </si>
  <si>
    <t>6140</t>
  </si>
  <si>
    <t>6247</t>
  </si>
  <si>
    <t>|0200220139|48.60|0.00|3.100|0.000</t>
  </si>
  <si>
    <t>5569</t>
  </si>
  <si>
    <t>|0200220810|48.60|0.00|3.200|0.000</t>
  </si>
  <si>
    <t>5667</t>
  </si>
  <si>
    <t>|0200225926|48.60|0.00|3.500|0.000</t>
  </si>
  <si>
    <t>5195</t>
  </si>
  <si>
    <t>|0200226010|48.60|0.00|3.500|0.000</t>
  </si>
  <si>
    <t>5880</t>
  </si>
  <si>
    <t>|0200220810|50.00|20.00|1.600|0.000</t>
  </si>
  <si>
    <t>50.0</t>
  </si>
  <si>
    <t>5593</t>
  </si>
  <si>
    <t>|0200226339|50.00|30.00|1.600|0.000</t>
  </si>
  <si>
    <t>30.0</t>
  </si>
  <si>
    <t>6350</t>
  </si>
  <si>
    <t>|0200226339|50.00|25.00|2.300|0.000</t>
  </si>
  <si>
    <t>5577</t>
  </si>
  <si>
    <t>|0200226540|50.00|30.00|2.300|0.000</t>
  </si>
  <si>
    <t>|0200220139|50.80|0.00|1.600|0.000</t>
  </si>
  <si>
    <t>50.8</t>
  </si>
  <si>
    <t>5716</t>
  </si>
  <si>
    <t>|0200226240|50.80|0.00|2.300|0.000</t>
  </si>
  <si>
    <t>5891</t>
  </si>
  <si>
    <t>|0200226010|54.00|20.00|2.000|0.000</t>
  </si>
  <si>
    <t>54.0</t>
  </si>
  <si>
    <t>6285</t>
  </si>
  <si>
    <t>|0200226010|54.00|0.00|2.600|0.000</t>
  </si>
  <si>
    <t>|0200226010|54.00|0.00|2.900|0.000</t>
  </si>
  <si>
    <t>6366</t>
  </si>
  <si>
    <t>|0200226010|54.00|0.00|3.200|0.000</t>
  </si>
  <si>
    <t>6241</t>
  </si>
  <si>
    <t>|0200220139|60.50|0.00|2.000|0.000</t>
  </si>
  <si>
    <t>60.5</t>
  </si>
  <si>
    <t>|0200220810|60.50|0.00|2.000|0.000</t>
  </si>
  <si>
    <t>5233</t>
  </si>
  <si>
    <t>|0200226240|60.50|0.00|2.000|0.000</t>
  </si>
  <si>
    <t>6014</t>
  </si>
  <si>
    <t>|0200226010|60.50|0.00|2.300|0.000</t>
  </si>
  <si>
    <t>|0200220810|60.50|0.00|2.600|0.000</t>
  </si>
  <si>
    <t>|0200220139|60.80|0.00|3.800|0.000</t>
  </si>
  <si>
    <t>60.8</t>
  </si>
  <si>
    <t>3.80</t>
  </si>
  <si>
    <t>|0200220139|76.30|0.00|2.000|0.000</t>
  </si>
  <si>
    <t>76.3</t>
  </si>
  <si>
    <t>|0200210911|125.00|75.00|3.200|0.000</t>
  </si>
  <si>
    <t>125.</t>
  </si>
  <si>
    <t>|75.</t>
  </si>
  <si>
    <t>4100</t>
  </si>
  <si>
    <t>月</t>
  </si>
  <si>
    <t>スリット
(Kg)</t>
  </si>
  <si>
    <t>Slit Coil</t>
  </si>
  <si>
    <t>終了日</t>
  </si>
  <si>
    <t>　</t>
  </si>
  <si>
    <t>FO&amp;FC
(Pcs)</t>
  </si>
  <si>
    <r>
      <t>N</t>
    </r>
    <r>
      <rPr>
        <u/>
        <sz val="12"/>
        <color theme="1"/>
        <rFont val="Meiryo UI"/>
        <family val="2"/>
      </rPr>
      <t>o</t>
    </r>
  </si>
  <si>
    <t>年.月.日</t>
  </si>
  <si>
    <t>Code L</t>
  </si>
  <si>
    <t>Code S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</si>
  <si>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</si>
  <si>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</si>
  <si>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</si>
  <si>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</si>
  <si>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</si>
  <si>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</si>
  <si>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</si>
  <si>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</si>
  <si>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</si>
  <si>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</si>
  <si>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</si>
  <si>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</si>
  <si>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Cutting Rules
L1|L2|…</t>
  </si>
  <si>
    <t>Code Short Pipe</t>
  </si>
  <si>
    <t>Code Long Pipe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</si>
  <si>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</si>
  <si>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</si>
  <si>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</si>
  <si>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</si>
  <si>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</si>
  <si>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</si>
  <si>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</si>
  <si>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</si>
  <si>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</si>
  <si>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</si>
  <si>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</si>
  <si>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</si>
  <si>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</si>
  <si>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KMV||||||||||||</t>
  </si>
  <si>
    <t>TSVN|TOYOTA|||||||||||</t>
  </si>
  <si>
    <t>KMV|KMV|||||||||||</t>
  </si>
  <si>
    <t>KMV|KMV|KMV|KMV||KMV|TANAKA|KMV|TANAKA|TANAKA|||</t>
  </si>
  <si>
    <t>TSVN||||||||||||</t>
  </si>
  <si>
    <t>KMV|KMV|KMV||||||||||</t>
  </si>
  <si>
    <t>TOYOTA||||||||||||</t>
  </si>
  <si>
    <t>SHVN||||||||||||</t>
  </si>
  <si>
    <t>SHVN|TANAKA|||||||||||</t>
  </si>
  <si>
    <t>||||||||||||</t>
  </si>
  <si>
    <t>|SHVN|||||||||||</t>
  </si>
  <si>
    <t>|KMV|||||||||||</t>
  </si>
  <si>
    <t>MIKASA|KMV|THANH DAT|THANH DAT|||||||||</t>
  </si>
  <si>
    <t>|KMV|TANAKA||||||||||</t>
  </si>
  <si>
    <t>KMV||THANH DAT||||||||||</t>
  </si>
  <si>
    <t>|Vinfast|||||||||||</t>
  </si>
  <si>
    <t>|KMV|TANAKA|TANAKA|||||||||</t>
  </si>
  <si>
    <t>TOYOTA||TOYOTA||||||||||</t>
  </si>
  <si>
    <t>KMV||KMV|KMV||KMV|||||||</t>
  </si>
  <si>
    <t>FULLWEI||||||||||||</t>
  </si>
  <si>
    <t>KMV||TAM HOP|TSVN|THANH DAT||||||||</t>
  </si>
  <si>
    <t>VPIC1||||||||||||</t>
  </si>
  <si>
    <t>SHVN|KMV|KMV|THANH DAT|||||||||</t>
  </si>
  <si>
    <t>LEGROUP||||||||||||</t>
  </si>
  <si>
    <t>THANH DAT|KMV|||||||||||</t>
  </si>
  <si>
    <t>KMV||KMV||TSVN|Mitsuboshi Forming VN|||||||</t>
  </si>
  <si>
    <t>Vinfast||||||||||||</t>
  </si>
  <si>
    <t>KMV|||KMV|KMV||||||||</t>
  </si>
  <si>
    <t>INNOTEK||||||||||||</t>
  </si>
  <si>
    <t>CIC||||||||||||</t>
  </si>
  <si>
    <t>KKTL|KKTL|||||||||||</t>
  </si>
  <si>
    <t>HTVN||||||||||||</t>
  </si>
  <si>
    <t>||KKTL||||||||||</t>
  </si>
  <si>
    <t>TANAKA||||||||||||</t>
  </si>
  <si>
    <t>KMV||KMV|KMV|TANAKA||||||||</t>
  </si>
  <si>
    <t>TOYOTA||TANAKA||||||||||</t>
  </si>
  <si>
    <t>|TOYOTA|||||||||||</t>
  </si>
  <si>
    <t>TANAKA|CIC1|KMV||||||||||</t>
  </si>
  <si>
    <t>KMV||KMV||||||||||</t>
  </si>
  <si>
    <t>TOYOTA|TOYOTA||TOYOTA|||||||||</t>
  </si>
  <si>
    <t>TOYOTA|TOYOTA|||||||||||</t>
  </si>
  <si>
    <t>TAM HOP||||||||||||</t>
  </si>
  <si>
    <t>KMV|KMV|KMV||KMV||||||||</t>
  </si>
  <si>
    <t>CIC1||||||||||||</t>
  </si>
  <si>
    <t>|FULLWEI|||||||||||</t>
  </si>
  <si>
    <t>GTA|GTA|||||||||||</t>
  </si>
  <si>
    <t>GTA||||||||||||</t>
  </si>
  <si>
    <t>EMTC||||||||||||</t>
  </si>
  <si>
    <t>TECHNOKOM||||||||||||</t>
  </si>
  <si>
    <t>CIC1|TAM HOP|HOANG MINH||||||||||</t>
  </si>
  <si>
    <t>KKTL||||||||||||</t>
  </si>
  <si>
    <t>KKTL|GTA|GTA||GTA|GTA|||||||</t>
  </si>
  <si>
    <t>TOYOTA||INNOTEK||||||||||</t>
  </si>
  <si>
    <t>Nguyen Linh|TOYOTA|||||||||||</t>
  </si>
  <si>
    <t>|VPIC1|||||||||||</t>
  </si>
  <si>
    <t>INNOTEK|TANAKA|||||||||||</t>
  </si>
  <si>
    <t>|CIC1|GTA||||||||||</t>
  </si>
  <si>
    <t>|GTA|||||||||||</t>
  </si>
  <si>
    <t>|CIC1|||||||||||</t>
  </si>
  <si>
    <t>|CIC1|VPIC1|CIC1|||||||||</t>
  </si>
  <si>
    <t>VPIC1|GTA|||||||||||</t>
  </si>
  <si>
    <t>KMV|KMV||KMV|||||||||</t>
  </si>
  <si>
    <t>KMV|KMV||KMV|KMV||||||||</t>
  </si>
  <si>
    <t>|KMV|KMV||||||||||</t>
  </si>
  <si>
    <t>||TSVN||||||||||</t>
  </si>
  <si>
    <t>KMV|KMV|SHVN||||||||||</t>
  </si>
  <si>
    <t>KMV|KMV|KMV|KMV|||||||||</t>
  </si>
  <si>
    <t>KMV|KMV|KKTL||||||||||</t>
  </si>
  <si>
    <t>THANH DAT||KMV|KMV|||||||||</t>
  </si>
  <si>
    <t>MITSUI VN||||||||||||</t>
  </si>
  <si>
    <t>Mitsuboshi Forming VN||||||||||||</t>
  </si>
  <si>
    <t>THANH DAT||||||||||||</t>
  </si>
  <si>
    <t>THANH DAT|THANH DAT|||||||||||</t>
  </si>
  <si>
    <t>THANH DAT|Vinfast|||||||||||</t>
  </si>
  <si>
    <t>LAM SƠN||||||||||||</t>
  </si>
  <si>
    <t>MIKASA||||||||||||</t>
  </si>
  <si>
    <t>LAYMAC||||||||||||</t>
  </si>
  <si>
    <t>TANAKA|TANAKA|||||||||||</t>
  </si>
  <si>
    <t>CUS1|CUS2</t>
  </si>
  <si>
    <t>Customer</t>
  </si>
  <si>
    <t>Fixed&gt;500pcs</t>
  </si>
  <si>
    <t>|0200230119|22.20|0.00|1.200|0.0006000IBC</t>
  </si>
  <si>
    <t>|0200226010|28.60|0.00|2.000|0.0005820IBC</t>
  </si>
  <si>
    <t>|0200220810|48.60|0.00|2.600|0.0005923NBC</t>
  </si>
  <si>
    <t>|0200220139|22.20|0.00|2.000|0.0005759NBC</t>
  </si>
  <si>
    <t>|0200226339|40.00|20.00|2.300|0.0006153NBC</t>
  </si>
  <si>
    <t>|KKTL|||||||||||</t>
  </si>
  <si>
    <t>5759</t>
  </si>
  <si>
    <t>生産計画</t>
  </si>
  <si>
    <t>|0200226010|19.10|0.00|2.000|0.0005500NBC</t>
  </si>
  <si>
    <t>|0200226010|22.20|0.00|1.400|0.0005190IBC</t>
  </si>
  <si>
    <t>|0200230742|25.00|55.00|1.600|0.0006199IBC</t>
  </si>
  <si>
    <t>|0200230841|12.70|0.00|1.200|0.0004950NBC</t>
  </si>
  <si>
    <t>|0200220810|28.60|0.00|3.200|0.0005720IBC</t>
  </si>
  <si>
    <t>|0200220810|48.60|0.00|2.600|0.0005950NBC</t>
  </si>
  <si>
    <t>|0200226010|28.60|0.00|1.600|0.0005941IBC</t>
  </si>
  <si>
    <t>|0200226240|22.20|0.00|1.600|0.0006010NBC</t>
  </si>
  <si>
    <t>|0200226240|22.20|0.00|2.000|0.0005767NBC</t>
  </si>
  <si>
    <t>|0200226240|22.20|0.00|2.000|0.0006082NBC</t>
  </si>
  <si>
    <t>|0200226540|40.00|25.00|1.400|0.0005892NBC</t>
  </si>
  <si>
    <t>|0200226700|28.00|21.80|3.100|0.0005400IBC</t>
  </si>
  <si>
    <t>411.8-5490-----------</t>
  </si>
  <si>
    <t>280.5-396.3-4870----------</t>
  </si>
  <si>
    <t>120------------</t>
  </si>
  <si>
    <t>250-273-5591----------</t>
  </si>
  <si>
    <t>110-120.4-121-133-5503-68.4-747-87-402.5-903---</t>
  </si>
  <si>
    <t>270-6049-----------</t>
  </si>
  <si>
    <t>190-196-198-6066---------</t>
  </si>
  <si>
    <t>427.8-6119-----------</t>
  </si>
  <si>
    <t>286-5571-----------</t>
  </si>
  <si>
    <t>5800------------</t>
  </si>
  <si>
    <t>5670-61.5-----------</t>
  </si>
  <si>
    <t>1374-6000-----------</t>
  </si>
  <si>
    <t>277.5-6000-----------</t>
  </si>
  <si>
    <t>5416-595-----------</t>
  </si>
  <si>
    <t>5503-908-600-950---------</t>
  </si>
  <si>
    <t>5699-705-287.5----------</t>
  </si>
  <si>
    <t>428.9-6111-----------</t>
  </si>
  <si>
    <t>5883-726-----------</t>
  </si>
  <si>
    <t>726------------</t>
  </si>
  <si>
    <t>353-5723-677----------</t>
  </si>
  <si>
    <t>366-5931-----------</t>
  </si>
  <si>
    <t>379-5758-----------</t>
  </si>
  <si>
    <t>384-5833-----------</t>
  </si>
  <si>
    <t>6091-670-----------</t>
  </si>
  <si>
    <t>467.4-6175-----------</t>
  </si>
  <si>
    <t>1488-6003-----------</t>
  </si>
  <si>
    <t>406-6163-----------</t>
  </si>
  <si>
    <t>458-6037-----------</t>
  </si>
  <si>
    <t>5974-845-1266-1390---------</t>
  </si>
  <si>
    <t>469.4-6210-463.4----------</t>
  </si>
  <si>
    <t>274.7-6163-----------</t>
  </si>
  <si>
    <t>214-215.5-242-44.5-46-49.5-51-5561-----</t>
  </si>
  <si>
    <t>410-6253-----------</t>
  </si>
  <si>
    <t>5300------------</t>
  </si>
  <si>
    <t>139------------</t>
  </si>
  <si>
    <t>176------------</t>
  </si>
  <si>
    <t>1070-53-6475-219-130--------</t>
  </si>
  <si>
    <t>41-42.5-6161----------</t>
  </si>
  <si>
    <t>6475-799-422-336.8---------</t>
  </si>
  <si>
    <t>247------------</t>
  </si>
  <si>
    <t>45-5616-----------</t>
  </si>
  <si>
    <t>5450------------</t>
  </si>
  <si>
    <t>290-308-5959----------</t>
  </si>
  <si>
    <t>259.8-261.3-6133----------</t>
  </si>
  <si>
    <t>1340-274-5411-80---------</t>
  </si>
  <si>
    <t>390------------</t>
  </si>
  <si>
    <t>214-6135-----------</t>
  </si>
  <si>
    <t>195-196.5-6046----------</t>
  </si>
  <si>
    <t>261-262.5-263-5894-273-286-------</t>
  </si>
  <si>
    <t>268.1-6007-----------</t>
  </si>
  <si>
    <t>5600------------</t>
  </si>
  <si>
    <t>1804-5461-----------</t>
  </si>
  <si>
    <t>1830-5569-----------</t>
  </si>
  <si>
    <t>5716-630.6-----------</t>
  </si>
  <si>
    <t>1020-1021.5-5160-1064-1014--------</t>
  </si>
  <si>
    <t>1060-1061.5-5360----------</t>
  </si>
  <si>
    <t>55-6011-----------</t>
  </si>
  <si>
    <t>238-6149-----------</t>
  </si>
  <si>
    <t>103------------</t>
  </si>
  <si>
    <t>3600-80-----------</t>
  </si>
  <si>
    <t>96------------</t>
  </si>
  <si>
    <t>5350------------</t>
  </si>
  <si>
    <t>5580------------</t>
  </si>
  <si>
    <t>6035------------</t>
  </si>
  <si>
    <t>6335------------</t>
  </si>
  <si>
    <t>551-552-6179----------</t>
  </si>
  <si>
    <t>5780------------</t>
  </si>
  <si>
    <t>KMV|KMV||KMV|TOYOTA|TOYOTA|||||||</t>
  </si>
  <si>
    <t>144-241-4901-80-963.5-2071-------</t>
  </si>
  <si>
    <t>411.3-5424-----------</t>
  </si>
  <si>
    <t>316-330-5813----------</t>
  </si>
  <si>
    <t>150-316-5670----------</t>
  </si>
  <si>
    <t>5757-810-----------</t>
  </si>
  <si>
    <t>520-5353-1054----------</t>
  </si>
  <si>
    <t>280-5732-----------</t>
  </si>
  <si>
    <t>100------------</t>
  </si>
  <si>
    <t>148-6111-143-156-300--------</t>
  </si>
  <si>
    <t>450-5919-290----------</t>
  </si>
  <si>
    <t>5790-636.5-----------</t>
  </si>
  <si>
    <t>801-5680-1316----------</t>
  </si>
  <si>
    <t>371.7-6073-----------</t>
  </si>
  <si>
    <t>5100------------</t>
  </si>
  <si>
    <t>120-5619-----------</t>
  </si>
  <si>
    <t>1306-5305-----------</t>
  </si>
  <si>
    <t>192-5927-----------</t>
  </si>
  <si>
    <t>256-5771-----------</t>
  </si>
  <si>
    <t>2595-5267-641----------</t>
  </si>
  <si>
    <t>293-5973-----------</t>
  </si>
  <si>
    <t>5671-620-----------</t>
  </si>
  <si>
    <t>5860------------</t>
  </si>
  <si>
    <t>175-5922-----------</t>
  </si>
  <si>
    <t>236-6019-----------</t>
  </si>
  <si>
    <t>416-5905-----------</t>
  </si>
  <si>
    <t>1097-5538-----------</t>
  </si>
  <si>
    <t>1271-5165-----------</t>
  </si>
  <si>
    <t>150-5995-742----------</t>
  </si>
  <si>
    <t>457.9-6022-----------</t>
  </si>
  <si>
    <t>6181-680-----------</t>
  </si>
  <si>
    <t>105-5487-----------</t>
  </si>
  <si>
    <t>108-474.5-5791----------</t>
  </si>
  <si>
    <t>186-5747-----------</t>
  </si>
  <si>
    <t>229-5874-----------</t>
  </si>
  <si>
    <t>237-288-5892----------</t>
  </si>
  <si>
    <t>418.1-5955-----------</t>
  </si>
  <si>
    <t>5652-617.8-----------</t>
  </si>
  <si>
    <t>515-567-5763-1000---------</t>
  </si>
  <si>
    <t>590-6009-740----------</t>
  </si>
  <si>
    <t>416.6-435-5934----------</t>
  </si>
  <si>
    <t>1010-6115-----------</t>
  </si>
  <si>
    <t>369-6372-----------</t>
  </si>
  <si>
    <t>1298-5253-----------</t>
  </si>
  <si>
    <t>407.3-5784-----------</t>
  </si>
  <si>
    <t>5634-618.1-----------</t>
  </si>
  <si>
    <t>266-266.5-5732----------</t>
  </si>
  <si>
    <t>5933-137.2-----------</t>
  </si>
  <si>
    <t>1097-5568-----------</t>
  </si>
  <si>
    <t>265-5661-620----------</t>
  </si>
  <si>
    <t>844-40.8-42.3-5965---------</t>
  </si>
  <si>
    <t>351-6096-----------</t>
  </si>
  <si>
    <t>1190-6033-----------</t>
  </si>
  <si>
    <t>5850------------</t>
  </si>
  <si>
    <t>5939-735-----------</t>
  </si>
  <si>
    <t>640------------</t>
  </si>
  <si>
    <t>1225-377-426-6486-1193--------</t>
  </si>
  <si>
    <t>476.2-6260-687.7----------</t>
  </si>
  <si>
    <t>5830-824.7-----------</t>
  </si>
  <si>
    <t>1150-5803-----------</t>
  </si>
  <si>
    <t>5050------------</t>
  </si>
  <si>
    <t>32-33-5952----------</t>
  </si>
  <si>
    <t>5833-963-----------</t>
  </si>
  <si>
    <t>5793-1148-----------</t>
  </si>
  <si>
    <t>550-6140-----------</t>
  </si>
  <si>
    <t>5160------------</t>
  </si>
  <si>
    <t>5667-701-----------</t>
  </si>
  <si>
    <t>5731-709-----------</t>
  </si>
  <si>
    <t>5593-918-----------</t>
  </si>
  <si>
    <t>1036-5233-----------</t>
  </si>
  <si>
    <t>500-6067-1213----------</t>
  </si>
  <si>
    <t>399.9-6102-----------</t>
  </si>
  <si>
    <t>435-5724-----------</t>
  </si>
  <si>
    <t>632.7-5756-----------</t>
  </si>
  <si>
    <t>5483------------</t>
  </si>
  <si>
    <t>338-510-5853----------</t>
  </si>
  <si>
    <t>435------------</t>
  </si>
  <si>
    <t>449.6-485-----------</t>
  </si>
  <si>
    <t>330-6049-----------</t>
  </si>
  <si>
    <t>500------------</t>
  </si>
  <si>
    <t>1000------------</t>
  </si>
  <si>
    <t>1635-4984-----------</t>
  </si>
  <si>
    <t>5700------------</t>
  </si>
  <si>
    <t>5900------------</t>
  </si>
  <si>
    <t>6200------------</t>
  </si>
  <si>
    <t>135-5692-----------</t>
  </si>
  <si>
    <t>5500------------</t>
  </si>
  <si>
    <t>6000------------</t>
  </si>
  <si>
    <t>5400------------</t>
  </si>
  <si>
    <t>527-5892-----------</t>
  </si>
  <si>
    <t>5830------------</t>
  </si>
  <si>
    <t>5295------------</t>
  </si>
  <si>
    <t>5200------------</t>
  </si>
  <si>
    <t>5510------------</t>
  </si>
  <si>
    <t>5550------------</t>
  </si>
  <si>
    <t>5570------------</t>
  </si>
  <si>
    <t>5820------------</t>
  </si>
  <si>
    <t>6030------------</t>
  </si>
  <si>
    <t>5460------------</t>
  </si>
  <si>
    <t>6175------------</t>
  </si>
  <si>
    <t>6400------------</t>
  </si>
  <si>
    <t>6265------------</t>
  </si>
  <si>
    <t>5000------------</t>
  </si>
  <si>
    <t>5460-82-900----------</t>
  </si>
  <si>
    <t>6020------------</t>
  </si>
  <si>
    <t>6290------------</t>
  </si>
  <si>
    <t>5420------------</t>
  </si>
  <si>
    <t>6150------------</t>
  </si>
  <si>
    <t>5370------------</t>
  </si>
  <si>
    <t>5740------------</t>
  </si>
  <si>
    <t>5250------------</t>
  </si>
  <si>
    <t>5340------------</t>
  </si>
  <si>
    <t>5360------------</t>
  </si>
  <si>
    <t>5362------------</t>
  </si>
  <si>
    <t>5630------------</t>
  </si>
  <si>
    <t>5999-737-738-738.5-740.5-741-742-742.5-----</t>
  </si>
  <si>
    <t>6370------------</t>
  </si>
  <si>
    <t>6410------------</t>
  </si>
  <si>
    <t>757------------</t>
  </si>
  <si>
    <t>5470------------</t>
  </si>
  <si>
    <t>6100------------</t>
  </si>
  <si>
    <t>443.4-444.9-5861----------</t>
  </si>
  <si>
    <t>462.8-464.3-6113----------</t>
  </si>
  <si>
    <t>5763-463-----------</t>
  </si>
  <si>
    <t>6372------------</t>
  </si>
  <si>
    <t>252.8-5100-----------</t>
  </si>
  <si>
    <t>5460-2700-----------</t>
  </si>
  <si>
    <t>6300------------</t>
  </si>
  <si>
    <t>5925------------</t>
  </si>
  <si>
    <t>5240-895-----------</t>
  </si>
  <si>
    <t>6122------------</t>
  </si>
  <si>
    <t>6298-693-908----------</t>
  </si>
  <si>
    <t>5979-84.5-----------</t>
  </si>
  <si>
    <t>6378-899.5-----------</t>
  </si>
  <si>
    <t>741------------</t>
  </si>
  <si>
    <t>5652-795-----------</t>
  </si>
  <si>
    <t>5622-795-840-845---------</t>
  </si>
  <si>
    <t>5090------------</t>
  </si>
  <si>
    <t>INNOTEK|VPIC1|VPIC1||||||||||</t>
  </si>
  <si>
    <t>6078-748.5-860----------</t>
  </si>
  <si>
    <t>5951-736.5-----------</t>
  </si>
  <si>
    <t>5750------------</t>
  </si>
  <si>
    <t>5880------------</t>
  </si>
  <si>
    <t>4900------------</t>
  </si>
  <si>
    <t>6366-700-----------</t>
  </si>
  <si>
    <t>203-6241-----------</t>
  </si>
  <si>
    <t>560-6285-----------</t>
  </si>
  <si>
    <t>6019-744.4-----------</t>
  </si>
  <si>
    <t>1677-279-5155----------</t>
  </si>
  <si>
    <t>163-297-5751----------</t>
  </si>
  <si>
    <t>1282-418-5179-726-610-632-------</t>
  </si>
  <si>
    <t>266-570-5771-269-275-605--630-----</t>
  </si>
  <si>
    <t>331-5704-----------</t>
  </si>
  <si>
    <t>484-5893-----------</t>
  </si>
  <si>
    <t>5974-845-----------</t>
  </si>
  <si>
    <t>6184-875-----------</t>
  </si>
  <si>
    <t>355-5775-----------</t>
  </si>
  <si>
    <t>5822-635-665----------</t>
  </si>
  <si>
    <t>5884-647-----------</t>
  </si>
  <si>
    <t>667------------</t>
  </si>
  <si>
    <t>136-190-6151----------</t>
  </si>
  <si>
    <t>1254-6376-2099----------</t>
  </si>
  <si>
    <t>1855-312-5695----------</t>
  </si>
  <si>
    <t>2075-2083-6298----------</t>
  </si>
  <si>
    <t>326-594-6001----------</t>
  </si>
  <si>
    <t>||KMV||||||||||</t>
  </si>
  <si>
    <t>388-5893-----------</t>
  </si>
  <si>
    <t>6037-664-----------</t>
  </si>
  <si>
    <t>606-6123-----------</t>
  </si>
  <si>
    <t>5873------------</t>
  </si>
  <si>
    <t>1285-6478-----------</t>
  </si>
  <si>
    <t>390-5924-100----------</t>
  </si>
  <si>
    <t>1195-6028-----------</t>
  </si>
  <si>
    <t>1220-6153-----------</t>
  </si>
  <si>
    <t>1260-6353-----------</t>
  </si>
  <si>
    <t>5897-808-----------</t>
  </si>
  <si>
    <t>1561-4783-----------</t>
  </si>
  <si>
    <t>2180-4445-----------</t>
  </si>
  <si>
    <t>5581-916-----------</t>
  </si>
  <si>
    <t>5941-650-----------</t>
  </si>
  <si>
    <t>521-5826-----------</t>
  </si>
  <si>
    <t>236-6031-----------</t>
  </si>
  <si>
    <t>296-5731-1745----------</t>
  </si>
  <si>
    <t>306-5921-----------</t>
  </si>
  <si>
    <t>362-5887-----------</t>
  </si>
  <si>
    <t>380-5791-----------</t>
  </si>
  <si>
    <t>276-5911-----------</t>
  </si>
  <si>
    <t>5772-634-----------</t>
  </si>
  <si>
    <t>210-348-6029----------</t>
  </si>
  <si>
    <t>1030-1031.5-6262----------</t>
  </si>
  <si>
    <t>188-619-6253----------</t>
  </si>
  <si>
    <t>155-159-232-243-6229--------</t>
  </si>
  <si>
    <t>280-5980-----------</t>
  </si>
  <si>
    <t>285-299-6100----------</t>
  </si>
  <si>
    <t>306-570-5921----------</t>
  </si>
  <si>
    <t>310-5997-----------</t>
  </si>
  <si>
    <t>5710------------</t>
  </si>
  <si>
    <t>222-266-5971----------</t>
  </si>
  <si>
    <t>410-5820-----------</t>
  </si>
  <si>
    <t>177-286-440-5831---------</t>
  </si>
  <si>
    <t>346.5-6358-696----------</t>
  </si>
  <si>
    <t>401-6106-----------</t>
  </si>
  <si>
    <t>433-6149-----------</t>
  </si>
  <si>
    <t>443-5842-----------</t>
  </si>
  <si>
    <t>5760------------</t>
  </si>
  <si>
    <t>228.5-516-6322----------</t>
  </si>
  <si>
    <t>226-264-6011----------</t>
  </si>
  <si>
    <t>249-6083-----------</t>
  </si>
  <si>
    <t>288-6163-----------</t>
  </si>
  <si>
    <t>5527-683-----------</t>
  </si>
  <si>
    <t>KMV|KMV|TANAKA|TANAKA|||||||||</t>
  </si>
  <si>
    <t>341-363-5903-80---------</t>
  </si>
  <si>
    <t>250-505-6127-354---------</t>
  </si>
  <si>
    <t>268-296-425-6059-664--------</t>
  </si>
  <si>
    <t>280-281-401-565-5731--------</t>
  </si>
  <si>
    <t>376-435-6177----------</t>
  </si>
  <si>
    <t>383-483-5875----------</t>
  </si>
  <si>
    <t>221-5869-----------</t>
  </si>
  <si>
    <t>6049-745-743----------</t>
  </si>
  <si>
    <t>303-6182-----------</t>
  </si>
  <si>
    <t>461-594-6062----------</t>
  </si>
  <si>
    <t>469-481-5851----------</t>
  </si>
  <si>
    <t>308-492.5-5984----------</t>
  </si>
  <si>
    <t>432-6147-----------</t>
  </si>
  <si>
    <t>463-6101-----------</t>
  </si>
  <si>
    <t>6214-765-----------</t>
  </si>
  <si>
    <t>6243------------</t>
  </si>
  <si>
    <t>6336-897-----------</t>
  </si>
  <si>
    <t>6032-527-----------</t>
  </si>
  <si>
    <t>5891-729-----------</t>
  </si>
  <si>
    <t>254.6-6014-----------</t>
  </si>
  <si>
    <t>428-6098-----------</t>
  </si>
  <si>
    <t>444.5-453.3-5997----------</t>
  </si>
  <si>
    <t>200-6133-----------</t>
  </si>
  <si>
    <t>426-6065-1055-1064---------</t>
  </si>
  <si>
    <t>5577-686-----------</t>
  </si>
  <si>
    <t>6450------------</t>
  </si>
  <si>
    <t>220-315-6104----------</t>
  </si>
  <si>
    <t>320-5869-----------</t>
  </si>
  <si>
    <t>409.4-5819-----------</t>
  </si>
  <si>
    <t>409.4-5887-972----------</t>
  </si>
  <si>
    <t>1505-6071-----------</t>
  </si>
  <si>
    <t>224.1-55.4-----------</t>
  </si>
  <si>
    <t>6100-55.4-224.1----------</t>
  </si>
  <si>
    <t>3515-38-39.5----------</t>
  </si>
  <si>
    <t>5923------------</t>
  </si>
  <si>
    <t>6191------------</t>
  </si>
  <si>
    <t>6118------------</t>
  </si>
  <si>
    <t>5480------------</t>
  </si>
  <si>
    <t>5070------------</t>
  </si>
  <si>
    <t>647------------</t>
  </si>
  <si>
    <t>863------------</t>
  </si>
  <si>
    <t>2581------------</t>
  </si>
  <si>
    <t>206.4------------</t>
  </si>
  <si>
    <t>565------------</t>
  </si>
  <si>
    <t>805------------</t>
  </si>
  <si>
    <t>1415------------</t>
  </si>
  <si>
    <t>548-549-----------</t>
  </si>
  <si>
    <t>5950------------</t>
  </si>
  <si>
    <t>6050------------</t>
  </si>
  <si>
    <t>5870------------</t>
  </si>
  <si>
    <t>5210------------</t>
  </si>
  <si>
    <t>5650------------</t>
  </si>
  <si>
    <t>5220------------</t>
  </si>
  <si>
    <t>5330------------</t>
  </si>
  <si>
    <t>5680------------</t>
  </si>
  <si>
    <t>6250------------</t>
  </si>
  <si>
    <t>5824------------</t>
  </si>
  <si>
    <t>6078------------</t>
  </si>
  <si>
    <t>810------------</t>
  </si>
  <si>
    <t>5405------------</t>
  </si>
  <si>
    <t>5520------------</t>
  </si>
  <si>
    <t>5931------------</t>
  </si>
  <si>
    <t>5920------------</t>
  </si>
  <si>
    <t>526------------</t>
  </si>
  <si>
    <t>531------------</t>
  </si>
  <si>
    <t>372------------</t>
  </si>
  <si>
    <t>443.6------------</t>
  </si>
  <si>
    <t>1575-1596-----------</t>
  </si>
  <si>
    <t>5195------------</t>
  </si>
  <si>
    <t>150------------</t>
  </si>
  <si>
    <t>220-450-----------</t>
  </si>
  <si>
    <t>229------------</t>
  </si>
  <si>
    <t>275------------</t>
  </si>
  <si>
    <t>306.5------------</t>
  </si>
  <si>
    <t>563------------</t>
  </si>
  <si>
    <t>845------------</t>
  </si>
  <si>
    <t>1292-1500-----------</t>
  </si>
  <si>
    <t>400------------</t>
  </si>
  <si>
    <t>445.2------------</t>
  </si>
  <si>
    <t>515------------</t>
  </si>
  <si>
    <t>524.7------------</t>
  </si>
  <si>
    <t>780------------</t>
  </si>
  <si>
    <t>6161------------</t>
  </si>
  <si>
    <t>4100------------</t>
  </si>
  <si>
    <t>6350------------</t>
  </si>
  <si>
    <t>80------------</t>
  </si>
  <si>
    <t>587-737-----------</t>
  </si>
  <si>
    <t>822------------</t>
  </si>
  <si>
    <t>1020------------</t>
  </si>
  <si>
    <t>532.5-5923-----------</t>
  </si>
  <si>
    <t>633-5759-----------</t>
  </si>
  <si>
    <t>6153------------</t>
  </si>
  <si>
    <t>|INNOTEK|||||||||||</t>
  </si>
  <si>
    <t>5190</t>
  </si>
  <si>
    <t>5190------------</t>
  </si>
  <si>
    <t>6199</t>
  </si>
  <si>
    <t>6199------------</t>
  </si>
  <si>
    <t>4950</t>
  </si>
  <si>
    <t>4950------------</t>
  </si>
  <si>
    <t>5720</t>
  </si>
  <si>
    <t>5720------------</t>
  </si>
  <si>
    <t>5941------------</t>
  </si>
  <si>
    <t>1208------------</t>
  </si>
  <si>
    <t>6010</t>
  </si>
  <si>
    <t>6010------------</t>
  </si>
  <si>
    <t>5767</t>
  </si>
  <si>
    <t>5767------------</t>
  </si>
  <si>
    <t>6082</t>
  </si>
  <si>
    <t>6082------------</t>
  </si>
  <si>
    <t>|0200226540|40.00|25.00|1.400|0.000</t>
  </si>
  <si>
    <t>5892------------</t>
  </si>
  <si>
    <t>|0200226117|22.20|0.00|1.600|0.0006067NBC</t>
  </si>
  <si>
    <t>5800-931.6-----------</t>
  </si>
  <si>
    <t>|0200226117|22.20|0.00|1.600|0.000</t>
  </si>
  <si>
    <t>Check PO again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</si>
</sst>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yyyy&quot;年&quot;m&quot;月&quot;d&quot;日&quot;;@"/>
    <numFmt numFmtId="165" formatCode="dd/mm/yyyy;@"/>
    <numFmt numFmtId="166" formatCode="m/d;@"/>
    <numFmt numFmtId="167" formatCode="[$-409]d\-mmm;@"/>
    <numFmt numFmtId="168" formatCode="_(* #,##0_);_(* \(#,##0\);_(* &quot;-&quot;??_);_(@_)"/>
    <numFmt numFmtId="169" formatCode="0.000"/>
    <numFmt numFmtId="170" formatCode="yyyy\-mm\-dd;@"/>
    <numFmt numFmtId="171" formatCode="m&quot;月&quot;d&quot;日&quot;;@"/>
    <numFmt numFmtId="172" formatCode="[$-409]mmm\-yy;@"/>
    <numFmt numFmtId="173" formatCode="d/m&quot;月&quot;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0" tint="-0.1499984740745262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i/>
      <sz val="11"/>
      <color theme="5" tint="-0.499984740745262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sz val="10"/>
      <color theme="1"/>
      <name val="Arial"/>
      <family val="2"/>
    </font>
    <font>
      <b/>
      <sz val="16"/>
      <color theme="1"/>
      <name val="Meiryo UI"/>
      <family val="2"/>
    </font>
    <font>
      <b/>
      <sz val="12"/>
      <color theme="1"/>
      <name val="Meiryo UI"/>
      <family val="2"/>
    </font>
    <font>
      <sz val="12"/>
      <color theme="1"/>
      <name val="Meiryo UI"/>
      <family val="2"/>
    </font>
    <font>
      <sz val="11"/>
      <color theme="1"/>
      <name val="Meiryo UI"/>
      <family val="2"/>
    </font>
    <font>
      <b/>
      <sz val="11"/>
      <color theme="1"/>
      <name val="Meiryo UI"/>
      <family val="2"/>
    </font>
    <font>
      <u/>
      <sz val="12"/>
      <color theme="1"/>
      <name val="Meiryo UI"/>
      <family val="2"/>
    </font>
    <font>
      <b/>
      <sz val="11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14" fillId="0" borderId="0"/>
    <xf numFmtId="9" fontId="15" fillId="0" borderId="0" applyFont="0" applyFill="0" applyBorder="0" applyAlignment="0" applyProtection="0"/>
  </cellStyleXfs>
  <cellXfs count="154">
    <xf numFmtId="0" fontId="0" fillId="0" borderId="0" xfId="0"/>
    <xf numFmtId="0" fontId="3" fillId="2" borderId="1" xfId="0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center" vertical="center"/>
    </xf>
    <xf numFmtId="0" fontId="4" fillId="2" borderId="2" xfId="0" applyFont="1" applyFill="1" applyBorder="1" applyAlignment="1">
      <alignment vertical="center"/>
    </xf>
    <xf numFmtId="0" fontId="5" fillId="0" borderId="0" xfId="0" applyFont="1"/>
    <xf numFmtId="0" fontId="6" fillId="3" borderId="4" xfId="0" applyFont="1" applyFill="1" applyBorder="1" applyAlignment="1">
      <alignment vertical="center" wrapText="1"/>
    </xf>
    <xf numFmtId="166" fontId="6" fillId="0" borderId="3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166" fontId="6" fillId="0" borderId="4" xfId="0" applyNumberFormat="1" applyFont="1" applyBorder="1" applyAlignment="1">
      <alignment vertical="center"/>
    </xf>
    <xf numFmtId="166" fontId="6" fillId="0" borderId="4" xfId="0" applyNumberFormat="1" applyFont="1" applyBorder="1" applyAlignment="1">
      <alignment horizontal="left" vertical="center"/>
    </xf>
    <xf numFmtId="166" fontId="6" fillId="0" borderId="4" xfId="0" quotePrefix="1" applyNumberFormat="1" applyFont="1" applyBorder="1" applyAlignment="1">
      <alignment horizontal="left" vertical="center"/>
    </xf>
    <xf numFmtId="167" fontId="6" fillId="4" borderId="4" xfId="0" quotePrefix="1" applyNumberFormat="1" applyFont="1" applyFill="1" applyBorder="1" applyAlignment="1">
      <alignment horizontal="left" vertical="center"/>
    </xf>
    <xf numFmtId="0" fontId="0" fillId="0" borderId="5" xfId="0" applyBorder="1"/>
    <xf numFmtId="0" fontId="7" fillId="3" borderId="4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6" fillId="0" borderId="1" xfId="0" applyFont="1" applyBorder="1"/>
    <xf numFmtId="0" fontId="7" fillId="5" borderId="4" xfId="0" applyFont="1" applyFill="1" applyBorder="1" applyAlignment="1">
      <alignment horizontal="center" vertical="center"/>
    </xf>
    <xf numFmtId="0" fontId="0" fillId="0" borderId="4" xfId="0" applyBorder="1"/>
    <xf numFmtId="0" fontId="8" fillId="0" borderId="4" xfId="0" applyFont="1" applyBorder="1"/>
    <xf numFmtId="0" fontId="2" fillId="0" borderId="4" xfId="0" applyFont="1" applyBorder="1"/>
    <xf numFmtId="0" fontId="2" fillId="0" borderId="4" xfId="0" applyFont="1" applyBorder="1" applyAlignment="1">
      <alignment horizontal="right"/>
    </xf>
    <xf numFmtId="168" fontId="0" fillId="0" borderId="4" xfId="0" applyNumberFormat="1" applyBorder="1"/>
    <xf numFmtId="1" fontId="0" fillId="0" borderId="4" xfId="0" applyNumberFormat="1" applyBorder="1"/>
    <xf numFmtId="0" fontId="0" fillId="0" borderId="3" xfId="0" applyBorder="1"/>
    <xf numFmtId="37" fontId="0" fillId="0" borderId="4" xfId="0" applyNumberFormat="1" applyBorder="1"/>
    <xf numFmtId="0" fontId="5" fillId="6" borderId="4" xfId="0" applyFont="1" applyFill="1" applyBorder="1"/>
    <xf numFmtId="168" fontId="0" fillId="0" borderId="4" xfId="1" applyNumberFormat="1" applyFont="1" applyBorder="1"/>
    <xf numFmtId="0" fontId="6" fillId="3" borderId="4" xfId="0" applyFont="1" applyFill="1" applyBorder="1"/>
    <xf numFmtId="1" fontId="6" fillId="0" borderId="8" xfId="0" applyNumberFormat="1" applyFont="1" applyBorder="1"/>
    <xf numFmtId="1" fontId="6" fillId="4" borderId="8" xfId="0" applyNumberFormat="1" applyFont="1" applyFill="1" applyBorder="1"/>
    <xf numFmtId="1" fontId="6" fillId="4" borderId="9" xfId="0" applyNumberFormat="1" applyFont="1" applyFill="1" applyBorder="1"/>
    <xf numFmtId="0" fontId="6" fillId="0" borderId="8" xfId="0" applyFont="1" applyBorder="1"/>
    <xf numFmtId="1" fontId="6" fillId="5" borderId="10" xfId="0" applyNumberFormat="1" applyFont="1" applyFill="1" applyBorder="1"/>
    <xf numFmtId="1" fontId="6" fillId="0" borderId="0" xfId="0" applyNumberFormat="1" applyFont="1"/>
    <xf numFmtId="0" fontId="6" fillId="0" borderId="0" xfId="0" applyFont="1"/>
    <xf numFmtId="1" fontId="6" fillId="5" borderId="11" xfId="0" applyNumberFormat="1" applyFont="1" applyFill="1" applyBorder="1"/>
    <xf numFmtId="1" fontId="6" fillId="4" borderId="0" xfId="0" applyNumberFormat="1" applyFont="1" applyFill="1"/>
    <xf numFmtId="1" fontId="6" fillId="4" borderId="5" xfId="0" applyNumberFormat="1" applyFont="1" applyFill="1" applyBorder="1"/>
    <xf numFmtId="1" fontId="5" fillId="6" borderId="4" xfId="0" applyNumberFormat="1" applyFont="1" applyFill="1" applyBorder="1"/>
    <xf numFmtId="0" fontId="6" fillId="0" borderId="12" xfId="0" applyFont="1" applyBorder="1"/>
    <xf numFmtId="1" fontId="6" fillId="5" borderId="13" xfId="0" applyNumberFormat="1" applyFont="1" applyFill="1" applyBorder="1"/>
    <xf numFmtId="1" fontId="6" fillId="0" borderId="12" xfId="0" applyNumberFormat="1" applyFont="1" applyBorder="1"/>
    <xf numFmtId="1" fontId="6" fillId="4" borderId="12" xfId="0" applyNumberFormat="1" applyFont="1" applyFill="1" applyBorder="1"/>
    <xf numFmtId="1" fontId="6" fillId="4" borderId="7" xfId="0" applyNumberFormat="1" applyFont="1" applyFill="1" applyBorder="1"/>
    <xf numFmtId="0" fontId="5" fillId="0" borderId="12" xfId="0" applyFont="1" applyBorder="1"/>
    <xf numFmtId="14" fontId="0" fillId="0" borderId="4" xfId="0" applyNumberFormat="1" applyBorder="1"/>
    <xf numFmtId="168" fontId="0" fillId="0" borderId="3" xfId="1" applyNumberFormat="1" applyFont="1" applyBorder="1"/>
    <xf numFmtId="166" fontId="6" fillId="5" borderId="4" xfId="0" applyNumberFormat="1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left" vertical="center"/>
    </xf>
    <xf numFmtId="0" fontId="0" fillId="0" borderId="4" xfId="0" applyBorder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170" fontId="0" fillId="0" borderId="0" xfId="0" applyNumberFormat="1"/>
    <xf numFmtId="168" fontId="2" fillId="0" borderId="4" xfId="1" applyNumberFormat="1" applyFont="1" applyBorder="1"/>
    <xf numFmtId="168" fontId="0" fillId="0" borderId="0" xfId="1" applyNumberFormat="1" applyFont="1"/>
    <xf numFmtId="0" fontId="4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68" fontId="0" fillId="0" borderId="0" xfId="1" applyNumberFormat="1" applyFont="1" applyBorder="1"/>
    <xf numFmtId="0" fontId="13" fillId="0" borderId="4" xfId="0" applyFont="1" applyBorder="1"/>
    <xf numFmtId="168" fontId="1" fillId="0" borderId="4" xfId="1" applyNumberFormat="1" applyFont="1" applyBorder="1"/>
    <xf numFmtId="0" fontId="16" fillId="0" borderId="6" xfId="0" applyFont="1" applyBorder="1" applyAlignment="1">
      <alignment horizontal="center" vertical="top" wrapText="1"/>
    </xf>
    <xf numFmtId="0" fontId="18" fillId="0" borderId="6" xfId="0" applyFont="1" applyBorder="1" applyAlignment="1">
      <alignment horizontal="center" vertical="top" wrapText="1"/>
    </xf>
    <xf numFmtId="0" fontId="18" fillId="0" borderId="6" xfId="0" applyFont="1" applyBorder="1" applyAlignment="1">
      <alignment horizontal="center" vertical="top"/>
    </xf>
    <xf numFmtId="0" fontId="18" fillId="0" borderId="4" xfId="0" applyFont="1" applyBorder="1" applyAlignment="1">
      <alignment horizontal="center" vertical="top" wrapText="1"/>
    </xf>
    <xf numFmtId="0" fontId="18" fillId="0" borderId="7" xfId="0" applyFont="1" applyBorder="1" applyAlignment="1">
      <alignment horizontal="center" vertical="top" wrapText="1"/>
    </xf>
    <xf numFmtId="165" fontId="18" fillId="0" borderId="4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vertical="center"/>
    </xf>
    <xf numFmtId="164" fontId="4" fillId="0" borderId="3" xfId="0" applyNumberFormat="1" applyFont="1" applyBorder="1" applyAlignment="1">
      <alignment vertical="center"/>
    </xf>
    <xf numFmtId="0" fontId="4" fillId="0" borderId="2" xfId="0" applyFont="1" applyBorder="1" applyAlignment="1">
      <alignment vertical="center" wrapText="1"/>
    </xf>
    <xf numFmtId="0" fontId="4" fillId="0" borderId="12" xfId="0" applyFont="1" applyBorder="1" applyAlignment="1">
      <alignment horizontal="center" vertical="center" wrapText="1"/>
    </xf>
    <xf numFmtId="165" fontId="4" fillId="0" borderId="2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17" fillId="0" borderId="6" xfId="0" applyFont="1" applyBorder="1" applyAlignment="1">
      <alignment horizontal="center" vertical="top" wrapText="1"/>
    </xf>
    <xf numFmtId="168" fontId="2" fillId="0" borderId="4" xfId="0" applyNumberFormat="1" applyFont="1" applyBorder="1"/>
    <xf numFmtId="169" fontId="2" fillId="0" borderId="4" xfId="0" applyNumberFormat="1" applyFont="1" applyBorder="1"/>
    <xf numFmtId="0" fontId="19" fillId="2" borderId="18" xfId="0" applyFont="1" applyFill="1" applyBorder="1" applyAlignment="1">
      <alignment vertical="center"/>
    </xf>
    <xf numFmtId="0" fontId="19" fillId="2" borderId="21" xfId="0" applyFont="1" applyFill="1" applyBorder="1" applyAlignment="1">
      <alignment vertical="center"/>
    </xf>
    <xf numFmtId="0" fontId="20" fillId="2" borderId="21" xfId="0" applyFont="1" applyFill="1" applyBorder="1" applyAlignment="1">
      <alignment horizontal="right" vertical="center"/>
    </xf>
    <xf numFmtId="0" fontId="20" fillId="2" borderId="21" xfId="0" applyFont="1" applyFill="1" applyBorder="1" applyAlignment="1">
      <alignment horizontal="left" vertical="center"/>
    </xf>
    <xf numFmtId="164" fontId="20" fillId="2" borderId="21" xfId="0" quotePrefix="1" applyNumberFormat="1" applyFont="1" applyFill="1" applyBorder="1" applyAlignment="1">
      <alignment horizontal="right" vertical="center"/>
    </xf>
    <xf numFmtId="164" fontId="20" fillId="2" borderId="21" xfId="0" applyNumberFormat="1" applyFont="1" applyFill="1" applyBorder="1" applyAlignment="1">
      <alignment vertical="center"/>
    </xf>
    <xf numFmtId="164" fontId="20" fillId="0" borderId="22" xfId="0" applyNumberFormat="1" applyFont="1" applyBorder="1" applyAlignment="1">
      <alignment vertical="center"/>
    </xf>
    <xf numFmtId="0" fontId="20" fillId="0" borderId="18" xfId="0" applyFont="1" applyBorder="1" applyAlignment="1">
      <alignment vertical="center" wrapText="1"/>
    </xf>
    <xf numFmtId="0" fontId="20" fillId="0" borderId="19" xfId="0" applyFont="1" applyBorder="1" applyAlignment="1">
      <alignment horizontal="center" vertical="center" wrapText="1"/>
    </xf>
    <xf numFmtId="165" fontId="20" fillId="0" borderId="19" xfId="0" applyNumberFormat="1" applyFont="1" applyBorder="1" applyAlignment="1">
      <alignment horizontal="center" vertical="center" wrapText="1"/>
    </xf>
    <xf numFmtId="0" fontId="20" fillId="0" borderId="20" xfId="0" applyFont="1" applyBorder="1" applyAlignment="1">
      <alignment horizontal="center" vertical="center" wrapText="1"/>
    </xf>
    <xf numFmtId="0" fontId="20" fillId="0" borderId="21" xfId="0" applyFont="1" applyBorder="1" applyAlignment="1">
      <alignment horizontal="center" vertical="center" wrapText="1"/>
    </xf>
    <xf numFmtId="0" fontId="20" fillId="0" borderId="22" xfId="0" applyFont="1" applyBorder="1" applyAlignment="1">
      <alignment horizontal="center" vertical="center" wrapText="1"/>
    </xf>
    <xf numFmtId="0" fontId="21" fillId="4" borderId="6" xfId="0" applyFont="1" applyFill="1" applyBorder="1" applyAlignment="1">
      <alignment horizontal="center" vertical="top" wrapText="1"/>
    </xf>
    <xf numFmtId="0" fontId="21" fillId="0" borderId="6" xfId="0" applyFont="1" applyBorder="1" applyAlignment="1">
      <alignment horizontal="center" vertical="top" wrapText="1"/>
    </xf>
    <xf numFmtId="0" fontId="21" fillId="0" borderId="13" xfId="0" applyFont="1" applyBorder="1" applyAlignment="1">
      <alignment horizontal="center" vertical="top" wrapText="1"/>
    </xf>
    <xf numFmtId="0" fontId="21" fillId="0" borderId="25" xfId="0" applyFont="1" applyBorder="1" applyAlignment="1">
      <alignment horizontal="center" vertical="top" wrapText="1"/>
    </xf>
    <xf numFmtId="0" fontId="21" fillId="0" borderId="24" xfId="0" applyFont="1" applyBorder="1" applyAlignment="1">
      <alignment horizontal="center" vertical="top" wrapText="1"/>
    </xf>
    <xf numFmtId="170" fontId="21" fillId="0" borderId="24" xfId="0" applyNumberFormat="1" applyFont="1" applyBorder="1" applyAlignment="1">
      <alignment horizontal="center" vertical="top" wrapText="1"/>
    </xf>
    <xf numFmtId="0" fontId="21" fillId="0" borderId="23" xfId="0" applyFont="1" applyBorder="1" applyAlignment="1">
      <alignment horizontal="center" vertical="top" wrapText="1"/>
    </xf>
    <xf numFmtId="0" fontId="21" fillId="0" borderId="7" xfId="0" applyFont="1" applyBorder="1" applyAlignment="1">
      <alignment horizontal="center" vertical="top" wrapText="1"/>
    </xf>
    <xf numFmtId="0" fontId="21" fillId="0" borderId="17" xfId="0" applyFont="1" applyBorder="1" applyAlignment="1">
      <alignment horizontal="center" vertical="top" wrapText="1"/>
    </xf>
    <xf numFmtId="0" fontId="22" fillId="0" borderId="4" xfId="0" applyFont="1" applyBorder="1"/>
    <xf numFmtId="169" fontId="22" fillId="0" borderId="4" xfId="0" applyNumberFormat="1" applyFont="1" applyBorder="1"/>
    <xf numFmtId="168" fontId="23" fillId="0" borderId="4" xfId="1" applyNumberFormat="1" applyFont="1" applyBorder="1"/>
    <xf numFmtId="168" fontId="22" fillId="0" borderId="4" xfId="1" applyNumberFormat="1" applyFont="1" applyBorder="1"/>
    <xf numFmtId="0" fontId="19" fillId="2" borderId="14" xfId="0" applyFont="1" applyFill="1" applyBorder="1" applyAlignment="1">
      <alignment vertical="center"/>
    </xf>
    <xf numFmtId="0" fontId="21" fillId="4" borderId="15" xfId="0" applyFont="1" applyFill="1" applyBorder="1" applyAlignment="1">
      <alignment vertical="top"/>
    </xf>
    <xf numFmtId="0" fontId="22" fillId="4" borderId="15" xfId="0" applyFont="1" applyFill="1" applyBorder="1" applyAlignment="1">
      <alignment horizontal="center" vertical="center"/>
    </xf>
    <xf numFmtId="0" fontId="8" fillId="0" borderId="0" xfId="0" applyFont="1"/>
    <xf numFmtId="0" fontId="2" fillId="0" borderId="4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0" fillId="7" borderId="4" xfId="0" applyFill="1" applyBorder="1" applyAlignment="1">
      <alignment horizontal="right"/>
    </xf>
    <xf numFmtId="168" fontId="23" fillId="0" borderId="4" xfId="1" applyNumberFormat="1" applyFont="1" applyFill="1" applyBorder="1"/>
    <xf numFmtId="168" fontId="22" fillId="0" borderId="4" xfId="1" applyNumberFormat="1" applyFont="1" applyFill="1" applyBorder="1"/>
    <xf numFmtId="0" fontId="4" fillId="0" borderId="2" xfId="0" applyFont="1" applyBorder="1" applyAlignment="1">
      <alignment horizontal="center" vertical="center"/>
    </xf>
    <xf numFmtId="0" fontId="22" fillId="8" borderId="4" xfId="0" applyFont="1" applyFill="1" applyBorder="1"/>
    <xf numFmtId="169" fontId="22" fillId="8" borderId="4" xfId="0" applyNumberFormat="1" applyFont="1" applyFill="1" applyBorder="1"/>
    <xf numFmtId="168" fontId="22" fillId="8" borderId="4" xfId="1" applyNumberFormat="1" applyFont="1" applyFill="1" applyBorder="1"/>
    <xf numFmtId="168" fontId="23" fillId="8" borderId="4" xfId="1" applyNumberFormat="1" applyFont="1" applyFill="1" applyBorder="1"/>
    <xf numFmtId="0" fontId="18" fillId="0" borderId="1" xfId="0" applyFont="1" applyBorder="1" applyAlignment="1">
      <alignment horizontal="center" vertical="top"/>
    </xf>
    <xf numFmtId="1" fontId="9" fillId="0" borderId="4" xfId="0" applyNumberFormat="1" applyFont="1" applyBorder="1"/>
    <xf numFmtId="1" fontId="23" fillId="0" borderId="4" xfId="0" applyNumberFormat="1" applyFont="1" applyBorder="1"/>
    <xf numFmtId="166" fontId="0" fillId="0" borderId="0" xfId="0" applyNumberFormat="1"/>
    <xf numFmtId="0" fontId="12" fillId="0" borderId="1" xfId="0" applyFont="1" applyBorder="1" applyAlignment="1">
      <alignment vertical="center" wrapText="1"/>
    </xf>
    <xf numFmtId="166" fontId="0" fillId="0" borderId="4" xfId="0" applyNumberFormat="1" applyBorder="1"/>
    <xf numFmtId="168" fontId="2" fillId="0" borderId="0" xfId="1" applyNumberFormat="1" applyFont="1" applyBorder="1"/>
    <xf numFmtId="171" fontId="0" fillId="0" borderId="0" xfId="0" applyNumberFormat="1"/>
    <xf numFmtId="0" fontId="26" fillId="0" borderId="16" xfId="0" applyFont="1" applyBorder="1" applyAlignment="1">
      <alignment horizontal="center" vertical="center"/>
    </xf>
    <xf numFmtId="0" fontId="26" fillId="0" borderId="4" xfId="0" applyFont="1" applyBorder="1" applyAlignment="1">
      <alignment vertical="center" wrapText="1"/>
    </xf>
    <xf numFmtId="168" fontId="26" fillId="0" borderId="4" xfId="1" applyNumberFormat="1" applyFont="1" applyBorder="1" applyAlignment="1">
      <alignment horizontal="center" vertical="center"/>
    </xf>
    <xf numFmtId="168" fontId="27" fillId="0" borderId="3" xfId="1" applyNumberFormat="1" applyFont="1" applyBorder="1"/>
    <xf numFmtId="168" fontId="26" fillId="0" borderId="4" xfId="1" applyNumberFormat="1" applyFont="1" applyBorder="1" applyAlignment="1">
      <alignment horizontal="center"/>
    </xf>
    <xf numFmtId="172" fontId="6" fillId="4" borderId="4" xfId="0" applyNumberFormat="1" applyFont="1" applyFill="1" applyBorder="1" applyAlignment="1">
      <alignment horizontal="center" vertical="center"/>
    </xf>
    <xf numFmtId="173" fontId="11" fillId="0" borderId="4" xfId="1" applyNumberFormat="1" applyFont="1" applyBorder="1"/>
    <xf numFmtId="165" fontId="22" fillId="0" borderId="4" xfId="0" quotePrefix="1" applyNumberFormat="1" applyFont="1" applyBorder="1" applyAlignment="1">
      <alignment horizontal="center"/>
    </xf>
    <xf numFmtId="165" fontId="22" fillId="0" borderId="4" xfId="0" applyNumberFormat="1" applyFont="1" applyBorder="1" applyAlignment="1">
      <alignment horizontal="center"/>
    </xf>
    <xf numFmtId="165" fontId="22" fillId="8" borderId="4" xfId="0" quotePrefix="1" applyNumberFormat="1" applyFont="1" applyFill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168" fontId="20" fillId="0" borderId="0" xfId="1" applyNumberFormat="1" applyFont="1" applyAlignment="1">
      <alignment vertical="center"/>
    </xf>
    <xf numFmtId="0" fontId="21" fillId="0" borderId="0" xfId="0" applyFont="1"/>
    <xf numFmtId="168" fontId="20" fillId="0" borderId="0" xfId="1" applyNumberFormat="1" applyFont="1" applyAlignment="1">
      <alignment horizontal="center" vertical="center"/>
    </xf>
    <xf numFmtId="170" fontId="21" fillId="0" borderId="0" xfId="0" applyNumberFormat="1" applyFont="1"/>
    <xf numFmtId="0" fontId="22" fillId="4" borderId="1" xfId="0" applyFont="1" applyFill="1" applyBorder="1"/>
    <xf numFmtId="0" fontId="22" fillId="7" borderId="1" xfId="0" applyFont="1" applyFill="1" applyBorder="1"/>
    <xf numFmtId="1" fontId="22" fillId="0" borderId="4" xfId="0" applyNumberFormat="1" applyFont="1" applyBorder="1"/>
    <xf numFmtId="170" fontId="0" fillId="0" borderId="4" xfId="0" applyNumberFormat="1" applyBorder="1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20" fillId="2" borderId="2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64" fontId="20" fillId="2" borderId="21" xfId="0" applyNumberFormat="1" applyFont="1" applyFill="1" applyBorder="1" applyAlignment="1">
      <alignment horizontal="center" vertical="center"/>
    </xf>
  </cellXfs>
  <cellStyles count="4">
    <cellStyle name="Comma" xfId="1" builtinId="3"/>
    <cellStyle name="Normal" xfId="0" builtinId="0"/>
    <cellStyle name="Normal 2" xfId="2" xr:uid="{13F22E72-B1C1-475D-A30D-0A53DDBC77E8}"/>
    <cellStyle name="Percent 2" xfId="3" xr:uid="{16B24D6F-3B17-48DD-B3FA-A33FEAA0BB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_xlchart.v1.2</cx:f>
      </cx:strDim>
      <cx:numDim type="val">
        <cx:f dir="row">_xlchart.v1.3</cx:f>
      </cx:numDim>
    </cx:data>
    <cx:data id="1">
      <cx:strDim type="cat">
        <cx:f dir="row">_xlchart.v1.2</cx:f>
      </cx:strDim>
      <cx:numDim type="val">
        <cx:f dir="row">_xlchart.v1.4</cx:f>
      </cx:numDim>
    </cx:data>
  </cx:chartData>
  <cx:chart>
    <cx:title pos="t" align="ctr" overlay="1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32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Meiryo UI" panose="020B0604030504040204" pitchFamily="34" charset="-128"/>
              </a:rPr>
              <a:t>生産重量（１１月）</a:t>
            </a:r>
            <a:endParaRPr lang="en-US" altLang="ja-JP" sz="3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Meiryo UI" panose="020B0604030504040204" pitchFamily="34" charset="-128"/>
              <a:ea typeface="Meiryo UI" panose="020B0604030504040204" pitchFamily="34" charset="-128"/>
              <a:cs typeface="Meiryo UI" panose="020B0604030504040204" pitchFamily="34" charset="-128"/>
            </a:endParaRPr>
          </a:p>
        </cx:rich>
      </cx:tx>
    </cx:title>
    <cx:plotArea>
      <cx:plotAreaRegion>
        <cx:plotSurface>
          <cx:spPr>
            <a:solidFill>
              <a:schemeClr val="bg2">
                <a:lumMod val="75000"/>
              </a:schemeClr>
            </a:solidFill>
          </cx:spPr>
        </cx:plotSurface>
        <cx:series layoutId="waterfall" uniqueId="{B4213D21-B1E0-4EC4-AA99-2E28F9570B66}" formatIdx="0">
          <cx:tx>
            <cx:txData>
              <cx:f>_xlchart.v1.0</cx:f>
              <cx:v> 重量(T) </cx:v>
            </cx:txData>
          </cx:tx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 baseline="0">
                    <a:solidFill>
                      <a:srgbClr val="C00000"/>
                    </a:solidFill>
                  </a:defRPr>
                </a:pPr>
                <a:endParaRPr lang="en-US" sz="1600" b="0" i="0" u="none" strike="noStrike" baseline="0">
                  <a:solidFill>
                    <a:srgbClr val="C00000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connectorLines="1"/>
            <cx:subtotals/>
          </cx:layoutPr>
        </cx:series>
        <cx:series layoutId="waterfall" hidden="1" uniqueId="{00000000-1864-4F09-9414-8B907DB01A2E}" formatIdx="1">
          <cx:tx>
            <cx:txData>
              <cx:f>_xlchart.v1.1</cx:f>
              <cx:v> 終了日 </cx:v>
            </cx:txData>
          </cx:tx>
          <cx:dataId val="1"/>
          <cx:layoutPr>
            <cx:subtotals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 baseline="0">
                <a:solidFill>
                  <a:schemeClr val="tx1"/>
                </a:solidFill>
              </a:defRPr>
            </a:pPr>
            <a:endParaRPr lang="en-US" sz="16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 baseline="0">
                <a:solidFill>
                  <a:schemeClr val="tx1"/>
                </a:solidFill>
              </a:defRPr>
            </a:pPr>
            <a:endParaRPr lang="en-US" sz="18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7</xdr:row>
      <xdr:rowOff>152400</xdr:rowOff>
    </xdr:from>
    <xdr:to>
      <xdr:col>105</xdr:col>
      <xdr:colOff>0</xdr:colOff>
      <xdr:row>482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5057" y="2155371"/>
          <a:ext cx="36771943" cy="87902143"/>
        </a:xfrm>
        <a:prstGeom prst="rect">
          <a:avLst/>
        </a:prstGeom>
        <a:solidFill>
          <a:schemeClr val="bg1">
            <a:lumMod val="95000"/>
            <a:alpha val="30000"/>
          </a:schemeClr>
        </a:solidFill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38100</xdr:colOff>
      <xdr:row>6</xdr:row>
      <xdr:rowOff>171450</xdr:rowOff>
    </xdr:from>
    <xdr:to>
      <xdr:col>64</xdr:col>
      <xdr:colOff>76200</xdr:colOff>
      <xdr:row>56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14420" y="2236470"/>
              <a:ext cx="23416260" cy="11410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ynologyDrive\SUNSCO%20&#12495;&#12494;&#12452;&#24037;&#22580;\Production%20Manager%20Program\Route%20Master.xlsx" TargetMode="External"/><Relationship Id="rId1" Type="http://schemas.openxmlformats.org/officeDocument/2006/relationships/externalLinkPath" Target="Route%20Master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ynologyDrive\SUNSCO%20&#12495;&#12494;&#12452;&#24037;&#22580;\Production%20Manager%20Program\PO.xlsx" TargetMode="External"/><Relationship Id="rId1" Type="http://schemas.openxmlformats.org/officeDocument/2006/relationships/externalLinkPath" Target="P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oute"/>
      <sheetName val="Item"/>
      <sheetName val="Special"/>
    </sheetNames>
    <sheetDataSet>
      <sheetData sheetId="0">
        <row r="3">
          <cell r="E3" t="str">
            <v>|0200220139|12.70|0.00|1.600|0.0005490NBC</v>
          </cell>
          <cell r="F3">
            <v>0.438</v>
          </cell>
          <cell r="H3" t="str">
            <v>-</v>
          </cell>
          <cell r="J3" t="b">
            <v>1</v>
          </cell>
          <cell r="K3" t="b">
            <v>1</v>
          </cell>
          <cell r="L3">
            <v>734</v>
          </cell>
          <cell r="M3">
            <v>56</v>
          </cell>
          <cell r="O3" t="str">
            <v>C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21.53846153846154</v>
          </cell>
          <cell r="AY3">
            <v>73.84615384615384</v>
          </cell>
          <cell r="AZ3">
            <v>104.61538461538461</v>
          </cell>
          <cell r="BA3">
            <v>58.46153846153846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 t="str">
            <v xml:space="preserve"> </v>
          </cell>
          <cell r="BJ3">
            <v>73.84615384615384</v>
          </cell>
          <cell r="BK3" t="str">
            <v/>
          </cell>
          <cell r="BL3" t="str">
            <v/>
          </cell>
        </row>
        <row r="4">
          <cell r="E4" t="str">
            <v>|0200220139|12.70|0.00|1.600|0.0005490NBC</v>
          </cell>
          <cell r="F4">
            <v>0.438</v>
          </cell>
          <cell r="H4" t="str">
            <v>-</v>
          </cell>
          <cell r="J4" t="b">
            <v>1</v>
          </cell>
          <cell r="K4" t="b">
            <v>1</v>
          </cell>
          <cell r="L4">
            <v>271</v>
          </cell>
          <cell r="M4">
            <v>271</v>
          </cell>
          <cell r="O4" t="str">
            <v>P/E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L4" t="str">
            <v/>
          </cell>
          <cell r="AM4" t="str">
            <v/>
          </cell>
          <cell r="AN4" t="str">
            <v/>
          </cell>
          <cell r="AO4" t="str">
            <v/>
          </cell>
          <cell r="AP4" t="str">
            <v/>
          </cell>
          <cell r="AQ4" t="str">
            <v/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  <cell r="AV4" t="str">
            <v/>
          </cell>
          <cell r="AW4" t="str">
            <v/>
          </cell>
          <cell r="AX4" t="str">
            <v/>
          </cell>
          <cell r="AY4" t="str">
            <v/>
          </cell>
          <cell r="AZ4" t="str">
            <v/>
          </cell>
          <cell r="BA4" t="str">
            <v/>
          </cell>
          <cell r="BB4" t="str">
            <v/>
          </cell>
          <cell r="BC4" t="str">
            <v/>
          </cell>
          <cell r="BD4" t="str">
            <v/>
          </cell>
          <cell r="BE4" t="str">
            <v/>
          </cell>
          <cell r="BF4" t="str">
            <v/>
          </cell>
          <cell r="BG4" t="str">
            <v/>
          </cell>
          <cell r="BH4" t="str">
            <v/>
          </cell>
          <cell r="BI4" t="str">
            <v xml:space="preserve"> </v>
          </cell>
          <cell r="BJ4">
            <v>0</v>
          </cell>
          <cell r="BK4" t="str">
            <v/>
          </cell>
          <cell r="BL4" t="str">
            <v/>
          </cell>
        </row>
        <row r="5">
          <cell r="E5" t="str">
            <v>|0200220139|12.70|0.00|2.000|0.0004870NBC</v>
          </cell>
          <cell r="F5">
            <v>0.52800000000000002</v>
          </cell>
          <cell r="H5" t="str">
            <v>-</v>
          </cell>
          <cell r="J5" t="b">
            <v>1</v>
          </cell>
          <cell r="K5" t="b">
            <v>1</v>
          </cell>
          <cell r="L5">
            <v>902</v>
          </cell>
          <cell r="M5">
            <v>53</v>
          </cell>
          <cell r="O5" t="str">
            <v>C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2.9411764705882355</v>
          </cell>
          <cell r="AY5">
            <v>0</v>
          </cell>
          <cell r="AZ5">
            <v>0</v>
          </cell>
          <cell r="BA5">
            <v>2.7647058823529411</v>
          </cell>
          <cell r="BB5">
            <v>14.705882352941176</v>
          </cell>
          <cell r="BC5">
            <v>2.9411764705882355</v>
          </cell>
          <cell r="BD5">
            <v>35.294117647058826</v>
          </cell>
          <cell r="BE5">
            <v>14.705882352941176</v>
          </cell>
          <cell r="BF5">
            <v>8.8235294117647065</v>
          </cell>
          <cell r="BG5">
            <v>2.9411764705882355</v>
          </cell>
          <cell r="BH5">
            <v>11.764705882352942</v>
          </cell>
          <cell r="BI5" t="str">
            <v xml:space="preserve"> </v>
          </cell>
          <cell r="BJ5">
            <v>0</v>
          </cell>
          <cell r="BK5" t="str">
            <v/>
          </cell>
          <cell r="BL5" t="str">
            <v/>
          </cell>
        </row>
        <row r="6">
          <cell r="E6" t="str">
            <v>|0200220139|12.70|0.00|2.000|0.0004870NBC</v>
          </cell>
          <cell r="F6">
            <v>0.52800000000000002</v>
          </cell>
          <cell r="H6" t="str">
            <v>-</v>
          </cell>
          <cell r="J6" t="b">
            <v>1</v>
          </cell>
          <cell r="K6" t="b">
            <v>1</v>
          </cell>
          <cell r="L6">
            <v>0</v>
          </cell>
          <cell r="M6">
            <v>0</v>
          </cell>
          <cell r="O6" t="str">
            <v>C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8.3333333333333339</v>
          </cell>
          <cell r="BA6">
            <v>8.3333333333333339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 t="str">
            <v xml:space="preserve"> </v>
          </cell>
          <cell r="BJ6">
            <v>0</v>
          </cell>
          <cell r="BK6" t="str">
            <v/>
          </cell>
          <cell r="BL6" t="str">
            <v/>
          </cell>
        </row>
        <row r="7">
          <cell r="E7" t="str">
            <v>|0200220139|12.70|0.00|2.000|0.0004870NBC</v>
          </cell>
          <cell r="F7">
            <v>0.52800000000000002</v>
          </cell>
          <cell r="H7" t="str">
            <v>-</v>
          </cell>
          <cell r="J7" t="b">
            <v>1</v>
          </cell>
          <cell r="K7" t="b">
            <v>1</v>
          </cell>
          <cell r="L7">
            <v>933</v>
          </cell>
          <cell r="M7">
            <v>933</v>
          </cell>
          <cell r="O7" t="str">
            <v>P/E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  <cell r="BH7" t="str">
            <v/>
          </cell>
          <cell r="BI7" t="str">
            <v xml:space="preserve"> </v>
          </cell>
          <cell r="BJ7">
            <v>0</v>
          </cell>
          <cell r="BK7" t="str">
            <v/>
          </cell>
          <cell r="BL7" t="str">
            <v/>
          </cell>
        </row>
        <row r="8">
          <cell r="E8" t="str">
            <v>|0200220103|13.80|0.00|1.600|0.0004525NBC</v>
          </cell>
          <cell r="F8">
            <v>0.48099999999999998</v>
          </cell>
          <cell r="H8" t="str">
            <v>-</v>
          </cell>
          <cell r="J8" t="b">
            <v>1</v>
          </cell>
          <cell r="K8" t="b">
            <v>1</v>
          </cell>
          <cell r="L8">
            <v>240</v>
          </cell>
          <cell r="M8">
            <v>6</v>
          </cell>
          <cell r="O8" t="str">
            <v>C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1.3157894736842106</v>
          </cell>
          <cell r="AY8">
            <v>0</v>
          </cell>
          <cell r="AZ8">
            <v>1.3157894736842106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 t="str">
            <v xml:space="preserve"> </v>
          </cell>
          <cell r="BJ8">
            <v>0</v>
          </cell>
          <cell r="BK8" t="str">
            <v/>
          </cell>
          <cell r="BL8" t="str">
            <v/>
          </cell>
        </row>
        <row r="9">
          <cell r="E9" t="str">
            <v>|0200230120|15.90|0.00|1.200|0.0005591NBC</v>
          </cell>
          <cell r="F9">
            <v>0.435</v>
          </cell>
          <cell r="H9" t="str">
            <v>-</v>
          </cell>
          <cell r="J9" t="b">
            <v>1</v>
          </cell>
          <cell r="K9" t="b">
            <v>1</v>
          </cell>
          <cell r="L9">
            <v>3269</v>
          </cell>
          <cell r="M9">
            <v>149</v>
          </cell>
          <cell r="O9" t="str">
            <v>C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218.18181818181819</v>
          </cell>
          <cell r="AY9">
            <v>122.59090909090909</v>
          </cell>
          <cell r="AZ9">
            <v>137.81818181818181</v>
          </cell>
          <cell r="BA9">
            <v>101.81818181818181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 t="str">
            <v xml:space="preserve"> </v>
          </cell>
          <cell r="BJ9">
            <v>122.59090909090909</v>
          </cell>
          <cell r="BK9" t="str">
            <v/>
          </cell>
          <cell r="BL9" t="str">
            <v/>
          </cell>
        </row>
        <row r="10">
          <cell r="E10" t="str">
            <v>|0200230120|15.90|0.00|1.200|0.0005591NBC</v>
          </cell>
          <cell r="F10">
            <v>0.435</v>
          </cell>
          <cell r="H10" t="str">
            <v>-</v>
          </cell>
          <cell r="J10" t="b">
            <v>1</v>
          </cell>
          <cell r="K10" t="b">
            <v>1</v>
          </cell>
          <cell r="L10">
            <v>2131</v>
          </cell>
          <cell r="M10">
            <v>107</v>
          </cell>
          <cell r="O10" t="str">
            <v>C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184.5</v>
          </cell>
          <cell r="AY10">
            <v>99.3</v>
          </cell>
          <cell r="AZ10">
            <v>247.5</v>
          </cell>
          <cell r="BA10">
            <v>173.5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 t="str">
            <v xml:space="preserve"> </v>
          </cell>
          <cell r="BJ10">
            <v>99.3</v>
          </cell>
          <cell r="BK10" t="str">
            <v/>
          </cell>
          <cell r="BL10" t="str">
            <v/>
          </cell>
        </row>
        <row r="11">
          <cell r="E11" t="str">
            <v>|0200230120|15.90|0.00|1.200|0.0005591NBC</v>
          </cell>
          <cell r="F11">
            <v>0.435</v>
          </cell>
          <cell r="H11" t="str">
            <v>-</v>
          </cell>
          <cell r="J11" t="b">
            <v>1</v>
          </cell>
          <cell r="K11" t="b">
            <v>1</v>
          </cell>
          <cell r="L11">
            <v>2213</v>
          </cell>
          <cell r="M11">
            <v>2213</v>
          </cell>
          <cell r="O11" t="str">
            <v>P/E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  <cell r="BH11" t="str">
            <v/>
          </cell>
          <cell r="BI11" t="str">
            <v xml:space="preserve"> </v>
          </cell>
          <cell r="BJ11">
            <v>0</v>
          </cell>
          <cell r="BK11" t="str">
            <v/>
          </cell>
          <cell r="BL11" t="str">
            <v/>
          </cell>
        </row>
        <row r="12">
          <cell r="E12" t="str">
            <v>|0200220139|15.90|0.00|1.600|0.0005503NBC</v>
          </cell>
          <cell r="F12">
            <v>0.56399999999999995</v>
          </cell>
          <cell r="H12" t="str">
            <v>-</v>
          </cell>
          <cell r="J12" t="b">
            <v>1</v>
          </cell>
          <cell r="K12" t="b">
            <v>1</v>
          </cell>
          <cell r="L12">
            <v>51</v>
          </cell>
          <cell r="M12">
            <v>1</v>
          </cell>
          <cell r="O12" t="str">
            <v>C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0.2</v>
          </cell>
          <cell r="AY12">
            <v>0</v>
          </cell>
          <cell r="AZ12">
            <v>0</v>
          </cell>
          <cell r="BA12">
            <v>0.2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 t="str">
            <v xml:space="preserve"> </v>
          </cell>
          <cell r="BJ12">
            <v>0</v>
          </cell>
          <cell r="BK12" t="str">
            <v/>
          </cell>
          <cell r="BL12" t="str">
            <v/>
          </cell>
        </row>
        <row r="13">
          <cell r="E13" t="str">
            <v>|0200220139|15.90|0.00|1.600|0.0005503NBC</v>
          </cell>
          <cell r="F13">
            <v>0.56399999999999995</v>
          </cell>
          <cell r="H13" t="str">
            <v>-</v>
          </cell>
          <cell r="J13" t="b">
            <v>1</v>
          </cell>
          <cell r="K13" t="b">
            <v>1</v>
          </cell>
          <cell r="L13">
            <v>2027</v>
          </cell>
          <cell r="M13">
            <v>44</v>
          </cell>
          <cell r="O13" t="str">
            <v>C</v>
          </cell>
          <cell r="P13">
            <v>2.1739130434782608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2.1739130434782608</v>
          </cell>
          <cell r="AW13">
            <v>0</v>
          </cell>
          <cell r="AX13">
            <v>22.782608695652176</v>
          </cell>
          <cell r="AY13">
            <v>37.391304347826086</v>
          </cell>
          <cell r="AZ13">
            <v>21.065217391304348</v>
          </cell>
          <cell r="BA13">
            <v>35.869565217391305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 t="str">
            <v xml:space="preserve"> </v>
          </cell>
          <cell r="BJ13">
            <v>39.565217391304344</v>
          </cell>
          <cell r="BK13" t="str">
            <v/>
          </cell>
          <cell r="BL13" t="str">
            <v/>
          </cell>
        </row>
        <row r="14">
          <cell r="E14" t="str">
            <v>|0200220139|15.90|0.00|1.600|0.0005503NBC</v>
          </cell>
          <cell r="F14">
            <v>0.56399999999999995</v>
          </cell>
          <cell r="H14" t="str">
            <v>-</v>
          </cell>
          <cell r="J14" t="b">
            <v>1</v>
          </cell>
          <cell r="K14" t="b">
            <v>1</v>
          </cell>
          <cell r="L14">
            <v>20</v>
          </cell>
          <cell r="M14">
            <v>0</v>
          </cell>
          <cell r="O14" t="str">
            <v>C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0.66666666666666663</v>
          </cell>
          <cell r="AY14">
            <v>0</v>
          </cell>
          <cell r="AZ14">
            <v>0</v>
          </cell>
          <cell r="BA14">
            <v>0.66666666666666663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 t="str">
            <v xml:space="preserve"> </v>
          </cell>
          <cell r="BJ14">
            <v>0</v>
          </cell>
          <cell r="BK14" t="str">
            <v/>
          </cell>
          <cell r="BL14" t="str">
            <v/>
          </cell>
        </row>
        <row r="15">
          <cell r="E15" t="str">
            <v>|0200220139|15.90|0.00|1.600|0.0005503NBC</v>
          </cell>
          <cell r="F15">
            <v>0.56399999999999995</v>
          </cell>
          <cell r="H15" t="str">
            <v>-</v>
          </cell>
          <cell r="J15" t="b">
            <v>1</v>
          </cell>
          <cell r="K15" t="b">
            <v>1</v>
          </cell>
          <cell r="L15">
            <v>14</v>
          </cell>
          <cell r="M15">
            <v>0</v>
          </cell>
          <cell r="O15" t="str">
            <v>C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0.48780487804878048</v>
          </cell>
          <cell r="AY15">
            <v>0.48780487804878048</v>
          </cell>
          <cell r="AZ15">
            <v>0</v>
          </cell>
          <cell r="BA15">
            <v>0.48780487804878048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 t="str">
            <v xml:space="preserve"> </v>
          </cell>
          <cell r="BJ15">
            <v>0.48780487804878048</v>
          </cell>
          <cell r="BK15" t="str">
            <v/>
          </cell>
          <cell r="BL15" t="str">
            <v/>
          </cell>
        </row>
        <row r="16">
          <cell r="E16" t="str">
            <v>|0200220139|15.90|0.00|1.600|0.0005503NBC</v>
          </cell>
          <cell r="F16">
            <v>0.56399999999999995</v>
          </cell>
          <cell r="H16" t="str">
            <v>-</v>
          </cell>
          <cell r="J16" t="b">
            <v>1</v>
          </cell>
          <cell r="K16" t="b">
            <v>1</v>
          </cell>
          <cell r="L16">
            <v>176</v>
          </cell>
          <cell r="M16">
            <v>176</v>
          </cell>
          <cell r="O16" t="str">
            <v>P/E</v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  <cell r="BH16" t="str">
            <v/>
          </cell>
          <cell r="BI16" t="str">
            <v xml:space="preserve"> </v>
          </cell>
          <cell r="BJ16">
            <v>0</v>
          </cell>
          <cell r="BK16" t="str">
            <v/>
          </cell>
          <cell r="BL16" t="str">
            <v/>
          </cell>
        </row>
        <row r="17">
          <cell r="E17" t="str">
            <v>|0200220139|15.90|0.00|1.600|0.0005503NBC</v>
          </cell>
          <cell r="F17">
            <v>0.56399999999999995</v>
          </cell>
          <cell r="H17" t="str">
            <v>-</v>
          </cell>
          <cell r="J17" t="b">
            <v>1</v>
          </cell>
          <cell r="K17" t="b">
            <v>1</v>
          </cell>
          <cell r="L17">
            <v>18</v>
          </cell>
          <cell r="M17">
            <v>0</v>
          </cell>
          <cell r="O17" t="str">
            <v>C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0.5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 t="str">
            <v xml:space="preserve"> </v>
          </cell>
          <cell r="BJ17">
            <v>0</v>
          </cell>
          <cell r="BK17" t="str">
            <v/>
          </cell>
          <cell r="BL17" t="str">
            <v/>
          </cell>
        </row>
        <row r="18">
          <cell r="E18" t="str">
            <v>|0200220139|15.90|0.00|1.600|0.0005503NBC</v>
          </cell>
          <cell r="F18">
            <v>0.56399999999999995</v>
          </cell>
          <cell r="H18" t="str">
            <v>-</v>
          </cell>
          <cell r="J18" t="b">
            <v>1</v>
          </cell>
          <cell r="K18" t="b">
            <v>1</v>
          </cell>
          <cell r="L18">
            <v>3</v>
          </cell>
          <cell r="M18">
            <v>0</v>
          </cell>
          <cell r="O18" t="str">
            <v>C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 t="str">
            <v xml:space="preserve"> </v>
          </cell>
          <cell r="BJ18">
            <v>0</v>
          </cell>
          <cell r="BK18" t="str">
            <v/>
          </cell>
          <cell r="BL18" t="str">
            <v/>
          </cell>
        </row>
        <row r="19">
          <cell r="E19" t="str">
            <v>|0200220139|15.90|0.00|1.600|0.0005503NBC</v>
          </cell>
          <cell r="F19">
            <v>0.56399999999999995</v>
          </cell>
          <cell r="H19" t="str">
            <v>-</v>
          </cell>
          <cell r="J19" t="b">
            <v>1</v>
          </cell>
          <cell r="K19" t="b">
            <v>1</v>
          </cell>
          <cell r="L19">
            <v>2069</v>
          </cell>
          <cell r="M19">
            <v>33</v>
          </cell>
          <cell r="O19" t="str">
            <v>C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13.619047619047619</v>
          </cell>
          <cell r="AY19">
            <v>27.301587301587301</v>
          </cell>
          <cell r="AZ19">
            <v>15.380952380952381</v>
          </cell>
          <cell r="BA19">
            <v>26.19047619047619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 t="str">
            <v xml:space="preserve"> </v>
          </cell>
          <cell r="BJ19">
            <v>27.301587301587301</v>
          </cell>
          <cell r="BK19" t="str">
            <v/>
          </cell>
          <cell r="BL19" t="str">
            <v/>
          </cell>
        </row>
        <row r="20">
          <cell r="E20" t="str">
            <v>|0200220139|15.90|0.00|2.300|0.0006049NBC</v>
          </cell>
          <cell r="F20">
            <v>0.77100000000000002</v>
          </cell>
          <cell r="H20" t="str">
            <v>-</v>
          </cell>
          <cell r="J20" t="b">
            <v>1</v>
          </cell>
          <cell r="K20" t="b">
            <v>1</v>
          </cell>
          <cell r="L20">
            <v>683</v>
          </cell>
          <cell r="M20">
            <v>31</v>
          </cell>
          <cell r="O20" t="str">
            <v>C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2.2727272727272729</v>
          </cell>
          <cell r="AY20">
            <v>0</v>
          </cell>
          <cell r="AZ20">
            <v>0</v>
          </cell>
          <cell r="BA20">
            <v>2.1363636363636362</v>
          </cell>
          <cell r="BB20">
            <v>11.363636363636363</v>
          </cell>
          <cell r="BC20">
            <v>2.2727272727272729</v>
          </cell>
          <cell r="BD20">
            <v>27.272727272727273</v>
          </cell>
          <cell r="BE20">
            <v>11.363636363636363</v>
          </cell>
          <cell r="BF20">
            <v>6.8181818181818183</v>
          </cell>
          <cell r="BG20">
            <v>2.2727272727272729</v>
          </cell>
          <cell r="BH20">
            <v>9.0909090909090917</v>
          </cell>
          <cell r="BI20" t="str">
            <v xml:space="preserve"> </v>
          </cell>
          <cell r="BJ20">
            <v>0</v>
          </cell>
          <cell r="BK20" t="str">
            <v/>
          </cell>
          <cell r="BL20" t="str">
            <v/>
          </cell>
        </row>
        <row r="21">
          <cell r="E21" t="str">
            <v>|0200220139|15.90|0.00|2.300|0.0006049NBC</v>
          </cell>
          <cell r="F21">
            <v>0.77100000000000002</v>
          </cell>
          <cell r="H21" t="str">
            <v>-</v>
          </cell>
          <cell r="J21" t="b">
            <v>1</v>
          </cell>
          <cell r="K21" t="b">
            <v>1</v>
          </cell>
          <cell r="L21">
            <v>41</v>
          </cell>
          <cell r="M21">
            <v>41</v>
          </cell>
          <cell r="O21" t="str">
            <v>P/E</v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  <cell r="BH21" t="str">
            <v/>
          </cell>
          <cell r="BI21" t="str">
            <v xml:space="preserve"> </v>
          </cell>
          <cell r="BJ21">
            <v>0</v>
          </cell>
          <cell r="BK21" t="str">
            <v/>
          </cell>
          <cell r="BL21" t="str">
            <v/>
          </cell>
        </row>
        <row r="22">
          <cell r="E22" t="str">
            <v>|0200220139|15.90|0.00|2.000|0.0006066NBC</v>
          </cell>
          <cell r="F22">
            <v>0.68600000000000005</v>
          </cell>
          <cell r="H22" t="str">
            <v>-</v>
          </cell>
          <cell r="J22" t="b">
            <v>1</v>
          </cell>
          <cell r="K22" t="b">
            <v>1</v>
          </cell>
          <cell r="L22">
            <v>3381</v>
          </cell>
          <cell r="M22">
            <v>106</v>
          </cell>
          <cell r="O22" t="str">
            <v>C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4.375</v>
          </cell>
          <cell r="AY22">
            <v>19.46875</v>
          </cell>
          <cell r="AZ22">
            <v>23.65625</v>
          </cell>
          <cell r="BA22">
            <v>31.25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 t="str">
            <v xml:space="preserve"> </v>
          </cell>
          <cell r="BJ22">
            <v>19.46875</v>
          </cell>
          <cell r="BK22" t="str">
            <v/>
          </cell>
          <cell r="BL22" t="str">
            <v/>
          </cell>
        </row>
        <row r="23">
          <cell r="E23" t="str">
            <v>|0200220139|15.90|0.00|2.000|0.0006066NBC</v>
          </cell>
          <cell r="F23">
            <v>0.68600000000000005</v>
          </cell>
          <cell r="H23" t="str">
            <v>-</v>
          </cell>
          <cell r="J23" t="b">
            <v>1</v>
          </cell>
          <cell r="K23" t="b">
            <v>1</v>
          </cell>
          <cell r="L23">
            <v>5874</v>
          </cell>
          <cell r="M23">
            <v>189</v>
          </cell>
          <cell r="O23" t="str">
            <v>C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12.903225806451612</v>
          </cell>
          <cell r="AY23">
            <v>34.516129032258064</v>
          </cell>
          <cell r="AZ23">
            <v>48.838709677419352</v>
          </cell>
          <cell r="BA23">
            <v>64.516129032258064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 t="str">
            <v xml:space="preserve"> </v>
          </cell>
          <cell r="BJ23">
            <v>34.516129032258064</v>
          </cell>
          <cell r="BK23" t="str">
            <v/>
          </cell>
          <cell r="BL23" t="str">
            <v/>
          </cell>
        </row>
        <row r="24">
          <cell r="E24" t="str">
            <v>|0200220139|15.90|0.00|2.000|0.0006066NBC</v>
          </cell>
          <cell r="F24">
            <v>0.68600000000000005</v>
          </cell>
          <cell r="H24" t="str">
            <v>-</v>
          </cell>
          <cell r="J24" t="b">
            <v>1</v>
          </cell>
          <cell r="K24" t="b">
            <v>1</v>
          </cell>
          <cell r="L24">
            <v>3327</v>
          </cell>
          <cell r="M24">
            <v>107</v>
          </cell>
          <cell r="O24" t="str">
            <v>C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3.225806451612903</v>
          </cell>
          <cell r="AY24">
            <v>20.483870967741936</v>
          </cell>
          <cell r="AZ24">
            <v>24.419354838709676</v>
          </cell>
          <cell r="BA24">
            <v>32.258064516129032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 t="str">
            <v xml:space="preserve"> </v>
          </cell>
          <cell r="BJ24">
            <v>20.483870967741936</v>
          </cell>
          <cell r="BK24" t="str">
            <v/>
          </cell>
          <cell r="BL24" t="str">
            <v/>
          </cell>
        </row>
        <row r="25">
          <cell r="E25" t="str">
            <v>|0200220139|15.90|0.00|2.000|0.0006066NBC</v>
          </cell>
          <cell r="F25">
            <v>0.68600000000000005</v>
          </cell>
          <cell r="H25" t="str">
            <v>-</v>
          </cell>
          <cell r="J25" t="b">
            <v>1</v>
          </cell>
          <cell r="K25" t="b">
            <v>1</v>
          </cell>
          <cell r="L25">
            <v>543</v>
          </cell>
          <cell r="M25">
            <v>543</v>
          </cell>
          <cell r="O25" t="str">
            <v>P/E</v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  <cell r="BH25" t="str">
            <v/>
          </cell>
          <cell r="BI25" t="str">
            <v xml:space="preserve"> </v>
          </cell>
          <cell r="BJ25">
            <v>0</v>
          </cell>
          <cell r="BK25" t="str">
            <v/>
          </cell>
          <cell r="BL25" t="str">
            <v/>
          </cell>
        </row>
        <row r="26">
          <cell r="E26" t="str">
            <v>|0200230120|19.10|0.00|1.200|0.0006119NBC</v>
          </cell>
          <cell r="F26">
            <v>0.53</v>
          </cell>
          <cell r="H26" t="str">
            <v>-</v>
          </cell>
          <cell r="J26" t="b">
            <v>1</v>
          </cell>
          <cell r="K26" t="b">
            <v>1</v>
          </cell>
          <cell r="L26">
            <v>200</v>
          </cell>
          <cell r="M26">
            <v>14</v>
          </cell>
          <cell r="O26" t="str">
            <v>C</v>
          </cell>
          <cell r="P26">
            <v>7.1428571428571432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7.1428571428571432</v>
          </cell>
          <cell r="AW26">
            <v>0</v>
          </cell>
          <cell r="AX26">
            <v>7.1428571428571432</v>
          </cell>
          <cell r="AY26">
            <v>7.1428571428571432</v>
          </cell>
          <cell r="AZ26">
            <v>14.285714285714286</v>
          </cell>
          <cell r="BA26">
            <v>7.1428571428571432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 t="str">
            <v xml:space="preserve"> </v>
          </cell>
          <cell r="BJ26">
            <v>14.285714285714286</v>
          </cell>
          <cell r="BK26" t="str">
            <v/>
          </cell>
          <cell r="BL26" t="str">
            <v/>
          </cell>
        </row>
        <row r="27">
          <cell r="E27" t="str">
            <v>|0200230120|19.10|0.00|1.200|0.0006119NBC</v>
          </cell>
          <cell r="F27">
            <v>0.53</v>
          </cell>
          <cell r="H27" t="str">
            <v>-</v>
          </cell>
          <cell r="J27" t="b">
            <v>1</v>
          </cell>
          <cell r="K27" t="b">
            <v>1</v>
          </cell>
          <cell r="L27">
            <v>118</v>
          </cell>
          <cell r="M27">
            <v>118</v>
          </cell>
          <cell r="O27" t="str">
            <v>P/E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  <cell r="BH27" t="str">
            <v/>
          </cell>
          <cell r="BI27" t="str">
            <v xml:space="preserve"> </v>
          </cell>
          <cell r="BJ27">
            <v>0</v>
          </cell>
          <cell r="BK27" t="str">
            <v/>
          </cell>
          <cell r="BL27" t="str">
            <v/>
          </cell>
        </row>
        <row r="28">
          <cell r="E28" t="str">
            <v>|0200220139|19.10|0.00|1.400|0.0005571NBC</v>
          </cell>
          <cell r="F28">
            <v>0.61099999999999999</v>
          </cell>
          <cell r="H28" t="str">
            <v>-</v>
          </cell>
          <cell r="J28" t="b">
            <v>1</v>
          </cell>
          <cell r="K28" t="b">
            <v>1</v>
          </cell>
          <cell r="L28">
            <v>1628</v>
          </cell>
          <cell r="M28">
            <v>86</v>
          </cell>
          <cell r="O28" t="str">
            <v>C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33.684210526315788</v>
          </cell>
          <cell r="AY28">
            <v>69.368421052631575</v>
          </cell>
          <cell r="AZ28">
            <v>37.631578947368418</v>
          </cell>
          <cell r="BA28">
            <v>89.263157894736835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 t="str">
            <v xml:space="preserve"> </v>
          </cell>
          <cell r="BJ28">
            <v>69.368421052631575</v>
          </cell>
          <cell r="BK28" t="str">
            <v/>
          </cell>
          <cell r="BL28" t="str">
            <v/>
          </cell>
        </row>
        <row r="29">
          <cell r="E29" t="str">
            <v>|0200220139|19.10|0.00|1.400|0.0005571NBC</v>
          </cell>
          <cell r="F29">
            <v>0.61099999999999999</v>
          </cell>
          <cell r="H29" t="str">
            <v>-</v>
          </cell>
          <cell r="J29" t="b">
            <v>1</v>
          </cell>
          <cell r="K29" t="b">
            <v>1</v>
          </cell>
          <cell r="L29">
            <v>252</v>
          </cell>
          <cell r="M29">
            <v>252</v>
          </cell>
          <cell r="O29" t="str">
            <v>P/E</v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  <cell r="BH29" t="str">
            <v/>
          </cell>
          <cell r="BI29" t="str">
            <v xml:space="preserve"> </v>
          </cell>
          <cell r="BJ29">
            <v>0</v>
          </cell>
          <cell r="BK29" t="str">
            <v/>
          </cell>
          <cell r="BL29" t="str">
            <v/>
          </cell>
        </row>
        <row r="30">
          <cell r="E30" t="str">
            <v>|0200230120|19.10|0.00|1.000|0.0005800NBC</v>
          </cell>
          <cell r="F30">
            <v>0.44600000000000001</v>
          </cell>
          <cell r="H30" t="str">
            <v>-</v>
          </cell>
          <cell r="J30" t="b">
            <v>1</v>
          </cell>
          <cell r="K30" t="b">
            <v>1</v>
          </cell>
          <cell r="L30">
            <v>338</v>
          </cell>
          <cell r="M30">
            <v>338</v>
          </cell>
          <cell r="O30" t="str">
            <v>P/E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40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169</v>
          </cell>
          <cell r="AU30">
            <v>0</v>
          </cell>
          <cell r="AV30">
            <v>209</v>
          </cell>
          <cell r="AW30">
            <v>0</v>
          </cell>
          <cell r="AX30">
            <v>145</v>
          </cell>
          <cell r="AY30">
            <v>89</v>
          </cell>
          <cell r="AZ30">
            <v>75</v>
          </cell>
          <cell r="BA30">
            <v>43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 t="str">
            <v xml:space="preserve"> </v>
          </cell>
          <cell r="BJ30">
            <v>298</v>
          </cell>
          <cell r="BK30" t="str">
            <v/>
          </cell>
          <cell r="BL30" t="str">
            <v/>
          </cell>
        </row>
        <row r="31">
          <cell r="E31" t="str">
            <v>|0200230119|22.20|0.00|1.200|0.0005670IBC</v>
          </cell>
          <cell r="F31">
            <v>0.621</v>
          </cell>
          <cell r="H31" t="str">
            <v>-</v>
          </cell>
          <cell r="J31" t="b">
            <v>1</v>
          </cell>
          <cell r="K31" t="b">
            <v>1</v>
          </cell>
          <cell r="L31">
            <v>169</v>
          </cell>
          <cell r="M31">
            <v>169</v>
          </cell>
          <cell r="O31" t="str">
            <v>P/E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12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20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120</v>
          </cell>
          <cell r="AU31">
            <v>0</v>
          </cell>
          <cell r="AV31">
            <v>152</v>
          </cell>
          <cell r="AW31">
            <v>0</v>
          </cell>
          <cell r="AX31">
            <v>197</v>
          </cell>
          <cell r="AY31">
            <v>92</v>
          </cell>
          <cell r="AZ31">
            <v>0</v>
          </cell>
          <cell r="BA31">
            <v>116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 t="str">
            <v xml:space="preserve"> </v>
          </cell>
          <cell r="BJ31">
            <v>244</v>
          </cell>
          <cell r="BK31" t="str">
            <v/>
          </cell>
          <cell r="BL31" t="str">
            <v/>
          </cell>
        </row>
        <row r="32">
          <cell r="E32" t="str">
            <v>|0200230119|22.20|0.00|1.200|0.0005800IBC</v>
          </cell>
          <cell r="F32">
            <v>0.621</v>
          </cell>
          <cell r="H32" t="str">
            <v>-</v>
          </cell>
          <cell r="J32" t="b">
            <v>1</v>
          </cell>
          <cell r="K32" t="b">
            <v>1</v>
          </cell>
          <cell r="L32">
            <v>1519</v>
          </cell>
          <cell r="M32">
            <v>1519</v>
          </cell>
          <cell r="O32" t="str">
            <v>P/E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169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169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507</v>
          </cell>
          <cell r="AU32">
            <v>0</v>
          </cell>
          <cell r="AV32">
            <v>845</v>
          </cell>
          <cell r="AW32">
            <v>0</v>
          </cell>
          <cell r="AX32">
            <v>1347</v>
          </cell>
          <cell r="AY32">
            <v>1080</v>
          </cell>
          <cell r="AZ32">
            <v>658</v>
          </cell>
          <cell r="BA32">
            <v>728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 t="str">
            <v xml:space="preserve"> </v>
          </cell>
          <cell r="BJ32">
            <v>1925</v>
          </cell>
          <cell r="BK32" t="str">
            <v/>
          </cell>
          <cell r="BL32" t="str">
            <v/>
          </cell>
        </row>
        <row r="33">
          <cell r="E33" t="str">
            <v>|0200230119|22.20|0.00|1.200|0.0005670IBC</v>
          </cell>
          <cell r="F33">
            <v>0.621</v>
          </cell>
          <cell r="H33" t="str">
            <v>-</v>
          </cell>
          <cell r="J33" t="b">
            <v>1</v>
          </cell>
          <cell r="K33" t="b">
            <v>0</v>
          </cell>
          <cell r="L33">
            <v>141</v>
          </cell>
          <cell r="M33">
            <v>2</v>
          </cell>
          <cell r="O33" t="str">
            <v>C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 t="str">
            <v xml:space="preserve"> </v>
          </cell>
          <cell r="BJ33">
            <v>0</v>
          </cell>
          <cell r="BK33" t="str">
            <v/>
          </cell>
          <cell r="BL33" t="str">
            <v/>
          </cell>
        </row>
        <row r="34">
          <cell r="E34" t="str">
            <v>|0200220139|22.20|0.00|1.600|0.0006000IBC</v>
          </cell>
          <cell r="F34">
            <v>0.81299999999999994</v>
          </cell>
          <cell r="H34" t="str">
            <v>-</v>
          </cell>
          <cell r="J34" t="b">
            <v>1</v>
          </cell>
          <cell r="K34" t="b">
            <v>1</v>
          </cell>
          <cell r="L34">
            <v>8</v>
          </cell>
          <cell r="M34">
            <v>2</v>
          </cell>
          <cell r="O34" t="str">
            <v>C</v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  <cell r="BH34" t="str">
            <v/>
          </cell>
          <cell r="BI34" t="str">
            <v xml:space="preserve"> </v>
          </cell>
          <cell r="BJ34">
            <v>0</v>
          </cell>
          <cell r="BK34" t="str">
            <v/>
          </cell>
          <cell r="BL34" t="str">
            <v/>
          </cell>
        </row>
        <row r="35">
          <cell r="E35" t="str">
            <v>|0200220139|22.20|0.00|1.600|0.0006000NBC</v>
          </cell>
          <cell r="F35">
            <v>0.81299999999999994</v>
          </cell>
          <cell r="H35" t="str">
            <v>-</v>
          </cell>
          <cell r="J35" t="b">
            <v>1</v>
          </cell>
          <cell r="K35" t="b">
            <v>1</v>
          </cell>
          <cell r="L35">
            <v>16</v>
          </cell>
          <cell r="M35">
            <v>1</v>
          </cell>
          <cell r="O35" t="str">
            <v>C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  <cell r="BH35" t="str">
            <v/>
          </cell>
          <cell r="BI35" t="str">
            <v xml:space="preserve"> </v>
          </cell>
          <cell r="BJ35">
            <v>0</v>
          </cell>
          <cell r="BK35" t="str">
            <v/>
          </cell>
          <cell r="BL35" t="str">
            <v/>
          </cell>
        </row>
        <row r="36">
          <cell r="E36" t="str">
            <v>|0200220139|22.20|0.00|1.600|0.0005416NBC</v>
          </cell>
          <cell r="F36">
            <v>0.81299999999999994</v>
          </cell>
          <cell r="H36" t="str">
            <v>-</v>
          </cell>
          <cell r="J36" t="b">
            <v>1</v>
          </cell>
          <cell r="K36" t="b">
            <v>1</v>
          </cell>
          <cell r="L36">
            <v>35</v>
          </cell>
          <cell r="M36">
            <v>35</v>
          </cell>
          <cell r="O36" t="str">
            <v>P/E</v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  <cell r="BH36" t="str">
            <v/>
          </cell>
          <cell r="BI36" t="str">
            <v xml:space="preserve"> </v>
          </cell>
          <cell r="BJ36">
            <v>0</v>
          </cell>
          <cell r="BK36" t="str">
            <v/>
          </cell>
          <cell r="BL36" t="str">
            <v/>
          </cell>
        </row>
        <row r="37">
          <cell r="E37" t="str">
            <v>|0200220139|22.20|0.00|1.600|0.0005503NBC</v>
          </cell>
          <cell r="F37">
            <v>0.81299999999999994</v>
          </cell>
          <cell r="H37" t="str">
            <v>-</v>
          </cell>
          <cell r="J37" t="b">
            <v>1</v>
          </cell>
          <cell r="K37" t="b">
            <v>1</v>
          </cell>
          <cell r="L37" t="str">
            <v/>
          </cell>
          <cell r="M37" t="str">
            <v/>
          </cell>
          <cell r="O37" t="str">
            <v>P/E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 t="str">
            <v xml:space="preserve"> </v>
          </cell>
          <cell r="BJ37">
            <v>0</v>
          </cell>
          <cell r="BK37" t="str">
            <v/>
          </cell>
          <cell r="BL37" t="str">
            <v/>
          </cell>
        </row>
        <row r="38">
          <cell r="E38" t="str">
            <v>|0200220139|22.20|0.00|1.600|0.0005699NBC</v>
          </cell>
          <cell r="F38">
            <v>0.81299999999999994</v>
          </cell>
          <cell r="H38" t="str">
            <v>-</v>
          </cell>
          <cell r="J38" t="b">
            <v>1</v>
          </cell>
          <cell r="K38" t="b">
            <v>1</v>
          </cell>
          <cell r="L38">
            <v>133</v>
          </cell>
          <cell r="M38">
            <v>133</v>
          </cell>
          <cell r="O38" t="str">
            <v>P/E</v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  <cell r="BH38" t="str">
            <v/>
          </cell>
          <cell r="BI38" t="str">
            <v xml:space="preserve"> </v>
          </cell>
          <cell r="BJ38">
            <v>0</v>
          </cell>
          <cell r="BK38" t="str">
            <v/>
          </cell>
          <cell r="BL38" t="str">
            <v/>
          </cell>
        </row>
        <row r="39">
          <cell r="E39" t="str">
            <v>|0200220139|22.20|0.00|1.600|0.0005416NBC</v>
          </cell>
          <cell r="F39">
            <v>0.81299999999999994</v>
          </cell>
          <cell r="H39" t="str">
            <v>-</v>
          </cell>
          <cell r="J39" t="b">
            <v>1</v>
          </cell>
          <cell r="K39" t="b">
            <v>1</v>
          </cell>
          <cell r="L39">
            <v>1594</v>
          </cell>
          <cell r="M39">
            <v>177</v>
          </cell>
          <cell r="O39" t="str">
            <v>C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4.4444444444444446</v>
          </cell>
          <cell r="AY39">
            <v>4.4444444444444446</v>
          </cell>
          <cell r="AZ39">
            <v>0</v>
          </cell>
          <cell r="BA39">
            <v>4.4444444444444446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 t="str">
            <v xml:space="preserve"> </v>
          </cell>
          <cell r="BJ39">
            <v>4.4444444444444446</v>
          </cell>
          <cell r="BK39" t="str">
            <v/>
          </cell>
          <cell r="BL39" t="str">
            <v/>
          </cell>
        </row>
        <row r="40">
          <cell r="E40" t="str">
            <v>|0200220139|22.20|0.00|1.600|0.0006000IBC</v>
          </cell>
          <cell r="F40">
            <v>0.81299999999999994</v>
          </cell>
          <cell r="H40" t="str">
            <v>-</v>
          </cell>
          <cell r="J40" t="b">
            <v>1</v>
          </cell>
          <cell r="K40" t="b">
            <v>1</v>
          </cell>
          <cell r="L40">
            <v>169</v>
          </cell>
          <cell r="M40">
            <v>169</v>
          </cell>
          <cell r="O40" t="str">
            <v>P/E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169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169</v>
          </cell>
          <cell r="AW40">
            <v>0</v>
          </cell>
          <cell r="AX40">
            <v>299</v>
          </cell>
          <cell r="AY40">
            <v>370</v>
          </cell>
          <cell r="AZ40">
            <v>146</v>
          </cell>
          <cell r="BA40">
            <v>257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 t="str">
            <v xml:space="preserve"> </v>
          </cell>
          <cell r="BJ40">
            <v>539</v>
          </cell>
          <cell r="BK40" t="str">
            <v/>
          </cell>
          <cell r="BL40" t="str">
            <v/>
          </cell>
        </row>
        <row r="41">
          <cell r="E41" t="str">
            <v>|0200220139|22.20|0.00|1.600|0.0005699NBC</v>
          </cell>
          <cell r="F41">
            <v>0.81299999999999994</v>
          </cell>
          <cell r="H41" t="str">
            <v>-</v>
          </cell>
          <cell r="J41" t="b">
            <v>1</v>
          </cell>
          <cell r="K41" t="b">
            <v>1</v>
          </cell>
          <cell r="L41">
            <v>76</v>
          </cell>
          <cell r="M41">
            <v>10</v>
          </cell>
          <cell r="O41" t="str">
            <v>C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105.125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 t="str">
            <v xml:space="preserve"> </v>
          </cell>
          <cell r="BJ41">
            <v>0</v>
          </cell>
          <cell r="BK41" t="str">
            <v/>
          </cell>
          <cell r="BL41" t="str">
            <v/>
          </cell>
        </row>
        <row r="42">
          <cell r="E42" t="str">
            <v>|0200220139|22.20|0.00|1.600|0.0005503NBC</v>
          </cell>
          <cell r="F42">
            <v>0.81299999999999994</v>
          </cell>
          <cell r="H42" t="str">
            <v>-</v>
          </cell>
          <cell r="J42" t="b">
            <v>1</v>
          </cell>
          <cell r="K42" t="b">
            <v>1</v>
          </cell>
          <cell r="L42">
            <v>880</v>
          </cell>
          <cell r="M42">
            <v>147</v>
          </cell>
          <cell r="O42" t="str">
            <v>C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135.33333333333334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 t="str">
            <v xml:space="preserve"> </v>
          </cell>
          <cell r="BJ42">
            <v>0</v>
          </cell>
          <cell r="BK42" t="str">
            <v/>
          </cell>
          <cell r="BL42" t="str">
            <v/>
          </cell>
        </row>
        <row r="43">
          <cell r="E43" t="str">
            <v>|0200220139|22.20|0.00|1.800|0.0006111NBC</v>
          </cell>
          <cell r="F43">
            <v>0.90600000000000003</v>
          </cell>
          <cell r="H43" t="str">
            <v>-</v>
          </cell>
          <cell r="J43" t="b">
            <v>1</v>
          </cell>
          <cell r="K43" t="b">
            <v>1</v>
          </cell>
          <cell r="L43">
            <v>2037</v>
          </cell>
          <cell r="M43">
            <v>146</v>
          </cell>
          <cell r="O43" t="str">
            <v>C</v>
          </cell>
          <cell r="P43">
            <v>10.714285714285714</v>
          </cell>
          <cell r="Q43">
            <v>0</v>
          </cell>
          <cell r="R43">
            <v>0</v>
          </cell>
          <cell r="S43">
            <v>10.714285714285714</v>
          </cell>
          <cell r="T43">
            <v>0</v>
          </cell>
          <cell r="U43">
            <v>10.714285714285714</v>
          </cell>
          <cell r="V43">
            <v>0</v>
          </cell>
          <cell r="W43">
            <v>10.714285714285714</v>
          </cell>
          <cell r="X43">
            <v>0</v>
          </cell>
          <cell r="Y43">
            <v>0</v>
          </cell>
          <cell r="Z43">
            <v>10.714285714285714</v>
          </cell>
          <cell r="AA43">
            <v>0</v>
          </cell>
          <cell r="AB43">
            <v>10.714285714285714</v>
          </cell>
          <cell r="AC43">
            <v>0</v>
          </cell>
          <cell r="AD43">
            <v>10.714285714285714</v>
          </cell>
          <cell r="AE43">
            <v>0</v>
          </cell>
          <cell r="AF43">
            <v>0</v>
          </cell>
          <cell r="AG43">
            <v>10.714285714285714</v>
          </cell>
          <cell r="AH43">
            <v>0</v>
          </cell>
          <cell r="AI43">
            <v>10.714285714285714</v>
          </cell>
          <cell r="AJ43">
            <v>0</v>
          </cell>
          <cell r="AK43">
            <v>10.714285714285714</v>
          </cell>
          <cell r="AL43">
            <v>0</v>
          </cell>
          <cell r="AM43">
            <v>0</v>
          </cell>
          <cell r="AN43">
            <v>10.714285714285714</v>
          </cell>
          <cell r="AO43">
            <v>0</v>
          </cell>
          <cell r="AP43">
            <v>7.1428571428571432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125</v>
          </cell>
          <cell r="AW43">
            <v>0</v>
          </cell>
          <cell r="AX43">
            <v>150</v>
          </cell>
          <cell r="AY43">
            <v>67.857142857142861</v>
          </cell>
          <cell r="AZ43">
            <v>46.428571428571431</v>
          </cell>
          <cell r="BA43">
            <v>78.571428571428569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 t="str">
            <v xml:space="preserve"> </v>
          </cell>
          <cell r="BJ43">
            <v>192.85714285714286</v>
          </cell>
          <cell r="BK43" t="str">
            <v/>
          </cell>
          <cell r="BL43" t="str">
            <v/>
          </cell>
        </row>
        <row r="44">
          <cell r="E44" t="str">
            <v>|0200220139|22.20|0.00|1.800|0.0006111NBC</v>
          </cell>
          <cell r="F44">
            <v>0.90600000000000003</v>
          </cell>
          <cell r="H44" t="str">
            <v>-</v>
          </cell>
          <cell r="J44" t="b">
            <v>1</v>
          </cell>
          <cell r="K44" t="b">
            <v>1</v>
          </cell>
          <cell r="L44">
            <v>128</v>
          </cell>
          <cell r="M44">
            <v>128</v>
          </cell>
          <cell r="O44" t="str">
            <v>P/E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  <cell r="BH44" t="str">
            <v/>
          </cell>
          <cell r="BI44" t="str">
            <v xml:space="preserve"> </v>
          </cell>
          <cell r="BJ44">
            <v>0</v>
          </cell>
          <cell r="BK44" t="str">
            <v/>
          </cell>
          <cell r="BL44" t="str">
            <v/>
          </cell>
        </row>
        <row r="45">
          <cell r="E45" t="str">
            <v>|0200220139|22.20|0.00|2.300|0.0005800NBC</v>
          </cell>
          <cell r="F45">
            <v>1.129</v>
          </cell>
          <cell r="H45" t="str">
            <v>-</v>
          </cell>
          <cell r="J45" t="b">
            <v>1</v>
          </cell>
          <cell r="K45" t="b">
            <v>1</v>
          </cell>
          <cell r="L45">
            <v>121</v>
          </cell>
          <cell r="M45">
            <v>121</v>
          </cell>
          <cell r="O45" t="str">
            <v>P/E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20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20</v>
          </cell>
          <cell r="AW45">
            <v>0</v>
          </cell>
          <cell r="AX45">
            <v>60</v>
          </cell>
          <cell r="AY45">
            <v>41</v>
          </cell>
          <cell r="AZ45">
            <v>38</v>
          </cell>
          <cell r="BA45">
            <v>20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 t="str">
            <v xml:space="preserve"> </v>
          </cell>
          <cell r="BJ45">
            <v>61</v>
          </cell>
          <cell r="BK45" t="str">
            <v/>
          </cell>
          <cell r="BL45" t="str">
            <v/>
          </cell>
        </row>
        <row r="46">
          <cell r="E46" t="str">
            <v>|0200220139|22.20|0.00|2.300|0.0005883NBC</v>
          </cell>
          <cell r="F46">
            <v>1.129</v>
          </cell>
          <cell r="H46" t="str">
            <v>-</v>
          </cell>
          <cell r="J46" t="b">
            <v>1</v>
          </cell>
          <cell r="K46" t="b">
            <v>1</v>
          </cell>
          <cell r="L46">
            <v>24</v>
          </cell>
          <cell r="M46">
            <v>24</v>
          </cell>
          <cell r="O46" t="str">
            <v>P/E</v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  <cell r="BH46" t="str">
            <v/>
          </cell>
          <cell r="BI46" t="str">
            <v xml:space="preserve"> </v>
          </cell>
          <cell r="BJ46">
            <v>0</v>
          </cell>
          <cell r="BK46" t="str">
            <v/>
          </cell>
          <cell r="BL46" t="str">
            <v/>
          </cell>
        </row>
        <row r="47">
          <cell r="E47" t="str">
            <v>|0200220139|22.20|0.00|2.300|0.0005883IBC</v>
          </cell>
          <cell r="F47">
            <v>1.129</v>
          </cell>
          <cell r="H47" t="str">
            <v>-</v>
          </cell>
          <cell r="J47" t="b">
            <v>1</v>
          </cell>
          <cell r="K47" t="b">
            <v>1</v>
          </cell>
          <cell r="L47">
            <v>75</v>
          </cell>
          <cell r="M47">
            <v>9</v>
          </cell>
          <cell r="O47" t="str">
            <v>C</v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  <cell r="BH47" t="str">
            <v/>
          </cell>
          <cell r="BI47" t="str">
            <v xml:space="preserve"> </v>
          </cell>
          <cell r="BJ47">
            <v>0</v>
          </cell>
          <cell r="BK47" t="str">
            <v/>
          </cell>
          <cell r="BL47" t="str">
            <v/>
          </cell>
        </row>
        <row r="48">
          <cell r="E48" t="str">
            <v>|0200220139|22.20|0.00|2.000|0.0005723NBC</v>
          </cell>
          <cell r="F48">
            <v>0.996</v>
          </cell>
          <cell r="H48" t="str">
            <v>-</v>
          </cell>
          <cell r="J48" t="b">
            <v>1</v>
          </cell>
          <cell r="K48" t="b">
            <v>1</v>
          </cell>
          <cell r="L48">
            <v>5146</v>
          </cell>
          <cell r="M48">
            <v>322</v>
          </cell>
          <cell r="O48" t="str">
            <v>C</v>
          </cell>
          <cell r="P48">
            <v>0</v>
          </cell>
          <cell r="Q48">
            <v>27.5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27.5</v>
          </cell>
          <cell r="AW48">
            <v>0</v>
          </cell>
          <cell r="AX48">
            <v>628</v>
          </cell>
          <cell r="AY48">
            <v>733.125</v>
          </cell>
          <cell r="AZ48">
            <v>387.0625</v>
          </cell>
          <cell r="BA48">
            <v>677.5625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 t="str">
            <v xml:space="preserve"> </v>
          </cell>
          <cell r="BJ48">
            <v>760.625</v>
          </cell>
          <cell r="BK48" t="str">
            <v>Fixed&gt;500pcs</v>
          </cell>
          <cell r="BL48" t="str">
            <v/>
          </cell>
        </row>
        <row r="49">
          <cell r="E49" t="str">
            <v>|0200220139|22.20|0.00|2.000|0.0005931NBC</v>
          </cell>
          <cell r="F49">
            <v>0.996</v>
          </cell>
          <cell r="H49" t="str">
            <v>-</v>
          </cell>
          <cell r="J49" t="b">
            <v>1</v>
          </cell>
          <cell r="K49" t="b">
            <v>1</v>
          </cell>
          <cell r="L49">
            <v>5344</v>
          </cell>
          <cell r="M49">
            <v>334</v>
          </cell>
          <cell r="O49" t="str">
            <v>C</v>
          </cell>
          <cell r="P49">
            <v>0</v>
          </cell>
          <cell r="Q49">
            <v>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25</v>
          </cell>
          <cell r="AW49">
            <v>0</v>
          </cell>
          <cell r="AX49">
            <v>629.3125</v>
          </cell>
          <cell r="AY49">
            <v>733.125</v>
          </cell>
          <cell r="AZ49">
            <v>387.0625</v>
          </cell>
          <cell r="BA49">
            <v>677.5625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 t="str">
            <v xml:space="preserve"> </v>
          </cell>
          <cell r="BJ49">
            <v>758.125</v>
          </cell>
          <cell r="BK49" t="str">
            <v>Fixed&gt;500pcs</v>
          </cell>
          <cell r="BL49" t="str">
            <v/>
          </cell>
        </row>
        <row r="50">
          <cell r="E50" t="str">
            <v>|0200220139|22.20|0.00|2.000|0.0005758NBC</v>
          </cell>
          <cell r="F50">
            <v>0.996</v>
          </cell>
          <cell r="H50" t="str">
            <v>-</v>
          </cell>
          <cell r="J50" t="b">
            <v>1</v>
          </cell>
          <cell r="K50" t="b">
            <v>1</v>
          </cell>
          <cell r="L50">
            <v>3123</v>
          </cell>
          <cell r="M50">
            <v>208</v>
          </cell>
          <cell r="O50" t="str">
            <v>C</v>
          </cell>
          <cell r="P50">
            <v>40</v>
          </cell>
          <cell r="Q50">
            <v>36.666666666666664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76.666666666666671</v>
          </cell>
          <cell r="AW50">
            <v>0</v>
          </cell>
          <cell r="AX50">
            <v>726.66666666666663</v>
          </cell>
          <cell r="AY50">
            <v>726.86666666666667</v>
          </cell>
          <cell r="AZ50">
            <v>423.93333333333334</v>
          </cell>
          <cell r="BA50">
            <v>836.66666666666663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 t="str">
            <v xml:space="preserve"> </v>
          </cell>
          <cell r="BJ50">
            <v>803.5333333333333</v>
          </cell>
          <cell r="BK50" t="str">
            <v>Fixed&gt;500pcs</v>
          </cell>
          <cell r="BL50" t="str">
            <v/>
          </cell>
        </row>
        <row r="51">
          <cell r="E51" t="str">
            <v>|0200220139|22.20|0.00|2.000|0.0005833NBC</v>
          </cell>
          <cell r="F51">
            <v>0.996</v>
          </cell>
          <cell r="H51" t="str">
            <v>-</v>
          </cell>
          <cell r="J51" t="b">
            <v>1</v>
          </cell>
          <cell r="K51" t="b">
            <v>1</v>
          </cell>
          <cell r="L51">
            <v>3145</v>
          </cell>
          <cell r="M51">
            <v>210</v>
          </cell>
          <cell r="O51" t="str">
            <v>C</v>
          </cell>
          <cell r="P51">
            <v>40</v>
          </cell>
          <cell r="Q51">
            <v>36.666666666666664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76.666666666666671</v>
          </cell>
          <cell r="AW51">
            <v>0</v>
          </cell>
          <cell r="AX51">
            <v>726.66666666666663</v>
          </cell>
          <cell r="AY51">
            <v>726.86666666666667</v>
          </cell>
          <cell r="AZ51">
            <v>423.93333333333334</v>
          </cell>
          <cell r="BA51">
            <v>836.66666666666663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 t="str">
            <v xml:space="preserve"> </v>
          </cell>
          <cell r="BJ51">
            <v>803.5333333333333</v>
          </cell>
          <cell r="BK51" t="str">
            <v>Fixed&gt;500pcs</v>
          </cell>
          <cell r="BL51" t="str">
            <v/>
          </cell>
        </row>
        <row r="52">
          <cell r="E52" t="str">
            <v>|0200220139|22.20|0.00|2.000|0.0005723NBC</v>
          </cell>
          <cell r="F52">
            <v>0.996</v>
          </cell>
          <cell r="H52" t="str">
            <v>-</v>
          </cell>
          <cell r="J52" t="b">
            <v>1</v>
          </cell>
          <cell r="K52" t="b">
            <v>1</v>
          </cell>
          <cell r="L52">
            <v>860</v>
          </cell>
          <cell r="M52">
            <v>860</v>
          </cell>
          <cell r="O52" t="str">
            <v>P/E</v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  <cell r="BH52" t="str">
            <v/>
          </cell>
          <cell r="BI52" t="str">
            <v xml:space="preserve"> </v>
          </cell>
          <cell r="BJ52">
            <v>0</v>
          </cell>
          <cell r="BK52" t="str">
            <v/>
          </cell>
          <cell r="BL52" t="str">
            <v/>
          </cell>
        </row>
        <row r="53">
          <cell r="E53" t="str">
            <v>|0200220139|22.20|0.00|2.000|0.0005758NBC</v>
          </cell>
          <cell r="F53">
            <v>0.996</v>
          </cell>
          <cell r="H53" t="str">
            <v>-</v>
          </cell>
          <cell r="J53" t="b">
            <v>1</v>
          </cell>
          <cell r="K53" t="b">
            <v>1</v>
          </cell>
          <cell r="L53">
            <v>505</v>
          </cell>
          <cell r="M53">
            <v>505</v>
          </cell>
          <cell r="O53" t="str">
            <v>P/E</v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  <cell r="BH53" t="str">
            <v/>
          </cell>
          <cell r="BI53" t="str">
            <v xml:space="preserve"> </v>
          </cell>
          <cell r="BJ53">
            <v>0</v>
          </cell>
          <cell r="BK53" t="str">
            <v/>
          </cell>
          <cell r="BL53" t="str">
            <v/>
          </cell>
        </row>
        <row r="54">
          <cell r="E54" t="str">
            <v>|0200220139|22.20|0.00|2.000|0.0005800IBC</v>
          </cell>
          <cell r="F54">
            <v>0.996</v>
          </cell>
          <cell r="H54" t="str">
            <v>-</v>
          </cell>
          <cell r="J54" t="b">
            <v>1</v>
          </cell>
          <cell r="K54" t="b">
            <v>1</v>
          </cell>
          <cell r="L54">
            <v>507</v>
          </cell>
          <cell r="M54">
            <v>507</v>
          </cell>
          <cell r="O54" t="str">
            <v>P/E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169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169</v>
          </cell>
          <cell r="AU54">
            <v>0</v>
          </cell>
          <cell r="AV54">
            <v>338</v>
          </cell>
          <cell r="AW54">
            <v>0</v>
          </cell>
          <cell r="AX54">
            <v>529</v>
          </cell>
          <cell r="AY54">
            <v>554</v>
          </cell>
          <cell r="AZ54">
            <v>350</v>
          </cell>
          <cell r="BA54">
            <v>580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 t="str">
            <v xml:space="preserve"> </v>
          </cell>
          <cell r="BJ54">
            <v>892</v>
          </cell>
          <cell r="BK54" t="str">
            <v/>
          </cell>
          <cell r="BL54" t="str">
            <v/>
          </cell>
        </row>
        <row r="55">
          <cell r="E55" t="str">
            <v>|0200220139|22.20|0.00|2.000|0.0005833NBC</v>
          </cell>
          <cell r="F55">
            <v>0.996</v>
          </cell>
          <cell r="H55" t="str">
            <v>-</v>
          </cell>
          <cell r="J55" t="b">
            <v>1</v>
          </cell>
          <cell r="K55" t="b">
            <v>1</v>
          </cell>
          <cell r="L55">
            <v>503</v>
          </cell>
          <cell r="M55">
            <v>503</v>
          </cell>
          <cell r="O55" t="str">
            <v>P/E</v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  <cell r="BH55" t="str">
            <v/>
          </cell>
          <cell r="BI55" t="str">
            <v xml:space="preserve"> </v>
          </cell>
          <cell r="BJ55">
            <v>0</v>
          </cell>
          <cell r="BK55" t="str">
            <v/>
          </cell>
          <cell r="BL55" t="str">
            <v/>
          </cell>
        </row>
        <row r="56">
          <cell r="E56" t="str">
            <v>|0200220139|22.20|0.00|2.000|0.0005931NBC</v>
          </cell>
          <cell r="F56">
            <v>0.996</v>
          </cell>
          <cell r="H56" t="str">
            <v>-</v>
          </cell>
          <cell r="J56" t="b">
            <v>1</v>
          </cell>
          <cell r="K56" t="b">
            <v>1</v>
          </cell>
          <cell r="L56">
            <v>860</v>
          </cell>
          <cell r="M56">
            <v>860</v>
          </cell>
          <cell r="O56" t="str">
            <v>P/E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  <cell r="BH56" t="str">
            <v/>
          </cell>
          <cell r="BI56" t="str">
            <v xml:space="preserve"> </v>
          </cell>
          <cell r="BJ56">
            <v>0</v>
          </cell>
          <cell r="BK56" t="str">
            <v/>
          </cell>
          <cell r="BL56" t="str">
            <v/>
          </cell>
        </row>
        <row r="57">
          <cell r="E57" t="str">
            <v>|0200220139|22.20|0.00|2.000|0.0006091NBC</v>
          </cell>
          <cell r="F57">
            <v>0.996</v>
          </cell>
          <cell r="H57" t="str">
            <v>-</v>
          </cell>
          <cell r="J57" t="b">
            <v>1</v>
          </cell>
          <cell r="K57" t="b">
            <v>1</v>
          </cell>
          <cell r="L57" t="str">
            <v/>
          </cell>
          <cell r="M57" t="str">
            <v/>
          </cell>
          <cell r="O57" t="str">
            <v>P/E</v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  <cell r="BH57" t="str">
            <v/>
          </cell>
          <cell r="BI57" t="str">
            <v xml:space="preserve"> </v>
          </cell>
          <cell r="BJ57">
            <v>0</v>
          </cell>
          <cell r="BK57" t="str">
            <v/>
          </cell>
          <cell r="BL57" t="str">
            <v/>
          </cell>
        </row>
        <row r="58">
          <cell r="E58" t="str">
            <v>|0200220139|22.20|0.00|2.000|0.0006091NBC</v>
          </cell>
          <cell r="F58">
            <v>0.996</v>
          </cell>
          <cell r="H58" t="str">
            <v>-</v>
          </cell>
          <cell r="J58" t="b">
            <v>1</v>
          </cell>
          <cell r="K58" t="b">
            <v>1</v>
          </cell>
          <cell r="L58" t="str">
            <v/>
          </cell>
          <cell r="M58" t="str">
            <v/>
          </cell>
          <cell r="O58" t="str">
            <v>C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 t="str">
            <v xml:space="preserve"> </v>
          </cell>
          <cell r="BJ58">
            <v>0</v>
          </cell>
          <cell r="BK58" t="str">
            <v/>
          </cell>
          <cell r="BL58" t="str">
            <v/>
          </cell>
        </row>
        <row r="59">
          <cell r="E59" t="str">
            <v>|0200230119|25.40|0.00|1.200|0.0006175NBC</v>
          </cell>
          <cell r="F59">
            <v>0.71599999999999997</v>
          </cell>
          <cell r="H59" t="str">
            <v>-</v>
          </cell>
          <cell r="J59" t="b">
            <v>1</v>
          </cell>
          <cell r="K59" t="b">
            <v>1</v>
          </cell>
          <cell r="L59">
            <v>281</v>
          </cell>
          <cell r="M59">
            <v>22</v>
          </cell>
          <cell r="O59" t="str">
            <v>C</v>
          </cell>
          <cell r="P59">
            <v>3.8461538461538463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3.8461538461538463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7.6923076923076925</v>
          </cell>
          <cell r="AW59">
            <v>0</v>
          </cell>
          <cell r="AX59">
            <v>7.6923076923076925</v>
          </cell>
          <cell r="AY59">
            <v>7.6923076923076925</v>
          </cell>
          <cell r="AZ59">
            <v>3.8461538461538463</v>
          </cell>
          <cell r="BA59">
            <v>7.6923076923076925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 t="str">
            <v xml:space="preserve"> </v>
          </cell>
          <cell r="BJ59">
            <v>15.384615384615385</v>
          </cell>
          <cell r="BK59" t="str">
            <v/>
          </cell>
          <cell r="BL59" t="str">
            <v/>
          </cell>
        </row>
        <row r="60">
          <cell r="E60" t="str">
            <v>|0200230119|25.40|0.00|1.200|0.0006175NBC</v>
          </cell>
          <cell r="F60">
            <v>0.71599999999999997</v>
          </cell>
          <cell r="H60" t="str">
            <v>-</v>
          </cell>
          <cell r="J60" t="b">
            <v>1</v>
          </cell>
          <cell r="K60" t="b">
            <v>1</v>
          </cell>
          <cell r="L60">
            <v>50</v>
          </cell>
          <cell r="M60">
            <v>50</v>
          </cell>
          <cell r="O60" t="str">
            <v>P/E</v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  <cell r="BH60" t="str">
            <v/>
          </cell>
          <cell r="BI60" t="str">
            <v xml:space="preserve"> </v>
          </cell>
          <cell r="BJ60">
            <v>0</v>
          </cell>
          <cell r="BK60" t="str">
            <v/>
          </cell>
          <cell r="BL60" t="str">
            <v/>
          </cell>
        </row>
        <row r="61">
          <cell r="E61" t="str">
            <v>|0200220139|25.40|0.00|1.600|0.0006003NBC</v>
          </cell>
          <cell r="F61">
            <v>0.93899999999999995</v>
          </cell>
          <cell r="H61" t="str">
            <v>-</v>
          </cell>
          <cell r="J61" t="b">
            <v>1</v>
          </cell>
          <cell r="K61" t="b">
            <v>1</v>
          </cell>
          <cell r="L61">
            <v>4</v>
          </cell>
          <cell r="M61">
            <v>1</v>
          </cell>
          <cell r="O61" t="str">
            <v>C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7.5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7.5</v>
          </cell>
          <cell r="AW61">
            <v>0</v>
          </cell>
          <cell r="AX61">
            <v>35</v>
          </cell>
          <cell r="AY61">
            <v>55</v>
          </cell>
          <cell r="AZ61">
            <v>35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 t="str">
            <v xml:space="preserve"> </v>
          </cell>
          <cell r="BJ61">
            <v>62.5</v>
          </cell>
          <cell r="BK61" t="str">
            <v/>
          </cell>
          <cell r="BL61" t="str">
            <v/>
          </cell>
        </row>
        <row r="62">
          <cell r="E62" t="str">
            <v>|0200220139|25.40|0.00|1.600|0.0006163NBC</v>
          </cell>
          <cell r="F62">
            <v>0.93899999999999995</v>
          </cell>
          <cell r="H62" t="str">
            <v>-</v>
          </cell>
          <cell r="J62" t="b">
            <v>1</v>
          </cell>
          <cell r="K62" t="b">
            <v>1</v>
          </cell>
          <cell r="L62">
            <v>1364</v>
          </cell>
          <cell r="M62">
            <v>91</v>
          </cell>
          <cell r="O62" t="str">
            <v>C</v>
          </cell>
          <cell r="P62">
            <v>0</v>
          </cell>
          <cell r="Q62">
            <v>20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20</v>
          </cell>
          <cell r="AW62">
            <v>0</v>
          </cell>
          <cell r="AX62">
            <v>129.33333333333334</v>
          </cell>
          <cell r="AY62">
            <v>98.6</v>
          </cell>
          <cell r="AZ62">
            <v>58.533333333333331</v>
          </cell>
          <cell r="BA62">
            <v>106.66666666666667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 t="str">
            <v xml:space="preserve"> </v>
          </cell>
          <cell r="BJ62">
            <v>118.6</v>
          </cell>
          <cell r="BK62" t="str">
            <v/>
          </cell>
          <cell r="BL62" t="str">
            <v/>
          </cell>
        </row>
        <row r="63">
          <cell r="E63" t="str">
            <v>|0200220139|25.40|0.00|1.600|0.0006037NBC</v>
          </cell>
          <cell r="F63">
            <v>0.93899999999999995</v>
          </cell>
          <cell r="H63" t="str">
            <v>-</v>
          </cell>
          <cell r="J63" t="b">
            <v>1</v>
          </cell>
          <cell r="K63" t="b">
            <v>1</v>
          </cell>
          <cell r="L63">
            <v>418</v>
          </cell>
          <cell r="M63">
            <v>32</v>
          </cell>
          <cell r="O63" t="str">
            <v>C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30.76923076923077</v>
          </cell>
          <cell r="AY63">
            <v>64.307692307692307</v>
          </cell>
          <cell r="AZ63">
            <v>39.153846153846153</v>
          </cell>
          <cell r="BA63">
            <v>61.53846153846154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 t="str">
            <v xml:space="preserve"> </v>
          </cell>
          <cell r="BJ63">
            <v>64.307692307692307</v>
          </cell>
          <cell r="BK63" t="str">
            <v/>
          </cell>
          <cell r="BL63" t="str">
            <v/>
          </cell>
        </row>
        <row r="64">
          <cell r="E64" t="str">
            <v>|0200220139|25.40|0.00|1.600|0.0005974NBC</v>
          </cell>
          <cell r="F64">
            <v>0.93899999999999995</v>
          </cell>
          <cell r="H64" t="str">
            <v>-</v>
          </cell>
          <cell r="J64" t="b">
            <v>1</v>
          </cell>
          <cell r="K64" t="b">
            <v>1</v>
          </cell>
          <cell r="L64">
            <v>1776</v>
          </cell>
          <cell r="M64">
            <v>1776</v>
          </cell>
          <cell r="O64" t="str">
            <v>P/E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  <cell r="BH64" t="str">
            <v/>
          </cell>
          <cell r="BI64" t="str">
            <v xml:space="preserve"> </v>
          </cell>
          <cell r="BJ64">
            <v>0</v>
          </cell>
          <cell r="BK64" t="str">
            <v/>
          </cell>
          <cell r="BL64" t="str">
            <v/>
          </cell>
        </row>
        <row r="65">
          <cell r="E65" t="str">
            <v>|0200220139|25.40|0.00|1.600|0.0006003NBC</v>
          </cell>
          <cell r="F65">
            <v>0.93899999999999995</v>
          </cell>
          <cell r="H65" t="str">
            <v>-</v>
          </cell>
          <cell r="J65" t="b">
            <v>1</v>
          </cell>
          <cell r="K65" t="b">
            <v>1</v>
          </cell>
          <cell r="L65">
            <v>542</v>
          </cell>
          <cell r="M65">
            <v>542</v>
          </cell>
          <cell r="O65" t="str">
            <v>P/E</v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  <cell r="BH65" t="str">
            <v/>
          </cell>
          <cell r="BI65" t="str">
            <v xml:space="preserve"> </v>
          </cell>
          <cell r="BJ65">
            <v>0</v>
          </cell>
          <cell r="BK65" t="str">
            <v/>
          </cell>
          <cell r="BL65" t="str">
            <v/>
          </cell>
        </row>
        <row r="66">
          <cell r="E66" t="str">
            <v>|0200220139|25.40|0.00|1.600|0.0006037NBC</v>
          </cell>
          <cell r="F66">
            <v>0.93899999999999995</v>
          </cell>
          <cell r="H66" t="str">
            <v>-</v>
          </cell>
          <cell r="J66" t="b">
            <v>1</v>
          </cell>
          <cell r="K66" t="b">
            <v>1</v>
          </cell>
          <cell r="L66">
            <v>50</v>
          </cell>
          <cell r="M66">
            <v>50</v>
          </cell>
          <cell r="O66" t="str">
            <v>P/E</v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  <cell r="BH66" t="str">
            <v/>
          </cell>
          <cell r="BI66" t="str">
            <v xml:space="preserve"> </v>
          </cell>
          <cell r="BJ66">
            <v>0</v>
          </cell>
          <cell r="BK66" t="str">
            <v/>
          </cell>
          <cell r="BL66" t="str">
            <v/>
          </cell>
        </row>
        <row r="67">
          <cell r="E67" t="str">
            <v>|0200220139|25.40|0.00|1.600|0.0006163NBC</v>
          </cell>
          <cell r="F67">
            <v>0.93899999999999995</v>
          </cell>
          <cell r="H67" t="str">
            <v>-</v>
          </cell>
          <cell r="J67" t="b">
            <v>1</v>
          </cell>
          <cell r="K67" t="b">
            <v>1</v>
          </cell>
          <cell r="L67">
            <v>21</v>
          </cell>
          <cell r="M67">
            <v>21</v>
          </cell>
          <cell r="O67" t="str">
            <v>P/E</v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  <cell r="BH67" t="str">
            <v/>
          </cell>
          <cell r="BI67" t="str">
            <v xml:space="preserve"> </v>
          </cell>
          <cell r="BJ67">
            <v>0</v>
          </cell>
          <cell r="BK67" t="str">
            <v/>
          </cell>
          <cell r="BL67" t="str">
            <v/>
          </cell>
        </row>
        <row r="68">
          <cell r="E68" t="str">
            <v>|0200220139|25.40|0.00|1.600|0.0005974NBC</v>
          </cell>
          <cell r="F68">
            <v>0.93899999999999995</v>
          </cell>
          <cell r="H68" t="str">
            <v>-</v>
          </cell>
          <cell r="J68" t="b">
            <v>1</v>
          </cell>
          <cell r="K68" t="b">
            <v>1</v>
          </cell>
          <cell r="L68">
            <v>6440</v>
          </cell>
          <cell r="M68">
            <v>920</v>
          </cell>
          <cell r="O68" t="str">
            <v>C</v>
          </cell>
          <cell r="P68">
            <v>157.14285714285714</v>
          </cell>
          <cell r="Q68">
            <v>171.42857142857142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328.57142857142856</v>
          </cell>
          <cell r="AW68">
            <v>0</v>
          </cell>
          <cell r="AX68">
            <v>3271.4285714285716</v>
          </cell>
          <cell r="AY68">
            <v>3115.1428571428573</v>
          </cell>
          <cell r="AZ68">
            <v>1816.8571428571429</v>
          </cell>
          <cell r="BA68">
            <v>3585.7142857142858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 t="str">
            <v xml:space="preserve"> </v>
          </cell>
          <cell r="BJ68">
            <v>3443.7142857142858</v>
          </cell>
          <cell r="BK68" t="str">
            <v>Fixed&gt;500pcs</v>
          </cell>
          <cell r="BL68" t="str">
            <v/>
          </cell>
        </row>
        <row r="69">
          <cell r="E69" t="str">
            <v>|0200220139|25.40|0.00|1.800|0.0006210NBC</v>
          </cell>
          <cell r="F69">
            <v>1.048</v>
          </cell>
          <cell r="H69" t="str">
            <v>-</v>
          </cell>
          <cell r="J69" t="b">
            <v>1</v>
          </cell>
          <cell r="K69" t="b">
            <v>1</v>
          </cell>
          <cell r="L69">
            <v>3195</v>
          </cell>
          <cell r="M69">
            <v>246</v>
          </cell>
          <cell r="O69" t="str">
            <v>C</v>
          </cell>
          <cell r="P69">
            <v>26.923076923076923</v>
          </cell>
          <cell r="Q69">
            <v>0</v>
          </cell>
          <cell r="R69">
            <v>0</v>
          </cell>
          <cell r="S69">
            <v>26.923076923076923</v>
          </cell>
          <cell r="T69">
            <v>0</v>
          </cell>
          <cell r="U69">
            <v>26.923076923076923</v>
          </cell>
          <cell r="V69">
            <v>0</v>
          </cell>
          <cell r="W69">
            <v>23.076923076923077</v>
          </cell>
          <cell r="X69">
            <v>0</v>
          </cell>
          <cell r="Y69">
            <v>0</v>
          </cell>
          <cell r="Z69">
            <v>23.076923076923077</v>
          </cell>
          <cell r="AA69">
            <v>0</v>
          </cell>
          <cell r="AB69">
            <v>26.923076923076923</v>
          </cell>
          <cell r="AC69">
            <v>0</v>
          </cell>
          <cell r="AD69">
            <v>23.076923076923077</v>
          </cell>
          <cell r="AE69">
            <v>0</v>
          </cell>
          <cell r="AF69">
            <v>0</v>
          </cell>
          <cell r="AG69">
            <v>26.923076923076923</v>
          </cell>
          <cell r="AH69">
            <v>0</v>
          </cell>
          <cell r="AI69">
            <v>23.076923076923077</v>
          </cell>
          <cell r="AJ69">
            <v>0</v>
          </cell>
          <cell r="AK69">
            <v>26.923076923076923</v>
          </cell>
          <cell r="AL69">
            <v>0</v>
          </cell>
          <cell r="AM69">
            <v>0</v>
          </cell>
          <cell r="AN69">
            <v>23.076923076923077</v>
          </cell>
          <cell r="AO69">
            <v>0</v>
          </cell>
          <cell r="AP69">
            <v>19.23076923076923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296.15384615384613</v>
          </cell>
          <cell r="AW69">
            <v>0</v>
          </cell>
          <cell r="AX69">
            <v>315.38461538461536</v>
          </cell>
          <cell r="AY69">
            <v>123.07692307692308</v>
          </cell>
          <cell r="AZ69">
            <v>80.769230769230774</v>
          </cell>
          <cell r="BA69">
            <v>153.84615384615384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 t="str">
            <v xml:space="preserve"> </v>
          </cell>
          <cell r="BJ69">
            <v>419.23076923076923</v>
          </cell>
          <cell r="BK69" t="str">
            <v/>
          </cell>
          <cell r="BL69" t="str">
            <v/>
          </cell>
        </row>
        <row r="70">
          <cell r="E70" t="str">
            <v>|0200220139|25.40|0.00|1.800|0.0006210NBC</v>
          </cell>
          <cell r="F70">
            <v>1.048</v>
          </cell>
          <cell r="H70" t="str">
            <v>-</v>
          </cell>
          <cell r="J70" t="b">
            <v>1</v>
          </cell>
          <cell r="K70" t="b">
            <v>1</v>
          </cell>
          <cell r="L70">
            <v>0</v>
          </cell>
          <cell r="M70">
            <v>0</v>
          </cell>
          <cell r="O70" t="str">
            <v>P/E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  <cell r="BH70" t="str">
            <v/>
          </cell>
          <cell r="BI70" t="str">
            <v xml:space="preserve"> </v>
          </cell>
          <cell r="BJ70">
            <v>0</v>
          </cell>
          <cell r="BK70" t="str">
            <v/>
          </cell>
          <cell r="BL70" t="str">
            <v/>
          </cell>
        </row>
        <row r="71">
          <cell r="E71" t="str">
            <v>|0200220139|25.40|0.00|2.600|0.0006163NBC</v>
          </cell>
          <cell r="F71">
            <v>1.462</v>
          </cell>
          <cell r="H71" t="str">
            <v>-</v>
          </cell>
          <cell r="J71" t="b">
            <v>1</v>
          </cell>
          <cell r="K71" t="b">
            <v>1</v>
          </cell>
          <cell r="L71">
            <v>2120</v>
          </cell>
          <cell r="M71">
            <v>96</v>
          </cell>
          <cell r="O71" t="str">
            <v>C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 t="str">
            <v xml:space="preserve"> </v>
          </cell>
          <cell r="BJ71">
            <v>0</v>
          </cell>
          <cell r="BK71" t="str">
            <v/>
          </cell>
          <cell r="BL71" t="str">
            <v/>
          </cell>
        </row>
        <row r="72">
          <cell r="E72" t="str">
            <v>|0200220139|25.40|0.00|2.600|0.0006163NBC</v>
          </cell>
          <cell r="F72">
            <v>1.462</v>
          </cell>
          <cell r="H72" t="str">
            <v>-</v>
          </cell>
          <cell r="J72" t="b">
            <v>1</v>
          </cell>
          <cell r="K72" t="b">
            <v>1</v>
          </cell>
          <cell r="L72">
            <v>89</v>
          </cell>
          <cell r="M72">
            <v>89</v>
          </cell>
          <cell r="O72" t="str">
            <v>P/E</v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  <cell r="BH72" t="str">
            <v/>
          </cell>
          <cell r="BI72" t="str">
            <v xml:space="preserve"> </v>
          </cell>
          <cell r="BJ72">
            <v>0</v>
          </cell>
          <cell r="BK72" t="str">
            <v/>
          </cell>
          <cell r="BL72" t="str">
            <v/>
          </cell>
        </row>
        <row r="73">
          <cell r="E73" t="str">
            <v>|0200220139|25.40|0.00|3.200|0.0005561NBC</v>
          </cell>
          <cell r="F73">
            <v>1.752</v>
          </cell>
          <cell r="H73" t="str">
            <v>-</v>
          </cell>
          <cell r="J73" t="b">
            <v>1</v>
          </cell>
          <cell r="K73" t="b">
            <v>1</v>
          </cell>
          <cell r="L73">
            <v>555</v>
          </cell>
          <cell r="M73">
            <v>21</v>
          </cell>
          <cell r="O73" t="str">
            <v>C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18.46153846153846</v>
          </cell>
          <cell r="AY73">
            <v>55.384615384615387</v>
          </cell>
          <cell r="AZ73">
            <v>18.46153846153846</v>
          </cell>
          <cell r="BA73">
            <v>36.92307692307692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 t="str">
            <v xml:space="preserve"> </v>
          </cell>
          <cell r="BJ73">
            <v>55.384615384615387</v>
          </cell>
          <cell r="BK73" t="str">
            <v/>
          </cell>
          <cell r="BL73" t="str">
            <v/>
          </cell>
        </row>
        <row r="74">
          <cell r="E74" t="str">
            <v>|0200220139|25.40|0.00|3.200|0.0005561NBC</v>
          </cell>
          <cell r="F74">
            <v>1.752</v>
          </cell>
          <cell r="H74" t="str">
            <v>-</v>
          </cell>
          <cell r="J74" t="b">
            <v>1</v>
          </cell>
          <cell r="K74" t="b">
            <v>1</v>
          </cell>
          <cell r="L74">
            <v>0</v>
          </cell>
          <cell r="M74">
            <v>0</v>
          </cell>
          <cell r="O74" t="str">
            <v>C</v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  <cell r="BH74" t="str">
            <v/>
          </cell>
          <cell r="BI74" t="str">
            <v xml:space="preserve"> </v>
          </cell>
          <cell r="BJ74">
            <v>0</v>
          </cell>
          <cell r="BK74" t="str">
            <v/>
          </cell>
          <cell r="BL74" t="str">
            <v/>
          </cell>
        </row>
        <row r="75">
          <cell r="E75" t="str">
            <v>|0200220139|25.40|0.00|3.200|0.0005561NBC</v>
          </cell>
          <cell r="F75">
            <v>1.752</v>
          </cell>
          <cell r="H75" t="str">
            <v>-</v>
          </cell>
          <cell r="J75" t="b">
            <v>1</v>
          </cell>
          <cell r="K75" t="b">
            <v>1</v>
          </cell>
          <cell r="L75">
            <v>575</v>
          </cell>
          <cell r="M75">
            <v>25</v>
          </cell>
          <cell r="O75" t="str">
            <v>C</v>
          </cell>
          <cell r="P75">
            <v>0</v>
          </cell>
          <cell r="Q75">
            <v>19.565217391304348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19.565217391304348</v>
          </cell>
          <cell r="AW75">
            <v>0</v>
          </cell>
          <cell r="AX75">
            <v>39.130434782608695</v>
          </cell>
          <cell r="AY75">
            <v>39.130434782608695</v>
          </cell>
          <cell r="AZ75">
            <v>39.130434782608695</v>
          </cell>
          <cell r="BA75">
            <v>19.565217391304348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 t="str">
            <v xml:space="preserve"> </v>
          </cell>
          <cell r="BJ75">
            <v>58.695652173913047</v>
          </cell>
          <cell r="BK75" t="str">
            <v/>
          </cell>
          <cell r="BL75" t="str">
            <v/>
          </cell>
        </row>
        <row r="76">
          <cell r="E76" t="str">
            <v>|0200220139|25.40|0.00|3.200|0.0005561NBC</v>
          </cell>
          <cell r="F76">
            <v>1.752</v>
          </cell>
          <cell r="H76" t="str">
            <v>-</v>
          </cell>
          <cell r="J76" t="b">
            <v>1</v>
          </cell>
          <cell r="K76" t="b">
            <v>1</v>
          </cell>
          <cell r="L76">
            <v>462</v>
          </cell>
          <cell r="M76">
            <v>4</v>
          </cell>
          <cell r="O76" t="str">
            <v>C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2.7519999999999998</v>
          </cell>
          <cell r="AY76">
            <v>31.36</v>
          </cell>
          <cell r="AZ76">
            <v>0</v>
          </cell>
          <cell r="BA76">
            <v>15.68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 t="str">
            <v xml:space="preserve"> </v>
          </cell>
          <cell r="BJ76">
            <v>31.36</v>
          </cell>
          <cell r="BK76" t="str">
            <v/>
          </cell>
          <cell r="BL76" t="str">
            <v/>
          </cell>
        </row>
        <row r="77">
          <cell r="E77" t="str">
            <v>|0200220139|25.40|0.00|3.200|0.0005561NBC</v>
          </cell>
          <cell r="F77">
            <v>1.752</v>
          </cell>
          <cell r="H77" t="str">
            <v>-</v>
          </cell>
          <cell r="J77" t="b">
            <v>1</v>
          </cell>
          <cell r="K77" t="b">
            <v>1</v>
          </cell>
          <cell r="L77">
            <v>0</v>
          </cell>
          <cell r="M77">
            <v>0</v>
          </cell>
          <cell r="O77" t="str">
            <v>C</v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  <cell r="BH77" t="str">
            <v/>
          </cell>
          <cell r="BI77" t="str">
            <v xml:space="preserve"> </v>
          </cell>
          <cell r="BJ77">
            <v>0</v>
          </cell>
          <cell r="BK77" t="str">
            <v/>
          </cell>
          <cell r="BL77" t="str">
            <v/>
          </cell>
        </row>
        <row r="78">
          <cell r="E78" t="str">
            <v>|0200220139|25.40|0.00|3.200|0.0005561NBC</v>
          </cell>
          <cell r="F78">
            <v>1.752</v>
          </cell>
          <cell r="H78" t="str">
            <v>-</v>
          </cell>
          <cell r="J78" t="b">
            <v>1</v>
          </cell>
          <cell r="K78" t="b">
            <v>1</v>
          </cell>
          <cell r="L78">
            <v>618</v>
          </cell>
          <cell r="M78">
            <v>6</v>
          </cell>
          <cell r="O78" t="str">
            <v>C</v>
          </cell>
          <cell r="P78">
            <v>0</v>
          </cell>
          <cell r="Q78">
            <v>4.2857142857142856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4.2857142857142856</v>
          </cell>
          <cell r="AW78">
            <v>0</v>
          </cell>
          <cell r="AX78">
            <v>57.857142857142854</v>
          </cell>
          <cell r="AY78">
            <v>30</v>
          </cell>
          <cell r="AZ78">
            <v>25.714285714285715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 t="str">
            <v xml:space="preserve"> </v>
          </cell>
          <cell r="BJ78">
            <v>34.285714285714285</v>
          </cell>
          <cell r="BK78" t="str">
            <v/>
          </cell>
          <cell r="BL78" t="str">
            <v/>
          </cell>
        </row>
        <row r="79">
          <cell r="E79" t="str">
            <v>|0200220139|25.40|0.00|3.200|0.0005561NBC</v>
          </cell>
          <cell r="F79">
            <v>1.752</v>
          </cell>
          <cell r="H79" t="str">
            <v>-</v>
          </cell>
          <cell r="J79" t="b">
            <v>1</v>
          </cell>
          <cell r="K79" t="b">
            <v>1</v>
          </cell>
          <cell r="L79">
            <v>0</v>
          </cell>
          <cell r="M79">
            <v>0</v>
          </cell>
          <cell r="O79" t="str">
            <v>C</v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  <cell r="BH79" t="str">
            <v/>
          </cell>
          <cell r="BI79" t="str">
            <v xml:space="preserve"> </v>
          </cell>
          <cell r="BJ79">
            <v>0</v>
          </cell>
          <cell r="BK79" t="str">
            <v/>
          </cell>
          <cell r="BL79" t="str">
            <v/>
          </cell>
        </row>
        <row r="80">
          <cell r="E80" t="str">
            <v>|0200220139|25.40|0.00|3.200|0.0005561NBC</v>
          </cell>
          <cell r="F80">
            <v>1.752</v>
          </cell>
          <cell r="H80" t="str">
            <v>-</v>
          </cell>
          <cell r="J80" t="b">
            <v>1</v>
          </cell>
          <cell r="K80" t="b">
            <v>1</v>
          </cell>
          <cell r="L80">
            <v>339</v>
          </cell>
          <cell r="M80">
            <v>339</v>
          </cell>
          <cell r="O80" t="str">
            <v>P/E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  <cell r="BH80" t="str">
            <v/>
          </cell>
          <cell r="BI80" t="str">
            <v xml:space="preserve"> </v>
          </cell>
          <cell r="BJ80">
            <v>0</v>
          </cell>
          <cell r="BK80" t="str">
            <v/>
          </cell>
          <cell r="BL80" t="str">
            <v/>
          </cell>
        </row>
        <row r="81">
          <cell r="E81" t="str">
            <v>|0200230120|28.60|0.00|1.200|0.0006253IBC</v>
          </cell>
          <cell r="F81">
            <v>0.81100000000000005</v>
          </cell>
          <cell r="H81" t="str">
            <v>-</v>
          </cell>
          <cell r="J81" t="b">
            <v>1</v>
          </cell>
          <cell r="K81" t="b">
            <v>1</v>
          </cell>
          <cell r="L81">
            <v>188</v>
          </cell>
          <cell r="M81">
            <v>13</v>
          </cell>
          <cell r="O81" t="str">
            <v>C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106.66666666666667</v>
          </cell>
          <cell r="AY81">
            <v>0</v>
          </cell>
          <cell r="AZ81">
            <v>106.66666666666667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 t="str">
            <v xml:space="preserve"> </v>
          </cell>
          <cell r="BJ81">
            <v>0</v>
          </cell>
          <cell r="BK81" t="str">
            <v/>
          </cell>
          <cell r="BL81" t="str">
            <v/>
          </cell>
        </row>
        <row r="82">
          <cell r="E82" t="str">
            <v>|0200230120|28.60|0.00|1.200|0.0005300IBC</v>
          </cell>
          <cell r="F82">
            <v>0.81100000000000005</v>
          </cell>
          <cell r="H82" t="str">
            <v>-</v>
          </cell>
          <cell r="J82" t="b">
            <v>1</v>
          </cell>
          <cell r="K82" t="b">
            <v>1</v>
          </cell>
          <cell r="L82">
            <v>712</v>
          </cell>
          <cell r="M82">
            <v>712</v>
          </cell>
          <cell r="O82" t="str">
            <v>P/E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60</v>
          </cell>
          <cell r="AU82">
            <v>0</v>
          </cell>
          <cell r="AV82">
            <v>60</v>
          </cell>
          <cell r="AW82">
            <v>0</v>
          </cell>
          <cell r="AX82">
            <v>118</v>
          </cell>
          <cell r="AY82">
            <v>190</v>
          </cell>
          <cell r="AZ82">
            <v>113</v>
          </cell>
          <cell r="BA82">
            <v>159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 t="str">
            <v xml:space="preserve"> </v>
          </cell>
          <cell r="BJ82">
            <v>250</v>
          </cell>
          <cell r="BK82" t="str">
            <v/>
          </cell>
          <cell r="BL82" t="str">
            <v/>
          </cell>
        </row>
        <row r="83">
          <cell r="E83" t="str">
            <v>|0200230120|28.60|0.00|1.200|0.0006253IBC</v>
          </cell>
          <cell r="F83">
            <v>0.81100000000000005</v>
          </cell>
          <cell r="H83" t="str">
            <v>-</v>
          </cell>
          <cell r="J83" t="b">
            <v>1</v>
          </cell>
          <cell r="K83" t="b">
            <v>1</v>
          </cell>
          <cell r="L83">
            <v>290</v>
          </cell>
          <cell r="M83">
            <v>290</v>
          </cell>
          <cell r="O83" t="str">
            <v>P/E</v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  <cell r="BH83" t="str">
            <v/>
          </cell>
          <cell r="BI83" t="str">
            <v xml:space="preserve"> </v>
          </cell>
          <cell r="BJ83">
            <v>0</v>
          </cell>
          <cell r="BK83" t="str">
            <v/>
          </cell>
          <cell r="BL83" t="str">
            <v/>
          </cell>
        </row>
        <row r="84">
          <cell r="E84" t="str">
            <v>|0200220139|28.60|0.00|2.300|0.0005751IBC</v>
          </cell>
          <cell r="F84">
            <v>1.492</v>
          </cell>
          <cell r="H84" t="str">
            <v>-</v>
          </cell>
          <cell r="J84" t="b">
            <v>1</v>
          </cell>
          <cell r="K84" t="b">
            <v>1</v>
          </cell>
          <cell r="L84">
            <v>413</v>
          </cell>
          <cell r="M84">
            <v>10</v>
          </cell>
          <cell r="O84" t="str">
            <v>C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4.878048780487805E-2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 t="str">
            <v xml:space="preserve"> </v>
          </cell>
          <cell r="BJ84">
            <v>4.878048780487805E-2</v>
          </cell>
          <cell r="BK84" t="str">
            <v/>
          </cell>
          <cell r="BL84" t="str">
            <v/>
          </cell>
        </row>
        <row r="85">
          <cell r="E85" t="str">
            <v>|0200220139|28.60|0.00|2.600|0.0005506NBC</v>
          </cell>
          <cell r="F85">
            <v>1.667</v>
          </cell>
          <cell r="H85" t="str">
            <v>-</v>
          </cell>
          <cell r="J85" t="b">
            <v>1</v>
          </cell>
          <cell r="K85" t="b">
            <v>0</v>
          </cell>
          <cell r="L85">
            <v>259</v>
          </cell>
          <cell r="M85">
            <v>8</v>
          </cell>
          <cell r="O85" t="str">
            <v>C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0.967741935483871</v>
          </cell>
          <cell r="AY85">
            <v>0.64516129032258063</v>
          </cell>
          <cell r="AZ85">
            <v>0</v>
          </cell>
          <cell r="BA85">
            <v>0.967741935483871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 t="str">
            <v xml:space="preserve"> </v>
          </cell>
          <cell r="BJ85">
            <v>0.64516129032258063</v>
          </cell>
          <cell r="BK85" t="str">
            <v/>
          </cell>
          <cell r="BL85" t="str">
            <v/>
          </cell>
        </row>
        <row r="86">
          <cell r="E86" t="str">
            <v>|0200220139|28.60|0.00|2.000|0.0006475NBC</v>
          </cell>
          <cell r="F86">
            <v>1.3120000000000001</v>
          </cell>
          <cell r="H86" t="str">
            <v>-</v>
          </cell>
          <cell r="J86" t="b">
            <v>1</v>
          </cell>
          <cell r="K86" t="b">
            <v>1</v>
          </cell>
          <cell r="L86">
            <v>38</v>
          </cell>
          <cell r="M86">
            <v>6</v>
          </cell>
          <cell r="O86" t="str">
            <v>C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80</v>
          </cell>
          <cell r="AY86">
            <v>97.333333333333329</v>
          </cell>
          <cell r="AZ86">
            <v>143.33333333333334</v>
          </cell>
          <cell r="BA86">
            <v>93.333333333333329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 t="str">
            <v xml:space="preserve"> </v>
          </cell>
          <cell r="BJ86">
            <v>97.333333333333329</v>
          </cell>
          <cell r="BK86" t="str">
            <v/>
          </cell>
          <cell r="BL86" t="str">
            <v/>
          </cell>
        </row>
        <row r="87">
          <cell r="E87" t="str">
            <v>|0200220139|28.60|0.00|2.000|0.0006475NBC</v>
          </cell>
          <cell r="F87">
            <v>1.3120000000000001</v>
          </cell>
          <cell r="H87" t="str">
            <v>-</v>
          </cell>
          <cell r="J87" t="b">
            <v>1</v>
          </cell>
          <cell r="K87" t="b">
            <v>1</v>
          </cell>
          <cell r="L87">
            <v>107</v>
          </cell>
          <cell r="M87">
            <v>1</v>
          </cell>
          <cell r="O87" t="str">
            <v>C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  <cell r="BH87" t="str">
            <v/>
          </cell>
          <cell r="BI87" t="str">
            <v xml:space="preserve"> </v>
          </cell>
          <cell r="BJ87">
            <v>0</v>
          </cell>
          <cell r="BK87" t="str">
            <v/>
          </cell>
          <cell r="BL87" t="str">
            <v/>
          </cell>
        </row>
        <row r="88">
          <cell r="E88" t="str">
            <v>|0200220139|28.60|0.00|2.000|0.0006475NBC</v>
          </cell>
          <cell r="F88">
            <v>1.3120000000000001</v>
          </cell>
          <cell r="H88" t="str">
            <v>-</v>
          </cell>
          <cell r="J88" t="b">
            <v>1</v>
          </cell>
          <cell r="K88" t="b">
            <v>1</v>
          </cell>
          <cell r="L88">
            <v>355</v>
          </cell>
          <cell r="M88">
            <v>355</v>
          </cell>
          <cell r="O88" t="str">
            <v>P/E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 t="str">
            <v xml:space="preserve"> </v>
          </cell>
          <cell r="BJ88">
            <v>0</v>
          </cell>
          <cell r="BK88" t="str">
            <v/>
          </cell>
          <cell r="BL88" t="str">
            <v/>
          </cell>
        </row>
        <row r="89">
          <cell r="E89" t="str">
            <v>|0200220139|29.40|0.00|3.200|0.0006161IBC</v>
          </cell>
          <cell r="F89">
            <v>2.0670000000000002</v>
          </cell>
          <cell r="H89" t="str">
            <v>-</v>
          </cell>
          <cell r="J89" t="b">
            <v>1</v>
          </cell>
          <cell r="K89" t="b">
            <v>1</v>
          </cell>
          <cell r="L89">
            <v>28898</v>
          </cell>
          <cell r="M89">
            <v>193</v>
          </cell>
          <cell r="O89" t="str">
            <v>C</v>
          </cell>
          <cell r="P89">
            <v>10.666666666666666</v>
          </cell>
          <cell r="Q89">
            <v>14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24.666666666666668</v>
          </cell>
          <cell r="AW89">
            <v>0</v>
          </cell>
          <cell r="AX89">
            <v>449.06666666666666</v>
          </cell>
          <cell r="AY89">
            <v>477.45333333333332</v>
          </cell>
          <cell r="AZ89">
            <v>321.27999999999997</v>
          </cell>
          <cell r="BA89">
            <v>476.41333333333336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 t="str">
            <v xml:space="preserve"> </v>
          </cell>
          <cell r="BJ89">
            <v>502.12</v>
          </cell>
          <cell r="BK89" t="str">
            <v/>
          </cell>
          <cell r="BL89" t="str">
            <v/>
          </cell>
        </row>
        <row r="90">
          <cell r="E90" t="str">
            <v>|0200220139|29.40|0.00|3.200|0.0006161IBC</v>
          </cell>
          <cell r="F90">
            <v>2.0670000000000002</v>
          </cell>
          <cell r="H90" t="str">
            <v>-</v>
          </cell>
          <cell r="J90" t="b">
            <v>1</v>
          </cell>
          <cell r="K90" t="b">
            <v>1</v>
          </cell>
          <cell r="L90">
            <v>3160</v>
          </cell>
          <cell r="M90">
            <v>22</v>
          </cell>
          <cell r="O90" t="str">
            <v>C</v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  <cell r="BH90" t="str">
            <v/>
          </cell>
          <cell r="BI90" t="str">
            <v xml:space="preserve"> </v>
          </cell>
          <cell r="BJ90">
            <v>0</v>
          </cell>
          <cell r="BK90" t="str">
            <v/>
          </cell>
          <cell r="BL90" t="str">
            <v/>
          </cell>
        </row>
        <row r="91">
          <cell r="E91" t="str">
            <v>|0200220139|29.40|0.00|3.200|0.0006161IBC</v>
          </cell>
          <cell r="F91">
            <v>2.0670000000000002</v>
          </cell>
          <cell r="H91" t="str">
            <v>-</v>
          </cell>
          <cell r="J91" t="b">
            <v>1</v>
          </cell>
          <cell r="K91" t="b">
            <v>1</v>
          </cell>
          <cell r="L91">
            <v>869</v>
          </cell>
          <cell r="M91">
            <v>869</v>
          </cell>
          <cell r="O91" t="str">
            <v>P/E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  <cell r="BH91" t="str">
            <v/>
          </cell>
          <cell r="BI91" t="str">
            <v xml:space="preserve"> </v>
          </cell>
          <cell r="BJ91">
            <v>0</v>
          </cell>
          <cell r="BK91" t="str">
            <v/>
          </cell>
          <cell r="BL91" t="str">
            <v/>
          </cell>
        </row>
        <row r="92">
          <cell r="E92" t="str">
            <v>|0200220139|31.80|0.00|2.600|0.0005300IBC</v>
          </cell>
          <cell r="F92">
            <v>1.8720000000000001</v>
          </cell>
          <cell r="H92" t="str">
            <v>-</v>
          </cell>
          <cell r="J92" t="b">
            <v>1</v>
          </cell>
          <cell r="K92" t="b">
            <v>1</v>
          </cell>
          <cell r="L92">
            <v>15</v>
          </cell>
          <cell r="M92">
            <v>15</v>
          </cell>
          <cell r="O92" t="str">
            <v>P/E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 t="str">
            <v xml:space="preserve"> </v>
          </cell>
          <cell r="BJ92">
            <v>0</v>
          </cell>
          <cell r="BK92" t="str">
            <v/>
          </cell>
          <cell r="BL92" t="str">
            <v/>
          </cell>
        </row>
        <row r="93">
          <cell r="E93" t="str">
            <v>|0200220139|31.80|0.00|2.000|0.0006475NBC</v>
          </cell>
          <cell r="F93">
            <v>1.47</v>
          </cell>
          <cell r="H93" t="str">
            <v>-</v>
          </cell>
          <cell r="J93" t="b">
            <v>1</v>
          </cell>
          <cell r="K93" t="b">
            <v>1</v>
          </cell>
          <cell r="L93">
            <v>224.5</v>
          </cell>
          <cell r="M93">
            <v>225</v>
          </cell>
          <cell r="O93" t="str">
            <v>P/E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 t="str">
            <v xml:space="preserve"> </v>
          </cell>
          <cell r="BJ93">
            <v>0</v>
          </cell>
          <cell r="BK93" t="str">
            <v/>
          </cell>
          <cell r="BL93" t="str">
            <v/>
          </cell>
        </row>
        <row r="94">
          <cell r="E94" t="str">
            <v>|0200220139|31.80|0.00|2.000|0.0006475NBC</v>
          </cell>
          <cell r="F94">
            <v>1.47</v>
          </cell>
          <cell r="H94" t="str">
            <v>-</v>
          </cell>
          <cell r="J94" t="b">
            <v>1</v>
          </cell>
          <cell r="K94" t="b">
            <v>1</v>
          </cell>
          <cell r="L94">
            <v>12</v>
          </cell>
          <cell r="M94">
            <v>2</v>
          </cell>
          <cell r="O94" t="str">
            <v>C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18.125</v>
          </cell>
          <cell r="AZ94">
            <v>18.75</v>
          </cell>
          <cell r="BA94">
            <v>18.75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 t="str">
            <v xml:space="preserve"> </v>
          </cell>
          <cell r="BJ94">
            <v>18.125</v>
          </cell>
          <cell r="BK94" t="str">
            <v/>
          </cell>
          <cell r="BL94" t="str">
            <v/>
          </cell>
        </row>
        <row r="95">
          <cell r="E95" t="str">
            <v>|0200220139|34.00|0.00|2.600|0.0006121NBC</v>
          </cell>
          <cell r="F95">
            <v>2.0129999999999999</v>
          </cell>
          <cell r="H95" t="str">
            <v>-</v>
          </cell>
          <cell r="J95" t="b">
            <v>1</v>
          </cell>
          <cell r="K95" t="b">
            <v>1</v>
          </cell>
          <cell r="L95">
            <v>300</v>
          </cell>
          <cell r="M95">
            <v>12</v>
          </cell>
          <cell r="O95" t="str">
            <v>C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  <cell r="BH95" t="str">
            <v/>
          </cell>
          <cell r="BI95" t="str">
            <v xml:space="preserve"> </v>
          </cell>
          <cell r="BJ95">
            <v>0</v>
          </cell>
          <cell r="BK95" t="str">
            <v/>
          </cell>
          <cell r="BL95" t="str">
            <v/>
          </cell>
        </row>
        <row r="96">
          <cell r="E96" t="str">
            <v>|0200220139|34.00|0.00|3.500|0.0005616IBC</v>
          </cell>
          <cell r="F96">
            <v>2.6320000000000001</v>
          </cell>
          <cell r="H96" t="str">
            <v>-</v>
          </cell>
          <cell r="J96" t="b">
            <v>1</v>
          </cell>
          <cell r="K96" t="b">
            <v>1</v>
          </cell>
          <cell r="L96">
            <v>125</v>
          </cell>
          <cell r="M96">
            <v>1</v>
          </cell>
          <cell r="O96" t="str">
            <v>C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1.84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 t="str">
            <v xml:space="preserve"> </v>
          </cell>
          <cell r="BJ96">
            <v>0</v>
          </cell>
          <cell r="BK96" t="str">
            <v/>
          </cell>
          <cell r="BL96" t="str">
            <v/>
          </cell>
        </row>
        <row r="97">
          <cell r="E97" t="str">
            <v>|0200220139|34.00|0.00|3.500|0.0005616IBC</v>
          </cell>
          <cell r="F97">
            <v>2.6320000000000001</v>
          </cell>
          <cell r="H97" t="str">
            <v>-</v>
          </cell>
          <cell r="J97" t="b">
            <v>1</v>
          </cell>
          <cell r="K97" t="b">
            <v>1</v>
          </cell>
          <cell r="L97">
            <v>3</v>
          </cell>
          <cell r="M97">
            <v>3</v>
          </cell>
          <cell r="O97" t="str">
            <v>P/E</v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  <cell r="BH97" t="str">
            <v/>
          </cell>
          <cell r="BI97" t="str">
            <v xml:space="preserve"> </v>
          </cell>
          <cell r="BJ97">
            <v>0</v>
          </cell>
          <cell r="BK97" t="str">
            <v/>
          </cell>
          <cell r="BL97" t="str">
            <v/>
          </cell>
        </row>
        <row r="98">
          <cell r="E98" t="str">
            <v>|0200230120|35.00|0.00|1.200|0.0005800IBC</v>
          </cell>
          <cell r="F98">
            <v>1</v>
          </cell>
          <cell r="H98" t="str">
            <v>-</v>
          </cell>
          <cell r="J98" t="b">
            <v>1</v>
          </cell>
          <cell r="K98" t="b">
            <v>1</v>
          </cell>
          <cell r="L98" t="str">
            <v/>
          </cell>
          <cell r="M98" t="str">
            <v/>
          </cell>
          <cell r="O98" t="str">
            <v>P/E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 t="str">
            <v xml:space="preserve"> </v>
          </cell>
          <cell r="BJ98">
            <v>0</v>
          </cell>
          <cell r="BK98" t="str">
            <v/>
          </cell>
          <cell r="BL98" t="str">
            <v/>
          </cell>
        </row>
        <row r="99">
          <cell r="E99" t="str">
            <v>|0200230120|38.10|0.00|1.200|0.0005450IBC</v>
          </cell>
          <cell r="F99">
            <v>1.0920000000000001</v>
          </cell>
          <cell r="H99" t="str">
            <v>-</v>
          </cell>
          <cell r="J99" t="b">
            <v>1</v>
          </cell>
          <cell r="K99" t="b">
            <v>1</v>
          </cell>
          <cell r="L99">
            <v>121</v>
          </cell>
          <cell r="M99">
            <v>121</v>
          </cell>
          <cell r="O99" t="str">
            <v>P/E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39</v>
          </cell>
          <cell r="AY99">
            <v>63</v>
          </cell>
          <cell r="AZ99">
            <v>38</v>
          </cell>
          <cell r="BA99">
            <v>53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 t="str">
            <v xml:space="preserve"> </v>
          </cell>
          <cell r="BJ99">
            <v>63</v>
          </cell>
          <cell r="BK99" t="str">
            <v/>
          </cell>
          <cell r="BL99" t="str">
            <v/>
          </cell>
        </row>
        <row r="100">
          <cell r="E100" t="str">
            <v>|0200220139|38.10|0.00|2.300|0.0005959NBC</v>
          </cell>
          <cell r="F100">
            <v>2.0310000000000001</v>
          </cell>
          <cell r="H100" t="str">
            <v>-</v>
          </cell>
          <cell r="J100" t="b">
            <v>1</v>
          </cell>
          <cell r="K100" t="b">
            <v>1</v>
          </cell>
          <cell r="L100">
            <v>9</v>
          </cell>
          <cell r="M100">
            <v>0</v>
          </cell>
          <cell r="O100" t="str">
            <v>C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 t="str">
            <v xml:space="preserve"> </v>
          </cell>
          <cell r="BJ100">
            <v>0</v>
          </cell>
          <cell r="BK100" t="str">
            <v/>
          </cell>
          <cell r="BL100" t="str">
            <v/>
          </cell>
        </row>
        <row r="101">
          <cell r="E101" t="str">
            <v>|0200220139|38.10|0.00|2.300|0.0005959NBC</v>
          </cell>
          <cell r="F101">
            <v>2.0310000000000001</v>
          </cell>
          <cell r="H101" t="str">
            <v>-</v>
          </cell>
          <cell r="J101" t="b">
            <v>1</v>
          </cell>
          <cell r="K101" t="b">
            <v>1</v>
          </cell>
          <cell r="L101">
            <v>392</v>
          </cell>
          <cell r="M101">
            <v>21</v>
          </cell>
          <cell r="O101" t="str">
            <v>C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21.05263157894737</v>
          </cell>
          <cell r="AY101">
            <v>43.736842105263158</v>
          </cell>
          <cell r="AZ101">
            <v>26.736842105263158</v>
          </cell>
          <cell r="BA101">
            <v>42.10526315789474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 t="str">
            <v xml:space="preserve"> </v>
          </cell>
          <cell r="BJ101">
            <v>43.736842105263158</v>
          </cell>
          <cell r="BK101" t="str">
            <v/>
          </cell>
          <cell r="BL101" t="str">
            <v/>
          </cell>
        </row>
        <row r="102">
          <cell r="E102" t="str">
            <v>|0200220139|38.10|0.00|2.300|0.0005959NBC</v>
          </cell>
          <cell r="F102">
            <v>2.0310000000000001</v>
          </cell>
          <cell r="H102" t="str">
            <v>-</v>
          </cell>
          <cell r="J102" t="b">
            <v>1</v>
          </cell>
          <cell r="K102" t="b">
            <v>1</v>
          </cell>
          <cell r="L102">
            <v>69</v>
          </cell>
          <cell r="M102">
            <v>69</v>
          </cell>
          <cell r="O102" t="str">
            <v>P/E</v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  <cell r="BH102" t="str">
            <v/>
          </cell>
          <cell r="BI102" t="str">
            <v xml:space="preserve"> </v>
          </cell>
          <cell r="BJ102">
            <v>0</v>
          </cell>
          <cell r="BK102" t="str">
            <v/>
          </cell>
          <cell r="BL102" t="str">
            <v/>
          </cell>
        </row>
        <row r="103">
          <cell r="E103" t="str">
            <v>|0200220139|38.10|0.00|2.600|0.0006133NBC</v>
          </cell>
          <cell r="F103">
            <v>2.2759999999999998</v>
          </cell>
          <cell r="H103" t="str">
            <v>-</v>
          </cell>
          <cell r="J103" t="b">
            <v>1</v>
          </cell>
          <cell r="K103" t="b">
            <v>1</v>
          </cell>
          <cell r="L103">
            <v>671</v>
          </cell>
          <cell r="M103">
            <v>28</v>
          </cell>
          <cell r="O103" t="str">
            <v>C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25</v>
          </cell>
          <cell r="AY103">
            <v>95.833333333333329</v>
          </cell>
          <cell r="AZ103">
            <v>16.666666666666668</v>
          </cell>
          <cell r="BA103">
            <v>41.666666666666664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 t="str">
            <v xml:space="preserve"> </v>
          </cell>
          <cell r="BJ103">
            <v>95.833333333333329</v>
          </cell>
          <cell r="BK103" t="str">
            <v/>
          </cell>
          <cell r="BL103" t="str">
            <v/>
          </cell>
        </row>
        <row r="104">
          <cell r="E104" t="str">
            <v>|0200220139|38.10|0.00|2.600|0.0006133NBC</v>
          </cell>
          <cell r="F104">
            <v>2.2759999999999998</v>
          </cell>
          <cell r="H104" t="str">
            <v>-</v>
          </cell>
          <cell r="J104" t="b">
            <v>1</v>
          </cell>
          <cell r="K104" t="b">
            <v>1</v>
          </cell>
          <cell r="L104">
            <v>0</v>
          </cell>
          <cell r="M104">
            <v>0</v>
          </cell>
          <cell r="O104" t="str">
            <v>C</v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  <cell r="BH104" t="str">
            <v/>
          </cell>
          <cell r="BI104" t="str">
            <v xml:space="preserve"> </v>
          </cell>
          <cell r="BJ104">
            <v>0</v>
          </cell>
          <cell r="BK104" t="str">
            <v/>
          </cell>
          <cell r="BL104" t="str">
            <v/>
          </cell>
        </row>
        <row r="105">
          <cell r="E105" t="str">
            <v>|0200220139|38.10|0.00|2.600|0.0006133NBC</v>
          </cell>
          <cell r="F105">
            <v>2.2759999999999998</v>
          </cell>
          <cell r="H105" t="str">
            <v>-</v>
          </cell>
          <cell r="J105" t="b">
            <v>1</v>
          </cell>
          <cell r="K105" t="b">
            <v>1</v>
          </cell>
          <cell r="L105">
            <v>0</v>
          </cell>
          <cell r="M105">
            <v>0</v>
          </cell>
          <cell r="O105" t="str">
            <v>P/E</v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  <cell r="BH105" t="str">
            <v/>
          </cell>
          <cell r="BI105" t="str">
            <v xml:space="preserve"> </v>
          </cell>
          <cell r="BJ105">
            <v>0</v>
          </cell>
          <cell r="BK105" t="str">
            <v/>
          </cell>
          <cell r="BL105" t="str">
            <v/>
          </cell>
        </row>
        <row r="106">
          <cell r="E106" t="str">
            <v>|0200220139|38.10|0.00|2.000|0.0005411NBC</v>
          </cell>
          <cell r="F106">
            <v>1.78</v>
          </cell>
          <cell r="H106" t="str">
            <v>-</v>
          </cell>
          <cell r="J106" t="b">
            <v>1</v>
          </cell>
          <cell r="K106" t="b">
            <v>1</v>
          </cell>
          <cell r="L106">
            <v>17093</v>
          </cell>
          <cell r="M106">
            <v>4273</v>
          </cell>
          <cell r="O106" t="str">
            <v>C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 t="str">
            <v xml:space="preserve"> </v>
          </cell>
          <cell r="BJ106">
            <v>0</v>
          </cell>
          <cell r="BK106" t="str">
            <v/>
          </cell>
          <cell r="BL106" t="str">
            <v/>
          </cell>
        </row>
        <row r="107">
          <cell r="E107" t="str">
            <v>|0200220139|38.10|0.00|2.000|0.0005411NBC</v>
          </cell>
          <cell r="F107">
            <v>1.78</v>
          </cell>
          <cell r="H107" t="str">
            <v>-</v>
          </cell>
          <cell r="J107" t="b">
            <v>1</v>
          </cell>
          <cell r="K107" t="b">
            <v>1</v>
          </cell>
          <cell r="L107">
            <v>17</v>
          </cell>
          <cell r="M107">
            <v>1</v>
          </cell>
          <cell r="O107" t="str">
            <v>C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 t="str">
            <v xml:space="preserve"> </v>
          </cell>
          <cell r="BJ107">
            <v>0</v>
          </cell>
          <cell r="BK107" t="str">
            <v/>
          </cell>
          <cell r="BL107" t="str">
            <v/>
          </cell>
        </row>
        <row r="108">
          <cell r="E108" t="str">
            <v>|0200220139|38.10|0.00|2.000|0.0001340NBC</v>
          </cell>
          <cell r="F108">
            <v>1.78</v>
          </cell>
          <cell r="H108" t="str">
            <v>-</v>
          </cell>
          <cell r="J108" t="b">
            <v>1</v>
          </cell>
          <cell r="K108" t="b">
            <v>1</v>
          </cell>
          <cell r="L108">
            <v>1456</v>
          </cell>
          <cell r="M108">
            <v>485</v>
          </cell>
          <cell r="O108" t="str">
            <v>C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370</v>
          </cell>
          <cell r="AY108">
            <v>0</v>
          </cell>
          <cell r="AZ108">
            <v>0</v>
          </cell>
          <cell r="BA108">
            <v>195.33333333333334</v>
          </cell>
          <cell r="BB108">
            <v>165</v>
          </cell>
          <cell r="BC108">
            <v>195</v>
          </cell>
          <cell r="BD108">
            <v>145</v>
          </cell>
          <cell r="BE108">
            <v>225</v>
          </cell>
          <cell r="BF108">
            <v>200</v>
          </cell>
          <cell r="BG108">
            <v>210</v>
          </cell>
          <cell r="BH108">
            <v>215</v>
          </cell>
          <cell r="BI108" t="str">
            <v xml:space="preserve"> </v>
          </cell>
          <cell r="BJ108">
            <v>0</v>
          </cell>
          <cell r="BK108" t="str">
            <v/>
          </cell>
          <cell r="BL108" t="str">
            <v/>
          </cell>
        </row>
        <row r="109">
          <cell r="E109" t="str">
            <v>|0200220139|38.10|0.00|2.000|0.0005411NBC</v>
          </cell>
          <cell r="F109">
            <v>1.78</v>
          </cell>
          <cell r="H109" t="str">
            <v>-</v>
          </cell>
          <cell r="J109" t="b">
            <v>1</v>
          </cell>
          <cell r="K109" t="b">
            <v>1</v>
          </cell>
          <cell r="L109">
            <v>4445</v>
          </cell>
          <cell r="M109">
            <v>4445</v>
          </cell>
          <cell r="O109" t="str">
            <v>P/E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  <cell r="BH109" t="str">
            <v/>
          </cell>
          <cell r="BI109" t="str">
            <v xml:space="preserve"> </v>
          </cell>
          <cell r="BJ109">
            <v>0</v>
          </cell>
          <cell r="BK109" t="str">
            <v/>
          </cell>
          <cell r="BL109" t="str">
            <v/>
          </cell>
        </row>
        <row r="110">
          <cell r="E110" t="str">
            <v>|0200220139|38.10|0.00|2.000|0.0005411NBC</v>
          </cell>
          <cell r="F110">
            <v>1.78</v>
          </cell>
          <cell r="H110" t="str">
            <v>-</v>
          </cell>
          <cell r="J110" t="b">
            <v>1</v>
          </cell>
          <cell r="K110" t="b">
            <v>1</v>
          </cell>
          <cell r="L110">
            <v>20</v>
          </cell>
          <cell r="M110">
            <v>0</v>
          </cell>
          <cell r="O110" t="str">
            <v>C</v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  <cell r="BH110" t="str">
            <v/>
          </cell>
          <cell r="BI110" t="str">
            <v xml:space="preserve"> </v>
          </cell>
          <cell r="BJ110">
            <v>0</v>
          </cell>
          <cell r="BK110" t="str">
            <v/>
          </cell>
          <cell r="BL110" t="str">
            <v/>
          </cell>
        </row>
        <row r="111">
          <cell r="E111" t="str">
            <v>|0200220139|42.70|0.00|2.000|0.0006135NBC</v>
          </cell>
          <cell r="F111">
            <v>2.0070000000000001</v>
          </cell>
          <cell r="H111" t="str">
            <v>-</v>
          </cell>
          <cell r="J111" t="b">
            <v>1</v>
          </cell>
          <cell r="K111" t="b">
            <v>1</v>
          </cell>
          <cell r="L111">
            <v>1327</v>
          </cell>
          <cell r="M111">
            <v>46</v>
          </cell>
          <cell r="O111" t="str">
            <v>C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67.068965517241381</v>
          </cell>
          <cell r="AY111">
            <v>51</v>
          </cell>
          <cell r="AZ111">
            <v>30.275862068965516</v>
          </cell>
          <cell r="BA111">
            <v>55.172413793103445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 t="str">
            <v xml:space="preserve"> </v>
          </cell>
          <cell r="BJ111">
            <v>51</v>
          </cell>
          <cell r="BK111" t="str">
            <v/>
          </cell>
          <cell r="BL111" t="str">
            <v/>
          </cell>
        </row>
        <row r="112">
          <cell r="E112" t="str">
            <v>|0200220139|42.70|0.00|2.000|0.0006135NBC</v>
          </cell>
          <cell r="F112">
            <v>2.0070000000000001</v>
          </cell>
          <cell r="H112" t="str">
            <v>-</v>
          </cell>
          <cell r="J112" t="b">
            <v>1</v>
          </cell>
          <cell r="K112" t="b">
            <v>1</v>
          </cell>
          <cell r="L112">
            <v>168</v>
          </cell>
          <cell r="M112">
            <v>168</v>
          </cell>
          <cell r="O112" t="str">
            <v>P/E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  <cell r="BH112" t="str">
            <v/>
          </cell>
          <cell r="BI112" t="str">
            <v xml:space="preserve"> </v>
          </cell>
          <cell r="BJ112">
            <v>0</v>
          </cell>
          <cell r="BK112" t="str">
            <v/>
          </cell>
          <cell r="BL112" t="str">
            <v/>
          </cell>
        </row>
        <row r="113">
          <cell r="E113" t="str">
            <v>|0200220126|42.70|0.00|3.500|0.0006046IBC</v>
          </cell>
          <cell r="F113">
            <v>3.383</v>
          </cell>
          <cell r="H113" t="str">
            <v>-</v>
          </cell>
          <cell r="J113" t="b">
            <v>1</v>
          </cell>
          <cell r="K113" t="b">
            <v>1</v>
          </cell>
          <cell r="L113">
            <v>6993</v>
          </cell>
          <cell r="M113">
            <v>226</v>
          </cell>
          <cell r="O113" t="str">
            <v>C</v>
          </cell>
          <cell r="P113">
            <v>9.67741935483871</v>
          </cell>
          <cell r="Q113">
            <v>12.903225806451612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22.580645161290324</v>
          </cell>
          <cell r="AW113">
            <v>0</v>
          </cell>
          <cell r="AX113">
            <v>489.64516129032256</v>
          </cell>
          <cell r="AY113">
            <v>645.67741935483866</v>
          </cell>
          <cell r="AZ113">
            <v>431.38709677419354</v>
          </cell>
          <cell r="BA113">
            <v>673.90322580645159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 t="str">
            <v xml:space="preserve"> </v>
          </cell>
          <cell r="BJ113">
            <v>668.25806451612902</v>
          </cell>
          <cell r="BK113" t="str">
            <v>Fixed&gt;500pcs</v>
          </cell>
          <cell r="BL113" t="str">
            <v/>
          </cell>
        </row>
        <row r="114">
          <cell r="E114" t="str">
            <v>|0200220126|42.70|0.00|3.500|0.0006046IBC</v>
          </cell>
          <cell r="F114">
            <v>3.383</v>
          </cell>
          <cell r="H114" t="str">
            <v>-</v>
          </cell>
          <cell r="J114" t="b">
            <v>1</v>
          </cell>
          <cell r="K114" t="b">
            <v>1</v>
          </cell>
          <cell r="L114">
            <v>991</v>
          </cell>
          <cell r="M114">
            <v>32</v>
          </cell>
          <cell r="O114" t="str">
            <v>C</v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  <cell r="BH114" t="str">
            <v/>
          </cell>
          <cell r="BI114" t="str">
            <v xml:space="preserve"> </v>
          </cell>
          <cell r="BJ114">
            <v>0</v>
          </cell>
          <cell r="BK114" t="str">
            <v/>
          </cell>
          <cell r="BL114" t="str">
            <v/>
          </cell>
        </row>
        <row r="115">
          <cell r="E115" t="str">
            <v>|0200220126|42.70|0.00|3.500|0.0005894IBC</v>
          </cell>
          <cell r="F115">
            <v>3.383</v>
          </cell>
          <cell r="H115" t="str">
            <v>-</v>
          </cell>
          <cell r="J115" t="b">
            <v>1</v>
          </cell>
          <cell r="K115" t="b">
            <v>1</v>
          </cell>
          <cell r="L115">
            <v>2264</v>
          </cell>
          <cell r="M115">
            <v>98</v>
          </cell>
          <cell r="O115" t="str">
            <v>C</v>
          </cell>
          <cell r="P115">
            <v>8.695652173913043</v>
          </cell>
          <cell r="Q115">
            <v>6.5217391304347823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15.217391304347826</v>
          </cell>
          <cell r="AW115">
            <v>0</v>
          </cell>
          <cell r="AX115">
            <v>237.08695652173913</v>
          </cell>
          <cell r="AY115">
            <v>252.2608695652174</v>
          </cell>
          <cell r="AZ115">
            <v>150.08695652173913</v>
          </cell>
          <cell r="BA115">
            <v>262.86956521739131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 t="str">
            <v xml:space="preserve"> </v>
          </cell>
          <cell r="BJ115">
            <v>267.47826086956525</v>
          </cell>
          <cell r="BK115" t="str">
            <v/>
          </cell>
          <cell r="BL115" t="str">
            <v/>
          </cell>
        </row>
        <row r="116">
          <cell r="E116" t="str">
            <v>|0200220126|42.70|0.00|3.500|0.0005894IBC</v>
          </cell>
          <cell r="F116">
            <v>3.383</v>
          </cell>
          <cell r="H116" t="str">
            <v>-</v>
          </cell>
          <cell r="J116" t="b">
            <v>1</v>
          </cell>
          <cell r="K116" t="b">
            <v>1</v>
          </cell>
          <cell r="L116">
            <v>0</v>
          </cell>
          <cell r="M116">
            <v>0</v>
          </cell>
          <cell r="O116" t="str">
            <v>C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  <cell r="BH116" t="str">
            <v/>
          </cell>
          <cell r="BI116" t="str">
            <v xml:space="preserve"> </v>
          </cell>
          <cell r="BJ116">
            <v>0</v>
          </cell>
          <cell r="BK116" t="str">
            <v/>
          </cell>
          <cell r="BL116" t="str">
            <v/>
          </cell>
        </row>
        <row r="117">
          <cell r="E117" t="str">
            <v>|0200220126|42.70|0.00|3.500|0.0005894IBC</v>
          </cell>
          <cell r="F117">
            <v>3.383</v>
          </cell>
          <cell r="H117" t="str">
            <v>-</v>
          </cell>
          <cell r="J117" t="b">
            <v>1</v>
          </cell>
          <cell r="K117" t="b">
            <v>1</v>
          </cell>
          <cell r="L117">
            <v>14</v>
          </cell>
          <cell r="M117">
            <v>1</v>
          </cell>
          <cell r="O117" t="str">
            <v>C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2.2727272727272729</v>
          </cell>
          <cell r="AY117">
            <v>0.5</v>
          </cell>
          <cell r="AZ117">
            <v>0.5</v>
          </cell>
          <cell r="BA117">
            <v>1.2727272727272727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 t="str">
            <v xml:space="preserve"> </v>
          </cell>
          <cell r="BJ117">
            <v>0.5</v>
          </cell>
          <cell r="BK117" t="str">
            <v/>
          </cell>
          <cell r="BL117" t="str">
            <v/>
          </cell>
        </row>
        <row r="118">
          <cell r="E118" t="str">
            <v>|0200220126|42.70|0.00|3.500|0.0006007NBC</v>
          </cell>
          <cell r="F118">
            <v>3.383</v>
          </cell>
          <cell r="H118" t="str">
            <v>-</v>
          </cell>
          <cell r="J118" t="b">
            <v>1</v>
          </cell>
          <cell r="K118" t="b">
            <v>1</v>
          </cell>
          <cell r="L118">
            <v>9007</v>
          </cell>
          <cell r="M118">
            <v>409</v>
          </cell>
          <cell r="O118" t="str">
            <v>C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236.36363636363637</v>
          </cell>
          <cell r="AY118">
            <v>363.63636363636363</v>
          </cell>
          <cell r="AZ118">
            <v>327.27272727272725</v>
          </cell>
          <cell r="BA118">
            <v>181.81818181818181</v>
          </cell>
          <cell r="BB118">
            <v>36.363636363636367</v>
          </cell>
          <cell r="BC118">
            <v>0</v>
          </cell>
          <cell r="BD118">
            <v>54.545454545454547</v>
          </cell>
          <cell r="BE118">
            <v>36.363636363636367</v>
          </cell>
          <cell r="BF118">
            <v>54.545454545454547</v>
          </cell>
          <cell r="BG118">
            <v>90.909090909090907</v>
          </cell>
          <cell r="BH118">
            <v>90.909090909090907</v>
          </cell>
          <cell r="BI118" t="str">
            <v xml:space="preserve"> </v>
          </cell>
          <cell r="BJ118">
            <v>363.63636363636363</v>
          </cell>
          <cell r="BK118" t="str">
            <v/>
          </cell>
          <cell r="BL118" t="str">
            <v/>
          </cell>
        </row>
        <row r="119">
          <cell r="E119" t="str">
            <v>|0200220126|42.70|0.00|3.500|0.0005894IBC</v>
          </cell>
          <cell r="F119">
            <v>3.383</v>
          </cell>
          <cell r="H119" t="str">
            <v>-</v>
          </cell>
          <cell r="J119" t="b">
            <v>1</v>
          </cell>
          <cell r="K119" t="b">
            <v>1</v>
          </cell>
          <cell r="L119">
            <v>173</v>
          </cell>
          <cell r="M119">
            <v>173</v>
          </cell>
          <cell r="O119" t="str">
            <v>P/E</v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  <cell r="BH119" t="str">
            <v/>
          </cell>
          <cell r="BI119" t="str">
            <v xml:space="preserve"> </v>
          </cell>
          <cell r="BJ119">
            <v>0</v>
          </cell>
          <cell r="BK119" t="str">
            <v/>
          </cell>
          <cell r="BL119" t="str">
            <v/>
          </cell>
        </row>
        <row r="120">
          <cell r="E120" t="str">
            <v>|0200220126|42.70|0.00|3.500|0.0006007NBC</v>
          </cell>
          <cell r="F120">
            <v>3.383</v>
          </cell>
          <cell r="H120" t="str">
            <v>-</v>
          </cell>
          <cell r="J120" t="b">
            <v>1</v>
          </cell>
          <cell r="K120" t="b">
            <v>1</v>
          </cell>
          <cell r="L120">
            <v>309</v>
          </cell>
          <cell r="M120">
            <v>309</v>
          </cell>
          <cell r="O120" t="str">
            <v>P/E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  <cell r="BH120" t="str">
            <v/>
          </cell>
          <cell r="BI120" t="str">
            <v xml:space="preserve"> </v>
          </cell>
          <cell r="BJ120">
            <v>0</v>
          </cell>
          <cell r="BK120" t="str">
            <v/>
          </cell>
          <cell r="BL120" t="str">
            <v/>
          </cell>
        </row>
        <row r="121">
          <cell r="E121" t="str">
            <v>|0200220126|42.70|0.00|3.500|0.0006046IBC</v>
          </cell>
          <cell r="F121">
            <v>3.383</v>
          </cell>
          <cell r="H121" t="str">
            <v>-</v>
          </cell>
          <cell r="J121" t="b">
            <v>1</v>
          </cell>
          <cell r="K121" t="b">
            <v>1</v>
          </cell>
          <cell r="L121">
            <v>707</v>
          </cell>
          <cell r="M121">
            <v>707</v>
          </cell>
          <cell r="O121" t="str">
            <v>P/E</v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  <cell r="BH121" t="str">
            <v/>
          </cell>
          <cell r="BI121" t="str">
            <v xml:space="preserve"> </v>
          </cell>
          <cell r="BJ121">
            <v>0</v>
          </cell>
          <cell r="BK121" t="str">
            <v/>
          </cell>
          <cell r="BL121" t="str">
            <v/>
          </cell>
        </row>
        <row r="122">
          <cell r="E122" t="str">
            <v>|0200230119|45.00|0.00|1.200|0.0005600IBC</v>
          </cell>
          <cell r="F122">
            <v>1.296</v>
          </cell>
          <cell r="H122" t="str">
            <v>-</v>
          </cell>
          <cell r="J122" t="b">
            <v>1</v>
          </cell>
          <cell r="K122" t="b">
            <v>1</v>
          </cell>
          <cell r="L122">
            <v>84</v>
          </cell>
          <cell r="M122">
            <v>84</v>
          </cell>
          <cell r="O122" t="str">
            <v>P/E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50</v>
          </cell>
          <cell r="AU122">
            <v>0</v>
          </cell>
          <cell r="AV122">
            <v>50</v>
          </cell>
          <cell r="AW122">
            <v>0</v>
          </cell>
          <cell r="AX122">
            <v>59</v>
          </cell>
          <cell r="AY122">
            <v>62</v>
          </cell>
          <cell r="AZ122">
            <v>28</v>
          </cell>
          <cell r="BA122">
            <v>9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 t="str">
            <v xml:space="preserve"> </v>
          </cell>
          <cell r="BJ122">
            <v>112</v>
          </cell>
          <cell r="BK122" t="str">
            <v/>
          </cell>
          <cell r="BL122" t="str">
            <v/>
          </cell>
        </row>
        <row r="123">
          <cell r="E123" t="str">
            <v>|0200220139|48.60|0.00|2.000|0.0005461NBC</v>
          </cell>
          <cell r="F123">
            <v>2.298</v>
          </cell>
          <cell r="H123" t="str">
            <v>-</v>
          </cell>
          <cell r="J123" t="b">
            <v>1</v>
          </cell>
          <cell r="K123" t="b">
            <v>1</v>
          </cell>
          <cell r="L123">
            <v>91</v>
          </cell>
          <cell r="M123">
            <v>30</v>
          </cell>
          <cell r="O123" t="str">
            <v>C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70</v>
          </cell>
          <cell r="AY123">
            <v>193.33333333333334</v>
          </cell>
          <cell r="AZ123">
            <v>393.33333333333331</v>
          </cell>
          <cell r="BA123">
            <v>220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 t="str">
            <v xml:space="preserve"> </v>
          </cell>
          <cell r="BJ123">
            <v>193.33333333333334</v>
          </cell>
          <cell r="BK123" t="str">
            <v/>
          </cell>
          <cell r="BL123" t="str">
            <v/>
          </cell>
        </row>
        <row r="124">
          <cell r="E124" t="str">
            <v>|0200220139|48.60|0.00|2.000|0.0005461NBC</v>
          </cell>
          <cell r="F124">
            <v>2.298</v>
          </cell>
          <cell r="H124" t="str">
            <v>-</v>
          </cell>
          <cell r="J124" t="b">
            <v>1</v>
          </cell>
          <cell r="K124" t="b">
            <v>1</v>
          </cell>
          <cell r="L124">
            <v>883</v>
          </cell>
          <cell r="M124">
            <v>883</v>
          </cell>
          <cell r="O124" t="str">
            <v>P/E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  <cell r="BH124" t="str">
            <v/>
          </cell>
          <cell r="BI124" t="str">
            <v xml:space="preserve"> </v>
          </cell>
          <cell r="BJ124">
            <v>0</v>
          </cell>
          <cell r="BK124" t="str">
            <v/>
          </cell>
          <cell r="BL124" t="str">
            <v/>
          </cell>
        </row>
        <row r="125">
          <cell r="E125" t="str">
            <v>|0200220139|48.60|0.00|3.100|0.0005569NBC</v>
          </cell>
          <cell r="F125">
            <v>3.4780000000000002</v>
          </cell>
          <cell r="H125" t="str">
            <v>-</v>
          </cell>
          <cell r="J125" t="b">
            <v>1</v>
          </cell>
          <cell r="K125" t="b">
            <v>1</v>
          </cell>
          <cell r="L125">
            <v>4</v>
          </cell>
          <cell r="M125">
            <v>1</v>
          </cell>
          <cell r="O125" t="str">
            <v>C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40</v>
          </cell>
          <cell r="AY125">
            <v>100</v>
          </cell>
          <cell r="AZ125">
            <v>60</v>
          </cell>
          <cell r="BA125">
            <v>40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 t="str">
            <v xml:space="preserve"> </v>
          </cell>
          <cell r="BJ125">
            <v>100</v>
          </cell>
          <cell r="BK125" t="str">
            <v/>
          </cell>
          <cell r="BL125" t="str">
            <v/>
          </cell>
        </row>
        <row r="126">
          <cell r="E126" t="str">
            <v>|0200220139|48.60|0.00|3.100|0.0005569NBC</v>
          </cell>
          <cell r="F126">
            <v>3.4780000000000002</v>
          </cell>
          <cell r="H126" t="str">
            <v>-</v>
          </cell>
          <cell r="J126" t="b">
            <v>1</v>
          </cell>
          <cell r="K126" t="b">
            <v>1</v>
          </cell>
          <cell r="L126">
            <v>182</v>
          </cell>
          <cell r="M126">
            <v>182</v>
          </cell>
          <cell r="O126" t="str">
            <v>P/E</v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  <cell r="BH126" t="str">
            <v/>
          </cell>
          <cell r="BI126" t="str">
            <v xml:space="preserve"> </v>
          </cell>
          <cell r="BJ126">
            <v>0</v>
          </cell>
          <cell r="BK126" t="str">
            <v/>
          </cell>
          <cell r="BL126" t="str">
            <v/>
          </cell>
        </row>
        <row r="127">
          <cell r="E127" t="str">
            <v>|0200220139|50.80|0.00|1.600|0.0005716NBC</v>
          </cell>
          <cell r="F127">
            <v>1.9410000000000001</v>
          </cell>
          <cell r="H127" t="str">
            <v>-</v>
          </cell>
          <cell r="J127" t="b">
            <v>1</v>
          </cell>
          <cell r="K127" t="b">
            <v>1</v>
          </cell>
          <cell r="L127">
            <v>204</v>
          </cell>
          <cell r="M127">
            <v>204</v>
          </cell>
          <cell r="O127" t="str">
            <v>P/E</v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  <cell r="BH127" t="str">
            <v/>
          </cell>
          <cell r="BI127" t="str">
            <v xml:space="preserve"> </v>
          </cell>
          <cell r="BJ127">
            <v>0</v>
          </cell>
          <cell r="BK127" t="str">
            <v/>
          </cell>
          <cell r="BL127" t="str">
            <v/>
          </cell>
        </row>
        <row r="128">
          <cell r="E128" t="str">
            <v>|0200220139|50.80|0.00|1.600|0.0005716NBC</v>
          </cell>
          <cell r="F128">
            <v>1.9410000000000001</v>
          </cell>
          <cell r="H128" t="str">
            <v>-</v>
          </cell>
          <cell r="J128" t="b">
            <v>1</v>
          </cell>
          <cell r="K128" t="b">
            <v>1</v>
          </cell>
          <cell r="L128">
            <v>63</v>
          </cell>
          <cell r="M128">
            <v>7</v>
          </cell>
          <cell r="O128" t="str">
            <v>C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94.222222222222229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 t="str">
            <v xml:space="preserve"> </v>
          </cell>
          <cell r="BJ128">
            <v>94.222222222222229</v>
          </cell>
          <cell r="BK128" t="str">
            <v/>
          </cell>
          <cell r="BL128" t="str">
            <v/>
          </cell>
        </row>
        <row r="129">
          <cell r="E129" t="str">
            <v>|0200220139|60.50|0.00|2.000|0.0005160NBC</v>
          </cell>
          <cell r="F129">
            <v>2.8849999999999998</v>
          </cell>
          <cell r="H129" t="str">
            <v>-</v>
          </cell>
          <cell r="J129" t="b">
            <v>1</v>
          </cell>
          <cell r="K129" t="b">
            <v>1</v>
          </cell>
          <cell r="L129">
            <v>624</v>
          </cell>
          <cell r="M129">
            <v>125</v>
          </cell>
          <cell r="O129" t="str">
            <v>C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193.6</v>
          </cell>
          <cell r="AY129">
            <v>147.80000000000001</v>
          </cell>
          <cell r="AZ129">
            <v>87.8</v>
          </cell>
          <cell r="BA129">
            <v>160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 t="str">
            <v xml:space="preserve"> </v>
          </cell>
          <cell r="BJ129">
            <v>147.80000000000001</v>
          </cell>
          <cell r="BK129" t="str">
            <v/>
          </cell>
          <cell r="BL129" t="str">
            <v/>
          </cell>
        </row>
        <row r="130">
          <cell r="E130" t="str">
            <v>|0200220139|60.50|0.00|2.000|0.0005160NBC</v>
          </cell>
          <cell r="F130">
            <v>2.8849999999999998</v>
          </cell>
          <cell r="H130" t="str">
            <v>-</v>
          </cell>
          <cell r="J130" t="b">
            <v>1</v>
          </cell>
          <cell r="K130" t="b">
            <v>1</v>
          </cell>
          <cell r="L130">
            <v>0</v>
          </cell>
          <cell r="M130">
            <v>0</v>
          </cell>
          <cell r="O130" t="str">
            <v>C</v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  <cell r="BH130" t="str">
            <v/>
          </cell>
          <cell r="BI130" t="str">
            <v xml:space="preserve"> </v>
          </cell>
          <cell r="BJ130">
            <v>0</v>
          </cell>
          <cell r="BK130" t="str">
            <v/>
          </cell>
          <cell r="BL130" t="str">
            <v/>
          </cell>
        </row>
        <row r="131">
          <cell r="E131" t="str">
            <v>|0200220139|60.50|0.00|2.000|0.0005360NBC</v>
          </cell>
          <cell r="F131">
            <v>2.8849999999999998</v>
          </cell>
          <cell r="H131" t="str">
            <v>-</v>
          </cell>
          <cell r="J131" t="b">
            <v>1</v>
          </cell>
          <cell r="K131" t="b">
            <v>1</v>
          </cell>
          <cell r="L131">
            <v>321</v>
          </cell>
          <cell r="M131">
            <v>64</v>
          </cell>
          <cell r="O131" t="str">
            <v>C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40</v>
          </cell>
          <cell r="AY131">
            <v>85.6</v>
          </cell>
          <cell r="AZ131">
            <v>51</v>
          </cell>
          <cell r="BA131">
            <v>80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 t="str">
            <v xml:space="preserve"> </v>
          </cell>
          <cell r="BJ131">
            <v>85.6</v>
          </cell>
          <cell r="BK131" t="str">
            <v/>
          </cell>
          <cell r="BL131" t="str">
            <v/>
          </cell>
        </row>
        <row r="132">
          <cell r="E132" t="str">
            <v>|0200220139|60.50|0.00|2.000|0.0005360NBC</v>
          </cell>
          <cell r="F132">
            <v>2.8849999999999998</v>
          </cell>
          <cell r="H132" t="str">
            <v>-</v>
          </cell>
          <cell r="J132" t="b">
            <v>1</v>
          </cell>
          <cell r="K132" t="b">
            <v>1</v>
          </cell>
          <cell r="L132">
            <v>0</v>
          </cell>
          <cell r="M132">
            <v>0</v>
          </cell>
          <cell r="O132" t="str">
            <v>C</v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  <cell r="BH132" t="str">
            <v/>
          </cell>
          <cell r="BI132" t="str">
            <v xml:space="preserve"> </v>
          </cell>
          <cell r="BJ132">
            <v>0</v>
          </cell>
          <cell r="BK132" t="str">
            <v/>
          </cell>
          <cell r="BL132" t="str">
            <v/>
          </cell>
        </row>
        <row r="133">
          <cell r="E133" t="str">
            <v>|0200220139|60.50|0.00|2.000|0.0005160NBC</v>
          </cell>
          <cell r="F133">
            <v>2.8849999999999998</v>
          </cell>
          <cell r="H133" t="str">
            <v>-</v>
          </cell>
          <cell r="J133" t="b">
            <v>1</v>
          </cell>
          <cell r="K133" t="b">
            <v>1</v>
          </cell>
          <cell r="L133">
            <v>118</v>
          </cell>
          <cell r="M133">
            <v>118</v>
          </cell>
          <cell r="O133" t="str">
            <v>P/E</v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  <cell r="BH133" t="str">
            <v/>
          </cell>
          <cell r="BI133" t="str">
            <v xml:space="preserve"> </v>
          </cell>
          <cell r="BJ133">
            <v>0</v>
          </cell>
          <cell r="BK133" t="str">
            <v/>
          </cell>
          <cell r="BL133" t="str">
            <v/>
          </cell>
        </row>
        <row r="134">
          <cell r="E134" t="str">
            <v>|0200220139|60.50|0.00|2.000|0.0005360NBC</v>
          </cell>
          <cell r="F134">
            <v>2.8849999999999998</v>
          </cell>
          <cell r="H134" t="str">
            <v>-</v>
          </cell>
          <cell r="J134" t="b">
            <v>1</v>
          </cell>
          <cell r="K134" t="b">
            <v>1</v>
          </cell>
          <cell r="L134">
            <v>57</v>
          </cell>
          <cell r="M134">
            <v>57</v>
          </cell>
          <cell r="O134" t="str">
            <v>P/E</v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  <cell r="BH134" t="str">
            <v/>
          </cell>
          <cell r="BI134" t="str">
            <v xml:space="preserve"> </v>
          </cell>
          <cell r="BJ134">
            <v>0</v>
          </cell>
          <cell r="BK134" t="str">
            <v/>
          </cell>
          <cell r="BL134" t="str">
            <v/>
          </cell>
        </row>
        <row r="135">
          <cell r="E135" t="str">
            <v>|0200220139|60.80|0.00|3.800|0.0006011IBC</v>
          </cell>
          <cell r="F135">
            <v>5.3410000000000002</v>
          </cell>
          <cell r="H135" t="str">
            <v>-</v>
          </cell>
          <cell r="J135" t="b">
            <v>1</v>
          </cell>
          <cell r="K135" t="b">
            <v>1</v>
          </cell>
          <cell r="L135">
            <v>940</v>
          </cell>
          <cell r="M135">
            <v>9</v>
          </cell>
          <cell r="O135" t="str">
            <v>C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16.330275229357799</v>
          </cell>
          <cell r="AY135">
            <v>15.779816513761467</v>
          </cell>
          <cell r="AZ135">
            <v>8.4403669724770634</v>
          </cell>
          <cell r="BA135">
            <v>10.642201834862385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 t="str">
            <v xml:space="preserve"> </v>
          </cell>
          <cell r="BJ135">
            <v>15.779816513761467</v>
          </cell>
          <cell r="BK135" t="str">
            <v/>
          </cell>
          <cell r="BL135" t="str">
            <v/>
          </cell>
        </row>
        <row r="136">
          <cell r="E136" t="str">
            <v>|0200220139|60.80|0.00|3.800|0.0006011IBC</v>
          </cell>
          <cell r="F136">
            <v>5.3410000000000002</v>
          </cell>
          <cell r="H136" t="str">
            <v>-</v>
          </cell>
          <cell r="J136" t="b">
            <v>1</v>
          </cell>
          <cell r="K136" t="b">
            <v>1</v>
          </cell>
          <cell r="L136">
            <v>81</v>
          </cell>
          <cell r="M136">
            <v>81</v>
          </cell>
          <cell r="O136" t="str">
            <v>P/E</v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  <cell r="BH136" t="str">
            <v/>
          </cell>
          <cell r="BI136" t="str">
            <v xml:space="preserve"> </v>
          </cell>
          <cell r="BJ136">
            <v>0</v>
          </cell>
          <cell r="BK136" t="str">
            <v/>
          </cell>
          <cell r="BL136" t="str">
            <v/>
          </cell>
        </row>
        <row r="137">
          <cell r="E137" t="str">
            <v>|0200220139|76.30|0.00|2.000|0.0006149IBC</v>
          </cell>
          <cell r="F137">
            <v>3.6640000000000001</v>
          </cell>
          <cell r="H137" t="str">
            <v>-</v>
          </cell>
          <cell r="J137" t="b">
            <v>1</v>
          </cell>
          <cell r="K137" t="b">
            <v>1</v>
          </cell>
          <cell r="L137">
            <v>125</v>
          </cell>
          <cell r="M137">
            <v>5</v>
          </cell>
          <cell r="O137" t="str">
            <v>C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3.8461538461538463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 t="str">
            <v xml:space="preserve"> </v>
          </cell>
          <cell r="BJ137">
            <v>0</v>
          </cell>
          <cell r="BK137" t="str">
            <v/>
          </cell>
          <cell r="BL137" t="str">
            <v/>
          </cell>
        </row>
        <row r="138">
          <cell r="E138" t="str">
            <v>|0200220139|76.30|0.00|2.000|0.0006149IBC</v>
          </cell>
          <cell r="F138">
            <v>3.6640000000000001</v>
          </cell>
          <cell r="H138" t="str">
            <v>-</v>
          </cell>
          <cell r="J138" t="b">
            <v>1</v>
          </cell>
          <cell r="K138" t="b">
            <v>1</v>
          </cell>
          <cell r="L138">
            <v>132</v>
          </cell>
          <cell r="M138">
            <v>132</v>
          </cell>
          <cell r="O138" t="str">
            <v>P/E</v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  <cell r="BH138" t="str">
            <v/>
          </cell>
          <cell r="BI138" t="str">
            <v xml:space="preserve"> </v>
          </cell>
          <cell r="BJ138">
            <v>0</v>
          </cell>
          <cell r="BK138" t="str">
            <v/>
          </cell>
          <cell r="BL138" t="str">
            <v/>
          </cell>
        </row>
        <row r="139">
          <cell r="E139" t="str">
            <v>|0200220600|15.00|10.30|2.350|0.0005700IBC</v>
          </cell>
          <cell r="F139">
            <v>0.73299999999999998</v>
          </cell>
          <cell r="H139" t="str">
            <v>-</v>
          </cell>
          <cell r="J139" t="b">
            <v>1</v>
          </cell>
          <cell r="K139" t="b">
            <v>1</v>
          </cell>
          <cell r="L139">
            <v>2057</v>
          </cell>
          <cell r="M139">
            <v>37</v>
          </cell>
          <cell r="O139" t="str">
            <v>C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 t="str">
            <v xml:space="preserve"> </v>
          </cell>
          <cell r="BJ139">
            <v>0</v>
          </cell>
          <cell r="BK139" t="str">
            <v/>
          </cell>
          <cell r="BL139" t="str">
            <v/>
          </cell>
        </row>
        <row r="140">
          <cell r="E140" t="str">
            <v>|0200220600|15.00|10.30|2.350|0.0005600IBC</v>
          </cell>
          <cell r="F140">
            <v>0.73299999999999998</v>
          </cell>
          <cell r="H140" t="str">
            <v>-</v>
          </cell>
          <cell r="J140" t="b">
            <v>1</v>
          </cell>
          <cell r="K140" t="b">
            <v>1</v>
          </cell>
          <cell r="L140">
            <v>29.6</v>
          </cell>
          <cell r="M140">
            <v>30</v>
          </cell>
          <cell r="O140" t="str">
            <v>P/E</v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  <cell r="BH140" t="str">
            <v/>
          </cell>
          <cell r="BI140" t="str">
            <v xml:space="preserve"> </v>
          </cell>
          <cell r="BJ140">
            <v>0</v>
          </cell>
          <cell r="BK140" t="str">
            <v/>
          </cell>
          <cell r="BL140" t="str">
            <v/>
          </cell>
        </row>
        <row r="141">
          <cell r="E141" t="str">
            <v>|0200220600|23.00|12.40|5.300|0.0003600IBC</v>
          </cell>
          <cell r="F141">
            <v>2.3130000000000002</v>
          </cell>
          <cell r="H141" t="str">
            <v>-</v>
          </cell>
          <cell r="J141" t="b">
            <v>1</v>
          </cell>
          <cell r="K141" t="b">
            <v>1</v>
          </cell>
          <cell r="L141">
            <v>614.20000000000005</v>
          </cell>
          <cell r="M141">
            <v>614</v>
          </cell>
          <cell r="O141" t="str">
            <v>P/E</v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  <cell r="BH141" t="str">
            <v/>
          </cell>
          <cell r="BI141" t="str">
            <v xml:space="preserve"> </v>
          </cell>
          <cell r="BJ141">
            <v>0</v>
          </cell>
          <cell r="BK141" t="str">
            <v/>
          </cell>
          <cell r="BL141" t="str">
            <v/>
          </cell>
        </row>
        <row r="142">
          <cell r="E142" t="str">
            <v>|0200220600|23.00|12.40|5.300|0.0003600IBC</v>
          </cell>
          <cell r="F142">
            <v>2.3130000000000002</v>
          </cell>
          <cell r="H142" t="str">
            <v>-</v>
          </cell>
          <cell r="J142" t="b">
            <v>1</v>
          </cell>
          <cell r="K142" t="b">
            <v>1</v>
          </cell>
          <cell r="L142">
            <v>872</v>
          </cell>
          <cell r="M142">
            <v>19</v>
          </cell>
          <cell r="O142" t="str">
            <v>C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 t="str">
            <v xml:space="preserve"> </v>
          </cell>
          <cell r="BJ142">
            <v>0</v>
          </cell>
          <cell r="BK142" t="str">
            <v/>
          </cell>
          <cell r="BL142" t="str">
            <v/>
          </cell>
        </row>
        <row r="143">
          <cell r="E143" t="str">
            <v>|0200220600|23.00|12.40|5.300|0.0004300IBC</v>
          </cell>
          <cell r="F143">
            <v>2.3130000000000002</v>
          </cell>
          <cell r="H143" t="str">
            <v>-</v>
          </cell>
          <cell r="J143" t="b">
            <v>1</v>
          </cell>
          <cell r="K143" t="b">
            <v>1</v>
          </cell>
          <cell r="L143">
            <v>10351</v>
          </cell>
          <cell r="M143">
            <v>230</v>
          </cell>
          <cell r="O143" t="str">
            <v>C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231.11111111111111</v>
          </cell>
          <cell r="AY143">
            <v>297.77777777777777</v>
          </cell>
          <cell r="AZ143">
            <v>160</v>
          </cell>
          <cell r="BA143">
            <v>115.55555555555556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 t="str">
            <v xml:space="preserve"> </v>
          </cell>
          <cell r="BJ143">
            <v>297.77777777777777</v>
          </cell>
          <cell r="BK143" t="str">
            <v/>
          </cell>
          <cell r="BL143" t="str">
            <v/>
          </cell>
        </row>
        <row r="144">
          <cell r="E144" t="str">
            <v>|0200230742|22.20|0.00|1.400|0.0005350NBC</v>
          </cell>
          <cell r="F144">
            <v>0.71799999999999997</v>
          </cell>
          <cell r="H144" t="str">
            <v>S</v>
          </cell>
          <cell r="J144" t="b">
            <v>1</v>
          </cell>
          <cell r="K144" t="b">
            <v>1</v>
          </cell>
          <cell r="L144">
            <v>2868</v>
          </cell>
          <cell r="M144">
            <v>2868</v>
          </cell>
          <cell r="O144" t="str">
            <v>P/E</v>
          </cell>
          <cell r="P144">
            <v>0</v>
          </cell>
          <cell r="Q144">
            <v>0</v>
          </cell>
          <cell r="R144">
            <v>0</v>
          </cell>
          <cell r="S144">
            <v>169</v>
          </cell>
          <cell r="T144">
            <v>169</v>
          </cell>
          <cell r="U144">
            <v>0</v>
          </cell>
          <cell r="V144">
            <v>169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169</v>
          </cell>
          <cell r="AB144">
            <v>0</v>
          </cell>
          <cell r="AC144">
            <v>169</v>
          </cell>
          <cell r="AD144">
            <v>0</v>
          </cell>
          <cell r="AE144">
            <v>0</v>
          </cell>
          <cell r="AF144">
            <v>0</v>
          </cell>
          <cell r="AG144">
            <v>169</v>
          </cell>
          <cell r="AH144">
            <v>0</v>
          </cell>
          <cell r="AI144">
            <v>169</v>
          </cell>
          <cell r="AJ144">
            <v>0</v>
          </cell>
          <cell r="AK144">
            <v>169</v>
          </cell>
          <cell r="AL144">
            <v>0</v>
          </cell>
          <cell r="AM144">
            <v>0</v>
          </cell>
          <cell r="AN144">
            <v>0</v>
          </cell>
          <cell r="AO144">
            <v>169</v>
          </cell>
          <cell r="AP144">
            <v>169</v>
          </cell>
          <cell r="AQ144">
            <v>0</v>
          </cell>
          <cell r="AR144">
            <v>100</v>
          </cell>
          <cell r="AS144">
            <v>0</v>
          </cell>
          <cell r="AT144">
            <v>0</v>
          </cell>
          <cell r="AU144">
            <v>0</v>
          </cell>
          <cell r="AV144">
            <v>1790</v>
          </cell>
          <cell r="AW144">
            <v>0</v>
          </cell>
          <cell r="AX144">
            <v>1878</v>
          </cell>
          <cell r="AY144">
            <v>1685</v>
          </cell>
          <cell r="AZ144">
            <v>1033</v>
          </cell>
          <cell r="BA144">
            <v>1287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 t="str">
            <v xml:space="preserve"> </v>
          </cell>
          <cell r="BJ144">
            <v>4508</v>
          </cell>
          <cell r="BK144" t="str">
            <v/>
          </cell>
          <cell r="BL144" t="str">
            <v/>
          </cell>
        </row>
        <row r="145">
          <cell r="E145" t="str">
            <v>|0200230742|22.20|0.00|1.400|0.0005580NBC</v>
          </cell>
          <cell r="F145">
            <v>0.71799999999999997</v>
          </cell>
          <cell r="H145" t="str">
            <v>S</v>
          </cell>
          <cell r="J145" t="b">
            <v>1</v>
          </cell>
          <cell r="K145" t="b">
            <v>1</v>
          </cell>
          <cell r="L145">
            <v>572</v>
          </cell>
          <cell r="M145">
            <v>572</v>
          </cell>
          <cell r="O145" t="str">
            <v>P/E</v>
          </cell>
          <cell r="P145">
            <v>169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169</v>
          </cell>
          <cell r="AW145">
            <v>0</v>
          </cell>
          <cell r="AX145">
            <v>0</v>
          </cell>
          <cell r="AY145">
            <v>132</v>
          </cell>
          <cell r="AZ145">
            <v>185</v>
          </cell>
          <cell r="BA145">
            <v>527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 t="str">
            <v xml:space="preserve"> </v>
          </cell>
          <cell r="BJ145">
            <v>486</v>
          </cell>
          <cell r="BK145" t="str">
            <v/>
          </cell>
          <cell r="BL145" t="str">
            <v>Check PO again</v>
          </cell>
        </row>
        <row r="146">
          <cell r="E146" t="str">
            <v>|0200230742|22.20|0.00|1.400|0.0006035NBC</v>
          </cell>
          <cell r="F146">
            <v>0.71799999999999997</v>
          </cell>
          <cell r="H146" t="str">
            <v>S</v>
          </cell>
          <cell r="J146" t="b">
            <v>1</v>
          </cell>
          <cell r="K146" t="b">
            <v>1</v>
          </cell>
          <cell r="L146" t="str">
            <v/>
          </cell>
          <cell r="M146" t="str">
            <v/>
          </cell>
          <cell r="O146" t="str">
            <v>P/E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 t="str">
            <v xml:space="preserve"> </v>
          </cell>
          <cell r="BJ146">
            <v>0</v>
          </cell>
          <cell r="BK146" t="str">
            <v/>
          </cell>
          <cell r="BL146" t="str">
            <v/>
          </cell>
        </row>
        <row r="147">
          <cell r="E147" t="str">
            <v>|0200230742|22.20|0.00|1.400|0.0006335NBC</v>
          </cell>
          <cell r="F147">
            <v>0.71799999999999997</v>
          </cell>
          <cell r="H147" t="str">
            <v>S</v>
          </cell>
          <cell r="J147" t="b">
            <v>1</v>
          </cell>
          <cell r="K147" t="b">
            <v>1</v>
          </cell>
          <cell r="L147" t="str">
            <v/>
          </cell>
          <cell r="M147" t="str">
            <v/>
          </cell>
          <cell r="O147" t="str">
            <v>P/E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 t="str">
            <v xml:space="preserve"> </v>
          </cell>
          <cell r="BJ147">
            <v>0</v>
          </cell>
          <cell r="BK147" t="str">
            <v/>
          </cell>
          <cell r="BL147" t="str">
            <v/>
          </cell>
        </row>
        <row r="148">
          <cell r="E148" t="str">
            <v>|0200230742|25.00|55.00|1.600|0.0006179IBC</v>
          </cell>
          <cell r="F148">
            <v>1.9410000000000001</v>
          </cell>
          <cell r="H148" t="str">
            <v>S</v>
          </cell>
          <cell r="J148" t="b">
            <v>1</v>
          </cell>
          <cell r="K148" t="b">
            <v>1</v>
          </cell>
          <cell r="L148">
            <v>7927</v>
          </cell>
          <cell r="M148">
            <v>721</v>
          </cell>
          <cell r="O148" t="str">
            <v>C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109.09090909090909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109.09090909090909</v>
          </cell>
          <cell r="AD148">
            <v>65.454545454545453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327.27272727272725</v>
          </cell>
          <cell r="AU148">
            <v>0</v>
          </cell>
          <cell r="AV148">
            <v>610.90909090909088</v>
          </cell>
          <cell r="AW148">
            <v>0</v>
          </cell>
          <cell r="AX148">
            <v>785.4545454545455</v>
          </cell>
          <cell r="AY148">
            <v>800</v>
          </cell>
          <cell r="AZ148">
            <v>245.45454545454547</v>
          </cell>
          <cell r="BA148">
            <v>172.72727272727272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 t="str">
            <v xml:space="preserve"> </v>
          </cell>
          <cell r="BJ148">
            <v>1656.3636363636365</v>
          </cell>
          <cell r="BK148" t="str">
            <v/>
          </cell>
          <cell r="BL148" t="str">
            <v/>
          </cell>
        </row>
        <row r="149">
          <cell r="E149" t="str">
            <v>|0200230742|25.00|55.00|1.600|0.0006179IBC</v>
          </cell>
          <cell r="F149">
            <v>1.9410000000000001</v>
          </cell>
          <cell r="H149" t="str">
            <v>S</v>
          </cell>
          <cell r="J149" t="b">
            <v>1</v>
          </cell>
          <cell r="K149" t="b">
            <v>1</v>
          </cell>
          <cell r="L149">
            <v>8061</v>
          </cell>
          <cell r="M149">
            <v>733</v>
          </cell>
          <cell r="O149" t="str">
            <v>C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109.09090909090909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109.09090909090909</v>
          </cell>
          <cell r="AD149">
            <v>65.454545454545453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327.27272727272725</v>
          </cell>
          <cell r="AU149">
            <v>0</v>
          </cell>
          <cell r="AV149">
            <v>610.90909090909088</v>
          </cell>
          <cell r="AW149">
            <v>0</v>
          </cell>
          <cell r="AX149">
            <v>785.4545454545455</v>
          </cell>
          <cell r="AY149">
            <v>800</v>
          </cell>
          <cell r="AZ149">
            <v>245.45454545454547</v>
          </cell>
          <cell r="BA149">
            <v>172.72727272727272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 t="str">
            <v xml:space="preserve"> </v>
          </cell>
          <cell r="BJ149">
            <v>1656.3636363636365</v>
          </cell>
          <cell r="BK149" t="str">
            <v/>
          </cell>
          <cell r="BL149" t="str">
            <v/>
          </cell>
        </row>
        <row r="150">
          <cell r="E150" t="str">
            <v>|0200230742|25.00|55.00|1.600|0.0005780IBC</v>
          </cell>
          <cell r="F150">
            <v>1.9410000000000001</v>
          </cell>
          <cell r="H150" t="str">
            <v>S</v>
          </cell>
          <cell r="J150" t="b">
            <v>1</v>
          </cell>
          <cell r="K150" t="b">
            <v>1</v>
          </cell>
          <cell r="L150">
            <v>2787</v>
          </cell>
          <cell r="M150">
            <v>2787</v>
          </cell>
          <cell r="O150" t="str">
            <v>P/E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936</v>
          </cell>
          <cell r="AZ150">
            <v>936</v>
          </cell>
          <cell r="BA150">
            <v>936</v>
          </cell>
          <cell r="BB150">
            <v>936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 t="str">
            <v xml:space="preserve"> </v>
          </cell>
          <cell r="BJ150">
            <v>1872</v>
          </cell>
          <cell r="BK150" t="str">
            <v>Fixed&gt;500pcs</v>
          </cell>
          <cell r="BL150" t="str">
            <v/>
          </cell>
        </row>
        <row r="151">
          <cell r="E151" t="str">
            <v>|0200230742|25.00|55.00|1.600|0.0006179IBC</v>
          </cell>
          <cell r="F151">
            <v>1.9410000000000001</v>
          </cell>
          <cell r="H151" t="str">
            <v>S</v>
          </cell>
          <cell r="J151" t="b">
            <v>1</v>
          </cell>
          <cell r="K151" t="b">
            <v>1</v>
          </cell>
          <cell r="L151">
            <v>99</v>
          </cell>
          <cell r="M151">
            <v>99</v>
          </cell>
          <cell r="O151" t="str">
            <v>P/E</v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  <cell r="BH151" t="str">
            <v/>
          </cell>
          <cell r="BI151" t="str">
            <v xml:space="preserve"> </v>
          </cell>
          <cell r="BJ151">
            <v>0</v>
          </cell>
          <cell r="BK151" t="str">
            <v/>
          </cell>
          <cell r="BL151" t="str">
            <v/>
          </cell>
        </row>
        <row r="152">
          <cell r="E152" t="str">
            <v>|0200230841|12.70|0.00|1.200|0.0004901NBC</v>
          </cell>
          <cell r="F152">
            <v>0.34</v>
          </cell>
          <cell r="H152" t="str">
            <v>-</v>
          </cell>
          <cell r="J152" t="b">
            <v>1</v>
          </cell>
          <cell r="K152" t="b">
            <v>1</v>
          </cell>
          <cell r="L152">
            <v>2400</v>
          </cell>
          <cell r="M152">
            <v>71</v>
          </cell>
          <cell r="O152" t="str">
            <v>C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68.794117647058826</v>
          </cell>
          <cell r="AY152">
            <v>47.058823529411768</v>
          </cell>
          <cell r="AZ152">
            <v>47.058823529411768</v>
          </cell>
          <cell r="BA152">
            <v>47.058823529411768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 t="str">
            <v xml:space="preserve"> </v>
          </cell>
          <cell r="BJ152">
            <v>47.058823529411768</v>
          </cell>
          <cell r="BK152" t="str">
            <v/>
          </cell>
          <cell r="BL152" t="str">
            <v/>
          </cell>
        </row>
        <row r="153">
          <cell r="E153" t="str">
            <v>|0200230841|12.70|0.00|1.200|0.0004901NBC</v>
          </cell>
          <cell r="F153">
            <v>0.34</v>
          </cell>
          <cell r="H153" t="str">
            <v>-</v>
          </cell>
          <cell r="J153" t="b">
            <v>1</v>
          </cell>
          <cell r="K153" t="b">
            <v>1</v>
          </cell>
          <cell r="L153">
            <v>361</v>
          </cell>
          <cell r="M153">
            <v>18</v>
          </cell>
          <cell r="O153" t="str">
            <v>C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18</v>
          </cell>
          <cell r="AZ153">
            <v>19.149999999999999</v>
          </cell>
          <cell r="BA153">
            <v>19.3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 t="str">
            <v xml:space="preserve"> </v>
          </cell>
          <cell r="BJ153">
            <v>18</v>
          </cell>
          <cell r="BK153" t="str">
            <v/>
          </cell>
          <cell r="BL153" t="str">
            <v/>
          </cell>
        </row>
        <row r="154">
          <cell r="E154" t="str">
            <v>|0200230841|12.70|0.00|1.200|0.0004901NBC</v>
          </cell>
          <cell r="F154">
            <v>0.34</v>
          </cell>
          <cell r="H154" t="str">
            <v>-</v>
          </cell>
          <cell r="J154" t="b">
            <v>1</v>
          </cell>
          <cell r="K154" t="b">
            <v>1</v>
          </cell>
          <cell r="L154">
            <v>0</v>
          </cell>
          <cell r="M154">
            <v>0</v>
          </cell>
          <cell r="O154" t="str">
            <v>P/E</v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  <cell r="BH154" t="str">
            <v/>
          </cell>
          <cell r="BI154" t="str">
            <v xml:space="preserve"> </v>
          </cell>
          <cell r="BJ154">
            <v>0</v>
          </cell>
          <cell r="BK154" t="str">
            <v/>
          </cell>
          <cell r="BL154" t="str">
            <v/>
          </cell>
        </row>
        <row r="155">
          <cell r="E155" t="str">
            <v>|0200230841|12.70|0.00|1.200|0.0004901NBC</v>
          </cell>
          <cell r="F155">
            <v>0.34</v>
          </cell>
          <cell r="H155" t="str">
            <v>-</v>
          </cell>
          <cell r="J155" t="b">
            <v>1</v>
          </cell>
          <cell r="K155" t="b">
            <v>1</v>
          </cell>
          <cell r="L155">
            <v>1136</v>
          </cell>
          <cell r="M155">
            <v>19</v>
          </cell>
          <cell r="O155" t="str">
            <v>C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24.081967213114755</v>
          </cell>
          <cell r="AY155">
            <v>34.098360655737707</v>
          </cell>
          <cell r="AZ155">
            <v>24.852459016393443</v>
          </cell>
          <cell r="BA155">
            <v>18.360655737704917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 t="str">
            <v xml:space="preserve"> </v>
          </cell>
          <cell r="BJ155">
            <v>34.098360655737707</v>
          </cell>
          <cell r="BK155" t="str">
            <v/>
          </cell>
          <cell r="BL155" t="str">
            <v/>
          </cell>
        </row>
        <row r="156">
          <cell r="E156" t="str">
            <v>|0200220810|12.70|0.00|1.600|0.0005424NBC</v>
          </cell>
          <cell r="F156">
            <v>0.438</v>
          </cell>
          <cell r="H156" t="str">
            <v>-</v>
          </cell>
          <cell r="J156" t="b">
            <v>1</v>
          </cell>
          <cell r="K156" t="b">
            <v>1</v>
          </cell>
          <cell r="L156">
            <v>2965</v>
          </cell>
          <cell r="M156">
            <v>228</v>
          </cell>
          <cell r="O156" t="str">
            <v>C</v>
          </cell>
          <cell r="P156">
            <v>19.23076923076923</v>
          </cell>
          <cell r="Q156">
            <v>0</v>
          </cell>
          <cell r="R156">
            <v>0</v>
          </cell>
          <cell r="S156">
            <v>19.23076923076923</v>
          </cell>
          <cell r="T156">
            <v>0</v>
          </cell>
          <cell r="U156">
            <v>15.384615384615385</v>
          </cell>
          <cell r="V156">
            <v>0</v>
          </cell>
          <cell r="W156">
            <v>15.384615384615385</v>
          </cell>
          <cell r="X156">
            <v>0</v>
          </cell>
          <cell r="Y156">
            <v>0</v>
          </cell>
          <cell r="Z156">
            <v>19.23076923076923</v>
          </cell>
          <cell r="AA156">
            <v>0</v>
          </cell>
          <cell r="AB156">
            <v>15.384615384615385</v>
          </cell>
          <cell r="AC156">
            <v>0</v>
          </cell>
          <cell r="AD156">
            <v>15.384615384615385</v>
          </cell>
          <cell r="AE156">
            <v>0</v>
          </cell>
          <cell r="AF156">
            <v>0</v>
          </cell>
          <cell r="AG156">
            <v>19.23076923076923</v>
          </cell>
          <cell r="AH156">
            <v>0</v>
          </cell>
          <cell r="AI156">
            <v>15.384615384615385</v>
          </cell>
          <cell r="AJ156">
            <v>0</v>
          </cell>
          <cell r="AK156">
            <v>15.384615384615385</v>
          </cell>
          <cell r="AL156">
            <v>0</v>
          </cell>
          <cell r="AM156">
            <v>0</v>
          </cell>
          <cell r="AN156">
            <v>15.384615384615385</v>
          </cell>
          <cell r="AO156">
            <v>0</v>
          </cell>
          <cell r="AP156">
            <v>15.384615384615385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200</v>
          </cell>
          <cell r="AW156">
            <v>0</v>
          </cell>
          <cell r="AX156">
            <v>200</v>
          </cell>
          <cell r="AY156">
            <v>92.307692307692307</v>
          </cell>
          <cell r="AZ156">
            <v>84.615384615384613</v>
          </cell>
          <cell r="BA156">
            <v>123.07692307692308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 t="str">
            <v xml:space="preserve"> </v>
          </cell>
          <cell r="BJ156">
            <v>292.30769230769232</v>
          </cell>
          <cell r="BK156" t="str">
            <v/>
          </cell>
          <cell r="BL156" t="str">
            <v/>
          </cell>
        </row>
        <row r="157">
          <cell r="E157" t="str">
            <v>|0200220810|12.70|0.00|1.600|0.0005424NBC</v>
          </cell>
          <cell r="F157">
            <v>0.438</v>
          </cell>
          <cell r="H157" t="str">
            <v>-</v>
          </cell>
          <cell r="J157" t="b">
            <v>1</v>
          </cell>
          <cell r="K157" t="b">
            <v>1</v>
          </cell>
          <cell r="L157">
            <v>330.9</v>
          </cell>
          <cell r="M157">
            <v>331</v>
          </cell>
          <cell r="O157" t="str">
            <v>P/E</v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  <cell r="BH157" t="str">
            <v/>
          </cell>
          <cell r="BI157" t="str">
            <v xml:space="preserve"> </v>
          </cell>
          <cell r="BJ157">
            <v>0</v>
          </cell>
          <cell r="BK157" t="str">
            <v/>
          </cell>
          <cell r="BL157" t="str">
            <v/>
          </cell>
        </row>
        <row r="158">
          <cell r="E158" t="str">
            <v>|0200230841|15.90|0.00|1.200|0.0005813NBC</v>
          </cell>
          <cell r="F158">
            <v>0.435</v>
          </cell>
          <cell r="H158" t="str">
            <v>-</v>
          </cell>
          <cell r="J158" t="b">
            <v>1</v>
          </cell>
          <cell r="K158" t="b">
            <v>1</v>
          </cell>
          <cell r="L158">
            <v>185</v>
          </cell>
          <cell r="M158">
            <v>10</v>
          </cell>
          <cell r="O158" t="str">
            <v>C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36</v>
          </cell>
          <cell r="AZ158">
            <v>36.666666666666664</v>
          </cell>
          <cell r="BA158">
            <v>36.666666666666664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 t="str">
            <v xml:space="preserve"> </v>
          </cell>
          <cell r="BJ158">
            <v>36</v>
          </cell>
          <cell r="BK158" t="str">
            <v/>
          </cell>
          <cell r="BL158" t="str">
            <v/>
          </cell>
        </row>
        <row r="159">
          <cell r="E159" t="str">
            <v>|0200230841|15.90|0.00|1.200|0.0005813NBC</v>
          </cell>
          <cell r="F159">
            <v>0.435</v>
          </cell>
          <cell r="H159" t="str">
            <v>-</v>
          </cell>
          <cell r="J159" t="b">
            <v>1</v>
          </cell>
          <cell r="K159" t="b">
            <v>1</v>
          </cell>
          <cell r="L159" t="str">
            <v/>
          </cell>
          <cell r="M159" t="str">
            <v/>
          </cell>
          <cell r="O159" t="str">
            <v>C</v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  <cell r="BH159" t="str">
            <v/>
          </cell>
          <cell r="BI159" t="str">
            <v xml:space="preserve"> </v>
          </cell>
          <cell r="BJ159">
            <v>0</v>
          </cell>
          <cell r="BK159" t="str">
            <v/>
          </cell>
          <cell r="BL159" t="str">
            <v/>
          </cell>
        </row>
        <row r="160">
          <cell r="E160" t="str">
            <v>|0200230841|15.90|0.00|1.200|0.0005813NBC</v>
          </cell>
          <cell r="F160">
            <v>0.435</v>
          </cell>
          <cell r="H160" t="str">
            <v>-</v>
          </cell>
          <cell r="J160" t="b">
            <v>1</v>
          </cell>
          <cell r="K160" t="b">
            <v>1</v>
          </cell>
          <cell r="L160">
            <v>370</v>
          </cell>
          <cell r="M160">
            <v>370</v>
          </cell>
          <cell r="O160" t="str">
            <v>P/E</v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  <cell r="BH160" t="str">
            <v/>
          </cell>
          <cell r="BI160" t="str">
            <v xml:space="preserve"> </v>
          </cell>
          <cell r="BJ160">
            <v>0</v>
          </cell>
          <cell r="BK160" t="str">
            <v/>
          </cell>
          <cell r="BL160" t="str">
            <v/>
          </cell>
        </row>
        <row r="161">
          <cell r="E161" t="str">
            <v>|0200226010|15.90|0.00|1.600|0.0005670NBC</v>
          </cell>
          <cell r="F161">
            <v>0.56399999999999995</v>
          </cell>
          <cell r="H161" t="str">
            <v>-</v>
          </cell>
          <cell r="J161" t="b">
            <v>0</v>
          </cell>
          <cell r="K161" t="b">
            <v>1</v>
          </cell>
          <cell r="L161">
            <v>0</v>
          </cell>
          <cell r="M161">
            <v>0</v>
          </cell>
          <cell r="O161" t="str">
            <v>C</v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  <cell r="BH161" t="str">
            <v/>
          </cell>
          <cell r="BI161" t="str">
            <v xml:space="preserve"> </v>
          </cell>
          <cell r="BJ161">
            <v>0</v>
          </cell>
          <cell r="BK161" t="str">
            <v/>
          </cell>
          <cell r="BL161" t="str">
            <v/>
          </cell>
        </row>
        <row r="162">
          <cell r="E162" t="str">
            <v>|0200226010|15.90|0.00|1.600|0.0005670NBC</v>
          </cell>
          <cell r="F162">
            <v>0.56399999999999995</v>
          </cell>
          <cell r="H162" t="str">
            <v>-</v>
          </cell>
          <cell r="J162" t="b">
            <v>0</v>
          </cell>
          <cell r="K162" t="b">
            <v>1</v>
          </cell>
          <cell r="L162">
            <v>0</v>
          </cell>
          <cell r="M162">
            <v>0</v>
          </cell>
          <cell r="O162" t="str">
            <v>C</v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  <cell r="BH162" t="str">
            <v/>
          </cell>
          <cell r="BI162" t="str">
            <v xml:space="preserve"> </v>
          </cell>
          <cell r="BJ162">
            <v>0</v>
          </cell>
          <cell r="BK162" t="str">
            <v/>
          </cell>
          <cell r="BL162" t="str">
            <v/>
          </cell>
        </row>
        <row r="163">
          <cell r="E163" t="str">
            <v>|0200230841|17.30|0.00|1.200|0.0005757NBC</v>
          </cell>
          <cell r="F163">
            <v>0.47599999999999998</v>
          </cell>
          <cell r="H163" t="str">
            <v>-</v>
          </cell>
          <cell r="J163" t="b">
            <v>1</v>
          </cell>
          <cell r="K163" t="b">
            <v>1</v>
          </cell>
          <cell r="L163">
            <v>126</v>
          </cell>
          <cell r="M163">
            <v>126</v>
          </cell>
          <cell r="O163" t="str">
            <v>P/E</v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  <cell r="BH163" t="str">
            <v/>
          </cell>
          <cell r="BI163" t="str">
            <v xml:space="preserve"> </v>
          </cell>
          <cell r="BJ163">
            <v>0</v>
          </cell>
          <cell r="BK163" t="str">
            <v/>
          </cell>
          <cell r="BL163" t="str">
            <v/>
          </cell>
        </row>
        <row r="164">
          <cell r="E164" t="str">
            <v>|0200230841|17.30|0.00|1.200|0.0005757NBC</v>
          </cell>
          <cell r="F164">
            <v>0.47599999999999998</v>
          </cell>
          <cell r="H164" t="str">
            <v>-</v>
          </cell>
          <cell r="J164" t="b">
            <v>1</v>
          </cell>
          <cell r="K164" t="b">
            <v>1</v>
          </cell>
          <cell r="L164">
            <v>2</v>
          </cell>
          <cell r="M164">
            <v>0</v>
          </cell>
          <cell r="O164" t="str">
            <v>C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135</v>
          </cell>
          <cell r="AZ164">
            <v>139.85714285714286</v>
          </cell>
          <cell r="BA164">
            <v>140.14285714285714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 t="str">
            <v xml:space="preserve"> </v>
          </cell>
          <cell r="BJ164">
            <v>135</v>
          </cell>
          <cell r="BK164" t="str">
            <v/>
          </cell>
          <cell r="BL164" t="str">
            <v/>
          </cell>
        </row>
        <row r="165">
          <cell r="E165" t="str">
            <v>|0200230841|19.10|0.00|1.200|0.0005353NBC</v>
          </cell>
          <cell r="F165">
            <v>0.53</v>
          </cell>
          <cell r="H165" t="str">
            <v>-</v>
          </cell>
          <cell r="J165" t="b">
            <v>1</v>
          </cell>
          <cell r="K165" t="b">
            <v>1</v>
          </cell>
          <cell r="L165">
            <v>21</v>
          </cell>
          <cell r="M165">
            <v>2</v>
          </cell>
          <cell r="O165" t="str">
            <v>C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140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140</v>
          </cell>
          <cell r="AW165">
            <v>0</v>
          </cell>
          <cell r="AX165">
            <v>205</v>
          </cell>
          <cell r="AY165">
            <v>70</v>
          </cell>
          <cell r="AZ165">
            <v>55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 t="str">
            <v xml:space="preserve"> </v>
          </cell>
          <cell r="BJ165">
            <v>210</v>
          </cell>
          <cell r="BK165" t="str">
            <v/>
          </cell>
          <cell r="BL165" t="str">
            <v/>
          </cell>
        </row>
        <row r="166">
          <cell r="E166" t="str">
            <v>|0200230841|19.10|0.00|1.200|0.0005353NBC</v>
          </cell>
          <cell r="F166">
            <v>0.53</v>
          </cell>
          <cell r="H166" t="str">
            <v>-</v>
          </cell>
          <cell r="J166" t="b">
            <v>1</v>
          </cell>
          <cell r="K166" t="b">
            <v>1</v>
          </cell>
          <cell r="L166">
            <v>395</v>
          </cell>
          <cell r="M166">
            <v>395</v>
          </cell>
          <cell r="O166" t="str">
            <v>P/E</v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  <cell r="BH166" t="str">
            <v/>
          </cell>
          <cell r="BI166" t="str">
            <v xml:space="preserve"> </v>
          </cell>
          <cell r="BJ166">
            <v>0</v>
          </cell>
          <cell r="BK166" t="str">
            <v/>
          </cell>
          <cell r="BL166" t="str">
            <v/>
          </cell>
        </row>
        <row r="167">
          <cell r="E167" t="str">
            <v>|0200220810|19.10|0.00|1.400|0.0005732NBC</v>
          </cell>
          <cell r="F167">
            <v>0.61099999999999999</v>
          </cell>
          <cell r="H167" t="str">
            <v>-</v>
          </cell>
          <cell r="J167" t="b">
            <v>1</v>
          </cell>
          <cell r="K167" t="b">
            <v>1</v>
          </cell>
          <cell r="L167">
            <v>43</v>
          </cell>
          <cell r="M167">
            <v>2</v>
          </cell>
          <cell r="O167" t="str">
            <v>C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36.75</v>
          </cell>
          <cell r="AZ167">
            <v>38.6</v>
          </cell>
          <cell r="BA167">
            <v>38.6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 t="str">
            <v xml:space="preserve"> </v>
          </cell>
          <cell r="BJ167">
            <v>36.75</v>
          </cell>
          <cell r="BK167" t="str">
            <v/>
          </cell>
          <cell r="BL167" t="str">
            <v/>
          </cell>
        </row>
        <row r="168">
          <cell r="E168" t="str">
            <v>|0200220810|19.10|0.00|1.400|0.0005732NBC</v>
          </cell>
          <cell r="F168">
            <v>0.61099999999999999</v>
          </cell>
          <cell r="H168" t="str">
            <v>-</v>
          </cell>
          <cell r="J168" t="b">
            <v>1</v>
          </cell>
          <cell r="K168" t="b">
            <v>1</v>
          </cell>
          <cell r="L168">
            <v>182</v>
          </cell>
          <cell r="M168">
            <v>182</v>
          </cell>
          <cell r="O168" t="str">
            <v>P/E</v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  <cell r="BH168" t="str">
            <v/>
          </cell>
          <cell r="BI168" t="str">
            <v xml:space="preserve"> </v>
          </cell>
          <cell r="BJ168">
            <v>0</v>
          </cell>
          <cell r="BK168" t="str">
            <v/>
          </cell>
          <cell r="BL168" t="str">
            <v/>
          </cell>
        </row>
        <row r="169">
          <cell r="E169" t="str">
            <v>|0200220810|19.10|0.00|1.600|0.0001316NBC</v>
          </cell>
          <cell r="F169">
            <v>0.69</v>
          </cell>
          <cell r="H169" t="str">
            <v>-</v>
          </cell>
          <cell r="J169" t="b">
            <v>1</v>
          </cell>
          <cell r="K169" t="b">
            <v>1</v>
          </cell>
          <cell r="L169">
            <v>49</v>
          </cell>
          <cell r="M169">
            <v>4</v>
          </cell>
          <cell r="O169" t="str">
            <v>C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 t="str">
            <v xml:space="preserve"> </v>
          </cell>
          <cell r="BJ169">
            <v>0</v>
          </cell>
          <cell r="BK169" t="str">
            <v/>
          </cell>
          <cell r="BL169" t="str">
            <v/>
          </cell>
        </row>
        <row r="170">
          <cell r="E170" t="str">
            <v>|0200220810|19.10|0.00|1.600|0.0006111NBC</v>
          </cell>
          <cell r="F170">
            <v>0.69</v>
          </cell>
          <cell r="H170" t="str">
            <v>-</v>
          </cell>
          <cell r="J170" t="b">
            <v>1</v>
          </cell>
          <cell r="K170" t="b">
            <v>1</v>
          </cell>
          <cell r="L170">
            <v>2175</v>
          </cell>
          <cell r="M170">
            <v>53</v>
          </cell>
          <cell r="O170" t="str">
            <v>C</v>
          </cell>
          <cell r="P170">
            <v>1.8292682926829269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1.8292682926829269</v>
          </cell>
          <cell r="AW170">
            <v>0</v>
          </cell>
          <cell r="AX170">
            <v>43.829268292682926</v>
          </cell>
          <cell r="AY170">
            <v>83.902439024390247</v>
          </cell>
          <cell r="AZ170">
            <v>47.268292682926827</v>
          </cell>
          <cell r="BA170">
            <v>80.487804878048777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 t="str">
            <v xml:space="preserve"> </v>
          </cell>
          <cell r="BJ170">
            <v>85.731707317073173</v>
          </cell>
          <cell r="BK170" t="str">
            <v/>
          </cell>
          <cell r="BL170" t="str">
            <v/>
          </cell>
        </row>
        <row r="171">
          <cell r="E171" t="str">
            <v>|0200220810|19.10|0.00|1.600|0.0005919NBC</v>
          </cell>
          <cell r="F171">
            <v>0.69</v>
          </cell>
          <cell r="H171" t="str">
            <v>-</v>
          </cell>
          <cell r="J171" t="b">
            <v>1</v>
          </cell>
          <cell r="K171" t="b">
            <v>1</v>
          </cell>
          <cell r="L171">
            <v>15</v>
          </cell>
          <cell r="M171">
            <v>1</v>
          </cell>
          <cell r="O171" t="str">
            <v>C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8.4615384615384617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8.4615384615384617</v>
          </cell>
          <cell r="AW171">
            <v>0</v>
          </cell>
          <cell r="AX171">
            <v>9.2307692307692299</v>
          </cell>
          <cell r="AY171">
            <v>7.6923076923076925</v>
          </cell>
          <cell r="AZ171">
            <v>4.615384615384615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 t="str">
            <v xml:space="preserve"> </v>
          </cell>
          <cell r="BJ171">
            <v>16.153846153846153</v>
          </cell>
          <cell r="BK171" t="str">
            <v/>
          </cell>
          <cell r="BL171" t="str">
            <v/>
          </cell>
        </row>
        <row r="172">
          <cell r="E172" t="str">
            <v>|0200220810|19.10|0.00|1.600|0.0005790NBC</v>
          </cell>
          <cell r="F172">
            <v>0.69</v>
          </cell>
          <cell r="H172" t="str">
            <v>-</v>
          </cell>
          <cell r="J172" t="b">
            <v>1</v>
          </cell>
          <cell r="K172" t="b">
            <v>1</v>
          </cell>
          <cell r="L172">
            <v>29</v>
          </cell>
          <cell r="M172">
            <v>29</v>
          </cell>
          <cell r="O172" t="str">
            <v>P/E</v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  <cell r="BH172" t="str">
            <v/>
          </cell>
          <cell r="BI172" t="str">
            <v xml:space="preserve"> </v>
          </cell>
          <cell r="BJ172">
            <v>0</v>
          </cell>
          <cell r="BK172" t="str">
            <v/>
          </cell>
          <cell r="BL172" t="str">
            <v/>
          </cell>
        </row>
        <row r="173">
          <cell r="E173" t="str">
            <v>|0200220810|19.10|0.00|1.600|0.0005919NBC</v>
          </cell>
          <cell r="F173">
            <v>0.69</v>
          </cell>
          <cell r="H173" t="str">
            <v>-</v>
          </cell>
          <cell r="J173" t="b">
            <v>1</v>
          </cell>
          <cell r="K173" t="b">
            <v>1</v>
          </cell>
          <cell r="L173">
            <v>14</v>
          </cell>
          <cell r="M173">
            <v>14</v>
          </cell>
          <cell r="O173" t="str">
            <v>P/E</v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  <cell r="BH173" t="str">
            <v/>
          </cell>
          <cell r="BI173" t="str">
            <v xml:space="preserve"> </v>
          </cell>
          <cell r="BJ173">
            <v>0</v>
          </cell>
          <cell r="BK173" t="str">
            <v/>
          </cell>
          <cell r="BL173" t="str">
            <v/>
          </cell>
        </row>
        <row r="174">
          <cell r="E174" t="str">
            <v>|0200220810|19.10|0.00|1.600|0.0006111NBC</v>
          </cell>
          <cell r="F174">
            <v>0.69</v>
          </cell>
          <cell r="H174" t="str">
            <v>-</v>
          </cell>
          <cell r="J174" t="b">
            <v>1</v>
          </cell>
          <cell r="K174" t="b">
            <v>1</v>
          </cell>
          <cell r="L174">
            <v>370</v>
          </cell>
          <cell r="M174">
            <v>370</v>
          </cell>
          <cell r="O174" t="str">
            <v>P/E</v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  <cell r="BH174" t="str">
            <v/>
          </cell>
          <cell r="BI174" t="str">
            <v xml:space="preserve"> </v>
          </cell>
          <cell r="BJ174">
            <v>0</v>
          </cell>
          <cell r="BK174" t="str">
            <v/>
          </cell>
          <cell r="BL174" t="str">
            <v/>
          </cell>
        </row>
        <row r="175">
          <cell r="E175" t="str">
            <v>|0200220810|19.10|0.00|1.600|0.0005790NBC</v>
          </cell>
          <cell r="F175">
            <v>0.69</v>
          </cell>
          <cell r="H175" t="str">
            <v>-</v>
          </cell>
          <cell r="J175" t="b">
            <v>1</v>
          </cell>
          <cell r="K175" t="b">
            <v>1</v>
          </cell>
          <cell r="L175">
            <v>6</v>
          </cell>
          <cell r="M175">
            <v>1</v>
          </cell>
          <cell r="O175" t="str">
            <v>C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14.444444444444445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14.444444444444445</v>
          </cell>
          <cell r="AW175">
            <v>0</v>
          </cell>
          <cell r="AX175">
            <v>15.555555555555555</v>
          </cell>
          <cell r="AY175">
            <v>15.555555555555555</v>
          </cell>
          <cell r="AZ175">
            <v>13.333333333333334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 t="str">
            <v xml:space="preserve"> </v>
          </cell>
          <cell r="BJ175">
            <v>30</v>
          </cell>
          <cell r="BK175" t="str">
            <v/>
          </cell>
          <cell r="BL175" t="str">
            <v/>
          </cell>
        </row>
        <row r="176">
          <cell r="E176" t="str">
            <v>|0200226010|19.10|0.00|1.600|0.0005680NBC</v>
          </cell>
          <cell r="F176">
            <v>0.69</v>
          </cell>
          <cell r="H176" t="str">
            <v>-</v>
          </cell>
          <cell r="J176" t="b">
            <v>0</v>
          </cell>
          <cell r="K176" t="b">
            <v>1</v>
          </cell>
          <cell r="L176">
            <v>4</v>
          </cell>
          <cell r="M176">
            <v>1</v>
          </cell>
          <cell r="O176" t="str">
            <v>C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 t="str">
            <v xml:space="preserve"> </v>
          </cell>
          <cell r="BJ176">
            <v>0</v>
          </cell>
          <cell r="BK176" t="str">
            <v/>
          </cell>
          <cell r="BL176" t="str">
            <v/>
          </cell>
        </row>
        <row r="177">
          <cell r="E177" t="str">
            <v>|0200220810|19.10|0.00|2.300|0.0006073NBC</v>
          </cell>
          <cell r="F177">
            <v>0.95299999999999996</v>
          </cell>
          <cell r="H177" t="str">
            <v>-</v>
          </cell>
          <cell r="J177" t="b">
            <v>1</v>
          </cell>
          <cell r="K177" t="b">
            <v>1</v>
          </cell>
          <cell r="L177">
            <v>1043</v>
          </cell>
          <cell r="M177">
            <v>65</v>
          </cell>
          <cell r="O177" t="str">
            <v>C</v>
          </cell>
          <cell r="P177">
            <v>6.25</v>
          </cell>
          <cell r="Q177">
            <v>0</v>
          </cell>
          <cell r="R177">
            <v>0</v>
          </cell>
          <cell r="S177">
            <v>3.125</v>
          </cell>
          <cell r="T177">
            <v>0</v>
          </cell>
          <cell r="U177">
            <v>3.125</v>
          </cell>
          <cell r="V177">
            <v>0</v>
          </cell>
          <cell r="W177">
            <v>3.125</v>
          </cell>
          <cell r="X177">
            <v>0</v>
          </cell>
          <cell r="Y177">
            <v>0</v>
          </cell>
          <cell r="Z177">
            <v>3.125</v>
          </cell>
          <cell r="AA177">
            <v>0</v>
          </cell>
          <cell r="AB177">
            <v>3.125</v>
          </cell>
          <cell r="AC177">
            <v>0</v>
          </cell>
          <cell r="AD177">
            <v>3.125</v>
          </cell>
          <cell r="AE177">
            <v>0</v>
          </cell>
          <cell r="AF177">
            <v>0</v>
          </cell>
          <cell r="AG177">
            <v>3.125</v>
          </cell>
          <cell r="AH177">
            <v>0</v>
          </cell>
          <cell r="AI177">
            <v>3.125</v>
          </cell>
          <cell r="AJ177">
            <v>0</v>
          </cell>
          <cell r="AK177">
            <v>3.125</v>
          </cell>
          <cell r="AL177">
            <v>0</v>
          </cell>
          <cell r="AM177">
            <v>0</v>
          </cell>
          <cell r="AN177">
            <v>3.125</v>
          </cell>
          <cell r="AO177">
            <v>0</v>
          </cell>
          <cell r="AP177">
            <v>3.125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40.625</v>
          </cell>
          <cell r="AW177">
            <v>0</v>
          </cell>
          <cell r="AX177">
            <v>96.875</v>
          </cell>
          <cell r="AY177">
            <v>34.375</v>
          </cell>
          <cell r="AZ177">
            <v>21.875</v>
          </cell>
          <cell r="BA177">
            <v>40.625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 t="str">
            <v xml:space="preserve"> </v>
          </cell>
          <cell r="BJ177">
            <v>75</v>
          </cell>
          <cell r="BK177" t="str">
            <v/>
          </cell>
          <cell r="BL177" t="str">
            <v/>
          </cell>
        </row>
        <row r="178">
          <cell r="E178" t="str">
            <v>|0200220810|19.10|0.00|2.300|0.0005100NBC</v>
          </cell>
          <cell r="F178">
            <v>0.95299999999999996</v>
          </cell>
          <cell r="H178" t="str">
            <v>-</v>
          </cell>
          <cell r="J178" t="b">
            <v>1</v>
          </cell>
          <cell r="K178" t="b">
            <v>1</v>
          </cell>
          <cell r="L178">
            <v>0</v>
          </cell>
          <cell r="M178">
            <v>0</v>
          </cell>
          <cell r="O178" t="str">
            <v>P/E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 t="str">
            <v xml:space="preserve"> </v>
          </cell>
          <cell r="BJ178">
            <v>0</v>
          </cell>
          <cell r="BK178" t="str">
            <v/>
          </cell>
          <cell r="BL178" t="str">
            <v/>
          </cell>
        </row>
        <row r="179">
          <cell r="E179" t="str">
            <v>|0200220810|19.10|0.00|2.300|0.0006073NBC</v>
          </cell>
          <cell r="F179">
            <v>0.95299999999999996</v>
          </cell>
          <cell r="H179" t="str">
            <v>-</v>
          </cell>
          <cell r="J179" t="b">
            <v>1</v>
          </cell>
          <cell r="K179" t="b">
            <v>1</v>
          </cell>
          <cell r="L179">
            <v>0</v>
          </cell>
          <cell r="M179">
            <v>0</v>
          </cell>
          <cell r="O179" t="str">
            <v>P/E</v>
          </cell>
          <cell r="P179" t="str">
            <v/>
          </cell>
          <cell r="Q179" t="str">
            <v/>
          </cell>
          <cell r="R179" t="str">
            <v/>
          </cell>
          <cell r="S179" t="str">
            <v/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/>
          </cell>
          <cell r="AG179" t="str">
            <v/>
          </cell>
          <cell r="AH179" t="str">
            <v/>
          </cell>
          <cell r="AI179" t="str">
            <v/>
          </cell>
          <cell r="AJ179" t="str">
            <v/>
          </cell>
          <cell r="AK179" t="str">
            <v/>
          </cell>
          <cell r="AL179" t="str">
            <v/>
          </cell>
          <cell r="AM179" t="str">
            <v/>
          </cell>
          <cell r="AN179" t="str">
            <v/>
          </cell>
          <cell r="AO179" t="str">
            <v/>
          </cell>
          <cell r="AP179" t="str">
            <v/>
          </cell>
          <cell r="AQ179" t="str">
            <v/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  <cell r="AV179" t="str">
            <v/>
          </cell>
          <cell r="AW179" t="str">
            <v/>
          </cell>
          <cell r="AX179" t="str">
            <v/>
          </cell>
          <cell r="AY179" t="str">
            <v/>
          </cell>
          <cell r="AZ179" t="str">
            <v/>
          </cell>
          <cell r="BA179" t="str">
            <v/>
          </cell>
          <cell r="BB179" t="str">
            <v/>
          </cell>
          <cell r="BC179" t="str">
            <v/>
          </cell>
          <cell r="BD179" t="str">
            <v/>
          </cell>
          <cell r="BE179" t="str">
            <v/>
          </cell>
          <cell r="BF179" t="str">
            <v/>
          </cell>
          <cell r="BG179" t="str">
            <v/>
          </cell>
          <cell r="BH179" t="str">
            <v/>
          </cell>
          <cell r="BI179" t="str">
            <v xml:space="preserve"> </v>
          </cell>
          <cell r="BJ179">
            <v>0</v>
          </cell>
          <cell r="BK179" t="str">
            <v/>
          </cell>
          <cell r="BL179" t="str">
            <v/>
          </cell>
        </row>
        <row r="180">
          <cell r="E180" t="str">
            <v>|0200220810|22.20|0.00|1.400|0.0005619NBC</v>
          </cell>
          <cell r="F180">
            <v>0.71799999999999997</v>
          </cell>
          <cell r="H180" t="str">
            <v>-</v>
          </cell>
          <cell r="J180" t="b">
            <v>1</v>
          </cell>
          <cell r="K180" t="b">
            <v>1</v>
          </cell>
          <cell r="L180">
            <v>20</v>
          </cell>
          <cell r="M180">
            <v>0</v>
          </cell>
          <cell r="O180" t="str">
            <v>C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40.212765957446805</v>
          </cell>
          <cell r="AZ180">
            <v>41.659574468085104</v>
          </cell>
          <cell r="BA180">
            <v>41.744680851063826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 t="str">
            <v xml:space="preserve"> </v>
          </cell>
          <cell r="BJ180">
            <v>40.212765957446805</v>
          </cell>
          <cell r="BK180" t="str">
            <v/>
          </cell>
          <cell r="BL180" t="str">
            <v/>
          </cell>
        </row>
        <row r="181">
          <cell r="E181" t="str">
            <v>|0200220810|22.20|0.00|1.400|0.0005305NBC</v>
          </cell>
          <cell r="F181">
            <v>0.71799999999999997</v>
          </cell>
          <cell r="H181" t="str">
            <v>-</v>
          </cell>
          <cell r="J181" t="b">
            <v>1</v>
          </cell>
          <cell r="K181" t="b">
            <v>1</v>
          </cell>
          <cell r="L181">
            <v>1</v>
          </cell>
          <cell r="M181">
            <v>0</v>
          </cell>
          <cell r="O181" t="str">
            <v>C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483.75</v>
          </cell>
          <cell r="AZ181">
            <v>509.5</v>
          </cell>
          <cell r="BA181">
            <v>508.5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 t="str">
            <v xml:space="preserve"> </v>
          </cell>
          <cell r="BJ181">
            <v>483.75</v>
          </cell>
          <cell r="BK181" t="str">
            <v>Fixed&gt;500pcs</v>
          </cell>
          <cell r="BL181" t="str">
            <v/>
          </cell>
        </row>
        <row r="182">
          <cell r="E182" t="str">
            <v>|0200220810|22.20|0.00|1.400|0.0005927NBC</v>
          </cell>
          <cell r="F182">
            <v>0.71799999999999997</v>
          </cell>
          <cell r="H182" t="str">
            <v>-</v>
          </cell>
          <cell r="J182" t="b">
            <v>1</v>
          </cell>
          <cell r="K182" t="b">
            <v>1</v>
          </cell>
          <cell r="L182">
            <v>81</v>
          </cell>
          <cell r="M182">
            <v>3</v>
          </cell>
          <cell r="O182" t="str">
            <v>C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62.741935483870968</v>
          </cell>
          <cell r="AZ182">
            <v>63.161290322580648</v>
          </cell>
          <cell r="BA182">
            <v>63.29032258064516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 t="str">
            <v xml:space="preserve"> </v>
          </cell>
          <cell r="BJ182">
            <v>62.741935483870968</v>
          </cell>
          <cell r="BK182" t="str">
            <v/>
          </cell>
          <cell r="BL182" t="str">
            <v/>
          </cell>
        </row>
        <row r="183">
          <cell r="E183" t="str">
            <v>|0200220810|22.20|0.00|1.400|0.0005771NBC</v>
          </cell>
          <cell r="F183">
            <v>0.71799999999999997</v>
          </cell>
          <cell r="H183" t="str">
            <v>-</v>
          </cell>
          <cell r="J183" t="b">
            <v>1</v>
          </cell>
          <cell r="K183" t="b">
            <v>1</v>
          </cell>
          <cell r="L183">
            <v>9</v>
          </cell>
          <cell r="M183">
            <v>0</v>
          </cell>
          <cell r="O183" t="str">
            <v>C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33.043478260869563</v>
          </cell>
          <cell r="AZ183">
            <v>33.565217391304351</v>
          </cell>
          <cell r="BA183">
            <v>33.565217391304351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 t="str">
            <v xml:space="preserve"> </v>
          </cell>
          <cell r="BJ183">
            <v>33.043478260869563</v>
          </cell>
          <cell r="BK183" t="str">
            <v/>
          </cell>
          <cell r="BL183" t="str">
            <v/>
          </cell>
        </row>
        <row r="184">
          <cell r="E184" t="str">
            <v>|0200220810|22.20|0.00|1.400|0.0005267NBC</v>
          </cell>
          <cell r="F184">
            <v>0.71799999999999997</v>
          </cell>
          <cell r="H184" t="str">
            <v>-</v>
          </cell>
          <cell r="J184" t="b">
            <v>1</v>
          </cell>
          <cell r="K184" t="b">
            <v>1</v>
          </cell>
          <cell r="L184">
            <v>4</v>
          </cell>
          <cell r="M184">
            <v>2</v>
          </cell>
          <cell r="O184" t="str">
            <v>C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187.5</v>
          </cell>
          <cell r="AZ184">
            <v>193</v>
          </cell>
          <cell r="BA184">
            <v>193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 t="str">
            <v xml:space="preserve"> </v>
          </cell>
          <cell r="BJ184">
            <v>187.5</v>
          </cell>
          <cell r="BK184" t="str">
            <v/>
          </cell>
          <cell r="BL184" t="str">
            <v/>
          </cell>
        </row>
        <row r="185">
          <cell r="E185" t="str">
            <v>|0200220810|22.20|0.00|1.400|0.0005973NBC</v>
          </cell>
          <cell r="F185">
            <v>0.71799999999999997</v>
          </cell>
          <cell r="H185" t="str">
            <v>-</v>
          </cell>
          <cell r="J185" t="b">
            <v>1</v>
          </cell>
          <cell r="K185" t="b">
            <v>1</v>
          </cell>
          <cell r="L185">
            <v>892</v>
          </cell>
          <cell r="M185">
            <v>45</v>
          </cell>
          <cell r="O185" t="str">
            <v>C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40.5</v>
          </cell>
          <cell r="AY185">
            <v>50.15</v>
          </cell>
          <cell r="AZ185">
            <v>66</v>
          </cell>
          <cell r="BA185">
            <v>66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 t="str">
            <v xml:space="preserve"> </v>
          </cell>
          <cell r="BJ185">
            <v>50.15</v>
          </cell>
          <cell r="BK185" t="str">
            <v/>
          </cell>
          <cell r="BL185" t="str">
            <v/>
          </cell>
        </row>
        <row r="186">
          <cell r="E186" t="str">
            <v>|0200220810|22.20|0.00|1.400|0.0005267NBC</v>
          </cell>
          <cell r="F186">
            <v>0.71799999999999997</v>
          </cell>
          <cell r="H186" t="str">
            <v>-</v>
          </cell>
          <cell r="J186" t="b">
            <v>1</v>
          </cell>
          <cell r="K186" t="b">
            <v>1</v>
          </cell>
          <cell r="L186">
            <v>410</v>
          </cell>
          <cell r="M186">
            <v>410</v>
          </cell>
          <cell r="O186" t="str">
            <v>P/E</v>
          </cell>
          <cell r="P186" t="str">
            <v/>
          </cell>
          <cell r="Q186" t="str">
            <v/>
          </cell>
          <cell r="R186" t="str">
            <v/>
          </cell>
          <cell r="S186" t="str">
            <v/>
          </cell>
          <cell r="T186" t="str">
            <v/>
          </cell>
          <cell r="U186" t="str">
            <v/>
          </cell>
          <cell r="V186" t="str">
            <v/>
          </cell>
          <cell r="W186" t="str">
            <v/>
          </cell>
          <cell r="X186" t="str">
            <v/>
          </cell>
          <cell r="Y186" t="str">
            <v/>
          </cell>
          <cell r="Z186" t="str">
            <v/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 t="str">
            <v/>
          </cell>
          <cell r="AF186" t="str">
            <v/>
          </cell>
          <cell r="AG186" t="str">
            <v/>
          </cell>
          <cell r="AH186" t="str">
            <v/>
          </cell>
          <cell r="AI186" t="str">
            <v/>
          </cell>
          <cell r="AJ186" t="str">
            <v/>
          </cell>
          <cell r="AK186" t="str">
            <v/>
          </cell>
          <cell r="AL186" t="str">
            <v/>
          </cell>
          <cell r="AM186" t="str">
            <v/>
          </cell>
          <cell r="AN186" t="str">
            <v/>
          </cell>
          <cell r="AO186" t="str">
            <v/>
          </cell>
          <cell r="AP186" t="str">
            <v/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X186" t="str">
            <v/>
          </cell>
          <cell r="AY186" t="str">
            <v/>
          </cell>
          <cell r="AZ186" t="str">
            <v/>
          </cell>
          <cell r="BA186" t="str">
            <v/>
          </cell>
          <cell r="BB186" t="str">
            <v/>
          </cell>
          <cell r="BC186" t="str">
            <v/>
          </cell>
          <cell r="BD186" t="str">
            <v/>
          </cell>
          <cell r="BE186" t="str">
            <v/>
          </cell>
          <cell r="BF186" t="str">
            <v/>
          </cell>
          <cell r="BG186" t="str">
            <v/>
          </cell>
          <cell r="BH186" t="str">
            <v/>
          </cell>
          <cell r="BI186" t="str">
            <v xml:space="preserve"> </v>
          </cell>
          <cell r="BJ186">
            <v>0</v>
          </cell>
          <cell r="BK186" t="str">
            <v/>
          </cell>
          <cell r="BL186" t="str">
            <v/>
          </cell>
        </row>
        <row r="187">
          <cell r="E187" t="str">
            <v>|0200220810|22.20|0.00|1.400|0.0005305NBC</v>
          </cell>
          <cell r="F187">
            <v>0.71799999999999997</v>
          </cell>
          <cell r="H187" t="str">
            <v>-</v>
          </cell>
          <cell r="J187" t="b">
            <v>1</v>
          </cell>
          <cell r="K187" t="b">
            <v>1</v>
          </cell>
          <cell r="L187">
            <v>400</v>
          </cell>
          <cell r="M187">
            <v>400</v>
          </cell>
          <cell r="O187" t="str">
            <v>P/E</v>
          </cell>
          <cell r="P187" t="str">
            <v/>
          </cell>
          <cell r="Q187" t="str">
            <v/>
          </cell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 t="str">
            <v/>
          </cell>
          <cell r="BA187" t="str">
            <v/>
          </cell>
          <cell r="BB187" t="str">
            <v/>
          </cell>
          <cell r="BC187" t="str">
            <v/>
          </cell>
          <cell r="BD187" t="str">
            <v/>
          </cell>
          <cell r="BE187" t="str">
            <v/>
          </cell>
          <cell r="BF187" t="str">
            <v/>
          </cell>
          <cell r="BG187" t="str">
            <v/>
          </cell>
          <cell r="BH187" t="str">
            <v/>
          </cell>
          <cell r="BI187" t="str">
            <v xml:space="preserve"> </v>
          </cell>
          <cell r="BJ187">
            <v>0</v>
          </cell>
          <cell r="BK187" t="str">
            <v/>
          </cell>
          <cell r="BL187" t="str">
            <v/>
          </cell>
        </row>
        <row r="188">
          <cell r="E188" t="str">
            <v>|0200220810|22.20|0.00|1.400|0.0005619NBC</v>
          </cell>
          <cell r="F188">
            <v>0.71799999999999997</v>
          </cell>
          <cell r="H188" t="str">
            <v>-</v>
          </cell>
          <cell r="J188" t="b">
            <v>1</v>
          </cell>
          <cell r="K188" t="b">
            <v>1</v>
          </cell>
          <cell r="L188">
            <v>48</v>
          </cell>
          <cell r="M188">
            <v>48</v>
          </cell>
          <cell r="O188" t="str">
            <v>P/E</v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 t="str">
            <v/>
          </cell>
          <cell r="BA188" t="str">
            <v/>
          </cell>
          <cell r="BB188" t="str">
            <v/>
          </cell>
          <cell r="BC188" t="str">
            <v/>
          </cell>
          <cell r="BD188" t="str">
            <v/>
          </cell>
          <cell r="BE188" t="str">
            <v/>
          </cell>
          <cell r="BF188" t="str">
            <v/>
          </cell>
          <cell r="BG188" t="str">
            <v/>
          </cell>
          <cell r="BH188" t="str">
            <v/>
          </cell>
          <cell r="BI188" t="str">
            <v xml:space="preserve"> </v>
          </cell>
          <cell r="BJ188">
            <v>0</v>
          </cell>
          <cell r="BK188" t="str">
            <v/>
          </cell>
          <cell r="BL188" t="str">
            <v/>
          </cell>
        </row>
        <row r="189">
          <cell r="E189" t="str">
            <v>|0200220810|22.20|0.00|1.400|0.0005671NBC</v>
          </cell>
          <cell r="F189">
            <v>0.71799999999999997</v>
          </cell>
          <cell r="H189" t="str">
            <v>-</v>
          </cell>
          <cell r="J189" t="b">
            <v>1</v>
          </cell>
          <cell r="K189" t="b">
            <v>1</v>
          </cell>
          <cell r="L189">
            <v>38</v>
          </cell>
          <cell r="M189">
            <v>38</v>
          </cell>
          <cell r="O189" t="str">
            <v>P/E</v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X189" t="str">
            <v/>
          </cell>
          <cell r="AY189" t="str">
            <v/>
          </cell>
          <cell r="AZ189" t="str">
            <v/>
          </cell>
          <cell r="BA189" t="str">
            <v/>
          </cell>
          <cell r="BB189" t="str">
            <v/>
          </cell>
          <cell r="BC189" t="str">
            <v/>
          </cell>
          <cell r="BD189" t="str">
            <v/>
          </cell>
          <cell r="BE189" t="str">
            <v/>
          </cell>
          <cell r="BF189" t="str">
            <v/>
          </cell>
          <cell r="BG189" t="str">
            <v/>
          </cell>
          <cell r="BH189" t="str">
            <v/>
          </cell>
          <cell r="BI189" t="str">
            <v xml:space="preserve"> </v>
          </cell>
          <cell r="BJ189">
            <v>0</v>
          </cell>
          <cell r="BK189" t="str">
            <v/>
          </cell>
          <cell r="BL189" t="str">
            <v/>
          </cell>
        </row>
        <row r="190">
          <cell r="E190" t="str">
            <v>|0200220810|22.20|0.00|1.400|0.0005771NBC</v>
          </cell>
          <cell r="F190">
            <v>0.71799999999999997</v>
          </cell>
          <cell r="H190" t="str">
            <v>-</v>
          </cell>
          <cell r="J190" t="b">
            <v>1</v>
          </cell>
          <cell r="K190" t="b">
            <v>1</v>
          </cell>
          <cell r="L190">
            <v>338</v>
          </cell>
          <cell r="M190">
            <v>338</v>
          </cell>
          <cell r="O190" t="str">
            <v>P/E</v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  <cell r="BD190" t="str">
            <v/>
          </cell>
          <cell r="BE190" t="str">
            <v/>
          </cell>
          <cell r="BF190" t="str">
            <v/>
          </cell>
          <cell r="BG190" t="str">
            <v/>
          </cell>
          <cell r="BH190" t="str">
            <v/>
          </cell>
          <cell r="BI190" t="str">
            <v xml:space="preserve"> </v>
          </cell>
          <cell r="BJ190">
            <v>0</v>
          </cell>
          <cell r="BK190" t="str">
            <v/>
          </cell>
          <cell r="BL190" t="str">
            <v/>
          </cell>
        </row>
        <row r="191">
          <cell r="E191" t="str">
            <v>|0200220810|22.20|0.00|1.400|0.0005860NBC</v>
          </cell>
          <cell r="F191">
            <v>0.71799999999999997</v>
          </cell>
          <cell r="H191" t="str">
            <v>-</v>
          </cell>
          <cell r="J191" t="b">
            <v>1</v>
          </cell>
          <cell r="K191" t="b">
            <v>1</v>
          </cell>
          <cell r="L191">
            <v>89</v>
          </cell>
          <cell r="M191">
            <v>89</v>
          </cell>
          <cell r="O191" t="str">
            <v>P/E</v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  <cell r="AV191" t="str">
            <v/>
          </cell>
          <cell r="AW191" t="str">
            <v/>
          </cell>
          <cell r="AX191" t="str">
            <v/>
          </cell>
          <cell r="AY191" t="str">
            <v/>
          </cell>
          <cell r="AZ191" t="str">
            <v/>
          </cell>
          <cell r="BA191" t="str">
            <v/>
          </cell>
          <cell r="BB191" t="str">
            <v/>
          </cell>
          <cell r="BC191" t="str">
            <v/>
          </cell>
          <cell r="BD191" t="str">
            <v/>
          </cell>
          <cell r="BE191" t="str">
            <v/>
          </cell>
          <cell r="BF191" t="str">
            <v/>
          </cell>
          <cell r="BG191" t="str">
            <v/>
          </cell>
          <cell r="BH191" t="str">
            <v/>
          </cell>
          <cell r="BI191" t="str">
            <v xml:space="preserve"> </v>
          </cell>
          <cell r="BJ191">
            <v>0</v>
          </cell>
          <cell r="BK191" t="str">
            <v/>
          </cell>
          <cell r="BL191" t="str">
            <v/>
          </cell>
        </row>
        <row r="192">
          <cell r="E192" t="str">
            <v>|0200220810|22.20|0.00|1.400|0.0005927NBC</v>
          </cell>
          <cell r="F192">
            <v>0.71799999999999997</v>
          </cell>
          <cell r="H192" t="str">
            <v>-</v>
          </cell>
          <cell r="J192" t="b">
            <v>1</v>
          </cell>
          <cell r="K192" t="b">
            <v>1</v>
          </cell>
          <cell r="L192">
            <v>63</v>
          </cell>
          <cell r="M192">
            <v>63</v>
          </cell>
          <cell r="O192" t="str">
            <v>P/E</v>
          </cell>
          <cell r="P192" t="str">
            <v/>
          </cell>
          <cell r="Q192" t="str">
            <v/>
          </cell>
          <cell r="R192" t="str">
            <v/>
          </cell>
          <cell r="S192" t="str">
            <v/>
          </cell>
          <cell r="T192" t="str">
            <v/>
          </cell>
          <cell r="U192" t="str">
            <v/>
          </cell>
          <cell r="V192" t="str">
            <v/>
          </cell>
          <cell r="W192" t="str">
            <v/>
          </cell>
          <cell r="X192" t="str">
            <v/>
          </cell>
          <cell r="Y192" t="str">
            <v/>
          </cell>
          <cell r="Z192" t="str">
            <v/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 t="str">
            <v/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 t="str">
            <v/>
          </cell>
          <cell r="AN192" t="str">
            <v/>
          </cell>
          <cell r="AO192" t="str">
            <v/>
          </cell>
          <cell r="AP192" t="str">
            <v/>
          </cell>
          <cell r="AQ192" t="str">
            <v/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X192" t="str">
            <v/>
          </cell>
          <cell r="AY192" t="str">
            <v/>
          </cell>
          <cell r="AZ192" t="str">
            <v/>
          </cell>
          <cell r="BA192" t="str">
            <v/>
          </cell>
          <cell r="BB192" t="str">
            <v/>
          </cell>
          <cell r="BC192" t="str">
            <v/>
          </cell>
          <cell r="BD192" t="str">
            <v/>
          </cell>
          <cell r="BE192" t="str">
            <v/>
          </cell>
          <cell r="BF192" t="str">
            <v/>
          </cell>
          <cell r="BG192" t="str">
            <v/>
          </cell>
          <cell r="BH192" t="str">
            <v/>
          </cell>
          <cell r="BI192" t="str">
            <v xml:space="preserve"> </v>
          </cell>
          <cell r="BJ192">
            <v>0</v>
          </cell>
          <cell r="BK192" t="str">
            <v/>
          </cell>
          <cell r="BL192" t="str">
            <v/>
          </cell>
        </row>
        <row r="193">
          <cell r="E193" t="str">
            <v>|0200220810|22.20|0.00|1.400|0.0005973NBC</v>
          </cell>
          <cell r="F193">
            <v>0.71799999999999997</v>
          </cell>
          <cell r="H193" t="str">
            <v>-</v>
          </cell>
          <cell r="J193" t="b">
            <v>1</v>
          </cell>
          <cell r="K193" t="b">
            <v>1</v>
          </cell>
          <cell r="L193">
            <v>39</v>
          </cell>
          <cell r="M193">
            <v>39</v>
          </cell>
          <cell r="O193" t="str">
            <v>P/E</v>
          </cell>
          <cell r="P193" t="str">
            <v/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 t="str">
            <v/>
          </cell>
          <cell r="AH193" t="str">
            <v/>
          </cell>
          <cell r="AI193" t="str">
            <v/>
          </cell>
          <cell r="AJ193" t="str">
            <v/>
          </cell>
          <cell r="AK193" t="str">
            <v/>
          </cell>
          <cell r="AL193" t="str">
            <v/>
          </cell>
          <cell r="AM193" t="str">
            <v/>
          </cell>
          <cell r="AN193" t="str">
            <v/>
          </cell>
          <cell r="AO193" t="str">
            <v/>
          </cell>
          <cell r="AP193" t="str">
            <v/>
          </cell>
          <cell r="AQ193" t="str">
            <v/>
          </cell>
          <cell r="AR193" t="str">
            <v/>
          </cell>
          <cell r="AS193" t="str">
            <v/>
          </cell>
          <cell r="AT193" t="str">
            <v/>
          </cell>
          <cell r="AU193" t="str">
            <v/>
          </cell>
          <cell r="AV193" t="str">
            <v/>
          </cell>
          <cell r="AW193" t="str">
            <v/>
          </cell>
          <cell r="AX193" t="str">
            <v/>
          </cell>
          <cell r="AY193" t="str">
            <v/>
          </cell>
          <cell r="AZ193" t="str">
            <v/>
          </cell>
          <cell r="BA193" t="str">
            <v/>
          </cell>
          <cell r="BB193" t="str">
            <v/>
          </cell>
          <cell r="BC193" t="str">
            <v/>
          </cell>
          <cell r="BD193" t="str">
            <v/>
          </cell>
          <cell r="BE193" t="str">
            <v/>
          </cell>
          <cell r="BF193" t="str">
            <v/>
          </cell>
          <cell r="BG193" t="str">
            <v/>
          </cell>
          <cell r="BH193" t="str">
            <v/>
          </cell>
          <cell r="BI193" t="str">
            <v xml:space="preserve"> </v>
          </cell>
          <cell r="BJ193">
            <v>0</v>
          </cell>
          <cell r="BK193" t="str">
            <v/>
          </cell>
          <cell r="BL193" t="str">
            <v/>
          </cell>
        </row>
        <row r="194">
          <cell r="E194" t="str">
            <v>|0200220810|22.20|0.00|1.400|0.0005671NBC</v>
          </cell>
          <cell r="F194">
            <v>0.71799999999999997</v>
          </cell>
          <cell r="H194" t="str">
            <v>-</v>
          </cell>
          <cell r="J194" t="b">
            <v>1</v>
          </cell>
          <cell r="K194" t="b">
            <v>1</v>
          </cell>
          <cell r="L194">
            <v>482</v>
          </cell>
          <cell r="M194">
            <v>54</v>
          </cell>
          <cell r="O194" t="str">
            <v>C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45.555555555555557</v>
          </cell>
          <cell r="AY194">
            <v>54.888888888888886</v>
          </cell>
          <cell r="AZ194">
            <v>73.333333333333329</v>
          </cell>
          <cell r="BA194">
            <v>73.333333333333329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 t="str">
            <v xml:space="preserve"> </v>
          </cell>
          <cell r="BJ194">
            <v>54.888888888888886</v>
          </cell>
          <cell r="BK194" t="str">
            <v/>
          </cell>
          <cell r="BL194" t="str">
            <v/>
          </cell>
        </row>
        <row r="195">
          <cell r="E195" t="str">
            <v>|0200220810|22.20|0.00|1.400|0.0005267NBC</v>
          </cell>
          <cell r="F195">
            <v>0.71799999999999997</v>
          </cell>
          <cell r="H195" t="str">
            <v>-</v>
          </cell>
          <cell r="J195" t="b">
            <v>1</v>
          </cell>
          <cell r="K195" t="b">
            <v>1</v>
          </cell>
          <cell r="L195">
            <v>917</v>
          </cell>
          <cell r="M195">
            <v>115</v>
          </cell>
          <cell r="O195" t="str">
            <v>C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102.5</v>
          </cell>
          <cell r="AY195">
            <v>123.75</v>
          </cell>
          <cell r="AZ195">
            <v>165</v>
          </cell>
          <cell r="BA195">
            <v>165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 t="str">
            <v xml:space="preserve"> </v>
          </cell>
          <cell r="BJ195">
            <v>123.75</v>
          </cell>
          <cell r="BK195" t="str">
            <v/>
          </cell>
          <cell r="BL195" t="str">
            <v/>
          </cell>
        </row>
        <row r="196">
          <cell r="E196" t="str">
            <v>|0200220810|22.20|0.00|1.600|0.0005922NBC</v>
          </cell>
          <cell r="F196">
            <v>0.81299999999999994</v>
          </cell>
          <cell r="H196" t="str">
            <v>-</v>
          </cell>
          <cell r="J196" t="b">
            <v>1</v>
          </cell>
          <cell r="K196" t="b">
            <v>1</v>
          </cell>
          <cell r="L196">
            <v>71</v>
          </cell>
          <cell r="M196">
            <v>2</v>
          </cell>
          <cell r="O196" t="str">
            <v>C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21.882352941176471</v>
          </cell>
          <cell r="AZ196">
            <v>22.705882352941178</v>
          </cell>
          <cell r="BA196">
            <v>22.705882352941178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 t="str">
            <v xml:space="preserve"> </v>
          </cell>
          <cell r="BJ196">
            <v>21.882352941176471</v>
          </cell>
          <cell r="BK196" t="str">
            <v/>
          </cell>
          <cell r="BL196" t="str">
            <v/>
          </cell>
        </row>
        <row r="197">
          <cell r="E197" t="str">
            <v>|0200220810|22.20|0.00|1.600|0.0006019NBC</v>
          </cell>
          <cell r="F197">
            <v>0.81299999999999994</v>
          </cell>
          <cell r="H197" t="str">
            <v>-</v>
          </cell>
          <cell r="J197" t="b">
            <v>1</v>
          </cell>
          <cell r="K197" t="b">
            <v>1</v>
          </cell>
          <cell r="L197">
            <v>47</v>
          </cell>
          <cell r="M197">
            <v>2</v>
          </cell>
          <cell r="O197" t="str">
            <v>C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27.692307692307693</v>
          </cell>
          <cell r="AZ197">
            <v>29.46153846153846</v>
          </cell>
          <cell r="BA197">
            <v>29.692307692307693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 t="str">
            <v xml:space="preserve"> </v>
          </cell>
          <cell r="BJ197">
            <v>27.692307692307693</v>
          </cell>
          <cell r="BK197" t="str">
            <v/>
          </cell>
          <cell r="BL197" t="str">
            <v/>
          </cell>
        </row>
        <row r="198">
          <cell r="E198" t="str">
            <v>|0200220810|22.20|0.00|1.600|0.0005922NBC</v>
          </cell>
          <cell r="F198">
            <v>0.81299999999999994</v>
          </cell>
          <cell r="H198" t="str">
            <v>-</v>
          </cell>
          <cell r="J198" t="b">
            <v>1</v>
          </cell>
          <cell r="K198" t="b">
            <v>1</v>
          </cell>
          <cell r="L198">
            <v>79</v>
          </cell>
          <cell r="M198">
            <v>79</v>
          </cell>
          <cell r="O198" t="str">
            <v>P/E</v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  <cell r="BH198" t="str">
            <v/>
          </cell>
          <cell r="BI198" t="str">
            <v xml:space="preserve"> </v>
          </cell>
          <cell r="BJ198">
            <v>0</v>
          </cell>
          <cell r="BK198" t="str">
            <v/>
          </cell>
          <cell r="BL198" t="str">
            <v/>
          </cell>
        </row>
        <row r="199">
          <cell r="E199" t="str">
            <v>|0200220810|22.20|0.00|1.600|0.0006019NBC</v>
          </cell>
          <cell r="F199">
            <v>0.81299999999999994</v>
          </cell>
          <cell r="H199" t="str">
            <v>-</v>
          </cell>
          <cell r="J199" t="b">
            <v>1</v>
          </cell>
          <cell r="K199" t="b">
            <v>1</v>
          </cell>
          <cell r="L199">
            <v>127</v>
          </cell>
          <cell r="M199">
            <v>127</v>
          </cell>
          <cell r="O199" t="str">
            <v>P/E</v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  <cell r="BH199" t="str">
            <v/>
          </cell>
          <cell r="BI199" t="str">
            <v xml:space="preserve"> </v>
          </cell>
          <cell r="BJ199">
            <v>0</v>
          </cell>
          <cell r="BK199" t="str">
            <v/>
          </cell>
          <cell r="BL199" t="str">
            <v/>
          </cell>
        </row>
        <row r="200">
          <cell r="E200" t="str">
            <v>|0200220810|22.20|0.00|2.000|0.0005905NBC</v>
          </cell>
          <cell r="F200">
            <v>0.996</v>
          </cell>
          <cell r="H200" t="str">
            <v>-</v>
          </cell>
          <cell r="J200" t="b">
            <v>1</v>
          </cell>
          <cell r="K200" t="b">
            <v>1</v>
          </cell>
          <cell r="L200">
            <v>12</v>
          </cell>
          <cell r="M200">
            <v>1</v>
          </cell>
          <cell r="O200" t="str">
            <v>C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37.142857142857146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37.142857142857146</v>
          </cell>
          <cell r="AW200">
            <v>0</v>
          </cell>
          <cell r="AX200">
            <v>142.85714285714286</v>
          </cell>
          <cell r="AY200">
            <v>42.857142857142854</v>
          </cell>
          <cell r="AZ200">
            <v>37.142857142857146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 t="str">
            <v xml:space="preserve"> </v>
          </cell>
          <cell r="BJ200">
            <v>80</v>
          </cell>
          <cell r="BK200" t="str">
            <v/>
          </cell>
          <cell r="BL200" t="str">
            <v/>
          </cell>
        </row>
        <row r="201">
          <cell r="E201" t="str">
            <v>|0200220810|22.20|0.00|2.000|0.0005905NBC</v>
          </cell>
          <cell r="F201">
            <v>0.996</v>
          </cell>
          <cell r="H201" t="str">
            <v>-</v>
          </cell>
          <cell r="J201" t="b">
            <v>1</v>
          </cell>
          <cell r="K201" t="b">
            <v>1</v>
          </cell>
          <cell r="L201">
            <v>377</v>
          </cell>
          <cell r="M201">
            <v>377</v>
          </cell>
          <cell r="O201" t="str">
            <v>P/E</v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  <cell r="BH201" t="str">
            <v/>
          </cell>
          <cell r="BI201" t="str">
            <v xml:space="preserve"> </v>
          </cell>
          <cell r="BJ201">
            <v>0</v>
          </cell>
          <cell r="BK201" t="str">
            <v/>
          </cell>
          <cell r="BL201" t="str">
            <v/>
          </cell>
        </row>
        <row r="202">
          <cell r="E202" t="str">
            <v>|0200230841|25.40|0.00|1.200|0.0005538NBC</v>
          </cell>
          <cell r="F202">
            <v>0.71599999999999997</v>
          </cell>
          <cell r="H202" t="str">
            <v>-</v>
          </cell>
          <cell r="J202" t="b">
            <v>1</v>
          </cell>
          <cell r="K202" t="b">
            <v>1</v>
          </cell>
          <cell r="L202">
            <v>9</v>
          </cell>
          <cell r="M202">
            <v>2</v>
          </cell>
          <cell r="O202" t="str">
            <v>C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28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28</v>
          </cell>
          <cell r="AW202">
            <v>0</v>
          </cell>
          <cell r="AX202">
            <v>24</v>
          </cell>
          <cell r="AY202">
            <v>32</v>
          </cell>
          <cell r="AZ202">
            <v>20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 t="str">
            <v xml:space="preserve"> </v>
          </cell>
          <cell r="BJ202">
            <v>60</v>
          </cell>
          <cell r="BK202" t="str">
            <v/>
          </cell>
          <cell r="BL202" t="str">
            <v/>
          </cell>
        </row>
        <row r="203">
          <cell r="E203" t="str">
            <v>|0200230841|25.40|0.00|1.200|0.0005165NBC</v>
          </cell>
          <cell r="F203">
            <v>0.71599999999999997</v>
          </cell>
          <cell r="H203" t="str">
            <v>-</v>
          </cell>
          <cell r="J203" t="b">
            <v>1</v>
          </cell>
          <cell r="K203" t="b">
            <v>1</v>
          </cell>
          <cell r="L203">
            <v>30</v>
          </cell>
          <cell r="M203">
            <v>8</v>
          </cell>
          <cell r="O203" t="str">
            <v>C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580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580</v>
          </cell>
          <cell r="AW203">
            <v>0</v>
          </cell>
          <cell r="AX203">
            <v>1010</v>
          </cell>
          <cell r="AY203">
            <v>280</v>
          </cell>
          <cell r="AZ203">
            <v>280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 t="str">
            <v xml:space="preserve"> </v>
          </cell>
          <cell r="BJ203">
            <v>860</v>
          </cell>
          <cell r="BK203" t="str">
            <v/>
          </cell>
          <cell r="BL203" t="str">
            <v/>
          </cell>
        </row>
        <row r="204">
          <cell r="E204" t="str">
            <v>|0200230841|25.40|0.00|1.200|0.0005995NBC</v>
          </cell>
          <cell r="F204">
            <v>0.71599999999999997</v>
          </cell>
          <cell r="H204" t="str">
            <v>-</v>
          </cell>
          <cell r="J204" t="b">
            <v>1</v>
          </cell>
          <cell r="K204" t="b">
            <v>1</v>
          </cell>
          <cell r="L204">
            <v>22</v>
          </cell>
          <cell r="M204">
            <v>1</v>
          </cell>
          <cell r="O204" t="str">
            <v>C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4.75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4.75</v>
          </cell>
          <cell r="AW204">
            <v>0</v>
          </cell>
          <cell r="AX204">
            <v>3</v>
          </cell>
          <cell r="AY204">
            <v>4</v>
          </cell>
          <cell r="AZ204">
            <v>2.5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 t="str">
            <v xml:space="preserve"> </v>
          </cell>
          <cell r="BJ204">
            <v>8.75</v>
          </cell>
          <cell r="BK204" t="str">
            <v/>
          </cell>
          <cell r="BL204" t="str">
            <v/>
          </cell>
        </row>
        <row r="205">
          <cell r="E205" t="str">
            <v>|0200230841|25.40|0.00|1.200|0.0006022NBC</v>
          </cell>
          <cell r="F205">
            <v>0.71599999999999997</v>
          </cell>
          <cell r="H205" t="str">
            <v>-</v>
          </cell>
          <cell r="J205" t="b">
            <v>1</v>
          </cell>
          <cell r="K205" t="b">
            <v>1</v>
          </cell>
          <cell r="L205">
            <v>116</v>
          </cell>
          <cell r="M205">
            <v>9</v>
          </cell>
          <cell r="O205" t="str">
            <v>C</v>
          </cell>
          <cell r="P205">
            <v>3.8461538461538463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3.8461538461538463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7.6923076923076925</v>
          </cell>
          <cell r="AW205">
            <v>0</v>
          </cell>
          <cell r="AX205">
            <v>7.6923076923076925</v>
          </cell>
          <cell r="AY205">
            <v>11.538461538461538</v>
          </cell>
          <cell r="AZ205">
            <v>7.6923076923076925</v>
          </cell>
          <cell r="BA205">
            <v>11.538461538461538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 t="str">
            <v xml:space="preserve"> </v>
          </cell>
          <cell r="BJ205">
            <v>19.23076923076923</v>
          </cell>
          <cell r="BK205" t="str">
            <v/>
          </cell>
          <cell r="BL205" t="str">
            <v/>
          </cell>
        </row>
        <row r="206">
          <cell r="E206" t="str">
            <v>|0200230841|25.40|0.00|1.200|0.0005165NBC</v>
          </cell>
          <cell r="F206">
            <v>0.71599999999999997</v>
          </cell>
          <cell r="H206" t="str">
            <v>-</v>
          </cell>
          <cell r="J206" t="b">
            <v>1</v>
          </cell>
          <cell r="K206" t="b">
            <v>1</v>
          </cell>
          <cell r="L206">
            <v>978</v>
          </cell>
          <cell r="M206">
            <v>978</v>
          </cell>
          <cell r="O206" t="str">
            <v>P/E</v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  <cell r="BH206" t="str">
            <v/>
          </cell>
          <cell r="BI206" t="str">
            <v xml:space="preserve"> </v>
          </cell>
          <cell r="BJ206">
            <v>0</v>
          </cell>
          <cell r="BK206" t="str">
            <v/>
          </cell>
          <cell r="BL206" t="str">
            <v/>
          </cell>
        </row>
        <row r="207">
          <cell r="E207" t="str">
            <v>|0200230841|25.40|0.00|1.200|0.0005538NBC</v>
          </cell>
          <cell r="F207">
            <v>0.71599999999999997</v>
          </cell>
          <cell r="H207" t="str">
            <v>-</v>
          </cell>
          <cell r="J207" t="b">
            <v>1</v>
          </cell>
          <cell r="K207" t="b">
            <v>1</v>
          </cell>
          <cell r="L207">
            <v>180</v>
          </cell>
          <cell r="M207">
            <v>180</v>
          </cell>
          <cell r="O207" t="str">
            <v>P/E</v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  <cell r="BH207" t="str">
            <v/>
          </cell>
          <cell r="BI207" t="str">
            <v xml:space="preserve"> </v>
          </cell>
          <cell r="BJ207">
            <v>0</v>
          </cell>
          <cell r="BK207" t="str">
            <v/>
          </cell>
          <cell r="BL207" t="str">
            <v/>
          </cell>
        </row>
        <row r="208">
          <cell r="E208" t="str">
            <v>|0200230841|25.40|0.00|1.200|0.0005995NBC</v>
          </cell>
          <cell r="F208">
            <v>0.71599999999999997</v>
          </cell>
          <cell r="H208" t="str">
            <v>-</v>
          </cell>
          <cell r="J208" t="b">
            <v>1</v>
          </cell>
          <cell r="K208" t="b">
            <v>1</v>
          </cell>
          <cell r="L208">
            <v>590</v>
          </cell>
          <cell r="M208">
            <v>590</v>
          </cell>
          <cell r="O208" t="str">
            <v>P/E</v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  <cell r="BH208" t="str">
            <v/>
          </cell>
          <cell r="BI208" t="str">
            <v xml:space="preserve"> </v>
          </cell>
          <cell r="BJ208">
            <v>0</v>
          </cell>
          <cell r="BK208" t="str">
            <v/>
          </cell>
          <cell r="BL208" t="str">
            <v/>
          </cell>
        </row>
        <row r="209">
          <cell r="E209" t="str">
            <v>|0200230841|25.40|0.00|1.200|0.0006022NBC</v>
          </cell>
          <cell r="F209">
            <v>0.71599999999999997</v>
          </cell>
          <cell r="H209" t="str">
            <v>-</v>
          </cell>
          <cell r="J209" t="b">
            <v>1</v>
          </cell>
          <cell r="K209" t="b">
            <v>1</v>
          </cell>
          <cell r="L209" t="str">
            <v/>
          </cell>
          <cell r="M209" t="str">
            <v/>
          </cell>
          <cell r="O209" t="str">
            <v>P/E</v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  <cell r="BH209" t="str">
            <v/>
          </cell>
          <cell r="BI209" t="str">
            <v xml:space="preserve"> </v>
          </cell>
          <cell r="BJ209">
            <v>0</v>
          </cell>
          <cell r="BK209" t="str">
            <v/>
          </cell>
          <cell r="BL209" t="str">
            <v/>
          </cell>
        </row>
        <row r="210">
          <cell r="E210" t="str">
            <v>|0200230841|25.40|0.00|1.200|0.0006181NBC</v>
          </cell>
          <cell r="F210">
            <v>0.71599999999999997</v>
          </cell>
          <cell r="H210" t="str">
            <v>-</v>
          </cell>
          <cell r="J210" t="b">
            <v>1</v>
          </cell>
          <cell r="K210" t="b">
            <v>1</v>
          </cell>
          <cell r="L210">
            <v>131</v>
          </cell>
          <cell r="M210">
            <v>131</v>
          </cell>
          <cell r="O210" t="str">
            <v>P/E</v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  <cell r="BH210" t="str">
            <v/>
          </cell>
          <cell r="BI210" t="str">
            <v xml:space="preserve"> </v>
          </cell>
          <cell r="BJ210">
            <v>0</v>
          </cell>
          <cell r="BK210" t="str">
            <v/>
          </cell>
          <cell r="BL210" t="str">
            <v/>
          </cell>
        </row>
        <row r="211">
          <cell r="E211" t="str">
            <v>|0200230841|25.40|0.00|1.200|0.0006181NBC</v>
          </cell>
          <cell r="F211">
            <v>0.71599999999999997</v>
          </cell>
          <cell r="H211" t="str">
            <v>-</v>
          </cell>
          <cell r="J211" t="b">
            <v>1</v>
          </cell>
          <cell r="K211" t="b">
            <v>1</v>
          </cell>
          <cell r="L211">
            <v>4</v>
          </cell>
          <cell r="M211">
            <v>0</v>
          </cell>
          <cell r="O211" t="str">
            <v>C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15.555555555555555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15.555555555555555</v>
          </cell>
          <cell r="AW211">
            <v>0</v>
          </cell>
          <cell r="AX211">
            <v>13.333333333333334</v>
          </cell>
          <cell r="AY211">
            <v>17.777777777777779</v>
          </cell>
          <cell r="AZ211">
            <v>11.111111111111111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 t="str">
            <v xml:space="preserve"> </v>
          </cell>
          <cell r="BJ211">
            <v>33.333333333333336</v>
          </cell>
          <cell r="BK211" t="str">
            <v/>
          </cell>
          <cell r="BL211" t="str">
            <v/>
          </cell>
        </row>
        <row r="212">
          <cell r="E212" t="str">
            <v>|0200230841|25.40|0.00|1.200|0.0005995NBC</v>
          </cell>
          <cell r="F212">
            <v>0.71599999999999997</v>
          </cell>
          <cell r="H212" t="str">
            <v>-</v>
          </cell>
          <cell r="J212" t="b">
            <v>1</v>
          </cell>
          <cell r="K212" t="b">
            <v>1</v>
          </cell>
          <cell r="L212">
            <v>13</v>
          </cell>
          <cell r="M212">
            <v>2</v>
          </cell>
          <cell r="O212" t="str">
            <v>C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322.625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322.625</v>
          </cell>
          <cell r="AW212">
            <v>0</v>
          </cell>
          <cell r="AX212">
            <v>506.25</v>
          </cell>
          <cell r="AY212">
            <v>183.75</v>
          </cell>
          <cell r="AZ212">
            <v>131.25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 t="str">
            <v xml:space="preserve"> </v>
          </cell>
          <cell r="BJ212">
            <v>506.375</v>
          </cell>
          <cell r="BK212" t="str">
            <v/>
          </cell>
          <cell r="BL212" t="str">
            <v/>
          </cell>
        </row>
        <row r="213">
          <cell r="E213" t="str">
            <v>|0200220810|25.40|0.00|1.400|0.0005487NBC</v>
          </cell>
          <cell r="F213">
            <v>0.82899999999999996</v>
          </cell>
          <cell r="H213" t="str">
            <v>-</v>
          </cell>
          <cell r="J213" t="b">
            <v>1</v>
          </cell>
          <cell r="K213" t="b">
            <v>1</v>
          </cell>
          <cell r="L213">
            <v>4</v>
          </cell>
          <cell r="M213">
            <v>0</v>
          </cell>
          <cell r="O213" t="str">
            <v>C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37.692307692307693</v>
          </cell>
          <cell r="AZ213">
            <v>39.192307692307693</v>
          </cell>
          <cell r="BA213">
            <v>39.115384615384613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 t="str">
            <v xml:space="preserve"> </v>
          </cell>
          <cell r="BJ213">
            <v>37.692307692307693</v>
          </cell>
          <cell r="BK213" t="str">
            <v/>
          </cell>
          <cell r="BL213" t="str">
            <v/>
          </cell>
        </row>
        <row r="214">
          <cell r="E214" t="str">
            <v>|0200220810|25.40|0.00|1.400|0.0005791NBC</v>
          </cell>
          <cell r="F214">
            <v>0.82899999999999996</v>
          </cell>
          <cell r="H214" t="str">
            <v>-</v>
          </cell>
          <cell r="J214" t="b">
            <v>1</v>
          </cell>
          <cell r="K214" t="b">
            <v>1</v>
          </cell>
          <cell r="L214" t="str">
            <v/>
          </cell>
          <cell r="M214" t="str">
            <v/>
          </cell>
          <cell r="O214" t="str">
            <v>C</v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  <cell r="BH214" t="str">
            <v/>
          </cell>
          <cell r="BI214" t="str">
            <v xml:space="preserve"> </v>
          </cell>
          <cell r="BJ214">
            <v>0</v>
          </cell>
          <cell r="BK214" t="str">
            <v/>
          </cell>
          <cell r="BL214" t="str">
            <v/>
          </cell>
        </row>
        <row r="215">
          <cell r="E215" t="str">
            <v>|0200220810|25.40|0.00|1.400|0.0005747NBC</v>
          </cell>
          <cell r="F215">
            <v>0.82899999999999996</v>
          </cell>
          <cell r="H215" t="str">
            <v>-</v>
          </cell>
          <cell r="J215" t="b">
            <v>1</v>
          </cell>
          <cell r="K215" t="b">
            <v>1</v>
          </cell>
          <cell r="L215">
            <v>202</v>
          </cell>
          <cell r="M215">
            <v>7</v>
          </cell>
          <cell r="O215" t="str">
            <v>C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34.193548387096776</v>
          </cell>
          <cell r="AZ215">
            <v>34.193548387096776</v>
          </cell>
          <cell r="BA215">
            <v>34.193548387096776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 t="str">
            <v xml:space="preserve"> </v>
          </cell>
          <cell r="BJ215">
            <v>34.193548387096776</v>
          </cell>
          <cell r="BK215" t="str">
            <v/>
          </cell>
          <cell r="BL215" t="str">
            <v/>
          </cell>
        </row>
        <row r="216">
          <cell r="E216" t="str">
            <v>|0200220810|25.40|0.00|1.400|0.0005874NBC</v>
          </cell>
          <cell r="F216">
            <v>0.82899999999999996</v>
          </cell>
          <cell r="H216" t="str">
            <v>-</v>
          </cell>
          <cell r="J216" t="b">
            <v>1</v>
          </cell>
          <cell r="K216" t="b">
            <v>1</v>
          </cell>
          <cell r="L216">
            <v>65</v>
          </cell>
          <cell r="M216">
            <v>3</v>
          </cell>
          <cell r="O216" t="str">
            <v>C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74.230769230769226</v>
          </cell>
          <cell r="AZ216">
            <v>78.384615384615387</v>
          </cell>
          <cell r="BA216">
            <v>78.230769230769226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 t="str">
            <v xml:space="preserve"> </v>
          </cell>
          <cell r="BJ216">
            <v>74.230769230769226</v>
          </cell>
          <cell r="BK216" t="str">
            <v/>
          </cell>
          <cell r="BL216" t="str">
            <v/>
          </cell>
        </row>
        <row r="217">
          <cell r="E217" t="str">
            <v>|0200220810|25.40|0.00|1.400|0.0005892NBC</v>
          </cell>
          <cell r="F217">
            <v>0.82899999999999996</v>
          </cell>
          <cell r="H217" t="str">
            <v>-</v>
          </cell>
          <cell r="J217" t="b">
            <v>1</v>
          </cell>
          <cell r="K217" t="b">
            <v>1</v>
          </cell>
          <cell r="L217">
            <v>0</v>
          </cell>
          <cell r="M217">
            <v>0</v>
          </cell>
          <cell r="O217" t="str">
            <v>C</v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  <cell r="BH217" t="str">
            <v/>
          </cell>
          <cell r="BI217" t="str">
            <v xml:space="preserve"> </v>
          </cell>
          <cell r="BJ217">
            <v>0</v>
          </cell>
          <cell r="BK217" t="str">
            <v/>
          </cell>
          <cell r="BL217" t="str">
            <v/>
          </cell>
        </row>
        <row r="218">
          <cell r="E218" t="str">
            <v>|0200220810|25.40|0.00|1.400|0.0005892NBC</v>
          </cell>
          <cell r="F218">
            <v>0.82899999999999996</v>
          </cell>
          <cell r="H218" t="str">
            <v>-</v>
          </cell>
          <cell r="J218" t="b">
            <v>1</v>
          </cell>
          <cell r="K218" t="b">
            <v>1</v>
          </cell>
          <cell r="L218">
            <v>316</v>
          </cell>
          <cell r="M218">
            <v>16</v>
          </cell>
          <cell r="O218" t="str">
            <v>C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54.5</v>
          </cell>
          <cell r="AZ218">
            <v>54.5</v>
          </cell>
          <cell r="BA218">
            <v>54.5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 t="str">
            <v xml:space="preserve"> </v>
          </cell>
          <cell r="BJ218">
            <v>54.5</v>
          </cell>
          <cell r="BK218" t="str">
            <v/>
          </cell>
          <cell r="BL218" t="str">
            <v/>
          </cell>
        </row>
        <row r="219">
          <cell r="E219" t="str">
            <v>|0200220810|25.40|0.00|1.400|0.0005955NBC</v>
          </cell>
          <cell r="F219">
            <v>0.82899999999999996</v>
          </cell>
          <cell r="H219" t="str">
            <v>-</v>
          </cell>
          <cell r="J219" t="b">
            <v>1</v>
          </cell>
          <cell r="K219" t="b">
            <v>1</v>
          </cell>
          <cell r="L219">
            <v>1172</v>
          </cell>
          <cell r="M219">
            <v>84</v>
          </cell>
          <cell r="O219" t="str">
            <v>C</v>
          </cell>
          <cell r="P219">
            <v>10.714285714285714</v>
          </cell>
          <cell r="Q219">
            <v>0</v>
          </cell>
          <cell r="R219">
            <v>0</v>
          </cell>
          <cell r="S219">
            <v>7.1428571428571432</v>
          </cell>
          <cell r="T219">
            <v>0</v>
          </cell>
          <cell r="U219">
            <v>7.1428571428571432</v>
          </cell>
          <cell r="V219">
            <v>0</v>
          </cell>
          <cell r="W219">
            <v>10.714285714285714</v>
          </cell>
          <cell r="X219">
            <v>0</v>
          </cell>
          <cell r="Y219">
            <v>0</v>
          </cell>
          <cell r="Z219">
            <v>7.1428571428571432</v>
          </cell>
          <cell r="AA219">
            <v>0</v>
          </cell>
          <cell r="AB219">
            <v>7.1428571428571432</v>
          </cell>
          <cell r="AC219">
            <v>0</v>
          </cell>
          <cell r="AD219">
            <v>7.1428571428571432</v>
          </cell>
          <cell r="AE219">
            <v>0</v>
          </cell>
          <cell r="AF219">
            <v>0</v>
          </cell>
          <cell r="AG219">
            <v>7.1428571428571432</v>
          </cell>
          <cell r="AH219">
            <v>0</v>
          </cell>
          <cell r="AI219">
            <v>7.1428571428571432</v>
          </cell>
          <cell r="AJ219">
            <v>0</v>
          </cell>
          <cell r="AK219">
            <v>7.1428571428571432</v>
          </cell>
          <cell r="AL219">
            <v>0</v>
          </cell>
          <cell r="AM219">
            <v>0</v>
          </cell>
          <cell r="AN219">
            <v>7.1428571428571432</v>
          </cell>
          <cell r="AO219">
            <v>0</v>
          </cell>
          <cell r="AP219">
            <v>7.1428571428571432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92.857142857142861</v>
          </cell>
          <cell r="AW219">
            <v>0</v>
          </cell>
          <cell r="AX219">
            <v>85.714285714285708</v>
          </cell>
          <cell r="AY219">
            <v>42.857142857142854</v>
          </cell>
          <cell r="AZ219">
            <v>39.285714285714285</v>
          </cell>
          <cell r="BA219">
            <v>57.142857142857146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 t="str">
            <v xml:space="preserve"> </v>
          </cell>
          <cell r="BJ219">
            <v>135.71428571428572</v>
          </cell>
          <cell r="BK219" t="str">
            <v/>
          </cell>
          <cell r="BL219" t="str">
            <v/>
          </cell>
        </row>
        <row r="220">
          <cell r="E220" t="str">
            <v>|0200220810|25.40|0.00|1.400|0.0005791NBC</v>
          </cell>
          <cell r="F220">
            <v>0.82899999999999996</v>
          </cell>
          <cell r="H220" t="str">
            <v>-</v>
          </cell>
          <cell r="J220" t="b">
            <v>1</v>
          </cell>
          <cell r="K220" t="b">
            <v>1</v>
          </cell>
          <cell r="L220">
            <v>12</v>
          </cell>
          <cell r="M220">
            <v>1</v>
          </cell>
          <cell r="O220" t="str">
            <v>C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21.666666666666668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21.666666666666668</v>
          </cell>
          <cell r="AW220">
            <v>0</v>
          </cell>
          <cell r="AX220">
            <v>21.666666666666668</v>
          </cell>
          <cell r="AY220">
            <v>26.666666666666668</v>
          </cell>
          <cell r="AZ220">
            <v>16.666666666666668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 t="str">
            <v xml:space="preserve"> </v>
          </cell>
          <cell r="BJ220">
            <v>48.333333333333336</v>
          </cell>
          <cell r="BK220" t="str">
            <v/>
          </cell>
          <cell r="BL220" t="str">
            <v/>
          </cell>
        </row>
        <row r="221">
          <cell r="E221" t="str">
            <v>|0200220810|25.40|0.00|1.400|0.0005487NBC</v>
          </cell>
          <cell r="F221">
            <v>0.82899999999999996</v>
          </cell>
          <cell r="H221" t="str">
            <v>-</v>
          </cell>
          <cell r="J221" t="b">
            <v>1</v>
          </cell>
          <cell r="K221" t="b">
            <v>1</v>
          </cell>
          <cell r="L221">
            <v>17</v>
          </cell>
          <cell r="M221">
            <v>17</v>
          </cell>
          <cell r="O221" t="str">
            <v>P/E</v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 xml:space="preserve"> </v>
          </cell>
          <cell r="BJ221">
            <v>0</v>
          </cell>
          <cell r="BK221" t="str">
            <v/>
          </cell>
          <cell r="BL221" t="str">
            <v/>
          </cell>
        </row>
        <row r="222">
          <cell r="E222" t="str">
            <v>|0200220810|25.40|0.00|1.400|0.0005652NBC</v>
          </cell>
          <cell r="F222">
            <v>0.82899999999999996</v>
          </cell>
          <cell r="H222" t="str">
            <v>-</v>
          </cell>
          <cell r="J222" t="b">
            <v>1</v>
          </cell>
          <cell r="K222" t="b">
            <v>1</v>
          </cell>
          <cell r="L222">
            <v>93</v>
          </cell>
          <cell r="M222">
            <v>93</v>
          </cell>
          <cell r="O222" t="str">
            <v>P/E</v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 xml:space="preserve"> </v>
          </cell>
          <cell r="BJ222">
            <v>0</v>
          </cell>
          <cell r="BK222" t="str">
            <v/>
          </cell>
          <cell r="BL222" t="str">
            <v/>
          </cell>
        </row>
        <row r="223">
          <cell r="E223" t="str">
            <v>|0200220810|25.40|0.00|1.400|0.0005747NBC</v>
          </cell>
          <cell r="F223">
            <v>0.82899999999999996</v>
          </cell>
          <cell r="H223" t="str">
            <v>-</v>
          </cell>
          <cell r="J223" t="b">
            <v>1</v>
          </cell>
          <cell r="K223" t="b">
            <v>1</v>
          </cell>
          <cell r="L223">
            <v>21</v>
          </cell>
          <cell r="M223">
            <v>21</v>
          </cell>
          <cell r="O223" t="str">
            <v>P/E</v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  <cell r="BH223" t="str">
            <v/>
          </cell>
          <cell r="BI223" t="str">
            <v xml:space="preserve"> </v>
          </cell>
          <cell r="BJ223">
            <v>0</v>
          </cell>
          <cell r="BK223" t="str">
            <v/>
          </cell>
          <cell r="BL223" t="str">
            <v/>
          </cell>
        </row>
        <row r="224">
          <cell r="E224" t="str">
            <v>|0200220810|25.40|0.00|1.400|0.0005791NBC</v>
          </cell>
          <cell r="F224">
            <v>0.82899999999999996</v>
          </cell>
          <cell r="H224" t="str">
            <v>-</v>
          </cell>
          <cell r="J224" t="b">
            <v>1</v>
          </cell>
          <cell r="K224" t="b">
            <v>1</v>
          </cell>
          <cell r="L224">
            <v>108</v>
          </cell>
          <cell r="M224">
            <v>108</v>
          </cell>
          <cell r="O224" t="str">
            <v>P/E</v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  <cell r="BH224" t="str">
            <v/>
          </cell>
          <cell r="BI224" t="str">
            <v xml:space="preserve"> </v>
          </cell>
          <cell r="BJ224">
            <v>0</v>
          </cell>
          <cell r="BK224" t="str">
            <v/>
          </cell>
          <cell r="BL224" t="str">
            <v/>
          </cell>
        </row>
        <row r="225">
          <cell r="E225" t="str">
            <v>|0200220810|25.40|0.00|1.400|0.0005874NBC</v>
          </cell>
          <cell r="F225">
            <v>0.82899999999999996</v>
          </cell>
          <cell r="H225" t="str">
            <v>-</v>
          </cell>
          <cell r="J225" t="b">
            <v>1</v>
          </cell>
          <cell r="K225" t="b">
            <v>1</v>
          </cell>
          <cell r="L225">
            <v>66</v>
          </cell>
          <cell r="M225">
            <v>66</v>
          </cell>
          <cell r="O225" t="str">
            <v>P/E</v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  <cell r="BH225" t="str">
            <v/>
          </cell>
          <cell r="BI225" t="str">
            <v xml:space="preserve"> </v>
          </cell>
          <cell r="BJ225">
            <v>0</v>
          </cell>
          <cell r="BK225" t="str">
            <v/>
          </cell>
          <cell r="BL225" t="str">
            <v/>
          </cell>
        </row>
        <row r="226">
          <cell r="E226" t="str">
            <v>|0200220810|25.40|0.00|1.400|0.0005892NBC</v>
          </cell>
          <cell r="F226">
            <v>0.82899999999999996</v>
          </cell>
          <cell r="H226" t="str">
            <v>-</v>
          </cell>
          <cell r="J226" t="b">
            <v>1</v>
          </cell>
          <cell r="K226" t="b">
            <v>1</v>
          </cell>
          <cell r="L226">
            <v>90</v>
          </cell>
          <cell r="M226">
            <v>90</v>
          </cell>
          <cell r="O226" t="str">
            <v>P/E</v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  <cell r="BH226" t="str">
            <v/>
          </cell>
          <cell r="BI226" t="str">
            <v xml:space="preserve"> </v>
          </cell>
          <cell r="BJ226">
            <v>0</v>
          </cell>
          <cell r="BK226" t="str">
            <v/>
          </cell>
          <cell r="BL226" t="str">
            <v/>
          </cell>
        </row>
        <row r="227">
          <cell r="E227" t="str">
            <v>|0200220810|25.40|0.00|1.400|0.0005955NBC</v>
          </cell>
          <cell r="F227">
            <v>0.82899999999999996</v>
          </cell>
          <cell r="H227" t="str">
            <v>-</v>
          </cell>
          <cell r="J227" t="b">
            <v>1</v>
          </cell>
          <cell r="K227" t="b">
            <v>1</v>
          </cell>
          <cell r="L227">
            <v>148</v>
          </cell>
          <cell r="M227">
            <v>148</v>
          </cell>
          <cell r="O227" t="str">
            <v>P/E</v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  <cell r="BH227" t="str">
            <v/>
          </cell>
          <cell r="BI227" t="str">
            <v xml:space="preserve"> </v>
          </cell>
          <cell r="BJ227">
            <v>0</v>
          </cell>
          <cell r="BK227" t="str">
            <v/>
          </cell>
          <cell r="BL227" t="str">
            <v/>
          </cell>
        </row>
        <row r="228">
          <cell r="E228" t="str">
            <v>|0200220810|25.40|0.00|1.400|0.0005652NBC</v>
          </cell>
          <cell r="F228">
            <v>0.82899999999999996</v>
          </cell>
          <cell r="H228" t="str">
            <v>-</v>
          </cell>
          <cell r="J228" t="b">
            <v>1</v>
          </cell>
          <cell r="K228" t="b">
            <v>1</v>
          </cell>
          <cell r="L228">
            <v>1299</v>
          </cell>
          <cell r="M228">
            <v>144</v>
          </cell>
          <cell r="O228" t="str">
            <v>C</v>
          </cell>
          <cell r="P228">
            <v>22.222222222222221</v>
          </cell>
          <cell r="Q228">
            <v>0</v>
          </cell>
          <cell r="R228">
            <v>0</v>
          </cell>
          <cell r="S228">
            <v>22.222222222222221</v>
          </cell>
          <cell r="T228">
            <v>0</v>
          </cell>
          <cell r="U228">
            <v>0</v>
          </cell>
          <cell r="V228">
            <v>0</v>
          </cell>
          <cell r="W228">
            <v>22.222222222222221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22.222222222222221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22.222222222222221</v>
          </cell>
          <cell r="AH228">
            <v>0</v>
          </cell>
          <cell r="AI228">
            <v>0</v>
          </cell>
          <cell r="AJ228">
            <v>0</v>
          </cell>
          <cell r="AK228">
            <v>22.222222222222221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22.222222222222221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155.55555555555554</v>
          </cell>
          <cell r="AW228">
            <v>0</v>
          </cell>
          <cell r="AX228">
            <v>133.33333333333334</v>
          </cell>
          <cell r="AY228">
            <v>44.444444444444443</v>
          </cell>
          <cell r="AZ228">
            <v>66.666666666666671</v>
          </cell>
          <cell r="BA228">
            <v>88.888888888888886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 t="str">
            <v xml:space="preserve"> </v>
          </cell>
          <cell r="BJ228">
            <v>200</v>
          </cell>
          <cell r="BK228" t="str">
            <v/>
          </cell>
          <cell r="BL228" t="str">
            <v/>
          </cell>
        </row>
        <row r="229">
          <cell r="E229" t="str">
            <v>|0200220810|25.40|0.00|1.600|0.0005763NBC</v>
          </cell>
          <cell r="F229">
            <v>0.93899999999999995</v>
          </cell>
          <cell r="H229" t="str">
            <v>-</v>
          </cell>
          <cell r="J229" t="b">
            <v>1</v>
          </cell>
          <cell r="K229" t="b">
            <v>1</v>
          </cell>
          <cell r="L229">
            <v>16</v>
          </cell>
          <cell r="M229">
            <v>1</v>
          </cell>
          <cell r="O229" t="str">
            <v>C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30.90909090909091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30.90909090909091</v>
          </cell>
          <cell r="AW229">
            <v>0</v>
          </cell>
          <cell r="AX229">
            <v>23.636363636363637</v>
          </cell>
          <cell r="AY229">
            <v>27.272727272727273</v>
          </cell>
          <cell r="AZ229">
            <v>20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 t="str">
            <v xml:space="preserve"> </v>
          </cell>
          <cell r="BJ229">
            <v>58.181818181818187</v>
          </cell>
          <cell r="BK229" t="str">
            <v/>
          </cell>
          <cell r="BL229" t="str">
            <v/>
          </cell>
        </row>
        <row r="230">
          <cell r="E230" t="str">
            <v>|0200220810|25.40|0.00|1.600|0.0005763NBC</v>
          </cell>
          <cell r="F230">
            <v>0.93899999999999995</v>
          </cell>
          <cell r="H230" t="str">
            <v>-</v>
          </cell>
          <cell r="J230" t="b">
            <v>1</v>
          </cell>
          <cell r="K230" t="b">
            <v>1</v>
          </cell>
          <cell r="L230">
            <v>7</v>
          </cell>
          <cell r="M230">
            <v>1</v>
          </cell>
          <cell r="O230" t="str">
            <v>C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11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11</v>
          </cell>
          <cell r="AW230">
            <v>0</v>
          </cell>
          <cell r="AX230">
            <v>12</v>
          </cell>
          <cell r="AY230">
            <v>10</v>
          </cell>
          <cell r="AZ230">
            <v>6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 t="str">
            <v xml:space="preserve"> </v>
          </cell>
          <cell r="BJ230">
            <v>21</v>
          </cell>
          <cell r="BK230" t="str">
            <v/>
          </cell>
          <cell r="BL230" t="str">
            <v/>
          </cell>
        </row>
        <row r="231">
          <cell r="E231" t="str">
            <v>|0200220810|25.40|0.00|1.600|0.0005763NBC</v>
          </cell>
          <cell r="F231">
            <v>0.93899999999999995</v>
          </cell>
          <cell r="H231" t="str">
            <v>-</v>
          </cell>
          <cell r="J231" t="b">
            <v>1</v>
          </cell>
          <cell r="K231" t="b">
            <v>1</v>
          </cell>
          <cell r="L231">
            <v>12</v>
          </cell>
          <cell r="M231">
            <v>12</v>
          </cell>
          <cell r="O231" t="str">
            <v>P/E</v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  <cell r="BH231" t="str">
            <v/>
          </cell>
          <cell r="BI231" t="str">
            <v xml:space="preserve"> </v>
          </cell>
          <cell r="BJ231">
            <v>0</v>
          </cell>
          <cell r="BK231" t="str">
            <v/>
          </cell>
          <cell r="BL231" t="str">
            <v/>
          </cell>
        </row>
        <row r="232">
          <cell r="E232" t="str">
            <v>|0200220810|25.40|0.00|1.600|0.0006009NBC</v>
          </cell>
          <cell r="F232">
            <v>0.93899999999999995</v>
          </cell>
          <cell r="H232" t="str">
            <v>-</v>
          </cell>
          <cell r="J232" t="b">
            <v>1</v>
          </cell>
          <cell r="K232" t="b">
            <v>1</v>
          </cell>
          <cell r="L232">
            <v>19</v>
          </cell>
          <cell r="M232">
            <v>2</v>
          </cell>
          <cell r="O232" t="str">
            <v>C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114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114</v>
          </cell>
          <cell r="AW232">
            <v>0</v>
          </cell>
          <cell r="AX232">
            <v>400</v>
          </cell>
          <cell r="AY232">
            <v>120</v>
          </cell>
          <cell r="AZ232">
            <v>104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 t="str">
            <v xml:space="preserve"> </v>
          </cell>
          <cell r="BJ232">
            <v>234</v>
          </cell>
          <cell r="BK232" t="str">
            <v/>
          </cell>
          <cell r="BL232" t="str">
            <v/>
          </cell>
        </row>
        <row r="233">
          <cell r="E233" t="str">
            <v>|0200220810|25.40|0.00|1.600|0.0006009NBC</v>
          </cell>
          <cell r="F233">
            <v>0.93899999999999995</v>
          </cell>
          <cell r="H233" t="str">
            <v>-</v>
          </cell>
          <cell r="J233" t="b">
            <v>1</v>
          </cell>
          <cell r="K233" t="b">
            <v>1</v>
          </cell>
          <cell r="L233">
            <v>708</v>
          </cell>
          <cell r="M233">
            <v>708</v>
          </cell>
          <cell r="O233" t="str">
            <v>P/E</v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  <cell r="BH233" t="str">
            <v/>
          </cell>
          <cell r="BI233" t="str">
            <v xml:space="preserve"> </v>
          </cell>
          <cell r="BJ233">
            <v>0</v>
          </cell>
          <cell r="BK233" t="str">
            <v/>
          </cell>
          <cell r="BL233" t="str">
            <v/>
          </cell>
        </row>
        <row r="234">
          <cell r="E234" t="str">
            <v>|0200220810|25.40|0.00|1.600|0.0006009NBC</v>
          </cell>
          <cell r="F234">
            <v>0.93899999999999995</v>
          </cell>
          <cell r="H234" t="str">
            <v>-</v>
          </cell>
          <cell r="J234" t="b">
            <v>1</v>
          </cell>
          <cell r="K234" t="b">
            <v>1</v>
          </cell>
          <cell r="L234">
            <v>0</v>
          </cell>
          <cell r="M234">
            <v>0</v>
          </cell>
          <cell r="O234" t="str">
            <v>C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31.25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31.25</v>
          </cell>
          <cell r="AW234">
            <v>0</v>
          </cell>
          <cell r="AX234">
            <v>30</v>
          </cell>
          <cell r="AY234">
            <v>37.5</v>
          </cell>
          <cell r="AZ234">
            <v>27.5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 t="str">
            <v xml:space="preserve"> </v>
          </cell>
          <cell r="BJ234">
            <v>68.75</v>
          </cell>
          <cell r="BK234" t="str">
            <v/>
          </cell>
          <cell r="BL234" t="str">
            <v/>
          </cell>
        </row>
        <row r="235">
          <cell r="E235" t="str">
            <v>|0200230841|25.40|0.00|1.000|0.0005934NBC</v>
          </cell>
          <cell r="F235">
            <v>0.60199999999999998</v>
          </cell>
          <cell r="H235" t="str">
            <v>-</v>
          </cell>
          <cell r="J235" t="b">
            <v>1</v>
          </cell>
          <cell r="K235" t="b">
            <v>1</v>
          </cell>
          <cell r="L235">
            <v>2550</v>
          </cell>
          <cell r="M235">
            <v>182</v>
          </cell>
          <cell r="O235" t="str">
            <v>C</v>
          </cell>
          <cell r="P235">
            <v>17.857142857142858</v>
          </cell>
          <cell r="Q235">
            <v>0</v>
          </cell>
          <cell r="R235">
            <v>0</v>
          </cell>
          <cell r="S235">
            <v>17.857142857142858</v>
          </cell>
          <cell r="T235">
            <v>0</v>
          </cell>
          <cell r="U235">
            <v>14.285714285714286</v>
          </cell>
          <cell r="V235">
            <v>0</v>
          </cell>
          <cell r="W235">
            <v>14.285714285714286</v>
          </cell>
          <cell r="X235">
            <v>0</v>
          </cell>
          <cell r="Y235">
            <v>0</v>
          </cell>
          <cell r="Z235">
            <v>17.857142857142858</v>
          </cell>
          <cell r="AA235">
            <v>0</v>
          </cell>
          <cell r="AB235">
            <v>14.285714285714286</v>
          </cell>
          <cell r="AC235">
            <v>0</v>
          </cell>
          <cell r="AD235">
            <v>14.285714285714286</v>
          </cell>
          <cell r="AE235">
            <v>0</v>
          </cell>
          <cell r="AF235">
            <v>0</v>
          </cell>
          <cell r="AG235">
            <v>14.285714285714286</v>
          </cell>
          <cell r="AH235">
            <v>0</v>
          </cell>
          <cell r="AI235">
            <v>14.285714285714286</v>
          </cell>
          <cell r="AJ235">
            <v>0</v>
          </cell>
          <cell r="AK235">
            <v>14.285714285714286</v>
          </cell>
          <cell r="AL235">
            <v>0</v>
          </cell>
          <cell r="AM235">
            <v>0</v>
          </cell>
          <cell r="AN235">
            <v>14.285714285714286</v>
          </cell>
          <cell r="AO235">
            <v>0</v>
          </cell>
          <cell r="AP235">
            <v>14.285714285714286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182.14285714285714</v>
          </cell>
          <cell r="AW235">
            <v>0</v>
          </cell>
          <cell r="AX235">
            <v>175</v>
          </cell>
          <cell r="AY235">
            <v>82.142857142857139</v>
          </cell>
          <cell r="AZ235">
            <v>78.571428571428569</v>
          </cell>
          <cell r="BA235">
            <v>121.42857142857143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 t="str">
            <v xml:space="preserve"> </v>
          </cell>
          <cell r="BJ235">
            <v>264.28571428571428</v>
          </cell>
          <cell r="BK235" t="str">
            <v/>
          </cell>
          <cell r="BL235" t="str">
            <v/>
          </cell>
        </row>
        <row r="236">
          <cell r="E236" t="str">
            <v>|0200230841|25.40|0.00|1.000|0.0005934NBC</v>
          </cell>
          <cell r="F236">
            <v>0.60199999999999998</v>
          </cell>
          <cell r="H236" t="str">
            <v>-</v>
          </cell>
          <cell r="J236" t="b">
            <v>1</v>
          </cell>
          <cell r="K236" t="b">
            <v>1</v>
          </cell>
          <cell r="L236">
            <v>1950</v>
          </cell>
          <cell r="M236">
            <v>139</v>
          </cell>
          <cell r="O236" t="str">
            <v>C</v>
          </cell>
          <cell r="P236">
            <v>14.285714285714286</v>
          </cell>
          <cell r="Q236">
            <v>0</v>
          </cell>
          <cell r="R236">
            <v>0</v>
          </cell>
          <cell r="S236">
            <v>10.714285714285714</v>
          </cell>
          <cell r="T236">
            <v>0</v>
          </cell>
          <cell r="U236">
            <v>10.714285714285714</v>
          </cell>
          <cell r="V236">
            <v>0</v>
          </cell>
          <cell r="W236">
            <v>10.714285714285714</v>
          </cell>
          <cell r="X236">
            <v>0</v>
          </cell>
          <cell r="Y236">
            <v>0</v>
          </cell>
          <cell r="Z236">
            <v>10.714285714285714</v>
          </cell>
          <cell r="AA236">
            <v>0</v>
          </cell>
          <cell r="AB236">
            <v>10.714285714285714</v>
          </cell>
          <cell r="AC236">
            <v>0</v>
          </cell>
          <cell r="AD236">
            <v>10.714285714285714</v>
          </cell>
          <cell r="AE236">
            <v>0</v>
          </cell>
          <cell r="AF236">
            <v>0</v>
          </cell>
          <cell r="AG236">
            <v>10.714285714285714</v>
          </cell>
          <cell r="AH236">
            <v>0</v>
          </cell>
          <cell r="AI236">
            <v>10.714285714285714</v>
          </cell>
          <cell r="AJ236">
            <v>0</v>
          </cell>
          <cell r="AK236">
            <v>10.714285714285714</v>
          </cell>
          <cell r="AL236">
            <v>0</v>
          </cell>
          <cell r="AM236">
            <v>0</v>
          </cell>
          <cell r="AN236">
            <v>10.714285714285714</v>
          </cell>
          <cell r="AO236">
            <v>0</v>
          </cell>
          <cell r="AP236">
            <v>7.1428571428571432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128.57142857142858</v>
          </cell>
          <cell r="AW236">
            <v>0</v>
          </cell>
          <cell r="AX236">
            <v>132.14285714285714</v>
          </cell>
          <cell r="AY236">
            <v>57.142857142857146</v>
          </cell>
          <cell r="AZ236">
            <v>50</v>
          </cell>
          <cell r="BA236">
            <v>82.142857142857139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 t="str">
            <v xml:space="preserve"> </v>
          </cell>
          <cell r="BJ236">
            <v>185.71428571428572</v>
          </cell>
          <cell r="BK236" t="str">
            <v/>
          </cell>
          <cell r="BL236" t="str">
            <v/>
          </cell>
        </row>
        <row r="237">
          <cell r="E237" t="str">
            <v>|0200230841|25.40|0.00|1.000|0.0005934NBC</v>
          </cell>
          <cell r="F237">
            <v>0.60199999999999998</v>
          </cell>
          <cell r="H237" t="str">
            <v>-</v>
          </cell>
          <cell r="J237" t="b">
            <v>1</v>
          </cell>
          <cell r="K237" t="b">
            <v>1</v>
          </cell>
          <cell r="L237">
            <v>152</v>
          </cell>
          <cell r="M237">
            <v>152</v>
          </cell>
          <cell r="O237" t="str">
            <v>P/E</v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  <cell r="BH237" t="str">
            <v/>
          </cell>
          <cell r="BI237" t="str">
            <v xml:space="preserve"> </v>
          </cell>
          <cell r="BJ237">
            <v>0</v>
          </cell>
          <cell r="BK237" t="str">
            <v/>
          </cell>
          <cell r="BL237" t="str">
            <v/>
          </cell>
        </row>
        <row r="238">
          <cell r="E238" t="str">
            <v>|0200220810|25.40|0.00|2.600|0.0006115IBC</v>
          </cell>
          <cell r="F238">
            <v>1.462</v>
          </cell>
          <cell r="H238" t="str">
            <v>-</v>
          </cell>
          <cell r="J238" t="b">
            <v>1</v>
          </cell>
          <cell r="K238" t="b">
            <v>1</v>
          </cell>
          <cell r="L238">
            <v>47</v>
          </cell>
          <cell r="M238">
            <v>8</v>
          </cell>
          <cell r="O238" t="str">
            <v>C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233.33333333333334</v>
          </cell>
          <cell r="AY238">
            <v>0</v>
          </cell>
          <cell r="AZ238">
            <v>233.33333333333334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 t="str">
            <v xml:space="preserve"> </v>
          </cell>
          <cell r="BJ238">
            <v>0</v>
          </cell>
          <cell r="BK238" t="str">
            <v/>
          </cell>
          <cell r="BL238" t="str">
            <v/>
          </cell>
        </row>
        <row r="239">
          <cell r="E239" t="str">
            <v>|0200220810|25.40|0.00|2.600|0.0006115IBC</v>
          </cell>
          <cell r="F239">
            <v>1.462</v>
          </cell>
          <cell r="H239" t="str">
            <v>-</v>
          </cell>
          <cell r="J239" t="b">
            <v>1</v>
          </cell>
          <cell r="K239" t="b">
            <v>1</v>
          </cell>
          <cell r="L239">
            <v>409</v>
          </cell>
          <cell r="M239">
            <v>409</v>
          </cell>
          <cell r="O239" t="str">
            <v>P/E</v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  <cell r="BH239" t="str">
            <v/>
          </cell>
          <cell r="BI239" t="str">
            <v xml:space="preserve"> </v>
          </cell>
          <cell r="BJ239">
            <v>0</v>
          </cell>
          <cell r="BK239" t="str">
            <v/>
          </cell>
          <cell r="BL239" t="str">
            <v/>
          </cell>
        </row>
        <row r="240">
          <cell r="E240" t="str">
            <v>|0200220810|25.40|0.00|2.000|0.0006372NBC</v>
          </cell>
          <cell r="F240">
            <v>1.1539999999999999</v>
          </cell>
          <cell r="H240" t="str">
            <v>-</v>
          </cell>
          <cell r="J240" t="b">
            <v>1</v>
          </cell>
          <cell r="K240" t="b">
            <v>1</v>
          </cell>
          <cell r="L240">
            <v>2954</v>
          </cell>
          <cell r="M240">
            <v>174</v>
          </cell>
          <cell r="O240" t="str">
            <v>C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103.23529411764706</v>
          </cell>
          <cell r="AY240">
            <v>202.35294117647058</v>
          </cell>
          <cell r="AZ240">
            <v>114</v>
          </cell>
          <cell r="BA240">
            <v>194.11764705882354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 t="str">
            <v xml:space="preserve"> </v>
          </cell>
          <cell r="BJ240">
            <v>202.35294117647058</v>
          </cell>
          <cell r="BK240" t="str">
            <v/>
          </cell>
          <cell r="BL240" t="str">
            <v/>
          </cell>
        </row>
        <row r="241">
          <cell r="E241" t="str">
            <v>|0200220810|25.40|0.00|2.000|0.0006372NBC</v>
          </cell>
          <cell r="F241">
            <v>1.1539999999999999</v>
          </cell>
          <cell r="H241" t="str">
            <v>-</v>
          </cell>
          <cell r="J241" t="b">
            <v>1</v>
          </cell>
          <cell r="K241" t="b">
            <v>1</v>
          </cell>
          <cell r="L241">
            <v>182</v>
          </cell>
          <cell r="M241">
            <v>182</v>
          </cell>
          <cell r="O241" t="str">
            <v>P/E</v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  <cell r="BH241" t="str">
            <v/>
          </cell>
          <cell r="BI241" t="str">
            <v xml:space="preserve"> </v>
          </cell>
          <cell r="BJ241">
            <v>0</v>
          </cell>
          <cell r="BK241" t="str">
            <v/>
          </cell>
          <cell r="BL241" t="str">
            <v/>
          </cell>
        </row>
        <row r="242">
          <cell r="E242" t="str">
            <v>|0200230841|28.60|0.00|1.200|0.0005253NBC</v>
          </cell>
          <cell r="F242">
            <v>0.81100000000000005</v>
          </cell>
          <cell r="H242" t="str">
            <v>-</v>
          </cell>
          <cell r="J242" t="b">
            <v>1</v>
          </cell>
          <cell r="K242" t="b">
            <v>1</v>
          </cell>
          <cell r="L242">
            <v>12</v>
          </cell>
          <cell r="M242">
            <v>3</v>
          </cell>
          <cell r="O242" t="str">
            <v>C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340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340</v>
          </cell>
          <cell r="AW242">
            <v>0</v>
          </cell>
          <cell r="AX242">
            <v>510</v>
          </cell>
          <cell r="AY242">
            <v>180</v>
          </cell>
          <cell r="AZ242">
            <v>135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 t="str">
            <v xml:space="preserve"> </v>
          </cell>
          <cell r="BJ242">
            <v>520</v>
          </cell>
          <cell r="BK242" t="str">
            <v/>
          </cell>
          <cell r="BL242" t="str">
            <v/>
          </cell>
        </row>
        <row r="243">
          <cell r="E243" t="str">
            <v>|0200230841|28.60|0.00|1.200|0.0005784NBC</v>
          </cell>
          <cell r="F243">
            <v>0.81100000000000005</v>
          </cell>
          <cell r="H243" t="str">
            <v>-</v>
          </cell>
          <cell r="J243" t="b">
            <v>1</v>
          </cell>
          <cell r="K243" t="b">
            <v>1</v>
          </cell>
          <cell r="L243">
            <v>1622</v>
          </cell>
          <cell r="M243">
            <v>116</v>
          </cell>
          <cell r="O243" t="str">
            <v>C</v>
          </cell>
          <cell r="P243">
            <v>10.714285714285714</v>
          </cell>
          <cell r="Q243">
            <v>0</v>
          </cell>
          <cell r="R243">
            <v>0</v>
          </cell>
          <cell r="S243">
            <v>10.714285714285714</v>
          </cell>
          <cell r="T243">
            <v>0</v>
          </cell>
          <cell r="U243">
            <v>10.714285714285714</v>
          </cell>
          <cell r="V243">
            <v>0</v>
          </cell>
          <cell r="W243">
            <v>7.1428571428571432</v>
          </cell>
          <cell r="X243">
            <v>0</v>
          </cell>
          <cell r="Y243">
            <v>0</v>
          </cell>
          <cell r="Z243">
            <v>10.714285714285714</v>
          </cell>
          <cell r="AA243">
            <v>0</v>
          </cell>
          <cell r="AB243">
            <v>10.714285714285714</v>
          </cell>
          <cell r="AC243">
            <v>0</v>
          </cell>
          <cell r="AD243">
            <v>7.1428571428571432</v>
          </cell>
          <cell r="AE243">
            <v>0</v>
          </cell>
          <cell r="AF243">
            <v>0</v>
          </cell>
          <cell r="AG243">
            <v>10.714285714285714</v>
          </cell>
          <cell r="AH243">
            <v>0</v>
          </cell>
          <cell r="AI243">
            <v>10.714285714285714</v>
          </cell>
          <cell r="AJ243">
            <v>0</v>
          </cell>
          <cell r="AK243">
            <v>7.1428571428571432</v>
          </cell>
          <cell r="AL243">
            <v>0</v>
          </cell>
          <cell r="AM243">
            <v>0</v>
          </cell>
          <cell r="AN243">
            <v>7.1428571428571432</v>
          </cell>
          <cell r="AO243">
            <v>0</v>
          </cell>
          <cell r="AP243">
            <v>7.1428571428571432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110.71428571428571</v>
          </cell>
          <cell r="AW243">
            <v>0</v>
          </cell>
          <cell r="AX243">
            <v>142.85714285714286</v>
          </cell>
          <cell r="AY243">
            <v>53.571428571428569</v>
          </cell>
          <cell r="AZ243">
            <v>35.714285714285715</v>
          </cell>
          <cell r="BA243">
            <v>67.857142857142861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 t="str">
            <v xml:space="preserve"> </v>
          </cell>
          <cell r="BJ243">
            <v>164.28571428571428</v>
          </cell>
          <cell r="BK243" t="str">
            <v/>
          </cell>
          <cell r="BL243" t="str">
            <v/>
          </cell>
        </row>
        <row r="244">
          <cell r="E244" t="str">
            <v>|0200230841|28.60|0.00|1.200|0.0005253NBC</v>
          </cell>
          <cell r="F244">
            <v>0.81100000000000005</v>
          </cell>
          <cell r="H244" t="str">
            <v>-</v>
          </cell>
          <cell r="J244" t="b">
            <v>1</v>
          </cell>
          <cell r="K244" t="b">
            <v>1</v>
          </cell>
          <cell r="L244">
            <v>843</v>
          </cell>
          <cell r="M244">
            <v>843</v>
          </cell>
          <cell r="O244" t="str">
            <v>P/E</v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  <cell r="BH244" t="str">
            <v/>
          </cell>
          <cell r="BI244" t="str">
            <v xml:space="preserve"> </v>
          </cell>
          <cell r="BJ244">
            <v>0</v>
          </cell>
          <cell r="BK244" t="str">
            <v/>
          </cell>
          <cell r="BL244" t="str">
            <v/>
          </cell>
        </row>
        <row r="245">
          <cell r="E245" t="str">
            <v>|0200230841|28.60|0.00|1.200|0.0005634NBC</v>
          </cell>
          <cell r="F245">
            <v>0.81100000000000005</v>
          </cell>
          <cell r="H245" t="str">
            <v>-</v>
          </cell>
          <cell r="J245" t="b">
            <v>1</v>
          </cell>
          <cell r="K245" t="b">
            <v>1</v>
          </cell>
          <cell r="L245">
            <v>95</v>
          </cell>
          <cell r="M245">
            <v>95</v>
          </cell>
          <cell r="O245" t="str">
            <v>P/E</v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  <cell r="BH245" t="str">
            <v/>
          </cell>
          <cell r="BI245" t="str">
            <v xml:space="preserve"> </v>
          </cell>
          <cell r="BJ245">
            <v>0</v>
          </cell>
          <cell r="BK245" t="str">
            <v/>
          </cell>
          <cell r="BL245" t="str">
            <v/>
          </cell>
        </row>
        <row r="246">
          <cell r="E246" t="str">
            <v>|0200230841|28.60|0.00|1.200|0.0005784NBC</v>
          </cell>
          <cell r="F246">
            <v>0.81100000000000005</v>
          </cell>
          <cell r="H246" t="str">
            <v>-</v>
          </cell>
          <cell r="J246" t="b">
            <v>1</v>
          </cell>
          <cell r="K246" t="b">
            <v>1</v>
          </cell>
          <cell r="L246">
            <v>63</v>
          </cell>
          <cell r="M246">
            <v>63</v>
          </cell>
          <cell r="O246" t="str">
            <v>P/E</v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  <cell r="BH246" t="str">
            <v/>
          </cell>
          <cell r="BI246" t="str">
            <v xml:space="preserve"> </v>
          </cell>
          <cell r="BJ246">
            <v>0</v>
          </cell>
          <cell r="BK246" t="str">
            <v/>
          </cell>
          <cell r="BL246" t="str">
            <v/>
          </cell>
        </row>
        <row r="247">
          <cell r="E247" t="str">
            <v>|0200230841|28.60|0.00|1.200|0.0005634NBC</v>
          </cell>
          <cell r="F247">
            <v>0.81100000000000005</v>
          </cell>
          <cell r="H247" t="str">
            <v>-</v>
          </cell>
          <cell r="J247" t="b">
            <v>1</v>
          </cell>
          <cell r="K247" t="b">
            <v>1</v>
          </cell>
          <cell r="L247">
            <v>1835</v>
          </cell>
          <cell r="M247">
            <v>204</v>
          </cell>
          <cell r="O247" t="str">
            <v>C</v>
          </cell>
          <cell r="P247">
            <v>22.222222222222221</v>
          </cell>
          <cell r="Q247">
            <v>0</v>
          </cell>
          <cell r="R247">
            <v>0</v>
          </cell>
          <cell r="S247">
            <v>22.222222222222221</v>
          </cell>
          <cell r="T247">
            <v>0</v>
          </cell>
          <cell r="U247">
            <v>22.222222222222221</v>
          </cell>
          <cell r="V247">
            <v>0</v>
          </cell>
          <cell r="W247">
            <v>22.222222222222221</v>
          </cell>
          <cell r="X247">
            <v>0</v>
          </cell>
          <cell r="Y247">
            <v>0</v>
          </cell>
          <cell r="Z247">
            <v>22.222222222222221</v>
          </cell>
          <cell r="AA247">
            <v>0</v>
          </cell>
          <cell r="AB247">
            <v>0</v>
          </cell>
          <cell r="AC247">
            <v>0</v>
          </cell>
          <cell r="AD247">
            <v>22.222222222222221</v>
          </cell>
          <cell r="AE247">
            <v>0</v>
          </cell>
          <cell r="AF247">
            <v>0</v>
          </cell>
          <cell r="AG247">
            <v>22.222222222222221</v>
          </cell>
          <cell r="AH247">
            <v>0</v>
          </cell>
          <cell r="AI247">
            <v>22.222222222222221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22.222222222222221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200</v>
          </cell>
          <cell r="AW247">
            <v>0</v>
          </cell>
          <cell r="AX247">
            <v>222.22222222222223</v>
          </cell>
          <cell r="AY247">
            <v>88.888888888888886</v>
          </cell>
          <cell r="AZ247">
            <v>66.666666666666671</v>
          </cell>
          <cell r="BA247">
            <v>88.888888888888886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 t="str">
            <v xml:space="preserve"> </v>
          </cell>
          <cell r="BJ247">
            <v>288.88888888888891</v>
          </cell>
          <cell r="BK247" t="str">
            <v/>
          </cell>
          <cell r="BL247" t="str">
            <v/>
          </cell>
        </row>
        <row r="248">
          <cell r="E248" t="str">
            <v>|0200220810|28.60|0.00|1.400|0.0005732NBC</v>
          </cell>
          <cell r="F248">
            <v>0.93899999999999995</v>
          </cell>
          <cell r="H248" t="str">
            <v>-</v>
          </cell>
          <cell r="J248" t="b">
            <v>1</v>
          </cell>
          <cell r="K248" t="b">
            <v>1</v>
          </cell>
          <cell r="L248">
            <v>26</v>
          </cell>
          <cell r="M248">
            <v>1</v>
          </cell>
          <cell r="O248" t="str">
            <v>C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34.363636363636367</v>
          </cell>
          <cell r="AZ248">
            <v>35.090909090909093</v>
          </cell>
          <cell r="BA248">
            <v>35.090909090909093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 t="str">
            <v xml:space="preserve"> </v>
          </cell>
          <cell r="BJ248">
            <v>34.363636363636367</v>
          </cell>
          <cell r="BK248" t="str">
            <v/>
          </cell>
          <cell r="BL248" t="str">
            <v/>
          </cell>
        </row>
        <row r="249">
          <cell r="E249" t="str">
            <v>|0200220810|28.60|0.00|1.400|0.0005732NBC</v>
          </cell>
          <cell r="F249">
            <v>0.93899999999999995</v>
          </cell>
          <cell r="H249" t="str">
            <v>-</v>
          </cell>
          <cell r="J249" t="b">
            <v>1</v>
          </cell>
          <cell r="K249" t="b">
            <v>1</v>
          </cell>
          <cell r="L249">
            <v>0</v>
          </cell>
          <cell r="M249">
            <v>0</v>
          </cell>
          <cell r="O249" t="str">
            <v>C</v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  <cell r="BH249" t="str">
            <v/>
          </cell>
          <cell r="BI249" t="str">
            <v xml:space="preserve"> </v>
          </cell>
          <cell r="BJ249">
            <v>0</v>
          </cell>
          <cell r="BK249" t="str">
            <v/>
          </cell>
          <cell r="BL249" t="str">
            <v/>
          </cell>
        </row>
        <row r="250">
          <cell r="E250" t="str">
            <v>|0200220810|28.60|0.00|1.400|0.0005732NBC</v>
          </cell>
          <cell r="F250">
            <v>0.93899999999999995</v>
          </cell>
          <cell r="H250" t="str">
            <v>-</v>
          </cell>
          <cell r="J250" t="b">
            <v>1</v>
          </cell>
          <cell r="K250" t="b">
            <v>1</v>
          </cell>
          <cell r="L250">
            <v>164</v>
          </cell>
          <cell r="M250">
            <v>164</v>
          </cell>
          <cell r="O250" t="str">
            <v>P/E</v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  <cell r="BH250" t="str">
            <v/>
          </cell>
          <cell r="BI250" t="str">
            <v xml:space="preserve"> </v>
          </cell>
          <cell r="BJ250">
            <v>0</v>
          </cell>
          <cell r="BK250" t="str">
            <v/>
          </cell>
          <cell r="BL250" t="str">
            <v/>
          </cell>
        </row>
        <row r="251">
          <cell r="E251" t="str">
            <v>|0200220810|28.60|0.00|3.200|0.0005933IBC</v>
          </cell>
          <cell r="F251">
            <v>2.004</v>
          </cell>
          <cell r="H251" t="str">
            <v>-</v>
          </cell>
          <cell r="J251" t="b">
            <v>1</v>
          </cell>
          <cell r="K251" t="b">
            <v>1</v>
          </cell>
          <cell r="L251">
            <v>76.599999999999994</v>
          </cell>
          <cell r="M251">
            <v>77</v>
          </cell>
          <cell r="O251" t="str">
            <v>P/E</v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  <cell r="BH251" t="str">
            <v/>
          </cell>
          <cell r="BI251" t="str">
            <v xml:space="preserve"> </v>
          </cell>
          <cell r="BJ251">
            <v>0</v>
          </cell>
          <cell r="BK251" t="str">
            <v/>
          </cell>
          <cell r="BL251" t="str">
            <v/>
          </cell>
        </row>
        <row r="252">
          <cell r="E252" t="str">
            <v>|0200220810|31.80|0.00|1.600|0.0005568NBC</v>
          </cell>
          <cell r="F252">
            <v>1.1919999999999999</v>
          </cell>
          <cell r="H252" t="str">
            <v>-</v>
          </cell>
          <cell r="J252" t="b">
            <v>1</v>
          </cell>
          <cell r="K252" t="b">
            <v>1</v>
          </cell>
          <cell r="L252">
            <v>57</v>
          </cell>
          <cell r="M252">
            <v>11</v>
          </cell>
          <cell r="O252" t="str">
            <v>C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75</v>
          </cell>
          <cell r="AZ252">
            <v>77.2</v>
          </cell>
          <cell r="BA252">
            <v>77.2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 t="str">
            <v xml:space="preserve"> </v>
          </cell>
          <cell r="BJ252">
            <v>75</v>
          </cell>
          <cell r="BK252" t="str">
            <v/>
          </cell>
          <cell r="BL252" t="str">
            <v/>
          </cell>
        </row>
        <row r="253">
          <cell r="E253" t="str">
            <v>|0200220810|31.80|0.00|1.600|0.0005661NBC</v>
          </cell>
          <cell r="F253">
            <v>1.1919999999999999</v>
          </cell>
          <cell r="H253" t="str">
            <v>-</v>
          </cell>
          <cell r="J253" t="b">
            <v>1</v>
          </cell>
          <cell r="K253" t="b">
            <v>1</v>
          </cell>
          <cell r="L253">
            <v>31</v>
          </cell>
          <cell r="M253">
            <v>1</v>
          </cell>
          <cell r="O253" t="str">
            <v>C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50.523809523809526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 t="str">
            <v xml:space="preserve"> </v>
          </cell>
          <cell r="BJ253">
            <v>0</v>
          </cell>
          <cell r="BK253" t="str">
            <v/>
          </cell>
          <cell r="BL253" t="str">
            <v/>
          </cell>
        </row>
        <row r="254">
          <cell r="E254" t="str">
            <v>|0200220810|31.80|0.00|1.600|0.0005568NBC</v>
          </cell>
          <cell r="F254">
            <v>1.1919999999999999</v>
          </cell>
          <cell r="H254" t="str">
            <v>-</v>
          </cell>
          <cell r="J254" t="b">
            <v>1</v>
          </cell>
          <cell r="K254" t="b">
            <v>1</v>
          </cell>
          <cell r="L254">
            <v>224</v>
          </cell>
          <cell r="M254">
            <v>224</v>
          </cell>
          <cell r="O254" t="str">
            <v>P/E</v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  <cell r="BH254" t="str">
            <v/>
          </cell>
          <cell r="BI254" t="str">
            <v xml:space="preserve"> </v>
          </cell>
          <cell r="BJ254">
            <v>0</v>
          </cell>
          <cell r="BK254" t="str">
            <v/>
          </cell>
          <cell r="BL254" t="str">
            <v/>
          </cell>
        </row>
        <row r="255">
          <cell r="E255" t="str">
            <v>|0200220810|31.80|0.00|1.600|0.0005661NBC</v>
          </cell>
          <cell r="F255">
            <v>1.1919999999999999</v>
          </cell>
          <cell r="H255" t="str">
            <v>-</v>
          </cell>
          <cell r="J255" t="b">
            <v>1</v>
          </cell>
          <cell r="K255" t="b">
            <v>1</v>
          </cell>
          <cell r="L255">
            <v>169</v>
          </cell>
          <cell r="M255">
            <v>169</v>
          </cell>
          <cell r="O255" t="str">
            <v>P/E</v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 xml:space="preserve"> </v>
          </cell>
          <cell r="BJ255">
            <v>0</v>
          </cell>
          <cell r="BK255" t="str">
            <v/>
          </cell>
          <cell r="BL255" t="str">
            <v/>
          </cell>
        </row>
        <row r="256">
          <cell r="E256" t="str">
            <v>|0200220810|31.80|0.00|1.600|0.0005661NBC</v>
          </cell>
          <cell r="F256">
            <v>1.1919999999999999</v>
          </cell>
          <cell r="H256" t="str">
            <v>-</v>
          </cell>
          <cell r="J256" t="b">
            <v>1</v>
          </cell>
          <cell r="K256" t="b">
            <v>1</v>
          </cell>
          <cell r="L256">
            <v>874</v>
          </cell>
          <cell r="M256">
            <v>97</v>
          </cell>
          <cell r="O256" t="str">
            <v>C</v>
          </cell>
          <cell r="P256">
            <v>0</v>
          </cell>
          <cell r="Q256">
            <v>35.555555555555557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35.555555555555557</v>
          </cell>
          <cell r="AW256">
            <v>0</v>
          </cell>
          <cell r="AX256">
            <v>71.111111111111114</v>
          </cell>
          <cell r="AY256">
            <v>147.55555555555554</v>
          </cell>
          <cell r="AZ256">
            <v>79.444444444444443</v>
          </cell>
          <cell r="BA256">
            <v>188.44444444444446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 t="str">
            <v xml:space="preserve"> </v>
          </cell>
          <cell r="BJ256">
            <v>183.11111111111109</v>
          </cell>
          <cell r="BK256" t="str">
            <v/>
          </cell>
          <cell r="BL256" t="str">
            <v/>
          </cell>
        </row>
        <row r="257">
          <cell r="E257" t="str">
            <v>|0200226010|31.80|0.00|2.300|0.0005965NBC</v>
          </cell>
          <cell r="F257">
            <v>1.673</v>
          </cell>
          <cell r="H257" t="str">
            <v>-</v>
          </cell>
          <cell r="J257" t="b">
            <v>0</v>
          </cell>
          <cell r="K257" t="b">
            <v>1</v>
          </cell>
          <cell r="L257">
            <v>26</v>
          </cell>
          <cell r="M257">
            <v>4</v>
          </cell>
          <cell r="O257" t="str">
            <v>C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51.428571428571431</v>
          </cell>
          <cell r="AZ257">
            <v>51.428571428571431</v>
          </cell>
          <cell r="BA257">
            <v>51.428571428571431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 t="str">
            <v xml:space="preserve"> </v>
          </cell>
          <cell r="BJ257">
            <v>51.428571428571431</v>
          </cell>
          <cell r="BK257" t="str">
            <v/>
          </cell>
          <cell r="BL257" t="str">
            <v/>
          </cell>
        </row>
        <row r="258">
          <cell r="E258" t="str">
            <v>|0200220810|31.80|0.00|2.600|0.0006096NBC</v>
          </cell>
          <cell r="F258">
            <v>1.8720000000000001</v>
          </cell>
          <cell r="H258" t="str">
            <v>-</v>
          </cell>
          <cell r="J258" t="b">
            <v>1</v>
          </cell>
          <cell r="K258" t="b">
            <v>1</v>
          </cell>
          <cell r="L258">
            <v>392</v>
          </cell>
          <cell r="M258">
            <v>23</v>
          </cell>
          <cell r="O258" t="str">
            <v>C</v>
          </cell>
          <cell r="P258">
            <v>0</v>
          </cell>
          <cell r="Q258">
            <v>6.2941176470588234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6.2941176470588234</v>
          </cell>
          <cell r="AW258">
            <v>0</v>
          </cell>
          <cell r="AX258">
            <v>6.2941176470588234</v>
          </cell>
          <cell r="AY258">
            <v>0</v>
          </cell>
          <cell r="AZ258">
            <v>0</v>
          </cell>
          <cell r="BA258">
            <v>22.352941176470587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 t="str">
            <v xml:space="preserve"> </v>
          </cell>
          <cell r="BJ258">
            <v>6.2941176470588234</v>
          </cell>
          <cell r="BK258" t="str">
            <v/>
          </cell>
          <cell r="BL258" t="str">
            <v/>
          </cell>
        </row>
        <row r="259">
          <cell r="E259" t="str">
            <v>|0200220810|31.80|0.00|2.600|0.0006096NBC</v>
          </cell>
          <cell r="F259">
            <v>1.8720000000000001</v>
          </cell>
          <cell r="H259" t="str">
            <v>-</v>
          </cell>
          <cell r="J259" t="b">
            <v>1</v>
          </cell>
          <cell r="K259" t="b">
            <v>1</v>
          </cell>
          <cell r="L259">
            <v>87</v>
          </cell>
          <cell r="M259">
            <v>87</v>
          </cell>
          <cell r="O259" t="str">
            <v>P/E</v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  <cell r="BH259" t="str">
            <v/>
          </cell>
          <cell r="BI259" t="str">
            <v xml:space="preserve"> </v>
          </cell>
          <cell r="BJ259">
            <v>0</v>
          </cell>
          <cell r="BK259" t="str">
            <v/>
          </cell>
          <cell r="BL259" t="str">
            <v/>
          </cell>
        </row>
        <row r="260">
          <cell r="E260" t="str">
            <v>|0200220810|32.00|32.00|2.300|0.0006033NBC</v>
          </cell>
          <cell r="F260">
            <v>2.1949999999999998</v>
          </cell>
          <cell r="H260" t="str">
            <v>-</v>
          </cell>
          <cell r="J260" t="b">
            <v>1</v>
          </cell>
          <cell r="K260" t="b">
            <v>1</v>
          </cell>
          <cell r="L260">
            <v>55</v>
          </cell>
          <cell r="M260">
            <v>11</v>
          </cell>
          <cell r="O260" t="str">
            <v>C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 t="str">
            <v xml:space="preserve"> </v>
          </cell>
          <cell r="BJ260">
            <v>0</v>
          </cell>
          <cell r="BK260" t="str">
            <v/>
          </cell>
          <cell r="BL260" t="str">
            <v/>
          </cell>
        </row>
        <row r="261">
          <cell r="E261" t="str">
            <v>|0200220810|32.00|32.00|2.300|0.0006033NBC</v>
          </cell>
          <cell r="F261">
            <v>2.1949999999999998</v>
          </cell>
          <cell r="H261" t="str">
            <v>-</v>
          </cell>
          <cell r="J261" t="b">
            <v>1</v>
          </cell>
          <cell r="K261" t="b">
            <v>1</v>
          </cell>
          <cell r="L261" t="str">
            <v/>
          </cell>
          <cell r="M261" t="str">
            <v/>
          </cell>
          <cell r="O261" t="str">
            <v>P/E</v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  <cell r="BH261" t="str">
            <v/>
          </cell>
          <cell r="BI261" t="str">
            <v xml:space="preserve"> </v>
          </cell>
          <cell r="BJ261">
            <v>0</v>
          </cell>
          <cell r="BK261" t="str">
            <v/>
          </cell>
          <cell r="BL261" t="str">
            <v/>
          </cell>
        </row>
        <row r="262">
          <cell r="E262" t="str">
            <v>|0200220810|34.00|0.00|2.600|0.0005850IBC</v>
          </cell>
          <cell r="F262">
            <v>2.0129999999999999</v>
          </cell>
          <cell r="H262" t="str">
            <v>-</v>
          </cell>
          <cell r="J262" t="b">
            <v>1</v>
          </cell>
          <cell r="K262" t="b">
            <v>1</v>
          </cell>
          <cell r="L262">
            <v>0</v>
          </cell>
          <cell r="M262">
            <v>0</v>
          </cell>
          <cell r="O262" t="str">
            <v>P/E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 t="str">
            <v xml:space="preserve"> </v>
          </cell>
          <cell r="BJ262">
            <v>0</v>
          </cell>
          <cell r="BK262" t="str">
            <v/>
          </cell>
          <cell r="BL262" t="str">
            <v/>
          </cell>
        </row>
        <row r="263">
          <cell r="E263" t="str">
            <v>|0200220810|34.00|0.00|2.000|0.0005939NBC</v>
          </cell>
          <cell r="F263">
            <v>1.5780000000000001</v>
          </cell>
          <cell r="H263" t="str">
            <v>-</v>
          </cell>
          <cell r="J263" t="b">
            <v>1</v>
          </cell>
          <cell r="K263" t="b">
            <v>1</v>
          </cell>
          <cell r="L263">
            <v>914</v>
          </cell>
          <cell r="M263">
            <v>914</v>
          </cell>
          <cell r="O263" t="str">
            <v>P/E</v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  <cell r="BH263" t="str">
            <v/>
          </cell>
          <cell r="BI263" t="str">
            <v xml:space="preserve"> </v>
          </cell>
          <cell r="BJ263">
            <v>0</v>
          </cell>
          <cell r="BK263" t="str">
            <v/>
          </cell>
          <cell r="BL263" t="str">
            <v/>
          </cell>
        </row>
        <row r="264">
          <cell r="E264" t="str">
            <v>|0200220810|34.00|0.00|2.000|0.0005821NBC</v>
          </cell>
          <cell r="F264">
            <v>1.5780000000000001</v>
          </cell>
          <cell r="H264" t="str">
            <v>-</v>
          </cell>
          <cell r="J264" t="b">
            <v>1</v>
          </cell>
          <cell r="K264" t="b">
            <v>1</v>
          </cell>
          <cell r="L264">
            <v>17437</v>
          </cell>
          <cell r="M264">
            <v>1937</v>
          </cell>
          <cell r="O264" t="str">
            <v>C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 t="str">
            <v xml:space="preserve"> </v>
          </cell>
          <cell r="BJ264">
            <v>0</v>
          </cell>
          <cell r="BK264" t="str">
            <v/>
          </cell>
          <cell r="BL264" t="str">
            <v/>
          </cell>
        </row>
        <row r="265">
          <cell r="E265" t="str">
            <v>|0200220810|34.00|0.00|2.000|0.0005939NBC</v>
          </cell>
          <cell r="F265">
            <v>1.5780000000000001</v>
          </cell>
          <cell r="H265" t="str">
            <v>-</v>
          </cell>
          <cell r="J265" t="b">
            <v>1</v>
          </cell>
          <cell r="K265" t="b">
            <v>1</v>
          </cell>
          <cell r="L265">
            <v>17404</v>
          </cell>
          <cell r="M265">
            <v>2176</v>
          </cell>
          <cell r="O265" t="str">
            <v>C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1250</v>
          </cell>
          <cell r="AY265">
            <v>2176.375</v>
          </cell>
          <cell r="AZ265">
            <v>1500</v>
          </cell>
          <cell r="BA265">
            <v>1000</v>
          </cell>
          <cell r="BB265">
            <v>250</v>
          </cell>
          <cell r="BC265">
            <v>0</v>
          </cell>
          <cell r="BD265">
            <v>250</v>
          </cell>
          <cell r="BE265">
            <v>250</v>
          </cell>
          <cell r="BF265">
            <v>250</v>
          </cell>
          <cell r="BG265">
            <v>500</v>
          </cell>
          <cell r="BH265">
            <v>500</v>
          </cell>
          <cell r="BI265" t="str">
            <v xml:space="preserve"> </v>
          </cell>
          <cell r="BJ265">
            <v>2176.375</v>
          </cell>
          <cell r="BK265" t="str">
            <v>Fixed&gt;500pcs</v>
          </cell>
          <cell r="BL265" t="str">
            <v/>
          </cell>
        </row>
        <row r="266">
          <cell r="E266" t="str">
            <v>|0200220810|38.10|0.00|2.300|0.0006486NBC</v>
          </cell>
          <cell r="F266">
            <v>2.0310000000000001</v>
          </cell>
          <cell r="H266" t="str">
            <v>-</v>
          </cell>
          <cell r="J266" t="b">
            <v>1</v>
          </cell>
          <cell r="K266" t="b">
            <v>1</v>
          </cell>
          <cell r="L266">
            <v>0</v>
          </cell>
          <cell r="M266">
            <v>0</v>
          </cell>
          <cell r="O266" t="str">
            <v>C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 t="str">
            <v xml:space="preserve"> </v>
          </cell>
          <cell r="BJ266">
            <v>0</v>
          </cell>
          <cell r="BK266" t="str">
            <v/>
          </cell>
          <cell r="BL266" t="str">
            <v/>
          </cell>
        </row>
        <row r="267">
          <cell r="E267" t="str">
            <v>|0200220810|38.10|0.00|2.300|0.0006486NBC</v>
          </cell>
          <cell r="F267">
            <v>2.0310000000000001</v>
          </cell>
          <cell r="H267" t="str">
            <v>-</v>
          </cell>
          <cell r="J267" t="b">
            <v>1</v>
          </cell>
          <cell r="K267" t="b">
            <v>1</v>
          </cell>
          <cell r="L267">
            <v>76</v>
          </cell>
          <cell r="M267">
            <v>4</v>
          </cell>
          <cell r="O267" t="str">
            <v>C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35.294117647058826</v>
          </cell>
          <cell r="AZ267">
            <v>35.294117647058826</v>
          </cell>
          <cell r="BA267">
            <v>70.588235294117652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 t="str">
            <v xml:space="preserve"> </v>
          </cell>
          <cell r="BJ267">
            <v>35.294117647058826</v>
          </cell>
          <cell r="BK267" t="str">
            <v/>
          </cell>
          <cell r="BL267" t="str">
            <v/>
          </cell>
        </row>
        <row r="268">
          <cell r="E268" t="str">
            <v>|0200220810|38.10|0.00|2.300|0.0006486NBC</v>
          </cell>
          <cell r="F268">
            <v>2.0310000000000001</v>
          </cell>
          <cell r="H268" t="str">
            <v>-</v>
          </cell>
          <cell r="J268" t="b">
            <v>1</v>
          </cell>
          <cell r="K268" t="b">
            <v>1</v>
          </cell>
          <cell r="L268">
            <v>52</v>
          </cell>
          <cell r="M268">
            <v>3</v>
          </cell>
          <cell r="O268" t="str">
            <v>C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17.333333333333332</v>
          </cell>
          <cell r="AY268">
            <v>64</v>
          </cell>
          <cell r="AZ268">
            <v>90.666666666666671</v>
          </cell>
          <cell r="BA268">
            <v>50.666666666666664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 t="str">
            <v xml:space="preserve"> </v>
          </cell>
          <cell r="BJ268">
            <v>64</v>
          </cell>
          <cell r="BK268" t="str">
            <v/>
          </cell>
          <cell r="BL268" t="str">
            <v/>
          </cell>
        </row>
        <row r="269">
          <cell r="E269" t="str">
            <v>|0200220810|38.10|0.00|2.300|0.0006486NBC</v>
          </cell>
          <cell r="F269">
            <v>2.0310000000000001</v>
          </cell>
          <cell r="H269" t="str">
            <v>-</v>
          </cell>
          <cell r="J269" t="b">
            <v>1</v>
          </cell>
          <cell r="K269" t="b">
            <v>1</v>
          </cell>
          <cell r="L269">
            <v>411</v>
          </cell>
          <cell r="M269">
            <v>411</v>
          </cell>
          <cell r="O269" t="str">
            <v>P/E</v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  <cell r="BH269" t="str">
            <v/>
          </cell>
          <cell r="BI269" t="str">
            <v xml:space="preserve"> </v>
          </cell>
          <cell r="BJ269">
            <v>0</v>
          </cell>
          <cell r="BK269" t="str">
            <v/>
          </cell>
          <cell r="BL269" t="str">
            <v/>
          </cell>
        </row>
        <row r="270">
          <cell r="E270" t="str">
            <v>|0200220810|38.10|0.00|2.600|0.0006260NBC</v>
          </cell>
          <cell r="F270">
            <v>2.2759999999999998</v>
          </cell>
          <cell r="H270" t="str">
            <v>-</v>
          </cell>
          <cell r="J270" t="b">
            <v>1</v>
          </cell>
          <cell r="K270" t="b">
            <v>1</v>
          </cell>
          <cell r="L270">
            <v>115</v>
          </cell>
          <cell r="M270">
            <v>9</v>
          </cell>
          <cell r="O270" t="str">
            <v>C</v>
          </cell>
          <cell r="P270">
            <v>1.9230769230769231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1.9230769230769231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1.9230769230769231</v>
          </cell>
          <cell r="AA270">
            <v>0</v>
          </cell>
          <cell r="AB270">
            <v>0</v>
          </cell>
          <cell r="AC270">
            <v>0</v>
          </cell>
          <cell r="AD270">
            <v>1.9230769230769231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1.9230769230769231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9.615384615384615</v>
          </cell>
          <cell r="AW270">
            <v>0</v>
          </cell>
          <cell r="AX270">
            <v>9.615384615384615</v>
          </cell>
          <cell r="AY270">
            <v>11.538461538461538</v>
          </cell>
          <cell r="AZ270">
            <v>7.6923076923076925</v>
          </cell>
          <cell r="BA270">
            <v>9.615384615384615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 t="str">
            <v xml:space="preserve"> </v>
          </cell>
          <cell r="BJ270">
            <v>21.153846153846153</v>
          </cell>
          <cell r="BK270" t="str">
            <v/>
          </cell>
          <cell r="BL270" t="str">
            <v/>
          </cell>
        </row>
        <row r="271">
          <cell r="E271" t="str">
            <v>|0200220810|38.10|0.00|2.600|0.0005830NBC</v>
          </cell>
          <cell r="F271">
            <v>2.2759999999999998</v>
          </cell>
          <cell r="H271" t="str">
            <v>-</v>
          </cell>
          <cell r="J271" t="b">
            <v>1</v>
          </cell>
          <cell r="K271" t="b">
            <v>1</v>
          </cell>
          <cell r="L271">
            <v>0</v>
          </cell>
          <cell r="M271">
            <v>0</v>
          </cell>
          <cell r="O271" t="str">
            <v>P/E</v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  <cell r="BH271" t="str">
            <v/>
          </cell>
          <cell r="BI271" t="str">
            <v xml:space="preserve"> </v>
          </cell>
          <cell r="BJ271">
            <v>0</v>
          </cell>
          <cell r="BK271" t="str">
            <v/>
          </cell>
          <cell r="BL271" t="str">
            <v/>
          </cell>
        </row>
        <row r="272">
          <cell r="E272" t="str">
            <v>|0200220810|38.10|0.00|2.600|0.0006260NBC</v>
          </cell>
          <cell r="F272">
            <v>2.2759999999999998</v>
          </cell>
          <cell r="H272" t="str">
            <v>-</v>
          </cell>
          <cell r="J272" t="b">
            <v>1</v>
          </cell>
          <cell r="K272" t="b">
            <v>1</v>
          </cell>
          <cell r="L272">
            <v>29</v>
          </cell>
          <cell r="M272">
            <v>29</v>
          </cell>
          <cell r="O272" t="str">
            <v>P/E</v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  <cell r="BH272" t="str">
            <v/>
          </cell>
          <cell r="BI272" t="str">
            <v xml:space="preserve"> </v>
          </cell>
          <cell r="BJ272">
            <v>0</v>
          </cell>
          <cell r="BK272" t="str">
            <v/>
          </cell>
          <cell r="BL272" t="str">
            <v/>
          </cell>
        </row>
        <row r="273">
          <cell r="E273" t="str">
            <v>|0200220810|38.10|0.00|2.600|0.0006260NBC</v>
          </cell>
          <cell r="F273">
            <v>2.2759999999999998</v>
          </cell>
          <cell r="H273" t="str">
            <v>-</v>
          </cell>
          <cell r="J273" t="b">
            <v>1</v>
          </cell>
          <cell r="K273" t="b">
            <v>1</v>
          </cell>
          <cell r="L273">
            <v>38</v>
          </cell>
          <cell r="M273">
            <v>4</v>
          </cell>
          <cell r="O273" t="str">
            <v>C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22.222222222222221</v>
          </cell>
          <cell r="AZ273">
            <v>0</v>
          </cell>
          <cell r="BA273">
            <v>22.222222222222221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 t="str">
            <v xml:space="preserve"> </v>
          </cell>
          <cell r="BJ273">
            <v>22.222222222222221</v>
          </cell>
          <cell r="BK273" t="str">
            <v/>
          </cell>
          <cell r="BL273" t="str">
            <v/>
          </cell>
        </row>
        <row r="274">
          <cell r="E274" t="str">
            <v>|0200220810|38.10|0.00|2.600|0.0005830NBC</v>
          </cell>
          <cell r="F274">
            <v>2.2759999999999998</v>
          </cell>
          <cell r="H274" t="str">
            <v>-</v>
          </cell>
          <cell r="J274" t="b">
            <v>1</v>
          </cell>
          <cell r="K274" t="b">
            <v>1</v>
          </cell>
          <cell r="L274">
            <v>216</v>
          </cell>
          <cell r="M274">
            <v>31</v>
          </cell>
          <cell r="O274" t="str">
            <v>C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7.1428571428571432</v>
          </cell>
          <cell r="AY274">
            <v>0</v>
          </cell>
          <cell r="AZ274">
            <v>0</v>
          </cell>
          <cell r="BA274">
            <v>27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 t="str">
            <v xml:space="preserve"> </v>
          </cell>
          <cell r="BJ274">
            <v>0</v>
          </cell>
          <cell r="BK274" t="str">
            <v/>
          </cell>
          <cell r="BL274" t="str">
            <v/>
          </cell>
        </row>
        <row r="275">
          <cell r="E275" t="str">
            <v>|0200220810|38.10|0.00|2.000|0.0005803NBC</v>
          </cell>
          <cell r="F275">
            <v>1.78</v>
          </cell>
          <cell r="H275" t="str">
            <v>-</v>
          </cell>
          <cell r="J275" t="b">
            <v>1</v>
          </cell>
          <cell r="K275" t="b">
            <v>1</v>
          </cell>
          <cell r="L275">
            <v>13834</v>
          </cell>
          <cell r="M275">
            <v>2767</v>
          </cell>
          <cell r="O275" t="str">
            <v>C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2882.8</v>
          </cell>
          <cell r="AY275">
            <v>2640</v>
          </cell>
          <cell r="AZ275">
            <v>2600</v>
          </cell>
          <cell r="BA275">
            <v>1800</v>
          </cell>
          <cell r="BB275">
            <v>200</v>
          </cell>
          <cell r="BC275">
            <v>0</v>
          </cell>
          <cell r="BD275">
            <v>600</v>
          </cell>
          <cell r="BE275">
            <v>400</v>
          </cell>
          <cell r="BF275">
            <v>200</v>
          </cell>
          <cell r="BG275">
            <v>1000</v>
          </cell>
          <cell r="BH275">
            <v>400</v>
          </cell>
          <cell r="BI275" t="str">
            <v xml:space="preserve"> </v>
          </cell>
          <cell r="BJ275">
            <v>2640</v>
          </cell>
          <cell r="BK275" t="str">
            <v>Fixed&gt;500pcs</v>
          </cell>
          <cell r="BL275" t="str">
            <v/>
          </cell>
        </row>
        <row r="276">
          <cell r="E276" t="str">
            <v>|0200220810|38.10|0.00|2.000|0.0005803NBC</v>
          </cell>
          <cell r="F276">
            <v>1.78</v>
          </cell>
          <cell r="H276" t="str">
            <v>-</v>
          </cell>
          <cell r="J276" t="b">
            <v>1</v>
          </cell>
          <cell r="K276" t="b">
            <v>1</v>
          </cell>
          <cell r="L276">
            <v>1493</v>
          </cell>
          <cell r="M276">
            <v>1493</v>
          </cell>
          <cell r="O276" t="str">
            <v>P/E</v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D276" t="str">
            <v/>
          </cell>
          <cell r="AE276" t="str">
            <v/>
          </cell>
          <cell r="AF276" t="str">
            <v/>
          </cell>
          <cell r="AG276" t="str">
            <v/>
          </cell>
          <cell r="AH276" t="str">
            <v/>
          </cell>
          <cell r="AI276" t="str">
            <v/>
          </cell>
          <cell r="AJ276" t="str">
            <v/>
          </cell>
          <cell r="AK276" t="str">
            <v/>
          </cell>
          <cell r="AL276" t="str">
            <v/>
          </cell>
          <cell r="AM276" t="str">
            <v/>
          </cell>
          <cell r="AN276" t="str">
            <v/>
          </cell>
          <cell r="AO276" t="str">
            <v/>
          </cell>
          <cell r="AP276" t="str">
            <v/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 t="str">
            <v/>
          </cell>
          <cell r="AW276" t="str">
            <v/>
          </cell>
          <cell r="AX276" t="str">
            <v/>
          </cell>
          <cell r="AY276" t="str">
            <v/>
          </cell>
          <cell r="AZ276" t="str">
            <v/>
          </cell>
          <cell r="BA276" t="str">
            <v/>
          </cell>
          <cell r="BB276" t="str">
            <v/>
          </cell>
          <cell r="BC276" t="str">
            <v/>
          </cell>
          <cell r="BD276" t="str">
            <v/>
          </cell>
          <cell r="BE276" t="str">
            <v/>
          </cell>
          <cell r="BF276" t="str">
            <v/>
          </cell>
          <cell r="BG276" t="str">
            <v/>
          </cell>
          <cell r="BH276" t="str">
            <v/>
          </cell>
          <cell r="BI276" t="str">
            <v xml:space="preserve"> </v>
          </cell>
          <cell r="BJ276">
            <v>0</v>
          </cell>
          <cell r="BK276" t="str">
            <v/>
          </cell>
          <cell r="BL276" t="str">
            <v/>
          </cell>
        </row>
        <row r="277">
          <cell r="E277" t="str">
            <v>|0200220810|38.10|31.75|2.000|0.0005050IBC</v>
          </cell>
          <cell r="F277">
            <v>2.298</v>
          </cell>
          <cell r="H277" t="str">
            <v>-</v>
          </cell>
          <cell r="J277" t="b">
            <v>1</v>
          </cell>
          <cell r="K277" t="b">
            <v>1</v>
          </cell>
          <cell r="L277">
            <v>183</v>
          </cell>
          <cell r="M277">
            <v>183</v>
          </cell>
          <cell r="O277" t="str">
            <v>P/E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107</v>
          </cell>
          <cell r="AZ277">
            <v>134</v>
          </cell>
          <cell r="BA277">
            <v>240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 t="str">
            <v xml:space="preserve"> </v>
          </cell>
          <cell r="BJ277">
            <v>107</v>
          </cell>
          <cell r="BK277" t="str">
            <v/>
          </cell>
          <cell r="BL277" t="str">
            <v/>
          </cell>
        </row>
        <row r="278">
          <cell r="E278" t="str">
            <v>|0200220810|41.00|0.00|3.500|0.0005952IBC</v>
          </cell>
          <cell r="F278">
            <v>3.2370000000000001</v>
          </cell>
          <cell r="H278" t="str">
            <v>-</v>
          </cell>
          <cell r="J278" t="b">
            <v>1</v>
          </cell>
          <cell r="K278" t="b">
            <v>1</v>
          </cell>
          <cell r="L278">
            <v>0</v>
          </cell>
          <cell r="M278">
            <v>0</v>
          </cell>
          <cell r="O278" t="str">
            <v>C</v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 t="str">
            <v/>
          </cell>
          <cell r="X278" t="str">
            <v/>
          </cell>
          <cell r="Y278" t="str">
            <v/>
          </cell>
          <cell r="Z278" t="str">
            <v/>
          </cell>
          <cell r="AA278" t="str">
            <v/>
          </cell>
          <cell r="AB278" t="str">
            <v/>
          </cell>
          <cell r="AC278" t="str">
            <v/>
          </cell>
          <cell r="AD278" t="str">
            <v/>
          </cell>
          <cell r="AE278" t="str">
            <v/>
          </cell>
          <cell r="AF278" t="str">
            <v/>
          </cell>
          <cell r="AG278" t="str">
            <v/>
          </cell>
          <cell r="AH278" t="str">
            <v/>
          </cell>
          <cell r="AI278" t="str">
            <v/>
          </cell>
          <cell r="AJ278" t="str">
            <v/>
          </cell>
          <cell r="AK278" t="str">
            <v/>
          </cell>
          <cell r="AL278" t="str">
            <v/>
          </cell>
          <cell r="AM278" t="str">
            <v/>
          </cell>
          <cell r="AN278" t="str">
            <v/>
          </cell>
          <cell r="AO278" t="str">
            <v/>
          </cell>
          <cell r="AP278" t="str">
            <v/>
          </cell>
          <cell r="AQ278" t="str">
            <v/>
          </cell>
          <cell r="AR278" t="str">
            <v/>
          </cell>
          <cell r="AS278" t="str">
            <v/>
          </cell>
          <cell r="AT278" t="str">
            <v/>
          </cell>
          <cell r="AU278" t="str">
            <v/>
          </cell>
          <cell r="AV278" t="str">
            <v/>
          </cell>
          <cell r="AW278" t="str">
            <v/>
          </cell>
          <cell r="AX278" t="str">
            <v/>
          </cell>
          <cell r="AY278" t="str">
            <v/>
          </cell>
          <cell r="AZ278" t="str">
            <v/>
          </cell>
          <cell r="BA278" t="str">
            <v/>
          </cell>
          <cell r="BB278" t="str">
            <v/>
          </cell>
          <cell r="BC278" t="str">
            <v/>
          </cell>
          <cell r="BD278" t="str">
            <v/>
          </cell>
          <cell r="BE278" t="str">
            <v/>
          </cell>
          <cell r="BF278" t="str">
            <v/>
          </cell>
          <cell r="BG278" t="str">
            <v/>
          </cell>
          <cell r="BH278" t="str">
            <v/>
          </cell>
          <cell r="BI278" t="str">
            <v xml:space="preserve"> </v>
          </cell>
          <cell r="BJ278">
            <v>0</v>
          </cell>
          <cell r="BK278" t="str">
            <v/>
          </cell>
          <cell r="BL278" t="str">
            <v/>
          </cell>
        </row>
        <row r="279">
          <cell r="E279" t="str">
            <v>|0200220810|41.00|0.00|3.500|0.0005952IBC</v>
          </cell>
          <cell r="F279">
            <v>3.2370000000000001</v>
          </cell>
          <cell r="H279" t="str">
            <v>-</v>
          </cell>
          <cell r="J279" t="b">
            <v>1</v>
          </cell>
          <cell r="K279" t="b">
            <v>1</v>
          </cell>
          <cell r="L279">
            <v>1796</v>
          </cell>
          <cell r="M279">
            <v>10</v>
          </cell>
          <cell r="O279" t="str">
            <v>C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26.666666666666668</v>
          </cell>
          <cell r="AY279">
            <v>17.777777777777779</v>
          </cell>
          <cell r="AZ279">
            <v>17.777777777777779</v>
          </cell>
          <cell r="BA279">
            <v>17.777777777777779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 t="str">
            <v xml:space="preserve"> </v>
          </cell>
          <cell r="BJ279">
            <v>17.777777777777779</v>
          </cell>
          <cell r="BK279" t="str">
            <v/>
          </cell>
          <cell r="BL279" t="str">
            <v/>
          </cell>
        </row>
        <row r="280">
          <cell r="E280" t="str">
            <v>|0200220810|41.00|0.00|3.500|0.0005952IBC</v>
          </cell>
          <cell r="F280">
            <v>3.2370000000000001</v>
          </cell>
          <cell r="H280" t="str">
            <v>-</v>
          </cell>
          <cell r="J280" t="b">
            <v>1</v>
          </cell>
          <cell r="K280" t="b">
            <v>1</v>
          </cell>
          <cell r="L280">
            <v>54.8</v>
          </cell>
          <cell r="M280">
            <v>55</v>
          </cell>
          <cell r="O280" t="str">
            <v>P/E</v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/>
          </cell>
          <cell r="AG280" t="str">
            <v/>
          </cell>
          <cell r="AH280" t="str">
            <v/>
          </cell>
          <cell r="AI280" t="str">
            <v/>
          </cell>
          <cell r="AJ280" t="str">
            <v/>
          </cell>
          <cell r="AK280" t="str">
            <v/>
          </cell>
          <cell r="AL280" t="str">
            <v/>
          </cell>
          <cell r="AM280" t="str">
            <v/>
          </cell>
          <cell r="AN280" t="str">
            <v/>
          </cell>
          <cell r="AO280" t="str">
            <v/>
          </cell>
          <cell r="AP280" t="str">
            <v/>
          </cell>
          <cell r="AQ280" t="str">
            <v/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  <cell r="AV280" t="str">
            <v/>
          </cell>
          <cell r="AW280" t="str">
            <v/>
          </cell>
          <cell r="AX280" t="str">
            <v/>
          </cell>
          <cell r="AY280" t="str">
            <v/>
          </cell>
          <cell r="AZ280" t="str">
            <v/>
          </cell>
          <cell r="BA280" t="str">
            <v/>
          </cell>
          <cell r="BB280" t="str">
            <v/>
          </cell>
          <cell r="BC280" t="str">
            <v/>
          </cell>
          <cell r="BD280" t="str">
            <v/>
          </cell>
          <cell r="BE280" t="str">
            <v/>
          </cell>
          <cell r="BF280" t="str">
            <v/>
          </cell>
          <cell r="BG280" t="str">
            <v/>
          </cell>
          <cell r="BH280" t="str">
            <v/>
          </cell>
          <cell r="BI280" t="str">
            <v xml:space="preserve"> </v>
          </cell>
          <cell r="BJ280">
            <v>0</v>
          </cell>
          <cell r="BK280" t="str">
            <v/>
          </cell>
          <cell r="BL280" t="str">
            <v/>
          </cell>
        </row>
        <row r="281">
          <cell r="E281" t="str">
            <v>|0200220810|45.00|0.00|2.300|0.0005833NBC</v>
          </cell>
          <cell r="F281">
            <v>2.4220000000000002</v>
          </cell>
          <cell r="H281" t="str">
            <v>-</v>
          </cell>
          <cell r="J281" t="b">
            <v>1</v>
          </cell>
          <cell r="K281" t="b">
            <v>1</v>
          </cell>
          <cell r="L281">
            <v>87</v>
          </cell>
          <cell r="M281">
            <v>87</v>
          </cell>
          <cell r="O281" t="str">
            <v>P/E</v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 t="str">
            <v/>
          </cell>
          <cell r="X281" t="str">
            <v/>
          </cell>
          <cell r="Y281" t="str">
            <v/>
          </cell>
          <cell r="Z281" t="str">
            <v/>
          </cell>
          <cell r="AA281" t="str">
            <v/>
          </cell>
          <cell r="AB281" t="str">
            <v/>
          </cell>
          <cell r="AC281" t="str">
            <v/>
          </cell>
          <cell r="AD281" t="str">
            <v/>
          </cell>
          <cell r="AE281" t="str">
            <v/>
          </cell>
          <cell r="AF281" t="str">
            <v/>
          </cell>
          <cell r="AG281" t="str">
            <v/>
          </cell>
          <cell r="AH281" t="str">
            <v/>
          </cell>
          <cell r="AI281" t="str">
            <v/>
          </cell>
          <cell r="AJ281" t="str">
            <v/>
          </cell>
          <cell r="AK281" t="str">
            <v/>
          </cell>
          <cell r="AL281" t="str">
            <v/>
          </cell>
          <cell r="AM281" t="str">
            <v/>
          </cell>
          <cell r="AN281" t="str">
            <v/>
          </cell>
          <cell r="AO281" t="str">
            <v/>
          </cell>
          <cell r="AP281" t="str">
            <v/>
          </cell>
          <cell r="AQ281" t="str">
            <v/>
          </cell>
          <cell r="AR281" t="str">
            <v/>
          </cell>
          <cell r="AS281" t="str">
            <v/>
          </cell>
          <cell r="AT281" t="str">
            <v/>
          </cell>
          <cell r="AU281" t="str">
            <v/>
          </cell>
          <cell r="AV281" t="str">
            <v/>
          </cell>
          <cell r="AW281" t="str">
            <v/>
          </cell>
          <cell r="AX281" t="str">
            <v/>
          </cell>
          <cell r="AY281" t="str">
            <v/>
          </cell>
          <cell r="AZ281" t="str">
            <v/>
          </cell>
          <cell r="BA281" t="str">
            <v/>
          </cell>
          <cell r="BB281" t="str">
            <v/>
          </cell>
          <cell r="BC281" t="str">
            <v/>
          </cell>
          <cell r="BD281" t="str">
            <v/>
          </cell>
          <cell r="BE281" t="str">
            <v/>
          </cell>
          <cell r="BF281" t="str">
            <v/>
          </cell>
          <cell r="BG281" t="str">
            <v/>
          </cell>
          <cell r="BH281" t="str">
            <v/>
          </cell>
          <cell r="BI281" t="str">
            <v xml:space="preserve"> </v>
          </cell>
          <cell r="BJ281">
            <v>0</v>
          </cell>
          <cell r="BK281" t="str">
            <v/>
          </cell>
          <cell r="BL281" t="str">
            <v/>
          </cell>
        </row>
        <row r="282">
          <cell r="E282" t="str">
            <v>|0200220810|45.00|0.00|2.300|0.0005833NBC</v>
          </cell>
          <cell r="F282">
            <v>2.4220000000000002</v>
          </cell>
          <cell r="H282" t="str">
            <v>-</v>
          </cell>
          <cell r="J282" t="b">
            <v>1</v>
          </cell>
          <cell r="K282" t="b">
            <v>1</v>
          </cell>
          <cell r="L282">
            <v>7</v>
          </cell>
          <cell r="M282">
            <v>1</v>
          </cell>
          <cell r="O282" t="str">
            <v>C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 t="str">
            <v xml:space="preserve"> </v>
          </cell>
          <cell r="BJ282">
            <v>0</v>
          </cell>
          <cell r="BK282" t="str">
            <v/>
          </cell>
          <cell r="BL282" t="str">
            <v/>
          </cell>
        </row>
        <row r="283">
          <cell r="E283" t="str">
            <v>|0200220810|48.60|0.00|2.300|0.0005793NBC</v>
          </cell>
          <cell r="F283">
            <v>2.6259999999999999</v>
          </cell>
          <cell r="H283" t="str">
            <v>-</v>
          </cell>
          <cell r="J283" t="b">
            <v>1</v>
          </cell>
          <cell r="K283" t="b">
            <v>1</v>
          </cell>
          <cell r="L283">
            <v>38</v>
          </cell>
          <cell r="M283">
            <v>38</v>
          </cell>
          <cell r="O283" t="str">
            <v>P/E</v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 t="str">
            <v/>
          </cell>
          <cell r="X283" t="str">
            <v/>
          </cell>
          <cell r="Y283" t="str">
            <v/>
          </cell>
          <cell r="Z283" t="str">
            <v/>
          </cell>
          <cell r="AA283" t="str">
            <v/>
          </cell>
          <cell r="AB283" t="str">
            <v/>
          </cell>
          <cell r="AC283" t="str">
            <v/>
          </cell>
          <cell r="AD283" t="str">
            <v/>
          </cell>
          <cell r="AE283" t="str">
            <v/>
          </cell>
          <cell r="AF283" t="str">
            <v/>
          </cell>
          <cell r="AG283" t="str">
            <v/>
          </cell>
          <cell r="AH283" t="str">
            <v/>
          </cell>
          <cell r="AI283" t="str">
            <v/>
          </cell>
          <cell r="AJ283" t="str">
            <v/>
          </cell>
          <cell r="AK283" t="str">
            <v/>
          </cell>
          <cell r="AL283" t="str">
            <v/>
          </cell>
          <cell r="AM283" t="str">
            <v/>
          </cell>
          <cell r="AN283" t="str">
            <v/>
          </cell>
          <cell r="AO283" t="str">
            <v/>
          </cell>
          <cell r="AP283" t="str">
            <v/>
          </cell>
          <cell r="AQ283" t="str">
            <v/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  <cell r="AV283" t="str">
            <v/>
          </cell>
          <cell r="AW283" t="str">
            <v/>
          </cell>
          <cell r="AX283" t="str">
            <v/>
          </cell>
          <cell r="AY283" t="str">
            <v/>
          </cell>
          <cell r="AZ283" t="str">
            <v/>
          </cell>
          <cell r="BA283" t="str">
            <v/>
          </cell>
          <cell r="BB283" t="str">
            <v/>
          </cell>
          <cell r="BC283" t="str">
            <v/>
          </cell>
          <cell r="BD283" t="str">
            <v/>
          </cell>
          <cell r="BE283" t="str">
            <v/>
          </cell>
          <cell r="BF283" t="str">
            <v/>
          </cell>
          <cell r="BG283" t="str">
            <v/>
          </cell>
          <cell r="BH283" t="str">
            <v/>
          </cell>
          <cell r="BI283" t="str">
            <v xml:space="preserve"> </v>
          </cell>
          <cell r="BJ283">
            <v>0</v>
          </cell>
          <cell r="BK283" t="str">
            <v/>
          </cell>
          <cell r="BL283" t="str">
            <v/>
          </cell>
        </row>
        <row r="284">
          <cell r="E284" t="str">
            <v>|0200220810|48.60|0.00|2.600|0.0006140NBC</v>
          </cell>
          <cell r="F284">
            <v>2.9489999999999998</v>
          </cell>
          <cell r="H284" t="str">
            <v>-</v>
          </cell>
          <cell r="J284" t="b">
            <v>1</v>
          </cell>
          <cell r="K284" t="b">
            <v>1</v>
          </cell>
          <cell r="L284">
            <v>252</v>
          </cell>
          <cell r="M284">
            <v>23</v>
          </cell>
          <cell r="O284" t="str">
            <v>C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454.54545454545456</v>
          </cell>
          <cell r="AY284">
            <v>818.18181818181813</v>
          </cell>
          <cell r="AZ284">
            <v>545.4545454545455</v>
          </cell>
          <cell r="BA284">
            <v>363.63636363636363</v>
          </cell>
          <cell r="BB284">
            <v>90.909090909090907</v>
          </cell>
          <cell r="BC284">
            <v>0</v>
          </cell>
          <cell r="BD284">
            <v>90.909090909090907</v>
          </cell>
          <cell r="BE284">
            <v>90.909090909090907</v>
          </cell>
          <cell r="BF284">
            <v>90.909090909090907</v>
          </cell>
          <cell r="BG284">
            <v>181.81818181818181</v>
          </cell>
          <cell r="BH284">
            <v>181.81818181818181</v>
          </cell>
          <cell r="BI284" t="str">
            <v xml:space="preserve"> </v>
          </cell>
          <cell r="BJ284">
            <v>818.18181818181813</v>
          </cell>
          <cell r="BK284" t="str">
            <v>Fixed&gt;500pcs</v>
          </cell>
          <cell r="BL284" t="str">
            <v/>
          </cell>
        </row>
        <row r="285">
          <cell r="E285" t="str">
            <v>|0200220810|48.60|0.00|2.600|0.0006140NBC</v>
          </cell>
          <cell r="F285">
            <v>2.9489999999999998</v>
          </cell>
          <cell r="H285" t="str">
            <v>-</v>
          </cell>
          <cell r="J285" t="b">
            <v>1</v>
          </cell>
          <cell r="K285" t="b">
            <v>1</v>
          </cell>
          <cell r="L285" t="str">
            <v/>
          </cell>
          <cell r="M285" t="str">
            <v/>
          </cell>
          <cell r="O285" t="str">
            <v>P/E</v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 t="str">
            <v/>
          </cell>
          <cell r="X285" t="str">
            <v/>
          </cell>
          <cell r="Y285" t="str">
            <v/>
          </cell>
          <cell r="Z285" t="str">
            <v/>
          </cell>
          <cell r="AA285" t="str">
            <v/>
          </cell>
          <cell r="AB285" t="str">
            <v/>
          </cell>
          <cell r="AC285" t="str">
            <v/>
          </cell>
          <cell r="AD285" t="str">
            <v/>
          </cell>
          <cell r="AE285" t="str">
            <v/>
          </cell>
          <cell r="AF285" t="str">
            <v/>
          </cell>
          <cell r="AG285" t="str">
            <v/>
          </cell>
          <cell r="AH285" t="str">
            <v/>
          </cell>
          <cell r="AI285" t="str">
            <v/>
          </cell>
          <cell r="AJ285" t="str">
            <v/>
          </cell>
          <cell r="AK285" t="str">
            <v/>
          </cell>
          <cell r="AL285" t="str">
            <v/>
          </cell>
          <cell r="AM285" t="str">
            <v/>
          </cell>
          <cell r="AN285" t="str">
            <v/>
          </cell>
          <cell r="AO285" t="str">
            <v/>
          </cell>
          <cell r="AP285" t="str">
            <v/>
          </cell>
          <cell r="AQ285" t="str">
            <v/>
          </cell>
          <cell r="AR285" t="str">
            <v/>
          </cell>
          <cell r="AS285" t="str">
            <v/>
          </cell>
          <cell r="AT285" t="str">
            <v/>
          </cell>
          <cell r="AU285" t="str">
            <v/>
          </cell>
          <cell r="AV285" t="str">
            <v/>
          </cell>
          <cell r="AW285" t="str">
            <v/>
          </cell>
          <cell r="AX285" t="str">
            <v/>
          </cell>
          <cell r="AY285" t="str">
            <v/>
          </cell>
          <cell r="AZ285" t="str">
            <v/>
          </cell>
          <cell r="BA285" t="str">
            <v/>
          </cell>
          <cell r="BB285" t="str">
            <v/>
          </cell>
          <cell r="BC285" t="str">
            <v/>
          </cell>
          <cell r="BD285" t="str">
            <v/>
          </cell>
          <cell r="BE285" t="str">
            <v/>
          </cell>
          <cell r="BF285" t="str">
            <v/>
          </cell>
          <cell r="BG285" t="str">
            <v/>
          </cell>
          <cell r="BH285" t="str">
            <v/>
          </cell>
          <cell r="BI285" t="str">
            <v xml:space="preserve"> </v>
          </cell>
          <cell r="BJ285">
            <v>0</v>
          </cell>
          <cell r="BK285" t="str">
            <v/>
          </cell>
          <cell r="BL285" t="str">
            <v/>
          </cell>
        </row>
        <row r="286">
          <cell r="E286" t="str">
            <v>|0200220810|48.60|0.00|2.000|0.0005160IBC</v>
          </cell>
          <cell r="F286">
            <v>2.298</v>
          </cell>
          <cell r="H286" t="str">
            <v>-</v>
          </cell>
          <cell r="J286" t="b">
            <v>1</v>
          </cell>
          <cell r="K286" t="b">
            <v>1</v>
          </cell>
          <cell r="L286" t="str">
            <v/>
          </cell>
          <cell r="M286" t="str">
            <v/>
          </cell>
          <cell r="O286" t="str">
            <v>P/E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 t="str">
            <v xml:space="preserve"> </v>
          </cell>
          <cell r="BJ286">
            <v>0</v>
          </cell>
          <cell r="BK286" t="str">
            <v/>
          </cell>
          <cell r="BL286" t="str">
            <v/>
          </cell>
        </row>
        <row r="287">
          <cell r="E287" t="str">
            <v>|0200220810|48.60|0.00|3.200|0.0005667NBC</v>
          </cell>
          <cell r="F287">
            <v>3.5830000000000002</v>
          </cell>
          <cell r="H287" t="str">
            <v>-</v>
          </cell>
          <cell r="J287" t="b">
            <v>1</v>
          </cell>
          <cell r="K287" t="b">
            <v>1</v>
          </cell>
          <cell r="L287">
            <v>2255</v>
          </cell>
          <cell r="M287">
            <v>2255</v>
          </cell>
          <cell r="O287" t="str">
            <v>P/E</v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 t="str">
            <v/>
          </cell>
          <cell r="X287" t="str">
            <v/>
          </cell>
          <cell r="Y287" t="str">
            <v/>
          </cell>
          <cell r="Z287" t="str">
            <v/>
          </cell>
          <cell r="AA287" t="str">
            <v/>
          </cell>
          <cell r="AB287" t="str">
            <v/>
          </cell>
          <cell r="AC287" t="str">
            <v/>
          </cell>
          <cell r="AD287" t="str">
            <v/>
          </cell>
          <cell r="AE287" t="str">
            <v/>
          </cell>
          <cell r="AF287" t="str">
            <v/>
          </cell>
          <cell r="AG287" t="str">
            <v/>
          </cell>
          <cell r="AH287" t="str">
            <v/>
          </cell>
          <cell r="AI287" t="str">
            <v/>
          </cell>
          <cell r="AJ287" t="str">
            <v/>
          </cell>
          <cell r="AK287" t="str">
            <v/>
          </cell>
          <cell r="AL287" t="str">
            <v/>
          </cell>
          <cell r="AM287" t="str">
            <v/>
          </cell>
          <cell r="AN287" t="str">
            <v/>
          </cell>
          <cell r="AO287" t="str">
            <v/>
          </cell>
          <cell r="AP287" t="str">
            <v/>
          </cell>
          <cell r="AQ287" t="str">
            <v/>
          </cell>
          <cell r="AR287" t="str">
            <v/>
          </cell>
          <cell r="AS287" t="str">
            <v/>
          </cell>
          <cell r="AT287" t="str">
            <v/>
          </cell>
          <cell r="AU287" t="str">
            <v/>
          </cell>
          <cell r="AV287" t="str">
            <v/>
          </cell>
          <cell r="AW287" t="str">
            <v/>
          </cell>
          <cell r="AX287" t="str">
            <v/>
          </cell>
          <cell r="AY287" t="str">
            <v/>
          </cell>
          <cell r="AZ287" t="str">
            <v/>
          </cell>
          <cell r="BA287" t="str">
            <v/>
          </cell>
          <cell r="BB287" t="str">
            <v/>
          </cell>
          <cell r="BC287" t="str">
            <v/>
          </cell>
          <cell r="BD287" t="str">
            <v/>
          </cell>
          <cell r="BE287" t="str">
            <v/>
          </cell>
          <cell r="BF287" t="str">
            <v/>
          </cell>
          <cell r="BG287" t="str">
            <v/>
          </cell>
          <cell r="BH287" t="str">
            <v/>
          </cell>
          <cell r="BI287" t="str">
            <v xml:space="preserve"> </v>
          </cell>
          <cell r="BJ287">
            <v>0</v>
          </cell>
          <cell r="BK287" t="str">
            <v/>
          </cell>
          <cell r="BL287" t="str">
            <v/>
          </cell>
        </row>
        <row r="288">
          <cell r="E288" t="str">
            <v>|0200220810|48.60|0.00|3.200|0.0005731NBC</v>
          </cell>
          <cell r="F288">
            <v>3.5830000000000002</v>
          </cell>
          <cell r="H288" t="str">
            <v>-</v>
          </cell>
          <cell r="J288" t="b">
            <v>1</v>
          </cell>
          <cell r="K288" t="b">
            <v>1</v>
          </cell>
          <cell r="L288">
            <v>115</v>
          </cell>
          <cell r="M288">
            <v>115</v>
          </cell>
          <cell r="O288" t="str">
            <v>P/E</v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  <cell r="AV288" t="str">
            <v/>
          </cell>
          <cell r="AW288" t="str">
            <v/>
          </cell>
          <cell r="AX288" t="str">
            <v/>
          </cell>
          <cell r="AY288" t="str">
            <v/>
          </cell>
          <cell r="AZ288" t="str">
            <v/>
          </cell>
          <cell r="BA288" t="str">
            <v/>
          </cell>
          <cell r="BB288" t="str">
            <v/>
          </cell>
          <cell r="BC288" t="str">
            <v/>
          </cell>
          <cell r="BD288" t="str">
            <v/>
          </cell>
          <cell r="BE288" t="str">
            <v/>
          </cell>
          <cell r="BF288" t="str">
            <v/>
          </cell>
          <cell r="BG288" t="str">
            <v/>
          </cell>
          <cell r="BH288" t="str">
            <v/>
          </cell>
          <cell r="BI288" t="str">
            <v xml:space="preserve"> </v>
          </cell>
          <cell r="BJ288">
            <v>0</v>
          </cell>
          <cell r="BK288" t="str">
            <v/>
          </cell>
          <cell r="BL288" t="str">
            <v/>
          </cell>
        </row>
        <row r="289">
          <cell r="E289" t="str">
            <v>|0200220810|48.60|0.00|3.200|0.0005667NBC</v>
          </cell>
          <cell r="F289">
            <v>3.5830000000000002</v>
          </cell>
          <cell r="H289" t="str">
            <v>-</v>
          </cell>
          <cell r="J289" t="b">
            <v>1</v>
          </cell>
          <cell r="K289" t="b">
            <v>1</v>
          </cell>
          <cell r="L289">
            <v>3406</v>
          </cell>
          <cell r="M289">
            <v>426</v>
          </cell>
          <cell r="O289" t="str">
            <v>C</v>
          </cell>
          <cell r="P289">
            <v>0</v>
          </cell>
          <cell r="Q289">
            <v>52.5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52.5</v>
          </cell>
          <cell r="AW289">
            <v>0</v>
          </cell>
          <cell r="AX289">
            <v>1324.75</v>
          </cell>
          <cell r="AY289">
            <v>1466.25</v>
          </cell>
          <cell r="AZ289">
            <v>774.125</v>
          </cell>
          <cell r="BA289">
            <v>1355.125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 t="str">
            <v xml:space="preserve"> </v>
          </cell>
          <cell r="BJ289">
            <v>1518.75</v>
          </cell>
          <cell r="BK289" t="str">
            <v>Fixed&gt;500pcs</v>
          </cell>
          <cell r="BL289" t="str">
            <v/>
          </cell>
        </row>
        <row r="290">
          <cell r="E290" t="str">
            <v>|0200220810|48.60|0.00|3.200|0.0005731NBC</v>
          </cell>
          <cell r="F290">
            <v>3.5830000000000002</v>
          </cell>
          <cell r="H290" t="str">
            <v>-</v>
          </cell>
          <cell r="J290" t="b">
            <v>1</v>
          </cell>
          <cell r="K290" t="b">
            <v>1</v>
          </cell>
          <cell r="L290">
            <v>177</v>
          </cell>
          <cell r="M290">
            <v>22</v>
          </cell>
          <cell r="O290" t="str">
            <v>C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49.25</v>
          </cell>
          <cell r="AY290">
            <v>50.375</v>
          </cell>
          <cell r="AZ290">
            <v>12.75</v>
          </cell>
          <cell r="BA290">
            <v>31.25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 t="str">
            <v xml:space="preserve"> </v>
          </cell>
          <cell r="BJ290">
            <v>50.375</v>
          </cell>
          <cell r="BK290" t="str">
            <v/>
          </cell>
          <cell r="BL290" t="str">
            <v/>
          </cell>
        </row>
        <row r="291">
          <cell r="E291" t="str">
            <v>|0200220810|50.00|20.00|1.600|0.0005593IBC</v>
          </cell>
          <cell r="F291">
            <v>1.712</v>
          </cell>
          <cell r="H291" t="str">
            <v>-</v>
          </cell>
          <cell r="J291" t="b">
            <v>1</v>
          </cell>
          <cell r="K291" t="b">
            <v>1</v>
          </cell>
          <cell r="L291">
            <v>360</v>
          </cell>
          <cell r="M291">
            <v>360</v>
          </cell>
          <cell r="O291" t="str">
            <v>P/E</v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 t="str">
            <v/>
          </cell>
          <cell r="AQ291" t="str">
            <v/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  <cell r="AV291" t="str">
            <v/>
          </cell>
          <cell r="AW291" t="str">
            <v/>
          </cell>
          <cell r="AX291" t="str">
            <v/>
          </cell>
          <cell r="AY291" t="str">
            <v/>
          </cell>
          <cell r="AZ291" t="str">
            <v/>
          </cell>
          <cell r="BA291" t="str">
            <v/>
          </cell>
          <cell r="BB291" t="str">
            <v/>
          </cell>
          <cell r="BC291" t="str">
            <v/>
          </cell>
          <cell r="BD291" t="str">
            <v/>
          </cell>
          <cell r="BE291" t="str">
            <v/>
          </cell>
          <cell r="BF291" t="str">
            <v/>
          </cell>
          <cell r="BG291" t="str">
            <v/>
          </cell>
          <cell r="BH291" t="str">
            <v/>
          </cell>
          <cell r="BI291" t="str">
            <v xml:space="preserve"> </v>
          </cell>
          <cell r="BJ291">
            <v>0</v>
          </cell>
          <cell r="BK291" t="str">
            <v/>
          </cell>
          <cell r="BL291" t="str">
            <v/>
          </cell>
        </row>
        <row r="292">
          <cell r="E292" t="str">
            <v>|0200220810|50.00|20.00|1.600|0.0005593IBC</v>
          </cell>
          <cell r="F292">
            <v>1.712</v>
          </cell>
          <cell r="H292" t="str">
            <v>-</v>
          </cell>
          <cell r="J292" t="b">
            <v>1</v>
          </cell>
          <cell r="K292" t="b">
            <v>1</v>
          </cell>
          <cell r="L292">
            <v>240</v>
          </cell>
          <cell r="M292">
            <v>40</v>
          </cell>
          <cell r="O292" t="str">
            <v>C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233.33333333333334</v>
          </cell>
          <cell r="AY292">
            <v>0</v>
          </cell>
          <cell r="AZ292">
            <v>233.33333333333334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 t="str">
            <v xml:space="preserve"> </v>
          </cell>
          <cell r="BJ292">
            <v>0</v>
          </cell>
          <cell r="BK292" t="str">
            <v/>
          </cell>
          <cell r="BL292" t="str">
            <v/>
          </cell>
        </row>
        <row r="293">
          <cell r="E293" t="str">
            <v>|0200220810|60.50|0.00|2.000|0.0005233NBC</v>
          </cell>
          <cell r="F293">
            <v>2.8849999999999998</v>
          </cell>
          <cell r="H293" t="str">
            <v>-</v>
          </cell>
          <cell r="J293" t="b">
            <v>1</v>
          </cell>
          <cell r="K293" t="b">
            <v>1</v>
          </cell>
          <cell r="L293">
            <v>189</v>
          </cell>
          <cell r="M293">
            <v>38</v>
          </cell>
          <cell r="O293" t="str">
            <v>C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64</v>
          </cell>
          <cell r="AY293">
            <v>131.6</v>
          </cell>
          <cell r="AZ293">
            <v>71.400000000000006</v>
          </cell>
          <cell r="BA293">
            <v>169.6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 t="str">
            <v xml:space="preserve"> </v>
          </cell>
          <cell r="BJ293">
            <v>131.6</v>
          </cell>
          <cell r="BK293" t="str">
            <v/>
          </cell>
          <cell r="BL293" t="str">
            <v/>
          </cell>
        </row>
        <row r="294">
          <cell r="E294" t="str">
            <v>|0200220810|60.50|0.00|2.000|0.0005233NBC</v>
          </cell>
          <cell r="F294">
            <v>2.8849999999999998</v>
          </cell>
          <cell r="H294" t="str">
            <v>-</v>
          </cell>
          <cell r="J294" t="b">
            <v>1</v>
          </cell>
          <cell r="K294" t="b">
            <v>1</v>
          </cell>
          <cell r="L294">
            <v>170</v>
          </cell>
          <cell r="M294">
            <v>170</v>
          </cell>
          <cell r="O294" t="str">
            <v>P/E</v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 t="str">
            <v/>
          </cell>
          <cell r="AQ294" t="str">
            <v/>
          </cell>
          <cell r="AR294" t="str">
            <v/>
          </cell>
          <cell r="AS294" t="str">
            <v/>
          </cell>
          <cell r="AT294" t="str">
            <v/>
          </cell>
          <cell r="AU294" t="str">
            <v/>
          </cell>
          <cell r="AV294" t="str">
            <v/>
          </cell>
          <cell r="AW294" t="str">
            <v/>
          </cell>
          <cell r="AX294" t="str">
            <v/>
          </cell>
          <cell r="AY294" t="str">
            <v/>
          </cell>
          <cell r="AZ294" t="str">
            <v/>
          </cell>
          <cell r="BA294" t="str">
            <v/>
          </cell>
          <cell r="BB294" t="str">
            <v/>
          </cell>
          <cell r="BC294" t="str">
            <v/>
          </cell>
          <cell r="BD294" t="str">
            <v/>
          </cell>
          <cell r="BE294" t="str">
            <v/>
          </cell>
          <cell r="BF294" t="str">
            <v/>
          </cell>
          <cell r="BG294" t="str">
            <v/>
          </cell>
          <cell r="BH294" t="str">
            <v/>
          </cell>
          <cell r="BI294" t="str">
            <v xml:space="preserve"> </v>
          </cell>
          <cell r="BJ294">
            <v>0</v>
          </cell>
          <cell r="BK294" t="str">
            <v/>
          </cell>
          <cell r="BL294" t="str">
            <v/>
          </cell>
        </row>
        <row r="295">
          <cell r="E295" t="str">
            <v>|0200220914|22.20|0.00|1.600|0.0006067NBC</v>
          </cell>
          <cell r="F295">
            <v>0.81299999999999994</v>
          </cell>
          <cell r="H295" t="str">
            <v>S</v>
          </cell>
          <cell r="J295" t="b">
            <v>1</v>
          </cell>
          <cell r="K295" t="b">
            <v>1</v>
          </cell>
          <cell r="L295">
            <v>570</v>
          </cell>
          <cell r="M295">
            <v>48</v>
          </cell>
          <cell r="O295" t="str">
            <v>C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41.666666666666664</v>
          </cell>
          <cell r="AY295">
            <v>41.666666666666664</v>
          </cell>
          <cell r="AZ295">
            <v>42.666666666666664</v>
          </cell>
          <cell r="BA295">
            <v>41.666666666666664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 t="str">
            <v xml:space="preserve"> </v>
          </cell>
          <cell r="BJ295">
            <v>84.333333333333329</v>
          </cell>
          <cell r="BK295" t="str">
            <v/>
          </cell>
          <cell r="BL295" t="str">
            <v/>
          </cell>
        </row>
        <row r="296">
          <cell r="E296" t="str">
            <v>|0200220914|22.20|0.00|1.600|0.0006067NBC</v>
          </cell>
          <cell r="F296">
            <v>0.81299999999999994</v>
          </cell>
          <cell r="H296" t="str">
            <v>S</v>
          </cell>
          <cell r="J296" t="b">
            <v>1</v>
          </cell>
          <cell r="K296" t="b">
            <v>1</v>
          </cell>
          <cell r="L296">
            <v>79</v>
          </cell>
          <cell r="M296">
            <v>79</v>
          </cell>
          <cell r="O296" t="str">
            <v>P/E</v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 t="str">
            <v/>
          </cell>
          <cell r="AM296" t="str">
            <v/>
          </cell>
          <cell r="AN296" t="str">
            <v/>
          </cell>
          <cell r="AO296" t="str">
            <v/>
          </cell>
          <cell r="AP296" t="str">
            <v/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  <cell r="AV296" t="str">
            <v/>
          </cell>
          <cell r="AW296" t="str">
            <v/>
          </cell>
          <cell r="AX296" t="str">
            <v/>
          </cell>
          <cell r="AY296" t="str">
            <v/>
          </cell>
          <cell r="AZ296" t="str">
            <v/>
          </cell>
          <cell r="BA296" t="str">
            <v/>
          </cell>
          <cell r="BB296" t="str">
            <v/>
          </cell>
          <cell r="BC296" t="str">
            <v/>
          </cell>
          <cell r="BD296" t="str">
            <v/>
          </cell>
          <cell r="BE296" t="str">
            <v/>
          </cell>
          <cell r="BF296" t="str">
            <v/>
          </cell>
          <cell r="BG296" t="str">
            <v/>
          </cell>
          <cell r="BH296" t="str">
            <v/>
          </cell>
          <cell r="BI296" t="str">
            <v xml:space="preserve"> </v>
          </cell>
          <cell r="BJ296">
            <v>0</v>
          </cell>
          <cell r="BK296" t="str">
            <v/>
          </cell>
          <cell r="BL296" t="str">
            <v/>
          </cell>
        </row>
        <row r="297">
          <cell r="E297" t="str">
            <v>|0200231043|25.40|0.00|1.200|0.0006102NBC</v>
          </cell>
          <cell r="F297">
            <v>0.71599999999999997</v>
          </cell>
          <cell r="H297" t="str">
            <v>S</v>
          </cell>
          <cell r="J297" t="b">
            <v>1</v>
          </cell>
          <cell r="K297" t="b">
            <v>1</v>
          </cell>
          <cell r="L297">
            <v>1234</v>
          </cell>
          <cell r="M297">
            <v>82</v>
          </cell>
          <cell r="O297" t="str">
            <v>C</v>
          </cell>
          <cell r="P297">
            <v>10</v>
          </cell>
          <cell r="Q297">
            <v>0</v>
          </cell>
          <cell r="R297">
            <v>0</v>
          </cell>
          <cell r="S297">
            <v>6.666666666666667</v>
          </cell>
          <cell r="T297">
            <v>0</v>
          </cell>
          <cell r="U297">
            <v>6.666666666666667</v>
          </cell>
          <cell r="V297">
            <v>0</v>
          </cell>
          <cell r="W297">
            <v>6.666666666666667</v>
          </cell>
          <cell r="X297">
            <v>0</v>
          </cell>
          <cell r="Y297">
            <v>0</v>
          </cell>
          <cell r="Z297">
            <v>6.666666666666667</v>
          </cell>
          <cell r="AA297">
            <v>0</v>
          </cell>
          <cell r="AB297">
            <v>6.666666666666667</v>
          </cell>
          <cell r="AC297">
            <v>0</v>
          </cell>
          <cell r="AD297">
            <v>6.666666666666667</v>
          </cell>
          <cell r="AE297">
            <v>0</v>
          </cell>
          <cell r="AF297">
            <v>0</v>
          </cell>
          <cell r="AG297">
            <v>6.666666666666667</v>
          </cell>
          <cell r="AH297">
            <v>0</v>
          </cell>
          <cell r="AI297">
            <v>6.666666666666667</v>
          </cell>
          <cell r="AJ297">
            <v>0</v>
          </cell>
          <cell r="AK297">
            <v>6.666666666666667</v>
          </cell>
          <cell r="AL297">
            <v>0</v>
          </cell>
          <cell r="AM297">
            <v>0</v>
          </cell>
          <cell r="AN297">
            <v>6.666666666666667</v>
          </cell>
          <cell r="AO297">
            <v>0</v>
          </cell>
          <cell r="AP297">
            <v>3.3333333333333335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80</v>
          </cell>
          <cell r="AW297">
            <v>0</v>
          </cell>
          <cell r="AX297">
            <v>83.333333333333329</v>
          </cell>
          <cell r="AY297">
            <v>40</v>
          </cell>
          <cell r="AZ297">
            <v>36.666666666666664</v>
          </cell>
          <cell r="BA297">
            <v>53.333333333333336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 t="str">
            <v xml:space="preserve"> </v>
          </cell>
          <cell r="BJ297">
            <v>156.66666666666666</v>
          </cell>
          <cell r="BK297" t="str">
            <v/>
          </cell>
          <cell r="BL297" t="str">
            <v/>
          </cell>
        </row>
        <row r="298">
          <cell r="E298" t="str">
            <v>|0200231043|25.40|0.00|1.200|0.0006102NBC</v>
          </cell>
          <cell r="F298">
            <v>0.71599999999999997</v>
          </cell>
          <cell r="H298" t="str">
            <v>S</v>
          </cell>
          <cell r="J298" t="b">
            <v>1</v>
          </cell>
          <cell r="K298" t="b">
            <v>1</v>
          </cell>
          <cell r="L298">
            <v>68</v>
          </cell>
          <cell r="M298">
            <v>68</v>
          </cell>
          <cell r="O298" t="str">
            <v>P/E</v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 t="str">
            <v/>
          </cell>
          <cell r="AK298" t="str">
            <v/>
          </cell>
          <cell r="AL298" t="str">
            <v/>
          </cell>
          <cell r="AM298" t="str">
            <v/>
          </cell>
          <cell r="AN298" t="str">
            <v/>
          </cell>
          <cell r="AO298" t="str">
            <v/>
          </cell>
          <cell r="AP298" t="str">
            <v/>
          </cell>
          <cell r="AQ298" t="str">
            <v/>
          </cell>
          <cell r="AR298" t="str">
            <v/>
          </cell>
          <cell r="AS298" t="str">
            <v/>
          </cell>
          <cell r="AT298" t="str">
            <v/>
          </cell>
          <cell r="AU298" t="str">
            <v/>
          </cell>
          <cell r="AV298" t="str">
            <v/>
          </cell>
          <cell r="AW298" t="str">
            <v/>
          </cell>
          <cell r="AX298" t="str">
            <v/>
          </cell>
          <cell r="AY298" t="str">
            <v/>
          </cell>
          <cell r="AZ298" t="str">
            <v/>
          </cell>
          <cell r="BA298" t="str">
            <v/>
          </cell>
          <cell r="BB298" t="str">
            <v/>
          </cell>
          <cell r="BC298" t="str">
            <v/>
          </cell>
          <cell r="BD298" t="str">
            <v/>
          </cell>
          <cell r="BE298" t="str">
            <v/>
          </cell>
          <cell r="BF298" t="str">
            <v/>
          </cell>
          <cell r="BG298" t="str">
            <v/>
          </cell>
          <cell r="BH298" t="str">
            <v/>
          </cell>
          <cell r="BI298" t="str">
            <v xml:space="preserve"> </v>
          </cell>
          <cell r="BJ298">
            <v>0</v>
          </cell>
          <cell r="BK298" t="str">
            <v/>
          </cell>
          <cell r="BL298" t="str">
            <v/>
          </cell>
        </row>
        <row r="299">
          <cell r="E299" t="str">
            <v>|0200221042|25.40|0.00|1.600|0.0005724NBC</v>
          </cell>
          <cell r="F299">
            <v>0.93899999999999995</v>
          </cell>
          <cell r="H299" t="str">
            <v>S</v>
          </cell>
          <cell r="J299" t="b">
            <v>1</v>
          </cell>
          <cell r="K299" t="b">
            <v>1</v>
          </cell>
          <cell r="L299">
            <v>1800</v>
          </cell>
          <cell r="M299">
            <v>138</v>
          </cell>
          <cell r="O299" t="str">
            <v>C</v>
          </cell>
          <cell r="P299">
            <v>15.384615384615385</v>
          </cell>
          <cell r="Q299">
            <v>0</v>
          </cell>
          <cell r="R299">
            <v>0</v>
          </cell>
          <cell r="S299">
            <v>11.538461538461538</v>
          </cell>
          <cell r="T299">
            <v>0</v>
          </cell>
          <cell r="U299">
            <v>11.538461538461538</v>
          </cell>
          <cell r="V299">
            <v>0</v>
          </cell>
          <cell r="W299">
            <v>11.538461538461538</v>
          </cell>
          <cell r="X299">
            <v>0</v>
          </cell>
          <cell r="Y299">
            <v>0</v>
          </cell>
          <cell r="Z299">
            <v>11.538461538461538</v>
          </cell>
          <cell r="AA299">
            <v>0</v>
          </cell>
          <cell r="AB299">
            <v>11.538461538461538</v>
          </cell>
          <cell r="AC299">
            <v>0</v>
          </cell>
          <cell r="AD299">
            <v>11.538461538461538</v>
          </cell>
          <cell r="AE299">
            <v>0</v>
          </cell>
          <cell r="AF299">
            <v>0</v>
          </cell>
          <cell r="AG299">
            <v>11.538461538461538</v>
          </cell>
          <cell r="AH299">
            <v>0</v>
          </cell>
          <cell r="AI299">
            <v>11.538461538461538</v>
          </cell>
          <cell r="AJ299">
            <v>0</v>
          </cell>
          <cell r="AK299">
            <v>11.538461538461538</v>
          </cell>
          <cell r="AL299">
            <v>0</v>
          </cell>
          <cell r="AM299">
            <v>0</v>
          </cell>
          <cell r="AN299">
            <v>11.538461538461538</v>
          </cell>
          <cell r="AO299">
            <v>0</v>
          </cell>
          <cell r="AP299">
            <v>7.6923076923076925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138.46153846153845</v>
          </cell>
          <cell r="AW299">
            <v>0</v>
          </cell>
          <cell r="AX299">
            <v>142.30769230769232</v>
          </cell>
          <cell r="AY299">
            <v>61.53846153846154</v>
          </cell>
          <cell r="AZ299">
            <v>53.846153846153847</v>
          </cell>
          <cell r="BA299">
            <v>88.461538461538467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 t="str">
            <v xml:space="preserve"> </v>
          </cell>
          <cell r="BJ299">
            <v>253.84615384615384</v>
          </cell>
          <cell r="BK299" t="str">
            <v/>
          </cell>
          <cell r="BL299" t="str">
            <v/>
          </cell>
        </row>
        <row r="300">
          <cell r="E300" t="str">
            <v>|0200221042|25.40|0.00|1.600|0.0005756NBC</v>
          </cell>
          <cell r="F300">
            <v>0.93899999999999995</v>
          </cell>
          <cell r="H300" t="str">
            <v>S</v>
          </cell>
          <cell r="J300" t="b">
            <v>1</v>
          </cell>
          <cell r="K300" t="b">
            <v>1</v>
          </cell>
          <cell r="L300">
            <v>1473</v>
          </cell>
          <cell r="M300">
            <v>164</v>
          </cell>
          <cell r="O300" t="str">
            <v>C</v>
          </cell>
          <cell r="P300">
            <v>22.222222222222221</v>
          </cell>
          <cell r="Q300">
            <v>0</v>
          </cell>
          <cell r="R300">
            <v>0</v>
          </cell>
          <cell r="S300">
            <v>22.222222222222221</v>
          </cell>
          <cell r="T300">
            <v>0</v>
          </cell>
          <cell r="U300">
            <v>0</v>
          </cell>
          <cell r="V300">
            <v>0</v>
          </cell>
          <cell r="W300">
            <v>22.222222222222221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22.222222222222221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22.222222222222221</v>
          </cell>
          <cell r="AH300">
            <v>0</v>
          </cell>
          <cell r="AI300">
            <v>0</v>
          </cell>
          <cell r="AJ300">
            <v>0</v>
          </cell>
          <cell r="AK300">
            <v>22.222222222222221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22.222222222222221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155.55555555555554</v>
          </cell>
          <cell r="AW300">
            <v>0</v>
          </cell>
          <cell r="AX300">
            <v>133.33333333333334</v>
          </cell>
          <cell r="AY300">
            <v>44.444444444444443</v>
          </cell>
          <cell r="AZ300">
            <v>66.666666666666671</v>
          </cell>
          <cell r="BA300">
            <v>88.888888888888886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 t="str">
            <v xml:space="preserve"> </v>
          </cell>
          <cell r="BJ300">
            <v>266.66666666666669</v>
          </cell>
          <cell r="BK300" t="str">
            <v/>
          </cell>
          <cell r="BL300" t="str">
            <v/>
          </cell>
        </row>
        <row r="301">
          <cell r="E301" t="str">
            <v>|0200221217|38.10|38.10|2.000|0.0005483NBC</v>
          </cell>
          <cell r="F301">
            <v>2.298</v>
          </cell>
          <cell r="H301" t="str">
            <v>S</v>
          </cell>
          <cell r="J301" t="b">
            <v>1</v>
          </cell>
          <cell r="K301" t="b">
            <v>1</v>
          </cell>
          <cell r="L301">
            <v>152</v>
          </cell>
          <cell r="M301">
            <v>152</v>
          </cell>
          <cell r="O301" t="str">
            <v>P/E</v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  <cell r="AV301" t="str">
            <v/>
          </cell>
          <cell r="AW301" t="str">
            <v/>
          </cell>
          <cell r="AX301" t="str">
            <v/>
          </cell>
          <cell r="AY301" t="str">
            <v/>
          </cell>
          <cell r="AZ301" t="str">
            <v/>
          </cell>
          <cell r="BA301" t="str">
            <v/>
          </cell>
          <cell r="BB301" t="str">
            <v/>
          </cell>
          <cell r="BC301" t="str">
            <v/>
          </cell>
          <cell r="BD301" t="str">
            <v/>
          </cell>
          <cell r="BE301" t="str">
            <v/>
          </cell>
          <cell r="BF301" t="str">
            <v/>
          </cell>
          <cell r="BG301" t="str">
            <v/>
          </cell>
          <cell r="BH301" t="str">
            <v/>
          </cell>
          <cell r="BI301" t="str">
            <v xml:space="preserve"> </v>
          </cell>
          <cell r="BJ301">
            <v>0</v>
          </cell>
          <cell r="BK301" t="str">
            <v/>
          </cell>
          <cell r="BL301" t="str">
            <v/>
          </cell>
        </row>
        <row r="302">
          <cell r="E302" t="str">
            <v>|0200262901|22.20|0.00|1.200|0.0005853IBC</v>
          </cell>
          <cell r="F302">
            <v>0.621</v>
          </cell>
          <cell r="H302" t="str">
            <v>S</v>
          </cell>
          <cell r="J302" t="b">
            <v>1</v>
          </cell>
          <cell r="K302" t="b">
            <v>1</v>
          </cell>
          <cell r="L302">
            <v>6050</v>
          </cell>
          <cell r="M302">
            <v>356</v>
          </cell>
          <cell r="O302" t="str">
            <v>C</v>
          </cell>
          <cell r="P302">
            <v>40.411764705882355</v>
          </cell>
          <cell r="Q302">
            <v>44.411764705882355</v>
          </cell>
          <cell r="R302">
            <v>0</v>
          </cell>
          <cell r="S302">
            <v>41.176470588235297</v>
          </cell>
          <cell r="T302">
            <v>37.529411764705884</v>
          </cell>
          <cell r="U302">
            <v>33.823529411764703</v>
          </cell>
          <cell r="V302">
            <v>36</v>
          </cell>
          <cell r="W302">
            <v>0</v>
          </cell>
          <cell r="X302">
            <v>0</v>
          </cell>
          <cell r="Y302">
            <v>0</v>
          </cell>
          <cell r="Z302">
            <v>35.294117647058826</v>
          </cell>
          <cell r="AA302">
            <v>34.705882352941174</v>
          </cell>
          <cell r="AB302">
            <v>29.411764705882351</v>
          </cell>
          <cell r="AC302">
            <v>22.823529411764707</v>
          </cell>
          <cell r="AD302">
            <v>17.647058823529413</v>
          </cell>
          <cell r="AE302">
            <v>0</v>
          </cell>
          <cell r="AF302">
            <v>0</v>
          </cell>
          <cell r="AG302">
            <v>18.352941176470587</v>
          </cell>
          <cell r="AH302">
            <v>24.294117647058822</v>
          </cell>
          <cell r="AI302">
            <v>30.117647058823529</v>
          </cell>
          <cell r="AJ302">
            <v>33.117647058823529</v>
          </cell>
          <cell r="AK302">
            <v>34.411764705882355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204.76470588235293</v>
          </cell>
          <cell r="AV302">
            <v>718.29411764705878</v>
          </cell>
          <cell r="AW302">
            <v>718.29411764705878</v>
          </cell>
          <cell r="AX302">
            <v>777.05882352941171</v>
          </cell>
          <cell r="AY302">
            <v>1180.5882352941176</v>
          </cell>
          <cell r="AZ302">
            <v>643.05882352941171</v>
          </cell>
          <cell r="BA302">
            <v>1070.4705882352941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 t="str">
            <v xml:space="preserve"> </v>
          </cell>
          <cell r="BJ302">
            <v>2541.9411764705883</v>
          </cell>
          <cell r="BK302" t="str">
            <v/>
          </cell>
          <cell r="BL302" t="str">
            <v/>
          </cell>
        </row>
        <row r="303">
          <cell r="E303" t="str">
            <v>|0200262901|22.20|0.00|1.200|0.0006191IBC</v>
          </cell>
          <cell r="F303">
            <v>0.621</v>
          </cell>
          <cell r="H303" t="str">
            <v>S</v>
          </cell>
          <cell r="J303" t="b">
            <v>1</v>
          </cell>
          <cell r="K303" t="b">
            <v>1</v>
          </cell>
          <cell r="L303">
            <v>686</v>
          </cell>
          <cell r="M303">
            <v>49</v>
          </cell>
          <cell r="O303" t="str">
            <v>C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 t="str">
            <v xml:space="preserve"> </v>
          </cell>
          <cell r="BJ303">
            <v>0</v>
          </cell>
          <cell r="BK303" t="str">
            <v/>
          </cell>
          <cell r="BL303" t="str">
            <v/>
          </cell>
        </row>
        <row r="304">
          <cell r="E304" t="str">
            <v>|0200262901|22.20|0.00|1.200|0.0005917IBC</v>
          </cell>
          <cell r="F304">
            <v>0.621</v>
          </cell>
          <cell r="H304" t="str">
            <v>S</v>
          </cell>
          <cell r="J304" t="b">
            <v>1</v>
          </cell>
          <cell r="K304" t="b">
            <v>1</v>
          </cell>
          <cell r="L304">
            <v>91</v>
          </cell>
          <cell r="M304">
            <v>7</v>
          </cell>
          <cell r="O304" t="str">
            <v>C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 t="str">
            <v xml:space="preserve"> </v>
          </cell>
          <cell r="BJ304">
            <v>0</v>
          </cell>
          <cell r="BK304" t="str">
            <v/>
          </cell>
          <cell r="BL304" t="str">
            <v/>
          </cell>
        </row>
        <row r="305">
          <cell r="E305" t="str">
            <v>|0200262901|22.20|0.00|1.200|0.0005917IBC</v>
          </cell>
          <cell r="F305">
            <v>0.621</v>
          </cell>
          <cell r="H305" t="str">
            <v>S</v>
          </cell>
          <cell r="J305" t="b">
            <v>1</v>
          </cell>
          <cell r="K305" t="b">
            <v>1</v>
          </cell>
          <cell r="L305">
            <v>716</v>
          </cell>
          <cell r="M305">
            <v>60</v>
          </cell>
          <cell r="O305" t="str">
            <v>C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 t="str">
            <v xml:space="preserve"> </v>
          </cell>
          <cell r="BJ305">
            <v>0</v>
          </cell>
          <cell r="BK305" t="str">
            <v/>
          </cell>
          <cell r="BL305" t="str">
            <v/>
          </cell>
        </row>
        <row r="306">
          <cell r="E306" t="str">
            <v>|0200262901|22.20|0.00|1.200|0.0005853IBC</v>
          </cell>
          <cell r="F306">
            <v>0.621</v>
          </cell>
          <cell r="H306" t="str">
            <v>S</v>
          </cell>
          <cell r="J306" t="b">
            <v>1</v>
          </cell>
          <cell r="K306" t="b">
            <v>1</v>
          </cell>
          <cell r="L306">
            <v>22</v>
          </cell>
          <cell r="M306">
            <v>2</v>
          </cell>
          <cell r="O306" t="str">
            <v>C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 t="str">
            <v xml:space="preserve"> </v>
          </cell>
          <cell r="BJ306">
            <v>0</v>
          </cell>
          <cell r="BK306" t="str">
            <v/>
          </cell>
          <cell r="BL306" t="str">
            <v/>
          </cell>
        </row>
        <row r="307">
          <cell r="E307" t="str">
            <v>|0200262901|22.20|0.00|1.200|0.0005853IBC</v>
          </cell>
          <cell r="F307">
            <v>0.621</v>
          </cell>
          <cell r="H307" t="str">
            <v>S</v>
          </cell>
          <cell r="J307" t="b">
            <v>1</v>
          </cell>
          <cell r="K307" t="b">
            <v>1</v>
          </cell>
          <cell r="L307">
            <v>1638</v>
          </cell>
          <cell r="M307">
            <v>1638</v>
          </cell>
          <cell r="O307" t="str">
            <v>P/E</v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  <cell r="Z307" t="str">
            <v/>
          </cell>
          <cell r="AA307" t="str">
            <v/>
          </cell>
          <cell r="AB307" t="str">
            <v/>
          </cell>
          <cell r="AC307" t="str">
            <v/>
          </cell>
          <cell r="AD307" t="str">
            <v/>
          </cell>
          <cell r="AE307" t="str">
            <v/>
          </cell>
          <cell r="AF307" t="str">
            <v/>
          </cell>
          <cell r="AG307" t="str">
            <v/>
          </cell>
          <cell r="AH307" t="str">
            <v/>
          </cell>
          <cell r="AI307" t="str">
            <v/>
          </cell>
          <cell r="AJ307" t="str">
            <v/>
          </cell>
          <cell r="AK307" t="str">
            <v/>
          </cell>
          <cell r="AL307" t="str">
            <v/>
          </cell>
          <cell r="AM307" t="str">
            <v/>
          </cell>
          <cell r="AN307" t="str">
            <v/>
          </cell>
          <cell r="AO307" t="str">
            <v/>
          </cell>
          <cell r="AP307" t="str">
            <v/>
          </cell>
          <cell r="AQ307" t="str">
            <v/>
          </cell>
          <cell r="AR307" t="str">
            <v/>
          </cell>
          <cell r="AS307" t="str">
            <v/>
          </cell>
          <cell r="AT307" t="str">
            <v/>
          </cell>
          <cell r="AU307" t="str">
            <v/>
          </cell>
          <cell r="AV307" t="str">
            <v/>
          </cell>
          <cell r="AW307" t="str">
            <v/>
          </cell>
          <cell r="AX307" t="str">
            <v/>
          </cell>
          <cell r="AY307" t="str">
            <v/>
          </cell>
          <cell r="AZ307" t="str">
            <v/>
          </cell>
          <cell r="BA307" t="str">
            <v/>
          </cell>
          <cell r="BB307" t="str">
            <v/>
          </cell>
          <cell r="BC307" t="str">
            <v/>
          </cell>
          <cell r="BD307" t="str">
            <v/>
          </cell>
          <cell r="BE307" t="str">
            <v/>
          </cell>
          <cell r="BF307" t="str">
            <v/>
          </cell>
          <cell r="BG307" t="str">
            <v/>
          </cell>
          <cell r="BH307" t="str">
            <v/>
          </cell>
          <cell r="BI307" t="str">
            <v xml:space="preserve"> </v>
          </cell>
          <cell r="BJ307">
            <v>0</v>
          </cell>
          <cell r="BK307" t="str">
            <v/>
          </cell>
          <cell r="BL307" t="str">
            <v/>
          </cell>
        </row>
        <row r="308">
          <cell r="E308" t="str">
            <v>|0200262901|25.40|0.00|1.200|0.0006049IBC</v>
          </cell>
          <cell r="F308">
            <v>0.71599999999999997</v>
          </cell>
          <cell r="H308" t="str">
            <v>S</v>
          </cell>
          <cell r="J308" t="b">
            <v>1</v>
          </cell>
          <cell r="K308" t="b">
            <v>1</v>
          </cell>
          <cell r="L308">
            <v>2797</v>
          </cell>
          <cell r="M308">
            <v>155</v>
          </cell>
          <cell r="O308" t="str">
            <v>C</v>
          </cell>
          <cell r="P308">
            <v>6.9444444444444446</v>
          </cell>
          <cell r="Q308">
            <v>6.9444444444444446</v>
          </cell>
          <cell r="R308">
            <v>0</v>
          </cell>
          <cell r="S308">
            <v>7.333333333333333</v>
          </cell>
          <cell r="T308">
            <v>10.777777777777779</v>
          </cell>
          <cell r="U308">
            <v>12.833333333333334</v>
          </cell>
          <cell r="V308">
            <v>13.5</v>
          </cell>
          <cell r="W308">
            <v>0</v>
          </cell>
          <cell r="X308">
            <v>0</v>
          </cell>
          <cell r="Y308">
            <v>0</v>
          </cell>
          <cell r="Z308">
            <v>13.888888888888889</v>
          </cell>
          <cell r="AA308">
            <v>15.277777777777779</v>
          </cell>
          <cell r="AB308">
            <v>18.055555555555557</v>
          </cell>
          <cell r="AC308">
            <v>19.111111111111111</v>
          </cell>
          <cell r="AD308">
            <v>0</v>
          </cell>
          <cell r="AE308">
            <v>0</v>
          </cell>
          <cell r="AF308">
            <v>0</v>
          </cell>
          <cell r="AG308">
            <v>18.444444444444443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36.111111111111114</v>
          </cell>
          <cell r="AV308">
            <v>179.22222222222223</v>
          </cell>
          <cell r="AW308">
            <v>179.22222222222223</v>
          </cell>
          <cell r="AX308">
            <v>290.33333333333331</v>
          </cell>
          <cell r="AY308">
            <v>167</v>
          </cell>
          <cell r="AZ308">
            <v>8.2222222222222214</v>
          </cell>
          <cell r="BA308">
            <v>202.11111111111111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 t="str">
            <v xml:space="preserve"> </v>
          </cell>
          <cell r="BJ308">
            <v>354.44444444444446</v>
          </cell>
          <cell r="BK308" t="str">
            <v/>
          </cell>
          <cell r="BL308" t="str">
            <v/>
          </cell>
        </row>
        <row r="309">
          <cell r="E309" t="str">
            <v>|0200262901|25.40|0.00|1.200|0.0006097IBC</v>
          </cell>
          <cell r="F309">
            <v>0.71599999999999997</v>
          </cell>
          <cell r="H309" t="str">
            <v>S</v>
          </cell>
          <cell r="J309" t="b">
            <v>1</v>
          </cell>
          <cell r="K309" t="b">
            <v>1</v>
          </cell>
          <cell r="L309">
            <v>339</v>
          </cell>
          <cell r="M309">
            <v>28</v>
          </cell>
          <cell r="O309" t="str">
            <v>C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 t="str">
            <v xml:space="preserve"> </v>
          </cell>
          <cell r="BJ309">
            <v>0</v>
          </cell>
          <cell r="BK309" t="str">
            <v/>
          </cell>
          <cell r="BL309" t="str">
            <v/>
          </cell>
        </row>
        <row r="310">
          <cell r="E310" t="str">
            <v>|0200262901|25.40|0.00|1.200|0.0006049IBC</v>
          </cell>
          <cell r="F310">
            <v>0.71599999999999997</v>
          </cell>
          <cell r="H310" t="str">
            <v>S</v>
          </cell>
          <cell r="J310" t="b">
            <v>1</v>
          </cell>
          <cell r="K310" t="b">
            <v>1</v>
          </cell>
          <cell r="L310">
            <v>879</v>
          </cell>
          <cell r="M310">
            <v>879</v>
          </cell>
          <cell r="O310" t="str">
            <v>P/E</v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Y310" t="str">
            <v/>
          </cell>
          <cell r="Z310" t="str">
            <v/>
          </cell>
          <cell r="AA310" t="str">
            <v/>
          </cell>
          <cell r="AB310" t="str">
            <v/>
          </cell>
          <cell r="AC310" t="str">
            <v/>
          </cell>
          <cell r="AD310" t="str">
            <v/>
          </cell>
          <cell r="AE310" t="str">
            <v/>
          </cell>
          <cell r="AF310" t="str">
            <v/>
          </cell>
          <cell r="AG310" t="str">
            <v/>
          </cell>
          <cell r="AH310" t="str">
            <v/>
          </cell>
          <cell r="AI310" t="str">
            <v/>
          </cell>
          <cell r="AJ310" t="str">
            <v/>
          </cell>
          <cell r="AK310" t="str">
            <v/>
          </cell>
          <cell r="AL310" t="str">
            <v/>
          </cell>
          <cell r="AM310" t="str">
            <v/>
          </cell>
          <cell r="AN310" t="str">
            <v/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/>
          </cell>
          <cell r="AT310" t="str">
            <v/>
          </cell>
          <cell r="AU310" t="str">
            <v/>
          </cell>
          <cell r="AV310" t="str">
            <v/>
          </cell>
          <cell r="AW310" t="str">
            <v/>
          </cell>
          <cell r="AX310" t="str">
            <v/>
          </cell>
          <cell r="AY310" t="str">
            <v/>
          </cell>
          <cell r="AZ310" t="str">
            <v/>
          </cell>
          <cell r="BA310" t="str">
            <v/>
          </cell>
          <cell r="BB310" t="str">
            <v/>
          </cell>
          <cell r="BC310" t="str">
            <v/>
          </cell>
          <cell r="BD310" t="str">
            <v/>
          </cell>
          <cell r="BE310" t="str">
            <v/>
          </cell>
          <cell r="BF310" t="str">
            <v/>
          </cell>
          <cell r="BG310" t="str">
            <v/>
          </cell>
          <cell r="BH310" t="str">
            <v/>
          </cell>
          <cell r="BI310" t="str">
            <v xml:space="preserve"> </v>
          </cell>
          <cell r="BJ310">
            <v>0</v>
          </cell>
          <cell r="BK310" t="str">
            <v/>
          </cell>
          <cell r="BL310" t="str">
            <v/>
          </cell>
        </row>
        <row r="311">
          <cell r="E311" t="str">
            <v>|0200262901|45.00|0.00|1.200|0.0001000NBC</v>
          </cell>
          <cell r="F311">
            <v>1.296</v>
          </cell>
          <cell r="H311" t="str">
            <v>S</v>
          </cell>
          <cell r="J311" t="b">
            <v>1</v>
          </cell>
          <cell r="K311" t="b">
            <v>1</v>
          </cell>
          <cell r="L311">
            <v>100</v>
          </cell>
          <cell r="M311">
            <v>100</v>
          </cell>
          <cell r="O311" t="str">
            <v>P/E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10</v>
          </cell>
          <cell r="AU311">
            <v>0</v>
          </cell>
          <cell r="AV311">
            <v>10</v>
          </cell>
          <cell r="AW311">
            <v>0</v>
          </cell>
          <cell r="AX311">
            <v>4</v>
          </cell>
          <cell r="AY311">
            <v>18</v>
          </cell>
          <cell r="AZ311">
            <v>9</v>
          </cell>
          <cell r="BA311">
            <v>21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 t="str">
            <v xml:space="preserve"> </v>
          </cell>
          <cell r="BJ311">
            <v>37</v>
          </cell>
          <cell r="BK311" t="str">
            <v/>
          </cell>
          <cell r="BL311" t="str">
            <v/>
          </cell>
        </row>
        <row r="312">
          <cell r="E312" t="str">
            <v>|0200225939|15.90|0.00|2.000|0.0004984NBC</v>
          </cell>
          <cell r="F312">
            <v>0.68600000000000005</v>
          </cell>
          <cell r="H312" t="str">
            <v>-</v>
          </cell>
          <cell r="J312" t="b">
            <v>1</v>
          </cell>
          <cell r="K312" t="b">
            <v>1</v>
          </cell>
          <cell r="L312">
            <v>3960</v>
          </cell>
          <cell r="M312">
            <v>1320</v>
          </cell>
          <cell r="O312" t="str">
            <v>C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 t="str">
            <v xml:space="preserve"> </v>
          </cell>
          <cell r="BJ312">
            <v>0</v>
          </cell>
          <cell r="BK312" t="str">
            <v/>
          </cell>
          <cell r="BL312" t="str">
            <v/>
          </cell>
        </row>
        <row r="313">
          <cell r="E313" t="str">
            <v>|0200225939|15.90|0.00|2.000|0.0004984NBC</v>
          </cell>
          <cell r="F313">
            <v>0.68600000000000005</v>
          </cell>
          <cell r="H313" t="str">
            <v>-</v>
          </cell>
          <cell r="J313" t="b">
            <v>1</v>
          </cell>
          <cell r="K313" t="b">
            <v>1</v>
          </cell>
          <cell r="L313">
            <v>0</v>
          </cell>
          <cell r="M313">
            <v>0</v>
          </cell>
          <cell r="O313" t="str">
            <v>P/E</v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/>
          </cell>
          <cell r="AY313" t="str">
            <v/>
          </cell>
          <cell r="AZ313" t="str">
            <v/>
          </cell>
          <cell r="BA313" t="str">
            <v/>
          </cell>
          <cell r="BB313" t="str">
            <v/>
          </cell>
          <cell r="BC313" t="str">
            <v/>
          </cell>
          <cell r="BD313" t="str">
            <v/>
          </cell>
          <cell r="BE313" t="str">
            <v/>
          </cell>
          <cell r="BF313" t="str">
            <v/>
          </cell>
          <cell r="BG313" t="str">
            <v/>
          </cell>
          <cell r="BH313" t="str">
            <v/>
          </cell>
          <cell r="BI313" t="str">
            <v xml:space="preserve"> </v>
          </cell>
          <cell r="BJ313">
            <v>0</v>
          </cell>
          <cell r="BK313" t="str">
            <v/>
          </cell>
          <cell r="BL313" t="str">
            <v/>
          </cell>
        </row>
        <row r="314">
          <cell r="E314" t="str">
            <v>|0200225900|15.00|10.30|2.350|0.0005700IBC</v>
          </cell>
          <cell r="F314">
            <v>0.73299999999999998</v>
          </cell>
          <cell r="H314" t="str">
            <v>-</v>
          </cell>
          <cell r="J314" t="b">
            <v>1</v>
          </cell>
          <cell r="K314" t="b">
            <v>1</v>
          </cell>
          <cell r="L314">
            <v>957</v>
          </cell>
          <cell r="M314">
            <v>957</v>
          </cell>
          <cell r="O314" t="str">
            <v>P/E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 t="str">
            <v xml:space="preserve"> </v>
          </cell>
          <cell r="BJ314">
            <v>0</v>
          </cell>
          <cell r="BK314" t="str">
            <v/>
          </cell>
          <cell r="BL314" t="str">
            <v/>
          </cell>
        </row>
        <row r="315">
          <cell r="E315" t="str">
            <v>|0200225900|15.00|10.30|2.350|0.0005900IBC</v>
          </cell>
          <cell r="F315">
            <v>0.73299999999999998</v>
          </cell>
          <cell r="H315" t="str">
            <v>-</v>
          </cell>
          <cell r="J315" t="b">
            <v>1</v>
          </cell>
          <cell r="K315" t="b">
            <v>1</v>
          </cell>
          <cell r="L315">
            <v>0</v>
          </cell>
          <cell r="M315">
            <v>0</v>
          </cell>
          <cell r="O315" t="str">
            <v>P/E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 t="str">
            <v xml:space="preserve"> </v>
          </cell>
          <cell r="BJ315">
            <v>0</v>
          </cell>
          <cell r="BK315" t="str">
            <v/>
          </cell>
          <cell r="BL315" t="str">
            <v/>
          </cell>
        </row>
        <row r="316">
          <cell r="E316" t="str">
            <v>|0200225900|15.00|10.30|2.350|0.0006200IBC</v>
          </cell>
          <cell r="F316">
            <v>0.73299999999999998</v>
          </cell>
          <cell r="H316" t="str">
            <v>-</v>
          </cell>
          <cell r="J316" t="b">
            <v>1</v>
          </cell>
          <cell r="K316" t="b">
            <v>1</v>
          </cell>
          <cell r="L316">
            <v>2017</v>
          </cell>
          <cell r="M316">
            <v>2017</v>
          </cell>
          <cell r="O316" t="str">
            <v>P/E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169</v>
          </cell>
          <cell r="U316">
            <v>169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169</v>
          </cell>
          <cell r="AA316">
            <v>0</v>
          </cell>
          <cell r="AB316">
            <v>169</v>
          </cell>
          <cell r="AC316">
            <v>169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169</v>
          </cell>
          <cell r="AI316">
            <v>169</v>
          </cell>
          <cell r="AJ316">
            <v>0</v>
          </cell>
          <cell r="AK316">
            <v>169</v>
          </cell>
          <cell r="AL316">
            <v>0</v>
          </cell>
          <cell r="AM316">
            <v>0</v>
          </cell>
          <cell r="AN316">
            <v>0</v>
          </cell>
          <cell r="AO316">
            <v>169</v>
          </cell>
          <cell r="AP316">
            <v>169</v>
          </cell>
          <cell r="AQ316">
            <v>0</v>
          </cell>
          <cell r="AR316">
            <v>169</v>
          </cell>
          <cell r="AS316">
            <v>0</v>
          </cell>
          <cell r="AT316">
            <v>0</v>
          </cell>
          <cell r="AU316">
            <v>0</v>
          </cell>
          <cell r="AV316">
            <v>1859</v>
          </cell>
          <cell r="AW316">
            <v>0</v>
          </cell>
          <cell r="AX316">
            <v>2100</v>
          </cell>
          <cell r="AY316">
            <v>2004</v>
          </cell>
          <cell r="AZ316">
            <v>1385</v>
          </cell>
          <cell r="BA316">
            <v>1890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 t="str">
            <v xml:space="preserve"> </v>
          </cell>
          <cell r="BJ316">
            <v>3863</v>
          </cell>
          <cell r="BK316" t="str">
            <v/>
          </cell>
          <cell r="BL316" t="str">
            <v/>
          </cell>
        </row>
        <row r="317">
          <cell r="E317" t="str">
            <v>|0200225939|19.10|0.00|1.600|0.0005692NBC</v>
          </cell>
          <cell r="F317">
            <v>0.69</v>
          </cell>
          <cell r="H317" t="str">
            <v>-</v>
          </cell>
          <cell r="J317" t="b">
            <v>1</v>
          </cell>
          <cell r="K317" t="b">
            <v>1</v>
          </cell>
          <cell r="L317">
            <v>78</v>
          </cell>
          <cell r="M317">
            <v>2</v>
          </cell>
          <cell r="O317" t="str">
            <v>C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17.38095238095238</v>
          </cell>
          <cell r="AZ317">
            <v>0</v>
          </cell>
          <cell r="BA317">
            <v>17.38095238095238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 t="str">
            <v xml:space="preserve"> </v>
          </cell>
          <cell r="BJ317">
            <v>17.38095238095238</v>
          </cell>
          <cell r="BK317" t="str">
            <v/>
          </cell>
          <cell r="BL317" t="str">
            <v/>
          </cell>
        </row>
        <row r="318">
          <cell r="E318" t="str">
            <v>|0200225939|19.10|0.00|1.600|0.0005692NBC</v>
          </cell>
          <cell r="F318">
            <v>0.69</v>
          </cell>
          <cell r="H318" t="str">
            <v>-</v>
          </cell>
          <cell r="J318" t="b">
            <v>1</v>
          </cell>
          <cell r="K318" t="b">
            <v>1</v>
          </cell>
          <cell r="L318">
            <v>122</v>
          </cell>
          <cell r="M318">
            <v>122</v>
          </cell>
          <cell r="O318" t="str">
            <v>P/E</v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  <cell r="AK318" t="str">
            <v/>
          </cell>
          <cell r="AL318" t="str">
            <v/>
          </cell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 t="str">
            <v/>
          </cell>
          <cell r="AX318" t="str">
            <v/>
          </cell>
          <cell r="AY318" t="str">
            <v/>
          </cell>
          <cell r="AZ318" t="str">
            <v/>
          </cell>
          <cell r="BA318" t="str">
            <v/>
          </cell>
          <cell r="BB318" t="str">
            <v/>
          </cell>
          <cell r="BC318" t="str">
            <v/>
          </cell>
          <cell r="BD318" t="str">
            <v/>
          </cell>
          <cell r="BE318" t="str">
            <v/>
          </cell>
          <cell r="BF318" t="str">
            <v/>
          </cell>
          <cell r="BG318" t="str">
            <v/>
          </cell>
          <cell r="BH318" t="str">
            <v/>
          </cell>
          <cell r="BI318" t="str">
            <v xml:space="preserve"> </v>
          </cell>
          <cell r="BJ318">
            <v>0</v>
          </cell>
          <cell r="BK318" t="str">
            <v/>
          </cell>
          <cell r="BL318" t="str">
            <v/>
          </cell>
        </row>
        <row r="319">
          <cell r="E319" t="str">
            <v>|0200225939|19.10|0.00|2.300|0.0005500NBC</v>
          </cell>
          <cell r="F319">
            <v>0.95299999999999996</v>
          </cell>
          <cell r="H319" t="str">
            <v>-</v>
          </cell>
          <cell r="J319" t="b">
            <v>1</v>
          </cell>
          <cell r="K319" t="b">
            <v>1</v>
          </cell>
          <cell r="L319">
            <v>845</v>
          </cell>
          <cell r="M319">
            <v>845</v>
          </cell>
          <cell r="O319" t="str">
            <v>P/E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61</v>
          </cell>
          <cell r="AY319">
            <v>48</v>
          </cell>
          <cell r="AZ319">
            <v>28</v>
          </cell>
          <cell r="BA319">
            <v>36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 t="str">
            <v xml:space="preserve"> </v>
          </cell>
          <cell r="BJ319">
            <v>48</v>
          </cell>
          <cell r="BK319" t="str">
            <v/>
          </cell>
          <cell r="BL319" t="str">
            <v/>
          </cell>
        </row>
        <row r="320">
          <cell r="E320" t="str">
            <v>|0200225939|19.10|0.00|2.300|0.0006000NBC</v>
          </cell>
          <cell r="F320">
            <v>0.95299999999999996</v>
          </cell>
          <cell r="H320" t="str">
            <v>-</v>
          </cell>
          <cell r="J320" t="b">
            <v>1</v>
          </cell>
          <cell r="K320" t="b">
            <v>1</v>
          </cell>
          <cell r="L320">
            <v>2012</v>
          </cell>
          <cell r="M320">
            <v>2012</v>
          </cell>
          <cell r="O320" t="str">
            <v>P/E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222</v>
          </cell>
          <cell r="AY320">
            <v>408</v>
          </cell>
          <cell r="AZ320">
            <v>278</v>
          </cell>
          <cell r="BA320">
            <v>388</v>
          </cell>
          <cell r="BB320">
            <v>176</v>
          </cell>
          <cell r="BC320">
            <v>359</v>
          </cell>
          <cell r="BD320">
            <v>311</v>
          </cell>
          <cell r="BE320">
            <v>390</v>
          </cell>
          <cell r="BF320">
            <v>409</v>
          </cell>
          <cell r="BG320">
            <v>377</v>
          </cell>
          <cell r="BH320">
            <v>432</v>
          </cell>
          <cell r="BI320" t="str">
            <v xml:space="preserve"> </v>
          </cell>
          <cell r="BJ320">
            <v>408</v>
          </cell>
          <cell r="BK320" t="str">
            <v/>
          </cell>
          <cell r="BL320" t="str">
            <v/>
          </cell>
        </row>
        <row r="321">
          <cell r="E321" t="str">
            <v>|0200225900|21.70|16.50|2.600|0.0005400IBC</v>
          </cell>
          <cell r="F321">
            <v>1.2250000000000001</v>
          </cell>
          <cell r="H321" t="str">
            <v>-</v>
          </cell>
          <cell r="J321" t="b">
            <v>1</v>
          </cell>
          <cell r="K321" t="b">
            <v>1</v>
          </cell>
          <cell r="L321">
            <v>394</v>
          </cell>
          <cell r="M321">
            <v>394</v>
          </cell>
          <cell r="O321" t="str">
            <v>P/E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127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127</v>
          </cell>
          <cell r="AW321">
            <v>0</v>
          </cell>
          <cell r="AX321">
            <v>139</v>
          </cell>
          <cell r="AY321">
            <v>80</v>
          </cell>
          <cell r="AZ321">
            <v>100</v>
          </cell>
          <cell r="BA321">
            <v>80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 t="str">
            <v xml:space="preserve"> </v>
          </cell>
          <cell r="BJ321">
            <v>207</v>
          </cell>
          <cell r="BK321" t="str">
            <v/>
          </cell>
          <cell r="BL321" t="str">
            <v/>
          </cell>
        </row>
        <row r="322">
          <cell r="E322" t="str">
            <v>|0200225939|22.20|0.00|2.000|0.0005900NBC</v>
          </cell>
          <cell r="F322">
            <v>0.996</v>
          </cell>
          <cell r="H322" t="str">
            <v>-</v>
          </cell>
          <cell r="J322" t="b">
            <v>1</v>
          </cell>
          <cell r="K322" t="b">
            <v>1</v>
          </cell>
          <cell r="L322">
            <v>762</v>
          </cell>
          <cell r="M322">
            <v>762</v>
          </cell>
          <cell r="O322" t="str">
            <v>P/E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127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127</v>
          </cell>
          <cell r="AW322">
            <v>0</v>
          </cell>
          <cell r="AX322">
            <v>456</v>
          </cell>
          <cell r="AY322">
            <v>693</v>
          </cell>
          <cell r="AZ322">
            <v>377</v>
          </cell>
          <cell r="BA322">
            <v>628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 t="str">
            <v xml:space="preserve"> </v>
          </cell>
          <cell r="BJ322">
            <v>820</v>
          </cell>
          <cell r="BK322" t="str">
            <v/>
          </cell>
          <cell r="BL322" t="str">
            <v/>
          </cell>
        </row>
        <row r="323">
          <cell r="E323" t="str">
            <v>|0200235920|25.40|0.00|1.200|0.0005892IBC</v>
          </cell>
          <cell r="F323">
            <v>0.71599999999999997</v>
          </cell>
          <cell r="H323" t="str">
            <v>-</v>
          </cell>
          <cell r="J323" t="b">
            <v>1</v>
          </cell>
          <cell r="K323" t="b">
            <v>1</v>
          </cell>
          <cell r="L323">
            <v>1090</v>
          </cell>
          <cell r="M323">
            <v>99</v>
          </cell>
          <cell r="O323" t="str">
            <v>C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 t="str">
            <v xml:space="preserve"> </v>
          </cell>
          <cell r="BJ323">
            <v>0</v>
          </cell>
          <cell r="BK323" t="str">
            <v/>
          </cell>
          <cell r="BL323" t="str">
            <v/>
          </cell>
        </row>
        <row r="324">
          <cell r="E324" t="str">
            <v>|0200235920|25.40|0.00|1.200|0.0005892IBC</v>
          </cell>
          <cell r="F324">
            <v>0.71599999999999997</v>
          </cell>
          <cell r="H324" t="str">
            <v>-</v>
          </cell>
          <cell r="J324" t="b">
            <v>1</v>
          </cell>
          <cell r="K324" t="b">
            <v>1</v>
          </cell>
          <cell r="L324">
            <v>43</v>
          </cell>
          <cell r="M324">
            <v>43</v>
          </cell>
          <cell r="O324" t="str">
            <v>P/E</v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D324" t="str">
            <v/>
          </cell>
          <cell r="AE324" t="str">
            <v/>
          </cell>
          <cell r="AF324" t="str">
            <v/>
          </cell>
          <cell r="AG324" t="str">
            <v/>
          </cell>
          <cell r="AH324" t="str">
            <v/>
          </cell>
          <cell r="AI324" t="str">
            <v/>
          </cell>
          <cell r="AJ324" t="str">
            <v/>
          </cell>
          <cell r="AK324" t="str">
            <v/>
          </cell>
          <cell r="AL324" t="str">
            <v/>
          </cell>
          <cell r="AM324" t="str">
            <v/>
          </cell>
          <cell r="AN324" t="str">
            <v/>
          </cell>
          <cell r="AO324" t="str">
            <v/>
          </cell>
          <cell r="AP324" t="str">
            <v/>
          </cell>
          <cell r="AQ324" t="str">
            <v/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  <cell r="AV324" t="str">
            <v/>
          </cell>
          <cell r="AW324" t="str">
            <v/>
          </cell>
          <cell r="AX324" t="str">
            <v/>
          </cell>
          <cell r="AY324" t="str">
            <v/>
          </cell>
          <cell r="AZ324" t="str">
            <v/>
          </cell>
          <cell r="BA324" t="str">
            <v/>
          </cell>
          <cell r="BB324" t="str">
            <v/>
          </cell>
          <cell r="BC324" t="str">
            <v/>
          </cell>
          <cell r="BD324" t="str">
            <v/>
          </cell>
          <cell r="BE324" t="str">
            <v/>
          </cell>
          <cell r="BF324" t="str">
            <v/>
          </cell>
          <cell r="BG324" t="str">
            <v/>
          </cell>
          <cell r="BH324" t="str">
            <v/>
          </cell>
          <cell r="BI324" t="str">
            <v xml:space="preserve"> </v>
          </cell>
          <cell r="BJ324">
            <v>0</v>
          </cell>
          <cell r="BK324" t="str">
            <v/>
          </cell>
          <cell r="BL324" t="str">
            <v/>
          </cell>
        </row>
        <row r="325">
          <cell r="E325" t="str">
            <v>|0200226010|15.90|0.00|1.600|0.0005830NBC</v>
          </cell>
          <cell r="F325">
            <v>0.56399999999999995</v>
          </cell>
          <cell r="H325" t="str">
            <v>-</v>
          </cell>
          <cell r="J325" t="b">
            <v>1</v>
          </cell>
          <cell r="K325" t="b">
            <v>1</v>
          </cell>
          <cell r="L325">
            <v>935</v>
          </cell>
          <cell r="M325">
            <v>935</v>
          </cell>
          <cell r="O325" t="str">
            <v>P/E</v>
          </cell>
          <cell r="P325">
            <v>0</v>
          </cell>
          <cell r="Q325">
            <v>0</v>
          </cell>
          <cell r="R325">
            <v>0</v>
          </cell>
          <cell r="S325">
            <v>217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217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434</v>
          </cell>
          <cell r="AW325">
            <v>0</v>
          </cell>
          <cell r="AX325">
            <v>661</v>
          </cell>
          <cell r="AY325">
            <v>1004</v>
          </cell>
          <cell r="AZ325">
            <v>547</v>
          </cell>
          <cell r="BA325">
            <v>910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 t="str">
            <v xml:space="preserve"> </v>
          </cell>
          <cell r="BJ325">
            <v>1438</v>
          </cell>
          <cell r="BK325" t="str">
            <v/>
          </cell>
          <cell r="BL325" t="str">
            <v/>
          </cell>
        </row>
        <row r="326">
          <cell r="E326" t="str">
            <v>|0200226010|15.90|0.00|2.000|0.0005500NBC</v>
          </cell>
          <cell r="F326">
            <v>0.68600000000000005</v>
          </cell>
          <cell r="H326" t="str">
            <v>-</v>
          </cell>
          <cell r="J326" t="b">
            <v>1</v>
          </cell>
          <cell r="K326" t="b">
            <v>1</v>
          </cell>
          <cell r="L326">
            <v>455</v>
          </cell>
          <cell r="M326">
            <v>455</v>
          </cell>
          <cell r="O326" t="str">
            <v>P/E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217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217</v>
          </cell>
          <cell r="AW326">
            <v>0</v>
          </cell>
          <cell r="AX326">
            <v>246</v>
          </cell>
          <cell r="AY326">
            <v>141</v>
          </cell>
          <cell r="AZ326">
            <v>178</v>
          </cell>
          <cell r="BA326">
            <v>142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 t="str">
            <v xml:space="preserve"> </v>
          </cell>
          <cell r="BJ326">
            <v>358</v>
          </cell>
          <cell r="BK326" t="str">
            <v/>
          </cell>
          <cell r="BL326" t="str">
            <v/>
          </cell>
        </row>
        <row r="327">
          <cell r="E327" t="str">
            <v>|0200236041|17.30|0.00|1.200|0.0005400NBC</v>
          </cell>
          <cell r="F327">
            <v>0.47599999999999998</v>
          </cell>
          <cell r="H327" t="str">
            <v>-</v>
          </cell>
          <cell r="J327" t="b">
            <v>1</v>
          </cell>
          <cell r="K327" t="b">
            <v>1</v>
          </cell>
          <cell r="L327">
            <v>353</v>
          </cell>
          <cell r="M327">
            <v>353</v>
          </cell>
          <cell r="O327" t="str">
            <v>P/E</v>
          </cell>
          <cell r="P327">
            <v>200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150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350</v>
          </cell>
          <cell r="AW327">
            <v>0</v>
          </cell>
          <cell r="AX327">
            <v>490</v>
          </cell>
          <cell r="AY327">
            <v>360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 t="str">
            <v xml:space="preserve"> </v>
          </cell>
          <cell r="BJ327">
            <v>710</v>
          </cell>
          <cell r="BK327" t="str">
            <v/>
          </cell>
          <cell r="BL327" t="str">
            <v/>
          </cell>
        </row>
        <row r="328">
          <cell r="E328" t="str">
            <v>|0200236041|17.30|0.00|1.200|0.0005600NBC</v>
          </cell>
          <cell r="F328">
            <v>0.47599999999999998</v>
          </cell>
          <cell r="H328" t="str">
            <v>-</v>
          </cell>
          <cell r="J328" t="b">
            <v>1</v>
          </cell>
          <cell r="K328" t="b">
            <v>1</v>
          </cell>
          <cell r="L328">
            <v>100</v>
          </cell>
          <cell r="M328">
            <v>100</v>
          </cell>
          <cell r="O328" t="str">
            <v>P/E</v>
          </cell>
          <cell r="P328">
            <v>100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100</v>
          </cell>
          <cell r="AW328">
            <v>0</v>
          </cell>
          <cell r="AX328">
            <v>117</v>
          </cell>
          <cell r="AY328">
            <v>86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 t="str">
            <v xml:space="preserve"> </v>
          </cell>
          <cell r="BJ328">
            <v>186</v>
          </cell>
          <cell r="BK328" t="str">
            <v/>
          </cell>
          <cell r="BL328" t="str">
            <v/>
          </cell>
        </row>
        <row r="329">
          <cell r="E329" t="str">
            <v>|0200226010|17.30|0.00|1.400|0.0005295NBC</v>
          </cell>
          <cell r="F329">
            <v>0.54900000000000004</v>
          </cell>
          <cell r="H329" t="str">
            <v>-</v>
          </cell>
          <cell r="J329" t="b">
            <v>1</v>
          </cell>
          <cell r="K329" t="b">
            <v>1</v>
          </cell>
          <cell r="L329">
            <v>1292</v>
          </cell>
          <cell r="M329">
            <v>1292</v>
          </cell>
          <cell r="O329" t="str">
            <v>P/E</v>
          </cell>
          <cell r="P329">
            <v>1185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1185</v>
          </cell>
          <cell r="AW329">
            <v>0</v>
          </cell>
          <cell r="AX329">
            <v>1292</v>
          </cell>
          <cell r="AY329">
            <v>1181</v>
          </cell>
          <cell r="AZ329">
            <v>890</v>
          </cell>
          <cell r="BA329">
            <v>1187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 t="str">
            <v xml:space="preserve"> </v>
          </cell>
          <cell r="BJ329">
            <v>2366</v>
          </cell>
          <cell r="BK329" t="str">
            <v/>
          </cell>
          <cell r="BL329" t="str">
            <v/>
          </cell>
        </row>
        <row r="330">
          <cell r="E330" t="str">
            <v>|0200226010|17.30|0.00|1.400|0.0005300NBC</v>
          </cell>
          <cell r="F330">
            <v>0.54900000000000004</v>
          </cell>
          <cell r="H330" t="str">
            <v>-</v>
          </cell>
          <cell r="J330" t="b">
            <v>1</v>
          </cell>
          <cell r="K330" t="b">
            <v>1</v>
          </cell>
          <cell r="L330">
            <v>434</v>
          </cell>
          <cell r="M330">
            <v>434</v>
          </cell>
          <cell r="O330" t="str">
            <v>P/E</v>
          </cell>
          <cell r="P330">
            <v>217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217</v>
          </cell>
          <cell r="AW330">
            <v>0</v>
          </cell>
          <cell r="AX330">
            <v>178</v>
          </cell>
          <cell r="AY330">
            <v>444</v>
          </cell>
          <cell r="AZ330">
            <v>436</v>
          </cell>
          <cell r="BA330">
            <v>574</v>
          </cell>
          <cell r="BB330">
            <v>683</v>
          </cell>
          <cell r="BC330">
            <v>471</v>
          </cell>
          <cell r="BD330">
            <v>419</v>
          </cell>
          <cell r="BE330">
            <v>409</v>
          </cell>
          <cell r="BF330">
            <v>259</v>
          </cell>
          <cell r="BG330">
            <v>215</v>
          </cell>
          <cell r="BH330">
            <v>209</v>
          </cell>
          <cell r="BI330" t="str">
            <v xml:space="preserve"> </v>
          </cell>
          <cell r="BJ330">
            <v>661</v>
          </cell>
          <cell r="BK330" t="str">
            <v/>
          </cell>
          <cell r="BL330" t="str">
            <v/>
          </cell>
        </row>
        <row r="331">
          <cell r="E331" t="str">
            <v>|0200226010|17.30|0.00|1.600|0.0005580NBC</v>
          </cell>
          <cell r="F331">
            <v>0.61899999999999999</v>
          </cell>
          <cell r="H331" t="str">
            <v>-</v>
          </cell>
          <cell r="J331" t="b">
            <v>1</v>
          </cell>
          <cell r="K331" t="b">
            <v>1</v>
          </cell>
          <cell r="L331">
            <v>1566</v>
          </cell>
          <cell r="M331">
            <v>1566</v>
          </cell>
          <cell r="O331" t="str">
            <v>P/E</v>
          </cell>
          <cell r="P331">
            <v>338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845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1183</v>
          </cell>
          <cell r="AW331">
            <v>0</v>
          </cell>
          <cell r="AX331">
            <v>1316</v>
          </cell>
          <cell r="AY331">
            <v>1243</v>
          </cell>
          <cell r="AZ331">
            <v>843</v>
          </cell>
          <cell r="BA331">
            <v>963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 t="str">
            <v xml:space="preserve"> </v>
          </cell>
          <cell r="BJ331">
            <v>2426</v>
          </cell>
          <cell r="BK331" t="str">
            <v/>
          </cell>
          <cell r="BL331" t="str">
            <v/>
          </cell>
        </row>
        <row r="332">
          <cell r="E332" t="str">
            <v>|0200226010|17.30|0.00|1.600|0.0005600NBC</v>
          </cell>
          <cell r="F332">
            <v>0.61899999999999999</v>
          </cell>
          <cell r="H332" t="str">
            <v>-</v>
          </cell>
          <cell r="J332" t="b">
            <v>1</v>
          </cell>
          <cell r="K332" t="b">
            <v>1</v>
          </cell>
          <cell r="L332">
            <v>323</v>
          </cell>
          <cell r="M332">
            <v>323</v>
          </cell>
          <cell r="O332" t="str">
            <v>P/E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 t="str">
            <v xml:space="preserve"> </v>
          </cell>
          <cell r="BJ332">
            <v>0</v>
          </cell>
          <cell r="BK332" t="str">
            <v/>
          </cell>
          <cell r="BL332" t="str">
            <v/>
          </cell>
        </row>
        <row r="333">
          <cell r="E333" t="str">
            <v>|0200236041|19.10|0.00|1.200|0.0005200NBC</v>
          </cell>
          <cell r="F333">
            <v>0.53</v>
          </cell>
          <cell r="H333" t="str">
            <v>-</v>
          </cell>
          <cell r="J333" t="b">
            <v>1</v>
          </cell>
          <cell r="K333" t="b">
            <v>1</v>
          </cell>
          <cell r="L333">
            <v>565</v>
          </cell>
          <cell r="M333">
            <v>565</v>
          </cell>
          <cell r="O333" t="str">
            <v>P/E</v>
          </cell>
          <cell r="P333">
            <v>271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271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542</v>
          </cell>
          <cell r="AW333">
            <v>0</v>
          </cell>
          <cell r="AX333">
            <v>613</v>
          </cell>
          <cell r="AY333">
            <v>450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 t="str">
            <v xml:space="preserve"> </v>
          </cell>
          <cell r="BJ333">
            <v>992</v>
          </cell>
          <cell r="BK333" t="str">
            <v/>
          </cell>
          <cell r="BL333" t="str">
            <v/>
          </cell>
        </row>
        <row r="334">
          <cell r="E334" t="str">
            <v>|0200236041|19.10|0.00|1.200|0.0005510NBC</v>
          </cell>
          <cell r="F334">
            <v>0.53</v>
          </cell>
          <cell r="H334" t="str">
            <v>-</v>
          </cell>
          <cell r="J334" t="b">
            <v>1</v>
          </cell>
          <cell r="K334" t="b">
            <v>1</v>
          </cell>
          <cell r="L334">
            <v>4774</v>
          </cell>
          <cell r="M334">
            <v>4774</v>
          </cell>
          <cell r="O334" t="str">
            <v>P/E</v>
          </cell>
          <cell r="P334">
            <v>868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868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868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868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651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4123</v>
          </cell>
          <cell r="AW334">
            <v>0</v>
          </cell>
          <cell r="AX334">
            <v>4665</v>
          </cell>
          <cell r="AY334">
            <v>4886</v>
          </cell>
          <cell r="AZ334">
            <v>3020</v>
          </cell>
          <cell r="BA334">
            <v>3729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 t="str">
            <v xml:space="preserve"> </v>
          </cell>
          <cell r="BJ334">
            <v>9009</v>
          </cell>
          <cell r="BK334" t="str">
            <v/>
          </cell>
          <cell r="BL334" t="str">
            <v/>
          </cell>
        </row>
        <row r="335">
          <cell r="E335" t="str">
            <v>|0200226010|19.10|0.00|1.400|0.0005100NBC</v>
          </cell>
          <cell r="F335">
            <v>0.61099999999999999</v>
          </cell>
          <cell r="H335" t="str">
            <v>-</v>
          </cell>
          <cell r="J335" t="b">
            <v>1</v>
          </cell>
          <cell r="K335" t="b">
            <v>1</v>
          </cell>
          <cell r="L335">
            <v>1984</v>
          </cell>
          <cell r="M335">
            <v>1984</v>
          </cell>
          <cell r="O335" t="str">
            <v>P/E</v>
          </cell>
          <cell r="P335">
            <v>0</v>
          </cell>
          <cell r="Q335">
            <v>217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217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217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217</v>
          </cell>
          <cell r="AH335">
            <v>0</v>
          </cell>
          <cell r="AI335">
            <v>0</v>
          </cell>
          <cell r="AJ335">
            <v>217</v>
          </cell>
          <cell r="AK335">
            <v>0</v>
          </cell>
          <cell r="AL335">
            <v>0</v>
          </cell>
          <cell r="AM335">
            <v>0</v>
          </cell>
          <cell r="AN335">
            <v>217</v>
          </cell>
          <cell r="AO335">
            <v>0</v>
          </cell>
          <cell r="AP335">
            <v>0</v>
          </cell>
          <cell r="AQ335">
            <v>217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1519</v>
          </cell>
          <cell r="AW335">
            <v>0</v>
          </cell>
          <cell r="AX335">
            <v>1279</v>
          </cell>
          <cell r="AY335">
            <v>1270</v>
          </cell>
          <cell r="AZ335">
            <v>963</v>
          </cell>
          <cell r="BA335">
            <v>1394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 t="str">
            <v xml:space="preserve"> </v>
          </cell>
          <cell r="BJ335">
            <v>2789</v>
          </cell>
          <cell r="BK335" t="str">
            <v/>
          </cell>
          <cell r="BL335" t="str">
            <v/>
          </cell>
        </row>
        <row r="336">
          <cell r="E336" t="str">
            <v>|0200226010|19.10|0.00|1.400|0.0005550NBC</v>
          </cell>
          <cell r="F336">
            <v>0.61099999999999999</v>
          </cell>
          <cell r="H336" t="str">
            <v>-</v>
          </cell>
          <cell r="J336" t="b">
            <v>1</v>
          </cell>
          <cell r="K336" t="b">
            <v>1</v>
          </cell>
          <cell r="L336">
            <v>1859</v>
          </cell>
          <cell r="M336">
            <v>1859</v>
          </cell>
          <cell r="O336" t="str">
            <v>P/E</v>
          </cell>
          <cell r="P336">
            <v>338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338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338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338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338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1690</v>
          </cell>
          <cell r="AW336">
            <v>0</v>
          </cell>
          <cell r="AX336">
            <v>1788</v>
          </cell>
          <cell r="AY336">
            <v>1565</v>
          </cell>
          <cell r="AZ336">
            <v>649</v>
          </cell>
          <cell r="BA336">
            <v>866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 t="str">
            <v xml:space="preserve"> </v>
          </cell>
          <cell r="BJ336">
            <v>3255</v>
          </cell>
          <cell r="BK336" t="str">
            <v/>
          </cell>
          <cell r="BL336" t="str">
            <v/>
          </cell>
        </row>
        <row r="337">
          <cell r="E337" t="str">
            <v>|0200226010|19.10|0.00|1.400|0.0005570NBC</v>
          </cell>
          <cell r="F337">
            <v>0.61099999999999999</v>
          </cell>
          <cell r="H337" t="str">
            <v>-</v>
          </cell>
          <cell r="J337" t="b">
            <v>1</v>
          </cell>
          <cell r="K337" t="b">
            <v>1</v>
          </cell>
          <cell r="L337">
            <v>1352</v>
          </cell>
          <cell r="M337">
            <v>1352</v>
          </cell>
          <cell r="O337" t="str">
            <v>P/E</v>
          </cell>
          <cell r="P337">
            <v>169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169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338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169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338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1183</v>
          </cell>
          <cell r="AW337">
            <v>0</v>
          </cell>
          <cell r="AX337">
            <v>1290</v>
          </cell>
          <cell r="AY337">
            <v>1623</v>
          </cell>
          <cell r="AZ337">
            <v>1285</v>
          </cell>
          <cell r="BA337">
            <v>1529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 t="str">
            <v xml:space="preserve"> </v>
          </cell>
          <cell r="BJ337">
            <v>2806</v>
          </cell>
          <cell r="BK337" t="str">
            <v/>
          </cell>
          <cell r="BL337" t="str">
            <v/>
          </cell>
        </row>
        <row r="338">
          <cell r="E338" t="str">
            <v>|0200226010|19.10|0.00|1.400|0.0005820NBC</v>
          </cell>
          <cell r="F338">
            <v>0.61099999999999999</v>
          </cell>
          <cell r="H338" t="str">
            <v>-</v>
          </cell>
          <cell r="J338" t="b">
            <v>1</v>
          </cell>
          <cell r="K338" t="b">
            <v>1</v>
          </cell>
          <cell r="L338">
            <v>661</v>
          </cell>
          <cell r="M338">
            <v>661</v>
          </cell>
          <cell r="O338" t="str">
            <v>P/E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 t="str">
            <v xml:space="preserve"> </v>
          </cell>
          <cell r="BJ338">
            <v>0</v>
          </cell>
          <cell r="BK338" t="str">
            <v/>
          </cell>
          <cell r="BL338" t="str">
            <v/>
          </cell>
        </row>
        <row r="339">
          <cell r="E339" t="str">
            <v>|0200226010|19.10|0.00|1.400|0.0006030NBC</v>
          </cell>
          <cell r="F339">
            <v>0.61099999999999999</v>
          </cell>
          <cell r="H339" t="str">
            <v>-</v>
          </cell>
          <cell r="J339" t="b">
            <v>1</v>
          </cell>
          <cell r="K339" t="b">
            <v>1</v>
          </cell>
          <cell r="L339" t="str">
            <v/>
          </cell>
          <cell r="M339" t="str">
            <v/>
          </cell>
          <cell r="O339" t="str">
            <v>P/E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 t="str">
            <v xml:space="preserve"> </v>
          </cell>
          <cell r="BJ339">
            <v>0</v>
          </cell>
          <cell r="BK339" t="str">
            <v/>
          </cell>
          <cell r="BL339" t="str">
            <v/>
          </cell>
        </row>
        <row r="340">
          <cell r="E340" t="str">
            <v>|0200220810|19.10|0.00|1.600|0.0006111NBC</v>
          </cell>
          <cell r="F340">
            <v>0.69</v>
          </cell>
          <cell r="H340" t="str">
            <v>-</v>
          </cell>
          <cell r="J340" t="b">
            <v>0</v>
          </cell>
          <cell r="K340" t="b">
            <v>1</v>
          </cell>
          <cell r="L340">
            <v>5906</v>
          </cell>
          <cell r="M340">
            <v>137</v>
          </cell>
          <cell r="O340" t="str">
            <v>C</v>
          </cell>
          <cell r="P340">
            <v>10</v>
          </cell>
          <cell r="Q340">
            <v>10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20</v>
          </cell>
          <cell r="AW340">
            <v>0</v>
          </cell>
          <cell r="AX340">
            <v>199.48837209302326</v>
          </cell>
          <cell r="AY340">
            <v>85.627906976744185</v>
          </cell>
          <cell r="AZ340">
            <v>105.20930232558139</v>
          </cell>
          <cell r="BA340">
            <v>119.20930232558139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 t="str">
            <v xml:space="preserve"> </v>
          </cell>
          <cell r="BJ340">
            <v>105.62790697674419</v>
          </cell>
          <cell r="BK340" t="str">
            <v/>
          </cell>
          <cell r="BL340" t="str">
            <v/>
          </cell>
        </row>
        <row r="341">
          <cell r="E341" t="str">
            <v>|0200220810|19.10|0.00|1.600|0.0006111NBC</v>
          </cell>
          <cell r="F341">
            <v>0.69</v>
          </cell>
          <cell r="H341" t="str">
            <v>-</v>
          </cell>
          <cell r="J341" t="b">
            <v>0</v>
          </cell>
          <cell r="K341" t="b">
            <v>1</v>
          </cell>
          <cell r="L341">
            <v>2868</v>
          </cell>
          <cell r="M341">
            <v>74</v>
          </cell>
          <cell r="O341" t="str">
            <v>C</v>
          </cell>
          <cell r="P341">
            <v>24.615384615384617</v>
          </cell>
          <cell r="Q341">
            <v>20.564102564102566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45.179487179487182</v>
          </cell>
          <cell r="AW341">
            <v>0</v>
          </cell>
          <cell r="AX341">
            <v>190</v>
          </cell>
          <cell r="AY341">
            <v>188.94871794871796</v>
          </cell>
          <cell r="AZ341">
            <v>96.564102564102569</v>
          </cell>
          <cell r="BA341">
            <v>127.33333333333333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 t="str">
            <v xml:space="preserve"> </v>
          </cell>
          <cell r="BJ341">
            <v>234.12820512820514</v>
          </cell>
          <cell r="BK341" t="str">
            <v/>
          </cell>
          <cell r="BL341" t="str">
            <v/>
          </cell>
        </row>
        <row r="342">
          <cell r="E342" t="str">
            <v>|0200226010|19.10|0.00|1.600|0.0005460NBC</v>
          </cell>
          <cell r="F342">
            <v>0.69</v>
          </cell>
          <cell r="H342" t="str">
            <v>-</v>
          </cell>
          <cell r="J342" t="b">
            <v>1</v>
          </cell>
          <cell r="K342" t="b">
            <v>1</v>
          </cell>
          <cell r="L342">
            <v>3905</v>
          </cell>
          <cell r="M342">
            <v>3905</v>
          </cell>
          <cell r="O342" t="str">
            <v>P/E</v>
          </cell>
          <cell r="P342">
            <v>217</v>
          </cell>
          <cell r="Q342">
            <v>0</v>
          </cell>
          <cell r="R342">
            <v>0</v>
          </cell>
          <cell r="S342">
            <v>217</v>
          </cell>
          <cell r="T342">
            <v>0</v>
          </cell>
          <cell r="U342">
            <v>217</v>
          </cell>
          <cell r="V342">
            <v>217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217</v>
          </cell>
          <cell r="AB342">
            <v>217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217</v>
          </cell>
          <cell r="AH342">
            <v>217</v>
          </cell>
          <cell r="AI342">
            <v>217</v>
          </cell>
          <cell r="AJ342">
            <v>0</v>
          </cell>
          <cell r="AK342">
            <v>217</v>
          </cell>
          <cell r="AL342">
            <v>0</v>
          </cell>
          <cell r="AM342">
            <v>0</v>
          </cell>
          <cell r="AN342">
            <v>217</v>
          </cell>
          <cell r="AO342">
            <v>0</v>
          </cell>
          <cell r="AP342">
            <v>217</v>
          </cell>
          <cell r="AQ342">
            <v>217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2821</v>
          </cell>
          <cell r="AW342">
            <v>0</v>
          </cell>
          <cell r="AX342">
            <v>2443</v>
          </cell>
          <cell r="AY342">
            <v>2552</v>
          </cell>
          <cell r="AZ342">
            <v>1261</v>
          </cell>
          <cell r="BA342">
            <v>1714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 t="str">
            <v xml:space="preserve"> </v>
          </cell>
          <cell r="BJ342">
            <v>5373</v>
          </cell>
          <cell r="BK342" t="str">
            <v/>
          </cell>
          <cell r="BL342" t="str">
            <v/>
          </cell>
        </row>
        <row r="343">
          <cell r="E343" t="str">
            <v>|0200226010|19.10|0.00|1.600|0.0005600NBC</v>
          </cell>
          <cell r="F343">
            <v>0.69</v>
          </cell>
          <cell r="H343" t="str">
            <v>-</v>
          </cell>
          <cell r="J343" t="b">
            <v>1</v>
          </cell>
          <cell r="K343" t="b">
            <v>1</v>
          </cell>
          <cell r="L343" t="str">
            <v/>
          </cell>
          <cell r="M343" t="str">
            <v/>
          </cell>
          <cell r="O343" t="str">
            <v>P/E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 t="str">
            <v xml:space="preserve"> </v>
          </cell>
          <cell r="BJ343">
            <v>0</v>
          </cell>
          <cell r="BK343" t="str">
            <v/>
          </cell>
          <cell r="BL343" t="str">
            <v/>
          </cell>
        </row>
        <row r="344">
          <cell r="E344" t="str">
            <v>|0200226010|19.10|0.00|1.600|0.0005680NBC</v>
          </cell>
          <cell r="F344">
            <v>0.69</v>
          </cell>
          <cell r="H344" t="str">
            <v>-</v>
          </cell>
          <cell r="J344" t="b">
            <v>1</v>
          </cell>
          <cell r="K344" t="b">
            <v>1</v>
          </cell>
          <cell r="L344">
            <v>278</v>
          </cell>
          <cell r="M344">
            <v>278</v>
          </cell>
          <cell r="O344" t="str">
            <v>P/E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157</v>
          </cell>
          <cell r="AZ344">
            <v>94</v>
          </cell>
          <cell r="BA344">
            <v>194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 t="str">
            <v xml:space="preserve"> </v>
          </cell>
          <cell r="BJ344">
            <v>157</v>
          </cell>
          <cell r="BK344" t="str">
            <v/>
          </cell>
          <cell r="BL344" t="str">
            <v/>
          </cell>
        </row>
        <row r="345">
          <cell r="E345" t="str">
            <v>|0200226010|19.10|0.00|1.600|0.0005700NBC</v>
          </cell>
          <cell r="F345">
            <v>0.69</v>
          </cell>
          <cell r="H345" t="str">
            <v>-</v>
          </cell>
          <cell r="J345" t="b">
            <v>1</v>
          </cell>
          <cell r="K345" t="b">
            <v>1</v>
          </cell>
          <cell r="L345">
            <v>868</v>
          </cell>
          <cell r="M345">
            <v>868</v>
          </cell>
          <cell r="O345" t="str">
            <v>P/E</v>
          </cell>
          <cell r="P345">
            <v>760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760</v>
          </cell>
          <cell r="AW345">
            <v>0</v>
          </cell>
          <cell r="AX345">
            <v>754</v>
          </cell>
          <cell r="AY345">
            <v>689</v>
          </cell>
          <cell r="AZ345">
            <v>519</v>
          </cell>
          <cell r="BA345">
            <v>693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 t="str">
            <v xml:space="preserve"> </v>
          </cell>
          <cell r="BJ345">
            <v>1449</v>
          </cell>
          <cell r="BK345" t="str">
            <v/>
          </cell>
          <cell r="BL345" t="str">
            <v/>
          </cell>
        </row>
        <row r="346">
          <cell r="E346" t="str">
            <v>|0200226010|19.10|0.00|1.600|0.0005860NBC</v>
          </cell>
          <cell r="F346">
            <v>0.69</v>
          </cell>
          <cell r="H346" t="str">
            <v>-</v>
          </cell>
          <cell r="J346" t="b">
            <v>1</v>
          </cell>
          <cell r="K346" t="b">
            <v>1</v>
          </cell>
          <cell r="L346">
            <v>1142</v>
          </cell>
          <cell r="M346">
            <v>1142</v>
          </cell>
          <cell r="O346" t="str">
            <v>P/E</v>
          </cell>
          <cell r="P346">
            <v>0</v>
          </cell>
          <cell r="Q346">
            <v>0</v>
          </cell>
          <cell r="R346">
            <v>0</v>
          </cell>
          <cell r="S346">
            <v>217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217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217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217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868</v>
          </cell>
          <cell r="AW346">
            <v>0</v>
          </cell>
          <cell r="AX346">
            <v>692</v>
          </cell>
          <cell r="AY346">
            <v>688</v>
          </cell>
          <cell r="AZ346">
            <v>520</v>
          </cell>
          <cell r="BA346">
            <v>755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 t="str">
            <v xml:space="preserve"> </v>
          </cell>
          <cell r="BJ346">
            <v>1556</v>
          </cell>
          <cell r="BK346" t="str">
            <v/>
          </cell>
          <cell r="BL346" t="str">
            <v/>
          </cell>
        </row>
        <row r="347">
          <cell r="E347" t="str">
            <v>|0200226010|19.10|0.00|1.600|0.0006175NBC</v>
          </cell>
          <cell r="F347">
            <v>0.69</v>
          </cell>
          <cell r="H347" t="str">
            <v>-</v>
          </cell>
          <cell r="J347" t="b">
            <v>1</v>
          </cell>
          <cell r="K347" t="b">
            <v>1</v>
          </cell>
          <cell r="L347" t="str">
            <v/>
          </cell>
          <cell r="M347" t="str">
            <v/>
          </cell>
          <cell r="O347" t="str">
            <v>P/E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 t="str">
            <v xml:space="preserve"> </v>
          </cell>
          <cell r="BJ347">
            <v>0</v>
          </cell>
          <cell r="BK347" t="str">
            <v/>
          </cell>
          <cell r="BL347" t="str">
            <v/>
          </cell>
        </row>
        <row r="348">
          <cell r="E348" t="str">
            <v>|0200226010|19.10|0.00|1.600|0.0006400NBC</v>
          </cell>
          <cell r="F348">
            <v>0.69</v>
          </cell>
          <cell r="H348" t="str">
            <v>-</v>
          </cell>
          <cell r="J348" t="b">
            <v>1</v>
          </cell>
          <cell r="K348" t="b">
            <v>1</v>
          </cell>
          <cell r="L348" t="str">
            <v/>
          </cell>
          <cell r="M348" t="str">
            <v/>
          </cell>
          <cell r="O348" t="str">
            <v>P/E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 t="str">
            <v xml:space="preserve"> </v>
          </cell>
          <cell r="BJ348">
            <v>0</v>
          </cell>
          <cell r="BK348" t="str">
            <v/>
          </cell>
          <cell r="BL348" t="str">
            <v/>
          </cell>
        </row>
        <row r="349">
          <cell r="E349" t="str">
            <v>|0200226010|19.10|0.00|2.300|0.0005570NBC</v>
          </cell>
          <cell r="F349">
            <v>0.95299999999999996</v>
          </cell>
          <cell r="H349" t="str">
            <v>-</v>
          </cell>
          <cell r="J349" t="b">
            <v>1</v>
          </cell>
          <cell r="K349" t="b">
            <v>1</v>
          </cell>
          <cell r="L349">
            <v>808</v>
          </cell>
          <cell r="M349">
            <v>808</v>
          </cell>
          <cell r="O349" t="str">
            <v>P/E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217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217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100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534</v>
          </cell>
          <cell r="AW349">
            <v>0</v>
          </cell>
          <cell r="AX349">
            <v>521</v>
          </cell>
          <cell r="AY349">
            <v>507</v>
          </cell>
          <cell r="AZ349">
            <v>344</v>
          </cell>
          <cell r="BA349">
            <v>417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 t="str">
            <v xml:space="preserve"> </v>
          </cell>
          <cell r="BJ349">
            <v>1041</v>
          </cell>
          <cell r="BK349" t="str">
            <v/>
          </cell>
          <cell r="BL349" t="str">
            <v/>
          </cell>
        </row>
        <row r="350">
          <cell r="E350" t="str">
            <v>|0200226010|19.10|0.00|2.300|0.0006265NBC</v>
          </cell>
          <cell r="F350">
            <v>0.95299999999999996</v>
          </cell>
          <cell r="H350" t="str">
            <v>-</v>
          </cell>
          <cell r="J350" t="b">
            <v>1</v>
          </cell>
          <cell r="K350" t="b">
            <v>1</v>
          </cell>
          <cell r="L350" t="str">
            <v/>
          </cell>
          <cell r="M350" t="str">
            <v/>
          </cell>
          <cell r="O350" t="str">
            <v>P/E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 t="str">
            <v xml:space="preserve"> </v>
          </cell>
          <cell r="BJ350">
            <v>0</v>
          </cell>
          <cell r="BK350" t="str">
            <v/>
          </cell>
          <cell r="BL350" t="str">
            <v/>
          </cell>
        </row>
        <row r="351">
          <cell r="E351" t="str">
            <v>|0200226010|19.10|0.00|2.000|0.0005000NBC</v>
          </cell>
          <cell r="F351">
            <v>0.84299999999999997</v>
          </cell>
          <cell r="H351" t="str">
            <v>-</v>
          </cell>
          <cell r="J351" t="b">
            <v>1</v>
          </cell>
          <cell r="K351" t="b">
            <v>1</v>
          </cell>
          <cell r="L351">
            <v>217</v>
          </cell>
          <cell r="M351">
            <v>217</v>
          </cell>
          <cell r="O351" t="str">
            <v>P/E</v>
          </cell>
          <cell r="P351">
            <v>50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50</v>
          </cell>
          <cell r="AW351">
            <v>0</v>
          </cell>
          <cell r="AX351">
            <v>103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 t="str">
            <v xml:space="preserve"> </v>
          </cell>
          <cell r="BJ351">
            <v>50</v>
          </cell>
          <cell r="BK351" t="str">
            <v/>
          </cell>
          <cell r="BL351" t="str">
            <v/>
          </cell>
        </row>
        <row r="352">
          <cell r="E352" t="str">
            <v>|0200226010|19.10|0.00|2.000|0.0005300NBC</v>
          </cell>
          <cell r="F352">
            <v>0.84299999999999997</v>
          </cell>
          <cell r="H352" t="str">
            <v>-</v>
          </cell>
          <cell r="J352" t="b">
            <v>1</v>
          </cell>
          <cell r="K352" t="b">
            <v>1</v>
          </cell>
          <cell r="L352">
            <v>134</v>
          </cell>
          <cell r="M352">
            <v>134</v>
          </cell>
          <cell r="O352" t="str">
            <v>P/E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103</v>
          </cell>
          <cell r="AY352">
            <v>176</v>
          </cell>
          <cell r="AZ352">
            <v>267</v>
          </cell>
          <cell r="BA352">
            <v>333</v>
          </cell>
          <cell r="BB352">
            <v>253</v>
          </cell>
          <cell r="BC352">
            <v>180</v>
          </cell>
          <cell r="BD352">
            <v>219</v>
          </cell>
          <cell r="BE352">
            <v>227</v>
          </cell>
          <cell r="BF352">
            <v>70</v>
          </cell>
          <cell r="BG352">
            <v>0</v>
          </cell>
          <cell r="BH352">
            <v>0</v>
          </cell>
          <cell r="BI352" t="str">
            <v xml:space="preserve"> </v>
          </cell>
          <cell r="BJ352">
            <v>176</v>
          </cell>
          <cell r="BK352" t="str">
            <v/>
          </cell>
          <cell r="BL352" t="str">
            <v/>
          </cell>
        </row>
        <row r="353">
          <cell r="E353" t="str">
            <v>|0200226010|19.10|0.00|2.000|0.0005460NBC</v>
          </cell>
          <cell r="F353">
            <v>0.84299999999999997</v>
          </cell>
          <cell r="H353" t="str">
            <v>-</v>
          </cell>
          <cell r="J353" t="b">
            <v>1</v>
          </cell>
          <cell r="K353" t="b">
            <v>1</v>
          </cell>
          <cell r="L353">
            <v>762</v>
          </cell>
          <cell r="M353">
            <v>762</v>
          </cell>
          <cell r="O353" t="str">
            <v>P/E</v>
          </cell>
          <cell r="P353">
            <v>127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127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127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381</v>
          </cell>
          <cell r="AW353">
            <v>0</v>
          </cell>
          <cell r="AX353">
            <v>474</v>
          </cell>
          <cell r="AY353">
            <v>822</v>
          </cell>
          <cell r="AZ353">
            <v>699</v>
          </cell>
          <cell r="BA353">
            <v>853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 t="str">
            <v xml:space="preserve"> </v>
          </cell>
          <cell r="BJ353">
            <v>1203</v>
          </cell>
          <cell r="BK353" t="str">
            <v/>
          </cell>
          <cell r="BL353" t="str">
            <v/>
          </cell>
        </row>
        <row r="354">
          <cell r="E354" t="str">
            <v>|0200226010|19.10|0.00|2.000|0.0005600NBC</v>
          </cell>
          <cell r="F354">
            <v>0.84299999999999997</v>
          </cell>
          <cell r="H354" t="str">
            <v>-</v>
          </cell>
          <cell r="J354" t="b">
            <v>1</v>
          </cell>
          <cell r="K354" t="b">
            <v>1</v>
          </cell>
          <cell r="L354">
            <v>217</v>
          </cell>
          <cell r="M354">
            <v>217</v>
          </cell>
          <cell r="O354" t="str">
            <v>P/E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240</v>
          </cell>
          <cell r="AY354">
            <v>316</v>
          </cell>
          <cell r="AZ354">
            <v>171</v>
          </cell>
          <cell r="BA354">
            <v>237</v>
          </cell>
          <cell r="BB354">
            <v>233</v>
          </cell>
          <cell r="BC354">
            <v>177</v>
          </cell>
          <cell r="BD354">
            <v>176</v>
          </cell>
          <cell r="BE354">
            <v>200</v>
          </cell>
          <cell r="BF354">
            <v>121</v>
          </cell>
          <cell r="BG354">
            <v>0</v>
          </cell>
          <cell r="BH354">
            <v>0</v>
          </cell>
          <cell r="BI354" t="str">
            <v xml:space="preserve"> </v>
          </cell>
          <cell r="BJ354">
            <v>316</v>
          </cell>
          <cell r="BK354" t="str">
            <v/>
          </cell>
          <cell r="BL354" t="str">
            <v/>
          </cell>
        </row>
        <row r="355">
          <cell r="E355" t="str">
            <v>|0200226010|19.10|0.00|2.000|0.0005700NBC</v>
          </cell>
          <cell r="F355">
            <v>0.84299999999999997</v>
          </cell>
          <cell r="H355" t="str">
            <v>-</v>
          </cell>
          <cell r="J355" t="b">
            <v>1</v>
          </cell>
          <cell r="K355" t="b">
            <v>1</v>
          </cell>
          <cell r="L355">
            <v>0</v>
          </cell>
          <cell r="M355">
            <v>0</v>
          </cell>
          <cell r="O355" t="str">
            <v>P/E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 t="str">
            <v xml:space="preserve"> </v>
          </cell>
          <cell r="BJ355">
            <v>0</v>
          </cell>
          <cell r="BK355" t="str">
            <v/>
          </cell>
          <cell r="BL355" t="str">
            <v/>
          </cell>
        </row>
        <row r="356">
          <cell r="E356" t="str">
            <v>|0200226010|19.10|0.00|2.000|0.0005800NBC</v>
          </cell>
          <cell r="F356">
            <v>0.84299999999999997</v>
          </cell>
          <cell r="H356" t="str">
            <v>-</v>
          </cell>
          <cell r="J356" t="b">
            <v>1</v>
          </cell>
          <cell r="K356" t="b">
            <v>1</v>
          </cell>
          <cell r="L356">
            <v>576</v>
          </cell>
          <cell r="M356">
            <v>576</v>
          </cell>
          <cell r="O356" t="str">
            <v>P/E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 t="str">
            <v xml:space="preserve"> </v>
          </cell>
          <cell r="BJ356">
            <v>0</v>
          </cell>
          <cell r="BK356" t="str">
            <v/>
          </cell>
          <cell r="BL356" t="str">
            <v/>
          </cell>
        </row>
        <row r="357">
          <cell r="E357" t="str">
            <v>|0200226010|19.10|0.00|2.000|0.0005900NBC</v>
          </cell>
          <cell r="F357">
            <v>0.84299999999999997</v>
          </cell>
          <cell r="H357" t="str">
            <v>-</v>
          </cell>
          <cell r="J357" t="b">
            <v>1</v>
          </cell>
          <cell r="K357" t="b">
            <v>1</v>
          </cell>
          <cell r="L357">
            <v>902</v>
          </cell>
          <cell r="M357">
            <v>902</v>
          </cell>
          <cell r="O357" t="str">
            <v>P/E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16</v>
          </cell>
          <cell r="AY357">
            <v>32</v>
          </cell>
          <cell r="AZ357">
            <v>14</v>
          </cell>
          <cell r="BA357">
            <v>11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 t="str">
            <v xml:space="preserve"> </v>
          </cell>
          <cell r="BJ357">
            <v>32</v>
          </cell>
          <cell r="BK357" t="str">
            <v/>
          </cell>
          <cell r="BL357" t="str">
            <v/>
          </cell>
        </row>
        <row r="358">
          <cell r="E358" t="str">
            <v>|0200226010|19.10|0.00|2.000|0.0005460NBC</v>
          </cell>
          <cell r="F358">
            <v>0.84299999999999997</v>
          </cell>
          <cell r="H358" t="str">
            <v>-</v>
          </cell>
          <cell r="J358" t="b">
            <v>1</v>
          </cell>
          <cell r="K358" t="b">
            <v>1</v>
          </cell>
          <cell r="L358">
            <v>11</v>
          </cell>
          <cell r="M358">
            <v>0</v>
          </cell>
          <cell r="O358" t="str">
            <v>C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 t="str">
            <v xml:space="preserve"> </v>
          </cell>
          <cell r="BJ358">
            <v>0</v>
          </cell>
          <cell r="BK358" t="str">
            <v/>
          </cell>
          <cell r="BL358" t="str">
            <v/>
          </cell>
        </row>
        <row r="359">
          <cell r="E359" t="str">
            <v>|0200236041|22.20|0.00|1.200|0.0005570NBC</v>
          </cell>
          <cell r="F359">
            <v>0.621</v>
          </cell>
          <cell r="H359" t="str">
            <v>-</v>
          </cell>
          <cell r="J359" t="b">
            <v>1</v>
          </cell>
          <cell r="K359" t="b">
            <v>1</v>
          </cell>
          <cell r="L359">
            <v>400</v>
          </cell>
          <cell r="M359">
            <v>400</v>
          </cell>
          <cell r="O359" t="str">
            <v>P/E</v>
          </cell>
          <cell r="P359">
            <v>217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217</v>
          </cell>
          <cell r="AW359">
            <v>0</v>
          </cell>
          <cell r="AX359">
            <v>0</v>
          </cell>
          <cell r="AY359">
            <v>148</v>
          </cell>
          <cell r="AZ359">
            <v>206</v>
          </cell>
          <cell r="BA359">
            <v>589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 t="str">
            <v xml:space="preserve"> </v>
          </cell>
          <cell r="BJ359">
            <v>365</v>
          </cell>
          <cell r="BK359" t="str">
            <v/>
          </cell>
          <cell r="BL359" t="str">
            <v>Check PO again</v>
          </cell>
        </row>
        <row r="360">
          <cell r="E360" t="str">
            <v>|0200236041|22.20|0.00|1.200|0.0006020NBC</v>
          </cell>
          <cell r="F360">
            <v>0.621</v>
          </cell>
          <cell r="H360" t="str">
            <v>-</v>
          </cell>
          <cell r="J360" t="b">
            <v>1</v>
          </cell>
          <cell r="K360" t="b">
            <v>1</v>
          </cell>
          <cell r="L360">
            <v>0</v>
          </cell>
          <cell r="M360">
            <v>0</v>
          </cell>
          <cell r="O360" t="str">
            <v>P/E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 t="str">
            <v xml:space="preserve"> </v>
          </cell>
          <cell r="BJ360">
            <v>0</v>
          </cell>
          <cell r="BK360" t="str">
            <v/>
          </cell>
          <cell r="BL360" t="str">
            <v/>
          </cell>
        </row>
        <row r="361">
          <cell r="E361" t="str">
            <v>|0200236041|22.20|0.00|1.200|0.0006290NBC</v>
          </cell>
          <cell r="F361">
            <v>0.621</v>
          </cell>
          <cell r="H361" t="str">
            <v>-</v>
          </cell>
          <cell r="J361" t="b">
            <v>1</v>
          </cell>
          <cell r="K361" t="b">
            <v>1</v>
          </cell>
          <cell r="L361" t="str">
            <v/>
          </cell>
          <cell r="M361" t="str">
            <v/>
          </cell>
          <cell r="O361" t="str">
            <v>P/E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 t="str">
            <v xml:space="preserve"> </v>
          </cell>
          <cell r="BJ361">
            <v>0</v>
          </cell>
          <cell r="BK361" t="str">
            <v/>
          </cell>
          <cell r="BL361" t="str">
            <v/>
          </cell>
        </row>
        <row r="362">
          <cell r="E362" t="str">
            <v>|0200226010|22.20|0.00|1.400|0.0005420IBC</v>
          </cell>
          <cell r="F362">
            <v>0.71799999999999997</v>
          </cell>
          <cell r="H362" t="str">
            <v>-</v>
          </cell>
          <cell r="J362" t="b">
            <v>1</v>
          </cell>
          <cell r="K362" t="b">
            <v>1</v>
          </cell>
          <cell r="L362">
            <v>2273</v>
          </cell>
          <cell r="M362">
            <v>2273</v>
          </cell>
          <cell r="O362" t="str">
            <v>P/E</v>
          </cell>
          <cell r="P362">
            <v>169</v>
          </cell>
          <cell r="Q362">
            <v>0</v>
          </cell>
          <cell r="R362">
            <v>0</v>
          </cell>
          <cell r="S362">
            <v>0</v>
          </cell>
          <cell r="T362">
            <v>169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169</v>
          </cell>
          <cell r="AA362">
            <v>0</v>
          </cell>
          <cell r="AB362">
            <v>169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169</v>
          </cell>
          <cell r="AH362">
            <v>0</v>
          </cell>
          <cell r="AI362">
            <v>0</v>
          </cell>
          <cell r="AJ362">
            <v>169</v>
          </cell>
          <cell r="AK362">
            <v>0</v>
          </cell>
          <cell r="AL362">
            <v>0</v>
          </cell>
          <cell r="AM362">
            <v>0</v>
          </cell>
          <cell r="AN362">
            <v>169</v>
          </cell>
          <cell r="AO362">
            <v>0</v>
          </cell>
          <cell r="AP362">
            <v>169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1352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 t="str">
            <v xml:space="preserve"> </v>
          </cell>
          <cell r="BJ362">
            <v>1352</v>
          </cell>
          <cell r="BK362" t="str">
            <v/>
          </cell>
          <cell r="BL362" t="str">
            <v/>
          </cell>
        </row>
        <row r="363">
          <cell r="E363" t="str">
            <v>|0200226010|22.20|0.00|1.400|0.0006150IBC</v>
          </cell>
          <cell r="F363">
            <v>0.71799999999999997</v>
          </cell>
          <cell r="H363" t="str">
            <v>-</v>
          </cell>
          <cell r="J363" t="b">
            <v>1</v>
          </cell>
          <cell r="K363" t="b">
            <v>1</v>
          </cell>
          <cell r="L363" t="str">
            <v/>
          </cell>
          <cell r="M363" t="str">
            <v/>
          </cell>
          <cell r="O363" t="str">
            <v>P/E</v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 t="str">
            <v/>
          </cell>
          <cell r="AH363" t="str">
            <v/>
          </cell>
          <cell r="AI363" t="str">
            <v/>
          </cell>
          <cell r="AJ363" t="str">
            <v/>
          </cell>
          <cell r="AK363" t="str">
            <v/>
          </cell>
          <cell r="AL363" t="str">
            <v/>
          </cell>
          <cell r="AM363" t="str">
            <v/>
          </cell>
          <cell r="AN363" t="str">
            <v/>
          </cell>
          <cell r="AO363" t="str">
            <v/>
          </cell>
          <cell r="AP363" t="str">
            <v/>
          </cell>
          <cell r="AQ363" t="str">
            <v/>
          </cell>
          <cell r="AR363" t="str">
            <v/>
          </cell>
          <cell r="AS363" t="str">
            <v/>
          </cell>
          <cell r="AT363" t="str">
            <v/>
          </cell>
          <cell r="AU363" t="str">
            <v/>
          </cell>
          <cell r="AV363" t="str">
            <v/>
          </cell>
          <cell r="AW363" t="str">
            <v/>
          </cell>
          <cell r="AX363" t="str">
            <v/>
          </cell>
          <cell r="AY363" t="str">
            <v/>
          </cell>
          <cell r="AZ363" t="str">
            <v/>
          </cell>
          <cell r="BA363" t="str">
            <v/>
          </cell>
          <cell r="BB363" t="str">
            <v/>
          </cell>
          <cell r="BC363" t="str">
            <v/>
          </cell>
          <cell r="BD363" t="str">
            <v/>
          </cell>
          <cell r="BE363" t="str">
            <v/>
          </cell>
          <cell r="BF363" t="str">
            <v/>
          </cell>
          <cell r="BG363" t="str">
            <v/>
          </cell>
          <cell r="BH363" t="str">
            <v/>
          </cell>
          <cell r="BI363" t="str">
            <v xml:space="preserve"> </v>
          </cell>
          <cell r="BJ363">
            <v>0</v>
          </cell>
          <cell r="BK363" t="str">
            <v/>
          </cell>
          <cell r="BL363" t="str">
            <v/>
          </cell>
        </row>
        <row r="364">
          <cell r="E364" t="str">
            <v>|0200226010|22.20|0.00|1.600|0.0005370NBC</v>
          </cell>
          <cell r="F364">
            <v>0.81299999999999994</v>
          </cell>
          <cell r="H364" t="str">
            <v>-</v>
          </cell>
          <cell r="J364" t="b">
            <v>1</v>
          </cell>
          <cell r="K364" t="b">
            <v>1</v>
          </cell>
          <cell r="L364">
            <v>718</v>
          </cell>
          <cell r="M364">
            <v>718</v>
          </cell>
          <cell r="O364" t="str">
            <v>P/E</v>
          </cell>
          <cell r="P364">
            <v>0</v>
          </cell>
          <cell r="Q364">
            <v>0</v>
          </cell>
          <cell r="R364">
            <v>0</v>
          </cell>
          <cell r="S364">
            <v>169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169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169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169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676</v>
          </cell>
          <cell r="AW364">
            <v>0</v>
          </cell>
          <cell r="AX364">
            <v>551</v>
          </cell>
          <cell r="AY364">
            <v>824</v>
          </cell>
          <cell r="AZ364">
            <v>396</v>
          </cell>
          <cell r="BA364">
            <v>887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 t="str">
            <v xml:space="preserve"> </v>
          </cell>
          <cell r="BJ364">
            <v>1500</v>
          </cell>
          <cell r="BK364" t="str">
            <v/>
          </cell>
          <cell r="BL364" t="str">
            <v/>
          </cell>
        </row>
        <row r="365">
          <cell r="E365" t="str">
            <v>|0200226010|22.20|0.00|1.600|0.0005900IBC</v>
          </cell>
          <cell r="F365">
            <v>0.81299999999999994</v>
          </cell>
          <cell r="H365" t="str">
            <v>-</v>
          </cell>
          <cell r="J365" t="b">
            <v>1</v>
          </cell>
          <cell r="K365" t="b">
            <v>1</v>
          </cell>
          <cell r="L365">
            <v>6</v>
          </cell>
          <cell r="M365">
            <v>6</v>
          </cell>
          <cell r="O365" t="str">
            <v>P/E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 t="str">
            <v xml:space="preserve"> </v>
          </cell>
          <cell r="BJ365">
            <v>0</v>
          </cell>
          <cell r="BK365" t="str">
            <v/>
          </cell>
          <cell r="BL365" t="str">
            <v/>
          </cell>
        </row>
        <row r="366">
          <cell r="E366" t="str">
            <v>|0200226010|22.20|0.00|1.600|0.0006400NBC</v>
          </cell>
          <cell r="F366">
            <v>0.81299999999999994</v>
          </cell>
          <cell r="H366" t="str">
            <v>-</v>
          </cell>
          <cell r="J366" t="b">
            <v>1</v>
          </cell>
          <cell r="K366" t="b">
            <v>1</v>
          </cell>
          <cell r="L366">
            <v>0</v>
          </cell>
          <cell r="M366">
            <v>0</v>
          </cell>
          <cell r="O366" t="str">
            <v>P/E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 t="str">
            <v xml:space="preserve"> </v>
          </cell>
          <cell r="BJ366">
            <v>0</v>
          </cell>
          <cell r="BK366" t="str">
            <v/>
          </cell>
          <cell r="BL366" t="str">
            <v/>
          </cell>
        </row>
        <row r="367">
          <cell r="E367" t="str">
            <v>|0200226010|22.20|0.00|2.300|0.0005500NBC</v>
          </cell>
          <cell r="F367">
            <v>1.129</v>
          </cell>
          <cell r="H367" t="str">
            <v>-</v>
          </cell>
          <cell r="J367" t="b">
            <v>1</v>
          </cell>
          <cell r="K367" t="b">
            <v>1</v>
          </cell>
          <cell r="L367">
            <v>738</v>
          </cell>
          <cell r="M367">
            <v>738</v>
          </cell>
          <cell r="O367" t="str">
            <v>P/E</v>
          </cell>
          <cell r="P367">
            <v>169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169</v>
          </cell>
          <cell r="AW367">
            <v>0</v>
          </cell>
          <cell r="AX367">
            <v>302</v>
          </cell>
          <cell r="AY367">
            <v>173</v>
          </cell>
          <cell r="AZ367">
            <v>218</v>
          </cell>
          <cell r="BA367">
            <v>174</v>
          </cell>
          <cell r="BB367">
            <v>261</v>
          </cell>
          <cell r="BC367">
            <v>428</v>
          </cell>
          <cell r="BD367">
            <v>400</v>
          </cell>
          <cell r="BE367">
            <v>537</v>
          </cell>
          <cell r="BF367">
            <v>571</v>
          </cell>
          <cell r="BG367">
            <v>518</v>
          </cell>
          <cell r="BH367">
            <v>627</v>
          </cell>
          <cell r="BI367" t="str">
            <v xml:space="preserve"> </v>
          </cell>
          <cell r="BJ367">
            <v>342</v>
          </cell>
          <cell r="BK367" t="str">
            <v/>
          </cell>
          <cell r="BL367" t="str">
            <v/>
          </cell>
        </row>
        <row r="368">
          <cell r="E368" t="str">
            <v>|0200226010|22.20|0.00|2.300|0.0006000IBC</v>
          </cell>
          <cell r="F368">
            <v>1.129</v>
          </cell>
          <cell r="H368" t="str">
            <v>-</v>
          </cell>
          <cell r="J368" t="b">
            <v>1</v>
          </cell>
          <cell r="K368" t="b">
            <v>1</v>
          </cell>
          <cell r="L368">
            <v>651</v>
          </cell>
          <cell r="M368">
            <v>651</v>
          </cell>
          <cell r="O368" t="str">
            <v>P/E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868</v>
          </cell>
          <cell r="AU368">
            <v>0</v>
          </cell>
          <cell r="AV368">
            <v>868</v>
          </cell>
          <cell r="AW368">
            <v>0</v>
          </cell>
          <cell r="AX368">
            <v>905</v>
          </cell>
          <cell r="AY368">
            <v>827</v>
          </cell>
          <cell r="AZ368">
            <v>623</v>
          </cell>
          <cell r="BA368">
            <v>831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 t="str">
            <v xml:space="preserve"> </v>
          </cell>
          <cell r="BJ368">
            <v>1695</v>
          </cell>
          <cell r="BK368" t="str">
            <v/>
          </cell>
          <cell r="BL368" t="str">
            <v/>
          </cell>
        </row>
        <row r="369">
          <cell r="E369" t="str">
            <v>|0200226010|22.20|0.00|2.900|0.0005700NBC</v>
          </cell>
          <cell r="F369">
            <v>1.38</v>
          </cell>
          <cell r="H369" t="str">
            <v>-</v>
          </cell>
          <cell r="J369" t="b">
            <v>1</v>
          </cell>
          <cell r="K369" t="b">
            <v>1</v>
          </cell>
          <cell r="L369">
            <v>209</v>
          </cell>
          <cell r="M369">
            <v>209</v>
          </cell>
          <cell r="O369" t="str">
            <v>P/E</v>
          </cell>
          <cell r="P369">
            <v>108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108</v>
          </cell>
          <cell r="AW369">
            <v>0</v>
          </cell>
          <cell r="AX369">
            <v>174</v>
          </cell>
          <cell r="AY369">
            <v>100</v>
          </cell>
          <cell r="AZ369">
            <v>5</v>
          </cell>
          <cell r="BA369">
            <v>121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 t="str">
            <v xml:space="preserve"> </v>
          </cell>
          <cell r="BJ369">
            <v>208</v>
          </cell>
          <cell r="BK369" t="str">
            <v/>
          </cell>
          <cell r="BL369" t="str">
            <v/>
          </cell>
        </row>
        <row r="370">
          <cell r="E370" t="str">
            <v>|0200226010|22.20|0.00|2.900|0.0005740NBC</v>
          </cell>
          <cell r="F370">
            <v>1.38</v>
          </cell>
          <cell r="H370" t="str">
            <v>-</v>
          </cell>
          <cell r="J370" t="b">
            <v>1</v>
          </cell>
          <cell r="K370" t="b">
            <v>1</v>
          </cell>
          <cell r="L370">
            <v>741</v>
          </cell>
          <cell r="M370">
            <v>741</v>
          </cell>
          <cell r="O370" t="str">
            <v>P/E</v>
          </cell>
          <cell r="P370">
            <v>91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91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91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91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364</v>
          </cell>
          <cell r="AW370">
            <v>0</v>
          </cell>
          <cell r="AX370">
            <v>427</v>
          </cell>
          <cell r="AY370">
            <v>648</v>
          </cell>
          <cell r="AZ370">
            <v>353</v>
          </cell>
          <cell r="BA370">
            <v>588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 t="str">
            <v xml:space="preserve"> </v>
          </cell>
          <cell r="BJ370">
            <v>1012</v>
          </cell>
          <cell r="BK370" t="str">
            <v/>
          </cell>
          <cell r="BL370" t="str">
            <v/>
          </cell>
        </row>
        <row r="371">
          <cell r="E371" t="str">
            <v>|0200226010|22.20|0.00|2.900|0.0005800NBC</v>
          </cell>
          <cell r="F371">
            <v>1.38</v>
          </cell>
          <cell r="H371" t="str">
            <v>-</v>
          </cell>
          <cell r="J371" t="b">
            <v>1</v>
          </cell>
          <cell r="K371" t="b">
            <v>1</v>
          </cell>
          <cell r="L371">
            <v>381</v>
          </cell>
          <cell r="M371">
            <v>381</v>
          </cell>
          <cell r="O371" t="str">
            <v>P/E</v>
          </cell>
          <cell r="P371">
            <v>127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127</v>
          </cell>
          <cell r="AW371">
            <v>0</v>
          </cell>
          <cell r="AX371">
            <v>144</v>
          </cell>
          <cell r="AY371">
            <v>358</v>
          </cell>
          <cell r="AZ371">
            <v>352</v>
          </cell>
          <cell r="BA371">
            <v>463</v>
          </cell>
          <cell r="BB371">
            <v>551</v>
          </cell>
          <cell r="BC371">
            <v>380</v>
          </cell>
          <cell r="BD371">
            <v>338</v>
          </cell>
          <cell r="BE371">
            <v>330</v>
          </cell>
          <cell r="BF371">
            <v>209</v>
          </cell>
          <cell r="BG371">
            <v>174</v>
          </cell>
          <cell r="BH371">
            <v>169</v>
          </cell>
          <cell r="BI371" t="str">
            <v xml:space="preserve"> </v>
          </cell>
          <cell r="BJ371">
            <v>485</v>
          </cell>
          <cell r="BK371" t="str">
            <v/>
          </cell>
          <cell r="BL371" t="str">
            <v/>
          </cell>
        </row>
        <row r="372">
          <cell r="E372" t="str">
            <v>|0200226010|22.20|0.00|2.000|0.0005160NBC</v>
          </cell>
          <cell r="F372">
            <v>0.996</v>
          </cell>
          <cell r="H372" t="str">
            <v>-</v>
          </cell>
          <cell r="J372" t="b">
            <v>1</v>
          </cell>
          <cell r="K372" t="b">
            <v>1</v>
          </cell>
          <cell r="L372">
            <v>1690</v>
          </cell>
          <cell r="M372">
            <v>1690</v>
          </cell>
          <cell r="O372" t="str">
            <v>P/E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169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169</v>
          </cell>
          <cell r="AA372">
            <v>0</v>
          </cell>
          <cell r="AB372">
            <v>0</v>
          </cell>
          <cell r="AC372">
            <v>169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169</v>
          </cell>
          <cell r="AI372">
            <v>0</v>
          </cell>
          <cell r="AJ372">
            <v>169</v>
          </cell>
          <cell r="AK372">
            <v>0</v>
          </cell>
          <cell r="AL372">
            <v>0</v>
          </cell>
          <cell r="AM372">
            <v>0</v>
          </cell>
          <cell r="AN372">
            <v>169</v>
          </cell>
          <cell r="AO372">
            <v>169</v>
          </cell>
          <cell r="AP372">
            <v>0</v>
          </cell>
          <cell r="AQ372">
            <v>0</v>
          </cell>
          <cell r="AR372">
            <v>169</v>
          </cell>
          <cell r="AS372">
            <v>0</v>
          </cell>
          <cell r="AT372">
            <v>0</v>
          </cell>
          <cell r="AU372">
            <v>0</v>
          </cell>
          <cell r="AV372">
            <v>1352</v>
          </cell>
          <cell r="AW372">
            <v>0</v>
          </cell>
          <cell r="AX372">
            <v>1509</v>
          </cell>
          <cell r="AY372">
            <v>1501</v>
          </cell>
          <cell r="AZ372">
            <v>1135</v>
          </cell>
          <cell r="BA372">
            <v>1647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 t="str">
            <v xml:space="preserve"> </v>
          </cell>
          <cell r="BJ372">
            <v>2853</v>
          </cell>
          <cell r="BK372" t="str">
            <v/>
          </cell>
          <cell r="BL372" t="str">
            <v/>
          </cell>
        </row>
        <row r="373">
          <cell r="E373" t="str">
            <v>|0200226010|22.20|0.00|2.000|0.0005250NBC</v>
          </cell>
          <cell r="F373">
            <v>0.996</v>
          </cell>
          <cell r="H373" t="str">
            <v>-</v>
          </cell>
          <cell r="J373" t="b">
            <v>1</v>
          </cell>
          <cell r="K373" t="b">
            <v>1</v>
          </cell>
          <cell r="L373" t="str">
            <v/>
          </cell>
          <cell r="M373" t="str">
            <v/>
          </cell>
          <cell r="O373" t="str">
            <v>P/E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 t="str">
            <v xml:space="preserve"> </v>
          </cell>
          <cell r="BJ373">
            <v>0</v>
          </cell>
          <cell r="BK373" t="str">
            <v/>
          </cell>
          <cell r="BL373" t="str">
            <v/>
          </cell>
        </row>
        <row r="374">
          <cell r="E374" t="str">
            <v>|0200226010|22.20|0.00|2.000|0.0005340IBC</v>
          </cell>
          <cell r="F374">
            <v>0.996</v>
          </cell>
          <cell r="H374" t="str">
            <v>-</v>
          </cell>
          <cell r="J374" t="b">
            <v>1</v>
          </cell>
          <cell r="K374" t="b">
            <v>1</v>
          </cell>
          <cell r="L374">
            <v>508</v>
          </cell>
          <cell r="M374">
            <v>508</v>
          </cell>
          <cell r="O374" t="str">
            <v>P/E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 t="str">
            <v xml:space="preserve"> </v>
          </cell>
          <cell r="BJ374">
            <v>0</v>
          </cell>
          <cell r="BK374" t="str">
            <v/>
          </cell>
          <cell r="BL374" t="str">
            <v/>
          </cell>
        </row>
        <row r="375">
          <cell r="E375" t="str">
            <v>|0200226010|22.20|0.00|2.000|0.0005360IBC</v>
          </cell>
          <cell r="F375">
            <v>0.996</v>
          </cell>
          <cell r="H375" t="str">
            <v>-</v>
          </cell>
          <cell r="J375" t="b">
            <v>1</v>
          </cell>
          <cell r="K375" t="b">
            <v>1</v>
          </cell>
          <cell r="L375">
            <v>2667</v>
          </cell>
          <cell r="M375">
            <v>2667</v>
          </cell>
          <cell r="O375" t="str">
            <v>P/E</v>
          </cell>
          <cell r="P375">
            <v>508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508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508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508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635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2667</v>
          </cell>
          <cell r="AW375">
            <v>0</v>
          </cell>
          <cell r="AX375">
            <v>2591</v>
          </cell>
          <cell r="AY375">
            <v>2363</v>
          </cell>
          <cell r="AZ375">
            <v>1794</v>
          </cell>
          <cell r="BA375">
            <v>2401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 t="str">
            <v xml:space="preserve"> </v>
          </cell>
          <cell r="BJ375">
            <v>5030</v>
          </cell>
          <cell r="BK375" t="str">
            <v/>
          </cell>
          <cell r="BL375" t="str">
            <v/>
          </cell>
        </row>
        <row r="376">
          <cell r="E376" t="str">
            <v>|0200226010|22.20|0.00|2.000|0.0005362IBC</v>
          </cell>
          <cell r="F376">
            <v>0.996</v>
          </cell>
          <cell r="H376" t="str">
            <v>-</v>
          </cell>
          <cell r="J376" t="b">
            <v>1</v>
          </cell>
          <cell r="K376" t="b">
            <v>1</v>
          </cell>
          <cell r="L376">
            <v>127</v>
          </cell>
          <cell r="M376">
            <v>127</v>
          </cell>
          <cell r="O376" t="str">
            <v>P/E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26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 t="str">
            <v xml:space="preserve"> </v>
          </cell>
          <cell r="BJ376">
            <v>0</v>
          </cell>
          <cell r="BK376" t="str">
            <v/>
          </cell>
          <cell r="BL376" t="str">
            <v/>
          </cell>
        </row>
        <row r="377">
          <cell r="E377" t="str">
            <v>|0200226010|22.20|0.00|2.000|0.0005600NBC</v>
          </cell>
          <cell r="F377">
            <v>0.996</v>
          </cell>
          <cell r="H377" t="str">
            <v>-</v>
          </cell>
          <cell r="J377" t="b">
            <v>1</v>
          </cell>
          <cell r="K377" t="b">
            <v>1</v>
          </cell>
          <cell r="L377">
            <v>169</v>
          </cell>
          <cell r="M377">
            <v>169</v>
          </cell>
          <cell r="O377" t="str">
            <v>P/E</v>
          </cell>
          <cell r="P377">
            <v>169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169</v>
          </cell>
          <cell r="AW377">
            <v>0</v>
          </cell>
          <cell r="AX377">
            <v>135</v>
          </cell>
          <cell r="AY377">
            <v>85</v>
          </cell>
          <cell r="AZ377">
            <v>0</v>
          </cell>
          <cell r="BA377">
            <v>23</v>
          </cell>
          <cell r="BB377">
            <v>14</v>
          </cell>
          <cell r="BC377">
            <v>32</v>
          </cell>
          <cell r="BD377">
            <v>32</v>
          </cell>
          <cell r="BE377">
            <v>41</v>
          </cell>
          <cell r="BF377">
            <v>41</v>
          </cell>
          <cell r="BG377">
            <v>36</v>
          </cell>
          <cell r="BH377">
            <v>41</v>
          </cell>
          <cell r="BI377" t="str">
            <v xml:space="preserve"> </v>
          </cell>
          <cell r="BJ377">
            <v>254</v>
          </cell>
          <cell r="BK377" t="str">
            <v/>
          </cell>
          <cell r="BL377" t="str">
            <v/>
          </cell>
        </row>
        <row r="378">
          <cell r="E378" t="str">
            <v>|0200226010|22.20|0.00|2.000|0.0005630IBC</v>
          </cell>
          <cell r="F378">
            <v>0.996</v>
          </cell>
          <cell r="H378" t="str">
            <v>-</v>
          </cell>
          <cell r="J378" t="b">
            <v>1</v>
          </cell>
          <cell r="K378" t="b">
            <v>1</v>
          </cell>
          <cell r="L378">
            <v>2159</v>
          </cell>
          <cell r="M378">
            <v>2159</v>
          </cell>
          <cell r="O378" t="str">
            <v>P/E</v>
          </cell>
          <cell r="P378">
            <v>0</v>
          </cell>
          <cell r="Q378">
            <v>0</v>
          </cell>
          <cell r="R378">
            <v>0</v>
          </cell>
          <cell r="S378">
            <v>508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508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1016</v>
          </cell>
          <cell r="AW378">
            <v>0</v>
          </cell>
          <cell r="AX378">
            <v>1391</v>
          </cell>
          <cell r="AY378">
            <v>2113</v>
          </cell>
          <cell r="AZ378">
            <v>1151</v>
          </cell>
          <cell r="BA378">
            <v>1916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 t="str">
            <v xml:space="preserve"> </v>
          </cell>
          <cell r="BJ378">
            <v>3129</v>
          </cell>
          <cell r="BK378" t="str">
            <v>Fixed&gt;500pcs</v>
          </cell>
          <cell r="BL378" t="str">
            <v/>
          </cell>
        </row>
        <row r="379">
          <cell r="E379" t="str">
            <v>|0200226010|22.20|0.00|2.000|0.0005999IBC</v>
          </cell>
          <cell r="F379">
            <v>0.996</v>
          </cell>
          <cell r="H379" t="str">
            <v>-</v>
          </cell>
          <cell r="J379" t="b">
            <v>1</v>
          </cell>
          <cell r="K379" t="b">
            <v>1</v>
          </cell>
          <cell r="L379">
            <v>4344</v>
          </cell>
          <cell r="M379">
            <v>4344</v>
          </cell>
          <cell r="O379" t="str">
            <v>P/E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 t="str">
            <v xml:space="preserve"> </v>
          </cell>
          <cell r="BJ379">
            <v>0</v>
          </cell>
          <cell r="BK379" t="str">
            <v/>
          </cell>
          <cell r="BL379" t="str">
            <v/>
          </cell>
        </row>
        <row r="380">
          <cell r="E380" t="str">
            <v>|0200226010|22.20|0.00|2.000|0.0006370NBC</v>
          </cell>
          <cell r="F380">
            <v>0.996</v>
          </cell>
          <cell r="H380" t="str">
            <v>-</v>
          </cell>
          <cell r="J380" t="b">
            <v>1</v>
          </cell>
          <cell r="K380" t="b">
            <v>1</v>
          </cell>
          <cell r="L380">
            <v>169</v>
          </cell>
          <cell r="M380">
            <v>169</v>
          </cell>
          <cell r="O380" t="str">
            <v>P/E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 t="str">
            <v xml:space="preserve"> </v>
          </cell>
          <cell r="BJ380">
            <v>0</v>
          </cell>
          <cell r="BK380" t="str">
            <v/>
          </cell>
          <cell r="BL380" t="str">
            <v/>
          </cell>
        </row>
        <row r="381">
          <cell r="E381" t="str">
            <v>|0200226010|22.20|0.00|2.000|0.0006410NBC</v>
          </cell>
          <cell r="F381">
            <v>0.996</v>
          </cell>
          <cell r="H381" t="str">
            <v>-</v>
          </cell>
          <cell r="J381" t="b">
            <v>1</v>
          </cell>
          <cell r="K381" t="b">
            <v>1</v>
          </cell>
          <cell r="L381">
            <v>2773</v>
          </cell>
          <cell r="M381">
            <v>2773</v>
          </cell>
          <cell r="O381" t="str">
            <v>P/E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169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169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169</v>
          </cell>
          <cell r="AH381">
            <v>0</v>
          </cell>
          <cell r="AI381">
            <v>0</v>
          </cell>
          <cell r="AJ381">
            <v>0</v>
          </cell>
          <cell r="AK381">
            <v>169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100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776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 t="str">
            <v xml:space="preserve"> </v>
          </cell>
          <cell r="BJ381">
            <v>776</v>
          </cell>
          <cell r="BK381" t="str">
            <v/>
          </cell>
          <cell r="BL381" t="str">
            <v/>
          </cell>
        </row>
        <row r="382">
          <cell r="E382" t="str">
            <v>|0200226010|22.20|0.00|2.000|0.0005999IBC</v>
          </cell>
          <cell r="F382">
            <v>0.996</v>
          </cell>
          <cell r="H382" t="str">
            <v>-</v>
          </cell>
          <cell r="J382" t="b">
            <v>1</v>
          </cell>
          <cell r="K382" t="b">
            <v>1</v>
          </cell>
          <cell r="L382">
            <v>41</v>
          </cell>
          <cell r="M382">
            <v>5</v>
          </cell>
          <cell r="O382" t="str">
            <v>C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 t="str">
            <v xml:space="preserve"> </v>
          </cell>
          <cell r="BJ382">
            <v>0</v>
          </cell>
          <cell r="BK382" t="str">
            <v/>
          </cell>
          <cell r="BL382" t="str">
            <v/>
          </cell>
        </row>
        <row r="383">
          <cell r="E383" t="str">
            <v>|0200226010|22.20|0.00|2.000|0.0005999IBC</v>
          </cell>
          <cell r="F383">
            <v>0.996</v>
          </cell>
          <cell r="H383" t="str">
            <v>-</v>
          </cell>
          <cell r="J383" t="b">
            <v>1</v>
          </cell>
          <cell r="K383" t="b">
            <v>1</v>
          </cell>
          <cell r="L383">
            <v>283</v>
          </cell>
          <cell r="M383">
            <v>35</v>
          </cell>
          <cell r="O383" t="str">
            <v>C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31.25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31.25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 t="str">
            <v xml:space="preserve"> </v>
          </cell>
          <cell r="BJ383">
            <v>31.25</v>
          </cell>
          <cell r="BK383" t="str">
            <v/>
          </cell>
          <cell r="BL383" t="str">
            <v/>
          </cell>
        </row>
        <row r="384">
          <cell r="E384" t="str">
            <v>|0200226010|22.20|0.00|2.000|0.0005999IBC</v>
          </cell>
          <cell r="F384">
            <v>0.996</v>
          </cell>
          <cell r="H384" t="str">
            <v>-</v>
          </cell>
          <cell r="J384" t="b">
            <v>1</v>
          </cell>
          <cell r="K384" t="b">
            <v>1</v>
          </cell>
          <cell r="L384" t="str">
            <v/>
          </cell>
          <cell r="M384" t="str">
            <v/>
          </cell>
          <cell r="O384" t="str">
            <v>C</v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  <cell r="Z384" t="str">
            <v/>
          </cell>
          <cell r="AA384" t="str">
            <v/>
          </cell>
          <cell r="AB384" t="str">
            <v/>
          </cell>
          <cell r="AC384" t="str">
            <v/>
          </cell>
          <cell r="AD384" t="str">
            <v/>
          </cell>
          <cell r="AE384" t="str">
            <v/>
          </cell>
          <cell r="AF384" t="str">
            <v/>
          </cell>
          <cell r="AG384" t="str">
            <v/>
          </cell>
          <cell r="AH384" t="str">
            <v/>
          </cell>
          <cell r="AI384" t="str">
            <v/>
          </cell>
          <cell r="AJ384" t="str">
            <v/>
          </cell>
          <cell r="AK384" t="str">
            <v/>
          </cell>
          <cell r="AL384" t="str">
            <v/>
          </cell>
          <cell r="AM384" t="str">
            <v/>
          </cell>
          <cell r="AN384" t="str">
            <v/>
          </cell>
          <cell r="AO384" t="str">
            <v/>
          </cell>
          <cell r="AP384" t="str">
            <v/>
          </cell>
          <cell r="AQ384" t="str">
            <v/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  <cell r="AV384" t="str">
            <v/>
          </cell>
          <cell r="AW384" t="str">
            <v/>
          </cell>
          <cell r="AX384" t="str">
            <v/>
          </cell>
          <cell r="AY384" t="str">
            <v/>
          </cell>
          <cell r="AZ384" t="str">
            <v/>
          </cell>
          <cell r="BA384" t="str">
            <v/>
          </cell>
          <cell r="BB384" t="str">
            <v/>
          </cell>
          <cell r="BC384" t="str">
            <v/>
          </cell>
          <cell r="BD384" t="str">
            <v/>
          </cell>
          <cell r="BE384" t="str">
            <v/>
          </cell>
          <cell r="BF384" t="str">
            <v/>
          </cell>
          <cell r="BG384" t="str">
            <v/>
          </cell>
          <cell r="BH384" t="str">
            <v/>
          </cell>
          <cell r="BI384" t="str">
            <v xml:space="preserve"> </v>
          </cell>
          <cell r="BJ384">
            <v>0</v>
          </cell>
          <cell r="BK384" t="str">
            <v/>
          </cell>
          <cell r="BL384" t="str">
            <v/>
          </cell>
        </row>
        <row r="385">
          <cell r="E385" t="str">
            <v>|0200226010|22.20|0.00|2.000|0.0005999IBC</v>
          </cell>
          <cell r="F385">
            <v>0.996</v>
          </cell>
          <cell r="H385" t="str">
            <v>-</v>
          </cell>
          <cell r="J385" t="b">
            <v>1</v>
          </cell>
          <cell r="K385" t="b">
            <v>1</v>
          </cell>
          <cell r="L385">
            <v>13102</v>
          </cell>
          <cell r="M385">
            <v>1638</v>
          </cell>
          <cell r="O385" t="str">
            <v>C</v>
          </cell>
          <cell r="P385">
            <v>0</v>
          </cell>
          <cell r="Q385">
            <v>112.375</v>
          </cell>
          <cell r="R385">
            <v>0</v>
          </cell>
          <cell r="S385">
            <v>115.625</v>
          </cell>
          <cell r="T385">
            <v>75</v>
          </cell>
          <cell r="U385">
            <v>81.25</v>
          </cell>
          <cell r="V385">
            <v>81.25</v>
          </cell>
          <cell r="W385">
            <v>0</v>
          </cell>
          <cell r="X385">
            <v>0</v>
          </cell>
          <cell r="Y385">
            <v>0</v>
          </cell>
          <cell r="Z385">
            <v>118.75</v>
          </cell>
          <cell r="AA385">
            <v>118.75</v>
          </cell>
          <cell r="AB385">
            <v>96.875</v>
          </cell>
          <cell r="AC385">
            <v>109.375</v>
          </cell>
          <cell r="AD385">
            <v>75</v>
          </cell>
          <cell r="AE385">
            <v>0</v>
          </cell>
          <cell r="AF385">
            <v>0</v>
          </cell>
          <cell r="AG385">
            <v>56.25</v>
          </cell>
          <cell r="AH385">
            <v>53.125</v>
          </cell>
          <cell r="AI385">
            <v>67.125</v>
          </cell>
          <cell r="AJ385">
            <v>75</v>
          </cell>
          <cell r="AK385">
            <v>84.375</v>
          </cell>
          <cell r="AL385">
            <v>0</v>
          </cell>
          <cell r="AM385">
            <v>0</v>
          </cell>
          <cell r="AN385">
            <v>87.5</v>
          </cell>
          <cell r="AO385">
            <v>31.25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490.75</v>
          </cell>
          <cell r="AV385">
            <v>1929.625</v>
          </cell>
          <cell r="AW385">
            <v>1929.625</v>
          </cell>
          <cell r="AX385">
            <v>2304.5</v>
          </cell>
          <cell r="AY385">
            <v>2884.5</v>
          </cell>
          <cell r="AZ385">
            <v>1385</v>
          </cell>
          <cell r="BA385">
            <v>2729.5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 t="str">
            <v xml:space="preserve"> </v>
          </cell>
          <cell r="BJ385">
            <v>4814.125</v>
          </cell>
          <cell r="BK385" t="str">
            <v/>
          </cell>
          <cell r="BL385" t="str">
            <v/>
          </cell>
        </row>
        <row r="386">
          <cell r="E386" t="str">
            <v>|0200226010|22.20|0.00|2.000|0.0005999IBC</v>
          </cell>
          <cell r="F386">
            <v>0.996</v>
          </cell>
          <cell r="H386" t="str">
            <v>-</v>
          </cell>
          <cell r="J386" t="b">
            <v>1</v>
          </cell>
          <cell r="K386" t="b">
            <v>1</v>
          </cell>
          <cell r="L386">
            <v>23314</v>
          </cell>
          <cell r="M386">
            <v>2914</v>
          </cell>
          <cell r="O386" t="str">
            <v>C</v>
          </cell>
          <cell r="P386">
            <v>218.75</v>
          </cell>
          <cell r="Q386">
            <v>459.125</v>
          </cell>
          <cell r="R386">
            <v>0</v>
          </cell>
          <cell r="S386">
            <v>470.5</v>
          </cell>
          <cell r="T386">
            <v>485.25</v>
          </cell>
          <cell r="U386">
            <v>403.75</v>
          </cell>
          <cell r="V386">
            <v>450</v>
          </cell>
          <cell r="W386">
            <v>0</v>
          </cell>
          <cell r="X386">
            <v>0</v>
          </cell>
          <cell r="Y386">
            <v>0</v>
          </cell>
          <cell r="Z386">
            <v>450</v>
          </cell>
          <cell r="AA386">
            <v>450</v>
          </cell>
          <cell r="AB386">
            <v>462.5</v>
          </cell>
          <cell r="AC386">
            <v>393.75</v>
          </cell>
          <cell r="AD386">
            <v>343.75</v>
          </cell>
          <cell r="AE386">
            <v>0</v>
          </cell>
          <cell r="AF386">
            <v>0</v>
          </cell>
          <cell r="AG386">
            <v>412.5</v>
          </cell>
          <cell r="AH386">
            <v>425</v>
          </cell>
          <cell r="AI386">
            <v>473.75</v>
          </cell>
          <cell r="AJ386">
            <v>480</v>
          </cell>
          <cell r="AK386">
            <v>475</v>
          </cell>
          <cell r="AL386">
            <v>0</v>
          </cell>
          <cell r="AM386">
            <v>0</v>
          </cell>
          <cell r="AN386">
            <v>456.25</v>
          </cell>
          <cell r="AO386">
            <v>389.625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1410.375</v>
          </cell>
          <cell r="AV386">
            <v>9109.875</v>
          </cell>
          <cell r="AW386">
            <v>9109.875</v>
          </cell>
          <cell r="AX386">
            <v>9329.625</v>
          </cell>
          <cell r="AY386">
            <v>9770.125</v>
          </cell>
          <cell r="AZ386">
            <v>6038.375</v>
          </cell>
          <cell r="BA386">
            <v>7458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 t="str">
            <v xml:space="preserve"> </v>
          </cell>
          <cell r="BJ386">
            <v>18880</v>
          </cell>
          <cell r="BK386" t="str">
            <v/>
          </cell>
          <cell r="BL386" t="str">
            <v/>
          </cell>
        </row>
        <row r="387">
          <cell r="E387" t="str">
            <v>|0200226010|22.20|0.00|2.000|0.0005999IBC</v>
          </cell>
          <cell r="F387">
            <v>0.996</v>
          </cell>
          <cell r="H387" t="str">
            <v>-</v>
          </cell>
          <cell r="J387" t="b">
            <v>1</v>
          </cell>
          <cell r="K387" t="b">
            <v>1</v>
          </cell>
          <cell r="L387">
            <v>750</v>
          </cell>
          <cell r="M387">
            <v>94</v>
          </cell>
          <cell r="O387" t="str">
            <v>C</v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  <cell r="Z387" t="str">
            <v/>
          </cell>
          <cell r="AA387" t="str">
            <v/>
          </cell>
          <cell r="AB387" t="str">
            <v/>
          </cell>
          <cell r="AC387" t="str">
            <v/>
          </cell>
          <cell r="AD387" t="str">
            <v/>
          </cell>
          <cell r="AE387" t="str">
            <v/>
          </cell>
          <cell r="AF387" t="str">
            <v/>
          </cell>
          <cell r="AG387" t="str">
            <v/>
          </cell>
          <cell r="AH387" t="str">
            <v/>
          </cell>
          <cell r="AI387" t="str">
            <v/>
          </cell>
          <cell r="AJ387" t="str">
            <v/>
          </cell>
          <cell r="AK387" t="str">
            <v/>
          </cell>
          <cell r="AL387" t="str">
            <v/>
          </cell>
          <cell r="AM387" t="str">
            <v/>
          </cell>
          <cell r="AN387" t="str">
            <v/>
          </cell>
          <cell r="AO387" t="str">
            <v/>
          </cell>
          <cell r="AP387" t="str">
            <v/>
          </cell>
          <cell r="AQ387" t="str">
            <v/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  <cell r="AV387" t="str">
            <v/>
          </cell>
          <cell r="AW387" t="str">
            <v/>
          </cell>
          <cell r="AX387" t="str">
            <v/>
          </cell>
          <cell r="AY387" t="str">
            <v/>
          </cell>
          <cell r="AZ387" t="str">
            <v/>
          </cell>
          <cell r="BA387" t="str">
            <v/>
          </cell>
          <cell r="BB387" t="str">
            <v/>
          </cell>
          <cell r="BC387" t="str">
            <v/>
          </cell>
          <cell r="BD387" t="str">
            <v/>
          </cell>
          <cell r="BE387" t="str">
            <v/>
          </cell>
          <cell r="BF387" t="str">
            <v/>
          </cell>
          <cell r="BG387" t="str">
            <v/>
          </cell>
          <cell r="BH387" t="str">
            <v/>
          </cell>
          <cell r="BI387" t="str">
            <v xml:space="preserve"> </v>
          </cell>
          <cell r="BJ387">
            <v>0</v>
          </cell>
          <cell r="BK387" t="str">
            <v/>
          </cell>
          <cell r="BL387" t="str">
            <v/>
          </cell>
        </row>
        <row r="388">
          <cell r="E388" t="str">
            <v>|0200226010|22.20|0.00|2.000|0.0005999IBC</v>
          </cell>
          <cell r="F388">
            <v>0.996</v>
          </cell>
          <cell r="H388" t="str">
            <v>-</v>
          </cell>
          <cell r="J388" t="b">
            <v>1</v>
          </cell>
          <cell r="K388" t="b">
            <v>1</v>
          </cell>
          <cell r="L388">
            <v>5500</v>
          </cell>
          <cell r="M388">
            <v>688</v>
          </cell>
          <cell r="O388" t="str">
            <v>C</v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 t="str">
            <v/>
          </cell>
          <cell r="AI388" t="str">
            <v/>
          </cell>
          <cell r="AJ388" t="str">
            <v/>
          </cell>
          <cell r="AK388" t="str">
            <v/>
          </cell>
          <cell r="AL388" t="str">
            <v/>
          </cell>
          <cell r="AM388" t="str">
            <v/>
          </cell>
          <cell r="AN388" t="str">
            <v/>
          </cell>
          <cell r="AO388" t="str">
            <v/>
          </cell>
          <cell r="AP388" t="str">
            <v/>
          </cell>
          <cell r="AQ388" t="str">
            <v/>
          </cell>
          <cell r="AR388" t="str">
            <v/>
          </cell>
          <cell r="AS388" t="str">
            <v/>
          </cell>
          <cell r="AT388" t="str">
            <v/>
          </cell>
          <cell r="AU388" t="str">
            <v/>
          </cell>
          <cell r="AV388" t="str">
            <v/>
          </cell>
          <cell r="AW388" t="str">
            <v/>
          </cell>
          <cell r="AX388" t="str">
            <v/>
          </cell>
          <cell r="AY388" t="str">
            <v/>
          </cell>
          <cell r="AZ388" t="str">
            <v/>
          </cell>
          <cell r="BA388" t="str">
            <v/>
          </cell>
          <cell r="BB388" t="str">
            <v/>
          </cell>
          <cell r="BC388" t="str">
            <v/>
          </cell>
          <cell r="BD388" t="str">
            <v/>
          </cell>
          <cell r="BE388" t="str">
            <v/>
          </cell>
          <cell r="BF388" t="str">
            <v/>
          </cell>
          <cell r="BG388" t="str">
            <v/>
          </cell>
          <cell r="BH388" t="str">
            <v/>
          </cell>
          <cell r="BI388" t="str">
            <v xml:space="preserve"> </v>
          </cell>
          <cell r="BJ388">
            <v>0</v>
          </cell>
          <cell r="BK388" t="str">
            <v/>
          </cell>
          <cell r="BL388" t="str">
            <v/>
          </cell>
        </row>
        <row r="389">
          <cell r="E389" t="str">
            <v>|0200226010|22.20|0.00|2.000|0.0005979IBC</v>
          </cell>
          <cell r="F389">
            <v>0.996</v>
          </cell>
          <cell r="H389" t="str">
            <v>-</v>
          </cell>
          <cell r="J389" t="b">
            <v>1</v>
          </cell>
          <cell r="K389" t="b">
            <v>1</v>
          </cell>
          <cell r="L389">
            <v>59</v>
          </cell>
          <cell r="M389">
            <v>7</v>
          </cell>
          <cell r="O389" t="str">
            <v>C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 t="str">
            <v xml:space="preserve"> </v>
          </cell>
          <cell r="BJ389">
            <v>0</v>
          </cell>
          <cell r="BK389" t="str">
            <v/>
          </cell>
          <cell r="BL389" t="str">
            <v/>
          </cell>
        </row>
        <row r="390">
          <cell r="E390" t="str">
            <v>|0200226010|25.40|0.00|1.400|0.0005470NBC</v>
          </cell>
          <cell r="F390">
            <v>0.82899999999999996</v>
          </cell>
          <cell r="H390" t="str">
            <v>-</v>
          </cell>
          <cell r="J390" t="b">
            <v>1</v>
          </cell>
          <cell r="K390" t="b">
            <v>1</v>
          </cell>
          <cell r="L390">
            <v>204</v>
          </cell>
          <cell r="M390">
            <v>204</v>
          </cell>
          <cell r="O390" t="str">
            <v>P/E</v>
          </cell>
          <cell r="P390">
            <v>127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127</v>
          </cell>
          <cell r="AW390">
            <v>0</v>
          </cell>
          <cell r="AX390">
            <v>122</v>
          </cell>
          <cell r="AY390">
            <v>300</v>
          </cell>
          <cell r="AZ390">
            <v>295</v>
          </cell>
          <cell r="BA390">
            <v>388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 t="str">
            <v xml:space="preserve"> </v>
          </cell>
          <cell r="BJ390">
            <v>427</v>
          </cell>
          <cell r="BK390" t="str">
            <v/>
          </cell>
          <cell r="BL390" t="str">
            <v/>
          </cell>
        </row>
        <row r="391">
          <cell r="E391" t="str">
            <v>|0200226010|25.40|0.00|1.400|0.0006100NBC</v>
          </cell>
          <cell r="F391">
            <v>0.82899999999999996</v>
          </cell>
          <cell r="H391" t="str">
            <v>-</v>
          </cell>
          <cell r="J391" t="b">
            <v>1</v>
          </cell>
          <cell r="K391" t="b">
            <v>1</v>
          </cell>
          <cell r="L391" t="str">
            <v/>
          </cell>
          <cell r="M391" t="str">
            <v/>
          </cell>
          <cell r="O391" t="str">
            <v>P/E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 t="str">
            <v xml:space="preserve"> </v>
          </cell>
          <cell r="BJ391">
            <v>0</v>
          </cell>
          <cell r="BK391" t="str">
            <v/>
          </cell>
          <cell r="BL391" t="str">
            <v/>
          </cell>
        </row>
        <row r="392">
          <cell r="E392" t="str">
            <v>|0200226010|25.40|0.00|1.600|0.0005861IBC</v>
          </cell>
          <cell r="F392">
            <v>0.93899999999999995</v>
          </cell>
          <cell r="H392" t="str">
            <v>-</v>
          </cell>
          <cell r="J392" t="b">
            <v>1</v>
          </cell>
          <cell r="K392" t="b">
            <v>1</v>
          </cell>
          <cell r="L392">
            <v>30</v>
          </cell>
          <cell r="M392">
            <v>2</v>
          </cell>
          <cell r="O392" t="str">
            <v>C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50.384615384615387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50.384615384615387</v>
          </cell>
          <cell r="AW392">
            <v>0</v>
          </cell>
          <cell r="AX392">
            <v>111.53846153846153</v>
          </cell>
          <cell r="AY392">
            <v>19.23076923076923</v>
          </cell>
          <cell r="AZ392">
            <v>76.92307692307692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 t="str">
            <v xml:space="preserve"> </v>
          </cell>
          <cell r="BJ392">
            <v>69.615384615384613</v>
          </cell>
          <cell r="BK392" t="str">
            <v/>
          </cell>
          <cell r="BL392" t="str">
            <v/>
          </cell>
        </row>
        <row r="393">
          <cell r="E393" t="str">
            <v>|0200226010|25.40|0.00|1.600|0.0005861IBC</v>
          </cell>
          <cell r="F393">
            <v>0.93899999999999995</v>
          </cell>
          <cell r="H393" t="str">
            <v>-</v>
          </cell>
          <cell r="J393" t="b">
            <v>1</v>
          </cell>
          <cell r="K393" t="b">
            <v>1</v>
          </cell>
          <cell r="L393" t="str">
            <v/>
          </cell>
          <cell r="M393" t="str">
            <v/>
          </cell>
          <cell r="O393" t="str">
            <v>C</v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Y393" t="str">
            <v/>
          </cell>
          <cell r="Z393" t="str">
            <v/>
          </cell>
          <cell r="AA393" t="str">
            <v/>
          </cell>
          <cell r="AB393" t="str">
            <v/>
          </cell>
          <cell r="AC393" t="str">
            <v/>
          </cell>
          <cell r="AD393" t="str">
            <v/>
          </cell>
          <cell r="AE393" t="str">
            <v/>
          </cell>
          <cell r="AF393" t="str">
            <v/>
          </cell>
          <cell r="AG393" t="str">
            <v/>
          </cell>
          <cell r="AH393" t="str">
            <v/>
          </cell>
          <cell r="AI393" t="str">
            <v/>
          </cell>
          <cell r="AJ393" t="str">
            <v/>
          </cell>
          <cell r="AK393" t="str">
            <v/>
          </cell>
          <cell r="AL393" t="str">
            <v/>
          </cell>
          <cell r="AM393" t="str">
            <v/>
          </cell>
          <cell r="AN393" t="str">
            <v/>
          </cell>
          <cell r="AO393" t="str">
            <v/>
          </cell>
          <cell r="AP393" t="str">
            <v/>
          </cell>
          <cell r="AQ393" t="str">
            <v/>
          </cell>
          <cell r="AR393" t="str">
            <v/>
          </cell>
          <cell r="AS393" t="str">
            <v/>
          </cell>
          <cell r="AT393" t="str">
            <v/>
          </cell>
          <cell r="AU393" t="str">
            <v/>
          </cell>
          <cell r="AV393" t="str">
            <v/>
          </cell>
          <cell r="AW393" t="str">
            <v/>
          </cell>
          <cell r="AX393" t="str">
            <v/>
          </cell>
          <cell r="AY393" t="str">
            <v/>
          </cell>
          <cell r="AZ393" t="str">
            <v/>
          </cell>
          <cell r="BA393" t="str">
            <v/>
          </cell>
          <cell r="BB393" t="str">
            <v/>
          </cell>
          <cell r="BC393" t="str">
            <v/>
          </cell>
          <cell r="BD393" t="str">
            <v/>
          </cell>
          <cell r="BE393" t="str">
            <v/>
          </cell>
          <cell r="BF393" t="str">
            <v/>
          </cell>
          <cell r="BG393" t="str">
            <v/>
          </cell>
          <cell r="BH393" t="str">
            <v/>
          </cell>
          <cell r="BI393" t="str">
            <v xml:space="preserve"> </v>
          </cell>
          <cell r="BJ393">
            <v>0</v>
          </cell>
          <cell r="BK393" t="str">
            <v/>
          </cell>
          <cell r="BL393" t="str">
            <v/>
          </cell>
        </row>
        <row r="394">
          <cell r="E394" t="str">
            <v>|0200226010|25.40|0.00|1.600|0.0006113IBC</v>
          </cell>
          <cell r="F394">
            <v>0.93899999999999995</v>
          </cell>
          <cell r="H394" t="str">
            <v>-</v>
          </cell>
          <cell r="J394" t="b">
            <v>1</v>
          </cell>
          <cell r="K394" t="b">
            <v>1</v>
          </cell>
          <cell r="L394">
            <v>44</v>
          </cell>
          <cell r="M394">
            <v>3</v>
          </cell>
          <cell r="O394" t="str">
            <v>C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50.384615384615387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50.384615384615387</v>
          </cell>
          <cell r="AW394">
            <v>0</v>
          </cell>
          <cell r="AX394">
            <v>111.53846153846153</v>
          </cell>
          <cell r="AY394">
            <v>19.23076923076923</v>
          </cell>
          <cell r="AZ394">
            <v>76.92307692307692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 t="str">
            <v xml:space="preserve"> </v>
          </cell>
          <cell r="BJ394">
            <v>69.615384615384613</v>
          </cell>
          <cell r="BK394" t="str">
            <v/>
          </cell>
          <cell r="BL394" t="str">
            <v/>
          </cell>
        </row>
        <row r="395">
          <cell r="E395" t="str">
            <v>|0200226010|25.40|0.00|1.600|0.0006113IBC</v>
          </cell>
          <cell r="F395">
            <v>0.93899999999999995</v>
          </cell>
          <cell r="H395" t="str">
            <v>-</v>
          </cell>
          <cell r="J395" t="b">
            <v>1</v>
          </cell>
          <cell r="K395" t="b">
            <v>1</v>
          </cell>
          <cell r="L395" t="str">
            <v/>
          </cell>
          <cell r="M395" t="str">
            <v/>
          </cell>
          <cell r="O395" t="str">
            <v>C</v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  <cell r="V395" t="str">
            <v/>
          </cell>
          <cell r="W395" t="str">
            <v/>
          </cell>
          <cell r="X395" t="str">
            <v/>
          </cell>
          <cell r="Y395" t="str">
            <v/>
          </cell>
          <cell r="Z395" t="str">
            <v/>
          </cell>
          <cell r="AA395" t="str">
            <v/>
          </cell>
          <cell r="AB395" t="str">
            <v/>
          </cell>
          <cell r="AC395" t="str">
            <v/>
          </cell>
          <cell r="AD395" t="str">
            <v/>
          </cell>
          <cell r="AE395" t="str">
            <v/>
          </cell>
          <cell r="AF395" t="str">
            <v/>
          </cell>
          <cell r="AG395" t="str">
            <v/>
          </cell>
          <cell r="AH395" t="str">
            <v/>
          </cell>
          <cell r="AI395" t="str">
            <v/>
          </cell>
          <cell r="AJ395" t="str">
            <v/>
          </cell>
          <cell r="AK395" t="str">
            <v/>
          </cell>
          <cell r="AL395" t="str">
            <v/>
          </cell>
          <cell r="AM395" t="str">
            <v/>
          </cell>
          <cell r="AN395" t="str">
            <v/>
          </cell>
          <cell r="AO395" t="str">
            <v/>
          </cell>
          <cell r="AP395" t="str">
            <v/>
          </cell>
          <cell r="AQ395" t="str">
            <v/>
          </cell>
          <cell r="AR395" t="str">
            <v/>
          </cell>
          <cell r="AS395" t="str">
            <v/>
          </cell>
          <cell r="AT395" t="str">
            <v/>
          </cell>
          <cell r="AU395" t="str">
            <v/>
          </cell>
          <cell r="AV395" t="str">
            <v/>
          </cell>
          <cell r="AW395" t="str">
            <v/>
          </cell>
          <cell r="AX395" t="str">
            <v/>
          </cell>
          <cell r="AY395" t="str">
            <v/>
          </cell>
          <cell r="AZ395" t="str">
            <v/>
          </cell>
          <cell r="BA395" t="str">
            <v/>
          </cell>
          <cell r="BB395" t="str">
            <v/>
          </cell>
          <cell r="BC395" t="str">
            <v/>
          </cell>
          <cell r="BD395" t="str">
            <v/>
          </cell>
          <cell r="BE395" t="str">
            <v/>
          </cell>
          <cell r="BF395" t="str">
            <v/>
          </cell>
          <cell r="BG395" t="str">
            <v/>
          </cell>
          <cell r="BH395" t="str">
            <v/>
          </cell>
          <cell r="BI395" t="str">
            <v xml:space="preserve"> </v>
          </cell>
          <cell r="BJ395">
            <v>0</v>
          </cell>
          <cell r="BK395" t="str">
            <v/>
          </cell>
          <cell r="BL395" t="str">
            <v/>
          </cell>
        </row>
        <row r="396">
          <cell r="E396" t="str">
            <v>|0200226010|25.40|0.00|1.600|0.0005100NBC</v>
          </cell>
          <cell r="F396">
            <v>0.93899999999999995</v>
          </cell>
          <cell r="H396" t="str">
            <v>-</v>
          </cell>
          <cell r="J396" t="b">
            <v>1</v>
          </cell>
          <cell r="K396" t="b">
            <v>1</v>
          </cell>
          <cell r="L396">
            <v>169</v>
          </cell>
          <cell r="M396">
            <v>169</v>
          </cell>
          <cell r="O396" t="str">
            <v>P/E</v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  <cell r="V396" t="str">
            <v/>
          </cell>
          <cell r="W396" t="str">
            <v/>
          </cell>
          <cell r="X396" t="str">
            <v/>
          </cell>
          <cell r="Y396" t="str">
            <v/>
          </cell>
          <cell r="Z396" t="str">
            <v/>
          </cell>
          <cell r="AA396" t="str">
            <v/>
          </cell>
          <cell r="AB396" t="str">
            <v/>
          </cell>
          <cell r="AC396" t="str">
            <v/>
          </cell>
          <cell r="AD396" t="str">
            <v/>
          </cell>
          <cell r="AE396" t="str">
            <v/>
          </cell>
          <cell r="AF396" t="str">
            <v/>
          </cell>
          <cell r="AG396" t="str">
            <v/>
          </cell>
          <cell r="AH396" t="str">
            <v/>
          </cell>
          <cell r="AI396" t="str">
            <v/>
          </cell>
          <cell r="AJ396" t="str">
            <v/>
          </cell>
          <cell r="AK396" t="str">
            <v/>
          </cell>
          <cell r="AL396" t="str">
            <v/>
          </cell>
          <cell r="AM396" t="str">
            <v/>
          </cell>
          <cell r="AN396" t="str">
            <v/>
          </cell>
          <cell r="AO396" t="str">
            <v/>
          </cell>
          <cell r="AP396" t="str">
            <v/>
          </cell>
          <cell r="AQ396" t="str">
            <v/>
          </cell>
          <cell r="AR396" t="str">
            <v/>
          </cell>
          <cell r="AS396" t="str">
            <v/>
          </cell>
          <cell r="AT396" t="str">
            <v/>
          </cell>
          <cell r="AU396" t="str">
            <v/>
          </cell>
          <cell r="AV396" t="str">
            <v/>
          </cell>
          <cell r="AW396" t="str">
            <v/>
          </cell>
          <cell r="AX396" t="str">
            <v/>
          </cell>
          <cell r="AY396" t="str">
            <v/>
          </cell>
          <cell r="AZ396" t="str">
            <v/>
          </cell>
          <cell r="BA396" t="str">
            <v/>
          </cell>
          <cell r="BB396" t="str">
            <v/>
          </cell>
          <cell r="BC396" t="str">
            <v/>
          </cell>
          <cell r="BD396" t="str">
            <v/>
          </cell>
          <cell r="BE396" t="str">
            <v/>
          </cell>
          <cell r="BF396" t="str">
            <v/>
          </cell>
          <cell r="BG396" t="str">
            <v/>
          </cell>
          <cell r="BH396" t="str">
            <v/>
          </cell>
          <cell r="BI396" t="str">
            <v xml:space="preserve"> </v>
          </cell>
          <cell r="BJ396">
            <v>0</v>
          </cell>
          <cell r="BK396" t="str">
            <v/>
          </cell>
          <cell r="BL396" t="str">
            <v/>
          </cell>
        </row>
        <row r="397">
          <cell r="E397" t="str">
            <v>|0200226010|25.40|0.00|1.600|0.0005763NBC</v>
          </cell>
          <cell r="F397">
            <v>0.93899999999999995</v>
          </cell>
          <cell r="H397" t="str">
            <v>-</v>
          </cell>
          <cell r="J397" t="b">
            <v>1</v>
          </cell>
          <cell r="K397" t="b">
            <v>1</v>
          </cell>
          <cell r="L397">
            <v>55</v>
          </cell>
          <cell r="M397">
            <v>55</v>
          </cell>
          <cell r="O397" t="str">
            <v>P/E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 t="str">
            <v xml:space="preserve"> </v>
          </cell>
          <cell r="BJ397">
            <v>0</v>
          </cell>
          <cell r="BK397" t="str">
            <v/>
          </cell>
          <cell r="BL397" t="str">
            <v/>
          </cell>
        </row>
        <row r="398">
          <cell r="E398" t="str">
            <v>|0200226010|25.40|0.00|1.600|0.0005861IBC</v>
          </cell>
          <cell r="F398">
            <v>0.93899999999999995</v>
          </cell>
          <cell r="H398" t="str">
            <v>-</v>
          </cell>
          <cell r="J398" t="b">
            <v>1</v>
          </cell>
          <cell r="K398" t="b">
            <v>1</v>
          </cell>
          <cell r="L398">
            <v>172</v>
          </cell>
          <cell r="M398">
            <v>172</v>
          </cell>
          <cell r="O398" t="str">
            <v>P/E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 t="str">
            <v xml:space="preserve"> </v>
          </cell>
          <cell r="BJ398">
            <v>0</v>
          </cell>
          <cell r="BK398" t="str">
            <v/>
          </cell>
          <cell r="BL398" t="str">
            <v/>
          </cell>
        </row>
        <row r="399">
          <cell r="E399" t="str">
            <v>|0200226010|25.40|0.00|1.600|0.0006113IBC</v>
          </cell>
          <cell r="F399">
            <v>0.93899999999999995</v>
          </cell>
          <cell r="H399" t="str">
            <v>-</v>
          </cell>
          <cell r="J399" t="b">
            <v>1</v>
          </cell>
          <cell r="K399" t="b">
            <v>1</v>
          </cell>
          <cell r="L399">
            <v>331</v>
          </cell>
          <cell r="M399">
            <v>331</v>
          </cell>
          <cell r="O399" t="str">
            <v>P/E</v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  <cell r="V399" t="str">
            <v/>
          </cell>
          <cell r="W399" t="str">
            <v/>
          </cell>
          <cell r="X399" t="str">
            <v/>
          </cell>
          <cell r="Y399" t="str">
            <v/>
          </cell>
          <cell r="Z399" t="str">
            <v/>
          </cell>
          <cell r="AA399" t="str">
            <v/>
          </cell>
          <cell r="AB399" t="str">
            <v/>
          </cell>
          <cell r="AC399" t="str">
            <v/>
          </cell>
          <cell r="AD399" t="str">
            <v/>
          </cell>
          <cell r="AE399" t="str">
            <v/>
          </cell>
          <cell r="AF399" t="str">
            <v/>
          </cell>
          <cell r="AG399" t="str">
            <v/>
          </cell>
          <cell r="AH399" t="str">
            <v/>
          </cell>
          <cell r="AI399" t="str">
            <v/>
          </cell>
          <cell r="AJ399" t="str">
            <v/>
          </cell>
          <cell r="AK399" t="str">
            <v/>
          </cell>
          <cell r="AL399" t="str">
            <v/>
          </cell>
          <cell r="AM399" t="str">
            <v/>
          </cell>
          <cell r="AN399" t="str">
            <v/>
          </cell>
          <cell r="AO399" t="str">
            <v/>
          </cell>
          <cell r="AP399" t="str">
            <v/>
          </cell>
          <cell r="AQ399" t="str">
            <v/>
          </cell>
          <cell r="AR399" t="str">
            <v/>
          </cell>
          <cell r="AS399" t="str">
            <v/>
          </cell>
          <cell r="AT399" t="str">
            <v/>
          </cell>
          <cell r="AU399" t="str">
            <v/>
          </cell>
          <cell r="AV399" t="str">
            <v/>
          </cell>
          <cell r="AW399" t="str">
            <v/>
          </cell>
          <cell r="AX399" t="str">
            <v/>
          </cell>
          <cell r="AY399" t="str">
            <v/>
          </cell>
          <cell r="AZ399" t="str">
            <v/>
          </cell>
          <cell r="BA399" t="str">
            <v/>
          </cell>
          <cell r="BB399" t="str">
            <v/>
          </cell>
          <cell r="BC399" t="str">
            <v/>
          </cell>
          <cell r="BD399" t="str">
            <v/>
          </cell>
          <cell r="BE399" t="str">
            <v/>
          </cell>
          <cell r="BF399" t="str">
            <v/>
          </cell>
          <cell r="BG399" t="str">
            <v/>
          </cell>
          <cell r="BH399" t="str">
            <v/>
          </cell>
          <cell r="BI399" t="str">
            <v xml:space="preserve"> </v>
          </cell>
          <cell r="BJ399">
            <v>0</v>
          </cell>
          <cell r="BK399" t="str">
            <v/>
          </cell>
          <cell r="BL399" t="str">
            <v/>
          </cell>
        </row>
        <row r="400">
          <cell r="E400" t="str">
            <v>|0200226010|25.40|0.00|2.600|0.0005100IBC</v>
          </cell>
          <cell r="F400">
            <v>1.462</v>
          </cell>
          <cell r="H400" t="str">
            <v>-</v>
          </cell>
          <cell r="J400" t="b">
            <v>1</v>
          </cell>
          <cell r="K400" t="b">
            <v>1</v>
          </cell>
          <cell r="L400">
            <v>356</v>
          </cell>
          <cell r="M400">
            <v>356</v>
          </cell>
          <cell r="O400" t="str">
            <v>P/E</v>
          </cell>
          <cell r="P400">
            <v>127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127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127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381</v>
          </cell>
          <cell r="AW400">
            <v>0</v>
          </cell>
          <cell r="AX400">
            <v>353</v>
          </cell>
          <cell r="AY400">
            <v>334</v>
          </cell>
          <cell r="AZ400">
            <v>226</v>
          </cell>
          <cell r="BA400">
            <v>259</v>
          </cell>
          <cell r="BB400">
            <v>223</v>
          </cell>
          <cell r="BC400">
            <v>278</v>
          </cell>
          <cell r="BD400">
            <v>239</v>
          </cell>
          <cell r="BE400">
            <v>292</v>
          </cell>
          <cell r="BF400">
            <v>305</v>
          </cell>
          <cell r="BG400">
            <v>281</v>
          </cell>
          <cell r="BH400">
            <v>324</v>
          </cell>
          <cell r="BI400" t="str">
            <v xml:space="preserve"> </v>
          </cell>
          <cell r="BJ400">
            <v>715</v>
          </cell>
          <cell r="BK400" t="str">
            <v/>
          </cell>
          <cell r="BL400" t="str">
            <v/>
          </cell>
        </row>
        <row r="401">
          <cell r="E401" t="str">
            <v>|0200226010|25.40|0.00|2.000|0.0006372NBC</v>
          </cell>
          <cell r="F401">
            <v>1.1539999999999999</v>
          </cell>
          <cell r="H401" t="str">
            <v>-</v>
          </cell>
          <cell r="J401" t="b">
            <v>1</v>
          </cell>
          <cell r="K401" t="b">
            <v>1</v>
          </cell>
          <cell r="L401">
            <v>35</v>
          </cell>
          <cell r="M401">
            <v>35</v>
          </cell>
          <cell r="O401" t="str">
            <v>P/E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 t="str">
            <v xml:space="preserve"> </v>
          </cell>
          <cell r="BJ401">
            <v>0</v>
          </cell>
          <cell r="BK401" t="str">
            <v/>
          </cell>
          <cell r="BL401" t="str">
            <v/>
          </cell>
        </row>
        <row r="402">
          <cell r="E402" t="str">
            <v>|0200226010|25.40|0.00|3.200|0.0005100IBC</v>
          </cell>
          <cell r="F402">
            <v>1.752</v>
          </cell>
          <cell r="H402" t="str">
            <v>-</v>
          </cell>
          <cell r="J402" t="b">
            <v>1</v>
          </cell>
          <cell r="K402" t="b">
            <v>1</v>
          </cell>
          <cell r="L402">
            <v>0</v>
          </cell>
          <cell r="M402">
            <v>0</v>
          </cell>
          <cell r="O402" t="str">
            <v>C</v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  <cell r="V402" t="str">
            <v/>
          </cell>
          <cell r="W402" t="str">
            <v/>
          </cell>
          <cell r="X402" t="str">
            <v/>
          </cell>
          <cell r="Y402" t="str">
            <v/>
          </cell>
          <cell r="Z402" t="str">
            <v/>
          </cell>
          <cell r="AA402" t="str">
            <v/>
          </cell>
          <cell r="AB402" t="str">
            <v/>
          </cell>
          <cell r="AC402" t="str">
            <v/>
          </cell>
          <cell r="AD402" t="str">
            <v/>
          </cell>
          <cell r="AE402" t="str">
            <v/>
          </cell>
          <cell r="AF402" t="str">
            <v/>
          </cell>
          <cell r="AG402" t="str">
            <v/>
          </cell>
          <cell r="AH402" t="str">
            <v/>
          </cell>
          <cell r="AI402" t="str">
            <v/>
          </cell>
          <cell r="AJ402" t="str">
            <v/>
          </cell>
          <cell r="AK402" t="str">
            <v/>
          </cell>
          <cell r="AL402" t="str">
            <v/>
          </cell>
          <cell r="AM402" t="str">
            <v/>
          </cell>
          <cell r="AN402" t="str">
            <v/>
          </cell>
          <cell r="AO402" t="str">
            <v/>
          </cell>
          <cell r="AP402" t="str">
            <v/>
          </cell>
          <cell r="AQ402" t="str">
            <v/>
          </cell>
          <cell r="AR402" t="str">
            <v/>
          </cell>
          <cell r="AS402" t="str">
            <v/>
          </cell>
          <cell r="AT402" t="str">
            <v/>
          </cell>
          <cell r="AU402" t="str">
            <v/>
          </cell>
          <cell r="AV402" t="str">
            <v/>
          </cell>
          <cell r="AW402" t="str">
            <v/>
          </cell>
          <cell r="AX402" t="str">
            <v/>
          </cell>
          <cell r="AY402" t="str">
            <v/>
          </cell>
          <cell r="AZ402" t="str">
            <v/>
          </cell>
          <cell r="BA402" t="str">
            <v/>
          </cell>
          <cell r="BB402" t="str">
            <v/>
          </cell>
          <cell r="BC402" t="str">
            <v/>
          </cell>
          <cell r="BD402" t="str">
            <v/>
          </cell>
          <cell r="BE402" t="str">
            <v/>
          </cell>
          <cell r="BF402" t="str">
            <v/>
          </cell>
          <cell r="BG402" t="str">
            <v/>
          </cell>
          <cell r="BH402" t="str">
            <v/>
          </cell>
          <cell r="BI402" t="str">
            <v xml:space="preserve"> </v>
          </cell>
          <cell r="BJ402">
            <v>0</v>
          </cell>
          <cell r="BK402" t="str">
            <v/>
          </cell>
          <cell r="BL402" t="str">
            <v/>
          </cell>
        </row>
        <row r="403">
          <cell r="E403" t="str">
            <v>|0200226010|25.40|0.00|3.200|0.0005100IBC</v>
          </cell>
          <cell r="F403">
            <v>1.752</v>
          </cell>
          <cell r="H403" t="str">
            <v>-</v>
          </cell>
          <cell r="J403" t="b">
            <v>1</v>
          </cell>
          <cell r="K403" t="b">
            <v>1</v>
          </cell>
          <cell r="L403">
            <v>1001</v>
          </cell>
          <cell r="M403">
            <v>1001</v>
          </cell>
          <cell r="O403" t="str">
            <v>P/E</v>
          </cell>
          <cell r="P403">
            <v>273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182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182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91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728</v>
          </cell>
          <cell r="AW403">
            <v>0</v>
          </cell>
          <cell r="AX403">
            <v>817</v>
          </cell>
          <cell r="AY403">
            <v>771</v>
          </cell>
          <cell r="AZ403">
            <v>523</v>
          </cell>
          <cell r="BA403">
            <v>598</v>
          </cell>
          <cell r="BB403">
            <v>516</v>
          </cell>
          <cell r="BC403">
            <v>642</v>
          </cell>
          <cell r="BD403">
            <v>552</v>
          </cell>
          <cell r="BE403">
            <v>675</v>
          </cell>
          <cell r="BF403">
            <v>705</v>
          </cell>
          <cell r="BG403">
            <v>649</v>
          </cell>
          <cell r="BH403">
            <v>748</v>
          </cell>
          <cell r="BI403" t="str">
            <v xml:space="preserve"> </v>
          </cell>
          <cell r="BJ403">
            <v>1499</v>
          </cell>
          <cell r="BK403" t="str">
            <v/>
          </cell>
          <cell r="BL403" t="str">
            <v/>
          </cell>
        </row>
        <row r="404">
          <cell r="E404" t="str">
            <v>|0200226010|25.40|0.00|3.200|0.0005460NBC</v>
          </cell>
          <cell r="F404">
            <v>1.752</v>
          </cell>
          <cell r="H404" t="str">
            <v>-</v>
          </cell>
          <cell r="J404" t="b">
            <v>1</v>
          </cell>
          <cell r="K404" t="b">
            <v>1</v>
          </cell>
          <cell r="L404">
            <v>1933</v>
          </cell>
          <cell r="M404">
            <v>1933</v>
          </cell>
          <cell r="O404" t="str">
            <v>P/E</v>
          </cell>
          <cell r="P404">
            <v>182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364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364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455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455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1820</v>
          </cell>
          <cell r="AW404">
            <v>0</v>
          </cell>
          <cell r="AX404">
            <v>1925</v>
          </cell>
          <cell r="AY404">
            <v>2444</v>
          </cell>
          <cell r="AZ404">
            <v>1869</v>
          </cell>
          <cell r="BA404">
            <v>2332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 t="str">
            <v xml:space="preserve"> </v>
          </cell>
          <cell r="BJ404">
            <v>4264</v>
          </cell>
          <cell r="BK404" t="str">
            <v/>
          </cell>
          <cell r="BL404" t="str">
            <v/>
          </cell>
        </row>
        <row r="405">
          <cell r="E405" t="str">
            <v>|0200236041|28.60|0.00|1.200|0.0006200NBC</v>
          </cell>
          <cell r="F405">
            <v>0.81100000000000005</v>
          </cell>
          <cell r="H405" t="str">
            <v>-</v>
          </cell>
          <cell r="J405" t="b">
            <v>1</v>
          </cell>
          <cell r="K405" t="b">
            <v>1</v>
          </cell>
          <cell r="L405" t="str">
            <v/>
          </cell>
          <cell r="M405" t="str">
            <v/>
          </cell>
          <cell r="O405" t="str">
            <v>P/E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 t="str">
            <v xml:space="preserve"> </v>
          </cell>
          <cell r="BJ405">
            <v>0</v>
          </cell>
          <cell r="BK405" t="str">
            <v/>
          </cell>
          <cell r="BL405" t="str">
            <v/>
          </cell>
        </row>
        <row r="406">
          <cell r="E406" t="str">
            <v>|0200226010|28.60|0.00|1.600|0.0005450IBC</v>
          </cell>
          <cell r="F406">
            <v>1.0649999999999999</v>
          </cell>
          <cell r="H406" t="str">
            <v>-</v>
          </cell>
          <cell r="J406" t="b">
            <v>1</v>
          </cell>
          <cell r="K406" t="b">
            <v>1</v>
          </cell>
          <cell r="L406">
            <v>4495</v>
          </cell>
          <cell r="M406">
            <v>4495</v>
          </cell>
          <cell r="O406" t="str">
            <v>P/E</v>
          </cell>
          <cell r="P406">
            <v>381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1143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1524</v>
          </cell>
          <cell r="AW406">
            <v>0</v>
          </cell>
          <cell r="AX406">
            <v>2402</v>
          </cell>
          <cell r="AY406">
            <v>3650</v>
          </cell>
          <cell r="AZ406">
            <v>1988</v>
          </cell>
          <cell r="BA406">
            <v>3309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 t="str">
            <v xml:space="preserve"> </v>
          </cell>
          <cell r="BJ406">
            <v>5174</v>
          </cell>
          <cell r="BK406" t="str">
            <v>Fixed&gt;500pcs</v>
          </cell>
          <cell r="BL406" t="str">
            <v/>
          </cell>
        </row>
        <row r="407">
          <cell r="E407" t="str">
            <v>|0200226010|28.60|0.00|1.600|0.0006300IBC</v>
          </cell>
          <cell r="F407">
            <v>1.0649999999999999</v>
          </cell>
          <cell r="H407" t="str">
            <v>-</v>
          </cell>
          <cell r="J407" t="b">
            <v>1</v>
          </cell>
          <cell r="K407" t="b">
            <v>1</v>
          </cell>
          <cell r="L407">
            <v>169</v>
          </cell>
          <cell r="M407">
            <v>169</v>
          </cell>
          <cell r="O407" t="str">
            <v>P/E</v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  <cell r="V407" t="str">
            <v/>
          </cell>
          <cell r="W407" t="str">
            <v/>
          </cell>
          <cell r="X407" t="str">
            <v/>
          </cell>
          <cell r="Y407" t="str">
            <v/>
          </cell>
          <cell r="Z407" t="str">
            <v/>
          </cell>
          <cell r="AA407" t="str">
            <v/>
          </cell>
          <cell r="AB407" t="str">
            <v/>
          </cell>
          <cell r="AC407" t="str">
            <v/>
          </cell>
          <cell r="AD407" t="str">
            <v/>
          </cell>
          <cell r="AE407" t="str">
            <v/>
          </cell>
          <cell r="AF407" t="str">
            <v/>
          </cell>
          <cell r="AG407" t="str">
            <v/>
          </cell>
          <cell r="AH407" t="str">
            <v/>
          </cell>
          <cell r="AI407" t="str">
            <v/>
          </cell>
          <cell r="AJ407" t="str">
            <v/>
          </cell>
          <cell r="AK407" t="str">
            <v/>
          </cell>
          <cell r="AL407" t="str">
            <v/>
          </cell>
          <cell r="AM407" t="str">
            <v/>
          </cell>
          <cell r="AN407" t="str">
            <v/>
          </cell>
          <cell r="AO407" t="str">
            <v/>
          </cell>
          <cell r="AP407" t="str">
            <v/>
          </cell>
          <cell r="AQ407" t="str">
            <v/>
          </cell>
          <cell r="AR407" t="str">
            <v/>
          </cell>
          <cell r="AS407" t="str">
            <v/>
          </cell>
          <cell r="AT407" t="str">
            <v/>
          </cell>
          <cell r="AU407" t="str">
            <v/>
          </cell>
          <cell r="AV407" t="str">
            <v/>
          </cell>
          <cell r="AW407" t="str">
            <v/>
          </cell>
          <cell r="AX407" t="str">
            <v/>
          </cell>
          <cell r="AY407" t="str">
            <v/>
          </cell>
          <cell r="AZ407" t="str">
            <v/>
          </cell>
          <cell r="BA407" t="str">
            <v/>
          </cell>
          <cell r="BB407" t="str">
            <v/>
          </cell>
          <cell r="BC407" t="str">
            <v/>
          </cell>
          <cell r="BD407" t="str">
            <v/>
          </cell>
          <cell r="BE407" t="str">
            <v/>
          </cell>
          <cell r="BF407" t="str">
            <v/>
          </cell>
          <cell r="BG407" t="str">
            <v/>
          </cell>
          <cell r="BH407" t="str">
            <v/>
          </cell>
          <cell r="BI407" t="str">
            <v xml:space="preserve"> </v>
          </cell>
          <cell r="BJ407">
            <v>0</v>
          </cell>
          <cell r="BK407" t="str">
            <v/>
          </cell>
          <cell r="BL407" t="str">
            <v/>
          </cell>
        </row>
        <row r="408">
          <cell r="E408" t="str">
            <v>|0200226010|28.60|0.00|2.000|0.0005500NBC</v>
          </cell>
          <cell r="F408">
            <v>1.3120000000000001</v>
          </cell>
          <cell r="H408" t="str">
            <v>-</v>
          </cell>
          <cell r="J408" t="b">
            <v>1</v>
          </cell>
          <cell r="K408" t="b">
            <v>1</v>
          </cell>
          <cell r="L408">
            <v>489</v>
          </cell>
          <cell r="M408">
            <v>489</v>
          </cell>
          <cell r="O408" t="str">
            <v>P/E</v>
          </cell>
          <cell r="P408">
            <v>200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200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400</v>
          </cell>
          <cell r="AW408">
            <v>0</v>
          </cell>
          <cell r="AX408">
            <v>501</v>
          </cell>
          <cell r="AY408">
            <v>464</v>
          </cell>
          <cell r="AZ408">
            <v>702</v>
          </cell>
          <cell r="BA408">
            <v>878</v>
          </cell>
          <cell r="BB408">
            <v>667</v>
          </cell>
          <cell r="BC408">
            <v>474</v>
          </cell>
          <cell r="BD408">
            <v>577</v>
          </cell>
          <cell r="BE408">
            <v>598</v>
          </cell>
          <cell r="BF408">
            <v>183</v>
          </cell>
          <cell r="BG408">
            <v>0</v>
          </cell>
          <cell r="BH408">
            <v>0</v>
          </cell>
          <cell r="BI408" t="str">
            <v xml:space="preserve"> </v>
          </cell>
          <cell r="BJ408">
            <v>864</v>
          </cell>
          <cell r="BK408" t="str">
            <v/>
          </cell>
          <cell r="BL408" t="str">
            <v/>
          </cell>
        </row>
        <row r="409">
          <cell r="E409" t="str">
            <v>|0200226010|28.60|0.00|3.200|0.0005925IBC</v>
          </cell>
          <cell r="F409">
            <v>2.004</v>
          </cell>
          <cell r="H409" t="str">
            <v>-</v>
          </cell>
          <cell r="J409" t="b">
            <v>1</v>
          </cell>
          <cell r="K409" t="b">
            <v>1</v>
          </cell>
          <cell r="L409">
            <v>96</v>
          </cell>
          <cell r="M409">
            <v>96</v>
          </cell>
          <cell r="O409" t="str">
            <v>P/E</v>
          </cell>
          <cell r="P409">
            <v>0</v>
          </cell>
          <cell r="Q409">
            <v>0</v>
          </cell>
          <cell r="R409">
            <v>0</v>
          </cell>
          <cell r="S409">
            <v>183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183</v>
          </cell>
          <cell r="AW409">
            <v>0</v>
          </cell>
          <cell r="AX409">
            <v>136</v>
          </cell>
          <cell r="AY409">
            <v>78</v>
          </cell>
          <cell r="AZ409">
            <v>98</v>
          </cell>
          <cell r="BA409">
            <v>78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 t="str">
            <v xml:space="preserve"> </v>
          </cell>
          <cell r="BJ409">
            <v>261</v>
          </cell>
          <cell r="BK409" t="str">
            <v/>
          </cell>
          <cell r="BL409" t="str">
            <v/>
          </cell>
        </row>
        <row r="410">
          <cell r="E410" t="str">
            <v>|0200226010|31.80|0.00|1.400|0.0005240NBC</v>
          </cell>
          <cell r="F410">
            <v>1.05</v>
          </cell>
          <cell r="H410" t="str">
            <v>-</v>
          </cell>
          <cell r="J410" t="b">
            <v>1</v>
          </cell>
          <cell r="K410" t="b">
            <v>1</v>
          </cell>
          <cell r="L410">
            <v>1077</v>
          </cell>
          <cell r="M410">
            <v>1077</v>
          </cell>
          <cell r="O410" t="str">
            <v>P/E</v>
          </cell>
          <cell r="P410">
            <v>0</v>
          </cell>
          <cell r="Q410">
            <v>0</v>
          </cell>
          <cell r="R410">
            <v>0</v>
          </cell>
          <cell r="S410">
            <v>91</v>
          </cell>
          <cell r="T410">
            <v>0</v>
          </cell>
          <cell r="U410">
            <v>91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91</v>
          </cell>
          <cell r="AA410">
            <v>0</v>
          </cell>
          <cell r="AB410">
            <v>91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91</v>
          </cell>
          <cell r="AH410">
            <v>0</v>
          </cell>
          <cell r="AI410">
            <v>91</v>
          </cell>
          <cell r="AJ410">
            <v>0</v>
          </cell>
          <cell r="AK410">
            <v>91</v>
          </cell>
          <cell r="AL410">
            <v>0</v>
          </cell>
          <cell r="AM410">
            <v>0</v>
          </cell>
          <cell r="AN410">
            <v>0</v>
          </cell>
          <cell r="AO410">
            <v>91</v>
          </cell>
          <cell r="AP410">
            <v>0</v>
          </cell>
          <cell r="AQ410">
            <v>0</v>
          </cell>
          <cell r="AR410">
            <v>91</v>
          </cell>
          <cell r="AS410">
            <v>0</v>
          </cell>
          <cell r="AT410">
            <v>0</v>
          </cell>
          <cell r="AU410">
            <v>0</v>
          </cell>
          <cell r="AV410">
            <v>819</v>
          </cell>
          <cell r="AW410">
            <v>0</v>
          </cell>
          <cell r="AX410">
            <v>700</v>
          </cell>
          <cell r="AY410">
            <v>630</v>
          </cell>
          <cell r="AZ410">
            <v>321</v>
          </cell>
          <cell r="BA410">
            <v>687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 t="str">
            <v xml:space="preserve"> </v>
          </cell>
          <cell r="BJ410">
            <v>1449</v>
          </cell>
          <cell r="BK410" t="str">
            <v/>
          </cell>
          <cell r="BL410" t="str">
            <v/>
          </cell>
        </row>
        <row r="411">
          <cell r="E411" t="str">
            <v>|0200226010|31.80|0.00|1.400|0.0006300NBC</v>
          </cell>
          <cell r="F411">
            <v>1.05</v>
          </cell>
          <cell r="H411" t="str">
            <v>-</v>
          </cell>
          <cell r="J411" t="b">
            <v>1</v>
          </cell>
          <cell r="K411" t="b">
            <v>1</v>
          </cell>
          <cell r="L411" t="str">
            <v/>
          </cell>
          <cell r="M411" t="str">
            <v/>
          </cell>
          <cell r="O411" t="str">
            <v>P/E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 t="str">
            <v xml:space="preserve"> </v>
          </cell>
          <cell r="BJ411">
            <v>0</v>
          </cell>
          <cell r="BK411" t="str">
            <v/>
          </cell>
          <cell r="BL411" t="str">
            <v/>
          </cell>
        </row>
        <row r="412">
          <cell r="E412" t="str">
            <v>|0200226010|31.80|0.00|1.400|0.0005240NBC</v>
          </cell>
          <cell r="F412">
            <v>1.05</v>
          </cell>
          <cell r="H412" t="str">
            <v>-</v>
          </cell>
          <cell r="J412" t="b">
            <v>1</v>
          </cell>
          <cell r="K412" t="b">
            <v>1</v>
          </cell>
          <cell r="L412">
            <v>4</v>
          </cell>
          <cell r="M412">
            <v>1</v>
          </cell>
          <cell r="O412" t="str">
            <v>C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 t="str">
            <v xml:space="preserve"> </v>
          </cell>
          <cell r="BJ412">
            <v>0</v>
          </cell>
          <cell r="BK412" t="str">
            <v/>
          </cell>
          <cell r="BL412" t="str">
            <v/>
          </cell>
        </row>
        <row r="413">
          <cell r="E413" t="str">
            <v>|0200226010|31.80|0.00|1.600|0.0005820IBC</v>
          </cell>
          <cell r="F413">
            <v>1.1919999999999999</v>
          </cell>
          <cell r="H413" t="str">
            <v>-</v>
          </cell>
          <cell r="J413" t="b">
            <v>1</v>
          </cell>
          <cell r="K413" t="b">
            <v>1</v>
          </cell>
          <cell r="L413">
            <v>2457</v>
          </cell>
          <cell r="M413">
            <v>2457</v>
          </cell>
          <cell r="O413" t="str">
            <v>P/E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2002</v>
          </cell>
          <cell r="AU413">
            <v>0</v>
          </cell>
          <cell r="AV413">
            <v>2002</v>
          </cell>
          <cell r="AW413">
            <v>0</v>
          </cell>
          <cell r="AX413">
            <v>2090</v>
          </cell>
          <cell r="AY413">
            <v>1183</v>
          </cell>
          <cell r="AZ413">
            <v>1159</v>
          </cell>
          <cell r="BA413">
            <v>1455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 t="str">
            <v xml:space="preserve"> </v>
          </cell>
          <cell r="BJ413">
            <v>3185</v>
          </cell>
          <cell r="BK413" t="str">
            <v/>
          </cell>
          <cell r="BL413" t="str">
            <v/>
          </cell>
        </row>
        <row r="414">
          <cell r="E414" t="str">
            <v>|0200226010|31.80|0.00|2.300|0.0005965NBC</v>
          </cell>
          <cell r="F414">
            <v>1.673</v>
          </cell>
          <cell r="H414" t="str">
            <v>-</v>
          </cell>
          <cell r="J414" t="b">
            <v>1</v>
          </cell>
          <cell r="K414" t="b">
            <v>1</v>
          </cell>
          <cell r="L414">
            <v>36632</v>
          </cell>
          <cell r="M414">
            <v>251</v>
          </cell>
          <cell r="O414" t="str">
            <v>C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461.65753424657532</v>
          </cell>
          <cell r="AY414">
            <v>441.52054794520546</v>
          </cell>
          <cell r="AZ414">
            <v>280.97260273972603</v>
          </cell>
          <cell r="BA414">
            <v>353.98630136986299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 t="str">
            <v xml:space="preserve"> </v>
          </cell>
          <cell r="BJ414">
            <v>441.52054794520546</v>
          </cell>
          <cell r="BK414" t="str">
            <v/>
          </cell>
          <cell r="BL414" t="str">
            <v/>
          </cell>
        </row>
        <row r="415">
          <cell r="E415" t="str">
            <v>|0200226010|31.80|0.00|2.300|0.0005965NBC</v>
          </cell>
          <cell r="F415">
            <v>1.673</v>
          </cell>
          <cell r="H415" t="str">
            <v>-</v>
          </cell>
          <cell r="J415" t="b">
            <v>1</v>
          </cell>
          <cell r="K415" t="b">
            <v>1</v>
          </cell>
          <cell r="L415">
            <v>8331</v>
          </cell>
          <cell r="M415">
            <v>59</v>
          </cell>
          <cell r="O415" t="str">
            <v>C</v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X415" t="str">
            <v/>
          </cell>
          <cell r="AY415" t="str">
            <v/>
          </cell>
          <cell r="AZ415" t="str">
            <v/>
          </cell>
          <cell r="BA415" t="str">
            <v/>
          </cell>
          <cell r="BB415" t="str">
            <v/>
          </cell>
          <cell r="BC415" t="str">
            <v/>
          </cell>
          <cell r="BD415" t="str">
            <v/>
          </cell>
          <cell r="BE415" t="str">
            <v/>
          </cell>
          <cell r="BF415" t="str">
            <v/>
          </cell>
          <cell r="BG415" t="str">
            <v/>
          </cell>
          <cell r="BH415" t="str">
            <v/>
          </cell>
          <cell r="BI415" t="str">
            <v xml:space="preserve"> </v>
          </cell>
          <cell r="BJ415">
            <v>0</v>
          </cell>
          <cell r="BK415" t="str">
            <v/>
          </cell>
          <cell r="BL415" t="str">
            <v/>
          </cell>
        </row>
        <row r="416">
          <cell r="E416" t="str">
            <v>|0200226010|31.80|0.00|2.300|0.0005965NBC</v>
          </cell>
          <cell r="F416">
            <v>1.673</v>
          </cell>
          <cell r="H416" t="str">
            <v>-</v>
          </cell>
          <cell r="J416" t="b">
            <v>1</v>
          </cell>
          <cell r="K416" t="b">
            <v>1</v>
          </cell>
          <cell r="L416">
            <v>365</v>
          </cell>
          <cell r="M416">
            <v>365</v>
          </cell>
          <cell r="O416" t="str">
            <v>P/E</v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/>
          </cell>
          <cell r="AG416" t="str">
            <v/>
          </cell>
          <cell r="AH416" t="str">
            <v/>
          </cell>
          <cell r="AI416" t="str">
            <v/>
          </cell>
          <cell r="AJ416" t="str">
            <v/>
          </cell>
          <cell r="AK416" t="str">
            <v/>
          </cell>
          <cell r="AL416" t="str">
            <v/>
          </cell>
          <cell r="AM416" t="str">
            <v/>
          </cell>
          <cell r="AN416" t="str">
            <v/>
          </cell>
          <cell r="AO416" t="str">
            <v/>
          </cell>
          <cell r="AP416" t="str">
            <v/>
          </cell>
          <cell r="AQ416" t="str">
            <v/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  <cell r="AV416" t="str">
            <v/>
          </cell>
          <cell r="AW416" t="str">
            <v/>
          </cell>
          <cell r="AX416" t="str">
            <v/>
          </cell>
          <cell r="AY416" t="str">
            <v/>
          </cell>
          <cell r="AZ416" t="str">
            <v/>
          </cell>
          <cell r="BA416" t="str">
            <v/>
          </cell>
          <cell r="BB416" t="str">
            <v/>
          </cell>
          <cell r="BC416" t="str">
            <v/>
          </cell>
          <cell r="BD416" t="str">
            <v/>
          </cell>
          <cell r="BE416" t="str">
            <v/>
          </cell>
          <cell r="BF416" t="str">
            <v/>
          </cell>
          <cell r="BG416" t="str">
            <v/>
          </cell>
          <cell r="BH416" t="str">
            <v/>
          </cell>
          <cell r="BI416" t="str">
            <v xml:space="preserve"> </v>
          </cell>
          <cell r="BJ416">
            <v>0</v>
          </cell>
          <cell r="BK416" t="str">
            <v/>
          </cell>
          <cell r="BL416" t="str">
            <v/>
          </cell>
        </row>
        <row r="417">
          <cell r="E417" t="str">
            <v>|0200226010|31.80|0.00|2.600|0.0005600IBC</v>
          </cell>
          <cell r="F417">
            <v>1.8720000000000001</v>
          </cell>
          <cell r="H417" t="str">
            <v>-</v>
          </cell>
          <cell r="J417" t="b">
            <v>1</v>
          </cell>
          <cell r="K417" t="b">
            <v>1</v>
          </cell>
          <cell r="L417">
            <v>277</v>
          </cell>
          <cell r="M417">
            <v>277</v>
          </cell>
          <cell r="O417" t="str">
            <v>P/E</v>
          </cell>
          <cell r="P417">
            <v>61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61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122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61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305</v>
          </cell>
          <cell r="AW417">
            <v>0</v>
          </cell>
          <cell r="AX417">
            <v>247</v>
          </cell>
          <cell r="AY417">
            <v>142</v>
          </cell>
          <cell r="AZ417">
            <v>178</v>
          </cell>
          <cell r="BA417">
            <v>142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 t="str">
            <v xml:space="preserve"> </v>
          </cell>
          <cell r="BJ417">
            <v>447</v>
          </cell>
          <cell r="BK417" t="str">
            <v/>
          </cell>
          <cell r="BL417" t="str">
            <v/>
          </cell>
        </row>
        <row r="418">
          <cell r="E418" t="str">
            <v>|0200226010|31.80|0.00|2.600|0.0006122NBC</v>
          </cell>
          <cell r="F418">
            <v>1.8720000000000001</v>
          </cell>
          <cell r="H418" t="str">
            <v>-</v>
          </cell>
          <cell r="J418" t="b">
            <v>1</v>
          </cell>
          <cell r="K418" t="b">
            <v>1</v>
          </cell>
          <cell r="L418" t="str">
            <v/>
          </cell>
          <cell r="M418" t="str">
            <v/>
          </cell>
          <cell r="O418" t="str">
            <v>P/E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 t="str">
            <v xml:space="preserve"> </v>
          </cell>
          <cell r="BJ418">
            <v>0</v>
          </cell>
          <cell r="BK418" t="str">
            <v/>
          </cell>
          <cell r="BL418" t="str">
            <v/>
          </cell>
        </row>
        <row r="419">
          <cell r="E419" t="str">
            <v>|0200226010|31.80|0.00|2.000|0.0005580IBC</v>
          </cell>
          <cell r="F419">
            <v>1.47</v>
          </cell>
          <cell r="H419" t="str">
            <v>-</v>
          </cell>
          <cell r="J419" t="b">
            <v>1</v>
          </cell>
          <cell r="K419" t="b">
            <v>1</v>
          </cell>
          <cell r="L419" t="str">
            <v/>
          </cell>
          <cell r="M419" t="str">
            <v/>
          </cell>
          <cell r="O419" t="str">
            <v>P/E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 t="str">
            <v xml:space="preserve"> </v>
          </cell>
          <cell r="BJ419">
            <v>0</v>
          </cell>
          <cell r="BK419" t="str">
            <v/>
          </cell>
          <cell r="BL419" t="str">
            <v/>
          </cell>
        </row>
        <row r="420">
          <cell r="E420" t="str">
            <v>|0200226010|32.00|32.00|2.300|0.0005500IBC</v>
          </cell>
          <cell r="F420">
            <v>2.1949999999999998</v>
          </cell>
          <cell r="H420" t="str">
            <v>-</v>
          </cell>
          <cell r="J420" t="b">
            <v>1</v>
          </cell>
          <cell r="K420" t="b">
            <v>1</v>
          </cell>
          <cell r="L420">
            <v>448</v>
          </cell>
          <cell r="M420">
            <v>448</v>
          </cell>
          <cell r="O420" t="str">
            <v>P/E</v>
          </cell>
          <cell r="P420">
            <v>0</v>
          </cell>
          <cell r="Q420">
            <v>0</v>
          </cell>
          <cell r="R420">
            <v>0</v>
          </cell>
          <cell r="S420">
            <v>348</v>
          </cell>
          <cell r="T420">
            <v>0</v>
          </cell>
          <cell r="U420">
            <v>0</v>
          </cell>
          <cell r="V420">
            <v>0</v>
          </cell>
          <cell r="W420">
            <v>100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448</v>
          </cell>
          <cell r="AW420">
            <v>0</v>
          </cell>
          <cell r="AX420">
            <v>270</v>
          </cell>
          <cell r="AY420">
            <v>1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 t="str">
            <v xml:space="preserve"> </v>
          </cell>
          <cell r="BJ420">
            <v>449</v>
          </cell>
          <cell r="BK420" t="str">
            <v/>
          </cell>
          <cell r="BL420" t="str">
            <v/>
          </cell>
        </row>
        <row r="421">
          <cell r="E421" t="str">
            <v>|0200226010|34.00|0.00|2.600|0.0005850IBC</v>
          </cell>
          <cell r="F421">
            <v>2.0129999999999999</v>
          </cell>
          <cell r="H421" t="str">
            <v>-</v>
          </cell>
          <cell r="J421" t="b">
            <v>1</v>
          </cell>
          <cell r="K421" t="b">
            <v>1</v>
          </cell>
          <cell r="L421">
            <v>471</v>
          </cell>
          <cell r="M421">
            <v>471</v>
          </cell>
          <cell r="O421" t="str">
            <v>P/E</v>
          </cell>
          <cell r="P421">
            <v>0</v>
          </cell>
          <cell r="Q421">
            <v>0</v>
          </cell>
          <cell r="R421">
            <v>0</v>
          </cell>
          <cell r="S421">
            <v>427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427</v>
          </cell>
          <cell r="AW421">
            <v>0</v>
          </cell>
          <cell r="AX421">
            <v>347</v>
          </cell>
          <cell r="AY421">
            <v>440</v>
          </cell>
          <cell r="AZ421">
            <v>336</v>
          </cell>
          <cell r="BA421">
            <v>420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 t="str">
            <v xml:space="preserve"> </v>
          </cell>
          <cell r="BJ421">
            <v>867</v>
          </cell>
          <cell r="BK421" t="str">
            <v/>
          </cell>
          <cell r="BL421" t="str">
            <v/>
          </cell>
        </row>
        <row r="422">
          <cell r="E422" t="str">
            <v>|0200226010|38.10|0.00|2.600|0.0005000NBC</v>
          </cell>
          <cell r="F422">
            <v>2.2759999999999998</v>
          </cell>
          <cell r="H422" t="str">
            <v>-</v>
          </cell>
          <cell r="J422" t="b">
            <v>1</v>
          </cell>
          <cell r="K422" t="b">
            <v>1</v>
          </cell>
          <cell r="L422">
            <v>169</v>
          </cell>
          <cell r="M422">
            <v>169</v>
          </cell>
          <cell r="O422" t="str">
            <v>P/E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30</v>
          </cell>
          <cell r="BB422">
            <v>18</v>
          </cell>
          <cell r="BC422">
            <v>41</v>
          </cell>
          <cell r="BD422">
            <v>41</v>
          </cell>
          <cell r="BE422">
            <v>53</v>
          </cell>
          <cell r="BF422">
            <v>53</v>
          </cell>
          <cell r="BG422">
            <v>47</v>
          </cell>
          <cell r="BH422">
            <v>53</v>
          </cell>
          <cell r="BI422" t="str">
            <v xml:space="preserve"> </v>
          </cell>
          <cell r="BJ422">
            <v>0</v>
          </cell>
          <cell r="BK422" t="str">
            <v/>
          </cell>
          <cell r="BL422" t="str">
            <v/>
          </cell>
        </row>
        <row r="423">
          <cell r="E423" t="str">
            <v>|0200226010|38.10|0.00|2.000|0.0006298IBC</v>
          </cell>
          <cell r="F423">
            <v>1.78</v>
          </cell>
          <cell r="H423" t="str">
            <v>-</v>
          </cell>
          <cell r="J423" t="b">
            <v>1</v>
          </cell>
          <cell r="K423" t="b">
            <v>1</v>
          </cell>
          <cell r="L423">
            <v>4021</v>
          </cell>
          <cell r="M423">
            <v>4021</v>
          </cell>
          <cell r="O423" t="str">
            <v>P/E</v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D423" t="str">
            <v/>
          </cell>
          <cell r="AE423" t="str">
            <v/>
          </cell>
          <cell r="AF423" t="str">
            <v/>
          </cell>
          <cell r="AG423" t="str">
            <v/>
          </cell>
          <cell r="AH423" t="str">
            <v/>
          </cell>
          <cell r="AI423" t="str">
            <v/>
          </cell>
          <cell r="AJ423" t="str">
            <v/>
          </cell>
          <cell r="AK423" t="str">
            <v/>
          </cell>
          <cell r="AL423" t="str">
            <v/>
          </cell>
          <cell r="AM423" t="str">
            <v/>
          </cell>
          <cell r="AN423" t="str">
            <v/>
          </cell>
          <cell r="AO423" t="str">
            <v/>
          </cell>
          <cell r="AP423" t="str">
            <v/>
          </cell>
          <cell r="AQ423" t="str">
            <v/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  <cell r="AV423" t="str">
            <v/>
          </cell>
          <cell r="AW423" t="str">
            <v/>
          </cell>
          <cell r="AX423" t="str">
            <v/>
          </cell>
          <cell r="AY423" t="str">
            <v/>
          </cell>
          <cell r="AZ423" t="str">
            <v/>
          </cell>
          <cell r="BA423" t="str">
            <v/>
          </cell>
          <cell r="BB423" t="str">
            <v/>
          </cell>
          <cell r="BC423" t="str">
            <v/>
          </cell>
          <cell r="BD423" t="str">
            <v/>
          </cell>
          <cell r="BE423" t="str">
            <v/>
          </cell>
          <cell r="BF423" t="str">
            <v/>
          </cell>
          <cell r="BG423" t="str">
            <v/>
          </cell>
          <cell r="BH423" t="str">
            <v/>
          </cell>
          <cell r="BI423" t="str">
            <v xml:space="preserve"> </v>
          </cell>
          <cell r="BJ423">
            <v>0</v>
          </cell>
          <cell r="BK423" t="str">
            <v/>
          </cell>
          <cell r="BL423" t="str">
            <v/>
          </cell>
        </row>
        <row r="424">
          <cell r="E424" t="str">
            <v>|0200226010|38.10|0.00|2.000|0.0006298IBC</v>
          </cell>
          <cell r="F424">
            <v>1.78</v>
          </cell>
          <cell r="H424" t="str">
            <v>-</v>
          </cell>
          <cell r="J424" t="b">
            <v>1</v>
          </cell>
          <cell r="K424" t="b">
            <v>1</v>
          </cell>
          <cell r="L424">
            <v>8455</v>
          </cell>
          <cell r="M424">
            <v>939</v>
          </cell>
          <cell r="O424" t="str">
            <v>C</v>
          </cell>
          <cell r="P424">
            <v>69.444444444444443</v>
          </cell>
          <cell r="Q424">
            <v>47.222222222222221</v>
          </cell>
          <cell r="R424">
            <v>0</v>
          </cell>
          <cell r="S424">
            <v>94.444444444444443</v>
          </cell>
          <cell r="T424">
            <v>94.444444444444443</v>
          </cell>
          <cell r="U424">
            <v>69.444444444444443</v>
          </cell>
          <cell r="V424">
            <v>69.444444444444443</v>
          </cell>
          <cell r="W424">
            <v>69.444444444444443</v>
          </cell>
          <cell r="X424">
            <v>69.444444444444443</v>
          </cell>
          <cell r="Y424">
            <v>0</v>
          </cell>
          <cell r="Z424">
            <v>91.666666666666671</v>
          </cell>
          <cell r="AA424">
            <v>47.222222222222221</v>
          </cell>
          <cell r="AB424">
            <v>91.666666666666671</v>
          </cell>
          <cell r="AC424">
            <v>47.222222222222221</v>
          </cell>
          <cell r="AD424">
            <v>91.666666666666671</v>
          </cell>
          <cell r="AE424">
            <v>0</v>
          </cell>
          <cell r="AF424">
            <v>0</v>
          </cell>
          <cell r="AG424">
            <v>69.444444444444443</v>
          </cell>
          <cell r="AH424">
            <v>69.444444444444443</v>
          </cell>
          <cell r="AI424">
            <v>69.444444444444443</v>
          </cell>
          <cell r="AJ424">
            <v>69.444444444444443</v>
          </cell>
          <cell r="AK424">
            <v>69.444444444444443</v>
          </cell>
          <cell r="AL424">
            <v>69.444444444444443</v>
          </cell>
          <cell r="AM424">
            <v>0</v>
          </cell>
          <cell r="AN424">
            <v>47.222222222222221</v>
          </cell>
          <cell r="AO424">
            <v>91.666666666666671</v>
          </cell>
          <cell r="AP424">
            <v>47.222222222222221</v>
          </cell>
          <cell r="AQ424">
            <v>91.666666666666671</v>
          </cell>
          <cell r="AR424">
            <v>47.222222222222221</v>
          </cell>
          <cell r="AS424">
            <v>0</v>
          </cell>
          <cell r="AT424">
            <v>0</v>
          </cell>
          <cell r="AU424">
            <v>0</v>
          </cell>
          <cell r="AV424">
            <v>1694.4444444444443</v>
          </cell>
          <cell r="AW424">
            <v>0</v>
          </cell>
          <cell r="AX424">
            <v>4096.8888888888887</v>
          </cell>
          <cell r="AY424">
            <v>5128</v>
          </cell>
          <cell r="AZ424">
            <v>2462.2222222222222</v>
          </cell>
          <cell r="BA424">
            <v>4852.4444444444443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 t="str">
            <v xml:space="preserve"> </v>
          </cell>
          <cell r="BJ424">
            <v>6822.4444444444443</v>
          </cell>
          <cell r="BK424" t="str">
            <v>Fixed&gt;500pcs</v>
          </cell>
          <cell r="BL424" t="str">
            <v/>
          </cell>
        </row>
        <row r="425">
          <cell r="E425" t="str">
            <v>|0200226010|38.10|0.00|2.000|0.0006298IBC</v>
          </cell>
          <cell r="F425">
            <v>1.78</v>
          </cell>
          <cell r="H425" t="str">
            <v>-</v>
          </cell>
          <cell r="J425" t="b">
            <v>1</v>
          </cell>
          <cell r="K425" t="b">
            <v>1</v>
          </cell>
          <cell r="L425">
            <v>9</v>
          </cell>
          <cell r="M425">
            <v>1</v>
          </cell>
          <cell r="O425" t="str">
            <v>C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 t="str">
            <v xml:space="preserve"> </v>
          </cell>
          <cell r="BJ425">
            <v>0</v>
          </cell>
          <cell r="BK425" t="str">
            <v/>
          </cell>
          <cell r="BL425" t="str">
            <v/>
          </cell>
        </row>
        <row r="426">
          <cell r="E426" t="str">
            <v>|0200226010|38.10|0.00|3.200|0.0005979NBC</v>
          </cell>
          <cell r="F426">
            <v>2.754</v>
          </cell>
          <cell r="H426" t="str">
            <v>-</v>
          </cell>
          <cell r="J426" t="b">
            <v>1</v>
          </cell>
          <cell r="K426" t="b">
            <v>1</v>
          </cell>
          <cell r="L426">
            <v>31</v>
          </cell>
          <cell r="M426">
            <v>31</v>
          </cell>
          <cell r="O426" t="str">
            <v>P/E</v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D426" t="str">
            <v/>
          </cell>
          <cell r="AE426" t="str">
            <v/>
          </cell>
          <cell r="AF426" t="str">
            <v/>
          </cell>
          <cell r="AG426" t="str">
            <v/>
          </cell>
          <cell r="AH426" t="str">
            <v/>
          </cell>
          <cell r="AI426" t="str">
            <v/>
          </cell>
          <cell r="AJ426" t="str">
            <v/>
          </cell>
          <cell r="AK426" t="str">
            <v/>
          </cell>
          <cell r="AL426" t="str">
            <v/>
          </cell>
          <cell r="AM426" t="str">
            <v/>
          </cell>
          <cell r="AN426" t="str">
            <v/>
          </cell>
          <cell r="AO426" t="str">
            <v/>
          </cell>
          <cell r="AP426" t="str">
            <v/>
          </cell>
          <cell r="AQ426" t="str">
            <v/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  <cell r="AV426" t="str">
            <v/>
          </cell>
          <cell r="AW426" t="str">
            <v/>
          </cell>
          <cell r="AX426" t="str">
            <v/>
          </cell>
          <cell r="AY426" t="str">
            <v/>
          </cell>
          <cell r="AZ426" t="str">
            <v/>
          </cell>
          <cell r="BA426" t="str">
            <v/>
          </cell>
          <cell r="BB426" t="str">
            <v/>
          </cell>
          <cell r="BC426" t="str">
            <v/>
          </cell>
          <cell r="BD426" t="str">
            <v/>
          </cell>
          <cell r="BE426" t="str">
            <v/>
          </cell>
          <cell r="BF426" t="str">
            <v/>
          </cell>
          <cell r="BG426" t="str">
            <v/>
          </cell>
          <cell r="BH426" t="str">
            <v/>
          </cell>
          <cell r="BI426" t="str">
            <v xml:space="preserve"> </v>
          </cell>
          <cell r="BJ426">
            <v>0</v>
          </cell>
          <cell r="BK426" t="str">
            <v/>
          </cell>
          <cell r="BL426" t="str">
            <v/>
          </cell>
        </row>
        <row r="427">
          <cell r="E427" t="str">
            <v>|0200226010|38.10|0.00|3.200|0.0005979NBC</v>
          </cell>
          <cell r="F427">
            <v>2.754</v>
          </cell>
          <cell r="H427" t="str">
            <v>-</v>
          </cell>
          <cell r="J427" t="b">
            <v>1</v>
          </cell>
          <cell r="K427" t="b">
            <v>1</v>
          </cell>
          <cell r="L427">
            <v>5626</v>
          </cell>
          <cell r="M427">
            <v>79</v>
          </cell>
          <cell r="O427" t="str">
            <v>C</v>
          </cell>
          <cell r="P427">
            <v>5.070422535211268</v>
          </cell>
          <cell r="Q427">
            <v>4.929577464788732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10</v>
          </cell>
          <cell r="AW427">
            <v>0</v>
          </cell>
          <cell r="AX427">
            <v>138.29577464788733</v>
          </cell>
          <cell r="AY427">
            <v>50.380281690140848</v>
          </cell>
          <cell r="AZ427">
            <v>58.535211267605632</v>
          </cell>
          <cell r="BA427">
            <v>30.04225352112676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 t="str">
            <v xml:space="preserve"> </v>
          </cell>
          <cell r="BJ427">
            <v>60.380281690140848</v>
          </cell>
          <cell r="BK427" t="str">
            <v/>
          </cell>
          <cell r="BL427" t="str">
            <v/>
          </cell>
        </row>
        <row r="428">
          <cell r="E428" t="str">
            <v>|0200226010|40.00|20.00|1.600|0.0006378IBC</v>
          </cell>
          <cell r="F428">
            <v>1.44</v>
          </cell>
          <cell r="H428" t="str">
            <v>-</v>
          </cell>
          <cell r="J428" t="b">
            <v>1</v>
          </cell>
          <cell r="K428" t="b">
            <v>1</v>
          </cell>
          <cell r="L428">
            <v>178</v>
          </cell>
          <cell r="M428">
            <v>178</v>
          </cell>
          <cell r="O428" t="str">
            <v>P/E</v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  <cell r="Z428" t="str">
            <v/>
          </cell>
          <cell r="AA428" t="str">
            <v/>
          </cell>
          <cell r="AB428" t="str">
            <v/>
          </cell>
          <cell r="AC428" t="str">
            <v/>
          </cell>
          <cell r="AD428" t="str">
            <v/>
          </cell>
          <cell r="AE428" t="str">
            <v/>
          </cell>
          <cell r="AF428" t="str">
            <v/>
          </cell>
          <cell r="AG428" t="str">
            <v/>
          </cell>
          <cell r="AH428" t="str">
            <v/>
          </cell>
          <cell r="AI428" t="str">
            <v/>
          </cell>
          <cell r="AJ428" t="str">
            <v/>
          </cell>
          <cell r="AK428" t="str">
            <v/>
          </cell>
          <cell r="AL428" t="str">
            <v/>
          </cell>
          <cell r="AM428" t="str">
            <v/>
          </cell>
          <cell r="AN428" t="str">
            <v/>
          </cell>
          <cell r="AO428" t="str">
            <v/>
          </cell>
          <cell r="AP428" t="str">
            <v/>
          </cell>
          <cell r="AQ428" t="str">
            <v/>
          </cell>
          <cell r="AR428" t="str">
            <v/>
          </cell>
          <cell r="AS428" t="str">
            <v/>
          </cell>
          <cell r="AT428" t="str">
            <v/>
          </cell>
          <cell r="AU428" t="str">
            <v/>
          </cell>
          <cell r="AV428" t="str">
            <v/>
          </cell>
          <cell r="AW428" t="str">
            <v/>
          </cell>
          <cell r="AX428" t="str">
            <v/>
          </cell>
          <cell r="AY428" t="str">
            <v/>
          </cell>
          <cell r="AZ428" t="str">
            <v/>
          </cell>
          <cell r="BA428" t="str">
            <v/>
          </cell>
          <cell r="BB428" t="str">
            <v/>
          </cell>
          <cell r="BC428" t="str">
            <v/>
          </cell>
          <cell r="BD428" t="str">
            <v/>
          </cell>
          <cell r="BE428" t="str">
            <v/>
          </cell>
          <cell r="BF428" t="str">
            <v/>
          </cell>
          <cell r="BG428" t="str">
            <v/>
          </cell>
          <cell r="BH428" t="str">
            <v/>
          </cell>
          <cell r="BI428" t="str">
            <v xml:space="preserve"> </v>
          </cell>
          <cell r="BJ428">
            <v>0</v>
          </cell>
          <cell r="BK428" t="str">
            <v/>
          </cell>
          <cell r="BL428" t="str">
            <v/>
          </cell>
        </row>
        <row r="429">
          <cell r="E429" t="str">
            <v>|0200226010|40.00|20.00|1.600|0.0006017IBC</v>
          </cell>
          <cell r="F429">
            <v>1.44</v>
          </cell>
          <cell r="H429" t="str">
            <v>-</v>
          </cell>
          <cell r="J429" t="b">
            <v>1</v>
          </cell>
          <cell r="K429" t="b">
            <v>1</v>
          </cell>
          <cell r="L429">
            <v>21</v>
          </cell>
          <cell r="M429">
            <v>3</v>
          </cell>
          <cell r="O429" t="str">
            <v>C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 t="str">
            <v xml:space="preserve"> </v>
          </cell>
          <cell r="BJ429">
            <v>0</v>
          </cell>
          <cell r="BK429" t="str">
            <v/>
          </cell>
          <cell r="BL429" t="str">
            <v/>
          </cell>
        </row>
        <row r="430">
          <cell r="E430" t="str">
            <v>|0200226010|40.00|20.00|1.600|0.0006378IBC</v>
          </cell>
          <cell r="F430">
            <v>1.44</v>
          </cell>
          <cell r="H430" t="str">
            <v>-</v>
          </cell>
          <cell r="J430" t="b">
            <v>1</v>
          </cell>
          <cell r="K430" t="b">
            <v>1</v>
          </cell>
          <cell r="L430" t="str">
            <v/>
          </cell>
          <cell r="M430" t="str">
            <v/>
          </cell>
          <cell r="O430" t="str">
            <v>C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 t="str">
            <v xml:space="preserve"> </v>
          </cell>
          <cell r="BJ430">
            <v>0</v>
          </cell>
          <cell r="BK430" t="str">
            <v/>
          </cell>
          <cell r="BL430" t="str">
            <v/>
          </cell>
        </row>
        <row r="431">
          <cell r="E431" t="str">
            <v>|0200226010|42.70|0.00|1.400|0.0005340IBC</v>
          </cell>
          <cell r="F431">
            <v>1.4259999999999999</v>
          </cell>
          <cell r="H431" t="str">
            <v>-</v>
          </cell>
          <cell r="J431" t="b">
            <v>1</v>
          </cell>
          <cell r="K431" t="b">
            <v>1</v>
          </cell>
          <cell r="L431">
            <v>5723</v>
          </cell>
          <cell r="M431">
            <v>5723</v>
          </cell>
          <cell r="O431" t="str">
            <v>P/E</v>
          </cell>
          <cell r="P431">
            <v>0</v>
          </cell>
          <cell r="Q431">
            <v>590</v>
          </cell>
          <cell r="R431">
            <v>0</v>
          </cell>
          <cell r="S431">
            <v>0</v>
          </cell>
          <cell r="T431">
            <v>590</v>
          </cell>
          <cell r="U431">
            <v>0</v>
          </cell>
          <cell r="V431">
            <v>0</v>
          </cell>
          <cell r="W431">
            <v>590</v>
          </cell>
          <cell r="X431">
            <v>0</v>
          </cell>
          <cell r="Y431">
            <v>0</v>
          </cell>
          <cell r="Z431">
            <v>0</v>
          </cell>
          <cell r="AA431">
            <v>590</v>
          </cell>
          <cell r="AB431">
            <v>0</v>
          </cell>
          <cell r="AC431">
            <v>590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590</v>
          </cell>
          <cell r="AI431">
            <v>0</v>
          </cell>
          <cell r="AJ431">
            <v>590</v>
          </cell>
          <cell r="AK431">
            <v>0</v>
          </cell>
          <cell r="AL431">
            <v>0</v>
          </cell>
          <cell r="AM431">
            <v>0</v>
          </cell>
          <cell r="AN431">
            <v>590</v>
          </cell>
          <cell r="AO431">
            <v>0</v>
          </cell>
          <cell r="AP431">
            <v>0</v>
          </cell>
          <cell r="AQ431">
            <v>590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5310</v>
          </cell>
          <cell r="AW431">
            <v>0</v>
          </cell>
          <cell r="AX431">
            <v>6172</v>
          </cell>
          <cell r="AY431">
            <v>5029</v>
          </cell>
          <cell r="AZ431">
            <v>2429</v>
          </cell>
          <cell r="BA431">
            <v>4486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 t="str">
            <v xml:space="preserve"> </v>
          </cell>
          <cell r="BJ431">
            <v>10339</v>
          </cell>
          <cell r="BK431" t="str">
            <v/>
          </cell>
          <cell r="BL431" t="str">
            <v/>
          </cell>
        </row>
        <row r="432">
          <cell r="E432" t="str">
            <v>|0200226010|42.70|0.00|1.400|0.0005652IBC</v>
          </cell>
          <cell r="F432">
            <v>1.4259999999999999</v>
          </cell>
          <cell r="H432" t="str">
            <v>-</v>
          </cell>
          <cell r="J432" t="b">
            <v>1</v>
          </cell>
          <cell r="K432" t="b">
            <v>1</v>
          </cell>
          <cell r="L432">
            <v>1832</v>
          </cell>
          <cell r="M432">
            <v>1832</v>
          </cell>
          <cell r="O432" t="str">
            <v>P/E</v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/>
          </cell>
          <cell r="AG432" t="str">
            <v/>
          </cell>
          <cell r="AH432" t="str">
            <v/>
          </cell>
          <cell r="AI432" t="str">
            <v/>
          </cell>
          <cell r="AJ432" t="str">
            <v/>
          </cell>
          <cell r="AK432" t="str">
            <v/>
          </cell>
          <cell r="AL432" t="str">
            <v/>
          </cell>
          <cell r="AM432" t="str">
            <v/>
          </cell>
          <cell r="AN432" t="str">
            <v/>
          </cell>
          <cell r="AO432" t="str">
            <v/>
          </cell>
          <cell r="AP432" t="str">
            <v/>
          </cell>
          <cell r="AQ432" t="str">
            <v/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  <cell r="AV432" t="str">
            <v/>
          </cell>
          <cell r="AW432" t="str">
            <v/>
          </cell>
          <cell r="AX432" t="str">
            <v/>
          </cell>
          <cell r="AY432" t="str">
            <v/>
          </cell>
          <cell r="AZ432" t="str">
            <v/>
          </cell>
          <cell r="BA432" t="str">
            <v/>
          </cell>
          <cell r="BB432" t="str">
            <v/>
          </cell>
          <cell r="BC432" t="str">
            <v/>
          </cell>
          <cell r="BD432" t="str">
            <v/>
          </cell>
          <cell r="BE432" t="str">
            <v/>
          </cell>
          <cell r="BF432" t="str">
            <v/>
          </cell>
          <cell r="BG432" t="str">
            <v/>
          </cell>
          <cell r="BH432" t="str">
            <v/>
          </cell>
          <cell r="BI432" t="str">
            <v xml:space="preserve"> </v>
          </cell>
          <cell r="BJ432">
            <v>0</v>
          </cell>
          <cell r="BK432" t="str">
            <v/>
          </cell>
          <cell r="BL432" t="str">
            <v/>
          </cell>
        </row>
        <row r="433">
          <cell r="E433" t="str">
            <v>|0200226010|42.70|0.00|1.400|0.0005652IBC</v>
          </cell>
          <cell r="F433">
            <v>1.4259999999999999</v>
          </cell>
          <cell r="H433" t="str">
            <v>-</v>
          </cell>
          <cell r="J433" t="b">
            <v>1</v>
          </cell>
          <cell r="K433" t="b">
            <v>1</v>
          </cell>
          <cell r="L433">
            <v>4356</v>
          </cell>
          <cell r="M433">
            <v>622</v>
          </cell>
          <cell r="O433" t="str">
            <v>C</v>
          </cell>
          <cell r="P433">
            <v>85.714285714285708</v>
          </cell>
          <cell r="Q433">
            <v>85.714285714285708</v>
          </cell>
          <cell r="R433">
            <v>0</v>
          </cell>
          <cell r="S433">
            <v>98</v>
          </cell>
          <cell r="T433">
            <v>98</v>
          </cell>
          <cell r="U433">
            <v>98</v>
          </cell>
          <cell r="V433">
            <v>98</v>
          </cell>
          <cell r="W433">
            <v>0</v>
          </cell>
          <cell r="X433">
            <v>0</v>
          </cell>
          <cell r="Y433">
            <v>0</v>
          </cell>
          <cell r="Z433">
            <v>98</v>
          </cell>
          <cell r="AA433">
            <v>98</v>
          </cell>
          <cell r="AB433">
            <v>98</v>
          </cell>
          <cell r="AC433">
            <v>98</v>
          </cell>
          <cell r="AD433">
            <v>98</v>
          </cell>
          <cell r="AE433">
            <v>42.857142857142854</v>
          </cell>
          <cell r="AF433">
            <v>0</v>
          </cell>
          <cell r="AG433">
            <v>98</v>
          </cell>
          <cell r="AH433">
            <v>98</v>
          </cell>
          <cell r="AI433">
            <v>98</v>
          </cell>
          <cell r="AJ433">
            <v>98</v>
          </cell>
          <cell r="AK433">
            <v>98</v>
          </cell>
          <cell r="AL433">
            <v>0</v>
          </cell>
          <cell r="AM433">
            <v>0</v>
          </cell>
          <cell r="AN433">
            <v>114.28571428571429</v>
          </cell>
          <cell r="AO433">
            <v>114.28571428571429</v>
          </cell>
          <cell r="AP433">
            <v>114.28571428571429</v>
          </cell>
          <cell r="AQ433">
            <v>114.28571428571429</v>
          </cell>
          <cell r="AR433">
            <v>114.28571428571429</v>
          </cell>
          <cell r="AS433">
            <v>0</v>
          </cell>
          <cell r="AT433">
            <v>0</v>
          </cell>
          <cell r="AU433">
            <v>0</v>
          </cell>
          <cell r="AV433">
            <v>2157.7142857142858</v>
          </cell>
          <cell r="AW433">
            <v>0</v>
          </cell>
          <cell r="AX433">
            <v>2584.8571428571427</v>
          </cell>
          <cell r="AY433">
            <v>2361.7142857142858</v>
          </cell>
          <cell r="AZ433">
            <v>1780.8571428571429</v>
          </cell>
          <cell r="BA433">
            <v>2374.2857142857142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 t="str">
            <v xml:space="preserve"> </v>
          </cell>
          <cell r="BJ433">
            <v>4519.4285714285716</v>
          </cell>
          <cell r="BK433" t="str">
            <v/>
          </cell>
          <cell r="BL433" t="str">
            <v/>
          </cell>
        </row>
        <row r="434">
          <cell r="E434" t="str">
            <v>|0200226010|42.70|0.00|1.600|0.0005622IBC</v>
          </cell>
          <cell r="F434">
            <v>1.6220000000000001</v>
          </cell>
          <cell r="H434" t="str">
            <v>-</v>
          </cell>
          <cell r="J434" t="b">
            <v>1</v>
          </cell>
          <cell r="K434" t="b">
            <v>1</v>
          </cell>
          <cell r="L434">
            <v>2195</v>
          </cell>
          <cell r="M434">
            <v>2195</v>
          </cell>
          <cell r="O434" t="str">
            <v>P/E</v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 t="str">
            <v/>
          </cell>
          <cell r="AJ434" t="str">
            <v/>
          </cell>
          <cell r="AK434" t="str">
            <v/>
          </cell>
          <cell r="AL434" t="str">
            <v/>
          </cell>
          <cell r="AM434" t="str">
            <v/>
          </cell>
          <cell r="AN434" t="str">
            <v/>
          </cell>
          <cell r="AO434" t="str">
            <v/>
          </cell>
          <cell r="AP434" t="str">
            <v/>
          </cell>
          <cell r="AQ434" t="str">
            <v/>
          </cell>
          <cell r="AR434" t="str">
            <v/>
          </cell>
          <cell r="AS434" t="str">
            <v/>
          </cell>
          <cell r="AT434" t="str">
            <v/>
          </cell>
          <cell r="AU434" t="str">
            <v/>
          </cell>
          <cell r="AV434" t="str">
            <v/>
          </cell>
          <cell r="AW434" t="str">
            <v/>
          </cell>
          <cell r="AX434" t="str">
            <v/>
          </cell>
          <cell r="AY434" t="str">
            <v/>
          </cell>
          <cell r="AZ434" t="str">
            <v/>
          </cell>
          <cell r="BA434" t="str">
            <v/>
          </cell>
          <cell r="BB434" t="str">
            <v/>
          </cell>
          <cell r="BC434" t="str">
            <v/>
          </cell>
          <cell r="BD434" t="str">
            <v/>
          </cell>
          <cell r="BE434" t="str">
            <v/>
          </cell>
          <cell r="BF434" t="str">
            <v/>
          </cell>
          <cell r="BG434" t="str">
            <v/>
          </cell>
          <cell r="BH434" t="str">
            <v/>
          </cell>
          <cell r="BI434" t="str">
            <v xml:space="preserve"> </v>
          </cell>
          <cell r="BJ434">
            <v>0</v>
          </cell>
          <cell r="BK434" t="str">
            <v/>
          </cell>
          <cell r="BL434" t="str">
            <v/>
          </cell>
        </row>
        <row r="435">
          <cell r="E435" t="str">
            <v>|0200226010|42.70|0.00|1.600|0.0005622IBC</v>
          </cell>
          <cell r="F435">
            <v>1.6220000000000001</v>
          </cell>
          <cell r="H435" t="str">
            <v>-</v>
          </cell>
          <cell r="J435" t="b">
            <v>1</v>
          </cell>
          <cell r="K435" t="b">
            <v>1</v>
          </cell>
          <cell r="L435">
            <v>4199</v>
          </cell>
          <cell r="M435">
            <v>600</v>
          </cell>
          <cell r="O435" t="str">
            <v>C</v>
          </cell>
          <cell r="P435">
            <v>92.857142857142861</v>
          </cell>
          <cell r="Q435">
            <v>0</v>
          </cell>
          <cell r="R435">
            <v>0</v>
          </cell>
          <cell r="S435">
            <v>98</v>
          </cell>
          <cell r="T435">
            <v>98</v>
          </cell>
          <cell r="U435">
            <v>98</v>
          </cell>
          <cell r="V435">
            <v>98</v>
          </cell>
          <cell r="W435">
            <v>98</v>
          </cell>
          <cell r="X435">
            <v>98</v>
          </cell>
          <cell r="Y435">
            <v>0</v>
          </cell>
          <cell r="Z435">
            <v>98</v>
          </cell>
          <cell r="AA435">
            <v>98</v>
          </cell>
          <cell r="AB435">
            <v>98</v>
          </cell>
          <cell r="AC435">
            <v>98</v>
          </cell>
          <cell r="AD435">
            <v>42.857142857142854</v>
          </cell>
          <cell r="AE435">
            <v>0</v>
          </cell>
          <cell r="AF435">
            <v>0</v>
          </cell>
          <cell r="AG435">
            <v>98</v>
          </cell>
          <cell r="AH435">
            <v>98</v>
          </cell>
          <cell r="AI435">
            <v>98</v>
          </cell>
          <cell r="AJ435">
            <v>98</v>
          </cell>
          <cell r="AK435">
            <v>98</v>
          </cell>
          <cell r="AL435">
            <v>98</v>
          </cell>
          <cell r="AM435">
            <v>0</v>
          </cell>
          <cell r="AN435">
            <v>114.28571428571429</v>
          </cell>
          <cell r="AO435">
            <v>114.28571428571429</v>
          </cell>
          <cell r="AP435">
            <v>114.28571428571429</v>
          </cell>
          <cell r="AQ435">
            <v>114.28571428571429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2160.8571428571427</v>
          </cell>
          <cell r="AW435">
            <v>0</v>
          </cell>
          <cell r="AX435">
            <v>2584.8571428571427</v>
          </cell>
          <cell r="AY435">
            <v>2361.7142857142858</v>
          </cell>
          <cell r="AZ435">
            <v>1780.8571428571429</v>
          </cell>
          <cell r="BA435">
            <v>2374.2857142857142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 t="str">
            <v xml:space="preserve"> </v>
          </cell>
          <cell r="BJ435">
            <v>4522.5714285714284</v>
          </cell>
          <cell r="BK435" t="str">
            <v/>
          </cell>
          <cell r="BL435" t="str">
            <v/>
          </cell>
        </row>
        <row r="436">
          <cell r="E436" t="str">
            <v>|0200226010|42.70|0.00|1.600|0.0005622IBC</v>
          </cell>
          <cell r="F436">
            <v>1.6220000000000001</v>
          </cell>
          <cell r="H436" t="str">
            <v>-</v>
          </cell>
          <cell r="J436" t="b">
            <v>1</v>
          </cell>
          <cell r="K436" t="b">
            <v>1</v>
          </cell>
          <cell r="L436">
            <v>55</v>
          </cell>
          <cell r="M436">
            <v>8</v>
          </cell>
          <cell r="O436" t="str">
            <v>C</v>
          </cell>
          <cell r="P436">
            <v>7.2857142857142856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7.2857142857142856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 t="str">
            <v xml:space="preserve"> </v>
          </cell>
          <cell r="BJ436">
            <v>7.2857142857142856</v>
          </cell>
          <cell r="BK436" t="str">
            <v/>
          </cell>
          <cell r="BL436" t="str">
            <v/>
          </cell>
        </row>
        <row r="437">
          <cell r="E437" t="str">
            <v>|0200226010|42.70|0.00|1.600|0.0005622IBC</v>
          </cell>
          <cell r="F437">
            <v>1.6220000000000001</v>
          </cell>
          <cell r="H437" t="str">
            <v>-</v>
          </cell>
          <cell r="J437" t="b">
            <v>1</v>
          </cell>
          <cell r="K437" t="b">
            <v>1</v>
          </cell>
          <cell r="L437">
            <v>0</v>
          </cell>
          <cell r="M437">
            <v>0</v>
          </cell>
          <cell r="O437" t="str">
            <v>C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2.8571428571428572</v>
          </cell>
          <cell r="AY437">
            <v>11.428571428571429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 t="str">
            <v xml:space="preserve"> </v>
          </cell>
          <cell r="BJ437">
            <v>11.428571428571429</v>
          </cell>
          <cell r="BK437" t="str">
            <v/>
          </cell>
          <cell r="BL437" t="str">
            <v/>
          </cell>
        </row>
        <row r="438">
          <cell r="E438" t="str">
            <v>|0200226010|42.70|0.00|2.300|0.0005090NBC</v>
          </cell>
          <cell r="F438">
            <v>2.2909999999999999</v>
          </cell>
          <cell r="H438" t="str">
            <v>-</v>
          </cell>
          <cell r="J438" t="b">
            <v>1</v>
          </cell>
          <cell r="K438" t="b">
            <v>1</v>
          </cell>
          <cell r="L438">
            <v>1509</v>
          </cell>
          <cell r="M438">
            <v>1509</v>
          </cell>
          <cell r="O438" t="str">
            <v>P/E</v>
          </cell>
          <cell r="P438">
            <v>61</v>
          </cell>
          <cell r="Q438">
            <v>0</v>
          </cell>
          <cell r="R438">
            <v>0</v>
          </cell>
          <cell r="S438">
            <v>61</v>
          </cell>
          <cell r="T438">
            <v>61</v>
          </cell>
          <cell r="U438">
            <v>0</v>
          </cell>
          <cell r="V438">
            <v>61</v>
          </cell>
          <cell r="W438">
            <v>0</v>
          </cell>
          <cell r="X438">
            <v>0</v>
          </cell>
          <cell r="Y438">
            <v>0</v>
          </cell>
          <cell r="Z438">
            <v>61</v>
          </cell>
          <cell r="AA438">
            <v>61</v>
          </cell>
          <cell r="AB438">
            <v>61</v>
          </cell>
          <cell r="AC438">
            <v>61</v>
          </cell>
          <cell r="AD438">
            <v>0</v>
          </cell>
          <cell r="AE438">
            <v>0</v>
          </cell>
          <cell r="AF438">
            <v>0</v>
          </cell>
          <cell r="AG438">
            <v>61</v>
          </cell>
          <cell r="AH438">
            <v>61</v>
          </cell>
          <cell r="AI438">
            <v>61</v>
          </cell>
          <cell r="AJ438">
            <v>61</v>
          </cell>
          <cell r="AK438">
            <v>61</v>
          </cell>
          <cell r="AL438">
            <v>0</v>
          </cell>
          <cell r="AM438">
            <v>0</v>
          </cell>
          <cell r="AN438">
            <v>61</v>
          </cell>
          <cell r="AO438">
            <v>61</v>
          </cell>
          <cell r="AP438">
            <v>61</v>
          </cell>
          <cell r="AQ438">
            <v>61</v>
          </cell>
          <cell r="AR438">
            <v>61</v>
          </cell>
          <cell r="AS438">
            <v>0</v>
          </cell>
          <cell r="AT438">
            <v>0</v>
          </cell>
          <cell r="AU438">
            <v>0</v>
          </cell>
          <cell r="AV438">
            <v>1098</v>
          </cell>
          <cell r="AW438">
            <v>0</v>
          </cell>
          <cell r="AX438">
            <v>978</v>
          </cell>
          <cell r="AY438">
            <v>972</v>
          </cell>
          <cell r="AZ438">
            <v>736</v>
          </cell>
          <cell r="BA438">
            <v>1066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 t="str">
            <v xml:space="preserve"> </v>
          </cell>
          <cell r="BJ438">
            <v>2070</v>
          </cell>
          <cell r="BK438" t="str">
            <v/>
          </cell>
          <cell r="BL438" t="str">
            <v/>
          </cell>
        </row>
        <row r="439">
          <cell r="E439" t="str">
            <v>|0200226010|42.70|0.00|2.300|0.0006100NBC</v>
          </cell>
          <cell r="F439">
            <v>2.2909999999999999</v>
          </cell>
          <cell r="H439" t="str">
            <v>-</v>
          </cell>
          <cell r="J439" t="b">
            <v>1</v>
          </cell>
          <cell r="K439" t="b">
            <v>1</v>
          </cell>
          <cell r="L439" t="str">
            <v/>
          </cell>
          <cell r="M439" t="str">
            <v/>
          </cell>
          <cell r="O439" t="str">
            <v>P/E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 t="str">
            <v xml:space="preserve"> </v>
          </cell>
          <cell r="BJ439">
            <v>0</v>
          </cell>
          <cell r="BK439" t="str">
            <v/>
          </cell>
          <cell r="BL439" t="str">
            <v/>
          </cell>
        </row>
        <row r="440">
          <cell r="E440" t="str">
            <v>|0200226010|42.70|0.00|2.000|0.0006078IBC</v>
          </cell>
          <cell r="F440">
            <v>2.0070000000000001</v>
          </cell>
          <cell r="H440" t="str">
            <v>-</v>
          </cell>
          <cell r="J440" t="b">
            <v>1</v>
          </cell>
          <cell r="K440" t="b">
            <v>1</v>
          </cell>
          <cell r="L440">
            <v>96</v>
          </cell>
          <cell r="M440">
            <v>96</v>
          </cell>
          <cell r="O440" t="str">
            <v>P/E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 t="str">
            <v xml:space="preserve"> </v>
          </cell>
          <cell r="BJ440">
            <v>0</v>
          </cell>
          <cell r="BK440" t="str">
            <v/>
          </cell>
          <cell r="BL440" t="str">
            <v/>
          </cell>
        </row>
        <row r="441">
          <cell r="E441" t="str">
            <v>|0200226010|42.70|0.00|2.000|0.0006078IBC</v>
          </cell>
          <cell r="F441">
            <v>2.0070000000000001</v>
          </cell>
          <cell r="H441" t="str">
            <v>-</v>
          </cell>
          <cell r="J441" t="b">
            <v>1</v>
          </cell>
          <cell r="K441" t="b">
            <v>1</v>
          </cell>
          <cell r="L441">
            <v>100</v>
          </cell>
          <cell r="M441">
            <v>13</v>
          </cell>
          <cell r="O441" t="str">
            <v>C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 t="str">
            <v xml:space="preserve"> </v>
          </cell>
          <cell r="BJ441">
            <v>0</v>
          </cell>
          <cell r="BK441" t="str">
            <v/>
          </cell>
          <cell r="BL441" t="str">
            <v/>
          </cell>
        </row>
        <row r="442">
          <cell r="E442" t="str">
            <v>|0200226010|42.70|0.00|2.000|0.0006078IBC</v>
          </cell>
          <cell r="F442">
            <v>2.0070000000000001</v>
          </cell>
          <cell r="H442" t="str">
            <v>-</v>
          </cell>
          <cell r="J442" t="b">
            <v>1</v>
          </cell>
          <cell r="K442" t="b">
            <v>1</v>
          </cell>
          <cell r="L442">
            <v>8</v>
          </cell>
          <cell r="M442">
            <v>1</v>
          </cell>
          <cell r="O442" t="str">
            <v>C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 t="str">
            <v xml:space="preserve"> </v>
          </cell>
          <cell r="BJ442">
            <v>0</v>
          </cell>
          <cell r="BK442" t="str">
            <v/>
          </cell>
          <cell r="BL442" t="str">
            <v/>
          </cell>
        </row>
        <row r="443">
          <cell r="E443" t="str">
            <v>|0200226010|45.00|0.00|2.300|0.0005951IBC</v>
          </cell>
          <cell r="F443">
            <v>2.4220000000000002</v>
          </cell>
          <cell r="H443" t="str">
            <v>-</v>
          </cell>
          <cell r="J443" t="b">
            <v>1</v>
          </cell>
          <cell r="K443" t="b">
            <v>1</v>
          </cell>
          <cell r="L443">
            <v>3111</v>
          </cell>
          <cell r="M443">
            <v>3111</v>
          </cell>
          <cell r="O443" t="str">
            <v>P/E</v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 t="str">
            <v/>
          </cell>
          <cell r="AN443" t="str">
            <v/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X443" t="str">
            <v/>
          </cell>
          <cell r="AY443" t="str">
            <v/>
          </cell>
          <cell r="AZ443" t="str">
            <v/>
          </cell>
          <cell r="BA443" t="str">
            <v/>
          </cell>
          <cell r="BB443" t="str">
            <v/>
          </cell>
          <cell r="BC443" t="str">
            <v/>
          </cell>
          <cell r="BD443" t="str">
            <v/>
          </cell>
          <cell r="BE443" t="str">
            <v/>
          </cell>
          <cell r="BF443" t="str">
            <v/>
          </cell>
          <cell r="BG443" t="str">
            <v/>
          </cell>
          <cell r="BH443" t="str">
            <v/>
          </cell>
          <cell r="BI443" t="str">
            <v xml:space="preserve"> </v>
          </cell>
          <cell r="BJ443">
            <v>0</v>
          </cell>
          <cell r="BK443" t="str">
            <v/>
          </cell>
          <cell r="BL443" t="str">
            <v/>
          </cell>
        </row>
        <row r="444">
          <cell r="E444" t="str">
            <v>|0200226010|45.00|0.00|2.300|0.0005951IBC</v>
          </cell>
          <cell r="F444">
            <v>2.4220000000000002</v>
          </cell>
          <cell r="H444" t="str">
            <v>-</v>
          </cell>
          <cell r="J444" t="b">
            <v>1</v>
          </cell>
          <cell r="K444" t="b">
            <v>1</v>
          </cell>
          <cell r="L444">
            <v>5881</v>
          </cell>
          <cell r="M444">
            <v>735</v>
          </cell>
          <cell r="O444" t="str">
            <v>C</v>
          </cell>
          <cell r="P444">
            <v>87.5</v>
          </cell>
          <cell r="Q444">
            <v>198.25</v>
          </cell>
          <cell r="R444">
            <v>0</v>
          </cell>
          <cell r="S444">
            <v>188.25</v>
          </cell>
          <cell r="T444">
            <v>190</v>
          </cell>
          <cell r="U444">
            <v>193.75</v>
          </cell>
          <cell r="V444">
            <v>200</v>
          </cell>
          <cell r="W444">
            <v>0</v>
          </cell>
          <cell r="X444">
            <v>0</v>
          </cell>
          <cell r="Y444">
            <v>0</v>
          </cell>
          <cell r="Z444">
            <v>200</v>
          </cell>
          <cell r="AA444">
            <v>212.5</v>
          </cell>
          <cell r="AB444">
            <v>206.25</v>
          </cell>
          <cell r="AC444">
            <v>212.5</v>
          </cell>
          <cell r="AD444">
            <v>100</v>
          </cell>
          <cell r="AE444">
            <v>0</v>
          </cell>
          <cell r="AF444">
            <v>0</v>
          </cell>
          <cell r="AG444">
            <v>224.75</v>
          </cell>
          <cell r="AH444">
            <v>224.75</v>
          </cell>
          <cell r="AI444">
            <v>225</v>
          </cell>
          <cell r="AJ444">
            <v>225</v>
          </cell>
          <cell r="AK444">
            <v>225</v>
          </cell>
          <cell r="AL444">
            <v>0</v>
          </cell>
          <cell r="AM444">
            <v>0</v>
          </cell>
          <cell r="AN444">
            <v>225</v>
          </cell>
          <cell r="AO444">
            <v>101.5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707.5</v>
          </cell>
          <cell r="AV444">
            <v>4147.5</v>
          </cell>
          <cell r="AW444">
            <v>4147.5</v>
          </cell>
          <cell r="AX444">
            <v>4523.5</v>
          </cell>
          <cell r="AY444">
            <v>4133</v>
          </cell>
          <cell r="AZ444">
            <v>3116.5</v>
          </cell>
          <cell r="BA444">
            <v>4155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 t="str">
            <v xml:space="preserve"> </v>
          </cell>
          <cell r="BJ444">
            <v>8280.5</v>
          </cell>
          <cell r="BK444" t="str">
            <v/>
          </cell>
          <cell r="BL444" t="str">
            <v/>
          </cell>
        </row>
        <row r="445">
          <cell r="E445" t="str">
            <v>|0200226010|48.60|0.00|3.500|0.0005400IBC</v>
          </cell>
          <cell r="F445">
            <v>3.8929999999999998</v>
          </cell>
          <cell r="H445" t="str">
            <v>-</v>
          </cell>
          <cell r="J445" t="b">
            <v>1</v>
          </cell>
          <cell r="K445" t="b">
            <v>1</v>
          </cell>
          <cell r="L445">
            <v>308</v>
          </cell>
          <cell r="M445">
            <v>308</v>
          </cell>
          <cell r="O445" t="str">
            <v>P/E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88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88</v>
          </cell>
          <cell r="AH445">
            <v>0</v>
          </cell>
          <cell r="AI445">
            <v>0</v>
          </cell>
          <cell r="AJ445">
            <v>44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220</v>
          </cell>
          <cell r="AW445">
            <v>0</v>
          </cell>
          <cell r="AX445">
            <v>200</v>
          </cell>
          <cell r="AY445">
            <v>239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 t="str">
            <v xml:space="preserve"> </v>
          </cell>
          <cell r="BJ445">
            <v>459</v>
          </cell>
          <cell r="BK445" t="str">
            <v/>
          </cell>
          <cell r="BL445" t="str">
            <v/>
          </cell>
        </row>
        <row r="446">
          <cell r="E446" t="str">
            <v>|0200226010|48.60|0.00|3.500|0.0005750IBC</v>
          </cell>
          <cell r="F446">
            <v>3.8929999999999998</v>
          </cell>
          <cell r="H446" t="str">
            <v>-</v>
          </cell>
          <cell r="J446" t="b">
            <v>1</v>
          </cell>
          <cell r="K446" t="b">
            <v>1</v>
          </cell>
          <cell r="L446">
            <v>915</v>
          </cell>
          <cell r="M446">
            <v>915</v>
          </cell>
          <cell r="O446" t="str">
            <v>P/E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854</v>
          </cell>
          <cell r="AU446">
            <v>0</v>
          </cell>
          <cell r="AV446">
            <v>854</v>
          </cell>
          <cell r="AW446">
            <v>0</v>
          </cell>
          <cell r="AX446">
            <v>822</v>
          </cell>
          <cell r="AY446">
            <v>751</v>
          </cell>
          <cell r="AZ446">
            <v>567</v>
          </cell>
          <cell r="BA446">
            <v>755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 t="str">
            <v xml:space="preserve"> </v>
          </cell>
          <cell r="BJ446">
            <v>1605</v>
          </cell>
          <cell r="BK446" t="str">
            <v/>
          </cell>
          <cell r="BL446" t="str">
            <v/>
          </cell>
        </row>
        <row r="447">
          <cell r="E447" t="str">
            <v>|0200226010|48.60|0.00|3.500|0.0005880IBC</v>
          </cell>
          <cell r="F447">
            <v>3.8929999999999998</v>
          </cell>
          <cell r="H447" t="str">
            <v>-</v>
          </cell>
          <cell r="J447" t="b">
            <v>1</v>
          </cell>
          <cell r="K447" t="b">
            <v>1</v>
          </cell>
          <cell r="L447">
            <v>3270</v>
          </cell>
          <cell r="M447">
            <v>3270</v>
          </cell>
          <cell r="O447" t="str">
            <v>P/E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3721</v>
          </cell>
          <cell r="AU447">
            <v>0</v>
          </cell>
          <cell r="AV447">
            <v>3721</v>
          </cell>
          <cell r="AW447">
            <v>0</v>
          </cell>
          <cell r="AX447">
            <v>3349</v>
          </cell>
          <cell r="AY447">
            <v>3420</v>
          </cell>
          <cell r="AZ447">
            <v>2011</v>
          </cell>
          <cell r="BA447">
            <v>2822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 t="str">
            <v xml:space="preserve"> </v>
          </cell>
          <cell r="BJ447">
            <v>7141</v>
          </cell>
          <cell r="BK447" t="str">
            <v/>
          </cell>
          <cell r="BL447" t="str">
            <v/>
          </cell>
        </row>
        <row r="448">
          <cell r="E448" t="str">
            <v>|0200226010|54.00|0.00|2.600|0.0004900IBC</v>
          </cell>
          <cell r="F448">
            <v>3.2959999999999998</v>
          </cell>
          <cell r="H448" t="str">
            <v>-</v>
          </cell>
          <cell r="J448" t="b">
            <v>1</v>
          </cell>
          <cell r="K448" t="b">
            <v>1</v>
          </cell>
          <cell r="L448">
            <v>16</v>
          </cell>
          <cell r="M448">
            <v>16</v>
          </cell>
          <cell r="O448" t="str">
            <v>P/E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 t="str">
            <v xml:space="preserve"> </v>
          </cell>
          <cell r="BJ448">
            <v>0</v>
          </cell>
          <cell r="BK448" t="str">
            <v/>
          </cell>
          <cell r="BL448" t="str">
            <v/>
          </cell>
        </row>
        <row r="449">
          <cell r="E449" t="str">
            <v>|0200226010|54.00|0.00|2.600|0.0005600NBC</v>
          </cell>
          <cell r="F449">
            <v>3.2959999999999998</v>
          </cell>
          <cell r="H449" t="str">
            <v>-</v>
          </cell>
          <cell r="J449" t="b">
            <v>1</v>
          </cell>
          <cell r="K449" t="b">
            <v>1</v>
          </cell>
          <cell r="L449">
            <v>0</v>
          </cell>
          <cell r="M449">
            <v>0</v>
          </cell>
          <cell r="O449" t="str">
            <v>P/E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 t="str">
            <v xml:space="preserve"> </v>
          </cell>
          <cell r="BJ449">
            <v>0</v>
          </cell>
          <cell r="BK449" t="str">
            <v/>
          </cell>
          <cell r="BL449" t="str">
            <v/>
          </cell>
        </row>
        <row r="450">
          <cell r="E450" t="str">
            <v>|0200226010|54.00|0.00|2.900|0.0006366IBC</v>
          </cell>
          <cell r="F450">
            <v>3.6539999999999999</v>
          </cell>
          <cell r="H450" t="str">
            <v>-</v>
          </cell>
          <cell r="J450" t="b">
            <v>1</v>
          </cell>
          <cell r="K450" t="b">
            <v>1</v>
          </cell>
          <cell r="L450">
            <v>57</v>
          </cell>
          <cell r="M450">
            <v>57</v>
          </cell>
          <cell r="O450" t="str">
            <v>P/E</v>
          </cell>
          <cell r="P450">
            <v>37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37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 t="str">
            <v xml:space="preserve"> </v>
          </cell>
          <cell r="BJ450">
            <v>37</v>
          </cell>
          <cell r="BK450" t="str">
            <v/>
          </cell>
          <cell r="BL450" t="str">
            <v/>
          </cell>
        </row>
        <row r="451">
          <cell r="E451" t="str">
            <v>|0200226010|54.00|0.00|2.900|0.0006366IBC</v>
          </cell>
          <cell r="F451">
            <v>3.6539999999999999</v>
          </cell>
          <cell r="H451" t="str">
            <v>-</v>
          </cell>
          <cell r="J451" t="b">
            <v>1</v>
          </cell>
          <cell r="K451" t="b">
            <v>1</v>
          </cell>
          <cell r="L451">
            <v>6</v>
          </cell>
          <cell r="M451">
            <v>1</v>
          </cell>
          <cell r="O451" t="str">
            <v>C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 t="str">
            <v xml:space="preserve"> </v>
          </cell>
          <cell r="BJ451">
            <v>0</v>
          </cell>
          <cell r="BK451" t="str">
            <v/>
          </cell>
          <cell r="BL451" t="str">
            <v/>
          </cell>
        </row>
        <row r="452">
          <cell r="E452" t="str">
            <v>|0200226010|54.00|0.00|3.200|0.0006241NBC</v>
          </cell>
          <cell r="F452">
            <v>4.0090000000000003</v>
          </cell>
          <cell r="H452" t="str">
            <v>-</v>
          </cell>
          <cell r="J452" t="b">
            <v>1</v>
          </cell>
          <cell r="K452" t="b">
            <v>1</v>
          </cell>
          <cell r="L452">
            <v>30</v>
          </cell>
          <cell r="M452">
            <v>1</v>
          </cell>
          <cell r="O452" t="str">
            <v>C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 t="str">
            <v xml:space="preserve"> </v>
          </cell>
          <cell r="BJ452">
            <v>0</v>
          </cell>
          <cell r="BK452" t="str">
            <v/>
          </cell>
          <cell r="BL452" t="str">
            <v/>
          </cell>
        </row>
        <row r="453">
          <cell r="E453" t="str">
            <v>|0200226010|54.00|0.00|3.200|0.0006241NBC</v>
          </cell>
          <cell r="F453">
            <v>4.0090000000000003</v>
          </cell>
          <cell r="H453" t="str">
            <v>-</v>
          </cell>
          <cell r="J453" t="b">
            <v>1</v>
          </cell>
          <cell r="K453" t="b">
            <v>1</v>
          </cell>
          <cell r="L453">
            <v>55</v>
          </cell>
          <cell r="M453">
            <v>55</v>
          </cell>
          <cell r="O453" t="str">
            <v>P/E</v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 t="str">
            <v/>
          </cell>
          <cell r="AI453" t="str">
            <v/>
          </cell>
          <cell r="AJ453" t="str">
            <v/>
          </cell>
          <cell r="AK453" t="str">
            <v/>
          </cell>
          <cell r="AL453" t="str">
            <v/>
          </cell>
          <cell r="AM453" t="str">
            <v/>
          </cell>
          <cell r="AN453" t="str">
            <v/>
          </cell>
          <cell r="AO453" t="str">
            <v/>
          </cell>
          <cell r="AP453" t="str">
            <v/>
          </cell>
          <cell r="AQ453" t="str">
            <v/>
          </cell>
          <cell r="AR453" t="str">
            <v/>
          </cell>
          <cell r="AS453" t="str">
            <v/>
          </cell>
          <cell r="AT453" t="str">
            <v/>
          </cell>
          <cell r="AU453" t="str">
            <v/>
          </cell>
          <cell r="AV453" t="str">
            <v/>
          </cell>
          <cell r="AW453" t="str">
            <v/>
          </cell>
          <cell r="AX453" t="str">
            <v/>
          </cell>
          <cell r="AY453" t="str">
            <v/>
          </cell>
          <cell r="AZ453" t="str">
            <v/>
          </cell>
          <cell r="BA453" t="str">
            <v/>
          </cell>
          <cell r="BB453" t="str">
            <v/>
          </cell>
          <cell r="BC453" t="str">
            <v/>
          </cell>
          <cell r="BD453" t="str">
            <v/>
          </cell>
          <cell r="BE453" t="str">
            <v/>
          </cell>
          <cell r="BF453" t="str">
            <v/>
          </cell>
          <cell r="BG453" t="str">
            <v/>
          </cell>
          <cell r="BH453" t="str">
            <v/>
          </cell>
          <cell r="BI453" t="str">
            <v xml:space="preserve"> </v>
          </cell>
          <cell r="BJ453">
            <v>0</v>
          </cell>
          <cell r="BK453" t="str">
            <v/>
          </cell>
          <cell r="BL453" t="str">
            <v/>
          </cell>
        </row>
        <row r="454">
          <cell r="E454" t="str">
            <v>|0200226010|54.00|20.00|2.000|0.0006285IBC</v>
          </cell>
          <cell r="F454">
            <v>2.0070000000000001</v>
          </cell>
          <cell r="H454" t="str">
            <v>-</v>
          </cell>
          <cell r="J454" t="b">
            <v>1</v>
          </cell>
          <cell r="K454" t="b">
            <v>1</v>
          </cell>
          <cell r="L454">
            <v>7298</v>
          </cell>
          <cell r="M454">
            <v>663</v>
          </cell>
          <cell r="O454" t="str">
            <v>C</v>
          </cell>
          <cell r="P454">
            <v>0</v>
          </cell>
          <cell r="Q454">
            <v>50.545454545454547</v>
          </cell>
          <cell r="R454">
            <v>0</v>
          </cell>
          <cell r="S454">
            <v>50.545454545454547</v>
          </cell>
          <cell r="T454">
            <v>50.545454545454547</v>
          </cell>
          <cell r="U454">
            <v>50.545454545454547</v>
          </cell>
          <cell r="V454">
            <v>50.545454545454547</v>
          </cell>
          <cell r="W454">
            <v>50.545454545454547</v>
          </cell>
          <cell r="X454">
            <v>0</v>
          </cell>
          <cell r="Y454">
            <v>0</v>
          </cell>
          <cell r="Z454">
            <v>50.545454545454547</v>
          </cell>
          <cell r="AA454">
            <v>50.545454545454547</v>
          </cell>
          <cell r="AB454">
            <v>50.545454545454547</v>
          </cell>
          <cell r="AC454">
            <v>50.545454545454547</v>
          </cell>
          <cell r="AD454">
            <v>63.636363636363633</v>
          </cell>
          <cell r="AE454">
            <v>50.545454545454547</v>
          </cell>
          <cell r="AF454">
            <v>0</v>
          </cell>
          <cell r="AG454">
            <v>63.636363636363633</v>
          </cell>
          <cell r="AH454">
            <v>63.636363636363633</v>
          </cell>
          <cell r="AI454">
            <v>63.636363636363633</v>
          </cell>
          <cell r="AJ454">
            <v>63.636363636363633</v>
          </cell>
          <cell r="AK454">
            <v>63.636363636363633</v>
          </cell>
          <cell r="AL454">
            <v>0</v>
          </cell>
          <cell r="AM454">
            <v>0</v>
          </cell>
          <cell r="AN454">
            <v>63.636363636363633</v>
          </cell>
          <cell r="AO454">
            <v>63.636363636363633</v>
          </cell>
          <cell r="AP454">
            <v>63.636363636363633</v>
          </cell>
          <cell r="AQ454">
            <v>63.636363636363633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1192.3636363636363</v>
          </cell>
          <cell r="AW454">
            <v>0</v>
          </cell>
          <cell r="AX454">
            <v>1207.8181818181818</v>
          </cell>
          <cell r="AY454">
            <v>693.63636363636363</v>
          </cell>
          <cell r="AZ454">
            <v>873.27272727272725</v>
          </cell>
          <cell r="BA454">
            <v>694.5454545454545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 t="str">
            <v xml:space="preserve"> </v>
          </cell>
          <cell r="BJ454">
            <v>1886</v>
          </cell>
          <cell r="BK454" t="str">
            <v/>
          </cell>
          <cell r="BL454" t="str">
            <v/>
          </cell>
        </row>
        <row r="455">
          <cell r="E455" t="str">
            <v>|0200226010|54.00|20.00|2.000|0.0006285IBC</v>
          </cell>
          <cell r="F455">
            <v>2.0070000000000001</v>
          </cell>
          <cell r="H455" t="str">
            <v>-</v>
          </cell>
          <cell r="J455" t="b">
            <v>1</v>
          </cell>
          <cell r="K455" t="b">
            <v>1</v>
          </cell>
          <cell r="L455">
            <v>609</v>
          </cell>
          <cell r="M455">
            <v>609</v>
          </cell>
          <cell r="O455" t="str">
            <v>P/E</v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  <cell r="V455" t="str">
            <v/>
          </cell>
          <cell r="W455" t="str">
            <v/>
          </cell>
          <cell r="X455" t="str">
            <v/>
          </cell>
          <cell r="Y455" t="str">
            <v/>
          </cell>
          <cell r="Z455" t="str">
            <v/>
          </cell>
          <cell r="AA455" t="str">
            <v/>
          </cell>
          <cell r="AB455" t="str">
            <v/>
          </cell>
          <cell r="AC455" t="str">
            <v/>
          </cell>
          <cell r="AD455" t="str">
            <v/>
          </cell>
          <cell r="AE455" t="str">
            <v/>
          </cell>
          <cell r="AF455" t="str">
            <v/>
          </cell>
          <cell r="AG455" t="str">
            <v/>
          </cell>
          <cell r="AH455" t="str">
            <v/>
          </cell>
          <cell r="AI455" t="str">
            <v/>
          </cell>
          <cell r="AJ455" t="str">
            <v/>
          </cell>
          <cell r="AK455" t="str">
            <v/>
          </cell>
          <cell r="AL455" t="str">
            <v/>
          </cell>
          <cell r="AM455" t="str">
            <v/>
          </cell>
          <cell r="AN455" t="str">
            <v/>
          </cell>
          <cell r="AO455" t="str">
            <v/>
          </cell>
          <cell r="AP455" t="str">
            <v/>
          </cell>
          <cell r="AQ455" t="str">
            <v/>
          </cell>
          <cell r="AR455" t="str">
            <v/>
          </cell>
          <cell r="AS455" t="str">
            <v/>
          </cell>
          <cell r="AT455" t="str">
            <v/>
          </cell>
          <cell r="AU455" t="str">
            <v/>
          </cell>
          <cell r="AV455" t="str">
            <v/>
          </cell>
          <cell r="AW455" t="str">
            <v/>
          </cell>
          <cell r="AX455" t="str">
            <v/>
          </cell>
          <cell r="AY455" t="str">
            <v/>
          </cell>
          <cell r="AZ455" t="str">
            <v/>
          </cell>
          <cell r="BA455" t="str">
            <v/>
          </cell>
          <cell r="BB455" t="str">
            <v/>
          </cell>
          <cell r="BC455" t="str">
            <v/>
          </cell>
          <cell r="BD455" t="str">
            <v/>
          </cell>
          <cell r="BE455" t="str">
            <v/>
          </cell>
          <cell r="BF455" t="str">
            <v/>
          </cell>
          <cell r="BG455" t="str">
            <v/>
          </cell>
          <cell r="BH455" t="str">
            <v/>
          </cell>
          <cell r="BI455" t="str">
            <v xml:space="preserve"> </v>
          </cell>
          <cell r="BJ455">
            <v>0</v>
          </cell>
          <cell r="BK455" t="str">
            <v/>
          </cell>
          <cell r="BL455" t="str">
            <v/>
          </cell>
        </row>
        <row r="456">
          <cell r="E456" t="str">
            <v>|0200226010|60.50|0.00|2.300|0.0006019IBC</v>
          </cell>
          <cell r="F456">
            <v>3.3010000000000002</v>
          </cell>
          <cell r="H456" t="str">
            <v>-</v>
          </cell>
          <cell r="J456" t="b">
            <v>1</v>
          </cell>
          <cell r="K456" t="b">
            <v>1</v>
          </cell>
          <cell r="L456">
            <v>110</v>
          </cell>
          <cell r="M456">
            <v>110</v>
          </cell>
          <cell r="O456" t="str">
            <v>P/E</v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 t="str">
            <v/>
          </cell>
          <cell r="X456" t="str">
            <v/>
          </cell>
          <cell r="Y456" t="str">
            <v/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D456" t="str">
            <v/>
          </cell>
          <cell r="AE456" t="str">
            <v/>
          </cell>
          <cell r="AF456" t="str">
            <v/>
          </cell>
          <cell r="AG456" t="str">
            <v/>
          </cell>
          <cell r="AH456" t="str">
            <v/>
          </cell>
          <cell r="AI456" t="str">
            <v/>
          </cell>
          <cell r="AJ456" t="str">
            <v/>
          </cell>
          <cell r="AK456" t="str">
            <v/>
          </cell>
          <cell r="AL456" t="str">
            <v/>
          </cell>
          <cell r="AM456" t="str">
            <v/>
          </cell>
          <cell r="AN456" t="str">
            <v/>
          </cell>
          <cell r="AO456" t="str">
            <v/>
          </cell>
          <cell r="AP456" t="str">
            <v/>
          </cell>
          <cell r="AQ456" t="str">
            <v/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  <cell r="AV456" t="str">
            <v/>
          </cell>
          <cell r="AW456" t="str">
            <v/>
          </cell>
          <cell r="AX456" t="str">
            <v/>
          </cell>
          <cell r="AY456" t="str">
            <v/>
          </cell>
          <cell r="AZ456" t="str">
            <v/>
          </cell>
          <cell r="BA456" t="str">
            <v/>
          </cell>
          <cell r="BB456" t="str">
            <v/>
          </cell>
          <cell r="BC456" t="str">
            <v/>
          </cell>
          <cell r="BD456" t="str">
            <v/>
          </cell>
          <cell r="BE456" t="str">
            <v/>
          </cell>
          <cell r="BF456" t="str">
            <v/>
          </cell>
          <cell r="BG456" t="str">
            <v/>
          </cell>
          <cell r="BH456" t="str">
            <v/>
          </cell>
          <cell r="BI456" t="str">
            <v xml:space="preserve"> </v>
          </cell>
          <cell r="BJ456">
            <v>0</v>
          </cell>
          <cell r="BK456" t="str">
            <v/>
          </cell>
          <cell r="BL456" t="str">
            <v/>
          </cell>
        </row>
        <row r="457">
          <cell r="E457" t="str">
            <v>|0200226010|60.50|0.00|2.300|0.0006019IBC</v>
          </cell>
          <cell r="F457">
            <v>3.3010000000000002</v>
          </cell>
          <cell r="H457" t="str">
            <v>-</v>
          </cell>
          <cell r="J457" t="b">
            <v>1</v>
          </cell>
          <cell r="K457" t="b">
            <v>1</v>
          </cell>
          <cell r="L457">
            <v>3</v>
          </cell>
          <cell r="M457">
            <v>0</v>
          </cell>
          <cell r="O457" t="str">
            <v>C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 t="str">
            <v xml:space="preserve"> </v>
          </cell>
          <cell r="BJ457">
            <v>0</v>
          </cell>
          <cell r="BK457" t="str">
            <v/>
          </cell>
          <cell r="BL457" t="str">
            <v/>
          </cell>
        </row>
        <row r="458">
          <cell r="E458" t="str">
            <v>|0200226117|15.90|0.00|1.600|0.0005155NBC</v>
          </cell>
          <cell r="F458">
            <v>0.56399999999999995</v>
          </cell>
          <cell r="H458" t="str">
            <v>S</v>
          </cell>
          <cell r="J458" t="b">
            <v>1</v>
          </cell>
          <cell r="K458" t="b">
            <v>1</v>
          </cell>
          <cell r="L458">
            <v>150</v>
          </cell>
          <cell r="M458">
            <v>50</v>
          </cell>
          <cell r="O458" t="str">
            <v>C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126.66666666666667</v>
          </cell>
          <cell r="AZ458">
            <v>166.66666666666666</v>
          </cell>
          <cell r="BA458">
            <v>200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 t="str">
            <v xml:space="preserve"> </v>
          </cell>
          <cell r="BJ458">
            <v>293.33333333333331</v>
          </cell>
          <cell r="BK458" t="str">
            <v/>
          </cell>
          <cell r="BL458" t="str">
            <v/>
          </cell>
        </row>
        <row r="459">
          <cell r="E459" t="str">
            <v>|0200226117|15.90|0.00|1.600|0.0005155NBC</v>
          </cell>
          <cell r="F459">
            <v>0.56399999999999995</v>
          </cell>
          <cell r="H459" t="str">
            <v>S</v>
          </cell>
          <cell r="J459" t="b">
            <v>1</v>
          </cell>
          <cell r="K459" t="b">
            <v>1</v>
          </cell>
          <cell r="L459">
            <v>1615</v>
          </cell>
          <cell r="M459">
            <v>90</v>
          </cell>
          <cell r="O459" t="str">
            <v>C</v>
          </cell>
          <cell r="P459">
            <v>0</v>
          </cell>
          <cell r="Q459">
            <v>17.777777777777779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17.777777777777779</v>
          </cell>
          <cell r="AW459">
            <v>0</v>
          </cell>
          <cell r="AX459">
            <v>35.555555555555557</v>
          </cell>
          <cell r="AY459">
            <v>72.611111111111114</v>
          </cell>
          <cell r="AZ459">
            <v>39.722222222222221</v>
          </cell>
          <cell r="BA459">
            <v>94.222222222222229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 t="str">
            <v xml:space="preserve"> </v>
          </cell>
          <cell r="BJ459">
            <v>130.11111111111111</v>
          </cell>
          <cell r="BK459" t="str">
            <v/>
          </cell>
          <cell r="BL459" t="str">
            <v/>
          </cell>
        </row>
        <row r="460">
          <cell r="E460" t="str">
            <v>|0200226117|15.90|0.00|1.600|0.0005155NBC</v>
          </cell>
          <cell r="F460">
            <v>0.56399999999999995</v>
          </cell>
          <cell r="H460" t="str">
            <v>S</v>
          </cell>
          <cell r="J460" t="b">
            <v>1</v>
          </cell>
          <cell r="K460" t="b">
            <v>1</v>
          </cell>
          <cell r="L460">
            <v>471</v>
          </cell>
          <cell r="M460">
            <v>471</v>
          </cell>
          <cell r="O460" t="str">
            <v>P/E</v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 t="str">
            <v/>
          </cell>
          <cell r="X460" t="str">
            <v/>
          </cell>
          <cell r="Y460" t="str">
            <v/>
          </cell>
          <cell r="Z460" t="str">
            <v/>
          </cell>
          <cell r="AA460" t="str">
            <v/>
          </cell>
          <cell r="AB460" t="str">
            <v/>
          </cell>
          <cell r="AC460" t="str">
            <v/>
          </cell>
          <cell r="AD460" t="str">
            <v/>
          </cell>
          <cell r="AE460" t="str">
            <v/>
          </cell>
          <cell r="AF460" t="str">
            <v/>
          </cell>
          <cell r="AG460" t="str">
            <v/>
          </cell>
          <cell r="AH460" t="str">
            <v/>
          </cell>
          <cell r="AI460" t="str">
            <v/>
          </cell>
          <cell r="AJ460" t="str">
            <v/>
          </cell>
          <cell r="AK460" t="str">
            <v/>
          </cell>
          <cell r="AL460" t="str">
            <v/>
          </cell>
          <cell r="AM460" t="str">
            <v/>
          </cell>
          <cell r="AN460" t="str">
            <v/>
          </cell>
          <cell r="AO460" t="str">
            <v/>
          </cell>
          <cell r="AP460" t="str">
            <v/>
          </cell>
          <cell r="AQ460" t="str">
            <v/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  <cell r="AV460" t="str">
            <v/>
          </cell>
          <cell r="AW460" t="str">
            <v/>
          </cell>
          <cell r="AX460" t="str">
            <v/>
          </cell>
          <cell r="AY460" t="str">
            <v/>
          </cell>
          <cell r="AZ460" t="str">
            <v/>
          </cell>
          <cell r="BA460" t="str">
            <v/>
          </cell>
          <cell r="BB460" t="str">
            <v/>
          </cell>
          <cell r="BC460" t="str">
            <v/>
          </cell>
          <cell r="BD460" t="str">
            <v/>
          </cell>
          <cell r="BE460" t="str">
            <v/>
          </cell>
          <cell r="BF460" t="str">
            <v/>
          </cell>
          <cell r="BG460" t="str">
            <v/>
          </cell>
          <cell r="BH460" t="str">
            <v/>
          </cell>
          <cell r="BI460" t="str">
            <v xml:space="preserve"> </v>
          </cell>
          <cell r="BJ460">
            <v>0</v>
          </cell>
          <cell r="BK460" t="str">
            <v/>
          </cell>
          <cell r="BL460" t="str">
            <v/>
          </cell>
        </row>
        <row r="461">
          <cell r="E461" t="str">
            <v>|0200226117|19.10|0.00|1.600|0.0005751NBC</v>
          </cell>
          <cell r="F461">
            <v>0.69</v>
          </cell>
          <cell r="H461" t="str">
            <v>S</v>
          </cell>
          <cell r="J461" t="b">
            <v>1</v>
          </cell>
          <cell r="K461" t="b">
            <v>1</v>
          </cell>
          <cell r="L461">
            <v>7821</v>
          </cell>
          <cell r="M461">
            <v>223</v>
          </cell>
          <cell r="O461" t="str">
            <v>C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170.6</v>
          </cell>
          <cell r="AY461">
            <v>375.2</v>
          </cell>
          <cell r="AZ461">
            <v>354.91428571428571</v>
          </cell>
          <cell r="BA461">
            <v>480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 t="str">
            <v xml:space="preserve"> </v>
          </cell>
          <cell r="BJ461">
            <v>730.11428571428564</v>
          </cell>
          <cell r="BK461" t="str">
            <v/>
          </cell>
          <cell r="BL461" t="str">
            <v/>
          </cell>
        </row>
        <row r="462">
          <cell r="E462" t="str">
            <v>|0200226117|19.10|0.00|1.600|0.0005751NBC</v>
          </cell>
          <cell r="F462">
            <v>0.69</v>
          </cell>
          <cell r="H462" t="str">
            <v>S</v>
          </cell>
          <cell r="J462" t="b">
            <v>1</v>
          </cell>
          <cell r="K462" t="b">
            <v>1</v>
          </cell>
          <cell r="L462">
            <v>900</v>
          </cell>
          <cell r="M462">
            <v>47</v>
          </cell>
          <cell r="O462" t="str">
            <v>C</v>
          </cell>
          <cell r="P462">
            <v>0</v>
          </cell>
          <cell r="Q462">
            <v>16.842105263157894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16.842105263157894</v>
          </cell>
          <cell r="AW462">
            <v>0</v>
          </cell>
          <cell r="AX462">
            <v>33.684210526315788</v>
          </cell>
          <cell r="AY462">
            <v>68.78947368421052</v>
          </cell>
          <cell r="AZ462">
            <v>37.631578947368418</v>
          </cell>
          <cell r="BA462">
            <v>89.263157894736835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 t="str">
            <v xml:space="preserve"> </v>
          </cell>
          <cell r="BJ462">
            <v>123.26315789473682</v>
          </cell>
          <cell r="BK462" t="str">
            <v/>
          </cell>
          <cell r="BL462" t="str">
            <v/>
          </cell>
        </row>
        <row r="463">
          <cell r="E463" t="str">
            <v>|0200226117|19.10|0.00|1.600|0.0005751NBC</v>
          </cell>
          <cell r="F463">
            <v>0.69</v>
          </cell>
          <cell r="H463" t="str">
            <v>S</v>
          </cell>
          <cell r="J463" t="b">
            <v>1</v>
          </cell>
          <cell r="K463" t="b">
            <v>1</v>
          </cell>
          <cell r="L463">
            <v>270</v>
          </cell>
          <cell r="M463">
            <v>270</v>
          </cell>
          <cell r="O463" t="str">
            <v>P/E</v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 t="str">
            <v/>
          </cell>
          <cell r="AI463" t="str">
            <v/>
          </cell>
          <cell r="AJ463" t="str">
            <v/>
          </cell>
          <cell r="AK463" t="str">
            <v/>
          </cell>
          <cell r="AL463" t="str">
            <v/>
          </cell>
          <cell r="AM463" t="str">
            <v/>
          </cell>
          <cell r="AN463" t="str">
            <v/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/>
          </cell>
          <cell r="AT463" t="str">
            <v/>
          </cell>
          <cell r="AU463" t="str">
            <v/>
          </cell>
          <cell r="AV463" t="str">
            <v/>
          </cell>
          <cell r="AW463" t="str">
            <v/>
          </cell>
          <cell r="AX463" t="str">
            <v/>
          </cell>
          <cell r="AY463" t="str">
            <v/>
          </cell>
          <cell r="AZ463" t="str">
            <v/>
          </cell>
          <cell r="BA463" t="str">
            <v/>
          </cell>
          <cell r="BB463" t="str">
            <v/>
          </cell>
          <cell r="BC463" t="str">
            <v/>
          </cell>
          <cell r="BD463" t="str">
            <v/>
          </cell>
          <cell r="BE463" t="str">
            <v/>
          </cell>
          <cell r="BF463" t="str">
            <v/>
          </cell>
          <cell r="BG463" t="str">
            <v/>
          </cell>
          <cell r="BH463" t="str">
            <v/>
          </cell>
          <cell r="BI463" t="str">
            <v xml:space="preserve"> </v>
          </cell>
          <cell r="BJ463">
            <v>0</v>
          </cell>
          <cell r="BK463" t="str">
            <v/>
          </cell>
          <cell r="BL463" t="str">
            <v/>
          </cell>
        </row>
        <row r="464">
          <cell r="E464" t="str">
            <v>|0200226117|19.10|0.00|2.000|0.0005179NBC</v>
          </cell>
          <cell r="F464">
            <v>0.84299999999999997</v>
          </cell>
          <cell r="H464" t="str">
            <v>S</v>
          </cell>
          <cell r="J464" t="b">
            <v>1</v>
          </cell>
          <cell r="K464" t="b">
            <v>1</v>
          </cell>
          <cell r="L464">
            <v>197</v>
          </cell>
          <cell r="M464">
            <v>49</v>
          </cell>
          <cell r="O464" t="str">
            <v>C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507.5</v>
          </cell>
          <cell r="AZ464">
            <v>380</v>
          </cell>
          <cell r="BA464">
            <v>450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 t="str">
            <v xml:space="preserve"> </v>
          </cell>
          <cell r="BJ464">
            <v>887.5</v>
          </cell>
          <cell r="BK464" t="str">
            <v/>
          </cell>
          <cell r="BL464" t="str">
            <v/>
          </cell>
        </row>
        <row r="465">
          <cell r="E465" t="str">
            <v>|0200226117|19.10|0.00|2.000|0.0005771NBC</v>
          </cell>
          <cell r="F465">
            <v>0.84299999999999997</v>
          </cell>
          <cell r="H465" t="str">
            <v>S</v>
          </cell>
          <cell r="J465" t="b">
            <v>1</v>
          </cell>
          <cell r="K465" t="b">
            <v>1</v>
          </cell>
          <cell r="L465">
            <v>24</v>
          </cell>
          <cell r="M465">
            <v>1</v>
          </cell>
          <cell r="O465" t="str">
            <v>C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58.18181818181818</v>
          </cell>
          <cell r="AZ465">
            <v>86.227272727272734</v>
          </cell>
          <cell r="BA465">
            <v>72.727272727272734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 t="str">
            <v xml:space="preserve"> </v>
          </cell>
          <cell r="BJ465">
            <v>144.40909090909091</v>
          </cell>
          <cell r="BK465" t="str">
            <v/>
          </cell>
          <cell r="BL465" t="str">
            <v/>
          </cell>
        </row>
        <row r="466">
          <cell r="E466" t="str">
            <v>|0200226117|19.10|0.00|2.000|0.0005179NBC</v>
          </cell>
          <cell r="F466">
            <v>0.84299999999999997</v>
          </cell>
          <cell r="H466" t="str">
            <v>S</v>
          </cell>
          <cell r="J466" t="b">
            <v>1</v>
          </cell>
          <cell r="K466" t="b">
            <v>1</v>
          </cell>
          <cell r="L466">
            <v>343</v>
          </cell>
          <cell r="M466">
            <v>29</v>
          </cell>
          <cell r="O466" t="str">
            <v>C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304.75</v>
          </cell>
          <cell r="AZ466">
            <v>0</v>
          </cell>
          <cell r="BA466">
            <v>150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 t="str">
            <v xml:space="preserve"> </v>
          </cell>
          <cell r="BJ466">
            <v>304.75</v>
          </cell>
          <cell r="BK466" t="str">
            <v/>
          </cell>
          <cell r="BL466" t="str">
            <v/>
          </cell>
        </row>
        <row r="467">
          <cell r="E467" t="str">
            <v>|0200226117|19.10|0.00|2.000|0.0005179NBC</v>
          </cell>
          <cell r="F467">
            <v>0.84299999999999997</v>
          </cell>
          <cell r="H467" t="str">
            <v>S</v>
          </cell>
          <cell r="J467" t="b">
            <v>1</v>
          </cell>
          <cell r="K467" t="b">
            <v>1</v>
          </cell>
          <cell r="L467">
            <v>2836</v>
          </cell>
          <cell r="M467">
            <v>2836</v>
          </cell>
          <cell r="O467" t="str">
            <v>P/E</v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  <cell r="V467" t="str">
            <v/>
          </cell>
          <cell r="W467" t="str">
            <v/>
          </cell>
          <cell r="X467" t="str">
            <v/>
          </cell>
          <cell r="Y467" t="str">
            <v/>
          </cell>
          <cell r="Z467" t="str">
            <v/>
          </cell>
          <cell r="AA467" t="str">
            <v/>
          </cell>
          <cell r="AB467" t="str">
            <v/>
          </cell>
          <cell r="AC467" t="str">
            <v/>
          </cell>
          <cell r="AD467" t="str">
            <v/>
          </cell>
          <cell r="AE467" t="str">
            <v/>
          </cell>
          <cell r="AF467" t="str">
            <v/>
          </cell>
          <cell r="AG467" t="str">
            <v/>
          </cell>
          <cell r="AH467" t="str">
            <v/>
          </cell>
          <cell r="AI467" t="str">
            <v/>
          </cell>
          <cell r="AJ467" t="str">
            <v/>
          </cell>
          <cell r="AK467" t="str">
            <v/>
          </cell>
          <cell r="AL467" t="str">
            <v/>
          </cell>
          <cell r="AM467" t="str">
            <v/>
          </cell>
          <cell r="AN467" t="str">
            <v/>
          </cell>
          <cell r="AO467" t="str">
            <v/>
          </cell>
          <cell r="AP467" t="str">
            <v/>
          </cell>
          <cell r="AQ467" t="str">
            <v/>
          </cell>
          <cell r="AR467" t="str">
            <v/>
          </cell>
          <cell r="AS467" t="str">
            <v/>
          </cell>
          <cell r="AT467" t="str">
            <v/>
          </cell>
          <cell r="AU467" t="str">
            <v/>
          </cell>
          <cell r="AV467" t="str">
            <v/>
          </cell>
          <cell r="AW467" t="str">
            <v/>
          </cell>
          <cell r="AX467" t="str">
            <v/>
          </cell>
          <cell r="AY467" t="str">
            <v/>
          </cell>
          <cell r="AZ467" t="str">
            <v/>
          </cell>
          <cell r="BA467" t="str">
            <v/>
          </cell>
          <cell r="BB467" t="str">
            <v/>
          </cell>
          <cell r="BC467" t="str">
            <v/>
          </cell>
          <cell r="BD467" t="str">
            <v/>
          </cell>
          <cell r="BE467" t="str">
            <v/>
          </cell>
          <cell r="BF467" t="str">
            <v/>
          </cell>
          <cell r="BG467" t="str">
            <v/>
          </cell>
          <cell r="BH467" t="str">
            <v/>
          </cell>
          <cell r="BI467" t="str">
            <v xml:space="preserve"> </v>
          </cell>
          <cell r="BJ467">
            <v>0</v>
          </cell>
          <cell r="BK467" t="str">
            <v/>
          </cell>
          <cell r="BL467" t="str">
            <v/>
          </cell>
        </row>
        <row r="468">
          <cell r="E468" t="str">
            <v>|0200226117|19.10|0.00|2.000|0.0005771NBC</v>
          </cell>
          <cell r="F468">
            <v>0.84299999999999997</v>
          </cell>
          <cell r="H468" t="str">
            <v>S</v>
          </cell>
          <cell r="J468" t="b">
            <v>1</v>
          </cell>
          <cell r="K468" t="b">
            <v>1</v>
          </cell>
          <cell r="L468">
            <v>207</v>
          </cell>
          <cell r="M468">
            <v>21</v>
          </cell>
          <cell r="O468" t="str">
            <v>C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18</v>
          </cell>
          <cell r="AY468">
            <v>18</v>
          </cell>
          <cell r="AZ468">
            <v>18</v>
          </cell>
          <cell r="BA468">
            <v>18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 t="str">
            <v xml:space="preserve"> </v>
          </cell>
          <cell r="BJ468">
            <v>36</v>
          </cell>
          <cell r="BK468" t="str">
            <v/>
          </cell>
          <cell r="BL468" t="str">
            <v/>
          </cell>
        </row>
        <row r="469">
          <cell r="E469" t="str">
            <v>|0200226117|19.10|0.00|2.000|0.0005771NBC</v>
          </cell>
          <cell r="F469">
            <v>0.84299999999999997</v>
          </cell>
          <cell r="H469" t="str">
            <v>S</v>
          </cell>
          <cell r="J469" t="b">
            <v>1</v>
          </cell>
          <cell r="K469" t="b">
            <v>1</v>
          </cell>
          <cell r="L469">
            <v>304</v>
          </cell>
          <cell r="M469">
            <v>304</v>
          </cell>
          <cell r="O469" t="str">
            <v>P/E</v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  <cell r="V469" t="str">
            <v/>
          </cell>
          <cell r="W469" t="str">
            <v/>
          </cell>
          <cell r="X469" t="str">
            <v/>
          </cell>
          <cell r="Y469" t="str">
            <v/>
          </cell>
          <cell r="Z469" t="str">
            <v/>
          </cell>
          <cell r="AA469" t="str">
            <v/>
          </cell>
          <cell r="AB469" t="str">
            <v/>
          </cell>
          <cell r="AC469" t="str">
            <v/>
          </cell>
          <cell r="AD469" t="str">
            <v/>
          </cell>
          <cell r="AE469" t="str">
            <v/>
          </cell>
          <cell r="AF469" t="str">
            <v/>
          </cell>
          <cell r="AG469" t="str">
            <v/>
          </cell>
          <cell r="AH469" t="str">
            <v/>
          </cell>
          <cell r="AI469" t="str">
            <v/>
          </cell>
          <cell r="AJ469" t="str">
            <v/>
          </cell>
          <cell r="AK469" t="str">
            <v/>
          </cell>
          <cell r="AL469" t="str">
            <v/>
          </cell>
          <cell r="AM469" t="str">
            <v/>
          </cell>
          <cell r="AN469" t="str">
            <v/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/>
          </cell>
          <cell r="AT469" t="str">
            <v/>
          </cell>
          <cell r="AU469" t="str">
            <v/>
          </cell>
          <cell r="AV469" t="str">
            <v/>
          </cell>
          <cell r="AW469" t="str">
            <v/>
          </cell>
          <cell r="AX469" t="str">
            <v/>
          </cell>
          <cell r="AY469" t="str">
            <v/>
          </cell>
          <cell r="AZ469" t="str">
            <v/>
          </cell>
          <cell r="BA469" t="str">
            <v/>
          </cell>
          <cell r="BB469" t="str">
            <v/>
          </cell>
          <cell r="BC469" t="str">
            <v/>
          </cell>
          <cell r="BD469" t="str">
            <v/>
          </cell>
          <cell r="BE469" t="str">
            <v/>
          </cell>
          <cell r="BF469" t="str">
            <v/>
          </cell>
          <cell r="BG469" t="str">
            <v/>
          </cell>
          <cell r="BH469" t="str">
            <v/>
          </cell>
          <cell r="BI469" t="str">
            <v xml:space="preserve"> </v>
          </cell>
          <cell r="BJ469">
            <v>0</v>
          </cell>
          <cell r="BK469" t="str">
            <v/>
          </cell>
          <cell r="BL469" t="str">
            <v/>
          </cell>
        </row>
        <row r="470">
          <cell r="E470" t="str">
            <v>|0200226117|19.10|0.00|2.000|0.0005179NBC</v>
          </cell>
          <cell r="F470">
            <v>0.84299999999999997</v>
          </cell>
          <cell r="H470" t="str">
            <v>S</v>
          </cell>
          <cell r="J470" t="b">
            <v>1</v>
          </cell>
          <cell r="K470" t="b">
            <v>1</v>
          </cell>
          <cell r="L470">
            <v>319</v>
          </cell>
          <cell r="M470">
            <v>46</v>
          </cell>
          <cell r="O470" t="str">
            <v>C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523.42857142857144</v>
          </cell>
          <cell r="AZ470">
            <v>0</v>
          </cell>
          <cell r="BA470">
            <v>257.14285714285717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 t="str">
            <v xml:space="preserve"> </v>
          </cell>
          <cell r="BJ470">
            <v>523.42857142857144</v>
          </cell>
          <cell r="BK470" t="str">
            <v/>
          </cell>
          <cell r="BL470" t="str">
            <v/>
          </cell>
        </row>
        <row r="471">
          <cell r="E471" t="str">
            <v>|0200226117|22.20|0.00|2.300|0.0005704NBC</v>
          </cell>
          <cell r="F471">
            <v>1.129</v>
          </cell>
          <cell r="H471" t="str">
            <v>S</v>
          </cell>
          <cell r="J471" t="b">
            <v>1</v>
          </cell>
          <cell r="K471" t="b">
            <v>1</v>
          </cell>
          <cell r="L471">
            <v>209</v>
          </cell>
          <cell r="M471">
            <v>12</v>
          </cell>
          <cell r="O471" t="str">
            <v>C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40</v>
          </cell>
          <cell r="AZ471">
            <v>168.88235294117646</v>
          </cell>
          <cell r="BA471">
            <v>105.88235294117646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 t="str">
            <v xml:space="preserve"> </v>
          </cell>
          <cell r="BJ471">
            <v>208.88235294117646</v>
          </cell>
          <cell r="BK471" t="str">
            <v/>
          </cell>
          <cell r="BL471" t="str">
            <v/>
          </cell>
        </row>
        <row r="472">
          <cell r="E472" t="str">
            <v>|0200226117|22.20|0.00|2.300|0.0005893NBC</v>
          </cell>
          <cell r="F472">
            <v>1.129</v>
          </cell>
          <cell r="H472" t="str">
            <v>S</v>
          </cell>
          <cell r="J472" t="b">
            <v>1</v>
          </cell>
          <cell r="K472" t="b">
            <v>1</v>
          </cell>
          <cell r="L472">
            <v>46</v>
          </cell>
          <cell r="M472">
            <v>4</v>
          </cell>
          <cell r="O472" t="str">
            <v>C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56.666666666666664</v>
          </cell>
          <cell r="AZ472">
            <v>239.5</v>
          </cell>
          <cell r="BA472">
            <v>150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 t="str">
            <v xml:space="preserve"> </v>
          </cell>
          <cell r="BJ472">
            <v>296.16666666666669</v>
          </cell>
          <cell r="BK472" t="str">
            <v/>
          </cell>
          <cell r="BL472" t="str">
            <v/>
          </cell>
        </row>
        <row r="473">
          <cell r="E473" t="str">
            <v>|0200226117|22.20|0.00|2.300|0.0005704NBC</v>
          </cell>
          <cell r="F473">
            <v>1.129</v>
          </cell>
          <cell r="H473" t="str">
            <v>S</v>
          </cell>
          <cell r="J473" t="b">
            <v>1</v>
          </cell>
          <cell r="K473" t="b">
            <v>1</v>
          </cell>
          <cell r="L473">
            <v>180</v>
          </cell>
          <cell r="M473">
            <v>180</v>
          </cell>
          <cell r="O473" t="str">
            <v>P/E</v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  <cell r="V473" t="str">
            <v/>
          </cell>
          <cell r="W473" t="str">
            <v/>
          </cell>
          <cell r="X473" t="str">
            <v/>
          </cell>
          <cell r="Y473" t="str">
            <v/>
          </cell>
          <cell r="Z473" t="str">
            <v/>
          </cell>
          <cell r="AA473" t="str">
            <v/>
          </cell>
          <cell r="AB473" t="str">
            <v/>
          </cell>
          <cell r="AC473" t="str">
            <v/>
          </cell>
          <cell r="AD473" t="str">
            <v/>
          </cell>
          <cell r="AE473" t="str">
            <v/>
          </cell>
          <cell r="AF473" t="str">
            <v/>
          </cell>
          <cell r="AG473" t="str">
            <v/>
          </cell>
          <cell r="AH473" t="str">
            <v/>
          </cell>
          <cell r="AI473" t="str">
            <v/>
          </cell>
          <cell r="AJ473" t="str">
            <v/>
          </cell>
          <cell r="AK473" t="str">
            <v/>
          </cell>
          <cell r="AL473" t="str">
            <v/>
          </cell>
          <cell r="AM473" t="str">
            <v/>
          </cell>
          <cell r="AN473" t="str">
            <v/>
          </cell>
          <cell r="AO473" t="str">
            <v/>
          </cell>
          <cell r="AP473" t="str">
            <v/>
          </cell>
          <cell r="AQ473" t="str">
            <v/>
          </cell>
          <cell r="AR473" t="str">
            <v/>
          </cell>
          <cell r="AS473" t="str">
            <v/>
          </cell>
          <cell r="AT473" t="str">
            <v/>
          </cell>
          <cell r="AU473" t="str">
            <v/>
          </cell>
          <cell r="AV473" t="str">
            <v/>
          </cell>
          <cell r="AW473" t="str">
            <v/>
          </cell>
          <cell r="AX473" t="str">
            <v/>
          </cell>
          <cell r="AY473" t="str">
            <v/>
          </cell>
          <cell r="AZ473" t="str">
            <v/>
          </cell>
          <cell r="BA473" t="str">
            <v/>
          </cell>
          <cell r="BB473" t="str">
            <v/>
          </cell>
          <cell r="BC473" t="str">
            <v/>
          </cell>
          <cell r="BD473" t="str">
            <v/>
          </cell>
          <cell r="BE473" t="str">
            <v/>
          </cell>
          <cell r="BF473" t="str">
            <v/>
          </cell>
          <cell r="BG473" t="str">
            <v/>
          </cell>
          <cell r="BH473" t="str">
            <v/>
          </cell>
          <cell r="BI473" t="str">
            <v xml:space="preserve"> </v>
          </cell>
          <cell r="BJ473">
            <v>0</v>
          </cell>
          <cell r="BK473" t="str">
            <v/>
          </cell>
          <cell r="BL473" t="str">
            <v/>
          </cell>
        </row>
        <row r="474">
          <cell r="E474" t="str">
            <v>|0200226117|22.20|0.00|2.300|0.0005893NBC</v>
          </cell>
          <cell r="F474">
            <v>1.129</v>
          </cell>
          <cell r="H474" t="str">
            <v>S</v>
          </cell>
          <cell r="J474" t="b">
            <v>1</v>
          </cell>
          <cell r="K474" t="b">
            <v>1</v>
          </cell>
          <cell r="L474">
            <v>266</v>
          </cell>
          <cell r="M474">
            <v>266</v>
          </cell>
          <cell r="O474" t="str">
            <v>P/E</v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  <cell r="V474" t="str">
            <v/>
          </cell>
          <cell r="W474" t="str">
            <v/>
          </cell>
          <cell r="X474" t="str">
            <v/>
          </cell>
          <cell r="Y474" t="str">
            <v/>
          </cell>
          <cell r="Z474" t="str">
            <v/>
          </cell>
          <cell r="AA474" t="str">
            <v/>
          </cell>
          <cell r="AB474" t="str">
            <v/>
          </cell>
          <cell r="AC474" t="str">
            <v/>
          </cell>
          <cell r="AD474" t="str">
            <v/>
          </cell>
          <cell r="AE474" t="str">
            <v/>
          </cell>
          <cell r="AF474" t="str">
            <v/>
          </cell>
          <cell r="AG474" t="str">
            <v/>
          </cell>
          <cell r="AH474" t="str">
            <v/>
          </cell>
          <cell r="AI474" t="str">
            <v/>
          </cell>
          <cell r="AJ474" t="str">
            <v/>
          </cell>
          <cell r="AK474" t="str">
            <v/>
          </cell>
          <cell r="AL474" t="str">
            <v/>
          </cell>
          <cell r="AM474" t="str">
            <v/>
          </cell>
          <cell r="AN474" t="str">
            <v/>
          </cell>
          <cell r="AO474" t="str">
            <v/>
          </cell>
          <cell r="AP474" t="str">
            <v/>
          </cell>
          <cell r="AQ474" t="str">
            <v/>
          </cell>
          <cell r="AR474" t="str">
            <v/>
          </cell>
          <cell r="AS474" t="str">
            <v/>
          </cell>
          <cell r="AT474" t="str">
            <v/>
          </cell>
          <cell r="AU474" t="str">
            <v/>
          </cell>
          <cell r="AV474" t="str">
            <v/>
          </cell>
          <cell r="AW474" t="str">
            <v/>
          </cell>
          <cell r="AX474" t="str">
            <v/>
          </cell>
          <cell r="AY474" t="str">
            <v/>
          </cell>
          <cell r="AZ474" t="str">
            <v/>
          </cell>
          <cell r="BA474" t="str">
            <v/>
          </cell>
          <cell r="BB474" t="str">
            <v/>
          </cell>
          <cell r="BC474" t="str">
            <v/>
          </cell>
          <cell r="BD474" t="str">
            <v/>
          </cell>
          <cell r="BE474" t="str">
            <v/>
          </cell>
          <cell r="BF474" t="str">
            <v/>
          </cell>
          <cell r="BG474" t="str">
            <v/>
          </cell>
          <cell r="BH474" t="str">
            <v/>
          </cell>
          <cell r="BI474" t="str">
            <v xml:space="preserve"> </v>
          </cell>
          <cell r="BJ474">
            <v>0</v>
          </cell>
          <cell r="BK474" t="str">
            <v/>
          </cell>
          <cell r="BL474" t="str">
            <v/>
          </cell>
        </row>
        <row r="475">
          <cell r="E475" t="str">
            <v>|0200226117|22.20|0.00|2.300|0.0005974NBC</v>
          </cell>
          <cell r="F475">
            <v>1.129</v>
          </cell>
          <cell r="H475" t="str">
            <v>S</v>
          </cell>
          <cell r="J475" t="b">
            <v>1</v>
          </cell>
          <cell r="K475" t="b">
            <v>1</v>
          </cell>
          <cell r="L475">
            <v>0</v>
          </cell>
          <cell r="M475">
            <v>0</v>
          </cell>
          <cell r="O475" t="str">
            <v>P/E</v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  <cell r="V475" t="str">
            <v/>
          </cell>
          <cell r="W475" t="str">
            <v/>
          </cell>
          <cell r="X475" t="str">
            <v/>
          </cell>
          <cell r="Y475" t="str">
            <v/>
          </cell>
          <cell r="Z475" t="str">
            <v/>
          </cell>
          <cell r="AA475" t="str">
            <v/>
          </cell>
          <cell r="AB475" t="str">
            <v/>
          </cell>
          <cell r="AC475" t="str">
            <v/>
          </cell>
          <cell r="AD475" t="str">
            <v/>
          </cell>
          <cell r="AE475" t="str">
            <v/>
          </cell>
          <cell r="AF475" t="str">
            <v/>
          </cell>
          <cell r="AG475" t="str">
            <v/>
          </cell>
          <cell r="AH475" t="str">
            <v/>
          </cell>
          <cell r="AI475" t="str">
            <v/>
          </cell>
          <cell r="AJ475" t="str">
            <v/>
          </cell>
          <cell r="AK475" t="str">
            <v/>
          </cell>
          <cell r="AL475" t="str">
            <v/>
          </cell>
          <cell r="AM475" t="str">
            <v/>
          </cell>
          <cell r="AN475" t="str">
            <v/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/>
          </cell>
          <cell r="AT475" t="str">
            <v/>
          </cell>
          <cell r="AU475" t="str">
            <v/>
          </cell>
          <cell r="AV475" t="str">
            <v/>
          </cell>
          <cell r="AW475" t="str">
            <v/>
          </cell>
          <cell r="AX475" t="str">
            <v/>
          </cell>
          <cell r="AY475" t="str">
            <v/>
          </cell>
          <cell r="AZ475" t="str">
            <v/>
          </cell>
          <cell r="BA475" t="str">
            <v/>
          </cell>
          <cell r="BB475" t="str">
            <v/>
          </cell>
          <cell r="BC475" t="str">
            <v/>
          </cell>
          <cell r="BD475" t="str">
            <v/>
          </cell>
          <cell r="BE475" t="str">
            <v/>
          </cell>
          <cell r="BF475" t="str">
            <v/>
          </cell>
          <cell r="BG475" t="str">
            <v/>
          </cell>
          <cell r="BH475" t="str">
            <v/>
          </cell>
          <cell r="BI475" t="str">
            <v xml:space="preserve"> </v>
          </cell>
          <cell r="BJ475">
            <v>0</v>
          </cell>
          <cell r="BK475" t="str">
            <v/>
          </cell>
          <cell r="BL475" t="str">
            <v/>
          </cell>
        </row>
        <row r="476">
          <cell r="E476" t="str">
            <v>|0200226117|22.20|0.00|2.300|0.0006184NBC</v>
          </cell>
          <cell r="F476">
            <v>1.129</v>
          </cell>
          <cell r="H476" t="str">
            <v>S</v>
          </cell>
          <cell r="J476" t="b">
            <v>1</v>
          </cell>
          <cell r="K476" t="b">
            <v>1</v>
          </cell>
          <cell r="L476">
            <v>0</v>
          </cell>
          <cell r="M476">
            <v>0</v>
          </cell>
          <cell r="O476" t="str">
            <v>P/E</v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D476" t="str">
            <v/>
          </cell>
          <cell r="AE476" t="str">
            <v/>
          </cell>
          <cell r="AF476" t="str">
            <v/>
          </cell>
          <cell r="AG476" t="str">
            <v/>
          </cell>
          <cell r="AH476" t="str">
            <v/>
          </cell>
          <cell r="AI476" t="str">
            <v/>
          </cell>
          <cell r="AJ476" t="str">
            <v/>
          </cell>
          <cell r="AK476" t="str">
            <v/>
          </cell>
          <cell r="AL476" t="str">
            <v/>
          </cell>
          <cell r="AM476" t="str">
            <v/>
          </cell>
          <cell r="AN476" t="str">
            <v/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  <cell r="AV476" t="str">
            <v/>
          </cell>
          <cell r="AW476" t="str">
            <v/>
          </cell>
          <cell r="AX476" t="str">
            <v/>
          </cell>
          <cell r="AY476" t="str">
            <v/>
          </cell>
          <cell r="AZ476" t="str">
            <v/>
          </cell>
          <cell r="BA476" t="str">
            <v/>
          </cell>
          <cell r="BB476" t="str">
            <v/>
          </cell>
          <cell r="BC476" t="str">
            <v/>
          </cell>
          <cell r="BD476" t="str">
            <v/>
          </cell>
          <cell r="BE476" t="str">
            <v/>
          </cell>
          <cell r="BF476" t="str">
            <v/>
          </cell>
          <cell r="BG476" t="str">
            <v/>
          </cell>
          <cell r="BH476" t="str">
            <v/>
          </cell>
          <cell r="BI476" t="str">
            <v xml:space="preserve"> </v>
          </cell>
          <cell r="BJ476">
            <v>0</v>
          </cell>
          <cell r="BK476" t="str">
            <v/>
          </cell>
          <cell r="BL476" t="str">
            <v/>
          </cell>
        </row>
        <row r="477">
          <cell r="E477" t="str">
            <v>|0200226117|22.20|0.00|2.300|0.0005974NBC</v>
          </cell>
          <cell r="F477">
            <v>1.129</v>
          </cell>
          <cell r="H477" t="str">
            <v>S</v>
          </cell>
          <cell r="J477" t="b">
            <v>1</v>
          </cell>
          <cell r="K477" t="b">
            <v>1</v>
          </cell>
          <cell r="L477">
            <v>401</v>
          </cell>
          <cell r="M477">
            <v>57</v>
          </cell>
          <cell r="O477" t="str">
            <v>C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37.142857142857146</v>
          </cell>
          <cell r="AY477">
            <v>70.428571428571431</v>
          </cell>
          <cell r="AZ477">
            <v>0</v>
          </cell>
          <cell r="BA477">
            <v>35.714285714285715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 t="str">
            <v xml:space="preserve"> </v>
          </cell>
          <cell r="BJ477">
            <v>70.428571428571431</v>
          </cell>
          <cell r="BK477" t="str">
            <v/>
          </cell>
          <cell r="BL477" t="str">
            <v/>
          </cell>
        </row>
        <row r="478">
          <cell r="E478" t="str">
            <v>|0200226117|22.20|0.00|2.300|0.0006184NBC</v>
          </cell>
          <cell r="F478">
            <v>1.129</v>
          </cell>
          <cell r="H478" t="str">
            <v>S</v>
          </cell>
          <cell r="J478" t="b">
            <v>1</v>
          </cell>
          <cell r="K478" t="b">
            <v>1</v>
          </cell>
          <cell r="L478">
            <v>382</v>
          </cell>
          <cell r="M478">
            <v>55</v>
          </cell>
          <cell r="O478" t="str">
            <v>C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45.428571428571431</v>
          </cell>
          <cell r="AY478">
            <v>74.285714285714292</v>
          </cell>
          <cell r="AZ478">
            <v>0</v>
          </cell>
          <cell r="BA478">
            <v>32.857142857142854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 t="str">
            <v xml:space="preserve"> </v>
          </cell>
          <cell r="BJ478">
            <v>74.285714285714292</v>
          </cell>
          <cell r="BK478" t="str">
            <v/>
          </cell>
          <cell r="BL478" t="str">
            <v/>
          </cell>
        </row>
        <row r="479">
          <cell r="E479" t="str">
            <v>|0200226117|25.40|0.00|1.600|0.0005775NBC</v>
          </cell>
          <cell r="F479">
            <v>0.93899999999999995</v>
          </cell>
          <cell r="H479" t="str">
            <v>S</v>
          </cell>
          <cell r="J479" t="b">
            <v>1</v>
          </cell>
          <cell r="K479" t="b">
            <v>1</v>
          </cell>
          <cell r="L479">
            <v>1746</v>
          </cell>
          <cell r="M479">
            <v>109</v>
          </cell>
          <cell r="O479" t="str">
            <v>C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40</v>
          </cell>
          <cell r="AY479">
            <v>85.9375</v>
          </cell>
          <cell r="AZ479">
            <v>44.6875</v>
          </cell>
          <cell r="BA479">
            <v>106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 t="str">
            <v xml:space="preserve"> </v>
          </cell>
          <cell r="BJ479">
            <v>130.625</v>
          </cell>
          <cell r="BK479" t="str">
            <v/>
          </cell>
          <cell r="BL479" t="str">
            <v/>
          </cell>
        </row>
        <row r="480">
          <cell r="E480" t="str">
            <v>|0200226117|25.40|0.00|1.600|0.0005775NBC</v>
          </cell>
          <cell r="F480">
            <v>0.93899999999999995</v>
          </cell>
          <cell r="H480" t="str">
            <v>S</v>
          </cell>
          <cell r="J480" t="b">
            <v>1</v>
          </cell>
          <cell r="K480" t="b">
            <v>1</v>
          </cell>
          <cell r="L480">
            <v>0</v>
          </cell>
          <cell r="M480">
            <v>0</v>
          </cell>
          <cell r="O480" t="str">
            <v>P/E</v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  <cell r="Z480" t="str">
            <v/>
          </cell>
          <cell r="AA480" t="str">
            <v/>
          </cell>
          <cell r="AB480" t="str">
            <v/>
          </cell>
          <cell r="AC480" t="str">
            <v/>
          </cell>
          <cell r="AD480" t="str">
            <v/>
          </cell>
          <cell r="AE480" t="str">
            <v/>
          </cell>
          <cell r="AF480" t="str">
            <v/>
          </cell>
          <cell r="AG480" t="str">
            <v/>
          </cell>
          <cell r="AH480" t="str">
            <v/>
          </cell>
          <cell r="AI480" t="str">
            <v/>
          </cell>
          <cell r="AJ480" t="str">
            <v/>
          </cell>
          <cell r="AK480" t="str">
            <v/>
          </cell>
          <cell r="AL480" t="str">
            <v/>
          </cell>
          <cell r="AM480" t="str">
            <v/>
          </cell>
          <cell r="AN480" t="str">
            <v/>
          </cell>
          <cell r="AO480" t="str">
            <v/>
          </cell>
          <cell r="AP480" t="str">
            <v/>
          </cell>
          <cell r="AQ480" t="str">
            <v/>
          </cell>
          <cell r="AR480" t="str">
            <v/>
          </cell>
          <cell r="AS480" t="str">
            <v/>
          </cell>
          <cell r="AT480" t="str">
            <v/>
          </cell>
          <cell r="AU480" t="str">
            <v/>
          </cell>
          <cell r="AV480" t="str">
            <v/>
          </cell>
          <cell r="AW480" t="str">
            <v/>
          </cell>
          <cell r="AX480" t="str">
            <v/>
          </cell>
          <cell r="AY480" t="str">
            <v/>
          </cell>
          <cell r="AZ480" t="str">
            <v/>
          </cell>
          <cell r="BA480" t="str">
            <v/>
          </cell>
          <cell r="BB480" t="str">
            <v/>
          </cell>
          <cell r="BC480" t="str">
            <v/>
          </cell>
          <cell r="BD480" t="str">
            <v/>
          </cell>
          <cell r="BE480" t="str">
            <v/>
          </cell>
          <cell r="BF480" t="str">
            <v/>
          </cell>
          <cell r="BG480" t="str">
            <v/>
          </cell>
          <cell r="BH480" t="str">
            <v/>
          </cell>
          <cell r="BI480" t="str">
            <v xml:space="preserve"> </v>
          </cell>
          <cell r="BJ480">
            <v>0</v>
          </cell>
          <cell r="BK480" t="str">
            <v/>
          </cell>
          <cell r="BL480" t="str">
            <v/>
          </cell>
        </row>
        <row r="481">
          <cell r="E481" t="str">
            <v>|0200226117|25.40|0.00|1.600|0.0005822NBC</v>
          </cell>
          <cell r="F481">
            <v>0.93899999999999995</v>
          </cell>
          <cell r="H481" t="str">
            <v>S</v>
          </cell>
          <cell r="J481" t="b">
            <v>1</v>
          </cell>
          <cell r="K481" t="b">
            <v>1</v>
          </cell>
          <cell r="L481">
            <v>128</v>
          </cell>
          <cell r="M481">
            <v>128</v>
          </cell>
          <cell r="O481" t="str">
            <v>P/E</v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  <cell r="Z481" t="str">
            <v/>
          </cell>
          <cell r="AA481" t="str">
            <v/>
          </cell>
          <cell r="AB481" t="str">
            <v/>
          </cell>
          <cell r="AC481" t="str">
            <v/>
          </cell>
          <cell r="AD481" t="str">
            <v/>
          </cell>
          <cell r="AE481" t="str">
            <v/>
          </cell>
          <cell r="AF481" t="str">
            <v/>
          </cell>
          <cell r="AG481" t="str">
            <v/>
          </cell>
          <cell r="AH481" t="str">
            <v/>
          </cell>
          <cell r="AI481" t="str">
            <v/>
          </cell>
          <cell r="AJ481" t="str">
            <v/>
          </cell>
          <cell r="AK481" t="str">
            <v/>
          </cell>
          <cell r="AL481" t="str">
            <v/>
          </cell>
          <cell r="AM481" t="str">
            <v/>
          </cell>
          <cell r="AN481" t="str">
            <v/>
          </cell>
          <cell r="AO481" t="str">
            <v/>
          </cell>
          <cell r="AP481" t="str">
            <v/>
          </cell>
          <cell r="AQ481" t="str">
            <v/>
          </cell>
          <cell r="AR481" t="str">
            <v/>
          </cell>
          <cell r="AS481" t="str">
            <v/>
          </cell>
          <cell r="AT481" t="str">
            <v/>
          </cell>
          <cell r="AU481" t="str">
            <v/>
          </cell>
          <cell r="AV481" t="str">
            <v/>
          </cell>
          <cell r="AW481" t="str">
            <v/>
          </cell>
          <cell r="AX481" t="str">
            <v/>
          </cell>
          <cell r="AY481" t="str">
            <v/>
          </cell>
          <cell r="AZ481" t="str">
            <v/>
          </cell>
          <cell r="BA481" t="str">
            <v/>
          </cell>
          <cell r="BB481" t="str">
            <v/>
          </cell>
          <cell r="BC481" t="str">
            <v/>
          </cell>
          <cell r="BD481" t="str">
            <v/>
          </cell>
          <cell r="BE481" t="str">
            <v/>
          </cell>
          <cell r="BF481" t="str">
            <v/>
          </cell>
          <cell r="BG481" t="str">
            <v/>
          </cell>
          <cell r="BH481" t="str">
            <v/>
          </cell>
          <cell r="BI481" t="str">
            <v xml:space="preserve"> </v>
          </cell>
          <cell r="BJ481">
            <v>0</v>
          </cell>
          <cell r="BK481" t="str">
            <v/>
          </cell>
          <cell r="BL481" t="str">
            <v/>
          </cell>
        </row>
        <row r="482">
          <cell r="E482" t="str">
            <v>|0200226117|25.40|0.00|1.600|0.0005884IBC</v>
          </cell>
          <cell r="F482">
            <v>0.93899999999999995</v>
          </cell>
          <cell r="H482" t="str">
            <v>S</v>
          </cell>
          <cell r="J482" t="b">
            <v>1</v>
          </cell>
          <cell r="K482" t="b">
            <v>1</v>
          </cell>
          <cell r="L482">
            <v>150</v>
          </cell>
          <cell r="M482">
            <v>150</v>
          </cell>
          <cell r="O482" t="str">
            <v>P/E</v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  <cell r="Z482" t="str">
            <v/>
          </cell>
          <cell r="AA482" t="str">
            <v/>
          </cell>
          <cell r="AB482" t="str">
            <v/>
          </cell>
          <cell r="AC482" t="str">
            <v/>
          </cell>
          <cell r="AD482" t="str">
            <v/>
          </cell>
          <cell r="AE482" t="str">
            <v/>
          </cell>
          <cell r="AF482" t="str">
            <v/>
          </cell>
          <cell r="AG482" t="str">
            <v/>
          </cell>
          <cell r="AH482" t="str">
            <v/>
          </cell>
          <cell r="AI482" t="str">
            <v/>
          </cell>
          <cell r="AJ482" t="str">
            <v/>
          </cell>
          <cell r="AK482" t="str">
            <v/>
          </cell>
          <cell r="AL482" t="str">
            <v/>
          </cell>
          <cell r="AM482" t="str">
            <v/>
          </cell>
          <cell r="AN482" t="str">
            <v/>
          </cell>
          <cell r="AO482" t="str">
            <v/>
          </cell>
          <cell r="AP482" t="str">
            <v/>
          </cell>
          <cell r="AQ482" t="str">
            <v/>
          </cell>
          <cell r="AR482" t="str">
            <v/>
          </cell>
          <cell r="AS482" t="str">
            <v/>
          </cell>
          <cell r="AT482" t="str">
            <v/>
          </cell>
          <cell r="AU482" t="str">
            <v/>
          </cell>
          <cell r="AV482" t="str">
            <v/>
          </cell>
          <cell r="AW482" t="str">
            <v/>
          </cell>
          <cell r="AX482" t="str">
            <v/>
          </cell>
          <cell r="AY482" t="str">
            <v/>
          </cell>
          <cell r="AZ482" t="str">
            <v/>
          </cell>
          <cell r="BA482" t="str">
            <v/>
          </cell>
          <cell r="BB482" t="str">
            <v/>
          </cell>
          <cell r="BC482" t="str">
            <v/>
          </cell>
          <cell r="BD482" t="str">
            <v/>
          </cell>
          <cell r="BE482" t="str">
            <v/>
          </cell>
          <cell r="BF482" t="str">
            <v/>
          </cell>
          <cell r="BG482" t="str">
            <v/>
          </cell>
          <cell r="BH482" t="str">
            <v/>
          </cell>
          <cell r="BI482" t="str">
            <v xml:space="preserve"> </v>
          </cell>
          <cell r="BJ482">
            <v>0</v>
          </cell>
          <cell r="BK482" t="str">
            <v/>
          </cell>
          <cell r="BL482" t="str">
            <v/>
          </cell>
        </row>
        <row r="483">
          <cell r="E483" t="str">
            <v>|0200226117|25.40|0.00|1.600|0.0005822NBC</v>
          </cell>
          <cell r="F483">
            <v>0.93899999999999995</v>
          </cell>
          <cell r="H483" t="str">
            <v>S</v>
          </cell>
          <cell r="J483" t="b">
            <v>1</v>
          </cell>
          <cell r="K483" t="b">
            <v>1</v>
          </cell>
          <cell r="L483">
            <v>255</v>
          </cell>
          <cell r="M483">
            <v>28</v>
          </cell>
          <cell r="O483" t="str">
            <v>C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22.222222222222221</v>
          </cell>
          <cell r="AY483">
            <v>39.222222222222221</v>
          </cell>
          <cell r="AZ483">
            <v>42.666666666666664</v>
          </cell>
          <cell r="BA483">
            <v>22.222222222222221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 t="str">
            <v xml:space="preserve"> </v>
          </cell>
          <cell r="BJ483">
            <v>81.888888888888886</v>
          </cell>
          <cell r="BK483" t="str">
            <v/>
          </cell>
          <cell r="BL483" t="str">
            <v/>
          </cell>
        </row>
        <row r="484">
          <cell r="E484" t="str">
            <v>|0200226117|25.40|0.00|1.600|0.0005884IBC</v>
          </cell>
          <cell r="F484">
            <v>0.93899999999999995</v>
          </cell>
          <cell r="H484" t="str">
            <v>S</v>
          </cell>
          <cell r="J484" t="b">
            <v>1</v>
          </cell>
          <cell r="K484" t="b">
            <v>1</v>
          </cell>
          <cell r="L484">
            <v>1295</v>
          </cell>
          <cell r="M484">
            <v>144</v>
          </cell>
          <cell r="O484" t="str">
            <v>C</v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  <cell r="Z484" t="str">
            <v/>
          </cell>
          <cell r="AA484" t="str">
            <v/>
          </cell>
          <cell r="AB484" t="str">
            <v/>
          </cell>
          <cell r="AC484" t="str">
            <v/>
          </cell>
          <cell r="AD484" t="str">
            <v/>
          </cell>
          <cell r="AE484" t="str">
            <v/>
          </cell>
          <cell r="AF484" t="str">
            <v/>
          </cell>
          <cell r="AG484" t="str">
            <v/>
          </cell>
          <cell r="AH484" t="str">
            <v/>
          </cell>
          <cell r="AI484" t="str">
            <v/>
          </cell>
          <cell r="AJ484" t="str">
            <v/>
          </cell>
          <cell r="AK484" t="str">
            <v/>
          </cell>
          <cell r="AL484" t="str">
            <v/>
          </cell>
          <cell r="AM484" t="str">
            <v/>
          </cell>
          <cell r="AN484" t="str">
            <v/>
          </cell>
          <cell r="AO484" t="str">
            <v/>
          </cell>
          <cell r="AP484" t="str">
            <v/>
          </cell>
          <cell r="AQ484" t="str">
            <v/>
          </cell>
          <cell r="AR484" t="str">
            <v/>
          </cell>
          <cell r="AS484" t="str">
            <v/>
          </cell>
          <cell r="AT484" t="str">
            <v/>
          </cell>
          <cell r="AU484" t="str">
            <v/>
          </cell>
          <cell r="AV484" t="str">
            <v/>
          </cell>
          <cell r="AW484" t="str">
            <v/>
          </cell>
          <cell r="AX484" t="str">
            <v/>
          </cell>
          <cell r="AY484" t="str">
            <v/>
          </cell>
          <cell r="AZ484" t="str">
            <v/>
          </cell>
          <cell r="BA484" t="str">
            <v/>
          </cell>
          <cell r="BB484" t="str">
            <v/>
          </cell>
          <cell r="BC484" t="str">
            <v/>
          </cell>
          <cell r="BD484" t="str">
            <v/>
          </cell>
          <cell r="BE484" t="str">
            <v/>
          </cell>
          <cell r="BF484" t="str">
            <v/>
          </cell>
          <cell r="BG484" t="str">
            <v/>
          </cell>
          <cell r="BH484" t="str">
            <v/>
          </cell>
          <cell r="BI484" t="str">
            <v xml:space="preserve"> </v>
          </cell>
          <cell r="BJ484">
            <v>0</v>
          </cell>
          <cell r="BK484" t="str">
            <v/>
          </cell>
          <cell r="BL484" t="str">
            <v/>
          </cell>
        </row>
        <row r="485">
          <cell r="E485" t="str">
            <v>|0200226117|25.40|0.00|1.600|0.0005822NBC</v>
          </cell>
          <cell r="F485">
            <v>0.93899999999999995</v>
          </cell>
          <cell r="H485" t="str">
            <v>S</v>
          </cell>
          <cell r="J485" t="b">
            <v>1</v>
          </cell>
          <cell r="K485" t="b">
            <v>1</v>
          </cell>
          <cell r="L485">
            <v>82</v>
          </cell>
          <cell r="M485">
            <v>9</v>
          </cell>
          <cell r="O485" t="str">
            <v>C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 t="str">
            <v xml:space="preserve"> </v>
          </cell>
          <cell r="BJ485">
            <v>0</v>
          </cell>
          <cell r="BK485" t="str">
            <v/>
          </cell>
          <cell r="BL485" t="str">
            <v/>
          </cell>
        </row>
        <row r="486">
          <cell r="E486" t="str">
            <v>|0200226117|25.40|0.00|1.600|0.0006110IBC</v>
          </cell>
          <cell r="F486">
            <v>0.93899999999999995</v>
          </cell>
          <cell r="H486" t="str">
            <v>S</v>
          </cell>
          <cell r="J486" t="b">
            <v>1</v>
          </cell>
          <cell r="K486" t="b">
            <v>1</v>
          </cell>
          <cell r="L486" t="str">
            <v/>
          </cell>
          <cell r="M486" t="str">
            <v/>
          </cell>
          <cell r="O486" t="str">
            <v>C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 t="str">
            <v xml:space="preserve"> </v>
          </cell>
          <cell r="BJ486">
            <v>0</v>
          </cell>
          <cell r="BK486" t="str">
            <v/>
          </cell>
          <cell r="BL486" t="str">
            <v/>
          </cell>
        </row>
        <row r="487">
          <cell r="E487" t="str">
            <v>|0200226117|25.40|0.00|2.000|0.0006151NBC</v>
          </cell>
          <cell r="F487">
            <v>1.1539999999999999</v>
          </cell>
          <cell r="H487" t="str">
            <v>S</v>
          </cell>
          <cell r="J487" t="b">
            <v>1</v>
          </cell>
          <cell r="K487" t="b">
            <v>1</v>
          </cell>
          <cell r="L487">
            <v>1703</v>
          </cell>
          <cell r="M487">
            <v>38</v>
          </cell>
          <cell r="O487" t="str">
            <v>C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70.733333333333334</v>
          </cell>
          <cell r="AY487">
            <v>71.111111111111114</v>
          </cell>
          <cell r="AZ487">
            <v>106.66666666666667</v>
          </cell>
          <cell r="BA487">
            <v>35.555555555555557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 t="str">
            <v xml:space="preserve"> </v>
          </cell>
          <cell r="BJ487">
            <v>177.77777777777777</v>
          </cell>
          <cell r="BK487" t="str">
            <v/>
          </cell>
          <cell r="BL487" t="str">
            <v/>
          </cell>
        </row>
        <row r="488">
          <cell r="E488" t="str">
            <v>|0200226117|25.40|0.00|2.000|0.0006151NBC</v>
          </cell>
          <cell r="F488">
            <v>1.1539999999999999</v>
          </cell>
          <cell r="H488" t="str">
            <v>S</v>
          </cell>
          <cell r="J488" t="b">
            <v>1</v>
          </cell>
          <cell r="K488" t="b">
            <v>1</v>
          </cell>
          <cell r="L488">
            <v>159</v>
          </cell>
          <cell r="M488">
            <v>5</v>
          </cell>
          <cell r="O488" t="str">
            <v>C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6.28125</v>
          </cell>
          <cell r="AZ488">
            <v>8.75</v>
          </cell>
          <cell r="BA488">
            <v>9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 t="str">
            <v xml:space="preserve"> </v>
          </cell>
          <cell r="BJ488">
            <v>15.03125</v>
          </cell>
          <cell r="BK488" t="str">
            <v/>
          </cell>
          <cell r="BL488" t="str">
            <v/>
          </cell>
        </row>
        <row r="489">
          <cell r="E489" t="str">
            <v>|0200226117|25.40|0.00|2.000|0.0006151NBC</v>
          </cell>
          <cell r="F489">
            <v>1.1539999999999999</v>
          </cell>
          <cell r="H489" t="str">
            <v>S</v>
          </cell>
          <cell r="J489" t="b">
            <v>1</v>
          </cell>
          <cell r="K489" t="b">
            <v>1</v>
          </cell>
          <cell r="L489">
            <v>109</v>
          </cell>
          <cell r="M489">
            <v>109</v>
          </cell>
          <cell r="O489" t="str">
            <v>P/E</v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D489" t="str">
            <v/>
          </cell>
          <cell r="AE489" t="str">
            <v/>
          </cell>
          <cell r="AF489" t="str">
            <v/>
          </cell>
          <cell r="AG489" t="str">
            <v/>
          </cell>
          <cell r="AH489" t="str">
            <v/>
          </cell>
          <cell r="AI489" t="str">
            <v/>
          </cell>
          <cell r="AJ489" t="str">
            <v/>
          </cell>
          <cell r="AK489" t="str">
            <v/>
          </cell>
          <cell r="AL489" t="str">
            <v/>
          </cell>
          <cell r="AM489" t="str">
            <v/>
          </cell>
          <cell r="AN489" t="str">
            <v/>
          </cell>
          <cell r="AO489" t="str">
            <v/>
          </cell>
          <cell r="AP489" t="str">
            <v/>
          </cell>
          <cell r="AQ489" t="str">
            <v/>
          </cell>
          <cell r="AR489" t="str">
            <v/>
          </cell>
          <cell r="AS489" t="str">
            <v/>
          </cell>
          <cell r="AT489" t="str">
            <v/>
          </cell>
          <cell r="AU489" t="str">
            <v/>
          </cell>
          <cell r="AV489" t="str">
            <v/>
          </cell>
          <cell r="AW489" t="str">
            <v/>
          </cell>
          <cell r="AX489" t="str">
            <v/>
          </cell>
          <cell r="AY489" t="str">
            <v/>
          </cell>
          <cell r="AZ489" t="str">
            <v/>
          </cell>
          <cell r="BA489" t="str">
            <v/>
          </cell>
          <cell r="BB489" t="str">
            <v/>
          </cell>
          <cell r="BC489" t="str">
            <v/>
          </cell>
          <cell r="BD489" t="str">
            <v/>
          </cell>
          <cell r="BE489" t="str">
            <v/>
          </cell>
          <cell r="BF489" t="str">
            <v/>
          </cell>
          <cell r="BG489" t="str">
            <v/>
          </cell>
          <cell r="BH489" t="str">
            <v/>
          </cell>
          <cell r="BI489" t="str">
            <v xml:space="preserve"> </v>
          </cell>
          <cell r="BJ489">
            <v>0</v>
          </cell>
          <cell r="BK489" t="str">
            <v/>
          </cell>
          <cell r="BL489" t="str">
            <v/>
          </cell>
        </row>
        <row r="490">
          <cell r="E490" t="str">
            <v>|0200226117|28.60|0.00|2.000|0.0006376NBC</v>
          </cell>
          <cell r="F490">
            <v>1.3120000000000001</v>
          </cell>
          <cell r="H490" t="str">
            <v>S</v>
          </cell>
          <cell r="J490" t="b">
            <v>1</v>
          </cell>
          <cell r="K490" t="b">
            <v>1</v>
          </cell>
          <cell r="L490">
            <v>240</v>
          </cell>
          <cell r="M490">
            <v>48</v>
          </cell>
          <cell r="O490" t="str">
            <v>C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14.6</v>
          </cell>
          <cell r="AY490">
            <v>17.600000000000001</v>
          </cell>
          <cell r="AZ490">
            <v>0</v>
          </cell>
          <cell r="BA490">
            <v>16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 t="str">
            <v xml:space="preserve"> </v>
          </cell>
          <cell r="BJ490">
            <v>17.600000000000001</v>
          </cell>
          <cell r="BK490" t="str">
            <v/>
          </cell>
          <cell r="BL490" t="str">
            <v/>
          </cell>
        </row>
        <row r="491">
          <cell r="E491" t="str">
            <v>|0200226117|28.60|0.00|2.000|0.0005695NBC</v>
          </cell>
          <cell r="F491">
            <v>1.3120000000000001</v>
          </cell>
          <cell r="H491" t="str">
            <v>S</v>
          </cell>
          <cell r="J491" t="b">
            <v>1</v>
          </cell>
          <cell r="K491" t="b">
            <v>1</v>
          </cell>
          <cell r="L491">
            <v>1452</v>
          </cell>
          <cell r="M491">
            <v>484</v>
          </cell>
          <cell r="O491" t="str">
            <v>C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10</v>
          </cell>
          <cell r="AZ491">
            <v>10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 t="str">
            <v xml:space="preserve"> </v>
          </cell>
          <cell r="BJ491">
            <v>20</v>
          </cell>
          <cell r="BK491" t="str">
            <v/>
          </cell>
          <cell r="BL491" t="str">
            <v/>
          </cell>
        </row>
        <row r="492">
          <cell r="E492" t="str">
            <v>|0200226117|28.60|0.00|2.000|0.0006298NBC</v>
          </cell>
          <cell r="F492">
            <v>1.3120000000000001</v>
          </cell>
          <cell r="H492" t="str">
            <v>S</v>
          </cell>
          <cell r="J492" t="b">
            <v>1</v>
          </cell>
          <cell r="K492" t="b">
            <v>1</v>
          </cell>
          <cell r="L492">
            <v>285</v>
          </cell>
          <cell r="M492">
            <v>95</v>
          </cell>
          <cell r="O492" t="str">
            <v>C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189</v>
          </cell>
          <cell r="AY492">
            <v>326.66666666666669</v>
          </cell>
          <cell r="AZ492">
            <v>0</v>
          </cell>
          <cell r="BA492">
            <v>150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 t="str">
            <v xml:space="preserve"> </v>
          </cell>
          <cell r="BJ492">
            <v>326.66666666666669</v>
          </cell>
          <cell r="BK492" t="str">
            <v/>
          </cell>
          <cell r="BL492" t="str">
            <v/>
          </cell>
        </row>
        <row r="493">
          <cell r="E493" t="str">
            <v>|0200226117|28.60|0.00|2.000|0.0006298NBC</v>
          </cell>
          <cell r="F493">
            <v>1.3120000000000001</v>
          </cell>
          <cell r="H493" t="str">
            <v>S</v>
          </cell>
          <cell r="J493" t="b">
            <v>1</v>
          </cell>
          <cell r="K493" t="b">
            <v>1</v>
          </cell>
          <cell r="L493">
            <v>82</v>
          </cell>
          <cell r="M493">
            <v>27</v>
          </cell>
          <cell r="O493" t="str">
            <v>C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210</v>
          </cell>
          <cell r="AZ493">
            <v>982.33333333333337</v>
          </cell>
          <cell r="BA493">
            <v>600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 t="str">
            <v xml:space="preserve"> </v>
          </cell>
          <cell r="BJ493">
            <v>1192.3333333333335</v>
          </cell>
          <cell r="BK493" t="str">
            <v>Fixed&gt;500pcs</v>
          </cell>
          <cell r="BL493" t="str">
            <v/>
          </cell>
        </row>
        <row r="494">
          <cell r="E494" t="str">
            <v>|0200226117|28.60|0.00|2.000|0.0005695NBC</v>
          </cell>
          <cell r="F494">
            <v>1.3120000000000001</v>
          </cell>
          <cell r="H494" t="str">
            <v>S</v>
          </cell>
          <cell r="J494" t="b">
            <v>1</v>
          </cell>
          <cell r="K494" t="b">
            <v>1</v>
          </cell>
          <cell r="L494">
            <v>315</v>
          </cell>
          <cell r="M494">
            <v>18</v>
          </cell>
          <cell r="O494" t="str">
            <v>C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11</v>
          </cell>
          <cell r="AY494">
            <v>20.166666666666668</v>
          </cell>
          <cell r="AZ494">
            <v>21.333333333333332</v>
          </cell>
          <cell r="BA494">
            <v>11.111111111111111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 t="str">
            <v xml:space="preserve"> </v>
          </cell>
          <cell r="BJ494">
            <v>41.5</v>
          </cell>
          <cell r="BK494" t="str">
            <v/>
          </cell>
          <cell r="BL494" t="str">
            <v/>
          </cell>
        </row>
        <row r="495">
          <cell r="E495" t="str">
            <v>|0200226117|28.60|0.00|2.000|0.0006001IBC</v>
          </cell>
          <cell r="F495">
            <v>1.3120000000000001</v>
          </cell>
          <cell r="H495" t="str">
            <v>S</v>
          </cell>
          <cell r="J495" t="b">
            <v>1</v>
          </cell>
          <cell r="K495" t="b">
            <v>1</v>
          </cell>
          <cell r="L495">
            <v>1030</v>
          </cell>
          <cell r="M495">
            <v>57</v>
          </cell>
          <cell r="O495" t="str">
            <v>C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37.777777777777779</v>
          </cell>
          <cell r="AY495">
            <v>37.777777777777779</v>
          </cell>
          <cell r="AZ495">
            <v>37.777777777777779</v>
          </cell>
          <cell r="BA495">
            <v>37.777777777777779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 t="str">
            <v xml:space="preserve"> </v>
          </cell>
          <cell r="BJ495">
            <v>75.555555555555557</v>
          </cell>
          <cell r="BK495" t="str">
            <v/>
          </cell>
          <cell r="BL495" t="str">
            <v/>
          </cell>
        </row>
        <row r="496">
          <cell r="E496" t="str">
            <v>|0200226117|28.60|0.00|2.000|0.0005893IBC</v>
          </cell>
          <cell r="F496">
            <v>1.3120000000000001</v>
          </cell>
          <cell r="H496" t="str">
            <v>S</v>
          </cell>
          <cell r="J496" t="b">
            <v>1</v>
          </cell>
          <cell r="K496" t="b">
            <v>0</v>
          </cell>
          <cell r="L496" t="str">
            <v/>
          </cell>
          <cell r="M496" t="str">
            <v/>
          </cell>
          <cell r="O496" t="str">
            <v>C</v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  <cell r="AD496" t="str">
            <v/>
          </cell>
          <cell r="AE496" t="str">
            <v/>
          </cell>
          <cell r="AF496" t="str">
            <v/>
          </cell>
          <cell r="AG496" t="str">
            <v/>
          </cell>
          <cell r="AH496" t="str">
            <v/>
          </cell>
          <cell r="AI496" t="str">
            <v/>
          </cell>
          <cell r="AJ496" t="str">
            <v/>
          </cell>
          <cell r="AK496" t="str">
            <v/>
          </cell>
          <cell r="AL496" t="str">
            <v/>
          </cell>
          <cell r="AM496" t="str">
            <v/>
          </cell>
          <cell r="AN496" t="str">
            <v/>
          </cell>
          <cell r="AO496" t="str">
            <v/>
          </cell>
          <cell r="AP496" t="str">
            <v/>
          </cell>
          <cell r="AQ496" t="str">
            <v/>
          </cell>
          <cell r="AR496" t="str">
            <v/>
          </cell>
          <cell r="AS496" t="str">
            <v/>
          </cell>
          <cell r="AT496" t="str">
            <v/>
          </cell>
          <cell r="AU496" t="str">
            <v/>
          </cell>
          <cell r="AV496" t="str">
            <v/>
          </cell>
          <cell r="AW496" t="str">
            <v/>
          </cell>
          <cell r="AX496" t="str">
            <v/>
          </cell>
          <cell r="AY496" t="str">
            <v/>
          </cell>
          <cell r="AZ496" t="str">
            <v/>
          </cell>
          <cell r="BA496" t="str">
            <v/>
          </cell>
          <cell r="BB496" t="str">
            <v/>
          </cell>
          <cell r="BC496" t="str">
            <v/>
          </cell>
          <cell r="BD496" t="str">
            <v/>
          </cell>
          <cell r="BE496" t="str">
            <v/>
          </cell>
          <cell r="BF496" t="str">
            <v/>
          </cell>
          <cell r="BG496" t="str">
            <v/>
          </cell>
          <cell r="BH496" t="str">
            <v/>
          </cell>
          <cell r="BI496" t="str">
            <v xml:space="preserve"> </v>
          </cell>
          <cell r="BJ496">
            <v>0</v>
          </cell>
          <cell r="BK496" t="str">
            <v/>
          </cell>
          <cell r="BL496" t="str">
            <v/>
          </cell>
        </row>
        <row r="497">
          <cell r="E497" t="str">
            <v>|0200226117|28.60|0.00|2.000|0.0005695NBC</v>
          </cell>
          <cell r="F497">
            <v>1.3120000000000001</v>
          </cell>
          <cell r="H497" t="str">
            <v>S</v>
          </cell>
          <cell r="J497" t="b">
            <v>1</v>
          </cell>
          <cell r="K497" t="b">
            <v>1</v>
          </cell>
          <cell r="L497">
            <v>42</v>
          </cell>
          <cell r="M497">
            <v>42</v>
          </cell>
          <cell r="O497" t="str">
            <v>P/E</v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  <cell r="Z497" t="str">
            <v/>
          </cell>
          <cell r="AA497" t="str">
            <v/>
          </cell>
          <cell r="AB497" t="str">
            <v/>
          </cell>
          <cell r="AC497" t="str">
            <v/>
          </cell>
          <cell r="AD497" t="str">
            <v/>
          </cell>
          <cell r="AE497" t="str">
            <v/>
          </cell>
          <cell r="AF497" t="str">
            <v/>
          </cell>
          <cell r="AG497" t="str">
            <v/>
          </cell>
          <cell r="AH497" t="str">
            <v/>
          </cell>
          <cell r="AI497" t="str">
            <v/>
          </cell>
          <cell r="AJ497" t="str">
            <v/>
          </cell>
          <cell r="AK497" t="str">
            <v/>
          </cell>
          <cell r="AL497" t="str">
            <v/>
          </cell>
          <cell r="AM497" t="str">
            <v/>
          </cell>
          <cell r="AN497" t="str">
            <v/>
          </cell>
          <cell r="AO497" t="str">
            <v/>
          </cell>
          <cell r="AP497" t="str">
            <v/>
          </cell>
          <cell r="AQ497" t="str">
            <v/>
          </cell>
          <cell r="AR497" t="str">
            <v/>
          </cell>
          <cell r="AS497" t="str">
            <v/>
          </cell>
          <cell r="AT497" t="str">
            <v/>
          </cell>
          <cell r="AU497" t="str">
            <v/>
          </cell>
          <cell r="AV497" t="str">
            <v/>
          </cell>
          <cell r="AW497" t="str">
            <v/>
          </cell>
          <cell r="AX497" t="str">
            <v/>
          </cell>
          <cell r="AY497" t="str">
            <v/>
          </cell>
          <cell r="AZ497" t="str">
            <v/>
          </cell>
          <cell r="BA497" t="str">
            <v/>
          </cell>
          <cell r="BB497" t="str">
            <v/>
          </cell>
          <cell r="BC497" t="str">
            <v/>
          </cell>
          <cell r="BD497" t="str">
            <v/>
          </cell>
          <cell r="BE497" t="str">
            <v/>
          </cell>
          <cell r="BF497" t="str">
            <v/>
          </cell>
          <cell r="BG497" t="str">
            <v/>
          </cell>
          <cell r="BH497" t="str">
            <v/>
          </cell>
          <cell r="BI497" t="str">
            <v xml:space="preserve"> </v>
          </cell>
          <cell r="BJ497">
            <v>0</v>
          </cell>
          <cell r="BK497" t="str">
            <v/>
          </cell>
          <cell r="BL497" t="str">
            <v/>
          </cell>
        </row>
        <row r="498">
          <cell r="E498" t="str">
            <v>|0200226117|28.60|0.00|2.000|0.0005893IBC</v>
          </cell>
          <cell r="F498">
            <v>1.3120000000000001</v>
          </cell>
          <cell r="H498" t="str">
            <v>S</v>
          </cell>
          <cell r="J498" t="b">
            <v>1</v>
          </cell>
          <cell r="K498" t="b">
            <v>1</v>
          </cell>
          <cell r="L498">
            <v>152</v>
          </cell>
          <cell r="M498">
            <v>152</v>
          </cell>
          <cell r="O498" t="str">
            <v>P/E</v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/>
          </cell>
          <cell r="AG498" t="str">
            <v/>
          </cell>
          <cell r="AH498" t="str">
            <v/>
          </cell>
          <cell r="AI498" t="str">
            <v/>
          </cell>
          <cell r="AJ498" t="str">
            <v/>
          </cell>
          <cell r="AK498" t="str">
            <v/>
          </cell>
          <cell r="AL498" t="str">
            <v/>
          </cell>
          <cell r="AM498" t="str">
            <v/>
          </cell>
          <cell r="AN498" t="str">
            <v/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  <cell r="AV498" t="str">
            <v/>
          </cell>
          <cell r="AW498" t="str">
            <v/>
          </cell>
          <cell r="AX498" t="str">
            <v/>
          </cell>
          <cell r="AY498" t="str">
            <v/>
          </cell>
          <cell r="AZ498" t="str">
            <v/>
          </cell>
          <cell r="BA498" t="str">
            <v/>
          </cell>
          <cell r="BB498" t="str">
            <v/>
          </cell>
          <cell r="BC498" t="str">
            <v/>
          </cell>
          <cell r="BD498" t="str">
            <v/>
          </cell>
          <cell r="BE498" t="str">
            <v/>
          </cell>
          <cell r="BF498" t="str">
            <v/>
          </cell>
          <cell r="BG498" t="str">
            <v/>
          </cell>
          <cell r="BH498" t="str">
            <v/>
          </cell>
          <cell r="BI498" t="str">
            <v xml:space="preserve"> </v>
          </cell>
          <cell r="BJ498">
            <v>0</v>
          </cell>
          <cell r="BK498" t="str">
            <v/>
          </cell>
          <cell r="BL498" t="str">
            <v/>
          </cell>
        </row>
        <row r="499">
          <cell r="E499" t="str">
            <v>|0200226117|28.60|0.00|2.000|0.0006001IBC</v>
          </cell>
          <cell r="F499">
            <v>1.3120000000000001</v>
          </cell>
          <cell r="H499" t="str">
            <v>S</v>
          </cell>
          <cell r="J499" t="b">
            <v>1</v>
          </cell>
          <cell r="K499" t="b">
            <v>1</v>
          </cell>
          <cell r="L499">
            <v>80</v>
          </cell>
          <cell r="M499">
            <v>8</v>
          </cell>
          <cell r="O499" t="str">
            <v>C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307.60000000000002</v>
          </cell>
          <cell r="AY499">
            <v>320</v>
          </cell>
          <cell r="AZ499">
            <v>480</v>
          </cell>
          <cell r="BA499">
            <v>160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 t="str">
            <v xml:space="preserve"> </v>
          </cell>
          <cell r="BJ499">
            <v>800</v>
          </cell>
          <cell r="BK499" t="str">
            <v/>
          </cell>
          <cell r="BL499" t="str">
            <v/>
          </cell>
        </row>
        <row r="500">
          <cell r="E500" t="str">
            <v>|0200226117|28.60|0.00|2.000|0.0006001IBC</v>
          </cell>
          <cell r="F500">
            <v>1.3120000000000001</v>
          </cell>
          <cell r="H500" t="str">
            <v>S</v>
          </cell>
          <cell r="J500" t="b">
            <v>1</v>
          </cell>
          <cell r="K500" t="b">
            <v>1</v>
          </cell>
          <cell r="L500">
            <v>470</v>
          </cell>
          <cell r="M500">
            <v>470</v>
          </cell>
          <cell r="O500" t="str">
            <v>P/E</v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  <cell r="Z500" t="str">
            <v/>
          </cell>
          <cell r="AA500" t="str">
            <v/>
          </cell>
          <cell r="AB500" t="str">
            <v/>
          </cell>
          <cell r="AC500" t="str">
            <v/>
          </cell>
          <cell r="AD500" t="str">
            <v/>
          </cell>
          <cell r="AE500" t="str">
            <v/>
          </cell>
          <cell r="AF500" t="str">
            <v/>
          </cell>
          <cell r="AG500" t="str">
            <v/>
          </cell>
          <cell r="AH500" t="str">
            <v/>
          </cell>
          <cell r="AI500" t="str">
            <v/>
          </cell>
          <cell r="AJ500" t="str">
            <v/>
          </cell>
          <cell r="AK500" t="str">
            <v/>
          </cell>
          <cell r="AL500" t="str">
            <v/>
          </cell>
          <cell r="AM500" t="str">
            <v/>
          </cell>
          <cell r="AN500" t="str">
            <v/>
          </cell>
          <cell r="AO500" t="str">
            <v/>
          </cell>
          <cell r="AP500" t="str">
            <v/>
          </cell>
          <cell r="AQ500" t="str">
            <v/>
          </cell>
          <cell r="AR500" t="str">
            <v/>
          </cell>
          <cell r="AS500" t="str">
            <v/>
          </cell>
          <cell r="AT500" t="str">
            <v/>
          </cell>
          <cell r="AU500" t="str">
            <v/>
          </cell>
          <cell r="AV500" t="str">
            <v/>
          </cell>
          <cell r="AW500" t="str">
            <v/>
          </cell>
          <cell r="AX500" t="str">
            <v/>
          </cell>
          <cell r="AY500" t="str">
            <v/>
          </cell>
          <cell r="AZ500" t="str">
            <v/>
          </cell>
          <cell r="BA500" t="str">
            <v/>
          </cell>
          <cell r="BB500" t="str">
            <v/>
          </cell>
          <cell r="BC500" t="str">
            <v/>
          </cell>
          <cell r="BD500" t="str">
            <v/>
          </cell>
          <cell r="BE500" t="str">
            <v/>
          </cell>
          <cell r="BF500" t="str">
            <v/>
          </cell>
          <cell r="BG500" t="str">
            <v/>
          </cell>
          <cell r="BH500" t="str">
            <v/>
          </cell>
          <cell r="BI500" t="str">
            <v xml:space="preserve"> </v>
          </cell>
          <cell r="BJ500">
            <v>0</v>
          </cell>
          <cell r="BK500" t="str">
            <v/>
          </cell>
          <cell r="BL500" t="str">
            <v/>
          </cell>
        </row>
        <row r="501">
          <cell r="E501" t="str">
            <v>|0200226117|28.60|0.00|2.000|0.0006037IBC</v>
          </cell>
          <cell r="F501">
            <v>1.3120000000000001</v>
          </cell>
          <cell r="H501" t="str">
            <v>S</v>
          </cell>
          <cell r="J501" t="b">
            <v>1</v>
          </cell>
          <cell r="K501" t="b">
            <v>1</v>
          </cell>
          <cell r="L501">
            <v>180</v>
          </cell>
          <cell r="M501">
            <v>180</v>
          </cell>
          <cell r="O501" t="str">
            <v>P/E</v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  <cell r="Z501" t="str">
            <v/>
          </cell>
          <cell r="AA501" t="str">
            <v/>
          </cell>
          <cell r="AB501" t="str">
            <v/>
          </cell>
          <cell r="AC501" t="str">
            <v/>
          </cell>
          <cell r="AD501" t="str">
            <v/>
          </cell>
          <cell r="AE501" t="str">
            <v/>
          </cell>
          <cell r="AF501" t="str">
            <v/>
          </cell>
          <cell r="AG501" t="str">
            <v/>
          </cell>
          <cell r="AH501" t="str">
            <v/>
          </cell>
          <cell r="AI501" t="str">
            <v/>
          </cell>
          <cell r="AJ501" t="str">
            <v/>
          </cell>
          <cell r="AK501" t="str">
            <v/>
          </cell>
          <cell r="AL501" t="str">
            <v/>
          </cell>
          <cell r="AM501" t="str">
            <v/>
          </cell>
          <cell r="AN501" t="str">
            <v/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/>
          </cell>
          <cell r="AT501" t="str">
            <v/>
          </cell>
          <cell r="AU501" t="str">
            <v/>
          </cell>
          <cell r="AV501" t="str">
            <v/>
          </cell>
          <cell r="AW501" t="str">
            <v/>
          </cell>
          <cell r="AX501" t="str">
            <v/>
          </cell>
          <cell r="AY501" t="str">
            <v/>
          </cell>
          <cell r="AZ501" t="str">
            <v/>
          </cell>
          <cell r="BA501" t="str">
            <v/>
          </cell>
          <cell r="BB501" t="str">
            <v/>
          </cell>
          <cell r="BC501" t="str">
            <v/>
          </cell>
          <cell r="BD501" t="str">
            <v/>
          </cell>
          <cell r="BE501" t="str">
            <v/>
          </cell>
          <cell r="BF501" t="str">
            <v/>
          </cell>
          <cell r="BG501" t="str">
            <v/>
          </cell>
          <cell r="BH501" t="str">
            <v/>
          </cell>
          <cell r="BI501" t="str">
            <v xml:space="preserve"> </v>
          </cell>
          <cell r="BJ501">
            <v>0</v>
          </cell>
          <cell r="BK501" t="str">
            <v/>
          </cell>
          <cell r="BL501" t="str">
            <v/>
          </cell>
        </row>
        <row r="502">
          <cell r="E502" t="str">
            <v>|0200226117|28.60|0.00|2.000|0.0006298NBC</v>
          </cell>
          <cell r="F502">
            <v>1.3120000000000001</v>
          </cell>
          <cell r="H502" t="str">
            <v>S</v>
          </cell>
          <cell r="J502" t="b">
            <v>1</v>
          </cell>
          <cell r="K502" t="b">
            <v>1</v>
          </cell>
          <cell r="L502">
            <v>2520</v>
          </cell>
          <cell r="M502">
            <v>2520</v>
          </cell>
          <cell r="O502" t="str">
            <v>P/E</v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  <cell r="Z502" t="str">
            <v/>
          </cell>
          <cell r="AA502" t="str">
            <v/>
          </cell>
          <cell r="AB502" t="str">
            <v/>
          </cell>
          <cell r="AC502" t="str">
            <v/>
          </cell>
          <cell r="AD502" t="str">
            <v/>
          </cell>
          <cell r="AE502" t="str">
            <v/>
          </cell>
          <cell r="AF502" t="str">
            <v/>
          </cell>
          <cell r="AG502" t="str">
            <v/>
          </cell>
          <cell r="AH502" t="str">
            <v/>
          </cell>
          <cell r="AI502" t="str">
            <v/>
          </cell>
          <cell r="AJ502" t="str">
            <v/>
          </cell>
          <cell r="AK502" t="str">
            <v/>
          </cell>
          <cell r="AL502" t="str">
            <v/>
          </cell>
          <cell r="AM502" t="str">
            <v/>
          </cell>
          <cell r="AN502" t="str">
            <v/>
          </cell>
          <cell r="AO502" t="str">
            <v/>
          </cell>
          <cell r="AP502" t="str">
            <v/>
          </cell>
          <cell r="AQ502" t="str">
            <v/>
          </cell>
          <cell r="AR502" t="str">
            <v/>
          </cell>
          <cell r="AS502" t="str">
            <v/>
          </cell>
          <cell r="AT502" t="str">
            <v/>
          </cell>
          <cell r="AU502" t="str">
            <v/>
          </cell>
          <cell r="AV502" t="str">
            <v/>
          </cell>
          <cell r="AW502" t="str">
            <v/>
          </cell>
          <cell r="AX502" t="str">
            <v/>
          </cell>
          <cell r="AY502" t="str">
            <v/>
          </cell>
          <cell r="AZ502" t="str">
            <v/>
          </cell>
          <cell r="BA502" t="str">
            <v/>
          </cell>
          <cell r="BB502" t="str">
            <v/>
          </cell>
          <cell r="BC502" t="str">
            <v/>
          </cell>
          <cell r="BD502" t="str">
            <v/>
          </cell>
          <cell r="BE502" t="str">
            <v/>
          </cell>
          <cell r="BF502" t="str">
            <v/>
          </cell>
          <cell r="BG502" t="str">
            <v/>
          </cell>
          <cell r="BH502" t="str">
            <v/>
          </cell>
          <cell r="BI502" t="str">
            <v xml:space="preserve"> </v>
          </cell>
          <cell r="BJ502">
            <v>0</v>
          </cell>
          <cell r="BK502" t="str">
            <v/>
          </cell>
          <cell r="BL502" t="str">
            <v/>
          </cell>
        </row>
        <row r="503">
          <cell r="E503" t="str">
            <v>|0200226117|28.60|0.00|2.000|0.0006376NBC</v>
          </cell>
          <cell r="F503">
            <v>1.3120000000000001</v>
          </cell>
          <cell r="H503" t="str">
            <v>S</v>
          </cell>
          <cell r="J503" t="b">
            <v>1</v>
          </cell>
          <cell r="K503" t="b">
            <v>1</v>
          </cell>
          <cell r="L503" t="str">
            <v/>
          </cell>
          <cell r="M503" t="str">
            <v/>
          </cell>
          <cell r="O503" t="str">
            <v>P/E</v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  <cell r="Z503" t="str">
            <v/>
          </cell>
          <cell r="AA503" t="str">
            <v/>
          </cell>
          <cell r="AB503" t="str">
            <v/>
          </cell>
          <cell r="AC503" t="str">
            <v/>
          </cell>
          <cell r="AD503" t="str">
            <v/>
          </cell>
          <cell r="AE503" t="str">
            <v/>
          </cell>
          <cell r="AF503" t="str">
            <v/>
          </cell>
          <cell r="AG503" t="str">
            <v/>
          </cell>
          <cell r="AH503" t="str">
            <v/>
          </cell>
          <cell r="AI503" t="str">
            <v/>
          </cell>
          <cell r="AJ503" t="str">
            <v/>
          </cell>
          <cell r="AK503" t="str">
            <v/>
          </cell>
          <cell r="AL503" t="str">
            <v/>
          </cell>
          <cell r="AM503" t="str">
            <v/>
          </cell>
          <cell r="AN503" t="str">
            <v/>
          </cell>
          <cell r="AO503" t="str">
            <v/>
          </cell>
          <cell r="AP503" t="str">
            <v/>
          </cell>
          <cell r="AQ503" t="str">
            <v/>
          </cell>
          <cell r="AR503" t="str">
            <v/>
          </cell>
          <cell r="AS503" t="str">
            <v/>
          </cell>
          <cell r="AT503" t="str">
            <v/>
          </cell>
          <cell r="AU503" t="str">
            <v/>
          </cell>
          <cell r="AV503" t="str">
            <v/>
          </cell>
          <cell r="AW503" t="str">
            <v/>
          </cell>
          <cell r="AX503" t="str">
            <v/>
          </cell>
          <cell r="AY503" t="str">
            <v/>
          </cell>
          <cell r="AZ503" t="str">
            <v/>
          </cell>
          <cell r="BA503" t="str">
            <v/>
          </cell>
          <cell r="BB503" t="str">
            <v/>
          </cell>
          <cell r="BC503" t="str">
            <v/>
          </cell>
          <cell r="BD503" t="str">
            <v/>
          </cell>
          <cell r="BE503" t="str">
            <v/>
          </cell>
          <cell r="BF503" t="str">
            <v/>
          </cell>
          <cell r="BG503" t="str">
            <v/>
          </cell>
          <cell r="BH503" t="str">
            <v/>
          </cell>
          <cell r="BI503" t="str">
            <v xml:space="preserve"> </v>
          </cell>
          <cell r="BJ503">
            <v>0</v>
          </cell>
          <cell r="BK503" t="str">
            <v/>
          </cell>
          <cell r="BL503" t="str">
            <v/>
          </cell>
        </row>
        <row r="504">
          <cell r="E504" t="str">
            <v>|0200226117|28.60|0.00|2.000|0.0006037IBC</v>
          </cell>
          <cell r="F504">
            <v>1.3120000000000001</v>
          </cell>
          <cell r="H504" t="str">
            <v>S</v>
          </cell>
          <cell r="J504" t="b">
            <v>1</v>
          </cell>
          <cell r="K504" t="b">
            <v>1</v>
          </cell>
          <cell r="L504">
            <v>1566</v>
          </cell>
          <cell r="M504">
            <v>174</v>
          </cell>
          <cell r="O504" t="str">
            <v>C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166.66666666666666</v>
          </cell>
          <cell r="AY504">
            <v>177.77777777777777</v>
          </cell>
          <cell r="AZ504">
            <v>177.77777777777777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 t="str">
            <v xml:space="preserve"> </v>
          </cell>
          <cell r="BJ504">
            <v>355.55555555555554</v>
          </cell>
          <cell r="BK504" t="str">
            <v/>
          </cell>
          <cell r="BL504" t="str">
            <v/>
          </cell>
        </row>
        <row r="505">
          <cell r="E505" t="str">
            <v>|0200226117|31.80|0.00|2.000|0.0006123NBC</v>
          </cell>
          <cell r="F505">
            <v>1.47</v>
          </cell>
          <cell r="H505" t="str">
            <v>S</v>
          </cell>
          <cell r="J505" t="b">
            <v>1</v>
          </cell>
          <cell r="K505" t="b">
            <v>1</v>
          </cell>
          <cell r="L505">
            <v>188</v>
          </cell>
          <cell r="M505">
            <v>19</v>
          </cell>
          <cell r="O505" t="str">
            <v>C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60</v>
          </cell>
          <cell r="AZ505">
            <v>60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 t="str">
            <v xml:space="preserve"> </v>
          </cell>
          <cell r="BJ505">
            <v>120</v>
          </cell>
          <cell r="BK505" t="str">
            <v/>
          </cell>
          <cell r="BL505" t="str">
            <v/>
          </cell>
        </row>
        <row r="506">
          <cell r="E506" t="str">
            <v>|0200226117|31.80|0.00|2.000|0.0006123NBC</v>
          </cell>
          <cell r="F506">
            <v>1.47</v>
          </cell>
          <cell r="H506" t="str">
            <v>S</v>
          </cell>
          <cell r="J506" t="b">
            <v>1</v>
          </cell>
          <cell r="K506" t="b">
            <v>1</v>
          </cell>
          <cell r="L506">
            <v>136</v>
          </cell>
          <cell r="M506">
            <v>136</v>
          </cell>
          <cell r="O506" t="str">
            <v>P/E</v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 t="str">
            <v/>
          </cell>
          <cell r="Y506" t="str">
            <v/>
          </cell>
          <cell r="Z506" t="str">
            <v/>
          </cell>
          <cell r="AA506" t="str">
            <v/>
          </cell>
          <cell r="AB506" t="str">
            <v/>
          </cell>
          <cell r="AC506" t="str">
            <v/>
          </cell>
          <cell r="AD506" t="str">
            <v/>
          </cell>
          <cell r="AE506" t="str">
            <v/>
          </cell>
          <cell r="AF506" t="str">
            <v/>
          </cell>
          <cell r="AG506" t="str">
            <v/>
          </cell>
          <cell r="AH506" t="str">
            <v/>
          </cell>
          <cell r="AI506" t="str">
            <v/>
          </cell>
          <cell r="AJ506" t="str">
            <v/>
          </cell>
          <cell r="AK506" t="str">
            <v/>
          </cell>
          <cell r="AL506" t="str">
            <v/>
          </cell>
          <cell r="AM506" t="str">
            <v/>
          </cell>
          <cell r="AN506" t="str">
            <v/>
          </cell>
          <cell r="AO506" t="str">
            <v/>
          </cell>
          <cell r="AP506" t="str">
            <v/>
          </cell>
          <cell r="AQ506" t="str">
            <v/>
          </cell>
          <cell r="AR506" t="str">
            <v/>
          </cell>
          <cell r="AS506" t="str">
            <v/>
          </cell>
          <cell r="AT506" t="str">
            <v/>
          </cell>
          <cell r="AU506" t="str">
            <v/>
          </cell>
          <cell r="AV506" t="str">
            <v/>
          </cell>
          <cell r="AW506" t="str">
            <v/>
          </cell>
          <cell r="AX506" t="str">
            <v/>
          </cell>
          <cell r="AY506" t="str">
            <v/>
          </cell>
          <cell r="AZ506" t="str">
            <v/>
          </cell>
          <cell r="BA506" t="str">
            <v/>
          </cell>
          <cell r="BB506" t="str">
            <v/>
          </cell>
          <cell r="BC506" t="str">
            <v/>
          </cell>
          <cell r="BD506" t="str">
            <v/>
          </cell>
          <cell r="BE506" t="str">
            <v/>
          </cell>
          <cell r="BF506" t="str">
            <v/>
          </cell>
          <cell r="BG506" t="str">
            <v/>
          </cell>
          <cell r="BH506" t="str">
            <v/>
          </cell>
          <cell r="BI506" t="str">
            <v xml:space="preserve"> </v>
          </cell>
          <cell r="BJ506">
            <v>0</v>
          </cell>
          <cell r="BK506" t="str">
            <v/>
          </cell>
          <cell r="BL506" t="str">
            <v/>
          </cell>
        </row>
        <row r="507">
          <cell r="E507" t="str">
            <v>|0200226117|38.10|0.00|1.600|0.0005873NBC</v>
          </cell>
          <cell r="F507">
            <v>1.44</v>
          </cell>
          <cell r="H507" t="str">
            <v>S</v>
          </cell>
          <cell r="J507" t="b">
            <v>1</v>
          </cell>
          <cell r="K507" t="b">
            <v>1</v>
          </cell>
          <cell r="L507">
            <v>132</v>
          </cell>
          <cell r="M507">
            <v>132</v>
          </cell>
          <cell r="O507" t="str">
            <v>P/E</v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 t="str">
            <v/>
          </cell>
          <cell r="Y507" t="str">
            <v/>
          </cell>
          <cell r="Z507" t="str">
            <v/>
          </cell>
          <cell r="AA507" t="str">
            <v/>
          </cell>
          <cell r="AB507" t="str">
            <v/>
          </cell>
          <cell r="AC507" t="str">
            <v/>
          </cell>
          <cell r="AD507" t="str">
            <v/>
          </cell>
          <cell r="AE507" t="str">
            <v/>
          </cell>
          <cell r="AF507" t="str">
            <v/>
          </cell>
          <cell r="AG507" t="str">
            <v/>
          </cell>
          <cell r="AH507" t="str">
            <v/>
          </cell>
          <cell r="AI507" t="str">
            <v/>
          </cell>
          <cell r="AJ507" t="str">
            <v/>
          </cell>
          <cell r="AK507" t="str">
            <v/>
          </cell>
          <cell r="AL507" t="str">
            <v/>
          </cell>
          <cell r="AM507" t="str">
            <v/>
          </cell>
          <cell r="AN507" t="str">
            <v/>
          </cell>
          <cell r="AO507" t="str">
            <v/>
          </cell>
          <cell r="AP507" t="str">
            <v/>
          </cell>
          <cell r="AQ507" t="str">
            <v/>
          </cell>
          <cell r="AR507" t="str">
            <v/>
          </cell>
          <cell r="AS507" t="str">
            <v/>
          </cell>
          <cell r="AT507" t="str">
            <v/>
          </cell>
          <cell r="AU507" t="str">
            <v/>
          </cell>
          <cell r="AV507" t="str">
            <v/>
          </cell>
          <cell r="AW507" t="str">
            <v/>
          </cell>
          <cell r="AX507" t="str">
            <v/>
          </cell>
          <cell r="AY507" t="str">
            <v/>
          </cell>
          <cell r="AZ507" t="str">
            <v/>
          </cell>
          <cell r="BA507" t="str">
            <v/>
          </cell>
          <cell r="BB507" t="str">
            <v/>
          </cell>
          <cell r="BC507" t="str">
            <v/>
          </cell>
          <cell r="BD507" t="str">
            <v/>
          </cell>
          <cell r="BE507" t="str">
            <v/>
          </cell>
          <cell r="BF507" t="str">
            <v/>
          </cell>
          <cell r="BG507" t="str">
            <v/>
          </cell>
          <cell r="BH507" t="str">
            <v/>
          </cell>
          <cell r="BI507" t="str">
            <v xml:space="preserve"> </v>
          </cell>
          <cell r="BJ507">
            <v>0</v>
          </cell>
          <cell r="BK507" t="str">
            <v/>
          </cell>
          <cell r="BL507" t="str">
            <v/>
          </cell>
        </row>
        <row r="508">
          <cell r="E508" t="str">
            <v>|0200226117|38.10|0.00|1.800|0.0006478NBC</v>
          </cell>
          <cell r="F508">
            <v>1.611</v>
          </cell>
          <cell r="H508" t="str">
            <v>S</v>
          </cell>
          <cell r="J508" t="b">
            <v>1</v>
          </cell>
          <cell r="K508" t="b">
            <v>1</v>
          </cell>
          <cell r="L508">
            <v>705</v>
          </cell>
          <cell r="M508">
            <v>141</v>
          </cell>
          <cell r="O508" t="str">
            <v>C</v>
          </cell>
          <cell r="P508">
            <v>0</v>
          </cell>
          <cell r="Q508">
            <v>124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124</v>
          </cell>
          <cell r="AW508">
            <v>0</v>
          </cell>
          <cell r="AX508">
            <v>248</v>
          </cell>
          <cell r="AY508">
            <v>539</v>
          </cell>
          <cell r="AZ508">
            <v>286</v>
          </cell>
          <cell r="BA508">
            <v>678.4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 t="str">
            <v xml:space="preserve"> </v>
          </cell>
          <cell r="BJ508">
            <v>949</v>
          </cell>
          <cell r="BK508" t="str">
            <v/>
          </cell>
          <cell r="BL508" t="str">
            <v/>
          </cell>
        </row>
        <row r="509">
          <cell r="E509" t="str">
            <v>|0200226117|38.10|0.00|1.800|0.0005924IBC</v>
          </cell>
          <cell r="F509">
            <v>1.611</v>
          </cell>
          <cell r="H509" t="str">
            <v>S</v>
          </cell>
          <cell r="J509" t="b">
            <v>1</v>
          </cell>
          <cell r="K509" t="b">
            <v>1</v>
          </cell>
          <cell r="L509">
            <v>384</v>
          </cell>
          <cell r="M509">
            <v>26</v>
          </cell>
          <cell r="O509" t="str">
            <v>C</v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 t="str">
            <v/>
          </cell>
          <cell r="Y509" t="str">
            <v/>
          </cell>
          <cell r="Z509" t="str">
            <v/>
          </cell>
          <cell r="AA509" t="str">
            <v/>
          </cell>
          <cell r="AB509" t="str">
            <v/>
          </cell>
          <cell r="AC509" t="str">
            <v/>
          </cell>
          <cell r="AD509" t="str">
            <v/>
          </cell>
          <cell r="AE509" t="str">
            <v/>
          </cell>
          <cell r="AF509" t="str">
            <v/>
          </cell>
          <cell r="AG509" t="str">
            <v/>
          </cell>
          <cell r="AH509" t="str">
            <v/>
          </cell>
          <cell r="AI509" t="str">
            <v/>
          </cell>
          <cell r="AJ509" t="str">
            <v/>
          </cell>
          <cell r="AK509" t="str">
            <v/>
          </cell>
          <cell r="AL509" t="str">
            <v/>
          </cell>
          <cell r="AM509" t="str">
            <v/>
          </cell>
          <cell r="AN509" t="str">
            <v/>
          </cell>
          <cell r="AO509" t="str">
            <v/>
          </cell>
          <cell r="AP509" t="str">
            <v/>
          </cell>
          <cell r="AQ509" t="str">
            <v/>
          </cell>
          <cell r="AR509" t="str">
            <v/>
          </cell>
          <cell r="AS509" t="str">
            <v/>
          </cell>
          <cell r="AT509" t="str">
            <v/>
          </cell>
          <cell r="AU509" t="str">
            <v/>
          </cell>
          <cell r="AV509" t="str">
            <v/>
          </cell>
          <cell r="AW509" t="str">
            <v/>
          </cell>
          <cell r="AX509" t="str">
            <v/>
          </cell>
          <cell r="AY509" t="str">
            <v/>
          </cell>
          <cell r="AZ509" t="str">
            <v/>
          </cell>
          <cell r="BA509" t="str">
            <v/>
          </cell>
          <cell r="BB509" t="str">
            <v/>
          </cell>
          <cell r="BC509" t="str">
            <v/>
          </cell>
          <cell r="BD509" t="str">
            <v/>
          </cell>
          <cell r="BE509" t="str">
            <v/>
          </cell>
          <cell r="BF509" t="str">
            <v/>
          </cell>
          <cell r="BG509" t="str">
            <v/>
          </cell>
          <cell r="BH509" t="str">
            <v/>
          </cell>
          <cell r="BI509" t="str">
            <v xml:space="preserve"> </v>
          </cell>
          <cell r="BJ509">
            <v>0</v>
          </cell>
          <cell r="BK509" t="str">
            <v/>
          </cell>
          <cell r="BL509" t="str">
            <v/>
          </cell>
        </row>
        <row r="510">
          <cell r="E510" t="str">
            <v>|0200226117|38.10|0.00|1.800|0.0005924IBC</v>
          </cell>
          <cell r="F510">
            <v>1.611</v>
          </cell>
          <cell r="H510" t="str">
            <v>S</v>
          </cell>
          <cell r="J510" t="b">
            <v>1</v>
          </cell>
          <cell r="K510" t="b">
            <v>1</v>
          </cell>
          <cell r="L510">
            <v>179</v>
          </cell>
          <cell r="M510">
            <v>179</v>
          </cell>
          <cell r="O510" t="str">
            <v>P/E</v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 t="str">
            <v/>
          </cell>
          <cell r="Y510" t="str">
            <v/>
          </cell>
          <cell r="Z510" t="str">
            <v/>
          </cell>
          <cell r="AA510" t="str">
            <v/>
          </cell>
          <cell r="AB510" t="str">
            <v/>
          </cell>
          <cell r="AC510" t="str">
            <v/>
          </cell>
          <cell r="AD510" t="str">
            <v/>
          </cell>
          <cell r="AE510" t="str">
            <v/>
          </cell>
          <cell r="AF510" t="str">
            <v/>
          </cell>
          <cell r="AG510" t="str">
            <v/>
          </cell>
          <cell r="AH510" t="str">
            <v/>
          </cell>
          <cell r="AI510" t="str">
            <v/>
          </cell>
          <cell r="AJ510" t="str">
            <v/>
          </cell>
          <cell r="AK510" t="str">
            <v/>
          </cell>
          <cell r="AL510" t="str">
            <v/>
          </cell>
          <cell r="AM510" t="str">
            <v/>
          </cell>
          <cell r="AN510" t="str">
            <v/>
          </cell>
          <cell r="AO510" t="str">
            <v/>
          </cell>
          <cell r="AP510" t="str">
            <v/>
          </cell>
          <cell r="AQ510" t="str">
            <v/>
          </cell>
          <cell r="AR510" t="str">
            <v/>
          </cell>
          <cell r="AS510" t="str">
            <v/>
          </cell>
          <cell r="AT510" t="str">
            <v/>
          </cell>
          <cell r="AU510" t="str">
            <v/>
          </cell>
          <cell r="AV510" t="str">
            <v/>
          </cell>
          <cell r="AW510" t="str">
            <v/>
          </cell>
          <cell r="AX510" t="str">
            <v/>
          </cell>
          <cell r="AY510" t="str">
            <v/>
          </cell>
          <cell r="AZ510" t="str">
            <v/>
          </cell>
          <cell r="BA510" t="str">
            <v/>
          </cell>
          <cell r="BB510" t="str">
            <v/>
          </cell>
          <cell r="BC510" t="str">
            <v/>
          </cell>
          <cell r="BD510" t="str">
            <v/>
          </cell>
          <cell r="BE510" t="str">
            <v/>
          </cell>
          <cell r="BF510" t="str">
            <v/>
          </cell>
          <cell r="BG510" t="str">
            <v/>
          </cell>
          <cell r="BH510" t="str">
            <v/>
          </cell>
          <cell r="BI510" t="str">
            <v xml:space="preserve"> </v>
          </cell>
          <cell r="BJ510">
            <v>0</v>
          </cell>
          <cell r="BK510" t="str">
            <v/>
          </cell>
          <cell r="BL510" t="str">
            <v/>
          </cell>
        </row>
        <row r="511">
          <cell r="E511" t="str">
            <v>|0200226117|38.10|0.00|1.800|0.0006478NBC</v>
          </cell>
          <cell r="F511">
            <v>1.611</v>
          </cell>
          <cell r="H511" t="str">
            <v>S</v>
          </cell>
          <cell r="J511" t="b">
            <v>1</v>
          </cell>
          <cell r="K511" t="b">
            <v>1</v>
          </cell>
          <cell r="L511">
            <v>178</v>
          </cell>
          <cell r="M511">
            <v>178</v>
          </cell>
          <cell r="O511" t="str">
            <v>P/E</v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  <cell r="Z511" t="str">
            <v/>
          </cell>
          <cell r="AA511" t="str">
            <v/>
          </cell>
          <cell r="AB511" t="str">
            <v/>
          </cell>
          <cell r="AC511" t="str">
            <v/>
          </cell>
          <cell r="AD511" t="str">
            <v/>
          </cell>
          <cell r="AE511" t="str">
            <v/>
          </cell>
          <cell r="AF511" t="str">
            <v/>
          </cell>
          <cell r="AG511" t="str">
            <v/>
          </cell>
          <cell r="AH511" t="str">
            <v/>
          </cell>
          <cell r="AI511" t="str">
            <v/>
          </cell>
          <cell r="AJ511" t="str">
            <v/>
          </cell>
          <cell r="AK511" t="str">
            <v/>
          </cell>
          <cell r="AL511" t="str">
            <v/>
          </cell>
          <cell r="AM511" t="str">
            <v/>
          </cell>
          <cell r="AN511" t="str">
            <v/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  <cell r="AV511" t="str">
            <v/>
          </cell>
          <cell r="AW511" t="str">
            <v/>
          </cell>
          <cell r="AX511" t="str">
            <v/>
          </cell>
          <cell r="AY511" t="str">
            <v/>
          </cell>
          <cell r="AZ511" t="str">
            <v/>
          </cell>
          <cell r="BA511" t="str">
            <v/>
          </cell>
          <cell r="BB511" t="str">
            <v/>
          </cell>
          <cell r="BC511" t="str">
            <v/>
          </cell>
          <cell r="BD511" t="str">
            <v/>
          </cell>
          <cell r="BE511" t="str">
            <v/>
          </cell>
          <cell r="BF511" t="str">
            <v/>
          </cell>
          <cell r="BG511" t="str">
            <v/>
          </cell>
          <cell r="BH511" t="str">
            <v/>
          </cell>
          <cell r="BI511" t="str">
            <v xml:space="preserve"> </v>
          </cell>
          <cell r="BJ511">
            <v>0</v>
          </cell>
          <cell r="BK511" t="str">
            <v/>
          </cell>
          <cell r="BL511" t="str">
            <v/>
          </cell>
        </row>
        <row r="512">
          <cell r="E512" t="str">
            <v>|0200226117|45.00|0.00|2.300|0.0006028NBC</v>
          </cell>
          <cell r="F512">
            <v>2.4220000000000002</v>
          </cell>
          <cell r="H512" t="str">
            <v>S</v>
          </cell>
          <cell r="J512" t="b">
            <v>1</v>
          </cell>
          <cell r="K512" t="b">
            <v>1</v>
          </cell>
          <cell r="L512">
            <v>1847</v>
          </cell>
          <cell r="M512">
            <v>369</v>
          </cell>
          <cell r="O512" t="str">
            <v>C</v>
          </cell>
          <cell r="P512">
            <v>0</v>
          </cell>
          <cell r="Q512">
            <v>120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120</v>
          </cell>
          <cell r="AW512">
            <v>0</v>
          </cell>
          <cell r="AX512">
            <v>775.6</v>
          </cell>
          <cell r="AY512">
            <v>591.6</v>
          </cell>
          <cell r="AZ512">
            <v>351.2</v>
          </cell>
          <cell r="BA512">
            <v>640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 t="str">
            <v xml:space="preserve"> </v>
          </cell>
          <cell r="BJ512">
            <v>1062.8</v>
          </cell>
          <cell r="BK512" t="str">
            <v/>
          </cell>
          <cell r="BL512" t="str">
            <v/>
          </cell>
        </row>
        <row r="513">
          <cell r="E513" t="str">
            <v>|0200226117|45.00|0.00|2.300|0.0006153NBC</v>
          </cell>
          <cell r="F513">
            <v>2.4220000000000002</v>
          </cell>
          <cell r="H513" t="str">
            <v>S</v>
          </cell>
          <cell r="J513" t="b">
            <v>1</v>
          </cell>
          <cell r="K513" t="b">
            <v>1</v>
          </cell>
          <cell r="L513">
            <v>46</v>
          </cell>
          <cell r="M513">
            <v>9</v>
          </cell>
          <cell r="O513" t="str">
            <v>C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81.599999999999994</v>
          </cell>
          <cell r="AY513">
            <v>172.2</v>
          </cell>
          <cell r="AZ513">
            <v>101.6</v>
          </cell>
          <cell r="BA513">
            <v>160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 t="str">
            <v xml:space="preserve"> </v>
          </cell>
          <cell r="BJ513">
            <v>273.79999999999995</v>
          </cell>
          <cell r="BK513" t="str">
            <v/>
          </cell>
          <cell r="BL513" t="str">
            <v/>
          </cell>
        </row>
        <row r="514">
          <cell r="E514" t="str">
            <v>|0200226117|45.00|0.00|2.300|0.0006353NBC</v>
          </cell>
          <cell r="F514">
            <v>2.4220000000000002</v>
          </cell>
          <cell r="H514" t="str">
            <v>S</v>
          </cell>
          <cell r="J514" t="b">
            <v>1</v>
          </cell>
          <cell r="K514" t="b">
            <v>1</v>
          </cell>
          <cell r="L514">
            <v>38</v>
          </cell>
          <cell r="M514">
            <v>8</v>
          </cell>
          <cell r="O514" t="str">
            <v>C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81.599999999999994</v>
          </cell>
          <cell r="AY514">
            <v>172.4</v>
          </cell>
          <cell r="AZ514">
            <v>101.8</v>
          </cell>
          <cell r="BA514">
            <v>160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 t="str">
            <v xml:space="preserve"> </v>
          </cell>
          <cell r="BJ514">
            <v>274.2</v>
          </cell>
          <cell r="BK514" t="str">
            <v/>
          </cell>
          <cell r="BL514" t="str">
            <v/>
          </cell>
        </row>
        <row r="515">
          <cell r="E515" t="str">
            <v>|0200226117|45.00|0.00|2.300|0.0006028NBC</v>
          </cell>
          <cell r="F515">
            <v>2.4220000000000002</v>
          </cell>
          <cell r="H515" t="str">
            <v>S</v>
          </cell>
          <cell r="J515" t="b">
            <v>1</v>
          </cell>
          <cell r="K515" t="b">
            <v>1</v>
          </cell>
          <cell r="L515">
            <v>580</v>
          </cell>
          <cell r="M515">
            <v>580</v>
          </cell>
          <cell r="O515" t="str">
            <v>P/E</v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/>
          </cell>
          <cell r="AG515" t="str">
            <v/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/>
          </cell>
          <cell r="AT515" t="str">
            <v/>
          </cell>
          <cell r="AU515" t="str">
            <v/>
          </cell>
          <cell r="AV515" t="str">
            <v/>
          </cell>
          <cell r="AW515" t="str">
            <v/>
          </cell>
          <cell r="AX515" t="str">
            <v/>
          </cell>
          <cell r="AY515" t="str">
            <v/>
          </cell>
          <cell r="AZ515" t="str">
            <v/>
          </cell>
          <cell r="BA515" t="str">
            <v/>
          </cell>
          <cell r="BB515" t="str">
            <v/>
          </cell>
          <cell r="BC515" t="str">
            <v/>
          </cell>
          <cell r="BD515" t="str">
            <v/>
          </cell>
          <cell r="BE515" t="str">
            <v/>
          </cell>
          <cell r="BF515" t="str">
            <v/>
          </cell>
          <cell r="BG515" t="str">
            <v/>
          </cell>
          <cell r="BH515" t="str">
            <v/>
          </cell>
          <cell r="BI515" t="str">
            <v xml:space="preserve"> </v>
          </cell>
          <cell r="BJ515">
            <v>0</v>
          </cell>
          <cell r="BK515" t="str">
            <v/>
          </cell>
          <cell r="BL515" t="str">
            <v/>
          </cell>
        </row>
        <row r="516">
          <cell r="E516" t="str">
            <v>|0200226117|45.00|0.00|2.300|0.0006153NBC</v>
          </cell>
          <cell r="F516">
            <v>2.4220000000000002</v>
          </cell>
          <cell r="H516" t="str">
            <v>S</v>
          </cell>
          <cell r="J516" t="b">
            <v>1</v>
          </cell>
          <cell r="K516" t="b">
            <v>1</v>
          </cell>
          <cell r="L516">
            <v>93</v>
          </cell>
          <cell r="M516">
            <v>93</v>
          </cell>
          <cell r="O516" t="str">
            <v>P/E</v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/>
          </cell>
          <cell r="AG516" t="str">
            <v/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 t="str">
            <v/>
          </cell>
          <cell r="AQ516" t="str">
            <v/>
          </cell>
          <cell r="AR516" t="str">
            <v/>
          </cell>
          <cell r="AS516" t="str">
            <v/>
          </cell>
          <cell r="AT516" t="str">
            <v/>
          </cell>
          <cell r="AU516" t="str">
            <v/>
          </cell>
          <cell r="AV516" t="str">
            <v/>
          </cell>
          <cell r="AW516" t="str">
            <v/>
          </cell>
          <cell r="AX516" t="str">
            <v/>
          </cell>
          <cell r="AY516" t="str">
            <v/>
          </cell>
          <cell r="AZ516" t="str">
            <v/>
          </cell>
          <cell r="BA516" t="str">
            <v/>
          </cell>
          <cell r="BB516" t="str">
            <v/>
          </cell>
          <cell r="BC516" t="str">
            <v/>
          </cell>
          <cell r="BD516" t="str">
            <v/>
          </cell>
          <cell r="BE516" t="str">
            <v/>
          </cell>
          <cell r="BF516" t="str">
            <v/>
          </cell>
          <cell r="BG516" t="str">
            <v/>
          </cell>
          <cell r="BH516" t="str">
            <v/>
          </cell>
          <cell r="BI516" t="str">
            <v xml:space="preserve"> </v>
          </cell>
          <cell r="BJ516">
            <v>0</v>
          </cell>
          <cell r="BK516" t="str">
            <v/>
          </cell>
          <cell r="BL516" t="str">
            <v/>
          </cell>
        </row>
        <row r="517">
          <cell r="E517" t="str">
            <v>|0200226117|45.00|0.00|2.300|0.0006353NBC</v>
          </cell>
          <cell r="F517">
            <v>2.4220000000000002</v>
          </cell>
          <cell r="H517" t="str">
            <v>S</v>
          </cell>
          <cell r="J517" t="b">
            <v>1</v>
          </cell>
          <cell r="K517" t="b">
            <v>1</v>
          </cell>
          <cell r="L517">
            <v>99</v>
          </cell>
          <cell r="M517">
            <v>99</v>
          </cell>
          <cell r="O517" t="str">
            <v>P/E</v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/>
          </cell>
          <cell r="W517" t="str">
            <v/>
          </cell>
          <cell r="X517" t="str">
            <v/>
          </cell>
          <cell r="Y517" t="str">
            <v/>
          </cell>
          <cell r="Z517" t="str">
            <v/>
          </cell>
          <cell r="AA517" t="str">
            <v/>
          </cell>
          <cell r="AB517" t="str">
            <v/>
          </cell>
          <cell r="AC517" t="str">
            <v/>
          </cell>
          <cell r="AD517" t="str">
            <v/>
          </cell>
          <cell r="AE517" t="str">
            <v/>
          </cell>
          <cell r="AF517" t="str">
            <v/>
          </cell>
          <cell r="AG517" t="str">
            <v/>
          </cell>
          <cell r="AH517" t="str">
            <v/>
          </cell>
          <cell r="AI517" t="str">
            <v/>
          </cell>
          <cell r="AJ517" t="str">
            <v/>
          </cell>
          <cell r="AK517" t="str">
            <v/>
          </cell>
          <cell r="AL517" t="str">
            <v/>
          </cell>
          <cell r="AM517" t="str">
            <v/>
          </cell>
          <cell r="AN517" t="str">
            <v/>
          </cell>
          <cell r="AO517" t="str">
            <v/>
          </cell>
          <cell r="AP517" t="str">
            <v/>
          </cell>
          <cell r="AQ517" t="str">
            <v/>
          </cell>
          <cell r="AR517" t="str">
            <v/>
          </cell>
          <cell r="AS517" t="str">
            <v/>
          </cell>
          <cell r="AT517" t="str">
            <v/>
          </cell>
          <cell r="AU517" t="str">
            <v/>
          </cell>
          <cell r="AV517" t="str">
            <v/>
          </cell>
          <cell r="AW517" t="str">
            <v/>
          </cell>
          <cell r="AX517" t="str">
            <v/>
          </cell>
          <cell r="AY517" t="str">
            <v/>
          </cell>
          <cell r="AZ517" t="str">
            <v/>
          </cell>
          <cell r="BA517" t="str">
            <v/>
          </cell>
          <cell r="BB517" t="str">
            <v/>
          </cell>
          <cell r="BC517" t="str">
            <v/>
          </cell>
          <cell r="BD517" t="str">
            <v/>
          </cell>
          <cell r="BE517" t="str">
            <v/>
          </cell>
          <cell r="BF517" t="str">
            <v/>
          </cell>
          <cell r="BG517" t="str">
            <v/>
          </cell>
          <cell r="BH517" t="str">
            <v/>
          </cell>
          <cell r="BI517" t="str">
            <v xml:space="preserve"> </v>
          </cell>
          <cell r="BJ517">
            <v>0</v>
          </cell>
          <cell r="BK517" t="str">
            <v/>
          </cell>
          <cell r="BL517" t="str">
            <v/>
          </cell>
        </row>
        <row r="518">
          <cell r="E518" t="str">
            <v>|0200236211|17.30|0.00|1.200|0.0005897NBC</v>
          </cell>
          <cell r="F518">
            <v>0.47599999999999998</v>
          </cell>
          <cell r="H518" t="str">
            <v>S</v>
          </cell>
          <cell r="J518" t="b">
            <v>1</v>
          </cell>
          <cell r="K518" t="b">
            <v>1</v>
          </cell>
          <cell r="L518">
            <v>117</v>
          </cell>
          <cell r="M518">
            <v>117</v>
          </cell>
          <cell r="O518" t="str">
            <v>P/E</v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/>
          </cell>
          <cell r="AG518" t="str">
            <v/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/>
          </cell>
          <cell r="AT518" t="str">
            <v/>
          </cell>
          <cell r="AU518" t="str">
            <v/>
          </cell>
          <cell r="AV518" t="str">
            <v/>
          </cell>
          <cell r="AW518" t="str">
            <v/>
          </cell>
          <cell r="AX518" t="str">
            <v/>
          </cell>
          <cell r="AY518" t="str">
            <v/>
          </cell>
          <cell r="AZ518" t="str">
            <v/>
          </cell>
          <cell r="BA518" t="str">
            <v/>
          </cell>
          <cell r="BB518" t="str">
            <v/>
          </cell>
          <cell r="BC518" t="str">
            <v/>
          </cell>
          <cell r="BD518" t="str">
            <v/>
          </cell>
          <cell r="BE518" t="str">
            <v/>
          </cell>
          <cell r="BF518" t="str">
            <v/>
          </cell>
          <cell r="BG518" t="str">
            <v/>
          </cell>
          <cell r="BH518" t="str">
            <v/>
          </cell>
          <cell r="BI518" t="str">
            <v xml:space="preserve"> </v>
          </cell>
          <cell r="BJ518">
            <v>0</v>
          </cell>
          <cell r="BK518" t="str">
            <v/>
          </cell>
          <cell r="BL518" t="str">
            <v/>
          </cell>
        </row>
        <row r="519">
          <cell r="E519" t="str">
            <v>|0200236211|17.30|0.00|1.200|0.0005897NBC</v>
          </cell>
          <cell r="F519">
            <v>0.47599999999999998</v>
          </cell>
          <cell r="H519" t="str">
            <v>S</v>
          </cell>
          <cell r="J519" t="b">
            <v>1</v>
          </cell>
          <cell r="K519" t="b">
            <v>1</v>
          </cell>
          <cell r="L519">
            <v>38</v>
          </cell>
          <cell r="M519">
            <v>5</v>
          </cell>
          <cell r="O519" t="str">
            <v>C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52.428571428571431</v>
          </cell>
          <cell r="AZ519">
            <v>55.142857142857146</v>
          </cell>
          <cell r="BA519">
            <v>55.142857142857146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 t="str">
            <v xml:space="preserve"> </v>
          </cell>
          <cell r="BJ519">
            <v>107.57142857142858</v>
          </cell>
          <cell r="BK519" t="str">
            <v/>
          </cell>
          <cell r="BL519" t="str">
            <v/>
          </cell>
        </row>
        <row r="520">
          <cell r="E520" t="str">
            <v>|0200236211|19.10|0.00|1.200|0.0004783NBC</v>
          </cell>
          <cell r="F520">
            <v>0.53</v>
          </cell>
          <cell r="H520" t="str">
            <v>S</v>
          </cell>
          <cell r="J520" t="b">
            <v>1</v>
          </cell>
          <cell r="K520" t="b">
            <v>1</v>
          </cell>
          <cell r="L520">
            <v>44</v>
          </cell>
          <cell r="M520">
            <v>15</v>
          </cell>
          <cell r="O520" t="str">
            <v>C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323.66666666666669</v>
          </cell>
          <cell r="AZ520">
            <v>326.33333333333331</v>
          </cell>
          <cell r="BA520">
            <v>327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 t="str">
            <v xml:space="preserve"> </v>
          </cell>
          <cell r="BJ520">
            <v>650</v>
          </cell>
          <cell r="BK520" t="str">
            <v/>
          </cell>
          <cell r="BL520" t="str">
            <v/>
          </cell>
        </row>
        <row r="521">
          <cell r="E521" t="str">
            <v>|0200236211|19.10|0.00|1.200|0.0004445NBC</v>
          </cell>
          <cell r="F521">
            <v>0.53</v>
          </cell>
          <cell r="H521" t="str">
            <v>S</v>
          </cell>
          <cell r="J521" t="b">
            <v>1</v>
          </cell>
          <cell r="K521" t="b">
            <v>1</v>
          </cell>
          <cell r="L521">
            <v>88</v>
          </cell>
          <cell r="M521">
            <v>44</v>
          </cell>
          <cell r="O521" t="str">
            <v>C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184.5</v>
          </cell>
          <cell r="AZ521">
            <v>193</v>
          </cell>
          <cell r="BA521">
            <v>193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 t="str">
            <v xml:space="preserve"> </v>
          </cell>
          <cell r="BJ521">
            <v>377.5</v>
          </cell>
          <cell r="BK521" t="str">
            <v/>
          </cell>
          <cell r="BL521" t="str">
            <v/>
          </cell>
        </row>
        <row r="522">
          <cell r="E522" t="str">
            <v>|0200236211|19.10|0.00|1.200|0.0004445NBC</v>
          </cell>
          <cell r="F522">
            <v>0.53</v>
          </cell>
          <cell r="H522" t="str">
            <v>S</v>
          </cell>
          <cell r="J522" t="b">
            <v>1</v>
          </cell>
          <cell r="K522" t="b">
            <v>1</v>
          </cell>
          <cell r="L522">
            <v>323</v>
          </cell>
          <cell r="M522">
            <v>323</v>
          </cell>
          <cell r="O522" t="str">
            <v>P/E</v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 t="str">
            <v/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 t="str">
            <v/>
          </cell>
          <cell r="AM522" t="str">
            <v/>
          </cell>
          <cell r="AN522" t="str">
            <v/>
          </cell>
          <cell r="AO522" t="str">
            <v/>
          </cell>
          <cell r="AP522" t="str">
            <v/>
          </cell>
          <cell r="AQ522" t="str">
            <v/>
          </cell>
          <cell r="AR522" t="str">
            <v/>
          </cell>
          <cell r="AS522" t="str">
            <v/>
          </cell>
          <cell r="AT522" t="str">
            <v/>
          </cell>
          <cell r="AU522" t="str">
            <v/>
          </cell>
          <cell r="AV522" t="str">
            <v/>
          </cell>
          <cell r="AW522" t="str">
            <v/>
          </cell>
          <cell r="AX522" t="str">
            <v/>
          </cell>
          <cell r="AY522" t="str">
            <v/>
          </cell>
          <cell r="AZ522" t="str">
            <v/>
          </cell>
          <cell r="BA522" t="str">
            <v/>
          </cell>
          <cell r="BB522" t="str">
            <v/>
          </cell>
          <cell r="BC522" t="str">
            <v/>
          </cell>
          <cell r="BD522" t="str">
            <v/>
          </cell>
          <cell r="BE522" t="str">
            <v/>
          </cell>
          <cell r="BF522" t="str">
            <v/>
          </cell>
          <cell r="BG522" t="str">
            <v/>
          </cell>
          <cell r="BH522" t="str">
            <v/>
          </cell>
          <cell r="BI522" t="str">
            <v xml:space="preserve"> </v>
          </cell>
          <cell r="BJ522">
            <v>0</v>
          </cell>
          <cell r="BK522" t="str">
            <v/>
          </cell>
          <cell r="BL522" t="str">
            <v/>
          </cell>
        </row>
        <row r="523">
          <cell r="E523" t="str">
            <v>|0200236211|19.10|0.00|1.200|0.0004783NBC</v>
          </cell>
          <cell r="F523">
            <v>0.53</v>
          </cell>
          <cell r="H523" t="str">
            <v>S</v>
          </cell>
          <cell r="J523" t="b">
            <v>1</v>
          </cell>
          <cell r="K523" t="b">
            <v>1</v>
          </cell>
          <cell r="L523">
            <v>320</v>
          </cell>
          <cell r="M523">
            <v>320</v>
          </cell>
          <cell r="O523" t="str">
            <v>P/E</v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Y523" t="str">
            <v/>
          </cell>
          <cell r="Z523" t="str">
            <v/>
          </cell>
          <cell r="AA523" t="str">
            <v/>
          </cell>
          <cell r="AB523" t="str">
            <v/>
          </cell>
          <cell r="AC523" t="str">
            <v/>
          </cell>
          <cell r="AD523" t="str">
            <v/>
          </cell>
          <cell r="AE523" t="str">
            <v/>
          </cell>
          <cell r="AF523" t="str">
            <v/>
          </cell>
          <cell r="AG523" t="str">
            <v/>
          </cell>
          <cell r="AH523" t="str">
            <v/>
          </cell>
          <cell r="AI523" t="str">
            <v/>
          </cell>
          <cell r="AJ523" t="str">
            <v/>
          </cell>
          <cell r="AK523" t="str">
            <v/>
          </cell>
          <cell r="AL523" t="str">
            <v/>
          </cell>
          <cell r="AM523" t="str">
            <v/>
          </cell>
          <cell r="AN523" t="str">
            <v/>
          </cell>
          <cell r="AO523" t="str">
            <v/>
          </cell>
          <cell r="AP523" t="str">
            <v/>
          </cell>
          <cell r="AQ523" t="str">
            <v/>
          </cell>
          <cell r="AR523" t="str">
            <v/>
          </cell>
          <cell r="AS523" t="str">
            <v/>
          </cell>
          <cell r="AT523" t="str">
            <v/>
          </cell>
          <cell r="AU523" t="str">
            <v/>
          </cell>
          <cell r="AV523" t="str">
            <v/>
          </cell>
          <cell r="AW523" t="str">
            <v/>
          </cell>
          <cell r="AX523" t="str">
            <v/>
          </cell>
          <cell r="AY523" t="str">
            <v/>
          </cell>
          <cell r="AZ523" t="str">
            <v/>
          </cell>
          <cell r="BA523" t="str">
            <v/>
          </cell>
          <cell r="BB523" t="str">
            <v/>
          </cell>
          <cell r="BC523" t="str">
            <v/>
          </cell>
          <cell r="BD523" t="str">
            <v/>
          </cell>
          <cell r="BE523" t="str">
            <v/>
          </cell>
          <cell r="BF523" t="str">
            <v/>
          </cell>
          <cell r="BG523" t="str">
            <v/>
          </cell>
          <cell r="BH523" t="str">
            <v/>
          </cell>
          <cell r="BI523" t="str">
            <v xml:space="preserve"> </v>
          </cell>
          <cell r="BJ523">
            <v>0</v>
          </cell>
          <cell r="BK523" t="str">
            <v/>
          </cell>
          <cell r="BL523" t="str">
            <v/>
          </cell>
        </row>
        <row r="524">
          <cell r="E524" t="str">
            <v>|0200236211|19.10|0.00|1.200|0.0005581NBC</v>
          </cell>
          <cell r="F524">
            <v>0.53</v>
          </cell>
          <cell r="H524" t="str">
            <v>S</v>
          </cell>
          <cell r="J524" t="b">
            <v>1</v>
          </cell>
          <cell r="K524" t="b">
            <v>1</v>
          </cell>
          <cell r="L524">
            <v>174</v>
          </cell>
          <cell r="M524">
            <v>174</v>
          </cell>
          <cell r="O524" t="str">
            <v>P/E</v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 t="str">
            <v/>
          </cell>
          <cell r="AQ524" t="str">
            <v/>
          </cell>
          <cell r="AR524" t="str">
            <v/>
          </cell>
          <cell r="AS524" t="str">
            <v/>
          </cell>
          <cell r="AT524" t="str">
            <v/>
          </cell>
          <cell r="AU524" t="str">
            <v/>
          </cell>
          <cell r="AV524" t="str">
            <v/>
          </cell>
          <cell r="AW524" t="str">
            <v/>
          </cell>
          <cell r="AX524" t="str">
            <v/>
          </cell>
          <cell r="AY524" t="str">
            <v/>
          </cell>
          <cell r="AZ524" t="str">
            <v/>
          </cell>
          <cell r="BA524" t="str">
            <v/>
          </cell>
          <cell r="BB524" t="str">
            <v/>
          </cell>
          <cell r="BC524" t="str">
            <v/>
          </cell>
          <cell r="BD524" t="str">
            <v/>
          </cell>
          <cell r="BE524" t="str">
            <v/>
          </cell>
          <cell r="BF524" t="str">
            <v/>
          </cell>
          <cell r="BG524" t="str">
            <v/>
          </cell>
          <cell r="BH524" t="str">
            <v/>
          </cell>
          <cell r="BI524" t="str">
            <v xml:space="preserve"> </v>
          </cell>
          <cell r="BJ524">
            <v>0</v>
          </cell>
          <cell r="BK524" t="str">
            <v/>
          </cell>
          <cell r="BL524" t="str">
            <v/>
          </cell>
        </row>
        <row r="525">
          <cell r="E525" t="str">
            <v>|0200236211|19.10|0.00|1.200|0.0005941NBC</v>
          </cell>
          <cell r="F525">
            <v>0.53</v>
          </cell>
          <cell r="H525" t="str">
            <v>S</v>
          </cell>
          <cell r="J525" t="b">
            <v>1</v>
          </cell>
          <cell r="K525" t="b">
            <v>1</v>
          </cell>
          <cell r="L525">
            <v>156</v>
          </cell>
          <cell r="M525">
            <v>156</v>
          </cell>
          <cell r="O525" t="str">
            <v>P/E</v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 t="str">
            <v/>
          </cell>
          <cell r="AE525" t="str">
            <v/>
          </cell>
          <cell r="AF525" t="str">
            <v/>
          </cell>
          <cell r="AG525" t="str">
            <v/>
          </cell>
          <cell r="AH525" t="str">
            <v/>
          </cell>
          <cell r="AI525" t="str">
            <v/>
          </cell>
          <cell r="AJ525" t="str">
            <v/>
          </cell>
          <cell r="AK525" t="str">
            <v/>
          </cell>
          <cell r="AL525" t="str">
            <v/>
          </cell>
          <cell r="AM525" t="str">
            <v/>
          </cell>
          <cell r="AN525" t="str">
            <v/>
          </cell>
          <cell r="AO525" t="str">
            <v/>
          </cell>
          <cell r="AP525" t="str">
            <v/>
          </cell>
          <cell r="AQ525" t="str">
            <v/>
          </cell>
          <cell r="AR525" t="str">
            <v/>
          </cell>
          <cell r="AS525" t="str">
            <v/>
          </cell>
          <cell r="AT525" t="str">
            <v/>
          </cell>
          <cell r="AU525" t="str">
            <v/>
          </cell>
          <cell r="AV525" t="str">
            <v/>
          </cell>
          <cell r="AW525" t="str">
            <v/>
          </cell>
          <cell r="AX525" t="str">
            <v/>
          </cell>
          <cell r="AY525" t="str">
            <v/>
          </cell>
          <cell r="AZ525" t="str">
            <v/>
          </cell>
          <cell r="BA525" t="str">
            <v/>
          </cell>
          <cell r="BB525" t="str">
            <v/>
          </cell>
          <cell r="BC525" t="str">
            <v/>
          </cell>
          <cell r="BD525" t="str">
            <v/>
          </cell>
          <cell r="BE525" t="str">
            <v/>
          </cell>
          <cell r="BF525" t="str">
            <v/>
          </cell>
          <cell r="BG525" t="str">
            <v/>
          </cell>
          <cell r="BH525" t="str">
            <v/>
          </cell>
          <cell r="BI525" t="str">
            <v xml:space="preserve"> </v>
          </cell>
          <cell r="BJ525">
            <v>0</v>
          </cell>
          <cell r="BK525" t="str">
            <v/>
          </cell>
          <cell r="BL525" t="str">
            <v/>
          </cell>
        </row>
        <row r="526">
          <cell r="E526" t="str">
            <v>|0200236211|19.10|0.00|1.200|0.0005941NBC</v>
          </cell>
          <cell r="F526">
            <v>0.53</v>
          </cell>
          <cell r="H526" t="str">
            <v>S</v>
          </cell>
          <cell r="J526" t="b">
            <v>1</v>
          </cell>
          <cell r="K526" t="b">
            <v>1</v>
          </cell>
          <cell r="L526">
            <v>36</v>
          </cell>
          <cell r="M526">
            <v>4</v>
          </cell>
          <cell r="O526" t="str">
            <v>C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105</v>
          </cell>
          <cell r="AZ526">
            <v>108.77777777777777</v>
          </cell>
          <cell r="BA526">
            <v>109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 t="str">
            <v xml:space="preserve"> </v>
          </cell>
          <cell r="BJ526">
            <v>213.77777777777777</v>
          </cell>
          <cell r="BK526" t="str">
            <v/>
          </cell>
          <cell r="BL526" t="str">
            <v/>
          </cell>
        </row>
        <row r="527">
          <cell r="E527" t="str">
            <v>|0200236211|19.10|0.00|1.200|0.0005581NBC</v>
          </cell>
          <cell r="F527">
            <v>0.53</v>
          </cell>
          <cell r="H527" t="str">
            <v>S</v>
          </cell>
          <cell r="J527" t="b">
            <v>1</v>
          </cell>
          <cell r="K527" t="b">
            <v>1</v>
          </cell>
          <cell r="L527">
            <v>18</v>
          </cell>
          <cell r="M527">
            <v>3</v>
          </cell>
          <cell r="O527" t="str">
            <v>C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266.66666666666669</v>
          </cell>
          <cell r="AZ527">
            <v>266.66666666666669</v>
          </cell>
          <cell r="BA527">
            <v>266.66666666666669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 t="str">
            <v xml:space="preserve"> </v>
          </cell>
          <cell r="BJ527">
            <v>533.33333333333337</v>
          </cell>
          <cell r="BK527" t="str">
            <v/>
          </cell>
          <cell r="BL527" t="str">
            <v/>
          </cell>
        </row>
        <row r="528">
          <cell r="E528" t="str">
            <v>|0200226240|19.10|0.00|1.500|0.0005826NBC</v>
          </cell>
          <cell r="F528">
            <v>0.65100000000000002</v>
          </cell>
          <cell r="H528" t="str">
            <v>S</v>
          </cell>
          <cell r="J528" t="b">
            <v>1</v>
          </cell>
          <cell r="K528" t="b">
            <v>1</v>
          </cell>
          <cell r="L528">
            <v>10</v>
          </cell>
          <cell r="M528">
            <v>1</v>
          </cell>
          <cell r="O528" t="str">
            <v>C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30.09090909090909</v>
          </cell>
          <cell r="AY528">
            <v>30.818181818181817</v>
          </cell>
          <cell r="AZ528">
            <v>32.909090909090907</v>
          </cell>
          <cell r="BA528">
            <v>32.81818181818182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 t="str">
            <v xml:space="preserve"> </v>
          </cell>
          <cell r="BJ528">
            <v>63.72727272727272</v>
          </cell>
          <cell r="BK528" t="str">
            <v/>
          </cell>
          <cell r="BL528" t="str">
            <v/>
          </cell>
        </row>
        <row r="529">
          <cell r="E529" t="str">
            <v>|0200226240|19.10|0.00|1.500|0.0005826NBC</v>
          </cell>
          <cell r="F529">
            <v>0.65100000000000002</v>
          </cell>
          <cell r="H529" t="str">
            <v>S</v>
          </cell>
          <cell r="J529" t="b">
            <v>1</v>
          </cell>
          <cell r="K529" t="b">
            <v>1</v>
          </cell>
          <cell r="L529">
            <v>195</v>
          </cell>
          <cell r="M529">
            <v>195</v>
          </cell>
          <cell r="O529" t="str">
            <v>P/E</v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  <cell r="AA529" t="str">
            <v/>
          </cell>
          <cell r="AB529" t="str">
            <v/>
          </cell>
          <cell r="AC529" t="str">
            <v/>
          </cell>
          <cell r="AD529" t="str">
            <v/>
          </cell>
          <cell r="AE529" t="str">
            <v/>
          </cell>
          <cell r="AF529" t="str">
            <v/>
          </cell>
          <cell r="AG529" t="str">
            <v/>
          </cell>
          <cell r="AH529" t="str">
            <v/>
          </cell>
          <cell r="AI529" t="str">
            <v/>
          </cell>
          <cell r="AJ529" t="str">
            <v/>
          </cell>
          <cell r="AK529" t="str">
            <v/>
          </cell>
          <cell r="AL529" t="str">
            <v/>
          </cell>
          <cell r="AM529" t="str">
            <v/>
          </cell>
          <cell r="AN529" t="str">
            <v/>
          </cell>
          <cell r="AO529" t="str">
            <v/>
          </cell>
          <cell r="AP529" t="str">
            <v/>
          </cell>
          <cell r="AQ529" t="str">
            <v/>
          </cell>
          <cell r="AR529" t="str">
            <v/>
          </cell>
          <cell r="AS529" t="str">
            <v/>
          </cell>
          <cell r="AT529" t="str">
            <v/>
          </cell>
          <cell r="AU529" t="str">
            <v/>
          </cell>
          <cell r="AV529" t="str">
            <v/>
          </cell>
          <cell r="AW529" t="str">
            <v/>
          </cell>
          <cell r="AX529" t="str">
            <v/>
          </cell>
          <cell r="AY529" t="str">
            <v/>
          </cell>
          <cell r="AZ529" t="str">
            <v/>
          </cell>
          <cell r="BA529" t="str">
            <v/>
          </cell>
          <cell r="BB529" t="str">
            <v/>
          </cell>
          <cell r="BC529" t="str">
            <v/>
          </cell>
          <cell r="BD529" t="str">
            <v/>
          </cell>
          <cell r="BE529" t="str">
            <v/>
          </cell>
          <cell r="BF529" t="str">
            <v/>
          </cell>
          <cell r="BG529" t="str">
            <v/>
          </cell>
          <cell r="BH529" t="str">
            <v/>
          </cell>
          <cell r="BI529" t="str">
            <v xml:space="preserve"> </v>
          </cell>
          <cell r="BJ529">
            <v>0</v>
          </cell>
          <cell r="BK529" t="str">
            <v/>
          </cell>
          <cell r="BL529" t="str">
            <v/>
          </cell>
        </row>
        <row r="530">
          <cell r="E530" t="str">
            <v>|0200226240|19.10|0.00|1.600|0.0006031NBC</v>
          </cell>
          <cell r="F530">
            <v>0.69</v>
          </cell>
          <cell r="H530" t="str">
            <v>S</v>
          </cell>
          <cell r="J530" t="b">
            <v>1</v>
          </cell>
          <cell r="K530" t="b">
            <v>1</v>
          </cell>
          <cell r="L530">
            <v>45</v>
          </cell>
          <cell r="M530">
            <v>2</v>
          </cell>
          <cell r="O530" t="str">
            <v>C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27.692307692307693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 t="str">
            <v xml:space="preserve"> </v>
          </cell>
          <cell r="BJ530">
            <v>0</v>
          </cell>
          <cell r="BK530" t="str">
            <v/>
          </cell>
          <cell r="BL530" t="str">
            <v/>
          </cell>
        </row>
        <row r="531">
          <cell r="E531" t="str">
            <v>|0200226240|19.10|0.00|1.600|0.0005731NBC</v>
          </cell>
          <cell r="F531">
            <v>0.69</v>
          </cell>
          <cell r="H531" t="str">
            <v>S</v>
          </cell>
          <cell r="J531" t="b">
            <v>1</v>
          </cell>
          <cell r="K531" t="b">
            <v>1</v>
          </cell>
          <cell r="L531">
            <v>621</v>
          </cell>
          <cell r="M531">
            <v>33</v>
          </cell>
          <cell r="O531" t="str">
            <v>C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27.368421052631579</v>
          </cell>
          <cell r="AY531">
            <v>100.42105263157895</v>
          </cell>
          <cell r="AZ531">
            <v>0</v>
          </cell>
          <cell r="BA531">
            <v>48.421052631578945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 t="str">
            <v xml:space="preserve"> </v>
          </cell>
          <cell r="BJ531">
            <v>100.42105263157895</v>
          </cell>
          <cell r="BK531" t="str">
            <v/>
          </cell>
          <cell r="BL531" t="str">
            <v/>
          </cell>
        </row>
        <row r="532">
          <cell r="E532" t="str">
            <v>|0200226240|19.10|0.00|1.600|0.0005921NBC</v>
          </cell>
          <cell r="F532">
            <v>0.69</v>
          </cell>
          <cell r="H532" t="str">
            <v>S</v>
          </cell>
          <cell r="J532" t="b">
            <v>1</v>
          </cell>
          <cell r="K532" t="b">
            <v>1</v>
          </cell>
          <cell r="L532">
            <v>629</v>
          </cell>
          <cell r="M532">
            <v>33</v>
          </cell>
          <cell r="O532" t="str">
            <v>C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27.368421052631579</v>
          </cell>
          <cell r="AY532">
            <v>100.05263157894737</v>
          </cell>
          <cell r="AZ532">
            <v>0</v>
          </cell>
          <cell r="BA532">
            <v>48.421052631578945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 t="str">
            <v xml:space="preserve"> </v>
          </cell>
          <cell r="BJ532">
            <v>100.05263157894737</v>
          </cell>
          <cell r="BK532" t="str">
            <v/>
          </cell>
          <cell r="BL532" t="str">
            <v/>
          </cell>
        </row>
        <row r="533">
          <cell r="E533" t="str">
            <v>|0200226240|19.10|0.00|1.600|0.0005887NBC</v>
          </cell>
          <cell r="F533">
            <v>0.69</v>
          </cell>
          <cell r="H533" t="str">
            <v>S</v>
          </cell>
          <cell r="J533" t="b">
            <v>1</v>
          </cell>
          <cell r="K533" t="b">
            <v>1</v>
          </cell>
          <cell r="L533">
            <v>583</v>
          </cell>
          <cell r="M533">
            <v>36</v>
          </cell>
          <cell r="O533" t="str">
            <v>C</v>
          </cell>
          <cell r="P533">
            <v>27.5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27.5</v>
          </cell>
          <cell r="AW533">
            <v>0</v>
          </cell>
          <cell r="AX533">
            <v>55.5625</v>
          </cell>
          <cell r="AY533">
            <v>112.5</v>
          </cell>
          <cell r="AZ533">
            <v>0</v>
          </cell>
          <cell r="BA533">
            <v>28.125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 t="str">
            <v xml:space="preserve"> </v>
          </cell>
          <cell r="BJ533">
            <v>140</v>
          </cell>
          <cell r="BK533" t="str">
            <v/>
          </cell>
          <cell r="BL533" t="str">
            <v/>
          </cell>
        </row>
        <row r="534">
          <cell r="E534" t="str">
            <v>|0200226240|19.10|0.00|1.600|0.0005791NBC</v>
          </cell>
          <cell r="F534">
            <v>0.69</v>
          </cell>
          <cell r="H534" t="str">
            <v>S</v>
          </cell>
          <cell r="J534" t="b">
            <v>1</v>
          </cell>
          <cell r="K534" t="b">
            <v>1</v>
          </cell>
          <cell r="L534">
            <v>532</v>
          </cell>
          <cell r="M534">
            <v>35</v>
          </cell>
          <cell r="O534" t="str">
            <v>C</v>
          </cell>
          <cell r="P534">
            <v>30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30</v>
          </cell>
          <cell r="AW534">
            <v>0</v>
          </cell>
          <cell r="AX534">
            <v>59.266666666666666</v>
          </cell>
          <cell r="AY534">
            <v>120</v>
          </cell>
          <cell r="AZ534">
            <v>0</v>
          </cell>
          <cell r="BA534">
            <v>30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 t="str">
            <v xml:space="preserve"> </v>
          </cell>
          <cell r="BJ534">
            <v>150</v>
          </cell>
          <cell r="BK534" t="str">
            <v/>
          </cell>
          <cell r="BL534" t="str">
            <v/>
          </cell>
        </row>
        <row r="535">
          <cell r="E535" t="str">
            <v>|0200226240|19.10|0.00|1.600|0.0005731NBC</v>
          </cell>
          <cell r="F535">
            <v>0.69</v>
          </cell>
          <cell r="H535" t="str">
            <v>S</v>
          </cell>
          <cell r="J535" t="b">
            <v>1</v>
          </cell>
          <cell r="K535" t="b">
            <v>1</v>
          </cell>
          <cell r="L535">
            <v>249</v>
          </cell>
          <cell r="M535">
            <v>249</v>
          </cell>
          <cell r="O535" t="str">
            <v>P/E</v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  <cell r="AD535" t="str">
            <v/>
          </cell>
          <cell r="AE535" t="str">
            <v/>
          </cell>
          <cell r="AF535" t="str">
            <v/>
          </cell>
          <cell r="AG535" t="str">
            <v/>
          </cell>
          <cell r="AH535" t="str">
            <v/>
          </cell>
          <cell r="AI535" t="str">
            <v/>
          </cell>
          <cell r="AJ535" t="str">
            <v/>
          </cell>
          <cell r="AK535" t="str">
            <v/>
          </cell>
          <cell r="AL535" t="str">
            <v/>
          </cell>
          <cell r="AM535" t="str">
            <v/>
          </cell>
          <cell r="AN535" t="str">
            <v/>
          </cell>
          <cell r="AO535" t="str">
            <v/>
          </cell>
          <cell r="AP535" t="str">
            <v/>
          </cell>
          <cell r="AQ535" t="str">
            <v/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  <cell r="AV535" t="str">
            <v/>
          </cell>
          <cell r="AW535" t="str">
            <v/>
          </cell>
          <cell r="AX535" t="str">
            <v/>
          </cell>
          <cell r="AY535" t="str">
            <v/>
          </cell>
          <cell r="AZ535" t="str">
            <v/>
          </cell>
          <cell r="BA535" t="str">
            <v/>
          </cell>
          <cell r="BB535" t="str">
            <v/>
          </cell>
          <cell r="BC535" t="str">
            <v/>
          </cell>
          <cell r="BD535" t="str">
            <v/>
          </cell>
          <cell r="BE535" t="str">
            <v/>
          </cell>
          <cell r="BF535" t="str">
            <v/>
          </cell>
          <cell r="BG535" t="str">
            <v/>
          </cell>
          <cell r="BH535" t="str">
            <v/>
          </cell>
          <cell r="BI535" t="str">
            <v xml:space="preserve"> </v>
          </cell>
          <cell r="BJ535">
            <v>0</v>
          </cell>
          <cell r="BK535" t="str">
            <v/>
          </cell>
          <cell r="BL535" t="str">
            <v/>
          </cell>
        </row>
        <row r="536">
          <cell r="E536" t="str">
            <v>|0200226240|19.10|0.00|1.600|0.0005791NBC</v>
          </cell>
          <cell r="F536">
            <v>0.69</v>
          </cell>
          <cell r="H536" t="str">
            <v>S</v>
          </cell>
          <cell r="J536" t="b">
            <v>1</v>
          </cell>
          <cell r="K536" t="b">
            <v>1</v>
          </cell>
          <cell r="L536">
            <v>78</v>
          </cell>
          <cell r="M536">
            <v>78</v>
          </cell>
          <cell r="O536" t="str">
            <v>P/E</v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  <cell r="Z536" t="str">
            <v/>
          </cell>
          <cell r="AA536" t="str">
            <v/>
          </cell>
          <cell r="AB536" t="str">
            <v/>
          </cell>
          <cell r="AC536" t="str">
            <v/>
          </cell>
          <cell r="AD536" t="str">
            <v/>
          </cell>
          <cell r="AE536" t="str">
            <v/>
          </cell>
          <cell r="AF536" t="str">
            <v/>
          </cell>
          <cell r="AG536" t="str">
            <v/>
          </cell>
          <cell r="AH536" t="str">
            <v/>
          </cell>
          <cell r="AI536" t="str">
            <v/>
          </cell>
          <cell r="AJ536" t="str">
            <v/>
          </cell>
          <cell r="AK536" t="str">
            <v/>
          </cell>
          <cell r="AL536" t="str">
            <v/>
          </cell>
          <cell r="AM536" t="str">
            <v/>
          </cell>
          <cell r="AN536" t="str">
            <v/>
          </cell>
          <cell r="AO536" t="str">
            <v/>
          </cell>
          <cell r="AP536" t="str">
            <v/>
          </cell>
          <cell r="AQ536" t="str">
            <v/>
          </cell>
          <cell r="AR536" t="str">
            <v/>
          </cell>
          <cell r="AS536" t="str">
            <v/>
          </cell>
          <cell r="AT536" t="str">
            <v/>
          </cell>
          <cell r="AU536" t="str">
            <v/>
          </cell>
          <cell r="AV536" t="str">
            <v/>
          </cell>
          <cell r="AW536" t="str">
            <v/>
          </cell>
          <cell r="AX536" t="str">
            <v/>
          </cell>
          <cell r="AY536" t="str">
            <v/>
          </cell>
          <cell r="AZ536" t="str">
            <v/>
          </cell>
          <cell r="BA536" t="str">
            <v/>
          </cell>
          <cell r="BB536" t="str">
            <v/>
          </cell>
          <cell r="BC536" t="str">
            <v/>
          </cell>
          <cell r="BD536" t="str">
            <v/>
          </cell>
          <cell r="BE536" t="str">
            <v/>
          </cell>
          <cell r="BF536" t="str">
            <v/>
          </cell>
          <cell r="BG536" t="str">
            <v/>
          </cell>
          <cell r="BH536" t="str">
            <v/>
          </cell>
          <cell r="BI536" t="str">
            <v xml:space="preserve"> </v>
          </cell>
          <cell r="BJ536">
            <v>0</v>
          </cell>
          <cell r="BK536" t="str">
            <v/>
          </cell>
          <cell r="BL536" t="str">
            <v/>
          </cell>
        </row>
        <row r="537">
          <cell r="E537" t="str">
            <v>|0200226240|19.10|0.00|1.600|0.0005887NBC</v>
          </cell>
          <cell r="F537">
            <v>0.69</v>
          </cell>
          <cell r="H537" t="str">
            <v>S</v>
          </cell>
          <cell r="J537" t="b">
            <v>1</v>
          </cell>
          <cell r="K537" t="b">
            <v>1</v>
          </cell>
          <cell r="L537">
            <v>83</v>
          </cell>
          <cell r="M537">
            <v>83</v>
          </cell>
          <cell r="O537" t="str">
            <v>P/E</v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 t="str">
            <v/>
          </cell>
          <cell r="AH537" t="str">
            <v/>
          </cell>
          <cell r="AI537" t="str">
            <v/>
          </cell>
          <cell r="AJ537" t="str">
            <v/>
          </cell>
          <cell r="AK537" t="str">
            <v/>
          </cell>
          <cell r="AL537" t="str">
            <v/>
          </cell>
          <cell r="AM537" t="str">
            <v/>
          </cell>
          <cell r="AN537" t="str">
            <v/>
          </cell>
          <cell r="AO537" t="str">
            <v/>
          </cell>
          <cell r="AP537" t="str">
            <v/>
          </cell>
          <cell r="AQ537" t="str">
            <v/>
          </cell>
          <cell r="AR537" t="str">
            <v/>
          </cell>
          <cell r="AS537" t="str">
            <v/>
          </cell>
          <cell r="AT537" t="str">
            <v/>
          </cell>
          <cell r="AU537" t="str">
            <v/>
          </cell>
          <cell r="AV537" t="str">
            <v/>
          </cell>
          <cell r="AW537" t="str">
            <v/>
          </cell>
          <cell r="AX537" t="str">
            <v/>
          </cell>
          <cell r="AY537" t="str">
            <v/>
          </cell>
          <cell r="AZ537" t="str">
            <v/>
          </cell>
          <cell r="BA537" t="str">
            <v/>
          </cell>
          <cell r="BB537" t="str">
            <v/>
          </cell>
          <cell r="BC537" t="str">
            <v/>
          </cell>
          <cell r="BD537" t="str">
            <v/>
          </cell>
          <cell r="BE537" t="str">
            <v/>
          </cell>
          <cell r="BF537" t="str">
            <v/>
          </cell>
          <cell r="BG537" t="str">
            <v/>
          </cell>
          <cell r="BH537" t="str">
            <v/>
          </cell>
          <cell r="BI537" t="str">
            <v xml:space="preserve"> </v>
          </cell>
          <cell r="BJ537">
            <v>0</v>
          </cell>
          <cell r="BK537" t="str">
            <v/>
          </cell>
          <cell r="BL537" t="str">
            <v/>
          </cell>
        </row>
        <row r="538">
          <cell r="E538" t="str">
            <v>|0200226240|19.10|0.00|1.600|0.0005921NBC</v>
          </cell>
          <cell r="F538">
            <v>0.69</v>
          </cell>
          <cell r="H538" t="str">
            <v>S</v>
          </cell>
          <cell r="J538" t="b">
            <v>1</v>
          </cell>
          <cell r="K538" t="b">
            <v>1</v>
          </cell>
          <cell r="L538">
            <v>220</v>
          </cell>
          <cell r="M538">
            <v>220</v>
          </cell>
          <cell r="O538" t="str">
            <v>P/E</v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  <cell r="Z538" t="str">
            <v/>
          </cell>
          <cell r="AA538" t="str">
            <v/>
          </cell>
          <cell r="AB538" t="str">
            <v/>
          </cell>
          <cell r="AC538" t="str">
            <v/>
          </cell>
          <cell r="AD538" t="str">
            <v/>
          </cell>
          <cell r="AE538" t="str">
            <v/>
          </cell>
          <cell r="AF538" t="str">
            <v/>
          </cell>
          <cell r="AG538" t="str">
            <v/>
          </cell>
          <cell r="AH538" t="str">
            <v/>
          </cell>
          <cell r="AI538" t="str">
            <v/>
          </cell>
          <cell r="AJ538" t="str">
            <v/>
          </cell>
          <cell r="AK538" t="str">
            <v/>
          </cell>
          <cell r="AL538" t="str">
            <v/>
          </cell>
          <cell r="AM538" t="str">
            <v/>
          </cell>
          <cell r="AN538" t="str">
            <v/>
          </cell>
          <cell r="AO538" t="str">
            <v/>
          </cell>
          <cell r="AP538" t="str">
            <v/>
          </cell>
          <cell r="AQ538" t="str">
            <v/>
          </cell>
          <cell r="AR538" t="str">
            <v/>
          </cell>
          <cell r="AS538" t="str">
            <v/>
          </cell>
          <cell r="AT538" t="str">
            <v/>
          </cell>
          <cell r="AU538" t="str">
            <v/>
          </cell>
          <cell r="AV538" t="str">
            <v/>
          </cell>
          <cell r="AW538" t="str">
            <v/>
          </cell>
          <cell r="AX538" t="str">
            <v/>
          </cell>
          <cell r="AY538" t="str">
            <v/>
          </cell>
          <cell r="AZ538" t="str">
            <v/>
          </cell>
          <cell r="BA538" t="str">
            <v/>
          </cell>
          <cell r="BB538" t="str">
            <v/>
          </cell>
          <cell r="BC538" t="str">
            <v/>
          </cell>
          <cell r="BD538" t="str">
            <v/>
          </cell>
          <cell r="BE538" t="str">
            <v/>
          </cell>
          <cell r="BF538" t="str">
            <v/>
          </cell>
          <cell r="BG538" t="str">
            <v/>
          </cell>
          <cell r="BH538" t="str">
            <v/>
          </cell>
          <cell r="BI538" t="str">
            <v xml:space="preserve"> </v>
          </cell>
          <cell r="BJ538">
            <v>0</v>
          </cell>
          <cell r="BK538" t="str">
            <v/>
          </cell>
          <cell r="BL538" t="str">
            <v/>
          </cell>
        </row>
        <row r="539">
          <cell r="E539" t="str">
            <v>|0200226240|19.10|0.00|1.600|0.0006031NBC</v>
          </cell>
          <cell r="F539">
            <v>0.69</v>
          </cell>
          <cell r="H539" t="str">
            <v>S</v>
          </cell>
          <cell r="J539" t="b">
            <v>1</v>
          </cell>
          <cell r="K539" t="b">
            <v>1</v>
          </cell>
          <cell r="L539">
            <v>94</v>
          </cell>
          <cell r="M539">
            <v>94</v>
          </cell>
          <cell r="O539" t="str">
            <v>P/E</v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 t="str">
            <v/>
          </cell>
          <cell r="AQ539" t="str">
            <v/>
          </cell>
          <cell r="AR539" t="str">
            <v/>
          </cell>
          <cell r="AS539" t="str">
            <v/>
          </cell>
          <cell r="AT539" t="str">
            <v/>
          </cell>
          <cell r="AU539" t="str">
            <v/>
          </cell>
          <cell r="AV539" t="str">
            <v/>
          </cell>
          <cell r="AW539" t="str">
            <v/>
          </cell>
          <cell r="AX539" t="str">
            <v/>
          </cell>
          <cell r="AY539" t="str">
            <v/>
          </cell>
          <cell r="AZ539" t="str">
            <v/>
          </cell>
          <cell r="BA539" t="str">
            <v/>
          </cell>
          <cell r="BB539" t="str">
            <v/>
          </cell>
          <cell r="BC539" t="str">
            <v/>
          </cell>
          <cell r="BD539" t="str">
            <v/>
          </cell>
          <cell r="BE539" t="str">
            <v/>
          </cell>
          <cell r="BF539" t="str">
            <v/>
          </cell>
          <cell r="BG539" t="str">
            <v/>
          </cell>
          <cell r="BH539" t="str">
            <v/>
          </cell>
          <cell r="BI539" t="str">
            <v xml:space="preserve"> </v>
          </cell>
          <cell r="BJ539">
            <v>0</v>
          </cell>
          <cell r="BK539" t="str">
            <v/>
          </cell>
          <cell r="BL539" t="str">
            <v/>
          </cell>
        </row>
        <row r="540">
          <cell r="E540" t="str">
            <v>|0200226240|19.10|0.00|2.000|0.0005911NBC</v>
          </cell>
          <cell r="F540">
            <v>0.84299999999999997</v>
          </cell>
          <cell r="H540" t="str">
            <v>S</v>
          </cell>
          <cell r="J540" t="b">
            <v>1</v>
          </cell>
          <cell r="K540" t="b">
            <v>1</v>
          </cell>
          <cell r="L540">
            <v>587</v>
          </cell>
          <cell r="M540">
            <v>28</v>
          </cell>
          <cell r="O540" t="str">
            <v>C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53.333333333333336</v>
          </cell>
          <cell r="AY540">
            <v>100.57142857142857</v>
          </cell>
          <cell r="AZ540">
            <v>78.571428571428569</v>
          </cell>
          <cell r="BA540">
            <v>78.571428571428569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 t="str">
            <v xml:space="preserve"> </v>
          </cell>
          <cell r="BJ540">
            <v>179.14285714285714</v>
          </cell>
          <cell r="BK540" t="str">
            <v/>
          </cell>
          <cell r="BL540" t="str">
            <v/>
          </cell>
        </row>
        <row r="541">
          <cell r="E541" t="str">
            <v>|0200226240|19.10|0.00|2.000|0.0005772NBC</v>
          </cell>
          <cell r="F541">
            <v>0.84299999999999997</v>
          </cell>
          <cell r="H541" t="str">
            <v>S</v>
          </cell>
          <cell r="J541" t="b">
            <v>1</v>
          </cell>
          <cell r="K541" t="b">
            <v>1</v>
          </cell>
          <cell r="L541">
            <v>125</v>
          </cell>
          <cell r="M541">
            <v>125</v>
          </cell>
          <cell r="O541" t="str">
            <v>P/E</v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 t="str">
            <v/>
          </cell>
          <cell r="AQ541" t="str">
            <v/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  <cell r="AV541" t="str">
            <v/>
          </cell>
          <cell r="AW541" t="str">
            <v/>
          </cell>
          <cell r="AX541" t="str">
            <v/>
          </cell>
          <cell r="AY541" t="str">
            <v/>
          </cell>
          <cell r="AZ541" t="str">
            <v/>
          </cell>
          <cell r="BA541" t="str">
            <v/>
          </cell>
          <cell r="BB541" t="str">
            <v/>
          </cell>
          <cell r="BC541" t="str">
            <v/>
          </cell>
          <cell r="BD541" t="str">
            <v/>
          </cell>
          <cell r="BE541" t="str">
            <v/>
          </cell>
          <cell r="BF541" t="str">
            <v/>
          </cell>
          <cell r="BG541" t="str">
            <v/>
          </cell>
          <cell r="BH541" t="str">
            <v/>
          </cell>
          <cell r="BI541" t="str">
            <v xml:space="preserve"> </v>
          </cell>
          <cell r="BJ541">
            <v>0</v>
          </cell>
          <cell r="BK541" t="str">
            <v/>
          </cell>
          <cell r="BL541" t="str">
            <v/>
          </cell>
        </row>
        <row r="542">
          <cell r="E542" t="str">
            <v>|0200226240|19.10|0.00|2.000|0.0005911NBC</v>
          </cell>
          <cell r="F542">
            <v>0.84299999999999997</v>
          </cell>
          <cell r="H542" t="str">
            <v>S</v>
          </cell>
          <cell r="J542" t="b">
            <v>1</v>
          </cell>
          <cell r="K542" t="b">
            <v>1</v>
          </cell>
          <cell r="L542">
            <v>88</v>
          </cell>
          <cell r="M542">
            <v>88</v>
          </cell>
          <cell r="O542" t="str">
            <v>P/E</v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  <cell r="Z542" t="str">
            <v/>
          </cell>
          <cell r="AA542" t="str">
            <v/>
          </cell>
          <cell r="AB542" t="str">
            <v/>
          </cell>
          <cell r="AC542" t="str">
            <v/>
          </cell>
          <cell r="AD542" t="str">
            <v/>
          </cell>
          <cell r="AE542" t="str">
            <v/>
          </cell>
          <cell r="AF542" t="str">
            <v/>
          </cell>
          <cell r="AG542" t="str">
            <v/>
          </cell>
          <cell r="AH542" t="str">
            <v/>
          </cell>
          <cell r="AI542" t="str">
            <v/>
          </cell>
          <cell r="AJ542" t="str">
            <v/>
          </cell>
          <cell r="AK542" t="str">
            <v/>
          </cell>
          <cell r="AL542" t="str">
            <v/>
          </cell>
          <cell r="AM542" t="str">
            <v/>
          </cell>
          <cell r="AN542" t="str">
            <v/>
          </cell>
          <cell r="AO542" t="str">
            <v/>
          </cell>
          <cell r="AP542" t="str">
            <v/>
          </cell>
          <cell r="AQ542" t="str">
            <v/>
          </cell>
          <cell r="AR542" t="str">
            <v/>
          </cell>
          <cell r="AS542" t="str">
            <v/>
          </cell>
          <cell r="AT542" t="str">
            <v/>
          </cell>
          <cell r="AU542" t="str">
            <v/>
          </cell>
          <cell r="AV542" t="str">
            <v/>
          </cell>
          <cell r="AW542" t="str">
            <v/>
          </cell>
          <cell r="AX542" t="str">
            <v/>
          </cell>
          <cell r="AY542" t="str">
            <v/>
          </cell>
          <cell r="AZ542" t="str">
            <v/>
          </cell>
          <cell r="BA542" t="str">
            <v/>
          </cell>
          <cell r="BB542" t="str">
            <v/>
          </cell>
          <cell r="BC542" t="str">
            <v/>
          </cell>
          <cell r="BD542" t="str">
            <v/>
          </cell>
          <cell r="BE542" t="str">
            <v/>
          </cell>
          <cell r="BF542" t="str">
            <v/>
          </cell>
          <cell r="BG542" t="str">
            <v/>
          </cell>
          <cell r="BH542" t="str">
            <v/>
          </cell>
          <cell r="BI542" t="str">
            <v xml:space="preserve"> </v>
          </cell>
          <cell r="BJ542">
            <v>0</v>
          </cell>
          <cell r="BK542" t="str">
            <v/>
          </cell>
          <cell r="BL542" t="str">
            <v/>
          </cell>
        </row>
        <row r="543">
          <cell r="E543" t="str">
            <v>|0200226240|19.10|0.00|2.000|0.0005772NBC</v>
          </cell>
          <cell r="F543">
            <v>0.84299999999999997</v>
          </cell>
          <cell r="H543" t="str">
            <v>S</v>
          </cell>
          <cell r="J543" t="b">
            <v>1</v>
          </cell>
          <cell r="K543" t="b">
            <v>1</v>
          </cell>
          <cell r="L543">
            <v>1645</v>
          </cell>
          <cell r="M543">
            <v>183</v>
          </cell>
          <cell r="O543" t="str">
            <v>C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177.77777777777777</v>
          </cell>
          <cell r="AY543">
            <v>226.11111111111111</v>
          </cell>
          <cell r="AZ543">
            <v>200</v>
          </cell>
          <cell r="BA543">
            <v>150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 t="str">
            <v xml:space="preserve"> </v>
          </cell>
          <cell r="BJ543">
            <v>426.11111111111109</v>
          </cell>
          <cell r="BK543" t="str">
            <v/>
          </cell>
          <cell r="BL543" t="str">
            <v/>
          </cell>
        </row>
        <row r="544">
          <cell r="E544" t="str">
            <v>|0200226240|22.20|0.00|1.600|0.0006029NBC</v>
          </cell>
          <cell r="F544">
            <v>0.81299999999999994</v>
          </cell>
          <cell r="H544" t="str">
            <v>S</v>
          </cell>
          <cell r="J544" t="b">
            <v>1</v>
          </cell>
          <cell r="K544" t="b">
            <v>1</v>
          </cell>
          <cell r="L544">
            <v>555</v>
          </cell>
          <cell r="M544">
            <v>19</v>
          </cell>
          <cell r="O544" t="str">
            <v>C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90</v>
          </cell>
          <cell r="AY544">
            <v>54.551724137931032</v>
          </cell>
          <cell r="AZ544">
            <v>55.172413793103445</v>
          </cell>
          <cell r="BA544">
            <v>55.172413793103445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 t="str">
            <v xml:space="preserve"> </v>
          </cell>
          <cell r="BJ544">
            <v>109.72413793103448</v>
          </cell>
          <cell r="BK544" t="str">
            <v/>
          </cell>
          <cell r="BL544" t="str">
            <v/>
          </cell>
        </row>
        <row r="545">
          <cell r="E545" t="str">
            <v>|0200226240|22.20|0.00|1.600|0.0006029NBC</v>
          </cell>
          <cell r="F545">
            <v>0.81299999999999994</v>
          </cell>
          <cell r="H545" t="str">
            <v>S</v>
          </cell>
          <cell r="J545" t="b">
            <v>1</v>
          </cell>
          <cell r="K545" t="b">
            <v>1</v>
          </cell>
          <cell r="L545">
            <v>1109</v>
          </cell>
          <cell r="M545">
            <v>65</v>
          </cell>
          <cell r="O545" t="str">
            <v>C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62.647058823529413</v>
          </cell>
          <cell r="AY545">
            <v>155.64705882352942</v>
          </cell>
          <cell r="AZ545">
            <v>95.294117647058826</v>
          </cell>
          <cell r="BA545">
            <v>63.529411764705884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 t="str">
            <v xml:space="preserve"> </v>
          </cell>
          <cell r="BJ545">
            <v>250.94117647058823</v>
          </cell>
          <cell r="BK545" t="str">
            <v/>
          </cell>
          <cell r="BL545" t="str">
            <v/>
          </cell>
        </row>
        <row r="546">
          <cell r="E546" t="str">
            <v>|0200226240|22.20|0.00|1.600|0.0005400IBC</v>
          </cell>
          <cell r="F546">
            <v>0.81299999999999994</v>
          </cell>
          <cell r="H546" t="str">
            <v>S</v>
          </cell>
          <cell r="J546" t="b">
            <v>1</v>
          </cell>
          <cell r="K546" t="b">
            <v>1</v>
          </cell>
          <cell r="L546">
            <v>221</v>
          </cell>
          <cell r="M546">
            <v>221</v>
          </cell>
          <cell r="O546" t="str">
            <v>P/E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143</v>
          </cell>
          <cell r="AY546">
            <v>130</v>
          </cell>
          <cell r="AZ546">
            <v>135</v>
          </cell>
          <cell r="BA546">
            <v>131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 t="str">
            <v xml:space="preserve"> </v>
          </cell>
          <cell r="BJ546">
            <v>265</v>
          </cell>
          <cell r="BK546" t="str">
            <v/>
          </cell>
          <cell r="BL546" t="str">
            <v/>
          </cell>
        </row>
        <row r="547">
          <cell r="E547" t="str">
            <v>|0200226240|22.20|0.00|1.600|0.0006029NBC</v>
          </cell>
          <cell r="F547">
            <v>0.81299999999999994</v>
          </cell>
          <cell r="H547" t="str">
            <v>S</v>
          </cell>
          <cell r="J547" t="b">
            <v>1</v>
          </cell>
          <cell r="K547" t="b">
            <v>1</v>
          </cell>
          <cell r="L547">
            <v>195</v>
          </cell>
          <cell r="M547">
            <v>195</v>
          </cell>
          <cell r="O547" t="str">
            <v>P/E</v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  <cell r="Z547" t="str">
            <v/>
          </cell>
          <cell r="AA547" t="str">
            <v/>
          </cell>
          <cell r="AB547" t="str">
            <v/>
          </cell>
          <cell r="AC547" t="str">
            <v/>
          </cell>
          <cell r="AD547" t="str">
            <v/>
          </cell>
          <cell r="AE547" t="str">
            <v/>
          </cell>
          <cell r="AF547" t="str">
            <v/>
          </cell>
          <cell r="AG547" t="str">
            <v/>
          </cell>
          <cell r="AH547" t="str">
            <v/>
          </cell>
          <cell r="AI547" t="str">
            <v/>
          </cell>
          <cell r="AJ547" t="str">
            <v/>
          </cell>
          <cell r="AK547" t="str">
            <v/>
          </cell>
          <cell r="AL547" t="str">
            <v/>
          </cell>
          <cell r="AM547" t="str">
            <v/>
          </cell>
          <cell r="AN547" t="str">
            <v/>
          </cell>
          <cell r="AO547" t="str">
            <v/>
          </cell>
          <cell r="AP547" t="str">
            <v/>
          </cell>
          <cell r="AQ547" t="str">
            <v/>
          </cell>
          <cell r="AR547" t="str">
            <v/>
          </cell>
          <cell r="AS547" t="str">
            <v/>
          </cell>
          <cell r="AT547" t="str">
            <v/>
          </cell>
          <cell r="AU547" t="str">
            <v/>
          </cell>
          <cell r="AV547" t="str">
            <v/>
          </cell>
          <cell r="AW547" t="str">
            <v/>
          </cell>
          <cell r="AX547" t="str">
            <v/>
          </cell>
          <cell r="AY547" t="str">
            <v/>
          </cell>
          <cell r="AZ547" t="str">
            <v/>
          </cell>
          <cell r="BA547" t="str">
            <v/>
          </cell>
          <cell r="BB547" t="str">
            <v/>
          </cell>
          <cell r="BC547" t="str">
            <v/>
          </cell>
          <cell r="BD547" t="str">
            <v/>
          </cell>
          <cell r="BE547" t="str">
            <v/>
          </cell>
          <cell r="BF547" t="str">
            <v/>
          </cell>
          <cell r="BG547" t="str">
            <v/>
          </cell>
          <cell r="BH547" t="str">
            <v/>
          </cell>
          <cell r="BI547" t="str">
            <v xml:space="preserve"> </v>
          </cell>
          <cell r="BJ547">
            <v>0</v>
          </cell>
          <cell r="BK547" t="str">
            <v/>
          </cell>
          <cell r="BL547" t="str">
            <v/>
          </cell>
        </row>
        <row r="548">
          <cell r="E548" t="str">
            <v>|0200226240|22.20|0.00|2.300|0.0006262NBC</v>
          </cell>
          <cell r="F548">
            <v>1.129</v>
          </cell>
          <cell r="H548" t="str">
            <v>S</v>
          </cell>
          <cell r="J548" t="b">
            <v>1</v>
          </cell>
          <cell r="K548" t="b">
            <v>1</v>
          </cell>
          <cell r="L548">
            <v>120</v>
          </cell>
          <cell r="M548">
            <v>20</v>
          </cell>
          <cell r="O548" t="str">
            <v>C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33.333333333333336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 t="str">
            <v xml:space="preserve"> </v>
          </cell>
          <cell r="BJ548">
            <v>0</v>
          </cell>
          <cell r="BK548" t="str">
            <v/>
          </cell>
          <cell r="BL548" t="str">
            <v/>
          </cell>
        </row>
        <row r="549">
          <cell r="E549" t="str">
            <v>|0200226240|22.20|0.00|2.300|0.0006262NBC</v>
          </cell>
          <cell r="F549">
            <v>1.129</v>
          </cell>
          <cell r="H549" t="str">
            <v>S</v>
          </cell>
          <cell r="J549" t="b">
            <v>1</v>
          </cell>
          <cell r="K549" t="b">
            <v>1</v>
          </cell>
          <cell r="L549">
            <v>0</v>
          </cell>
          <cell r="M549">
            <v>0</v>
          </cell>
          <cell r="O549" t="str">
            <v>C</v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  <cell r="V549" t="str">
            <v/>
          </cell>
          <cell r="W549" t="str">
            <v/>
          </cell>
          <cell r="X549" t="str">
            <v/>
          </cell>
          <cell r="Y549" t="str">
            <v/>
          </cell>
          <cell r="Z549" t="str">
            <v/>
          </cell>
          <cell r="AA549" t="str">
            <v/>
          </cell>
          <cell r="AB549" t="str">
            <v/>
          </cell>
          <cell r="AC549" t="str">
            <v/>
          </cell>
          <cell r="AD549" t="str">
            <v/>
          </cell>
          <cell r="AE549" t="str">
            <v/>
          </cell>
          <cell r="AF549" t="str">
            <v/>
          </cell>
          <cell r="AG549" t="str">
            <v/>
          </cell>
          <cell r="AH549" t="str">
            <v/>
          </cell>
          <cell r="AI549" t="str">
            <v/>
          </cell>
          <cell r="AJ549" t="str">
            <v/>
          </cell>
          <cell r="AK549" t="str">
            <v/>
          </cell>
          <cell r="AL549" t="str">
            <v/>
          </cell>
          <cell r="AM549" t="str">
            <v/>
          </cell>
          <cell r="AN549" t="str">
            <v/>
          </cell>
          <cell r="AO549" t="str">
            <v/>
          </cell>
          <cell r="AP549" t="str">
            <v/>
          </cell>
          <cell r="AQ549" t="str">
            <v/>
          </cell>
          <cell r="AR549" t="str">
            <v/>
          </cell>
          <cell r="AS549" t="str">
            <v/>
          </cell>
          <cell r="AT549" t="str">
            <v/>
          </cell>
          <cell r="AU549" t="str">
            <v/>
          </cell>
          <cell r="AV549" t="str">
            <v/>
          </cell>
          <cell r="AW549" t="str">
            <v/>
          </cell>
          <cell r="AX549" t="str">
            <v/>
          </cell>
          <cell r="AY549" t="str">
            <v/>
          </cell>
          <cell r="AZ549" t="str">
            <v/>
          </cell>
          <cell r="BA549" t="str">
            <v/>
          </cell>
          <cell r="BB549" t="str">
            <v/>
          </cell>
          <cell r="BC549" t="str">
            <v/>
          </cell>
          <cell r="BD549" t="str">
            <v/>
          </cell>
          <cell r="BE549" t="str">
            <v/>
          </cell>
          <cell r="BF549" t="str">
            <v/>
          </cell>
          <cell r="BG549" t="str">
            <v/>
          </cell>
          <cell r="BH549" t="str">
            <v/>
          </cell>
          <cell r="BI549" t="str">
            <v xml:space="preserve"> </v>
          </cell>
          <cell r="BJ549">
            <v>0</v>
          </cell>
          <cell r="BK549" t="str">
            <v/>
          </cell>
          <cell r="BL549" t="str">
            <v/>
          </cell>
        </row>
        <row r="550">
          <cell r="E550" t="str">
            <v>|0200226240|22.20|0.00|2.300|0.0006253NBC</v>
          </cell>
          <cell r="F550">
            <v>1.129</v>
          </cell>
          <cell r="H550" t="str">
            <v>S</v>
          </cell>
          <cell r="J550" t="b">
            <v>1</v>
          </cell>
          <cell r="K550" t="b">
            <v>1</v>
          </cell>
          <cell r="L550">
            <v>57</v>
          </cell>
          <cell r="M550">
            <v>2</v>
          </cell>
          <cell r="O550" t="str">
            <v>C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13.666666666666666</v>
          </cell>
          <cell r="BA550">
            <v>13.939393939393939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 t="str">
            <v xml:space="preserve"> </v>
          </cell>
          <cell r="BJ550">
            <v>13.666666666666666</v>
          </cell>
          <cell r="BK550" t="str">
            <v/>
          </cell>
          <cell r="BL550" t="str">
            <v/>
          </cell>
        </row>
        <row r="551">
          <cell r="E551" t="str">
            <v>|0200226240|22.20|0.00|2.300|0.0006253NBC</v>
          </cell>
          <cell r="F551">
            <v>1.129</v>
          </cell>
          <cell r="H551" t="str">
            <v>S</v>
          </cell>
          <cell r="J551" t="b">
            <v>1</v>
          </cell>
          <cell r="K551" t="b">
            <v>1</v>
          </cell>
          <cell r="L551">
            <v>15</v>
          </cell>
          <cell r="M551">
            <v>2</v>
          </cell>
          <cell r="O551" t="str">
            <v>C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43</v>
          </cell>
          <cell r="BA551">
            <v>43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 t="str">
            <v xml:space="preserve"> </v>
          </cell>
          <cell r="BJ551">
            <v>43</v>
          </cell>
          <cell r="BK551" t="str">
            <v/>
          </cell>
          <cell r="BL551" t="str">
            <v/>
          </cell>
        </row>
        <row r="552">
          <cell r="E552" t="str">
            <v>|0200226240|22.20|0.00|2.300|0.0006253NBC</v>
          </cell>
          <cell r="F552">
            <v>1.129</v>
          </cell>
          <cell r="H552" t="str">
            <v>S</v>
          </cell>
          <cell r="J552" t="b">
            <v>1</v>
          </cell>
          <cell r="K552" t="b">
            <v>1</v>
          </cell>
          <cell r="L552">
            <v>239</v>
          </cell>
          <cell r="M552">
            <v>239</v>
          </cell>
          <cell r="O552" t="str">
            <v>P/E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3</v>
          </cell>
          <cell r="AY552">
            <v>16</v>
          </cell>
          <cell r="AZ552">
            <v>3</v>
          </cell>
          <cell r="BA552">
            <v>3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 t="str">
            <v xml:space="preserve"> </v>
          </cell>
          <cell r="BJ552">
            <v>19</v>
          </cell>
          <cell r="BK552" t="str">
            <v/>
          </cell>
          <cell r="BL552" t="str">
            <v/>
          </cell>
        </row>
        <row r="553">
          <cell r="E553" t="str">
            <v>|0200226240|22.20|0.00|2.300|0.0006262NBC</v>
          </cell>
          <cell r="F553">
            <v>1.129</v>
          </cell>
          <cell r="H553" t="str">
            <v>S</v>
          </cell>
          <cell r="J553" t="b">
            <v>1</v>
          </cell>
          <cell r="K553" t="b">
            <v>1</v>
          </cell>
          <cell r="L553">
            <v>103</v>
          </cell>
          <cell r="M553">
            <v>103</v>
          </cell>
          <cell r="O553" t="str">
            <v>P/E</v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  <cell r="Z553" t="str">
            <v/>
          </cell>
          <cell r="AA553" t="str">
            <v/>
          </cell>
          <cell r="AB553" t="str">
            <v/>
          </cell>
          <cell r="AC553" t="str">
            <v/>
          </cell>
          <cell r="AD553" t="str">
            <v/>
          </cell>
          <cell r="AE553" t="str">
            <v/>
          </cell>
          <cell r="AF553" t="str">
            <v/>
          </cell>
          <cell r="AG553" t="str">
            <v/>
          </cell>
          <cell r="AH553" t="str">
            <v/>
          </cell>
          <cell r="AI553" t="str">
            <v/>
          </cell>
          <cell r="AJ553" t="str">
            <v/>
          </cell>
          <cell r="AK553" t="str">
            <v/>
          </cell>
          <cell r="AL553" t="str">
            <v/>
          </cell>
          <cell r="AM553" t="str">
            <v/>
          </cell>
          <cell r="AN553" t="str">
            <v/>
          </cell>
          <cell r="AO553" t="str">
            <v/>
          </cell>
          <cell r="AP553" t="str">
            <v/>
          </cell>
          <cell r="AQ553" t="str">
            <v/>
          </cell>
          <cell r="AR553" t="str">
            <v/>
          </cell>
          <cell r="AS553" t="str">
            <v/>
          </cell>
          <cell r="AT553" t="str">
            <v/>
          </cell>
          <cell r="AU553" t="str">
            <v/>
          </cell>
          <cell r="AV553" t="str">
            <v/>
          </cell>
          <cell r="AW553" t="str">
            <v/>
          </cell>
          <cell r="AX553" t="str">
            <v/>
          </cell>
          <cell r="AY553" t="str">
            <v/>
          </cell>
          <cell r="AZ553" t="str">
            <v/>
          </cell>
          <cell r="BA553" t="str">
            <v/>
          </cell>
          <cell r="BB553" t="str">
            <v/>
          </cell>
          <cell r="BC553" t="str">
            <v/>
          </cell>
          <cell r="BD553" t="str">
            <v/>
          </cell>
          <cell r="BE553" t="str">
            <v/>
          </cell>
          <cell r="BF553" t="str">
            <v/>
          </cell>
          <cell r="BG553" t="str">
            <v/>
          </cell>
          <cell r="BH553" t="str">
            <v/>
          </cell>
          <cell r="BI553" t="str">
            <v xml:space="preserve"> </v>
          </cell>
          <cell r="BJ553">
            <v>0</v>
          </cell>
          <cell r="BK553" t="str">
            <v/>
          </cell>
          <cell r="BL553" t="str">
            <v/>
          </cell>
        </row>
        <row r="554">
          <cell r="E554" t="str">
            <v>|0200226240|22.20|0.00|2.000|0.0006229NBC</v>
          </cell>
          <cell r="F554">
            <v>0.996</v>
          </cell>
          <cell r="H554" t="str">
            <v>S</v>
          </cell>
          <cell r="J554" t="b">
            <v>1</v>
          </cell>
          <cell r="K554" t="b">
            <v>1</v>
          </cell>
          <cell r="L554">
            <v>403</v>
          </cell>
          <cell r="M554">
            <v>10</v>
          </cell>
          <cell r="O554" t="str">
            <v>C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7.2249999999999996</v>
          </cell>
          <cell r="AY554">
            <v>13.9</v>
          </cell>
          <cell r="AZ554">
            <v>15.675000000000001</v>
          </cell>
          <cell r="BA554">
            <v>12.5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 t="str">
            <v xml:space="preserve"> </v>
          </cell>
          <cell r="BJ554">
            <v>29.575000000000003</v>
          </cell>
          <cell r="BK554" t="str">
            <v/>
          </cell>
          <cell r="BL554" t="str">
            <v/>
          </cell>
        </row>
        <row r="555">
          <cell r="E555" t="str">
            <v>|0200226240|22.20|0.00|2.000|0.0006229NBC</v>
          </cell>
          <cell r="F555">
            <v>0.996</v>
          </cell>
          <cell r="H555" t="str">
            <v>S</v>
          </cell>
          <cell r="J555" t="b">
            <v>1</v>
          </cell>
          <cell r="K555" t="b">
            <v>1</v>
          </cell>
          <cell r="L555">
            <v>420</v>
          </cell>
          <cell r="M555">
            <v>11</v>
          </cell>
          <cell r="O555" t="str">
            <v>C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8.7948717948717956</v>
          </cell>
          <cell r="AY555">
            <v>9.2564102564102573</v>
          </cell>
          <cell r="AZ555">
            <v>8.7948717948717956</v>
          </cell>
          <cell r="BA555">
            <v>9.2564102564102573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 t="str">
            <v xml:space="preserve"> </v>
          </cell>
          <cell r="BJ555">
            <v>18.051282051282051</v>
          </cell>
          <cell r="BK555" t="str">
            <v/>
          </cell>
          <cell r="BL555" t="str">
            <v/>
          </cell>
        </row>
        <row r="556">
          <cell r="E556" t="str">
            <v>|0200226240|22.20|0.00|2.000|0.0006229NBC</v>
          </cell>
          <cell r="F556">
            <v>0.996</v>
          </cell>
          <cell r="H556" t="str">
            <v>S</v>
          </cell>
          <cell r="J556" t="b">
            <v>1</v>
          </cell>
          <cell r="K556" t="b">
            <v>1</v>
          </cell>
          <cell r="L556">
            <v>646</v>
          </cell>
          <cell r="M556">
            <v>24</v>
          </cell>
          <cell r="O556" t="str">
            <v>C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21.481481481481481</v>
          </cell>
          <cell r="AY556">
            <v>42.111111111111114</v>
          </cell>
          <cell r="AZ556">
            <v>46.444444444444443</v>
          </cell>
          <cell r="BA556">
            <v>37.037037037037038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 t="str">
            <v xml:space="preserve"> </v>
          </cell>
          <cell r="BJ556">
            <v>88.555555555555557</v>
          </cell>
          <cell r="BK556" t="str">
            <v/>
          </cell>
          <cell r="BL556" t="str">
            <v/>
          </cell>
        </row>
        <row r="557">
          <cell r="E557" t="str">
            <v>|0200226240|22.20|0.00|2.000|0.0006229NBC</v>
          </cell>
          <cell r="F557">
            <v>0.996</v>
          </cell>
          <cell r="H557" t="str">
            <v>S</v>
          </cell>
          <cell r="J557" t="b">
            <v>1</v>
          </cell>
          <cell r="K557" t="b">
            <v>1</v>
          </cell>
          <cell r="L557">
            <v>738</v>
          </cell>
          <cell r="M557">
            <v>28</v>
          </cell>
          <cell r="O557" t="str">
            <v>C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26.807692307692307</v>
          </cell>
          <cell r="AY557">
            <v>27.76923076923077</v>
          </cell>
          <cell r="AZ557">
            <v>26.384615384615383</v>
          </cell>
          <cell r="BA557">
            <v>27.76923076923077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 t="str">
            <v xml:space="preserve"> </v>
          </cell>
          <cell r="BJ557">
            <v>54.153846153846153</v>
          </cell>
          <cell r="BK557" t="str">
            <v/>
          </cell>
          <cell r="BL557" t="str">
            <v/>
          </cell>
        </row>
        <row r="558">
          <cell r="E558" t="str">
            <v>|0200226240|22.20|0.00|2.000|0.0005980NBC</v>
          </cell>
          <cell r="F558">
            <v>0.996</v>
          </cell>
          <cell r="H558" t="str">
            <v>S</v>
          </cell>
          <cell r="J558" t="b">
            <v>1</v>
          </cell>
          <cell r="K558" t="b">
            <v>1</v>
          </cell>
          <cell r="L558">
            <v>5324</v>
          </cell>
          <cell r="M558">
            <v>254</v>
          </cell>
          <cell r="O558" t="str">
            <v>C</v>
          </cell>
          <cell r="P558">
            <v>27.142857142857142</v>
          </cell>
          <cell r="Q558">
            <v>35.047619047619051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62.19047619047619</v>
          </cell>
          <cell r="AW558">
            <v>0</v>
          </cell>
          <cell r="AX558">
            <v>389.14285714285717</v>
          </cell>
          <cell r="AY558">
            <v>175.33333333333334</v>
          </cell>
          <cell r="AZ558">
            <v>215.42857142857142</v>
          </cell>
          <cell r="BA558">
            <v>244.0952380952381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 t="str">
            <v xml:space="preserve"> </v>
          </cell>
          <cell r="BJ558">
            <v>452.95238095238096</v>
          </cell>
          <cell r="BK558" t="str">
            <v/>
          </cell>
          <cell r="BL558" t="str">
            <v/>
          </cell>
        </row>
        <row r="559">
          <cell r="E559" t="str">
            <v>|0200226240|22.20|0.00|2.000|0.0006100NBC</v>
          </cell>
          <cell r="F559">
            <v>0.996</v>
          </cell>
          <cell r="H559" t="str">
            <v>S</v>
          </cell>
          <cell r="J559" t="b">
            <v>1</v>
          </cell>
          <cell r="K559" t="b">
            <v>1</v>
          </cell>
          <cell r="L559">
            <v>5456</v>
          </cell>
          <cell r="M559">
            <v>260</v>
          </cell>
          <cell r="O559" t="str">
            <v>C</v>
          </cell>
          <cell r="P559">
            <v>19.047619047619047</v>
          </cell>
          <cell r="Q559">
            <v>35.238095238095241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54.285714285714285</v>
          </cell>
          <cell r="AW559">
            <v>0</v>
          </cell>
          <cell r="AX559">
            <v>388</v>
          </cell>
          <cell r="AY559">
            <v>210.0952380952381</v>
          </cell>
          <cell r="AZ559">
            <v>215.42857142857142</v>
          </cell>
          <cell r="BA559">
            <v>278.85714285714283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 t="str">
            <v xml:space="preserve"> </v>
          </cell>
          <cell r="BJ559">
            <v>479.80952380952385</v>
          </cell>
          <cell r="BK559" t="str">
            <v/>
          </cell>
          <cell r="BL559" t="str">
            <v/>
          </cell>
        </row>
        <row r="560">
          <cell r="E560" t="str">
            <v>|0200226240|22.20|0.00|2.000|0.0006100NBC</v>
          </cell>
          <cell r="F560">
            <v>0.996</v>
          </cell>
          <cell r="H560" t="str">
            <v>S</v>
          </cell>
          <cell r="J560" t="b">
            <v>1</v>
          </cell>
          <cell r="K560" t="b">
            <v>1</v>
          </cell>
          <cell r="L560">
            <v>29</v>
          </cell>
          <cell r="M560">
            <v>1</v>
          </cell>
          <cell r="O560" t="str">
            <v>C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36</v>
          </cell>
          <cell r="AZ560">
            <v>0</v>
          </cell>
          <cell r="BA560">
            <v>36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 t="str">
            <v xml:space="preserve"> </v>
          </cell>
          <cell r="BJ560">
            <v>36</v>
          </cell>
          <cell r="BK560" t="str">
            <v/>
          </cell>
          <cell r="BL560" t="str">
            <v/>
          </cell>
        </row>
        <row r="561">
          <cell r="E561" t="str">
            <v>|0200226240|22.20|0.00|2.000|0.0005921NBC</v>
          </cell>
          <cell r="F561">
            <v>0.996</v>
          </cell>
          <cell r="H561" t="str">
            <v>S</v>
          </cell>
          <cell r="J561" t="b">
            <v>1</v>
          </cell>
          <cell r="K561" t="b">
            <v>1</v>
          </cell>
          <cell r="L561">
            <v>1648</v>
          </cell>
          <cell r="M561">
            <v>87</v>
          </cell>
          <cell r="O561" t="str">
            <v>C</v>
          </cell>
          <cell r="P561">
            <v>42.210526315789473</v>
          </cell>
          <cell r="Q561">
            <v>41.10526315789474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83.315789473684205</v>
          </cell>
          <cell r="AW561">
            <v>0</v>
          </cell>
          <cell r="AX561">
            <v>339.4736842105263</v>
          </cell>
          <cell r="AY561">
            <v>387.84210526315792</v>
          </cell>
          <cell r="AZ561">
            <v>198.21052631578948</v>
          </cell>
          <cell r="BA561">
            <v>261.36842105263156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 t="str">
            <v xml:space="preserve"> </v>
          </cell>
          <cell r="BJ561">
            <v>669.36842105263167</v>
          </cell>
          <cell r="BK561" t="str">
            <v/>
          </cell>
          <cell r="BL561" t="str">
            <v/>
          </cell>
        </row>
        <row r="562">
          <cell r="E562" t="str">
            <v>|0200226240|22.20|0.00|2.000|0.0005997NBC</v>
          </cell>
          <cell r="F562">
            <v>0.996</v>
          </cell>
          <cell r="H562" t="str">
            <v>S</v>
          </cell>
          <cell r="J562" t="b">
            <v>1</v>
          </cell>
          <cell r="K562" t="b">
            <v>1</v>
          </cell>
          <cell r="L562">
            <v>1678</v>
          </cell>
          <cell r="M562">
            <v>88</v>
          </cell>
          <cell r="O562" t="str">
            <v>C</v>
          </cell>
          <cell r="P562">
            <v>42.210526315789473</v>
          </cell>
          <cell r="Q562">
            <v>41.10526315789474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83.315789473684205</v>
          </cell>
          <cell r="AW562">
            <v>0</v>
          </cell>
          <cell r="AX562">
            <v>339.4736842105263</v>
          </cell>
          <cell r="AY562">
            <v>387.84210526315792</v>
          </cell>
          <cell r="AZ562">
            <v>198.21052631578948</v>
          </cell>
          <cell r="BA562">
            <v>261.36842105263156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 t="str">
            <v xml:space="preserve"> </v>
          </cell>
          <cell r="BJ562">
            <v>669.36842105263167</v>
          </cell>
          <cell r="BK562" t="str">
            <v/>
          </cell>
          <cell r="BL562" t="str">
            <v/>
          </cell>
        </row>
        <row r="563">
          <cell r="E563" t="str">
            <v>|0200226240|22.20|0.00|2.000|0.0005550IBC</v>
          </cell>
          <cell r="F563">
            <v>0.996</v>
          </cell>
          <cell r="H563" t="str">
            <v>S</v>
          </cell>
          <cell r="J563" t="b">
            <v>1</v>
          </cell>
          <cell r="K563" t="b">
            <v>1</v>
          </cell>
          <cell r="L563">
            <v>127</v>
          </cell>
          <cell r="M563">
            <v>127</v>
          </cell>
          <cell r="O563" t="str">
            <v>P/E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213</v>
          </cell>
          <cell r="AY563">
            <v>200</v>
          </cell>
          <cell r="AZ563">
            <v>193</v>
          </cell>
          <cell r="BA563">
            <v>195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 t="str">
            <v xml:space="preserve"> </v>
          </cell>
          <cell r="BJ563">
            <v>393</v>
          </cell>
          <cell r="BK563" t="str">
            <v/>
          </cell>
          <cell r="BL563" t="str">
            <v/>
          </cell>
        </row>
        <row r="564">
          <cell r="E564" t="str">
            <v>|0200226240|22.20|0.00|2.000|0.0005921NBC</v>
          </cell>
          <cell r="F564">
            <v>0.996</v>
          </cell>
          <cell r="H564" t="str">
            <v>S</v>
          </cell>
          <cell r="J564" t="b">
            <v>1</v>
          </cell>
          <cell r="K564" t="b">
            <v>1</v>
          </cell>
          <cell r="L564">
            <v>1454</v>
          </cell>
          <cell r="M564">
            <v>145</v>
          </cell>
          <cell r="O564" t="str">
            <v>C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240</v>
          </cell>
          <cell r="AY564">
            <v>160</v>
          </cell>
          <cell r="AZ564">
            <v>160</v>
          </cell>
          <cell r="BA564">
            <v>160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 t="str">
            <v xml:space="preserve"> </v>
          </cell>
          <cell r="BJ564">
            <v>320</v>
          </cell>
          <cell r="BK564" t="str">
            <v/>
          </cell>
          <cell r="BL564" t="str">
            <v/>
          </cell>
        </row>
        <row r="565">
          <cell r="E565" t="str">
            <v>|0200226240|22.20|0.00|2.000|0.0005710IBC</v>
          </cell>
          <cell r="F565">
            <v>0.996</v>
          </cell>
          <cell r="H565" t="str">
            <v>S</v>
          </cell>
          <cell r="J565" t="b">
            <v>1</v>
          </cell>
          <cell r="K565" t="b">
            <v>1</v>
          </cell>
          <cell r="L565">
            <v>302</v>
          </cell>
          <cell r="M565">
            <v>302</v>
          </cell>
          <cell r="O565" t="str">
            <v>P/E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254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254</v>
          </cell>
          <cell r="AW565">
            <v>0</v>
          </cell>
          <cell r="AX565">
            <v>477</v>
          </cell>
          <cell r="AY565">
            <v>542</v>
          </cell>
          <cell r="AZ565">
            <v>577</v>
          </cell>
          <cell r="BA565">
            <v>583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 t="str">
            <v xml:space="preserve"> </v>
          </cell>
          <cell r="BJ565">
            <v>1373</v>
          </cell>
          <cell r="BK565" t="str">
            <v/>
          </cell>
          <cell r="BL565" t="str">
            <v/>
          </cell>
        </row>
        <row r="566">
          <cell r="E566" t="str">
            <v>|0200226240|22.20|0.00|2.000|0.0005921NBC</v>
          </cell>
          <cell r="F566">
            <v>0.996</v>
          </cell>
          <cell r="H566" t="str">
            <v>S</v>
          </cell>
          <cell r="J566" t="b">
            <v>1</v>
          </cell>
          <cell r="K566" t="b">
            <v>1</v>
          </cell>
          <cell r="L566">
            <v>0</v>
          </cell>
          <cell r="M566">
            <v>0</v>
          </cell>
          <cell r="O566" t="str">
            <v>P/E</v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  <cell r="V566" t="str">
            <v/>
          </cell>
          <cell r="W566" t="str">
            <v/>
          </cell>
          <cell r="X566" t="str">
            <v/>
          </cell>
          <cell r="Y566" t="str">
            <v/>
          </cell>
          <cell r="Z566" t="str">
            <v/>
          </cell>
          <cell r="AA566" t="str">
            <v/>
          </cell>
          <cell r="AB566" t="str">
            <v/>
          </cell>
          <cell r="AC566" t="str">
            <v/>
          </cell>
          <cell r="AD566" t="str">
            <v/>
          </cell>
          <cell r="AE566" t="str">
            <v/>
          </cell>
          <cell r="AF566" t="str">
            <v/>
          </cell>
          <cell r="AG566" t="str">
            <v/>
          </cell>
          <cell r="AH566" t="str">
            <v/>
          </cell>
          <cell r="AI566" t="str">
            <v/>
          </cell>
          <cell r="AJ566" t="str">
            <v/>
          </cell>
          <cell r="AK566" t="str">
            <v/>
          </cell>
          <cell r="AL566" t="str">
            <v/>
          </cell>
          <cell r="AM566" t="str">
            <v/>
          </cell>
          <cell r="AN566" t="str">
            <v/>
          </cell>
          <cell r="AO566" t="str">
            <v/>
          </cell>
          <cell r="AP566" t="str">
            <v/>
          </cell>
          <cell r="AQ566" t="str">
            <v/>
          </cell>
          <cell r="AR566" t="str">
            <v/>
          </cell>
          <cell r="AS566" t="str">
            <v/>
          </cell>
          <cell r="AT566" t="str">
            <v/>
          </cell>
          <cell r="AU566" t="str">
            <v/>
          </cell>
          <cell r="AV566" t="str">
            <v/>
          </cell>
          <cell r="AW566" t="str">
            <v/>
          </cell>
          <cell r="AX566" t="str">
            <v/>
          </cell>
          <cell r="AY566" t="str">
            <v/>
          </cell>
          <cell r="AZ566" t="str">
            <v/>
          </cell>
          <cell r="BA566" t="str">
            <v/>
          </cell>
          <cell r="BB566" t="str">
            <v/>
          </cell>
          <cell r="BC566" t="str">
            <v/>
          </cell>
          <cell r="BD566" t="str">
            <v/>
          </cell>
          <cell r="BE566" t="str">
            <v/>
          </cell>
          <cell r="BF566" t="str">
            <v/>
          </cell>
          <cell r="BG566" t="str">
            <v/>
          </cell>
          <cell r="BH566" t="str">
            <v/>
          </cell>
          <cell r="BI566" t="str">
            <v xml:space="preserve"> </v>
          </cell>
          <cell r="BJ566">
            <v>0</v>
          </cell>
          <cell r="BK566" t="str">
            <v/>
          </cell>
          <cell r="BL566" t="str">
            <v/>
          </cell>
        </row>
        <row r="567">
          <cell r="E567" t="str">
            <v>|0200226240|22.20|0.00|2.000|0.0005980NBC</v>
          </cell>
          <cell r="F567">
            <v>0.996</v>
          </cell>
          <cell r="H567" t="str">
            <v>S</v>
          </cell>
          <cell r="J567" t="b">
            <v>1</v>
          </cell>
          <cell r="K567" t="b">
            <v>1</v>
          </cell>
          <cell r="L567">
            <v>0</v>
          </cell>
          <cell r="M567">
            <v>0</v>
          </cell>
          <cell r="O567" t="str">
            <v>P/E</v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Y567" t="str">
            <v/>
          </cell>
          <cell r="Z567" t="str">
            <v/>
          </cell>
          <cell r="AA567" t="str">
            <v/>
          </cell>
          <cell r="AB567" t="str">
            <v/>
          </cell>
          <cell r="AC567" t="str">
            <v/>
          </cell>
          <cell r="AD567" t="str">
            <v/>
          </cell>
          <cell r="AE567" t="str">
            <v/>
          </cell>
          <cell r="AF567" t="str">
            <v/>
          </cell>
          <cell r="AG567" t="str">
            <v/>
          </cell>
          <cell r="AH567" t="str">
            <v/>
          </cell>
          <cell r="AI567" t="str">
            <v/>
          </cell>
          <cell r="AJ567" t="str">
            <v/>
          </cell>
          <cell r="AK567" t="str">
            <v/>
          </cell>
          <cell r="AL567" t="str">
            <v/>
          </cell>
          <cell r="AM567" t="str">
            <v/>
          </cell>
          <cell r="AN567" t="str">
            <v/>
          </cell>
          <cell r="AO567" t="str">
            <v/>
          </cell>
          <cell r="AP567" t="str">
            <v/>
          </cell>
          <cell r="AQ567" t="str">
            <v/>
          </cell>
          <cell r="AR567" t="str">
            <v/>
          </cell>
          <cell r="AS567" t="str">
            <v/>
          </cell>
          <cell r="AT567" t="str">
            <v/>
          </cell>
          <cell r="AU567" t="str">
            <v/>
          </cell>
          <cell r="AV567" t="str">
            <v/>
          </cell>
          <cell r="AW567" t="str">
            <v/>
          </cell>
          <cell r="AX567" t="str">
            <v/>
          </cell>
          <cell r="AY567" t="str">
            <v/>
          </cell>
          <cell r="AZ567" t="str">
            <v/>
          </cell>
          <cell r="BA567" t="str">
            <v/>
          </cell>
          <cell r="BB567" t="str">
            <v/>
          </cell>
          <cell r="BC567" t="str">
            <v/>
          </cell>
          <cell r="BD567" t="str">
            <v/>
          </cell>
          <cell r="BE567" t="str">
            <v/>
          </cell>
          <cell r="BF567" t="str">
            <v/>
          </cell>
          <cell r="BG567" t="str">
            <v/>
          </cell>
          <cell r="BH567" t="str">
            <v/>
          </cell>
          <cell r="BI567" t="str">
            <v xml:space="preserve"> </v>
          </cell>
          <cell r="BJ567">
            <v>0</v>
          </cell>
          <cell r="BK567" t="str">
            <v/>
          </cell>
          <cell r="BL567" t="str">
            <v/>
          </cell>
        </row>
        <row r="568">
          <cell r="E568" t="str">
            <v>|0200226240|22.20|0.00|2.000|0.0005997NBC</v>
          </cell>
          <cell r="F568">
            <v>0.996</v>
          </cell>
          <cell r="H568" t="str">
            <v>S</v>
          </cell>
          <cell r="J568" t="b">
            <v>1</v>
          </cell>
          <cell r="K568" t="b">
            <v>1</v>
          </cell>
          <cell r="L568">
            <v>41</v>
          </cell>
          <cell r="M568">
            <v>41</v>
          </cell>
          <cell r="O568" t="str">
            <v>P/E</v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  <cell r="V568" t="str">
            <v/>
          </cell>
          <cell r="W568" t="str">
            <v/>
          </cell>
          <cell r="X568" t="str">
            <v/>
          </cell>
          <cell r="Y568" t="str">
            <v/>
          </cell>
          <cell r="Z568" t="str">
            <v/>
          </cell>
          <cell r="AA568" t="str">
            <v/>
          </cell>
          <cell r="AB568" t="str">
            <v/>
          </cell>
          <cell r="AC568" t="str">
            <v/>
          </cell>
          <cell r="AD568" t="str">
            <v/>
          </cell>
          <cell r="AE568" t="str">
            <v/>
          </cell>
          <cell r="AF568" t="str">
            <v/>
          </cell>
          <cell r="AG568" t="str">
            <v/>
          </cell>
          <cell r="AH568" t="str">
            <v/>
          </cell>
          <cell r="AI568" t="str">
            <v/>
          </cell>
          <cell r="AJ568" t="str">
            <v/>
          </cell>
          <cell r="AK568" t="str">
            <v/>
          </cell>
          <cell r="AL568" t="str">
            <v/>
          </cell>
          <cell r="AM568" t="str">
            <v/>
          </cell>
          <cell r="AN568" t="str">
            <v/>
          </cell>
          <cell r="AO568" t="str">
            <v/>
          </cell>
          <cell r="AP568" t="str">
            <v/>
          </cell>
          <cell r="AQ568" t="str">
            <v/>
          </cell>
          <cell r="AR568" t="str">
            <v/>
          </cell>
          <cell r="AS568" t="str">
            <v/>
          </cell>
          <cell r="AT568" t="str">
            <v/>
          </cell>
          <cell r="AU568" t="str">
            <v/>
          </cell>
          <cell r="AV568" t="str">
            <v/>
          </cell>
          <cell r="AW568" t="str">
            <v/>
          </cell>
          <cell r="AX568" t="str">
            <v/>
          </cell>
          <cell r="AY568" t="str">
            <v/>
          </cell>
          <cell r="AZ568" t="str">
            <v/>
          </cell>
          <cell r="BA568" t="str">
            <v/>
          </cell>
          <cell r="BB568" t="str">
            <v/>
          </cell>
          <cell r="BC568" t="str">
            <v/>
          </cell>
          <cell r="BD568" t="str">
            <v/>
          </cell>
          <cell r="BE568" t="str">
            <v/>
          </cell>
          <cell r="BF568" t="str">
            <v/>
          </cell>
          <cell r="BG568" t="str">
            <v/>
          </cell>
          <cell r="BH568" t="str">
            <v/>
          </cell>
          <cell r="BI568" t="str">
            <v xml:space="preserve"> </v>
          </cell>
          <cell r="BJ568">
            <v>0</v>
          </cell>
          <cell r="BK568" t="str">
            <v/>
          </cell>
          <cell r="BL568" t="str">
            <v/>
          </cell>
        </row>
        <row r="569">
          <cell r="E569" t="str">
            <v>|0200226240|22.20|0.00|2.000|0.0006100NBC</v>
          </cell>
          <cell r="F569">
            <v>0.996</v>
          </cell>
          <cell r="H569" t="str">
            <v>S</v>
          </cell>
          <cell r="J569" t="b">
            <v>1</v>
          </cell>
          <cell r="K569" t="b">
            <v>1</v>
          </cell>
          <cell r="L569">
            <v>0</v>
          </cell>
          <cell r="M569">
            <v>0</v>
          </cell>
          <cell r="O569" t="str">
            <v>P/E</v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  <cell r="V569" t="str">
            <v/>
          </cell>
          <cell r="W569" t="str">
            <v/>
          </cell>
          <cell r="X569" t="str">
            <v/>
          </cell>
          <cell r="Y569" t="str">
            <v/>
          </cell>
          <cell r="Z569" t="str">
            <v/>
          </cell>
          <cell r="AA569" t="str">
            <v/>
          </cell>
          <cell r="AB569" t="str">
            <v/>
          </cell>
          <cell r="AC569" t="str">
            <v/>
          </cell>
          <cell r="AD569" t="str">
            <v/>
          </cell>
          <cell r="AE569" t="str">
            <v/>
          </cell>
          <cell r="AF569" t="str">
            <v/>
          </cell>
          <cell r="AG569" t="str">
            <v/>
          </cell>
          <cell r="AH569" t="str">
            <v/>
          </cell>
          <cell r="AI569" t="str">
            <v/>
          </cell>
          <cell r="AJ569" t="str">
            <v/>
          </cell>
          <cell r="AK569" t="str">
            <v/>
          </cell>
          <cell r="AL569" t="str">
            <v/>
          </cell>
          <cell r="AM569" t="str">
            <v/>
          </cell>
          <cell r="AN569" t="str">
            <v/>
          </cell>
          <cell r="AO569" t="str">
            <v/>
          </cell>
          <cell r="AP569" t="str">
            <v/>
          </cell>
          <cell r="AQ569" t="str">
            <v/>
          </cell>
          <cell r="AR569" t="str">
            <v/>
          </cell>
          <cell r="AS569" t="str">
            <v/>
          </cell>
          <cell r="AT569" t="str">
            <v/>
          </cell>
          <cell r="AU569" t="str">
            <v/>
          </cell>
          <cell r="AV569" t="str">
            <v/>
          </cell>
          <cell r="AW569" t="str">
            <v/>
          </cell>
          <cell r="AX569" t="str">
            <v/>
          </cell>
          <cell r="AY569" t="str">
            <v/>
          </cell>
          <cell r="AZ569" t="str">
            <v/>
          </cell>
          <cell r="BA569" t="str">
            <v/>
          </cell>
          <cell r="BB569" t="str">
            <v/>
          </cell>
          <cell r="BC569" t="str">
            <v/>
          </cell>
          <cell r="BD569" t="str">
            <v/>
          </cell>
          <cell r="BE569" t="str">
            <v/>
          </cell>
          <cell r="BF569" t="str">
            <v/>
          </cell>
          <cell r="BG569" t="str">
            <v/>
          </cell>
          <cell r="BH569" t="str">
            <v/>
          </cell>
          <cell r="BI569" t="str">
            <v xml:space="preserve"> </v>
          </cell>
          <cell r="BJ569">
            <v>0</v>
          </cell>
          <cell r="BK569" t="str">
            <v/>
          </cell>
          <cell r="BL569" t="str">
            <v/>
          </cell>
        </row>
        <row r="570">
          <cell r="E570" t="str">
            <v>|0200226240|22.20|0.00|2.000|0.0006229NBC</v>
          </cell>
          <cell r="F570">
            <v>0.996</v>
          </cell>
          <cell r="H570" t="str">
            <v>S</v>
          </cell>
          <cell r="J570" t="b">
            <v>1</v>
          </cell>
          <cell r="K570" t="b">
            <v>1</v>
          </cell>
          <cell r="L570">
            <v>113</v>
          </cell>
          <cell r="M570">
            <v>113</v>
          </cell>
          <cell r="O570" t="str">
            <v>P/E</v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  <cell r="V570" t="str">
            <v/>
          </cell>
          <cell r="W570" t="str">
            <v/>
          </cell>
          <cell r="X570" t="str">
            <v/>
          </cell>
          <cell r="Y570" t="str">
            <v/>
          </cell>
          <cell r="Z570" t="str">
            <v/>
          </cell>
          <cell r="AA570" t="str">
            <v/>
          </cell>
          <cell r="AB570" t="str">
            <v/>
          </cell>
          <cell r="AC570" t="str">
            <v/>
          </cell>
          <cell r="AD570" t="str">
            <v/>
          </cell>
          <cell r="AE570" t="str">
            <v/>
          </cell>
          <cell r="AF570" t="str">
            <v/>
          </cell>
          <cell r="AG570" t="str">
            <v/>
          </cell>
          <cell r="AH570" t="str">
            <v/>
          </cell>
          <cell r="AI570" t="str">
            <v/>
          </cell>
          <cell r="AJ570" t="str">
            <v/>
          </cell>
          <cell r="AK570" t="str">
            <v/>
          </cell>
          <cell r="AL570" t="str">
            <v/>
          </cell>
          <cell r="AM570" t="str">
            <v/>
          </cell>
          <cell r="AN570" t="str">
            <v/>
          </cell>
          <cell r="AO570" t="str">
            <v/>
          </cell>
          <cell r="AP570" t="str">
            <v/>
          </cell>
          <cell r="AQ570" t="str">
            <v/>
          </cell>
          <cell r="AR570" t="str">
            <v/>
          </cell>
          <cell r="AS570" t="str">
            <v/>
          </cell>
          <cell r="AT570" t="str">
            <v/>
          </cell>
          <cell r="AU570" t="str">
            <v/>
          </cell>
          <cell r="AV570" t="str">
            <v/>
          </cell>
          <cell r="AW570" t="str">
            <v/>
          </cell>
          <cell r="AX570" t="str">
            <v/>
          </cell>
          <cell r="AY570" t="str">
            <v/>
          </cell>
          <cell r="AZ570" t="str">
            <v/>
          </cell>
          <cell r="BA570" t="str">
            <v/>
          </cell>
          <cell r="BB570" t="str">
            <v/>
          </cell>
          <cell r="BC570" t="str">
            <v/>
          </cell>
          <cell r="BD570" t="str">
            <v/>
          </cell>
          <cell r="BE570" t="str">
            <v/>
          </cell>
          <cell r="BF570" t="str">
            <v/>
          </cell>
          <cell r="BG570" t="str">
            <v/>
          </cell>
          <cell r="BH570" t="str">
            <v/>
          </cell>
          <cell r="BI570" t="str">
            <v xml:space="preserve"> </v>
          </cell>
          <cell r="BJ570">
            <v>0</v>
          </cell>
          <cell r="BK570" t="str">
            <v/>
          </cell>
          <cell r="BL570" t="str">
            <v/>
          </cell>
        </row>
        <row r="571">
          <cell r="E571" t="str">
            <v>|0200226240|25.40|0.00|1.600|0.0005971NBC</v>
          </cell>
          <cell r="F571">
            <v>0.93899999999999995</v>
          </cell>
          <cell r="H571" t="str">
            <v>S</v>
          </cell>
          <cell r="J571" t="b">
            <v>1</v>
          </cell>
          <cell r="K571" t="b">
            <v>1</v>
          </cell>
          <cell r="L571">
            <v>48</v>
          </cell>
          <cell r="M571">
            <v>2</v>
          </cell>
          <cell r="O571" t="str">
            <v>C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26.666666666666668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 t="str">
            <v xml:space="preserve"> </v>
          </cell>
          <cell r="BJ571">
            <v>0</v>
          </cell>
          <cell r="BK571" t="str">
            <v/>
          </cell>
          <cell r="BL571" t="str">
            <v/>
          </cell>
        </row>
        <row r="572">
          <cell r="E572" t="str">
            <v>|0200226240|25.40|0.00|1.600|0.0005971NBC</v>
          </cell>
          <cell r="F572">
            <v>0.93899999999999995</v>
          </cell>
          <cell r="H572" t="str">
            <v>S</v>
          </cell>
          <cell r="J572" t="b">
            <v>1</v>
          </cell>
          <cell r="K572" t="b">
            <v>1</v>
          </cell>
          <cell r="L572">
            <v>2307</v>
          </cell>
          <cell r="M572">
            <v>105</v>
          </cell>
          <cell r="O572" t="str">
            <v>C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50</v>
          </cell>
          <cell r="AY572">
            <v>97.13636363636364</v>
          </cell>
          <cell r="AZ572">
            <v>75</v>
          </cell>
          <cell r="BA572">
            <v>75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 t="str">
            <v xml:space="preserve"> </v>
          </cell>
          <cell r="BJ572">
            <v>172.13636363636363</v>
          </cell>
          <cell r="BK572" t="str">
            <v/>
          </cell>
          <cell r="BL572" t="str">
            <v/>
          </cell>
        </row>
        <row r="573">
          <cell r="E573" t="str">
            <v>|0200226240|25.40|0.00|1.600|0.0005820IBC</v>
          </cell>
          <cell r="F573">
            <v>0.93899999999999995</v>
          </cell>
          <cell r="H573" t="str">
            <v>S</v>
          </cell>
          <cell r="J573" t="b">
            <v>1</v>
          </cell>
          <cell r="K573" t="b">
            <v>1</v>
          </cell>
          <cell r="L573">
            <v>1384</v>
          </cell>
          <cell r="M573">
            <v>99</v>
          </cell>
          <cell r="O573" t="str">
            <v>C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93.142857142857139</v>
          </cell>
          <cell r="AY573">
            <v>161.42857142857142</v>
          </cell>
          <cell r="AZ573">
            <v>125.71428571428571</v>
          </cell>
          <cell r="BA573">
            <v>94.285714285714292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 t="str">
            <v xml:space="preserve"> </v>
          </cell>
          <cell r="BJ573">
            <v>287.14285714285711</v>
          </cell>
          <cell r="BK573" t="str">
            <v/>
          </cell>
          <cell r="BL573" t="str">
            <v/>
          </cell>
        </row>
        <row r="574">
          <cell r="E574" t="str">
            <v>|0200226240|25.40|0.00|1.600|0.0005500IBC</v>
          </cell>
          <cell r="F574">
            <v>0.93899999999999995</v>
          </cell>
          <cell r="H574" t="str">
            <v>S</v>
          </cell>
          <cell r="J574" t="b">
            <v>1</v>
          </cell>
          <cell r="K574" t="b">
            <v>1</v>
          </cell>
          <cell r="L574">
            <v>95</v>
          </cell>
          <cell r="M574">
            <v>95</v>
          </cell>
          <cell r="O574" t="str">
            <v>P/E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30</v>
          </cell>
          <cell r="AU574">
            <v>0</v>
          </cell>
          <cell r="AV574">
            <v>30</v>
          </cell>
          <cell r="AW574">
            <v>0</v>
          </cell>
          <cell r="AX574">
            <v>35</v>
          </cell>
          <cell r="AY574">
            <v>41</v>
          </cell>
          <cell r="AZ574">
            <v>47</v>
          </cell>
          <cell r="BA574">
            <v>28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 t="str">
            <v xml:space="preserve"> </v>
          </cell>
          <cell r="BJ574">
            <v>118</v>
          </cell>
          <cell r="BK574" t="str">
            <v/>
          </cell>
          <cell r="BL574" t="str">
            <v/>
          </cell>
        </row>
        <row r="575">
          <cell r="E575" t="str">
            <v>|0200226240|25.40|0.00|1.600|0.0005820IBC</v>
          </cell>
          <cell r="F575">
            <v>0.93899999999999995</v>
          </cell>
          <cell r="H575" t="str">
            <v>S</v>
          </cell>
          <cell r="J575" t="b">
            <v>1</v>
          </cell>
          <cell r="K575" t="b">
            <v>1</v>
          </cell>
          <cell r="L575">
            <v>297</v>
          </cell>
          <cell r="M575">
            <v>297</v>
          </cell>
          <cell r="O575" t="str">
            <v>P/E</v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  <cell r="V575" t="str">
            <v/>
          </cell>
          <cell r="W575" t="str">
            <v/>
          </cell>
          <cell r="X575" t="str">
            <v/>
          </cell>
          <cell r="Y575" t="str">
            <v/>
          </cell>
          <cell r="Z575" t="str">
            <v/>
          </cell>
          <cell r="AA575" t="str">
            <v/>
          </cell>
          <cell r="AB575" t="str">
            <v/>
          </cell>
          <cell r="AC575" t="str">
            <v/>
          </cell>
          <cell r="AD575" t="str">
            <v/>
          </cell>
          <cell r="AE575" t="str">
            <v/>
          </cell>
          <cell r="AF575" t="str">
            <v/>
          </cell>
          <cell r="AG575" t="str">
            <v/>
          </cell>
          <cell r="AH575" t="str">
            <v/>
          </cell>
          <cell r="AI575" t="str">
            <v/>
          </cell>
          <cell r="AJ575" t="str">
            <v/>
          </cell>
          <cell r="AK575" t="str">
            <v/>
          </cell>
          <cell r="AL575" t="str">
            <v/>
          </cell>
          <cell r="AM575" t="str">
            <v/>
          </cell>
          <cell r="AN575" t="str">
            <v/>
          </cell>
          <cell r="AO575" t="str">
            <v/>
          </cell>
          <cell r="AP575" t="str">
            <v/>
          </cell>
          <cell r="AQ575" t="str">
            <v/>
          </cell>
          <cell r="AR575" t="str">
            <v/>
          </cell>
          <cell r="AS575" t="str">
            <v/>
          </cell>
          <cell r="AT575" t="str">
            <v/>
          </cell>
          <cell r="AU575" t="str">
            <v/>
          </cell>
          <cell r="AV575" t="str">
            <v/>
          </cell>
          <cell r="AW575" t="str">
            <v/>
          </cell>
          <cell r="AX575" t="str">
            <v/>
          </cell>
          <cell r="AY575" t="str">
            <v/>
          </cell>
          <cell r="AZ575" t="str">
            <v/>
          </cell>
          <cell r="BA575" t="str">
            <v/>
          </cell>
          <cell r="BB575" t="str">
            <v/>
          </cell>
          <cell r="BC575" t="str">
            <v/>
          </cell>
          <cell r="BD575" t="str">
            <v/>
          </cell>
          <cell r="BE575" t="str">
            <v/>
          </cell>
          <cell r="BF575" t="str">
            <v/>
          </cell>
          <cell r="BG575" t="str">
            <v/>
          </cell>
          <cell r="BH575" t="str">
            <v/>
          </cell>
          <cell r="BI575" t="str">
            <v xml:space="preserve"> </v>
          </cell>
          <cell r="BJ575">
            <v>0</v>
          </cell>
          <cell r="BK575" t="str">
            <v/>
          </cell>
          <cell r="BL575" t="str">
            <v/>
          </cell>
        </row>
        <row r="576">
          <cell r="E576" t="str">
            <v>|0200226240|25.40|0.00|1.600|0.0005971NBC</v>
          </cell>
          <cell r="F576">
            <v>0.93899999999999995</v>
          </cell>
          <cell r="H576" t="str">
            <v>S</v>
          </cell>
          <cell r="J576" t="b">
            <v>1</v>
          </cell>
          <cell r="K576" t="b">
            <v>1</v>
          </cell>
          <cell r="L576">
            <v>196</v>
          </cell>
          <cell r="M576">
            <v>196</v>
          </cell>
          <cell r="O576" t="str">
            <v>P/E</v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  <cell r="V576" t="str">
            <v/>
          </cell>
          <cell r="W576" t="str">
            <v/>
          </cell>
          <cell r="X576" t="str">
            <v/>
          </cell>
          <cell r="Y576" t="str">
            <v/>
          </cell>
          <cell r="Z576" t="str">
            <v/>
          </cell>
          <cell r="AA576" t="str">
            <v/>
          </cell>
          <cell r="AB576" t="str">
            <v/>
          </cell>
          <cell r="AC576" t="str">
            <v/>
          </cell>
          <cell r="AD576" t="str">
            <v/>
          </cell>
          <cell r="AE576" t="str">
            <v/>
          </cell>
          <cell r="AF576" t="str">
            <v/>
          </cell>
          <cell r="AG576" t="str">
            <v/>
          </cell>
          <cell r="AH576" t="str">
            <v/>
          </cell>
          <cell r="AI576" t="str">
            <v/>
          </cell>
          <cell r="AJ576" t="str">
            <v/>
          </cell>
          <cell r="AK576" t="str">
            <v/>
          </cell>
          <cell r="AL576" t="str">
            <v/>
          </cell>
          <cell r="AM576" t="str">
            <v/>
          </cell>
          <cell r="AN576" t="str">
            <v/>
          </cell>
          <cell r="AO576" t="str">
            <v/>
          </cell>
          <cell r="AP576" t="str">
            <v/>
          </cell>
          <cell r="AQ576" t="str">
            <v/>
          </cell>
          <cell r="AR576" t="str">
            <v/>
          </cell>
          <cell r="AS576" t="str">
            <v/>
          </cell>
          <cell r="AT576" t="str">
            <v/>
          </cell>
          <cell r="AU576" t="str">
            <v/>
          </cell>
          <cell r="AV576" t="str">
            <v/>
          </cell>
          <cell r="AW576" t="str">
            <v/>
          </cell>
          <cell r="AX576" t="str">
            <v/>
          </cell>
          <cell r="AY576" t="str">
            <v/>
          </cell>
          <cell r="AZ576" t="str">
            <v/>
          </cell>
          <cell r="BA576" t="str">
            <v/>
          </cell>
          <cell r="BB576" t="str">
            <v/>
          </cell>
          <cell r="BC576" t="str">
            <v/>
          </cell>
          <cell r="BD576" t="str">
            <v/>
          </cell>
          <cell r="BE576" t="str">
            <v/>
          </cell>
          <cell r="BF576" t="str">
            <v/>
          </cell>
          <cell r="BG576" t="str">
            <v/>
          </cell>
          <cell r="BH576" t="str">
            <v/>
          </cell>
          <cell r="BI576" t="str">
            <v xml:space="preserve"> </v>
          </cell>
          <cell r="BJ576">
            <v>0</v>
          </cell>
          <cell r="BK576" t="str">
            <v/>
          </cell>
          <cell r="BL576" t="str">
            <v/>
          </cell>
        </row>
        <row r="577">
          <cell r="E577" t="str">
            <v>|0200226240|25.40|0.00|2.300|0.0005831NBC</v>
          </cell>
          <cell r="F577">
            <v>1.31</v>
          </cell>
          <cell r="H577" t="str">
            <v>S</v>
          </cell>
          <cell r="J577" t="b">
            <v>1</v>
          </cell>
          <cell r="K577" t="b">
            <v>1</v>
          </cell>
          <cell r="L577">
            <v>454</v>
          </cell>
          <cell r="M577">
            <v>14</v>
          </cell>
          <cell r="O577" t="str">
            <v>C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11.818181818181818</v>
          </cell>
          <cell r="AY577">
            <v>11.818181818181818</v>
          </cell>
          <cell r="AZ577">
            <v>11.818181818181818</v>
          </cell>
          <cell r="BA577">
            <v>11.818181818181818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 t="str">
            <v xml:space="preserve"> </v>
          </cell>
          <cell r="BJ577">
            <v>23.636363636363637</v>
          </cell>
          <cell r="BK577" t="str">
            <v/>
          </cell>
          <cell r="BL577" t="str">
            <v/>
          </cell>
        </row>
        <row r="578">
          <cell r="E578" t="str">
            <v>|0200226240|25.40|0.00|2.300|0.0005831NBC</v>
          </cell>
          <cell r="F578">
            <v>1.31</v>
          </cell>
          <cell r="H578" t="str">
            <v>S</v>
          </cell>
          <cell r="J578" t="b">
            <v>1</v>
          </cell>
          <cell r="K578" t="b">
            <v>1</v>
          </cell>
          <cell r="L578">
            <v>159</v>
          </cell>
          <cell r="M578">
            <v>8</v>
          </cell>
          <cell r="O578" t="str">
            <v>C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36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 t="str">
            <v xml:space="preserve"> </v>
          </cell>
          <cell r="BJ578">
            <v>0</v>
          </cell>
          <cell r="BK578" t="str">
            <v/>
          </cell>
          <cell r="BL578" t="str">
            <v/>
          </cell>
        </row>
        <row r="579">
          <cell r="E579" t="str">
            <v>|0200226240|25.40|0.00|2.300|0.0006358NBC</v>
          </cell>
          <cell r="F579">
            <v>1.31</v>
          </cell>
          <cell r="H579" t="str">
            <v>S</v>
          </cell>
          <cell r="J579" t="b">
            <v>1</v>
          </cell>
          <cell r="K579" t="b">
            <v>1</v>
          </cell>
          <cell r="L579">
            <v>201</v>
          </cell>
          <cell r="M579">
            <v>11</v>
          </cell>
          <cell r="O579" t="str">
            <v>C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15.833333333333334</v>
          </cell>
          <cell r="AZ579">
            <v>15.833333333333334</v>
          </cell>
          <cell r="BA579">
            <v>16.666666666666668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 t="str">
            <v xml:space="preserve"> </v>
          </cell>
          <cell r="BJ579">
            <v>31.666666666666668</v>
          </cell>
          <cell r="BK579" t="str">
            <v/>
          </cell>
          <cell r="BL579" t="str">
            <v/>
          </cell>
        </row>
        <row r="580">
          <cell r="E580" t="str">
            <v>|0200226240|25.40|0.00|2.300|0.0006106NBC</v>
          </cell>
          <cell r="F580">
            <v>1.31</v>
          </cell>
          <cell r="H580" t="str">
            <v>S</v>
          </cell>
          <cell r="J580" t="b">
            <v>1</v>
          </cell>
          <cell r="K580" t="b">
            <v>1</v>
          </cell>
          <cell r="L580">
            <v>1184</v>
          </cell>
          <cell r="M580">
            <v>79</v>
          </cell>
          <cell r="O580" t="str">
            <v>C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106.66666666666667</v>
          </cell>
          <cell r="AY580">
            <v>66</v>
          </cell>
          <cell r="AZ580">
            <v>53.333333333333336</v>
          </cell>
          <cell r="BA580">
            <v>93.333333333333329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 t="str">
            <v xml:space="preserve"> </v>
          </cell>
          <cell r="BJ580">
            <v>119.33333333333334</v>
          </cell>
          <cell r="BK580" t="str">
            <v/>
          </cell>
          <cell r="BL580" t="str">
            <v/>
          </cell>
        </row>
        <row r="581">
          <cell r="E581" t="str">
            <v>|0200226240|25.40|0.00|2.300|0.0006149NBC</v>
          </cell>
          <cell r="F581">
            <v>1.31</v>
          </cell>
          <cell r="H581" t="str">
            <v>S</v>
          </cell>
          <cell r="J581" t="b">
            <v>1</v>
          </cell>
          <cell r="K581" t="b">
            <v>1</v>
          </cell>
          <cell r="L581">
            <v>582</v>
          </cell>
          <cell r="M581">
            <v>42</v>
          </cell>
          <cell r="O581" t="str">
            <v>C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130</v>
          </cell>
          <cell r="AY581">
            <v>245.71428571428572</v>
          </cell>
          <cell r="AZ581">
            <v>565.71428571428567</v>
          </cell>
          <cell r="BA581">
            <v>334.28571428571428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 t="str">
            <v xml:space="preserve"> </v>
          </cell>
          <cell r="BJ581">
            <v>811.42857142857133</v>
          </cell>
          <cell r="BK581" t="str">
            <v/>
          </cell>
          <cell r="BL581" t="str">
            <v/>
          </cell>
        </row>
        <row r="582">
          <cell r="E582" t="str">
            <v>|0200226240|25.40|0.00|2.300|0.0005831NBC</v>
          </cell>
          <cell r="F582">
            <v>1.31</v>
          </cell>
          <cell r="H582" t="str">
            <v>S</v>
          </cell>
          <cell r="J582" t="b">
            <v>1</v>
          </cell>
          <cell r="K582" t="b">
            <v>1</v>
          </cell>
          <cell r="L582">
            <v>257</v>
          </cell>
          <cell r="M582">
            <v>20</v>
          </cell>
          <cell r="O582" t="str">
            <v>C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14.615384615384615</v>
          </cell>
          <cell r="AY582">
            <v>14.615384615384615</v>
          </cell>
          <cell r="AZ582">
            <v>14.615384615384615</v>
          </cell>
          <cell r="BA582">
            <v>14.615384615384615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 t="str">
            <v xml:space="preserve"> </v>
          </cell>
          <cell r="BJ582">
            <v>29.23076923076923</v>
          </cell>
          <cell r="BK582" t="str">
            <v/>
          </cell>
          <cell r="BL582" t="str">
            <v/>
          </cell>
        </row>
        <row r="583">
          <cell r="E583" t="str">
            <v>|0200226240|25.40|0.00|2.300|0.0005842NBC</v>
          </cell>
          <cell r="F583">
            <v>1.31</v>
          </cell>
          <cell r="H583" t="str">
            <v>S</v>
          </cell>
          <cell r="J583" t="b">
            <v>1</v>
          </cell>
          <cell r="K583" t="b">
            <v>1</v>
          </cell>
          <cell r="L583">
            <v>19</v>
          </cell>
          <cell r="M583">
            <v>1</v>
          </cell>
          <cell r="O583" t="str">
            <v>C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33.846153846153847</v>
          </cell>
          <cell r="AZ583">
            <v>24.615384615384617</v>
          </cell>
          <cell r="BA583">
            <v>46.153846153846153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 t="str">
            <v xml:space="preserve"> </v>
          </cell>
          <cell r="BJ583">
            <v>58.461538461538467</v>
          </cell>
          <cell r="BK583" t="str">
            <v/>
          </cell>
          <cell r="BL583" t="str">
            <v/>
          </cell>
        </row>
        <row r="584">
          <cell r="E584" t="str">
            <v>|0200226240|25.40|0.00|2.300|0.0005760IBC</v>
          </cell>
          <cell r="F584">
            <v>1.31</v>
          </cell>
          <cell r="H584" t="str">
            <v>S</v>
          </cell>
          <cell r="J584" t="b">
            <v>1</v>
          </cell>
          <cell r="K584" t="b">
            <v>1</v>
          </cell>
          <cell r="L584">
            <v>254</v>
          </cell>
          <cell r="M584">
            <v>254</v>
          </cell>
          <cell r="O584" t="str">
            <v>P/E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127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127</v>
          </cell>
          <cell r="AW584">
            <v>0</v>
          </cell>
          <cell r="AX584">
            <v>308</v>
          </cell>
          <cell r="AY584">
            <v>325</v>
          </cell>
          <cell r="AZ584">
            <v>278</v>
          </cell>
          <cell r="BA584">
            <v>278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 t="str">
            <v xml:space="preserve"> </v>
          </cell>
          <cell r="BJ584">
            <v>730</v>
          </cell>
          <cell r="BK584" t="str">
            <v/>
          </cell>
          <cell r="BL584" t="str">
            <v/>
          </cell>
        </row>
        <row r="585">
          <cell r="E585" t="str">
            <v>|0200226240|25.40|0.00|2.300|0.0005831NBC</v>
          </cell>
          <cell r="F585">
            <v>1.31</v>
          </cell>
          <cell r="H585" t="str">
            <v>S</v>
          </cell>
          <cell r="J585" t="b">
            <v>1</v>
          </cell>
          <cell r="K585" t="b">
            <v>1</v>
          </cell>
          <cell r="L585">
            <v>170</v>
          </cell>
          <cell r="M585">
            <v>170</v>
          </cell>
          <cell r="O585" t="str">
            <v>P/E</v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  <cell r="V585" t="str">
            <v/>
          </cell>
          <cell r="W585" t="str">
            <v/>
          </cell>
          <cell r="X585" t="str">
            <v/>
          </cell>
          <cell r="Y585" t="str">
            <v/>
          </cell>
          <cell r="Z585" t="str">
            <v/>
          </cell>
          <cell r="AA585" t="str">
            <v/>
          </cell>
          <cell r="AB585" t="str">
            <v/>
          </cell>
          <cell r="AC585" t="str">
            <v/>
          </cell>
          <cell r="AD585" t="str">
            <v/>
          </cell>
          <cell r="AE585" t="str">
            <v/>
          </cell>
          <cell r="AF585" t="str">
            <v/>
          </cell>
          <cell r="AG585" t="str">
            <v/>
          </cell>
          <cell r="AH585" t="str">
            <v/>
          </cell>
          <cell r="AI585" t="str">
            <v/>
          </cell>
          <cell r="AJ585" t="str">
            <v/>
          </cell>
          <cell r="AK585" t="str">
            <v/>
          </cell>
          <cell r="AL585" t="str">
            <v/>
          </cell>
          <cell r="AM585" t="str">
            <v/>
          </cell>
          <cell r="AN585" t="str">
            <v/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/>
          </cell>
          <cell r="AT585" t="str">
            <v/>
          </cell>
          <cell r="AU585" t="str">
            <v/>
          </cell>
          <cell r="AV585" t="str">
            <v/>
          </cell>
          <cell r="AW585" t="str">
            <v/>
          </cell>
          <cell r="AX585" t="str">
            <v/>
          </cell>
          <cell r="AY585" t="str">
            <v/>
          </cell>
          <cell r="AZ585" t="str">
            <v/>
          </cell>
          <cell r="BA585" t="str">
            <v/>
          </cell>
          <cell r="BB585" t="str">
            <v/>
          </cell>
          <cell r="BC585" t="str">
            <v/>
          </cell>
          <cell r="BD585" t="str">
            <v/>
          </cell>
          <cell r="BE585" t="str">
            <v/>
          </cell>
          <cell r="BF585" t="str">
            <v/>
          </cell>
          <cell r="BG585" t="str">
            <v/>
          </cell>
          <cell r="BH585" t="str">
            <v/>
          </cell>
          <cell r="BI585" t="str">
            <v xml:space="preserve"> </v>
          </cell>
          <cell r="BJ585">
            <v>0</v>
          </cell>
          <cell r="BK585" t="str">
            <v/>
          </cell>
          <cell r="BL585" t="str">
            <v/>
          </cell>
        </row>
        <row r="586">
          <cell r="E586" t="str">
            <v>|0200226240|25.40|0.00|2.300|0.0005842NBC</v>
          </cell>
          <cell r="F586">
            <v>1.31</v>
          </cell>
          <cell r="H586" t="str">
            <v>S</v>
          </cell>
          <cell r="J586" t="b">
            <v>1</v>
          </cell>
          <cell r="K586" t="b">
            <v>1</v>
          </cell>
          <cell r="L586">
            <v>22</v>
          </cell>
          <cell r="M586">
            <v>22</v>
          </cell>
          <cell r="O586" t="str">
            <v>P/E</v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  <cell r="V586" t="str">
            <v/>
          </cell>
          <cell r="W586" t="str">
            <v/>
          </cell>
          <cell r="X586" t="str">
            <v/>
          </cell>
          <cell r="Y586" t="str">
            <v/>
          </cell>
          <cell r="Z586" t="str">
            <v/>
          </cell>
          <cell r="AA586" t="str">
            <v/>
          </cell>
          <cell r="AB586" t="str">
            <v/>
          </cell>
          <cell r="AC586" t="str">
            <v/>
          </cell>
          <cell r="AD586" t="str">
            <v/>
          </cell>
          <cell r="AE586" t="str">
            <v/>
          </cell>
          <cell r="AF586" t="str">
            <v/>
          </cell>
          <cell r="AG586" t="str">
            <v/>
          </cell>
          <cell r="AH586" t="str">
            <v/>
          </cell>
          <cell r="AI586" t="str">
            <v/>
          </cell>
          <cell r="AJ586" t="str">
            <v/>
          </cell>
          <cell r="AK586" t="str">
            <v/>
          </cell>
          <cell r="AL586" t="str">
            <v/>
          </cell>
          <cell r="AM586" t="str">
            <v/>
          </cell>
          <cell r="AN586" t="str">
            <v/>
          </cell>
          <cell r="AO586" t="str">
            <v/>
          </cell>
          <cell r="AP586" t="str">
            <v/>
          </cell>
          <cell r="AQ586" t="str">
            <v/>
          </cell>
          <cell r="AR586" t="str">
            <v/>
          </cell>
          <cell r="AS586" t="str">
            <v/>
          </cell>
          <cell r="AT586" t="str">
            <v/>
          </cell>
          <cell r="AU586" t="str">
            <v/>
          </cell>
          <cell r="AV586" t="str">
            <v/>
          </cell>
          <cell r="AW586" t="str">
            <v/>
          </cell>
          <cell r="AX586" t="str">
            <v/>
          </cell>
          <cell r="AY586" t="str">
            <v/>
          </cell>
          <cell r="AZ586" t="str">
            <v/>
          </cell>
          <cell r="BA586" t="str">
            <v/>
          </cell>
          <cell r="BB586" t="str">
            <v/>
          </cell>
          <cell r="BC586" t="str">
            <v/>
          </cell>
          <cell r="BD586" t="str">
            <v/>
          </cell>
          <cell r="BE586" t="str">
            <v/>
          </cell>
          <cell r="BF586" t="str">
            <v/>
          </cell>
          <cell r="BG586" t="str">
            <v/>
          </cell>
          <cell r="BH586" t="str">
            <v/>
          </cell>
          <cell r="BI586" t="str">
            <v xml:space="preserve"> </v>
          </cell>
          <cell r="BJ586">
            <v>0</v>
          </cell>
          <cell r="BK586" t="str">
            <v/>
          </cell>
          <cell r="BL586" t="str">
            <v/>
          </cell>
        </row>
        <row r="587">
          <cell r="E587" t="str">
            <v>|0200226240|25.40|0.00|2.300|0.0006106NBC</v>
          </cell>
          <cell r="F587">
            <v>1.31</v>
          </cell>
          <cell r="H587" t="str">
            <v>S</v>
          </cell>
          <cell r="J587" t="b">
            <v>1</v>
          </cell>
          <cell r="K587" t="b">
            <v>1</v>
          </cell>
          <cell r="L587">
            <v>130</v>
          </cell>
          <cell r="M587">
            <v>130</v>
          </cell>
          <cell r="O587" t="str">
            <v>P/E</v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Y587" t="str">
            <v/>
          </cell>
          <cell r="Z587" t="str">
            <v/>
          </cell>
          <cell r="AA587" t="str">
            <v/>
          </cell>
          <cell r="AB587" t="str">
            <v/>
          </cell>
          <cell r="AC587" t="str">
            <v/>
          </cell>
          <cell r="AD587" t="str">
            <v/>
          </cell>
          <cell r="AE587" t="str">
            <v/>
          </cell>
          <cell r="AF587" t="str">
            <v/>
          </cell>
          <cell r="AG587" t="str">
            <v/>
          </cell>
          <cell r="AH587" t="str">
            <v/>
          </cell>
          <cell r="AI587" t="str">
            <v/>
          </cell>
          <cell r="AJ587" t="str">
            <v/>
          </cell>
          <cell r="AK587" t="str">
            <v/>
          </cell>
          <cell r="AL587" t="str">
            <v/>
          </cell>
          <cell r="AM587" t="str">
            <v/>
          </cell>
          <cell r="AN587" t="str">
            <v/>
          </cell>
          <cell r="AO587" t="str">
            <v/>
          </cell>
          <cell r="AP587" t="str">
            <v/>
          </cell>
          <cell r="AQ587" t="str">
            <v/>
          </cell>
          <cell r="AR587" t="str">
            <v/>
          </cell>
          <cell r="AS587" t="str">
            <v/>
          </cell>
          <cell r="AT587" t="str">
            <v/>
          </cell>
          <cell r="AU587" t="str">
            <v/>
          </cell>
          <cell r="AV587" t="str">
            <v/>
          </cell>
          <cell r="AW587" t="str">
            <v/>
          </cell>
          <cell r="AX587" t="str">
            <v/>
          </cell>
          <cell r="AY587" t="str">
            <v/>
          </cell>
          <cell r="AZ587" t="str">
            <v/>
          </cell>
          <cell r="BA587" t="str">
            <v/>
          </cell>
          <cell r="BB587" t="str">
            <v/>
          </cell>
          <cell r="BC587" t="str">
            <v/>
          </cell>
          <cell r="BD587" t="str">
            <v/>
          </cell>
          <cell r="BE587" t="str">
            <v/>
          </cell>
          <cell r="BF587" t="str">
            <v/>
          </cell>
          <cell r="BG587" t="str">
            <v/>
          </cell>
          <cell r="BH587" t="str">
            <v/>
          </cell>
          <cell r="BI587" t="str">
            <v xml:space="preserve"> </v>
          </cell>
          <cell r="BJ587">
            <v>0</v>
          </cell>
          <cell r="BK587" t="str">
            <v/>
          </cell>
          <cell r="BL587" t="str">
            <v/>
          </cell>
        </row>
        <row r="588">
          <cell r="E588" t="str">
            <v>|0200226240|25.40|0.00|2.300|0.0006149NBC</v>
          </cell>
          <cell r="F588">
            <v>1.31</v>
          </cell>
          <cell r="H588" t="str">
            <v>S</v>
          </cell>
          <cell r="J588" t="b">
            <v>1</v>
          </cell>
          <cell r="K588" t="b">
            <v>1</v>
          </cell>
          <cell r="L588">
            <v>497</v>
          </cell>
          <cell r="M588">
            <v>497</v>
          </cell>
          <cell r="O588" t="str">
            <v>P/E</v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  <cell r="V588" t="str">
            <v/>
          </cell>
          <cell r="W588" t="str">
            <v/>
          </cell>
          <cell r="X588" t="str">
            <v/>
          </cell>
          <cell r="Y588" t="str">
            <v/>
          </cell>
          <cell r="Z588" t="str">
            <v/>
          </cell>
          <cell r="AA588" t="str">
            <v/>
          </cell>
          <cell r="AB588" t="str">
            <v/>
          </cell>
          <cell r="AC588" t="str">
            <v/>
          </cell>
          <cell r="AD588" t="str">
            <v/>
          </cell>
          <cell r="AE588" t="str">
            <v/>
          </cell>
          <cell r="AF588" t="str">
            <v/>
          </cell>
          <cell r="AG588" t="str">
            <v/>
          </cell>
          <cell r="AH588" t="str">
            <v/>
          </cell>
          <cell r="AI588" t="str">
            <v/>
          </cell>
          <cell r="AJ588" t="str">
            <v/>
          </cell>
          <cell r="AK588" t="str">
            <v/>
          </cell>
          <cell r="AL588" t="str">
            <v/>
          </cell>
          <cell r="AM588" t="str">
            <v/>
          </cell>
          <cell r="AN588" t="str">
            <v/>
          </cell>
          <cell r="AO588" t="str">
            <v/>
          </cell>
          <cell r="AP588" t="str">
            <v/>
          </cell>
          <cell r="AQ588" t="str">
            <v/>
          </cell>
          <cell r="AR588" t="str">
            <v/>
          </cell>
          <cell r="AS588" t="str">
            <v/>
          </cell>
          <cell r="AT588" t="str">
            <v/>
          </cell>
          <cell r="AU588" t="str">
            <v/>
          </cell>
          <cell r="AV588" t="str">
            <v/>
          </cell>
          <cell r="AW588" t="str">
            <v/>
          </cell>
          <cell r="AX588" t="str">
            <v/>
          </cell>
          <cell r="AY588" t="str">
            <v/>
          </cell>
          <cell r="AZ588" t="str">
            <v/>
          </cell>
          <cell r="BA588" t="str">
            <v/>
          </cell>
          <cell r="BB588" t="str">
            <v/>
          </cell>
          <cell r="BC588" t="str">
            <v/>
          </cell>
          <cell r="BD588" t="str">
            <v/>
          </cell>
          <cell r="BE588" t="str">
            <v/>
          </cell>
          <cell r="BF588" t="str">
            <v/>
          </cell>
          <cell r="BG588" t="str">
            <v/>
          </cell>
          <cell r="BH588" t="str">
            <v/>
          </cell>
          <cell r="BI588" t="str">
            <v xml:space="preserve"> </v>
          </cell>
          <cell r="BJ588">
            <v>0</v>
          </cell>
          <cell r="BK588" t="str">
            <v/>
          </cell>
          <cell r="BL588" t="str">
            <v/>
          </cell>
        </row>
        <row r="589">
          <cell r="E589" t="str">
            <v>|0200226240|25.40|0.00|2.300|0.0006358NBC</v>
          </cell>
          <cell r="F589">
            <v>1.31</v>
          </cell>
          <cell r="H589" t="str">
            <v>S</v>
          </cell>
          <cell r="J589" t="b">
            <v>1</v>
          </cell>
          <cell r="K589" t="b">
            <v>1</v>
          </cell>
          <cell r="L589">
            <v>130</v>
          </cell>
          <cell r="M589">
            <v>130</v>
          </cell>
          <cell r="O589" t="str">
            <v>P/E</v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 t="str">
            <v/>
          </cell>
          <cell r="AQ589" t="str">
            <v/>
          </cell>
          <cell r="AR589" t="str">
            <v/>
          </cell>
          <cell r="AS589" t="str">
            <v/>
          </cell>
          <cell r="AT589" t="str">
            <v/>
          </cell>
          <cell r="AU589" t="str">
            <v/>
          </cell>
          <cell r="AV589" t="str">
            <v/>
          </cell>
          <cell r="AW589" t="str">
            <v/>
          </cell>
          <cell r="AX589" t="str">
            <v/>
          </cell>
          <cell r="AY589" t="str">
            <v/>
          </cell>
          <cell r="AZ589" t="str">
            <v/>
          </cell>
          <cell r="BA589" t="str">
            <v/>
          </cell>
          <cell r="BB589" t="str">
            <v/>
          </cell>
          <cell r="BC589" t="str">
            <v/>
          </cell>
          <cell r="BD589" t="str">
            <v/>
          </cell>
          <cell r="BE589" t="str">
            <v/>
          </cell>
          <cell r="BF589" t="str">
            <v/>
          </cell>
          <cell r="BG589" t="str">
            <v/>
          </cell>
          <cell r="BH589" t="str">
            <v/>
          </cell>
          <cell r="BI589" t="str">
            <v xml:space="preserve"> </v>
          </cell>
          <cell r="BJ589">
            <v>0</v>
          </cell>
          <cell r="BK589" t="str">
            <v/>
          </cell>
          <cell r="BL589" t="str">
            <v/>
          </cell>
        </row>
        <row r="590">
          <cell r="E590" t="str">
            <v>|0200226240|25.40|0.00|2.300|0.0006358NBC</v>
          </cell>
          <cell r="F590">
            <v>1.31</v>
          </cell>
          <cell r="H590" t="str">
            <v>S</v>
          </cell>
          <cell r="J590" t="b">
            <v>1</v>
          </cell>
          <cell r="K590" t="b">
            <v>1</v>
          </cell>
          <cell r="L590">
            <v>449</v>
          </cell>
          <cell r="M590">
            <v>50</v>
          </cell>
          <cell r="O590" t="str">
            <v>C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88.888888888888886</v>
          </cell>
          <cell r="AY590">
            <v>44.444444444444443</v>
          </cell>
          <cell r="AZ590">
            <v>44.444444444444443</v>
          </cell>
          <cell r="BA590">
            <v>66.333333333333329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 t="str">
            <v xml:space="preserve"> </v>
          </cell>
          <cell r="BJ590">
            <v>88.888888888888886</v>
          </cell>
          <cell r="BK590" t="str">
            <v/>
          </cell>
          <cell r="BL590" t="str">
            <v/>
          </cell>
        </row>
        <row r="591">
          <cell r="E591" t="str">
            <v>|0200226240|25.40|0.00|2.600|0.0006322NBC</v>
          </cell>
          <cell r="F591">
            <v>1.462</v>
          </cell>
          <cell r="H591" t="str">
            <v>S</v>
          </cell>
          <cell r="J591" t="b">
            <v>1</v>
          </cell>
          <cell r="K591" t="b">
            <v>1</v>
          </cell>
          <cell r="L591">
            <v>69</v>
          </cell>
          <cell r="M591">
            <v>2</v>
          </cell>
          <cell r="O591" t="str">
            <v>C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13.928571428571429</v>
          </cell>
          <cell r="BA591">
            <v>13.928571428571429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 t="str">
            <v xml:space="preserve"> </v>
          </cell>
          <cell r="BJ591">
            <v>13.928571428571429</v>
          </cell>
          <cell r="BK591" t="str">
            <v/>
          </cell>
          <cell r="BL591" t="str">
            <v/>
          </cell>
        </row>
        <row r="592">
          <cell r="E592" t="str">
            <v>|0200226240|25.40|0.00|2.600|0.0006322NBC</v>
          </cell>
          <cell r="F592">
            <v>1.462</v>
          </cell>
          <cell r="H592" t="str">
            <v>S</v>
          </cell>
          <cell r="J592" t="b">
            <v>1</v>
          </cell>
          <cell r="K592" t="b">
            <v>1</v>
          </cell>
          <cell r="L592">
            <v>34</v>
          </cell>
          <cell r="M592">
            <v>3</v>
          </cell>
          <cell r="O592" t="str">
            <v>C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32.5</v>
          </cell>
          <cell r="BA592">
            <v>32.5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 t="str">
            <v xml:space="preserve"> </v>
          </cell>
          <cell r="BJ592">
            <v>32.5</v>
          </cell>
          <cell r="BK592" t="str">
            <v/>
          </cell>
          <cell r="BL592" t="str">
            <v/>
          </cell>
        </row>
        <row r="593">
          <cell r="E593" t="str">
            <v>|0200226240|25.40|0.00|2.600|0.0006322NBC</v>
          </cell>
          <cell r="F593">
            <v>1.462</v>
          </cell>
          <cell r="H593" t="str">
            <v>S</v>
          </cell>
          <cell r="J593" t="b">
            <v>1</v>
          </cell>
          <cell r="K593" t="b">
            <v>1</v>
          </cell>
          <cell r="L593">
            <v>121</v>
          </cell>
          <cell r="M593">
            <v>121</v>
          </cell>
          <cell r="O593" t="str">
            <v>P/E</v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  <cell r="V593" t="str">
            <v/>
          </cell>
          <cell r="W593" t="str">
            <v/>
          </cell>
          <cell r="X593" t="str">
            <v/>
          </cell>
          <cell r="Y593" t="str">
            <v/>
          </cell>
          <cell r="Z593" t="str">
            <v/>
          </cell>
          <cell r="AA593" t="str">
            <v/>
          </cell>
          <cell r="AB593" t="str">
            <v/>
          </cell>
          <cell r="AC593" t="str">
            <v/>
          </cell>
          <cell r="AD593" t="str">
            <v/>
          </cell>
          <cell r="AE593" t="str">
            <v/>
          </cell>
          <cell r="AF593" t="str">
            <v/>
          </cell>
          <cell r="AG593" t="str">
            <v/>
          </cell>
          <cell r="AH593" t="str">
            <v/>
          </cell>
          <cell r="AI593" t="str">
            <v/>
          </cell>
          <cell r="AJ593" t="str">
            <v/>
          </cell>
          <cell r="AK593" t="str">
            <v/>
          </cell>
          <cell r="AL593" t="str">
            <v/>
          </cell>
          <cell r="AM593" t="str">
            <v/>
          </cell>
          <cell r="AN593" t="str">
            <v/>
          </cell>
          <cell r="AO593" t="str">
            <v/>
          </cell>
          <cell r="AP593" t="str">
            <v/>
          </cell>
          <cell r="AQ593" t="str">
            <v/>
          </cell>
          <cell r="AR593" t="str">
            <v/>
          </cell>
          <cell r="AS593" t="str">
            <v/>
          </cell>
          <cell r="AT593" t="str">
            <v/>
          </cell>
          <cell r="AU593" t="str">
            <v/>
          </cell>
          <cell r="AV593" t="str">
            <v/>
          </cell>
          <cell r="AW593" t="str">
            <v/>
          </cell>
          <cell r="AX593" t="str">
            <v/>
          </cell>
          <cell r="AY593" t="str">
            <v/>
          </cell>
          <cell r="AZ593" t="str">
            <v/>
          </cell>
          <cell r="BA593" t="str">
            <v/>
          </cell>
          <cell r="BB593" t="str">
            <v/>
          </cell>
          <cell r="BC593" t="str">
            <v/>
          </cell>
          <cell r="BD593" t="str">
            <v/>
          </cell>
          <cell r="BE593" t="str">
            <v/>
          </cell>
          <cell r="BF593" t="str">
            <v/>
          </cell>
          <cell r="BG593" t="str">
            <v/>
          </cell>
          <cell r="BH593" t="str">
            <v/>
          </cell>
          <cell r="BI593" t="str">
            <v xml:space="preserve"> </v>
          </cell>
          <cell r="BJ593">
            <v>0</v>
          </cell>
          <cell r="BK593" t="str">
            <v/>
          </cell>
          <cell r="BL593" t="str">
            <v/>
          </cell>
        </row>
        <row r="594">
          <cell r="E594" t="str">
            <v>|0200226240|25.40|0.00|2.000|0.0006011NBC</v>
          </cell>
          <cell r="F594">
            <v>1.1539999999999999</v>
          </cell>
          <cell r="H594" t="str">
            <v>S</v>
          </cell>
          <cell r="J594" t="b">
            <v>1</v>
          </cell>
          <cell r="K594" t="b">
            <v>1</v>
          </cell>
          <cell r="L594">
            <v>2734</v>
          </cell>
          <cell r="M594">
            <v>101</v>
          </cell>
          <cell r="O594" t="str">
            <v>C</v>
          </cell>
          <cell r="P594">
            <v>29.703703703703702</v>
          </cell>
          <cell r="Q594">
            <v>29.62962962962963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59.333333333333336</v>
          </cell>
          <cell r="AW594">
            <v>0</v>
          </cell>
          <cell r="AX594">
            <v>195.77777777777777</v>
          </cell>
          <cell r="AY594">
            <v>143.85185185185185</v>
          </cell>
          <cell r="AZ594">
            <v>145.33333333333334</v>
          </cell>
          <cell r="BA594">
            <v>204.66666666666666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 t="str">
            <v xml:space="preserve"> </v>
          </cell>
          <cell r="BJ594">
            <v>348.51851851851853</v>
          </cell>
          <cell r="BK594" t="str">
            <v/>
          </cell>
          <cell r="BL594" t="str">
            <v/>
          </cell>
        </row>
        <row r="595">
          <cell r="E595" t="str">
            <v>|0200226240|25.40|0.00|2.000|0.0006083NBC</v>
          </cell>
          <cell r="F595">
            <v>1.1539999999999999</v>
          </cell>
          <cell r="H595" t="str">
            <v>S</v>
          </cell>
          <cell r="J595" t="b">
            <v>1</v>
          </cell>
          <cell r="K595" t="b">
            <v>1</v>
          </cell>
          <cell r="L595">
            <v>5276</v>
          </cell>
          <cell r="M595">
            <v>220</v>
          </cell>
          <cell r="O595" t="str">
            <v>C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413.75</v>
          </cell>
          <cell r="AY595">
            <v>401.83333333333331</v>
          </cell>
          <cell r="AZ595">
            <v>132.5</v>
          </cell>
          <cell r="BA595">
            <v>175.83333333333334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 t="str">
            <v xml:space="preserve"> </v>
          </cell>
          <cell r="BJ595">
            <v>534.33333333333326</v>
          </cell>
          <cell r="BK595" t="str">
            <v/>
          </cell>
          <cell r="BL595" t="str">
            <v/>
          </cell>
        </row>
        <row r="596">
          <cell r="E596" t="str">
            <v>|0200226240|25.40|0.00|2.000|0.0006011NBC</v>
          </cell>
          <cell r="F596">
            <v>1.1539999999999999</v>
          </cell>
          <cell r="H596" t="str">
            <v>S</v>
          </cell>
          <cell r="J596" t="b">
            <v>1</v>
          </cell>
          <cell r="K596" t="b">
            <v>1</v>
          </cell>
          <cell r="L596">
            <v>3363</v>
          </cell>
          <cell r="M596">
            <v>146</v>
          </cell>
          <cell r="O596" t="str">
            <v>C</v>
          </cell>
          <cell r="P596">
            <v>34.782608695652172</v>
          </cell>
          <cell r="Q596">
            <v>34.869565217391305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69.652173913043484</v>
          </cell>
          <cell r="AW596">
            <v>0</v>
          </cell>
          <cell r="AX596">
            <v>264.60869565217394</v>
          </cell>
          <cell r="AY596">
            <v>168.86956521739131</v>
          </cell>
          <cell r="AZ596">
            <v>170.60869565217391</v>
          </cell>
          <cell r="BA596">
            <v>240.2608695652174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 t="str">
            <v xml:space="preserve"> </v>
          </cell>
          <cell r="BJ596">
            <v>409.13043478260875</v>
          </cell>
          <cell r="BK596" t="str">
            <v/>
          </cell>
          <cell r="BL596" t="str">
            <v/>
          </cell>
        </row>
        <row r="597">
          <cell r="E597" t="str">
            <v>|0200226240|25.40|0.00|2.000|0.0006163NBC</v>
          </cell>
          <cell r="F597">
            <v>1.1539999999999999</v>
          </cell>
          <cell r="H597" t="str">
            <v>S</v>
          </cell>
          <cell r="J597" t="b">
            <v>1</v>
          </cell>
          <cell r="K597" t="b">
            <v>1</v>
          </cell>
          <cell r="L597">
            <v>4879</v>
          </cell>
          <cell r="M597">
            <v>232</v>
          </cell>
          <cell r="O597" t="str">
            <v>C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473.33333333333331</v>
          </cell>
          <cell r="AY597">
            <v>459.23809523809524</v>
          </cell>
          <cell r="AZ597">
            <v>151.42857142857142</v>
          </cell>
          <cell r="BA597">
            <v>200.95238095238096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 t="str">
            <v xml:space="preserve"> </v>
          </cell>
          <cell r="BJ597">
            <v>610.66666666666663</v>
          </cell>
          <cell r="BK597" t="str">
            <v/>
          </cell>
          <cell r="BL597" t="str">
            <v/>
          </cell>
        </row>
        <row r="598">
          <cell r="E598" t="str">
            <v>|0200226240|25.40|0.00|2.000|0.0005400IBC</v>
          </cell>
          <cell r="F598">
            <v>1.1539999999999999</v>
          </cell>
          <cell r="H598" t="str">
            <v>S</v>
          </cell>
          <cell r="J598" t="b">
            <v>1</v>
          </cell>
          <cell r="K598" t="b">
            <v>1</v>
          </cell>
          <cell r="L598">
            <v>127</v>
          </cell>
          <cell r="M598">
            <v>127</v>
          </cell>
          <cell r="O598" t="str">
            <v>P/E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127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127</v>
          </cell>
          <cell r="AW598">
            <v>0</v>
          </cell>
          <cell r="AX598">
            <v>87</v>
          </cell>
          <cell r="AY598">
            <v>109</v>
          </cell>
          <cell r="AZ598">
            <v>76</v>
          </cell>
          <cell r="BA598">
            <v>76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 t="str">
            <v xml:space="preserve"> </v>
          </cell>
          <cell r="BJ598">
            <v>312</v>
          </cell>
          <cell r="BK598" t="str">
            <v/>
          </cell>
          <cell r="BL598" t="str">
            <v/>
          </cell>
        </row>
        <row r="599">
          <cell r="E599" t="str">
            <v>|0200226240|25.40|0.00|2.000|0.0005527NBC</v>
          </cell>
          <cell r="F599">
            <v>1.1539999999999999</v>
          </cell>
          <cell r="H599" t="str">
            <v>S</v>
          </cell>
          <cell r="J599" t="b">
            <v>1</v>
          </cell>
          <cell r="K599" t="b">
            <v>1</v>
          </cell>
          <cell r="L599">
            <v>213</v>
          </cell>
          <cell r="M599">
            <v>213</v>
          </cell>
          <cell r="O599" t="str">
            <v>P/E</v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  <cell r="V599" t="str">
            <v/>
          </cell>
          <cell r="W599" t="str">
            <v/>
          </cell>
          <cell r="X599" t="str">
            <v/>
          </cell>
          <cell r="Y599" t="str">
            <v/>
          </cell>
          <cell r="Z599" t="str">
            <v/>
          </cell>
          <cell r="AA599" t="str">
            <v/>
          </cell>
          <cell r="AB599" t="str">
            <v/>
          </cell>
          <cell r="AC599" t="str">
            <v/>
          </cell>
          <cell r="AD599" t="str">
            <v/>
          </cell>
          <cell r="AE599" t="str">
            <v/>
          </cell>
          <cell r="AF599" t="str">
            <v/>
          </cell>
          <cell r="AG599" t="str">
            <v/>
          </cell>
          <cell r="AH599" t="str">
            <v/>
          </cell>
          <cell r="AI599" t="str">
            <v/>
          </cell>
          <cell r="AJ599" t="str">
            <v/>
          </cell>
          <cell r="AK599" t="str">
            <v/>
          </cell>
          <cell r="AL599" t="str">
            <v/>
          </cell>
          <cell r="AM599" t="str">
            <v/>
          </cell>
          <cell r="AN599" t="str">
            <v/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/>
          </cell>
          <cell r="AT599" t="str">
            <v/>
          </cell>
          <cell r="AU599" t="str">
            <v/>
          </cell>
          <cell r="AV599" t="str">
            <v/>
          </cell>
          <cell r="AW599" t="str">
            <v/>
          </cell>
          <cell r="AX599" t="str">
            <v/>
          </cell>
          <cell r="AY599" t="str">
            <v/>
          </cell>
          <cell r="AZ599" t="str">
            <v/>
          </cell>
          <cell r="BA599" t="str">
            <v/>
          </cell>
          <cell r="BB599" t="str">
            <v/>
          </cell>
          <cell r="BC599" t="str">
            <v/>
          </cell>
          <cell r="BD599" t="str">
            <v/>
          </cell>
          <cell r="BE599" t="str">
            <v/>
          </cell>
          <cell r="BF599" t="str">
            <v/>
          </cell>
          <cell r="BG599" t="str">
            <v/>
          </cell>
          <cell r="BH599" t="str">
            <v/>
          </cell>
          <cell r="BI599" t="str">
            <v xml:space="preserve"> </v>
          </cell>
          <cell r="BJ599">
            <v>0</v>
          </cell>
          <cell r="BK599" t="str">
            <v/>
          </cell>
          <cell r="BL599" t="str">
            <v/>
          </cell>
        </row>
        <row r="600">
          <cell r="E600" t="str">
            <v>|0200226240|25.40|0.00|2.000|0.0006011NBC</v>
          </cell>
          <cell r="F600">
            <v>1.1539999999999999</v>
          </cell>
          <cell r="H600" t="str">
            <v>S</v>
          </cell>
          <cell r="J600" t="b">
            <v>1</v>
          </cell>
          <cell r="K600" t="b">
            <v>1</v>
          </cell>
          <cell r="L600">
            <v>271</v>
          </cell>
          <cell r="M600">
            <v>271</v>
          </cell>
          <cell r="O600" t="str">
            <v>P/E</v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  <cell r="V600" t="str">
            <v/>
          </cell>
          <cell r="W600" t="str">
            <v/>
          </cell>
          <cell r="X600" t="str">
            <v/>
          </cell>
          <cell r="Y600" t="str">
            <v/>
          </cell>
          <cell r="Z600" t="str">
            <v/>
          </cell>
          <cell r="AA600" t="str">
            <v/>
          </cell>
          <cell r="AB600" t="str">
            <v/>
          </cell>
          <cell r="AC600" t="str">
            <v/>
          </cell>
          <cell r="AD600" t="str">
            <v/>
          </cell>
          <cell r="AE600" t="str">
            <v/>
          </cell>
          <cell r="AF600" t="str">
            <v/>
          </cell>
          <cell r="AG600" t="str">
            <v/>
          </cell>
          <cell r="AH600" t="str">
            <v/>
          </cell>
          <cell r="AI600" t="str">
            <v/>
          </cell>
          <cell r="AJ600" t="str">
            <v/>
          </cell>
          <cell r="AK600" t="str">
            <v/>
          </cell>
          <cell r="AL600" t="str">
            <v/>
          </cell>
          <cell r="AM600" t="str">
            <v/>
          </cell>
          <cell r="AN600" t="str">
            <v/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/>
          </cell>
          <cell r="AT600" t="str">
            <v/>
          </cell>
          <cell r="AU600" t="str">
            <v/>
          </cell>
          <cell r="AV600" t="str">
            <v/>
          </cell>
          <cell r="AW600" t="str">
            <v/>
          </cell>
          <cell r="AX600" t="str">
            <v/>
          </cell>
          <cell r="AY600" t="str">
            <v/>
          </cell>
          <cell r="AZ600" t="str">
            <v/>
          </cell>
          <cell r="BA600" t="str">
            <v/>
          </cell>
          <cell r="BB600" t="str">
            <v/>
          </cell>
          <cell r="BC600" t="str">
            <v/>
          </cell>
          <cell r="BD600" t="str">
            <v/>
          </cell>
          <cell r="BE600" t="str">
            <v/>
          </cell>
          <cell r="BF600" t="str">
            <v/>
          </cell>
          <cell r="BG600" t="str">
            <v/>
          </cell>
          <cell r="BH600" t="str">
            <v/>
          </cell>
          <cell r="BI600" t="str">
            <v xml:space="preserve"> </v>
          </cell>
          <cell r="BJ600">
            <v>0</v>
          </cell>
          <cell r="BK600" t="str">
            <v/>
          </cell>
          <cell r="BL600" t="str">
            <v/>
          </cell>
        </row>
        <row r="601">
          <cell r="E601" t="str">
            <v>|0200226240|25.40|0.00|2.000|0.0006083NBC</v>
          </cell>
          <cell r="F601">
            <v>1.1539999999999999</v>
          </cell>
          <cell r="H601" t="str">
            <v>S</v>
          </cell>
          <cell r="J601" t="b">
            <v>1</v>
          </cell>
          <cell r="K601" t="b">
            <v>1</v>
          </cell>
          <cell r="L601">
            <v>163</v>
          </cell>
          <cell r="M601">
            <v>163</v>
          </cell>
          <cell r="O601" t="str">
            <v>P/E</v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  <cell r="V601" t="str">
            <v/>
          </cell>
          <cell r="W601" t="str">
            <v/>
          </cell>
          <cell r="X601" t="str">
            <v/>
          </cell>
          <cell r="Y601" t="str">
            <v/>
          </cell>
          <cell r="Z601" t="str">
            <v/>
          </cell>
          <cell r="AA601" t="str">
            <v/>
          </cell>
          <cell r="AB601" t="str">
            <v/>
          </cell>
          <cell r="AC601" t="str">
            <v/>
          </cell>
          <cell r="AD601" t="str">
            <v/>
          </cell>
          <cell r="AE601" t="str">
            <v/>
          </cell>
          <cell r="AF601" t="str">
            <v/>
          </cell>
          <cell r="AG601" t="str">
            <v/>
          </cell>
          <cell r="AH601" t="str">
            <v/>
          </cell>
          <cell r="AI601" t="str">
            <v/>
          </cell>
          <cell r="AJ601" t="str">
            <v/>
          </cell>
          <cell r="AK601" t="str">
            <v/>
          </cell>
          <cell r="AL601" t="str">
            <v/>
          </cell>
          <cell r="AM601" t="str">
            <v/>
          </cell>
          <cell r="AN601" t="str">
            <v/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/>
          </cell>
          <cell r="AT601" t="str">
            <v/>
          </cell>
          <cell r="AU601" t="str">
            <v/>
          </cell>
          <cell r="AV601" t="str">
            <v/>
          </cell>
          <cell r="AW601" t="str">
            <v/>
          </cell>
          <cell r="AX601" t="str">
            <v/>
          </cell>
          <cell r="AY601" t="str">
            <v/>
          </cell>
          <cell r="AZ601" t="str">
            <v/>
          </cell>
          <cell r="BA601" t="str">
            <v/>
          </cell>
          <cell r="BB601" t="str">
            <v/>
          </cell>
          <cell r="BC601" t="str">
            <v/>
          </cell>
          <cell r="BD601" t="str">
            <v/>
          </cell>
          <cell r="BE601" t="str">
            <v/>
          </cell>
          <cell r="BF601" t="str">
            <v/>
          </cell>
          <cell r="BG601" t="str">
            <v/>
          </cell>
          <cell r="BH601" t="str">
            <v/>
          </cell>
          <cell r="BI601" t="str">
            <v xml:space="preserve"> </v>
          </cell>
          <cell r="BJ601">
            <v>0</v>
          </cell>
          <cell r="BK601" t="str">
            <v/>
          </cell>
          <cell r="BL601" t="str">
            <v/>
          </cell>
        </row>
        <row r="602">
          <cell r="E602" t="str">
            <v>|0200226240|25.40|0.00|2.000|0.0006163NBC</v>
          </cell>
          <cell r="F602">
            <v>1.1539999999999999</v>
          </cell>
          <cell r="H602" t="str">
            <v>S</v>
          </cell>
          <cell r="J602" t="b">
            <v>1</v>
          </cell>
          <cell r="K602" t="b">
            <v>1</v>
          </cell>
          <cell r="L602">
            <v>128</v>
          </cell>
          <cell r="M602">
            <v>128</v>
          </cell>
          <cell r="O602" t="str">
            <v>P/E</v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  <cell r="V602" t="str">
            <v/>
          </cell>
          <cell r="W602" t="str">
            <v/>
          </cell>
          <cell r="X602" t="str">
            <v/>
          </cell>
          <cell r="Y602" t="str">
            <v/>
          </cell>
          <cell r="Z602" t="str">
            <v/>
          </cell>
          <cell r="AA602" t="str">
            <v/>
          </cell>
          <cell r="AB602" t="str">
            <v/>
          </cell>
          <cell r="AC602" t="str">
            <v/>
          </cell>
          <cell r="AD602" t="str">
            <v/>
          </cell>
          <cell r="AE602" t="str">
            <v/>
          </cell>
          <cell r="AF602" t="str">
            <v/>
          </cell>
          <cell r="AG602" t="str">
            <v/>
          </cell>
          <cell r="AH602" t="str">
            <v/>
          </cell>
          <cell r="AI602" t="str">
            <v/>
          </cell>
          <cell r="AJ602" t="str">
            <v/>
          </cell>
          <cell r="AK602" t="str">
            <v/>
          </cell>
          <cell r="AL602" t="str">
            <v/>
          </cell>
          <cell r="AM602" t="str">
            <v/>
          </cell>
          <cell r="AN602" t="str">
            <v/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/>
          </cell>
          <cell r="AT602" t="str">
            <v/>
          </cell>
          <cell r="AU602" t="str">
            <v/>
          </cell>
          <cell r="AV602" t="str">
            <v/>
          </cell>
          <cell r="AW602" t="str">
            <v/>
          </cell>
          <cell r="AX602" t="str">
            <v/>
          </cell>
          <cell r="AY602" t="str">
            <v/>
          </cell>
          <cell r="AZ602" t="str">
            <v/>
          </cell>
          <cell r="BA602" t="str">
            <v/>
          </cell>
          <cell r="BB602" t="str">
            <v/>
          </cell>
          <cell r="BC602" t="str">
            <v/>
          </cell>
          <cell r="BD602" t="str">
            <v/>
          </cell>
          <cell r="BE602" t="str">
            <v/>
          </cell>
          <cell r="BF602" t="str">
            <v/>
          </cell>
          <cell r="BG602" t="str">
            <v/>
          </cell>
          <cell r="BH602" t="str">
            <v/>
          </cell>
          <cell r="BI602" t="str">
            <v xml:space="preserve"> </v>
          </cell>
          <cell r="BJ602">
            <v>0</v>
          </cell>
          <cell r="BK602" t="str">
            <v/>
          </cell>
          <cell r="BL602" t="str">
            <v/>
          </cell>
        </row>
        <row r="603">
          <cell r="E603" t="str">
            <v>|0200226240|25.40|0.00|2.000|0.0005527NBC</v>
          </cell>
          <cell r="F603">
            <v>1.1539999999999999</v>
          </cell>
          <cell r="H603" t="str">
            <v>S</v>
          </cell>
          <cell r="J603" t="b">
            <v>1</v>
          </cell>
          <cell r="K603" t="b">
            <v>1</v>
          </cell>
          <cell r="L603">
            <v>53</v>
          </cell>
          <cell r="M603">
            <v>7</v>
          </cell>
          <cell r="O603" t="str">
            <v>C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55</v>
          </cell>
          <cell r="AZ603">
            <v>40</v>
          </cell>
          <cell r="BA603">
            <v>75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 t="str">
            <v xml:space="preserve"> </v>
          </cell>
          <cell r="BJ603">
            <v>95</v>
          </cell>
          <cell r="BK603" t="str">
            <v/>
          </cell>
          <cell r="BL603" t="str">
            <v/>
          </cell>
        </row>
        <row r="604">
          <cell r="E604" t="str">
            <v>|0200226240|28.60|0.00|1.600|0.0005903NBC</v>
          </cell>
          <cell r="F604">
            <v>1.0649999999999999</v>
          </cell>
          <cell r="H604" t="str">
            <v>S</v>
          </cell>
          <cell r="J604" t="b">
            <v>1</v>
          </cell>
          <cell r="K604" t="b">
            <v>1</v>
          </cell>
          <cell r="L604">
            <v>424</v>
          </cell>
          <cell r="M604">
            <v>25</v>
          </cell>
          <cell r="O604" t="str">
            <v>C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62.058823529411768</v>
          </cell>
          <cell r="AY604">
            <v>63.529411764705884</v>
          </cell>
          <cell r="AZ604">
            <v>63.529411764705884</v>
          </cell>
          <cell r="BA604">
            <v>42.352941176470587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 t="str">
            <v xml:space="preserve"> </v>
          </cell>
          <cell r="BJ604">
            <v>127.05882352941177</v>
          </cell>
          <cell r="BK604" t="str">
            <v/>
          </cell>
          <cell r="BL604" t="str">
            <v/>
          </cell>
        </row>
        <row r="605">
          <cell r="E605" t="str">
            <v>|0200226240|28.60|0.00|1.600|0.0005903NBC</v>
          </cell>
          <cell r="F605">
            <v>1.0649999999999999</v>
          </cell>
          <cell r="H605" t="str">
            <v>S</v>
          </cell>
          <cell r="J605" t="b">
            <v>1</v>
          </cell>
          <cell r="K605" t="b">
            <v>1</v>
          </cell>
          <cell r="L605">
            <v>417</v>
          </cell>
          <cell r="M605">
            <v>26</v>
          </cell>
          <cell r="O605" t="str">
            <v>C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65.3125</v>
          </cell>
          <cell r="AY605">
            <v>67.5</v>
          </cell>
          <cell r="AZ605">
            <v>67.5</v>
          </cell>
          <cell r="BA605">
            <v>45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 t="str">
            <v xml:space="preserve"> </v>
          </cell>
          <cell r="BJ605">
            <v>135</v>
          </cell>
          <cell r="BK605" t="str">
            <v/>
          </cell>
          <cell r="BL605" t="str">
            <v/>
          </cell>
        </row>
        <row r="606">
          <cell r="E606" t="str">
            <v>|0200226240|28.60|0.00|1.600|0.0005903NBC</v>
          </cell>
          <cell r="F606">
            <v>1.0649999999999999</v>
          </cell>
          <cell r="H606" t="str">
            <v>S</v>
          </cell>
          <cell r="J606" t="b">
            <v>1</v>
          </cell>
          <cell r="K606" t="b">
            <v>1</v>
          </cell>
          <cell r="L606">
            <v>206</v>
          </cell>
          <cell r="M606">
            <v>206</v>
          </cell>
          <cell r="O606" t="str">
            <v>P/E</v>
          </cell>
          <cell r="P606">
            <v>0</v>
          </cell>
          <cell r="Q606">
            <v>0</v>
          </cell>
          <cell r="R606">
            <v>0</v>
          </cell>
          <cell r="S606">
            <v>48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48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 t="str">
            <v xml:space="preserve"> </v>
          </cell>
          <cell r="BJ606">
            <v>48</v>
          </cell>
          <cell r="BK606" t="str">
            <v/>
          </cell>
          <cell r="BL606" t="str">
            <v/>
          </cell>
        </row>
        <row r="607">
          <cell r="E607" t="str">
            <v>|0200226240|28.60|0.00|1.600|0.0005903NBC</v>
          </cell>
          <cell r="F607">
            <v>1.0649999999999999</v>
          </cell>
          <cell r="H607" t="str">
            <v>S</v>
          </cell>
          <cell r="J607" t="b">
            <v>1</v>
          </cell>
          <cell r="K607" t="b">
            <v>1</v>
          </cell>
          <cell r="L607">
            <v>11</v>
          </cell>
          <cell r="M607">
            <v>0</v>
          </cell>
          <cell r="O607" t="str">
            <v>C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 t="str">
            <v xml:space="preserve"> </v>
          </cell>
          <cell r="BJ607">
            <v>0</v>
          </cell>
          <cell r="BK607" t="str">
            <v/>
          </cell>
          <cell r="BL607" t="str">
            <v/>
          </cell>
        </row>
        <row r="608">
          <cell r="E608" t="str">
            <v>|0200226240|28.60|0.00|2.300|0.0006127NBC</v>
          </cell>
          <cell r="F608">
            <v>1.492</v>
          </cell>
          <cell r="H608" t="str">
            <v>S</v>
          </cell>
          <cell r="J608" t="b">
            <v>1</v>
          </cell>
          <cell r="K608" t="b">
            <v>1</v>
          </cell>
          <cell r="L608">
            <v>381</v>
          </cell>
          <cell r="M608">
            <v>15</v>
          </cell>
          <cell r="O608" t="str">
            <v>C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29.48</v>
          </cell>
          <cell r="AY608">
            <v>19.88</v>
          </cell>
          <cell r="AZ608">
            <v>12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 t="str">
            <v xml:space="preserve"> </v>
          </cell>
          <cell r="BJ608">
            <v>31.88</v>
          </cell>
          <cell r="BK608" t="str">
            <v/>
          </cell>
          <cell r="BL608" t="str">
            <v/>
          </cell>
        </row>
        <row r="609">
          <cell r="E609" t="str">
            <v>|0200226240|28.60|0.00|2.300|0.0006059NBC</v>
          </cell>
          <cell r="F609">
            <v>1.492</v>
          </cell>
          <cell r="H609" t="str">
            <v>S</v>
          </cell>
          <cell r="J609" t="b">
            <v>1</v>
          </cell>
          <cell r="K609" t="b">
            <v>1</v>
          </cell>
          <cell r="L609">
            <v>38</v>
          </cell>
          <cell r="M609">
            <v>2</v>
          </cell>
          <cell r="O609" t="str">
            <v>C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27.826086956521738</v>
          </cell>
          <cell r="AY609">
            <v>27.826086956521738</v>
          </cell>
          <cell r="AZ609">
            <v>27.826086956521738</v>
          </cell>
          <cell r="BA609">
            <v>27.826086956521738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 t="str">
            <v xml:space="preserve"> </v>
          </cell>
          <cell r="BJ609">
            <v>55.652173913043477</v>
          </cell>
          <cell r="BK609" t="str">
            <v/>
          </cell>
          <cell r="BL609" t="str">
            <v/>
          </cell>
        </row>
        <row r="610">
          <cell r="E610" t="str">
            <v>|0200226240|28.60|0.00|2.300|0.0005731NBC</v>
          </cell>
          <cell r="F610">
            <v>1.492</v>
          </cell>
          <cell r="H610" t="str">
            <v>S</v>
          </cell>
          <cell r="J610" t="b">
            <v>1</v>
          </cell>
          <cell r="K610" t="b">
            <v>1</v>
          </cell>
          <cell r="L610">
            <v>387</v>
          </cell>
          <cell r="M610">
            <v>19</v>
          </cell>
          <cell r="O610" t="str">
            <v>C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36.85</v>
          </cell>
          <cell r="AY610">
            <v>24.85</v>
          </cell>
          <cell r="AZ610">
            <v>15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 t="str">
            <v xml:space="preserve"> </v>
          </cell>
          <cell r="BJ610">
            <v>39.85</v>
          </cell>
          <cell r="BK610" t="str">
            <v/>
          </cell>
          <cell r="BL610" t="str">
            <v/>
          </cell>
        </row>
        <row r="611">
          <cell r="E611" t="str">
            <v>|0200226240|28.60|0.00|2.300|0.0005731NBC</v>
          </cell>
          <cell r="F611">
            <v>1.492</v>
          </cell>
          <cell r="H611" t="str">
            <v>S</v>
          </cell>
          <cell r="J611" t="b">
            <v>1</v>
          </cell>
          <cell r="K611" t="b">
            <v>1</v>
          </cell>
          <cell r="L611">
            <v>23</v>
          </cell>
          <cell r="M611">
            <v>1</v>
          </cell>
          <cell r="O611" t="str">
            <v>C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24.5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 t="str">
            <v xml:space="preserve"> </v>
          </cell>
          <cell r="BJ611">
            <v>0</v>
          </cell>
          <cell r="BK611" t="str">
            <v/>
          </cell>
          <cell r="BL611" t="str">
            <v/>
          </cell>
        </row>
        <row r="612">
          <cell r="E612" t="str">
            <v>|0200226240|28.60|0.00|2.300|0.0006059NBC</v>
          </cell>
          <cell r="F612">
            <v>1.492</v>
          </cell>
          <cell r="H612" t="str">
            <v>S</v>
          </cell>
          <cell r="J612" t="b">
            <v>1</v>
          </cell>
          <cell r="K612" t="b">
            <v>1</v>
          </cell>
          <cell r="L612">
            <v>16</v>
          </cell>
          <cell r="M612">
            <v>1</v>
          </cell>
          <cell r="O612" t="str">
            <v>C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32</v>
          </cell>
          <cell r="AY612">
            <v>32</v>
          </cell>
          <cell r="AZ612">
            <v>32</v>
          </cell>
          <cell r="BA612">
            <v>32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 t="str">
            <v xml:space="preserve"> </v>
          </cell>
          <cell r="BJ612">
            <v>64</v>
          </cell>
          <cell r="BK612" t="str">
            <v/>
          </cell>
          <cell r="BL612" t="str">
            <v/>
          </cell>
        </row>
        <row r="613">
          <cell r="E613" t="str">
            <v>|0200226240|28.60|0.00|2.300|0.0006177NBC</v>
          </cell>
          <cell r="F613">
            <v>1.492</v>
          </cell>
          <cell r="H613" t="str">
            <v>S</v>
          </cell>
          <cell r="J613" t="b">
            <v>1</v>
          </cell>
          <cell r="K613" t="b">
            <v>1</v>
          </cell>
          <cell r="L613">
            <v>45</v>
          </cell>
          <cell r="M613">
            <v>3</v>
          </cell>
          <cell r="O613" t="str">
            <v>C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26.4375</v>
          </cell>
          <cell r="AZ613">
            <v>22.5</v>
          </cell>
          <cell r="BA613">
            <v>42.5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 t="str">
            <v xml:space="preserve"> </v>
          </cell>
          <cell r="BJ613">
            <v>48.9375</v>
          </cell>
          <cell r="BK613" t="str">
            <v/>
          </cell>
          <cell r="BL613" t="str">
            <v/>
          </cell>
        </row>
        <row r="614">
          <cell r="E614" t="str">
            <v>|0200226240|28.60|0.00|2.300|0.0005875NBC</v>
          </cell>
          <cell r="F614">
            <v>1.492</v>
          </cell>
          <cell r="H614" t="str">
            <v>S</v>
          </cell>
          <cell r="J614" t="b">
            <v>1</v>
          </cell>
          <cell r="K614" t="b">
            <v>1</v>
          </cell>
          <cell r="L614">
            <v>889</v>
          </cell>
          <cell r="M614">
            <v>59</v>
          </cell>
          <cell r="O614" t="str">
            <v>C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130.93333333333334</v>
          </cell>
          <cell r="AY614">
            <v>77.333333333333329</v>
          </cell>
          <cell r="AZ614">
            <v>53.333333333333336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 t="str">
            <v xml:space="preserve"> </v>
          </cell>
          <cell r="BJ614">
            <v>130.66666666666666</v>
          </cell>
          <cell r="BK614" t="str">
            <v/>
          </cell>
          <cell r="BL614" t="str">
            <v/>
          </cell>
        </row>
        <row r="615">
          <cell r="E615" t="str">
            <v>|0200226240|28.60|0.00|2.300|0.0005731NBC</v>
          </cell>
          <cell r="F615">
            <v>1.492</v>
          </cell>
          <cell r="H615" t="str">
            <v>S</v>
          </cell>
          <cell r="J615" t="b">
            <v>1</v>
          </cell>
          <cell r="K615" t="b">
            <v>1</v>
          </cell>
          <cell r="L615">
            <v>13</v>
          </cell>
          <cell r="M615">
            <v>1</v>
          </cell>
          <cell r="O615" t="str">
            <v>C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 t="str">
            <v xml:space="preserve"> </v>
          </cell>
          <cell r="BJ615">
            <v>0</v>
          </cell>
          <cell r="BK615" t="str">
            <v/>
          </cell>
          <cell r="BL615" t="str">
            <v/>
          </cell>
        </row>
        <row r="616">
          <cell r="E616" t="str">
            <v>|0200226240|28.60|0.00|2.300|0.0006059NBC</v>
          </cell>
          <cell r="F616">
            <v>1.492</v>
          </cell>
          <cell r="H616" t="str">
            <v>S</v>
          </cell>
          <cell r="J616" t="b">
            <v>1</v>
          </cell>
          <cell r="K616" t="b">
            <v>1</v>
          </cell>
          <cell r="L616">
            <v>123</v>
          </cell>
          <cell r="M616">
            <v>9</v>
          </cell>
          <cell r="O616" t="str">
            <v>C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50</v>
          </cell>
          <cell r="AY616">
            <v>85.714285714285708</v>
          </cell>
          <cell r="AZ616">
            <v>27.142857142857142</v>
          </cell>
          <cell r="BA616">
            <v>27.142857142857142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 t="str">
            <v xml:space="preserve"> </v>
          </cell>
          <cell r="BJ616">
            <v>112.85714285714285</v>
          </cell>
          <cell r="BK616" t="str">
            <v/>
          </cell>
          <cell r="BL616" t="str">
            <v/>
          </cell>
        </row>
        <row r="617">
          <cell r="E617" t="str">
            <v>|0200226240|28.60|0.00|2.300|0.0006177NBC</v>
          </cell>
          <cell r="F617">
            <v>1.492</v>
          </cell>
          <cell r="H617" t="str">
            <v>S</v>
          </cell>
          <cell r="J617" t="b">
            <v>1</v>
          </cell>
          <cell r="K617" t="b">
            <v>1</v>
          </cell>
          <cell r="L617">
            <v>19</v>
          </cell>
          <cell r="M617">
            <v>1</v>
          </cell>
          <cell r="O617" t="str">
            <v>C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30.214285714285715</v>
          </cell>
          <cell r="AZ617">
            <v>25.714285714285715</v>
          </cell>
          <cell r="BA617">
            <v>48.571428571428569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 t="str">
            <v xml:space="preserve"> </v>
          </cell>
          <cell r="BJ617">
            <v>55.928571428571431</v>
          </cell>
          <cell r="BK617" t="str">
            <v/>
          </cell>
          <cell r="BL617" t="str">
            <v/>
          </cell>
        </row>
        <row r="618">
          <cell r="E618" t="str">
            <v>|0200226240|28.60|0.00|2.300|0.0005875NBC</v>
          </cell>
          <cell r="F618">
            <v>1.492</v>
          </cell>
          <cell r="H618" t="str">
            <v>S</v>
          </cell>
          <cell r="J618" t="b">
            <v>1</v>
          </cell>
          <cell r="K618" t="b">
            <v>1</v>
          </cell>
          <cell r="L618">
            <v>1</v>
          </cell>
          <cell r="M618">
            <v>0</v>
          </cell>
          <cell r="O618" t="str">
            <v>C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40.833333333333336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 t="str">
            <v xml:space="preserve"> </v>
          </cell>
          <cell r="BJ618">
            <v>0</v>
          </cell>
          <cell r="BK618" t="str">
            <v/>
          </cell>
          <cell r="BL618" t="str">
            <v/>
          </cell>
        </row>
        <row r="619">
          <cell r="E619" t="str">
            <v>|0200226240|28.60|0.00|2.300|0.0006127NBC</v>
          </cell>
          <cell r="F619">
            <v>1.492</v>
          </cell>
          <cell r="H619" t="str">
            <v>S</v>
          </cell>
          <cell r="J619" t="b">
            <v>1</v>
          </cell>
          <cell r="K619" t="b">
            <v>1</v>
          </cell>
          <cell r="L619">
            <v>3</v>
          </cell>
          <cell r="M619">
            <v>0</v>
          </cell>
          <cell r="O619" t="str">
            <v>C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 t="str">
            <v xml:space="preserve"> </v>
          </cell>
          <cell r="BJ619">
            <v>0</v>
          </cell>
          <cell r="BK619" t="str">
            <v/>
          </cell>
          <cell r="BL619" t="str">
            <v/>
          </cell>
        </row>
        <row r="620">
          <cell r="E620" t="str">
            <v>|0200226240|28.60|0.00|2.300|0.0005731NBC</v>
          </cell>
          <cell r="F620">
            <v>1.492</v>
          </cell>
          <cell r="H620" t="str">
            <v>S</v>
          </cell>
          <cell r="J620" t="b">
            <v>1</v>
          </cell>
          <cell r="K620" t="b">
            <v>1</v>
          </cell>
          <cell r="L620">
            <v>118</v>
          </cell>
          <cell r="M620">
            <v>12</v>
          </cell>
          <cell r="O620" t="str">
            <v>C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70</v>
          </cell>
          <cell r="AY620">
            <v>120</v>
          </cell>
          <cell r="AZ620">
            <v>38</v>
          </cell>
          <cell r="BA620">
            <v>38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 t="str">
            <v xml:space="preserve"> </v>
          </cell>
          <cell r="BJ620">
            <v>158</v>
          </cell>
          <cell r="BK620" t="str">
            <v/>
          </cell>
          <cell r="BL620" t="str">
            <v/>
          </cell>
        </row>
        <row r="621">
          <cell r="E621" t="str">
            <v>|0200226240|28.60|0.00|2.300|0.0005731NBC</v>
          </cell>
          <cell r="F621">
            <v>1.492</v>
          </cell>
          <cell r="H621" t="str">
            <v>S</v>
          </cell>
          <cell r="J621" t="b">
            <v>1</v>
          </cell>
          <cell r="K621" t="b">
            <v>1</v>
          </cell>
          <cell r="L621">
            <v>244</v>
          </cell>
          <cell r="M621">
            <v>244</v>
          </cell>
          <cell r="O621" t="str">
            <v>P/E</v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 t="str">
            <v/>
          </cell>
          <cell r="X621" t="str">
            <v/>
          </cell>
          <cell r="Y621" t="str">
            <v/>
          </cell>
          <cell r="Z621" t="str">
            <v/>
          </cell>
          <cell r="AA621" t="str">
            <v/>
          </cell>
          <cell r="AB621" t="str">
            <v/>
          </cell>
          <cell r="AC621" t="str">
            <v/>
          </cell>
          <cell r="AD621" t="str">
            <v/>
          </cell>
          <cell r="AE621" t="str">
            <v/>
          </cell>
          <cell r="AF621" t="str">
            <v/>
          </cell>
          <cell r="AG621" t="str">
            <v/>
          </cell>
          <cell r="AH621" t="str">
            <v/>
          </cell>
          <cell r="AI621" t="str">
            <v/>
          </cell>
          <cell r="AJ621" t="str">
            <v/>
          </cell>
          <cell r="AK621" t="str">
            <v/>
          </cell>
          <cell r="AL621" t="str">
            <v/>
          </cell>
          <cell r="AM621" t="str">
            <v/>
          </cell>
          <cell r="AN621" t="str">
            <v/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/>
          </cell>
          <cell r="AT621" t="str">
            <v/>
          </cell>
          <cell r="AU621" t="str">
            <v/>
          </cell>
          <cell r="AV621" t="str">
            <v/>
          </cell>
          <cell r="AW621" t="str">
            <v/>
          </cell>
          <cell r="AX621" t="str">
            <v/>
          </cell>
          <cell r="AY621" t="str">
            <v/>
          </cell>
          <cell r="AZ621" t="str">
            <v/>
          </cell>
          <cell r="BA621" t="str">
            <v/>
          </cell>
          <cell r="BB621" t="str">
            <v/>
          </cell>
          <cell r="BC621" t="str">
            <v/>
          </cell>
          <cell r="BD621" t="str">
            <v/>
          </cell>
          <cell r="BE621" t="str">
            <v/>
          </cell>
          <cell r="BF621" t="str">
            <v/>
          </cell>
          <cell r="BG621" t="str">
            <v/>
          </cell>
          <cell r="BH621" t="str">
            <v/>
          </cell>
          <cell r="BI621" t="str">
            <v xml:space="preserve"> </v>
          </cell>
          <cell r="BJ621">
            <v>0</v>
          </cell>
          <cell r="BK621" t="str">
            <v/>
          </cell>
          <cell r="BL621" t="str">
            <v/>
          </cell>
        </row>
        <row r="622">
          <cell r="E622" t="str">
            <v>|0200226240|28.60|0.00|2.300|0.0005875NBC</v>
          </cell>
          <cell r="F622">
            <v>1.492</v>
          </cell>
          <cell r="H622" t="str">
            <v>S</v>
          </cell>
          <cell r="J622" t="b">
            <v>1</v>
          </cell>
          <cell r="K622" t="b">
            <v>1</v>
          </cell>
          <cell r="L622">
            <v>303</v>
          </cell>
          <cell r="M622">
            <v>303</v>
          </cell>
          <cell r="O622" t="str">
            <v>P/E</v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 t="str">
            <v/>
          </cell>
          <cell r="X622" t="str">
            <v/>
          </cell>
          <cell r="Y622" t="str">
            <v/>
          </cell>
          <cell r="Z622" t="str">
            <v/>
          </cell>
          <cell r="AA622" t="str">
            <v/>
          </cell>
          <cell r="AB622" t="str">
            <v/>
          </cell>
          <cell r="AC622" t="str">
            <v/>
          </cell>
          <cell r="AD622" t="str">
            <v/>
          </cell>
          <cell r="AE622" t="str">
            <v/>
          </cell>
          <cell r="AF622" t="str">
            <v/>
          </cell>
          <cell r="AG622" t="str">
            <v/>
          </cell>
          <cell r="AH622" t="str">
            <v/>
          </cell>
          <cell r="AI622" t="str">
            <v/>
          </cell>
          <cell r="AJ622" t="str">
            <v/>
          </cell>
          <cell r="AK622" t="str">
            <v/>
          </cell>
          <cell r="AL622" t="str">
            <v/>
          </cell>
          <cell r="AM622" t="str">
            <v/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/>
          </cell>
          <cell r="AT622" t="str">
            <v/>
          </cell>
          <cell r="AU622" t="str">
            <v/>
          </cell>
          <cell r="AV622" t="str">
            <v/>
          </cell>
          <cell r="AW622" t="str">
            <v/>
          </cell>
          <cell r="AX622" t="str">
            <v/>
          </cell>
          <cell r="AY622" t="str">
            <v/>
          </cell>
          <cell r="AZ622" t="str">
            <v/>
          </cell>
          <cell r="BA622" t="str">
            <v/>
          </cell>
          <cell r="BB622" t="str">
            <v/>
          </cell>
          <cell r="BC622" t="str">
            <v/>
          </cell>
          <cell r="BD622" t="str">
            <v/>
          </cell>
          <cell r="BE622" t="str">
            <v/>
          </cell>
          <cell r="BF622" t="str">
            <v/>
          </cell>
          <cell r="BG622" t="str">
            <v/>
          </cell>
          <cell r="BH622" t="str">
            <v/>
          </cell>
          <cell r="BI622" t="str">
            <v xml:space="preserve"> </v>
          </cell>
          <cell r="BJ622">
            <v>0</v>
          </cell>
          <cell r="BK622" t="str">
            <v/>
          </cell>
          <cell r="BL622" t="str">
            <v/>
          </cell>
        </row>
        <row r="623">
          <cell r="E623" t="str">
            <v>|0200226240|28.60|0.00|2.300|0.0006037IBC</v>
          </cell>
          <cell r="F623">
            <v>1.492</v>
          </cell>
          <cell r="H623" t="str">
            <v>S</v>
          </cell>
          <cell r="J623" t="b">
            <v>1</v>
          </cell>
          <cell r="K623" t="b">
            <v>1</v>
          </cell>
          <cell r="L623">
            <v>217</v>
          </cell>
          <cell r="M623">
            <v>217</v>
          </cell>
          <cell r="O623" t="str">
            <v>P/E</v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  <cell r="V623" t="str">
            <v/>
          </cell>
          <cell r="W623" t="str">
            <v/>
          </cell>
          <cell r="X623" t="str">
            <v/>
          </cell>
          <cell r="Y623" t="str">
            <v/>
          </cell>
          <cell r="Z623" t="str">
            <v/>
          </cell>
          <cell r="AA623" t="str">
            <v/>
          </cell>
          <cell r="AB623" t="str">
            <v/>
          </cell>
          <cell r="AC623" t="str">
            <v/>
          </cell>
          <cell r="AD623" t="str">
            <v/>
          </cell>
          <cell r="AE623" t="str">
            <v/>
          </cell>
          <cell r="AF623" t="str">
            <v/>
          </cell>
          <cell r="AG623" t="str">
            <v/>
          </cell>
          <cell r="AH623" t="str">
            <v/>
          </cell>
          <cell r="AI623" t="str">
            <v/>
          </cell>
          <cell r="AJ623" t="str">
            <v/>
          </cell>
          <cell r="AK623" t="str">
            <v/>
          </cell>
          <cell r="AL623" t="str">
            <v/>
          </cell>
          <cell r="AM623" t="str">
            <v/>
          </cell>
          <cell r="AN623" t="str">
            <v/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/>
          </cell>
          <cell r="AT623" t="str">
            <v/>
          </cell>
          <cell r="AU623" t="str">
            <v/>
          </cell>
          <cell r="AV623" t="str">
            <v/>
          </cell>
          <cell r="AW623" t="str">
            <v/>
          </cell>
          <cell r="AX623" t="str">
            <v/>
          </cell>
          <cell r="AY623" t="str">
            <v/>
          </cell>
          <cell r="AZ623" t="str">
            <v/>
          </cell>
          <cell r="BA623" t="str">
            <v/>
          </cell>
          <cell r="BB623" t="str">
            <v/>
          </cell>
          <cell r="BC623" t="str">
            <v/>
          </cell>
          <cell r="BD623" t="str">
            <v/>
          </cell>
          <cell r="BE623" t="str">
            <v/>
          </cell>
          <cell r="BF623" t="str">
            <v/>
          </cell>
          <cell r="BG623" t="str">
            <v/>
          </cell>
          <cell r="BH623" t="str">
            <v/>
          </cell>
          <cell r="BI623" t="str">
            <v xml:space="preserve"> </v>
          </cell>
          <cell r="BJ623">
            <v>0</v>
          </cell>
          <cell r="BK623" t="str">
            <v/>
          </cell>
          <cell r="BL623" t="str">
            <v/>
          </cell>
        </row>
        <row r="624">
          <cell r="E624" t="str">
            <v>|0200226240|28.60|0.00|2.300|0.0006059NBC</v>
          </cell>
          <cell r="F624">
            <v>1.492</v>
          </cell>
          <cell r="H624" t="str">
            <v>S</v>
          </cell>
          <cell r="J624" t="b">
            <v>1</v>
          </cell>
          <cell r="K624" t="b">
            <v>1</v>
          </cell>
          <cell r="L624">
            <v>146</v>
          </cell>
          <cell r="M624">
            <v>146</v>
          </cell>
          <cell r="O624" t="str">
            <v>P/E</v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  <cell r="V624" t="str">
            <v/>
          </cell>
          <cell r="W624" t="str">
            <v/>
          </cell>
          <cell r="X624" t="str">
            <v/>
          </cell>
          <cell r="Y624" t="str">
            <v/>
          </cell>
          <cell r="Z624" t="str">
            <v/>
          </cell>
          <cell r="AA624" t="str">
            <v/>
          </cell>
          <cell r="AB624" t="str">
            <v/>
          </cell>
          <cell r="AC624" t="str">
            <v/>
          </cell>
          <cell r="AD624" t="str">
            <v/>
          </cell>
          <cell r="AE624" t="str">
            <v/>
          </cell>
          <cell r="AF624" t="str">
            <v/>
          </cell>
          <cell r="AG624" t="str">
            <v/>
          </cell>
          <cell r="AH624" t="str">
            <v/>
          </cell>
          <cell r="AI624" t="str">
            <v/>
          </cell>
          <cell r="AJ624" t="str">
            <v/>
          </cell>
          <cell r="AK624" t="str">
            <v/>
          </cell>
          <cell r="AL624" t="str">
            <v/>
          </cell>
          <cell r="AM624" t="str">
            <v/>
          </cell>
          <cell r="AN624" t="str">
            <v/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/>
          </cell>
          <cell r="AT624" t="str">
            <v/>
          </cell>
          <cell r="AU624" t="str">
            <v/>
          </cell>
          <cell r="AV624" t="str">
            <v/>
          </cell>
          <cell r="AW624" t="str">
            <v/>
          </cell>
          <cell r="AX624" t="str">
            <v/>
          </cell>
          <cell r="AY624" t="str">
            <v/>
          </cell>
          <cell r="AZ624" t="str">
            <v/>
          </cell>
          <cell r="BA624" t="str">
            <v/>
          </cell>
          <cell r="BB624" t="str">
            <v/>
          </cell>
          <cell r="BC624" t="str">
            <v/>
          </cell>
          <cell r="BD624" t="str">
            <v/>
          </cell>
          <cell r="BE624" t="str">
            <v/>
          </cell>
          <cell r="BF624" t="str">
            <v/>
          </cell>
          <cell r="BG624" t="str">
            <v/>
          </cell>
          <cell r="BH624" t="str">
            <v/>
          </cell>
          <cell r="BI624" t="str">
            <v xml:space="preserve"> </v>
          </cell>
          <cell r="BJ624">
            <v>0</v>
          </cell>
          <cell r="BK624" t="str">
            <v/>
          </cell>
          <cell r="BL624" t="str">
            <v/>
          </cell>
        </row>
        <row r="625">
          <cell r="E625" t="str">
            <v>|0200226240|28.60|0.00|2.300|0.0006127NBC</v>
          </cell>
          <cell r="F625">
            <v>1.492</v>
          </cell>
          <cell r="H625" t="str">
            <v>S</v>
          </cell>
          <cell r="J625" t="b">
            <v>1</v>
          </cell>
          <cell r="K625" t="b">
            <v>1</v>
          </cell>
          <cell r="L625">
            <v>43</v>
          </cell>
          <cell r="M625">
            <v>43</v>
          </cell>
          <cell r="O625" t="str">
            <v>P/E</v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  <cell r="V625" t="str">
            <v/>
          </cell>
          <cell r="W625" t="str">
            <v/>
          </cell>
          <cell r="X625" t="str">
            <v/>
          </cell>
          <cell r="Y625" t="str">
            <v/>
          </cell>
          <cell r="Z625" t="str">
            <v/>
          </cell>
          <cell r="AA625" t="str">
            <v/>
          </cell>
          <cell r="AB625" t="str">
            <v/>
          </cell>
          <cell r="AC625" t="str">
            <v/>
          </cell>
          <cell r="AD625" t="str">
            <v/>
          </cell>
          <cell r="AE625" t="str">
            <v/>
          </cell>
          <cell r="AF625" t="str">
            <v/>
          </cell>
          <cell r="AG625" t="str">
            <v/>
          </cell>
          <cell r="AH625" t="str">
            <v/>
          </cell>
          <cell r="AI625" t="str">
            <v/>
          </cell>
          <cell r="AJ625" t="str">
            <v/>
          </cell>
          <cell r="AK625" t="str">
            <v/>
          </cell>
          <cell r="AL625" t="str">
            <v/>
          </cell>
          <cell r="AM625" t="str">
            <v/>
          </cell>
          <cell r="AN625" t="str">
            <v/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/>
          </cell>
          <cell r="AT625" t="str">
            <v/>
          </cell>
          <cell r="AU625" t="str">
            <v/>
          </cell>
          <cell r="AV625" t="str">
            <v/>
          </cell>
          <cell r="AW625" t="str">
            <v/>
          </cell>
          <cell r="AX625" t="str">
            <v/>
          </cell>
          <cell r="AY625" t="str">
            <v/>
          </cell>
          <cell r="AZ625" t="str">
            <v/>
          </cell>
          <cell r="BA625" t="str">
            <v/>
          </cell>
          <cell r="BB625" t="str">
            <v/>
          </cell>
          <cell r="BC625" t="str">
            <v/>
          </cell>
          <cell r="BD625" t="str">
            <v/>
          </cell>
          <cell r="BE625" t="str">
            <v/>
          </cell>
          <cell r="BF625" t="str">
            <v/>
          </cell>
          <cell r="BG625" t="str">
            <v/>
          </cell>
          <cell r="BH625" t="str">
            <v/>
          </cell>
          <cell r="BI625" t="str">
            <v xml:space="preserve"> </v>
          </cell>
          <cell r="BJ625">
            <v>0</v>
          </cell>
          <cell r="BK625" t="str">
            <v/>
          </cell>
          <cell r="BL625" t="str">
            <v/>
          </cell>
        </row>
        <row r="626">
          <cell r="E626" t="str">
            <v>|0200226240|28.60|0.00|2.300|0.0006177NBC</v>
          </cell>
          <cell r="F626">
            <v>1.492</v>
          </cell>
          <cell r="H626" t="str">
            <v>S</v>
          </cell>
          <cell r="J626" t="b">
            <v>1</v>
          </cell>
          <cell r="K626" t="b">
            <v>1</v>
          </cell>
          <cell r="L626">
            <v>108</v>
          </cell>
          <cell r="M626">
            <v>108</v>
          </cell>
          <cell r="O626" t="str">
            <v>P/E</v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 t="str">
            <v/>
          </cell>
          <cell r="X626" t="str">
            <v/>
          </cell>
          <cell r="Y626" t="str">
            <v/>
          </cell>
          <cell r="Z626" t="str">
            <v/>
          </cell>
          <cell r="AA626" t="str">
            <v/>
          </cell>
          <cell r="AB626" t="str">
            <v/>
          </cell>
          <cell r="AC626" t="str">
            <v/>
          </cell>
          <cell r="AD626" t="str">
            <v/>
          </cell>
          <cell r="AE626" t="str">
            <v/>
          </cell>
          <cell r="AF626" t="str">
            <v/>
          </cell>
          <cell r="AG626" t="str">
            <v/>
          </cell>
          <cell r="AH626" t="str">
            <v/>
          </cell>
          <cell r="AI626" t="str">
            <v/>
          </cell>
          <cell r="AJ626" t="str">
            <v/>
          </cell>
          <cell r="AK626" t="str">
            <v/>
          </cell>
          <cell r="AL626" t="str">
            <v/>
          </cell>
          <cell r="AM626" t="str">
            <v/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S626" t="str">
            <v/>
          </cell>
          <cell r="AT626" t="str">
            <v/>
          </cell>
          <cell r="AU626" t="str">
            <v/>
          </cell>
          <cell r="AV626" t="str">
            <v/>
          </cell>
          <cell r="AW626" t="str">
            <v/>
          </cell>
          <cell r="AX626" t="str">
            <v/>
          </cell>
          <cell r="AY626" t="str">
            <v/>
          </cell>
          <cell r="AZ626" t="str">
            <v/>
          </cell>
          <cell r="BA626" t="str">
            <v/>
          </cell>
          <cell r="BB626" t="str">
            <v/>
          </cell>
          <cell r="BC626" t="str">
            <v/>
          </cell>
          <cell r="BD626" t="str">
            <v/>
          </cell>
          <cell r="BE626" t="str">
            <v/>
          </cell>
          <cell r="BF626" t="str">
            <v/>
          </cell>
          <cell r="BG626" t="str">
            <v/>
          </cell>
          <cell r="BH626" t="str">
            <v/>
          </cell>
          <cell r="BI626" t="str">
            <v xml:space="preserve"> </v>
          </cell>
          <cell r="BJ626">
            <v>0</v>
          </cell>
          <cell r="BK626" t="str">
            <v/>
          </cell>
          <cell r="BL626" t="str">
            <v/>
          </cell>
        </row>
        <row r="627">
          <cell r="E627" t="str">
            <v>|0200226240|28.60|0.00|2.300|0.0006059NBC</v>
          </cell>
          <cell r="F627">
            <v>1.492</v>
          </cell>
          <cell r="H627" t="str">
            <v>S</v>
          </cell>
          <cell r="J627" t="b">
            <v>1</v>
          </cell>
          <cell r="K627" t="b">
            <v>1</v>
          </cell>
          <cell r="L627" t="str">
            <v/>
          </cell>
          <cell r="M627" t="str">
            <v/>
          </cell>
          <cell r="O627" t="str">
            <v>C</v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  <cell r="V627" t="str">
            <v/>
          </cell>
          <cell r="W627" t="str">
            <v/>
          </cell>
          <cell r="X627" t="str">
            <v/>
          </cell>
          <cell r="Y627" t="str">
            <v/>
          </cell>
          <cell r="Z627" t="str">
            <v/>
          </cell>
          <cell r="AA627" t="str">
            <v/>
          </cell>
          <cell r="AB627" t="str">
            <v/>
          </cell>
          <cell r="AC627" t="str">
            <v/>
          </cell>
          <cell r="AD627" t="str">
            <v/>
          </cell>
          <cell r="AE627" t="str">
            <v/>
          </cell>
          <cell r="AF627" t="str">
            <v/>
          </cell>
          <cell r="AG627" t="str">
            <v/>
          </cell>
          <cell r="AH627" t="str">
            <v/>
          </cell>
          <cell r="AI627" t="str">
            <v/>
          </cell>
          <cell r="AJ627" t="str">
            <v/>
          </cell>
          <cell r="AK627" t="str">
            <v/>
          </cell>
          <cell r="AL627" t="str">
            <v/>
          </cell>
          <cell r="AM627" t="str">
            <v/>
          </cell>
          <cell r="AN627" t="str">
            <v/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/>
          </cell>
          <cell r="AT627" t="str">
            <v/>
          </cell>
          <cell r="AU627" t="str">
            <v/>
          </cell>
          <cell r="AV627" t="str">
            <v/>
          </cell>
          <cell r="AW627" t="str">
            <v/>
          </cell>
          <cell r="AX627" t="str">
            <v/>
          </cell>
          <cell r="AY627" t="str">
            <v/>
          </cell>
          <cell r="AZ627" t="str">
            <v/>
          </cell>
          <cell r="BA627" t="str">
            <v/>
          </cell>
          <cell r="BB627" t="str">
            <v/>
          </cell>
          <cell r="BC627" t="str">
            <v/>
          </cell>
          <cell r="BD627" t="str">
            <v/>
          </cell>
          <cell r="BE627" t="str">
            <v/>
          </cell>
          <cell r="BF627" t="str">
            <v/>
          </cell>
          <cell r="BG627" t="str">
            <v/>
          </cell>
          <cell r="BH627" t="str">
            <v/>
          </cell>
          <cell r="BI627" t="str">
            <v xml:space="preserve"> </v>
          </cell>
          <cell r="BJ627">
            <v>0</v>
          </cell>
          <cell r="BK627" t="str">
            <v/>
          </cell>
          <cell r="BL627" t="str">
            <v/>
          </cell>
        </row>
        <row r="628">
          <cell r="E628" t="str">
            <v>|0200226240|28.60|0.00|2.600|0.0005869NBC</v>
          </cell>
          <cell r="F628">
            <v>1.667</v>
          </cell>
          <cell r="H628" t="str">
            <v>S</v>
          </cell>
          <cell r="J628" t="b">
            <v>1</v>
          </cell>
          <cell r="K628" t="b">
            <v>1</v>
          </cell>
          <cell r="L628">
            <v>15257</v>
          </cell>
          <cell r="M628">
            <v>565</v>
          </cell>
          <cell r="O628" t="str">
            <v>C</v>
          </cell>
          <cell r="P628">
            <v>44.481481481481481</v>
          </cell>
          <cell r="Q628">
            <v>44.481481481481481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88.962962962962962</v>
          </cell>
          <cell r="AW628">
            <v>0</v>
          </cell>
          <cell r="AX628">
            <v>608.48148148148152</v>
          </cell>
          <cell r="AY628">
            <v>326.07407407407408</v>
          </cell>
          <cell r="AZ628">
            <v>136.14814814814815</v>
          </cell>
          <cell r="BA628">
            <v>213.62962962962962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 t="str">
            <v xml:space="preserve"> </v>
          </cell>
          <cell r="BJ628">
            <v>551.18518518518522</v>
          </cell>
          <cell r="BK628" t="str">
            <v/>
          </cell>
          <cell r="BL628" t="str">
            <v/>
          </cell>
        </row>
        <row r="629">
          <cell r="E629" t="str">
            <v>|0200226240|28.60|0.00|2.600|0.0005869NBC</v>
          </cell>
          <cell r="F629">
            <v>1.667</v>
          </cell>
          <cell r="H629" t="str">
            <v>S</v>
          </cell>
          <cell r="J629" t="b">
            <v>1</v>
          </cell>
          <cell r="K629" t="b">
            <v>1</v>
          </cell>
          <cell r="L629">
            <v>662</v>
          </cell>
          <cell r="M629">
            <v>662</v>
          </cell>
          <cell r="O629" t="str">
            <v>P/E</v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  <cell r="V629" t="str">
            <v/>
          </cell>
          <cell r="W629" t="str">
            <v/>
          </cell>
          <cell r="X629" t="str">
            <v/>
          </cell>
          <cell r="Y629" t="str">
            <v/>
          </cell>
          <cell r="Z629" t="str">
            <v/>
          </cell>
          <cell r="AA629" t="str">
            <v/>
          </cell>
          <cell r="AB629" t="str">
            <v/>
          </cell>
          <cell r="AC629" t="str">
            <v/>
          </cell>
          <cell r="AD629" t="str">
            <v/>
          </cell>
          <cell r="AE629" t="str">
            <v/>
          </cell>
          <cell r="AF629" t="str">
            <v/>
          </cell>
          <cell r="AG629" t="str">
            <v/>
          </cell>
          <cell r="AH629" t="str">
            <v/>
          </cell>
          <cell r="AI629" t="str">
            <v/>
          </cell>
          <cell r="AJ629" t="str">
            <v/>
          </cell>
          <cell r="AK629" t="str">
            <v/>
          </cell>
          <cell r="AL629" t="str">
            <v/>
          </cell>
          <cell r="AM629" t="str">
            <v/>
          </cell>
          <cell r="AN629" t="str">
            <v/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/>
          </cell>
          <cell r="AT629" t="str">
            <v/>
          </cell>
          <cell r="AU629" t="str">
            <v/>
          </cell>
          <cell r="AV629" t="str">
            <v/>
          </cell>
          <cell r="AW629" t="str">
            <v/>
          </cell>
          <cell r="AX629" t="str">
            <v/>
          </cell>
          <cell r="AY629" t="str">
            <v/>
          </cell>
          <cell r="AZ629" t="str">
            <v/>
          </cell>
          <cell r="BA629" t="str">
            <v/>
          </cell>
          <cell r="BB629" t="str">
            <v/>
          </cell>
          <cell r="BC629" t="str">
            <v/>
          </cell>
          <cell r="BD629" t="str">
            <v/>
          </cell>
          <cell r="BE629" t="str">
            <v/>
          </cell>
          <cell r="BF629" t="str">
            <v/>
          </cell>
          <cell r="BG629" t="str">
            <v/>
          </cell>
          <cell r="BH629" t="str">
            <v/>
          </cell>
          <cell r="BI629" t="str">
            <v xml:space="preserve"> </v>
          </cell>
          <cell r="BJ629">
            <v>0</v>
          </cell>
          <cell r="BK629" t="str">
            <v/>
          </cell>
          <cell r="BL629" t="str">
            <v/>
          </cell>
        </row>
        <row r="630">
          <cell r="E630" t="str">
            <v>|0200226240|31.80|0.00|1.600|0.0006049NBC</v>
          </cell>
          <cell r="F630">
            <v>1.1919999999999999</v>
          </cell>
          <cell r="H630" t="str">
            <v>S</v>
          </cell>
          <cell r="J630" t="b">
            <v>1</v>
          </cell>
          <cell r="K630" t="b">
            <v>1</v>
          </cell>
          <cell r="L630">
            <v>1823</v>
          </cell>
          <cell r="M630">
            <v>1823</v>
          </cell>
          <cell r="O630" t="str">
            <v>P/E</v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W630" t="str">
            <v/>
          </cell>
          <cell r="X630" t="str">
            <v/>
          </cell>
          <cell r="Y630" t="str">
            <v/>
          </cell>
          <cell r="Z630" t="str">
            <v/>
          </cell>
          <cell r="AA630" t="str">
            <v/>
          </cell>
          <cell r="AB630" t="str">
            <v/>
          </cell>
          <cell r="AC630" t="str">
            <v/>
          </cell>
          <cell r="AD630" t="str">
            <v/>
          </cell>
          <cell r="AE630" t="str">
            <v/>
          </cell>
          <cell r="AF630" t="str">
            <v/>
          </cell>
          <cell r="AG630" t="str">
            <v/>
          </cell>
          <cell r="AH630" t="str">
            <v/>
          </cell>
          <cell r="AI630" t="str">
            <v/>
          </cell>
          <cell r="AJ630" t="str">
            <v/>
          </cell>
          <cell r="AK630" t="str">
            <v/>
          </cell>
          <cell r="AL630" t="str">
            <v/>
          </cell>
          <cell r="AM630" t="str">
            <v/>
          </cell>
          <cell r="AN630" t="str">
            <v/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/>
          </cell>
          <cell r="AT630" t="str">
            <v/>
          </cell>
          <cell r="AU630" t="str">
            <v/>
          </cell>
          <cell r="AV630" t="str">
            <v/>
          </cell>
          <cell r="AW630" t="str">
            <v/>
          </cell>
          <cell r="AX630" t="str">
            <v/>
          </cell>
          <cell r="AY630" t="str">
            <v/>
          </cell>
          <cell r="AZ630" t="str">
            <v/>
          </cell>
          <cell r="BA630" t="str">
            <v/>
          </cell>
          <cell r="BB630" t="str">
            <v/>
          </cell>
          <cell r="BC630" t="str">
            <v/>
          </cell>
          <cell r="BD630" t="str">
            <v/>
          </cell>
          <cell r="BE630" t="str">
            <v/>
          </cell>
          <cell r="BF630" t="str">
            <v/>
          </cell>
          <cell r="BG630" t="str">
            <v/>
          </cell>
          <cell r="BH630" t="str">
            <v/>
          </cell>
          <cell r="BI630" t="str">
            <v xml:space="preserve"> </v>
          </cell>
          <cell r="BJ630">
            <v>0</v>
          </cell>
          <cell r="BK630" t="str">
            <v/>
          </cell>
          <cell r="BL630" t="str">
            <v/>
          </cell>
        </row>
        <row r="631">
          <cell r="E631" t="str">
            <v>|0200226240|31.80|0.00|1.600|0.0006049NBC</v>
          </cell>
          <cell r="F631">
            <v>1.1919999999999999</v>
          </cell>
          <cell r="H631" t="str">
            <v>S</v>
          </cell>
          <cell r="J631" t="b">
            <v>1</v>
          </cell>
          <cell r="K631" t="b">
            <v>1</v>
          </cell>
          <cell r="L631">
            <v>3216</v>
          </cell>
          <cell r="M631">
            <v>402</v>
          </cell>
          <cell r="O631" t="str">
            <v>C</v>
          </cell>
          <cell r="P631">
            <v>0</v>
          </cell>
          <cell r="Q631">
            <v>100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100</v>
          </cell>
          <cell r="AW631">
            <v>0</v>
          </cell>
          <cell r="AX631">
            <v>825.25</v>
          </cell>
          <cell r="AY631">
            <v>1641.5</v>
          </cell>
          <cell r="AZ631">
            <v>1552.75</v>
          </cell>
          <cell r="BA631">
            <v>2100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 t="str">
            <v xml:space="preserve"> </v>
          </cell>
          <cell r="BJ631">
            <v>3294.25</v>
          </cell>
          <cell r="BK631" t="str">
            <v>Fixed&gt;500pcs</v>
          </cell>
          <cell r="BL631" t="str">
            <v/>
          </cell>
        </row>
        <row r="632">
          <cell r="E632" t="str">
            <v>|0200226240|31.80|0.00|2.000|0.0006182NBC</v>
          </cell>
          <cell r="F632">
            <v>1.47</v>
          </cell>
          <cell r="H632" t="str">
            <v>S</v>
          </cell>
          <cell r="J632" t="b">
            <v>1</v>
          </cell>
          <cell r="K632" t="b">
            <v>1</v>
          </cell>
          <cell r="L632">
            <v>166</v>
          </cell>
          <cell r="M632">
            <v>8</v>
          </cell>
          <cell r="O632" t="str">
            <v>C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53.8</v>
          </cell>
          <cell r="AY632">
            <v>133</v>
          </cell>
          <cell r="AZ632">
            <v>81</v>
          </cell>
          <cell r="BA632">
            <v>54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 t="str">
            <v xml:space="preserve"> </v>
          </cell>
          <cell r="BJ632">
            <v>214</v>
          </cell>
          <cell r="BK632" t="str">
            <v/>
          </cell>
          <cell r="BL632" t="str">
            <v/>
          </cell>
        </row>
        <row r="633">
          <cell r="E633" t="str">
            <v>|0200226240|31.80|0.00|2.000|0.0006062NBC</v>
          </cell>
          <cell r="F633">
            <v>1.47</v>
          </cell>
          <cell r="H633" t="str">
            <v>S</v>
          </cell>
          <cell r="J633" t="b">
            <v>1</v>
          </cell>
          <cell r="K633" t="b">
            <v>1</v>
          </cell>
          <cell r="L633">
            <v>939</v>
          </cell>
          <cell r="M633">
            <v>72</v>
          </cell>
          <cell r="O633" t="str">
            <v>C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66.461538461538467</v>
          </cell>
          <cell r="AZ633">
            <v>0</v>
          </cell>
          <cell r="BA633">
            <v>46.153846153846153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 t="str">
            <v xml:space="preserve"> </v>
          </cell>
          <cell r="BJ633">
            <v>66.461538461538467</v>
          </cell>
          <cell r="BK633" t="str">
            <v/>
          </cell>
          <cell r="BL633" t="str">
            <v/>
          </cell>
        </row>
        <row r="634">
          <cell r="E634" t="str">
            <v>|0200226240|31.80|0.00|2.000|0.0006062NBC</v>
          </cell>
          <cell r="F634">
            <v>1.47</v>
          </cell>
          <cell r="H634" t="str">
            <v>S</v>
          </cell>
          <cell r="J634" t="b">
            <v>1</v>
          </cell>
          <cell r="K634" t="b">
            <v>1</v>
          </cell>
          <cell r="L634">
            <v>927</v>
          </cell>
          <cell r="M634">
            <v>93</v>
          </cell>
          <cell r="O634" t="str">
            <v>C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85.5</v>
          </cell>
          <cell r="AZ634">
            <v>0</v>
          </cell>
          <cell r="BA634">
            <v>60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 t="str">
            <v xml:space="preserve"> </v>
          </cell>
          <cell r="BJ634">
            <v>85.5</v>
          </cell>
          <cell r="BK634" t="str">
            <v/>
          </cell>
          <cell r="BL634" t="str">
            <v/>
          </cell>
        </row>
        <row r="635">
          <cell r="E635" t="str">
            <v>|0200226240|31.80|0.00|2.000|0.0006062NBC</v>
          </cell>
          <cell r="F635">
            <v>1.47</v>
          </cell>
          <cell r="H635" t="str">
            <v>S</v>
          </cell>
          <cell r="J635" t="b">
            <v>1</v>
          </cell>
          <cell r="K635" t="b">
            <v>1</v>
          </cell>
          <cell r="L635">
            <v>178</v>
          </cell>
          <cell r="M635">
            <v>178</v>
          </cell>
          <cell r="O635" t="str">
            <v>P/E</v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  <cell r="V635" t="str">
            <v/>
          </cell>
          <cell r="W635" t="str">
            <v/>
          </cell>
          <cell r="X635" t="str">
            <v/>
          </cell>
          <cell r="Y635" t="str">
            <v/>
          </cell>
          <cell r="Z635" t="str">
            <v/>
          </cell>
          <cell r="AA635" t="str">
            <v/>
          </cell>
          <cell r="AB635" t="str">
            <v/>
          </cell>
          <cell r="AC635" t="str">
            <v/>
          </cell>
          <cell r="AD635" t="str">
            <v/>
          </cell>
          <cell r="AE635" t="str">
            <v/>
          </cell>
          <cell r="AF635" t="str">
            <v/>
          </cell>
          <cell r="AG635" t="str">
            <v/>
          </cell>
          <cell r="AH635" t="str">
            <v/>
          </cell>
          <cell r="AI635" t="str">
            <v/>
          </cell>
          <cell r="AJ635" t="str">
            <v/>
          </cell>
          <cell r="AK635" t="str">
            <v/>
          </cell>
          <cell r="AL635" t="str">
            <v/>
          </cell>
          <cell r="AM635" t="str">
            <v/>
          </cell>
          <cell r="AN635" t="str">
            <v/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/>
          </cell>
          <cell r="AT635" t="str">
            <v/>
          </cell>
          <cell r="AU635" t="str">
            <v/>
          </cell>
          <cell r="AV635" t="str">
            <v/>
          </cell>
          <cell r="AW635" t="str">
            <v/>
          </cell>
          <cell r="AX635" t="str">
            <v/>
          </cell>
          <cell r="AY635" t="str">
            <v/>
          </cell>
          <cell r="AZ635" t="str">
            <v/>
          </cell>
          <cell r="BA635" t="str">
            <v/>
          </cell>
          <cell r="BB635" t="str">
            <v/>
          </cell>
          <cell r="BC635" t="str">
            <v/>
          </cell>
          <cell r="BD635" t="str">
            <v/>
          </cell>
          <cell r="BE635" t="str">
            <v/>
          </cell>
          <cell r="BF635" t="str">
            <v/>
          </cell>
          <cell r="BG635" t="str">
            <v/>
          </cell>
          <cell r="BH635" t="str">
            <v/>
          </cell>
          <cell r="BI635" t="str">
            <v xml:space="preserve"> </v>
          </cell>
          <cell r="BJ635">
            <v>0</v>
          </cell>
          <cell r="BK635" t="str">
            <v/>
          </cell>
          <cell r="BL635" t="str">
            <v/>
          </cell>
        </row>
        <row r="636">
          <cell r="E636" t="str">
            <v>|0200226240|31.80|0.00|2.000|0.0006182NBC</v>
          </cell>
          <cell r="F636">
            <v>1.47</v>
          </cell>
          <cell r="H636" t="str">
            <v>S</v>
          </cell>
          <cell r="J636" t="b">
            <v>1</v>
          </cell>
          <cell r="K636" t="b">
            <v>1</v>
          </cell>
          <cell r="L636">
            <v>151</v>
          </cell>
          <cell r="M636">
            <v>151</v>
          </cell>
          <cell r="O636" t="str">
            <v>P/E</v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  <cell r="V636" t="str">
            <v/>
          </cell>
          <cell r="W636" t="str">
            <v/>
          </cell>
          <cell r="X636" t="str">
            <v/>
          </cell>
          <cell r="Y636" t="str">
            <v/>
          </cell>
          <cell r="Z636" t="str">
            <v/>
          </cell>
          <cell r="AA636" t="str">
            <v/>
          </cell>
          <cell r="AB636" t="str">
            <v/>
          </cell>
          <cell r="AC636" t="str">
            <v/>
          </cell>
          <cell r="AD636" t="str">
            <v/>
          </cell>
          <cell r="AE636" t="str">
            <v/>
          </cell>
          <cell r="AF636" t="str">
            <v/>
          </cell>
          <cell r="AG636" t="str">
            <v/>
          </cell>
          <cell r="AH636" t="str">
            <v/>
          </cell>
          <cell r="AI636" t="str">
            <v/>
          </cell>
          <cell r="AJ636" t="str">
            <v/>
          </cell>
          <cell r="AK636" t="str">
            <v/>
          </cell>
          <cell r="AL636" t="str">
            <v/>
          </cell>
          <cell r="AM636" t="str">
            <v/>
          </cell>
          <cell r="AN636" t="str">
            <v/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/>
          </cell>
          <cell r="AT636" t="str">
            <v/>
          </cell>
          <cell r="AU636" t="str">
            <v/>
          </cell>
          <cell r="AV636" t="str">
            <v/>
          </cell>
          <cell r="AW636" t="str">
            <v/>
          </cell>
          <cell r="AX636" t="str">
            <v/>
          </cell>
          <cell r="AY636" t="str">
            <v/>
          </cell>
          <cell r="AZ636" t="str">
            <v/>
          </cell>
          <cell r="BA636" t="str">
            <v/>
          </cell>
          <cell r="BB636" t="str">
            <v/>
          </cell>
          <cell r="BC636" t="str">
            <v/>
          </cell>
          <cell r="BD636" t="str">
            <v/>
          </cell>
          <cell r="BE636" t="str">
            <v/>
          </cell>
          <cell r="BF636" t="str">
            <v/>
          </cell>
          <cell r="BG636" t="str">
            <v/>
          </cell>
          <cell r="BH636" t="str">
            <v/>
          </cell>
          <cell r="BI636" t="str">
            <v xml:space="preserve"> </v>
          </cell>
          <cell r="BJ636">
            <v>0</v>
          </cell>
          <cell r="BK636" t="str">
            <v/>
          </cell>
          <cell r="BL636" t="str">
            <v/>
          </cell>
        </row>
        <row r="637">
          <cell r="E637" t="str">
            <v>|0200226240|31.80|0.00|3.200|0.0005851NBC</v>
          </cell>
          <cell r="F637">
            <v>2.2570000000000001</v>
          </cell>
          <cell r="H637" t="str">
            <v>S</v>
          </cell>
          <cell r="J637" t="b">
            <v>1</v>
          </cell>
          <cell r="K637" t="b">
            <v>1</v>
          </cell>
          <cell r="L637">
            <v>257</v>
          </cell>
          <cell r="M637">
            <v>21</v>
          </cell>
          <cell r="O637" t="str">
            <v>C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36.666666666666664</v>
          </cell>
          <cell r="AZ637">
            <v>16.666666666666668</v>
          </cell>
          <cell r="BA637">
            <v>33.333333333333336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 t="str">
            <v xml:space="preserve"> </v>
          </cell>
          <cell r="BJ637">
            <v>53.333333333333329</v>
          </cell>
          <cell r="BK637" t="str">
            <v/>
          </cell>
          <cell r="BL637" t="str">
            <v/>
          </cell>
        </row>
        <row r="638">
          <cell r="E638" t="str">
            <v>|0200226240|31.80|0.00|3.200|0.0005851NBC</v>
          </cell>
          <cell r="F638">
            <v>2.2570000000000001</v>
          </cell>
          <cell r="H638" t="str">
            <v>S</v>
          </cell>
          <cell r="J638" t="b">
            <v>1</v>
          </cell>
          <cell r="K638" t="b">
            <v>1</v>
          </cell>
          <cell r="L638">
            <v>236</v>
          </cell>
          <cell r="M638">
            <v>20</v>
          </cell>
          <cell r="O638" t="str">
            <v>C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36.666666666666664</v>
          </cell>
          <cell r="AZ638">
            <v>16.666666666666668</v>
          </cell>
          <cell r="BA638">
            <v>33.333333333333336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 t="str">
            <v xml:space="preserve"> </v>
          </cell>
          <cell r="BJ638">
            <v>53.333333333333329</v>
          </cell>
          <cell r="BK638" t="str">
            <v/>
          </cell>
          <cell r="BL638" t="str">
            <v/>
          </cell>
        </row>
        <row r="639">
          <cell r="E639" t="str">
            <v>|0200226240|31.80|0.00|3.200|0.0005851NBC</v>
          </cell>
          <cell r="F639">
            <v>2.2570000000000001</v>
          </cell>
          <cell r="H639" t="str">
            <v>S</v>
          </cell>
          <cell r="J639" t="b">
            <v>1</v>
          </cell>
          <cell r="K639" t="b">
            <v>1</v>
          </cell>
          <cell r="L639">
            <v>56</v>
          </cell>
          <cell r="M639">
            <v>56</v>
          </cell>
          <cell r="O639" t="str">
            <v>P/E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 t="str">
            <v xml:space="preserve"> </v>
          </cell>
          <cell r="BJ639">
            <v>0</v>
          </cell>
          <cell r="BK639" t="str">
            <v/>
          </cell>
          <cell r="BL639" t="str">
            <v/>
          </cell>
        </row>
        <row r="640">
          <cell r="E640" t="str">
            <v>|0200226240|35.00|0.00|2.600|0.0005984NBC</v>
          </cell>
          <cell r="F640">
            <v>2.077</v>
          </cell>
          <cell r="H640" t="str">
            <v>S</v>
          </cell>
          <cell r="J640" t="b">
            <v>1</v>
          </cell>
          <cell r="K640" t="b">
            <v>1</v>
          </cell>
          <cell r="L640">
            <v>42</v>
          </cell>
          <cell r="M640">
            <v>2</v>
          </cell>
          <cell r="O640" t="str">
            <v>C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26.842105263157894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 t="str">
            <v xml:space="preserve"> </v>
          </cell>
          <cell r="BJ640">
            <v>26.842105263157894</v>
          </cell>
          <cell r="BK640" t="str">
            <v/>
          </cell>
          <cell r="BL640" t="str">
            <v/>
          </cell>
        </row>
        <row r="641">
          <cell r="E641" t="str">
            <v>|0200226240|35.00|0.00|2.600|0.0006147NBC</v>
          </cell>
          <cell r="F641">
            <v>2.077</v>
          </cell>
          <cell r="H641" t="str">
            <v>S</v>
          </cell>
          <cell r="J641" t="b">
            <v>1</v>
          </cell>
          <cell r="K641" t="b">
            <v>1</v>
          </cell>
          <cell r="L641">
            <v>19</v>
          </cell>
          <cell r="M641">
            <v>1</v>
          </cell>
          <cell r="O641" t="str">
            <v>C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 t="str">
            <v xml:space="preserve"> </v>
          </cell>
          <cell r="BJ641">
            <v>0</v>
          </cell>
          <cell r="BK641" t="str">
            <v/>
          </cell>
          <cell r="BL641" t="str">
            <v/>
          </cell>
        </row>
        <row r="642">
          <cell r="E642" t="str">
            <v>|0200226240|35.00|0.00|2.600|0.0006101NBC</v>
          </cell>
          <cell r="F642">
            <v>2.077</v>
          </cell>
          <cell r="H642" t="str">
            <v>S</v>
          </cell>
          <cell r="J642" t="b">
            <v>1</v>
          </cell>
          <cell r="K642" t="b">
            <v>1</v>
          </cell>
          <cell r="L642">
            <v>95</v>
          </cell>
          <cell r="M642">
            <v>7</v>
          </cell>
          <cell r="O642" t="str">
            <v>C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111.15384615384616</v>
          </cell>
          <cell r="AZ642">
            <v>0</v>
          </cell>
          <cell r="BA642">
            <v>73.84615384615384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 t="str">
            <v xml:space="preserve"> </v>
          </cell>
          <cell r="BJ642">
            <v>111.15384615384616</v>
          </cell>
          <cell r="BK642" t="str">
            <v/>
          </cell>
          <cell r="BL642" t="str">
            <v/>
          </cell>
        </row>
        <row r="643">
          <cell r="E643" t="str">
            <v>|0200226240|35.00|0.00|2.600|0.0005984NBC</v>
          </cell>
          <cell r="F643">
            <v>2.077</v>
          </cell>
          <cell r="H643" t="str">
            <v>S</v>
          </cell>
          <cell r="J643" t="b">
            <v>1</v>
          </cell>
          <cell r="K643" t="b">
            <v>1</v>
          </cell>
          <cell r="L643">
            <v>21</v>
          </cell>
          <cell r="M643">
            <v>2</v>
          </cell>
          <cell r="O643" t="str">
            <v>C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116.91666666666667</v>
          </cell>
          <cell r="AZ643">
            <v>0</v>
          </cell>
          <cell r="BA643">
            <v>80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 t="str">
            <v xml:space="preserve"> </v>
          </cell>
          <cell r="BJ643">
            <v>116.91666666666667</v>
          </cell>
          <cell r="BK643" t="str">
            <v/>
          </cell>
          <cell r="BL643" t="str">
            <v/>
          </cell>
        </row>
        <row r="644">
          <cell r="E644" t="str">
            <v>|0200226240|35.00|0.00|2.600|0.0005984NBC</v>
          </cell>
          <cell r="F644">
            <v>2.077</v>
          </cell>
          <cell r="H644" t="str">
            <v>S</v>
          </cell>
          <cell r="J644" t="b">
            <v>1</v>
          </cell>
          <cell r="K644" t="b">
            <v>1</v>
          </cell>
          <cell r="L644">
            <v>293</v>
          </cell>
          <cell r="M644">
            <v>293</v>
          </cell>
          <cell r="O644" t="str">
            <v>P/E</v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  <cell r="V644" t="str">
            <v/>
          </cell>
          <cell r="W644" t="str">
            <v/>
          </cell>
          <cell r="X644" t="str">
            <v/>
          </cell>
          <cell r="Y644" t="str">
            <v/>
          </cell>
          <cell r="Z644" t="str">
            <v/>
          </cell>
          <cell r="AA644" t="str">
            <v/>
          </cell>
          <cell r="AB644" t="str">
            <v/>
          </cell>
          <cell r="AC644" t="str">
            <v/>
          </cell>
          <cell r="AD644" t="str">
            <v/>
          </cell>
          <cell r="AE644" t="str">
            <v/>
          </cell>
          <cell r="AF644" t="str">
            <v/>
          </cell>
          <cell r="AG644" t="str">
            <v/>
          </cell>
          <cell r="AH644" t="str">
            <v/>
          </cell>
          <cell r="AI644" t="str">
            <v/>
          </cell>
          <cell r="AJ644" t="str">
            <v/>
          </cell>
          <cell r="AK644" t="str">
            <v/>
          </cell>
          <cell r="AL644" t="str">
            <v/>
          </cell>
          <cell r="AM644" t="str">
            <v/>
          </cell>
          <cell r="AN644" t="str">
            <v/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/>
          </cell>
          <cell r="AT644" t="str">
            <v/>
          </cell>
          <cell r="AU644" t="str">
            <v/>
          </cell>
          <cell r="AV644" t="str">
            <v/>
          </cell>
          <cell r="AW644" t="str">
            <v/>
          </cell>
          <cell r="AX644" t="str">
            <v/>
          </cell>
          <cell r="AY644" t="str">
            <v/>
          </cell>
          <cell r="AZ644" t="str">
            <v/>
          </cell>
          <cell r="BA644" t="str">
            <v/>
          </cell>
          <cell r="BB644" t="str">
            <v/>
          </cell>
          <cell r="BC644" t="str">
            <v/>
          </cell>
          <cell r="BD644" t="str">
            <v/>
          </cell>
          <cell r="BE644" t="str">
            <v/>
          </cell>
          <cell r="BF644" t="str">
            <v/>
          </cell>
          <cell r="BG644" t="str">
            <v/>
          </cell>
          <cell r="BH644" t="str">
            <v/>
          </cell>
          <cell r="BI644" t="str">
            <v xml:space="preserve"> </v>
          </cell>
          <cell r="BJ644">
            <v>0</v>
          </cell>
          <cell r="BK644" t="str">
            <v/>
          </cell>
          <cell r="BL644" t="str">
            <v/>
          </cell>
        </row>
        <row r="645">
          <cell r="E645" t="str">
            <v>|0200226240|35.00|0.00|2.600|0.0006101NBC</v>
          </cell>
          <cell r="F645">
            <v>2.077</v>
          </cell>
          <cell r="H645" t="str">
            <v>S</v>
          </cell>
          <cell r="J645" t="b">
            <v>1</v>
          </cell>
          <cell r="K645" t="b">
            <v>1</v>
          </cell>
          <cell r="L645">
            <v>254</v>
          </cell>
          <cell r="M645">
            <v>254</v>
          </cell>
          <cell r="O645" t="str">
            <v>P/E</v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  <cell r="V645" t="str">
            <v/>
          </cell>
          <cell r="W645" t="str">
            <v/>
          </cell>
          <cell r="X645" t="str">
            <v/>
          </cell>
          <cell r="Y645" t="str">
            <v/>
          </cell>
          <cell r="Z645" t="str">
            <v/>
          </cell>
          <cell r="AA645" t="str">
            <v/>
          </cell>
          <cell r="AB645" t="str">
            <v/>
          </cell>
          <cell r="AC645" t="str">
            <v/>
          </cell>
          <cell r="AD645" t="str">
            <v/>
          </cell>
          <cell r="AE645" t="str">
            <v/>
          </cell>
          <cell r="AF645" t="str">
            <v/>
          </cell>
          <cell r="AG645" t="str">
            <v/>
          </cell>
          <cell r="AH645" t="str">
            <v/>
          </cell>
          <cell r="AI645" t="str">
            <v/>
          </cell>
          <cell r="AJ645" t="str">
            <v/>
          </cell>
          <cell r="AK645" t="str">
            <v/>
          </cell>
          <cell r="AL645" t="str">
            <v/>
          </cell>
          <cell r="AM645" t="str">
            <v/>
          </cell>
          <cell r="AN645" t="str">
            <v/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/>
          </cell>
          <cell r="AT645" t="str">
            <v/>
          </cell>
          <cell r="AU645" t="str">
            <v/>
          </cell>
          <cell r="AV645" t="str">
            <v/>
          </cell>
          <cell r="AW645" t="str">
            <v/>
          </cell>
          <cell r="AX645" t="str">
            <v/>
          </cell>
          <cell r="AY645" t="str">
            <v/>
          </cell>
          <cell r="AZ645" t="str">
            <v/>
          </cell>
          <cell r="BA645" t="str">
            <v/>
          </cell>
          <cell r="BB645" t="str">
            <v/>
          </cell>
          <cell r="BC645" t="str">
            <v/>
          </cell>
          <cell r="BD645" t="str">
            <v/>
          </cell>
          <cell r="BE645" t="str">
            <v/>
          </cell>
          <cell r="BF645" t="str">
            <v/>
          </cell>
          <cell r="BG645" t="str">
            <v/>
          </cell>
          <cell r="BH645" t="str">
            <v/>
          </cell>
          <cell r="BI645" t="str">
            <v xml:space="preserve"> </v>
          </cell>
          <cell r="BJ645">
            <v>0</v>
          </cell>
          <cell r="BK645" t="str">
            <v/>
          </cell>
          <cell r="BL645" t="str">
            <v/>
          </cell>
        </row>
        <row r="646">
          <cell r="E646" t="str">
            <v>|0200226240|35.00|0.00|2.600|0.0006147NBC</v>
          </cell>
          <cell r="F646">
            <v>2.077</v>
          </cell>
          <cell r="H646" t="str">
            <v>S</v>
          </cell>
          <cell r="J646" t="b">
            <v>1</v>
          </cell>
          <cell r="K646" t="b">
            <v>1</v>
          </cell>
          <cell r="L646">
            <v>143</v>
          </cell>
          <cell r="M646">
            <v>143</v>
          </cell>
          <cell r="O646" t="str">
            <v>P/E</v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  <cell r="V646" t="str">
            <v/>
          </cell>
          <cell r="W646" t="str">
            <v/>
          </cell>
          <cell r="X646" t="str">
            <v/>
          </cell>
          <cell r="Y646" t="str">
            <v/>
          </cell>
          <cell r="Z646" t="str">
            <v/>
          </cell>
          <cell r="AA646" t="str">
            <v/>
          </cell>
          <cell r="AB646" t="str">
            <v/>
          </cell>
          <cell r="AC646" t="str">
            <v/>
          </cell>
          <cell r="AD646" t="str">
            <v/>
          </cell>
          <cell r="AE646" t="str">
            <v/>
          </cell>
          <cell r="AF646" t="str">
            <v/>
          </cell>
          <cell r="AG646" t="str">
            <v/>
          </cell>
          <cell r="AH646" t="str">
            <v/>
          </cell>
          <cell r="AI646" t="str">
            <v/>
          </cell>
          <cell r="AJ646" t="str">
            <v/>
          </cell>
          <cell r="AK646" t="str">
            <v/>
          </cell>
          <cell r="AL646" t="str">
            <v/>
          </cell>
          <cell r="AM646" t="str">
            <v/>
          </cell>
          <cell r="AN646" t="str">
            <v/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/>
          </cell>
          <cell r="AT646" t="str">
            <v/>
          </cell>
          <cell r="AU646" t="str">
            <v/>
          </cell>
          <cell r="AV646" t="str">
            <v/>
          </cell>
          <cell r="AW646" t="str">
            <v/>
          </cell>
          <cell r="AX646" t="str">
            <v/>
          </cell>
          <cell r="AY646" t="str">
            <v/>
          </cell>
          <cell r="AZ646" t="str">
            <v/>
          </cell>
          <cell r="BA646" t="str">
            <v/>
          </cell>
          <cell r="BB646" t="str">
            <v/>
          </cell>
          <cell r="BC646" t="str">
            <v/>
          </cell>
          <cell r="BD646" t="str">
            <v/>
          </cell>
          <cell r="BE646" t="str">
            <v/>
          </cell>
          <cell r="BF646" t="str">
            <v/>
          </cell>
          <cell r="BG646" t="str">
            <v/>
          </cell>
          <cell r="BH646" t="str">
            <v/>
          </cell>
          <cell r="BI646" t="str">
            <v xml:space="preserve"> </v>
          </cell>
          <cell r="BJ646">
            <v>0</v>
          </cell>
          <cell r="BK646" t="str">
            <v/>
          </cell>
          <cell r="BL646" t="str">
            <v/>
          </cell>
        </row>
        <row r="647">
          <cell r="E647" t="str">
            <v>|0200226240|35.00|0.00|2.600|0.0006214NBC</v>
          </cell>
          <cell r="F647">
            <v>2.077</v>
          </cell>
          <cell r="H647" t="str">
            <v>S</v>
          </cell>
          <cell r="J647" t="b">
            <v>1</v>
          </cell>
          <cell r="K647" t="b">
            <v>1</v>
          </cell>
          <cell r="L647">
            <v>140</v>
          </cell>
          <cell r="M647">
            <v>140</v>
          </cell>
          <cell r="O647" t="str">
            <v>P/E</v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  <cell r="V647" t="str">
            <v/>
          </cell>
          <cell r="W647" t="str">
            <v/>
          </cell>
          <cell r="X647" t="str">
            <v/>
          </cell>
          <cell r="Y647" t="str">
            <v/>
          </cell>
          <cell r="Z647" t="str">
            <v/>
          </cell>
          <cell r="AA647" t="str">
            <v/>
          </cell>
          <cell r="AB647" t="str">
            <v/>
          </cell>
          <cell r="AC647" t="str">
            <v/>
          </cell>
          <cell r="AD647" t="str">
            <v/>
          </cell>
          <cell r="AE647" t="str">
            <v/>
          </cell>
          <cell r="AF647" t="str">
            <v/>
          </cell>
          <cell r="AG647" t="str">
            <v/>
          </cell>
          <cell r="AH647" t="str">
            <v/>
          </cell>
          <cell r="AI647" t="str">
            <v/>
          </cell>
          <cell r="AJ647" t="str">
            <v/>
          </cell>
          <cell r="AK647" t="str">
            <v/>
          </cell>
          <cell r="AL647" t="str">
            <v/>
          </cell>
          <cell r="AM647" t="str">
            <v/>
          </cell>
          <cell r="AN647" t="str">
            <v/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/>
          </cell>
          <cell r="AT647" t="str">
            <v/>
          </cell>
          <cell r="AU647" t="str">
            <v/>
          </cell>
          <cell r="AV647" t="str">
            <v/>
          </cell>
          <cell r="AW647" t="str">
            <v/>
          </cell>
          <cell r="AX647" t="str">
            <v/>
          </cell>
          <cell r="AY647" t="str">
            <v/>
          </cell>
          <cell r="AZ647" t="str">
            <v/>
          </cell>
          <cell r="BA647" t="str">
            <v/>
          </cell>
          <cell r="BB647" t="str">
            <v/>
          </cell>
          <cell r="BC647" t="str">
            <v/>
          </cell>
          <cell r="BD647" t="str">
            <v/>
          </cell>
          <cell r="BE647" t="str">
            <v/>
          </cell>
          <cell r="BF647" t="str">
            <v/>
          </cell>
          <cell r="BG647" t="str">
            <v/>
          </cell>
          <cell r="BH647" t="str">
            <v/>
          </cell>
          <cell r="BI647" t="str">
            <v xml:space="preserve"> </v>
          </cell>
          <cell r="BJ647">
            <v>0</v>
          </cell>
          <cell r="BK647" t="str">
            <v/>
          </cell>
          <cell r="BL647" t="str">
            <v/>
          </cell>
        </row>
        <row r="648">
          <cell r="E648" t="str">
            <v>|0200226240|35.00|0.00|2.600|0.0006243NBC</v>
          </cell>
          <cell r="F648">
            <v>2.077</v>
          </cell>
          <cell r="H648" t="str">
            <v>S</v>
          </cell>
          <cell r="J648" t="b">
            <v>1</v>
          </cell>
          <cell r="K648" t="b">
            <v>1</v>
          </cell>
          <cell r="L648">
            <v>55</v>
          </cell>
          <cell r="M648">
            <v>55</v>
          </cell>
          <cell r="O648" t="str">
            <v>P/E</v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  <cell r="V648" t="str">
            <v/>
          </cell>
          <cell r="W648" t="str">
            <v/>
          </cell>
          <cell r="X648" t="str">
            <v/>
          </cell>
          <cell r="Y648" t="str">
            <v/>
          </cell>
          <cell r="Z648" t="str">
            <v/>
          </cell>
          <cell r="AA648" t="str">
            <v/>
          </cell>
          <cell r="AB648" t="str">
            <v/>
          </cell>
          <cell r="AC648" t="str">
            <v/>
          </cell>
          <cell r="AD648" t="str">
            <v/>
          </cell>
          <cell r="AE648" t="str">
            <v/>
          </cell>
          <cell r="AF648" t="str">
            <v/>
          </cell>
          <cell r="AG648" t="str">
            <v/>
          </cell>
          <cell r="AH648" t="str">
            <v/>
          </cell>
          <cell r="AI648" t="str">
            <v/>
          </cell>
          <cell r="AJ648" t="str">
            <v/>
          </cell>
          <cell r="AK648" t="str">
            <v/>
          </cell>
          <cell r="AL648" t="str">
            <v/>
          </cell>
          <cell r="AM648" t="str">
            <v/>
          </cell>
          <cell r="AN648" t="str">
            <v/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/>
          </cell>
          <cell r="AT648" t="str">
            <v/>
          </cell>
          <cell r="AU648" t="str">
            <v/>
          </cell>
          <cell r="AV648" t="str">
            <v/>
          </cell>
          <cell r="AW648" t="str">
            <v/>
          </cell>
          <cell r="AX648" t="str">
            <v/>
          </cell>
          <cell r="AY648" t="str">
            <v/>
          </cell>
          <cell r="AZ648" t="str">
            <v/>
          </cell>
          <cell r="BA648" t="str">
            <v/>
          </cell>
          <cell r="BB648" t="str">
            <v/>
          </cell>
          <cell r="BC648" t="str">
            <v/>
          </cell>
          <cell r="BD648" t="str">
            <v/>
          </cell>
          <cell r="BE648" t="str">
            <v/>
          </cell>
          <cell r="BF648" t="str">
            <v/>
          </cell>
          <cell r="BG648" t="str">
            <v/>
          </cell>
          <cell r="BH648" t="str">
            <v/>
          </cell>
          <cell r="BI648" t="str">
            <v xml:space="preserve"> </v>
          </cell>
          <cell r="BJ648">
            <v>0</v>
          </cell>
          <cell r="BK648" t="str">
            <v/>
          </cell>
          <cell r="BL648" t="str">
            <v/>
          </cell>
        </row>
        <row r="649">
          <cell r="E649" t="str">
            <v>|0200226240|35.00|0.00|2.600|0.0006336NBC</v>
          </cell>
          <cell r="F649">
            <v>2.077</v>
          </cell>
          <cell r="H649" t="str">
            <v>S</v>
          </cell>
          <cell r="J649" t="b">
            <v>1</v>
          </cell>
          <cell r="K649" t="b">
            <v>1</v>
          </cell>
          <cell r="L649">
            <v>150</v>
          </cell>
          <cell r="M649">
            <v>150</v>
          </cell>
          <cell r="O649" t="str">
            <v>P/E</v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  <cell r="V649" t="str">
            <v/>
          </cell>
          <cell r="W649" t="str">
            <v/>
          </cell>
          <cell r="X649" t="str">
            <v/>
          </cell>
          <cell r="Y649" t="str">
            <v/>
          </cell>
          <cell r="Z649" t="str">
            <v/>
          </cell>
          <cell r="AA649" t="str">
            <v/>
          </cell>
          <cell r="AB649" t="str">
            <v/>
          </cell>
          <cell r="AC649" t="str">
            <v/>
          </cell>
          <cell r="AD649" t="str">
            <v/>
          </cell>
          <cell r="AE649" t="str">
            <v/>
          </cell>
          <cell r="AF649" t="str">
            <v/>
          </cell>
          <cell r="AG649" t="str">
            <v/>
          </cell>
          <cell r="AH649" t="str">
            <v/>
          </cell>
          <cell r="AI649" t="str">
            <v/>
          </cell>
          <cell r="AJ649" t="str">
            <v/>
          </cell>
          <cell r="AK649" t="str">
            <v/>
          </cell>
          <cell r="AL649" t="str">
            <v/>
          </cell>
          <cell r="AM649" t="str">
            <v/>
          </cell>
          <cell r="AN649" t="str">
            <v/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/>
          </cell>
          <cell r="AT649" t="str">
            <v/>
          </cell>
          <cell r="AU649" t="str">
            <v/>
          </cell>
          <cell r="AV649" t="str">
            <v/>
          </cell>
          <cell r="AW649" t="str">
            <v/>
          </cell>
          <cell r="AX649" t="str">
            <v/>
          </cell>
          <cell r="AY649" t="str">
            <v/>
          </cell>
          <cell r="AZ649" t="str">
            <v/>
          </cell>
          <cell r="BA649" t="str">
            <v/>
          </cell>
          <cell r="BB649" t="str">
            <v/>
          </cell>
          <cell r="BC649" t="str">
            <v/>
          </cell>
          <cell r="BD649" t="str">
            <v/>
          </cell>
          <cell r="BE649" t="str">
            <v/>
          </cell>
          <cell r="BF649" t="str">
            <v/>
          </cell>
          <cell r="BG649" t="str">
            <v/>
          </cell>
          <cell r="BH649" t="str">
            <v/>
          </cell>
          <cell r="BI649" t="str">
            <v xml:space="preserve"> </v>
          </cell>
          <cell r="BJ649">
            <v>0</v>
          </cell>
          <cell r="BK649" t="str">
            <v/>
          </cell>
          <cell r="BL649" t="str">
            <v/>
          </cell>
        </row>
        <row r="650">
          <cell r="E650" t="str">
            <v>|0200226240|35.00|0.00|2.600|0.0006214NBC</v>
          </cell>
          <cell r="F650">
            <v>2.077</v>
          </cell>
          <cell r="H650" t="str">
            <v>S</v>
          </cell>
          <cell r="J650" t="b">
            <v>1</v>
          </cell>
          <cell r="K650" t="b">
            <v>1</v>
          </cell>
          <cell r="L650">
            <v>381</v>
          </cell>
          <cell r="M650">
            <v>48</v>
          </cell>
          <cell r="O650" t="str">
            <v>C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62.5</v>
          </cell>
          <cell r="AY650">
            <v>55</v>
          </cell>
          <cell r="AZ650">
            <v>30</v>
          </cell>
          <cell r="BA650">
            <v>75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 t="str">
            <v xml:space="preserve"> </v>
          </cell>
          <cell r="BJ650">
            <v>85</v>
          </cell>
          <cell r="BK650" t="str">
            <v/>
          </cell>
          <cell r="BL650" t="str">
            <v/>
          </cell>
        </row>
        <row r="651">
          <cell r="E651" t="str">
            <v>|0200226240|35.00|0.00|2.600|0.0006336NBC</v>
          </cell>
          <cell r="F651">
            <v>2.077</v>
          </cell>
          <cell r="H651" t="str">
            <v>S</v>
          </cell>
          <cell r="J651" t="b">
            <v>1</v>
          </cell>
          <cell r="K651" t="b">
            <v>1</v>
          </cell>
          <cell r="L651">
            <v>524</v>
          </cell>
          <cell r="M651">
            <v>75</v>
          </cell>
          <cell r="O651" t="str">
            <v>C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140</v>
          </cell>
          <cell r="AY651">
            <v>108.57142857142857</v>
          </cell>
          <cell r="AZ651">
            <v>57.142857142857146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 t="str">
            <v xml:space="preserve"> </v>
          </cell>
          <cell r="BJ651">
            <v>165.71428571428572</v>
          </cell>
          <cell r="BK651" t="str">
            <v/>
          </cell>
          <cell r="BL651" t="str">
            <v/>
          </cell>
        </row>
        <row r="652">
          <cell r="E652" t="str">
            <v>|0200226240|40.00|25.00|1.400|0.0006032NBC</v>
          </cell>
          <cell r="F652">
            <v>1.367</v>
          </cell>
          <cell r="H652" t="str">
            <v>S</v>
          </cell>
          <cell r="J652" t="b">
            <v>1</v>
          </cell>
          <cell r="K652" t="b">
            <v>1</v>
          </cell>
          <cell r="L652">
            <v>0</v>
          </cell>
          <cell r="M652">
            <v>0</v>
          </cell>
          <cell r="O652" t="str">
            <v>P/E</v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  <cell r="V652" t="str">
            <v/>
          </cell>
          <cell r="W652" t="str">
            <v/>
          </cell>
          <cell r="X652" t="str">
            <v/>
          </cell>
          <cell r="Y652" t="str">
            <v/>
          </cell>
          <cell r="Z652" t="str">
            <v/>
          </cell>
          <cell r="AA652" t="str">
            <v/>
          </cell>
          <cell r="AB652" t="str">
            <v/>
          </cell>
          <cell r="AC652" t="str">
            <v/>
          </cell>
          <cell r="AD652" t="str">
            <v/>
          </cell>
          <cell r="AE652" t="str">
            <v/>
          </cell>
          <cell r="AF652" t="str">
            <v/>
          </cell>
          <cell r="AG652" t="str">
            <v/>
          </cell>
          <cell r="AH652" t="str">
            <v/>
          </cell>
          <cell r="AI652" t="str">
            <v/>
          </cell>
          <cell r="AJ652" t="str">
            <v/>
          </cell>
          <cell r="AK652" t="str">
            <v/>
          </cell>
          <cell r="AL652" t="str">
            <v/>
          </cell>
          <cell r="AM652" t="str">
            <v/>
          </cell>
          <cell r="AN652" t="str">
            <v/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/>
          </cell>
          <cell r="AT652" t="str">
            <v/>
          </cell>
          <cell r="AU652" t="str">
            <v/>
          </cell>
          <cell r="AV652" t="str">
            <v/>
          </cell>
          <cell r="AW652" t="str">
            <v/>
          </cell>
          <cell r="AX652" t="str">
            <v/>
          </cell>
          <cell r="AY652" t="str">
            <v/>
          </cell>
          <cell r="AZ652" t="str">
            <v/>
          </cell>
          <cell r="BA652" t="str">
            <v/>
          </cell>
          <cell r="BB652" t="str">
            <v/>
          </cell>
          <cell r="BC652" t="str">
            <v/>
          </cell>
          <cell r="BD652" t="str">
            <v/>
          </cell>
          <cell r="BE652" t="str">
            <v/>
          </cell>
          <cell r="BF652" t="str">
            <v/>
          </cell>
          <cell r="BG652" t="str">
            <v/>
          </cell>
          <cell r="BH652" t="str">
            <v/>
          </cell>
          <cell r="BI652" t="str">
            <v xml:space="preserve"> </v>
          </cell>
          <cell r="BJ652">
            <v>0</v>
          </cell>
          <cell r="BK652" t="str">
            <v/>
          </cell>
          <cell r="BL652" t="str">
            <v/>
          </cell>
        </row>
        <row r="653">
          <cell r="E653" t="str">
            <v>|0200226240|50.80|0.00|2.300|0.0005891IBC</v>
          </cell>
          <cell r="F653">
            <v>2.7509999999999999</v>
          </cell>
          <cell r="H653" t="str">
            <v>S</v>
          </cell>
          <cell r="J653" t="b">
            <v>1</v>
          </cell>
          <cell r="K653" t="b">
            <v>1</v>
          </cell>
          <cell r="L653">
            <v>119</v>
          </cell>
          <cell r="M653">
            <v>119</v>
          </cell>
          <cell r="O653" t="str">
            <v>P/E</v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  <cell r="V653" t="str">
            <v/>
          </cell>
          <cell r="W653" t="str">
            <v/>
          </cell>
          <cell r="X653" t="str">
            <v/>
          </cell>
          <cell r="Y653" t="str">
            <v/>
          </cell>
          <cell r="Z653" t="str">
            <v/>
          </cell>
          <cell r="AA653" t="str">
            <v/>
          </cell>
          <cell r="AB653" t="str">
            <v/>
          </cell>
          <cell r="AC653" t="str">
            <v/>
          </cell>
          <cell r="AD653" t="str">
            <v/>
          </cell>
          <cell r="AE653" t="str">
            <v/>
          </cell>
          <cell r="AF653" t="str">
            <v/>
          </cell>
          <cell r="AG653" t="str">
            <v/>
          </cell>
          <cell r="AH653" t="str">
            <v/>
          </cell>
          <cell r="AI653" t="str">
            <v/>
          </cell>
          <cell r="AJ653" t="str">
            <v/>
          </cell>
          <cell r="AK653" t="str">
            <v/>
          </cell>
          <cell r="AL653" t="str">
            <v/>
          </cell>
          <cell r="AM653" t="str">
            <v/>
          </cell>
          <cell r="AN653" t="str">
            <v/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/>
          </cell>
          <cell r="AT653" t="str">
            <v/>
          </cell>
          <cell r="AU653" t="str">
            <v/>
          </cell>
          <cell r="AV653" t="str">
            <v/>
          </cell>
          <cell r="AW653" t="str">
            <v/>
          </cell>
          <cell r="AX653" t="str">
            <v/>
          </cell>
          <cell r="AY653" t="str">
            <v/>
          </cell>
          <cell r="AZ653" t="str">
            <v/>
          </cell>
          <cell r="BA653" t="str">
            <v/>
          </cell>
          <cell r="BB653" t="str">
            <v/>
          </cell>
          <cell r="BC653" t="str">
            <v/>
          </cell>
          <cell r="BD653" t="str">
            <v/>
          </cell>
          <cell r="BE653" t="str">
            <v/>
          </cell>
          <cell r="BF653" t="str">
            <v/>
          </cell>
          <cell r="BG653" t="str">
            <v/>
          </cell>
          <cell r="BH653" t="str">
            <v/>
          </cell>
          <cell r="BI653" t="str">
            <v xml:space="preserve"> </v>
          </cell>
          <cell r="BJ653">
            <v>0</v>
          </cell>
          <cell r="BK653" t="str">
            <v/>
          </cell>
          <cell r="BL653" t="str">
            <v/>
          </cell>
        </row>
        <row r="654">
          <cell r="E654" t="str">
            <v>|0200226240|50.80|0.00|2.300|0.0005891IBC</v>
          </cell>
          <cell r="F654">
            <v>2.7509999999999999</v>
          </cell>
          <cell r="H654" t="str">
            <v>S</v>
          </cell>
          <cell r="J654" t="b">
            <v>1</v>
          </cell>
          <cell r="K654" t="b">
            <v>1</v>
          </cell>
          <cell r="L654">
            <v>0</v>
          </cell>
          <cell r="M654">
            <v>0</v>
          </cell>
          <cell r="O654" t="str">
            <v>C</v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  <cell r="V654" t="str">
            <v/>
          </cell>
          <cell r="W654" t="str">
            <v/>
          </cell>
          <cell r="X654" t="str">
            <v/>
          </cell>
          <cell r="Y654" t="str">
            <v/>
          </cell>
          <cell r="Z654" t="str">
            <v/>
          </cell>
          <cell r="AA654" t="str">
            <v/>
          </cell>
          <cell r="AB654" t="str">
            <v/>
          </cell>
          <cell r="AC654" t="str">
            <v/>
          </cell>
          <cell r="AD654" t="str">
            <v/>
          </cell>
          <cell r="AE654" t="str">
            <v/>
          </cell>
          <cell r="AF654" t="str">
            <v/>
          </cell>
          <cell r="AG654" t="str">
            <v/>
          </cell>
          <cell r="AH654" t="str">
            <v/>
          </cell>
          <cell r="AI654" t="str">
            <v/>
          </cell>
          <cell r="AJ654" t="str">
            <v/>
          </cell>
          <cell r="AK654" t="str">
            <v/>
          </cell>
          <cell r="AL654" t="str">
            <v/>
          </cell>
          <cell r="AM654" t="str">
            <v/>
          </cell>
          <cell r="AN654" t="str">
            <v/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/>
          </cell>
          <cell r="AT654" t="str">
            <v/>
          </cell>
          <cell r="AU654" t="str">
            <v/>
          </cell>
          <cell r="AV654" t="str">
            <v/>
          </cell>
          <cell r="AW654" t="str">
            <v/>
          </cell>
          <cell r="AX654" t="str">
            <v/>
          </cell>
          <cell r="AY654" t="str">
            <v/>
          </cell>
          <cell r="AZ654" t="str">
            <v/>
          </cell>
          <cell r="BA654" t="str">
            <v/>
          </cell>
          <cell r="BB654" t="str">
            <v/>
          </cell>
          <cell r="BC654" t="str">
            <v/>
          </cell>
          <cell r="BD654" t="str">
            <v/>
          </cell>
          <cell r="BE654" t="str">
            <v/>
          </cell>
          <cell r="BF654" t="str">
            <v/>
          </cell>
          <cell r="BG654" t="str">
            <v/>
          </cell>
          <cell r="BH654" t="str">
            <v/>
          </cell>
          <cell r="BI654" t="str">
            <v xml:space="preserve"> </v>
          </cell>
          <cell r="BJ654">
            <v>0</v>
          </cell>
          <cell r="BK654" t="str">
            <v/>
          </cell>
          <cell r="BL654" t="str">
            <v/>
          </cell>
        </row>
        <row r="655">
          <cell r="E655" t="str">
            <v>|0200226240|60.50|0.00|2.000|0.0006014NBC</v>
          </cell>
          <cell r="F655">
            <v>2.8849999999999998</v>
          </cell>
          <cell r="H655" t="str">
            <v>S</v>
          </cell>
          <cell r="J655" t="b">
            <v>1</v>
          </cell>
          <cell r="K655" t="b">
            <v>1</v>
          </cell>
          <cell r="L655">
            <v>88</v>
          </cell>
          <cell r="M655">
            <v>4</v>
          </cell>
          <cell r="O655" t="str">
            <v>C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4.583333333333333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 t="str">
            <v xml:space="preserve"> </v>
          </cell>
          <cell r="BJ655">
            <v>4.583333333333333</v>
          </cell>
          <cell r="BK655" t="str">
            <v/>
          </cell>
          <cell r="BL655" t="str">
            <v/>
          </cell>
        </row>
        <row r="656">
          <cell r="E656" t="str">
            <v>|0200226240|60.50|0.00|2.000|0.0006014NBC</v>
          </cell>
          <cell r="F656">
            <v>2.8849999999999998</v>
          </cell>
          <cell r="H656" t="str">
            <v>S</v>
          </cell>
          <cell r="J656" t="b">
            <v>1</v>
          </cell>
          <cell r="K656" t="b">
            <v>1</v>
          </cell>
          <cell r="L656">
            <v>146</v>
          </cell>
          <cell r="M656">
            <v>146</v>
          </cell>
          <cell r="O656" t="str">
            <v>P/E</v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  <cell r="V656" t="str">
            <v/>
          </cell>
          <cell r="W656" t="str">
            <v/>
          </cell>
          <cell r="X656" t="str">
            <v/>
          </cell>
          <cell r="Y656" t="str">
            <v/>
          </cell>
          <cell r="Z656" t="str">
            <v/>
          </cell>
          <cell r="AA656" t="str">
            <v/>
          </cell>
          <cell r="AB656" t="str">
            <v/>
          </cell>
          <cell r="AC656" t="str">
            <v/>
          </cell>
          <cell r="AD656" t="str">
            <v/>
          </cell>
          <cell r="AE656" t="str">
            <v/>
          </cell>
          <cell r="AF656" t="str">
            <v/>
          </cell>
          <cell r="AG656" t="str">
            <v/>
          </cell>
          <cell r="AH656" t="str">
            <v/>
          </cell>
          <cell r="AI656" t="str">
            <v/>
          </cell>
          <cell r="AJ656" t="str">
            <v/>
          </cell>
          <cell r="AK656" t="str">
            <v/>
          </cell>
          <cell r="AL656" t="str">
            <v/>
          </cell>
          <cell r="AM656" t="str">
            <v/>
          </cell>
          <cell r="AN656" t="str">
            <v/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/>
          </cell>
          <cell r="AT656" t="str">
            <v/>
          </cell>
          <cell r="AU656" t="str">
            <v/>
          </cell>
          <cell r="AV656" t="str">
            <v/>
          </cell>
          <cell r="AW656" t="str">
            <v/>
          </cell>
          <cell r="AX656" t="str">
            <v/>
          </cell>
          <cell r="AY656" t="str">
            <v/>
          </cell>
          <cell r="AZ656" t="str">
            <v/>
          </cell>
          <cell r="BA656" t="str">
            <v/>
          </cell>
          <cell r="BB656" t="str">
            <v/>
          </cell>
          <cell r="BC656" t="str">
            <v/>
          </cell>
          <cell r="BD656" t="str">
            <v/>
          </cell>
          <cell r="BE656" t="str">
            <v/>
          </cell>
          <cell r="BF656" t="str">
            <v/>
          </cell>
          <cell r="BG656" t="str">
            <v/>
          </cell>
          <cell r="BH656" t="str">
            <v/>
          </cell>
          <cell r="BI656" t="str">
            <v xml:space="preserve"> </v>
          </cell>
          <cell r="BJ656">
            <v>0</v>
          </cell>
          <cell r="BK656" t="str">
            <v/>
          </cell>
          <cell r="BL656" t="str">
            <v/>
          </cell>
        </row>
        <row r="657">
          <cell r="E657" t="str">
            <v>|0200226339|40.00|20.00|1.600|0.0006098NBC</v>
          </cell>
          <cell r="F657">
            <v>1.44</v>
          </cell>
          <cell r="H657" t="str">
            <v>-</v>
          </cell>
          <cell r="J657" t="b">
            <v>1</v>
          </cell>
          <cell r="K657" t="b">
            <v>1</v>
          </cell>
          <cell r="L657">
            <v>16164</v>
          </cell>
          <cell r="M657">
            <v>1155</v>
          </cell>
          <cell r="O657" t="str">
            <v>C</v>
          </cell>
          <cell r="P657">
            <v>0</v>
          </cell>
          <cell r="Q657">
            <v>35.714285714285715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35.714285714285715</v>
          </cell>
          <cell r="AW657">
            <v>0</v>
          </cell>
          <cell r="AX657">
            <v>2149</v>
          </cell>
          <cell r="AY657">
            <v>2080.4285714285716</v>
          </cell>
          <cell r="AZ657">
            <v>1269.5714285714287</v>
          </cell>
          <cell r="BA657">
            <v>1742.2857142857142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 t="str">
            <v xml:space="preserve"> </v>
          </cell>
          <cell r="BJ657">
            <v>2116.1428571428573</v>
          </cell>
          <cell r="BK657" t="str">
            <v>Fixed&gt;500pcs</v>
          </cell>
          <cell r="BL657" t="str">
            <v/>
          </cell>
        </row>
        <row r="658">
          <cell r="E658" t="str">
            <v>|0200226339|40.00|20.00|1.600|0.0005997NBC</v>
          </cell>
          <cell r="F658">
            <v>1.44</v>
          </cell>
          <cell r="H658" t="str">
            <v>-</v>
          </cell>
          <cell r="J658" t="b">
            <v>1</v>
          </cell>
          <cell r="K658" t="b">
            <v>1</v>
          </cell>
          <cell r="L658">
            <v>343</v>
          </cell>
          <cell r="M658">
            <v>26</v>
          </cell>
          <cell r="O658" t="str">
            <v>C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21.53846153846154</v>
          </cell>
          <cell r="AY658">
            <v>0</v>
          </cell>
          <cell r="AZ658">
            <v>10.76923076923077</v>
          </cell>
          <cell r="BA658">
            <v>10.76923076923077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 t="str">
            <v xml:space="preserve"> </v>
          </cell>
          <cell r="BJ658">
            <v>0</v>
          </cell>
          <cell r="BK658" t="str">
            <v/>
          </cell>
          <cell r="BL658" t="str">
            <v/>
          </cell>
        </row>
        <row r="659">
          <cell r="E659" t="str">
            <v>|0200226339|40.00|20.00|1.600|0.0005997NBC</v>
          </cell>
          <cell r="F659">
            <v>1.44</v>
          </cell>
          <cell r="H659" t="str">
            <v>-</v>
          </cell>
          <cell r="J659" t="b">
            <v>1</v>
          </cell>
          <cell r="K659" t="b">
            <v>1</v>
          </cell>
          <cell r="L659">
            <v>9836</v>
          </cell>
          <cell r="M659">
            <v>757</v>
          </cell>
          <cell r="O659" t="str">
            <v>C</v>
          </cell>
          <cell r="P659">
            <v>92.307692307692307</v>
          </cell>
          <cell r="Q659">
            <v>84.615384615384613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176.92307692307693</v>
          </cell>
          <cell r="AW659">
            <v>0</v>
          </cell>
          <cell r="AX659">
            <v>1795.6923076923076</v>
          </cell>
          <cell r="AY659">
            <v>1716.6153846153845</v>
          </cell>
          <cell r="AZ659">
            <v>1014.3076923076923</v>
          </cell>
          <cell r="BA659">
            <v>1949.8461538461538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 t="str">
            <v xml:space="preserve"> </v>
          </cell>
          <cell r="BJ659">
            <v>1893.5384615384614</v>
          </cell>
          <cell r="BK659" t="str">
            <v>Fixed&gt;500pcs</v>
          </cell>
          <cell r="BL659" t="str">
            <v/>
          </cell>
        </row>
        <row r="660">
          <cell r="E660" t="str">
            <v>|0200226339|40.00|20.00|1.600|0.0005997NBC</v>
          </cell>
          <cell r="F660">
            <v>1.44</v>
          </cell>
          <cell r="H660" t="str">
            <v>-</v>
          </cell>
          <cell r="J660" t="b">
            <v>1</v>
          </cell>
          <cell r="K660" t="b">
            <v>1</v>
          </cell>
          <cell r="L660">
            <v>1408</v>
          </cell>
          <cell r="M660">
            <v>1408</v>
          </cell>
          <cell r="O660" t="str">
            <v>P/E</v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  <cell r="V660" t="str">
            <v/>
          </cell>
          <cell r="W660" t="str">
            <v/>
          </cell>
          <cell r="X660" t="str">
            <v/>
          </cell>
          <cell r="Y660" t="str">
            <v/>
          </cell>
          <cell r="Z660" t="str">
            <v/>
          </cell>
          <cell r="AA660" t="str">
            <v/>
          </cell>
          <cell r="AB660" t="str">
            <v/>
          </cell>
          <cell r="AC660" t="str">
            <v/>
          </cell>
          <cell r="AD660" t="str">
            <v/>
          </cell>
          <cell r="AE660" t="str">
            <v/>
          </cell>
          <cell r="AF660" t="str">
            <v/>
          </cell>
          <cell r="AG660" t="str">
            <v/>
          </cell>
          <cell r="AH660" t="str">
            <v/>
          </cell>
          <cell r="AI660" t="str">
            <v/>
          </cell>
          <cell r="AJ660" t="str">
            <v/>
          </cell>
          <cell r="AK660" t="str">
            <v/>
          </cell>
          <cell r="AL660" t="str">
            <v/>
          </cell>
          <cell r="AM660" t="str">
            <v/>
          </cell>
          <cell r="AN660" t="str">
            <v/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/>
          </cell>
          <cell r="AT660" t="str">
            <v/>
          </cell>
          <cell r="AU660" t="str">
            <v/>
          </cell>
          <cell r="AV660" t="str">
            <v/>
          </cell>
          <cell r="AW660" t="str">
            <v/>
          </cell>
          <cell r="AX660" t="str">
            <v/>
          </cell>
          <cell r="AY660" t="str">
            <v/>
          </cell>
          <cell r="AZ660" t="str">
            <v/>
          </cell>
          <cell r="BA660" t="str">
            <v/>
          </cell>
          <cell r="BB660" t="str">
            <v/>
          </cell>
          <cell r="BC660" t="str">
            <v/>
          </cell>
          <cell r="BD660" t="str">
            <v/>
          </cell>
          <cell r="BE660" t="str">
            <v/>
          </cell>
          <cell r="BF660" t="str">
            <v/>
          </cell>
          <cell r="BG660" t="str">
            <v/>
          </cell>
          <cell r="BH660" t="str">
            <v/>
          </cell>
          <cell r="BI660" t="str">
            <v xml:space="preserve"> </v>
          </cell>
          <cell r="BJ660">
            <v>0</v>
          </cell>
          <cell r="BK660" t="str">
            <v/>
          </cell>
          <cell r="BL660" t="str">
            <v/>
          </cell>
        </row>
        <row r="661">
          <cell r="E661" t="str">
            <v>|0200226339|40.00|20.00|1.600|0.0006098NBC</v>
          </cell>
          <cell r="F661">
            <v>1.44</v>
          </cell>
          <cell r="H661" t="str">
            <v>-</v>
          </cell>
          <cell r="J661" t="b">
            <v>1</v>
          </cell>
          <cell r="K661" t="b">
            <v>1</v>
          </cell>
          <cell r="L661">
            <v>2430</v>
          </cell>
          <cell r="M661">
            <v>2430</v>
          </cell>
          <cell r="O661" t="str">
            <v>P/E</v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  <cell r="V661" t="str">
            <v/>
          </cell>
          <cell r="W661" t="str">
            <v/>
          </cell>
          <cell r="X661" t="str">
            <v/>
          </cell>
          <cell r="Y661" t="str">
            <v/>
          </cell>
          <cell r="Z661" t="str">
            <v/>
          </cell>
          <cell r="AA661" t="str">
            <v/>
          </cell>
          <cell r="AB661" t="str">
            <v/>
          </cell>
          <cell r="AC661" t="str">
            <v/>
          </cell>
          <cell r="AD661" t="str">
            <v/>
          </cell>
          <cell r="AE661" t="str">
            <v/>
          </cell>
          <cell r="AF661" t="str">
            <v/>
          </cell>
          <cell r="AG661" t="str">
            <v/>
          </cell>
          <cell r="AH661" t="str">
            <v/>
          </cell>
          <cell r="AI661" t="str">
            <v/>
          </cell>
          <cell r="AJ661" t="str">
            <v/>
          </cell>
          <cell r="AK661" t="str">
            <v/>
          </cell>
          <cell r="AL661" t="str">
            <v/>
          </cell>
          <cell r="AM661" t="str">
            <v/>
          </cell>
          <cell r="AN661" t="str">
            <v/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/>
          </cell>
          <cell r="AT661" t="str">
            <v/>
          </cell>
          <cell r="AU661" t="str">
            <v/>
          </cell>
          <cell r="AV661" t="str">
            <v/>
          </cell>
          <cell r="AW661" t="str">
            <v/>
          </cell>
          <cell r="AX661" t="str">
            <v/>
          </cell>
          <cell r="AY661" t="str">
            <v/>
          </cell>
          <cell r="AZ661" t="str">
            <v/>
          </cell>
          <cell r="BA661" t="str">
            <v/>
          </cell>
          <cell r="BB661" t="str">
            <v/>
          </cell>
          <cell r="BC661" t="str">
            <v/>
          </cell>
          <cell r="BD661" t="str">
            <v/>
          </cell>
          <cell r="BE661" t="str">
            <v/>
          </cell>
          <cell r="BF661" t="str">
            <v/>
          </cell>
          <cell r="BG661" t="str">
            <v/>
          </cell>
          <cell r="BH661" t="str">
            <v/>
          </cell>
          <cell r="BI661" t="str">
            <v xml:space="preserve"> </v>
          </cell>
          <cell r="BJ661">
            <v>0</v>
          </cell>
          <cell r="BK661" t="str">
            <v/>
          </cell>
          <cell r="BL661" t="str">
            <v/>
          </cell>
        </row>
        <row r="662">
          <cell r="E662" t="str">
            <v>|0200226339|40.00|20.00|2.300|0.0006133NBC</v>
          </cell>
          <cell r="F662">
            <v>2.0310000000000001</v>
          </cell>
          <cell r="H662" t="str">
            <v>-</v>
          </cell>
          <cell r="J662" t="b">
            <v>1</v>
          </cell>
          <cell r="K662" t="b">
            <v>1</v>
          </cell>
          <cell r="L662">
            <v>5404</v>
          </cell>
          <cell r="M662">
            <v>174</v>
          </cell>
          <cell r="O662" t="str">
            <v>C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258.06451612903226</v>
          </cell>
          <cell r="AY662">
            <v>80.645161290322577</v>
          </cell>
          <cell r="AZ662">
            <v>290.32258064516128</v>
          </cell>
          <cell r="BA662">
            <v>354.83870967741933</v>
          </cell>
          <cell r="BB662">
            <v>322.58064516129031</v>
          </cell>
          <cell r="BC662">
            <v>258.06451612903226</v>
          </cell>
          <cell r="BD662">
            <v>322.58064516129031</v>
          </cell>
          <cell r="BE662">
            <v>322.58064516129031</v>
          </cell>
          <cell r="BF662">
            <v>290.32258064516128</v>
          </cell>
          <cell r="BG662">
            <v>322.58064516129031</v>
          </cell>
          <cell r="BH662">
            <v>193.54838709677421</v>
          </cell>
          <cell r="BI662" t="str">
            <v xml:space="preserve"> </v>
          </cell>
          <cell r="BJ662">
            <v>80.645161290322577</v>
          </cell>
          <cell r="BK662" t="str">
            <v/>
          </cell>
          <cell r="BL662" t="str">
            <v/>
          </cell>
        </row>
        <row r="663">
          <cell r="E663" t="str">
            <v>|0200226339|40.00|20.00|2.300|0.0006065NBC</v>
          </cell>
          <cell r="F663">
            <v>2.0310000000000001</v>
          </cell>
          <cell r="H663" t="str">
            <v>-</v>
          </cell>
          <cell r="J663" t="b">
            <v>1</v>
          </cell>
          <cell r="K663" t="b">
            <v>1</v>
          </cell>
          <cell r="L663">
            <v>19636</v>
          </cell>
          <cell r="M663">
            <v>1403</v>
          </cell>
          <cell r="O663" t="str">
            <v>C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 t="str">
            <v xml:space="preserve"> </v>
          </cell>
          <cell r="BJ663">
            <v>0</v>
          </cell>
          <cell r="BK663" t="str">
            <v/>
          </cell>
          <cell r="BL663" t="str">
            <v/>
          </cell>
        </row>
        <row r="664">
          <cell r="E664" t="str">
            <v>|0200226339|40.00|20.00|2.300|0.0006065NBC</v>
          </cell>
          <cell r="F664">
            <v>2.0310000000000001</v>
          </cell>
          <cell r="H664" t="str">
            <v>-</v>
          </cell>
          <cell r="J664" t="b">
            <v>1</v>
          </cell>
          <cell r="K664" t="b">
            <v>1</v>
          </cell>
          <cell r="L664">
            <v>737</v>
          </cell>
          <cell r="M664">
            <v>737</v>
          </cell>
          <cell r="O664" t="str">
            <v>P/E</v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/>
          </cell>
          <cell r="AT664" t="str">
            <v/>
          </cell>
          <cell r="AU664" t="str">
            <v/>
          </cell>
          <cell r="AV664" t="str">
            <v/>
          </cell>
          <cell r="AW664" t="str">
            <v/>
          </cell>
          <cell r="AX664" t="str">
            <v/>
          </cell>
          <cell r="AY664" t="str">
            <v/>
          </cell>
          <cell r="AZ664" t="str">
            <v/>
          </cell>
          <cell r="BA664" t="str">
            <v/>
          </cell>
          <cell r="BB664" t="str">
            <v/>
          </cell>
          <cell r="BC664" t="str">
            <v/>
          </cell>
          <cell r="BD664" t="str">
            <v/>
          </cell>
          <cell r="BE664" t="str">
            <v/>
          </cell>
          <cell r="BF664" t="str">
            <v/>
          </cell>
          <cell r="BG664" t="str">
            <v/>
          </cell>
          <cell r="BH664" t="str">
            <v/>
          </cell>
          <cell r="BI664" t="str">
            <v xml:space="preserve"> </v>
          </cell>
          <cell r="BJ664">
            <v>0</v>
          </cell>
          <cell r="BK664" t="str">
            <v/>
          </cell>
          <cell r="BL664" t="str">
            <v/>
          </cell>
        </row>
        <row r="665">
          <cell r="E665" t="str">
            <v>|0200226339|40.00|20.00|2.300|0.0006133NBC</v>
          </cell>
          <cell r="F665">
            <v>2.0310000000000001</v>
          </cell>
          <cell r="H665" t="str">
            <v>-</v>
          </cell>
          <cell r="J665" t="b">
            <v>1</v>
          </cell>
          <cell r="K665" t="b">
            <v>1</v>
          </cell>
          <cell r="L665" t="str">
            <v/>
          </cell>
          <cell r="M665" t="str">
            <v/>
          </cell>
          <cell r="O665" t="str">
            <v>P/E</v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 t="str">
            <v/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/>
          </cell>
          <cell r="AT665" t="str">
            <v/>
          </cell>
          <cell r="AU665" t="str">
            <v/>
          </cell>
          <cell r="AV665" t="str">
            <v/>
          </cell>
          <cell r="AW665" t="str">
            <v/>
          </cell>
          <cell r="AX665" t="str">
            <v/>
          </cell>
          <cell r="AY665" t="str">
            <v/>
          </cell>
          <cell r="AZ665" t="str">
            <v/>
          </cell>
          <cell r="BA665" t="str">
            <v/>
          </cell>
          <cell r="BB665" t="str">
            <v/>
          </cell>
          <cell r="BC665" t="str">
            <v/>
          </cell>
          <cell r="BD665" t="str">
            <v/>
          </cell>
          <cell r="BE665" t="str">
            <v/>
          </cell>
          <cell r="BF665" t="str">
            <v/>
          </cell>
          <cell r="BG665" t="str">
            <v/>
          </cell>
          <cell r="BH665" t="str">
            <v/>
          </cell>
          <cell r="BI665" t="str">
            <v xml:space="preserve"> </v>
          </cell>
          <cell r="BJ665">
            <v>0</v>
          </cell>
          <cell r="BK665" t="str">
            <v/>
          </cell>
          <cell r="BL665" t="str">
            <v/>
          </cell>
        </row>
        <row r="666">
          <cell r="E666" t="str">
            <v>|0200226339|50.00|25.00|2.300|0.0005577NBC</v>
          </cell>
          <cell r="F666">
            <v>2.6259999999999999</v>
          </cell>
          <cell r="H666" t="str">
            <v>-</v>
          </cell>
          <cell r="J666" t="b">
            <v>1</v>
          </cell>
          <cell r="K666" t="b">
            <v>1</v>
          </cell>
          <cell r="L666">
            <v>390</v>
          </cell>
          <cell r="M666">
            <v>390</v>
          </cell>
          <cell r="O666" t="str">
            <v>P/E</v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/>
          </cell>
          <cell r="AT666" t="str">
            <v/>
          </cell>
          <cell r="AU666" t="str">
            <v/>
          </cell>
          <cell r="AV666" t="str">
            <v/>
          </cell>
          <cell r="AW666" t="str">
            <v/>
          </cell>
          <cell r="AX666" t="str">
            <v/>
          </cell>
          <cell r="AY666" t="str">
            <v/>
          </cell>
          <cell r="AZ666" t="str">
            <v/>
          </cell>
          <cell r="BA666" t="str">
            <v/>
          </cell>
          <cell r="BB666" t="str">
            <v/>
          </cell>
          <cell r="BC666" t="str">
            <v/>
          </cell>
          <cell r="BD666" t="str">
            <v/>
          </cell>
          <cell r="BE666" t="str">
            <v/>
          </cell>
          <cell r="BF666" t="str">
            <v/>
          </cell>
          <cell r="BG666" t="str">
            <v/>
          </cell>
          <cell r="BH666" t="str">
            <v/>
          </cell>
          <cell r="BI666" t="str">
            <v xml:space="preserve"> </v>
          </cell>
          <cell r="BJ666">
            <v>0</v>
          </cell>
          <cell r="BK666" t="str">
            <v/>
          </cell>
          <cell r="BL666" t="str">
            <v/>
          </cell>
        </row>
        <row r="667">
          <cell r="E667" t="str">
            <v>|0200226339|50.00|25.00|2.300|0.0005577NBC</v>
          </cell>
          <cell r="F667">
            <v>2.6259999999999999</v>
          </cell>
          <cell r="H667" t="str">
            <v>-</v>
          </cell>
          <cell r="J667" t="b">
            <v>1</v>
          </cell>
          <cell r="K667" t="b">
            <v>1</v>
          </cell>
          <cell r="L667">
            <v>96</v>
          </cell>
          <cell r="M667">
            <v>12</v>
          </cell>
          <cell r="O667" t="str">
            <v>C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200</v>
          </cell>
          <cell r="AY667">
            <v>375</v>
          </cell>
          <cell r="AZ667">
            <v>0</v>
          </cell>
          <cell r="BA667">
            <v>275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 t="str">
            <v xml:space="preserve"> </v>
          </cell>
          <cell r="BJ667">
            <v>375</v>
          </cell>
          <cell r="BK667" t="str">
            <v/>
          </cell>
          <cell r="BL667" t="str">
            <v/>
          </cell>
        </row>
        <row r="668">
          <cell r="E668" t="str">
            <v>|0200226339|50.00|30.00|1.600|0.0006450NBC</v>
          </cell>
          <cell r="F668">
            <v>1.9410000000000001</v>
          </cell>
          <cell r="H668" t="str">
            <v>-</v>
          </cell>
          <cell r="J668" t="b">
            <v>1</v>
          </cell>
          <cell r="K668" t="b">
            <v>1</v>
          </cell>
          <cell r="L668">
            <v>61</v>
          </cell>
          <cell r="M668">
            <v>61</v>
          </cell>
          <cell r="O668" t="str">
            <v>P/E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 t="str">
            <v xml:space="preserve"> </v>
          </cell>
          <cell r="BJ668">
            <v>0</v>
          </cell>
          <cell r="BK668" t="str">
            <v/>
          </cell>
          <cell r="BL668" t="str">
            <v/>
          </cell>
        </row>
        <row r="669">
          <cell r="E669" t="str">
            <v>|0200236441|20.00|20.00|1.200|0.0006104NBC</v>
          </cell>
          <cell r="F669">
            <v>0.71599999999999997</v>
          </cell>
          <cell r="H669" t="str">
            <v>-</v>
          </cell>
          <cell r="J669" t="b">
            <v>1</v>
          </cell>
          <cell r="K669" t="b">
            <v>1</v>
          </cell>
          <cell r="L669">
            <v>46</v>
          </cell>
          <cell r="M669">
            <v>2</v>
          </cell>
          <cell r="O669" t="str">
            <v>C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98.75</v>
          </cell>
          <cell r="AY669">
            <v>98.75</v>
          </cell>
          <cell r="AZ669">
            <v>0</v>
          </cell>
          <cell r="BA669">
            <v>98.75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 t="str">
            <v xml:space="preserve"> </v>
          </cell>
          <cell r="BJ669">
            <v>98.75</v>
          </cell>
          <cell r="BK669" t="str">
            <v/>
          </cell>
          <cell r="BL669" t="str">
            <v/>
          </cell>
        </row>
        <row r="670">
          <cell r="E670" t="str">
            <v>|0200236441|20.00|20.00|1.200|0.0006104NBC</v>
          </cell>
          <cell r="F670">
            <v>0.71599999999999997</v>
          </cell>
          <cell r="H670" t="str">
            <v>-</v>
          </cell>
          <cell r="J670" t="b">
            <v>1</v>
          </cell>
          <cell r="K670" t="b">
            <v>1</v>
          </cell>
          <cell r="L670">
            <v>28</v>
          </cell>
          <cell r="M670">
            <v>1</v>
          </cell>
          <cell r="O670" t="str">
            <v>C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145.52631578947367</v>
          </cell>
          <cell r="AY670">
            <v>145.52631578947367</v>
          </cell>
          <cell r="AZ670">
            <v>0</v>
          </cell>
          <cell r="BA670">
            <v>145.52631578947367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 t="str">
            <v xml:space="preserve"> </v>
          </cell>
          <cell r="BJ670">
            <v>145.52631578947367</v>
          </cell>
          <cell r="BK670" t="str">
            <v/>
          </cell>
          <cell r="BL670" t="str">
            <v/>
          </cell>
        </row>
        <row r="671">
          <cell r="E671" t="str">
            <v>|0200236441|20.00|20.00|1.200|0.0006104NBC</v>
          </cell>
          <cell r="F671">
            <v>0.71599999999999997</v>
          </cell>
          <cell r="H671" t="str">
            <v>-</v>
          </cell>
          <cell r="J671" t="b">
            <v>1</v>
          </cell>
          <cell r="K671" t="b">
            <v>1</v>
          </cell>
          <cell r="L671">
            <v>1437</v>
          </cell>
          <cell r="M671">
            <v>1437</v>
          </cell>
          <cell r="O671" t="str">
            <v>P/E</v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 t="str">
            <v/>
          </cell>
          <cell r="AC671" t="str">
            <v/>
          </cell>
          <cell r="AD671" t="str">
            <v/>
          </cell>
          <cell r="AE671" t="str">
            <v/>
          </cell>
          <cell r="AF671" t="str">
            <v/>
          </cell>
          <cell r="AG671" t="str">
            <v/>
          </cell>
          <cell r="AH671" t="str">
            <v/>
          </cell>
          <cell r="AI671" t="str">
            <v/>
          </cell>
          <cell r="AJ671" t="str">
            <v/>
          </cell>
          <cell r="AK671" t="str">
            <v/>
          </cell>
          <cell r="AL671" t="str">
            <v/>
          </cell>
          <cell r="AM671" t="str">
            <v/>
          </cell>
          <cell r="AN671" t="str">
            <v/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/>
          </cell>
          <cell r="AT671" t="str">
            <v/>
          </cell>
          <cell r="AU671" t="str">
            <v/>
          </cell>
          <cell r="AV671" t="str">
            <v/>
          </cell>
          <cell r="AW671" t="str">
            <v/>
          </cell>
          <cell r="AX671" t="str">
            <v/>
          </cell>
          <cell r="AY671" t="str">
            <v/>
          </cell>
          <cell r="AZ671" t="str">
            <v/>
          </cell>
          <cell r="BA671" t="str">
            <v/>
          </cell>
          <cell r="BB671" t="str">
            <v/>
          </cell>
          <cell r="BC671" t="str">
            <v/>
          </cell>
          <cell r="BD671" t="str">
            <v/>
          </cell>
          <cell r="BE671" t="str">
            <v/>
          </cell>
          <cell r="BF671" t="str">
            <v/>
          </cell>
          <cell r="BG671" t="str">
            <v/>
          </cell>
          <cell r="BH671" t="str">
            <v/>
          </cell>
          <cell r="BI671" t="str">
            <v xml:space="preserve"> </v>
          </cell>
          <cell r="BJ671">
            <v>0</v>
          </cell>
          <cell r="BK671" t="str">
            <v/>
          </cell>
          <cell r="BL671" t="str">
            <v/>
          </cell>
        </row>
        <row r="672">
          <cell r="E672" t="str">
            <v>|0200226240|40.00|25.00|1.400|0.0006032NBC</v>
          </cell>
          <cell r="F672">
            <v>1.367</v>
          </cell>
          <cell r="H672" t="str">
            <v>S</v>
          </cell>
          <cell r="J672" t="b">
            <v>0</v>
          </cell>
          <cell r="K672" t="b">
            <v>1</v>
          </cell>
          <cell r="L672">
            <v>1666</v>
          </cell>
          <cell r="M672">
            <v>151</v>
          </cell>
          <cell r="O672" t="str">
            <v>C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118.18181818181819</v>
          </cell>
          <cell r="AY672">
            <v>72.36363636363636</v>
          </cell>
          <cell r="AZ672">
            <v>72.727272727272734</v>
          </cell>
          <cell r="BA672">
            <v>72.727272727272734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 t="str">
            <v xml:space="preserve"> </v>
          </cell>
          <cell r="BJ672">
            <v>145.09090909090909</v>
          </cell>
          <cell r="BK672" t="str">
            <v/>
          </cell>
          <cell r="BL672" t="str">
            <v/>
          </cell>
        </row>
        <row r="673">
          <cell r="E673" t="str">
            <v>|0200226540|40.00|25.00|2.000|0.0005869NBC</v>
          </cell>
          <cell r="F673">
            <v>1.923</v>
          </cell>
          <cell r="H673" t="str">
            <v>S</v>
          </cell>
          <cell r="J673" t="b">
            <v>1</v>
          </cell>
          <cell r="K673" t="b">
            <v>1</v>
          </cell>
          <cell r="L673" t="str">
            <v/>
          </cell>
          <cell r="M673" t="str">
            <v/>
          </cell>
          <cell r="O673" t="str">
            <v>C</v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 t="str">
            <v/>
          </cell>
          <cell r="Y673" t="str">
            <v/>
          </cell>
          <cell r="Z673" t="str">
            <v/>
          </cell>
          <cell r="AA673" t="str">
            <v/>
          </cell>
          <cell r="AB673" t="str">
            <v/>
          </cell>
          <cell r="AC673" t="str">
            <v/>
          </cell>
          <cell r="AD673" t="str">
            <v/>
          </cell>
          <cell r="AE673" t="str">
            <v/>
          </cell>
          <cell r="AF673" t="str">
            <v/>
          </cell>
          <cell r="AG673" t="str">
            <v/>
          </cell>
          <cell r="AH673" t="str">
            <v/>
          </cell>
          <cell r="AI673" t="str">
            <v/>
          </cell>
          <cell r="AJ673" t="str">
            <v/>
          </cell>
          <cell r="AK673" t="str">
            <v/>
          </cell>
          <cell r="AL673" t="str">
            <v/>
          </cell>
          <cell r="AM673" t="str">
            <v/>
          </cell>
          <cell r="AN673" t="str">
            <v/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/>
          </cell>
          <cell r="AT673" t="str">
            <v/>
          </cell>
          <cell r="AU673" t="str">
            <v/>
          </cell>
          <cell r="AV673" t="str">
            <v/>
          </cell>
          <cell r="AW673" t="str">
            <v/>
          </cell>
          <cell r="AX673" t="str">
            <v/>
          </cell>
          <cell r="AY673" t="str">
            <v/>
          </cell>
          <cell r="AZ673" t="str">
            <v/>
          </cell>
          <cell r="BA673" t="str">
            <v/>
          </cell>
          <cell r="BB673" t="str">
            <v/>
          </cell>
          <cell r="BC673" t="str">
            <v/>
          </cell>
          <cell r="BD673" t="str">
            <v/>
          </cell>
          <cell r="BE673" t="str">
            <v/>
          </cell>
          <cell r="BF673" t="str">
            <v/>
          </cell>
          <cell r="BG673" t="str">
            <v/>
          </cell>
          <cell r="BH673" t="str">
            <v/>
          </cell>
          <cell r="BI673" t="str">
            <v xml:space="preserve"> </v>
          </cell>
          <cell r="BJ673">
            <v>0</v>
          </cell>
          <cell r="BK673" t="str">
            <v/>
          </cell>
          <cell r="BL673" t="str">
            <v/>
          </cell>
        </row>
        <row r="674">
          <cell r="E674" t="str">
            <v>|0200226540|40.00|25.00|2.000|0.0005869NBC</v>
          </cell>
          <cell r="F674">
            <v>1.923</v>
          </cell>
          <cell r="H674" t="str">
            <v>S</v>
          </cell>
          <cell r="J674" t="b">
            <v>1</v>
          </cell>
          <cell r="K674" t="b">
            <v>1</v>
          </cell>
          <cell r="L674">
            <v>148</v>
          </cell>
          <cell r="M674">
            <v>148</v>
          </cell>
          <cell r="O674" t="str">
            <v>P/E</v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 t="str">
            <v/>
          </cell>
          <cell r="AH674" t="str">
            <v/>
          </cell>
          <cell r="AI674" t="str">
            <v/>
          </cell>
          <cell r="AJ674" t="str">
            <v/>
          </cell>
          <cell r="AK674" t="str">
            <v/>
          </cell>
          <cell r="AL674" t="str">
            <v/>
          </cell>
          <cell r="AM674" t="str">
            <v/>
          </cell>
          <cell r="AN674" t="str">
            <v/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/>
          </cell>
          <cell r="AT674" t="str">
            <v/>
          </cell>
          <cell r="AU674" t="str">
            <v/>
          </cell>
          <cell r="AV674" t="str">
            <v/>
          </cell>
          <cell r="AW674" t="str">
            <v/>
          </cell>
          <cell r="AX674" t="str">
            <v/>
          </cell>
          <cell r="AY674" t="str">
            <v/>
          </cell>
          <cell r="AZ674" t="str">
            <v/>
          </cell>
          <cell r="BA674" t="str">
            <v/>
          </cell>
          <cell r="BB674" t="str">
            <v/>
          </cell>
          <cell r="BC674" t="str">
            <v/>
          </cell>
          <cell r="BD674" t="str">
            <v/>
          </cell>
          <cell r="BE674" t="str">
            <v/>
          </cell>
          <cell r="BF674" t="str">
            <v/>
          </cell>
          <cell r="BG674" t="str">
            <v/>
          </cell>
          <cell r="BH674" t="str">
            <v/>
          </cell>
          <cell r="BI674" t="str">
            <v xml:space="preserve"> </v>
          </cell>
          <cell r="BJ674">
            <v>0</v>
          </cell>
          <cell r="BK674" t="str">
            <v/>
          </cell>
          <cell r="BL674" t="str">
            <v/>
          </cell>
        </row>
        <row r="675">
          <cell r="E675" t="str">
            <v>|0200226642|25.40|0.00|1.600|0.0005819NBC</v>
          </cell>
          <cell r="F675">
            <v>0.93899999999999995</v>
          </cell>
          <cell r="H675" t="str">
            <v>S</v>
          </cell>
          <cell r="J675" t="b">
            <v>1</v>
          </cell>
          <cell r="K675" t="b">
            <v>1</v>
          </cell>
          <cell r="L675">
            <v>1899</v>
          </cell>
          <cell r="M675">
            <v>136</v>
          </cell>
          <cell r="O675" t="str">
            <v>C</v>
          </cell>
          <cell r="P675">
            <v>10.714285714285714</v>
          </cell>
          <cell r="Q675">
            <v>0</v>
          </cell>
          <cell r="R675">
            <v>0</v>
          </cell>
          <cell r="S675">
            <v>10.714285714285714</v>
          </cell>
          <cell r="T675">
            <v>0</v>
          </cell>
          <cell r="U675">
            <v>10.714285714285714</v>
          </cell>
          <cell r="V675">
            <v>0</v>
          </cell>
          <cell r="W675">
            <v>10.714285714285714</v>
          </cell>
          <cell r="X675">
            <v>0</v>
          </cell>
          <cell r="Y675">
            <v>0</v>
          </cell>
          <cell r="Z675">
            <v>10.714285714285714</v>
          </cell>
          <cell r="AA675">
            <v>0</v>
          </cell>
          <cell r="AB675">
            <v>10.714285714285714</v>
          </cell>
          <cell r="AC675">
            <v>0</v>
          </cell>
          <cell r="AD675">
            <v>10.714285714285714</v>
          </cell>
          <cell r="AE675">
            <v>0</v>
          </cell>
          <cell r="AF675">
            <v>0</v>
          </cell>
          <cell r="AG675">
            <v>10.714285714285714</v>
          </cell>
          <cell r="AH675">
            <v>0</v>
          </cell>
          <cell r="AI675">
            <v>10.714285714285714</v>
          </cell>
          <cell r="AJ675">
            <v>0</v>
          </cell>
          <cell r="AK675">
            <v>10.714285714285714</v>
          </cell>
          <cell r="AL675">
            <v>0</v>
          </cell>
          <cell r="AM675">
            <v>0</v>
          </cell>
          <cell r="AN675">
            <v>7.1428571428571432</v>
          </cell>
          <cell r="AO675">
            <v>0</v>
          </cell>
          <cell r="AP675">
            <v>7.1428571428571432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121.42857142857143</v>
          </cell>
          <cell r="AW675">
            <v>0</v>
          </cell>
          <cell r="AX675">
            <v>142.85714285714286</v>
          </cell>
          <cell r="AY675">
            <v>50</v>
          </cell>
          <cell r="AZ675">
            <v>39.285714285714285</v>
          </cell>
          <cell r="BA675">
            <v>64.285714285714292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 t="str">
            <v xml:space="preserve"> </v>
          </cell>
          <cell r="BJ675">
            <v>210.71428571428572</v>
          </cell>
          <cell r="BK675" t="str">
            <v/>
          </cell>
          <cell r="BL675" t="str">
            <v/>
          </cell>
        </row>
        <row r="676">
          <cell r="E676" t="str">
            <v>|0200226642|25.40|0.00|1.600|0.0005819NBC</v>
          </cell>
          <cell r="F676">
            <v>0.93899999999999995</v>
          </cell>
          <cell r="H676" t="str">
            <v>S</v>
          </cell>
          <cell r="J676" t="b">
            <v>1</v>
          </cell>
          <cell r="K676" t="b">
            <v>1</v>
          </cell>
          <cell r="L676">
            <v>89</v>
          </cell>
          <cell r="M676">
            <v>89</v>
          </cell>
          <cell r="O676" t="str">
            <v>P/E</v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  <cell r="V676" t="str">
            <v/>
          </cell>
          <cell r="W676" t="str">
            <v/>
          </cell>
          <cell r="X676" t="str">
            <v/>
          </cell>
          <cell r="Y676" t="str">
            <v/>
          </cell>
          <cell r="Z676" t="str">
            <v/>
          </cell>
          <cell r="AA676" t="str">
            <v/>
          </cell>
          <cell r="AB676" t="str">
            <v/>
          </cell>
          <cell r="AC676" t="str">
            <v/>
          </cell>
          <cell r="AD676" t="str">
            <v/>
          </cell>
          <cell r="AE676" t="str">
            <v/>
          </cell>
          <cell r="AF676" t="str">
            <v/>
          </cell>
          <cell r="AG676" t="str">
            <v/>
          </cell>
          <cell r="AH676" t="str">
            <v/>
          </cell>
          <cell r="AI676" t="str">
            <v/>
          </cell>
          <cell r="AJ676" t="str">
            <v/>
          </cell>
          <cell r="AK676" t="str">
            <v/>
          </cell>
          <cell r="AL676" t="str">
            <v/>
          </cell>
          <cell r="AM676" t="str">
            <v/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S676" t="str">
            <v/>
          </cell>
          <cell r="AT676" t="str">
            <v/>
          </cell>
          <cell r="AU676" t="str">
            <v/>
          </cell>
          <cell r="AV676" t="str">
            <v/>
          </cell>
          <cell r="AW676" t="str">
            <v/>
          </cell>
          <cell r="AX676" t="str">
            <v/>
          </cell>
          <cell r="AY676" t="str">
            <v/>
          </cell>
          <cell r="AZ676" t="str">
            <v/>
          </cell>
          <cell r="BA676" t="str">
            <v/>
          </cell>
          <cell r="BB676" t="str">
            <v/>
          </cell>
          <cell r="BC676" t="str">
            <v/>
          </cell>
          <cell r="BD676" t="str">
            <v/>
          </cell>
          <cell r="BE676" t="str">
            <v/>
          </cell>
          <cell r="BF676" t="str">
            <v/>
          </cell>
          <cell r="BG676" t="str">
            <v/>
          </cell>
          <cell r="BH676" t="str">
            <v/>
          </cell>
          <cell r="BI676" t="str">
            <v xml:space="preserve"> </v>
          </cell>
          <cell r="BJ676">
            <v>0</v>
          </cell>
          <cell r="BK676" t="str">
            <v/>
          </cell>
          <cell r="BL676" t="str">
            <v/>
          </cell>
        </row>
        <row r="677">
          <cell r="E677" t="str">
            <v>|0200226640|25.40|0.00|2.300|0.0005887NBC</v>
          </cell>
          <cell r="F677">
            <v>1.31</v>
          </cell>
          <cell r="H677" t="str">
            <v>S</v>
          </cell>
          <cell r="J677" t="b">
            <v>1</v>
          </cell>
          <cell r="K677" t="b">
            <v>1</v>
          </cell>
          <cell r="L677">
            <v>195</v>
          </cell>
          <cell r="M677">
            <v>14</v>
          </cell>
          <cell r="O677" t="str">
            <v>C</v>
          </cell>
          <cell r="P677">
            <v>3.5714285714285716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3.5714285714285716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7.1428571428571432</v>
          </cell>
          <cell r="AW677">
            <v>0</v>
          </cell>
          <cell r="AX677">
            <v>7.1428571428571432</v>
          </cell>
          <cell r="AY677">
            <v>14.285714285714286</v>
          </cell>
          <cell r="AZ677">
            <v>10.714285714285714</v>
          </cell>
          <cell r="BA677">
            <v>10.714285714285714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 t="str">
            <v xml:space="preserve"> </v>
          </cell>
          <cell r="BJ677">
            <v>32.142857142857146</v>
          </cell>
          <cell r="BK677" t="str">
            <v/>
          </cell>
          <cell r="BL677" t="str">
            <v/>
          </cell>
        </row>
        <row r="678">
          <cell r="E678" t="str">
            <v>|0200226640|25.40|0.00|2.300|0.0005887NBC</v>
          </cell>
          <cell r="F678">
            <v>1.31</v>
          </cell>
          <cell r="H678" t="str">
            <v>S</v>
          </cell>
          <cell r="J678" t="b">
            <v>1</v>
          </cell>
          <cell r="K678" t="b">
            <v>1</v>
          </cell>
          <cell r="L678">
            <v>111</v>
          </cell>
          <cell r="M678">
            <v>111</v>
          </cell>
          <cell r="O678" t="str">
            <v>P/E</v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  <cell r="V678" t="str">
            <v/>
          </cell>
          <cell r="W678" t="str">
            <v/>
          </cell>
          <cell r="X678" t="str">
            <v/>
          </cell>
          <cell r="Y678" t="str">
            <v/>
          </cell>
          <cell r="Z678" t="str">
            <v/>
          </cell>
          <cell r="AA678" t="str">
            <v/>
          </cell>
          <cell r="AB678" t="str">
            <v/>
          </cell>
          <cell r="AC678" t="str">
            <v/>
          </cell>
          <cell r="AD678" t="str">
            <v/>
          </cell>
          <cell r="AE678" t="str">
            <v/>
          </cell>
          <cell r="AF678" t="str">
            <v/>
          </cell>
          <cell r="AG678" t="str">
            <v/>
          </cell>
          <cell r="AH678" t="str">
            <v/>
          </cell>
          <cell r="AI678" t="str">
            <v/>
          </cell>
          <cell r="AJ678" t="str">
            <v/>
          </cell>
          <cell r="AK678" t="str">
            <v/>
          </cell>
          <cell r="AL678" t="str">
            <v/>
          </cell>
          <cell r="AM678" t="str">
            <v/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S678" t="str">
            <v/>
          </cell>
          <cell r="AT678" t="str">
            <v/>
          </cell>
          <cell r="AU678" t="str">
            <v/>
          </cell>
          <cell r="AV678" t="str">
            <v/>
          </cell>
          <cell r="AW678" t="str">
            <v/>
          </cell>
          <cell r="AX678" t="str">
            <v/>
          </cell>
          <cell r="AY678" t="str">
            <v/>
          </cell>
          <cell r="AZ678" t="str">
            <v/>
          </cell>
          <cell r="BA678" t="str">
            <v/>
          </cell>
          <cell r="BB678" t="str">
            <v/>
          </cell>
          <cell r="BC678" t="str">
            <v/>
          </cell>
          <cell r="BD678" t="str">
            <v/>
          </cell>
          <cell r="BE678" t="str">
            <v/>
          </cell>
          <cell r="BF678" t="str">
            <v/>
          </cell>
          <cell r="BG678" t="str">
            <v/>
          </cell>
          <cell r="BH678" t="str">
            <v/>
          </cell>
          <cell r="BI678" t="str">
            <v xml:space="preserve"> </v>
          </cell>
          <cell r="BJ678">
            <v>0</v>
          </cell>
          <cell r="BK678" t="str">
            <v/>
          </cell>
          <cell r="BL678" t="str">
            <v/>
          </cell>
        </row>
        <row r="679">
          <cell r="E679" t="str">
            <v>|0200226640|25.40|0.00|2.300|0.0005887NBC</v>
          </cell>
          <cell r="F679">
            <v>1.31</v>
          </cell>
          <cell r="H679" t="str">
            <v>S</v>
          </cell>
          <cell r="J679" t="b">
            <v>1</v>
          </cell>
          <cell r="K679" t="b">
            <v>1</v>
          </cell>
          <cell r="L679">
            <v>4</v>
          </cell>
          <cell r="M679">
            <v>1</v>
          </cell>
          <cell r="O679" t="str">
            <v>C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16.333333333333332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16.333333333333332</v>
          </cell>
          <cell r="AW679">
            <v>0</v>
          </cell>
          <cell r="AX679">
            <v>20</v>
          </cell>
          <cell r="AY679">
            <v>26.666666666666668</v>
          </cell>
          <cell r="AZ679">
            <v>16.666666666666668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 t="str">
            <v xml:space="preserve"> </v>
          </cell>
          <cell r="BJ679">
            <v>59.666666666666671</v>
          </cell>
          <cell r="BK679" t="str">
            <v/>
          </cell>
          <cell r="BL679" t="str">
            <v/>
          </cell>
        </row>
        <row r="680">
          <cell r="E680" t="str">
            <v>|0200236643|28.60|0.00|1.200|0.0006071NBC</v>
          </cell>
          <cell r="F680">
            <v>0.81100000000000005</v>
          </cell>
          <cell r="H680" t="str">
            <v>S</v>
          </cell>
          <cell r="J680" t="b">
            <v>1</v>
          </cell>
          <cell r="K680" t="b">
            <v>1</v>
          </cell>
          <cell r="L680">
            <v>13</v>
          </cell>
          <cell r="M680">
            <v>3</v>
          </cell>
          <cell r="O680" t="str">
            <v>C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317.5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317.5</v>
          </cell>
          <cell r="AW680">
            <v>0</v>
          </cell>
          <cell r="AX680">
            <v>510</v>
          </cell>
          <cell r="AY680">
            <v>180</v>
          </cell>
          <cell r="AZ680">
            <v>135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 t="str">
            <v xml:space="preserve"> </v>
          </cell>
          <cell r="BJ680">
            <v>632.5</v>
          </cell>
          <cell r="BK680" t="str">
            <v/>
          </cell>
          <cell r="BL680" t="str">
            <v/>
          </cell>
        </row>
        <row r="681">
          <cell r="E681" t="str">
            <v>|0200236643|28.60|0.00|1.200|0.0006071NBC</v>
          </cell>
          <cell r="F681">
            <v>0.81100000000000005</v>
          </cell>
          <cell r="H681" t="str">
            <v>S</v>
          </cell>
          <cell r="J681" t="b">
            <v>1</v>
          </cell>
          <cell r="K681" t="b">
            <v>1</v>
          </cell>
          <cell r="L681">
            <v>560</v>
          </cell>
          <cell r="M681">
            <v>560</v>
          </cell>
          <cell r="O681" t="str">
            <v>P/E</v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  <cell r="V681" t="str">
            <v/>
          </cell>
          <cell r="W681" t="str">
            <v/>
          </cell>
          <cell r="X681" t="str">
            <v/>
          </cell>
          <cell r="Y681" t="str">
            <v/>
          </cell>
          <cell r="Z681" t="str">
            <v/>
          </cell>
          <cell r="AA681" t="str">
            <v/>
          </cell>
          <cell r="AB681" t="str">
            <v/>
          </cell>
          <cell r="AC681" t="str">
            <v/>
          </cell>
          <cell r="AD681" t="str">
            <v/>
          </cell>
          <cell r="AE681" t="str">
            <v/>
          </cell>
          <cell r="AF681" t="str">
            <v/>
          </cell>
          <cell r="AG681" t="str">
            <v/>
          </cell>
          <cell r="AH681" t="str">
            <v/>
          </cell>
          <cell r="AI681" t="str">
            <v/>
          </cell>
          <cell r="AJ681" t="str">
            <v/>
          </cell>
          <cell r="AK681" t="str">
            <v/>
          </cell>
          <cell r="AL681" t="str">
            <v/>
          </cell>
          <cell r="AM681" t="str">
            <v/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S681" t="str">
            <v/>
          </cell>
          <cell r="AT681" t="str">
            <v/>
          </cell>
          <cell r="AU681" t="str">
            <v/>
          </cell>
          <cell r="AV681" t="str">
            <v/>
          </cell>
          <cell r="AW681" t="str">
            <v/>
          </cell>
          <cell r="AX681" t="str">
            <v/>
          </cell>
          <cell r="AY681" t="str">
            <v/>
          </cell>
          <cell r="AZ681" t="str">
            <v/>
          </cell>
          <cell r="BA681" t="str">
            <v/>
          </cell>
          <cell r="BB681" t="str">
            <v/>
          </cell>
          <cell r="BC681" t="str">
            <v/>
          </cell>
          <cell r="BD681" t="str">
            <v/>
          </cell>
          <cell r="BE681" t="str">
            <v/>
          </cell>
          <cell r="BF681" t="str">
            <v/>
          </cell>
          <cell r="BG681" t="str">
            <v/>
          </cell>
          <cell r="BH681" t="str">
            <v/>
          </cell>
          <cell r="BI681" t="str">
            <v xml:space="preserve"> </v>
          </cell>
          <cell r="BJ681">
            <v>0</v>
          </cell>
          <cell r="BK681" t="str">
            <v/>
          </cell>
          <cell r="BL681" t="str">
            <v/>
          </cell>
        </row>
        <row r="682">
          <cell r="E682" t="str">
            <v>|0200226700|28.00|21.80|3.100|0.0006100NBC</v>
          </cell>
          <cell r="F682">
            <v>1.9039999999999999</v>
          </cell>
          <cell r="H682" t="str">
            <v>-</v>
          </cell>
          <cell r="J682" t="b">
            <v>1</v>
          </cell>
          <cell r="K682" t="b">
            <v>1</v>
          </cell>
          <cell r="L682" t="str">
            <v/>
          </cell>
          <cell r="M682" t="str">
            <v/>
          </cell>
          <cell r="O682" t="str">
            <v>C</v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  <cell r="V682" t="str">
            <v/>
          </cell>
          <cell r="W682" t="str">
            <v/>
          </cell>
          <cell r="X682" t="str">
            <v/>
          </cell>
          <cell r="Y682" t="str">
            <v/>
          </cell>
          <cell r="Z682" t="str">
            <v/>
          </cell>
          <cell r="AA682" t="str">
            <v/>
          </cell>
          <cell r="AB682" t="str">
            <v/>
          </cell>
          <cell r="AC682" t="str">
            <v/>
          </cell>
          <cell r="AD682" t="str">
            <v/>
          </cell>
          <cell r="AE682" t="str">
            <v/>
          </cell>
          <cell r="AF682" t="str">
            <v/>
          </cell>
          <cell r="AG682" t="str">
            <v/>
          </cell>
          <cell r="AH682" t="str">
            <v/>
          </cell>
          <cell r="AI682" t="str">
            <v/>
          </cell>
          <cell r="AJ682" t="str">
            <v/>
          </cell>
          <cell r="AK682" t="str">
            <v/>
          </cell>
          <cell r="AL682" t="str">
            <v/>
          </cell>
          <cell r="AM682" t="str">
            <v/>
          </cell>
          <cell r="AN682" t="str">
            <v/>
          </cell>
          <cell r="AO682" t="str">
            <v/>
          </cell>
          <cell r="AP682" t="str">
            <v/>
          </cell>
          <cell r="AQ682" t="str">
            <v/>
          </cell>
          <cell r="AR682" t="str">
            <v/>
          </cell>
          <cell r="AS682" t="str">
            <v/>
          </cell>
          <cell r="AT682" t="str">
            <v/>
          </cell>
          <cell r="AU682" t="str">
            <v/>
          </cell>
          <cell r="AV682" t="str">
            <v/>
          </cell>
          <cell r="AW682" t="str">
            <v/>
          </cell>
          <cell r="AX682" t="str">
            <v/>
          </cell>
          <cell r="AY682" t="str">
            <v/>
          </cell>
          <cell r="AZ682" t="str">
            <v/>
          </cell>
          <cell r="BA682" t="str">
            <v/>
          </cell>
          <cell r="BB682" t="str">
            <v/>
          </cell>
          <cell r="BC682" t="str">
            <v/>
          </cell>
          <cell r="BD682" t="str">
            <v/>
          </cell>
          <cell r="BE682" t="str">
            <v/>
          </cell>
          <cell r="BF682" t="str">
            <v/>
          </cell>
          <cell r="BG682" t="str">
            <v/>
          </cell>
          <cell r="BH682" t="str">
            <v/>
          </cell>
          <cell r="BI682" t="str">
            <v xml:space="preserve"> </v>
          </cell>
          <cell r="BJ682">
            <v>0</v>
          </cell>
          <cell r="BK682" t="str">
            <v/>
          </cell>
          <cell r="BL682" t="str">
            <v/>
          </cell>
        </row>
        <row r="683">
          <cell r="E683" t="str">
            <v>|0200226700|28.00|21.80|3.100|0.0006100NBC</v>
          </cell>
          <cell r="F683">
            <v>1.9039999999999999</v>
          </cell>
          <cell r="H683" t="str">
            <v>-</v>
          </cell>
          <cell r="J683" t="b">
            <v>1</v>
          </cell>
          <cell r="K683" t="b">
            <v>1</v>
          </cell>
          <cell r="L683" t="str">
            <v/>
          </cell>
          <cell r="M683" t="str">
            <v/>
          </cell>
          <cell r="O683" t="str">
            <v>C</v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  <cell r="V683" t="str">
            <v/>
          </cell>
          <cell r="W683" t="str">
            <v/>
          </cell>
          <cell r="X683" t="str">
            <v/>
          </cell>
          <cell r="Y683" t="str">
            <v/>
          </cell>
          <cell r="Z683" t="str">
            <v/>
          </cell>
          <cell r="AA683" t="str">
            <v/>
          </cell>
          <cell r="AB683" t="str">
            <v/>
          </cell>
          <cell r="AC683" t="str">
            <v/>
          </cell>
          <cell r="AD683" t="str">
            <v/>
          </cell>
          <cell r="AE683" t="str">
            <v/>
          </cell>
          <cell r="AF683" t="str">
            <v/>
          </cell>
          <cell r="AG683" t="str">
            <v/>
          </cell>
          <cell r="AH683" t="str">
            <v/>
          </cell>
          <cell r="AI683" t="str">
            <v/>
          </cell>
          <cell r="AJ683" t="str">
            <v/>
          </cell>
          <cell r="AK683" t="str">
            <v/>
          </cell>
          <cell r="AL683" t="str">
            <v/>
          </cell>
          <cell r="AM683" t="str">
            <v/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S683" t="str">
            <v/>
          </cell>
          <cell r="AT683" t="str">
            <v/>
          </cell>
          <cell r="AU683" t="str">
            <v/>
          </cell>
          <cell r="AV683" t="str">
            <v/>
          </cell>
          <cell r="AW683" t="str">
            <v/>
          </cell>
          <cell r="AX683" t="str">
            <v/>
          </cell>
          <cell r="AY683" t="str">
            <v/>
          </cell>
          <cell r="AZ683" t="str">
            <v/>
          </cell>
          <cell r="BA683" t="str">
            <v/>
          </cell>
          <cell r="BB683" t="str">
            <v/>
          </cell>
          <cell r="BC683" t="str">
            <v/>
          </cell>
          <cell r="BD683" t="str">
            <v/>
          </cell>
          <cell r="BE683" t="str">
            <v/>
          </cell>
          <cell r="BF683" t="str">
            <v/>
          </cell>
          <cell r="BG683" t="str">
            <v/>
          </cell>
          <cell r="BH683" t="str">
            <v/>
          </cell>
          <cell r="BI683" t="str">
            <v xml:space="preserve"> </v>
          </cell>
          <cell r="BJ683">
            <v>0</v>
          </cell>
          <cell r="BK683" t="str">
            <v/>
          </cell>
          <cell r="BL683" t="str">
            <v/>
          </cell>
        </row>
        <row r="684">
          <cell r="E684" t="str">
            <v>|0200226700|28.00|21.80|3.100|0.0006100IBC</v>
          </cell>
          <cell r="F684">
            <v>1.9039999999999999</v>
          </cell>
          <cell r="H684" t="str">
            <v>-</v>
          </cell>
          <cell r="J684" t="b">
            <v>1</v>
          </cell>
          <cell r="K684" t="b">
            <v>1</v>
          </cell>
          <cell r="L684">
            <v>7.6</v>
          </cell>
          <cell r="M684">
            <v>8</v>
          </cell>
          <cell r="O684" t="str">
            <v>P/E</v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  <cell r="V684" t="str">
            <v/>
          </cell>
          <cell r="W684" t="str">
            <v/>
          </cell>
          <cell r="X684" t="str">
            <v/>
          </cell>
          <cell r="Y684" t="str">
            <v/>
          </cell>
          <cell r="Z684" t="str">
            <v/>
          </cell>
          <cell r="AA684" t="str">
            <v/>
          </cell>
          <cell r="AB684" t="str">
            <v/>
          </cell>
          <cell r="AC684" t="str">
            <v/>
          </cell>
          <cell r="AD684" t="str">
            <v/>
          </cell>
          <cell r="AE684" t="str">
            <v/>
          </cell>
          <cell r="AF684" t="str">
            <v/>
          </cell>
          <cell r="AG684" t="str">
            <v/>
          </cell>
          <cell r="AH684" t="str">
            <v/>
          </cell>
          <cell r="AI684" t="str">
            <v/>
          </cell>
          <cell r="AJ684" t="str">
            <v/>
          </cell>
          <cell r="AK684" t="str">
            <v/>
          </cell>
          <cell r="AL684" t="str">
            <v/>
          </cell>
          <cell r="AM684" t="str">
            <v/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S684" t="str">
            <v/>
          </cell>
          <cell r="AT684" t="str">
            <v/>
          </cell>
          <cell r="AU684" t="str">
            <v/>
          </cell>
          <cell r="AV684" t="str">
            <v/>
          </cell>
          <cell r="AW684" t="str">
            <v/>
          </cell>
          <cell r="AX684" t="str">
            <v/>
          </cell>
          <cell r="AY684" t="str">
            <v/>
          </cell>
          <cell r="AZ684" t="str">
            <v/>
          </cell>
          <cell r="BA684" t="str">
            <v/>
          </cell>
          <cell r="BB684" t="str">
            <v/>
          </cell>
          <cell r="BC684" t="str">
            <v/>
          </cell>
          <cell r="BD684" t="str">
            <v/>
          </cell>
          <cell r="BE684" t="str">
            <v/>
          </cell>
          <cell r="BF684" t="str">
            <v/>
          </cell>
          <cell r="BG684" t="str">
            <v/>
          </cell>
          <cell r="BH684" t="str">
            <v/>
          </cell>
          <cell r="BI684" t="str">
            <v xml:space="preserve"> </v>
          </cell>
          <cell r="BJ684">
            <v>0</v>
          </cell>
          <cell r="BK684" t="str">
            <v/>
          </cell>
          <cell r="BL684" t="str">
            <v/>
          </cell>
        </row>
        <row r="685">
          <cell r="E685" t="str">
            <v>|0200226700|46.00|38.00|4.000|0.0003515IBC</v>
          </cell>
          <cell r="F685">
            <v>4.1429999999999998</v>
          </cell>
          <cell r="H685" t="str">
            <v>-</v>
          </cell>
          <cell r="J685" t="b">
            <v>1</v>
          </cell>
          <cell r="K685" t="b">
            <v>1</v>
          </cell>
          <cell r="L685">
            <v>476</v>
          </cell>
          <cell r="M685">
            <v>476</v>
          </cell>
          <cell r="O685" t="str">
            <v>P/E</v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  <cell r="V685" t="str">
            <v/>
          </cell>
          <cell r="W685" t="str">
            <v/>
          </cell>
          <cell r="X685" t="str">
            <v/>
          </cell>
          <cell r="Y685" t="str">
            <v/>
          </cell>
          <cell r="Z685" t="str">
            <v/>
          </cell>
          <cell r="AA685" t="str">
            <v/>
          </cell>
          <cell r="AB685" t="str">
            <v/>
          </cell>
          <cell r="AC685" t="str">
            <v/>
          </cell>
          <cell r="AD685" t="str">
            <v/>
          </cell>
          <cell r="AE685" t="str">
            <v/>
          </cell>
          <cell r="AF685" t="str">
            <v/>
          </cell>
          <cell r="AG685" t="str">
            <v/>
          </cell>
          <cell r="AH685" t="str">
            <v/>
          </cell>
          <cell r="AI685" t="str">
            <v/>
          </cell>
          <cell r="AJ685" t="str">
            <v/>
          </cell>
          <cell r="AK685" t="str">
            <v/>
          </cell>
          <cell r="AL685" t="str">
            <v/>
          </cell>
          <cell r="AM685" t="str">
            <v/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S685" t="str">
            <v/>
          </cell>
          <cell r="AT685" t="str">
            <v/>
          </cell>
          <cell r="AU685" t="str">
            <v/>
          </cell>
          <cell r="AV685" t="str">
            <v/>
          </cell>
          <cell r="AW685" t="str">
            <v/>
          </cell>
          <cell r="AX685" t="str">
            <v/>
          </cell>
          <cell r="AY685" t="str">
            <v/>
          </cell>
          <cell r="AZ685" t="str">
            <v/>
          </cell>
          <cell r="BA685" t="str">
            <v/>
          </cell>
          <cell r="BB685" t="str">
            <v/>
          </cell>
          <cell r="BC685" t="str">
            <v/>
          </cell>
          <cell r="BD685" t="str">
            <v/>
          </cell>
          <cell r="BE685" t="str">
            <v/>
          </cell>
          <cell r="BF685" t="str">
            <v/>
          </cell>
          <cell r="BG685" t="str">
            <v/>
          </cell>
          <cell r="BH685" t="str">
            <v/>
          </cell>
          <cell r="BI685" t="str">
            <v xml:space="preserve"> </v>
          </cell>
          <cell r="BJ685">
            <v>0</v>
          </cell>
          <cell r="BK685" t="str">
            <v/>
          </cell>
          <cell r="BL685" t="str">
            <v/>
          </cell>
        </row>
        <row r="686">
          <cell r="E686" t="str">
            <v>|0200226700|46.00|38.00|4.000|0.0003515IBC</v>
          </cell>
          <cell r="F686">
            <v>4.1429999999999998</v>
          </cell>
          <cell r="H686" t="str">
            <v>-</v>
          </cell>
          <cell r="J686" t="b">
            <v>1</v>
          </cell>
          <cell r="K686" t="b">
            <v>1</v>
          </cell>
          <cell r="L686">
            <v>3502</v>
          </cell>
          <cell r="M686">
            <v>38</v>
          </cell>
          <cell r="O686" t="str">
            <v>C</v>
          </cell>
          <cell r="P686">
            <v>2.150537634408602</v>
          </cell>
          <cell r="Q686">
            <v>1.6129032258064515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3.763440860215054</v>
          </cell>
          <cell r="AW686">
            <v>0</v>
          </cell>
          <cell r="AX686">
            <v>94.129032258064512</v>
          </cell>
          <cell r="AY686">
            <v>227.6236559139785</v>
          </cell>
          <cell r="AZ686">
            <v>97.591397849462368</v>
          </cell>
          <cell r="BA686">
            <v>97.58064516129032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 t="str">
            <v xml:space="preserve"> </v>
          </cell>
          <cell r="BJ686">
            <v>231.38709677419354</v>
          </cell>
          <cell r="BK686" t="str">
            <v/>
          </cell>
          <cell r="BL686" t="str">
            <v/>
          </cell>
        </row>
        <row r="687">
          <cell r="E687" t="str">
            <v>|0200226700|46.00|38.00|4.000|0.0003515IBC</v>
          </cell>
          <cell r="F687">
            <v>4.1429999999999998</v>
          </cell>
          <cell r="H687" t="str">
            <v>-</v>
          </cell>
          <cell r="J687" t="b">
            <v>1</v>
          </cell>
          <cell r="K687" t="b">
            <v>1</v>
          </cell>
          <cell r="L687">
            <v>0</v>
          </cell>
          <cell r="M687">
            <v>0</v>
          </cell>
          <cell r="O687" t="str">
            <v>C</v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 t="str">
            <v/>
          </cell>
          <cell r="Y687" t="str">
            <v/>
          </cell>
          <cell r="Z687" t="str">
            <v/>
          </cell>
          <cell r="AA687" t="str">
            <v/>
          </cell>
          <cell r="AB687" t="str">
            <v/>
          </cell>
          <cell r="AC687" t="str">
            <v/>
          </cell>
          <cell r="AD687" t="str">
            <v/>
          </cell>
          <cell r="AE687" t="str">
            <v/>
          </cell>
          <cell r="AF687" t="str">
            <v/>
          </cell>
          <cell r="AG687" t="str">
            <v/>
          </cell>
          <cell r="AH687" t="str">
            <v/>
          </cell>
          <cell r="AI687" t="str">
            <v/>
          </cell>
          <cell r="AJ687" t="str">
            <v/>
          </cell>
          <cell r="AK687" t="str">
            <v/>
          </cell>
          <cell r="AL687" t="str">
            <v/>
          </cell>
          <cell r="AM687" t="str">
            <v/>
          </cell>
          <cell r="AN687" t="str">
            <v/>
          </cell>
          <cell r="AO687" t="str">
            <v/>
          </cell>
          <cell r="AP687" t="str">
            <v/>
          </cell>
          <cell r="AQ687" t="str">
            <v/>
          </cell>
          <cell r="AR687" t="str">
            <v/>
          </cell>
          <cell r="AS687" t="str">
            <v/>
          </cell>
          <cell r="AT687" t="str">
            <v/>
          </cell>
          <cell r="AU687" t="str">
            <v/>
          </cell>
          <cell r="AV687" t="str">
            <v/>
          </cell>
          <cell r="AW687" t="str">
            <v/>
          </cell>
          <cell r="AX687" t="str">
            <v/>
          </cell>
          <cell r="AY687" t="str">
            <v/>
          </cell>
          <cell r="AZ687" t="str">
            <v/>
          </cell>
          <cell r="BA687" t="str">
            <v/>
          </cell>
          <cell r="BB687" t="str">
            <v/>
          </cell>
          <cell r="BC687" t="str">
            <v/>
          </cell>
          <cell r="BD687" t="str">
            <v/>
          </cell>
          <cell r="BE687" t="str">
            <v/>
          </cell>
          <cell r="BF687" t="str">
            <v/>
          </cell>
          <cell r="BG687" t="str">
            <v/>
          </cell>
          <cell r="BH687" t="str">
            <v/>
          </cell>
          <cell r="BI687" t="str">
            <v xml:space="preserve"> </v>
          </cell>
          <cell r="BJ687">
            <v>0</v>
          </cell>
          <cell r="BK687" t="str">
            <v/>
          </cell>
          <cell r="BL687" t="str">
            <v/>
          </cell>
        </row>
        <row r="688">
          <cell r="E688" t="str">
            <v>|0200226840|25.40|0.00|3.200|0.0005750NBC</v>
          </cell>
          <cell r="F688">
            <v>1.752</v>
          </cell>
          <cell r="H688" t="str">
            <v>S</v>
          </cell>
          <cell r="J688" t="b">
            <v>1</v>
          </cell>
          <cell r="K688" t="b">
            <v>1</v>
          </cell>
          <cell r="L688">
            <v>691</v>
          </cell>
          <cell r="M688">
            <v>691</v>
          </cell>
          <cell r="O688" t="str">
            <v>P/E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 t="str">
            <v xml:space="preserve"> </v>
          </cell>
          <cell r="BJ688">
            <v>0</v>
          </cell>
          <cell r="BK688" t="str">
            <v/>
          </cell>
          <cell r="BL688" t="str">
            <v/>
          </cell>
        </row>
        <row r="689">
          <cell r="E689" t="str">
            <v>|0200220139|22.20|0.00|2.000|0.0005800NBC</v>
          </cell>
          <cell r="F689">
            <v>0.996</v>
          </cell>
          <cell r="H689" t="str">
            <v>-</v>
          </cell>
          <cell r="J689" t="b">
            <v>1</v>
          </cell>
          <cell r="K689" t="b">
            <v>1</v>
          </cell>
          <cell r="L689" t="str">
            <v/>
          </cell>
          <cell r="M689" t="str">
            <v/>
          </cell>
          <cell r="O689" t="str">
            <v>P/E</v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 t="str">
            <v/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S689" t="str">
            <v/>
          </cell>
          <cell r="AT689" t="str">
            <v/>
          </cell>
          <cell r="AU689" t="str">
            <v/>
          </cell>
          <cell r="AV689" t="str">
            <v/>
          </cell>
          <cell r="AW689" t="str">
            <v/>
          </cell>
          <cell r="AX689" t="str">
            <v/>
          </cell>
          <cell r="AY689" t="str">
            <v/>
          </cell>
          <cell r="AZ689" t="str">
            <v/>
          </cell>
          <cell r="BA689" t="str">
            <v/>
          </cell>
          <cell r="BB689" t="str">
            <v/>
          </cell>
          <cell r="BC689" t="str">
            <v/>
          </cell>
          <cell r="BD689" t="str">
            <v/>
          </cell>
          <cell r="BE689" t="str">
            <v/>
          </cell>
          <cell r="BF689" t="str">
            <v/>
          </cell>
          <cell r="BG689" t="str">
            <v/>
          </cell>
          <cell r="BH689" t="str">
            <v/>
          </cell>
          <cell r="BI689" t="str">
            <v xml:space="preserve"> </v>
          </cell>
          <cell r="BJ689">
            <v>0</v>
          </cell>
          <cell r="BK689" t="str">
            <v/>
          </cell>
          <cell r="BL689" t="str">
            <v/>
          </cell>
        </row>
        <row r="690">
          <cell r="E690" t="str">
            <v>|0200220139|25.40|0.00|1.600|0.0005974NBC</v>
          </cell>
          <cell r="F690">
            <v>0.93899999999999995</v>
          </cell>
          <cell r="H690" t="str">
            <v>-</v>
          </cell>
          <cell r="J690" t="b">
            <v>1</v>
          </cell>
          <cell r="K690" t="b">
            <v>1</v>
          </cell>
          <cell r="L690" t="str">
            <v/>
          </cell>
          <cell r="M690" t="str">
            <v/>
          </cell>
          <cell r="O690" t="str">
            <v>C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 t="str">
            <v xml:space="preserve"> </v>
          </cell>
          <cell r="BJ690">
            <v>0</v>
          </cell>
          <cell r="BK690" t="str">
            <v/>
          </cell>
          <cell r="BL690" t="str">
            <v/>
          </cell>
        </row>
        <row r="691">
          <cell r="E691" t="str">
            <v>|0200220139|38.10|0.00|2.000|0.0005923NBC</v>
          </cell>
          <cell r="F691">
            <v>1.78</v>
          </cell>
          <cell r="H691" t="str">
            <v>-</v>
          </cell>
          <cell r="J691" t="b">
            <v>1</v>
          </cell>
          <cell r="K691" t="b">
            <v>1</v>
          </cell>
          <cell r="L691">
            <v>151</v>
          </cell>
          <cell r="M691">
            <v>151</v>
          </cell>
          <cell r="O691" t="str">
            <v>P/E</v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  <cell r="V691" t="str">
            <v/>
          </cell>
          <cell r="W691" t="str">
            <v/>
          </cell>
          <cell r="X691" t="str">
            <v/>
          </cell>
          <cell r="Y691" t="str">
            <v/>
          </cell>
          <cell r="Z691" t="str">
            <v/>
          </cell>
          <cell r="AA691" t="str">
            <v/>
          </cell>
          <cell r="AB691" t="str">
            <v/>
          </cell>
          <cell r="AC691" t="str">
            <v/>
          </cell>
          <cell r="AD691" t="str">
            <v/>
          </cell>
          <cell r="AE691" t="str">
            <v/>
          </cell>
          <cell r="AF691" t="str">
            <v/>
          </cell>
          <cell r="AG691" t="str">
            <v/>
          </cell>
          <cell r="AH691" t="str">
            <v/>
          </cell>
          <cell r="AI691" t="str">
            <v/>
          </cell>
          <cell r="AJ691" t="str">
            <v/>
          </cell>
          <cell r="AK691" t="str">
            <v/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 t="str">
            <v/>
          </cell>
          <cell r="AQ691" t="str">
            <v/>
          </cell>
          <cell r="AR691" t="str">
            <v/>
          </cell>
          <cell r="AS691" t="str">
            <v/>
          </cell>
          <cell r="AT691" t="str">
            <v/>
          </cell>
          <cell r="AU691" t="str">
            <v/>
          </cell>
          <cell r="AV691" t="str">
            <v/>
          </cell>
          <cell r="AW691" t="str">
            <v/>
          </cell>
          <cell r="AX691" t="str">
            <v/>
          </cell>
          <cell r="AY691" t="str">
            <v/>
          </cell>
          <cell r="AZ691" t="str">
            <v/>
          </cell>
          <cell r="BA691" t="str">
            <v/>
          </cell>
          <cell r="BB691" t="str">
            <v/>
          </cell>
          <cell r="BC691" t="str">
            <v/>
          </cell>
          <cell r="BD691" t="str">
            <v/>
          </cell>
          <cell r="BE691" t="str">
            <v/>
          </cell>
          <cell r="BF691" t="str">
            <v/>
          </cell>
          <cell r="BG691" t="str">
            <v/>
          </cell>
          <cell r="BH691" t="str">
            <v/>
          </cell>
          <cell r="BI691" t="str">
            <v xml:space="preserve"> </v>
          </cell>
          <cell r="BJ691">
            <v>0</v>
          </cell>
          <cell r="BK691" t="str">
            <v/>
          </cell>
          <cell r="BL691" t="str">
            <v/>
          </cell>
        </row>
        <row r="692">
          <cell r="E692" t="str">
            <v>|0200226010|19.10|0.00|1.600|0.0005680NBC</v>
          </cell>
          <cell r="F692">
            <v>0.69</v>
          </cell>
          <cell r="H692" t="str">
            <v>-</v>
          </cell>
          <cell r="J692" t="b">
            <v>0</v>
          </cell>
          <cell r="K692" t="b">
            <v>1</v>
          </cell>
          <cell r="L692" t="str">
            <v/>
          </cell>
          <cell r="M692" t="str">
            <v/>
          </cell>
          <cell r="O692" t="str">
            <v>C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 t="str">
            <v xml:space="preserve"> </v>
          </cell>
          <cell r="BJ692">
            <v>0</v>
          </cell>
          <cell r="BK692" t="str">
            <v/>
          </cell>
          <cell r="BL692" t="str">
            <v/>
          </cell>
        </row>
        <row r="693">
          <cell r="E693" t="str">
            <v>|0200220810|19.10|0.00|1.600|0.0005919NBC</v>
          </cell>
          <cell r="F693">
            <v>0.69</v>
          </cell>
          <cell r="H693" t="str">
            <v>-</v>
          </cell>
          <cell r="J693" t="b">
            <v>1</v>
          </cell>
          <cell r="K693" t="b">
            <v>1</v>
          </cell>
          <cell r="L693">
            <v>18</v>
          </cell>
          <cell r="M693">
            <v>1</v>
          </cell>
          <cell r="O693" t="str">
            <v>C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 t="str">
            <v xml:space="preserve"> </v>
          </cell>
          <cell r="BJ693">
            <v>0</v>
          </cell>
          <cell r="BK693" t="str">
            <v/>
          </cell>
          <cell r="BL693" t="str">
            <v/>
          </cell>
        </row>
        <row r="694">
          <cell r="E694" t="str">
            <v>|0200220810|19.10|0.00|2.000|0.0005800NBC</v>
          </cell>
          <cell r="F694">
            <v>0.84299999999999997</v>
          </cell>
          <cell r="H694" t="str">
            <v>-</v>
          </cell>
          <cell r="J694" t="b">
            <v>1</v>
          </cell>
          <cell r="K694" t="b">
            <v>1</v>
          </cell>
          <cell r="L694" t="str">
            <v/>
          </cell>
          <cell r="M694" t="str">
            <v/>
          </cell>
          <cell r="O694" t="str">
            <v>P/E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 t="str">
            <v xml:space="preserve"> </v>
          </cell>
          <cell r="BJ694">
            <v>0</v>
          </cell>
          <cell r="BK694" t="str">
            <v/>
          </cell>
          <cell r="BL694" t="str">
            <v/>
          </cell>
        </row>
        <row r="695">
          <cell r="E695" t="str">
            <v>|0200230841|25.40|0.00|1.000|0.0006191NBC</v>
          </cell>
          <cell r="F695">
            <v>0.60199999999999998</v>
          </cell>
          <cell r="H695" t="str">
            <v>-</v>
          </cell>
          <cell r="J695" t="b">
            <v>1</v>
          </cell>
          <cell r="K695" t="b">
            <v>1</v>
          </cell>
          <cell r="L695">
            <v>104</v>
          </cell>
          <cell r="M695">
            <v>104</v>
          </cell>
          <cell r="O695" t="str">
            <v>P/E</v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  <cell r="V695" t="str">
            <v/>
          </cell>
          <cell r="W695" t="str">
            <v/>
          </cell>
          <cell r="X695" t="str">
            <v/>
          </cell>
          <cell r="Y695" t="str">
            <v/>
          </cell>
          <cell r="Z695" t="str">
            <v/>
          </cell>
          <cell r="AA695" t="str">
            <v/>
          </cell>
          <cell r="AB695" t="str">
            <v/>
          </cell>
          <cell r="AC695" t="str">
            <v/>
          </cell>
          <cell r="AD695" t="str">
            <v/>
          </cell>
          <cell r="AE695" t="str">
            <v/>
          </cell>
          <cell r="AF695" t="str">
            <v/>
          </cell>
          <cell r="AG695" t="str">
            <v/>
          </cell>
          <cell r="AH695" t="str">
            <v/>
          </cell>
          <cell r="AI695" t="str">
            <v/>
          </cell>
          <cell r="AJ695" t="str">
            <v/>
          </cell>
          <cell r="AK695" t="str">
            <v/>
          </cell>
          <cell r="AL695" t="str">
            <v/>
          </cell>
          <cell r="AM695" t="str">
            <v/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S695" t="str">
            <v/>
          </cell>
          <cell r="AT695" t="str">
            <v/>
          </cell>
          <cell r="AU695" t="str">
            <v/>
          </cell>
          <cell r="AV695" t="str">
            <v/>
          </cell>
          <cell r="AW695" t="str">
            <v/>
          </cell>
          <cell r="AX695" t="str">
            <v/>
          </cell>
          <cell r="AY695" t="str">
            <v/>
          </cell>
          <cell r="AZ695" t="str">
            <v/>
          </cell>
          <cell r="BA695" t="str">
            <v/>
          </cell>
          <cell r="BB695" t="str">
            <v/>
          </cell>
          <cell r="BC695" t="str">
            <v/>
          </cell>
          <cell r="BD695" t="str">
            <v/>
          </cell>
          <cell r="BE695" t="str">
            <v/>
          </cell>
          <cell r="BF695" t="str">
            <v/>
          </cell>
          <cell r="BG695" t="str">
            <v/>
          </cell>
          <cell r="BH695" t="str">
            <v/>
          </cell>
          <cell r="BI695" t="str">
            <v xml:space="preserve"> </v>
          </cell>
          <cell r="BJ695">
            <v>0</v>
          </cell>
          <cell r="BK695" t="str">
            <v/>
          </cell>
          <cell r="BL695" t="str">
            <v/>
          </cell>
        </row>
        <row r="696">
          <cell r="E696" t="str">
            <v>|0200220810|28.60|0.00|3.200|0.0005933IBC</v>
          </cell>
          <cell r="F696">
            <v>2.004</v>
          </cell>
          <cell r="H696" t="str">
            <v>-</v>
          </cell>
          <cell r="J696" t="b">
            <v>1</v>
          </cell>
          <cell r="K696" t="b">
            <v>1</v>
          </cell>
          <cell r="L696">
            <v>-2373</v>
          </cell>
          <cell r="M696">
            <v>-55</v>
          </cell>
          <cell r="O696" t="str">
            <v>C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60.279069767441861</v>
          </cell>
          <cell r="AY696">
            <v>37.209302325581397</v>
          </cell>
          <cell r="AZ696">
            <v>37.209302325581397</v>
          </cell>
          <cell r="BA696">
            <v>37.209302325581397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 t="str">
            <v xml:space="preserve"> </v>
          </cell>
          <cell r="BJ696">
            <v>37.209302325581397</v>
          </cell>
          <cell r="BK696" t="str">
            <v/>
          </cell>
          <cell r="BL696" t="str">
            <v/>
          </cell>
        </row>
        <row r="697">
          <cell r="E697" t="str">
            <v>|0200221042|25.40|0.00|1.600|0.0005724NBC</v>
          </cell>
          <cell r="F697">
            <v>0.93899999999999995</v>
          </cell>
          <cell r="H697" t="str">
            <v>S</v>
          </cell>
          <cell r="J697" t="b">
            <v>1</v>
          </cell>
          <cell r="K697" t="b">
            <v>1</v>
          </cell>
          <cell r="L697">
            <v>117</v>
          </cell>
          <cell r="M697">
            <v>117</v>
          </cell>
          <cell r="O697" t="str">
            <v>P/E</v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  <cell r="V697" t="str">
            <v/>
          </cell>
          <cell r="W697" t="str">
            <v/>
          </cell>
          <cell r="X697" t="str">
            <v/>
          </cell>
          <cell r="Y697" t="str">
            <v/>
          </cell>
          <cell r="Z697" t="str">
            <v/>
          </cell>
          <cell r="AA697" t="str">
            <v/>
          </cell>
          <cell r="AB697" t="str">
            <v/>
          </cell>
          <cell r="AC697" t="str">
            <v/>
          </cell>
          <cell r="AD697" t="str">
            <v/>
          </cell>
          <cell r="AE697" t="str">
            <v/>
          </cell>
          <cell r="AF697" t="str">
            <v/>
          </cell>
          <cell r="AG697" t="str">
            <v/>
          </cell>
          <cell r="AH697" t="str">
            <v/>
          </cell>
          <cell r="AI697" t="str">
            <v/>
          </cell>
          <cell r="AJ697" t="str">
            <v/>
          </cell>
          <cell r="AK697" t="str">
            <v/>
          </cell>
          <cell r="AL697" t="str">
            <v/>
          </cell>
          <cell r="AM697" t="str">
            <v/>
          </cell>
          <cell r="AN697" t="str">
            <v/>
          </cell>
          <cell r="AO697" t="str">
            <v/>
          </cell>
          <cell r="AP697" t="str">
            <v/>
          </cell>
          <cell r="AQ697" t="str">
            <v/>
          </cell>
          <cell r="AR697" t="str">
            <v/>
          </cell>
          <cell r="AS697" t="str">
            <v/>
          </cell>
          <cell r="AT697" t="str">
            <v/>
          </cell>
          <cell r="AU697" t="str">
            <v/>
          </cell>
          <cell r="AV697" t="str">
            <v/>
          </cell>
          <cell r="AW697" t="str">
            <v/>
          </cell>
          <cell r="AX697" t="str">
            <v/>
          </cell>
          <cell r="AY697" t="str">
            <v/>
          </cell>
          <cell r="AZ697" t="str">
            <v/>
          </cell>
          <cell r="BA697" t="str">
            <v/>
          </cell>
          <cell r="BB697" t="str">
            <v/>
          </cell>
          <cell r="BC697" t="str">
            <v/>
          </cell>
          <cell r="BD697" t="str">
            <v/>
          </cell>
          <cell r="BE697" t="str">
            <v/>
          </cell>
          <cell r="BF697" t="str">
            <v/>
          </cell>
          <cell r="BG697" t="str">
            <v/>
          </cell>
          <cell r="BH697" t="str">
            <v/>
          </cell>
          <cell r="BI697" t="str">
            <v xml:space="preserve"> </v>
          </cell>
          <cell r="BJ697">
            <v>0</v>
          </cell>
          <cell r="BK697" t="str">
            <v/>
          </cell>
          <cell r="BL697" t="str">
            <v/>
          </cell>
        </row>
        <row r="698">
          <cell r="E698" t="str">
            <v>|0200221042|25.40|0.00|1.600|0.0005756NBC</v>
          </cell>
          <cell r="F698">
            <v>0.93899999999999995</v>
          </cell>
          <cell r="H698" t="str">
            <v>S</v>
          </cell>
          <cell r="J698" t="b">
            <v>1</v>
          </cell>
          <cell r="K698" t="b">
            <v>1</v>
          </cell>
          <cell r="L698">
            <v>80</v>
          </cell>
          <cell r="M698">
            <v>80</v>
          </cell>
          <cell r="O698" t="str">
            <v>P/E</v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  <cell r="V698" t="str">
            <v/>
          </cell>
          <cell r="W698" t="str">
            <v/>
          </cell>
          <cell r="X698" t="str">
            <v/>
          </cell>
          <cell r="Y698" t="str">
            <v/>
          </cell>
          <cell r="Z698" t="str">
            <v/>
          </cell>
          <cell r="AA698" t="str">
            <v/>
          </cell>
          <cell r="AB698" t="str">
            <v/>
          </cell>
          <cell r="AC698" t="str">
            <v/>
          </cell>
          <cell r="AD698" t="str">
            <v/>
          </cell>
          <cell r="AE698" t="str">
            <v/>
          </cell>
          <cell r="AF698" t="str">
            <v/>
          </cell>
          <cell r="AG698" t="str">
            <v/>
          </cell>
          <cell r="AH698" t="str">
            <v/>
          </cell>
          <cell r="AI698" t="str">
            <v/>
          </cell>
          <cell r="AJ698" t="str">
            <v/>
          </cell>
          <cell r="AK698" t="str">
            <v/>
          </cell>
          <cell r="AL698" t="str">
            <v/>
          </cell>
          <cell r="AM698" t="str">
            <v/>
          </cell>
          <cell r="AN698" t="str">
            <v/>
          </cell>
          <cell r="AO698" t="str">
            <v/>
          </cell>
          <cell r="AP698" t="str">
            <v/>
          </cell>
          <cell r="AQ698" t="str">
            <v/>
          </cell>
          <cell r="AR698" t="str">
            <v/>
          </cell>
          <cell r="AS698" t="str">
            <v/>
          </cell>
          <cell r="AT698" t="str">
            <v/>
          </cell>
          <cell r="AU698" t="str">
            <v/>
          </cell>
          <cell r="AV698" t="str">
            <v/>
          </cell>
          <cell r="AW698" t="str">
            <v/>
          </cell>
          <cell r="AX698" t="str">
            <v/>
          </cell>
          <cell r="AY698" t="str">
            <v/>
          </cell>
          <cell r="AZ698" t="str">
            <v/>
          </cell>
          <cell r="BA698" t="str">
            <v/>
          </cell>
          <cell r="BB698" t="str">
            <v/>
          </cell>
          <cell r="BC698" t="str">
            <v/>
          </cell>
          <cell r="BD698" t="str">
            <v/>
          </cell>
          <cell r="BE698" t="str">
            <v/>
          </cell>
          <cell r="BF698" t="str">
            <v/>
          </cell>
          <cell r="BG698" t="str">
            <v/>
          </cell>
          <cell r="BH698" t="str">
            <v/>
          </cell>
          <cell r="BI698" t="str">
            <v xml:space="preserve"> </v>
          </cell>
          <cell r="BJ698">
            <v>0</v>
          </cell>
          <cell r="BK698" t="str">
            <v/>
          </cell>
          <cell r="BL698" t="str">
            <v/>
          </cell>
        </row>
        <row r="699">
          <cell r="E699" t="str">
            <v>|0200225939|15.90|0.00|2.000|0.0006118NBC</v>
          </cell>
          <cell r="F699">
            <v>0.68600000000000005</v>
          </cell>
          <cell r="H699" t="str">
            <v>-</v>
          </cell>
          <cell r="J699" t="b">
            <v>1</v>
          </cell>
          <cell r="K699" t="b">
            <v>1</v>
          </cell>
          <cell r="L699" t="str">
            <v/>
          </cell>
          <cell r="M699" t="str">
            <v/>
          </cell>
          <cell r="O699" t="str">
            <v>P/E</v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  <cell r="V699" t="str">
            <v/>
          </cell>
          <cell r="W699" t="str">
            <v/>
          </cell>
          <cell r="X699" t="str">
            <v/>
          </cell>
          <cell r="Y699" t="str">
            <v/>
          </cell>
          <cell r="Z699" t="str">
            <v/>
          </cell>
          <cell r="AA699" t="str">
            <v/>
          </cell>
          <cell r="AB699" t="str">
            <v/>
          </cell>
          <cell r="AC699" t="str">
            <v/>
          </cell>
          <cell r="AD699" t="str">
            <v/>
          </cell>
          <cell r="AE699" t="str">
            <v/>
          </cell>
          <cell r="AF699" t="str">
            <v/>
          </cell>
          <cell r="AG699" t="str">
            <v/>
          </cell>
          <cell r="AH699" t="str">
            <v/>
          </cell>
          <cell r="AI699" t="str">
            <v/>
          </cell>
          <cell r="AJ699" t="str">
            <v/>
          </cell>
          <cell r="AK699" t="str">
            <v/>
          </cell>
          <cell r="AL699" t="str">
            <v/>
          </cell>
          <cell r="AM699" t="str">
            <v/>
          </cell>
          <cell r="AN699" t="str">
            <v/>
          </cell>
          <cell r="AO699" t="str">
            <v/>
          </cell>
          <cell r="AP699" t="str">
            <v/>
          </cell>
          <cell r="AQ699" t="str">
            <v/>
          </cell>
          <cell r="AR699" t="str">
            <v/>
          </cell>
          <cell r="AS699" t="str">
            <v/>
          </cell>
          <cell r="AT699" t="str">
            <v/>
          </cell>
          <cell r="AU699" t="str">
            <v/>
          </cell>
          <cell r="AV699" t="str">
            <v/>
          </cell>
          <cell r="AW699" t="str">
            <v/>
          </cell>
          <cell r="AX699" t="str">
            <v/>
          </cell>
          <cell r="AY699" t="str">
            <v/>
          </cell>
          <cell r="AZ699" t="str">
            <v/>
          </cell>
          <cell r="BA699" t="str">
            <v/>
          </cell>
          <cell r="BB699" t="str">
            <v/>
          </cell>
          <cell r="BC699" t="str">
            <v/>
          </cell>
          <cell r="BD699" t="str">
            <v/>
          </cell>
          <cell r="BE699" t="str">
            <v/>
          </cell>
          <cell r="BF699" t="str">
            <v/>
          </cell>
          <cell r="BG699" t="str">
            <v/>
          </cell>
          <cell r="BH699" t="str">
            <v/>
          </cell>
          <cell r="BI699" t="str">
            <v xml:space="preserve"> </v>
          </cell>
          <cell r="BJ699">
            <v>0</v>
          </cell>
          <cell r="BK699" t="str">
            <v/>
          </cell>
          <cell r="BL699" t="str">
            <v/>
          </cell>
        </row>
        <row r="700">
          <cell r="E700" t="str">
            <v>|0200235920|38.10|0.00|1.200|0.0005450IBC</v>
          </cell>
          <cell r="F700">
            <v>1.0920000000000001</v>
          </cell>
          <cell r="H700" t="str">
            <v>-</v>
          </cell>
          <cell r="J700" t="b">
            <v>1</v>
          </cell>
          <cell r="K700" t="b">
            <v>1</v>
          </cell>
          <cell r="L700" t="str">
            <v/>
          </cell>
          <cell r="M700" t="str">
            <v/>
          </cell>
          <cell r="O700" t="str">
            <v>P/E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 t="str">
            <v xml:space="preserve"> </v>
          </cell>
          <cell r="BJ700">
            <v>0</v>
          </cell>
          <cell r="BK700" t="str">
            <v/>
          </cell>
          <cell r="BL700" t="str">
            <v/>
          </cell>
        </row>
        <row r="701">
          <cell r="E701" t="str">
            <v>|0200236041|22.20|0.00|1.200|0.0005480NBC</v>
          </cell>
          <cell r="F701">
            <v>0.621</v>
          </cell>
          <cell r="H701" t="str">
            <v>-</v>
          </cell>
          <cell r="J701" t="b">
            <v>1</v>
          </cell>
          <cell r="K701" t="b">
            <v>1</v>
          </cell>
          <cell r="L701">
            <v>2542</v>
          </cell>
          <cell r="M701">
            <v>2542</v>
          </cell>
          <cell r="O701" t="str">
            <v>P/E</v>
          </cell>
          <cell r="P701">
            <v>0</v>
          </cell>
          <cell r="Q701">
            <v>0</v>
          </cell>
          <cell r="R701">
            <v>0</v>
          </cell>
          <cell r="S701">
            <v>169</v>
          </cell>
          <cell r="T701">
            <v>169</v>
          </cell>
          <cell r="U701">
            <v>0</v>
          </cell>
          <cell r="V701">
            <v>169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169</v>
          </cell>
          <cell r="AB701">
            <v>169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169</v>
          </cell>
          <cell r="AH701">
            <v>169</v>
          </cell>
          <cell r="AI701">
            <v>0</v>
          </cell>
          <cell r="AJ701">
            <v>169</v>
          </cell>
          <cell r="AK701">
            <v>0</v>
          </cell>
          <cell r="AL701">
            <v>0</v>
          </cell>
          <cell r="AM701">
            <v>0</v>
          </cell>
          <cell r="AN701">
            <v>169</v>
          </cell>
          <cell r="AO701">
            <v>169</v>
          </cell>
          <cell r="AP701">
            <v>0</v>
          </cell>
          <cell r="AQ701">
            <v>169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1859</v>
          </cell>
          <cell r="AW701">
            <v>0</v>
          </cell>
          <cell r="AX701">
            <v>1817</v>
          </cell>
          <cell r="AY701">
            <v>1870</v>
          </cell>
          <cell r="AZ701">
            <v>913</v>
          </cell>
          <cell r="BA701">
            <v>1288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 t="str">
            <v xml:space="preserve"> </v>
          </cell>
          <cell r="BJ701">
            <v>3729</v>
          </cell>
          <cell r="BK701" t="str">
            <v/>
          </cell>
          <cell r="BL701" t="str">
            <v/>
          </cell>
        </row>
        <row r="702">
          <cell r="E702" t="str">
            <v>|0200236041|28.60|0.00|1.200|0.0005070NBC</v>
          </cell>
          <cell r="F702">
            <v>0.81100000000000005</v>
          </cell>
          <cell r="H702" t="str">
            <v>-</v>
          </cell>
          <cell r="J702" t="b">
            <v>1</v>
          </cell>
          <cell r="K702" t="b">
            <v>1</v>
          </cell>
          <cell r="L702">
            <v>6591</v>
          </cell>
          <cell r="M702">
            <v>6591</v>
          </cell>
          <cell r="O702" t="str">
            <v>P/E</v>
          </cell>
          <cell r="P702">
            <v>507</v>
          </cell>
          <cell r="Q702">
            <v>0</v>
          </cell>
          <cell r="R702">
            <v>0</v>
          </cell>
          <cell r="S702">
            <v>338</v>
          </cell>
          <cell r="T702">
            <v>169</v>
          </cell>
          <cell r="U702">
            <v>338</v>
          </cell>
          <cell r="V702">
            <v>169</v>
          </cell>
          <cell r="W702">
            <v>0</v>
          </cell>
          <cell r="X702">
            <v>0</v>
          </cell>
          <cell r="Y702">
            <v>0</v>
          </cell>
          <cell r="Z702">
            <v>338</v>
          </cell>
          <cell r="AA702">
            <v>169</v>
          </cell>
          <cell r="AB702">
            <v>338</v>
          </cell>
          <cell r="AC702">
            <v>507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338</v>
          </cell>
          <cell r="AI702">
            <v>338</v>
          </cell>
          <cell r="AJ702">
            <v>338</v>
          </cell>
          <cell r="AK702">
            <v>169</v>
          </cell>
          <cell r="AL702">
            <v>0</v>
          </cell>
          <cell r="AM702">
            <v>0</v>
          </cell>
          <cell r="AN702">
            <v>338</v>
          </cell>
          <cell r="AO702">
            <v>338</v>
          </cell>
          <cell r="AP702">
            <v>169</v>
          </cell>
          <cell r="AQ702">
            <v>338</v>
          </cell>
          <cell r="AR702">
            <v>169</v>
          </cell>
          <cell r="AS702">
            <v>0</v>
          </cell>
          <cell r="AT702">
            <v>0</v>
          </cell>
          <cell r="AU702">
            <v>0</v>
          </cell>
          <cell r="AV702">
            <v>5408</v>
          </cell>
          <cell r="AW702">
            <v>0</v>
          </cell>
          <cell r="AX702">
            <v>4355</v>
          </cell>
          <cell r="AY702">
            <v>4599</v>
          </cell>
          <cell r="AZ702">
            <v>2902</v>
          </cell>
          <cell r="BA702">
            <v>3650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 t="str">
            <v xml:space="preserve"> </v>
          </cell>
          <cell r="BJ702">
            <v>10007</v>
          </cell>
          <cell r="BK702" t="str">
            <v/>
          </cell>
          <cell r="BL702" t="str">
            <v/>
          </cell>
        </row>
        <row r="703">
          <cell r="E703" t="str">
            <v>|0200226010|28.60|0.00|2.000|0.0006000IBC</v>
          </cell>
          <cell r="F703">
            <v>1.3120000000000001</v>
          </cell>
          <cell r="H703" t="str">
            <v>-</v>
          </cell>
          <cell r="J703" t="b">
            <v>1</v>
          </cell>
          <cell r="K703" t="b">
            <v>1</v>
          </cell>
          <cell r="L703" t="str">
            <v/>
          </cell>
          <cell r="M703" t="str">
            <v/>
          </cell>
          <cell r="O703" t="str">
            <v>P/E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 t="str">
            <v xml:space="preserve"> </v>
          </cell>
          <cell r="BJ703">
            <v>0</v>
          </cell>
          <cell r="BK703" t="str">
            <v/>
          </cell>
          <cell r="BL703" t="str">
            <v/>
          </cell>
        </row>
        <row r="704">
          <cell r="E704" t="str">
            <v>|0200226010|31.80|0.00|2.600|0.0005350NBC</v>
          </cell>
          <cell r="F704">
            <v>1.8720000000000001</v>
          </cell>
          <cell r="H704" t="str">
            <v>-</v>
          </cell>
          <cell r="J704" t="b">
            <v>1</v>
          </cell>
          <cell r="K704" t="b">
            <v>1</v>
          </cell>
          <cell r="L704">
            <v>273</v>
          </cell>
          <cell r="M704">
            <v>273</v>
          </cell>
          <cell r="O704" t="str">
            <v>P/E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91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91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91</v>
          </cell>
          <cell r="AS704">
            <v>0</v>
          </cell>
          <cell r="AT704">
            <v>0</v>
          </cell>
          <cell r="AU704">
            <v>0</v>
          </cell>
          <cell r="AV704">
            <v>273</v>
          </cell>
          <cell r="AW704">
            <v>0</v>
          </cell>
          <cell r="AX704">
            <v>207</v>
          </cell>
          <cell r="AY704">
            <v>119</v>
          </cell>
          <cell r="AZ704">
            <v>150</v>
          </cell>
          <cell r="BA704">
            <v>119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 t="str">
            <v xml:space="preserve"> </v>
          </cell>
          <cell r="BJ704">
            <v>392</v>
          </cell>
          <cell r="BK704" t="str">
            <v/>
          </cell>
          <cell r="BL704" t="str">
            <v/>
          </cell>
        </row>
        <row r="705">
          <cell r="E705" t="str">
            <v>|0200226010|25.40|0.00|2.000|0.0005200NBC</v>
          </cell>
          <cell r="F705">
            <v>1.1539999999999999</v>
          </cell>
          <cell r="H705" t="str">
            <v>-</v>
          </cell>
          <cell r="J705" t="b">
            <v>1</v>
          </cell>
          <cell r="K705" t="b">
            <v>1</v>
          </cell>
          <cell r="L705" t="str">
            <v/>
          </cell>
          <cell r="M705" t="str">
            <v/>
          </cell>
          <cell r="O705" t="str">
            <v>P/E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57</v>
          </cell>
          <cell r="BB705">
            <v>33</v>
          </cell>
          <cell r="BC705">
            <v>78</v>
          </cell>
          <cell r="BD705">
            <v>78</v>
          </cell>
          <cell r="BE705">
            <v>100</v>
          </cell>
          <cell r="BF705">
            <v>100</v>
          </cell>
          <cell r="BG705">
            <v>89</v>
          </cell>
          <cell r="BH705">
            <v>100</v>
          </cell>
          <cell r="BI705" t="str">
            <v xml:space="preserve"> </v>
          </cell>
          <cell r="BJ705">
            <v>0</v>
          </cell>
          <cell r="BK705" t="str">
            <v/>
          </cell>
          <cell r="BL705" t="str">
            <v/>
          </cell>
        </row>
        <row r="706">
          <cell r="E706" t="str">
            <v>|0200225939|19.10|0.00|2.600|0.0005000NBC</v>
          </cell>
          <cell r="F706">
            <v>1.0580000000000001</v>
          </cell>
          <cell r="H706" t="str">
            <v>-</v>
          </cell>
          <cell r="J706" t="b">
            <v>1</v>
          </cell>
          <cell r="K706" t="b">
            <v>1</v>
          </cell>
          <cell r="L706" t="str">
            <v/>
          </cell>
          <cell r="M706" t="str">
            <v/>
          </cell>
          <cell r="O706" t="str">
            <v>P/E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 t="str">
            <v xml:space="preserve"> </v>
          </cell>
          <cell r="BJ706">
            <v>0</v>
          </cell>
          <cell r="BK706" t="str">
            <v/>
          </cell>
          <cell r="BL706" t="str">
            <v/>
          </cell>
        </row>
        <row r="707">
          <cell r="E707" t="str">
            <v>|0200226010|19.10|0.00|1.600|0.0005000NBC</v>
          </cell>
          <cell r="F707">
            <v>0.69</v>
          </cell>
          <cell r="H707" t="str">
            <v>-</v>
          </cell>
          <cell r="J707" t="b">
            <v>1</v>
          </cell>
          <cell r="K707" t="b">
            <v>1</v>
          </cell>
          <cell r="L707" t="str">
            <v/>
          </cell>
          <cell r="M707" t="str">
            <v/>
          </cell>
          <cell r="O707" t="str">
            <v>P/E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 t="str">
            <v xml:space="preserve"> </v>
          </cell>
          <cell r="BJ707">
            <v>0</v>
          </cell>
          <cell r="BK707" t="str">
            <v/>
          </cell>
          <cell r="BL707" t="str">
            <v/>
          </cell>
        </row>
        <row r="708">
          <cell r="E708" t="str">
            <v>|0200226010|25.40|0.00|1.600|0.0005100IBC</v>
          </cell>
          <cell r="F708">
            <v>0.93899999999999995</v>
          </cell>
          <cell r="H708" t="str">
            <v>-</v>
          </cell>
          <cell r="J708" t="b">
            <v>1</v>
          </cell>
          <cell r="K708" t="b">
            <v>1</v>
          </cell>
          <cell r="L708" t="str">
            <v/>
          </cell>
          <cell r="M708" t="str">
            <v/>
          </cell>
          <cell r="O708" t="str">
            <v>P/E</v>
          </cell>
          <cell r="P708">
            <v>169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169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 t="str">
            <v xml:space="preserve"> </v>
          </cell>
          <cell r="BJ708">
            <v>169</v>
          </cell>
          <cell r="BK708" t="str">
            <v/>
          </cell>
          <cell r="BL708" t="str">
            <v/>
          </cell>
        </row>
        <row r="709">
          <cell r="E709" t="str">
            <v>|0200226010|17.30|0.00|2.000|0.0005500NBC</v>
          </cell>
          <cell r="F709">
            <v>0.755</v>
          </cell>
          <cell r="H709" t="str">
            <v>-</v>
          </cell>
          <cell r="J709" t="b">
            <v>1</v>
          </cell>
          <cell r="K709" t="b">
            <v>1</v>
          </cell>
          <cell r="L709" t="str">
            <v/>
          </cell>
          <cell r="M709" t="str">
            <v/>
          </cell>
          <cell r="O709" t="str">
            <v>P/E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 t="str">
            <v xml:space="preserve"> </v>
          </cell>
          <cell r="BJ709">
            <v>0</v>
          </cell>
          <cell r="BK709" t="str">
            <v/>
          </cell>
          <cell r="BL709" t="str">
            <v/>
          </cell>
        </row>
        <row r="710">
          <cell r="E710" t="str">
            <v>|0200226010|19.10|0.00|1.400|0.0005500NBC</v>
          </cell>
          <cell r="F710">
            <v>0.61099999999999999</v>
          </cell>
          <cell r="H710" t="str">
            <v>-</v>
          </cell>
          <cell r="J710" t="b">
            <v>1</v>
          </cell>
          <cell r="K710" t="b">
            <v>1</v>
          </cell>
          <cell r="L710" t="str">
            <v/>
          </cell>
          <cell r="M710" t="str">
            <v/>
          </cell>
          <cell r="O710" t="str">
            <v>P/E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 t="str">
            <v xml:space="preserve"> </v>
          </cell>
          <cell r="BJ710">
            <v>0</v>
          </cell>
          <cell r="BK710" t="str">
            <v/>
          </cell>
          <cell r="BL710" t="str">
            <v/>
          </cell>
        </row>
        <row r="711">
          <cell r="E711" t="str">
            <v>|0200226010|15.90|0.00|2.000|0.0005600NBC</v>
          </cell>
          <cell r="F711">
            <v>0.68600000000000005</v>
          </cell>
          <cell r="H711" t="str">
            <v>-</v>
          </cell>
          <cell r="J711" t="b">
            <v>1</v>
          </cell>
          <cell r="K711" t="b">
            <v>1</v>
          </cell>
          <cell r="L711" t="str">
            <v/>
          </cell>
          <cell r="M711" t="str">
            <v/>
          </cell>
          <cell r="O711" t="str">
            <v>P/E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 t="str">
            <v xml:space="preserve"> </v>
          </cell>
          <cell r="BJ711">
            <v>0</v>
          </cell>
          <cell r="BK711" t="str">
            <v/>
          </cell>
          <cell r="BL711" t="str">
            <v/>
          </cell>
        </row>
        <row r="712">
          <cell r="E712" t="str">
            <v>|0200226010|19.10|0.00|1.400|0.0005600NBC</v>
          </cell>
          <cell r="F712">
            <v>0.61099999999999999</v>
          </cell>
          <cell r="H712" t="str">
            <v>-</v>
          </cell>
          <cell r="J712" t="b">
            <v>1</v>
          </cell>
          <cell r="K712" t="b">
            <v>1</v>
          </cell>
          <cell r="L712" t="str">
            <v/>
          </cell>
          <cell r="M712" t="str">
            <v/>
          </cell>
          <cell r="O712" t="str">
            <v>P/E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 t="str">
            <v xml:space="preserve"> </v>
          </cell>
          <cell r="BJ712">
            <v>0</v>
          </cell>
          <cell r="BK712" t="str">
            <v/>
          </cell>
          <cell r="BL712" t="str">
            <v/>
          </cell>
        </row>
        <row r="713">
          <cell r="E713" t="str">
            <v>|0200220139|31.80|0.00|2.600|0.0005600IBC</v>
          </cell>
          <cell r="F713">
            <v>1.8720000000000001</v>
          </cell>
          <cell r="H713" t="str">
            <v>-</v>
          </cell>
          <cell r="J713" t="b">
            <v>1</v>
          </cell>
          <cell r="K713" t="b">
            <v>1</v>
          </cell>
          <cell r="L713" t="str">
            <v/>
          </cell>
          <cell r="M713" t="str">
            <v/>
          </cell>
          <cell r="O713" t="str">
            <v>P/E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 t="str">
            <v xml:space="preserve"> </v>
          </cell>
          <cell r="BJ713">
            <v>0</v>
          </cell>
          <cell r="BK713" t="str">
            <v/>
          </cell>
          <cell r="BL713" t="str">
            <v/>
          </cell>
        </row>
        <row r="714">
          <cell r="E714" t="str">
            <v>|0200220810|60.50|0.00|2.600|0.0005000NBC</v>
          </cell>
          <cell r="F714">
            <v>3.7120000000000002</v>
          </cell>
          <cell r="H714" t="str">
            <v>-</v>
          </cell>
          <cell r="J714" t="b">
            <v>1</v>
          </cell>
          <cell r="K714" t="b">
            <v>1</v>
          </cell>
          <cell r="L714" t="str">
            <v/>
          </cell>
          <cell r="M714" t="str">
            <v/>
          </cell>
          <cell r="O714" t="str">
            <v>P/E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 t="str">
            <v xml:space="preserve"> </v>
          </cell>
          <cell r="BJ714">
            <v>0</v>
          </cell>
          <cell r="BK714" t="str">
            <v/>
          </cell>
          <cell r="BL714" t="str">
            <v/>
          </cell>
        </row>
        <row r="715">
          <cell r="E715" t="str">
            <v>|0200226700|28.00|21.80|3.100|0.0006100IBC</v>
          </cell>
          <cell r="F715">
            <v>1.9039999999999999</v>
          </cell>
          <cell r="H715" t="str">
            <v>-</v>
          </cell>
          <cell r="J715" t="b">
            <v>1</v>
          </cell>
          <cell r="K715" t="b">
            <v>1</v>
          </cell>
          <cell r="L715">
            <v>3598</v>
          </cell>
          <cell r="M715">
            <v>33</v>
          </cell>
          <cell r="O715" t="str">
            <v>C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16</v>
          </cell>
          <cell r="AZ715">
            <v>9.454545454545455</v>
          </cell>
          <cell r="BA715">
            <v>20.363636363636363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 t="str">
            <v xml:space="preserve"> </v>
          </cell>
          <cell r="BJ715">
            <v>16</v>
          </cell>
          <cell r="BK715" t="str">
            <v/>
          </cell>
          <cell r="BL715" t="str">
            <v/>
          </cell>
        </row>
        <row r="716">
          <cell r="E716" t="str">
            <v>|0200226700|28.00|21.80|3.100|0.0006100IBC</v>
          </cell>
          <cell r="F716">
            <v>1.9039999999999999</v>
          </cell>
          <cell r="H716" t="str">
            <v>-</v>
          </cell>
          <cell r="J716" t="b">
            <v>1</v>
          </cell>
          <cell r="K716" t="b">
            <v>1</v>
          </cell>
          <cell r="L716">
            <v>855</v>
          </cell>
          <cell r="M716">
            <v>32</v>
          </cell>
          <cell r="O716" t="str">
            <v>C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16.296296296296298</v>
          </cell>
          <cell r="AZ716">
            <v>11.851851851851851</v>
          </cell>
          <cell r="BA716">
            <v>22.222222222222221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 t="str">
            <v xml:space="preserve"> </v>
          </cell>
          <cell r="BJ716">
            <v>16.296296296296298</v>
          </cell>
          <cell r="BK716" t="str">
            <v/>
          </cell>
          <cell r="BL716" t="str">
            <v/>
          </cell>
        </row>
        <row r="717">
          <cell r="E717" t="str">
            <v>|0200226117|25.40|0.00|1.600|0.0006110NBC</v>
          </cell>
          <cell r="F717">
            <v>0.93899999999999995</v>
          </cell>
          <cell r="H717" t="str">
            <v>S</v>
          </cell>
          <cell r="J717" t="b">
            <v>1</v>
          </cell>
          <cell r="K717" t="b">
            <v>1</v>
          </cell>
          <cell r="L717" t="str">
            <v/>
          </cell>
          <cell r="M717" t="str">
            <v/>
          </cell>
          <cell r="O717" t="str">
            <v>C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75.555555555555557</v>
          </cell>
          <cell r="AY717">
            <v>75.555555555555557</v>
          </cell>
          <cell r="AZ717">
            <v>75.555555555555557</v>
          </cell>
          <cell r="BA717">
            <v>75.555555555555557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 t="str">
            <v xml:space="preserve"> </v>
          </cell>
          <cell r="BJ717">
            <v>151.11111111111111</v>
          </cell>
          <cell r="BK717" t="str">
            <v/>
          </cell>
          <cell r="BL717" t="str">
            <v/>
          </cell>
        </row>
        <row r="718">
          <cell r="E718" t="str">
            <v>|0200220139|60.50|0.00|2.000|0.0005160NBC</v>
          </cell>
          <cell r="F718">
            <v>2.8849999999999998</v>
          </cell>
          <cell r="H718" t="str">
            <v>-</v>
          </cell>
          <cell r="J718" t="b">
            <v>1</v>
          </cell>
          <cell r="K718" t="b">
            <v>1</v>
          </cell>
          <cell r="L718" t="str">
            <v/>
          </cell>
          <cell r="M718" t="str">
            <v/>
          </cell>
          <cell r="O718" t="str">
            <v>C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1.8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 t="str">
            <v xml:space="preserve"> </v>
          </cell>
          <cell r="BJ718">
            <v>0</v>
          </cell>
          <cell r="BK718" t="str">
            <v/>
          </cell>
          <cell r="BL718" t="str">
            <v/>
          </cell>
        </row>
        <row r="719">
          <cell r="E719" t="str">
            <v>|0200220810|48.60|0.00|2.300|0.0005793NBC</v>
          </cell>
          <cell r="F719">
            <v>2.6259999999999999</v>
          </cell>
          <cell r="H719" t="str">
            <v>-</v>
          </cell>
          <cell r="J719" t="b">
            <v>1</v>
          </cell>
          <cell r="K719" t="b">
            <v>1</v>
          </cell>
          <cell r="L719">
            <v>0</v>
          </cell>
          <cell r="M719">
            <v>0</v>
          </cell>
          <cell r="O719" t="str">
            <v>C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 t="str">
            <v xml:space="preserve"> </v>
          </cell>
          <cell r="BJ719">
            <v>0</v>
          </cell>
          <cell r="BK719" t="str">
            <v/>
          </cell>
          <cell r="BL719" t="str">
            <v/>
          </cell>
        </row>
        <row r="720">
          <cell r="E720" t="str">
            <v>|0200220810|38.10|0.00|2.300|0.0006486NBC</v>
          </cell>
          <cell r="F720">
            <v>2.0310000000000001</v>
          </cell>
          <cell r="H720" t="str">
            <v>-</v>
          </cell>
          <cell r="J720" t="b">
            <v>1</v>
          </cell>
          <cell r="K720" t="b">
            <v>1</v>
          </cell>
          <cell r="L720" t="str">
            <v/>
          </cell>
          <cell r="M720" t="str">
            <v/>
          </cell>
          <cell r="O720" t="str">
            <v>C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 t="str">
            <v xml:space="preserve"> </v>
          </cell>
          <cell r="BJ720">
            <v>0</v>
          </cell>
          <cell r="BK720" t="str">
            <v/>
          </cell>
          <cell r="BL720" t="str">
            <v/>
          </cell>
        </row>
        <row r="721">
          <cell r="E721" t="str">
            <v>|0200226117|19.10|0.00|2.000|0.0005771NBC</v>
          </cell>
          <cell r="F721">
            <v>0.84299999999999997</v>
          </cell>
          <cell r="H721" t="str">
            <v>S</v>
          </cell>
          <cell r="J721" t="b">
            <v>1</v>
          </cell>
          <cell r="K721" t="b">
            <v>1</v>
          </cell>
          <cell r="L721" t="str">
            <v/>
          </cell>
          <cell r="M721" t="str">
            <v/>
          </cell>
          <cell r="O721" t="str">
            <v>C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 t="str">
            <v xml:space="preserve"> </v>
          </cell>
          <cell r="BJ721">
            <v>0</v>
          </cell>
          <cell r="BK721" t="str">
            <v/>
          </cell>
          <cell r="BL721" t="str">
            <v/>
          </cell>
        </row>
        <row r="722">
          <cell r="E722" t="str">
            <v>|0200226117|19.10|0.00|2.000|0.0005771NBC</v>
          </cell>
          <cell r="F722">
            <v>0.84299999999999997</v>
          </cell>
          <cell r="H722" t="str">
            <v>S</v>
          </cell>
          <cell r="J722" t="b">
            <v>1</v>
          </cell>
          <cell r="K722" t="b">
            <v>1</v>
          </cell>
          <cell r="L722" t="str">
            <v/>
          </cell>
          <cell r="M722" t="str">
            <v/>
          </cell>
          <cell r="O722" t="str">
            <v>C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 t="str">
            <v xml:space="preserve"> </v>
          </cell>
          <cell r="BJ722">
            <v>0</v>
          </cell>
          <cell r="BK722" t="str">
            <v/>
          </cell>
          <cell r="BL722" t="str">
            <v/>
          </cell>
        </row>
        <row r="723">
          <cell r="E723" t="str">
            <v>|0200226240|28.60|0.00|2.300|0.0006127NBC</v>
          </cell>
          <cell r="F723">
            <v>1.492</v>
          </cell>
          <cell r="H723" t="str">
            <v>S</v>
          </cell>
          <cell r="J723" t="b">
            <v>1</v>
          </cell>
          <cell r="K723" t="b">
            <v>1</v>
          </cell>
          <cell r="L723" t="str">
            <v/>
          </cell>
          <cell r="M723" t="str">
            <v/>
          </cell>
          <cell r="O723" t="str">
            <v>C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 t="str">
            <v xml:space="preserve"> </v>
          </cell>
          <cell r="BJ723">
            <v>0</v>
          </cell>
          <cell r="BK723" t="str">
            <v/>
          </cell>
          <cell r="BL723" t="str">
            <v/>
          </cell>
        </row>
        <row r="724">
          <cell r="E724" t="str">
            <v>|0200220139|31.80|0.00|2.000|0.0006475NBC</v>
          </cell>
          <cell r="F724">
            <v>1.47</v>
          </cell>
          <cell r="H724" t="str">
            <v>-</v>
          </cell>
          <cell r="J724" t="b">
            <v>1</v>
          </cell>
          <cell r="K724" t="b">
            <v>1</v>
          </cell>
          <cell r="L724">
            <v>0</v>
          </cell>
          <cell r="M724">
            <v>0</v>
          </cell>
          <cell r="O724" t="str">
            <v>C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 t="str">
            <v xml:space="preserve"> </v>
          </cell>
          <cell r="BJ724">
            <v>0</v>
          </cell>
          <cell r="BK724" t="str">
            <v/>
          </cell>
          <cell r="BL724" t="str">
            <v/>
          </cell>
        </row>
        <row r="725">
          <cell r="E725" t="str">
            <v>|0200226240|28.60|0.00|2.300|0.0006037IBC</v>
          </cell>
          <cell r="F725">
            <v>1.492</v>
          </cell>
          <cell r="H725" t="str">
            <v>S</v>
          </cell>
          <cell r="J725" t="b">
            <v>1</v>
          </cell>
          <cell r="K725" t="b">
            <v>1</v>
          </cell>
          <cell r="L725">
            <v>5</v>
          </cell>
          <cell r="M725">
            <v>1</v>
          </cell>
          <cell r="O725" t="str">
            <v>C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 t="str">
            <v xml:space="preserve"> </v>
          </cell>
          <cell r="BJ725">
            <v>0</v>
          </cell>
          <cell r="BK725" t="str">
            <v/>
          </cell>
          <cell r="BL725" t="str">
            <v/>
          </cell>
        </row>
        <row r="726">
          <cell r="E726" t="str">
            <v>|0200226240|31.80|0.00|1.600|0.0006049NBC</v>
          </cell>
          <cell r="F726">
            <v>1.1919999999999999</v>
          </cell>
          <cell r="H726" t="str">
            <v>S</v>
          </cell>
          <cell r="J726" t="b">
            <v>1</v>
          </cell>
          <cell r="K726" t="b">
            <v>1</v>
          </cell>
          <cell r="L726" t="str">
            <v/>
          </cell>
          <cell r="M726" t="str">
            <v/>
          </cell>
          <cell r="O726" t="str">
            <v>C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 t="str">
            <v xml:space="preserve"> </v>
          </cell>
          <cell r="BJ726">
            <v>0</v>
          </cell>
          <cell r="BK726" t="str">
            <v/>
          </cell>
          <cell r="BL726" t="str">
            <v/>
          </cell>
        </row>
        <row r="727">
          <cell r="E727" t="str">
            <v>|0200226240|35.00|0.00|2.600|0.0006135NBC</v>
          </cell>
          <cell r="F727">
            <v>2.077</v>
          </cell>
          <cell r="H727" t="str">
            <v>S</v>
          </cell>
          <cell r="J727" t="b">
            <v>1</v>
          </cell>
          <cell r="K727" t="b">
            <v>1</v>
          </cell>
          <cell r="L727" t="str">
            <v/>
          </cell>
          <cell r="M727" t="str">
            <v/>
          </cell>
          <cell r="O727" t="str">
            <v>C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 t="str">
            <v xml:space="preserve"> </v>
          </cell>
          <cell r="BJ727">
            <v>0</v>
          </cell>
          <cell r="BK727" t="str">
            <v/>
          </cell>
          <cell r="BL727" t="str">
            <v/>
          </cell>
        </row>
        <row r="728">
          <cell r="E728" t="str">
            <v>|0200220139|60.50|0.00|2.000|0.0005160NBC</v>
          </cell>
          <cell r="F728">
            <v>2.8849999999999998</v>
          </cell>
          <cell r="H728" t="str">
            <v>-</v>
          </cell>
          <cell r="J728" t="b">
            <v>1</v>
          </cell>
          <cell r="K728" t="b">
            <v>1</v>
          </cell>
          <cell r="L728" t="str">
            <v/>
          </cell>
          <cell r="M728" t="str">
            <v/>
          </cell>
          <cell r="O728" t="str">
            <v>C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 t="str">
            <v xml:space="preserve"> </v>
          </cell>
          <cell r="BJ728">
            <v>0</v>
          </cell>
          <cell r="BK728" t="str">
            <v/>
          </cell>
          <cell r="BL728" t="str">
            <v/>
          </cell>
        </row>
        <row r="729">
          <cell r="E729" t="str">
            <v>|0200226339|40.00|20.00|2.300|0.0006065NBC</v>
          </cell>
          <cell r="F729">
            <v>2.0310000000000001</v>
          </cell>
          <cell r="H729" t="str">
            <v>-</v>
          </cell>
          <cell r="J729" t="b">
            <v>1</v>
          </cell>
          <cell r="K729" t="b">
            <v>1</v>
          </cell>
          <cell r="L729" t="str">
            <v/>
          </cell>
          <cell r="M729" t="str">
            <v/>
          </cell>
          <cell r="O729" t="str">
            <v>C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 t="str">
            <v xml:space="preserve"> </v>
          </cell>
          <cell r="BJ729">
            <v>0</v>
          </cell>
          <cell r="BK729" t="str">
            <v/>
          </cell>
          <cell r="BL729" t="str">
            <v/>
          </cell>
        </row>
        <row r="730">
          <cell r="E730" t="str">
            <v>|0200226339|40.00|20.00|2.300|0.0006065NBC</v>
          </cell>
          <cell r="F730">
            <v>2.0310000000000001</v>
          </cell>
          <cell r="H730" t="str">
            <v>-</v>
          </cell>
          <cell r="J730" t="b">
            <v>1</v>
          </cell>
          <cell r="K730" t="b">
            <v>1</v>
          </cell>
          <cell r="L730" t="str">
            <v/>
          </cell>
          <cell r="M730" t="str">
            <v/>
          </cell>
          <cell r="O730" t="str">
            <v>C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 t="str">
            <v xml:space="preserve"> </v>
          </cell>
          <cell r="BJ730">
            <v>0</v>
          </cell>
          <cell r="BK730" t="str">
            <v/>
          </cell>
          <cell r="BL730" t="str">
            <v/>
          </cell>
        </row>
        <row r="731">
          <cell r="E731" t="str">
            <v>|0200226240|19.10|0.00|1.600|0.0005731NBC</v>
          </cell>
          <cell r="F731">
            <v>0.69</v>
          </cell>
          <cell r="H731" t="str">
            <v>S</v>
          </cell>
          <cell r="J731" t="b">
            <v>1</v>
          </cell>
          <cell r="K731" t="b">
            <v>1</v>
          </cell>
          <cell r="L731" t="str">
            <v/>
          </cell>
          <cell r="M731" t="str">
            <v/>
          </cell>
          <cell r="O731" t="str">
            <v>C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 t="str">
            <v xml:space="preserve"> </v>
          </cell>
          <cell r="BJ731">
            <v>0</v>
          </cell>
          <cell r="BK731" t="str">
            <v/>
          </cell>
          <cell r="BL731" t="str">
            <v/>
          </cell>
        </row>
        <row r="732">
          <cell r="E732" t="str">
            <v>|0200226117|28.60|0.00|2.000|0.0006376NBC</v>
          </cell>
          <cell r="F732">
            <v>1.3120000000000001</v>
          </cell>
          <cell r="H732" t="str">
            <v>S</v>
          </cell>
          <cell r="J732" t="b">
            <v>1</v>
          </cell>
          <cell r="K732" t="b">
            <v>1</v>
          </cell>
          <cell r="L732" t="str">
            <v/>
          </cell>
          <cell r="M732" t="str">
            <v/>
          </cell>
          <cell r="O732" t="str">
            <v>C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 t="str">
            <v xml:space="preserve"> </v>
          </cell>
          <cell r="BJ732">
            <v>0</v>
          </cell>
          <cell r="BK732" t="str">
            <v/>
          </cell>
          <cell r="BL732" t="str">
            <v/>
          </cell>
        </row>
        <row r="733">
          <cell r="E733" t="str">
            <v>|0200220810|22.20|0.00|1.400|0.0006150IBC</v>
          </cell>
          <cell r="F733">
            <v>0.71799999999999997</v>
          </cell>
          <cell r="H733" t="str">
            <v>-</v>
          </cell>
          <cell r="J733" t="b">
            <v>1</v>
          </cell>
          <cell r="K733" t="b">
            <v>1</v>
          </cell>
          <cell r="L733" t="str">
            <v/>
          </cell>
          <cell r="M733" t="str">
            <v/>
          </cell>
          <cell r="O733" t="str">
            <v>C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 t="str">
            <v xml:space="preserve"> </v>
          </cell>
          <cell r="BJ733">
            <v>0</v>
          </cell>
          <cell r="BK733" t="str">
            <v/>
          </cell>
          <cell r="BL733" t="str">
            <v/>
          </cell>
        </row>
        <row r="734">
          <cell r="E734" t="str">
            <v>|0200220139|22.20|0.00|2.300|0.0005883NBC</v>
          </cell>
          <cell r="F734">
            <v>1.129</v>
          </cell>
          <cell r="H734" t="str">
            <v>-</v>
          </cell>
          <cell r="J734" t="b">
            <v>1</v>
          </cell>
          <cell r="K734" t="b">
            <v>1</v>
          </cell>
          <cell r="L734" t="str">
            <v/>
          </cell>
          <cell r="M734" t="str">
            <v/>
          </cell>
          <cell r="O734" t="str">
            <v>C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1.25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1.25</v>
          </cell>
          <cell r="AW734">
            <v>0</v>
          </cell>
          <cell r="AX734">
            <v>0.875</v>
          </cell>
          <cell r="AY734">
            <v>0.625</v>
          </cell>
          <cell r="AZ734">
            <v>0.625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 t="str">
            <v xml:space="preserve"> </v>
          </cell>
          <cell r="BJ734">
            <v>1.875</v>
          </cell>
          <cell r="BK734" t="str">
            <v/>
          </cell>
          <cell r="BL734" t="str">
            <v/>
          </cell>
        </row>
        <row r="735">
          <cell r="E735" t="str">
            <v>|0200220139|22.20|0.00|1.600|0.0006000NBC</v>
          </cell>
          <cell r="F735">
            <v>0.81299999999999994</v>
          </cell>
          <cell r="H735" t="str">
            <v>-</v>
          </cell>
          <cell r="J735" t="b">
            <v>1</v>
          </cell>
          <cell r="K735" t="b">
            <v>1</v>
          </cell>
          <cell r="L735" t="str">
            <v/>
          </cell>
          <cell r="M735" t="str">
            <v/>
          </cell>
          <cell r="O735" t="str">
            <v>P/E</v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  <cell r="V735" t="str">
            <v/>
          </cell>
          <cell r="W735" t="str">
            <v/>
          </cell>
          <cell r="X735" t="str">
            <v/>
          </cell>
          <cell r="Y735" t="str">
            <v/>
          </cell>
          <cell r="Z735" t="str">
            <v/>
          </cell>
          <cell r="AA735" t="str">
            <v/>
          </cell>
          <cell r="AB735" t="str">
            <v/>
          </cell>
          <cell r="AC735" t="str">
            <v/>
          </cell>
          <cell r="AD735" t="str">
            <v/>
          </cell>
          <cell r="AE735" t="str">
            <v/>
          </cell>
          <cell r="AF735" t="str">
            <v/>
          </cell>
          <cell r="AG735" t="str">
            <v/>
          </cell>
          <cell r="AH735" t="str">
            <v/>
          </cell>
          <cell r="AI735" t="str">
            <v/>
          </cell>
          <cell r="AJ735" t="str">
            <v/>
          </cell>
          <cell r="AK735" t="str">
            <v/>
          </cell>
          <cell r="AL735" t="str">
            <v/>
          </cell>
          <cell r="AM735" t="str">
            <v/>
          </cell>
          <cell r="AN735" t="str">
            <v/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/>
          </cell>
          <cell r="AT735" t="str">
            <v/>
          </cell>
          <cell r="AU735" t="str">
            <v/>
          </cell>
          <cell r="AV735" t="str">
            <v/>
          </cell>
          <cell r="AW735" t="str">
            <v/>
          </cell>
          <cell r="AX735" t="str">
            <v/>
          </cell>
          <cell r="AY735" t="str">
            <v/>
          </cell>
          <cell r="AZ735" t="str">
            <v/>
          </cell>
          <cell r="BA735" t="str">
            <v/>
          </cell>
          <cell r="BB735" t="str">
            <v/>
          </cell>
          <cell r="BC735" t="str">
            <v/>
          </cell>
          <cell r="BD735" t="str">
            <v/>
          </cell>
          <cell r="BE735" t="str">
            <v/>
          </cell>
          <cell r="BF735" t="str">
            <v/>
          </cell>
          <cell r="BG735" t="str">
            <v/>
          </cell>
          <cell r="BH735" t="str">
            <v/>
          </cell>
          <cell r="BI735" t="str">
            <v xml:space="preserve"> </v>
          </cell>
          <cell r="BJ735">
            <v>0</v>
          </cell>
          <cell r="BK735" t="str">
            <v/>
          </cell>
          <cell r="BL735" t="str">
            <v/>
          </cell>
        </row>
        <row r="736">
          <cell r="E736" t="str">
            <v>|0200220139|17.30|0.00|2.300|0.0005500NBC</v>
          </cell>
          <cell r="F736">
            <v>0.85099999999999998</v>
          </cell>
          <cell r="H736" t="str">
            <v>-</v>
          </cell>
          <cell r="J736" t="b">
            <v>1</v>
          </cell>
          <cell r="K736" t="b">
            <v>1</v>
          </cell>
          <cell r="L736" t="str">
            <v/>
          </cell>
          <cell r="M736" t="str">
            <v/>
          </cell>
          <cell r="O736" t="str">
            <v>P/E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 t="str">
            <v xml:space="preserve"> </v>
          </cell>
          <cell r="BJ736">
            <v>0</v>
          </cell>
          <cell r="BK736" t="str">
            <v/>
          </cell>
          <cell r="BL736" t="str">
            <v/>
          </cell>
        </row>
        <row r="737">
          <cell r="E737" t="str">
            <v>|0200220810|21.70|0.00|2.000|0.0005500NBC</v>
          </cell>
          <cell r="F737">
            <v>0.97199999999999998</v>
          </cell>
          <cell r="H737" t="str">
            <v>-</v>
          </cell>
          <cell r="J737" t="b">
            <v>1</v>
          </cell>
          <cell r="K737" t="b">
            <v>1</v>
          </cell>
          <cell r="L737" t="str">
            <v/>
          </cell>
          <cell r="M737" t="str">
            <v/>
          </cell>
          <cell r="O737" t="str">
            <v>P/E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 t="str">
            <v xml:space="preserve"> </v>
          </cell>
          <cell r="BJ737">
            <v>0</v>
          </cell>
          <cell r="BK737" t="str">
            <v/>
          </cell>
          <cell r="BL737" t="str">
            <v/>
          </cell>
        </row>
        <row r="738">
          <cell r="E738" t="str">
            <v>|0200220810|21.70|0.00|2.800|0.0005500NBC</v>
          </cell>
          <cell r="F738">
            <v>1.3049999999999999</v>
          </cell>
          <cell r="H738" t="str">
            <v>-</v>
          </cell>
          <cell r="J738" t="b">
            <v>1</v>
          </cell>
          <cell r="K738" t="b">
            <v>1</v>
          </cell>
          <cell r="L738" t="str">
            <v/>
          </cell>
          <cell r="M738" t="str">
            <v/>
          </cell>
          <cell r="O738" t="str">
            <v>P/E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 t="str">
            <v xml:space="preserve"> </v>
          </cell>
          <cell r="BJ738">
            <v>0</v>
          </cell>
          <cell r="BK738" t="str">
            <v/>
          </cell>
          <cell r="BL738" t="str">
            <v/>
          </cell>
        </row>
        <row r="739">
          <cell r="E739" t="str">
            <v>|0200220139|25.40|0.00|2.000|0.0005500NBC</v>
          </cell>
          <cell r="F739">
            <v>1.1539999999999999</v>
          </cell>
          <cell r="H739" t="str">
            <v>-</v>
          </cell>
          <cell r="J739" t="b">
            <v>1</v>
          </cell>
          <cell r="K739" t="b">
            <v>1</v>
          </cell>
          <cell r="L739" t="str">
            <v/>
          </cell>
          <cell r="M739" t="str">
            <v/>
          </cell>
          <cell r="O739" t="str">
            <v>P/E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 t="str">
            <v xml:space="preserve"> </v>
          </cell>
          <cell r="BJ739">
            <v>0</v>
          </cell>
          <cell r="BK739" t="str">
            <v/>
          </cell>
          <cell r="BL739" t="str">
            <v/>
          </cell>
        </row>
        <row r="740">
          <cell r="E740" t="str">
            <v>|0200226240|22.20|0.00|2.000|0.0005800NBC</v>
          </cell>
          <cell r="F740">
            <v>0.996</v>
          </cell>
          <cell r="H740" t="str">
            <v>S</v>
          </cell>
          <cell r="J740" t="b">
            <v>1</v>
          </cell>
          <cell r="K740" t="b">
            <v>1</v>
          </cell>
          <cell r="L740" t="str">
            <v/>
          </cell>
          <cell r="M740" t="str">
            <v/>
          </cell>
          <cell r="O740" t="str">
            <v>P/E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 t="str">
            <v xml:space="preserve"> </v>
          </cell>
          <cell r="BJ740">
            <v>0</v>
          </cell>
          <cell r="BK740" t="str">
            <v/>
          </cell>
          <cell r="BL740" t="str">
            <v/>
          </cell>
        </row>
        <row r="741">
          <cell r="E741" t="str">
            <v>|0200230120|35.00|0.00|1.200|0.0005800NBC</v>
          </cell>
          <cell r="F741">
            <v>1</v>
          </cell>
          <cell r="H741" t="str">
            <v>-</v>
          </cell>
          <cell r="J741" t="b">
            <v>1</v>
          </cell>
          <cell r="K741" t="b">
            <v>1</v>
          </cell>
          <cell r="L741" t="str">
            <v/>
          </cell>
          <cell r="M741" t="str">
            <v/>
          </cell>
          <cell r="O741" t="str">
            <v>P/E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 t="str">
            <v xml:space="preserve"> </v>
          </cell>
          <cell r="BJ741">
            <v>0</v>
          </cell>
          <cell r="BK741" t="str">
            <v/>
          </cell>
          <cell r="BL741" t="str">
            <v/>
          </cell>
        </row>
        <row r="742">
          <cell r="E742" t="str">
            <v>|0200230119|22.20|0.00|1.200|0.0006000NBC</v>
          </cell>
          <cell r="F742">
            <v>0.621</v>
          </cell>
          <cell r="H742" t="str">
            <v>-</v>
          </cell>
          <cell r="J742" t="b">
            <v>1</v>
          </cell>
          <cell r="K742" t="b">
            <v>1</v>
          </cell>
          <cell r="L742" t="str">
            <v/>
          </cell>
          <cell r="M742" t="str">
            <v/>
          </cell>
          <cell r="O742" t="str">
            <v>P/E</v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 t="str">
            <v/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/>
          </cell>
          <cell r="AT742" t="str">
            <v/>
          </cell>
          <cell r="AU742" t="str">
            <v/>
          </cell>
          <cell r="AV742" t="str">
            <v/>
          </cell>
          <cell r="AW742" t="str">
            <v/>
          </cell>
          <cell r="AX742" t="str">
            <v/>
          </cell>
          <cell r="AY742" t="str">
            <v/>
          </cell>
          <cell r="AZ742" t="str">
            <v/>
          </cell>
          <cell r="BA742" t="str">
            <v/>
          </cell>
          <cell r="BB742" t="str">
            <v/>
          </cell>
          <cell r="BC742" t="str">
            <v/>
          </cell>
          <cell r="BD742" t="str">
            <v/>
          </cell>
          <cell r="BE742" t="str">
            <v/>
          </cell>
          <cell r="BF742" t="str">
            <v/>
          </cell>
          <cell r="BG742" t="str">
            <v/>
          </cell>
          <cell r="BH742" t="str">
            <v/>
          </cell>
          <cell r="BI742" t="str">
            <v xml:space="preserve"> </v>
          </cell>
          <cell r="BJ742">
            <v>0</v>
          </cell>
          <cell r="BK742" t="str">
            <v/>
          </cell>
          <cell r="BL742" t="str">
            <v/>
          </cell>
        </row>
        <row r="743">
          <cell r="E743" t="str">
            <v>|0200226010|31.80|0.00|2.600|0.0005600NBC</v>
          </cell>
          <cell r="F743">
            <v>1.8720000000000001</v>
          </cell>
          <cell r="H743" t="str">
            <v>-</v>
          </cell>
          <cell r="J743" t="b">
            <v>1</v>
          </cell>
          <cell r="K743" t="b">
            <v>1</v>
          </cell>
          <cell r="L743" t="str">
            <v/>
          </cell>
          <cell r="M743" t="str">
            <v/>
          </cell>
          <cell r="O743" t="str">
            <v>C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7.407407407407407E-2</v>
          </cell>
          <cell r="AY743">
            <v>0</v>
          </cell>
          <cell r="AZ743">
            <v>0</v>
          </cell>
          <cell r="BA743">
            <v>0</v>
          </cell>
          <cell r="BB743">
            <v>1.8518518518518519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1.8518518518518519</v>
          </cell>
          <cell r="BI743" t="str">
            <v xml:space="preserve"> </v>
          </cell>
          <cell r="BJ743">
            <v>0</v>
          </cell>
          <cell r="BK743" t="str">
            <v/>
          </cell>
          <cell r="BL743" t="str">
            <v/>
          </cell>
        </row>
        <row r="744">
          <cell r="E744" t="str">
            <v>|0200226010|54.00|20.00|2.000|0.0006285NBC</v>
          </cell>
          <cell r="F744">
            <v>2.0070000000000001</v>
          </cell>
          <cell r="H744" t="str">
            <v>-</v>
          </cell>
          <cell r="J744" t="b">
            <v>1</v>
          </cell>
          <cell r="K744" t="b">
            <v>1</v>
          </cell>
          <cell r="L744" t="str">
            <v/>
          </cell>
          <cell r="M744" t="str">
            <v/>
          </cell>
          <cell r="O744" t="str">
            <v>C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0.18181818181818182</v>
          </cell>
          <cell r="AY744">
            <v>0</v>
          </cell>
          <cell r="AZ744">
            <v>0</v>
          </cell>
          <cell r="BA744">
            <v>0</v>
          </cell>
          <cell r="BB744">
            <v>4.5454545454545459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4.5454545454545459</v>
          </cell>
          <cell r="BI744" t="str">
            <v xml:space="preserve"> </v>
          </cell>
          <cell r="BJ744">
            <v>0</v>
          </cell>
          <cell r="BK744" t="str">
            <v/>
          </cell>
          <cell r="BL744" t="str">
            <v/>
          </cell>
        </row>
        <row r="745">
          <cell r="E745" t="str">
            <v>|0200220126|42.70|0.00|3.500|0.0005894IBC</v>
          </cell>
          <cell r="F745">
            <v>3.383</v>
          </cell>
          <cell r="H745" t="str">
            <v>-</v>
          </cell>
          <cell r="J745" t="b">
            <v>1</v>
          </cell>
          <cell r="K745" t="b">
            <v>1</v>
          </cell>
          <cell r="L745" t="str">
            <v/>
          </cell>
          <cell r="M745" t="str">
            <v/>
          </cell>
          <cell r="O745" t="str">
            <v>C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 t="str">
            <v xml:space="preserve"> </v>
          </cell>
          <cell r="BJ745">
            <v>0</v>
          </cell>
          <cell r="BK745" t="str">
            <v/>
          </cell>
          <cell r="BL745" t="str">
            <v/>
          </cell>
        </row>
        <row r="746">
          <cell r="E746" t="str">
            <v>|0200220810|48.60|0.00|2.600|0.0005692IBC</v>
          </cell>
          <cell r="F746">
            <v>2.9489999999999998</v>
          </cell>
          <cell r="H746" t="str">
            <v>-</v>
          </cell>
          <cell r="J746" t="b">
            <v>1</v>
          </cell>
          <cell r="K746" t="b">
            <v>1</v>
          </cell>
          <cell r="L746" t="str">
            <v/>
          </cell>
          <cell r="M746" t="str">
            <v/>
          </cell>
          <cell r="O746" t="str">
            <v>C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 t="str">
            <v xml:space="preserve"> </v>
          </cell>
          <cell r="BJ746">
            <v>0</v>
          </cell>
          <cell r="BK746" t="str">
            <v/>
          </cell>
          <cell r="BL746" t="str">
            <v/>
          </cell>
        </row>
        <row r="747">
          <cell r="E747" t="str">
            <v>|0200220810|34.00|0.00|2.600|0.0005711IBC</v>
          </cell>
          <cell r="F747">
            <v>2.0129999999999999</v>
          </cell>
          <cell r="H747" t="str">
            <v>-</v>
          </cell>
          <cell r="J747" t="b">
            <v>1</v>
          </cell>
          <cell r="K747" t="b">
            <v>1</v>
          </cell>
          <cell r="L747" t="str">
            <v/>
          </cell>
          <cell r="M747" t="str">
            <v/>
          </cell>
          <cell r="O747" t="str">
            <v>C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 t="str">
            <v xml:space="preserve"> </v>
          </cell>
          <cell r="BJ747">
            <v>0</v>
          </cell>
          <cell r="BK747" t="str">
            <v/>
          </cell>
          <cell r="BL747" t="str">
            <v/>
          </cell>
        </row>
        <row r="748">
          <cell r="E748" t="str">
            <v>|0200226117|38.10|0.00|1.800|0.0005924NBC</v>
          </cell>
          <cell r="F748">
            <v>1.611</v>
          </cell>
          <cell r="H748" t="str">
            <v>S</v>
          </cell>
          <cell r="J748" t="b">
            <v>1</v>
          </cell>
          <cell r="K748" t="b">
            <v>1</v>
          </cell>
          <cell r="L748" t="str">
            <v/>
          </cell>
          <cell r="M748" t="str">
            <v/>
          </cell>
          <cell r="O748" t="str">
            <v>C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3.3333333333333335</v>
          </cell>
          <cell r="AY748">
            <v>0</v>
          </cell>
          <cell r="AZ748">
            <v>0</v>
          </cell>
          <cell r="BA748">
            <v>3.1333333333333333</v>
          </cell>
          <cell r="BB748">
            <v>16.666666666666668</v>
          </cell>
          <cell r="BC748">
            <v>3.3333333333333335</v>
          </cell>
          <cell r="BD748">
            <v>40</v>
          </cell>
          <cell r="BE748">
            <v>16.666666666666668</v>
          </cell>
          <cell r="BF748">
            <v>10</v>
          </cell>
          <cell r="BG748">
            <v>3.3333333333333335</v>
          </cell>
          <cell r="BH748">
            <v>13.333333333333334</v>
          </cell>
          <cell r="BI748" t="str">
            <v xml:space="preserve"> </v>
          </cell>
          <cell r="BJ748">
            <v>0</v>
          </cell>
          <cell r="BK748" t="str">
            <v/>
          </cell>
          <cell r="BL748" t="str">
            <v/>
          </cell>
        </row>
        <row r="749">
          <cell r="E749" t="str">
            <v>|0200226117|38.10|0.00|1.800|0.0005924IBC</v>
          </cell>
          <cell r="F749">
            <v>1.611</v>
          </cell>
          <cell r="H749" t="str">
            <v>S</v>
          </cell>
          <cell r="J749" t="b">
            <v>1</v>
          </cell>
          <cell r="K749" t="b">
            <v>1</v>
          </cell>
          <cell r="L749" t="str">
            <v/>
          </cell>
          <cell r="M749" t="str">
            <v/>
          </cell>
          <cell r="O749" t="str">
            <v>C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 t="str">
            <v xml:space="preserve"> </v>
          </cell>
          <cell r="BJ749">
            <v>0</v>
          </cell>
          <cell r="BK749" t="str">
            <v/>
          </cell>
          <cell r="BL749" t="str">
            <v/>
          </cell>
        </row>
        <row r="750">
          <cell r="E750" t="str">
            <v>|0200220139|28.60|0.00|2.000|0.0006475NBC</v>
          </cell>
          <cell r="F750">
            <v>1.3120000000000001</v>
          </cell>
          <cell r="H750" t="str">
            <v>-</v>
          </cell>
          <cell r="J750" t="b">
            <v>1</v>
          </cell>
          <cell r="K750" t="b">
            <v>1</v>
          </cell>
          <cell r="L750" t="str">
            <v/>
          </cell>
          <cell r="M750" t="str">
            <v/>
          </cell>
          <cell r="O750" t="str">
            <v>C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 t="str">
            <v xml:space="preserve"> </v>
          </cell>
          <cell r="BJ750">
            <v>0</v>
          </cell>
          <cell r="BK750" t="str">
            <v/>
          </cell>
          <cell r="BL750" t="str">
            <v/>
          </cell>
        </row>
        <row r="751">
          <cell r="E751" t="str">
            <v>|0200230742|25.00|55.00|1.600|0.0006159IBC</v>
          </cell>
          <cell r="F751">
            <v>1.9410000000000001</v>
          </cell>
          <cell r="H751" t="str">
            <v>S</v>
          </cell>
          <cell r="J751" t="b">
            <v>1</v>
          </cell>
          <cell r="K751" t="b">
            <v>1</v>
          </cell>
          <cell r="L751" t="str">
            <v/>
          </cell>
          <cell r="M751" t="str">
            <v/>
          </cell>
          <cell r="O751" t="str">
            <v>C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 t="str">
            <v xml:space="preserve"> </v>
          </cell>
          <cell r="BJ751">
            <v>0</v>
          </cell>
          <cell r="BK751" t="str">
            <v/>
          </cell>
          <cell r="BL751" t="str">
            <v/>
          </cell>
        </row>
        <row r="752">
          <cell r="E752" t="str">
            <v>|0200230742|25.00|55.00|1.600|0.0006159IBC</v>
          </cell>
          <cell r="F752">
            <v>1.9410000000000001</v>
          </cell>
          <cell r="H752" t="str">
            <v>S</v>
          </cell>
          <cell r="J752" t="b">
            <v>1</v>
          </cell>
          <cell r="K752" t="b">
            <v>1</v>
          </cell>
          <cell r="L752" t="str">
            <v/>
          </cell>
          <cell r="M752" t="str">
            <v/>
          </cell>
          <cell r="O752" t="str">
            <v>C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 t="str">
            <v xml:space="preserve"> </v>
          </cell>
          <cell r="BJ752">
            <v>0</v>
          </cell>
          <cell r="BK752" t="str">
            <v/>
          </cell>
          <cell r="BL752" t="str">
            <v/>
          </cell>
        </row>
        <row r="753">
          <cell r="E753" t="str">
            <v>|0200226010|31.80|0.00|1.600|0.0005750IBC</v>
          </cell>
          <cell r="F753">
            <v>1.1919999999999999</v>
          </cell>
          <cell r="H753" t="str">
            <v>-</v>
          </cell>
          <cell r="J753" t="b">
            <v>1</v>
          </cell>
          <cell r="K753" t="b">
            <v>1</v>
          </cell>
          <cell r="L753" t="str">
            <v/>
          </cell>
          <cell r="M753" t="str">
            <v/>
          </cell>
          <cell r="O753" t="str">
            <v>P/E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 t="str">
            <v xml:space="preserve"> </v>
          </cell>
          <cell r="BJ753">
            <v>0</v>
          </cell>
          <cell r="BK753" t="str">
            <v/>
          </cell>
          <cell r="BL753" t="str">
            <v/>
          </cell>
        </row>
        <row r="754">
          <cell r="E754" t="str">
            <v>|0200226010|31.80|0.00|1.600|0.0005900IBC</v>
          </cell>
          <cell r="F754">
            <v>1.1919999999999999</v>
          </cell>
          <cell r="H754" t="str">
            <v>-</v>
          </cell>
          <cell r="J754" t="b">
            <v>1</v>
          </cell>
          <cell r="K754" t="b">
            <v>1</v>
          </cell>
          <cell r="L754" t="str">
            <v/>
          </cell>
          <cell r="M754" t="str">
            <v/>
          </cell>
          <cell r="O754" t="str">
            <v>P/E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 t="str">
            <v xml:space="preserve"> </v>
          </cell>
          <cell r="BJ754">
            <v>0</v>
          </cell>
          <cell r="BK754" t="str">
            <v/>
          </cell>
          <cell r="BL754" t="str">
            <v/>
          </cell>
        </row>
        <row r="755">
          <cell r="E755" t="str">
            <v>|0200220139|31.80|0.00|2.600|0.0005950IBC</v>
          </cell>
          <cell r="F755">
            <v>1.8720000000000001</v>
          </cell>
          <cell r="H755" t="str">
            <v>-</v>
          </cell>
          <cell r="J755" t="b">
            <v>1</v>
          </cell>
          <cell r="K755" t="b">
            <v>1</v>
          </cell>
          <cell r="L755" t="str">
            <v/>
          </cell>
          <cell r="M755" t="str">
            <v/>
          </cell>
          <cell r="O755" t="str">
            <v>P/E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 t="str">
            <v xml:space="preserve"> </v>
          </cell>
          <cell r="BJ755">
            <v>0</v>
          </cell>
          <cell r="BK755" t="str">
            <v/>
          </cell>
          <cell r="BL755" t="str">
            <v/>
          </cell>
        </row>
        <row r="756">
          <cell r="E756" t="str">
            <v>|0200225939|19.10|0.00|2.600|0.0006000NBC</v>
          </cell>
          <cell r="F756">
            <v>1.0580000000000001</v>
          </cell>
          <cell r="H756" t="str">
            <v>-</v>
          </cell>
          <cell r="J756" t="b">
            <v>1</v>
          </cell>
          <cell r="K756" t="b">
            <v>1</v>
          </cell>
          <cell r="L756" t="str">
            <v/>
          </cell>
          <cell r="M756" t="str">
            <v/>
          </cell>
          <cell r="O756" t="str">
            <v>P/E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 t="str">
            <v xml:space="preserve"> </v>
          </cell>
          <cell r="BJ756">
            <v>0</v>
          </cell>
          <cell r="BK756" t="str">
            <v/>
          </cell>
          <cell r="BL756" t="str">
            <v/>
          </cell>
        </row>
        <row r="757">
          <cell r="E757" t="str">
            <v>|0200226010|32.00|32.00|2.300|0.0006000NBC</v>
          </cell>
          <cell r="F757">
            <v>2.1949999999999998</v>
          </cell>
          <cell r="H757" t="str">
            <v>-</v>
          </cell>
          <cell r="J757" t="b">
            <v>1</v>
          </cell>
          <cell r="K757" t="b">
            <v>1</v>
          </cell>
          <cell r="L757" t="str">
            <v/>
          </cell>
          <cell r="M757" t="str">
            <v/>
          </cell>
          <cell r="O757" t="str">
            <v>P/E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 t="str">
            <v xml:space="preserve"> </v>
          </cell>
          <cell r="BJ757">
            <v>0</v>
          </cell>
          <cell r="BK757" t="str">
            <v/>
          </cell>
          <cell r="BL757" t="str">
            <v/>
          </cell>
        </row>
        <row r="758">
          <cell r="E758" t="str">
            <v>|0200226010|32.00|32.00|2.300|0.0006050NBC</v>
          </cell>
          <cell r="F758">
            <v>2.1949999999999998</v>
          </cell>
          <cell r="H758" t="str">
            <v>-</v>
          </cell>
          <cell r="J758" t="b">
            <v>1</v>
          </cell>
          <cell r="K758" t="b">
            <v>1</v>
          </cell>
          <cell r="L758" t="str">
            <v/>
          </cell>
          <cell r="M758" t="str">
            <v/>
          </cell>
          <cell r="O758" t="str">
            <v>P/E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 t="str">
            <v xml:space="preserve"> </v>
          </cell>
          <cell r="BJ758">
            <v>0</v>
          </cell>
          <cell r="BK758" t="str">
            <v/>
          </cell>
          <cell r="BL758" t="str">
            <v/>
          </cell>
        </row>
        <row r="759">
          <cell r="E759" t="str">
            <v>|0200226010|28.60|0.00|2.000|0.0005500IBC</v>
          </cell>
          <cell r="F759">
            <v>1.3120000000000001</v>
          </cell>
          <cell r="H759" t="str">
            <v>-</v>
          </cell>
          <cell r="J759" t="b">
            <v>1</v>
          </cell>
          <cell r="K759" t="b">
            <v>1</v>
          </cell>
          <cell r="L759" t="str">
            <v/>
          </cell>
          <cell r="M759" t="str">
            <v/>
          </cell>
          <cell r="O759" t="str">
            <v>P/E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 t="str">
            <v xml:space="preserve"> </v>
          </cell>
          <cell r="BJ759">
            <v>0</v>
          </cell>
          <cell r="BK759" t="str">
            <v/>
          </cell>
          <cell r="BL759" t="str">
            <v/>
          </cell>
        </row>
        <row r="760">
          <cell r="E760" t="str">
            <v>|0200226010|15.90|0.00|1.600|0.0005670NBC</v>
          </cell>
          <cell r="F760">
            <v>0.56399999999999995</v>
          </cell>
          <cell r="H760" t="str">
            <v>-</v>
          </cell>
          <cell r="J760" t="b">
            <v>1</v>
          </cell>
          <cell r="K760" t="b">
            <v>1</v>
          </cell>
          <cell r="L760" t="str">
            <v/>
          </cell>
          <cell r="M760" t="str">
            <v/>
          </cell>
          <cell r="O760" t="str">
            <v>P/E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 t="str">
            <v xml:space="preserve"> </v>
          </cell>
          <cell r="BJ760">
            <v>0</v>
          </cell>
          <cell r="BK760" t="str">
            <v/>
          </cell>
          <cell r="BL760" t="str">
            <v/>
          </cell>
        </row>
        <row r="761">
          <cell r="E761" t="str">
            <v>|0200225939|15.90|0.00|1.600|0.0005800NBC</v>
          </cell>
          <cell r="F761">
            <v>0.56399999999999995</v>
          </cell>
          <cell r="H761" t="str">
            <v>-</v>
          </cell>
          <cell r="J761" t="b">
            <v>1</v>
          </cell>
          <cell r="K761" t="b">
            <v>1</v>
          </cell>
          <cell r="L761" t="str">
            <v/>
          </cell>
          <cell r="M761" t="str">
            <v/>
          </cell>
          <cell r="O761" t="str">
            <v>P/E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 t="str">
            <v xml:space="preserve"> </v>
          </cell>
          <cell r="BJ761">
            <v>0</v>
          </cell>
          <cell r="BK761" t="str">
            <v/>
          </cell>
          <cell r="BL761" t="str">
            <v/>
          </cell>
        </row>
        <row r="762">
          <cell r="E762" t="str">
            <v>|0200220139|25.40|0.00|2.000|0.0005870IBC</v>
          </cell>
          <cell r="F762">
            <v>1.1539999999999999</v>
          </cell>
          <cell r="H762" t="str">
            <v>-</v>
          </cell>
          <cell r="J762" t="b">
            <v>1</v>
          </cell>
          <cell r="K762" t="b">
            <v>1</v>
          </cell>
          <cell r="L762" t="str">
            <v/>
          </cell>
          <cell r="M762" t="str">
            <v/>
          </cell>
          <cell r="O762" t="str">
            <v>P/E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 t="str">
            <v xml:space="preserve"> </v>
          </cell>
          <cell r="BJ762">
            <v>0</v>
          </cell>
          <cell r="BK762" t="str">
            <v/>
          </cell>
          <cell r="BL762" t="str">
            <v/>
          </cell>
        </row>
        <row r="763">
          <cell r="E763" t="str">
            <v>|0200226010|34.00|0.00|2.000|0.0006000IBC</v>
          </cell>
          <cell r="F763">
            <v>1.5780000000000001</v>
          </cell>
          <cell r="H763" t="str">
            <v>-</v>
          </cell>
          <cell r="J763" t="b">
            <v>1</v>
          </cell>
          <cell r="K763" t="b">
            <v>1</v>
          </cell>
          <cell r="L763" t="str">
            <v/>
          </cell>
          <cell r="M763" t="str">
            <v/>
          </cell>
          <cell r="O763" t="str">
            <v>P/E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 t="str">
            <v xml:space="preserve"> </v>
          </cell>
          <cell r="BJ763">
            <v>0</v>
          </cell>
          <cell r="BK763" t="str">
            <v/>
          </cell>
          <cell r="BL763" t="str">
            <v/>
          </cell>
        </row>
        <row r="764">
          <cell r="E764" t="str">
            <v>|0200226010|19.10|0.00|2.000|0.0006300NBC</v>
          </cell>
          <cell r="F764">
            <v>0.84299999999999997</v>
          </cell>
          <cell r="H764" t="str">
            <v>-</v>
          </cell>
          <cell r="J764" t="b">
            <v>1</v>
          </cell>
          <cell r="K764" t="b">
            <v>1</v>
          </cell>
          <cell r="L764" t="str">
            <v/>
          </cell>
          <cell r="M764" t="str">
            <v/>
          </cell>
          <cell r="O764" t="str">
            <v>P/E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 t="str">
            <v xml:space="preserve"> </v>
          </cell>
          <cell r="BJ764">
            <v>0</v>
          </cell>
          <cell r="BK764" t="str">
            <v/>
          </cell>
          <cell r="BL764" t="str">
            <v/>
          </cell>
        </row>
        <row r="765">
          <cell r="E765" t="str">
            <v>|0200230841|38.10|0.00|1.200|0.0005000NBC</v>
          </cell>
          <cell r="F765">
            <v>1.0920000000000001</v>
          </cell>
          <cell r="H765" t="str">
            <v>-</v>
          </cell>
          <cell r="J765" t="b">
            <v>1</v>
          </cell>
          <cell r="K765" t="b">
            <v>1</v>
          </cell>
          <cell r="L765" t="str">
            <v/>
          </cell>
          <cell r="M765" t="str">
            <v/>
          </cell>
          <cell r="O765" t="str">
            <v>P/E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 t="str">
            <v xml:space="preserve"> </v>
          </cell>
          <cell r="BJ765">
            <v>0</v>
          </cell>
          <cell r="BK765" t="str">
            <v/>
          </cell>
          <cell r="BL765" t="str">
            <v/>
          </cell>
        </row>
        <row r="766">
          <cell r="E766" t="str">
            <v>|0200230841|38.10|0.00|1.200|0.0006000NBC</v>
          </cell>
          <cell r="F766">
            <v>1.0920000000000001</v>
          </cell>
          <cell r="H766" t="str">
            <v>-</v>
          </cell>
          <cell r="J766" t="b">
            <v>1</v>
          </cell>
          <cell r="K766" t="b">
            <v>1</v>
          </cell>
          <cell r="L766" t="str">
            <v/>
          </cell>
          <cell r="M766" t="str">
            <v/>
          </cell>
          <cell r="O766" t="str">
            <v>P/E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 t="str">
            <v xml:space="preserve"> </v>
          </cell>
          <cell r="BJ766">
            <v>0</v>
          </cell>
          <cell r="BK766" t="str">
            <v/>
          </cell>
          <cell r="BL766" t="str">
            <v/>
          </cell>
        </row>
        <row r="767">
          <cell r="E767" t="str">
            <v>|0200230120|35.00|0.00|1.200|0.0005000NBC</v>
          </cell>
          <cell r="F767">
            <v>1</v>
          </cell>
          <cell r="H767" t="str">
            <v>-</v>
          </cell>
          <cell r="J767" t="b">
            <v>1</v>
          </cell>
          <cell r="K767" t="b">
            <v>1</v>
          </cell>
          <cell r="L767" t="str">
            <v/>
          </cell>
          <cell r="M767" t="str">
            <v/>
          </cell>
          <cell r="O767" t="str">
            <v>P/E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 t="str">
            <v xml:space="preserve"> </v>
          </cell>
          <cell r="BJ767">
            <v>0</v>
          </cell>
          <cell r="BK767" t="str">
            <v/>
          </cell>
          <cell r="BL767" t="str">
            <v/>
          </cell>
        </row>
        <row r="768">
          <cell r="E768" t="str">
            <v>|0200220139|35.00|0.00|1.500|0.0005210IBC</v>
          </cell>
          <cell r="F768">
            <v>1.2390000000000001</v>
          </cell>
          <cell r="H768" t="str">
            <v>-</v>
          </cell>
          <cell r="J768" t="b">
            <v>1</v>
          </cell>
          <cell r="K768" t="b">
            <v>1</v>
          </cell>
          <cell r="L768" t="str">
            <v/>
          </cell>
          <cell r="M768" t="str">
            <v/>
          </cell>
          <cell r="O768" t="str">
            <v>P/E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 t="str">
            <v xml:space="preserve"> </v>
          </cell>
          <cell r="BJ768">
            <v>0</v>
          </cell>
          <cell r="BK768" t="str">
            <v/>
          </cell>
          <cell r="BL768" t="str">
            <v/>
          </cell>
        </row>
        <row r="769">
          <cell r="E769" t="str">
            <v>|0200230120|28.60|0.00|1.200|0.0005510IBC</v>
          </cell>
          <cell r="F769">
            <v>0.81100000000000005</v>
          </cell>
          <cell r="H769" t="str">
            <v>-</v>
          </cell>
          <cell r="J769" t="b">
            <v>1</v>
          </cell>
          <cell r="K769" t="b">
            <v>1</v>
          </cell>
          <cell r="L769" t="str">
            <v/>
          </cell>
          <cell r="M769" t="str">
            <v/>
          </cell>
          <cell r="O769" t="str">
            <v>P/E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 t="str">
            <v xml:space="preserve"> </v>
          </cell>
          <cell r="BJ769">
            <v>0</v>
          </cell>
          <cell r="BK769" t="str">
            <v/>
          </cell>
          <cell r="BL769" t="str">
            <v/>
          </cell>
        </row>
        <row r="770">
          <cell r="E770" t="str">
            <v>|0200226010|31.80|0.00|1.400|0.0005510IBC</v>
          </cell>
          <cell r="F770">
            <v>1.05</v>
          </cell>
          <cell r="H770" t="str">
            <v>-</v>
          </cell>
          <cell r="J770" t="b">
            <v>1</v>
          </cell>
          <cell r="K770" t="b">
            <v>1</v>
          </cell>
          <cell r="L770" t="str">
            <v/>
          </cell>
          <cell r="M770" t="str">
            <v/>
          </cell>
          <cell r="O770" t="str">
            <v>P/E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 t="str">
            <v xml:space="preserve"> </v>
          </cell>
          <cell r="BJ770">
            <v>0</v>
          </cell>
          <cell r="BK770" t="str">
            <v/>
          </cell>
          <cell r="BL770" t="str">
            <v/>
          </cell>
        </row>
        <row r="771">
          <cell r="E771" t="str">
            <v>|0200230120|28.60|0.00|1.200|0.0005650IBC</v>
          </cell>
          <cell r="F771">
            <v>0.81100000000000005</v>
          </cell>
          <cell r="H771" t="str">
            <v>-</v>
          </cell>
          <cell r="J771" t="b">
            <v>1</v>
          </cell>
          <cell r="K771" t="b">
            <v>1</v>
          </cell>
          <cell r="L771" t="str">
            <v/>
          </cell>
          <cell r="M771" t="str">
            <v/>
          </cell>
          <cell r="O771" t="str">
            <v>P/E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 t="str">
            <v xml:space="preserve"> </v>
          </cell>
          <cell r="BJ771">
            <v>0</v>
          </cell>
          <cell r="BK771" t="str">
            <v/>
          </cell>
          <cell r="BL771" t="str">
            <v/>
          </cell>
        </row>
        <row r="772">
          <cell r="E772" t="str">
            <v>|0200226010|31.80|0.00|1.400|0.0005650IBC</v>
          </cell>
          <cell r="F772">
            <v>1.05</v>
          </cell>
          <cell r="H772" t="str">
            <v>-</v>
          </cell>
          <cell r="J772" t="b">
            <v>1</v>
          </cell>
          <cell r="K772" t="b">
            <v>1</v>
          </cell>
          <cell r="L772" t="str">
            <v/>
          </cell>
          <cell r="M772" t="str">
            <v/>
          </cell>
          <cell r="O772" t="str">
            <v>P/E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 t="str">
            <v xml:space="preserve"> </v>
          </cell>
          <cell r="BJ772">
            <v>0</v>
          </cell>
          <cell r="BK772" t="str">
            <v/>
          </cell>
          <cell r="BL772" t="str">
            <v/>
          </cell>
        </row>
        <row r="773">
          <cell r="E773" t="str">
            <v>|0200230120|28.60|0.00|1.200|0.0005750IBC</v>
          </cell>
          <cell r="F773">
            <v>0.81100000000000005</v>
          </cell>
          <cell r="H773" t="str">
            <v>-</v>
          </cell>
          <cell r="J773" t="b">
            <v>1</v>
          </cell>
          <cell r="K773" t="b">
            <v>1</v>
          </cell>
          <cell r="L773" t="str">
            <v/>
          </cell>
          <cell r="M773" t="str">
            <v/>
          </cell>
          <cell r="O773" t="str">
            <v>P/E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 t="str">
            <v xml:space="preserve"> </v>
          </cell>
          <cell r="BJ773">
            <v>0</v>
          </cell>
          <cell r="BK773" t="str">
            <v/>
          </cell>
          <cell r="BL773" t="str">
            <v/>
          </cell>
        </row>
        <row r="774">
          <cell r="E774" t="str">
            <v>|0200226010|31.80|0.00|1.400|0.0005750IBC</v>
          </cell>
          <cell r="F774">
            <v>1.05</v>
          </cell>
          <cell r="H774" t="str">
            <v>-</v>
          </cell>
          <cell r="J774" t="b">
            <v>1</v>
          </cell>
          <cell r="K774" t="b">
            <v>1</v>
          </cell>
          <cell r="L774" t="str">
            <v/>
          </cell>
          <cell r="M774" t="str">
            <v/>
          </cell>
          <cell r="O774" t="str">
            <v>P/E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 t="str">
            <v xml:space="preserve"> </v>
          </cell>
          <cell r="BJ774">
            <v>0</v>
          </cell>
          <cell r="BK774" t="str">
            <v/>
          </cell>
          <cell r="BL774" t="str">
            <v/>
          </cell>
        </row>
        <row r="775">
          <cell r="E775" t="str">
            <v>|0200230120|28.60|0.00|1.200|0.0005850IBC</v>
          </cell>
          <cell r="F775">
            <v>0.81100000000000005</v>
          </cell>
          <cell r="H775" t="str">
            <v>-</v>
          </cell>
          <cell r="J775" t="b">
            <v>1</v>
          </cell>
          <cell r="K775" t="b">
            <v>1</v>
          </cell>
          <cell r="L775" t="str">
            <v/>
          </cell>
          <cell r="M775" t="str">
            <v/>
          </cell>
          <cell r="O775" t="str">
            <v>P/E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 t="str">
            <v xml:space="preserve"> </v>
          </cell>
          <cell r="BJ775">
            <v>0</v>
          </cell>
          <cell r="BK775" t="str">
            <v/>
          </cell>
          <cell r="BL775" t="str">
            <v/>
          </cell>
        </row>
        <row r="776">
          <cell r="E776" t="str">
            <v>|0200226010|31.80|0.00|1.400|0.0005850IBC</v>
          </cell>
          <cell r="F776">
            <v>1.05</v>
          </cell>
          <cell r="H776" t="str">
            <v>-</v>
          </cell>
          <cell r="J776" t="b">
            <v>1</v>
          </cell>
          <cell r="K776" t="b">
            <v>1</v>
          </cell>
          <cell r="L776" t="str">
            <v/>
          </cell>
          <cell r="M776" t="str">
            <v/>
          </cell>
          <cell r="O776" t="str">
            <v>P/E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 t="str">
            <v xml:space="preserve"> </v>
          </cell>
          <cell r="BJ776">
            <v>0</v>
          </cell>
          <cell r="BK776" t="str">
            <v/>
          </cell>
          <cell r="BL776" t="str">
            <v/>
          </cell>
        </row>
        <row r="777">
          <cell r="E777" t="str">
            <v>|0200226010|28.60|0.00|1.600|0.0006300NBC</v>
          </cell>
          <cell r="F777">
            <v>1.0649999999999999</v>
          </cell>
          <cell r="H777" t="str">
            <v>-</v>
          </cell>
          <cell r="J777" t="b">
            <v>1</v>
          </cell>
          <cell r="K777" t="b">
            <v>1</v>
          </cell>
          <cell r="L777" t="str">
            <v/>
          </cell>
          <cell r="M777" t="str">
            <v/>
          </cell>
          <cell r="O777" t="str">
            <v>P/E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42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 t="str">
            <v xml:space="preserve"> </v>
          </cell>
          <cell r="BJ777">
            <v>0</v>
          </cell>
          <cell r="BK777" t="str">
            <v/>
          </cell>
          <cell r="BL777" t="str">
            <v/>
          </cell>
        </row>
        <row r="778">
          <cell r="E778" t="str">
            <v>|0200226010|28.60|0.00|1.600|0.0005220IBC</v>
          </cell>
          <cell r="F778">
            <v>1.0649999999999999</v>
          </cell>
          <cell r="H778" t="str">
            <v>-</v>
          </cell>
          <cell r="J778" t="b">
            <v>1</v>
          </cell>
          <cell r="K778" t="b">
            <v>1</v>
          </cell>
          <cell r="L778" t="str">
            <v/>
          </cell>
          <cell r="M778" t="str">
            <v/>
          </cell>
          <cell r="O778" t="str">
            <v>P/E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 t="str">
            <v xml:space="preserve"> </v>
          </cell>
          <cell r="BJ778">
            <v>0</v>
          </cell>
          <cell r="BK778" t="str">
            <v/>
          </cell>
          <cell r="BL778" t="str">
            <v/>
          </cell>
        </row>
        <row r="779">
          <cell r="E779" t="str">
            <v>|0200226010|22.20|0.00|2.000|0.0005330NBC</v>
          </cell>
          <cell r="F779">
            <v>0.996</v>
          </cell>
          <cell r="H779" t="str">
            <v>-</v>
          </cell>
          <cell r="J779" t="b">
            <v>1</v>
          </cell>
          <cell r="K779" t="b">
            <v>1</v>
          </cell>
          <cell r="L779" t="str">
            <v/>
          </cell>
          <cell r="M779" t="str">
            <v/>
          </cell>
          <cell r="O779" t="str">
            <v>P/E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980</v>
          </cell>
          <cell r="AY779">
            <v>880</v>
          </cell>
          <cell r="AZ779">
            <v>450</v>
          </cell>
          <cell r="BA779">
            <v>960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 t="str">
            <v xml:space="preserve"> </v>
          </cell>
          <cell r="BJ779">
            <v>880</v>
          </cell>
          <cell r="BK779" t="str">
            <v>Fixed&gt;500pcs</v>
          </cell>
          <cell r="BL779" t="str">
            <v/>
          </cell>
        </row>
        <row r="780">
          <cell r="E780" t="str">
            <v>|0200226010|22.20|0.00|2.000|0.0005680NBC</v>
          </cell>
          <cell r="F780">
            <v>0.996</v>
          </cell>
          <cell r="H780" t="str">
            <v>-</v>
          </cell>
          <cell r="J780" t="b">
            <v>1</v>
          </cell>
          <cell r="K780" t="b">
            <v>1</v>
          </cell>
          <cell r="L780">
            <v>1014</v>
          </cell>
          <cell r="M780">
            <v>1014</v>
          </cell>
          <cell r="O780" t="str">
            <v>P/E</v>
          </cell>
          <cell r="P780">
            <v>169</v>
          </cell>
          <cell r="Q780">
            <v>0</v>
          </cell>
          <cell r="R780">
            <v>0</v>
          </cell>
          <cell r="S780">
            <v>0</v>
          </cell>
          <cell r="T780">
            <v>169</v>
          </cell>
          <cell r="U780">
            <v>169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169</v>
          </cell>
          <cell r="AA780">
            <v>0</v>
          </cell>
          <cell r="AB780">
            <v>169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169</v>
          </cell>
          <cell r="AH780">
            <v>0</v>
          </cell>
          <cell r="AI780">
            <v>169</v>
          </cell>
          <cell r="AJ780">
            <v>0</v>
          </cell>
          <cell r="AK780">
            <v>169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169</v>
          </cell>
          <cell r="AQ780">
            <v>169</v>
          </cell>
          <cell r="AR780">
            <v>169</v>
          </cell>
          <cell r="AS780">
            <v>0</v>
          </cell>
          <cell r="AT780">
            <v>0</v>
          </cell>
          <cell r="AU780">
            <v>0</v>
          </cell>
          <cell r="AV780">
            <v>1859</v>
          </cell>
          <cell r="AW780">
            <v>0</v>
          </cell>
          <cell r="AX780">
            <v>1794</v>
          </cell>
          <cell r="AY780">
            <v>2621</v>
          </cell>
          <cell r="AZ780">
            <v>1499</v>
          </cell>
          <cell r="BA780">
            <v>2936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 t="str">
            <v xml:space="preserve"> </v>
          </cell>
          <cell r="BJ780">
            <v>4480</v>
          </cell>
          <cell r="BK780" t="str">
            <v/>
          </cell>
          <cell r="BL780" t="str">
            <v/>
          </cell>
        </row>
        <row r="781">
          <cell r="E781" t="str">
            <v>|0200226010|19.10|0.00|2.000|0.0006050NBC</v>
          </cell>
          <cell r="F781">
            <v>0.84299999999999997</v>
          </cell>
          <cell r="H781" t="str">
            <v>-</v>
          </cell>
          <cell r="J781" t="b">
            <v>1</v>
          </cell>
          <cell r="K781" t="b">
            <v>1</v>
          </cell>
          <cell r="L781" t="str">
            <v/>
          </cell>
          <cell r="M781" t="str">
            <v/>
          </cell>
          <cell r="O781" t="str">
            <v>P/E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 t="str">
            <v xml:space="preserve"> </v>
          </cell>
          <cell r="BJ781">
            <v>0</v>
          </cell>
          <cell r="BK781" t="str">
            <v/>
          </cell>
          <cell r="BL781" t="str">
            <v/>
          </cell>
        </row>
        <row r="782">
          <cell r="E782" t="str">
            <v>|0200226010|22.20|0.00|2.000|0.0006250NBC</v>
          </cell>
          <cell r="F782">
            <v>0.996</v>
          </cell>
          <cell r="H782" t="str">
            <v>-</v>
          </cell>
          <cell r="J782" t="b">
            <v>1</v>
          </cell>
          <cell r="K782" t="b">
            <v>1</v>
          </cell>
          <cell r="L782" t="str">
            <v/>
          </cell>
          <cell r="M782" t="str">
            <v/>
          </cell>
          <cell r="O782" t="str">
            <v>P/E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 t="str">
            <v xml:space="preserve"> </v>
          </cell>
          <cell r="BJ782">
            <v>0</v>
          </cell>
          <cell r="BK782" t="str">
            <v/>
          </cell>
          <cell r="BL782" t="str">
            <v/>
          </cell>
        </row>
        <row r="783">
          <cell r="E783" t="str">
            <v>|0200226010|17.30|0.00|1.400|0.0005550NBC</v>
          </cell>
          <cell r="F783">
            <v>0.54900000000000004</v>
          </cell>
          <cell r="H783" t="str">
            <v>-</v>
          </cell>
          <cell r="J783" t="b">
            <v>1</v>
          </cell>
          <cell r="K783" t="b">
            <v>1</v>
          </cell>
          <cell r="L783" t="str">
            <v/>
          </cell>
          <cell r="M783" t="str">
            <v/>
          </cell>
          <cell r="O783" t="str">
            <v>P/E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 t="str">
            <v xml:space="preserve"> </v>
          </cell>
          <cell r="BJ783">
            <v>0</v>
          </cell>
          <cell r="BK783" t="str">
            <v/>
          </cell>
          <cell r="BL783" t="str">
            <v/>
          </cell>
        </row>
        <row r="784">
          <cell r="E784" t="str">
            <v>|0200226010|19.10|0.00|1.600|0.0005800NBC</v>
          </cell>
          <cell r="F784">
            <v>0.69</v>
          </cell>
          <cell r="H784" t="str">
            <v>-</v>
          </cell>
          <cell r="J784" t="b">
            <v>1</v>
          </cell>
          <cell r="K784" t="b">
            <v>1</v>
          </cell>
          <cell r="L784" t="str">
            <v/>
          </cell>
          <cell r="M784" t="str">
            <v/>
          </cell>
          <cell r="O784" t="str">
            <v>P/E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 t="str">
            <v xml:space="preserve"> </v>
          </cell>
          <cell r="BJ784">
            <v>0</v>
          </cell>
          <cell r="BK784" t="str">
            <v/>
          </cell>
          <cell r="BL784" t="str">
            <v/>
          </cell>
        </row>
        <row r="785">
          <cell r="E785" t="str">
            <v>|0200226010|25.40|0.00|2.000|0.0005000IBC</v>
          </cell>
          <cell r="F785">
            <v>1.1539999999999999</v>
          </cell>
          <cell r="H785" t="str">
            <v>-</v>
          </cell>
          <cell r="J785" t="b">
            <v>1</v>
          </cell>
          <cell r="K785" t="b">
            <v>1</v>
          </cell>
          <cell r="L785" t="str">
            <v/>
          </cell>
          <cell r="M785" t="str">
            <v/>
          </cell>
          <cell r="O785" t="str">
            <v>P/E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4</v>
          </cell>
          <cell r="AY785">
            <v>16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 t="str">
            <v xml:space="preserve"> </v>
          </cell>
          <cell r="BJ785">
            <v>16</v>
          </cell>
          <cell r="BK785" t="str">
            <v/>
          </cell>
          <cell r="BL785" t="str">
            <v/>
          </cell>
        </row>
        <row r="786">
          <cell r="E786" t="str">
            <v>|0200226010|42.70|0.00|1.400|0.0005420NBC</v>
          </cell>
          <cell r="F786">
            <v>1.4259999999999999</v>
          </cell>
          <cell r="H786" t="str">
            <v>-</v>
          </cell>
          <cell r="J786" t="b">
            <v>1</v>
          </cell>
          <cell r="K786" t="b">
            <v>1</v>
          </cell>
          <cell r="L786" t="str">
            <v/>
          </cell>
          <cell r="M786" t="str">
            <v/>
          </cell>
          <cell r="O786" t="str">
            <v>P/E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 t="str">
            <v xml:space="preserve"> </v>
          </cell>
          <cell r="BJ786">
            <v>0</v>
          </cell>
          <cell r="BK786" t="str">
            <v/>
          </cell>
          <cell r="BL786" t="str">
            <v/>
          </cell>
        </row>
        <row r="787">
          <cell r="E787" t="str">
            <v>|0200226010|19.10|0.00|2.000|0.0005824NBC</v>
          </cell>
          <cell r="F787">
            <v>0.84299999999999997</v>
          </cell>
          <cell r="H787" t="str">
            <v>-</v>
          </cell>
          <cell r="J787" t="b">
            <v>1</v>
          </cell>
          <cell r="K787" t="b">
            <v>1</v>
          </cell>
          <cell r="L787" t="str">
            <v/>
          </cell>
          <cell r="M787" t="str">
            <v/>
          </cell>
          <cell r="O787" t="str">
            <v>P/E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16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 t="str">
            <v xml:space="preserve"> </v>
          </cell>
          <cell r="BJ787">
            <v>0</v>
          </cell>
          <cell r="BK787" t="str">
            <v/>
          </cell>
          <cell r="BL787" t="str">
            <v/>
          </cell>
        </row>
        <row r="788">
          <cell r="E788" t="str">
            <v>|0200226010|22.20|0.00|1.600|0.0005900NBC</v>
          </cell>
          <cell r="F788">
            <v>0.81299999999999994</v>
          </cell>
          <cell r="H788" t="str">
            <v>-</v>
          </cell>
          <cell r="J788" t="b">
            <v>1</v>
          </cell>
          <cell r="K788" t="b">
            <v>1</v>
          </cell>
          <cell r="L788" t="str">
            <v/>
          </cell>
          <cell r="M788" t="str">
            <v/>
          </cell>
          <cell r="O788" t="str">
            <v>P/E</v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Y788" t="str">
            <v/>
          </cell>
          <cell r="Z788" t="str">
            <v/>
          </cell>
          <cell r="AA788" t="str">
            <v/>
          </cell>
          <cell r="AB788" t="str">
            <v/>
          </cell>
          <cell r="AC788" t="str">
            <v/>
          </cell>
          <cell r="AD788" t="str">
            <v/>
          </cell>
          <cell r="AE788" t="str">
            <v/>
          </cell>
          <cell r="AF788" t="str">
            <v/>
          </cell>
          <cell r="AG788" t="str">
            <v/>
          </cell>
          <cell r="AH788" t="str">
            <v/>
          </cell>
          <cell r="AI788" t="str">
            <v/>
          </cell>
          <cell r="AJ788" t="str">
            <v/>
          </cell>
          <cell r="AK788" t="str">
            <v/>
          </cell>
          <cell r="AL788" t="str">
            <v/>
          </cell>
          <cell r="AM788" t="str">
            <v/>
          </cell>
          <cell r="AN788" t="str">
            <v/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/>
          </cell>
          <cell r="AT788" t="str">
            <v/>
          </cell>
          <cell r="AU788" t="str">
            <v/>
          </cell>
          <cell r="AV788" t="str">
            <v/>
          </cell>
          <cell r="AW788" t="str">
            <v/>
          </cell>
          <cell r="AX788" t="str">
            <v/>
          </cell>
          <cell r="AY788" t="str">
            <v/>
          </cell>
          <cell r="AZ788" t="str">
            <v/>
          </cell>
          <cell r="BA788" t="str">
            <v/>
          </cell>
          <cell r="BB788" t="str">
            <v/>
          </cell>
          <cell r="BC788" t="str">
            <v/>
          </cell>
          <cell r="BD788" t="str">
            <v/>
          </cell>
          <cell r="BE788" t="str">
            <v/>
          </cell>
          <cell r="BF788" t="str">
            <v/>
          </cell>
          <cell r="BG788" t="str">
            <v/>
          </cell>
          <cell r="BH788" t="str">
            <v/>
          </cell>
          <cell r="BI788" t="str">
            <v xml:space="preserve"> </v>
          </cell>
          <cell r="BJ788">
            <v>0</v>
          </cell>
          <cell r="BK788" t="str">
            <v/>
          </cell>
          <cell r="BL788" t="str">
            <v/>
          </cell>
        </row>
        <row r="789">
          <cell r="E789" t="str">
            <v>|0200226010|42.70|0.00|2.000|0.0006078NBC</v>
          </cell>
          <cell r="F789">
            <v>2.0070000000000001</v>
          </cell>
          <cell r="H789" t="str">
            <v>-</v>
          </cell>
          <cell r="J789" t="b">
            <v>1</v>
          </cell>
          <cell r="K789" t="b">
            <v>1</v>
          </cell>
          <cell r="L789" t="str">
            <v/>
          </cell>
          <cell r="M789" t="str">
            <v/>
          </cell>
          <cell r="O789" t="str">
            <v>P/E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4</v>
          </cell>
          <cell r="AY789">
            <v>0</v>
          </cell>
          <cell r="AZ789">
            <v>0</v>
          </cell>
          <cell r="BA789">
            <v>8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 t="str">
            <v xml:space="preserve"> </v>
          </cell>
          <cell r="BJ789">
            <v>0</v>
          </cell>
          <cell r="BK789" t="str">
            <v/>
          </cell>
          <cell r="BL789" t="str">
            <v/>
          </cell>
        </row>
        <row r="790">
          <cell r="E790" t="str">
            <v>|0200226010|42.70|0.00|1.400|0.0005757IBC</v>
          </cell>
          <cell r="F790">
            <v>1.4259999999999999</v>
          </cell>
          <cell r="H790" t="str">
            <v>-</v>
          </cell>
          <cell r="J790" t="b">
            <v>1</v>
          </cell>
          <cell r="K790" t="b">
            <v>1</v>
          </cell>
          <cell r="L790" t="str">
            <v/>
          </cell>
          <cell r="M790" t="str">
            <v/>
          </cell>
          <cell r="O790" t="str">
            <v>C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 t="str">
            <v xml:space="preserve"> </v>
          </cell>
          <cell r="BJ790">
            <v>0</v>
          </cell>
          <cell r="BK790" t="str">
            <v/>
          </cell>
          <cell r="BL790" t="str">
            <v/>
          </cell>
        </row>
        <row r="791">
          <cell r="E791" t="str">
            <v>|0200226010|42.70|0.00|1.600|0.0005727IBC</v>
          </cell>
          <cell r="F791">
            <v>1.6220000000000001</v>
          </cell>
          <cell r="H791" t="str">
            <v>-</v>
          </cell>
          <cell r="J791" t="b">
            <v>1</v>
          </cell>
          <cell r="K791" t="b">
            <v>1</v>
          </cell>
          <cell r="L791" t="str">
            <v/>
          </cell>
          <cell r="M791" t="str">
            <v/>
          </cell>
          <cell r="O791" t="str">
            <v>C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 t="str">
            <v xml:space="preserve"> </v>
          </cell>
          <cell r="BJ791">
            <v>0</v>
          </cell>
          <cell r="BK791" t="str">
            <v/>
          </cell>
          <cell r="BL791" t="str">
            <v/>
          </cell>
        </row>
        <row r="792">
          <cell r="E792" t="str">
            <v>|0200226010|31.80|0.00|2.600|0.0005405IBC</v>
          </cell>
          <cell r="F792">
            <v>1.8720000000000001</v>
          </cell>
          <cell r="H792" t="str">
            <v>-</v>
          </cell>
          <cell r="J792" t="b">
            <v>1</v>
          </cell>
          <cell r="K792" t="b">
            <v>1</v>
          </cell>
          <cell r="L792" t="str">
            <v/>
          </cell>
          <cell r="M792" t="str">
            <v/>
          </cell>
          <cell r="O792" t="str">
            <v>P/E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 t="str">
            <v xml:space="preserve"> </v>
          </cell>
          <cell r="BJ792">
            <v>0</v>
          </cell>
          <cell r="BK792" t="str">
            <v/>
          </cell>
          <cell r="BL792" t="str">
            <v/>
          </cell>
        </row>
        <row r="793">
          <cell r="E793" t="str">
            <v>|0200226010|28.60|0.00|1.600|0.0005520IBC</v>
          </cell>
          <cell r="F793">
            <v>1.0649999999999999</v>
          </cell>
          <cell r="H793" t="str">
            <v>-</v>
          </cell>
          <cell r="J793" t="b">
            <v>1</v>
          </cell>
          <cell r="K793" t="b">
            <v>1</v>
          </cell>
          <cell r="L793" t="str">
            <v/>
          </cell>
          <cell r="M793" t="str">
            <v/>
          </cell>
          <cell r="O793" t="str">
            <v>P/E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 t="str">
            <v xml:space="preserve"> </v>
          </cell>
          <cell r="BJ793">
            <v>0</v>
          </cell>
          <cell r="BK793" t="str">
            <v/>
          </cell>
          <cell r="BL793" t="str">
            <v/>
          </cell>
        </row>
        <row r="794">
          <cell r="E794" t="str">
            <v>|0200226010|19.10|0.00|1.600|0.0005580NBC</v>
          </cell>
          <cell r="F794">
            <v>0.69</v>
          </cell>
          <cell r="H794" t="str">
            <v>-</v>
          </cell>
          <cell r="J794" t="b">
            <v>1</v>
          </cell>
          <cell r="K794" t="b">
            <v>1</v>
          </cell>
          <cell r="L794" t="str">
            <v/>
          </cell>
          <cell r="M794" t="str">
            <v/>
          </cell>
          <cell r="O794" t="str">
            <v>P/E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 t="str">
            <v xml:space="preserve"> </v>
          </cell>
          <cell r="BJ794">
            <v>0</v>
          </cell>
          <cell r="BK794" t="str">
            <v/>
          </cell>
          <cell r="BL794" t="str">
            <v/>
          </cell>
        </row>
        <row r="795">
          <cell r="E795" t="str">
            <v>|0200226840|25.40|0.00|3.200|0.0005800NBC</v>
          </cell>
          <cell r="F795">
            <v>1.752</v>
          </cell>
          <cell r="H795" t="str">
            <v>S</v>
          </cell>
          <cell r="J795" t="b">
            <v>1</v>
          </cell>
          <cell r="K795" t="b">
            <v>1</v>
          </cell>
          <cell r="L795" t="str">
            <v/>
          </cell>
          <cell r="M795" t="str">
            <v/>
          </cell>
          <cell r="O795" t="str">
            <v>P/E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 t="str">
            <v xml:space="preserve"> </v>
          </cell>
          <cell r="BJ795">
            <v>0</v>
          </cell>
          <cell r="BK795" t="str">
            <v/>
          </cell>
          <cell r="BL795" t="str">
            <v/>
          </cell>
        </row>
        <row r="796">
          <cell r="E796" t="str">
            <v>|0200225939|22.20|0.00|2.000|0.0005931NBC</v>
          </cell>
          <cell r="F796">
            <v>0.996</v>
          </cell>
          <cell r="H796" t="str">
            <v>-</v>
          </cell>
          <cell r="J796" t="b">
            <v>1</v>
          </cell>
          <cell r="K796" t="b">
            <v>1</v>
          </cell>
          <cell r="L796" t="str">
            <v/>
          </cell>
          <cell r="M796" t="str">
            <v/>
          </cell>
          <cell r="O796" t="str">
            <v>P/E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 t="str">
            <v xml:space="preserve"> </v>
          </cell>
          <cell r="BJ796">
            <v>0</v>
          </cell>
          <cell r="BK796" t="str">
            <v/>
          </cell>
          <cell r="BL796" t="str">
            <v/>
          </cell>
        </row>
        <row r="797">
          <cell r="E797" t="str">
            <v>|0200226010|28.60|0.00|3.200|0.0006000IBC</v>
          </cell>
          <cell r="F797">
            <v>2.004</v>
          </cell>
          <cell r="H797" t="str">
            <v>-</v>
          </cell>
          <cell r="J797" t="b">
            <v>1</v>
          </cell>
          <cell r="K797" t="b">
            <v>1</v>
          </cell>
          <cell r="L797" t="str">
            <v/>
          </cell>
          <cell r="M797" t="str">
            <v/>
          </cell>
          <cell r="O797" t="str">
            <v>P/E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 t="str">
            <v xml:space="preserve"> </v>
          </cell>
          <cell r="BJ797">
            <v>0</v>
          </cell>
          <cell r="BK797" t="str">
            <v/>
          </cell>
          <cell r="BL797" t="str">
            <v/>
          </cell>
        </row>
        <row r="798">
          <cell r="E798" t="str">
            <v>|0200226240|25.40|0.00|3.200|0.0005920NBC</v>
          </cell>
          <cell r="F798">
            <v>1.752</v>
          </cell>
          <cell r="H798" t="str">
            <v>S</v>
          </cell>
          <cell r="J798" t="b">
            <v>1</v>
          </cell>
          <cell r="K798" t="b">
            <v>1</v>
          </cell>
          <cell r="L798" t="str">
            <v/>
          </cell>
          <cell r="M798" t="str">
            <v/>
          </cell>
          <cell r="O798" t="str">
            <v>P/E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50</v>
          </cell>
          <cell r="AZ798">
            <v>25</v>
          </cell>
          <cell r="BA798">
            <v>25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 t="str">
            <v xml:space="preserve"> </v>
          </cell>
          <cell r="BJ798">
            <v>75</v>
          </cell>
          <cell r="BK798" t="str">
            <v/>
          </cell>
          <cell r="BL798" t="str">
            <v/>
          </cell>
        </row>
        <row r="799">
          <cell r="E799" t="str">
            <v>|0200226540|50.00|30.00|2.300|0.0005903IBC</v>
          </cell>
          <cell r="F799">
            <v>2.7509999999999999</v>
          </cell>
          <cell r="H799" t="str">
            <v>S</v>
          </cell>
          <cell r="J799" t="b">
            <v>1</v>
          </cell>
          <cell r="K799" t="b">
            <v>1</v>
          </cell>
          <cell r="L799" t="str">
            <v/>
          </cell>
          <cell r="M799" t="str">
            <v/>
          </cell>
          <cell r="O799" t="str">
            <v>C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 t="str">
            <v xml:space="preserve"> </v>
          </cell>
          <cell r="BJ799">
            <v>0</v>
          </cell>
          <cell r="BK799" t="str">
            <v/>
          </cell>
          <cell r="BL799" t="str">
            <v/>
          </cell>
        </row>
        <row r="800">
          <cell r="E800" t="str">
            <v>|0200220810|38.10|0.00|2.000|0.0005508IBC</v>
          </cell>
          <cell r="F800">
            <v>1.78</v>
          </cell>
          <cell r="H800" t="str">
            <v>-</v>
          </cell>
          <cell r="J800" t="b">
            <v>1</v>
          </cell>
          <cell r="K800" t="b">
            <v>1</v>
          </cell>
          <cell r="L800" t="str">
            <v/>
          </cell>
          <cell r="M800" t="str">
            <v/>
          </cell>
          <cell r="O800" t="str">
            <v>C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 t="str">
            <v xml:space="preserve"> </v>
          </cell>
          <cell r="BJ800">
            <v>0</v>
          </cell>
          <cell r="BK800" t="str">
            <v/>
          </cell>
          <cell r="BL800" t="str">
            <v/>
          </cell>
        </row>
        <row r="801">
          <cell r="E801" t="str">
            <v>|0200220810|22.20|0.00|2.300|0.0005500NBC</v>
          </cell>
          <cell r="F801">
            <v>1.129</v>
          </cell>
          <cell r="H801" t="str">
            <v>-</v>
          </cell>
          <cell r="J801" t="b">
            <v>1</v>
          </cell>
          <cell r="K801" t="b">
            <v>1</v>
          </cell>
          <cell r="L801" t="str">
            <v/>
          </cell>
          <cell r="M801" t="str">
            <v/>
          </cell>
          <cell r="O801" t="str">
            <v>C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 t="str">
            <v xml:space="preserve"> </v>
          </cell>
          <cell r="BJ801">
            <v>0</v>
          </cell>
          <cell r="BK801" t="str">
            <v/>
          </cell>
          <cell r="BL801" t="str">
            <v/>
          </cell>
        </row>
        <row r="802">
          <cell r="E802" t="str">
            <v>|0200226010|25.40|0.00|1.600|0.0006009NBC</v>
          </cell>
          <cell r="F802">
            <v>0.93899999999999995</v>
          </cell>
          <cell r="H802" t="str">
            <v>-</v>
          </cell>
          <cell r="J802" t="b">
            <v>1</v>
          </cell>
          <cell r="K802" t="b">
            <v>1</v>
          </cell>
          <cell r="L802" t="str">
            <v/>
          </cell>
          <cell r="M802" t="str">
            <v/>
          </cell>
          <cell r="O802" t="str">
            <v>C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 t="str">
            <v xml:space="preserve"> </v>
          </cell>
          <cell r="BJ802">
            <v>0</v>
          </cell>
          <cell r="BK802" t="str">
            <v/>
          </cell>
          <cell r="BL802" t="str">
            <v/>
          </cell>
        </row>
        <row r="803">
          <cell r="E803" t="str">
            <v>|0200226010|25.40|0.00|1.600|0.0005763NBC</v>
          </cell>
          <cell r="F803">
            <v>0.93899999999999995</v>
          </cell>
          <cell r="H803" t="str">
            <v>-</v>
          </cell>
          <cell r="J803" t="b">
            <v>1</v>
          </cell>
          <cell r="K803" t="b">
            <v>1</v>
          </cell>
          <cell r="L803" t="str">
            <v/>
          </cell>
          <cell r="M803" t="str">
            <v/>
          </cell>
          <cell r="O803" t="str">
            <v>C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 t="str">
            <v xml:space="preserve"> </v>
          </cell>
          <cell r="BJ803">
            <v>0</v>
          </cell>
          <cell r="BK803" t="str">
            <v/>
          </cell>
          <cell r="BL803" t="str">
            <v/>
          </cell>
        </row>
        <row r="804">
          <cell r="E804" t="str">
            <v>|0200220139|25.40|0.00|1.800|0.0006210NBC</v>
          </cell>
          <cell r="F804">
            <v>1.048</v>
          </cell>
          <cell r="H804" t="str">
            <v>-</v>
          </cell>
          <cell r="J804" t="b">
            <v>1</v>
          </cell>
          <cell r="K804" t="b">
            <v>1</v>
          </cell>
          <cell r="L804" t="str">
            <v/>
          </cell>
          <cell r="M804" t="str">
            <v/>
          </cell>
          <cell r="O804" t="str">
            <v>C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 t="str">
            <v xml:space="preserve"> </v>
          </cell>
          <cell r="BJ804">
            <v>0</v>
          </cell>
          <cell r="BK804" t="str">
            <v/>
          </cell>
          <cell r="BL804" t="str">
            <v/>
          </cell>
        </row>
        <row r="805">
          <cell r="E805" t="str">
            <v>|0200230841|12.70|0.00|1.200|0.0004901NBC</v>
          </cell>
          <cell r="F805">
            <v>0.34</v>
          </cell>
          <cell r="H805" t="str">
            <v>-</v>
          </cell>
          <cell r="J805" t="b">
            <v>1</v>
          </cell>
          <cell r="K805" t="b">
            <v>1</v>
          </cell>
          <cell r="L805" t="str">
            <v/>
          </cell>
          <cell r="M805" t="str">
            <v/>
          </cell>
          <cell r="O805" t="str">
            <v>C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 t="str">
            <v xml:space="preserve"> </v>
          </cell>
          <cell r="BJ805">
            <v>0</v>
          </cell>
          <cell r="BK805" t="str">
            <v/>
          </cell>
          <cell r="BL805" t="str">
            <v/>
          </cell>
        </row>
        <row r="806">
          <cell r="E806" t="str">
            <v>|0200220810|25.40|0.00|1.600|0.0005763NBC</v>
          </cell>
          <cell r="F806">
            <v>0.93899999999999995</v>
          </cell>
          <cell r="H806" t="str">
            <v>-</v>
          </cell>
          <cell r="J806" t="b">
            <v>1</v>
          </cell>
          <cell r="K806" t="b">
            <v>1</v>
          </cell>
          <cell r="L806" t="str">
            <v/>
          </cell>
          <cell r="M806" t="str">
            <v/>
          </cell>
          <cell r="O806" t="str">
            <v>C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 t="str">
            <v xml:space="preserve"> </v>
          </cell>
          <cell r="BJ806">
            <v>0</v>
          </cell>
          <cell r="BK806" t="str">
            <v/>
          </cell>
          <cell r="BL806" t="str">
            <v/>
          </cell>
        </row>
        <row r="807">
          <cell r="E807" t="str">
            <v>|0200230841|19.10|0.00|1.200|0.0005353NBC</v>
          </cell>
          <cell r="F807">
            <v>0.53</v>
          </cell>
          <cell r="H807" t="str">
            <v>-</v>
          </cell>
          <cell r="J807" t="b">
            <v>1</v>
          </cell>
          <cell r="K807" t="b">
            <v>1</v>
          </cell>
          <cell r="L807" t="str">
            <v/>
          </cell>
          <cell r="M807" t="str">
            <v/>
          </cell>
          <cell r="O807" t="str">
            <v>C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 t="str">
            <v xml:space="preserve"> </v>
          </cell>
          <cell r="BJ807">
            <v>0</v>
          </cell>
          <cell r="BK807" t="str">
            <v/>
          </cell>
          <cell r="BL807" t="str">
            <v/>
          </cell>
        </row>
        <row r="808">
          <cell r="E808" t="str">
            <v>|0200230841|19.10|0.00|1.200|0.0004900NBC</v>
          </cell>
          <cell r="F808">
            <v>0.53</v>
          </cell>
          <cell r="H808" t="str">
            <v>-</v>
          </cell>
          <cell r="J808" t="b">
            <v>1</v>
          </cell>
          <cell r="K808" t="b">
            <v>1</v>
          </cell>
          <cell r="L808" t="str">
            <v/>
          </cell>
          <cell r="M808" t="str">
            <v/>
          </cell>
          <cell r="O808" t="str">
            <v>C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 t="str">
            <v xml:space="preserve"> </v>
          </cell>
          <cell r="BJ808">
            <v>0</v>
          </cell>
          <cell r="BK808" t="str">
            <v/>
          </cell>
          <cell r="BL808" t="str">
            <v/>
          </cell>
        </row>
        <row r="809">
          <cell r="E809" t="str">
            <v>|0200230841|19.10|0.00|1.200|0.0004900NBC</v>
          </cell>
          <cell r="F809">
            <v>0.53</v>
          </cell>
          <cell r="H809" t="str">
            <v>-</v>
          </cell>
          <cell r="J809" t="b">
            <v>1</v>
          </cell>
          <cell r="K809" t="b">
            <v>1</v>
          </cell>
          <cell r="L809" t="str">
            <v/>
          </cell>
          <cell r="M809" t="str">
            <v/>
          </cell>
          <cell r="O809" t="str">
            <v>C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 t="str">
            <v xml:space="preserve"> </v>
          </cell>
          <cell r="BJ809">
            <v>0</v>
          </cell>
          <cell r="BK809" t="str">
            <v/>
          </cell>
          <cell r="BL809" t="str">
            <v/>
          </cell>
        </row>
        <row r="810">
          <cell r="E810" t="str">
            <v>|0200230841|12.70|0.00|1.200|0.0004901NBC</v>
          </cell>
          <cell r="F810">
            <v>0.34</v>
          </cell>
          <cell r="H810" t="str">
            <v>-</v>
          </cell>
          <cell r="J810" t="b">
            <v>1</v>
          </cell>
          <cell r="K810" t="b">
            <v>1</v>
          </cell>
          <cell r="L810" t="str">
            <v/>
          </cell>
          <cell r="M810" t="str">
            <v/>
          </cell>
          <cell r="O810" t="str">
            <v>C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 t="str">
            <v xml:space="preserve"> </v>
          </cell>
          <cell r="BJ810">
            <v>0</v>
          </cell>
          <cell r="BK810" t="str">
            <v/>
          </cell>
          <cell r="BL810" t="str">
            <v/>
          </cell>
        </row>
        <row r="811">
          <cell r="E811" t="str">
            <v>|0200226010|15.90|0.00|2.000|0.0005300NBC</v>
          </cell>
          <cell r="F811">
            <v>0.68600000000000005</v>
          </cell>
          <cell r="H811" t="str">
            <v>-</v>
          </cell>
          <cell r="J811" t="b">
            <v>1</v>
          </cell>
          <cell r="K811" t="b">
            <v>1</v>
          </cell>
          <cell r="L811" t="str">
            <v/>
          </cell>
          <cell r="M811" t="str">
            <v/>
          </cell>
          <cell r="O811" t="str">
            <v>P/E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 t="str">
            <v xml:space="preserve"> </v>
          </cell>
          <cell r="BJ811">
            <v>0</v>
          </cell>
          <cell r="BK811" t="str">
            <v/>
          </cell>
          <cell r="BL811" t="str">
            <v/>
          </cell>
        </row>
        <row r="812">
          <cell r="E812" t="str">
            <v>|0200220810|22.20|0.00|1.600|0.0005900NBC</v>
          </cell>
          <cell r="F812">
            <v>0.81299999999999994</v>
          </cell>
          <cell r="H812" t="str">
            <v>-</v>
          </cell>
          <cell r="J812" t="b">
            <v>1</v>
          </cell>
          <cell r="K812" t="b">
            <v>1</v>
          </cell>
          <cell r="L812" t="str">
            <v/>
          </cell>
          <cell r="M812" t="str">
            <v/>
          </cell>
          <cell r="O812" t="str">
            <v>P/E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 t="str">
            <v xml:space="preserve"> </v>
          </cell>
          <cell r="BJ812">
            <v>0</v>
          </cell>
          <cell r="BK812" t="str">
            <v/>
          </cell>
          <cell r="BL812" t="str">
            <v/>
          </cell>
        </row>
        <row r="813">
          <cell r="E813" t="str">
            <v>|0200220810|31.80|0.00|2.000|0.0006000NBC</v>
          </cell>
          <cell r="F813">
            <v>1.47</v>
          </cell>
          <cell r="H813" t="str">
            <v>-</v>
          </cell>
          <cell r="J813" t="b">
            <v>1</v>
          </cell>
          <cell r="K813" t="b">
            <v>1</v>
          </cell>
          <cell r="L813" t="str">
            <v/>
          </cell>
          <cell r="M813" t="str">
            <v/>
          </cell>
          <cell r="O813" t="str">
            <v>P/E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 t="str">
            <v xml:space="preserve"> </v>
          </cell>
          <cell r="BJ813">
            <v>0</v>
          </cell>
          <cell r="BK813" t="str">
            <v/>
          </cell>
          <cell r="BL813" t="str">
            <v/>
          </cell>
        </row>
        <row r="814">
          <cell r="E814" t="str">
            <v>|0200220810|22.20|0.00|1.600|0.0006400NBC</v>
          </cell>
          <cell r="F814">
            <v>0.81299999999999994</v>
          </cell>
          <cell r="H814" t="str">
            <v>-</v>
          </cell>
          <cell r="J814" t="b">
            <v>1</v>
          </cell>
          <cell r="K814" t="b">
            <v>1</v>
          </cell>
          <cell r="L814" t="str">
            <v/>
          </cell>
          <cell r="M814" t="str">
            <v/>
          </cell>
          <cell r="O814" t="str">
            <v>P/E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 t="str">
            <v xml:space="preserve"> </v>
          </cell>
          <cell r="BJ814">
            <v>0</v>
          </cell>
          <cell r="BK814" t="str">
            <v/>
          </cell>
          <cell r="BL814" t="str">
            <v/>
          </cell>
        </row>
        <row r="815">
          <cell r="E815" t="str">
            <v>|0200225926|48.60|0.00|3.500|0.0005195IBC</v>
          </cell>
          <cell r="F815">
            <v>3.8929999999999998</v>
          </cell>
          <cell r="H815" t="str">
            <v>-</v>
          </cell>
          <cell r="J815" t="b">
            <v>1</v>
          </cell>
          <cell r="K815" t="b">
            <v>1</v>
          </cell>
          <cell r="L815" t="str">
            <v/>
          </cell>
          <cell r="M815" t="str">
            <v/>
          </cell>
          <cell r="O815" t="str">
            <v>P/E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 t="str">
            <v xml:space="preserve"> </v>
          </cell>
          <cell r="BJ815">
            <v>0</v>
          </cell>
          <cell r="BK815" t="str">
            <v/>
          </cell>
          <cell r="BL815" t="str">
            <v/>
          </cell>
        </row>
        <row r="816">
          <cell r="E816" t="str">
            <v>|0200225926|48.60|0.00|3.500|0.0005300IBC</v>
          </cell>
          <cell r="F816">
            <v>3.8929999999999998</v>
          </cell>
          <cell r="H816" t="str">
            <v>-</v>
          </cell>
          <cell r="J816" t="b">
            <v>1</v>
          </cell>
          <cell r="K816" t="b">
            <v>1</v>
          </cell>
          <cell r="L816" t="str">
            <v/>
          </cell>
          <cell r="M816" t="str">
            <v/>
          </cell>
          <cell r="O816" t="str">
            <v>P/E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 t="str">
            <v xml:space="preserve"> </v>
          </cell>
          <cell r="BJ816">
            <v>0</v>
          </cell>
          <cell r="BK816" t="str">
            <v/>
          </cell>
          <cell r="BL816" t="str">
            <v/>
          </cell>
        </row>
        <row r="817">
          <cell r="E817" t="str">
            <v>|0200220126|42.70|0.00|3.500|0.0005894IBC</v>
          </cell>
          <cell r="F817">
            <v>3.383</v>
          </cell>
          <cell r="H817" t="str">
            <v>-</v>
          </cell>
          <cell r="J817" t="b">
            <v>1</v>
          </cell>
          <cell r="K817" t="b">
            <v>1</v>
          </cell>
          <cell r="L817" t="str">
            <v/>
          </cell>
          <cell r="M817" t="str">
            <v/>
          </cell>
          <cell r="O817" t="str">
            <v>C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 t="str">
            <v xml:space="preserve"> </v>
          </cell>
          <cell r="BJ817">
            <v>0</v>
          </cell>
          <cell r="BK817" t="str">
            <v/>
          </cell>
          <cell r="BL817" t="str">
            <v/>
          </cell>
        </row>
        <row r="818">
          <cell r="E818" t="str">
            <v>|0200226010|42.70|0.00|3.200|0.0005070NBC</v>
          </cell>
          <cell r="F818">
            <v>3.117</v>
          </cell>
          <cell r="H818" t="str">
            <v>-</v>
          </cell>
          <cell r="J818" t="b">
            <v>1</v>
          </cell>
          <cell r="K818" t="b">
            <v>1</v>
          </cell>
          <cell r="L818" t="str">
            <v/>
          </cell>
          <cell r="M818" t="str">
            <v/>
          </cell>
          <cell r="O818" t="str">
            <v>P/E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 t="str">
            <v xml:space="preserve"> </v>
          </cell>
          <cell r="BJ818">
            <v>0</v>
          </cell>
          <cell r="BK818" t="str">
            <v/>
          </cell>
          <cell r="BL818" t="str">
            <v/>
          </cell>
        </row>
        <row r="819">
          <cell r="E819" t="str">
            <v>|0200226010|19.10|0.00|2.000|0.0005460NBC</v>
          </cell>
          <cell r="F819">
            <v>0.84299999999999997</v>
          </cell>
          <cell r="H819" t="str">
            <v>-</v>
          </cell>
          <cell r="J819" t="b">
            <v>1</v>
          </cell>
          <cell r="K819" t="b">
            <v>1</v>
          </cell>
          <cell r="L819" t="str">
            <v/>
          </cell>
          <cell r="M819" t="str">
            <v/>
          </cell>
          <cell r="O819" t="str">
            <v>C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 t="str">
            <v xml:space="preserve"> </v>
          </cell>
          <cell r="BJ819">
            <v>0</v>
          </cell>
          <cell r="BK819" t="str">
            <v/>
          </cell>
          <cell r="BL819" t="str">
            <v/>
          </cell>
        </row>
        <row r="820">
          <cell r="E820" t="str">
            <v>|0200220139|28.60|0.00|2.000|0.0006475NBC</v>
          </cell>
          <cell r="F820">
            <v>1.3120000000000001</v>
          </cell>
          <cell r="H820" t="str">
            <v>-</v>
          </cell>
          <cell r="J820" t="b">
            <v>1</v>
          </cell>
          <cell r="K820" t="b">
            <v>1</v>
          </cell>
          <cell r="L820" t="str">
            <v/>
          </cell>
          <cell r="M820" t="str">
            <v/>
          </cell>
          <cell r="O820" t="str">
            <v>C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 t="str">
            <v xml:space="preserve"> </v>
          </cell>
          <cell r="BJ820">
            <v>0</v>
          </cell>
          <cell r="BK820" t="str">
            <v/>
          </cell>
          <cell r="BL820" t="str">
            <v/>
          </cell>
        </row>
        <row r="821">
          <cell r="E821" t="str">
            <v>|0200220139|28.60|0.00|2.000|0.0006172NBC</v>
          </cell>
          <cell r="F821">
            <v>1.3120000000000001</v>
          </cell>
          <cell r="H821" t="str">
            <v>-</v>
          </cell>
          <cell r="J821" t="b">
            <v>1</v>
          </cell>
          <cell r="K821" t="b">
            <v>1</v>
          </cell>
          <cell r="L821" t="str">
            <v/>
          </cell>
          <cell r="M821" t="str">
            <v/>
          </cell>
          <cell r="O821" t="str">
            <v>C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 t="str">
            <v xml:space="preserve"> </v>
          </cell>
          <cell r="BJ821">
            <v>0</v>
          </cell>
          <cell r="BK821" t="str">
            <v/>
          </cell>
          <cell r="BL821" t="str">
            <v/>
          </cell>
        </row>
        <row r="822">
          <cell r="E822" t="str">
            <v>|0200226339|40.00|20.00|2.300|0.0005408NBC</v>
          </cell>
          <cell r="F822">
            <v>2.0310000000000001</v>
          </cell>
          <cell r="H822" t="str">
            <v>-</v>
          </cell>
          <cell r="J822" t="b">
            <v>1</v>
          </cell>
          <cell r="K822" t="b">
            <v>1</v>
          </cell>
          <cell r="L822" t="str">
            <v/>
          </cell>
          <cell r="M822" t="str">
            <v/>
          </cell>
          <cell r="O822" t="str">
            <v>C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 t="str">
            <v xml:space="preserve"> </v>
          </cell>
          <cell r="BJ822">
            <v>0</v>
          </cell>
          <cell r="BK822" t="str">
            <v/>
          </cell>
          <cell r="BL822" t="str">
            <v/>
          </cell>
        </row>
        <row r="823">
          <cell r="E823" t="str">
            <v>|0200226010|34.00|0.00|2.000|0.0006299NBC</v>
          </cell>
          <cell r="F823">
            <v>1.5780000000000001</v>
          </cell>
          <cell r="H823" t="str">
            <v>-</v>
          </cell>
          <cell r="J823" t="b">
            <v>1</v>
          </cell>
          <cell r="K823" t="b">
            <v>1</v>
          </cell>
          <cell r="L823" t="str">
            <v/>
          </cell>
          <cell r="M823" t="str">
            <v/>
          </cell>
          <cell r="O823" t="str">
            <v>C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 t="str">
            <v xml:space="preserve"> </v>
          </cell>
          <cell r="BJ823">
            <v>0</v>
          </cell>
          <cell r="BK823" t="str">
            <v/>
          </cell>
          <cell r="BL823" t="str">
            <v/>
          </cell>
        </row>
        <row r="824">
          <cell r="E824" t="str">
            <v>|0200226010|25.40|0.00|2.600|0.0005100NBC</v>
          </cell>
          <cell r="F824">
            <v>1.462</v>
          </cell>
          <cell r="H824" t="str">
            <v>-</v>
          </cell>
          <cell r="J824" t="b">
            <v>1</v>
          </cell>
          <cell r="K824" t="b">
            <v>1</v>
          </cell>
          <cell r="L824" t="str">
            <v/>
          </cell>
          <cell r="M824" t="str">
            <v/>
          </cell>
          <cell r="O824" t="str">
            <v>C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 t="str">
            <v xml:space="preserve"> </v>
          </cell>
          <cell r="BJ824">
            <v>0</v>
          </cell>
          <cell r="BK824" t="str">
            <v/>
          </cell>
          <cell r="BL824" t="str">
            <v/>
          </cell>
        </row>
        <row r="825">
          <cell r="E825" t="str">
            <v>|0200226010|28.60|0.00|3.200|0.0005925NBC</v>
          </cell>
          <cell r="F825">
            <v>2.004</v>
          </cell>
          <cell r="H825" t="str">
            <v>-</v>
          </cell>
          <cell r="J825" t="b">
            <v>1</v>
          </cell>
          <cell r="K825" t="b">
            <v>1</v>
          </cell>
          <cell r="L825" t="str">
            <v/>
          </cell>
          <cell r="M825" t="str">
            <v/>
          </cell>
          <cell r="O825" t="str">
            <v>C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 t="str">
            <v xml:space="preserve"> </v>
          </cell>
          <cell r="BJ825">
            <v>0</v>
          </cell>
          <cell r="BK825" t="str">
            <v/>
          </cell>
          <cell r="BL825" t="str">
            <v/>
          </cell>
        </row>
        <row r="826">
          <cell r="E826" t="str">
            <v>|0200220139|31.80|0.00|2.000|0.0006475NBC</v>
          </cell>
          <cell r="F826">
            <v>1.47</v>
          </cell>
          <cell r="H826" t="str">
            <v>-</v>
          </cell>
          <cell r="J826" t="b">
            <v>1</v>
          </cell>
          <cell r="K826" t="b">
            <v>1</v>
          </cell>
          <cell r="L826" t="str">
            <v/>
          </cell>
          <cell r="M826" t="str">
            <v/>
          </cell>
          <cell r="O826" t="str">
            <v>C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 t="str">
            <v xml:space="preserve"> </v>
          </cell>
          <cell r="BJ826">
            <v>0</v>
          </cell>
          <cell r="BK826" t="str">
            <v/>
          </cell>
          <cell r="BL826" t="str">
            <v/>
          </cell>
        </row>
        <row r="827">
          <cell r="E827" t="str">
            <v>|0200226339|40.00|20.00|2.300|0.0005408NBC</v>
          </cell>
          <cell r="F827">
            <v>2.0310000000000001</v>
          </cell>
          <cell r="H827" t="str">
            <v>-</v>
          </cell>
          <cell r="J827" t="b">
            <v>1</v>
          </cell>
          <cell r="K827" t="b">
            <v>1</v>
          </cell>
          <cell r="L827" t="str">
            <v/>
          </cell>
          <cell r="M827" t="str">
            <v/>
          </cell>
          <cell r="O827" t="str">
            <v>C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 t="str">
            <v xml:space="preserve"> </v>
          </cell>
          <cell r="BJ827">
            <v>0</v>
          </cell>
          <cell r="BK827" t="str">
            <v/>
          </cell>
          <cell r="BL827" t="str">
            <v/>
          </cell>
        </row>
        <row r="828">
          <cell r="E828" t="str">
            <v>|0200220810|48.60|0.00|2.600|0.0006115NBC</v>
          </cell>
          <cell r="F828">
            <v>2.9489999999999998</v>
          </cell>
          <cell r="H828" t="str">
            <v>-</v>
          </cell>
          <cell r="J828" t="b">
            <v>1</v>
          </cell>
          <cell r="K828" t="b">
            <v>1</v>
          </cell>
          <cell r="L828" t="str">
            <v/>
          </cell>
          <cell r="M828" t="str">
            <v/>
          </cell>
          <cell r="O828" t="str">
            <v>C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 t="str">
            <v xml:space="preserve"> </v>
          </cell>
          <cell r="BJ828">
            <v>0</v>
          </cell>
          <cell r="BK828" t="str">
            <v/>
          </cell>
          <cell r="BL828" t="str">
            <v/>
          </cell>
        </row>
        <row r="829">
          <cell r="E829" t="str">
            <v>|0200220139|22.20|0.00|1.600|0.0005503NBC</v>
          </cell>
          <cell r="F829">
            <v>0.81299999999999994</v>
          </cell>
          <cell r="H829" t="str">
            <v>-</v>
          </cell>
          <cell r="J829" t="b">
            <v>1</v>
          </cell>
          <cell r="K829" t="b">
            <v>1</v>
          </cell>
          <cell r="L829" t="str">
            <v/>
          </cell>
          <cell r="M829" t="str">
            <v/>
          </cell>
          <cell r="O829" t="str">
            <v>C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 t="str">
            <v xml:space="preserve"> </v>
          </cell>
          <cell r="BJ829">
            <v>0</v>
          </cell>
          <cell r="BK829" t="str">
            <v/>
          </cell>
          <cell r="BL829" t="str">
            <v/>
          </cell>
        </row>
        <row r="830">
          <cell r="E830" t="str">
            <v>|0200220139|22.20|0.00|2.000|0.0005723NBC</v>
          </cell>
          <cell r="F830">
            <v>0.996</v>
          </cell>
          <cell r="H830" t="str">
            <v>-</v>
          </cell>
          <cell r="J830" t="b">
            <v>1</v>
          </cell>
          <cell r="K830" t="b">
            <v>1</v>
          </cell>
          <cell r="L830" t="str">
            <v/>
          </cell>
          <cell r="M830" t="str">
            <v/>
          </cell>
          <cell r="O830" t="str">
            <v>C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 t="str">
            <v xml:space="preserve"> </v>
          </cell>
          <cell r="BJ830">
            <v>0</v>
          </cell>
          <cell r="BK830" t="str">
            <v/>
          </cell>
          <cell r="BL830" t="str">
            <v/>
          </cell>
        </row>
        <row r="831">
          <cell r="E831" t="str">
            <v>|0200230120|22.20|0.00|1.200|0.0006002NBC</v>
          </cell>
          <cell r="F831">
            <v>0.621</v>
          </cell>
          <cell r="H831" t="str">
            <v>-</v>
          </cell>
          <cell r="J831" t="b">
            <v>1</v>
          </cell>
          <cell r="K831" t="b">
            <v>1</v>
          </cell>
          <cell r="L831" t="str">
            <v/>
          </cell>
          <cell r="M831" t="str">
            <v/>
          </cell>
          <cell r="O831" t="str">
            <v>C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 t="str">
            <v xml:space="preserve"> </v>
          </cell>
          <cell r="BJ831">
            <v>0</v>
          </cell>
          <cell r="BK831" t="str">
            <v/>
          </cell>
          <cell r="BL831" t="str">
            <v/>
          </cell>
        </row>
        <row r="832">
          <cell r="E832" t="str">
            <v>|0200220139|22.20|0.00|1.600|0.0005503NBC</v>
          </cell>
          <cell r="F832">
            <v>0.81299999999999994</v>
          </cell>
          <cell r="H832" t="str">
            <v>-</v>
          </cell>
          <cell r="J832" t="b">
            <v>1</v>
          </cell>
          <cell r="K832" t="b">
            <v>1</v>
          </cell>
          <cell r="L832" t="str">
            <v/>
          </cell>
          <cell r="M832" t="str">
            <v/>
          </cell>
          <cell r="O832" t="str">
            <v>C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 t="str">
            <v xml:space="preserve"> </v>
          </cell>
          <cell r="BJ832">
            <v>0</v>
          </cell>
          <cell r="BK832" t="str">
            <v/>
          </cell>
          <cell r="BL832" t="str">
            <v/>
          </cell>
        </row>
        <row r="833">
          <cell r="E833" t="str">
            <v>|0200220139|38.10|0.00|2.000|0.0005219NBC</v>
          </cell>
          <cell r="F833">
            <v>1.78</v>
          </cell>
          <cell r="H833" t="str">
            <v>-</v>
          </cell>
          <cell r="J833" t="b">
            <v>1</v>
          </cell>
          <cell r="K833" t="b">
            <v>1</v>
          </cell>
          <cell r="L833" t="str">
            <v/>
          </cell>
          <cell r="M833" t="str">
            <v/>
          </cell>
          <cell r="O833" t="str">
            <v>C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 t="str">
            <v xml:space="preserve"> </v>
          </cell>
          <cell r="BJ833">
            <v>0</v>
          </cell>
          <cell r="BK833" t="str">
            <v/>
          </cell>
          <cell r="BL833" t="str">
            <v/>
          </cell>
        </row>
        <row r="834">
          <cell r="E834" t="str">
            <v>|0200226010|22.20|0.00|2.000|0.0005500NBC</v>
          </cell>
          <cell r="F834">
            <v>0.996</v>
          </cell>
          <cell r="H834" t="str">
            <v>-</v>
          </cell>
          <cell r="J834" t="b">
            <v>1</v>
          </cell>
          <cell r="K834" t="b">
            <v>1</v>
          </cell>
          <cell r="L834" t="str">
            <v/>
          </cell>
          <cell r="M834" t="str">
            <v/>
          </cell>
          <cell r="O834" t="str">
            <v>P/E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 t="str">
            <v xml:space="preserve"> </v>
          </cell>
          <cell r="BJ834">
            <v>0</v>
          </cell>
          <cell r="BK834" t="str">
            <v/>
          </cell>
          <cell r="BL834" t="str">
            <v/>
          </cell>
        </row>
        <row r="835">
          <cell r="E835" t="str">
            <v>|0200220139|19.10|0.00|2.000|0.0005680NBC</v>
          </cell>
          <cell r="F835">
            <v>0.84299999999999997</v>
          </cell>
          <cell r="H835" t="str">
            <v>-</v>
          </cell>
          <cell r="J835" t="b">
            <v>1</v>
          </cell>
          <cell r="K835" t="b">
            <v>1</v>
          </cell>
          <cell r="L835" t="str">
            <v/>
          </cell>
          <cell r="M835" t="str">
            <v/>
          </cell>
          <cell r="O835" t="str">
            <v>P/E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 t="str">
            <v xml:space="preserve"> </v>
          </cell>
          <cell r="BJ835">
            <v>0</v>
          </cell>
          <cell r="BK835" t="str">
            <v/>
          </cell>
          <cell r="BL835" t="str">
            <v/>
          </cell>
        </row>
        <row r="836">
          <cell r="E836" t="str">
            <v>|0200220139|31.80|0.00|2.000|0.0006073NBC</v>
          </cell>
          <cell r="F836">
            <v>1.47</v>
          </cell>
          <cell r="H836" t="str">
            <v>-</v>
          </cell>
          <cell r="J836" t="b">
            <v>1</v>
          </cell>
          <cell r="K836" t="b">
            <v>1</v>
          </cell>
          <cell r="L836" t="str">
            <v/>
          </cell>
          <cell r="M836" t="str">
            <v/>
          </cell>
          <cell r="O836" t="str">
            <v>C</v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  <cell r="V836" t="str">
            <v/>
          </cell>
          <cell r="W836" t="str">
            <v/>
          </cell>
          <cell r="X836" t="str">
            <v/>
          </cell>
          <cell r="Y836" t="str">
            <v/>
          </cell>
          <cell r="Z836" t="str">
            <v/>
          </cell>
          <cell r="AA836" t="str">
            <v/>
          </cell>
          <cell r="AB836" t="str">
            <v/>
          </cell>
          <cell r="AC836" t="str">
            <v/>
          </cell>
          <cell r="AD836" t="str">
            <v/>
          </cell>
          <cell r="AE836" t="str">
            <v/>
          </cell>
          <cell r="AF836" t="str">
            <v/>
          </cell>
          <cell r="AG836" t="str">
            <v/>
          </cell>
          <cell r="AH836" t="str">
            <v/>
          </cell>
          <cell r="AI836" t="str">
            <v/>
          </cell>
          <cell r="AJ836" t="str">
            <v/>
          </cell>
          <cell r="AK836" t="str">
            <v/>
          </cell>
          <cell r="AL836" t="str">
            <v/>
          </cell>
          <cell r="AM836" t="str">
            <v/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/>
          </cell>
          <cell r="AT836" t="str">
            <v/>
          </cell>
          <cell r="AU836" t="str">
            <v/>
          </cell>
          <cell r="AV836" t="str">
            <v/>
          </cell>
          <cell r="AW836" t="str">
            <v/>
          </cell>
          <cell r="AX836" t="str">
            <v/>
          </cell>
          <cell r="AY836" t="str">
            <v/>
          </cell>
          <cell r="AZ836" t="str">
            <v/>
          </cell>
          <cell r="BA836" t="str">
            <v/>
          </cell>
          <cell r="BB836" t="str">
            <v/>
          </cell>
          <cell r="BC836" t="str">
            <v/>
          </cell>
          <cell r="BD836" t="str">
            <v/>
          </cell>
          <cell r="BE836" t="str">
            <v/>
          </cell>
          <cell r="BF836" t="str">
            <v/>
          </cell>
          <cell r="BG836" t="str">
            <v/>
          </cell>
          <cell r="BH836" t="str">
            <v/>
          </cell>
          <cell r="BI836" t="str">
            <v xml:space="preserve"> </v>
          </cell>
          <cell r="BJ836">
            <v>0</v>
          </cell>
          <cell r="BK836" t="str">
            <v/>
          </cell>
          <cell r="BL836" t="str">
            <v/>
          </cell>
        </row>
        <row r="837">
          <cell r="E837" t="str">
            <v>|0200220139|22.20|0.00|2.000|0.0005857NBC</v>
          </cell>
          <cell r="F837">
            <v>0.996</v>
          </cell>
          <cell r="H837" t="str">
            <v>-</v>
          </cell>
          <cell r="J837" t="b">
            <v>1</v>
          </cell>
          <cell r="K837" t="b">
            <v>1</v>
          </cell>
          <cell r="L837" t="str">
            <v/>
          </cell>
          <cell r="M837" t="str">
            <v/>
          </cell>
          <cell r="O837" t="str">
            <v>C</v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 t="str">
            <v/>
          </cell>
          <cell r="Y837" t="str">
            <v/>
          </cell>
          <cell r="Z837" t="str">
            <v/>
          </cell>
          <cell r="AA837" t="str">
            <v/>
          </cell>
          <cell r="AB837" t="str">
            <v/>
          </cell>
          <cell r="AC837" t="str">
            <v/>
          </cell>
          <cell r="AD837" t="str">
            <v/>
          </cell>
          <cell r="AE837" t="str">
            <v/>
          </cell>
          <cell r="AF837" t="str">
            <v/>
          </cell>
          <cell r="AG837" t="str">
            <v/>
          </cell>
          <cell r="AH837" t="str">
            <v/>
          </cell>
          <cell r="AI837" t="str">
            <v/>
          </cell>
          <cell r="AJ837" t="str">
            <v/>
          </cell>
          <cell r="AK837" t="str">
            <v/>
          </cell>
          <cell r="AL837" t="str">
            <v/>
          </cell>
          <cell r="AM837" t="str">
            <v/>
          </cell>
          <cell r="AN837" t="str">
            <v/>
          </cell>
          <cell r="AO837" t="str">
            <v/>
          </cell>
          <cell r="AP837" t="str">
            <v/>
          </cell>
          <cell r="AQ837" t="str">
            <v/>
          </cell>
          <cell r="AR837" t="str">
            <v/>
          </cell>
          <cell r="AS837" t="str">
            <v/>
          </cell>
          <cell r="AT837" t="str">
            <v/>
          </cell>
          <cell r="AU837" t="str">
            <v/>
          </cell>
          <cell r="AV837" t="str">
            <v/>
          </cell>
          <cell r="AW837" t="str">
            <v/>
          </cell>
          <cell r="AX837" t="str">
            <v/>
          </cell>
          <cell r="AY837" t="str">
            <v/>
          </cell>
          <cell r="AZ837" t="str">
            <v/>
          </cell>
          <cell r="BA837" t="str">
            <v/>
          </cell>
          <cell r="BB837" t="str">
            <v/>
          </cell>
          <cell r="BC837" t="str">
            <v/>
          </cell>
          <cell r="BD837" t="str">
            <v/>
          </cell>
          <cell r="BE837" t="str">
            <v/>
          </cell>
          <cell r="BF837" t="str">
            <v/>
          </cell>
          <cell r="BG837" t="str">
            <v/>
          </cell>
          <cell r="BH837" t="str">
            <v/>
          </cell>
          <cell r="BI837" t="str">
            <v xml:space="preserve"> </v>
          </cell>
          <cell r="BJ837">
            <v>0</v>
          </cell>
          <cell r="BK837" t="str">
            <v/>
          </cell>
          <cell r="BL837" t="str">
            <v/>
          </cell>
        </row>
        <row r="838">
          <cell r="E838" t="str">
            <v>|0200220810|48.60|0.00|2.600|0.0006247NBC</v>
          </cell>
          <cell r="F838">
            <v>2.9489999999999998</v>
          </cell>
          <cell r="H838" t="str">
            <v>-</v>
          </cell>
          <cell r="J838" t="b">
            <v>1</v>
          </cell>
          <cell r="K838" t="b">
            <v>1</v>
          </cell>
          <cell r="L838" t="str">
            <v/>
          </cell>
          <cell r="M838" t="str">
            <v/>
          </cell>
          <cell r="O838" t="str">
            <v>C</v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 t="str">
            <v/>
          </cell>
          <cell r="AE838" t="str">
            <v/>
          </cell>
          <cell r="AF838" t="str">
            <v/>
          </cell>
          <cell r="AG838" t="str">
            <v/>
          </cell>
          <cell r="AH838" t="str">
            <v/>
          </cell>
          <cell r="AI838" t="str">
            <v/>
          </cell>
          <cell r="AJ838" t="str">
            <v/>
          </cell>
          <cell r="AK838" t="str">
            <v/>
          </cell>
          <cell r="AL838" t="str">
            <v/>
          </cell>
          <cell r="AM838" t="str">
            <v/>
          </cell>
          <cell r="AN838" t="str">
            <v/>
          </cell>
          <cell r="AO838" t="str">
            <v/>
          </cell>
          <cell r="AP838" t="str">
            <v/>
          </cell>
          <cell r="AQ838" t="str">
            <v/>
          </cell>
          <cell r="AR838" t="str">
            <v/>
          </cell>
          <cell r="AS838" t="str">
            <v/>
          </cell>
          <cell r="AT838" t="str">
            <v/>
          </cell>
          <cell r="AU838" t="str">
            <v/>
          </cell>
          <cell r="AV838" t="str">
            <v/>
          </cell>
          <cell r="AW838" t="str">
            <v/>
          </cell>
          <cell r="AX838" t="str">
            <v/>
          </cell>
          <cell r="AY838" t="str">
            <v/>
          </cell>
          <cell r="AZ838" t="str">
            <v/>
          </cell>
          <cell r="BA838" t="str">
            <v/>
          </cell>
          <cell r="BB838" t="str">
            <v/>
          </cell>
          <cell r="BC838" t="str">
            <v/>
          </cell>
          <cell r="BD838" t="str">
            <v/>
          </cell>
          <cell r="BE838" t="str">
            <v/>
          </cell>
          <cell r="BF838" t="str">
            <v/>
          </cell>
          <cell r="BG838" t="str">
            <v/>
          </cell>
          <cell r="BH838" t="str">
            <v/>
          </cell>
          <cell r="BI838" t="str">
            <v xml:space="preserve"> </v>
          </cell>
          <cell r="BJ838">
            <v>0</v>
          </cell>
          <cell r="BK838" t="str">
            <v/>
          </cell>
          <cell r="BL838" t="str">
            <v/>
          </cell>
        </row>
        <row r="839">
          <cell r="E839" t="str">
            <v>|0200220810|48.60|0.00|2.600|0.0005692NBC</v>
          </cell>
          <cell r="F839">
            <v>2.9489999999999998</v>
          </cell>
          <cell r="H839" t="str">
            <v>-</v>
          </cell>
          <cell r="J839" t="b">
            <v>1</v>
          </cell>
          <cell r="K839" t="b">
            <v>1</v>
          </cell>
          <cell r="L839" t="str">
            <v/>
          </cell>
          <cell r="M839" t="str">
            <v/>
          </cell>
          <cell r="O839" t="str">
            <v>C</v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 t="str">
            <v/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/>
          </cell>
          <cell r="AT839" t="str">
            <v/>
          </cell>
          <cell r="AU839" t="str">
            <v/>
          </cell>
          <cell r="AV839" t="str">
            <v/>
          </cell>
          <cell r="AW839" t="str">
            <v/>
          </cell>
          <cell r="AX839" t="str">
            <v/>
          </cell>
          <cell r="AY839" t="str">
            <v/>
          </cell>
          <cell r="AZ839" t="str">
            <v/>
          </cell>
          <cell r="BA839" t="str">
            <v/>
          </cell>
          <cell r="BB839" t="str">
            <v/>
          </cell>
          <cell r="BC839" t="str">
            <v/>
          </cell>
          <cell r="BD839" t="str">
            <v/>
          </cell>
          <cell r="BE839" t="str">
            <v/>
          </cell>
          <cell r="BF839" t="str">
            <v/>
          </cell>
          <cell r="BG839" t="str">
            <v/>
          </cell>
          <cell r="BH839" t="str">
            <v/>
          </cell>
          <cell r="BI839" t="str">
            <v xml:space="preserve"> </v>
          </cell>
          <cell r="BJ839">
            <v>0</v>
          </cell>
          <cell r="BK839" t="str">
            <v/>
          </cell>
          <cell r="BL839" t="str">
            <v/>
          </cell>
        </row>
        <row r="840">
          <cell r="E840" t="str">
            <v>|0200220810|34.00|0.00|2.000|0.0006299NBC</v>
          </cell>
          <cell r="F840">
            <v>1.5780000000000001</v>
          </cell>
          <cell r="H840" t="str">
            <v>-</v>
          </cell>
          <cell r="J840" t="b">
            <v>1</v>
          </cell>
          <cell r="K840" t="b">
            <v>1</v>
          </cell>
          <cell r="L840" t="str">
            <v/>
          </cell>
          <cell r="M840" t="str">
            <v/>
          </cell>
          <cell r="O840" t="str">
            <v>C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 t="str">
            <v xml:space="preserve"> </v>
          </cell>
          <cell r="BJ840">
            <v>0</v>
          </cell>
          <cell r="BK840" t="str">
            <v/>
          </cell>
          <cell r="BL840" t="str">
            <v/>
          </cell>
        </row>
        <row r="841">
          <cell r="E841" t="str">
            <v>|0200230119|22.20|0.00|1.200|0.0006002NBC</v>
          </cell>
          <cell r="F841">
            <v>0.621</v>
          </cell>
          <cell r="H841" t="str">
            <v>-</v>
          </cell>
          <cell r="J841" t="b">
            <v>1</v>
          </cell>
          <cell r="K841" t="b">
            <v>1</v>
          </cell>
          <cell r="L841" t="str">
            <v/>
          </cell>
          <cell r="M841" t="str">
            <v/>
          </cell>
          <cell r="O841" t="str">
            <v>C</v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  <cell r="V841" t="str">
            <v/>
          </cell>
          <cell r="W841" t="str">
            <v/>
          </cell>
          <cell r="X841" t="str">
            <v/>
          </cell>
          <cell r="Y841" t="str">
            <v/>
          </cell>
          <cell r="Z841" t="str">
            <v/>
          </cell>
          <cell r="AA841" t="str">
            <v/>
          </cell>
          <cell r="AB841" t="str">
            <v/>
          </cell>
          <cell r="AC841" t="str">
            <v/>
          </cell>
          <cell r="AD841" t="str">
            <v/>
          </cell>
          <cell r="AE841" t="str">
            <v/>
          </cell>
          <cell r="AF841" t="str">
            <v/>
          </cell>
          <cell r="AG841" t="str">
            <v/>
          </cell>
          <cell r="AH841" t="str">
            <v/>
          </cell>
          <cell r="AI841" t="str">
            <v/>
          </cell>
          <cell r="AJ841" t="str">
            <v/>
          </cell>
          <cell r="AK841" t="str">
            <v/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/>
          </cell>
          <cell r="AT841" t="str">
            <v/>
          </cell>
          <cell r="AU841" t="str">
            <v/>
          </cell>
          <cell r="AV841" t="str">
            <v/>
          </cell>
          <cell r="AW841" t="str">
            <v/>
          </cell>
          <cell r="AX841" t="str">
            <v/>
          </cell>
          <cell r="AY841" t="str">
            <v/>
          </cell>
          <cell r="AZ841" t="str">
            <v/>
          </cell>
          <cell r="BA841" t="str">
            <v/>
          </cell>
          <cell r="BB841" t="str">
            <v/>
          </cell>
          <cell r="BC841" t="str">
            <v/>
          </cell>
          <cell r="BD841" t="str">
            <v/>
          </cell>
          <cell r="BE841" t="str">
            <v/>
          </cell>
          <cell r="BF841" t="str">
            <v/>
          </cell>
          <cell r="BG841" t="str">
            <v/>
          </cell>
          <cell r="BH841" t="str">
            <v/>
          </cell>
          <cell r="BI841" t="str">
            <v xml:space="preserve"> </v>
          </cell>
          <cell r="BJ841">
            <v>0</v>
          </cell>
          <cell r="BK841" t="str">
            <v/>
          </cell>
          <cell r="BL841" t="str">
            <v/>
          </cell>
        </row>
        <row r="842">
          <cell r="E842" t="str">
            <v>|0200220139|38.10|0.00|2.000|0.0005219NBC</v>
          </cell>
          <cell r="F842">
            <v>1.78</v>
          </cell>
          <cell r="H842" t="str">
            <v>-</v>
          </cell>
          <cell r="J842" t="b">
            <v>1</v>
          </cell>
          <cell r="K842" t="b">
            <v>1</v>
          </cell>
          <cell r="L842" t="str">
            <v/>
          </cell>
          <cell r="M842" t="str">
            <v/>
          </cell>
          <cell r="O842" t="str">
            <v>C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 t="str">
            <v xml:space="preserve"> </v>
          </cell>
          <cell r="BJ842">
            <v>0</v>
          </cell>
          <cell r="BK842" t="str">
            <v/>
          </cell>
          <cell r="BL842" t="str">
            <v/>
          </cell>
        </row>
        <row r="843">
          <cell r="E843" t="str">
            <v>|0200220139|15.90|0.00|2.300|0.0006161NBC</v>
          </cell>
          <cell r="F843">
            <v>0.77100000000000002</v>
          </cell>
          <cell r="H843" t="str">
            <v>-</v>
          </cell>
          <cell r="J843" t="b">
            <v>1</v>
          </cell>
          <cell r="K843" t="b">
            <v>1</v>
          </cell>
          <cell r="L843" t="str">
            <v/>
          </cell>
          <cell r="M843" t="str">
            <v/>
          </cell>
          <cell r="O843" t="str">
            <v>P/E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 t="str">
            <v xml:space="preserve"> </v>
          </cell>
          <cell r="BJ843">
            <v>0</v>
          </cell>
          <cell r="BK843" t="str">
            <v/>
          </cell>
          <cell r="BL843" t="str">
            <v/>
          </cell>
        </row>
        <row r="844">
          <cell r="E844" t="str">
            <v>|0200210911|125.00|75.00|3.200|0.0004100NBC</v>
          </cell>
          <cell r="F844">
            <v>9.6110000000000007</v>
          </cell>
          <cell r="H844" t="str">
            <v>S</v>
          </cell>
          <cell r="J844" t="b">
            <v>1</v>
          </cell>
          <cell r="K844" t="b">
            <v>1</v>
          </cell>
          <cell r="L844" t="str">
            <v/>
          </cell>
          <cell r="M844" t="str">
            <v/>
          </cell>
          <cell r="O844" t="str">
            <v>P/E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 t="str">
            <v xml:space="preserve"> </v>
          </cell>
          <cell r="BJ844">
            <v>0</v>
          </cell>
          <cell r="BK844" t="str">
            <v/>
          </cell>
          <cell r="BL844" t="str">
            <v/>
          </cell>
        </row>
        <row r="845">
          <cell r="E845" t="str">
            <v>|0200226339|50.00|30.00|1.600|0.0006350NBC</v>
          </cell>
          <cell r="F845">
            <v>1.9410000000000001</v>
          </cell>
          <cell r="H845" t="str">
            <v>-</v>
          </cell>
          <cell r="J845" t="b">
            <v>1</v>
          </cell>
          <cell r="K845" t="b">
            <v>1</v>
          </cell>
          <cell r="L845" t="str">
            <v/>
          </cell>
          <cell r="M845" t="str">
            <v/>
          </cell>
          <cell r="O845" t="str">
            <v>P/E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 t="str">
            <v xml:space="preserve"> </v>
          </cell>
          <cell r="BJ845">
            <v>0</v>
          </cell>
          <cell r="BK845" t="str">
            <v/>
          </cell>
          <cell r="BL845" t="str">
            <v/>
          </cell>
        </row>
        <row r="846">
          <cell r="E846" t="str">
            <v>|0200226010|38.10|0.00|2.000|0.0006298NBC</v>
          </cell>
          <cell r="F846">
            <v>1.78</v>
          </cell>
          <cell r="H846" t="str">
            <v>-</v>
          </cell>
          <cell r="J846" t="b">
            <v>1</v>
          </cell>
          <cell r="K846" t="b">
            <v>1</v>
          </cell>
          <cell r="L846" t="str">
            <v/>
          </cell>
          <cell r="M846" t="str">
            <v/>
          </cell>
          <cell r="O846" t="str">
            <v>C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 t="str">
            <v xml:space="preserve"> </v>
          </cell>
          <cell r="BJ846">
            <v>0</v>
          </cell>
          <cell r="BK846" t="str">
            <v/>
          </cell>
          <cell r="BL846" t="str">
            <v/>
          </cell>
        </row>
        <row r="847">
          <cell r="E847" t="str">
            <v>|0200220139|22.20|0.00|1.600|0.0005699NBC</v>
          </cell>
          <cell r="F847">
            <v>0.81299999999999994</v>
          </cell>
          <cell r="H847" t="str">
            <v>-</v>
          </cell>
          <cell r="J847" t="b">
            <v>1</v>
          </cell>
          <cell r="K847" t="b">
            <v>1</v>
          </cell>
          <cell r="L847" t="str">
            <v/>
          </cell>
          <cell r="M847" t="str">
            <v/>
          </cell>
          <cell r="O847" t="str">
            <v>C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 t="str">
            <v xml:space="preserve"> </v>
          </cell>
          <cell r="BJ847">
            <v>0</v>
          </cell>
          <cell r="BK847" t="str">
            <v/>
          </cell>
          <cell r="BL847" t="str">
            <v/>
          </cell>
        </row>
        <row r="848">
          <cell r="E848" t="str">
            <v>|0200220810|19.10|0.00|1.600|0.0006111NBC</v>
          </cell>
          <cell r="F848">
            <v>0.69</v>
          </cell>
          <cell r="H848" t="str">
            <v>-</v>
          </cell>
          <cell r="J848" t="b">
            <v>1</v>
          </cell>
          <cell r="K848" t="b">
            <v>1</v>
          </cell>
          <cell r="L848" t="str">
            <v/>
          </cell>
          <cell r="M848" t="str">
            <v/>
          </cell>
          <cell r="O848" t="str">
            <v>C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 t="str">
            <v xml:space="preserve"> </v>
          </cell>
          <cell r="BJ848">
            <v>0</v>
          </cell>
          <cell r="BK848" t="str">
            <v/>
          </cell>
          <cell r="BL848" t="str">
            <v/>
          </cell>
        </row>
        <row r="849">
          <cell r="E849" t="str">
            <v>|0200220139|15.90|0.00|1.600|0.0005503NBC</v>
          </cell>
          <cell r="F849">
            <v>0.56399999999999995</v>
          </cell>
          <cell r="H849" t="str">
            <v>-</v>
          </cell>
          <cell r="J849" t="b">
            <v>1</v>
          </cell>
          <cell r="K849" t="b">
            <v>1</v>
          </cell>
          <cell r="L849" t="str">
            <v/>
          </cell>
          <cell r="M849" t="str">
            <v/>
          </cell>
          <cell r="O849" t="str">
            <v>C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 t="str">
            <v xml:space="preserve"> </v>
          </cell>
          <cell r="BJ849">
            <v>0</v>
          </cell>
          <cell r="BK849" t="str">
            <v/>
          </cell>
          <cell r="BL849" t="str">
            <v/>
          </cell>
        </row>
        <row r="850">
          <cell r="E850" t="str">
            <v>|0200226339|50.00|30.00|1.600|0.0006000NBC</v>
          </cell>
          <cell r="F850">
            <v>1.9410000000000001</v>
          </cell>
          <cell r="H850" t="str">
            <v>-</v>
          </cell>
          <cell r="J850" t="b">
            <v>1</v>
          </cell>
          <cell r="K850" t="b">
            <v>1</v>
          </cell>
          <cell r="L850" t="str">
            <v/>
          </cell>
          <cell r="M850" t="str">
            <v/>
          </cell>
          <cell r="O850" t="str">
            <v>C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 t="str">
            <v xml:space="preserve"> </v>
          </cell>
          <cell r="BJ850">
            <v>0</v>
          </cell>
          <cell r="BK850" t="str">
            <v/>
          </cell>
          <cell r="BL850" t="str">
            <v/>
          </cell>
        </row>
        <row r="851">
          <cell r="E851" t="str">
            <v>|0200226339|50.00|30.00|1.600|0.0006000NBC</v>
          </cell>
          <cell r="F851">
            <v>1.9410000000000001</v>
          </cell>
          <cell r="H851" t="str">
            <v>-</v>
          </cell>
          <cell r="J851" t="b">
            <v>1</v>
          </cell>
          <cell r="K851" t="b">
            <v>1</v>
          </cell>
          <cell r="L851" t="str">
            <v/>
          </cell>
          <cell r="M851" t="str">
            <v/>
          </cell>
          <cell r="O851" t="str">
            <v>C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 t="str">
            <v xml:space="preserve"> </v>
          </cell>
          <cell r="BJ851">
            <v>0</v>
          </cell>
          <cell r="BK851" t="str">
            <v/>
          </cell>
          <cell r="BL851" t="str">
            <v/>
          </cell>
        </row>
        <row r="852">
          <cell r="E852" t="str">
            <v>|0200226010|42.70|0.00|1.600|0.0005727NBC</v>
          </cell>
          <cell r="F852">
            <v>1.6220000000000001</v>
          </cell>
          <cell r="H852" t="str">
            <v>-</v>
          </cell>
          <cell r="J852" t="b">
            <v>1</v>
          </cell>
          <cell r="K852" t="b">
            <v>1</v>
          </cell>
          <cell r="L852" t="str">
            <v/>
          </cell>
          <cell r="M852" t="str">
            <v/>
          </cell>
          <cell r="O852" t="str">
            <v>C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 t="str">
            <v xml:space="preserve"> </v>
          </cell>
          <cell r="BJ852">
            <v>0</v>
          </cell>
          <cell r="BK852" t="str">
            <v/>
          </cell>
          <cell r="BL852" t="str">
            <v/>
          </cell>
        </row>
        <row r="853">
          <cell r="E853" t="str">
            <v>|0200220139|15.90|0.00|1.600|0.0005503NBC</v>
          </cell>
          <cell r="F853">
            <v>0.56399999999999995</v>
          </cell>
          <cell r="H853" t="str">
            <v>-</v>
          </cell>
          <cell r="J853" t="b">
            <v>1</v>
          </cell>
          <cell r="K853" t="b">
            <v>1</v>
          </cell>
          <cell r="L853" t="str">
            <v/>
          </cell>
          <cell r="M853" t="str">
            <v/>
          </cell>
          <cell r="O853" t="str">
            <v>C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 t="str">
            <v xml:space="preserve"> </v>
          </cell>
          <cell r="BJ853">
            <v>0</v>
          </cell>
          <cell r="BK853" t="str">
            <v/>
          </cell>
          <cell r="BL853" t="str">
            <v/>
          </cell>
        </row>
        <row r="854">
          <cell r="E854" t="str">
            <v>|0200226010|42.70|0.00|1.600|0.0006175NBC</v>
          </cell>
          <cell r="F854">
            <v>1.6220000000000001</v>
          </cell>
          <cell r="H854" t="str">
            <v>-</v>
          </cell>
          <cell r="J854" t="b">
            <v>1</v>
          </cell>
          <cell r="K854" t="b">
            <v>1</v>
          </cell>
          <cell r="L854" t="str">
            <v/>
          </cell>
          <cell r="M854" t="str">
            <v/>
          </cell>
          <cell r="O854" t="str">
            <v>C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 t="str">
            <v xml:space="preserve"> </v>
          </cell>
          <cell r="BJ854">
            <v>0</v>
          </cell>
          <cell r="BK854" t="str">
            <v/>
          </cell>
          <cell r="BL854" t="str">
            <v/>
          </cell>
        </row>
        <row r="855">
          <cell r="E855" t="str">
            <v>|0200220139|25.40|0.00|1.600|0.0005974NBC</v>
          </cell>
          <cell r="F855">
            <v>0.93899999999999995</v>
          </cell>
          <cell r="H855" t="str">
            <v>-</v>
          </cell>
          <cell r="J855" t="b">
            <v>1</v>
          </cell>
          <cell r="K855" t="b">
            <v>1</v>
          </cell>
          <cell r="L855" t="str">
            <v/>
          </cell>
          <cell r="M855" t="str">
            <v/>
          </cell>
          <cell r="O855" t="str">
            <v>C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 t="str">
            <v xml:space="preserve"> </v>
          </cell>
          <cell r="BJ855">
            <v>0</v>
          </cell>
          <cell r="BK855" t="str">
            <v/>
          </cell>
          <cell r="BL855" t="str">
            <v/>
          </cell>
        </row>
        <row r="856">
          <cell r="E856" t="str">
            <v>|0200230119|22.20|0.00|1.200|0.0005800NBC</v>
          </cell>
          <cell r="F856">
            <v>0.621</v>
          </cell>
          <cell r="H856" t="str">
            <v>-</v>
          </cell>
          <cell r="J856" t="b">
            <v>1</v>
          </cell>
          <cell r="K856" t="b">
            <v>1</v>
          </cell>
          <cell r="L856" t="str">
            <v/>
          </cell>
          <cell r="M856" t="str">
            <v/>
          </cell>
          <cell r="O856" t="str">
            <v>P/E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 t="str">
            <v xml:space="preserve"> </v>
          </cell>
          <cell r="BJ856">
            <v>0</v>
          </cell>
          <cell r="BK856" t="str">
            <v/>
          </cell>
          <cell r="BL856" t="str">
            <v/>
          </cell>
        </row>
        <row r="857">
          <cell r="E857" t="str">
            <v>|0200220139|15.90|0.00|1.600|0.0006000NBC</v>
          </cell>
          <cell r="F857">
            <v>0.56399999999999995</v>
          </cell>
          <cell r="H857" t="str">
            <v>-</v>
          </cell>
          <cell r="J857" t="b">
            <v>1</v>
          </cell>
          <cell r="K857" t="b">
            <v>1</v>
          </cell>
          <cell r="L857" t="str">
            <v/>
          </cell>
          <cell r="M857" t="str">
            <v/>
          </cell>
          <cell r="O857" t="str">
            <v>P/E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 t="str">
            <v xml:space="preserve"> </v>
          </cell>
          <cell r="BJ857">
            <v>0</v>
          </cell>
          <cell r="BK857" t="str">
            <v/>
          </cell>
          <cell r="BL857" t="str">
            <v/>
          </cell>
        </row>
        <row r="858">
          <cell r="E858" t="str">
            <v>|0200226339|40.00|20.00|1.600|0.0006450NBC</v>
          </cell>
          <cell r="F858">
            <v>1.44</v>
          </cell>
          <cell r="H858" t="str">
            <v>-</v>
          </cell>
          <cell r="J858" t="b">
            <v>1</v>
          </cell>
          <cell r="K858" t="b">
            <v>1</v>
          </cell>
          <cell r="L858" t="str">
            <v/>
          </cell>
          <cell r="M858" t="str">
            <v/>
          </cell>
          <cell r="O858" t="str">
            <v>P/E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 t="str">
            <v xml:space="preserve"> </v>
          </cell>
          <cell r="BJ858">
            <v>0</v>
          </cell>
          <cell r="BK858" t="str">
            <v/>
          </cell>
          <cell r="BL858" t="str">
            <v/>
          </cell>
        </row>
        <row r="859">
          <cell r="E859" t="str">
            <v>|0200226117|19.10|0.00|2.000|0.0005179NBC</v>
          </cell>
          <cell r="F859">
            <v>0.84299999999999997</v>
          </cell>
          <cell r="H859" t="str">
            <v>S</v>
          </cell>
          <cell r="J859" t="b">
            <v>1</v>
          </cell>
          <cell r="K859" t="b">
            <v>1</v>
          </cell>
          <cell r="L859" t="str">
            <v/>
          </cell>
          <cell r="M859" t="str">
            <v/>
          </cell>
          <cell r="O859" t="str">
            <v>C</v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  <cell r="V859" t="str">
            <v/>
          </cell>
          <cell r="W859" t="str">
            <v/>
          </cell>
          <cell r="X859" t="str">
            <v/>
          </cell>
          <cell r="Y859" t="str">
            <v/>
          </cell>
          <cell r="Z859" t="str">
            <v/>
          </cell>
          <cell r="AA859" t="str">
            <v/>
          </cell>
          <cell r="AB859" t="str">
            <v/>
          </cell>
          <cell r="AC859" t="str">
            <v/>
          </cell>
          <cell r="AD859" t="str">
            <v/>
          </cell>
          <cell r="AE859" t="str">
            <v/>
          </cell>
          <cell r="AF859" t="str">
            <v/>
          </cell>
          <cell r="AG859" t="str">
            <v/>
          </cell>
          <cell r="AH859" t="str">
            <v/>
          </cell>
          <cell r="AI859" t="str">
            <v/>
          </cell>
          <cell r="AJ859" t="str">
            <v/>
          </cell>
          <cell r="AK859" t="str">
            <v/>
          </cell>
          <cell r="AL859" t="str">
            <v/>
          </cell>
          <cell r="AM859" t="str">
            <v/>
          </cell>
          <cell r="AN859" t="str">
            <v/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/>
          </cell>
          <cell r="AT859" t="str">
            <v/>
          </cell>
          <cell r="AU859" t="str">
            <v/>
          </cell>
          <cell r="AV859" t="str">
            <v/>
          </cell>
          <cell r="AW859" t="str">
            <v/>
          </cell>
          <cell r="AX859" t="str">
            <v/>
          </cell>
          <cell r="AY859" t="str">
            <v/>
          </cell>
          <cell r="AZ859" t="str">
            <v/>
          </cell>
          <cell r="BA859" t="str">
            <v/>
          </cell>
          <cell r="BB859" t="str">
            <v/>
          </cell>
          <cell r="BC859" t="str">
            <v/>
          </cell>
          <cell r="BD859" t="str">
            <v/>
          </cell>
          <cell r="BE859" t="str">
            <v/>
          </cell>
          <cell r="BF859" t="str">
            <v/>
          </cell>
          <cell r="BG859" t="str">
            <v/>
          </cell>
          <cell r="BH859" t="str">
            <v/>
          </cell>
          <cell r="BI859" t="str">
            <v xml:space="preserve"> </v>
          </cell>
          <cell r="BJ859">
            <v>0</v>
          </cell>
          <cell r="BK859" t="str">
            <v/>
          </cell>
          <cell r="BL859" t="str">
            <v/>
          </cell>
        </row>
        <row r="860">
          <cell r="E860" t="str">
            <v>|0200226117|19.10|0.00|2.000|0.0005179NBC</v>
          </cell>
          <cell r="F860">
            <v>0.84299999999999997</v>
          </cell>
          <cell r="H860" t="str">
            <v>S</v>
          </cell>
          <cell r="J860" t="b">
            <v>1</v>
          </cell>
          <cell r="K860" t="b">
            <v>1</v>
          </cell>
          <cell r="L860" t="str">
            <v/>
          </cell>
          <cell r="M860" t="str">
            <v/>
          </cell>
          <cell r="O860" t="str">
            <v>C</v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Y860" t="str">
            <v/>
          </cell>
          <cell r="Z860" t="str">
            <v/>
          </cell>
          <cell r="AA860" t="str">
            <v/>
          </cell>
          <cell r="AB860" t="str">
            <v/>
          </cell>
          <cell r="AC860" t="str">
            <v/>
          </cell>
          <cell r="AD860" t="str">
            <v/>
          </cell>
          <cell r="AE860" t="str">
            <v/>
          </cell>
          <cell r="AF860" t="str">
            <v/>
          </cell>
          <cell r="AG860" t="str">
            <v/>
          </cell>
          <cell r="AH860" t="str">
            <v/>
          </cell>
          <cell r="AI860" t="str">
            <v/>
          </cell>
          <cell r="AJ860" t="str">
            <v/>
          </cell>
          <cell r="AK860" t="str">
            <v/>
          </cell>
          <cell r="AL860" t="str">
            <v/>
          </cell>
          <cell r="AM860" t="str">
            <v/>
          </cell>
          <cell r="AN860" t="str">
            <v/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/>
          </cell>
          <cell r="AT860" t="str">
            <v/>
          </cell>
          <cell r="AU860" t="str">
            <v/>
          </cell>
          <cell r="AV860" t="str">
            <v/>
          </cell>
          <cell r="AW860" t="str">
            <v/>
          </cell>
          <cell r="AX860" t="str">
            <v/>
          </cell>
          <cell r="AY860" t="str">
            <v/>
          </cell>
          <cell r="AZ860" t="str">
            <v/>
          </cell>
          <cell r="BA860" t="str">
            <v/>
          </cell>
          <cell r="BB860" t="str">
            <v/>
          </cell>
          <cell r="BC860" t="str">
            <v/>
          </cell>
          <cell r="BD860" t="str">
            <v/>
          </cell>
          <cell r="BE860" t="str">
            <v/>
          </cell>
          <cell r="BF860" t="str">
            <v/>
          </cell>
          <cell r="BG860" t="str">
            <v/>
          </cell>
          <cell r="BH860" t="str">
            <v/>
          </cell>
          <cell r="BI860" t="str">
            <v xml:space="preserve"> </v>
          </cell>
          <cell r="BJ860">
            <v>0</v>
          </cell>
          <cell r="BK860" t="str">
            <v/>
          </cell>
          <cell r="BL860" t="str">
            <v/>
          </cell>
        </row>
        <row r="861">
          <cell r="E861" t="str">
            <v>|0200220914|22.20|0.00|1.600|0.0006067NBC</v>
          </cell>
          <cell r="F861">
            <v>0.81299999999999994</v>
          </cell>
          <cell r="H861" t="str">
            <v>S</v>
          </cell>
          <cell r="J861" t="b">
            <v>0</v>
          </cell>
          <cell r="K861" t="b">
            <v>1</v>
          </cell>
          <cell r="L861" t="str">
            <v/>
          </cell>
          <cell r="M861" t="str">
            <v/>
          </cell>
          <cell r="O861" t="str">
            <v>C</v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  <cell r="V861" t="str">
            <v/>
          </cell>
          <cell r="W861" t="str">
            <v/>
          </cell>
          <cell r="X861" t="str">
            <v/>
          </cell>
          <cell r="Y861" t="str">
            <v/>
          </cell>
          <cell r="Z861" t="str">
            <v/>
          </cell>
          <cell r="AA861" t="str">
            <v/>
          </cell>
          <cell r="AB861" t="str">
            <v/>
          </cell>
          <cell r="AC861" t="str">
            <v/>
          </cell>
          <cell r="AD861" t="str">
            <v/>
          </cell>
          <cell r="AE861" t="str">
            <v/>
          </cell>
          <cell r="AF861" t="str">
            <v/>
          </cell>
          <cell r="AG861" t="str">
            <v/>
          </cell>
          <cell r="AH861" t="str">
            <v/>
          </cell>
          <cell r="AI861" t="str">
            <v/>
          </cell>
          <cell r="AJ861" t="str">
            <v/>
          </cell>
          <cell r="AK861" t="str">
            <v/>
          </cell>
          <cell r="AL861" t="str">
            <v/>
          </cell>
          <cell r="AM861" t="str">
            <v/>
          </cell>
          <cell r="AN861" t="str">
            <v/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/>
          </cell>
          <cell r="AT861" t="str">
            <v/>
          </cell>
          <cell r="AU861" t="str">
            <v/>
          </cell>
          <cell r="AV861" t="str">
            <v/>
          </cell>
          <cell r="AW861" t="str">
            <v/>
          </cell>
          <cell r="AX861" t="str">
            <v/>
          </cell>
          <cell r="AY861" t="str">
            <v/>
          </cell>
          <cell r="AZ861" t="str">
            <v/>
          </cell>
          <cell r="BA861" t="str">
            <v/>
          </cell>
          <cell r="BB861" t="str">
            <v/>
          </cell>
          <cell r="BC861" t="str">
            <v/>
          </cell>
          <cell r="BD861" t="str">
            <v/>
          </cell>
          <cell r="BE861" t="str">
            <v/>
          </cell>
          <cell r="BF861" t="str">
            <v/>
          </cell>
          <cell r="BG861" t="str">
            <v/>
          </cell>
          <cell r="BH861" t="str">
            <v/>
          </cell>
          <cell r="BI861" t="str">
            <v xml:space="preserve"> </v>
          </cell>
          <cell r="BJ861">
            <v>0</v>
          </cell>
          <cell r="BK861" t="str">
            <v/>
          </cell>
          <cell r="BL861" t="str">
            <v/>
          </cell>
        </row>
        <row r="862">
          <cell r="E862" t="str">
            <v>|0200230119|22.20|0.00|1.200|0.0006000IBC</v>
          </cell>
          <cell r="F862">
            <v>0.621</v>
          </cell>
          <cell r="H862" t="str">
            <v>-</v>
          </cell>
          <cell r="J862" t="b">
            <v>1</v>
          </cell>
          <cell r="K862" t="b">
            <v>1</v>
          </cell>
          <cell r="L862" t="str">
            <v/>
          </cell>
          <cell r="M862" t="str">
            <v/>
          </cell>
          <cell r="O862" t="str">
            <v>P/E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 t="str">
            <v xml:space="preserve"> </v>
          </cell>
          <cell r="BJ862">
            <v>0</v>
          </cell>
          <cell r="BK862" t="str">
            <v/>
          </cell>
          <cell r="BL862" t="str">
            <v/>
          </cell>
        </row>
        <row r="863">
          <cell r="E863" t="str">
            <v>|0200226010|28.60|0.00|2.000|0.0005820IBC</v>
          </cell>
          <cell r="F863">
            <v>1.3120000000000001</v>
          </cell>
          <cell r="H863" t="str">
            <v>-</v>
          </cell>
          <cell r="J863" t="b">
            <v>1</v>
          </cell>
          <cell r="K863" t="b">
            <v>1</v>
          </cell>
          <cell r="L863">
            <v>0</v>
          </cell>
          <cell r="M863">
            <v>0</v>
          </cell>
          <cell r="O863" t="str">
            <v>P/E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 t="str">
            <v xml:space="preserve"> </v>
          </cell>
          <cell r="BJ863">
            <v>0</v>
          </cell>
          <cell r="BK863" t="str">
            <v/>
          </cell>
          <cell r="BL863" t="str">
            <v/>
          </cell>
        </row>
        <row r="864">
          <cell r="E864" t="str">
            <v>|0200220810|48.60|0.00|2.600|0.0005923NBC</v>
          </cell>
          <cell r="F864">
            <v>2.9489999999999998</v>
          </cell>
          <cell r="H864" t="str">
            <v>-</v>
          </cell>
          <cell r="J864" t="b">
            <v>1</v>
          </cell>
          <cell r="K864" t="b">
            <v>1</v>
          </cell>
          <cell r="L864">
            <v>6780</v>
          </cell>
          <cell r="M864">
            <v>616</v>
          </cell>
          <cell r="O864" t="str">
            <v>C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1000</v>
          </cell>
          <cell r="AY864">
            <v>272.72727272727275</v>
          </cell>
          <cell r="AZ864">
            <v>818.18181818181813</v>
          </cell>
          <cell r="BA864">
            <v>909.09090909090912</v>
          </cell>
          <cell r="BB864">
            <v>909.09090909090912</v>
          </cell>
          <cell r="BC864">
            <v>818.18181818181813</v>
          </cell>
          <cell r="BD864">
            <v>909.09090909090912</v>
          </cell>
          <cell r="BE864">
            <v>909.09090909090912</v>
          </cell>
          <cell r="BF864">
            <v>818.18181818181813</v>
          </cell>
          <cell r="BG864">
            <v>909.09090909090912</v>
          </cell>
          <cell r="BH864">
            <v>454.54545454545456</v>
          </cell>
          <cell r="BI864" t="str">
            <v xml:space="preserve"> </v>
          </cell>
          <cell r="BJ864">
            <v>272.72727272727275</v>
          </cell>
          <cell r="BK864" t="str">
            <v>Fixed&gt;500pcs</v>
          </cell>
          <cell r="BL864" t="str">
            <v/>
          </cell>
        </row>
        <row r="865">
          <cell r="E865" t="str">
            <v>|0200220139|22.20|0.00|2.000|0.0005759NBC</v>
          </cell>
          <cell r="F865">
            <v>0.996</v>
          </cell>
          <cell r="H865" t="str">
            <v>-</v>
          </cell>
          <cell r="J865" t="b">
            <v>1</v>
          </cell>
          <cell r="K865" t="b">
            <v>1</v>
          </cell>
          <cell r="L865">
            <v>10312</v>
          </cell>
          <cell r="M865">
            <v>1146</v>
          </cell>
          <cell r="O865" t="str">
            <v>C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1333.3333333333333</v>
          </cell>
          <cell r="AY865">
            <v>333.33333333333331</v>
          </cell>
          <cell r="AZ865">
            <v>1000</v>
          </cell>
          <cell r="BA865">
            <v>1222.2222222222222</v>
          </cell>
          <cell r="BB865">
            <v>1111.1111111111111</v>
          </cell>
          <cell r="BC865">
            <v>888.88888888888891</v>
          </cell>
          <cell r="BD865">
            <v>1111.1111111111111</v>
          </cell>
          <cell r="BE865">
            <v>1222.2222222222222</v>
          </cell>
          <cell r="BF865">
            <v>888.88888888888891</v>
          </cell>
          <cell r="BG865">
            <v>1111.1111111111111</v>
          </cell>
          <cell r="BH865">
            <v>555.55555555555554</v>
          </cell>
          <cell r="BI865" t="str">
            <v xml:space="preserve"> </v>
          </cell>
          <cell r="BJ865">
            <v>333.33333333333331</v>
          </cell>
          <cell r="BK865" t="str">
            <v>Fixed&gt;500pcs</v>
          </cell>
          <cell r="BL865" t="str">
            <v/>
          </cell>
        </row>
        <row r="866">
          <cell r="E866" t="str">
            <v>|0200220139|22.20|0.00|2.000|0.0005759NBC</v>
          </cell>
          <cell r="F866">
            <v>0.996</v>
          </cell>
          <cell r="H866" t="str">
            <v>-</v>
          </cell>
          <cell r="J866" t="b">
            <v>1</v>
          </cell>
          <cell r="K866" t="b">
            <v>1</v>
          </cell>
          <cell r="L866">
            <v>1084</v>
          </cell>
          <cell r="M866">
            <v>1084</v>
          </cell>
          <cell r="O866" t="str">
            <v>P/E</v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  <cell r="V866" t="str">
            <v/>
          </cell>
          <cell r="W866" t="str">
            <v/>
          </cell>
          <cell r="X866" t="str">
            <v/>
          </cell>
          <cell r="Y866" t="str">
            <v/>
          </cell>
          <cell r="Z866" t="str">
            <v/>
          </cell>
          <cell r="AA866" t="str">
            <v/>
          </cell>
          <cell r="AB866" t="str">
            <v/>
          </cell>
          <cell r="AC866" t="str">
            <v/>
          </cell>
          <cell r="AD866" t="str">
            <v/>
          </cell>
          <cell r="AE866" t="str">
            <v/>
          </cell>
          <cell r="AF866" t="str">
            <v/>
          </cell>
          <cell r="AG866" t="str">
            <v/>
          </cell>
          <cell r="AH866" t="str">
            <v/>
          </cell>
          <cell r="AI866" t="str">
            <v/>
          </cell>
          <cell r="AJ866" t="str">
            <v/>
          </cell>
          <cell r="AK866" t="str">
            <v/>
          </cell>
          <cell r="AL866" t="str">
            <v/>
          </cell>
          <cell r="AM866" t="str">
            <v/>
          </cell>
          <cell r="AN866" t="str">
            <v/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/>
          </cell>
          <cell r="AT866" t="str">
            <v/>
          </cell>
          <cell r="AU866" t="str">
            <v/>
          </cell>
          <cell r="AV866" t="str">
            <v/>
          </cell>
          <cell r="AW866" t="str">
            <v/>
          </cell>
          <cell r="AX866" t="str">
            <v/>
          </cell>
          <cell r="AY866" t="str">
            <v/>
          </cell>
          <cell r="AZ866" t="str">
            <v/>
          </cell>
          <cell r="BA866" t="str">
            <v/>
          </cell>
          <cell r="BB866" t="str">
            <v/>
          </cell>
          <cell r="BC866" t="str">
            <v/>
          </cell>
          <cell r="BD866" t="str">
            <v/>
          </cell>
          <cell r="BE866" t="str">
            <v/>
          </cell>
          <cell r="BF866" t="str">
            <v/>
          </cell>
          <cell r="BG866" t="str">
            <v/>
          </cell>
          <cell r="BH866" t="str">
            <v/>
          </cell>
          <cell r="BI866" t="str">
            <v xml:space="preserve"> </v>
          </cell>
          <cell r="BJ866">
            <v>0</v>
          </cell>
          <cell r="BK866" t="str">
            <v/>
          </cell>
          <cell r="BL866" t="str">
            <v/>
          </cell>
        </row>
        <row r="867">
          <cell r="E867" t="str">
            <v>|0200220139|25.40|0.00|3.200|0.0005561NBC</v>
          </cell>
          <cell r="F867">
            <v>1.752</v>
          </cell>
          <cell r="H867" t="str">
            <v>-</v>
          </cell>
          <cell r="J867" t="b">
            <v>1</v>
          </cell>
          <cell r="K867" t="b">
            <v>1</v>
          </cell>
          <cell r="L867">
            <v>0</v>
          </cell>
          <cell r="M867">
            <v>0</v>
          </cell>
          <cell r="O867" t="str">
            <v>C</v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  <cell r="V867" t="str">
            <v/>
          </cell>
          <cell r="W867" t="str">
            <v/>
          </cell>
          <cell r="X867" t="str">
            <v/>
          </cell>
          <cell r="Y867" t="str">
            <v/>
          </cell>
          <cell r="Z867" t="str">
            <v/>
          </cell>
          <cell r="AA867" t="str">
            <v/>
          </cell>
          <cell r="AB867" t="str">
            <v/>
          </cell>
          <cell r="AC867" t="str">
            <v/>
          </cell>
          <cell r="AD867" t="str">
            <v/>
          </cell>
          <cell r="AE867" t="str">
            <v/>
          </cell>
          <cell r="AF867" t="str">
            <v/>
          </cell>
          <cell r="AG867" t="str">
            <v/>
          </cell>
          <cell r="AH867" t="str">
            <v/>
          </cell>
          <cell r="AI867" t="str">
            <v/>
          </cell>
          <cell r="AJ867" t="str">
            <v/>
          </cell>
          <cell r="AK867" t="str">
            <v/>
          </cell>
          <cell r="AL867" t="str">
            <v/>
          </cell>
          <cell r="AM867" t="str">
            <v/>
          </cell>
          <cell r="AN867" t="str">
            <v/>
          </cell>
          <cell r="AO867" t="str">
            <v/>
          </cell>
          <cell r="AP867" t="str">
            <v/>
          </cell>
          <cell r="AQ867" t="str">
            <v/>
          </cell>
          <cell r="AR867" t="str">
            <v/>
          </cell>
          <cell r="AS867" t="str">
            <v/>
          </cell>
          <cell r="AT867" t="str">
            <v/>
          </cell>
          <cell r="AU867" t="str">
            <v/>
          </cell>
          <cell r="AV867" t="str">
            <v/>
          </cell>
          <cell r="AW867" t="str">
            <v/>
          </cell>
          <cell r="AX867" t="str">
            <v/>
          </cell>
          <cell r="AY867" t="str">
            <v/>
          </cell>
          <cell r="AZ867" t="str">
            <v/>
          </cell>
          <cell r="BA867" t="str">
            <v/>
          </cell>
          <cell r="BB867" t="str">
            <v/>
          </cell>
          <cell r="BC867" t="str">
            <v/>
          </cell>
          <cell r="BD867" t="str">
            <v/>
          </cell>
          <cell r="BE867" t="str">
            <v/>
          </cell>
          <cell r="BF867" t="str">
            <v/>
          </cell>
          <cell r="BG867" t="str">
            <v/>
          </cell>
          <cell r="BH867" t="str">
            <v/>
          </cell>
          <cell r="BI867" t="str">
            <v xml:space="preserve"> </v>
          </cell>
          <cell r="BJ867">
            <v>0</v>
          </cell>
          <cell r="BK867" t="str">
            <v/>
          </cell>
          <cell r="BL867" t="str">
            <v/>
          </cell>
        </row>
        <row r="868">
          <cell r="E868" t="str">
            <v>|0200220810|48.60|0.00|2.600|0.0005923NBC</v>
          </cell>
          <cell r="F868">
            <v>2.9489999999999998</v>
          </cell>
          <cell r="H868" t="str">
            <v>-</v>
          </cell>
          <cell r="J868" t="b">
            <v>1</v>
          </cell>
          <cell r="K868" t="b">
            <v>1</v>
          </cell>
          <cell r="L868" t="str">
            <v/>
          </cell>
          <cell r="M868" t="str">
            <v/>
          </cell>
          <cell r="O868" t="str">
            <v>P/E</v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  <cell r="V868" t="str">
            <v/>
          </cell>
          <cell r="W868" t="str">
            <v/>
          </cell>
          <cell r="X868" t="str">
            <v/>
          </cell>
          <cell r="Y868" t="str">
            <v/>
          </cell>
          <cell r="Z868" t="str">
            <v/>
          </cell>
          <cell r="AA868" t="str">
            <v/>
          </cell>
          <cell r="AB868" t="str">
            <v/>
          </cell>
          <cell r="AC868" t="str">
            <v/>
          </cell>
          <cell r="AD868" t="str">
            <v/>
          </cell>
          <cell r="AE868" t="str">
            <v/>
          </cell>
          <cell r="AF868" t="str">
            <v/>
          </cell>
          <cell r="AG868" t="str">
            <v/>
          </cell>
          <cell r="AH868" t="str">
            <v/>
          </cell>
          <cell r="AI868" t="str">
            <v/>
          </cell>
          <cell r="AJ868" t="str">
            <v/>
          </cell>
          <cell r="AK868" t="str">
            <v/>
          </cell>
          <cell r="AL868" t="str">
            <v/>
          </cell>
          <cell r="AM868" t="str">
            <v/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S868" t="str">
            <v/>
          </cell>
          <cell r="AT868" t="str">
            <v/>
          </cell>
          <cell r="AU868" t="str">
            <v/>
          </cell>
          <cell r="AV868" t="str">
            <v/>
          </cell>
          <cell r="AW868" t="str">
            <v/>
          </cell>
          <cell r="AX868" t="str">
            <v/>
          </cell>
          <cell r="AY868" t="str">
            <v/>
          </cell>
          <cell r="AZ868" t="str">
            <v/>
          </cell>
          <cell r="BA868" t="str">
            <v/>
          </cell>
          <cell r="BB868" t="str">
            <v/>
          </cell>
          <cell r="BC868" t="str">
            <v/>
          </cell>
          <cell r="BD868" t="str">
            <v/>
          </cell>
          <cell r="BE868" t="str">
            <v/>
          </cell>
          <cell r="BF868" t="str">
            <v/>
          </cell>
          <cell r="BG868" t="str">
            <v/>
          </cell>
          <cell r="BH868" t="str">
            <v/>
          </cell>
          <cell r="BI868" t="str">
            <v xml:space="preserve"> </v>
          </cell>
          <cell r="BJ868">
            <v>0</v>
          </cell>
          <cell r="BK868" t="str">
            <v/>
          </cell>
          <cell r="BL868" t="str">
            <v/>
          </cell>
        </row>
        <row r="869">
          <cell r="E869" t="str">
            <v>|0200226010|22.20|0.00|2.000|0.0005999IBC</v>
          </cell>
          <cell r="F869">
            <v>0.996</v>
          </cell>
          <cell r="H869" t="str">
            <v>-</v>
          </cell>
          <cell r="J869" t="b">
            <v>1</v>
          </cell>
          <cell r="K869" t="b">
            <v>1</v>
          </cell>
          <cell r="L869">
            <v>0</v>
          </cell>
          <cell r="M869">
            <v>0</v>
          </cell>
          <cell r="O869" t="str">
            <v>C</v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  <cell r="V869" t="str">
            <v/>
          </cell>
          <cell r="W869" t="str">
            <v/>
          </cell>
          <cell r="X869" t="str">
            <v/>
          </cell>
          <cell r="Y869" t="str">
            <v/>
          </cell>
          <cell r="Z869" t="str">
            <v/>
          </cell>
          <cell r="AA869" t="str">
            <v/>
          </cell>
          <cell r="AB869" t="str">
            <v/>
          </cell>
          <cell r="AC869" t="str">
            <v/>
          </cell>
          <cell r="AD869" t="str">
            <v/>
          </cell>
          <cell r="AE869" t="str">
            <v/>
          </cell>
          <cell r="AF869" t="str">
            <v/>
          </cell>
          <cell r="AG869" t="str">
            <v/>
          </cell>
          <cell r="AH869" t="str">
            <v/>
          </cell>
          <cell r="AI869" t="str">
            <v/>
          </cell>
          <cell r="AJ869" t="str">
            <v/>
          </cell>
          <cell r="AK869" t="str">
            <v/>
          </cell>
          <cell r="AL869" t="str">
            <v/>
          </cell>
          <cell r="AM869" t="str">
            <v/>
          </cell>
          <cell r="AN869" t="str">
            <v/>
          </cell>
          <cell r="AO869" t="str">
            <v/>
          </cell>
          <cell r="AP869" t="str">
            <v/>
          </cell>
          <cell r="AQ869" t="str">
            <v/>
          </cell>
          <cell r="AR869" t="str">
            <v/>
          </cell>
          <cell r="AS869" t="str">
            <v/>
          </cell>
          <cell r="AT869" t="str">
            <v/>
          </cell>
          <cell r="AU869" t="str">
            <v/>
          </cell>
          <cell r="AV869" t="str">
            <v/>
          </cell>
          <cell r="AW869" t="str">
            <v/>
          </cell>
          <cell r="AX869" t="str">
            <v/>
          </cell>
          <cell r="AY869" t="str">
            <v/>
          </cell>
          <cell r="AZ869" t="str">
            <v/>
          </cell>
          <cell r="BA869" t="str">
            <v/>
          </cell>
          <cell r="BB869" t="str">
            <v/>
          </cell>
          <cell r="BC869" t="str">
            <v/>
          </cell>
          <cell r="BD869" t="str">
            <v/>
          </cell>
          <cell r="BE869" t="str">
            <v/>
          </cell>
          <cell r="BF869" t="str">
            <v/>
          </cell>
          <cell r="BG869" t="str">
            <v/>
          </cell>
          <cell r="BH869" t="str">
            <v/>
          </cell>
          <cell r="BI869" t="str">
            <v xml:space="preserve"> </v>
          </cell>
          <cell r="BJ869">
            <v>0</v>
          </cell>
          <cell r="BK869" t="str">
            <v/>
          </cell>
          <cell r="BL869" t="str">
            <v/>
          </cell>
        </row>
        <row r="870">
          <cell r="E870" t="str">
            <v>|0200226117|28.60|0.00|2.000|0.0005893IBC</v>
          </cell>
          <cell r="F870">
            <v>1.3120000000000001</v>
          </cell>
          <cell r="H870" t="str">
            <v>S</v>
          </cell>
          <cell r="J870" t="b">
            <v>1</v>
          </cell>
          <cell r="K870" t="b">
            <v>1</v>
          </cell>
          <cell r="L870">
            <v>1351</v>
          </cell>
          <cell r="M870">
            <v>90</v>
          </cell>
          <cell r="O870" t="str">
            <v>C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80</v>
          </cell>
          <cell r="AY870">
            <v>106.66666666666667</v>
          </cell>
          <cell r="AZ870">
            <v>26.666666666666668</v>
          </cell>
          <cell r="BA870">
            <v>80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 t="str">
            <v xml:space="preserve"> </v>
          </cell>
          <cell r="BJ870">
            <v>133.33333333333334</v>
          </cell>
          <cell r="BK870" t="str">
            <v/>
          </cell>
          <cell r="BL870" t="str">
            <v/>
          </cell>
        </row>
        <row r="871">
          <cell r="E871" t="str">
            <v>|0200226339|40.00|20.00|2.300|0.0006153NBC</v>
          </cell>
          <cell r="F871">
            <v>2.0310000000000001</v>
          </cell>
          <cell r="H871" t="str">
            <v>-</v>
          </cell>
          <cell r="J871" t="b">
            <v>1</v>
          </cell>
          <cell r="K871" t="b">
            <v>1</v>
          </cell>
          <cell r="L871">
            <v>460</v>
          </cell>
          <cell r="M871">
            <v>460</v>
          </cell>
          <cell r="O871" t="str">
            <v>P/E</v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  <cell r="V871" t="str">
            <v/>
          </cell>
          <cell r="W871" t="str">
            <v/>
          </cell>
          <cell r="X871" t="str">
            <v/>
          </cell>
          <cell r="Y871" t="str">
            <v/>
          </cell>
          <cell r="Z871" t="str">
            <v/>
          </cell>
          <cell r="AA871" t="str">
            <v/>
          </cell>
          <cell r="AB871" t="str">
            <v/>
          </cell>
          <cell r="AC871" t="str">
            <v/>
          </cell>
          <cell r="AD871" t="str">
            <v/>
          </cell>
          <cell r="AE871" t="str">
            <v/>
          </cell>
          <cell r="AF871" t="str">
            <v/>
          </cell>
          <cell r="AG871" t="str">
            <v/>
          </cell>
          <cell r="AH871" t="str">
            <v/>
          </cell>
          <cell r="AI871" t="str">
            <v/>
          </cell>
          <cell r="AJ871" t="str">
            <v/>
          </cell>
          <cell r="AK871" t="str">
            <v/>
          </cell>
          <cell r="AL871" t="str">
            <v/>
          </cell>
          <cell r="AM871" t="str">
            <v/>
          </cell>
          <cell r="AN871" t="str">
            <v/>
          </cell>
          <cell r="AO871" t="str">
            <v/>
          </cell>
          <cell r="AP871" t="str">
            <v/>
          </cell>
          <cell r="AQ871" t="str">
            <v/>
          </cell>
          <cell r="AR871" t="str">
            <v/>
          </cell>
          <cell r="AS871" t="str">
            <v/>
          </cell>
          <cell r="AT871" t="str">
            <v/>
          </cell>
          <cell r="AU871" t="str">
            <v/>
          </cell>
          <cell r="AV871" t="str">
            <v/>
          </cell>
          <cell r="AW871" t="str">
            <v/>
          </cell>
          <cell r="AX871" t="str">
            <v/>
          </cell>
          <cell r="AY871" t="str">
            <v/>
          </cell>
          <cell r="AZ871" t="str">
            <v/>
          </cell>
          <cell r="BA871" t="str">
            <v/>
          </cell>
          <cell r="BB871" t="str">
            <v/>
          </cell>
          <cell r="BC871" t="str">
            <v/>
          </cell>
          <cell r="BD871" t="str">
            <v/>
          </cell>
          <cell r="BE871" t="str">
            <v/>
          </cell>
          <cell r="BF871" t="str">
            <v/>
          </cell>
          <cell r="BG871" t="str">
            <v/>
          </cell>
          <cell r="BH871" t="str">
            <v/>
          </cell>
          <cell r="BI871" t="str">
            <v xml:space="preserve"> </v>
          </cell>
          <cell r="BJ871">
            <v>0</v>
          </cell>
          <cell r="BK871" t="str">
            <v/>
          </cell>
          <cell r="BL871" t="str">
            <v/>
          </cell>
        </row>
        <row r="872">
          <cell r="E872" t="str">
            <v>|0200226010|19.10|0.00|2.000|0.0005500NBC</v>
          </cell>
          <cell r="F872">
            <v>0.84299999999999997</v>
          </cell>
          <cell r="H872" t="str">
            <v>-</v>
          </cell>
          <cell r="J872" t="b">
            <v>1</v>
          </cell>
          <cell r="K872" t="b">
            <v>1</v>
          </cell>
          <cell r="L872">
            <v>50</v>
          </cell>
          <cell r="M872">
            <v>50</v>
          </cell>
          <cell r="O872" t="str">
            <v>P/E</v>
          </cell>
          <cell r="P872">
            <v>50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50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J872">
            <v>50</v>
          </cell>
          <cell r="BK872" t="str">
            <v/>
          </cell>
          <cell r="BL872" t="str">
            <v/>
          </cell>
        </row>
        <row r="873">
          <cell r="E873" t="str">
            <v>|0200226010|22.20|0.00|1.400|0.0005190IBC</v>
          </cell>
          <cell r="F873">
            <v>0.71799999999999997</v>
          </cell>
          <cell r="H873" t="str">
            <v>-</v>
          </cell>
          <cell r="J873" t="b">
            <v>1</v>
          </cell>
          <cell r="K873" t="b">
            <v>1</v>
          </cell>
          <cell r="L873" t="str">
            <v/>
          </cell>
          <cell r="M873" t="str">
            <v/>
          </cell>
          <cell r="O873" t="str">
            <v>P/E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1188</v>
          </cell>
          <cell r="AY873">
            <v>1180</v>
          </cell>
          <cell r="AZ873">
            <v>894</v>
          </cell>
          <cell r="BA873">
            <v>1322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J873">
            <v>1180</v>
          </cell>
          <cell r="BK873" t="str">
            <v>Fixed&gt;500pcs</v>
          </cell>
          <cell r="BL873" t="str">
            <v/>
          </cell>
        </row>
        <row r="874">
          <cell r="E874" t="str">
            <v>|0200230742|25.00|55.00|1.600|0.0006199IBC</v>
          </cell>
          <cell r="F874">
            <v>1.9410000000000001</v>
          </cell>
          <cell r="H874" t="str">
            <v>S</v>
          </cell>
          <cell r="J874" t="b">
            <v>1</v>
          </cell>
          <cell r="K874" t="b">
            <v>1</v>
          </cell>
          <cell r="L874">
            <v>840</v>
          </cell>
          <cell r="M874">
            <v>840</v>
          </cell>
          <cell r="O874" t="str">
            <v>P/E</v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  <cell r="V874" t="str">
            <v/>
          </cell>
          <cell r="W874" t="str">
            <v/>
          </cell>
          <cell r="X874" t="str">
            <v/>
          </cell>
          <cell r="Y874" t="str">
            <v/>
          </cell>
          <cell r="Z874" t="str">
            <v/>
          </cell>
          <cell r="AA874" t="str">
            <v/>
          </cell>
          <cell r="AB874" t="str">
            <v/>
          </cell>
          <cell r="AC874" t="str">
            <v/>
          </cell>
          <cell r="AD874" t="str">
            <v/>
          </cell>
          <cell r="AE874" t="str">
            <v/>
          </cell>
          <cell r="AF874" t="str">
            <v/>
          </cell>
          <cell r="AG874" t="str">
            <v/>
          </cell>
          <cell r="AH874" t="str">
            <v/>
          </cell>
          <cell r="AI874" t="str">
            <v/>
          </cell>
          <cell r="AJ874" t="str">
            <v/>
          </cell>
          <cell r="AK874" t="str">
            <v/>
          </cell>
          <cell r="AL874" t="str">
            <v/>
          </cell>
          <cell r="AM874" t="str">
            <v/>
          </cell>
          <cell r="AN874" t="str">
            <v/>
          </cell>
          <cell r="AO874" t="str">
            <v/>
          </cell>
          <cell r="AP874" t="str">
            <v/>
          </cell>
          <cell r="AQ874" t="str">
            <v/>
          </cell>
          <cell r="AR874" t="str">
            <v/>
          </cell>
          <cell r="AS874" t="str">
            <v/>
          </cell>
          <cell r="AT874" t="str">
            <v/>
          </cell>
          <cell r="AU874" t="str">
            <v/>
          </cell>
          <cell r="AV874" t="str">
            <v/>
          </cell>
          <cell r="AW874" t="str">
            <v/>
          </cell>
          <cell r="AX874" t="str">
            <v/>
          </cell>
          <cell r="AY874" t="str">
            <v/>
          </cell>
          <cell r="AZ874" t="str">
            <v/>
          </cell>
          <cell r="BA874" t="str">
            <v/>
          </cell>
          <cell r="BB874" t="str">
            <v/>
          </cell>
          <cell r="BC874" t="str">
            <v/>
          </cell>
          <cell r="BD874" t="str">
            <v/>
          </cell>
          <cell r="BE874" t="str">
            <v/>
          </cell>
          <cell r="BF874" t="str">
            <v/>
          </cell>
          <cell r="BG874" t="str">
            <v/>
          </cell>
          <cell r="BH874" t="str">
            <v/>
          </cell>
          <cell r="BJ874">
            <v>0</v>
          </cell>
          <cell r="BK874" t="str">
            <v/>
          </cell>
          <cell r="BL874" t="str">
            <v/>
          </cell>
        </row>
        <row r="875">
          <cell r="E875" t="str">
            <v>|0200230841|12.70|0.00|1.200|0.0004950NBC</v>
          </cell>
          <cell r="F875">
            <v>0.34</v>
          </cell>
          <cell r="H875" t="str">
            <v>-</v>
          </cell>
          <cell r="J875" t="b">
            <v>1</v>
          </cell>
          <cell r="K875" t="b">
            <v>1</v>
          </cell>
          <cell r="L875">
            <v>293</v>
          </cell>
          <cell r="M875">
            <v>293</v>
          </cell>
          <cell r="O875" t="str">
            <v>P/E</v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  <cell r="V875" t="str">
            <v/>
          </cell>
          <cell r="W875" t="str">
            <v/>
          </cell>
          <cell r="X875" t="str">
            <v/>
          </cell>
          <cell r="Y875" t="str">
            <v/>
          </cell>
          <cell r="Z875" t="str">
            <v/>
          </cell>
          <cell r="AA875" t="str">
            <v/>
          </cell>
          <cell r="AB875" t="str">
            <v/>
          </cell>
          <cell r="AC875" t="str">
            <v/>
          </cell>
          <cell r="AD875" t="str">
            <v/>
          </cell>
          <cell r="AE875" t="str">
            <v/>
          </cell>
          <cell r="AF875" t="str">
            <v/>
          </cell>
          <cell r="AG875" t="str">
            <v/>
          </cell>
          <cell r="AH875" t="str">
            <v/>
          </cell>
          <cell r="AI875" t="str">
            <v/>
          </cell>
          <cell r="AJ875" t="str">
            <v/>
          </cell>
          <cell r="AK875" t="str">
            <v/>
          </cell>
          <cell r="AL875" t="str">
            <v/>
          </cell>
          <cell r="AM875" t="str">
            <v/>
          </cell>
          <cell r="AN875" t="str">
            <v/>
          </cell>
          <cell r="AO875" t="str">
            <v/>
          </cell>
          <cell r="AP875" t="str">
            <v/>
          </cell>
          <cell r="AQ875" t="str">
            <v/>
          </cell>
          <cell r="AR875" t="str">
            <v/>
          </cell>
          <cell r="AS875" t="str">
            <v/>
          </cell>
          <cell r="AT875" t="str">
            <v/>
          </cell>
          <cell r="AU875" t="str">
            <v/>
          </cell>
          <cell r="AV875" t="str">
            <v/>
          </cell>
          <cell r="AW875" t="str">
            <v/>
          </cell>
          <cell r="AX875" t="str">
            <v/>
          </cell>
          <cell r="AY875" t="str">
            <v/>
          </cell>
          <cell r="AZ875" t="str">
            <v/>
          </cell>
          <cell r="BA875" t="str">
            <v/>
          </cell>
          <cell r="BB875" t="str">
            <v/>
          </cell>
          <cell r="BC875" t="str">
            <v/>
          </cell>
          <cell r="BD875" t="str">
            <v/>
          </cell>
          <cell r="BE875" t="str">
            <v/>
          </cell>
          <cell r="BF875" t="str">
            <v/>
          </cell>
          <cell r="BG875" t="str">
            <v/>
          </cell>
          <cell r="BH875" t="str">
            <v/>
          </cell>
          <cell r="BJ875">
            <v>0</v>
          </cell>
          <cell r="BK875" t="str">
            <v/>
          </cell>
          <cell r="BL875" t="str">
            <v/>
          </cell>
        </row>
        <row r="876">
          <cell r="E876" t="str">
            <v>|0200226010|19.10|0.00|2.000|0.0005800NBC</v>
          </cell>
          <cell r="F876">
            <v>0.84299999999999997</v>
          </cell>
          <cell r="H876" t="str">
            <v>-</v>
          </cell>
          <cell r="J876" t="b">
            <v>0</v>
          </cell>
          <cell r="K876" t="b">
            <v>1</v>
          </cell>
          <cell r="L876">
            <v>0</v>
          </cell>
          <cell r="M876">
            <v>0</v>
          </cell>
          <cell r="O876" t="str">
            <v>C</v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  <cell r="V876" t="str">
            <v/>
          </cell>
          <cell r="W876" t="str">
            <v/>
          </cell>
          <cell r="X876" t="str">
            <v/>
          </cell>
          <cell r="Y876" t="str">
            <v/>
          </cell>
          <cell r="Z876" t="str">
            <v/>
          </cell>
          <cell r="AA876" t="str">
            <v/>
          </cell>
          <cell r="AB876" t="str">
            <v/>
          </cell>
          <cell r="AC876" t="str">
            <v/>
          </cell>
          <cell r="AD876" t="str">
            <v/>
          </cell>
          <cell r="AE876" t="str">
            <v/>
          </cell>
          <cell r="AF876" t="str">
            <v/>
          </cell>
          <cell r="AG876" t="str">
            <v/>
          </cell>
          <cell r="AH876" t="str">
            <v/>
          </cell>
          <cell r="AI876" t="str">
            <v/>
          </cell>
          <cell r="AJ876" t="str">
            <v/>
          </cell>
          <cell r="AK876" t="str">
            <v/>
          </cell>
          <cell r="AL876" t="str">
            <v/>
          </cell>
          <cell r="AM876" t="str">
            <v/>
          </cell>
          <cell r="AN876" t="str">
            <v/>
          </cell>
          <cell r="AO876" t="str">
            <v/>
          </cell>
          <cell r="AP876" t="str">
            <v/>
          </cell>
          <cell r="AQ876" t="str">
            <v/>
          </cell>
          <cell r="AR876" t="str">
            <v/>
          </cell>
          <cell r="AS876" t="str">
            <v/>
          </cell>
          <cell r="AT876" t="str">
            <v/>
          </cell>
          <cell r="AU876" t="str">
            <v/>
          </cell>
          <cell r="AV876" t="str">
            <v/>
          </cell>
          <cell r="AW876" t="str">
            <v/>
          </cell>
          <cell r="AX876" t="str">
            <v/>
          </cell>
          <cell r="AY876" t="str">
            <v/>
          </cell>
          <cell r="AZ876" t="str">
            <v/>
          </cell>
          <cell r="BA876" t="str">
            <v/>
          </cell>
          <cell r="BB876" t="str">
            <v/>
          </cell>
          <cell r="BC876" t="str">
            <v/>
          </cell>
          <cell r="BD876" t="str">
            <v/>
          </cell>
          <cell r="BE876" t="str">
            <v/>
          </cell>
          <cell r="BF876" t="str">
            <v/>
          </cell>
          <cell r="BG876" t="str">
            <v/>
          </cell>
          <cell r="BH876" t="str">
            <v/>
          </cell>
          <cell r="BJ876">
            <v>0</v>
          </cell>
          <cell r="BK876" t="str">
            <v/>
          </cell>
          <cell r="BL876" t="str">
            <v/>
          </cell>
        </row>
        <row r="877">
          <cell r="E877" t="str">
            <v>|0200220810|28.60|0.00|3.200|0.0005720IBC</v>
          </cell>
          <cell r="F877">
            <v>2.004</v>
          </cell>
          <cell r="H877" t="str">
            <v>-</v>
          </cell>
          <cell r="J877" t="b">
            <v>1</v>
          </cell>
          <cell r="K877" t="b">
            <v>1</v>
          </cell>
          <cell r="L877">
            <v>111</v>
          </cell>
          <cell r="M877">
            <v>111</v>
          </cell>
          <cell r="O877" t="str">
            <v>P/E</v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  <cell r="V877" t="str">
            <v/>
          </cell>
          <cell r="W877" t="str">
            <v/>
          </cell>
          <cell r="X877" t="str">
            <v/>
          </cell>
          <cell r="Y877" t="str">
            <v/>
          </cell>
          <cell r="Z877" t="str">
            <v/>
          </cell>
          <cell r="AA877" t="str">
            <v/>
          </cell>
          <cell r="AB877" t="str">
            <v/>
          </cell>
          <cell r="AC877" t="str">
            <v/>
          </cell>
          <cell r="AD877" t="str">
            <v/>
          </cell>
          <cell r="AE877" t="str">
            <v/>
          </cell>
          <cell r="AF877" t="str">
            <v/>
          </cell>
          <cell r="AG877" t="str">
            <v/>
          </cell>
          <cell r="AH877" t="str">
            <v/>
          </cell>
          <cell r="AI877" t="str">
            <v/>
          </cell>
          <cell r="AJ877" t="str">
            <v/>
          </cell>
          <cell r="AK877" t="str">
            <v/>
          </cell>
          <cell r="AL877" t="str">
            <v/>
          </cell>
          <cell r="AM877" t="str">
            <v/>
          </cell>
          <cell r="AN877" t="str">
            <v/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/>
          </cell>
          <cell r="AT877" t="str">
            <v/>
          </cell>
          <cell r="AU877" t="str">
            <v/>
          </cell>
          <cell r="AV877" t="str">
            <v/>
          </cell>
          <cell r="AW877" t="str">
            <v/>
          </cell>
          <cell r="AX877" t="str">
            <v/>
          </cell>
          <cell r="AY877" t="str">
            <v/>
          </cell>
          <cell r="AZ877" t="str">
            <v/>
          </cell>
          <cell r="BA877" t="str">
            <v/>
          </cell>
          <cell r="BB877" t="str">
            <v/>
          </cell>
          <cell r="BC877" t="str">
            <v/>
          </cell>
          <cell r="BD877" t="str">
            <v/>
          </cell>
          <cell r="BE877" t="str">
            <v/>
          </cell>
          <cell r="BF877" t="str">
            <v/>
          </cell>
          <cell r="BG877" t="str">
            <v/>
          </cell>
          <cell r="BH877" t="str">
            <v/>
          </cell>
          <cell r="BJ877">
            <v>0</v>
          </cell>
          <cell r="BK877" t="str">
            <v/>
          </cell>
          <cell r="BL877" t="str">
            <v/>
          </cell>
        </row>
        <row r="878">
          <cell r="E878" t="str">
            <v>|0200220810|48.60|0.00|2.600|0.0005950NBC</v>
          </cell>
          <cell r="F878">
            <v>2.9489999999999998</v>
          </cell>
          <cell r="H878" t="str">
            <v>-</v>
          </cell>
          <cell r="J878" t="b">
            <v>1</v>
          </cell>
          <cell r="K878" t="b">
            <v>1</v>
          </cell>
          <cell r="L878">
            <v>494</v>
          </cell>
          <cell r="M878">
            <v>494</v>
          </cell>
          <cell r="O878" t="str">
            <v>P/E</v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  <cell r="V878" t="str">
            <v/>
          </cell>
          <cell r="W878" t="str">
            <v/>
          </cell>
          <cell r="X878" t="str">
            <v/>
          </cell>
          <cell r="Y878" t="str">
            <v/>
          </cell>
          <cell r="Z878" t="str">
            <v/>
          </cell>
          <cell r="AA878" t="str">
            <v/>
          </cell>
          <cell r="AB878" t="str">
            <v/>
          </cell>
          <cell r="AC878" t="str">
            <v/>
          </cell>
          <cell r="AD878" t="str">
            <v/>
          </cell>
          <cell r="AE878" t="str">
            <v/>
          </cell>
          <cell r="AF878" t="str">
            <v/>
          </cell>
          <cell r="AG878" t="str">
            <v/>
          </cell>
          <cell r="AH878" t="str">
            <v/>
          </cell>
          <cell r="AI878" t="str">
            <v/>
          </cell>
          <cell r="AJ878" t="str">
            <v/>
          </cell>
          <cell r="AK878" t="str">
            <v/>
          </cell>
          <cell r="AL878" t="str">
            <v/>
          </cell>
          <cell r="AM878" t="str">
            <v/>
          </cell>
          <cell r="AN878" t="str">
            <v/>
          </cell>
          <cell r="AO878" t="str">
            <v/>
          </cell>
          <cell r="AP878" t="str">
            <v/>
          </cell>
          <cell r="AQ878" t="str">
            <v/>
          </cell>
          <cell r="AR878" t="str">
            <v/>
          </cell>
          <cell r="AS878" t="str">
            <v/>
          </cell>
          <cell r="AT878" t="str">
            <v/>
          </cell>
          <cell r="AU878" t="str">
            <v/>
          </cell>
          <cell r="AV878" t="str">
            <v/>
          </cell>
          <cell r="AW878" t="str">
            <v/>
          </cell>
          <cell r="AX878" t="str">
            <v/>
          </cell>
          <cell r="AY878" t="str">
            <v/>
          </cell>
          <cell r="AZ878" t="str">
            <v/>
          </cell>
          <cell r="BA878" t="str">
            <v/>
          </cell>
          <cell r="BB878" t="str">
            <v/>
          </cell>
          <cell r="BC878" t="str">
            <v/>
          </cell>
          <cell r="BD878" t="str">
            <v/>
          </cell>
          <cell r="BE878" t="str">
            <v/>
          </cell>
          <cell r="BF878" t="str">
            <v/>
          </cell>
          <cell r="BG878" t="str">
            <v/>
          </cell>
          <cell r="BH878" t="str">
            <v/>
          </cell>
          <cell r="BJ878">
            <v>0</v>
          </cell>
          <cell r="BK878" t="str">
            <v/>
          </cell>
          <cell r="BL878" t="str">
            <v/>
          </cell>
        </row>
        <row r="879">
          <cell r="E879" t="str">
            <v>|0200226010|25.40|0.00|3.200|0.0005460NBC</v>
          </cell>
          <cell r="F879">
            <v>1.752</v>
          </cell>
          <cell r="H879" t="str">
            <v>-</v>
          </cell>
          <cell r="J879" t="b">
            <v>1</v>
          </cell>
          <cell r="K879" t="b">
            <v>1</v>
          </cell>
          <cell r="L879">
            <v>3</v>
          </cell>
          <cell r="M879">
            <v>2</v>
          </cell>
          <cell r="O879" t="str">
            <v>C</v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  <cell r="V879" t="str">
            <v/>
          </cell>
          <cell r="W879" t="str">
            <v/>
          </cell>
          <cell r="X879" t="str">
            <v/>
          </cell>
          <cell r="Y879" t="str">
            <v/>
          </cell>
          <cell r="Z879" t="str">
            <v/>
          </cell>
          <cell r="AA879" t="str">
            <v/>
          </cell>
          <cell r="AB879" t="str">
            <v/>
          </cell>
          <cell r="AC879" t="str">
            <v/>
          </cell>
          <cell r="AD879" t="str">
            <v/>
          </cell>
          <cell r="AE879" t="str">
            <v/>
          </cell>
          <cell r="AF879" t="str">
            <v/>
          </cell>
          <cell r="AG879" t="str">
            <v/>
          </cell>
          <cell r="AH879" t="str">
            <v/>
          </cell>
          <cell r="AI879" t="str">
            <v/>
          </cell>
          <cell r="AJ879" t="str">
            <v/>
          </cell>
          <cell r="AK879" t="str">
            <v/>
          </cell>
          <cell r="AL879" t="str">
            <v/>
          </cell>
          <cell r="AM879" t="str">
            <v/>
          </cell>
          <cell r="AN879" t="str">
            <v/>
          </cell>
          <cell r="AO879" t="str">
            <v/>
          </cell>
          <cell r="AP879" t="str">
            <v/>
          </cell>
          <cell r="AQ879" t="str">
            <v/>
          </cell>
          <cell r="AR879" t="str">
            <v/>
          </cell>
          <cell r="AS879" t="str">
            <v/>
          </cell>
          <cell r="AT879" t="str">
            <v/>
          </cell>
          <cell r="AU879" t="str">
            <v/>
          </cell>
          <cell r="AV879" t="str">
            <v/>
          </cell>
          <cell r="AW879" t="str">
            <v/>
          </cell>
          <cell r="AX879" t="str">
            <v/>
          </cell>
          <cell r="AY879" t="str">
            <v/>
          </cell>
          <cell r="AZ879" t="str">
            <v/>
          </cell>
          <cell r="BA879" t="str">
            <v/>
          </cell>
          <cell r="BB879" t="str">
            <v/>
          </cell>
          <cell r="BC879" t="str">
            <v/>
          </cell>
          <cell r="BD879" t="str">
            <v/>
          </cell>
          <cell r="BE879" t="str">
            <v/>
          </cell>
          <cell r="BF879" t="str">
            <v/>
          </cell>
          <cell r="BG879" t="str">
            <v/>
          </cell>
          <cell r="BH879" t="str">
            <v/>
          </cell>
          <cell r="BJ879">
            <v>0</v>
          </cell>
          <cell r="BK879" t="str">
            <v/>
          </cell>
          <cell r="BL879" t="str">
            <v/>
          </cell>
        </row>
        <row r="880">
          <cell r="E880" t="str">
            <v>|0200226010|28.60|0.00|1.600|0.0005941IBC</v>
          </cell>
          <cell r="F880">
            <v>1.0649999999999999</v>
          </cell>
          <cell r="H880" t="str">
            <v>-</v>
          </cell>
          <cell r="J880" t="b">
            <v>1</v>
          </cell>
          <cell r="K880" t="b">
            <v>1</v>
          </cell>
          <cell r="L880">
            <v>0</v>
          </cell>
          <cell r="M880">
            <v>0</v>
          </cell>
          <cell r="O880" t="str">
            <v>P/E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J880">
            <v>0</v>
          </cell>
          <cell r="BK880" t="str">
            <v/>
          </cell>
          <cell r="BL880" t="str">
            <v/>
          </cell>
        </row>
        <row r="881">
          <cell r="E881" t="str">
            <v>|0200226117|19.10|0.00|2.000|0.0005771NBC</v>
          </cell>
          <cell r="F881">
            <v>0.84299999999999997</v>
          </cell>
          <cell r="H881" t="str">
            <v>S</v>
          </cell>
          <cell r="J881" t="b">
            <v>1</v>
          </cell>
          <cell r="K881" t="b">
            <v>1</v>
          </cell>
          <cell r="L881">
            <v>110</v>
          </cell>
          <cell r="M881">
            <v>11</v>
          </cell>
          <cell r="O881" t="str">
            <v>C</v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  <cell r="V881" t="str">
            <v/>
          </cell>
          <cell r="W881" t="str">
            <v/>
          </cell>
          <cell r="X881" t="str">
            <v/>
          </cell>
          <cell r="Y881" t="str">
            <v/>
          </cell>
          <cell r="Z881" t="str">
            <v/>
          </cell>
          <cell r="AA881" t="str">
            <v/>
          </cell>
          <cell r="AB881" t="str">
            <v/>
          </cell>
          <cell r="AC881" t="str">
            <v/>
          </cell>
          <cell r="AD881" t="str">
            <v/>
          </cell>
          <cell r="AE881" t="str">
            <v/>
          </cell>
          <cell r="AF881" t="str">
            <v/>
          </cell>
          <cell r="AG881" t="str">
            <v/>
          </cell>
          <cell r="AH881" t="str">
            <v/>
          </cell>
          <cell r="AI881" t="str">
            <v/>
          </cell>
          <cell r="AJ881" t="str">
            <v/>
          </cell>
          <cell r="AK881" t="str">
            <v/>
          </cell>
          <cell r="AL881" t="str">
            <v/>
          </cell>
          <cell r="AM881" t="str">
            <v/>
          </cell>
          <cell r="AN881" t="str">
            <v/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/>
          </cell>
          <cell r="AT881" t="str">
            <v/>
          </cell>
          <cell r="AU881" t="str">
            <v/>
          </cell>
          <cell r="AV881" t="str">
            <v/>
          </cell>
          <cell r="AW881" t="str">
            <v/>
          </cell>
          <cell r="AX881" t="str">
            <v/>
          </cell>
          <cell r="AY881" t="str">
            <v/>
          </cell>
          <cell r="AZ881" t="str">
            <v/>
          </cell>
          <cell r="BA881" t="str">
            <v/>
          </cell>
          <cell r="BB881" t="str">
            <v/>
          </cell>
          <cell r="BC881" t="str">
            <v/>
          </cell>
          <cell r="BD881" t="str">
            <v/>
          </cell>
          <cell r="BE881" t="str">
            <v/>
          </cell>
          <cell r="BF881" t="str">
            <v/>
          </cell>
          <cell r="BG881" t="str">
            <v/>
          </cell>
          <cell r="BH881" t="str">
            <v/>
          </cell>
          <cell r="BJ881">
            <v>0</v>
          </cell>
          <cell r="BK881" t="str">
            <v/>
          </cell>
          <cell r="BL881" t="str">
            <v/>
          </cell>
        </row>
        <row r="882">
          <cell r="E882" t="str">
            <v>|0200226117|19.10|0.00|2.000|0.0005771NBC</v>
          </cell>
          <cell r="F882">
            <v>0.84299999999999997</v>
          </cell>
          <cell r="H882" t="str">
            <v>S</v>
          </cell>
          <cell r="J882" t="b">
            <v>1</v>
          </cell>
          <cell r="K882" t="b">
            <v>1</v>
          </cell>
          <cell r="L882">
            <v>120</v>
          </cell>
          <cell r="M882">
            <v>13</v>
          </cell>
          <cell r="O882" t="str">
            <v>C</v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  <cell r="V882" t="str">
            <v/>
          </cell>
          <cell r="W882" t="str">
            <v/>
          </cell>
          <cell r="X882" t="str">
            <v/>
          </cell>
          <cell r="Y882" t="str">
            <v/>
          </cell>
          <cell r="Z882" t="str">
            <v/>
          </cell>
          <cell r="AA882" t="str">
            <v/>
          </cell>
          <cell r="AB882" t="str">
            <v/>
          </cell>
          <cell r="AC882" t="str">
            <v/>
          </cell>
          <cell r="AD882" t="str">
            <v/>
          </cell>
          <cell r="AE882" t="str">
            <v/>
          </cell>
          <cell r="AF882" t="str">
            <v/>
          </cell>
          <cell r="AG882" t="str">
            <v/>
          </cell>
          <cell r="AH882" t="str">
            <v/>
          </cell>
          <cell r="AI882" t="str">
            <v/>
          </cell>
          <cell r="AJ882" t="str">
            <v/>
          </cell>
          <cell r="AK882" t="str">
            <v/>
          </cell>
          <cell r="AL882" t="str">
            <v/>
          </cell>
          <cell r="AM882" t="str">
            <v/>
          </cell>
          <cell r="AN882" t="str">
            <v/>
          </cell>
          <cell r="AO882" t="str">
            <v/>
          </cell>
          <cell r="AP882" t="str">
            <v/>
          </cell>
          <cell r="AQ882" t="str">
            <v/>
          </cell>
          <cell r="AR882" t="str">
            <v/>
          </cell>
          <cell r="AS882" t="str">
            <v/>
          </cell>
          <cell r="AT882" t="str">
            <v/>
          </cell>
          <cell r="AU882" t="str">
            <v/>
          </cell>
          <cell r="AV882" t="str">
            <v/>
          </cell>
          <cell r="AW882" t="str">
            <v/>
          </cell>
          <cell r="AX882" t="str">
            <v/>
          </cell>
          <cell r="AY882" t="str">
            <v/>
          </cell>
          <cell r="AZ882" t="str">
            <v/>
          </cell>
          <cell r="BA882" t="str">
            <v/>
          </cell>
          <cell r="BB882" t="str">
            <v/>
          </cell>
          <cell r="BC882" t="str">
            <v/>
          </cell>
          <cell r="BD882" t="str">
            <v/>
          </cell>
          <cell r="BE882" t="str">
            <v/>
          </cell>
          <cell r="BF882" t="str">
            <v/>
          </cell>
          <cell r="BG882" t="str">
            <v/>
          </cell>
          <cell r="BH882" t="str">
            <v/>
          </cell>
          <cell r="BJ882">
            <v>0</v>
          </cell>
          <cell r="BK882" t="str">
            <v/>
          </cell>
          <cell r="BL882" t="str">
            <v/>
          </cell>
        </row>
        <row r="883">
          <cell r="E883" t="str">
            <v>|0200226117|22.20|0.00|1.600|0.0006067NBC</v>
          </cell>
          <cell r="F883">
            <v>0.81299999999999994</v>
          </cell>
          <cell r="H883" t="str">
            <v>S</v>
          </cell>
          <cell r="J883" t="b">
            <v>1</v>
          </cell>
          <cell r="K883" t="b">
            <v>1</v>
          </cell>
          <cell r="L883">
            <v>80</v>
          </cell>
          <cell r="M883">
            <v>16</v>
          </cell>
          <cell r="O883" t="str">
            <v>C</v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  <cell r="V883" t="str">
            <v/>
          </cell>
          <cell r="W883" t="str">
            <v/>
          </cell>
          <cell r="X883" t="str">
            <v/>
          </cell>
          <cell r="Y883" t="str">
            <v/>
          </cell>
          <cell r="Z883" t="str">
            <v/>
          </cell>
          <cell r="AA883" t="str">
            <v/>
          </cell>
          <cell r="AB883" t="str">
            <v/>
          </cell>
          <cell r="AC883" t="str">
            <v/>
          </cell>
          <cell r="AD883" t="str">
            <v/>
          </cell>
          <cell r="AE883" t="str">
            <v/>
          </cell>
          <cell r="AF883" t="str">
            <v/>
          </cell>
          <cell r="AG883" t="str">
            <v/>
          </cell>
          <cell r="AH883" t="str">
            <v/>
          </cell>
          <cell r="AI883" t="str">
            <v/>
          </cell>
          <cell r="AJ883" t="str">
            <v/>
          </cell>
          <cell r="AK883" t="str">
            <v/>
          </cell>
          <cell r="AL883" t="str">
            <v/>
          </cell>
          <cell r="AM883" t="str">
            <v/>
          </cell>
          <cell r="AN883" t="str">
            <v/>
          </cell>
          <cell r="AO883" t="str">
            <v/>
          </cell>
          <cell r="AP883" t="str">
            <v/>
          </cell>
          <cell r="AQ883" t="str">
            <v/>
          </cell>
          <cell r="AR883" t="str">
            <v/>
          </cell>
          <cell r="AS883" t="str">
            <v/>
          </cell>
          <cell r="AT883" t="str">
            <v/>
          </cell>
          <cell r="AU883" t="str">
            <v/>
          </cell>
          <cell r="AV883" t="str">
            <v/>
          </cell>
          <cell r="AW883" t="str">
            <v/>
          </cell>
          <cell r="AX883" t="str">
            <v/>
          </cell>
          <cell r="AY883" t="str">
            <v/>
          </cell>
          <cell r="AZ883" t="str">
            <v/>
          </cell>
          <cell r="BA883" t="str">
            <v/>
          </cell>
          <cell r="BB883" t="str">
            <v/>
          </cell>
          <cell r="BC883" t="str">
            <v/>
          </cell>
          <cell r="BD883" t="str">
            <v/>
          </cell>
          <cell r="BE883" t="str">
            <v/>
          </cell>
          <cell r="BF883" t="str">
            <v/>
          </cell>
          <cell r="BG883" t="str">
            <v/>
          </cell>
          <cell r="BH883" t="str">
            <v/>
          </cell>
          <cell r="BJ883">
            <v>0</v>
          </cell>
          <cell r="BK883" t="str">
            <v/>
          </cell>
          <cell r="BL883" t="str">
            <v/>
          </cell>
        </row>
        <row r="884">
          <cell r="E884" t="str">
            <v>|0200226240|22.20|0.00|1.600|0.0006010NBC</v>
          </cell>
          <cell r="F884">
            <v>0.81299999999999994</v>
          </cell>
          <cell r="H884" t="str">
            <v>S</v>
          </cell>
          <cell r="J884" t="b">
            <v>1</v>
          </cell>
          <cell r="K884" t="b">
            <v>1</v>
          </cell>
          <cell r="L884">
            <v>0</v>
          </cell>
          <cell r="M884">
            <v>0</v>
          </cell>
          <cell r="O884" t="str">
            <v>P/E</v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  <cell r="V884" t="str">
            <v/>
          </cell>
          <cell r="W884" t="str">
            <v/>
          </cell>
          <cell r="X884" t="str">
            <v/>
          </cell>
          <cell r="Y884" t="str">
            <v/>
          </cell>
          <cell r="Z884" t="str">
            <v/>
          </cell>
          <cell r="AA884" t="str">
            <v/>
          </cell>
          <cell r="AB884" t="str">
            <v/>
          </cell>
          <cell r="AC884" t="str">
            <v/>
          </cell>
          <cell r="AD884" t="str">
            <v/>
          </cell>
          <cell r="AE884" t="str">
            <v/>
          </cell>
          <cell r="AF884" t="str">
            <v/>
          </cell>
          <cell r="AG884" t="str">
            <v/>
          </cell>
          <cell r="AH884" t="str">
            <v/>
          </cell>
          <cell r="AI884" t="str">
            <v/>
          </cell>
          <cell r="AJ884" t="str">
            <v/>
          </cell>
          <cell r="AK884" t="str">
            <v/>
          </cell>
          <cell r="AL884" t="str">
            <v/>
          </cell>
          <cell r="AM884" t="str">
            <v/>
          </cell>
          <cell r="AN884" t="str">
            <v/>
          </cell>
          <cell r="AO884" t="str">
            <v/>
          </cell>
          <cell r="AP884" t="str">
            <v/>
          </cell>
          <cell r="AQ884" t="str">
            <v/>
          </cell>
          <cell r="AR884" t="str">
            <v/>
          </cell>
          <cell r="AS884" t="str">
            <v/>
          </cell>
          <cell r="AT884" t="str">
            <v/>
          </cell>
          <cell r="AU884" t="str">
            <v/>
          </cell>
          <cell r="AV884" t="str">
            <v/>
          </cell>
          <cell r="AW884" t="str">
            <v/>
          </cell>
          <cell r="AX884" t="str">
            <v/>
          </cell>
          <cell r="AY884" t="str">
            <v/>
          </cell>
          <cell r="AZ884" t="str">
            <v/>
          </cell>
          <cell r="BA884" t="str">
            <v/>
          </cell>
          <cell r="BB884" t="str">
            <v/>
          </cell>
          <cell r="BC884" t="str">
            <v/>
          </cell>
          <cell r="BD884" t="str">
            <v/>
          </cell>
          <cell r="BE884" t="str">
            <v/>
          </cell>
          <cell r="BF884" t="str">
            <v/>
          </cell>
          <cell r="BG884" t="str">
            <v/>
          </cell>
          <cell r="BH884" t="str">
            <v/>
          </cell>
          <cell r="BJ884">
            <v>0</v>
          </cell>
          <cell r="BK884" t="str">
            <v/>
          </cell>
          <cell r="BL884" t="str">
            <v/>
          </cell>
        </row>
        <row r="885">
          <cell r="E885" t="str">
            <v>|0200226240|22.20|0.00|2.000|0.0005767NBC</v>
          </cell>
          <cell r="F885">
            <v>0.996</v>
          </cell>
          <cell r="H885" t="str">
            <v>S</v>
          </cell>
          <cell r="J885" t="b">
            <v>1</v>
          </cell>
          <cell r="K885" t="b">
            <v>1</v>
          </cell>
          <cell r="L885">
            <v>0</v>
          </cell>
          <cell r="M885">
            <v>0</v>
          </cell>
          <cell r="O885" t="str">
            <v>P/E</v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  <cell r="V885" t="str">
            <v/>
          </cell>
          <cell r="W885" t="str">
            <v/>
          </cell>
          <cell r="X885" t="str">
            <v/>
          </cell>
          <cell r="Y885" t="str">
            <v/>
          </cell>
          <cell r="Z885" t="str">
            <v/>
          </cell>
          <cell r="AA885" t="str">
            <v/>
          </cell>
          <cell r="AB885" t="str">
            <v/>
          </cell>
          <cell r="AC885" t="str">
            <v/>
          </cell>
          <cell r="AD885" t="str">
            <v/>
          </cell>
          <cell r="AE885" t="str">
            <v/>
          </cell>
          <cell r="AF885" t="str">
            <v/>
          </cell>
          <cell r="AG885" t="str">
            <v/>
          </cell>
          <cell r="AH885" t="str">
            <v/>
          </cell>
          <cell r="AI885" t="str">
            <v/>
          </cell>
          <cell r="AJ885" t="str">
            <v/>
          </cell>
          <cell r="AK885" t="str">
            <v/>
          </cell>
          <cell r="AL885" t="str">
            <v/>
          </cell>
          <cell r="AM885" t="str">
            <v/>
          </cell>
          <cell r="AN885" t="str">
            <v/>
          </cell>
          <cell r="AO885" t="str">
            <v/>
          </cell>
          <cell r="AP885" t="str">
            <v/>
          </cell>
          <cell r="AQ885" t="str">
            <v/>
          </cell>
          <cell r="AR885" t="str">
            <v/>
          </cell>
          <cell r="AS885" t="str">
            <v/>
          </cell>
          <cell r="AT885" t="str">
            <v/>
          </cell>
          <cell r="AU885" t="str">
            <v/>
          </cell>
          <cell r="AV885" t="str">
            <v/>
          </cell>
          <cell r="AW885" t="str">
            <v/>
          </cell>
          <cell r="AX885" t="str">
            <v/>
          </cell>
          <cell r="AY885" t="str">
            <v/>
          </cell>
          <cell r="AZ885" t="str">
            <v/>
          </cell>
          <cell r="BA885" t="str">
            <v/>
          </cell>
          <cell r="BB885" t="str">
            <v/>
          </cell>
          <cell r="BC885" t="str">
            <v/>
          </cell>
          <cell r="BD885" t="str">
            <v/>
          </cell>
          <cell r="BE885" t="str">
            <v/>
          </cell>
          <cell r="BF885" t="str">
            <v/>
          </cell>
          <cell r="BG885" t="str">
            <v/>
          </cell>
          <cell r="BH885" t="str">
            <v/>
          </cell>
          <cell r="BJ885">
            <v>0</v>
          </cell>
          <cell r="BK885" t="str">
            <v/>
          </cell>
          <cell r="BL885" t="str">
            <v/>
          </cell>
        </row>
        <row r="886">
          <cell r="E886" t="str">
            <v>|0200226240|22.20|0.00|2.000|0.0006082NBC</v>
          </cell>
          <cell r="F886">
            <v>0.996</v>
          </cell>
          <cell r="H886" t="str">
            <v>S</v>
          </cell>
          <cell r="J886" t="b">
            <v>1</v>
          </cell>
          <cell r="K886" t="b">
            <v>1</v>
          </cell>
          <cell r="L886">
            <v>70</v>
          </cell>
          <cell r="M886">
            <v>70</v>
          </cell>
          <cell r="O886" t="str">
            <v>P/E</v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  <cell r="V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 t="str">
            <v/>
          </cell>
          <cell r="AA886" t="str">
            <v/>
          </cell>
          <cell r="AB886" t="str">
            <v/>
          </cell>
          <cell r="AC886" t="str">
            <v/>
          </cell>
          <cell r="AD886" t="str">
            <v/>
          </cell>
          <cell r="AE886" t="str">
            <v/>
          </cell>
          <cell r="AF886" t="str">
            <v/>
          </cell>
          <cell r="AG886" t="str">
            <v/>
          </cell>
          <cell r="AH886" t="str">
            <v/>
          </cell>
          <cell r="AI886" t="str">
            <v/>
          </cell>
          <cell r="AJ886" t="str">
            <v/>
          </cell>
          <cell r="AK886" t="str">
            <v/>
          </cell>
          <cell r="AL886" t="str">
            <v/>
          </cell>
          <cell r="AM886" t="str">
            <v/>
          </cell>
          <cell r="AN886" t="str">
            <v/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/>
          </cell>
          <cell r="AT886" t="str">
            <v/>
          </cell>
          <cell r="AU886" t="str">
            <v/>
          </cell>
          <cell r="AV886" t="str">
            <v/>
          </cell>
          <cell r="AW886" t="str">
            <v/>
          </cell>
          <cell r="AX886" t="str">
            <v/>
          </cell>
          <cell r="AY886" t="str">
            <v/>
          </cell>
          <cell r="AZ886" t="str">
            <v/>
          </cell>
          <cell r="BA886" t="str">
            <v/>
          </cell>
          <cell r="BB886" t="str">
            <v/>
          </cell>
          <cell r="BC886" t="str">
            <v/>
          </cell>
          <cell r="BD886" t="str">
            <v/>
          </cell>
          <cell r="BE886" t="str">
            <v/>
          </cell>
          <cell r="BF886" t="str">
            <v/>
          </cell>
          <cell r="BG886" t="str">
            <v/>
          </cell>
          <cell r="BH886" t="str">
            <v/>
          </cell>
          <cell r="BJ886">
            <v>0</v>
          </cell>
          <cell r="BK886" t="str">
            <v/>
          </cell>
          <cell r="BL886" t="str">
            <v/>
          </cell>
        </row>
        <row r="887">
          <cell r="E887" t="str">
            <v>|0200226540|40.00|25.00|1.400|0.0005892NBC</v>
          </cell>
          <cell r="F887">
            <v>1.367</v>
          </cell>
          <cell r="H887" t="str">
            <v>S</v>
          </cell>
          <cell r="J887" t="b">
            <v>1</v>
          </cell>
          <cell r="K887" t="b">
            <v>1</v>
          </cell>
          <cell r="L887">
            <v>208</v>
          </cell>
          <cell r="M887">
            <v>208</v>
          </cell>
          <cell r="O887" t="str">
            <v>P/E</v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  <cell r="V887" t="str">
            <v/>
          </cell>
          <cell r="W887" t="str">
            <v/>
          </cell>
          <cell r="X887" t="str">
            <v/>
          </cell>
          <cell r="Y887" t="str">
            <v/>
          </cell>
          <cell r="Z887" t="str">
            <v/>
          </cell>
          <cell r="AA887" t="str">
            <v/>
          </cell>
          <cell r="AB887" t="str">
            <v/>
          </cell>
          <cell r="AC887" t="str">
            <v/>
          </cell>
          <cell r="AD887" t="str">
            <v/>
          </cell>
          <cell r="AE887" t="str">
            <v/>
          </cell>
          <cell r="AF887" t="str">
            <v/>
          </cell>
          <cell r="AG887" t="str">
            <v/>
          </cell>
          <cell r="AH887" t="str">
            <v/>
          </cell>
          <cell r="AI887" t="str">
            <v/>
          </cell>
          <cell r="AJ887" t="str">
            <v/>
          </cell>
          <cell r="AK887" t="str">
            <v/>
          </cell>
          <cell r="AL887" t="str">
            <v/>
          </cell>
          <cell r="AM887" t="str">
            <v/>
          </cell>
          <cell r="AN887" t="str">
            <v/>
          </cell>
          <cell r="AO887" t="str">
            <v/>
          </cell>
          <cell r="AP887" t="str">
            <v/>
          </cell>
          <cell r="AQ887" t="str">
            <v/>
          </cell>
          <cell r="AR887" t="str">
            <v/>
          </cell>
          <cell r="AS887" t="str">
            <v/>
          </cell>
          <cell r="AT887" t="str">
            <v/>
          </cell>
          <cell r="AU887" t="str">
            <v/>
          </cell>
          <cell r="AV887" t="str">
            <v/>
          </cell>
          <cell r="AW887" t="str">
            <v/>
          </cell>
          <cell r="AX887" t="str">
            <v/>
          </cell>
          <cell r="AY887" t="str">
            <v/>
          </cell>
          <cell r="AZ887" t="str">
            <v/>
          </cell>
          <cell r="BA887" t="str">
            <v/>
          </cell>
          <cell r="BB887" t="str">
            <v/>
          </cell>
          <cell r="BC887" t="str">
            <v/>
          </cell>
          <cell r="BD887" t="str">
            <v/>
          </cell>
          <cell r="BE887" t="str">
            <v/>
          </cell>
          <cell r="BF887" t="str">
            <v/>
          </cell>
          <cell r="BG887" t="str">
            <v/>
          </cell>
          <cell r="BH887" t="str">
            <v/>
          </cell>
          <cell r="BJ887">
            <v>0</v>
          </cell>
          <cell r="BK887" t="str">
            <v/>
          </cell>
          <cell r="BL887" t="str">
            <v/>
          </cell>
        </row>
        <row r="888">
          <cell r="E888" t="str">
            <v>|0200226700|28.00|21.80|3.100|0.0005400IBC</v>
          </cell>
          <cell r="F888">
            <v>1.9039999999999999</v>
          </cell>
          <cell r="H888" t="str">
            <v>-</v>
          </cell>
          <cell r="J888" t="b">
            <v>1</v>
          </cell>
          <cell r="K888" t="b">
            <v>1</v>
          </cell>
          <cell r="L888">
            <v>110</v>
          </cell>
          <cell r="M888">
            <v>110</v>
          </cell>
          <cell r="O888" t="str">
            <v>P/E</v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  <cell r="V888" t="str">
            <v/>
          </cell>
          <cell r="W888" t="str">
            <v/>
          </cell>
          <cell r="X888" t="str">
            <v/>
          </cell>
          <cell r="Y888" t="str">
            <v/>
          </cell>
          <cell r="Z888" t="str">
            <v/>
          </cell>
          <cell r="AA888" t="str">
            <v/>
          </cell>
          <cell r="AB888" t="str">
            <v/>
          </cell>
          <cell r="AC888" t="str">
            <v/>
          </cell>
          <cell r="AD888" t="str">
            <v/>
          </cell>
          <cell r="AE888" t="str">
            <v/>
          </cell>
          <cell r="AF888" t="str">
            <v/>
          </cell>
          <cell r="AG888" t="str">
            <v/>
          </cell>
          <cell r="AH888" t="str">
            <v/>
          </cell>
          <cell r="AI888" t="str">
            <v/>
          </cell>
          <cell r="AJ888" t="str">
            <v/>
          </cell>
          <cell r="AK888" t="str">
            <v/>
          </cell>
          <cell r="AL888" t="str">
            <v/>
          </cell>
          <cell r="AM888" t="str">
            <v/>
          </cell>
          <cell r="AN888" t="str">
            <v/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S888" t="str">
            <v/>
          </cell>
          <cell r="AT888" t="str">
            <v/>
          </cell>
          <cell r="AU888" t="str">
            <v/>
          </cell>
          <cell r="AV888" t="str">
            <v/>
          </cell>
          <cell r="AW888" t="str">
            <v/>
          </cell>
          <cell r="AX888" t="str">
            <v/>
          </cell>
          <cell r="AY888" t="str">
            <v/>
          </cell>
          <cell r="AZ888" t="str">
            <v/>
          </cell>
          <cell r="BA888" t="str">
            <v/>
          </cell>
          <cell r="BB888" t="str">
            <v/>
          </cell>
          <cell r="BC888" t="str">
            <v/>
          </cell>
          <cell r="BD888" t="str">
            <v/>
          </cell>
          <cell r="BE888" t="str">
            <v/>
          </cell>
          <cell r="BF888" t="str">
            <v/>
          </cell>
          <cell r="BG888" t="str">
            <v/>
          </cell>
          <cell r="BH888" t="str">
            <v/>
          </cell>
          <cell r="BJ888">
            <v>0</v>
          </cell>
          <cell r="BK888" t="str">
            <v/>
          </cell>
          <cell r="BL888" t="str">
            <v/>
          </cell>
        </row>
      </sheetData>
      <sheetData sheetId="1">
        <row r="5">
          <cell r="A5" t="str">
            <v>|0101011100|0.00|0.00|0.000|100.000</v>
          </cell>
          <cell r="B5" t="str">
            <v>Slit</v>
          </cell>
          <cell r="C5" t="str">
            <v>coil SLIT COIL  MP1</v>
          </cell>
          <cell r="D5" t="str">
            <v>coil SLIT COIL  MP1</v>
          </cell>
          <cell r="E5" t="str">
            <v>coil SLIT COIL  MP1</v>
          </cell>
          <cell r="F5" t="str">
            <v>KG</v>
          </cell>
          <cell r="G5" t="str">
            <v>01</v>
          </cell>
          <cell r="H5" t="str">
            <v>01</v>
          </cell>
          <cell r="I5" t="str">
            <v>01</v>
          </cell>
          <cell r="J5" t="str">
            <v>11</v>
          </cell>
          <cell r="K5" t="str">
            <v>00</v>
          </cell>
          <cell r="L5">
            <v>0</v>
          </cell>
          <cell r="M5">
            <v>0</v>
          </cell>
          <cell r="N5">
            <v>0</v>
          </cell>
          <cell r="O5">
            <v>100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Z5">
            <v>0</v>
          </cell>
        </row>
        <row r="6">
          <cell r="A6" t="str">
            <v>|0101011100|0.00|0.00|0.000|184.000</v>
          </cell>
          <cell r="B6" t="str">
            <v>Slit</v>
          </cell>
          <cell r="C6" t="str">
            <v>coil SLIT COIL  MP1</v>
          </cell>
          <cell r="D6" t="str">
            <v>coil SLIT COIL  MP1</v>
          </cell>
          <cell r="E6" t="str">
            <v>coil SLIT COIL  MP1</v>
          </cell>
          <cell r="F6" t="str">
            <v>KG</v>
          </cell>
          <cell r="G6" t="str">
            <v>01</v>
          </cell>
          <cell r="H6" t="str">
            <v>01</v>
          </cell>
          <cell r="I6" t="str">
            <v>01</v>
          </cell>
          <cell r="J6" t="str">
            <v>11</v>
          </cell>
          <cell r="K6" t="str">
            <v>00</v>
          </cell>
          <cell r="L6">
            <v>0</v>
          </cell>
          <cell r="M6">
            <v>0</v>
          </cell>
          <cell r="N6">
            <v>0</v>
          </cell>
          <cell r="O6">
            <v>184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Z6">
            <v>0</v>
          </cell>
        </row>
        <row r="7">
          <cell r="A7" t="str">
            <v>|0101011100|0.00|0.00|0.000|232.000</v>
          </cell>
          <cell r="B7" t="str">
            <v>Slit</v>
          </cell>
          <cell r="C7" t="str">
            <v>coil SLIT COIL  MP1</v>
          </cell>
          <cell r="D7" t="str">
            <v>coil SLIT COIL  MP1</v>
          </cell>
          <cell r="E7" t="str">
            <v>coil SLIT COIL  MP1</v>
          </cell>
          <cell r="F7" t="str">
            <v>KG</v>
          </cell>
          <cell r="G7" t="str">
            <v>01</v>
          </cell>
          <cell r="H7" t="str">
            <v>01</v>
          </cell>
          <cell r="I7" t="str">
            <v>01</v>
          </cell>
          <cell r="J7" t="str">
            <v>11</v>
          </cell>
          <cell r="K7" t="str">
            <v>00</v>
          </cell>
          <cell r="L7">
            <v>0</v>
          </cell>
          <cell r="M7">
            <v>0</v>
          </cell>
          <cell r="N7">
            <v>0</v>
          </cell>
          <cell r="O7">
            <v>232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Z7">
            <v>0</v>
          </cell>
        </row>
        <row r="8">
          <cell r="A8" t="str">
            <v>|0101011300|0.00|0.00|0.000|1,185.000</v>
          </cell>
          <cell r="B8" t="str">
            <v>Coil</v>
          </cell>
          <cell r="C8" t="str">
            <v>coil COIL  MP2</v>
          </cell>
          <cell r="D8" t="str">
            <v>coil COIL  MP2</v>
          </cell>
          <cell r="E8" t="str">
            <v>coil COIL  MP2</v>
          </cell>
          <cell r="F8" t="str">
            <v>KG</v>
          </cell>
          <cell r="G8" t="str">
            <v>01</v>
          </cell>
          <cell r="H8" t="str">
            <v>01</v>
          </cell>
          <cell r="I8" t="str">
            <v>01</v>
          </cell>
          <cell r="J8" t="str">
            <v>13</v>
          </cell>
          <cell r="K8" t="str">
            <v>00</v>
          </cell>
          <cell r="L8">
            <v>0</v>
          </cell>
          <cell r="M8">
            <v>0</v>
          </cell>
          <cell r="N8">
            <v>0</v>
          </cell>
          <cell r="O8">
            <v>1185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Z8">
            <v>0</v>
          </cell>
        </row>
        <row r="9">
          <cell r="A9" t="str">
            <v>|0101011300|0.00|0.00|0.000|104.000</v>
          </cell>
          <cell r="B9" t="str">
            <v>Slit</v>
          </cell>
          <cell r="C9" t="str">
            <v>coil SLIT COIL  MP2</v>
          </cell>
          <cell r="D9" t="str">
            <v>coil SLIT COIL  MP2</v>
          </cell>
          <cell r="E9" t="str">
            <v>coil SLIT COIL  MP2</v>
          </cell>
          <cell r="F9" t="str">
            <v>KG</v>
          </cell>
          <cell r="G9" t="str">
            <v>01</v>
          </cell>
          <cell r="H9" t="str">
            <v>01</v>
          </cell>
          <cell r="I9" t="str">
            <v>01</v>
          </cell>
          <cell r="J9" t="str">
            <v>13</v>
          </cell>
          <cell r="K9" t="str">
            <v>00</v>
          </cell>
          <cell r="L9">
            <v>0</v>
          </cell>
          <cell r="M9">
            <v>0</v>
          </cell>
          <cell r="N9">
            <v>0</v>
          </cell>
          <cell r="O9">
            <v>104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Z9">
            <v>0</v>
          </cell>
        </row>
        <row r="10">
          <cell r="A10" t="str">
            <v>|0101011300|0.00|0.00|0.000|174.000</v>
          </cell>
          <cell r="B10" t="str">
            <v>Slit</v>
          </cell>
          <cell r="C10" t="str">
            <v>coil SLIT COIL  MP2</v>
          </cell>
          <cell r="D10" t="str">
            <v>coil SLIT COIL  MP2</v>
          </cell>
          <cell r="E10" t="str">
            <v>coil SLIT COIL  MP2</v>
          </cell>
          <cell r="F10" t="str">
            <v>KG</v>
          </cell>
          <cell r="G10" t="str">
            <v>01</v>
          </cell>
          <cell r="H10" t="str">
            <v>01</v>
          </cell>
          <cell r="I10" t="str">
            <v>01</v>
          </cell>
          <cell r="J10" t="str">
            <v>13</v>
          </cell>
          <cell r="K10" t="str">
            <v>00</v>
          </cell>
          <cell r="L10">
            <v>0</v>
          </cell>
          <cell r="M10">
            <v>0</v>
          </cell>
          <cell r="N10">
            <v>0</v>
          </cell>
          <cell r="O10">
            <v>174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Z10">
            <v>0</v>
          </cell>
        </row>
        <row r="11">
          <cell r="A11" t="str">
            <v>|0101011300|0.00|0.00|0.000|236.000</v>
          </cell>
          <cell r="B11" t="str">
            <v>Slit</v>
          </cell>
          <cell r="C11" t="str">
            <v>coil SLIT COIL  MP2</v>
          </cell>
          <cell r="D11" t="str">
            <v>coil SLIT COIL  MP2</v>
          </cell>
          <cell r="E11" t="str">
            <v>coil SLIT COIL  MP2</v>
          </cell>
          <cell r="F11" t="str">
            <v>KG</v>
          </cell>
          <cell r="G11" t="str">
            <v>01</v>
          </cell>
          <cell r="H11" t="str">
            <v>01</v>
          </cell>
          <cell r="I11" t="str">
            <v>01</v>
          </cell>
          <cell r="J11" t="str">
            <v>13</v>
          </cell>
          <cell r="K11" t="str">
            <v>00</v>
          </cell>
          <cell r="L11">
            <v>0</v>
          </cell>
          <cell r="M11">
            <v>0</v>
          </cell>
          <cell r="N11">
            <v>0</v>
          </cell>
          <cell r="O11">
            <v>236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Z11">
            <v>0</v>
          </cell>
        </row>
        <row r="12">
          <cell r="A12" t="str">
            <v>|0101011300|0.00|0.00|0.000|287.000</v>
          </cell>
          <cell r="B12" t="str">
            <v>Slit</v>
          </cell>
          <cell r="C12" t="str">
            <v>coil SLIT COIL  MP2</v>
          </cell>
          <cell r="D12" t="str">
            <v>coil SLIT COIL  MP2</v>
          </cell>
          <cell r="E12" t="str">
            <v>coil SLIT COIL  MP2</v>
          </cell>
          <cell r="F12" t="str">
            <v>KG</v>
          </cell>
          <cell r="G12" t="str">
            <v>01</v>
          </cell>
          <cell r="H12" t="str">
            <v>01</v>
          </cell>
          <cell r="I12" t="str">
            <v>01</v>
          </cell>
          <cell r="J12" t="str">
            <v>13</v>
          </cell>
          <cell r="K12" t="str">
            <v>00</v>
          </cell>
          <cell r="L12">
            <v>0</v>
          </cell>
          <cell r="M12">
            <v>0</v>
          </cell>
          <cell r="N12">
            <v>0</v>
          </cell>
          <cell r="O12">
            <v>287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Z12">
            <v>0</v>
          </cell>
        </row>
        <row r="13">
          <cell r="A13" t="str">
            <v>|0101011300|0.00|0.00|0.000|292.000</v>
          </cell>
          <cell r="B13" t="str">
            <v>Slit</v>
          </cell>
          <cell r="C13" t="str">
            <v>coil SLIT COIL  MP2</v>
          </cell>
          <cell r="D13" t="str">
            <v>coil SLIT COIL  MP2</v>
          </cell>
          <cell r="E13" t="str">
            <v>coil SLIT COIL  MP2</v>
          </cell>
          <cell r="F13" t="str">
            <v>KG</v>
          </cell>
          <cell r="G13" t="str">
            <v>01</v>
          </cell>
          <cell r="H13" t="str">
            <v>01</v>
          </cell>
          <cell r="I13" t="str">
            <v>01</v>
          </cell>
          <cell r="J13" t="str">
            <v>13</v>
          </cell>
          <cell r="K13" t="str">
            <v>00</v>
          </cell>
          <cell r="L13">
            <v>0</v>
          </cell>
          <cell r="M13">
            <v>0</v>
          </cell>
          <cell r="N13">
            <v>0</v>
          </cell>
          <cell r="O13">
            <v>292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Z13">
            <v>0</v>
          </cell>
        </row>
        <row r="14">
          <cell r="A14" t="str">
            <v>|0101011700|0.00|0.00|0.000|66.000</v>
          </cell>
          <cell r="B14" t="str">
            <v>Slit</v>
          </cell>
          <cell r="C14" t="str">
            <v>coil SLIT COIL  MP38</v>
          </cell>
          <cell r="D14" t="str">
            <v>coil SLIT COIL  MP38</v>
          </cell>
          <cell r="E14" t="str">
            <v>coil SLIT COIL  MP38</v>
          </cell>
          <cell r="F14" t="str">
            <v>KG</v>
          </cell>
          <cell r="G14" t="str">
            <v>01</v>
          </cell>
          <cell r="H14" t="str">
            <v>01</v>
          </cell>
          <cell r="I14" t="str">
            <v>01</v>
          </cell>
          <cell r="J14" t="str">
            <v>17</v>
          </cell>
          <cell r="K14" t="str">
            <v>00</v>
          </cell>
          <cell r="L14">
            <v>0</v>
          </cell>
          <cell r="M14">
            <v>0</v>
          </cell>
          <cell r="N14">
            <v>0</v>
          </cell>
          <cell r="O14">
            <v>66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Z14">
            <v>0</v>
          </cell>
        </row>
        <row r="15">
          <cell r="A15" t="str">
            <v>|0101011700|0.00|0.00|0.000|940.000</v>
          </cell>
          <cell r="B15" t="str">
            <v>Coil</v>
          </cell>
          <cell r="C15" t="str">
            <v>coil COIL  MP38</v>
          </cell>
          <cell r="D15" t="str">
            <v>coil COIL  MP38</v>
          </cell>
          <cell r="E15" t="str">
            <v>coil COIL  MP38</v>
          </cell>
          <cell r="F15" t="str">
            <v>KG</v>
          </cell>
          <cell r="G15" t="str">
            <v>01</v>
          </cell>
          <cell r="H15" t="str">
            <v>01</v>
          </cell>
          <cell r="I15" t="str">
            <v>01</v>
          </cell>
          <cell r="J15" t="str">
            <v>17</v>
          </cell>
          <cell r="K15" t="str">
            <v>00</v>
          </cell>
          <cell r="L15">
            <v>0</v>
          </cell>
          <cell r="M15">
            <v>0</v>
          </cell>
          <cell r="N15">
            <v>0</v>
          </cell>
          <cell r="O15">
            <v>940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Z15">
            <v>0</v>
          </cell>
        </row>
        <row r="16">
          <cell r="A16" t="str">
            <v>|0101020800|0.00|0.00|0.000|1,177.000</v>
          </cell>
          <cell r="B16" t="str">
            <v>Coil</v>
          </cell>
          <cell r="C16" t="str">
            <v>PO COIL  SPHT-3</v>
          </cell>
          <cell r="D16" t="str">
            <v>PO COIL  SPHT-3</v>
          </cell>
          <cell r="E16" t="str">
            <v>PO COIL  SPHT-3</v>
          </cell>
          <cell r="F16" t="str">
            <v>KG</v>
          </cell>
          <cell r="G16" t="str">
            <v>01</v>
          </cell>
          <cell r="H16" t="str">
            <v>01</v>
          </cell>
          <cell r="I16" t="str">
            <v>02</v>
          </cell>
          <cell r="J16" t="str">
            <v>08</v>
          </cell>
          <cell r="K16" t="str">
            <v>00</v>
          </cell>
          <cell r="L16">
            <v>0</v>
          </cell>
          <cell r="M16">
            <v>0</v>
          </cell>
          <cell r="N16">
            <v>0</v>
          </cell>
          <cell r="O16">
            <v>1177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1.2</v>
          </cell>
          <cell r="U16">
            <v>1.1000000000000001</v>
          </cell>
          <cell r="V16">
            <v>1.1000000000000001</v>
          </cell>
          <cell r="W16">
            <v>1.1000000000000001</v>
          </cell>
          <cell r="X16">
            <v>1.1000000000000001</v>
          </cell>
          <cell r="Y16" t="str">
            <v>C07010</v>
          </cell>
          <cell r="Z16">
            <v>0</v>
          </cell>
        </row>
        <row r="17">
          <cell r="A17" t="str">
            <v>|0101020800|0.00|0.00|0.000|103.000</v>
          </cell>
          <cell r="B17" t="str">
            <v>Slit</v>
          </cell>
          <cell r="C17" t="str">
            <v>PO SLIT COIL  SPHT-3</v>
          </cell>
          <cell r="D17" t="str">
            <v>PO SLIT COIL  SPHT-3</v>
          </cell>
          <cell r="E17" t="str">
            <v>PO SLIT COIL  SPHT-3</v>
          </cell>
          <cell r="F17" t="str">
            <v>KG</v>
          </cell>
          <cell r="G17" t="str">
            <v>01</v>
          </cell>
          <cell r="H17" t="str">
            <v>01</v>
          </cell>
          <cell r="I17" t="str">
            <v>02</v>
          </cell>
          <cell r="J17" t="str">
            <v>08</v>
          </cell>
          <cell r="K17" t="str">
            <v>00</v>
          </cell>
          <cell r="L17">
            <v>0</v>
          </cell>
          <cell r="M17">
            <v>0</v>
          </cell>
          <cell r="N17">
            <v>0</v>
          </cell>
          <cell r="O17">
            <v>103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Z17">
            <v>0</v>
          </cell>
        </row>
        <row r="18">
          <cell r="A18" t="str">
            <v>|0101020800|0.00|0.00|0.000|148.500</v>
          </cell>
          <cell r="B18" t="str">
            <v>Slit</v>
          </cell>
          <cell r="C18" t="str">
            <v>PO SLIT COIL  SPHT-3</v>
          </cell>
          <cell r="D18" t="str">
            <v>PO SLIT COIL  SPHT-3</v>
          </cell>
          <cell r="E18" t="str">
            <v>PO SLIT COIL  SPHT-3</v>
          </cell>
          <cell r="F18" t="str">
            <v>KG</v>
          </cell>
          <cell r="G18" t="str">
            <v>01</v>
          </cell>
          <cell r="H18" t="str">
            <v>01</v>
          </cell>
          <cell r="I18" t="str">
            <v>02</v>
          </cell>
          <cell r="J18" t="str">
            <v>08</v>
          </cell>
          <cell r="K18" t="str">
            <v>00</v>
          </cell>
          <cell r="L18">
            <v>0</v>
          </cell>
          <cell r="M18">
            <v>0</v>
          </cell>
          <cell r="N18">
            <v>0</v>
          </cell>
          <cell r="O18">
            <v>148.5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Z18">
            <v>0</v>
          </cell>
        </row>
        <row r="19">
          <cell r="A19" t="str">
            <v>|0101021100|0.00|0.00|0.000|103.000</v>
          </cell>
          <cell r="B19" t="str">
            <v>Slit</v>
          </cell>
          <cell r="C19" t="str">
            <v>PO SLIT COIL  MP1</v>
          </cell>
          <cell r="D19" t="str">
            <v>PO SLIT COIL  MP1</v>
          </cell>
          <cell r="E19" t="str">
            <v>PO SLIT COIL  MP1</v>
          </cell>
          <cell r="F19" t="str">
            <v>KG</v>
          </cell>
          <cell r="G19" t="str">
            <v>01</v>
          </cell>
          <cell r="H19" t="str">
            <v>01</v>
          </cell>
          <cell r="I19" t="str">
            <v>02</v>
          </cell>
          <cell r="J19" t="str">
            <v>11</v>
          </cell>
          <cell r="K19" t="str">
            <v>00</v>
          </cell>
          <cell r="L19">
            <v>0</v>
          </cell>
          <cell r="M19">
            <v>0</v>
          </cell>
          <cell r="N19">
            <v>0</v>
          </cell>
          <cell r="O19">
            <v>103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Z19">
            <v>0</v>
          </cell>
        </row>
        <row r="20">
          <cell r="A20" t="str">
            <v>|0101021100|0.00|0.00|0.000|67.000</v>
          </cell>
          <cell r="B20" t="str">
            <v>Slit</v>
          </cell>
          <cell r="C20" t="str">
            <v>PO SLIT COIL  MP1</v>
          </cell>
          <cell r="D20" t="str">
            <v>PO SLIT COIL  MP1</v>
          </cell>
          <cell r="E20" t="str">
            <v>PO SLIT COIL  MP1</v>
          </cell>
          <cell r="F20" t="str">
            <v>KG</v>
          </cell>
          <cell r="G20" t="str">
            <v>01</v>
          </cell>
          <cell r="H20" t="str">
            <v>01</v>
          </cell>
          <cell r="I20" t="str">
            <v>02</v>
          </cell>
          <cell r="J20" t="str">
            <v>11</v>
          </cell>
          <cell r="K20" t="str">
            <v>00</v>
          </cell>
          <cell r="L20">
            <v>0</v>
          </cell>
          <cell r="M20">
            <v>0</v>
          </cell>
          <cell r="N20">
            <v>0</v>
          </cell>
          <cell r="O20">
            <v>67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Z20">
            <v>0</v>
          </cell>
        </row>
        <row r="21">
          <cell r="A21" t="str">
            <v>|0101021400|0.00|0.00|0.000|1,050.000</v>
          </cell>
          <cell r="B21" t="str">
            <v>Coil</v>
          </cell>
          <cell r="C21" t="str">
            <v>PO COIL  MP3</v>
          </cell>
          <cell r="D21" t="str">
            <v>PO COIL  MP3</v>
          </cell>
          <cell r="E21" t="str">
            <v>PO COIL  MP3</v>
          </cell>
          <cell r="F21" t="str">
            <v>KG</v>
          </cell>
          <cell r="G21" t="str">
            <v>01</v>
          </cell>
          <cell r="H21" t="str">
            <v>01</v>
          </cell>
          <cell r="I21" t="str">
            <v>02</v>
          </cell>
          <cell r="J21" t="str">
            <v>14</v>
          </cell>
          <cell r="K21" t="str">
            <v>00</v>
          </cell>
          <cell r="L21">
            <v>0</v>
          </cell>
          <cell r="M21">
            <v>0</v>
          </cell>
          <cell r="N21">
            <v>0</v>
          </cell>
          <cell r="O21">
            <v>1050</v>
          </cell>
          <cell r="P21">
            <v>0</v>
          </cell>
          <cell r="Q21">
            <v>0</v>
          </cell>
          <cell r="R21">
            <v>0</v>
          </cell>
          <cell r="S21">
            <v>2</v>
          </cell>
          <cell r="T21">
            <v>1.2</v>
          </cell>
          <cell r="U21">
            <v>1.2</v>
          </cell>
          <cell r="V21">
            <v>1.2</v>
          </cell>
          <cell r="W21">
            <v>1.2</v>
          </cell>
          <cell r="X21">
            <v>1.2</v>
          </cell>
          <cell r="Y21" t="str">
            <v>S10115</v>
          </cell>
          <cell r="Z21">
            <v>0</v>
          </cell>
        </row>
        <row r="22">
          <cell r="A22" t="str">
            <v>|0101021400|0.00|0.00|0.000|1,051.000</v>
          </cell>
          <cell r="B22" t="str">
            <v>Coil</v>
          </cell>
          <cell r="C22" t="str">
            <v>PO COIL  MP3</v>
          </cell>
          <cell r="D22" t="str">
            <v>PO COIL  MP3</v>
          </cell>
          <cell r="E22" t="str">
            <v>PO COIL  MP3</v>
          </cell>
          <cell r="F22" t="str">
            <v>KG</v>
          </cell>
          <cell r="G22" t="str">
            <v>01</v>
          </cell>
          <cell r="H22" t="str">
            <v>01</v>
          </cell>
          <cell r="I22" t="str">
            <v>02</v>
          </cell>
          <cell r="J22" t="str">
            <v>14</v>
          </cell>
          <cell r="K22" t="str">
            <v>00</v>
          </cell>
          <cell r="L22">
            <v>0</v>
          </cell>
          <cell r="M22">
            <v>0</v>
          </cell>
          <cell r="N22">
            <v>0</v>
          </cell>
          <cell r="O22">
            <v>1051</v>
          </cell>
          <cell r="P22">
            <v>0</v>
          </cell>
          <cell r="Q22">
            <v>0</v>
          </cell>
          <cell r="R22">
            <v>0</v>
          </cell>
          <cell r="S22">
            <v>2</v>
          </cell>
          <cell r="T22">
            <v>1.2</v>
          </cell>
          <cell r="U22">
            <v>1.2</v>
          </cell>
          <cell r="V22">
            <v>1.2</v>
          </cell>
          <cell r="W22">
            <v>1.2</v>
          </cell>
          <cell r="X22">
            <v>1.2</v>
          </cell>
          <cell r="Y22" t="str">
            <v>S10115</v>
          </cell>
          <cell r="Z22">
            <v>0</v>
          </cell>
        </row>
        <row r="23">
          <cell r="A23" t="str">
            <v>|0101021400|0.00|0.00|0.000|117.500</v>
          </cell>
          <cell r="B23" t="str">
            <v>Slit</v>
          </cell>
          <cell r="C23" t="str">
            <v>PO SLIT COIL  MP3</v>
          </cell>
          <cell r="D23" t="str">
            <v>PO SLIT COIL  MP3</v>
          </cell>
          <cell r="E23" t="str">
            <v>PO SLIT COIL  MP3</v>
          </cell>
          <cell r="F23" t="str">
            <v>KG</v>
          </cell>
          <cell r="G23" t="str">
            <v>01</v>
          </cell>
          <cell r="H23" t="str">
            <v>01</v>
          </cell>
          <cell r="I23" t="str">
            <v>02</v>
          </cell>
          <cell r="J23" t="str">
            <v>14</v>
          </cell>
          <cell r="K23" t="str">
            <v>00</v>
          </cell>
          <cell r="L23">
            <v>0</v>
          </cell>
          <cell r="M23">
            <v>0</v>
          </cell>
          <cell r="N23">
            <v>0</v>
          </cell>
          <cell r="O23">
            <v>117.5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Z23">
            <v>0</v>
          </cell>
        </row>
        <row r="24">
          <cell r="A24" t="str">
            <v>|0101021400|0.00|0.00|0.000|118.000</v>
          </cell>
          <cell r="B24" t="str">
            <v>Slit</v>
          </cell>
          <cell r="C24" t="str">
            <v>PO SLIT COIL  MP3</v>
          </cell>
          <cell r="D24" t="str">
            <v>PO SLIT COIL  MP3</v>
          </cell>
          <cell r="E24" t="str">
            <v>PO SLIT COIL  MP3</v>
          </cell>
          <cell r="F24" t="str">
            <v>KG</v>
          </cell>
          <cell r="G24" t="str">
            <v>01</v>
          </cell>
          <cell r="H24" t="str">
            <v>01</v>
          </cell>
          <cell r="I24" t="str">
            <v>02</v>
          </cell>
          <cell r="J24" t="str">
            <v>14</v>
          </cell>
          <cell r="K24" t="str">
            <v>00</v>
          </cell>
          <cell r="L24">
            <v>0</v>
          </cell>
          <cell r="M24">
            <v>0</v>
          </cell>
          <cell r="N24">
            <v>0</v>
          </cell>
          <cell r="O24">
            <v>118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Z24">
            <v>0</v>
          </cell>
        </row>
        <row r="25">
          <cell r="A25" t="str">
            <v>|0101021400|0.00|0.00|0.000|138.000</v>
          </cell>
          <cell r="B25" t="str">
            <v>Slit</v>
          </cell>
          <cell r="C25" t="str">
            <v>PO SLIT COIL  MP3</v>
          </cell>
          <cell r="D25" t="str">
            <v>PO SLIT COIL  MP3</v>
          </cell>
          <cell r="E25" t="str">
            <v>PO SLIT COIL  MP3</v>
          </cell>
          <cell r="F25" t="str">
            <v>KG</v>
          </cell>
          <cell r="G25" t="str">
            <v>01</v>
          </cell>
          <cell r="H25" t="str">
            <v>01</v>
          </cell>
          <cell r="I25" t="str">
            <v>02</v>
          </cell>
          <cell r="J25" t="str">
            <v>14</v>
          </cell>
          <cell r="K25" t="str">
            <v>00</v>
          </cell>
          <cell r="L25">
            <v>0</v>
          </cell>
          <cell r="M25">
            <v>0</v>
          </cell>
          <cell r="N25">
            <v>0</v>
          </cell>
          <cell r="O25">
            <v>138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Z25">
            <v>0</v>
          </cell>
        </row>
        <row r="26">
          <cell r="A26" t="str">
            <v>|0101021400|0.00|0.00|0.000|147.000</v>
          </cell>
          <cell r="B26" t="str">
            <v>Slit</v>
          </cell>
          <cell r="C26" t="str">
            <v>PO SLIT COIL  MP3</v>
          </cell>
          <cell r="D26" t="str">
            <v>PO SLIT COIL  MP3</v>
          </cell>
          <cell r="E26" t="str">
            <v>PO SLIT COIL  MP3</v>
          </cell>
          <cell r="F26" t="str">
            <v>KG</v>
          </cell>
          <cell r="G26" t="str">
            <v>01</v>
          </cell>
          <cell r="H26" t="str">
            <v>01</v>
          </cell>
          <cell r="I26" t="str">
            <v>02</v>
          </cell>
          <cell r="J26" t="str">
            <v>14</v>
          </cell>
          <cell r="K26" t="str">
            <v>00</v>
          </cell>
          <cell r="L26">
            <v>0</v>
          </cell>
          <cell r="M26">
            <v>0</v>
          </cell>
          <cell r="N26">
            <v>0</v>
          </cell>
          <cell r="O26">
            <v>147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Z26">
            <v>0</v>
          </cell>
        </row>
        <row r="27">
          <cell r="A27" t="str">
            <v>|0101021400|0.00|0.00|0.000|48.500</v>
          </cell>
          <cell r="B27" t="str">
            <v>Slit</v>
          </cell>
          <cell r="C27" t="str">
            <v>PO SLIT COIL  MP3</v>
          </cell>
          <cell r="D27" t="str">
            <v>PO SLIT COIL  MP3</v>
          </cell>
          <cell r="E27" t="str">
            <v>PO SLIT COIL  MP3</v>
          </cell>
          <cell r="F27" t="str">
            <v>KG</v>
          </cell>
          <cell r="G27" t="str">
            <v>01</v>
          </cell>
          <cell r="H27" t="str">
            <v>01</v>
          </cell>
          <cell r="I27" t="str">
            <v>02</v>
          </cell>
          <cell r="J27" t="str">
            <v>14</v>
          </cell>
          <cell r="K27" t="str">
            <v>00</v>
          </cell>
          <cell r="L27">
            <v>0</v>
          </cell>
          <cell r="M27">
            <v>0</v>
          </cell>
          <cell r="N27">
            <v>0</v>
          </cell>
          <cell r="O27">
            <v>48.5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Z27">
            <v>0</v>
          </cell>
        </row>
        <row r="28">
          <cell r="A28" t="str">
            <v>|0101021400|0.00|0.00|0.000|57.000</v>
          </cell>
          <cell r="B28" t="str">
            <v>Slit</v>
          </cell>
          <cell r="C28" t="str">
            <v>PO SLIT COIL  MP3</v>
          </cell>
          <cell r="D28" t="str">
            <v>PO SLIT COIL  MP3</v>
          </cell>
          <cell r="E28" t="str">
            <v>PO SLIT COIL  MP3</v>
          </cell>
          <cell r="F28" t="str">
            <v>KG</v>
          </cell>
          <cell r="G28" t="str">
            <v>01</v>
          </cell>
          <cell r="H28" t="str">
            <v>01</v>
          </cell>
          <cell r="I28" t="str">
            <v>02</v>
          </cell>
          <cell r="J28" t="str">
            <v>14</v>
          </cell>
          <cell r="K28" t="str">
            <v>00</v>
          </cell>
          <cell r="L28">
            <v>0</v>
          </cell>
          <cell r="M28">
            <v>0</v>
          </cell>
          <cell r="N28">
            <v>0</v>
          </cell>
          <cell r="O28">
            <v>57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Z28">
            <v>0</v>
          </cell>
        </row>
        <row r="29">
          <cell r="A29" t="str">
            <v>|0101021400|0.00|0.00|0.000|58.000</v>
          </cell>
          <cell r="B29" t="str">
            <v>Slit</v>
          </cell>
          <cell r="C29" t="str">
            <v>PO SLIT COIL  MP3</v>
          </cell>
          <cell r="D29" t="str">
            <v>PO SLIT COIL  MP3</v>
          </cell>
          <cell r="E29" t="str">
            <v>PO SLIT COIL  MP3</v>
          </cell>
          <cell r="F29" t="str">
            <v>KG</v>
          </cell>
          <cell r="G29" t="str">
            <v>01</v>
          </cell>
          <cell r="H29" t="str">
            <v>01</v>
          </cell>
          <cell r="I29" t="str">
            <v>02</v>
          </cell>
          <cell r="J29" t="str">
            <v>14</v>
          </cell>
          <cell r="K29" t="str">
            <v>00</v>
          </cell>
          <cell r="L29">
            <v>0</v>
          </cell>
          <cell r="M29">
            <v>0</v>
          </cell>
          <cell r="N29">
            <v>0</v>
          </cell>
          <cell r="O29">
            <v>58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Z29">
            <v>0</v>
          </cell>
        </row>
        <row r="30">
          <cell r="A30" t="str">
            <v>|0101021400|0.00|0.00|0.000|66.000</v>
          </cell>
          <cell r="B30" t="str">
            <v>Slit</v>
          </cell>
          <cell r="C30" t="str">
            <v>PO SLIT COIL  MP3</v>
          </cell>
          <cell r="D30" t="str">
            <v>PO SLIT COIL  MP3</v>
          </cell>
          <cell r="E30" t="str">
            <v>PO SLIT COIL  MP3</v>
          </cell>
          <cell r="F30" t="str">
            <v>KG</v>
          </cell>
          <cell r="G30" t="str">
            <v>01</v>
          </cell>
          <cell r="H30" t="str">
            <v>01</v>
          </cell>
          <cell r="I30" t="str">
            <v>02</v>
          </cell>
          <cell r="J30" t="str">
            <v>14</v>
          </cell>
          <cell r="K30" t="str">
            <v>00</v>
          </cell>
          <cell r="L30">
            <v>0</v>
          </cell>
          <cell r="M30">
            <v>0</v>
          </cell>
          <cell r="N30">
            <v>0</v>
          </cell>
          <cell r="O30">
            <v>66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Z30">
            <v>0</v>
          </cell>
        </row>
        <row r="31">
          <cell r="A31" t="str">
            <v>|0101021400|0.00|0.00|0.000|67.000</v>
          </cell>
          <cell r="B31" t="str">
            <v>Slit</v>
          </cell>
          <cell r="C31" t="str">
            <v>PO SLIT COIL  MP3</v>
          </cell>
          <cell r="D31" t="str">
            <v>PO SLIT COIL  MP3</v>
          </cell>
          <cell r="E31" t="str">
            <v>PO SLIT COIL  MP3</v>
          </cell>
          <cell r="F31" t="str">
            <v>KG</v>
          </cell>
          <cell r="G31" t="str">
            <v>01</v>
          </cell>
          <cell r="H31" t="str">
            <v>01</v>
          </cell>
          <cell r="I31" t="str">
            <v>02</v>
          </cell>
          <cell r="J31" t="str">
            <v>14</v>
          </cell>
          <cell r="K31" t="str">
            <v>00</v>
          </cell>
          <cell r="L31">
            <v>0</v>
          </cell>
          <cell r="M31">
            <v>0</v>
          </cell>
          <cell r="N31">
            <v>0</v>
          </cell>
          <cell r="O31">
            <v>67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Z31">
            <v>0</v>
          </cell>
        </row>
        <row r="32">
          <cell r="A32" t="str">
            <v>|0101021400|0.00|0.00|0.000|67.500</v>
          </cell>
          <cell r="B32" t="str">
            <v>Slit</v>
          </cell>
          <cell r="C32" t="str">
            <v>PO SLIT COIL  MP3</v>
          </cell>
          <cell r="D32" t="str">
            <v>PO SLIT COIL  MP3</v>
          </cell>
          <cell r="E32" t="str">
            <v>PO SLIT COIL  MP3</v>
          </cell>
          <cell r="F32" t="str">
            <v>KG</v>
          </cell>
          <cell r="G32" t="str">
            <v>01</v>
          </cell>
          <cell r="H32" t="str">
            <v>01</v>
          </cell>
          <cell r="I32" t="str">
            <v>02</v>
          </cell>
          <cell r="J32" t="str">
            <v>14</v>
          </cell>
          <cell r="K32" t="str">
            <v>00</v>
          </cell>
          <cell r="L32">
            <v>0</v>
          </cell>
          <cell r="M32">
            <v>0</v>
          </cell>
          <cell r="N32">
            <v>0</v>
          </cell>
          <cell r="O32">
            <v>67.5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Z32">
            <v>0</v>
          </cell>
        </row>
        <row r="33">
          <cell r="A33" t="str">
            <v>|0101021400|0.00|0.00|0.000|699.000</v>
          </cell>
          <cell r="B33" t="str">
            <v>Slit</v>
          </cell>
          <cell r="C33" t="str">
            <v>PO SLIT COIL  MP3</v>
          </cell>
          <cell r="D33" t="str">
            <v>PO SLIT COIL  MP3</v>
          </cell>
          <cell r="E33" t="str">
            <v>PO SLIT COIL  MP3</v>
          </cell>
          <cell r="F33" t="str">
            <v>KG</v>
          </cell>
          <cell r="G33" t="str">
            <v>01</v>
          </cell>
          <cell r="H33" t="str">
            <v>01</v>
          </cell>
          <cell r="I33" t="str">
            <v>02</v>
          </cell>
          <cell r="J33" t="str">
            <v>14</v>
          </cell>
          <cell r="K33" t="str">
            <v>00</v>
          </cell>
          <cell r="L33">
            <v>0</v>
          </cell>
          <cell r="M33">
            <v>0</v>
          </cell>
          <cell r="N33">
            <v>0</v>
          </cell>
          <cell r="O33">
            <v>699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Z33">
            <v>0</v>
          </cell>
        </row>
        <row r="34">
          <cell r="A34" t="str">
            <v>|0101021400|0.00|0.00|0.000|708.000</v>
          </cell>
          <cell r="B34" t="str">
            <v>Slit</v>
          </cell>
          <cell r="C34" t="str">
            <v>PO SLIT COIL  MP3</v>
          </cell>
          <cell r="D34" t="str">
            <v>PO SLIT COIL  MP3</v>
          </cell>
          <cell r="E34" t="str">
            <v>PO SLIT COIL  MP3</v>
          </cell>
          <cell r="F34" t="str">
            <v>KG</v>
          </cell>
          <cell r="G34" t="str">
            <v>01</v>
          </cell>
          <cell r="H34" t="str">
            <v>01</v>
          </cell>
          <cell r="I34" t="str">
            <v>02</v>
          </cell>
          <cell r="J34" t="str">
            <v>14</v>
          </cell>
          <cell r="K34" t="str">
            <v>00</v>
          </cell>
          <cell r="L34">
            <v>0</v>
          </cell>
          <cell r="M34">
            <v>0</v>
          </cell>
          <cell r="N34">
            <v>0</v>
          </cell>
          <cell r="O34">
            <v>708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Z34">
            <v>0</v>
          </cell>
        </row>
        <row r="35">
          <cell r="A35" t="str">
            <v>|0101021400|0.00|0.00|0.000|727.000</v>
          </cell>
          <cell r="B35" t="str">
            <v>Slit</v>
          </cell>
          <cell r="C35" t="str">
            <v>PO SLIT COIL  MP3</v>
          </cell>
          <cell r="D35" t="str">
            <v>PO SLIT COIL  MP3</v>
          </cell>
          <cell r="E35" t="str">
            <v>PO SLIT COIL  MP3</v>
          </cell>
          <cell r="F35" t="str">
            <v>KG</v>
          </cell>
          <cell r="G35" t="str">
            <v>01</v>
          </cell>
          <cell r="H35" t="str">
            <v>01</v>
          </cell>
          <cell r="I35" t="str">
            <v>02</v>
          </cell>
          <cell r="J35" t="str">
            <v>14</v>
          </cell>
          <cell r="K35" t="str">
            <v>00</v>
          </cell>
          <cell r="L35">
            <v>0</v>
          </cell>
          <cell r="M35">
            <v>0</v>
          </cell>
          <cell r="N35">
            <v>0</v>
          </cell>
          <cell r="O35">
            <v>727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Z35">
            <v>0</v>
          </cell>
        </row>
        <row r="36">
          <cell r="A36" t="str">
            <v>|0101021400|0.00|0.00|0.000|77.000</v>
          </cell>
          <cell r="B36" t="str">
            <v>Slit</v>
          </cell>
          <cell r="C36" t="str">
            <v>PO SLIT COIL  MP3</v>
          </cell>
          <cell r="D36" t="str">
            <v>PO SLIT COIL  MP3</v>
          </cell>
          <cell r="E36" t="str">
            <v>PO SLIT COIL  MP3</v>
          </cell>
          <cell r="F36" t="str">
            <v>KG</v>
          </cell>
          <cell r="G36" t="str">
            <v>01</v>
          </cell>
          <cell r="H36" t="str">
            <v>01</v>
          </cell>
          <cell r="I36" t="str">
            <v>02</v>
          </cell>
          <cell r="J36" t="str">
            <v>14</v>
          </cell>
          <cell r="K36" t="str">
            <v>00</v>
          </cell>
          <cell r="L36">
            <v>0</v>
          </cell>
          <cell r="M36">
            <v>0</v>
          </cell>
          <cell r="N36">
            <v>0</v>
          </cell>
          <cell r="O36">
            <v>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Z36">
            <v>0</v>
          </cell>
        </row>
        <row r="37">
          <cell r="A37" t="str">
            <v>|0101021400|0.00|0.00|0.000|78.000</v>
          </cell>
          <cell r="B37" t="str">
            <v>Slit</v>
          </cell>
          <cell r="C37" t="str">
            <v>PO SLIT COIL  MP3</v>
          </cell>
          <cell r="D37" t="str">
            <v>PO SLIT COIL  MP3</v>
          </cell>
          <cell r="E37" t="str">
            <v>PO SLIT COIL  MP3</v>
          </cell>
          <cell r="F37" t="str">
            <v>KG</v>
          </cell>
          <cell r="G37" t="str">
            <v>01</v>
          </cell>
          <cell r="H37" t="str">
            <v>01</v>
          </cell>
          <cell r="I37" t="str">
            <v>02</v>
          </cell>
          <cell r="J37" t="str">
            <v>14</v>
          </cell>
          <cell r="K37" t="str">
            <v>00</v>
          </cell>
          <cell r="L37">
            <v>0</v>
          </cell>
          <cell r="M37">
            <v>0</v>
          </cell>
          <cell r="N37">
            <v>0</v>
          </cell>
          <cell r="O37">
            <v>78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Z37">
            <v>0</v>
          </cell>
        </row>
        <row r="38">
          <cell r="A38" t="str">
            <v>|0101021400|0.00|0.00|0.000|833.500</v>
          </cell>
          <cell r="B38" t="str">
            <v>Slit</v>
          </cell>
          <cell r="C38" t="str">
            <v>PO SLIT COIL  MP3</v>
          </cell>
          <cell r="D38" t="str">
            <v>PO SLIT COIL  MP3</v>
          </cell>
          <cell r="E38" t="str">
            <v>PO SLIT COIL  MP3</v>
          </cell>
          <cell r="F38" t="str">
            <v>KG</v>
          </cell>
          <cell r="G38" t="str">
            <v>01</v>
          </cell>
          <cell r="H38" t="str">
            <v>01</v>
          </cell>
          <cell r="I38" t="str">
            <v>02</v>
          </cell>
          <cell r="J38" t="str">
            <v>14</v>
          </cell>
          <cell r="K38" t="str">
            <v>00</v>
          </cell>
          <cell r="L38">
            <v>0</v>
          </cell>
          <cell r="M38">
            <v>0</v>
          </cell>
          <cell r="N38">
            <v>0</v>
          </cell>
          <cell r="O38">
            <v>833.5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Z38">
            <v>0</v>
          </cell>
        </row>
        <row r="39">
          <cell r="A39" t="str">
            <v>|0101021400|0.00|0.00|0.000|87.000</v>
          </cell>
          <cell r="B39" t="str">
            <v>Slit</v>
          </cell>
          <cell r="C39" t="str">
            <v>PO SLIT COIL  MP3</v>
          </cell>
          <cell r="D39" t="str">
            <v>PO SLIT COIL  MP3</v>
          </cell>
          <cell r="E39" t="str">
            <v>PO SLIT COIL  MP3</v>
          </cell>
          <cell r="F39" t="str">
            <v>KG</v>
          </cell>
          <cell r="G39" t="str">
            <v>01</v>
          </cell>
          <cell r="H39" t="str">
            <v>01</v>
          </cell>
          <cell r="I39" t="str">
            <v>02</v>
          </cell>
          <cell r="J39" t="str">
            <v>14</v>
          </cell>
          <cell r="K39" t="str">
            <v>00</v>
          </cell>
          <cell r="L39">
            <v>0</v>
          </cell>
          <cell r="M39">
            <v>0</v>
          </cell>
          <cell r="N39">
            <v>0</v>
          </cell>
          <cell r="O39">
            <v>87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Z39">
            <v>0</v>
          </cell>
        </row>
        <row r="40">
          <cell r="A40" t="str">
            <v>|0101021400|0.00|0.00|0.000|940.000</v>
          </cell>
          <cell r="B40" t="str">
            <v>Coil</v>
          </cell>
          <cell r="C40" t="str">
            <v>PO COIL  MP3</v>
          </cell>
          <cell r="D40" t="str">
            <v>PO COIL  MP3</v>
          </cell>
          <cell r="E40" t="str">
            <v>PO COIL  MP3</v>
          </cell>
          <cell r="F40" t="str">
            <v>KG</v>
          </cell>
          <cell r="G40" t="str">
            <v>01</v>
          </cell>
          <cell r="H40" t="str">
            <v>01</v>
          </cell>
          <cell r="I40" t="str">
            <v>02</v>
          </cell>
          <cell r="J40" t="str">
            <v>14</v>
          </cell>
          <cell r="K40" t="str">
            <v>00</v>
          </cell>
          <cell r="L40">
            <v>0</v>
          </cell>
          <cell r="M40">
            <v>0</v>
          </cell>
          <cell r="N40">
            <v>0</v>
          </cell>
          <cell r="O40">
            <v>940</v>
          </cell>
          <cell r="P40">
            <v>0</v>
          </cell>
          <cell r="Q40">
            <v>0</v>
          </cell>
          <cell r="R40">
            <v>0</v>
          </cell>
          <cell r="S40">
            <v>2</v>
          </cell>
          <cell r="T40">
            <v>1.2</v>
          </cell>
          <cell r="U40">
            <v>1.2</v>
          </cell>
          <cell r="V40">
            <v>1.2</v>
          </cell>
          <cell r="W40">
            <v>1.2</v>
          </cell>
          <cell r="X40">
            <v>1.2</v>
          </cell>
          <cell r="Y40" t="str">
            <v>S10115</v>
          </cell>
          <cell r="Z40">
            <v>0</v>
          </cell>
        </row>
        <row r="41">
          <cell r="A41" t="str">
            <v>|0101021400|0.00|0.00|0.000|941.000</v>
          </cell>
          <cell r="B41" t="str">
            <v>Coil</v>
          </cell>
          <cell r="C41" t="str">
            <v>PO COIL  MP3</v>
          </cell>
          <cell r="D41" t="str">
            <v>PO COIL  MP3</v>
          </cell>
          <cell r="E41" t="str">
            <v>PO COIL  MP3</v>
          </cell>
          <cell r="F41" t="str">
            <v>KG</v>
          </cell>
          <cell r="G41" t="str">
            <v>01</v>
          </cell>
          <cell r="H41" t="str">
            <v>01</v>
          </cell>
          <cell r="I41" t="str">
            <v>02</v>
          </cell>
          <cell r="J41" t="str">
            <v>14</v>
          </cell>
          <cell r="K41" t="str">
            <v>00</v>
          </cell>
          <cell r="L41">
            <v>0</v>
          </cell>
          <cell r="M41">
            <v>0</v>
          </cell>
          <cell r="N41">
            <v>0</v>
          </cell>
          <cell r="O41">
            <v>941</v>
          </cell>
          <cell r="P41">
            <v>0</v>
          </cell>
          <cell r="Q41">
            <v>0</v>
          </cell>
          <cell r="R41">
            <v>0</v>
          </cell>
          <cell r="S41">
            <v>2</v>
          </cell>
          <cell r="T41">
            <v>1.1000000000000001</v>
          </cell>
          <cell r="U41">
            <v>1.1000000000000001</v>
          </cell>
          <cell r="V41">
            <v>1.1000000000000001</v>
          </cell>
          <cell r="W41">
            <v>1.1000000000000001</v>
          </cell>
          <cell r="X41">
            <v>1.2</v>
          </cell>
          <cell r="Y41" t="str">
            <v>S10115</v>
          </cell>
          <cell r="Z41">
            <v>0</v>
          </cell>
        </row>
        <row r="42">
          <cell r="A42" t="str">
            <v>|0101021400|0.00|0.00|0.000|950.000</v>
          </cell>
          <cell r="B42" t="str">
            <v>Coil</v>
          </cell>
          <cell r="C42" t="str">
            <v>PO COIL  MP3</v>
          </cell>
          <cell r="D42" t="str">
            <v>PO COIL  MP3</v>
          </cell>
          <cell r="E42" t="str">
            <v>PO COIL  MP3</v>
          </cell>
          <cell r="F42" t="str">
            <v>KG</v>
          </cell>
          <cell r="G42" t="str">
            <v>01</v>
          </cell>
          <cell r="H42" t="str">
            <v>01</v>
          </cell>
          <cell r="I42" t="str">
            <v>02</v>
          </cell>
          <cell r="J42" t="str">
            <v>14</v>
          </cell>
          <cell r="K42" t="str">
            <v>00</v>
          </cell>
          <cell r="L42">
            <v>0</v>
          </cell>
          <cell r="M42">
            <v>0</v>
          </cell>
          <cell r="N42">
            <v>0</v>
          </cell>
          <cell r="O42">
            <v>950</v>
          </cell>
          <cell r="P42">
            <v>0</v>
          </cell>
          <cell r="Q42">
            <v>0</v>
          </cell>
          <cell r="R42">
            <v>0</v>
          </cell>
          <cell r="S42">
            <v>2</v>
          </cell>
          <cell r="T42">
            <v>1.2</v>
          </cell>
          <cell r="U42">
            <v>1.2</v>
          </cell>
          <cell r="V42">
            <v>1.2</v>
          </cell>
          <cell r="W42">
            <v>1.2</v>
          </cell>
          <cell r="X42">
            <v>1.2</v>
          </cell>
          <cell r="Y42" t="str">
            <v>S10115</v>
          </cell>
          <cell r="Z42">
            <v>0</v>
          </cell>
        </row>
        <row r="43">
          <cell r="A43" t="str">
            <v>|0101021400|0.00|0.00|0.000|97.000</v>
          </cell>
          <cell r="B43" t="str">
            <v>Slit</v>
          </cell>
          <cell r="C43" t="str">
            <v>PO SLIT COIL  MP3</v>
          </cell>
          <cell r="D43" t="str">
            <v>PO SLIT COIL  MP3</v>
          </cell>
          <cell r="E43" t="str">
            <v>PO SLIT COIL  MP3</v>
          </cell>
          <cell r="F43" t="str">
            <v>KG</v>
          </cell>
          <cell r="G43" t="str">
            <v>01</v>
          </cell>
          <cell r="H43" t="str">
            <v>01</v>
          </cell>
          <cell r="I43" t="str">
            <v>02</v>
          </cell>
          <cell r="J43" t="str">
            <v>14</v>
          </cell>
          <cell r="K43" t="str">
            <v>00</v>
          </cell>
          <cell r="L43">
            <v>0</v>
          </cell>
          <cell r="M43">
            <v>0</v>
          </cell>
          <cell r="N43">
            <v>0</v>
          </cell>
          <cell r="O43">
            <v>97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Z43">
            <v>0</v>
          </cell>
        </row>
        <row r="44">
          <cell r="A44" t="str">
            <v>|0101021400|0.00|0.00|0.000|975.000</v>
          </cell>
          <cell r="B44" t="str">
            <v>Coil</v>
          </cell>
          <cell r="C44" t="str">
            <v>PO COIL  MP3</v>
          </cell>
          <cell r="D44" t="str">
            <v>PO COIL  MP3</v>
          </cell>
          <cell r="E44" t="str">
            <v>PO COIL  MP3</v>
          </cell>
          <cell r="F44" t="str">
            <v>KG</v>
          </cell>
          <cell r="G44" t="str">
            <v>01</v>
          </cell>
          <cell r="H44" t="str">
            <v>01</v>
          </cell>
          <cell r="I44" t="str">
            <v>02</v>
          </cell>
          <cell r="J44" t="str">
            <v>14</v>
          </cell>
          <cell r="K44" t="str">
            <v>00</v>
          </cell>
          <cell r="L44">
            <v>0</v>
          </cell>
          <cell r="M44">
            <v>0</v>
          </cell>
          <cell r="N44">
            <v>0</v>
          </cell>
          <cell r="O44">
            <v>975</v>
          </cell>
          <cell r="P44">
            <v>0</v>
          </cell>
          <cell r="Q44">
            <v>0</v>
          </cell>
          <cell r="R44">
            <v>0</v>
          </cell>
          <cell r="S44">
            <v>2</v>
          </cell>
          <cell r="T44">
            <v>1.1000000000000001</v>
          </cell>
          <cell r="U44">
            <v>1.1000000000000001</v>
          </cell>
          <cell r="V44">
            <v>1.1000000000000001</v>
          </cell>
          <cell r="W44">
            <v>1.1000000000000001</v>
          </cell>
          <cell r="X44">
            <v>1.2</v>
          </cell>
          <cell r="Y44" t="str">
            <v>S10115</v>
          </cell>
          <cell r="Z44">
            <v>0</v>
          </cell>
        </row>
        <row r="45">
          <cell r="A45" t="str">
            <v>|0101021400|0.00|0.00|0.000|976.000</v>
          </cell>
          <cell r="B45" t="str">
            <v>Coil</v>
          </cell>
          <cell r="C45" t="str">
            <v>PO COIL  MP3</v>
          </cell>
          <cell r="D45" t="str">
            <v>PO COIL  MP3</v>
          </cell>
          <cell r="E45" t="str">
            <v>PO COIL  MP3</v>
          </cell>
          <cell r="F45" t="str">
            <v>KG</v>
          </cell>
          <cell r="G45" t="str">
            <v>01</v>
          </cell>
          <cell r="H45" t="str">
            <v>01</v>
          </cell>
          <cell r="I45" t="str">
            <v>02</v>
          </cell>
          <cell r="J45" t="str">
            <v>14</v>
          </cell>
          <cell r="K45" t="str">
            <v>00</v>
          </cell>
          <cell r="L45">
            <v>0</v>
          </cell>
          <cell r="M45">
            <v>0</v>
          </cell>
          <cell r="N45">
            <v>0</v>
          </cell>
          <cell r="O45">
            <v>976</v>
          </cell>
          <cell r="P45">
            <v>0</v>
          </cell>
          <cell r="Q45">
            <v>0</v>
          </cell>
          <cell r="R45">
            <v>0</v>
          </cell>
          <cell r="S45">
            <v>2</v>
          </cell>
          <cell r="T45">
            <v>1.1000000000000001</v>
          </cell>
          <cell r="U45">
            <v>1.1000000000000001</v>
          </cell>
          <cell r="V45">
            <v>1.1000000000000001</v>
          </cell>
          <cell r="W45">
            <v>1.1000000000000001</v>
          </cell>
          <cell r="X45">
            <v>1.2</v>
          </cell>
          <cell r="Y45" t="str">
            <v>S10115</v>
          </cell>
          <cell r="Z45">
            <v>0</v>
          </cell>
        </row>
        <row r="46">
          <cell r="A46" t="str">
            <v>|0101021700|0.00|0.00|0.000|1,000.000</v>
          </cell>
          <cell r="B46" t="str">
            <v>Coil</v>
          </cell>
          <cell r="C46" t="str">
            <v>PO COIL  MP38</v>
          </cell>
          <cell r="D46" t="str">
            <v>PO COIL  MP38</v>
          </cell>
          <cell r="E46" t="str">
            <v>PO COIL  MP38</v>
          </cell>
          <cell r="F46" t="str">
            <v>KG</v>
          </cell>
          <cell r="G46" t="str">
            <v>01</v>
          </cell>
          <cell r="H46" t="str">
            <v>01</v>
          </cell>
          <cell r="I46" t="str">
            <v>02</v>
          </cell>
          <cell r="J46" t="str">
            <v>17</v>
          </cell>
          <cell r="K46" t="str">
            <v>00</v>
          </cell>
          <cell r="L46">
            <v>0</v>
          </cell>
          <cell r="M46">
            <v>0</v>
          </cell>
          <cell r="N46">
            <v>0</v>
          </cell>
          <cell r="O46">
            <v>1000</v>
          </cell>
          <cell r="P46">
            <v>0</v>
          </cell>
          <cell r="Q46">
            <v>0</v>
          </cell>
          <cell r="R46">
            <v>0</v>
          </cell>
          <cell r="S46">
            <v>2</v>
          </cell>
          <cell r="T46">
            <v>1.2</v>
          </cell>
          <cell r="U46">
            <v>1.1000000000000001</v>
          </cell>
          <cell r="V46">
            <v>1.1000000000000001</v>
          </cell>
          <cell r="W46">
            <v>1.1000000000000001</v>
          </cell>
          <cell r="X46">
            <v>1.1000000000000001</v>
          </cell>
          <cell r="Y46" t="str">
            <v>S10115</v>
          </cell>
          <cell r="Z46">
            <v>0</v>
          </cell>
        </row>
        <row r="47">
          <cell r="A47" t="str">
            <v>|0101021700|0.00|0.00|0.000|1,030.000</v>
          </cell>
          <cell r="B47" t="str">
            <v>Coil</v>
          </cell>
          <cell r="C47" t="str">
            <v>PO COIL  MP38</v>
          </cell>
          <cell r="D47" t="str">
            <v>PO COIL  MP38</v>
          </cell>
          <cell r="E47" t="str">
            <v>PO COIL  MP38</v>
          </cell>
          <cell r="F47" t="str">
            <v>KG</v>
          </cell>
          <cell r="G47" t="str">
            <v>01</v>
          </cell>
          <cell r="H47" t="str">
            <v>01</v>
          </cell>
          <cell r="I47" t="str">
            <v>02</v>
          </cell>
          <cell r="J47" t="str">
            <v>17</v>
          </cell>
          <cell r="K47" t="str">
            <v>00</v>
          </cell>
          <cell r="L47">
            <v>0</v>
          </cell>
          <cell r="M47">
            <v>0</v>
          </cell>
          <cell r="N47">
            <v>0</v>
          </cell>
          <cell r="O47">
            <v>1030</v>
          </cell>
          <cell r="P47">
            <v>0</v>
          </cell>
          <cell r="Q47">
            <v>0</v>
          </cell>
          <cell r="R47">
            <v>0</v>
          </cell>
          <cell r="S47">
            <v>2</v>
          </cell>
          <cell r="T47">
            <v>1.2</v>
          </cell>
          <cell r="U47">
            <v>1.1000000000000001</v>
          </cell>
          <cell r="V47">
            <v>1.1000000000000001</v>
          </cell>
          <cell r="W47">
            <v>1.1000000000000001</v>
          </cell>
          <cell r="X47">
            <v>1.1000000000000001</v>
          </cell>
          <cell r="Y47" t="str">
            <v>S10115</v>
          </cell>
          <cell r="Z47">
            <v>0</v>
          </cell>
        </row>
        <row r="48">
          <cell r="A48" t="str">
            <v>|0101021700|0.00|0.00|0.000|1,040.000</v>
          </cell>
          <cell r="B48" t="str">
            <v>Coil</v>
          </cell>
          <cell r="C48" t="str">
            <v>PO COIL  MP38</v>
          </cell>
          <cell r="D48" t="str">
            <v>PO COIL  MP38</v>
          </cell>
          <cell r="E48" t="str">
            <v>PO COIL  MP38</v>
          </cell>
          <cell r="F48" t="str">
            <v>KG</v>
          </cell>
          <cell r="G48" t="str">
            <v>01</v>
          </cell>
          <cell r="H48" t="str">
            <v>01</v>
          </cell>
          <cell r="I48" t="str">
            <v>02</v>
          </cell>
          <cell r="J48" t="str">
            <v>17</v>
          </cell>
          <cell r="K48" t="str">
            <v>00</v>
          </cell>
          <cell r="L48">
            <v>0</v>
          </cell>
          <cell r="M48">
            <v>0</v>
          </cell>
          <cell r="N48">
            <v>0</v>
          </cell>
          <cell r="O48">
            <v>1040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Z48">
            <v>0</v>
          </cell>
        </row>
        <row r="49">
          <cell r="A49" t="str">
            <v>|0101021700|0.00|0.00|0.000|1,050.000</v>
          </cell>
          <cell r="B49" t="str">
            <v>Coil</v>
          </cell>
          <cell r="C49" t="str">
            <v>PO COIL  MP38</v>
          </cell>
          <cell r="D49" t="str">
            <v>PO COIL  MP38</v>
          </cell>
          <cell r="E49" t="str">
            <v>PO COIL  MP38</v>
          </cell>
          <cell r="F49" t="str">
            <v>KG</v>
          </cell>
          <cell r="G49" t="str">
            <v>01</v>
          </cell>
          <cell r="H49" t="str">
            <v>01</v>
          </cell>
          <cell r="I49" t="str">
            <v>02</v>
          </cell>
          <cell r="J49" t="str">
            <v>17</v>
          </cell>
          <cell r="K49" t="str">
            <v>00</v>
          </cell>
          <cell r="L49">
            <v>0</v>
          </cell>
          <cell r="M49">
            <v>0</v>
          </cell>
          <cell r="N49">
            <v>0</v>
          </cell>
          <cell r="O49">
            <v>1050</v>
          </cell>
          <cell r="P49">
            <v>0</v>
          </cell>
          <cell r="Q49">
            <v>0</v>
          </cell>
          <cell r="R49">
            <v>0</v>
          </cell>
          <cell r="S49">
            <v>2</v>
          </cell>
          <cell r="T49">
            <v>1.2</v>
          </cell>
          <cell r="U49">
            <v>1.1000000000000001</v>
          </cell>
          <cell r="V49">
            <v>1.1000000000000001</v>
          </cell>
          <cell r="W49">
            <v>1.1000000000000001</v>
          </cell>
          <cell r="X49">
            <v>0</v>
          </cell>
          <cell r="Y49" t="str">
            <v>S10115</v>
          </cell>
          <cell r="Z49">
            <v>0</v>
          </cell>
        </row>
        <row r="50">
          <cell r="A50" t="str">
            <v>|0101021700|0.00|0.00|0.000|1,120.000</v>
          </cell>
          <cell r="B50" t="str">
            <v>Coil</v>
          </cell>
          <cell r="C50" t="str">
            <v>PO COIL  MP38</v>
          </cell>
          <cell r="D50" t="str">
            <v>PO COIL  MP38</v>
          </cell>
          <cell r="E50" t="str">
            <v>PO COIL  MP38</v>
          </cell>
          <cell r="F50" t="str">
            <v>KG</v>
          </cell>
          <cell r="G50" t="str">
            <v>01</v>
          </cell>
          <cell r="H50" t="str">
            <v>01</v>
          </cell>
          <cell r="I50" t="str">
            <v>02</v>
          </cell>
          <cell r="J50" t="str">
            <v>17</v>
          </cell>
          <cell r="K50" t="str">
            <v>00</v>
          </cell>
          <cell r="L50">
            <v>0</v>
          </cell>
          <cell r="M50">
            <v>0</v>
          </cell>
          <cell r="N50">
            <v>0</v>
          </cell>
          <cell r="O50">
            <v>1120</v>
          </cell>
          <cell r="P50">
            <v>0</v>
          </cell>
          <cell r="Q50">
            <v>0</v>
          </cell>
          <cell r="R50">
            <v>0</v>
          </cell>
          <cell r="S50">
            <v>2</v>
          </cell>
          <cell r="T50">
            <v>1.2</v>
          </cell>
          <cell r="U50">
            <v>1.1000000000000001</v>
          </cell>
          <cell r="V50">
            <v>1.1000000000000001</v>
          </cell>
          <cell r="W50">
            <v>1.1000000000000001</v>
          </cell>
          <cell r="X50">
            <v>1.1000000000000001</v>
          </cell>
          <cell r="Y50" t="str">
            <v>S10115</v>
          </cell>
          <cell r="Z50">
            <v>0</v>
          </cell>
        </row>
        <row r="51">
          <cell r="A51" t="str">
            <v>|0101021700|0.00|0.00|0.000|1,130.000</v>
          </cell>
          <cell r="B51" t="str">
            <v>Coil</v>
          </cell>
          <cell r="C51" t="str">
            <v>PO COIL  MP38</v>
          </cell>
          <cell r="D51" t="str">
            <v>PO COIL  MP38</v>
          </cell>
          <cell r="E51" t="str">
            <v>PO COIL  MP38</v>
          </cell>
          <cell r="F51" t="str">
            <v>KG</v>
          </cell>
          <cell r="G51" t="str">
            <v>01</v>
          </cell>
          <cell r="H51" t="str">
            <v>01</v>
          </cell>
          <cell r="I51" t="str">
            <v>02</v>
          </cell>
          <cell r="J51" t="str">
            <v>17</v>
          </cell>
          <cell r="K51" t="str">
            <v>00</v>
          </cell>
          <cell r="L51">
            <v>0</v>
          </cell>
          <cell r="M51">
            <v>0</v>
          </cell>
          <cell r="N51">
            <v>0</v>
          </cell>
          <cell r="O51">
            <v>1130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Z51">
            <v>0</v>
          </cell>
        </row>
        <row r="52">
          <cell r="A52" t="str">
            <v>|0101021700|0.00|0.00|0.000|1,160.000</v>
          </cell>
          <cell r="B52" t="str">
            <v>Coil</v>
          </cell>
          <cell r="C52" t="str">
            <v>PO COIL  MP38</v>
          </cell>
          <cell r="D52" t="str">
            <v>PO COIL  MP38</v>
          </cell>
          <cell r="E52" t="str">
            <v>PO COIL  MP38</v>
          </cell>
          <cell r="F52" t="str">
            <v>KG</v>
          </cell>
          <cell r="G52" t="str">
            <v>01</v>
          </cell>
          <cell r="H52" t="str">
            <v>01</v>
          </cell>
          <cell r="I52" t="str">
            <v>02</v>
          </cell>
          <cell r="J52" t="str">
            <v>17</v>
          </cell>
          <cell r="K52" t="str">
            <v>00</v>
          </cell>
          <cell r="L52">
            <v>0</v>
          </cell>
          <cell r="M52">
            <v>0</v>
          </cell>
          <cell r="N52">
            <v>0</v>
          </cell>
          <cell r="O52">
            <v>1160</v>
          </cell>
          <cell r="P52">
            <v>0</v>
          </cell>
          <cell r="Q52">
            <v>0</v>
          </cell>
          <cell r="R52">
            <v>0</v>
          </cell>
          <cell r="S52">
            <v>2</v>
          </cell>
          <cell r="T52">
            <v>1.2</v>
          </cell>
          <cell r="U52">
            <v>1.1000000000000001</v>
          </cell>
          <cell r="V52">
            <v>1.1000000000000001</v>
          </cell>
          <cell r="W52">
            <v>1.1000000000000001</v>
          </cell>
          <cell r="X52">
            <v>1.1000000000000001</v>
          </cell>
          <cell r="Y52" t="str">
            <v>S10115</v>
          </cell>
          <cell r="Z52">
            <v>0</v>
          </cell>
        </row>
        <row r="53">
          <cell r="A53" t="str">
            <v>|0101021700|0.00|0.00|0.000|1,219.000</v>
          </cell>
          <cell r="B53" t="str">
            <v>Coil</v>
          </cell>
          <cell r="C53" t="str">
            <v>PO COIL  MP38</v>
          </cell>
          <cell r="D53" t="str">
            <v>PO COIL  MP38</v>
          </cell>
          <cell r="E53" t="str">
            <v>PO COIL  MP38</v>
          </cell>
          <cell r="F53" t="str">
            <v>KG</v>
          </cell>
          <cell r="G53" t="str">
            <v>01</v>
          </cell>
          <cell r="H53" t="str">
            <v>01</v>
          </cell>
          <cell r="I53" t="str">
            <v>02</v>
          </cell>
          <cell r="J53" t="str">
            <v>17</v>
          </cell>
          <cell r="K53" t="str">
            <v>00</v>
          </cell>
          <cell r="L53">
            <v>0</v>
          </cell>
          <cell r="M53">
            <v>0</v>
          </cell>
          <cell r="N53">
            <v>0</v>
          </cell>
          <cell r="O53">
            <v>1219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Z53">
            <v>0</v>
          </cell>
        </row>
        <row r="54">
          <cell r="A54" t="str">
            <v>|0101021700|0.00|0.00|0.000|101.500</v>
          </cell>
          <cell r="B54" t="str">
            <v>Slit</v>
          </cell>
          <cell r="C54" t="str">
            <v>PO SLIT COIL  MP38</v>
          </cell>
          <cell r="D54" t="str">
            <v>PO SLIT COIL  MP38</v>
          </cell>
          <cell r="E54" t="str">
            <v>PO SLIT COIL  MP38</v>
          </cell>
          <cell r="F54" t="str">
            <v>KG</v>
          </cell>
          <cell r="G54" t="str">
            <v>01</v>
          </cell>
          <cell r="H54" t="str">
            <v>01</v>
          </cell>
          <cell r="I54" t="str">
            <v>02</v>
          </cell>
          <cell r="J54" t="str">
            <v>17</v>
          </cell>
          <cell r="K54" t="str">
            <v>00</v>
          </cell>
          <cell r="L54">
            <v>0</v>
          </cell>
          <cell r="M54">
            <v>0</v>
          </cell>
          <cell r="N54">
            <v>0</v>
          </cell>
          <cell r="O54">
            <v>101.5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Z54">
            <v>0</v>
          </cell>
        </row>
        <row r="55">
          <cell r="A55" t="str">
            <v>|0101021700|0.00|0.00|0.000|103.000</v>
          </cell>
          <cell r="B55" t="str">
            <v>Slit</v>
          </cell>
          <cell r="C55" t="str">
            <v>PO SLIT COIL  MP38</v>
          </cell>
          <cell r="D55" t="str">
            <v>PO SLIT COIL  MP38</v>
          </cell>
          <cell r="E55" t="str">
            <v>PO SLIT COIL  MP38</v>
          </cell>
          <cell r="F55" t="str">
            <v>KG</v>
          </cell>
          <cell r="G55" t="str">
            <v>01</v>
          </cell>
          <cell r="H55" t="str">
            <v>01</v>
          </cell>
          <cell r="I55" t="str">
            <v>02</v>
          </cell>
          <cell r="J55" t="str">
            <v>17</v>
          </cell>
          <cell r="K55" t="str">
            <v>00</v>
          </cell>
          <cell r="L55">
            <v>0</v>
          </cell>
          <cell r="M55">
            <v>0</v>
          </cell>
          <cell r="N55">
            <v>0</v>
          </cell>
          <cell r="O55">
            <v>103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Z55">
            <v>0</v>
          </cell>
        </row>
        <row r="56">
          <cell r="A56" t="str">
            <v>|0101021700|0.00|0.00|0.000|104.000</v>
          </cell>
          <cell r="B56" t="str">
            <v>Slit</v>
          </cell>
          <cell r="C56" t="str">
            <v>PO SLIT COIL  MP38</v>
          </cell>
          <cell r="D56" t="str">
            <v>PO SLIT COIL  MP38</v>
          </cell>
          <cell r="E56" t="str">
            <v>PO SLIT COIL  MP38</v>
          </cell>
          <cell r="F56" t="str">
            <v>KG</v>
          </cell>
          <cell r="G56" t="str">
            <v>01</v>
          </cell>
          <cell r="H56" t="str">
            <v>01</v>
          </cell>
          <cell r="I56" t="str">
            <v>02</v>
          </cell>
          <cell r="J56" t="str">
            <v>17</v>
          </cell>
          <cell r="K56" t="str">
            <v>00</v>
          </cell>
          <cell r="L56">
            <v>0</v>
          </cell>
          <cell r="M56">
            <v>0</v>
          </cell>
          <cell r="N56">
            <v>0</v>
          </cell>
          <cell r="O56">
            <v>104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Z56">
            <v>0</v>
          </cell>
        </row>
        <row r="57">
          <cell r="A57" t="str">
            <v>|0101021700|0.00|0.00|0.000|104.500</v>
          </cell>
          <cell r="B57" t="str">
            <v>Slit</v>
          </cell>
          <cell r="C57" t="str">
            <v>PO SLIT COIL  MP38</v>
          </cell>
          <cell r="D57" t="str">
            <v>PO SLIT COIL  MP38</v>
          </cell>
          <cell r="E57" t="str">
            <v>PO SLIT COIL  MP38</v>
          </cell>
          <cell r="F57" t="str">
            <v>KG</v>
          </cell>
          <cell r="G57" t="str">
            <v>01</v>
          </cell>
          <cell r="H57" t="str">
            <v>01</v>
          </cell>
          <cell r="I57" t="str">
            <v>02</v>
          </cell>
          <cell r="J57" t="str">
            <v>17</v>
          </cell>
          <cell r="K57" t="str">
            <v>00</v>
          </cell>
          <cell r="L57">
            <v>0</v>
          </cell>
          <cell r="M57">
            <v>0</v>
          </cell>
          <cell r="N57">
            <v>0</v>
          </cell>
          <cell r="O57">
            <v>104.5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Z57">
            <v>0</v>
          </cell>
        </row>
        <row r="58">
          <cell r="A58" t="str">
            <v>|0101021700|0.00|0.00|0.000|105.000</v>
          </cell>
          <cell r="B58" t="str">
            <v>Slit</v>
          </cell>
          <cell r="C58" t="str">
            <v>PO SLIT COIL  MP38</v>
          </cell>
          <cell r="D58" t="str">
            <v>PO SLIT COIL  MP38</v>
          </cell>
          <cell r="E58" t="str">
            <v>PO SLIT COIL  MP38</v>
          </cell>
          <cell r="F58" t="str">
            <v>KG</v>
          </cell>
          <cell r="G58" t="str">
            <v>01</v>
          </cell>
          <cell r="H58" t="str">
            <v>01</v>
          </cell>
          <cell r="I58" t="str">
            <v>02</v>
          </cell>
          <cell r="J58" t="str">
            <v>17</v>
          </cell>
          <cell r="K58" t="str">
            <v>00</v>
          </cell>
          <cell r="L58">
            <v>0</v>
          </cell>
          <cell r="M58">
            <v>0</v>
          </cell>
          <cell r="N58">
            <v>0</v>
          </cell>
          <cell r="O58">
            <v>105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Z58">
            <v>0</v>
          </cell>
        </row>
        <row r="59">
          <cell r="A59" t="str">
            <v>|0101021700|0.00|0.00|0.000|114.000</v>
          </cell>
          <cell r="B59" t="str">
            <v>Slit</v>
          </cell>
          <cell r="C59" t="str">
            <v>PO SLIT COIL  MP38</v>
          </cell>
          <cell r="D59" t="str">
            <v>PO SLIT COIL  MP38</v>
          </cell>
          <cell r="E59" t="str">
            <v>PO SLIT COIL  MP38</v>
          </cell>
          <cell r="F59" t="str">
            <v>KG</v>
          </cell>
          <cell r="G59" t="str">
            <v>01</v>
          </cell>
          <cell r="H59" t="str">
            <v>01</v>
          </cell>
          <cell r="I59" t="str">
            <v>02</v>
          </cell>
          <cell r="J59" t="str">
            <v>17</v>
          </cell>
          <cell r="K59" t="str">
            <v>00</v>
          </cell>
          <cell r="L59">
            <v>0</v>
          </cell>
          <cell r="M59">
            <v>0</v>
          </cell>
          <cell r="N59">
            <v>0</v>
          </cell>
          <cell r="O59">
            <v>114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Z59">
            <v>0</v>
          </cell>
        </row>
        <row r="60">
          <cell r="A60" t="str">
            <v>|0101021700|0.00|0.00|0.000|115.000</v>
          </cell>
          <cell r="B60" t="str">
            <v>Slit</v>
          </cell>
          <cell r="C60" t="str">
            <v>PO SLIT COIL  MP38</v>
          </cell>
          <cell r="D60" t="str">
            <v>PO SLIT COIL  MP38</v>
          </cell>
          <cell r="E60" t="str">
            <v>PO SLIT COIL  MP38</v>
          </cell>
          <cell r="F60" t="str">
            <v>KG</v>
          </cell>
          <cell r="G60" t="str">
            <v>01</v>
          </cell>
          <cell r="H60" t="str">
            <v>01</v>
          </cell>
          <cell r="I60" t="str">
            <v>02</v>
          </cell>
          <cell r="J60" t="str">
            <v>17</v>
          </cell>
          <cell r="K60" t="str">
            <v>00</v>
          </cell>
          <cell r="L60">
            <v>0</v>
          </cell>
          <cell r="M60">
            <v>0</v>
          </cell>
          <cell r="N60">
            <v>0</v>
          </cell>
          <cell r="O60">
            <v>115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Z60">
            <v>0</v>
          </cell>
        </row>
        <row r="61">
          <cell r="A61" t="str">
            <v>|0101021700|0.00|0.00|0.000|115.500</v>
          </cell>
          <cell r="B61" t="str">
            <v>Slit</v>
          </cell>
          <cell r="C61" t="str">
            <v>PO SLIT COIL  MP38</v>
          </cell>
          <cell r="D61" t="str">
            <v>PO SLIT COIL  MP38</v>
          </cell>
          <cell r="E61" t="str">
            <v>PO SLIT COIL  MP38</v>
          </cell>
          <cell r="F61" t="str">
            <v>KG</v>
          </cell>
          <cell r="G61" t="str">
            <v>01</v>
          </cell>
          <cell r="H61" t="str">
            <v>01</v>
          </cell>
          <cell r="I61" t="str">
            <v>02</v>
          </cell>
          <cell r="J61" t="str">
            <v>17</v>
          </cell>
          <cell r="K61" t="str">
            <v>00</v>
          </cell>
          <cell r="L61">
            <v>0</v>
          </cell>
          <cell r="M61">
            <v>0</v>
          </cell>
          <cell r="N61">
            <v>0</v>
          </cell>
          <cell r="O61">
            <v>115.5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Z61">
            <v>0</v>
          </cell>
        </row>
        <row r="62">
          <cell r="A62" t="str">
            <v>|0101021700|0.00|0.00|0.000|116.000</v>
          </cell>
          <cell r="B62" t="str">
            <v>Slit</v>
          </cell>
          <cell r="C62" t="str">
            <v>PO SLIT COIL  MP38</v>
          </cell>
          <cell r="D62" t="str">
            <v>PO SLIT COIL  MP38</v>
          </cell>
          <cell r="E62" t="str">
            <v>PO SLIT COIL  MP38</v>
          </cell>
          <cell r="F62" t="str">
            <v>KG</v>
          </cell>
          <cell r="G62" t="str">
            <v>01</v>
          </cell>
          <cell r="H62" t="str">
            <v>01</v>
          </cell>
          <cell r="I62" t="str">
            <v>02</v>
          </cell>
          <cell r="J62" t="str">
            <v>17</v>
          </cell>
          <cell r="K62" t="str">
            <v>00</v>
          </cell>
          <cell r="L62">
            <v>0</v>
          </cell>
          <cell r="M62">
            <v>0</v>
          </cell>
          <cell r="N62">
            <v>0</v>
          </cell>
          <cell r="O62">
            <v>116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Z62">
            <v>0</v>
          </cell>
        </row>
        <row r="63">
          <cell r="A63" t="str">
            <v>|0101021700|0.00|0.00|0.000|116.500</v>
          </cell>
          <cell r="B63" t="str">
            <v>Slit</v>
          </cell>
          <cell r="C63" t="str">
            <v>PO SLIT COIL  MP38</v>
          </cell>
          <cell r="D63" t="str">
            <v>PO SLIT COIL  MP38</v>
          </cell>
          <cell r="E63" t="str">
            <v>PO SLIT COIL  MP38</v>
          </cell>
          <cell r="F63" t="str">
            <v>KG</v>
          </cell>
          <cell r="G63" t="str">
            <v>01</v>
          </cell>
          <cell r="H63" t="str">
            <v>01</v>
          </cell>
          <cell r="I63" t="str">
            <v>02</v>
          </cell>
          <cell r="J63" t="str">
            <v>17</v>
          </cell>
          <cell r="K63" t="str">
            <v>00</v>
          </cell>
          <cell r="L63">
            <v>0</v>
          </cell>
          <cell r="M63">
            <v>0</v>
          </cell>
          <cell r="N63">
            <v>0</v>
          </cell>
          <cell r="O63">
            <v>116.5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Z63">
            <v>0</v>
          </cell>
        </row>
        <row r="64">
          <cell r="A64" t="str">
            <v>|0101021700|0.00|0.00|0.000|117.000</v>
          </cell>
          <cell r="B64" t="str">
            <v>Slit</v>
          </cell>
          <cell r="C64" t="str">
            <v>PO SLIT COIL  MP38</v>
          </cell>
          <cell r="D64" t="str">
            <v>PO SLIT COIL  MP38</v>
          </cell>
          <cell r="E64" t="str">
            <v>PO SLIT COIL  MP38</v>
          </cell>
          <cell r="F64" t="str">
            <v>KG</v>
          </cell>
          <cell r="G64" t="str">
            <v>01</v>
          </cell>
          <cell r="H64" t="str">
            <v>01</v>
          </cell>
          <cell r="I64" t="str">
            <v>02</v>
          </cell>
          <cell r="J64" t="str">
            <v>17</v>
          </cell>
          <cell r="K64" t="str">
            <v>00</v>
          </cell>
          <cell r="L64">
            <v>0</v>
          </cell>
          <cell r="M64">
            <v>0</v>
          </cell>
          <cell r="N64">
            <v>0</v>
          </cell>
          <cell r="O64">
            <v>117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Z64">
            <v>0</v>
          </cell>
        </row>
        <row r="65">
          <cell r="A65" t="str">
            <v>|0101021700|0.00|0.00|0.000|123.500</v>
          </cell>
          <cell r="B65" t="str">
            <v>Slit</v>
          </cell>
          <cell r="C65" t="str">
            <v>PO SLIT COIL  MP38</v>
          </cell>
          <cell r="D65" t="str">
            <v>PO SLIT COIL  MP38</v>
          </cell>
          <cell r="E65" t="str">
            <v>PO SLIT COIL  MP38</v>
          </cell>
          <cell r="F65" t="str">
            <v>KG</v>
          </cell>
          <cell r="G65" t="str">
            <v>01</v>
          </cell>
          <cell r="H65" t="str">
            <v>01</v>
          </cell>
          <cell r="I65" t="str">
            <v>02</v>
          </cell>
          <cell r="J65" t="str">
            <v>17</v>
          </cell>
          <cell r="K65" t="str">
            <v>00</v>
          </cell>
          <cell r="L65">
            <v>0</v>
          </cell>
          <cell r="M65">
            <v>0</v>
          </cell>
          <cell r="N65">
            <v>0</v>
          </cell>
          <cell r="O65">
            <v>123.5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Z65">
            <v>0</v>
          </cell>
        </row>
        <row r="66">
          <cell r="A66" t="str">
            <v>|0101021700|0.00|0.00|0.000|124.000</v>
          </cell>
          <cell r="B66" t="str">
            <v>Slit</v>
          </cell>
          <cell r="C66" t="str">
            <v>PO SLIT COIL  MP38</v>
          </cell>
          <cell r="D66" t="str">
            <v>PO SLIT COIL  MP38</v>
          </cell>
          <cell r="E66" t="str">
            <v>PO SLIT COIL  MP38</v>
          </cell>
          <cell r="F66" t="str">
            <v>KG</v>
          </cell>
          <cell r="G66" t="str">
            <v>01</v>
          </cell>
          <cell r="H66" t="str">
            <v>01</v>
          </cell>
          <cell r="I66" t="str">
            <v>02</v>
          </cell>
          <cell r="J66" t="str">
            <v>17</v>
          </cell>
          <cell r="K66" t="str">
            <v>00</v>
          </cell>
          <cell r="L66">
            <v>0</v>
          </cell>
          <cell r="M66">
            <v>0</v>
          </cell>
          <cell r="N66">
            <v>0</v>
          </cell>
          <cell r="O66">
            <v>124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Z66">
            <v>0</v>
          </cell>
        </row>
        <row r="67">
          <cell r="A67" t="str">
            <v>|0101021700|0.00|0.00|0.000|125.000</v>
          </cell>
          <cell r="B67" t="str">
            <v>Slit</v>
          </cell>
          <cell r="C67" t="str">
            <v>PO SLIT COIL  MP38</v>
          </cell>
          <cell r="D67" t="str">
            <v>PO SLIT COIL  MP38</v>
          </cell>
          <cell r="E67" t="str">
            <v>PO SLIT COIL  MP38</v>
          </cell>
          <cell r="F67" t="str">
            <v>KG</v>
          </cell>
          <cell r="G67" t="str">
            <v>01</v>
          </cell>
          <cell r="H67" t="str">
            <v>01</v>
          </cell>
          <cell r="I67" t="str">
            <v>02</v>
          </cell>
          <cell r="J67" t="str">
            <v>17</v>
          </cell>
          <cell r="K67" t="str">
            <v>00</v>
          </cell>
          <cell r="L67">
            <v>0</v>
          </cell>
          <cell r="M67">
            <v>0</v>
          </cell>
          <cell r="N67">
            <v>0</v>
          </cell>
          <cell r="O67">
            <v>125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0</v>
          </cell>
        </row>
        <row r="68">
          <cell r="A68" t="str">
            <v>|0101021700|0.00|0.00|0.000|127.000</v>
          </cell>
          <cell r="B68" t="str">
            <v>Slit</v>
          </cell>
          <cell r="C68" t="str">
            <v>PO SLIT COIL  MP38</v>
          </cell>
          <cell r="D68" t="str">
            <v>PO SLIT COIL  MP38</v>
          </cell>
          <cell r="E68" t="str">
            <v>PO SLIT COIL  MP38</v>
          </cell>
          <cell r="F68" t="str">
            <v>KG</v>
          </cell>
          <cell r="G68" t="str">
            <v>01</v>
          </cell>
          <cell r="H68" t="str">
            <v>01</v>
          </cell>
          <cell r="I68" t="str">
            <v>02</v>
          </cell>
          <cell r="J68" t="str">
            <v>17</v>
          </cell>
          <cell r="K68" t="str">
            <v>00</v>
          </cell>
          <cell r="L68">
            <v>0</v>
          </cell>
          <cell r="M68">
            <v>0</v>
          </cell>
          <cell r="N68">
            <v>0</v>
          </cell>
          <cell r="O68">
            <v>127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0</v>
          </cell>
        </row>
        <row r="69">
          <cell r="A69" t="str">
            <v>|0101021700|0.00|0.00|0.000|129.000</v>
          </cell>
          <cell r="B69" t="str">
            <v>Slit</v>
          </cell>
          <cell r="C69" t="str">
            <v>PO SLIT COIL  MP38</v>
          </cell>
          <cell r="D69" t="str">
            <v>PO SLIT COIL  MP38</v>
          </cell>
          <cell r="E69" t="str">
            <v>PO SLIT COIL  MP38</v>
          </cell>
          <cell r="F69" t="str">
            <v>KG</v>
          </cell>
          <cell r="G69" t="str">
            <v>01</v>
          </cell>
          <cell r="H69" t="str">
            <v>01</v>
          </cell>
          <cell r="I69" t="str">
            <v>02</v>
          </cell>
          <cell r="J69" t="str">
            <v>17</v>
          </cell>
          <cell r="K69" t="str">
            <v>00</v>
          </cell>
          <cell r="L69">
            <v>0</v>
          </cell>
          <cell r="M69">
            <v>0</v>
          </cell>
          <cell r="N69">
            <v>0</v>
          </cell>
          <cell r="O69">
            <v>129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0</v>
          </cell>
        </row>
        <row r="70">
          <cell r="A70" t="str">
            <v>|0101021700|0.00|0.00|0.000|130.000</v>
          </cell>
          <cell r="B70" t="str">
            <v>Slit</v>
          </cell>
          <cell r="C70" t="str">
            <v>PO SLIT COIL  MP38</v>
          </cell>
          <cell r="D70" t="str">
            <v>PO SLIT COIL  MP38</v>
          </cell>
          <cell r="E70" t="str">
            <v>PO SLIT COIL  MP38</v>
          </cell>
          <cell r="F70" t="str">
            <v>KG</v>
          </cell>
          <cell r="G70" t="str">
            <v>01</v>
          </cell>
          <cell r="H70" t="str">
            <v>01</v>
          </cell>
          <cell r="I70" t="str">
            <v>02</v>
          </cell>
          <cell r="J70" t="str">
            <v>17</v>
          </cell>
          <cell r="K70" t="str">
            <v>00</v>
          </cell>
          <cell r="L70">
            <v>0</v>
          </cell>
          <cell r="M70">
            <v>0</v>
          </cell>
          <cell r="N70">
            <v>0</v>
          </cell>
          <cell r="O70">
            <v>130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0</v>
          </cell>
        </row>
        <row r="71">
          <cell r="A71" t="str">
            <v>|0101021700|0.00|0.00|0.000|131.000</v>
          </cell>
          <cell r="B71" t="str">
            <v>Slit</v>
          </cell>
          <cell r="C71" t="str">
            <v>PO SLIT COIL  MP38</v>
          </cell>
          <cell r="D71" t="str">
            <v>PO SLIT COIL  MP38</v>
          </cell>
          <cell r="E71" t="str">
            <v>PO SLIT COIL  MP38</v>
          </cell>
          <cell r="F71" t="str">
            <v>KG</v>
          </cell>
          <cell r="G71" t="str">
            <v>01</v>
          </cell>
          <cell r="H71" t="str">
            <v>01</v>
          </cell>
          <cell r="I71" t="str">
            <v>02</v>
          </cell>
          <cell r="J71" t="str">
            <v>17</v>
          </cell>
          <cell r="K71" t="str">
            <v>00</v>
          </cell>
          <cell r="L71">
            <v>0</v>
          </cell>
          <cell r="M71">
            <v>0</v>
          </cell>
          <cell r="N71">
            <v>0</v>
          </cell>
          <cell r="O71">
            <v>131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0</v>
          </cell>
        </row>
        <row r="72">
          <cell r="A72" t="str">
            <v>|0101021700|0.00|0.00|0.000|132.000</v>
          </cell>
          <cell r="B72" t="str">
            <v>Slit</v>
          </cell>
          <cell r="C72" t="str">
            <v>PO SLIT COIL  MP38</v>
          </cell>
          <cell r="D72" t="str">
            <v>PO SLIT COIL  MP38</v>
          </cell>
          <cell r="E72" t="str">
            <v>PO SLIT COIL  MP38</v>
          </cell>
          <cell r="F72" t="str">
            <v>KG</v>
          </cell>
          <cell r="G72" t="str">
            <v>01</v>
          </cell>
          <cell r="H72" t="str">
            <v>01</v>
          </cell>
          <cell r="I72" t="str">
            <v>02</v>
          </cell>
          <cell r="J72" t="str">
            <v>17</v>
          </cell>
          <cell r="K72" t="str">
            <v>00</v>
          </cell>
          <cell r="L72">
            <v>0</v>
          </cell>
          <cell r="M72">
            <v>0</v>
          </cell>
          <cell r="N72">
            <v>0</v>
          </cell>
          <cell r="O72">
            <v>132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0</v>
          </cell>
        </row>
        <row r="73">
          <cell r="A73" t="str">
            <v>|0101021700|0.00|0.00|0.000|132.500</v>
          </cell>
          <cell r="B73" t="str">
            <v>Slit</v>
          </cell>
          <cell r="C73" t="str">
            <v>PO SLIT COIL  MP38</v>
          </cell>
          <cell r="D73" t="str">
            <v>PO SLIT COIL  MP38</v>
          </cell>
          <cell r="E73" t="str">
            <v>PO SLIT COIL  MP38</v>
          </cell>
          <cell r="F73" t="str">
            <v>KG</v>
          </cell>
          <cell r="G73" t="str">
            <v>01</v>
          </cell>
          <cell r="H73" t="str">
            <v>01</v>
          </cell>
          <cell r="I73" t="str">
            <v>02</v>
          </cell>
          <cell r="J73" t="str">
            <v>17</v>
          </cell>
          <cell r="K73" t="str">
            <v>00</v>
          </cell>
          <cell r="L73">
            <v>0</v>
          </cell>
          <cell r="M73">
            <v>0</v>
          </cell>
          <cell r="N73">
            <v>0</v>
          </cell>
          <cell r="O73">
            <v>132.5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0</v>
          </cell>
        </row>
        <row r="74">
          <cell r="A74" t="str">
            <v>|0101021700|0.00|0.00|0.000|135.500</v>
          </cell>
          <cell r="B74" t="str">
            <v>Slit</v>
          </cell>
          <cell r="C74" t="str">
            <v>PO SLIT COIL  MP38</v>
          </cell>
          <cell r="D74" t="str">
            <v>PO SLIT COIL  MP38</v>
          </cell>
          <cell r="E74" t="str">
            <v>PO SLIT COIL  MP38</v>
          </cell>
          <cell r="F74" t="str">
            <v>KG</v>
          </cell>
          <cell r="G74" t="str">
            <v>01</v>
          </cell>
          <cell r="H74" t="str">
            <v>01</v>
          </cell>
          <cell r="I74" t="str">
            <v>02</v>
          </cell>
          <cell r="J74" t="str">
            <v>17</v>
          </cell>
          <cell r="K74" t="str">
            <v>00</v>
          </cell>
          <cell r="L74">
            <v>0</v>
          </cell>
          <cell r="M74">
            <v>0</v>
          </cell>
          <cell r="N74">
            <v>0</v>
          </cell>
          <cell r="O74">
            <v>135.5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Z74">
            <v>0</v>
          </cell>
        </row>
        <row r="75">
          <cell r="A75" t="str">
            <v>|0101021700|0.00|0.00|0.000|136.000</v>
          </cell>
          <cell r="B75" t="str">
            <v>Slit</v>
          </cell>
          <cell r="C75" t="str">
            <v>PO SLIT COIL  MP38</v>
          </cell>
          <cell r="D75" t="str">
            <v>PO SLIT COIL  MP38</v>
          </cell>
          <cell r="E75" t="str">
            <v>PO SLIT COIL  MP38</v>
          </cell>
          <cell r="F75" t="str">
            <v>KG</v>
          </cell>
          <cell r="G75" t="str">
            <v>01</v>
          </cell>
          <cell r="H75" t="str">
            <v>01</v>
          </cell>
          <cell r="I75" t="str">
            <v>02</v>
          </cell>
          <cell r="J75" t="str">
            <v>17</v>
          </cell>
          <cell r="K75" t="str">
            <v>00</v>
          </cell>
          <cell r="L75">
            <v>0</v>
          </cell>
          <cell r="M75">
            <v>0</v>
          </cell>
          <cell r="N75">
            <v>0</v>
          </cell>
          <cell r="O75">
            <v>136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0</v>
          </cell>
        </row>
        <row r="76">
          <cell r="A76" t="str">
            <v>|0101021700|0.00|0.00|0.000|138.000</v>
          </cell>
          <cell r="B76" t="str">
            <v>Slit</v>
          </cell>
          <cell r="C76" t="str">
            <v>PO SLIT COIL  MP38</v>
          </cell>
          <cell r="D76" t="str">
            <v>PO SLIT COIL  MP38</v>
          </cell>
          <cell r="E76" t="str">
            <v>PO SLIT COIL  MP38</v>
          </cell>
          <cell r="F76" t="str">
            <v>KG</v>
          </cell>
          <cell r="G76" t="str">
            <v>01</v>
          </cell>
          <cell r="H76" t="str">
            <v>01</v>
          </cell>
          <cell r="I76" t="str">
            <v>02</v>
          </cell>
          <cell r="J76" t="str">
            <v>17</v>
          </cell>
          <cell r="K76" t="str">
            <v>00</v>
          </cell>
          <cell r="L76">
            <v>0</v>
          </cell>
          <cell r="M76">
            <v>0</v>
          </cell>
          <cell r="N76">
            <v>0</v>
          </cell>
          <cell r="O76">
            <v>138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0</v>
          </cell>
        </row>
        <row r="77">
          <cell r="A77" t="str">
            <v>|0101021700|0.00|0.00|0.000|139.000</v>
          </cell>
          <cell r="B77" t="str">
            <v>Slit</v>
          </cell>
          <cell r="C77" t="str">
            <v>PO SLIT COIL  MP38</v>
          </cell>
          <cell r="D77" t="str">
            <v>PO SLIT COIL  MP38</v>
          </cell>
          <cell r="E77" t="str">
            <v>PO SLIT COIL  MP38</v>
          </cell>
          <cell r="F77" t="str">
            <v>KG</v>
          </cell>
          <cell r="G77" t="str">
            <v>01</v>
          </cell>
          <cell r="H77" t="str">
            <v>01</v>
          </cell>
          <cell r="I77" t="str">
            <v>02</v>
          </cell>
          <cell r="J77" t="str">
            <v>17</v>
          </cell>
          <cell r="K77" t="str">
            <v>00</v>
          </cell>
          <cell r="L77">
            <v>0</v>
          </cell>
          <cell r="M77">
            <v>0</v>
          </cell>
          <cell r="N77">
            <v>0</v>
          </cell>
          <cell r="O77">
            <v>139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0</v>
          </cell>
        </row>
        <row r="78">
          <cell r="A78" t="str">
            <v>|0101021700|0.00|0.00|0.000|146.500</v>
          </cell>
          <cell r="B78" t="str">
            <v>Slit</v>
          </cell>
          <cell r="C78" t="str">
            <v>PO SLIT COIL  MP38</v>
          </cell>
          <cell r="D78" t="str">
            <v>PO SLIT COIL  MP38</v>
          </cell>
          <cell r="E78" t="str">
            <v>PO SLIT COIL  MP38</v>
          </cell>
          <cell r="F78" t="str">
            <v>KG</v>
          </cell>
          <cell r="G78" t="str">
            <v>01</v>
          </cell>
          <cell r="H78" t="str">
            <v>01</v>
          </cell>
          <cell r="I78" t="str">
            <v>02</v>
          </cell>
          <cell r="J78" t="str">
            <v>17</v>
          </cell>
          <cell r="K78" t="str">
            <v>00</v>
          </cell>
          <cell r="L78">
            <v>0</v>
          </cell>
          <cell r="M78">
            <v>0</v>
          </cell>
          <cell r="N78">
            <v>0</v>
          </cell>
          <cell r="O78">
            <v>146.5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Z78">
            <v>0</v>
          </cell>
        </row>
        <row r="79">
          <cell r="A79" t="str">
            <v>|0101021700|0.00|0.00|0.000|147.500</v>
          </cell>
          <cell r="B79" t="str">
            <v>Slit</v>
          </cell>
          <cell r="C79" t="str">
            <v>PO SLIT COIL  MP38</v>
          </cell>
          <cell r="D79" t="str">
            <v>PO SLIT COIL  MP38</v>
          </cell>
          <cell r="E79" t="str">
            <v>PO SLIT COIL  MP38</v>
          </cell>
          <cell r="F79" t="str">
            <v>KG</v>
          </cell>
          <cell r="G79" t="str">
            <v>01</v>
          </cell>
          <cell r="H79" t="str">
            <v>01</v>
          </cell>
          <cell r="I79" t="str">
            <v>02</v>
          </cell>
          <cell r="J79" t="str">
            <v>17</v>
          </cell>
          <cell r="K79" t="str">
            <v>00</v>
          </cell>
          <cell r="L79">
            <v>0</v>
          </cell>
          <cell r="M79">
            <v>0</v>
          </cell>
          <cell r="N79">
            <v>0</v>
          </cell>
          <cell r="O79">
            <v>147.5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0</v>
          </cell>
        </row>
        <row r="80">
          <cell r="A80" t="str">
            <v>|0101021700|0.00|0.00|0.000|148.000</v>
          </cell>
          <cell r="B80" t="str">
            <v>Slit</v>
          </cell>
          <cell r="C80" t="str">
            <v>PO SLIT COIL  MP38</v>
          </cell>
          <cell r="D80" t="str">
            <v>PO SLIT COIL  MP38</v>
          </cell>
          <cell r="E80" t="str">
            <v>PO SLIT COIL  MP38</v>
          </cell>
          <cell r="F80" t="str">
            <v>KG</v>
          </cell>
          <cell r="G80" t="str">
            <v>01</v>
          </cell>
          <cell r="H80" t="str">
            <v>01</v>
          </cell>
          <cell r="I80" t="str">
            <v>02</v>
          </cell>
          <cell r="J80" t="str">
            <v>17</v>
          </cell>
          <cell r="K80" t="str">
            <v>00</v>
          </cell>
          <cell r="L80">
            <v>0</v>
          </cell>
          <cell r="M80">
            <v>0</v>
          </cell>
          <cell r="N80">
            <v>0</v>
          </cell>
          <cell r="O80">
            <v>148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0</v>
          </cell>
        </row>
        <row r="81">
          <cell r="A81" t="str">
            <v>|0101021700|0.00|0.00|0.000|148.500</v>
          </cell>
          <cell r="B81" t="str">
            <v>Slit</v>
          </cell>
          <cell r="C81" t="str">
            <v>PO SLIT COIL  MP38</v>
          </cell>
          <cell r="D81" t="str">
            <v>PO SLIT COIL  MP38</v>
          </cell>
          <cell r="E81" t="str">
            <v>PO SLIT COIL  MP38</v>
          </cell>
          <cell r="F81" t="str">
            <v>KG</v>
          </cell>
          <cell r="G81" t="str">
            <v>01</v>
          </cell>
          <cell r="H81" t="str">
            <v>01</v>
          </cell>
          <cell r="I81" t="str">
            <v>02</v>
          </cell>
          <cell r="J81" t="str">
            <v>17</v>
          </cell>
          <cell r="K81" t="str">
            <v>00</v>
          </cell>
          <cell r="L81">
            <v>0</v>
          </cell>
          <cell r="M81">
            <v>0</v>
          </cell>
          <cell r="N81">
            <v>0</v>
          </cell>
          <cell r="O81">
            <v>148.5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0</v>
          </cell>
        </row>
        <row r="82">
          <cell r="A82" t="str">
            <v>|0101021700|0.00|0.00|0.000|150.500</v>
          </cell>
          <cell r="B82" t="str">
            <v>Slit</v>
          </cell>
          <cell r="C82" t="str">
            <v>PO SLIT COIL  MP38</v>
          </cell>
          <cell r="D82" t="str">
            <v>PO SLIT COIL  MP38</v>
          </cell>
          <cell r="E82" t="str">
            <v>PO SLIT COIL  MP38</v>
          </cell>
          <cell r="F82" t="str">
            <v>KG</v>
          </cell>
          <cell r="G82" t="str">
            <v>01</v>
          </cell>
          <cell r="H82" t="str">
            <v>01</v>
          </cell>
          <cell r="I82" t="str">
            <v>02</v>
          </cell>
          <cell r="J82" t="str">
            <v>17</v>
          </cell>
          <cell r="K82" t="str">
            <v>00</v>
          </cell>
          <cell r="L82">
            <v>0</v>
          </cell>
          <cell r="M82">
            <v>0</v>
          </cell>
          <cell r="N82">
            <v>0</v>
          </cell>
          <cell r="O82">
            <v>150.5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0</v>
          </cell>
        </row>
        <row r="83">
          <cell r="A83" t="str">
            <v>|0101021700|0.00|0.00|0.000|155.000</v>
          </cell>
          <cell r="B83" t="str">
            <v>Slit</v>
          </cell>
          <cell r="C83" t="str">
            <v>PO SLIT COIL  MP38</v>
          </cell>
          <cell r="D83" t="str">
            <v>PO SLIT COIL  MP38</v>
          </cell>
          <cell r="E83" t="str">
            <v>PO SLIT COIL  MP38</v>
          </cell>
          <cell r="F83" t="str">
            <v>KG</v>
          </cell>
          <cell r="G83" t="str">
            <v>01</v>
          </cell>
          <cell r="H83" t="str">
            <v>01</v>
          </cell>
          <cell r="I83" t="str">
            <v>02</v>
          </cell>
          <cell r="J83" t="str">
            <v>17</v>
          </cell>
          <cell r="K83" t="str">
            <v>00</v>
          </cell>
          <cell r="L83">
            <v>0</v>
          </cell>
          <cell r="M83">
            <v>0</v>
          </cell>
          <cell r="N83">
            <v>0</v>
          </cell>
          <cell r="O83">
            <v>155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0</v>
          </cell>
        </row>
        <row r="84">
          <cell r="A84" t="str">
            <v>|0101021700|0.00|0.00|0.000|164.000</v>
          </cell>
          <cell r="B84" t="str">
            <v>Slit</v>
          </cell>
          <cell r="C84" t="str">
            <v>PO SLIT COIL  MP38</v>
          </cell>
          <cell r="D84" t="str">
            <v>PO SLIT COIL  MP38</v>
          </cell>
          <cell r="E84" t="str">
            <v>PO SLIT COIL  MP38</v>
          </cell>
          <cell r="F84" t="str">
            <v>KG</v>
          </cell>
          <cell r="G84" t="str">
            <v>01</v>
          </cell>
          <cell r="H84" t="str">
            <v>01</v>
          </cell>
          <cell r="I84" t="str">
            <v>02</v>
          </cell>
          <cell r="J84" t="str">
            <v>17</v>
          </cell>
          <cell r="K84" t="str">
            <v>00</v>
          </cell>
          <cell r="L84">
            <v>0</v>
          </cell>
          <cell r="M84">
            <v>0</v>
          </cell>
          <cell r="N84">
            <v>0</v>
          </cell>
          <cell r="O84">
            <v>164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0</v>
          </cell>
        </row>
        <row r="85">
          <cell r="A85" t="str">
            <v>|0101021700|0.00|0.00|0.000|164.500</v>
          </cell>
          <cell r="B85" t="str">
            <v>Slit</v>
          </cell>
          <cell r="C85" t="str">
            <v>PO SLIT COIL  MP38</v>
          </cell>
          <cell r="D85" t="str">
            <v>PO SLIT COIL  MP38</v>
          </cell>
          <cell r="E85" t="str">
            <v>PO SLIT COIL  MP38</v>
          </cell>
          <cell r="F85" t="str">
            <v>KG</v>
          </cell>
          <cell r="G85" t="str">
            <v>01</v>
          </cell>
          <cell r="H85" t="str">
            <v>01</v>
          </cell>
          <cell r="I85" t="str">
            <v>02</v>
          </cell>
          <cell r="J85" t="str">
            <v>17</v>
          </cell>
          <cell r="K85" t="str">
            <v>00</v>
          </cell>
          <cell r="L85">
            <v>0</v>
          </cell>
          <cell r="M85">
            <v>0</v>
          </cell>
          <cell r="N85">
            <v>0</v>
          </cell>
          <cell r="O85">
            <v>164.5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0</v>
          </cell>
        </row>
        <row r="86">
          <cell r="A86" t="str">
            <v>|0101021700|0.00|0.00|0.000|166.000</v>
          </cell>
          <cell r="B86" t="str">
            <v>Slit</v>
          </cell>
          <cell r="C86" t="str">
            <v>PO SLIT COIL  MP38</v>
          </cell>
          <cell r="D86" t="str">
            <v>PO SLIT COIL  MP38</v>
          </cell>
          <cell r="E86" t="str">
            <v>PO SLIT COIL  MP38</v>
          </cell>
          <cell r="F86" t="str">
            <v>KG</v>
          </cell>
          <cell r="G86" t="str">
            <v>01</v>
          </cell>
          <cell r="H86" t="str">
            <v>01</v>
          </cell>
          <cell r="I86" t="str">
            <v>02</v>
          </cell>
          <cell r="J86" t="str">
            <v>17</v>
          </cell>
          <cell r="K86" t="str">
            <v>00</v>
          </cell>
          <cell r="L86">
            <v>0</v>
          </cell>
          <cell r="M86">
            <v>0</v>
          </cell>
          <cell r="N86">
            <v>0</v>
          </cell>
          <cell r="O86">
            <v>166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0</v>
          </cell>
        </row>
        <row r="87">
          <cell r="A87" t="str">
            <v>|0101021700|0.00|0.00|0.000|186.000</v>
          </cell>
          <cell r="B87" t="str">
            <v>Slit</v>
          </cell>
          <cell r="C87" t="str">
            <v>PO SLIT COIL  MP38</v>
          </cell>
          <cell r="D87" t="str">
            <v>PO SLIT COIL  MP38</v>
          </cell>
          <cell r="E87" t="str">
            <v>PO SLIT COIL  MP38</v>
          </cell>
          <cell r="F87" t="str">
            <v>KG</v>
          </cell>
          <cell r="G87" t="str">
            <v>01</v>
          </cell>
          <cell r="H87" t="str">
            <v>01</v>
          </cell>
          <cell r="I87" t="str">
            <v>02</v>
          </cell>
          <cell r="J87" t="str">
            <v>17</v>
          </cell>
          <cell r="K87" t="str">
            <v>00</v>
          </cell>
          <cell r="L87">
            <v>0</v>
          </cell>
          <cell r="M87">
            <v>0</v>
          </cell>
          <cell r="N87">
            <v>0</v>
          </cell>
          <cell r="O87">
            <v>186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0</v>
          </cell>
        </row>
        <row r="88">
          <cell r="A88" t="str">
            <v>|0101021700|0.00|0.00|0.000|187.000</v>
          </cell>
          <cell r="B88" t="str">
            <v>Slit</v>
          </cell>
          <cell r="C88" t="str">
            <v>PO SLIT COIL  MP38</v>
          </cell>
          <cell r="D88" t="str">
            <v>PO SLIT COIL  MP38</v>
          </cell>
          <cell r="E88" t="str">
            <v>PO SLIT COIL  MP38</v>
          </cell>
          <cell r="F88" t="str">
            <v>KG</v>
          </cell>
          <cell r="G88" t="str">
            <v>01</v>
          </cell>
          <cell r="H88" t="str">
            <v>01</v>
          </cell>
          <cell r="I88" t="str">
            <v>02</v>
          </cell>
          <cell r="J88" t="str">
            <v>17</v>
          </cell>
          <cell r="K88" t="str">
            <v>00</v>
          </cell>
          <cell r="L88">
            <v>0</v>
          </cell>
          <cell r="M88">
            <v>0</v>
          </cell>
          <cell r="N88">
            <v>0</v>
          </cell>
          <cell r="O88">
            <v>187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0</v>
          </cell>
        </row>
        <row r="89">
          <cell r="A89" t="str">
            <v>|0101021700|0.00|0.00|0.000|187.500</v>
          </cell>
          <cell r="B89" t="str">
            <v>Slit</v>
          </cell>
          <cell r="C89" t="str">
            <v>PO SLIT COIL  MP38</v>
          </cell>
          <cell r="D89" t="str">
            <v>PO SLIT COIL  MP38</v>
          </cell>
          <cell r="E89" t="str">
            <v>PO SLIT COIL  MP38</v>
          </cell>
          <cell r="F89" t="str">
            <v>KG</v>
          </cell>
          <cell r="G89" t="str">
            <v>01</v>
          </cell>
          <cell r="H89" t="str">
            <v>01</v>
          </cell>
          <cell r="I89" t="str">
            <v>02</v>
          </cell>
          <cell r="J89" t="str">
            <v>17</v>
          </cell>
          <cell r="K89" t="str">
            <v>00</v>
          </cell>
          <cell r="L89">
            <v>0</v>
          </cell>
          <cell r="M89">
            <v>0</v>
          </cell>
          <cell r="N89">
            <v>0</v>
          </cell>
          <cell r="O89">
            <v>187.5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0</v>
          </cell>
        </row>
        <row r="90">
          <cell r="A90" t="str">
            <v>|0101021700|0.00|0.00|0.000|188.000</v>
          </cell>
          <cell r="B90" t="str">
            <v>Slit</v>
          </cell>
          <cell r="C90" t="str">
            <v>PO SLIT COIL  MP38</v>
          </cell>
          <cell r="D90" t="str">
            <v>PO SLIT COIL  MP38</v>
          </cell>
          <cell r="E90" t="str">
            <v>PO SLIT COIL  MP38</v>
          </cell>
          <cell r="F90" t="str">
            <v>KG</v>
          </cell>
          <cell r="G90" t="str">
            <v>01</v>
          </cell>
          <cell r="H90" t="str">
            <v>01</v>
          </cell>
          <cell r="I90" t="str">
            <v>02</v>
          </cell>
          <cell r="J90" t="str">
            <v>17</v>
          </cell>
          <cell r="K90" t="str">
            <v>00</v>
          </cell>
          <cell r="L90">
            <v>0</v>
          </cell>
          <cell r="M90">
            <v>0</v>
          </cell>
          <cell r="N90">
            <v>0</v>
          </cell>
          <cell r="O90">
            <v>188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0</v>
          </cell>
        </row>
        <row r="91">
          <cell r="A91" t="str">
            <v>|0101021700|0.00|0.00|0.000|39.000</v>
          </cell>
          <cell r="B91" t="str">
            <v>Slit</v>
          </cell>
          <cell r="C91" t="str">
            <v>PO SLIT COIL  MP38</v>
          </cell>
          <cell r="D91" t="str">
            <v>PO SLIT COIL  MP38</v>
          </cell>
          <cell r="E91" t="str">
            <v>PO SLIT COIL  MP38</v>
          </cell>
          <cell r="F91" t="str">
            <v>KG</v>
          </cell>
          <cell r="G91" t="str">
            <v>01</v>
          </cell>
          <cell r="H91" t="str">
            <v>01</v>
          </cell>
          <cell r="I91" t="str">
            <v>02</v>
          </cell>
          <cell r="J91" t="str">
            <v>17</v>
          </cell>
          <cell r="K91" t="str">
            <v>00</v>
          </cell>
          <cell r="L91">
            <v>0</v>
          </cell>
          <cell r="M91">
            <v>0</v>
          </cell>
          <cell r="N91">
            <v>0</v>
          </cell>
          <cell r="O91">
            <v>39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0</v>
          </cell>
        </row>
        <row r="92">
          <cell r="A92" t="str">
            <v>|0101021700|0.00|0.00|0.000|47.500</v>
          </cell>
          <cell r="B92" t="str">
            <v>Slit</v>
          </cell>
          <cell r="C92" t="str">
            <v>PO SLIT COIL  MP38</v>
          </cell>
          <cell r="D92" t="str">
            <v>PO SLIT COIL  MP38</v>
          </cell>
          <cell r="E92" t="str">
            <v>PO SLIT COIL  MP38</v>
          </cell>
          <cell r="F92" t="str">
            <v>KG</v>
          </cell>
          <cell r="G92" t="str">
            <v>01</v>
          </cell>
          <cell r="H92" t="str">
            <v>01</v>
          </cell>
          <cell r="I92" t="str">
            <v>02</v>
          </cell>
          <cell r="J92" t="str">
            <v>17</v>
          </cell>
          <cell r="K92" t="str">
            <v>00</v>
          </cell>
          <cell r="L92">
            <v>0</v>
          </cell>
          <cell r="M92">
            <v>0</v>
          </cell>
          <cell r="N92">
            <v>0</v>
          </cell>
          <cell r="O92">
            <v>47.5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0</v>
          </cell>
        </row>
        <row r="93">
          <cell r="A93" t="str">
            <v>|0101021700|0.00|0.00|0.000|48.500</v>
          </cell>
          <cell r="B93" t="str">
            <v>Slit</v>
          </cell>
          <cell r="C93" t="str">
            <v>PO SLIT COIL  MP38</v>
          </cell>
          <cell r="D93" t="str">
            <v>PO SLIT COIL  MP38</v>
          </cell>
          <cell r="E93" t="str">
            <v>PO SLIT COIL  MP38</v>
          </cell>
          <cell r="F93" t="str">
            <v>KG</v>
          </cell>
          <cell r="G93" t="str">
            <v>01</v>
          </cell>
          <cell r="H93" t="str">
            <v>01</v>
          </cell>
          <cell r="I93" t="str">
            <v>02</v>
          </cell>
          <cell r="J93" t="str">
            <v>17</v>
          </cell>
          <cell r="K93" t="str">
            <v>00</v>
          </cell>
          <cell r="L93">
            <v>0</v>
          </cell>
          <cell r="M93">
            <v>0</v>
          </cell>
          <cell r="N93">
            <v>0</v>
          </cell>
          <cell r="O93">
            <v>48.5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0</v>
          </cell>
        </row>
        <row r="94">
          <cell r="A94" t="str">
            <v>|0101021700|0.00|0.00|0.000|52.000</v>
          </cell>
          <cell r="B94" t="str">
            <v>Slit</v>
          </cell>
          <cell r="C94" t="str">
            <v>PO SLIT COIL  MP38</v>
          </cell>
          <cell r="D94" t="str">
            <v>PO SLIT COIL  MP38</v>
          </cell>
          <cell r="E94" t="str">
            <v>PO SLIT COIL  MP38</v>
          </cell>
          <cell r="F94" t="str">
            <v>KG</v>
          </cell>
          <cell r="G94" t="str">
            <v>01</v>
          </cell>
          <cell r="H94" t="str">
            <v>01</v>
          </cell>
          <cell r="I94" t="str">
            <v>02</v>
          </cell>
          <cell r="J94" t="str">
            <v>17</v>
          </cell>
          <cell r="K94" t="str">
            <v>00</v>
          </cell>
          <cell r="L94">
            <v>0</v>
          </cell>
          <cell r="M94">
            <v>0</v>
          </cell>
          <cell r="N94">
            <v>0</v>
          </cell>
          <cell r="O94">
            <v>52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0</v>
          </cell>
        </row>
        <row r="95">
          <cell r="A95" t="str">
            <v>|0101021700|0.00|0.00|0.000|53.000</v>
          </cell>
          <cell r="B95" t="str">
            <v>Slit</v>
          </cell>
          <cell r="C95" t="str">
            <v>PO SLIT COIL  MP38</v>
          </cell>
          <cell r="D95" t="str">
            <v>PO SLIT COIL  MP38</v>
          </cell>
          <cell r="E95" t="str">
            <v>PO SLIT COIL  MP38</v>
          </cell>
          <cell r="F95" t="str">
            <v>KG</v>
          </cell>
          <cell r="G95" t="str">
            <v>01</v>
          </cell>
          <cell r="H95" t="str">
            <v>01</v>
          </cell>
          <cell r="I95" t="str">
            <v>02</v>
          </cell>
          <cell r="J95" t="str">
            <v>17</v>
          </cell>
          <cell r="K95" t="str">
            <v>00</v>
          </cell>
          <cell r="L95">
            <v>0</v>
          </cell>
          <cell r="M95">
            <v>0</v>
          </cell>
          <cell r="N95">
            <v>0</v>
          </cell>
          <cell r="O95">
            <v>53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0</v>
          </cell>
        </row>
        <row r="96">
          <cell r="A96" t="str">
            <v>|0101021700|0.00|0.00|0.000|53.500</v>
          </cell>
          <cell r="B96" t="str">
            <v>Slit</v>
          </cell>
          <cell r="C96" t="str">
            <v>PO SLIT COIL  MP38</v>
          </cell>
          <cell r="D96" t="str">
            <v>PO SLIT COIL  MP38</v>
          </cell>
          <cell r="E96" t="str">
            <v>PO SLIT COIL  MP38</v>
          </cell>
          <cell r="F96" t="str">
            <v>KG</v>
          </cell>
          <cell r="G96" t="str">
            <v>01</v>
          </cell>
          <cell r="H96" t="str">
            <v>01</v>
          </cell>
          <cell r="I96" t="str">
            <v>02</v>
          </cell>
          <cell r="J96" t="str">
            <v>17</v>
          </cell>
          <cell r="K96" t="str">
            <v>00</v>
          </cell>
          <cell r="L96">
            <v>0</v>
          </cell>
          <cell r="M96">
            <v>0</v>
          </cell>
          <cell r="N96">
            <v>0</v>
          </cell>
          <cell r="O96">
            <v>53.5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0</v>
          </cell>
        </row>
        <row r="97">
          <cell r="A97" t="str">
            <v>|0101021700|0.00|0.00|0.000|56.500</v>
          </cell>
          <cell r="B97" t="str">
            <v>Slit</v>
          </cell>
          <cell r="C97" t="str">
            <v>PO SLIT COIL  MP38</v>
          </cell>
          <cell r="D97" t="str">
            <v>PO SLIT COIL  MP38</v>
          </cell>
          <cell r="E97" t="str">
            <v>PO SLIT COIL  MP38</v>
          </cell>
          <cell r="F97" t="str">
            <v>KG</v>
          </cell>
          <cell r="G97" t="str">
            <v>01</v>
          </cell>
          <cell r="H97" t="str">
            <v>01</v>
          </cell>
          <cell r="I97" t="str">
            <v>02</v>
          </cell>
          <cell r="J97" t="str">
            <v>17</v>
          </cell>
          <cell r="K97" t="str">
            <v>00</v>
          </cell>
          <cell r="L97">
            <v>0</v>
          </cell>
          <cell r="M97">
            <v>0</v>
          </cell>
          <cell r="N97">
            <v>0</v>
          </cell>
          <cell r="O97">
            <v>56.5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0</v>
          </cell>
        </row>
        <row r="98">
          <cell r="A98" t="str">
            <v>|0101021700|0.00|0.00|0.000|57.000</v>
          </cell>
          <cell r="B98" t="str">
            <v>Slit</v>
          </cell>
          <cell r="C98" t="str">
            <v>PO SLIT COIL  MP38</v>
          </cell>
          <cell r="D98" t="str">
            <v>PO SLIT COIL  MP38</v>
          </cell>
          <cell r="E98" t="str">
            <v>PO SLIT COIL  MP38</v>
          </cell>
          <cell r="F98" t="str">
            <v>KG</v>
          </cell>
          <cell r="G98" t="str">
            <v>01</v>
          </cell>
          <cell r="H98" t="str">
            <v>01</v>
          </cell>
          <cell r="I98" t="str">
            <v>02</v>
          </cell>
          <cell r="J98" t="str">
            <v>17</v>
          </cell>
          <cell r="K98" t="str">
            <v>00</v>
          </cell>
          <cell r="L98">
            <v>0</v>
          </cell>
          <cell r="M98">
            <v>0</v>
          </cell>
          <cell r="N98">
            <v>0</v>
          </cell>
          <cell r="O98">
            <v>57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0</v>
          </cell>
        </row>
        <row r="99">
          <cell r="A99" t="str">
            <v>|0101021700|0.00|0.00|0.000|58.000</v>
          </cell>
          <cell r="B99" t="str">
            <v>Slit</v>
          </cell>
          <cell r="C99" t="str">
            <v>PO SLIT COIL  MP38</v>
          </cell>
          <cell r="D99" t="str">
            <v>PO SLIT COIL  MP38</v>
          </cell>
          <cell r="E99" t="str">
            <v>PO SLIT COIL  MP38</v>
          </cell>
          <cell r="F99" t="str">
            <v>KG</v>
          </cell>
          <cell r="G99" t="str">
            <v>01</v>
          </cell>
          <cell r="H99" t="str">
            <v>01</v>
          </cell>
          <cell r="I99" t="str">
            <v>02</v>
          </cell>
          <cell r="J99" t="str">
            <v>17</v>
          </cell>
          <cell r="K99" t="str">
            <v>00</v>
          </cell>
          <cell r="L99">
            <v>0</v>
          </cell>
          <cell r="M99">
            <v>0</v>
          </cell>
          <cell r="N99">
            <v>0</v>
          </cell>
          <cell r="O99">
            <v>58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0</v>
          </cell>
        </row>
        <row r="100">
          <cell r="A100" t="str">
            <v>|0101021700|0.00|0.00|0.000|58.500</v>
          </cell>
          <cell r="B100" t="str">
            <v>Slit</v>
          </cell>
          <cell r="C100" t="str">
            <v>PO SLIT COIL  MP38</v>
          </cell>
          <cell r="D100" t="str">
            <v>PO SLIT COIL  MP38</v>
          </cell>
          <cell r="E100" t="str">
            <v>PO SLIT COIL  MP38</v>
          </cell>
          <cell r="F100" t="str">
            <v>KG</v>
          </cell>
          <cell r="G100" t="str">
            <v>01</v>
          </cell>
          <cell r="H100" t="str">
            <v>01</v>
          </cell>
          <cell r="I100" t="str">
            <v>02</v>
          </cell>
          <cell r="J100" t="str">
            <v>17</v>
          </cell>
          <cell r="K100" t="str">
            <v>00</v>
          </cell>
          <cell r="L100">
            <v>0</v>
          </cell>
          <cell r="M100">
            <v>0</v>
          </cell>
          <cell r="N100">
            <v>0</v>
          </cell>
          <cell r="O100">
            <v>58.5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0</v>
          </cell>
        </row>
        <row r="101">
          <cell r="A101" t="str">
            <v>|0101021700|0.00|0.00|0.000|607.500</v>
          </cell>
          <cell r="B101" t="str">
            <v>Slit</v>
          </cell>
          <cell r="C101" t="str">
            <v>PO SLIT COIL  MP38</v>
          </cell>
          <cell r="D101" t="str">
            <v>PO SLIT COIL  MP38</v>
          </cell>
          <cell r="E101" t="str">
            <v>PO SLIT COIL  MP38</v>
          </cell>
          <cell r="F101" t="str">
            <v>KG</v>
          </cell>
          <cell r="G101" t="str">
            <v>01</v>
          </cell>
          <cell r="H101" t="str">
            <v>01</v>
          </cell>
          <cell r="I101" t="str">
            <v>02</v>
          </cell>
          <cell r="J101" t="str">
            <v>17</v>
          </cell>
          <cell r="K101" t="str">
            <v>00</v>
          </cell>
          <cell r="L101">
            <v>0</v>
          </cell>
          <cell r="M101">
            <v>0</v>
          </cell>
          <cell r="N101">
            <v>0</v>
          </cell>
          <cell r="O101">
            <v>607.5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0</v>
          </cell>
        </row>
        <row r="102">
          <cell r="A102" t="str">
            <v>|0101021700|0.00|0.00|0.000|622.500</v>
          </cell>
          <cell r="B102" t="str">
            <v>Slit</v>
          </cell>
          <cell r="C102" t="str">
            <v>PO SLIT COIL  MP38</v>
          </cell>
          <cell r="D102" t="str">
            <v>PO SLIT COIL  MP38</v>
          </cell>
          <cell r="E102" t="str">
            <v>PO SLIT COIL  MP38</v>
          </cell>
          <cell r="F102" t="str">
            <v>KG</v>
          </cell>
          <cell r="G102" t="str">
            <v>01</v>
          </cell>
          <cell r="H102" t="str">
            <v>01</v>
          </cell>
          <cell r="I102" t="str">
            <v>02</v>
          </cell>
          <cell r="J102" t="str">
            <v>17</v>
          </cell>
          <cell r="K102" t="str">
            <v>00</v>
          </cell>
          <cell r="L102">
            <v>0</v>
          </cell>
          <cell r="M102">
            <v>0</v>
          </cell>
          <cell r="N102">
            <v>0</v>
          </cell>
          <cell r="O102">
            <v>622.5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Z102">
            <v>0</v>
          </cell>
        </row>
        <row r="103">
          <cell r="A103" t="str">
            <v>|0101021700|0.00|0.00|0.000|64.000</v>
          </cell>
          <cell r="B103" t="str">
            <v>Slit</v>
          </cell>
          <cell r="C103" t="str">
            <v>PO SLIT COIL  MP38</v>
          </cell>
          <cell r="D103" t="str">
            <v>PO SLIT COIL  MP38</v>
          </cell>
          <cell r="E103" t="str">
            <v>PO SLIT COIL  MP38</v>
          </cell>
          <cell r="F103" t="str">
            <v>KG</v>
          </cell>
          <cell r="G103" t="str">
            <v>01</v>
          </cell>
          <cell r="H103" t="str">
            <v>01</v>
          </cell>
          <cell r="I103" t="str">
            <v>02</v>
          </cell>
          <cell r="J103" t="str">
            <v>17</v>
          </cell>
          <cell r="K103" t="str">
            <v>00</v>
          </cell>
          <cell r="L103">
            <v>0</v>
          </cell>
          <cell r="M103">
            <v>0</v>
          </cell>
          <cell r="N103">
            <v>0</v>
          </cell>
          <cell r="O103">
            <v>64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Z103">
            <v>0</v>
          </cell>
        </row>
        <row r="104">
          <cell r="A104" t="str">
            <v>|0101021700|0.00|0.00|0.000|64.500</v>
          </cell>
          <cell r="B104" t="str">
            <v>Slit</v>
          </cell>
          <cell r="C104" t="str">
            <v>PO SLIT COIL  MP38</v>
          </cell>
          <cell r="D104" t="str">
            <v>PO SLIT COIL  MP38</v>
          </cell>
          <cell r="E104" t="str">
            <v>PO SLIT COIL  MP38</v>
          </cell>
          <cell r="F104" t="str">
            <v>KG</v>
          </cell>
          <cell r="G104" t="str">
            <v>01</v>
          </cell>
          <cell r="H104" t="str">
            <v>01</v>
          </cell>
          <cell r="I104" t="str">
            <v>02</v>
          </cell>
          <cell r="J104" t="str">
            <v>17</v>
          </cell>
          <cell r="K104" t="str">
            <v>00</v>
          </cell>
          <cell r="L104">
            <v>0</v>
          </cell>
          <cell r="M104">
            <v>0</v>
          </cell>
          <cell r="N104">
            <v>0</v>
          </cell>
          <cell r="O104">
            <v>64.5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Z104">
            <v>0</v>
          </cell>
        </row>
        <row r="105">
          <cell r="A105" t="str">
            <v>|0101021700|0.00|0.00|0.000|65.000</v>
          </cell>
          <cell r="B105" t="str">
            <v>Slit</v>
          </cell>
          <cell r="C105" t="str">
            <v>PO SLIT COIL  MP38</v>
          </cell>
          <cell r="D105" t="str">
            <v>PO SLIT COIL  MP38</v>
          </cell>
          <cell r="E105" t="str">
            <v>PO SLIT COIL  MP38</v>
          </cell>
          <cell r="F105" t="str">
            <v>KG</v>
          </cell>
          <cell r="G105" t="str">
            <v>01</v>
          </cell>
          <cell r="H105" t="str">
            <v>01</v>
          </cell>
          <cell r="I105" t="str">
            <v>02</v>
          </cell>
          <cell r="J105" t="str">
            <v>17</v>
          </cell>
          <cell r="K105" t="str">
            <v>00</v>
          </cell>
          <cell r="L105">
            <v>0</v>
          </cell>
          <cell r="M105">
            <v>0</v>
          </cell>
          <cell r="N105">
            <v>0</v>
          </cell>
          <cell r="O105">
            <v>65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Z105">
            <v>0</v>
          </cell>
        </row>
        <row r="106">
          <cell r="A106" t="str">
            <v>|0101021700|0.00|0.00|0.000|65.500</v>
          </cell>
          <cell r="B106" t="str">
            <v>Slit</v>
          </cell>
          <cell r="C106" t="str">
            <v>PO SLIT COIL  MP38</v>
          </cell>
          <cell r="D106" t="str">
            <v>PO SLIT COIL  MP38</v>
          </cell>
          <cell r="E106" t="str">
            <v>PO SLIT COIL  MP38</v>
          </cell>
          <cell r="F106" t="str">
            <v>KG</v>
          </cell>
          <cell r="G106" t="str">
            <v>01</v>
          </cell>
          <cell r="H106" t="str">
            <v>01</v>
          </cell>
          <cell r="I106" t="str">
            <v>02</v>
          </cell>
          <cell r="J106" t="str">
            <v>17</v>
          </cell>
          <cell r="K106" t="str">
            <v>00</v>
          </cell>
          <cell r="L106">
            <v>0</v>
          </cell>
          <cell r="M106">
            <v>0</v>
          </cell>
          <cell r="N106">
            <v>0</v>
          </cell>
          <cell r="O106">
            <v>65.5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Z106">
            <v>0</v>
          </cell>
        </row>
        <row r="107">
          <cell r="A107" t="str">
            <v>|0101021700|0.00|0.00|0.000|66.000</v>
          </cell>
          <cell r="B107" t="str">
            <v>Slit</v>
          </cell>
          <cell r="C107" t="str">
            <v>PO SLIT COIL  MP38</v>
          </cell>
          <cell r="D107" t="str">
            <v>PO SLIT COIL  MP38</v>
          </cell>
          <cell r="E107" t="str">
            <v>PO SLIT COIL  MP38</v>
          </cell>
          <cell r="F107" t="str">
            <v>KG</v>
          </cell>
          <cell r="G107" t="str">
            <v>01</v>
          </cell>
          <cell r="H107" t="str">
            <v>01</v>
          </cell>
          <cell r="I107" t="str">
            <v>02</v>
          </cell>
          <cell r="J107" t="str">
            <v>17</v>
          </cell>
          <cell r="K107" t="str">
            <v>00</v>
          </cell>
          <cell r="L107">
            <v>0</v>
          </cell>
          <cell r="M107">
            <v>0</v>
          </cell>
          <cell r="N107">
            <v>0</v>
          </cell>
          <cell r="O107">
            <v>66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Z107">
            <v>0</v>
          </cell>
        </row>
        <row r="108">
          <cell r="A108" t="str">
            <v>|0101021700|0.00|0.00|0.000|66.500</v>
          </cell>
          <cell r="B108" t="str">
            <v>Slit</v>
          </cell>
          <cell r="C108" t="str">
            <v>PO SLIT COIL  MP38</v>
          </cell>
          <cell r="D108" t="str">
            <v>PO SLIT COIL  MP38</v>
          </cell>
          <cell r="E108" t="str">
            <v>PO SLIT COIL  MP38</v>
          </cell>
          <cell r="F108" t="str">
            <v>KG</v>
          </cell>
          <cell r="G108" t="str">
            <v>01</v>
          </cell>
          <cell r="H108" t="str">
            <v>01</v>
          </cell>
          <cell r="I108" t="str">
            <v>02</v>
          </cell>
          <cell r="J108" t="str">
            <v>17</v>
          </cell>
          <cell r="K108" t="str">
            <v>00</v>
          </cell>
          <cell r="L108">
            <v>0</v>
          </cell>
          <cell r="M108">
            <v>0</v>
          </cell>
          <cell r="N108">
            <v>0</v>
          </cell>
          <cell r="O108">
            <v>66.5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Z108">
            <v>0</v>
          </cell>
        </row>
        <row r="109">
          <cell r="A109" t="str">
            <v>|0101021700|0.00|0.00|0.000|67.000</v>
          </cell>
          <cell r="B109" t="str">
            <v>Slit</v>
          </cell>
          <cell r="C109" t="str">
            <v>PO SLIT COIL  MP38</v>
          </cell>
          <cell r="D109" t="str">
            <v>PO SLIT COIL  MP38</v>
          </cell>
          <cell r="E109" t="str">
            <v>PO SLIT COIL  MP38</v>
          </cell>
          <cell r="F109" t="str">
            <v>KG</v>
          </cell>
          <cell r="G109" t="str">
            <v>01</v>
          </cell>
          <cell r="H109" t="str">
            <v>01</v>
          </cell>
          <cell r="I109" t="str">
            <v>02</v>
          </cell>
          <cell r="J109" t="str">
            <v>17</v>
          </cell>
          <cell r="K109" t="str">
            <v>00</v>
          </cell>
          <cell r="L109">
            <v>0</v>
          </cell>
          <cell r="M109">
            <v>0</v>
          </cell>
          <cell r="N109">
            <v>0</v>
          </cell>
          <cell r="O109">
            <v>67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Z109">
            <v>0</v>
          </cell>
        </row>
        <row r="110">
          <cell r="A110" t="str">
            <v>|0101021700|0.00|0.00|0.000|67.500</v>
          </cell>
          <cell r="B110" t="str">
            <v>Slit</v>
          </cell>
          <cell r="C110" t="str">
            <v>PO SLIT COIL  MP38</v>
          </cell>
          <cell r="D110" t="str">
            <v>PO SLIT COIL  MP38</v>
          </cell>
          <cell r="E110" t="str">
            <v>PO SLIT COIL  MP38</v>
          </cell>
          <cell r="F110" t="str">
            <v>KG</v>
          </cell>
          <cell r="G110" t="str">
            <v>01</v>
          </cell>
          <cell r="H110" t="str">
            <v>01</v>
          </cell>
          <cell r="I110" t="str">
            <v>02</v>
          </cell>
          <cell r="J110" t="str">
            <v>17</v>
          </cell>
          <cell r="K110" t="str">
            <v>00</v>
          </cell>
          <cell r="L110">
            <v>0</v>
          </cell>
          <cell r="M110">
            <v>0</v>
          </cell>
          <cell r="N110">
            <v>0</v>
          </cell>
          <cell r="O110">
            <v>67.5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Z110">
            <v>0</v>
          </cell>
        </row>
        <row r="111">
          <cell r="A111" t="str">
            <v>|0101021700|0.00|0.00|0.000|670.000</v>
          </cell>
          <cell r="B111" t="str">
            <v>Slit</v>
          </cell>
          <cell r="C111" t="str">
            <v>PO SLIT COIL  MP38</v>
          </cell>
          <cell r="D111" t="str">
            <v>PO SLIT COIL  MP38</v>
          </cell>
          <cell r="E111" t="str">
            <v>PO SLIT COIL  MP38</v>
          </cell>
          <cell r="F111" t="str">
            <v>KG</v>
          </cell>
          <cell r="G111" t="str">
            <v>01</v>
          </cell>
          <cell r="H111" t="str">
            <v>01</v>
          </cell>
          <cell r="I111" t="str">
            <v>02</v>
          </cell>
          <cell r="J111" t="str">
            <v>17</v>
          </cell>
          <cell r="K111" t="str">
            <v>00</v>
          </cell>
          <cell r="L111">
            <v>0</v>
          </cell>
          <cell r="M111">
            <v>0</v>
          </cell>
          <cell r="N111">
            <v>0</v>
          </cell>
          <cell r="O111">
            <v>670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Z111">
            <v>0</v>
          </cell>
        </row>
        <row r="112">
          <cell r="A112" t="str">
            <v>|0101021700|0.00|0.00|0.000|68.000</v>
          </cell>
          <cell r="B112" t="str">
            <v>Slit</v>
          </cell>
          <cell r="C112" t="str">
            <v>PO SLIT COIL  MP38</v>
          </cell>
          <cell r="D112" t="str">
            <v>PO SLIT COIL  MP38</v>
          </cell>
          <cell r="E112" t="str">
            <v>PO SLIT COIL  MP38</v>
          </cell>
          <cell r="F112" t="str">
            <v>KG</v>
          </cell>
          <cell r="G112" t="str">
            <v>01</v>
          </cell>
          <cell r="H112" t="str">
            <v>01</v>
          </cell>
          <cell r="I112" t="str">
            <v>02</v>
          </cell>
          <cell r="J112" t="str">
            <v>17</v>
          </cell>
          <cell r="K112" t="str">
            <v>00</v>
          </cell>
          <cell r="L112">
            <v>0</v>
          </cell>
          <cell r="M112">
            <v>0</v>
          </cell>
          <cell r="N112">
            <v>0</v>
          </cell>
          <cell r="O112">
            <v>68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Z112">
            <v>0</v>
          </cell>
        </row>
        <row r="113">
          <cell r="A113" t="str">
            <v>|0101021700|0.00|0.00|0.000|718.000</v>
          </cell>
          <cell r="B113" t="str">
            <v>Slit</v>
          </cell>
          <cell r="C113" t="str">
            <v>PO SLIT COIL  MP38</v>
          </cell>
          <cell r="D113" t="str">
            <v>PO SLIT COIL  MP38</v>
          </cell>
          <cell r="E113" t="str">
            <v>PO SLIT COIL  MP38</v>
          </cell>
          <cell r="F113" t="str">
            <v>KG</v>
          </cell>
          <cell r="G113" t="str">
            <v>01</v>
          </cell>
          <cell r="H113" t="str">
            <v>01</v>
          </cell>
          <cell r="I113" t="str">
            <v>02</v>
          </cell>
          <cell r="J113" t="str">
            <v>17</v>
          </cell>
          <cell r="K113" t="str">
            <v>00</v>
          </cell>
          <cell r="L113">
            <v>0</v>
          </cell>
          <cell r="M113">
            <v>0</v>
          </cell>
          <cell r="N113">
            <v>0</v>
          </cell>
          <cell r="O113">
            <v>718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Z113">
            <v>0</v>
          </cell>
        </row>
        <row r="114">
          <cell r="A114" t="str">
            <v>|0101021700|0.00|0.00|0.000|722.000</v>
          </cell>
          <cell r="B114" t="str">
            <v>Slit</v>
          </cell>
          <cell r="C114" t="str">
            <v>PO SLIT COIL  MP38</v>
          </cell>
          <cell r="D114" t="str">
            <v>PO SLIT COIL  MP38</v>
          </cell>
          <cell r="E114" t="str">
            <v>PO SLIT COIL  MP38</v>
          </cell>
          <cell r="F114" t="str">
            <v>KG</v>
          </cell>
          <cell r="G114" t="str">
            <v>01</v>
          </cell>
          <cell r="H114" t="str">
            <v>01</v>
          </cell>
          <cell r="I114" t="str">
            <v>02</v>
          </cell>
          <cell r="J114" t="str">
            <v>17</v>
          </cell>
          <cell r="K114" t="str">
            <v>00</v>
          </cell>
          <cell r="L114">
            <v>0</v>
          </cell>
          <cell r="M114">
            <v>0</v>
          </cell>
          <cell r="N114">
            <v>0</v>
          </cell>
          <cell r="O114">
            <v>722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Z114">
            <v>0</v>
          </cell>
        </row>
        <row r="115">
          <cell r="A115" t="str">
            <v>|0101021700|0.00|0.00|0.000|75.500</v>
          </cell>
          <cell r="B115" t="str">
            <v>Slit</v>
          </cell>
          <cell r="C115" t="str">
            <v>PO SLIT COIL  MP38</v>
          </cell>
          <cell r="D115" t="str">
            <v>PO SLIT COIL  MP38</v>
          </cell>
          <cell r="E115" t="str">
            <v>PO SLIT COIL  MP38</v>
          </cell>
          <cell r="F115" t="str">
            <v>KG</v>
          </cell>
          <cell r="G115" t="str">
            <v>01</v>
          </cell>
          <cell r="H115" t="str">
            <v>01</v>
          </cell>
          <cell r="I115" t="str">
            <v>02</v>
          </cell>
          <cell r="J115" t="str">
            <v>17</v>
          </cell>
          <cell r="K115" t="str">
            <v>00</v>
          </cell>
          <cell r="L115">
            <v>0</v>
          </cell>
          <cell r="M115">
            <v>0</v>
          </cell>
          <cell r="N115">
            <v>0</v>
          </cell>
          <cell r="O115">
            <v>75.5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Z115">
            <v>0</v>
          </cell>
        </row>
        <row r="116">
          <cell r="A116" t="str">
            <v>|0101021700|0.00|0.00|0.000|77.000</v>
          </cell>
          <cell r="B116" t="str">
            <v>Slit</v>
          </cell>
          <cell r="C116" t="str">
            <v>PO SLIT COIL  MP38</v>
          </cell>
          <cell r="D116" t="str">
            <v>PO SLIT COIL  MP38</v>
          </cell>
          <cell r="E116" t="str">
            <v>PO SLIT COIL  MP38</v>
          </cell>
          <cell r="F116" t="str">
            <v>KG</v>
          </cell>
          <cell r="G116" t="str">
            <v>01</v>
          </cell>
          <cell r="H116" t="str">
            <v>01</v>
          </cell>
          <cell r="I116" t="str">
            <v>02</v>
          </cell>
          <cell r="J116" t="str">
            <v>17</v>
          </cell>
          <cell r="K116" t="str">
            <v>00</v>
          </cell>
          <cell r="L116">
            <v>0</v>
          </cell>
          <cell r="M116">
            <v>0</v>
          </cell>
          <cell r="N116">
            <v>0</v>
          </cell>
          <cell r="O116">
            <v>77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Z116">
            <v>0</v>
          </cell>
        </row>
        <row r="117">
          <cell r="A117" t="str">
            <v>|0101021700|0.00|0.00|0.000|773.500</v>
          </cell>
          <cell r="B117" t="str">
            <v>Slit</v>
          </cell>
          <cell r="C117" t="str">
            <v>PO SLIT COIL  MP38</v>
          </cell>
          <cell r="D117" t="str">
            <v>PO SLIT COIL  MP38</v>
          </cell>
          <cell r="E117" t="str">
            <v>PO SLIT COIL  MP38</v>
          </cell>
          <cell r="F117" t="str">
            <v>KG</v>
          </cell>
          <cell r="G117" t="str">
            <v>01</v>
          </cell>
          <cell r="H117" t="str">
            <v>01</v>
          </cell>
          <cell r="I117" t="str">
            <v>02</v>
          </cell>
          <cell r="J117" t="str">
            <v>17</v>
          </cell>
          <cell r="K117" t="str">
            <v>00</v>
          </cell>
          <cell r="L117">
            <v>0</v>
          </cell>
          <cell r="M117">
            <v>0</v>
          </cell>
          <cell r="N117">
            <v>0</v>
          </cell>
          <cell r="O117">
            <v>773.5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Z117">
            <v>0</v>
          </cell>
        </row>
        <row r="118">
          <cell r="A118" t="str">
            <v>|0101021700|0.00|0.00|0.000|78.000</v>
          </cell>
          <cell r="B118" t="str">
            <v>Slit</v>
          </cell>
          <cell r="C118" t="str">
            <v>PO SLIT COIL  MP38</v>
          </cell>
          <cell r="D118" t="str">
            <v>PO SLIT COIL  MP38</v>
          </cell>
          <cell r="E118" t="str">
            <v>PO SLIT COIL  MP38</v>
          </cell>
          <cell r="F118" t="str">
            <v>KG</v>
          </cell>
          <cell r="G118" t="str">
            <v>01</v>
          </cell>
          <cell r="H118" t="str">
            <v>01</v>
          </cell>
          <cell r="I118" t="str">
            <v>02</v>
          </cell>
          <cell r="J118" t="str">
            <v>17</v>
          </cell>
          <cell r="K118" t="str">
            <v>00</v>
          </cell>
          <cell r="L118">
            <v>0</v>
          </cell>
          <cell r="M118">
            <v>0</v>
          </cell>
          <cell r="N118">
            <v>0</v>
          </cell>
          <cell r="O118">
            <v>78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Z118">
            <v>0</v>
          </cell>
        </row>
        <row r="119">
          <cell r="A119" t="str">
            <v>|0101021700|0.00|0.00|0.000|78.500</v>
          </cell>
          <cell r="B119" t="str">
            <v>Slit</v>
          </cell>
          <cell r="C119" t="str">
            <v>PO SLIT COIL  MP38</v>
          </cell>
          <cell r="D119" t="str">
            <v>PO SLIT COIL  MP38</v>
          </cell>
          <cell r="E119" t="str">
            <v>PO SLIT COIL  MP38</v>
          </cell>
          <cell r="F119" t="str">
            <v>KG</v>
          </cell>
          <cell r="G119" t="str">
            <v>01</v>
          </cell>
          <cell r="H119" t="str">
            <v>01</v>
          </cell>
          <cell r="I119" t="str">
            <v>02</v>
          </cell>
          <cell r="J119" t="str">
            <v>17</v>
          </cell>
          <cell r="K119" t="str">
            <v>00</v>
          </cell>
          <cell r="L119">
            <v>0</v>
          </cell>
          <cell r="M119">
            <v>0</v>
          </cell>
          <cell r="N119">
            <v>0</v>
          </cell>
          <cell r="O119">
            <v>78.5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Z119">
            <v>0</v>
          </cell>
        </row>
        <row r="120">
          <cell r="A120" t="str">
            <v>|0101021700|0.00|0.00|0.000|800.000</v>
          </cell>
          <cell r="B120" t="str">
            <v>Slit</v>
          </cell>
          <cell r="C120" t="str">
            <v>PO SLIT COIL  MP38</v>
          </cell>
          <cell r="D120" t="str">
            <v>PO SLIT COIL  MP38</v>
          </cell>
          <cell r="E120" t="str">
            <v>PO SLIT COIL  MP38</v>
          </cell>
          <cell r="F120" t="str">
            <v>KG</v>
          </cell>
          <cell r="G120" t="str">
            <v>01</v>
          </cell>
          <cell r="H120" t="str">
            <v>01</v>
          </cell>
          <cell r="I120" t="str">
            <v>02</v>
          </cell>
          <cell r="J120" t="str">
            <v>17</v>
          </cell>
          <cell r="K120" t="str">
            <v>00</v>
          </cell>
          <cell r="L120">
            <v>0</v>
          </cell>
          <cell r="M120">
            <v>0</v>
          </cell>
          <cell r="N120">
            <v>0</v>
          </cell>
          <cell r="O120">
            <v>800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Z120">
            <v>0</v>
          </cell>
        </row>
        <row r="121">
          <cell r="A121" t="str">
            <v>|0101021700|0.00|0.00|0.000|84.500</v>
          </cell>
          <cell r="B121" t="str">
            <v>Slit</v>
          </cell>
          <cell r="C121" t="str">
            <v>PO SLIT COIL  MP38</v>
          </cell>
          <cell r="D121" t="str">
            <v>PO SLIT COIL  MP38</v>
          </cell>
          <cell r="E121" t="str">
            <v>PO SLIT COIL  MP38</v>
          </cell>
          <cell r="F121" t="str">
            <v>KG</v>
          </cell>
          <cell r="G121" t="str">
            <v>01</v>
          </cell>
          <cell r="H121" t="str">
            <v>01</v>
          </cell>
          <cell r="I121" t="str">
            <v>02</v>
          </cell>
          <cell r="J121" t="str">
            <v>17</v>
          </cell>
          <cell r="K121" t="str">
            <v>00</v>
          </cell>
          <cell r="L121">
            <v>0</v>
          </cell>
          <cell r="M121">
            <v>0</v>
          </cell>
          <cell r="N121">
            <v>0</v>
          </cell>
          <cell r="O121">
            <v>84.5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 t="str">
            <v>M00002</v>
          </cell>
          <cell r="Z121">
            <v>0</v>
          </cell>
        </row>
        <row r="122">
          <cell r="A122" t="str">
            <v>|0101021700|0.00|0.00|0.000|85.000</v>
          </cell>
          <cell r="B122" t="str">
            <v>Slit</v>
          </cell>
          <cell r="C122" t="str">
            <v>PO SLIT COIL  MP38</v>
          </cell>
          <cell r="D122" t="str">
            <v>PO SLIT COIL  MP38</v>
          </cell>
          <cell r="E122" t="str">
            <v>PO SLIT COIL  MP38</v>
          </cell>
          <cell r="F122" t="str">
            <v>KG</v>
          </cell>
          <cell r="G122" t="str">
            <v>01</v>
          </cell>
          <cell r="H122" t="str">
            <v>01</v>
          </cell>
          <cell r="I122" t="str">
            <v>02</v>
          </cell>
          <cell r="J122" t="str">
            <v>17</v>
          </cell>
          <cell r="K122" t="str">
            <v>00</v>
          </cell>
          <cell r="L122">
            <v>0</v>
          </cell>
          <cell r="M122">
            <v>0</v>
          </cell>
          <cell r="N122">
            <v>0</v>
          </cell>
          <cell r="O122">
            <v>85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Z122">
            <v>0</v>
          </cell>
        </row>
        <row r="123">
          <cell r="A123" t="str">
            <v>|0101021700|0.00|0.00|0.000|859.500</v>
          </cell>
          <cell r="B123" t="str">
            <v>Slit</v>
          </cell>
          <cell r="C123" t="str">
            <v>PO SLIT COIL  MP38</v>
          </cell>
          <cell r="D123" t="str">
            <v>PO SLIT COIL  MP38</v>
          </cell>
          <cell r="E123" t="str">
            <v>PO SLIT COIL  MP38</v>
          </cell>
          <cell r="F123" t="str">
            <v>KG</v>
          </cell>
          <cell r="G123" t="str">
            <v>01</v>
          </cell>
          <cell r="H123" t="str">
            <v>01</v>
          </cell>
          <cell r="I123" t="str">
            <v>02</v>
          </cell>
          <cell r="J123" t="str">
            <v>17</v>
          </cell>
          <cell r="K123" t="str">
            <v>00</v>
          </cell>
          <cell r="L123">
            <v>0</v>
          </cell>
          <cell r="M123">
            <v>0</v>
          </cell>
          <cell r="N123">
            <v>0</v>
          </cell>
          <cell r="O123">
            <v>859.5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Z123">
            <v>0</v>
          </cell>
        </row>
        <row r="124">
          <cell r="A124" t="str">
            <v>|0101021700|0.00|0.00|0.000|87.000</v>
          </cell>
          <cell r="B124" t="str">
            <v>Slit</v>
          </cell>
          <cell r="C124" t="str">
            <v>PO SLIT COIL  MP38</v>
          </cell>
          <cell r="D124" t="str">
            <v>PO SLIT COIL  MP38</v>
          </cell>
          <cell r="E124" t="str">
            <v>PO SLIT COIL  MP38</v>
          </cell>
          <cell r="F124" t="str">
            <v>KG</v>
          </cell>
          <cell r="G124" t="str">
            <v>01</v>
          </cell>
          <cell r="H124" t="str">
            <v>01</v>
          </cell>
          <cell r="I124" t="str">
            <v>02</v>
          </cell>
          <cell r="J124" t="str">
            <v>17</v>
          </cell>
          <cell r="K124" t="str">
            <v>00</v>
          </cell>
          <cell r="L124">
            <v>0</v>
          </cell>
          <cell r="M124">
            <v>0</v>
          </cell>
          <cell r="N124">
            <v>0</v>
          </cell>
          <cell r="O124">
            <v>87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Z124">
            <v>0</v>
          </cell>
        </row>
        <row r="125">
          <cell r="A125" t="str">
            <v>|0101021700|0.00|0.00|0.000|87.500</v>
          </cell>
          <cell r="B125" t="str">
            <v>Slit</v>
          </cell>
          <cell r="C125" t="str">
            <v>PO SLIT COIL  MP38</v>
          </cell>
          <cell r="D125" t="str">
            <v>PO SLIT COIL  MP38</v>
          </cell>
          <cell r="E125" t="str">
            <v>PO SLIT COIL  MP38</v>
          </cell>
          <cell r="F125" t="str">
            <v>KG</v>
          </cell>
          <cell r="G125" t="str">
            <v>01</v>
          </cell>
          <cell r="H125" t="str">
            <v>01</v>
          </cell>
          <cell r="I125" t="str">
            <v>02</v>
          </cell>
          <cell r="J125" t="str">
            <v>17</v>
          </cell>
          <cell r="K125" t="str">
            <v>00</v>
          </cell>
          <cell r="L125">
            <v>0</v>
          </cell>
          <cell r="M125">
            <v>0</v>
          </cell>
          <cell r="N125">
            <v>0</v>
          </cell>
          <cell r="O125">
            <v>87.5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Z125">
            <v>0</v>
          </cell>
        </row>
        <row r="126">
          <cell r="A126" t="str">
            <v>|0101021700|0.00|0.00|0.000|870.000</v>
          </cell>
          <cell r="B126" t="str">
            <v>Coil</v>
          </cell>
          <cell r="C126" t="str">
            <v>PO COIL  MP38</v>
          </cell>
          <cell r="D126" t="str">
            <v>PO COIL  MP38</v>
          </cell>
          <cell r="E126" t="str">
            <v>PO COIL  MP38</v>
          </cell>
          <cell r="F126" t="str">
            <v>KG</v>
          </cell>
          <cell r="G126" t="str">
            <v>01</v>
          </cell>
          <cell r="H126" t="str">
            <v>01</v>
          </cell>
          <cell r="I126" t="str">
            <v>02</v>
          </cell>
          <cell r="J126" t="str">
            <v>17</v>
          </cell>
          <cell r="K126" t="str">
            <v>00</v>
          </cell>
          <cell r="L126">
            <v>0</v>
          </cell>
          <cell r="M126">
            <v>0</v>
          </cell>
          <cell r="N126">
            <v>0</v>
          </cell>
          <cell r="O126">
            <v>870</v>
          </cell>
          <cell r="P126">
            <v>0</v>
          </cell>
          <cell r="Q126">
            <v>0</v>
          </cell>
          <cell r="R126">
            <v>0</v>
          </cell>
          <cell r="S126">
            <v>2</v>
          </cell>
          <cell r="T126">
            <v>1.2</v>
          </cell>
          <cell r="U126">
            <v>1.1000000000000001</v>
          </cell>
          <cell r="V126">
            <v>1.1000000000000001</v>
          </cell>
          <cell r="W126">
            <v>1.1000000000000001</v>
          </cell>
          <cell r="X126">
            <v>1.1000000000000001</v>
          </cell>
          <cell r="Y126" t="str">
            <v>S10115</v>
          </cell>
          <cell r="Z126">
            <v>0</v>
          </cell>
        </row>
        <row r="127">
          <cell r="A127" t="str">
            <v>|0101021700|0.00|0.00|0.000|88.500</v>
          </cell>
          <cell r="B127" t="str">
            <v>Slit</v>
          </cell>
          <cell r="C127" t="str">
            <v>PO SLIT COIL  MP38</v>
          </cell>
          <cell r="D127" t="str">
            <v>PO SLIT COIL  MP38</v>
          </cell>
          <cell r="E127" t="str">
            <v>PO SLIT COIL  MP38</v>
          </cell>
          <cell r="F127" t="str">
            <v>KG</v>
          </cell>
          <cell r="G127" t="str">
            <v>01</v>
          </cell>
          <cell r="H127" t="str">
            <v>01</v>
          </cell>
          <cell r="I127" t="str">
            <v>02</v>
          </cell>
          <cell r="J127" t="str">
            <v>17</v>
          </cell>
          <cell r="K127" t="str">
            <v>00</v>
          </cell>
          <cell r="L127">
            <v>0</v>
          </cell>
          <cell r="M127">
            <v>0</v>
          </cell>
          <cell r="N127">
            <v>0</v>
          </cell>
          <cell r="O127">
            <v>88.5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Z127">
            <v>0</v>
          </cell>
        </row>
        <row r="128">
          <cell r="A128" t="str">
            <v>|0101021700|0.00|0.00|0.000|900.000</v>
          </cell>
          <cell r="B128" t="str">
            <v>Coil</v>
          </cell>
          <cell r="C128" t="str">
            <v>PO COIL  MP38</v>
          </cell>
          <cell r="D128" t="str">
            <v>PO COIL  MP38</v>
          </cell>
          <cell r="E128" t="str">
            <v>PO COIL  MP38</v>
          </cell>
          <cell r="F128" t="str">
            <v>KG</v>
          </cell>
          <cell r="G128" t="str">
            <v>01</v>
          </cell>
          <cell r="H128" t="str">
            <v>01</v>
          </cell>
          <cell r="I128" t="str">
            <v>02</v>
          </cell>
          <cell r="J128" t="str">
            <v>17</v>
          </cell>
          <cell r="K128" t="str">
            <v>00</v>
          </cell>
          <cell r="L128">
            <v>0</v>
          </cell>
          <cell r="M128">
            <v>0</v>
          </cell>
          <cell r="N128">
            <v>0</v>
          </cell>
          <cell r="O128">
            <v>900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Z128">
            <v>0</v>
          </cell>
        </row>
        <row r="129">
          <cell r="A129" t="str">
            <v>|0101021700|0.00|0.00|0.000|920.000</v>
          </cell>
          <cell r="B129" t="str">
            <v>Coil</v>
          </cell>
          <cell r="C129" t="str">
            <v>PO COIL  MP38</v>
          </cell>
          <cell r="D129" t="str">
            <v>PO COIL  MP38</v>
          </cell>
          <cell r="E129" t="str">
            <v>PO COIL  MP38</v>
          </cell>
          <cell r="F129" t="str">
            <v>KG</v>
          </cell>
          <cell r="G129" t="str">
            <v>01</v>
          </cell>
          <cell r="H129" t="str">
            <v>01</v>
          </cell>
          <cell r="I129" t="str">
            <v>02</v>
          </cell>
          <cell r="J129" t="str">
            <v>17</v>
          </cell>
          <cell r="K129" t="str">
            <v>00</v>
          </cell>
          <cell r="L129">
            <v>0</v>
          </cell>
          <cell r="M129">
            <v>0</v>
          </cell>
          <cell r="N129">
            <v>0</v>
          </cell>
          <cell r="O129">
            <v>920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Z129">
            <v>0</v>
          </cell>
        </row>
        <row r="130">
          <cell r="A130" t="str">
            <v>|0101021700|0.00|0.00|0.000|925.000</v>
          </cell>
          <cell r="B130" t="str">
            <v>Coil</v>
          </cell>
          <cell r="C130" t="str">
            <v>PO COIL  MP38</v>
          </cell>
          <cell r="D130" t="str">
            <v>PO COIL  MP38</v>
          </cell>
          <cell r="E130" t="str">
            <v>PO COIL  MP38</v>
          </cell>
          <cell r="F130" t="str">
            <v>KG</v>
          </cell>
          <cell r="G130" t="str">
            <v>01</v>
          </cell>
          <cell r="H130" t="str">
            <v>01</v>
          </cell>
          <cell r="I130" t="str">
            <v>02</v>
          </cell>
          <cell r="J130" t="str">
            <v>17</v>
          </cell>
          <cell r="K130" t="str">
            <v>00</v>
          </cell>
          <cell r="L130">
            <v>0</v>
          </cell>
          <cell r="M130">
            <v>0</v>
          </cell>
          <cell r="N130">
            <v>0</v>
          </cell>
          <cell r="O130">
            <v>925</v>
          </cell>
          <cell r="P130">
            <v>0</v>
          </cell>
          <cell r="Q130">
            <v>0</v>
          </cell>
          <cell r="R130">
            <v>0</v>
          </cell>
          <cell r="S130">
            <v>2</v>
          </cell>
          <cell r="T130">
            <v>1.2</v>
          </cell>
          <cell r="U130">
            <v>1.1000000000000001</v>
          </cell>
          <cell r="V130">
            <v>1.1000000000000001</v>
          </cell>
          <cell r="W130">
            <v>1.1000000000000001</v>
          </cell>
          <cell r="X130">
            <v>1.1000000000000001</v>
          </cell>
          <cell r="Y130" t="str">
            <v>S10115</v>
          </cell>
          <cell r="Z130">
            <v>0</v>
          </cell>
        </row>
        <row r="131">
          <cell r="A131" t="str">
            <v>|0101021700|0.00|0.00|0.000|930.000</v>
          </cell>
          <cell r="B131" t="str">
            <v>Coil</v>
          </cell>
          <cell r="C131" t="str">
            <v>PO COIL  MP38</v>
          </cell>
          <cell r="D131" t="str">
            <v>PO COIL  MP38</v>
          </cell>
          <cell r="E131" t="str">
            <v>PO COIL  MP38</v>
          </cell>
          <cell r="F131" t="str">
            <v>KG</v>
          </cell>
          <cell r="G131" t="str">
            <v>01</v>
          </cell>
          <cell r="H131" t="str">
            <v>01</v>
          </cell>
          <cell r="I131" t="str">
            <v>02</v>
          </cell>
          <cell r="J131" t="str">
            <v>17</v>
          </cell>
          <cell r="K131" t="str">
            <v>00</v>
          </cell>
          <cell r="L131">
            <v>0</v>
          </cell>
          <cell r="M131">
            <v>0</v>
          </cell>
          <cell r="N131">
            <v>0</v>
          </cell>
          <cell r="O131">
            <v>930</v>
          </cell>
          <cell r="P131">
            <v>0</v>
          </cell>
          <cell r="Q131">
            <v>0</v>
          </cell>
          <cell r="R131">
            <v>0</v>
          </cell>
          <cell r="S131">
            <v>2</v>
          </cell>
          <cell r="T131">
            <v>1.2</v>
          </cell>
          <cell r="U131">
            <v>1.1000000000000001</v>
          </cell>
          <cell r="V131">
            <v>1.1000000000000001</v>
          </cell>
          <cell r="W131">
            <v>1.1000000000000001</v>
          </cell>
          <cell r="X131">
            <v>1.1000000000000001</v>
          </cell>
          <cell r="Y131" t="str">
            <v>S10115</v>
          </cell>
          <cell r="Z131">
            <v>0</v>
          </cell>
        </row>
        <row r="132">
          <cell r="A132" t="str">
            <v>|0101021700|0.00|0.00|0.000|935.000</v>
          </cell>
          <cell r="B132" t="str">
            <v>Coil</v>
          </cell>
          <cell r="C132" t="str">
            <v>PO COIL  MP38</v>
          </cell>
          <cell r="D132" t="str">
            <v>PO COIL  MP38</v>
          </cell>
          <cell r="E132" t="str">
            <v>PO COIL  MP38</v>
          </cell>
          <cell r="F132" t="str">
            <v>KG</v>
          </cell>
          <cell r="G132" t="str">
            <v>01</v>
          </cell>
          <cell r="H132" t="str">
            <v>01</v>
          </cell>
          <cell r="I132" t="str">
            <v>02</v>
          </cell>
          <cell r="J132" t="str">
            <v>17</v>
          </cell>
          <cell r="K132" t="str">
            <v>00</v>
          </cell>
          <cell r="L132">
            <v>0</v>
          </cell>
          <cell r="M132">
            <v>0</v>
          </cell>
          <cell r="N132">
            <v>0</v>
          </cell>
          <cell r="O132">
            <v>935</v>
          </cell>
          <cell r="P132">
            <v>0</v>
          </cell>
          <cell r="Q132">
            <v>0</v>
          </cell>
          <cell r="R132">
            <v>0</v>
          </cell>
          <cell r="S132">
            <v>2</v>
          </cell>
          <cell r="T132">
            <v>1.2</v>
          </cell>
          <cell r="U132">
            <v>1.1000000000000001</v>
          </cell>
          <cell r="V132">
            <v>1.1000000000000001</v>
          </cell>
          <cell r="W132">
            <v>1.1000000000000001</v>
          </cell>
          <cell r="X132">
            <v>1.1000000000000001</v>
          </cell>
          <cell r="Y132" t="str">
            <v>S10115</v>
          </cell>
          <cell r="Z132">
            <v>0</v>
          </cell>
        </row>
        <row r="133">
          <cell r="A133" t="str">
            <v>|0101021700|0.00|0.00|0.000|940.000</v>
          </cell>
          <cell r="B133" t="str">
            <v>Coil</v>
          </cell>
          <cell r="C133" t="str">
            <v>PO COIL  MP38</v>
          </cell>
          <cell r="D133" t="str">
            <v>PO COIL  MP38</v>
          </cell>
          <cell r="E133" t="str">
            <v>PO COIL  MP38</v>
          </cell>
          <cell r="F133" t="str">
            <v>KG</v>
          </cell>
          <cell r="G133" t="str">
            <v>01</v>
          </cell>
          <cell r="H133" t="str">
            <v>01</v>
          </cell>
          <cell r="I133" t="str">
            <v>02</v>
          </cell>
          <cell r="J133" t="str">
            <v>17</v>
          </cell>
          <cell r="K133" t="str">
            <v>00</v>
          </cell>
          <cell r="L133">
            <v>0</v>
          </cell>
          <cell r="M133">
            <v>0</v>
          </cell>
          <cell r="N133">
            <v>0</v>
          </cell>
          <cell r="O133">
            <v>940</v>
          </cell>
          <cell r="P133">
            <v>0</v>
          </cell>
          <cell r="Q133">
            <v>0</v>
          </cell>
          <cell r="R133">
            <v>0</v>
          </cell>
          <cell r="S133">
            <v>2</v>
          </cell>
          <cell r="T133">
            <v>1.2</v>
          </cell>
          <cell r="U133">
            <v>1.1000000000000001</v>
          </cell>
          <cell r="V133">
            <v>1.1000000000000001</v>
          </cell>
          <cell r="W133">
            <v>1.1000000000000001</v>
          </cell>
          <cell r="X133">
            <v>1.1000000000000001</v>
          </cell>
          <cell r="Y133" t="str">
            <v>S10115</v>
          </cell>
          <cell r="Z133">
            <v>0</v>
          </cell>
        </row>
        <row r="134">
          <cell r="A134" t="str">
            <v>|0101021700|0.00|0.00|0.000|945.000</v>
          </cell>
          <cell r="B134" t="str">
            <v>Coil</v>
          </cell>
          <cell r="C134" t="str">
            <v>PO COIL  MP38</v>
          </cell>
          <cell r="D134" t="str">
            <v>PO COIL  MP38</v>
          </cell>
          <cell r="E134" t="str">
            <v>PO COIL  MP38</v>
          </cell>
          <cell r="F134" t="str">
            <v>KG</v>
          </cell>
          <cell r="G134" t="str">
            <v>01</v>
          </cell>
          <cell r="H134" t="str">
            <v>01</v>
          </cell>
          <cell r="I134" t="str">
            <v>02</v>
          </cell>
          <cell r="J134" t="str">
            <v>17</v>
          </cell>
          <cell r="K134" t="str">
            <v>00</v>
          </cell>
          <cell r="L134">
            <v>0</v>
          </cell>
          <cell r="M134">
            <v>0</v>
          </cell>
          <cell r="N134">
            <v>0</v>
          </cell>
          <cell r="O134">
            <v>945</v>
          </cell>
          <cell r="P134">
            <v>0</v>
          </cell>
          <cell r="Q134">
            <v>0</v>
          </cell>
          <cell r="R134">
            <v>0</v>
          </cell>
          <cell r="S134">
            <v>2</v>
          </cell>
          <cell r="T134">
            <v>1.2</v>
          </cell>
          <cell r="U134">
            <v>1.1000000000000001</v>
          </cell>
          <cell r="V134">
            <v>1.1000000000000001</v>
          </cell>
          <cell r="W134">
            <v>1.1000000000000001</v>
          </cell>
          <cell r="X134">
            <v>1.1000000000000001</v>
          </cell>
          <cell r="Y134" t="str">
            <v>S10115</v>
          </cell>
          <cell r="Z134">
            <v>0</v>
          </cell>
        </row>
        <row r="135">
          <cell r="A135" t="str">
            <v>|0101021700|0.00|0.00|0.000|950.000</v>
          </cell>
          <cell r="B135" t="str">
            <v>Coil</v>
          </cell>
          <cell r="C135" t="str">
            <v>PO COIL  MP38</v>
          </cell>
          <cell r="D135" t="str">
            <v>PO COIL  MP38</v>
          </cell>
          <cell r="E135" t="str">
            <v>PO COIL  MP38</v>
          </cell>
          <cell r="F135" t="str">
            <v>KG</v>
          </cell>
          <cell r="G135" t="str">
            <v>01</v>
          </cell>
          <cell r="H135" t="str">
            <v>01</v>
          </cell>
          <cell r="I135" t="str">
            <v>02</v>
          </cell>
          <cell r="J135" t="str">
            <v>17</v>
          </cell>
          <cell r="K135" t="str">
            <v>00</v>
          </cell>
          <cell r="L135">
            <v>0</v>
          </cell>
          <cell r="M135">
            <v>0</v>
          </cell>
          <cell r="N135">
            <v>0</v>
          </cell>
          <cell r="O135">
            <v>950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Z135">
            <v>0</v>
          </cell>
        </row>
        <row r="136">
          <cell r="A136" t="str">
            <v>|0101021700|0.00|0.00|0.000|96.500</v>
          </cell>
          <cell r="B136" t="str">
            <v>Slit</v>
          </cell>
          <cell r="C136" t="str">
            <v>PO SLIT COIL  MP38</v>
          </cell>
          <cell r="D136" t="str">
            <v>PO SLIT COIL  MP38</v>
          </cell>
          <cell r="E136" t="str">
            <v>PO SLIT COIL  MP38</v>
          </cell>
          <cell r="F136" t="str">
            <v>KG</v>
          </cell>
          <cell r="G136" t="str">
            <v>01</v>
          </cell>
          <cell r="H136" t="str">
            <v>01</v>
          </cell>
          <cell r="I136" t="str">
            <v>02</v>
          </cell>
          <cell r="J136" t="str">
            <v>17</v>
          </cell>
          <cell r="K136" t="str">
            <v>00</v>
          </cell>
          <cell r="L136">
            <v>0</v>
          </cell>
          <cell r="M136">
            <v>0</v>
          </cell>
          <cell r="N136">
            <v>0</v>
          </cell>
          <cell r="O136">
            <v>96.5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Z136">
            <v>0</v>
          </cell>
        </row>
        <row r="137">
          <cell r="A137" t="str">
            <v>|0101021700|0.00|0.00|0.000|960.000</v>
          </cell>
          <cell r="B137" t="str">
            <v>Coil</v>
          </cell>
          <cell r="C137" t="str">
            <v>PO COIL  MP38</v>
          </cell>
          <cell r="D137" t="str">
            <v>PO COIL  MP38</v>
          </cell>
          <cell r="E137" t="str">
            <v>PO COIL  MP38</v>
          </cell>
          <cell r="F137" t="str">
            <v>KG</v>
          </cell>
          <cell r="G137" t="str">
            <v>01</v>
          </cell>
          <cell r="H137" t="str">
            <v>01</v>
          </cell>
          <cell r="I137" t="str">
            <v>02</v>
          </cell>
          <cell r="J137" t="str">
            <v>17</v>
          </cell>
          <cell r="K137" t="str">
            <v>00</v>
          </cell>
          <cell r="L137">
            <v>0</v>
          </cell>
          <cell r="M137">
            <v>0</v>
          </cell>
          <cell r="N137">
            <v>0</v>
          </cell>
          <cell r="O137">
            <v>960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Z137">
            <v>0</v>
          </cell>
        </row>
        <row r="138">
          <cell r="A138" t="str">
            <v>|0101021700|0.00|0.00|0.000|97.000</v>
          </cell>
          <cell r="B138" t="str">
            <v>Slit</v>
          </cell>
          <cell r="C138" t="str">
            <v>PO SLIT COIL  MP38</v>
          </cell>
          <cell r="D138" t="str">
            <v>PO SLIT COIL  MP38</v>
          </cell>
          <cell r="E138" t="str">
            <v>PO SLIT COIL  MP38</v>
          </cell>
          <cell r="F138" t="str">
            <v>KG</v>
          </cell>
          <cell r="G138" t="str">
            <v>01</v>
          </cell>
          <cell r="H138" t="str">
            <v>01</v>
          </cell>
          <cell r="I138" t="str">
            <v>02</v>
          </cell>
          <cell r="J138" t="str">
            <v>17</v>
          </cell>
          <cell r="K138" t="str">
            <v>00</v>
          </cell>
          <cell r="L138">
            <v>0</v>
          </cell>
          <cell r="M138">
            <v>0</v>
          </cell>
          <cell r="N138">
            <v>0</v>
          </cell>
          <cell r="O138">
            <v>97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Z138">
            <v>0</v>
          </cell>
        </row>
        <row r="139">
          <cell r="A139" t="str">
            <v>|0101021700|0.00|0.00|0.000|97.500</v>
          </cell>
          <cell r="B139" t="str">
            <v>Slit</v>
          </cell>
          <cell r="C139" t="str">
            <v>PO SLIT COIL  MP38</v>
          </cell>
          <cell r="D139" t="str">
            <v>PO SLIT COIL  MP38</v>
          </cell>
          <cell r="E139" t="str">
            <v>PO SLIT COIL  MP38</v>
          </cell>
          <cell r="F139" t="str">
            <v>KG</v>
          </cell>
          <cell r="G139" t="str">
            <v>01</v>
          </cell>
          <cell r="H139" t="str">
            <v>01</v>
          </cell>
          <cell r="I139" t="str">
            <v>02</v>
          </cell>
          <cell r="J139" t="str">
            <v>17</v>
          </cell>
          <cell r="K139" t="str">
            <v>00</v>
          </cell>
          <cell r="L139">
            <v>0</v>
          </cell>
          <cell r="M139">
            <v>0</v>
          </cell>
          <cell r="N139">
            <v>0</v>
          </cell>
          <cell r="O139">
            <v>97.5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Z139">
            <v>0</v>
          </cell>
        </row>
        <row r="140">
          <cell r="A140" t="str">
            <v>|0101021700|0.00|0.00|0.000|970.000</v>
          </cell>
          <cell r="B140" t="str">
            <v>Coil</v>
          </cell>
          <cell r="C140" t="str">
            <v>PO COIL  MP38</v>
          </cell>
          <cell r="D140" t="str">
            <v>PO COIL  MP38</v>
          </cell>
          <cell r="E140" t="str">
            <v>PO COIL  MP38</v>
          </cell>
          <cell r="F140" t="str">
            <v>KG</v>
          </cell>
          <cell r="G140" t="str">
            <v>01</v>
          </cell>
          <cell r="H140" t="str">
            <v>01</v>
          </cell>
          <cell r="I140" t="str">
            <v>02</v>
          </cell>
          <cell r="J140" t="str">
            <v>17</v>
          </cell>
          <cell r="K140" t="str">
            <v>00</v>
          </cell>
          <cell r="L140">
            <v>0</v>
          </cell>
          <cell r="M140">
            <v>0</v>
          </cell>
          <cell r="N140">
            <v>0</v>
          </cell>
          <cell r="O140">
            <v>970</v>
          </cell>
          <cell r="P140">
            <v>0</v>
          </cell>
          <cell r="Q140">
            <v>0</v>
          </cell>
          <cell r="R140">
            <v>0</v>
          </cell>
          <cell r="S140">
            <v>2</v>
          </cell>
          <cell r="T140">
            <v>1.2</v>
          </cell>
          <cell r="U140">
            <v>1.1000000000000001</v>
          </cell>
          <cell r="V140">
            <v>1.1000000000000001</v>
          </cell>
          <cell r="W140">
            <v>1.1000000000000001</v>
          </cell>
          <cell r="X140">
            <v>0</v>
          </cell>
          <cell r="Y140" t="str">
            <v>S10115</v>
          </cell>
          <cell r="Z140">
            <v>0</v>
          </cell>
        </row>
        <row r="141">
          <cell r="A141" t="str">
            <v>|0101021700|0.00|0.00|0.000|98.500</v>
          </cell>
          <cell r="B141" t="str">
            <v>Slit</v>
          </cell>
          <cell r="C141" t="str">
            <v>PO SLIT COIL  MP38</v>
          </cell>
          <cell r="D141" t="str">
            <v>PO SLIT COIL  MP38</v>
          </cell>
          <cell r="E141" t="str">
            <v>PO SLIT COIL  MP38</v>
          </cell>
          <cell r="F141" t="str">
            <v>KG</v>
          </cell>
          <cell r="G141" t="str">
            <v>01</v>
          </cell>
          <cell r="H141" t="str">
            <v>01</v>
          </cell>
          <cell r="I141" t="str">
            <v>02</v>
          </cell>
          <cell r="J141" t="str">
            <v>17</v>
          </cell>
          <cell r="K141" t="str">
            <v>00</v>
          </cell>
          <cell r="L141">
            <v>0</v>
          </cell>
          <cell r="M141">
            <v>0</v>
          </cell>
          <cell r="N141">
            <v>0</v>
          </cell>
          <cell r="O141">
            <v>98.5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Z141">
            <v>0</v>
          </cell>
        </row>
        <row r="142">
          <cell r="A142" t="str">
            <v>|0101021700|0.00|0.00|0.000|980.000</v>
          </cell>
          <cell r="B142" t="str">
            <v>Coil</v>
          </cell>
          <cell r="C142" t="str">
            <v>PO COIL  MP38</v>
          </cell>
          <cell r="D142" t="str">
            <v>PO COIL  MP38</v>
          </cell>
          <cell r="E142" t="str">
            <v>PO COIL  MP38</v>
          </cell>
          <cell r="F142" t="str">
            <v>KG</v>
          </cell>
          <cell r="G142" t="str">
            <v>01</v>
          </cell>
          <cell r="H142" t="str">
            <v>01</v>
          </cell>
          <cell r="I142" t="str">
            <v>02</v>
          </cell>
          <cell r="J142" t="str">
            <v>17</v>
          </cell>
          <cell r="K142" t="str">
            <v>00</v>
          </cell>
          <cell r="L142">
            <v>0</v>
          </cell>
          <cell r="M142">
            <v>0</v>
          </cell>
          <cell r="N142">
            <v>0</v>
          </cell>
          <cell r="O142">
            <v>980</v>
          </cell>
          <cell r="P142">
            <v>0</v>
          </cell>
          <cell r="Q142">
            <v>0</v>
          </cell>
          <cell r="R142">
            <v>0</v>
          </cell>
          <cell r="S142">
            <v>2</v>
          </cell>
          <cell r="T142">
            <v>1.2</v>
          </cell>
          <cell r="U142">
            <v>1.1000000000000001</v>
          </cell>
          <cell r="V142">
            <v>1.1000000000000001</v>
          </cell>
          <cell r="W142">
            <v>1.1000000000000001</v>
          </cell>
          <cell r="X142">
            <v>1.1000000000000001</v>
          </cell>
          <cell r="Y142" t="str">
            <v>S10115</v>
          </cell>
          <cell r="Z142">
            <v>0</v>
          </cell>
        </row>
        <row r="143">
          <cell r="A143" t="str">
            <v>|0101021700|0.00|0.00|0.000|99.000</v>
          </cell>
          <cell r="B143" t="str">
            <v>Slit</v>
          </cell>
          <cell r="C143" t="str">
            <v>PO SLIT COIL  MP38</v>
          </cell>
          <cell r="D143" t="str">
            <v>PO SLIT COIL  MP38</v>
          </cell>
          <cell r="E143" t="str">
            <v>PO SLIT COIL  MP38</v>
          </cell>
          <cell r="F143" t="str">
            <v>KG</v>
          </cell>
          <cell r="G143" t="str">
            <v>01</v>
          </cell>
          <cell r="H143" t="str">
            <v>01</v>
          </cell>
          <cell r="I143" t="str">
            <v>02</v>
          </cell>
          <cell r="J143" t="str">
            <v>17</v>
          </cell>
          <cell r="K143" t="str">
            <v>00</v>
          </cell>
          <cell r="L143">
            <v>0</v>
          </cell>
          <cell r="M143">
            <v>0</v>
          </cell>
          <cell r="N143">
            <v>0</v>
          </cell>
          <cell r="O143">
            <v>99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Z143">
            <v>0</v>
          </cell>
        </row>
        <row r="144">
          <cell r="A144" t="str">
            <v>|0101021700|0.00|0.00|0.000|990.000</v>
          </cell>
          <cell r="B144" t="str">
            <v>Coil</v>
          </cell>
          <cell r="C144" t="str">
            <v>PO COIL  MP38</v>
          </cell>
          <cell r="D144" t="str">
            <v>PO COIL  MP38</v>
          </cell>
          <cell r="E144" t="str">
            <v>PO COIL  MP38</v>
          </cell>
          <cell r="F144" t="str">
            <v>KG</v>
          </cell>
          <cell r="G144" t="str">
            <v>01</v>
          </cell>
          <cell r="H144" t="str">
            <v>01</v>
          </cell>
          <cell r="I144" t="str">
            <v>02</v>
          </cell>
          <cell r="J144" t="str">
            <v>17</v>
          </cell>
          <cell r="K144" t="str">
            <v>00</v>
          </cell>
          <cell r="L144">
            <v>0</v>
          </cell>
          <cell r="M144">
            <v>0</v>
          </cell>
          <cell r="N144">
            <v>0</v>
          </cell>
          <cell r="O144">
            <v>990</v>
          </cell>
          <cell r="P144">
            <v>0</v>
          </cell>
          <cell r="Q144">
            <v>0</v>
          </cell>
          <cell r="R144">
            <v>0</v>
          </cell>
          <cell r="S144">
            <v>2</v>
          </cell>
          <cell r="T144">
            <v>1.2</v>
          </cell>
          <cell r="U144">
            <v>1.1000000000000001</v>
          </cell>
          <cell r="V144">
            <v>1.1000000000000001</v>
          </cell>
          <cell r="W144">
            <v>1.1000000000000001</v>
          </cell>
          <cell r="X144">
            <v>1.1000000000000001</v>
          </cell>
          <cell r="Y144" t="str">
            <v>S10115</v>
          </cell>
          <cell r="Z144">
            <v>0</v>
          </cell>
        </row>
        <row r="145">
          <cell r="A145" t="str">
            <v>|0101021700|0.00|0.00|0.000|995.000</v>
          </cell>
          <cell r="B145" t="str">
            <v>Coil</v>
          </cell>
          <cell r="C145" t="str">
            <v>PO COIL  MP38</v>
          </cell>
          <cell r="D145" t="str">
            <v>PO COIL  MP38</v>
          </cell>
          <cell r="E145" t="str">
            <v>PO COIL  MP38</v>
          </cell>
          <cell r="F145" t="str">
            <v>KG</v>
          </cell>
          <cell r="G145" t="str">
            <v>01</v>
          </cell>
          <cell r="H145" t="str">
            <v>01</v>
          </cell>
          <cell r="I145" t="str">
            <v>02</v>
          </cell>
          <cell r="J145" t="str">
            <v>17</v>
          </cell>
          <cell r="K145" t="str">
            <v>00</v>
          </cell>
          <cell r="L145">
            <v>0</v>
          </cell>
          <cell r="M145">
            <v>0</v>
          </cell>
          <cell r="N145">
            <v>0</v>
          </cell>
          <cell r="O145">
            <v>995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Z145">
            <v>0</v>
          </cell>
        </row>
        <row r="146">
          <cell r="A146" t="str">
            <v>|0101021800|0.00|0.00|0.000|1,030.000</v>
          </cell>
          <cell r="B146" t="str">
            <v>Coil</v>
          </cell>
          <cell r="C146" t="str">
            <v>PO COIL  MP45</v>
          </cell>
          <cell r="D146" t="str">
            <v>PO COIL  MP45</v>
          </cell>
          <cell r="E146" t="str">
            <v>PO COIL  MP45</v>
          </cell>
          <cell r="F146" t="str">
            <v>KG</v>
          </cell>
          <cell r="G146" t="str">
            <v>01</v>
          </cell>
          <cell r="H146" t="str">
            <v>01</v>
          </cell>
          <cell r="I146" t="str">
            <v>02</v>
          </cell>
          <cell r="J146" t="str">
            <v>18</v>
          </cell>
          <cell r="K146" t="str">
            <v>00</v>
          </cell>
          <cell r="L146">
            <v>0</v>
          </cell>
          <cell r="M146">
            <v>0</v>
          </cell>
          <cell r="N146">
            <v>0</v>
          </cell>
          <cell r="O146">
            <v>1030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Z146">
            <v>0</v>
          </cell>
        </row>
        <row r="147">
          <cell r="A147" t="str">
            <v>|0101021800|0.00|0.00|0.000|1,180.000</v>
          </cell>
          <cell r="B147" t="str">
            <v>Coil</v>
          </cell>
          <cell r="C147" t="str">
            <v>PO COIL  MP45</v>
          </cell>
          <cell r="D147" t="str">
            <v>PO COIL  MP45</v>
          </cell>
          <cell r="E147" t="str">
            <v>PO COIL  MP45</v>
          </cell>
          <cell r="F147" t="str">
            <v>KG</v>
          </cell>
          <cell r="G147" t="str">
            <v>01</v>
          </cell>
          <cell r="H147" t="str">
            <v>01</v>
          </cell>
          <cell r="I147" t="str">
            <v>02</v>
          </cell>
          <cell r="J147" t="str">
            <v>18</v>
          </cell>
          <cell r="K147" t="str">
            <v>00</v>
          </cell>
          <cell r="L147">
            <v>0</v>
          </cell>
          <cell r="M147">
            <v>0</v>
          </cell>
          <cell r="N147">
            <v>0</v>
          </cell>
          <cell r="O147">
            <v>1180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Z147">
            <v>0</v>
          </cell>
        </row>
        <row r="148">
          <cell r="A148" t="str">
            <v>|0101021900|0.00|0.00|0.000|1,000.000</v>
          </cell>
          <cell r="B148" t="str">
            <v>Coil</v>
          </cell>
          <cell r="C148" t="str">
            <v>PO COIL  MP-1D</v>
          </cell>
          <cell r="D148" t="str">
            <v>PO COIL  MP-1D</v>
          </cell>
          <cell r="E148" t="str">
            <v>PO COIL  MP-1D</v>
          </cell>
          <cell r="F148" t="str">
            <v>KG</v>
          </cell>
          <cell r="G148" t="str">
            <v>01</v>
          </cell>
          <cell r="H148" t="str">
            <v>01</v>
          </cell>
          <cell r="I148" t="str">
            <v>02</v>
          </cell>
          <cell r="J148" t="str">
            <v>19</v>
          </cell>
          <cell r="K148" t="str">
            <v>00</v>
          </cell>
          <cell r="L148">
            <v>0</v>
          </cell>
          <cell r="M148">
            <v>0</v>
          </cell>
          <cell r="N148">
            <v>0</v>
          </cell>
          <cell r="O148">
            <v>1000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 t="str">
            <v>S10115</v>
          </cell>
          <cell r="Z148">
            <v>0</v>
          </cell>
        </row>
        <row r="149">
          <cell r="A149" t="str">
            <v>|0101021900|0.00|0.00|0.000|1,025.000</v>
          </cell>
          <cell r="B149" t="str">
            <v>Coil</v>
          </cell>
          <cell r="C149" t="str">
            <v>PO COIL  MP-1D</v>
          </cell>
          <cell r="D149" t="str">
            <v>PO COIL  MP-1D</v>
          </cell>
          <cell r="E149" t="str">
            <v>PO COIL  MP-1D</v>
          </cell>
          <cell r="F149" t="str">
            <v>KG</v>
          </cell>
          <cell r="G149" t="str">
            <v>01</v>
          </cell>
          <cell r="H149" t="str">
            <v>01</v>
          </cell>
          <cell r="I149" t="str">
            <v>02</v>
          </cell>
          <cell r="J149" t="str">
            <v>19</v>
          </cell>
          <cell r="K149" t="str">
            <v>00</v>
          </cell>
          <cell r="L149">
            <v>0</v>
          </cell>
          <cell r="M149">
            <v>0</v>
          </cell>
          <cell r="N149">
            <v>0</v>
          </cell>
          <cell r="O149">
            <v>1025</v>
          </cell>
          <cell r="P149">
            <v>0</v>
          </cell>
          <cell r="Q149">
            <v>0</v>
          </cell>
          <cell r="R149">
            <v>0</v>
          </cell>
          <cell r="S149">
            <v>2</v>
          </cell>
          <cell r="T149">
            <v>1.2</v>
          </cell>
          <cell r="U149">
            <v>1.1000000000000001</v>
          </cell>
          <cell r="V149">
            <v>1.1000000000000001</v>
          </cell>
          <cell r="W149">
            <v>1.1000000000000001</v>
          </cell>
          <cell r="X149">
            <v>1.1000000000000001</v>
          </cell>
          <cell r="Y149" t="str">
            <v>S10115</v>
          </cell>
          <cell r="Z149">
            <v>0</v>
          </cell>
        </row>
        <row r="150">
          <cell r="A150" t="str">
            <v>|0101021900|0.00|0.00|0.000|1,030.000</v>
          </cell>
          <cell r="B150" t="str">
            <v>Coil</v>
          </cell>
          <cell r="C150" t="str">
            <v>PO COIL  MP-1D</v>
          </cell>
          <cell r="D150" t="str">
            <v>PO COIL  MP-1D</v>
          </cell>
          <cell r="E150" t="str">
            <v>PO COIL  MP-1D</v>
          </cell>
          <cell r="F150" t="str">
            <v>KG</v>
          </cell>
          <cell r="G150" t="str">
            <v>01</v>
          </cell>
          <cell r="H150" t="str">
            <v>01</v>
          </cell>
          <cell r="I150" t="str">
            <v>02</v>
          </cell>
          <cell r="J150" t="str">
            <v>19</v>
          </cell>
          <cell r="K150" t="str">
            <v>00</v>
          </cell>
          <cell r="L150">
            <v>0</v>
          </cell>
          <cell r="M150">
            <v>0</v>
          </cell>
          <cell r="N150">
            <v>0</v>
          </cell>
          <cell r="O150">
            <v>1030</v>
          </cell>
          <cell r="P150">
            <v>0</v>
          </cell>
          <cell r="Q150">
            <v>0</v>
          </cell>
          <cell r="R150">
            <v>0</v>
          </cell>
          <cell r="S150">
            <v>2</v>
          </cell>
          <cell r="T150">
            <v>1.2</v>
          </cell>
          <cell r="U150">
            <v>1.1000000000000001</v>
          </cell>
          <cell r="V150">
            <v>1.1000000000000001</v>
          </cell>
          <cell r="W150">
            <v>1.1000000000000001</v>
          </cell>
          <cell r="X150">
            <v>1.1000000000000001</v>
          </cell>
          <cell r="Y150" t="str">
            <v>S10115</v>
          </cell>
          <cell r="Z150">
            <v>0</v>
          </cell>
        </row>
        <row r="151">
          <cell r="A151" t="str">
            <v>|0101021900|0.00|0.00|0.000|101.500</v>
          </cell>
          <cell r="B151" t="str">
            <v>Slit</v>
          </cell>
          <cell r="C151" t="str">
            <v>PO SLIT COIL  MP-1D</v>
          </cell>
          <cell r="D151" t="str">
            <v>PO SLIT COIL  MP-1D</v>
          </cell>
          <cell r="E151" t="str">
            <v>PO SLIT COIL  MP-1D</v>
          </cell>
          <cell r="F151" t="str">
            <v>KG</v>
          </cell>
          <cell r="G151" t="str">
            <v>01</v>
          </cell>
          <cell r="H151" t="str">
            <v>01</v>
          </cell>
          <cell r="I151" t="str">
            <v>02</v>
          </cell>
          <cell r="J151" t="str">
            <v>19</v>
          </cell>
          <cell r="K151" t="str">
            <v>00</v>
          </cell>
          <cell r="L151">
            <v>0</v>
          </cell>
          <cell r="M151">
            <v>0</v>
          </cell>
          <cell r="N151">
            <v>0</v>
          </cell>
          <cell r="O151">
            <v>101.5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Z151">
            <v>0</v>
          </cell>
        </row>
        <row r="152">
          <cell r="A152" t="str">
            <v>|0101021900|0.00|0.00|0.000|127.000</v>
          </cell>
          <cell r="B152" t="str">
            <v>Slit</v>
          </cell>
          <cell r="C152" t="str">
            <v>PO SLIT COIL  MP-1D</v>
          </cell>
          <cell r="D152" t="str">
            <v>PO SLIT COIL  MP-1D</v>
          </cell>
          <cell r="E152" t="str">
            <v>PO SLIT COIL  MP-1D</v>
          </cell>
          <cell r="F152" t="str">
            <v>KG</v>
          </cell>
          <cell r="G152" t="str">
            <v>01</v>
          </cell>
          <cell r="H152" t="str">
            <v>01</v>
          </cell>
          <cell r="I152" t="str">
            <v>02</v>
          </cell>
          <cell r="J152" t="str">
            <v>19</v>
          </cell>
          <cell r="K152" t="str">
            <v>00</v>
          </cell>
          <cell r="L152">
            <v>0</v>
          </cell>
          <cell r="M152">
            <v>0</v>
          </cell>
          <cell r="N152">
            <v>0</v>
          </cell>
          <cell r="O152">
            <v>127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Z152">
            <v>0</v>
          </cell>
        </row>
        <row r="153">
          <cell r="A153" t="str">
            <v>|0101021900|0.00|0.00|0.000|146.500</v>
          </cell>
          <cell r="B153" t="str">
            <v>Slit</v>
          </cell>
          <cell r="C153" t="str">
            <v>PO SLIT COIL  MP-1D</v>
          </cell>
          <cell r="D153" t="str">
            <v>PO SLIT COIL  MP-1D</v>
          </cell>
          <cell r="E153" t="str">
            <v>PO SLIT COIL  MP-1D</v>
          </cell>
          <cell r="F153" t="str">
            <v>KG</v>
          </cell>
          <cell r="G153" t="str">
            <v>01</v>
          </cell>
          <cell r="H153" t="str">
            <v>01</v>
          </cell>
          <cell r="I153" t="str">
            <v>02</v>
          </cell>
          <cell r="J153" t="str">
            <v>19</v>
          </cell>
          <cell r="K153" t="str">
            <v>00</v>
          </cell>
          <cell r="L153">
            <v>0</v>
          </cell>
          <cell r="M153">
            <v>0</v>
          </cell>
          <cell r="N153">
            <v>0</v>
          </cell>
          <cell r="O153">
            <v>146.5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Z153">
            <v>0</v>
          </cell>
        </row>
        <row r="154">
          <cell r="A154" t="str">
            <v>|0101022000|0.00|0.00|0.000|1,020.000</v>
          </cell>
          <cell r="B154" t="str">
            <v>Coil</v>
          </cell>
          <cell r="C154" t="str">
            <v>PO COIL  MP-1M</v>
          </cell>
          <cell r="D154" t="str">
            <v>PO COIL  MP-1M</v>
          </cell>
          <cell r="E154" t="str">
            <v>PO COIL  MP-1M</v>
          </cell>
          <cell r="F154" t="str">
            <v>KG</v>
          </cell>
          <cell r="G154" t="str">
            <v>01</v>
          </cell>
          <cell r="H154" t="str">
            <v>01</v>
          </cell>
          <cell r="I154" t="str">
            <v>02</v>
          </cell>
          <cell r="J154" t="str">
            <v>20</v>
          </cell>
          <cell r="K154" t="str">
            <v>00</v>
          </cell>
          <cell r="L154">
            <v>0</v>
          </cell>
          <cell r="M154">
            <v>0</v>
          </cell>
          <cell r="N154">
            <v>0</v>
          </cell>
          <cell r="O154">
            <v>1020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Z154">
            <v>0</v>
          </cell>
        </row>
        <row r="155">
          <cell r="A155" t="str">
            <v>|0101022000|0.00|0.00|0.000|1,030.000</v>
          </cell>
          <cell r="B155" t="str">
            <v>Coil</v>
          </cell>
          <cell r="C155" t="str">
            <v>PO COIL  MP-1M</v>
          </cell>
          <cell r="D155" t="str">
            <v>PO COIL  MP-1M</v>
          </cell>
          <cell r="E155" t="str">
            <v>PO COIL  MP-1M</v>
          </cell>
          <cell r="F155" t="str">
            <v>KG</v>
          </cell>
          <cell r="G155" t="str">
            <v>01</v>
          </cell>
          <cell r="H155" t="str">
            <v>01</v>
          </cell>
          <cell r="I155" t="str">
            <v>02</v>
          </cell>
          <cell r="J155" t="str">
            <v>20</v>
          </cell>
          <cell r="K155" t="str">
            <v>00</v>
          </cell>
          <cell r="L155">
            <v>0</v>
          </cell>
          <cell r="M155">
            <v>0</v>
          </cell>
          <cell r="N155">
            <v>0</v>
          </cell>
          <cell r="O155">
            <v>1030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Z155">
            <v>0</v>
          </cell>
        </row>
        <row r="156">
          <cell r="A156" t="str">
            <v>|0101022000|0.00|0.00|0.000|1,035.000</v>
          </cell>
          <cell r="B156" t="str">
            <v>Coil</v>
          </cell>
          <cell r="C156" t="str">
            <v>PO COIL  MP-1M</v>
          </cell>
          <cell r="D156" t="str">
            <v>PO COIL  MP-1M</v>
          </cell>
          <cell r="E156" t="str">
            <v>PO COIL  MP-1M</v>
          </cell>
          <cell r="F156" t="str">
            <v>KG</v>
          </cell>
          <cell r="G156" t="str">
            <v>01</v>
          </cell>
          <cell r="H156" t="str">
            <v>01</v>
          </cell>
          <cell r="I156" t="str">
            <v>02</v>
          </cell>
          <cell r="J156" t="str">
            <v>20</v>
          </cell>
          <cell r="K156" t="str">
            <v>00</v>
          </cell>
          <cell r="L156">
            <v>0</v>
          </cell>
          <cell r="M156">
            <v>0</v>
          </cell>
          <cell r="N156">
            <v>0</v>
          </cell>
          <cell r="O156">
            <v>1035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Z156">
            <v>0</v>
          </cell>
        </row>
        <row r="157">
          <cell r="A157" t="str">
            <v>|0101022000|0.00|0.00|0.000|1,040.000</v>
          </cell>
          <cell r="B157" t="str">
            <v>Coil</v>
          </cell>
          <cell r="C157" t="str">
            <v>PO COIL  MP-1M</v>
          </cell>
          <cell r="D157" t="str">
            <v>PO COIL  MP-1M</v>
          </cell>
          <cell r="E157" t="str">
            <v>PO COIL  MP-1M</v>
          </cell>
          <cell r="F157" t="str">
            <v>KG</v>
          </cell>
          <cell r="G157" t="str">
            <v>01</v>
          </cell>
          <cell r="H157" t="str">
            <v>01</v>
          </cell>
          <cell r="I157" t="str">
            <v>02</v>
          </cell>
          <cell r="J157" t="str">
            <v>20</v>
          </cell>
          <cell r="K157" t="str">
            <v>00</v>
          </cell>
          <cell r="L157">
            <v>0</v>
          </cell>
          <cell r="M157">
            <v>0</v>
          </cell>
          <cell r="N157">
            <v>0</v>
          </cell>
          <cell r="O157">
            <v>1040</v>
          </cell>
          <cell r="P157">
            <v>0</v>
          </cell>
          <cell r="Q157">
            <v>0</v>
          </cell>
          <cell r="R157">
            <v>0</v>
          </cell>
          <cell r="S157">
            <v>2</v>
          </cell>
          <cell r="T157">
            <v>1.2</v>
          </cell>
          <cell r="U157">
            <v>1.1000000000000001</v>
          </cell>
          <cell r="V157">
            <v>1.1000000000000001</v>
          </cell>
          <cell r="W157">
            <v>1.1000000000000001</v>
          </cell>
          <cell r="X157">
            <v>0</v>
          </cell>
          <cell r="Y157" t="str">
            <v>S10115</v>
          </cell>
          <cell r="Z157">
            <v>0</v>
          </cell>
        </row>
        <row r="158">
          <cell r="A158" t="str">
            <v>|0101022000|0.00|0.00|0.000|1,050.000</v>
          </cell>
          <cell r="B158" t="str">
            <v>Coil</v>
          </cell>
          <cell r="C158" t="str">
            <v>PO COIL  MP-1M</v>
          </cell>
          <cell r="D158" t="str">
            <v>PO COIL  MP-1M</v>
          </cell>
          <cell r="E158" t="str">
            <v>PO COIL  MP-1M</v>
          </cell>
          <cell r="F158" t="str">
            <v>KG</v>
          </cell>
          <cell r="G158" t="str">
            <v>01</v>
          </cell>
          <cell r="H158" t="str">
            <v>01</v>
          </cell>
          <cell r="I158" t="str">
            <v>02</v>
          </cell>
          <cell r="J158" t="str">
            <v>20</v>
          </cell>
          <cell r="K158" t="str">
            <v>00</v>
          </cell>
          <cell r="L158">
            <v>0</v>
          </cell>
          <cell r="M158">
            <v>0</v>
          </cell>
          <cell r="N158">
            <v>0</v>
          </cell>
          <cell r="O158">
            <v>1050</v>
          </cell>
          <cell r="P158">
            <v>0</v>
          </cell>
          <cell r="Q158">
            <v>0</v>
          </cell>
          <cell r="R158">
            <v>0</v>
          </cell>
          <cell r="S158">
            <v>2</v>
          </cell>
          <cell r="T158">
            <v>1.2</v>
          </cell>
          <cell r="U158">
            <v>1.1000000000000001</v>
          </cell>
          <cell r="V158">
            <v>1.1000000000000001</v>
          </cell>
          <cell r="W158">
            <v>1.1000000000000001</v>
          </cell>
          <cell r="X158">
            <v>1.1000000000000001</v>
          </cell>
          <cell r="Y158" t="str">
            <v>S10115</v>
          </cell>
          <cell r="Z158">
            <v>0</v>
          </cell>
        </row>
        <row r="159">
          <cell r="A159" t="str">
            <v>|0101022000|0.00|0.00|0.000|1,070.000</v>
          </cell>
          <cell r="B159" t="str">
            <v>Coil</v>
          </cell>
          <cell r="C159" t="str">
            <v>PO COIL  MP-1M</v>
          </cell>
          <cell r="D159" t="str">
            <v>PO COIL  MP-1M</v>
          </cell>
          <cell r="E159" t="str">
            <v>PO COIL  MP-1M</v>
          </cell>
          <cell r="F159" t="str">
            <v>KG</v>
          </cell>
          <cell r="G159" t="str">
            <v>01</v>
          </cell>
          <cell r="H159" t="str">
            <v>01</v>
          </cell>
          <cell r="I159" t="str">
            <v>02</v>
          </cell>
          <cell r="J159" t="str">
            <v>20</v>
          </cell>
          <cell r="K159" t="str">
            <v>00</v>
          </cell>
          <cell r="L159">
            <v>0</v>
          </cell>
          <cell r="M159">
            <v>0</v>
          </cell>
          <cell r="N159">
            <v>0</v>
          </cell>
          <cell r="O159">
            <v>1070</v>
          </cell>
          <cell r="P159">
            <v>0</v>
          </cell>
          <cell r="Q159">
            <v>0</v>
          </cell>
          <cell r="R159">
            <v>0</v>
          </cell>
          <cell r="S159">
            <v>2</v>
          </cell>
          <cell r="T159">
            <v>1.2</v>
          </cell>
          <cell r="U159">
            <v>1.1000000000000001</v>
          </cell>
          <cell r="V159">
            <v>1.1000000000000001</v>
          </cell>
          <cell r="W159">
            <v>1.1000000000000001</v>
          </cell>
          <cell r="X159">
            <v>0</v>
          </cell>
          <cell r="Y159" t="str">
            <v>S10115</v>
          </cell>
          <cell r="Z159">
            <v>0</v>
          </cell>
        </row>
        <row r="160">
          <cell r="A160" t="str">
            <v>|0101022000|0.00|0.00|0.000|1,075.000</v>
          </cell>
          <cell r="B160" t="str">
            <v>Coil</v>
          </cell>
          <cell r="C160" t="str">
            <v>PO COIL  MP-1M</v>
          </cell>
          <cell r="D160" t="str">
            <v>PO COIL  MP-1M</v>
          </cell>
          <cell r="E160" t="str">
            <v>PO COIL  MP-1M</v>
          </cell>
          <cell r="F160" t="str">
            <v>KG</v>
          </cell>
          <cell r="G160" t="str">
            <v>01</v>
          </cell>
          <cell r="H160" t="str">
            <v>01</v>
          </cell>
          <cell r="I160" t="str">
            <v>02</v>
          </cell>
          <cell r="J160" t="str">
            <v>20</v>
          </cell>
          <cell r="K160" t="str">
            <v>00</v>
          </cell>
          <cell r="L160">
            <v>0</v>
          </cell>
          <cell r="M160">
            <v>0</v>
          </cell>
          <cell r="N160">
            <v>0</v>
          </cell>
          <cell r="O160">
            <v>1075</v>
          </cell>
          <cell r="P160">
            <v>0</v>
          </cell>
          <cell r="Q160">
            <v>0</v>
          </cell>
          <cell r="R160">
            <v>0</v>
          </cell>
          <cell r="S160">
            <v>2</v>
          </cell>
          <cell r="T160">
            <v>1.2</v>
          </cell>
          <cell r="U160">
            <v>1.1000000000000001</v>
          </cell>
          <cell r="V160">
            <v>1.1000000000000001</v>
          </cell>
          <cell r="W160">
            <v>1.1000000000000001</v>
          </cell>
          <cell r="X160">
            <v>1.1000000000000001</v>
          </cell>
          <cell r="Y160" t="str">
            <v>S10115</v>
          </cell>
          <cell r="Z160">
            <v>0</v>
          </cell>
        </row>
        <row r="161">
          <cell r="A161" t="str">
            <v>|0101022000|0.00|0.00|0.000|1,120.000</v>
          </cell>
          <cell r="B161" t="str">
            <v>Coil</v>
          </cell>
          <cell r="C161" t="str">
            <v>PO COIL  MP-1M</v>
          </cell>
          <cell r="D161" t="str">
            <v>PO COIL  MP-1M</v>
          </cell>
          <cell r="E161" t="str">
            <v>PO COIL  MP-1M</v>
          </cell>
          <cell r="F161" t="str">
            <v>KG</v>
          </cell>
          <cell r="G161" t="str">
            <v>01</v>
          </cell>
          <cell r="H161" t="str">
            <v>01</v>
          </cell>
          <cell r="I161" t="str">
            <v>02</v>
          </cell>
          <cell r="J161" t="str">
            <v>20</v>
          </cell>
          <cell r="K161" t="str">
            <v>00</v>
          </cell>
          <cell r="L161">
            <v>0</v>
          </cell>
          <cell r="M161">
            <v>0</v>
          </cell>
          <cell r="N161">
            <v>0</v>
          </cell>
          <cell r="O161">
            <v>1120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Z161">
            <v>0</v>
          </cell>
        </row>
        <row r="162">
          <cell r="A162" t="str">
            <v>|0101022000|0.00|0.00|0.000|1,150.000</v>
          </cell>
          <cell r="B162" t="str">
            <v>Coil</v>
          </cell>
          <cell r="C162" t="str">
            <v>PO COIL  MP-1M</v>
          </cell>
          <cell r="D162" t="str">
            <v>PO COIL  MP-1M</v>
          </cell>
          <cell r="E162" t="str">
            <v>PO COIL  MP-1M</v>
          </cell>
          <cell r="F162" t="str">
            <v>KG</v>
          </cell>
          <cell r="G162" t="str">
            <v>01</v>
          </cell>
          <cell r="H162" t="str">
            <v>01</v>
          </cell>
          <cell r="I162" t="str">
            <v>02</v>
          </cell>
          <cell r="J162" t="str">
            <v>20</v>
          </cell>
          <cell r="K162" t="str">
            <v>00</v>
          </cell>
          <cell r="L162">
            <v>0</v>
          </cell>
          <cell r="M162">
            <v>0</v>
          </cell>
          <cell r="N162">
            <v>0</v>
          </cell>
          <cell r="O162">
            <v>1150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Z162">
            <v>0</v>
          </cell>
        </row>
        <row r="163">
          <cell r="A163" t="str">
            <v>|0101022000|0.00|0.00|0.000|1,214.000</v>
          </cell>
          <cell r="B163" t="str">
            <v>Coil</v>
          </cell>
          <cell r="C163" t="str">
            <v>PO COIL  MP-1M</v>
          </cell>
          <cell r="D163" t="str">
            <v>PO COIL  MP-1M</v>
          </cell>
          <cell r="E163" t="str">
            <v>PO COIL  MP-1M</v>
          </cell>
          <cell r="F163" t="str">
            <v>KG</v>
          </cell>
          <cell r="G163" t="str">
            <v>01</v>
          </cell>
          <cell r="H163" t="str">
            <v>01</v>
          </cell>
          <cell r="I163" t="str">
            <v>02</v>
          </cell>
          <cell r="J163" t="str">
            <v>20</v>
          </cell>
          <cell r="K163" t="str">
            <v>00</v>
          </cell>
          <cell r="L163">
            <v>0</v>
          </cell>
          <cell r="M163">
            <v>0</v>
          </cell>
          <cell r="N163">
            <v>0</v>
          </cell>
          <cell r="O163">
            <v>1214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Z163">
            <v>0</v>
          </cell>
        </row>
        <row r="164">
          <cell r="A164" t="str">
            <v>|0101022000|0.00|0.00|0.000|1,219.000</v>
          </cell>
          <cell r="B164" t="str">
            <v>Coil</v>
          </cell>
          <cell r="C164" t="str">
            <v>PO COIL  MP-1M</v>
          </cell>
          <cell r="D164" t="str">
            <v>PO COIL  MP-1M</v>
          </cell>
          <cell r="E164" t="str">
            <v>PO COIL  MP-1M</v>
          </cell>
          <cell r="F164" t="str">
            <v>KG</v>
          </cell>
          <cell r="G164" t="str">
            <v>01</v>
          </cell>
          <cell r="H164" t="str">
            <v>01</v>
          </cell>
          <cell r="I164" t="str">
            <v>02</v>
          </cell>
          <cell r="J164" t="str">
            <v>20</v>
          </cell>
          <cell r="K164" t="str">
            <v>00</v>
          </cell>
          <cell r="L164">
            <v>0</v>
          </cell>
          <cell r="M164">
            <v>0</v>
          </cell>
          <cell r="N164">
            <v>0</v>
          </cell>
          <cell r="O164">
            <v>1219</v>
          </cell>
          <cell r="P164">
            <v>0</v>
          </cell>
          <cell r="Q164">
            <v>0</v>
          </cell>
          <cell r="R164">
            <v>0</v>
          </cell>
          <cell r="S164">
            <v>2</v>
          </cell>
          <cell r="T164">
            <v>1.2</v>
          </cell>
          <cell r="U164">
            <v>1.1000000000000001</v>
          </cell>
          <cell r="V164">
            <v>1.1000000000000001</v>
          </cell>
          <cell r="W164">
            <v>1.1000000000000001</v>
          </cell>
          <cell r="X164">
            <v>0</v>
          </cell>
          <cell r="Y164" t="str">
            <v>S10115</v>
          </cell>
          <cell r="Z164">
            <v>0</v>
          </cell>
        </row>
        <row r="165">
          <cell r="A165" t="str">
            <v>|0101022000|0.00|0.00|0.000|103.000</v>
          </cell>
          <cell r="B165" t="str">
            <v>Slit</v>
          </cell>
          <cell r="C165" t="str">
            <v>PO SLIT COIL  MP-1M</v>
          </cell>
          <cell r="D165" t="str">
            <v>PO SLIT COIL  MP-1M</v>
          </cell>
          <cell r="E165" t="str">
            <v>PO SLIT COIL  MP-1M</v>
          </cell>
          <cell r="F165" t="str">
            <v>KG</v>
          </cell>
          <cell r="G165" t="str">
            <v>01</v>
          </cell>
          <cell r="H165" t="str">
            <v>01</v>
          </cell>
          <cell r="I165" t="str">
            <v>02</v>
          </cell>
          <cell r="J165" t="str">
            <v>20</v>
          </cell>
          <cell r="K165" t="str">
            <v>00</v>
          </cell>
          <cell r="L165">
            <v>0</v>
          </cell>
          <cell r="M165">
            <v>0</v>
          </cell>
          <cell r="N165">
            <v>0</v>
          </cell>
          <cell r="O165">
            <v>103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Z165">
            <v>0</v>
          </cell>
        </row>
        <row r="166">
          <cell r="A166" t="str">
            <v>|0101022000|0.00|0.00|0.000|108.500</v>
          </cell>
          <cell r="B166" t="str">
            <v>Slit</v>
          </cell>
          <cell r="C166" t="str">
            <v>PO SLIT COIL  MP-1M</v>
          </cell>
          <cell r="D166" t="str">
            <v>PO SLIT COIL  MP-1M</v>
          </cell>
          <cell r="E166" t="str">
            <v>PO SLIT COIL  MP-1M</v>
          </cell>
          <cell r="F166" t="str">
            <v>KG</v>
          </cell>
          <cell r="G166" t="str">
            <v>01</v>
          </cell>
          <cell r="H166" t="str">
            <v>01</v>
          </cell>
          <cell r="I166" t="str">
            <v>02</v>
          </cell>
          <cell r="J166" t="str">
            <v>20</v>
          </cell>
          <cell r="K166" t="str">
            <v>00</v>
          </cell>
          <cell r="L166">
            <v>0</v>
          </cell>
          <cell r="M166">
            <v>0</v>
          </cell>
          <cell r="N166">
            <v>0</v>
          </cell>
          <cell r="O166">
            <v>108.5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Z166">
            <v>0</v>
          </cell>
        </row>
        <row r="167">
          <cell r="A167" t="str">
            <v>|0101022000|0.00|0.00|0.000|115.000</v>
          </cell>
          <cell r="B167" t="str">
            <v>Slit</v>
          </cell>
          <cell r="C167" t="str">
            <v>PO SLIT COIL  MP-1M</v>
          </cell>
          <cell r="D167" t="str">
            <v>PO SLIT COIL  MP-1M</v>
          </cell>
          <cell r="E167" t="str">
            <v>PO SLIT COIL  MP-1M</v>
          </cell>
          <cell r="F167" t="str">
            <v>KG</v>
          </cell>
          <cell r="G167" t="str">
            <v>01</v>
          </cell>
          <cell r="H167" t="str">
            <v>01</v>
          </cell>
          <cell r="I167" t="str">
            <v>02</v>
          </cell>
          <cell r="J167" t="str">
            <v>20</v>
          </cell>
          <cell r="K167" t="str">
            <v>00</v>
          </cell>
          <cell r="L167">
            <v>0</v>
          </cell>
          <cell r="M167">
            <v>0</v>
          </cell>
          <cell r="N167">
            <v>0</v>
          </cell>
          <cell r="O167">
            <v>115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Z167">
            <v>0</v>
          </cell>
        </row>
        <row r="168">
          <cell r="A168" t="str">
            <v>|0101022000|0.00|0.00|0.000|115.500</v>
          </cell>
          <cell r="B168" t="str">
            <v>Slit</v>
          </cell>
          <cell r="C168" t="str">
            <v>PO SLIT COIL  MP-1M</v>
          </cell>
          <cell r="D168" t="str">
            <v>PO SLIT COIL  MP-1M</v>
          </cell>
          <cell r="E168" t="str">
            <v>PO SLIT COIL  MP-1M</v>
          </cell>
          <cell r="F168" t="str">
            <v>KG</v>
          </cell>
          <cell r="G168" t="str">
            <v>01</v>
          </cell>
          <cell r="H168" t="str">
            <v>01</v>
          </cell>
          <cell r="I168" t="str">
            <v>02</v>
          </cell>
          <cell r="J168" t="str">
            <v>20</v>
          </cell>
          <cell r="K168" t="str">
            <v>00</v>
          </cell>
          <cell r="L168">
            <v>0</v>
          </cell>
          <cell r="M168">
            <v>0</v>
          </cell>
          <cell r="N168">
            <v>0</v>
          </cell>
          <cell r="O168">
            <v>115.5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Z168">
            <v>0</v>
          </cell>
        </row>
        <row r="169">
          <cell r="A169" t="str">
            <v>|0101022000|0.00|0.00|0.000|116.000</v>
          </cell>
          <cell r="B169" t="str">
            <v>Slit</v>
          </cell>
          <cell r="C169" t="str">
            <v>PO SLIT COIL  MP-1M</v>
          </cell>
          <cell r="D169" t="str">
            <v>PO SLIT COIL  MP-1M</v>
          </cell>
          <cell r="E169" t="str">
            <v>PO SLIT COIL  MP-1M</v>
          </cell>
          <cell r="F169" t="str">
            <v>KG</v>
          </cell>
          <cell r="G169" t="str">
            <v>01</v>
          </cell>
          <cell r="H169" t="str">
            <v>01</v>
          </cell>
          <cell r="I169" t="str">
            <v>02</v>
          </cell>
          <cell r="J169" t="str">
            <v>20</v>
          </cell>
          <cell r="K169" t="str">
            <v>00</v>
          </cell>
          <cell r="L169">
            <v>0</v>
          </cell>
          <cell r="M169">
            <v>0</v>
          </cell>
          <cell r="N169">
            <v>0</v>
          </cell>
          <cell r="O169">
            <v>116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Z169">
            <v>0</v>
          </cell>
        </row>
        <row r="170">
          <cell r="A170" t="str">
            <v>|0101022000|0.00|0.00|0.000|116.500</v>
          </cell>
          <cell r="B170" t="str">
            <v>Slit</v>
          </cell>
          <cell r="C170" t="str">
            <v>PO SLIT COIL  MP-1M</v>
          </cell>
          <cell r="D170" t="str">
            <v>PO SLIT COIL  MP-1M</v>
          </cell>
          <cell r="E170" t="str">
            <v>PO SLIT COIL  MP-1M</v>
          </cell>
          <cell r="F170" t="str">
            <v>KG</v>
          </cell>
          <cell r="G170" t="str">
            <v>01</v>
          </cell>
          <cell r="H170" t="str">
            <v>01</v>
          </cell>
          <cell r="I170" t="str">
            <v>02</v>
          </cell>
          <cell r="J170" t="str">
            <v>20</v>
          </cell>
          <cell r="K170" t="str">
            <v>00</v>
          </cell>
          <cell r="L170">
            <v>0</v>
          </cell>
          <cell r="M170">
            <v>0</v>
          </cell>
          <cell r="N170">
            <v>0</v>
          </cell>
          <cell r="O170">
            <v>116.5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Z170">
            <v>0</v>
          </cell>
        </row>
        <row r="171">
          <cell r="A171" t="str">
            <v>|0101022000|0.00|0.00|0.000|117.000</v>
          </cell>
          <cell r="B171" t="str">
            <v>Slit</v>
          </cell>
          <cell r="C171" t="str">
            <v>PO SLIT COIL  MP-1M</v>
          </cell>
          <cell r="D171" t="str">
            <v>PO SLIT COIL  MP-1M</v>
          </cell>
          <cell r="E171" t="str">
            <v>PO SLIT COIL  MP-1M</v>
          </cell>
          <cell r="F171" t="str">
            <v>KG</v>
          </cell>
          <cell r="G171" t="str">
            <v>01</v>
          </cell>
          <cell r="H171" t="str">
            <v>01</v>
          </cell>
          <cell r="I171" t="str">
            <v>02</v>
          </cell>
          <cell r="J171" t="str">
            <v>20</v>
          </cell>
          <cell r="K171" t="str">
            <v>00</v>
          </cell>
          <cell r="L171">
            <v>0</v>
          </cell>
          <cell r="M171">
            <v>0</v>
          </cell>
          <cell r="N171">
            <v>0</v>
          </cell>
          <cell r="O171">
            <v>117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Z171">
            <v>0</v>
          </cell>
        </row>
        <row r="172">
          <cell r="A172" t="str">
            <v>|0101022000|0.00|0.00|0.000|128.000</v>
          </cell>
          <cell r="B172" t="str">
            <v>Slit</v>
          </cell>
          <cell r="C172" t="str">
            <v>PO SLIT COIL  MP-1M</v>
          </cell>
          <cell r="D172" t="str">
            <v>PO SLIT COIL  MP-1M</v>
          </cell>
          <cell r="E172" t="str">
            <v>PO SLIT COIL  MP-1M</v>
          </cell>
          <cell r="F172" t="str">
            <v>KG</v>
          </cell>
          <cell r="G172" t="str">
            <v>01</v>
          </cell>
          <cell r="H172" t="str">
            <v>01</v>
          </cell>
          <cell r="I172" t="str">
            <v>02</v>
          </cell>
          <cell r="J172" t="str">
            <v>20</v>
          </cell>
          <cell r="K172" t="str">
            <v>00</v>
          </cell>
          <cell r="L172">
            <v>0</v>
          </cell>
          <cell r="M172">
            <v>0</v>
          </cell>
          <cell r="N172">
            <v>0</v>
          </cell>
          <cell r="O172">
            <v>128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Z172">
            <v>0</v>
          </cell>
        </row>
        <row r="173">
          <cell r="A173" t="str">
            <v>|0101022000|0.00|0.00|0.000|128.500</v>
          </cell>
          <cell r="B173" t="str">
            <v>Slit</v>
          </cell>
          <cell r="C173" t="str">
            <v>PO SLIT COIL  MP-1M</v>
          </cell>
          <cell r="D173" t="str">
            <v>PO SLIT COIL  MP-1M</v>
          </cell>
          <cell r="E173" t="str">
            <v>PO SLIT COIL  MP-1M</v>
          </cell>
          <cell r="F173" t="str">
            <v>KG</v>
          </cell>
          <cell r="G173" t="str">
            <v>01</v>
          </cell>
          <cell r="H173" t="str">
            <v>01</v>
          </cell>
          <cell r="I173" t="str">
            <v>02</v>
          </cell>
          <cell r="J173" t="str">
            <v>20</v>
          </cell>
          <cell r="K173" t="str">
            <v>00</v>
          </cell>
          <cell r="L173">
            <v>0</v>
          </cell>
          <cell r="M173">
            <v>0</v>
          </cell>
          <cell r="N173">
            <v>0</v>
          </cell>
          <cell r="O173">
            <v>128.5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Z173">
            <v>0</v>
          </cell>
        </row>
        <row r="174">
          <cell r="A174" t="str">
            <v>|0101022000|0.00|0.00|0.000|131.000</v>
          </cell>
          <cell r="B174" t="str">
            <v>Slit</v>
          </cell>
          <cell r="C174" t="str">
            <v>PO SLIT COIL  MP-1M</v>
          </cell>
          <cell r="D174" t="str">
            <v>PO SLIT COIL  MP-1M</v>
          </cell>
          <cell r="E174" t="str">
            <v>PO SLIT COIL  MP-1M</v>
          </cell>
          <cell r="F174" t="str">
            <v>KG</v>
          </cell>
          <cell r="G174" t="str">
            <v>01</v>
          </cell>
          <cell r="H174" t="str">
            <v>01</v>
          </cell>
          <cell r="I174" t="str">
            <v>02</v>
          </cell>
          <cell r="J174" t="str">
            <v>20</v>
          </cell>
          <cell r="K174" t="str">
            <v>00</v>
          </cell>
          <cell r="L174">
            <v>0</v>
          </cell>
          <cell r="M174">
            <v>0</v>
          </cell>
          <cell r="N174">
            <v>0</v>
          </cell>
          <cell r="O174">
            <v>131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Z174">
            <v>0</v>
          </cell>
        </row>
        <row r="175">
          <cell r="A175" t="str">
            <v>|0101022000|0.00|0.00|0.000|132.000</v>
          </cell>
          <cell r="B175" t="str">
            <v>Slit</v>
          </cell>
          <cell r="C175" t="str">
            <v>PO SLIT COIL  MP-1M</v>
          </cell>
          <cell r="D175" t="str">
            <v>PO SLIT COIL  MP-1M</v>
          </cell>
          <cell r="E175" t="str">
            <v>PO SLIT COIL  MP-1M</v>
          </cell>
          <cell r="F175" t="str">
            <v>KG</v>
          </cell>
          <cell r="G175" t="str">
            <v>01</v>
          </cell>
          <cell r="H175" t="str">
            <v>01</v>
          </cell>
          <cell r="I175" t="str">
            <v>02</v>
          </cell>
          <cell r="J175" t="str">
            <v>20</v>
          </cell>
          <cell r="K175" t="str">
            <v>00</v>
          </cell>
          <cell r="L175">
            <v>0</v>
          </cell>
          <cell r="M175">
            <v>0</v>
          </cell>
          <cell r="N175">
            <v>0</v>
          </cell>
          <cell r="O175">
            <v>132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Z175">
            <v>0</v>
          </cell>
        </row>
        <row r="176">
          <cell r="A176" t="str">
            <v>|0101022000|0.00|0.00|0.000|136.000</v>
          </cell>
          <cell r="B176" t="str">
            <v>Slit</v>
          </cell>
          <cell r="C176" t="str">
            <v>PO SLIT COIL  MP-1M</v>
          </cell>
          <cell r="D176" t="str">
            <v>PO SLIT COIL  MP-1M</v>
          </cell>
          <cell r="E176" t="str">
            <v>PO SLIT COIL  MP-1M</v>
          </cell>
          <cell r="F176" t="str">
            <v>KG</v>
          </cell>
          <cell r="G176" t="str">
            <v>01</v>
          </cell>
          <cell r="H176" t="str">
            <v>01</v>
          </cell>
          <cell r="I176" t="str">
            <v>02</v>
          </cell>
          <cell r="J176" t="str">
            <v>20</v>
          </cell>
          <cell r="K176" t="str">
            <v>00</v>
          </cell>
          <cell r="L176">
            <v>0</v>
          </cell>
          <cell r="M176">
            <v>0</v>
          </cell>
          <cell r="N176">
            <v>0</v>
          </cell>
          <cell r="O176">
            <v>136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Z176">
            <v>0</v>
          </cell>
        </row>
        <row r="177">
          <cell r="A177" t="str">
            <v>|0101022000|0.00|0.00|0.000|139.000</v>
          </cell>
          <cell r="B177" t="str">
            <v>Slit</v>
          </cell>
          <cell r="C177" t="str">
            <v>PO SLIT COIL  MP-1M</v>
          </cell>
          <cell r="D177" t="str">
            <v>PO SLIT COIL  MP-1M</v>
          </cell>
          <cell r="E177" t="str">
            <v>PO SLIT COIL  MP-1M</v>
          </cell>
          <cell r="F177" t="str">
            <v>KG</v>
          </cell>
          <cell r="G177" t="str">
            <v>01</v>
          </cell>
          <cell r="H177" t="str">
            <v>01</v>
          </cell>
          <cell r="I177" t="str">
            <v>02</v>
          </cell>
          <cell r="J177" t="str">
            <v>20</v>
          </cell>
          <cell r="K177" t="str">
            <v>00</v>
          </cell>
          <cell r="L177">
            <v>0</v>
          </cell>
          <cell r="M177">
            <v>0</v>
          </cell>
          <cell r="N177">
            <v>0</v>
          </cell>
          <cell r="O177">
            <v>139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Z177">
            <v>0</v>
          </cell>
        </row>
        <row r="178">
          <cell r="A178" t="str">
            <v>|0101022000|0.00|0.00|0.000|146.500</v>
          </cell>
          <cell r="B178" t="str">
            <v>Slit</v>
          </cell>
          <cell r="C178" t="str">
            <v>PO SLIT COIL  MP-1M</v>
          </cell>
          <cell r="D178" t="str">
            <v>PO SLIT COIL  MP-1M</v>
          </cell>
          <cell r="E178" t="str">
            <v>PO SLIT COIL  MP-1M</v>
          </cell>
          <cell r="F178" t="str">
            <v>KG</v>
          </cell>
          <cell r="G178" t="str">
            <v>01</v>
          </cell>
          <cell r="H178" t="str">
            <v>01</v>
          </cell>
          <cell r="I178" t="str">
            <v>02</v>
          </cell>
          <cell r="J178" t="str">
            <v>20</v>
          </cell>
          <cell r="K178" t="str">
            <v>00</v>
          </cell>
          <cell r="L178">
            <v>0</v>
          </cell>
          <cell r="M178">
            <v>0</v>
          </cell>
          <cell r="N178">
            <v>0</v>
          </cell>
          <cell r="O178">
            <v>146.5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Z178">
            <v>0</v>
          </cell>
        </row>
        <row r="179">
          <cell r="A179" t="str">
            <v>|0101022000|0.00|0.00|0.000|147.000</v>
          </cell>
          <cell r="B179" t="str">
            <v>Slit</v>
          </cell>
          <cell r="C179" t="str">
            <v>PO SLIT COIL  MP-1M</v>
          </cell>
          <cell r="D179" t="str">
            <v>PO SLIT COIL  MP-1M</v>
          </cell>
          <cell r="E179" t="str">
            <v>PO SLIT COIL  MP-1M</v>
          </cell>
          <cell r="F179" t="str">
            <v>KG</v>
          </cell>
          <cell r="G179" t="str">
            <v>01</v>
          </cell>
          <cell r="H179" t="str">
            <v>01</v>
          </cell>
          <cell r="I179" t="str">
            <v>02</v>
          </cell>
          <cell r="J179" t="str">
            <v>20</v>
          </cell>
          <cell r="K179" t="str">
            <v>00</v>
          </cell>
          <cell r="L179">
            <v>0</v>
          </cell>
          <cell r="M179">
            <v>0</v>
          </cell>
          <cell r="N179">
            <v>0</v>
          </cell>
          <cell r="O179">
            <v>147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Z179">
            <v>0</v>
          </cell>
        </row>
        <row r="180">
          <cell r="A180" t="str">
            <v>|0101022000|0.00|0.00|0.000|147.500</v>
          </cell>
          <cell r="B180" t="str">
            <v>Slit</v>
          </cell>
          <cell r="C180" t="str">
            <v>PO SLIT COIL  MP-1M</v>
          </cell>
          <cell r="D180" t="str">
            <v>PO SLIT COIL  MP-1M</v>
          </cell>
          <cell r="E180" t="str">
            <v>PO SLIT COIL  MP-1M</v>
          </cell>
          <cell r="F180" t="str">
            <v>KG</v>
          </cell>
          <cell r="G180" t="str">
            <v>01</v>
          </cell>
          <cell r="H180" t="str">
            <v>01</v>
          </cell>
          <cell r="I180" t="str">
            <v>02</v>
          </cell>
          <cell r="J180" t="str">
            <v>20</v>
          </cell>
          <cell r="K180" t="str">
            <v>00</v>
          </cell>
          <cell r="L180">
            <v>0</v>
          </cell>
          <cell r="M180">
            <v>0</v>
          </cell>
          <cell r="N180">
            <v>0</v>
          </cell>
          <cell r="O180">
            <v>147.5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Z180">
            <v>0</v>
          </cell>
        </row>
        <row r="181">
          <cell r="A181" t="str">
            <v>|0101022000|0.00|0.00|0.000|148.500</v>
          </cell>
          <cell r="B181" t="str">
            <v>Slit</v>
          </cell>
          <cell r="C181" t="str">
            <v>PO SLIT COIL  MP-1M</v>
          </cell>
          <cell r="D181" t="str">
            <v>PO SLIT COIL  MP-1M</v>
          </cell>
          <cell r="E181" t="str">
            <v>PO SLIT COIL  MP-1M</v>
          </cell>
          <cell r="F181" t="str">
            <v>KG</v>
          </cell>
          <cell r="G181" t="str">
            <v>01</v>
          </cell>
          <cell r="H181" t="str">
            <v>01</v>
          </cell>
          <cell r="I181" t="str">
            <v>02</v>
          </cell>
          <cell r="J181" t="str">
            <v>20</v>
          </cell>
          <cell r="K181" t="str">
            <v>00</v>
          </cell>
          <cell r="L181">
            <v>0</v>
          </cell>
          <cell r="M181">
            <v>0</v>
          </cell>
          <cell r="N181">
            <v>0</v>
          </cell>
          <cell r="O181">
            <v>148.5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Z181">
            <v>0</v>
          </cell>
        </row>
        <row r="182">
          <cell r="A182" t="str">
            <v>|0101022000|0.00|0.00|0.000|150.500</v>
          </cell>
          <cell r="B182" t="str">
            <v>Slit</v>
          </cell>
          <cell r="C182" t="str">
            <v>PO SLIT COIL  MP-1M</v>
          </cell>
          <cell r="D182" t="str">
            <v>PO SLIT COIL  MP-1M</v>
          </cell>
          <cell r="E182" t="str">
            <v>PO SLIT COIL  MP-1M</v>
          </cell>
          <cell r="F182" t="str">
            <v>KG</v>
          </cell>
          <cell r="G182" t="str">
            <v>01</v>
          </cell>
          <cell r="H182" t="str">
            <v>01</v>
          </cell>
          <cell r="I182" t="str">
            <v>02</v>
          </cell>
          <cell r="J182" t="str">
            <v>20</v>
          </cell>
          <cell r="K182" t="str">
            <v>00</v>
          </cell>
          <cell r="L182">
            <v>0</v>
          </cell>
          <cell r="M182">
            <v>0</v>
          </cell>
          <cell r="N182">
            <v>0</v>
          </cell>
          <cell r="O182">
            <v>150.5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Z182">
            <v>0</v>
          </cell>
        </row>
        <row r="183">
          <cell r="A183" t="str">
            <v>|0101022000|0.00|0.00|0.000|154.000</v>
          </cell>
          <cell r="B183" t="str">
            <v>Slit</v>
          </cell>
          <cell r="C183" t="str">
            <v>PO SLIT COIL  MP-1M</v>
          </cell>
          <cell r="D183" t="str">
            <v>PO SLIT COIL  MP-1M</v>
          </cell>
          <cell r="E183" t="str">
            <v>PO SLIT COIL  MP-1M</v>
          </cell>
          <cell r="F183" t="str">
            <v>KG</v>
          </cell>
          <cell r="G183" t="str">
            <v>01</v>
          </cell>
          <cell r="H183" t="str">
            <v>01</v>
          </cell>
          <cell r="I183" t="str">
            <v>02</v>
          </cell>
          <cell r="J183" t="str">
            <v>20</v>
          </cell>
          <cell r="K183" t="str">
            <v>00</v>
          </cell>
          <cell r="L183">
            <v>0</v>
          </cell>
          <cell r="M183">
            <v>0</v>
          </cell>
          <cell r="N183">
            <v>0</v>
          </cell>
          <cell r="O183">
            <v>154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Z183">
            <v>0</v>
          </cell>
        </row>
        <row r="184">
          <cell r="A184" t="str">
            <v>|0101022000|0.00|0.00|0.000|156.000</v>
          </cell>
          <cell r="B184" t="str">
            <v>Slit</v>
          </cell>
          <cell r="C184" t="str">
            <v>PO SLIT COIL  MP-1M</v>
          </cell>
          <cell r="D184" t="str">
            <v>PO SLIT COIL  MP-1M</v>
          </cell>
          <cell r="E184" t="str">
            <v>PO SLIT COIL  MP-1M</v>
          </cell>
          <cell r="F184" t="str">
            <v>KG</v>
          </cell>
          <cell r="G184" t="str">
            <v>01</v>
          </cell>
          <cell r="H184" t="str">
            <v>01</v>
          </cell>
          <cell r="I184" t="str">
            <v>02</v>
          </cell>
          <cell r="J184" t="str">
            <v>20</v>
          </cell>
          <cell r="K184" t="str">
            <v>00</v>
          </cell>
          <cell r="L184">
            <v>0</v>
          </cell>
          <cell r="M184">
            <v>0</v>
          </cell>
          <cell r="N184">
            <v>0</v>
          </cell>
          <cell r="O184">
            <v>156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Z184">
            <v>0</v>
          </cell>
        </row>
        <row r="185">
          <cell r="A185" t="str">
            <v>|0101022000|0.00|0.00|0.000|157.000</v>
          </cell>
          <cell r="B185" t="str">
            <v>Slit</v>
          </cell>
          <cell r="C185" t="str">
            <v>PO SLIT COIL  MP-1M</v>
          </cell>
          <cell r="D185" t="str">
            <v>PO SLIT COIL  MP-1M</v>
          </cell>
          <cell r="E185" t="str">
            <v>PO SLIT COIL  MP-1M</v>
          </cell>
          <cell r="F185" t="str">
            <v>KG</v>
          </cell>
          <cell r="G185" t="str">
            <v>01</v>
          </cell>
          <cell r="H185" t="str">
            <v>01</v>
          </cell>
          <cell r="I185" t="str">
            <v>02</v>
          </cell>
          <cell r="J185" t="str">
            <v>20</v>
          </cell>
          <cell r="K185" t="str">
            <v>00</v>
          </cell>
          <cell r="L185">
            <v>0</v>
          </cell>
          <cell r="M185">
            <v>0</v>
          </cell>
          <cell r="N185">
            <v>0</v>
          </cell>
          <cell r="O185">
            <v>157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Z185">
            <v>0</v>
          </cell>
        </row>
        <row r="186">
          <cell r="A186" t="str">
            <v>|0101022000|0.00|0.00|0.000|184.000</v>
          </cell>
          <cell r="B186" t="str">
            <v>Slit</v>
          </cell>
          <cell r="C186" t="str">
            <v>PO SLIT COIL  MP-1M</v>
          </cell>
          <cell r="D186" t="str">
            <v>PO SLIT COIL  MP-1M</v>
          </cell>
          <cell r="E186" t="str">
            <v>PO SLIT COIL  MP-1M</v>
          </cell>
          <cell r="F186" t="str">
            <v>KG</v>
          </cell>
          <cell r="G186" t="str">
            <v>01</v>
          </cell>
          <cell r="H186" t="str">
            <v>01</v>
          </cell>
          <cell r="I186" t="str">
            <v>02</v>
          </cell>
          <cell r="J186" t="str">
            <v>20</v>
          </cell>
          <cell r="K186" t="str">
            <v>00</v>
          </cell>
          <cell r="L186">
            <v>0</v>
          </cell>
          <cell r="M186">
            <v>0</v>
          </cell>
          <cell r="N186">
            <v>0</v>
          </cell>
          <cell r="O186">
            <v>184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Z186">
            <v>0</v>
          </cell>
        </row>
        <row r="187">
          <cell r="A187" t="str">
            <v>|0101022000|0.00|0.00|0.000|185.000</v>
          </cell>
          <cell r="B187" t="str">
            <v>Slit</v>
          </cell>
          <cell r="C187" t="str">
            <v>PO SLIT COIL  MP-1M</v>
          </cell>
          <cell r="D187" t="str">
            <v>PO SLIT COIL  MP-1M</v>
          </cell>
          <cell r="E187" t="str">
            <v>PO SLIT COIL  MP-1M</v>
          </cell>
          <cell r="F187" t="str">
            <v>KG</v>
          </cell>
          <cell r="G187" t="str">
            <v>01</v>
          </cell>
          <cell r="H187" t="str">
            <v>01</v>
          </cell>
          <cell r="I187" t="str">
            <v>02</v>
          </cell>
          <cell r="J187" t="str">
            <v>20</v>
          </cell>
          <cell r="K187" t="str">
            <v>00</v>
          </cell>
          <cell r="L187">
            <v>0</v>
          </cell>
          <cell r="M187">
            <v>0</v>
          </cell>
          <cell r="N187">
            <v>0</v>
          </cell>
          <cell r="O187">
            <v>185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Z187">
            <v>0</v>
          </cell>
        </row>
        <row r="188">
          <cell r="A188" t="str">
            <v>|0101022000|0.00|0.00|0.000|188.000</v>
          </cell>
          <cell r="B188" t="str">
            <v>Slit</v>
          </cell>
          <cell r="C188" t="str">
            <v>PO SLIT COIL  MP-1M</v>
          </cell>
          <cell r="D188" t="str">
            <v>PO SLIT COIL  MP-1M</v>
          </cell>
          <cell r="E188" t="str">
            <v>PO SLIT COIL  MP-1M</v>
          </cell>
          <cell r="F188" t="str">
            <v>KG</v>
          </cell>
          <cell r="G188" t="str">
            <v>01</v>
          </cell>
          <cell r="H188" t="str">
            <v>01</v>
          </cell>
          <cell r="I188" t="str">
            <v>02</v>
          </cell>
          <cell r="J188" t="str">
            <v>20</v>
          </cell>
          <cell r="K188" t="str">
            <v>00</v>
          </cell>
          <cell r="L188">
            <v>0</v>
          </cell>
          <cell r="M188">
            <v>0</v>
          </cell>
          <cell r="N188">
            <v>0</v>
          </cell>
          <cell r="O188">
            <v>188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Z188">
            <v>0</v>
          </cell>
        </row>
        <row r="189">
          <cell r="A189" t="str">
            <v>|0101022000|0.00|0.00|0.000|198.500</v>
          </cell>
          <cell r="B189" t="str">
            <v>Slit</v>
          </cell>
          <cell r="C189" t="str">
            <v>PO SLIT COIL  MP-1M</v>
          </cell>
          <cell r="D189" t="str">
            <v>PO SLIT COIL  MP-1M</v>
          </cell>
          <cell r="E189" t="str">
            <v>PO SLIT COIL  MP-1M</v>
          </cell>
          <cell r="F189" t="str">
            <v>KG</v>
          </cell>
          <cell r="G189" t="str">
            <v>01</v>
          </cell>
          <cell r="H189" t="str">
            <v>01</v>
          </cell>
          <cell r="I189" t="str">
            <v>02</v>
          </cell>
          <cell r="J189" t="str">
            <v>20</v>
          </cell>
          <cell r="K189" t="str">
            <v>00</v>
          </cell>
          <cell r="L189">
            <v>0</v>
          </cell>
          <cell r="M189">
            <v>0</v>
          </cell>
          <cell r="N189">
            <v>0</v>
          </cell>
          <cell r="O189">
            <v>198.5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Z189">
            <v>0</v>
          </cell>
        </row>
        <row r="190">
          <cell r="A190" t="str">
            <v>|0101022000|0.00|0.00|0.000|237.500</v>
          </cell>
          <cell r="B190" t="str">
            <v>Slit</v>
          </cell>
          <cell r="C190" t="str">
            <v>PO SLIT COIL  MP-1M</v>
          </cell>
          <cell r="D190" t="str">
            <v>PO SLIT COIL  MP-1M</v>
          </cell>
          <cell r="E190" t="str">
            <v>PO SLIT COIL  MP-1M</v>
          </cell>
          <cell r="F190" t="str">
            <v>KG</v>
          </cell>
          <cell r="G190" t="str">
            <v>01</v>
          </cell>
          <cell r="H190" t="str">
            <v>01</v>
          </cell>
          <cell r="I190" t="str">
            <v>02</v>
          </cell>
          <cell r="J190" t="str">
            <v>20</v>
          </cell>
          <cell r="K190" t="str">
            <v>00</v>
          </cell>
          <cell r="L190">
            <v>0</v>
          </cell>
          <cell r="M190">
            <v>0</v>
          </cell>
          <cell r="N190">
            <v>0</v>
          </cell>
          <cell r="O190">
            <v>237.5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Z190">
            <v>0</v>
          </cell>
        </row>
        <row r="191">
          <cell r="A191" t="str">
            <v>|0101022000|0.00|0.00|0.000|350.000</v>
          </cell>
          <cell r="B191" t="str">
            <v>Slit</v>
          </cell>
          <cell r="C191" t="str">
            <v>PO SLIT COIL  MP-1M</v>
          </cell>
          <cell r="D191" t="str">
            <v>PO SLIT COIL  MP-1M</v>
          </cell>
          <cell r="E191" t="str">
            <v>PO SLIT COIL  MP-1M</v>
          </cell>
          <cell r="F191" t="str">
            <v>KG</v>
          </cell>
          <cell r="G191" t="str">
            <v>01</v>
          </cell>
          <cell r="H191" t="str">
            <v>01</v>
          </cell>
          <cell r="I191" t="str">
            <v>02</v>
          </cell>
          <cell r="J191" t="str">
            <v>20</v>
          </cell>
          <cell r="K191" t="str">
            <v>00</v>
          </cell>
          <cell r="L191">
            <v>0</v>
          </cell>
          <cell r="M191">
            <v>0</v>
          </cell>
          <cell r="N191">
            <v>0</v>
          </cell>
          <cell r="O191">
            <v>350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Z191">
            <v>0</v>
          </cell>
        </row>
        <row r="192">
          <cell r="A192" t="str">
            <v>|0101022000|0.00|0.00|0.000|37.500</v>
          </cell>
          <cell r="B192" t="str">
            <v>Slit</v>
          </cell>
          <cell r="C192" t="str">
            <v>PO SLIT COIL  MP-1M</v>
          </cell>
          <cell r="D192" t="str">
            <v>PO SLIT COIL  MP-1M</v>
          </cell>
          <cell r="E192" t="str">
            <v>PO SLIT COIL  MP-1M</v>
          </cell>
          <cell r="F192" t="str">
            <v>KG</v>
          </cell>
          <cell r="G192" t="str">
            <v>01</v>
          </cell>
          <cell r="H192" t="str">
            <v>01</v>
          </cell>
          <cell r="I192" t="str">
            <v>02</v>
          </cell>
          <cell r="J192" t="str">
            <v>20</v>
          </cell>
          <cell r="K192" t="str">
            <v>00</v>
          </cell>
          <cell r="L192">
            <v>0</v>
          </cell>
          <cell r="M192">
            <v>0</v>
          </cell>
          <cell r="N192">
            <v>0</v>
          </cell>
          <cell r="O192">
            <v>37.5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Z192">
            <v>0</v>
          </cell>
        </row>
        <row r="193">
          <cell r="A193" t="str">
            <v>|0101022000|0.00|0.00|0.000|39.000</v>
          </cell>
          <cell r="B193" t="str">
            <v>Slit</v>
          </cell>
          <cell r="C193" t="str">
            <v>PO SLIT COIL  MP-1M</v>
          </cell>
          <cell r="D193" t="str">
            <v>PO SLIT COIL  MP-1M</v>
          </cell>
          <cell r="E193" t="str">
            <v>PO SLIT COIL  MP-1M</v>
          </cell>
          <cell r="F193" t="str">
            <v>KG</v>
          </cell>
          <cell r="G193" t="str">
            <v>01</v>
          </cell>
          <cell r="H193" t="str">
            <v>01</v>
          </cell>
          <cell r="I193" t="str">
            <v>02</v>
          </cell>
          <cell r="J193" t="str">
            <v>20</v>
          </cell>
          <cell r="K193" t="str">
            <v>00</v>
          </cell>
          <cell r="L193">
            <v>0</v>
          </cell>
          <cell r="M193">
            <v>0</v>
          </cell>
          <cell r="N193">
            <v>0</v>
          </cell>
          <cell r="O193">
            <v>39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Z193">
            <v>0</v>
          </cell>
        </row>
        <row r="194">
          <cell r="A194" t="str">
            <v>|0101022000|0.00|0.00|0.000|42.500</v>
          </cell>
          <cell r="B194" t="str">
            <v>Slit</v>
          </cell>
          <cell r="C194" t="str">
            <v>PO SLIT COIL  MP-1M</v>
          </cell>
          <cell r="D194" t="str">
            <v>PO SLIT COIL  MP-1M</v>
          </cell>
          <cell r="E194" t="str">
            <v>PO SLIT COIL  MP-1M</v>
          </cell>
          <cell r="F194" t="str">
            <v>KG</v>
          </cell>
          <cell r="G194" t="str">
            <v>01</v>
          </cell>
          <cell r="H194" t="str">
            <v>01</v>
          </cell>
          <cell r="I194" t="str">
            <v>02</v>
          </cell>
          <cell r="J194" t="str">
            <v>20</v>
          </cell>
          <cell r="K194" t="str">
            <v>00</v>
          </cell>
          <cell r="L194">
            <v>0</v>
          </cell>
          <cell r="M194">
            <v>0</v>
          </cell>
          <cell r="N194">
            <v>0</v>
          </cell>
          <cell r="O194">
            <v>42.5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Z194">
            <v>0</v>
          </cell>
        </row>
        <row r="195">
          <cell r="A195" t="str">
            <v>|0101022000|0.00|0.00|0.000|46.500</v>
          </cell>
          <cell r="B195" t="str">
            <v>Slit</v>
          </cell>
          <cell r="C195" t="str">
            <v>PO SLIT COIL  MP-1M</v>
          </cell>
          <cell r="D195" t="str">
            <v>PO SLIT COIL  MP-1M</v>
          </cell>
          <cell r="E195" t="str">
            <v>PO SLIT COIL  MP-1M</v>
          </cell>
          <cell r="F195" t="str">
            <v>KG</v>
          </cell>
          <cell r="G195" t="str">
            <v>01</v>
          </cell>
          <cell r="H195" t="str">
            <v>01</v>
          </cell>
          <cell r="I195" t="str">
            <v>02</v>
          </cell>
          <cell r="J195" t="str">
            <v>20</v>
          </cell>
          <cell r="K195" t="str">
            <v>00</v>
          </cell>
          <cell r="L195">
            <v>0</v>
          </cell>
          <cell r="M195">
            <v>0</v>
          </cell>
          <cell r="N195">
            <v>0</v>
          </cell>
          <cell r="O195">
            <v>46.5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Z195">
            <v>0</v>
          </cell>
        </row>
        <row r="196">
          <cell r="A196" t="str">
            <v>|0101022000|0.00|0.00|0.000|47.000</v>
          </cell>
          <cell r="B196" t="str">
            <v>Slit</v>
          </cell>
          <cell r="C196" t="str">
            <v>PO SLIT COIL  MP-1M</v>
          </cell>
          <cell r="D196" t="str">
            <v>PO SLIT COIL  MP-1M</v>
          </cell>
          <cell r="E196" t="str">
            <v>PO SLIT COIL  MP-1M</v>
          </cell>
          <cell r="F196" t="str">
            <v>KG</v>
          </cell>
          <cell r="G196" t="str">
            <v>01</v>
          </cell>
          <cell r="H196" t="str">
            <v>01</v>
          </cell>
          <cell r="I196" t="str">
            <v>02</v>
          </cell>
          <cell r="J196" t="str">
            <v>20</v>
          </cell>
          <cell r="K196" t="str">
            <v>00</v>
          </cell>
          <cell r="L196">
            <v>0</v>
          </cell>
          <cell r="M196">
            <v>0</v>
          </cell>
          <cell r="N196">
            <v>0</v>
          </cell>
          <cell r="O196">
            <v>47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Z196">
            <v>0</v>
          </cell>
        </row>
        <row r="197">
          <cell r="A197" t="str">
            <v>|0101022000|0.00|0.00|0.000|47.500</v>
          </cell>
          <cell r="B197" t="str">
            <v>Slit</v>
          </cell>
          <cell r="C197" t="str">
            <v>PO SLIT COIL  MP-1M</v>
          </cell>
          <cell r="D197" t="str">
            <v>PO SLIT COIL  MP-1M</v>
          </cell>
          <cell r="E197" t="str">
            <v>PO SLIT COIL  MP-1M</v>
          </cell>
          <cell r="F197" t="str">
            <v>KG</v>
          </cell>
          <cell r="G197" t="str">
            <v>01</v>
          </cell>
          <cell r="H197" t="str">
            <v>01</v>
          </cell>
          <cell r="I197" t="str">
            <v>02</v>
          </cell>
          <cell r="J197" t="str">
            <v>20</v>
          </cell>
          <cell r="K197" t="str">
            <v>00</v>
          </cell>
          <cell r="L197">
            <v>0</v>
          </cell>
          <cell r="M197">
            <v>0</v>
          </cell>
          <cell r="N197">
            <v>0</v>
          </cell>
          <cell r="O197">
            <v>47.5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Z197">
            <v>0</v>
          </cell>
        </row>
        <row r="198">
          <cell r="A198" t="str">
            <v>|0101022000|0.00|0.00|0.000|48.500</v>
          </cell>
          <cell r="B198" t="str">
            <v>Slit</v>
          </cell>
          <cell r="C198" t="str">
            <v>PO SLIT COIL  MP-1M</v>
          </cell>
          <cell r="D198" t="str">
            <v>PO SLIT COIL  MP-1M</v>
          </cell>
          <cell r="E198" t="str">
            <v>PO SLIT COIL  MP-1M</v>
          </cell>
          <cell r="F198" t="str">
            <v>KG</v>
          </cell>
          <cell r="G198" t="str">
            <v>01</v>
          </cell>
          <cell r="H198" t="str">
            <v>01</v>
          </cell>
          <cell r="I198" t="str">
            <v>02</v>
          </cell>
          <cell r="J198" t="str">
            <v>20</v>
          </cell>
          <cell r="K198" t="str">
            <v>00</v>
          </cell>
          <cell r="L198">
            <v>0</v>
          </cell>
          <cell r="M198">
            <v>0</v>
          </cell>
          <cell r="N198">
            <v>0</v>
          </cell>
          <cell r="O198">
            <v>48.5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Z198">
            <v>0</v>
          </cell>
        </row>
        <row r="199">
          <cell r="A199" t="str">
            <v>|0101022000|0.00|0.00|0.000|51.000</v>
          </cell>
          <cell r="B199" t="str">
            <v>Slit</v>
          </cell>
          <cell r="C199" t="str">
            <v>PO SLIT COIL  MP-1M</v>
          </cell>
          <cell r="D199" t="str">
            <v>PO SLIT COIL  MP-1M</v>
          </cell>
          <cell r="E199" t="str">
            <v>PO SLIT COIL  MP-1M</v>
          </cell>
          <cell r="F199" t="str">
            <v>KG</v>
          </cell>
          <cell r="G199" t="str">
            <v>01</v>
          </cell>
          <cell r="H199" t="str">
            <v>01</v>
          </cell>
          <cell r="I199" t="str">
            <v>02</v>
          </cell>
          <cell r="J199" t="str">
            <v>20</v>
          </cell>
          <cell r="K199" t="str">
            <v>00</v>
          </cell>
          <cell r="L199">
            <v>0</v>
          </cell>
          <cell r="M199">
            <v>0</v>
          </cell>
          <cell r="N199">
            <v>0</v>
          </cell>
          <cell r="O199">
            <v>51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Z199">
            <v>0</v>
          </cell>
        </row>
        <row r="200">
          <cell r="A200" t="str">
            <v>|0101022000|0.00|0.00|0.000|55.500</v>
          </cell>
          <cell r="B200" t="str">
            <v>Slit</v>
          </cell>
          <cell r="C200" t="str">
            <v>PO SLIT COIL  MP-1M</v>
          </cell>
          <cell r="D200" t="str">
            <v>PO SLIT COIL  MP-1M</v>
          </cell>
          <cell r="E200" t="str">
            <v>PO SLIT COIL  MP-1M</v>
          </cell>
          <cell r="F200" t="str">
            <v>KG</v>
          </cell>
          <cell r="G200" t="str">
            <v>01</v>
          </cell>
          <cell r="H200" t="str">
            <v>01</v>
          </cell>
          <cell r="I200" t="str">
            <v>02</v>
          </cell>
          <cell r="J200" t="str">
            <v>20</v>
          </cell>
          <cell r="K200" t="str">
            <v>00</v>
          </cell>
          <cell r="L200">
            <v>0</v>
          </cell>
          <cell r="M200">
            <v>0</v>
          </cell>
          <cell r="N200">
            <v>0</v>
          </cell>
          <cell r="O200">
            <v>55.5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Z200">
            <v>0</v>
          </cell>
        </row>
        <row r="201">
          <cell r="A201" t="str">
            <v>|0101022000|0.00|0.00|0.000|56.500</v>
          </cell>
          <cell r="B201" t="str">
            <v>Slit</v>
          </cell>
          <cell r="C201" t="str">
            <v>PO SLIT COIL  MP-1M</v>
          </cell>
          <cell r="D201" t="str">
            <v>PO SLIT COIL  MP-1M</v>
          </cell>
          <cell r="E201" t="str">
            <v>PO SLIT COIL  MP-1M</v>
          </cell>
          <cell r="F201" t="str">
            <v>KG</v>
          </cell>
          <cell r="G201" t="str">
            <v>01</v>
          </cell>
          <cell r="H201" t="str">
            <v>01</v>
          </cell>
          <cell r="I201" t="str">
            <v>02</v>
          </cell>
          <cell r="J201" t="str">
            <v>20</v>
          </cell>
          <cell r="K201" t="str">
            <v>00</v>
          </cell>
          <cell r="L201">
            <v>0</v>
          </cell>
          <cell r="M201">
            <v>0</v>
          </cell>
          <cell r="N201">
            <v>0</v>
          </cell>
          <cell r="O201">
            <v>56.5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Z201">
            <v>0</v>
          </cell>
        </row>
        <row r="202">
          <cell r="A202" t="str">
            <v>|0101022000|0.00|0.00|0.000|57.000</v>
          </cell>
          <cell r="B202" t="str">
            <v>Slit</v>
          </cell>
          <cell r="C202" t="str">
            <v>PO SLIT COIL  MP-1M</v>
          </cell>
          <cell r="D202" t="str">
            <v>PO SLIT COIL  MP-1M</v>
          </cell>
          <cell r="E202" t="str">
            <v>PO SLIT COIL  MP-1M</v>
          </cell>
          <cell r="F202" t="str">
            <v>KG</v>
          </cell>
          <cell r="G202" t="str">
            <v>01</v>
          </cell>
          <cell r="H202" t="str">
            <v>01</v>
          </cell>
          <cell r="I202" t="str">
            <v>02</v>
          </cell>
          <cell r="J202" t="str">
            <v>20</v>
          </cell>
          <cell r="K202" t="str">
            <v>00</v>
          </cell>
          <cell r="L202">
            <v>0</v>
          </cell>
          <cell r="M202">
            <v>0</v>
          </cell>
          <cell r="N202">
            <v>0</v>
          </cell>
          <cell r="O202">
            <v>57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Z202">
            <v>0</v>
          </cell>
        </row>
        <row r="203">
          <cell r="A203" t="str">
            <v>|0101022000|0.00|0.00|0.000|576.000</v>
          </cell>
          <cell r="B203" t="str">
            <v>Slit</v>
          </cell>
          <cell r="C203" t="str">
            <v>PO SLIT COIL  MP-1M</v>
          </cell>
          <cell r="D203" t="str">
            <v>PO SLIT COIL  MP-1M</v>
          </cell>
          <cell r="E203" t="str">
            <v>PO SLIT COIL  MP-1M</v>
          </cell>
          <cell r="F203" t="str">
            <v>KG</v>
          </cell>
          <cell r="G203" t="str">
            <v>01</v>
          </cell>
          <cell r="H203" t="str">
            <v>01</v>
          </cell>
          <cell r="I203" t="str">
            <v>02</v>
          </cell>
          <cell r="J203" t="str">
            <v>20</v>
          </cell>
          <cell r="K203" t="str">
            <v>00</v>
          </cell>
          <cell r="L203">
            <v>0</v>
          </cell>
          <cell r="M203">
            <v>0</v>
          </cell>
          <cell r="N203">
            <v>0</v>
          </cell>
          <cell r="O203">
            <v>576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Z203">
            <v>0</v>
          </cell>
        </row>
        <row r="204">
          <cell r="A204" t="str">
            <v>|0101022000|0.00|0.00|0.000|58.000</v>
          </cell>
          <cell r="B204" t="str">
            <v>Slit</v>
          </cell>
          <cell r="C204" t="str">
            <v>PO SLIT COIL  MP-1M</v>
          </cell>
          <cell r="D204" t="str">
            <v>PO SLIT COIL  MP-1M</v>
          </cell>
          <cell r="E204" t="str">
            <v>PO SLIT COIL  MP-1M</v>
          </cell>
          <cell r="F204" t="str">
            <v>KG</v>
          </cell>
          <cell r="G204" t="str">
            <v>01</v>
          </cell>
          <cell r="H204" t="str">
            <v>01</v>
          </cell>
          <cell r="I204" t="str">
            <v>02</v>
          </cell>
          <cell r="J204" t="str">
            <v>20</v>
          </cell>
          <cell r="K204" t="str">
            <v>00</v>
          </cell>
          <cell r="L204">
            <v>0</v>
          </cell>
          <cell r="M204">
            <v>0</v>
          </cell>
          <cell r="N204">
            <v>0</v>
          </cell>
          <cell r="O204">
            <v>58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Z204">
            <v>0</v>
          </cell>
        </row>
        <row r="205">
          <cell r="A205" t="str">
            <v>|0101022000|0.00|0.00|0.000|58.500</v>
          </cell>
          <cell r="B205" t="str">
            <v>Slit</v>
          </cell>
          <cell r="C205" t="str">
            <v>PO SLIT COIL  MP-1M</v>
          </cell>
          <cell r="D205" t="str">
            <v>PO SLIT COIL  MP-1M</v>
          </cell>
          <cell r="E205" t="str">
            <v>PO SLIT COIL  MP-1M</v>
          </cell>
          <cell r="F205" t="str">
            <v>KG</v>
          </cell>
          <cell r="G205" t="str">
            <v>01</v>
          </cell>
          <cell r="H205" t="str">
            <v>01</v>
          </cell>
          <cell r="I205" t="str">
            <v>02</v>
          </cell>
          <cell r="J205" t="str">
            <v>20</v>
          </cell>
          <cell r="K205" t="str">
            <v>00</v>
          </cell>
          <cell r="L205">
            <v>0</v>
          </cell>
          <cell r="M205">
            <v>0</v>
          </cell>
          <cell r="N205">
            <v>0</v>
          </cell>
          <cell r="O205">
            <v>58.5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Z205">
            <v>0</v>
          </cell>
        </row>
        <row r="206">
          <cell r="A206" t="str">
            <v>|0101022000|0.00|0.00|0.000|652.500</v>
          </cell>
          <cell r="B206" t="str">
            <v>Slit</v>
          </cell>
          <cell r="C206" t="str">
            <v>PO SLIT COIL  MP-1M</v>
          </cell>
          <cell r="D206" t="str">
            <v>PO SLIT COIL  MP-1M</v>
          </cell>
          <cell r="E206" t="str">
            <v>PO SLIT COIL  MP-1M</v>
          </cell>
          <cell r="F206" t="str">
            <v>KG</v>
          </cell>
          <cell r="G206" t="str">
            <v>01</v>
          </cell>
          <cell r="H206" t="str">
            <v>01</v>
          </cell>
          <cell r="I206" t="str">
            <v>02</v>
          </cell>
          <cell r="J206" t="str">
            <v>20</v>
          </cell>
          <cell r="K206" t="str">
            <v>00</v>
          </cell>
          <cell r="L206">
            <v>0</v>
          </cell>
          <cell r="M206">
            <v>0</v>
          </cell>
          <cell r="N206">
            <v>0</v>
          </cell>
          <cell r="O206">
            <v>652.5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Z206">
            <v>0</v>
          </cell>
        </row>
        <row r="207">
          <cell r="A207" t="str">
            <v>|0101022000|0.00|0.00|0.000|655.000</v>
          </cell>
          <cell r="B207" t="str">
            <v>Slit</v>
          </cell>
          <cell r="C207" t="str">
            <v>PO SLIT COIL  MP-1M</v>
          </cell>
          <cell r="D207" t="str">
            <v>PO SLIT COIL  MP-1M</v>
          </cell>
          <cell r="E207" t="str">
            <v>PO SLIT COIL  MP-1M</v>
          </cell>
          <cell r="F207" t="str">
            <v>KG</v>
          </cell>
          <cell r="G207" t="str">
            <v>01</v>
          </cell>
          <cell r="H207" t="str">
            <v>01</v>
          </cell>
          <cell r="I207" t="str">
            <v>02</v>
          </cell>
          <cell r="J207" t="str">
            <v>20</v>
          </cell>
          <cell r="K207" t="str">
            <v>00</v>
          </cell>
          <cell r="L207">
            <v>0</v>
          </cell>
          <cell r="M207">
            <v>0</v>
          </cell>
          <cell r="N207">
            <v>0</v>
          </cell>
          <cell r="O207">
            <v>655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Z207">
            <v>0</v>
          </cell>
        </row>
        <row r="208">
          <cell r="A208" t="str">
            <v>|0101022000|0.00|0.00|0.000|66.000</v>
          </cell>
          <cell r="B208" t="str">
            <v>Slit</v>
          </cell>
          <cell r="C208" t="str">
            <v>PO SLIT COIL  MP-1M</v>
          </cell>
          <cell r="D208" t="str">
            <v>PO SLIT COIL  MP-1M</v>
          </cell>
          <cell r="E208" t="str">
            <v>PO SLIT COIL  MP-1M</v>
          </cell>
          <cell r="F208" t="str">
            <v>KG</v>
          </cell>
          <cell r="G208" t="str">
            <v>01</v>
          </cell>
          <cell r="H208" t="str">
            <v>01</v>
          </cell>
          <cell r="I208" t="str">
            <v>02</v>
          </cell>
          <cell r="J208" t="str">
            <v>20</v>
          </cell>
          <cell r="K208" t="str">
            <v>00</v>
          </cell>
          <cell r="L208">
            <v>0</v>
          </cell>
          <cell r="M208">
            <v>0</v>
          </cell>
          <cell r="N208">
            <v>0</v>
          </cell>
          <cell r="O208">
            <v>66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Z208">
            <v>0</v>
          </cell>
        </row>
        <row r="209">
          <cell r="A209" t="str">
            <v>|0101022000|0.00|0.00|0.000|66.500</v>
          </cell>
          <cell r="B209" t="str">
            <v>Slit</v>
          </cell>
          <cell r="C209" t="str">
            <v>PO SLIT COIL  MP-1M</v>
          </cell>
          <cell r="D209" t="str">
            <v>PO SLIT COIL  MP-1M</v>
          </cell>
          <cell r="E209" t="str">
            <v>PO SLIT COIL  MP-1M</v>
          </cell>
          <cell r="F209" t="str">
            <v>KG</v>
          </cell>
          <cell r="G209" t="str">
            <v>01</v>
          </cell>
          <cell r="H209" t="str">
            <v>01</v>
          </cell>
          <cell r="I209" t="str">
            <v>02</v>
          </cell>
          <cell r="J209" t="str">
            <v>20</v>
          </cell>
          <cell r="K209" t="str">
            <v>00</v>
          </cell>
          <cell r="L209">
            <v>0</v>
          </cell>
          <cell r="M209">
            <v>0</v>
          </cell>
          <cell r="N209">
            <v>0</v>
          </cell>
          <cell r="O209">
            <v>66.5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Z209">
            <v>0</v>
          </cell>
        </row>
        <row r="210">
          <cell r="A210" t="str">
            <v>|0101022000|0.00|0.00|0.000|67.000</v>
          </cell>
          <cell r="B210" t="str">
            <v>Slit</v>
          </cell>
          <cell r="C210" t="str">
            <v>PO SLIT COIL  MP-1M</v>
          </cell>
          <cell r="D210" t="str">
            <v>PO SLIT COIL  MP-1M</v>
          </cell>
          <cell r="E210" t="str">
            <v>PO SLIT COIL  MP-1M</v>
          </cell>
          <cell r="F210" t="str">
            <v>KG</v>
          </cell>
          <cell r="G210" t="str">
            <v>01</v>
          </cell>
          <cell r="H210" t="str">
            <v>01</v>
          </cell>
          <cell r="I210" t="str">
            <v>02</v>
          </cell>
          <cell r="J210" t="str">
            <v>20</v>
          </cell>
          <cell r="K210" t="str">
            <v>00</v>
          </cell>
          <cell r="L210">
            <v>0</v>
          </cell>
          <cell r="M210">
            <v>0</v>
          </cell>
          <cell r="N210">
            <v>0</v>
          </cell>
          <cell r="O210">
            <v>67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Z210">
            <v>0</v>
          </cell>
        </row>
        <row r="211">
          <cell r="A211" t="str">
            <v>|0101022000|0.00|0.00|0.000|67.500</v>
          </cell>
          <cell r="B211" t="str">
            <v>Slit</v>
          </cell>
          <cell r="C211" t="str">
            <v>PO SLIT COIL  MP-1M</v>
          </cell>
          <cell r="D211" t="str">
            <v>PO SLIT COIL  MP-1M</v>
          </cell>
          <cell r="E211" t="str">
            <v>PO SLIT COIL  MP-1M</v>
          </cell>
          <cell r="F211" t="str">
            <v>KG</v>
          </cell>
          <cell r="G211" t="str">
            <v>01</v>
          </cell>
          <cell r="H211" t="str">
            <v>01</v>
          </cell>
          <cell r="I211" t="str">
            <v>02</v>
          </cell>
          <cell r="J211" t="str">
            <v>20</v>
          </cell>
          <cell r="K211" t="str">
            <v>00</v>
          </cell>
          <cell r="L211">
            <v>0</v>
          </cell>
          <cell r="M211">
            <v>0</v>
          </cell>
          <cell r="N211">
            <v>0</v>
          </cell>
          <cell r="O211">
            <v>67.5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Z211">
            <v>0</v>
          </cell>
        </row>
        <row r="212">
          <cell r="A212" t="str">
            <v>|0101022000|0.00|0.00|0.000|68.000</v>
          </cell>
          <cell r="B212" t="str">
            <v>Slit</v>
          </cell>
          <cell r="C212" t="str">
            <v>PO SLIT COIL  MP-1M</v>
          </cell>
          <cell r="D212" t="str">
            <v>PO SLIT COIL  MP-1M</v>
          </cell>
          <cell r="E212" t="str">
            <v>PO SLIT COIL  MP-1M</v>
          </cell>
          <cell r="F212" t="str">
            <v>KG</v>
          </cell>
          <cell r="G212" t="str">
            <v>01</v>
          </cell>
          <cell r="H212" t="str">
            <v>01</v>
          </cell>
          <cell r="I212" t="str">
            <v>02</v>
          </cell>
          <cell r="J212" t="str">
            <v>20</v>
          </cell>
          <cell r="K212" t="str">
            <v>00</v>
          </cell>
          <cell r="L212">
            <v>0</v>
          </cell>
          <cell r="M212">
            <v>0</v>
          </cell>
          <cell r="N212">
            <v>0</v>
          </cell>
          <cell r="O212">
            <v>68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Z212">
            <v>0</v>
          </cell>
        </row>
        <row r="213">
          <cell r="A213" t="str">
            <v>|0101022000|0.00|0.00|0.000|730.000</v>
          </cell>
          <cell r="B213" t="str">
            <v>Slit</v>
          </cell>
          <cell r="C213" t="str">
            <v>PO SLIT COIL  MP-1M</v>
          </cell>
          <cell r="D213" t="str">
            <v>PO SLIT COIL  MP-1M</v>
          </cell>
          <cell r="E213" t="str">
            <v>PO SLIT COIL  MP-1M</v>
          </cell>
          <cell r="F213" t="str">
            <v>KG</v>
          </cell>
          <cell r="G213" t="str">
            <v>01</v>
          </cell>
          <cell r="H213" t="str">
            <v>01</v>
          </cell>
          <cell r="I213" t="str">
            <v>02</v>
          </cell>
          <cell r="J213" t="str">
            <v>20</v>
          </cell>
          <cell r="K213" t="str">
            <v>00</v>
          </cell>
          <cell r="L213">
            <v>0</v>
          </cell>
          <cell r="M213">
            <v>0</v>
          </cell>
          <cell r="N213">
            <v>0</v>
          </cell>
          <cell r="O213">
            <v>730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Z213">
            <v>0</v>
          </cell>
        </row>
        <row r="214">
          <cell r="A214" t="str">
            <v>|0101022000|0.00|0.00|0.000|74.000</v>
          </cell>
          <cell r="B214" t="str">
            <v>Slit</v>
          </cell>
          <cell r="C214" t="str">
            <v>PO SLIT COIL  MP-1M</v>
          </cell>
          <cell r="D214" t="str">
            <v>PO SLIT COIL  MP-1M</v>
          </cell>
          <cell r="E214" t="str">
            <v>PO SLIT COIL  MP-1M</v>
          </cell>
          <cell r="F214" t="str">
            <v>KG</v>
          </cell>
          <cell r="G214" t="str">
            <v>01</v>
          </cell>
          <cell r="H214" t="str">
            <v>01</v>
          </cell>
          <cell r="I214" t="str">
            <v>02</v>
          </cell>
          <cell r="J214" t="str">
            <v>20</v>
          </cell>
          <cell r="K214" t="str">
            <v>00</v>
          </cell>
          <cell r="L214">
            <v>0</v>
          </cell>
          <cell r="M214">
            <v>0</v>
          </cell>
          <cell r="N214">
            <v>0</v>
          </cell>
          <cell r="O214">
            <v>74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Z214">
            <v>0</v>
          </cell>
        </row>
        <row r="215">
          <cell r="A215" t="str">
            <v>|0101022000|0.00|0.00|0.000|747.000</v>
          </cell>
          <cell r="B215" t="str">
            <v>Slit</v>
          </cell>
          <cell r="C215" t="str">
            <v>PO SLIT COIL  MP-1M</v>
          </cell>
          <cell r="D215" t="str">
            <v>PO SLIT COIL  MP-1M</v>
          </cell>
          <cell r="E215" t="str">
            <v>PO SLIT COIL  MP-1M</v>
          </cell>
          <cell r="F215" t="str">
            <v>KG</v>
          </cell>
          <cell r="G215" t="str">
            <v>01</v>
          </cell>
          <cell r="H215" t="str">
            <v>01</v>
          </cell>
          <cell r="I215" t="str">
            <v>02</v>
          </cell>
          <cell r="J215" t="str">
            <v>20</v>
          </cell>
          <cell r="K215" t="str">
            <v>00</v>
          </cell>
          <cell r="L215">
            <v>0</v>
          </cell>
          <cell r="M215">
            <v>0</v>
          </cell>
          <cell r="N215">
            <v>0</v>
          </cell>
          <cell r="O215">
            <v>747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Z215">
            <v>0</v>
          </cell>
        </row>
        <row r="216">
          <cell r="A216" t="str">
            <v>|0101022000|0.00|0.00|0.000|75.000</v>
          </cell>
          <cell r="B216" t="str">
            <v>Slit</v>
          </cell>
          <cell r="C216" t="str">
            <v>PO SLIT COIL  MP-1M</v>
          </cell>
          <cell r="D216" t="str">
            <v>PO SLIT COIL  MP-1M</v>
          </cell>
          <cell r="E216" t="str">
            <v>PO SLIT COIL  MP-1M</v>
          </cell>
          <cell r="F216" t="str">
            <v>KG</v>
          </cell>
          <cell r="G216" t="str">
            <v>01</v>
          </cell>
          <cell r="H216" t="str">
            <v>01</v>
          </cell>
          <cell r="I216" t="str">
            <v>02</v>
          </cell>
          <cell r="J216" t="str">
            <v>20</v>
          </cell>
          <cell r="K216" t="str">
            <v>00</v>
          </cell>
          <cell r="L216">
            <v>0</v>
          </cell>
          <cell r="M216">
            <v>0</v>
          </cell>
          <cell r="N216">
            <v>0</v>
          </cell>
          <cell r="O216">
            <v>75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Z216">
            <v>0</v>
          </cell>
        </row>
        <row r="217">
          <cell r="A217" t="str">
            <v>|0101022000|0.00|0.00|0.000|75.500</v>
          </cell>
          <cell r="B217" t="str">
            <v>Slit</v>
          </cell>
          <cell r="C217" t="str">
            <v>PO SLIT COIL  MP-1M</v>
          </cell>
          <cell r="D217" t="str">
            <v>PO SLIT COIL  MP-1M</v>
          </cell>
          <cell r="E217" t="str">
            <v>PO SLIT COIL  MP-1M</v>
          </cell>
          <cell r="F217" t="str">
            <v>KG</v>
          </cell>
          <cell r="G217" t="str">
            <v>01</v>
          </cell>
          <cell r="H217" t="str">
            <v>01</v>
          </cell>
          <cell r="I217" t="str">
            <v>02</v>
          </cell>
          <cell r="J217" t="str">
            <v>20</v>
          </cell>
          <cell r="K217" t="str">
            <v>00</v>
          </cell>
          <cell r="L217">
            <v>0</v>
          </cell>
          <cell r="M217">
            <v>0</v>
          </cell>
          <cell r="N217">
            <v>0</v>
          </cell>
          <cell r="O217">
            <v>75.5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Z217">
            <v>0</v>
          </cell>
        </row>
        <row r="218">
          <cell r="A218" t="str">
            <v>|0101022000|0.00|0.00|0.000|77.000</v>
          </cell>
          <cell r="B218" t="str">
            <v>Slit</v>
          </cell>
          <cell r="C218" t="str">
            <v>PO SLIT COIL  MP-1M</v>
          </cell>
          <cell r="D218" t="str">
            <v>PO SLIT COIL  MP-1M</v>
          </cell>
          <cell r="E218" t="str">
            <v>PO SLIT COIL  MP-1M</v>
          </cell>
          <cell r="F218" t="str">
            <v>KG</v>
          </cell>
          <cell r="G218" t="str">
            <v>01</v>
          </cell>
          <cell r="H218" t="str">
            <v>01</v>
          </cell>
          <cell r="I218" t="str">
            <v>02</v>
          </cell>
          <cell r="J218" t="str">
            <v>20</v>
          </cell>
          <cell r="K218" t="str">
            <v>00</v>
          </cell>
          <cell r="L218">
            <v>0</v>
          </cell>
          <cell r="M218">
            <v>0</v>
          </cell>
          <cell r="N218">
            <v>0</v>
          </cell>
          <cell r="O218">
            <v>77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Z218">
            <v>0</v>
          </cell>
        </row>
        <row r="219">
          <cell r="A219" t="str">
            <v>|0101022000|0.00|0.00|0.000|770.000</v>
          </cell>
          <cell r="B219" t="str">
            <v>Slit</v>
          </cell>
          <cell r="C219" t="str">
            <v>PO SLIT COIL  MP-1M</v>
          </cell>
          <cell r="D219" t="str">
            <v>PO SLIT COIL  MP-1M</v>
          </cell>
          <cell r="E219" t="str">
            <v>PO SLIT COIL  MP-1M</v>
          </cell>
          <cell r="F219" t="str">
            <v>KG</v>
          </cell>
          <cell r="G219" t="str">
            <v>01</v>
          </cell>
          <cell r="H219" t="str">
            <v>01</v>
          </cell>
          <cell r="I219" t="str">
            <v>02</v>
          </cell>
          <cell r="J219" t="str">
            <v>20</v>
          </cell>
          <cell r="K219" t="str">
            <v>00</v>
          </cell>
          <cell r="L219">
            <v>0</v>
          </cell>
          <cell r="M219">
            <v>0</v>
          </cell>
          <cell r="N219">
            <v>0</v>
          </cell>
          <cell r="O219">
            <v>770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Z219">
            <v>0</v>
          </cell>
        </row>
        <row r="220">
          <cell r="A220" t="str">
            <v>|0101022000|0.00|0.00|0.000|78.000</v>
          </cell>
          <cell r="B220" t="str">
            <v>Slit</v>
          </cell>
          <cell r="C220" t="str">
            <v>PO SLIT COIL  MP-1M</v>
          </cell>
          <cell r="D220" t="str">
            <v>PO SLIT COIL  MP-1M</v>
          </cell>
          <cell r="E220" t="str">
            <v>PO SLIT COIL  MP-1M</v>
          </cell>
          <cell r="F220" t="str">
            <v>KG</v>
          </cell>
          <cell r="G220" t="str">
            <v>01</v>
          </cell>
          <cell r="H220" t="str">
            <v>01</v>
          </cell>
          <cell r="I220" t="str">
            <v>02</v>
          </cell>
          <cell r="J220" t="str">
            <v>20</v>
          </cell>
          <cell r="K220" t="str">
            <v>00</v>
          </cell>
          <cell r="L220">
            <v>0</v>
          </cell>
          <cell r="M220">
            <v>0</v>
          </cell>
          <cell r="N220">
            <v>0</v>
          </cell>
          <cell r="O220">
            <v>78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Z220">
            <v>0</v>
          </cell>
        </row>
        <row r="221">
          <cell r="A221" t="str">
            <v>|0101022000|0.00|0.00|0.000|813.000</v>
          </cell>
          <cell r="B221" t="str">
            <v>Slit</v>
          </cell>
          <cell r="C221" t="str">
            <v>PO SLIT COIL  MP-1M</v>
          </cell>
          <cell r="D221" t="str">
            <v>PO SLIT COIL  MP-1M</v>
          </cell>
          <cell r="E221" t="str">
            <v>PO SLIT COIL  MP-1M</v>
          </cell>
          <cell r="F221" t="str">
            <v>KG</v>
          </cell>
          <cell r="G221" t="str">
            <v>01</v>
          </cell>
          <cell r="H221" t="str">
            <v>01</v>
          </cell>
          <cell r="I221" t="str">
            <v>02</v>
          </cell>
          <cell r="J221" t="str">
            <v>20</v>
          </cell>
          <cell r="K221" t="str">
            <v>00</v>
          </cell>
          <cell r="L221">
            <v>0</v>
          </cell>
          <cell r="M221">
            <v>0</v>
          </cell>
          <cell r="N221">
            <v>0</v>
          </cell>
          <cell r="O221">
            <v>813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Z221">
            <v>0</v>
          </cell>
        </row>
        <row r="222">
          <cell r="A222" t="str">
            <v>|0101022000|0.00|0.00|0.000|84.500</v>
          </cell>
          <cell r="B222" t="str">
            <v>Slit</v>
          </cell>
          <cell r="C222" t="str">
            <v>PO SLIT COIL  MP-1M</v>
          </cell>
          <cell r="D222" t="str">
            <v>PO SLIT COIL  MP-1M</v>
          </cell>
          <cell r="E222" t="str">
            <v>PO SLIT COIL  MP-1M</v>
          </cell>
          <cell r="F222" t="str">
            <v>KG</v>
          </cell>
          <cell r="G222" t="str">
            <v>01</v>
          </cell>
          <cell r="H222" t="str">
            <v>01</v>
          </cell>
          <cell r="I222" t="str">
            <v>02</v>
          </cell>
          <cell r="J222" t="str">
            <v>20</v>
          </cell>
          <cell r="K222" t="str">
            <v>00</v>
          </cell>
          <cell r="L222">
            <v>0</v>
          </cell>
          <cell r="M222">
            <v>0</v>
          </cell>
          <cell r="N222">
            <v>0</v>
          </cell>
          <cell r="O222">
            <v>84.5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Z222">
            <v>0</v>
          </cell>
        </row>
        <row r="223">
          <cell r="A223" t="str">
            <v>|0101022000|0.00|0.00|0.000|85.000</v>
          </cell>
          <cell r="B223" t="str">
            <v>Slit</v>
          </cell>
          <cell r="C223" t="str">
            <v>PO SLIT COIL  MP-1M</v>
          </cell>
          <cell r="D223" t="str">
            <v>PO SLIT COIL  MP-1M</v>
          </cell>
          <cell r="E223" t="str">
            <v>PO SLIT COIL  MP-1M</v>
          </cell>
          <cell r="F223" t="str">
            <v>KG</v>
          </cell>
          <cell r="G223" t="str">
            <v>01</v>
          </cell>
          <cell r="H223" t="str">
            <v>01</v>
          </cell>
          <cell r="I223" t="str">
            <v>02</v>
          </cell>
          <cell r="J223" t="str">
            <v>20</v>
          </cell>
          <cell r="K223" t="str">
            <v>00</v>
          </cell>
          <cell r="L223">
            <v>0</v>
          </cell>
          <cell r="M223">
            <v>0</v>
          </cell>
          <cell r="N223">
            <v>0</v>
          </cell>
          <cell r="O223">
            <v>85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Z223">
            <v>0</v>
          </cell>
        </row>
        <row r="224">
          <cell r="A224" t="str">
            <v>|0101022000|0.00|0.00|0.000|85.500</v>
          </cell>
          <cell r="B224" t="str">
            <v>Slit</v>
          </cell>
          <cell r="C224" t="str">
            <v>PO SLIT COIL  MP-1M</v>
          </cell>
          <cell r="D224" t="str">
            <v>PO SLIT COIL  MP-1M</v>
          </cell>
          <cell r="E224" t="str">
            <v>PO SLIT COIL  MP-1M</v>
          </cell>
          <cell r="F224" t="str">
            <v>KG</v>
          </cell>
          <cell r="G224" t="str">
            <v>01</v>
          </cell>
          <cell r="H224" t="str">
            <v>01</v>
          </cell>
          <cell r="I224" t="str">
            <v>02</v>
          </cell>
          <cell r="J224" t="str">
            <v>20</v>
          </cell>
          <cell r="K224" t="str">
            <v>00</v>
          </cell>
          <cell r="L224">
            <v>0</v>
          </cell>
          <cell r="M224">
            <v>0</v>
          </cell>
          <cell r="N224">
            <v>0</v>
          </cell>
          <cell r="O224">
            <v>85.5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Z224">
            <v>0</v>
          </cell>
        </row>
        <row r="225">
          <cell r="A225" t="str">
            <v>|0101022000|0.00|0.00|0.000|87.000</v>
          </cell>
          <cell r="B225" t="str">
            <v>Slit</v>
          </cell>
          <cell r="C225" t="str">
            <v>PO SLIT COIL  MP-1M</v>
          </cell>
          <cell r="D225" t="str">
            <v>PO SLIT COIL  MP-1M</v>
          </cell>
          <cell r="E225" t="str">
            <v>PO SLIT COIL  MP-1M</v>
          </cell>
          <cell r="F225" t="str">
            <v>KG</v>
          </cell>
          <cell r="G225" t="str">
            <v>01</v>
          </cell>
          <cell r="H225" t="str">
            <v>01</v>
          </cell>
          <cell r="I225" t="str">
            <v>02</v>
          </cell>
          <cell r="J225" t="str">
            <v>20</v>
          </cell>
          <cell r="K225" t="str">
            <v>00</v>
          </cell>
          <cell r="L225">
            <v>0</v>
          </cell>
          <cell r="M225">
            <v>0</v>
          </cell>
          <cell r="N225">
            <v>0</v>
          </cell>
          <cell r="O225">
            <v>87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Z225">
            <v>0</v>
          </cell>
        </row>
        <row r="226">
          <cell r="A226" t="str">
            <v>|0101022000|0.00|0.00|0.000|87.500</v>
          </cell>
          <cell r="B226" t="str">
            <v>Slit</v>
          </cell>
          <cell r="C226" t="str">
            <v>PO SLIT COIL  MP-1M</v>
          </cell>
          <cell r="D226" t="str">
            <v>PO SLIT COIL  MP-1M</v>
          </cell>
          <cell r="E226" t="str">
            <v>PO SLIT COIL  MP-1M</v>
          </cell>
          <cell r="F226" t="str">
            <v>KG</v>
          </cell>
          <cell r="G226" t="str">
            <v>01</v>
          </cell>
          <cell r="H226" t="str">
            <v>01</v>
          </cell>
          <cell r="I226" t="str">
            <v>02</v>
          </cell>
          <cell r="J226" t="str">
            <v>20</v>
          </cell>
          <cell r="K226" t="str">
            <v>00</v>
          </cell>
          <cell r="L226">
            <v>0</v>
          </cell>
          <cell r="M226">
            <v>0</v>
          </cell>
          <cell r="N226">
            <v>0</v>
          </cell>
          <cell r="O226">
            <v>87.5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Z226">
            <v>0</v>
          </cell>
        </row>
        <row r="227">
          <cell r="A227" t="str">
            <v>|0101022000|0.00|0.00|0.000|881.000</v>
          </cell>
          <cell r="B227" t="str">
            <v>Slit</v>
          </cell>
          <cell r="C227" t="str">
            <v>PO SLIT COIL  MP-1M</v>
          </cell>
          <cell r="D227" t="str">
            <v>PO SLIT COIL  MP-1M</v>
          </cell>
          <cell r="E227" t="str">
            <v>PO SLIT COIL  MP-1M</v>
          </cell>
          <cell r="F227" t="str">
            <v>KG</v>
          </cell>
          <cell r="G227" t="str">
            <v>01</v>
          </cell>
          <cell r="H227" t="str">
            <v>01</v>
          </cell>
          <cell r="I227" t="str">
            <v>02</v>
          </cell>
          <cell r="J227" t="str">
            <v>20</v>
          </cell>
          <cell r="K227" t="str">
            <v>00</v>
          </cell>
          <cell r="L227">
            <v>0</v>
          </cell>
          <cell r="M227">
            <v>0</v>
          </cell>
          <cell r="N227">
            <v>0</v>
          </cell>
          <cell r="O227">
            <v>881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Z227">
            <v>0</v>
          </cell>
        </row>
        <row r="228">
          <cell r="A228" t="str">
            <v>|0101022000|0.00|0.00|0.000|925.000</v>
          </cell>
          <cell r="B228" t="str">
            <v>Coil</v>
          </cell>
          <cell r="C228" t="str">
            <v>PO COIL  MP-1M</v>
          </cell>
          <cell r="D228" t="str">
            <v>PO COIL  MP-1M</v>
          </cell>
          <cell r="E228" t="str">
            <v>PO COIL  MP-1M</v>
          </cell>
          <cell r="F228" t="str">
            <v>KG</v>
          </cell>
          <cell r="G228" t="str">
            <v>01</v>
          </cell>
          <cell r="H228" t="str">
            <v>01</v>
          </cell>
          <cell r="I228" t="str">
            <v>02</v>
          </cell>
          <cell r="J228" t="str">
            <v>20</v>
          </cell>
          <cell r="K228" t="str">
            <v>00</v>
          </cell>
          <cell r="L228">
            <v>0</v>
          </cell>
          <cell r="M228">
            <v>0</v>
          </cell>
          <cell r="N228">
            <v>0</v>
          </cell>
          <cell r="O228">
            <v>925</v>
          </cell>
          <cell r="P228">
            <v>0</v>
          </cell>
          <cell r="Q228">
            <v>0</v>
          </cell>
          <cell r="R228">
            <v>0</v>
          </cell>
          <cell r="S228">
            <v>2</v>
          </cell>
          <cell r="T228">
            <v>1.2</v>
          </cell>
          <cell r="U228">
            <v>1.1000000000000001</v>
          </cell>
          <cell r="V228">
            <v>1.1000000000000001</v>
          </cell>
          <cell r="W228">
            <v>1.1000000000000001</v>
          </cell>
          <cell r="X228">
            <v>1.1000000000000001</v>
          </cell>
          <cell r="Y228" t="str">
            <v>S10115</v>
          </cell>
          <cell r="Z228">
            <v>0</v>
          </cell>
        </row>
        <row r="229">
          <cell r="A229" t="str">
            <v>|0101022000|0.00|0.00|0.000|93.000</v>
          </cell>
          <cell r="B229" t="str">
            <v>Slit</v>
          </cell>
          <cell r="C229" t="str">
            <v>PO SLIT COIL  MP-1M</v>
          </cell>
          <cell r="D229" t="str">
            <v>PO SLIT COIL  MP-1M</v>
          </cell>
          <cell r="E229" t="str">
            <v>PO SLIT COIL  MP-1M</v>
          </cell>
          <cell r="F229" t="str">
            <v>KG</v>
          </cell>
          <cell r="G229" t="str">
            <v>01</v>
          </cell>
          <cell r="H229" t="str">
            <v>01</v>
          </cell>
          <cell r="I229" t="str">
            <v>02</v>
          </cell>
          <cell r="J229" t="str">
            <v>20</v>
          </cell>
          <cell r="K229" t="str">
            <v>00</v>
          </cell>
          <cell r="L229">
            <v>0</v>
          </cell>
          <cell r="M229">
            <v>0</v>
          </cell>
          <cell r="N229">
            <v>0</v>
          </cell>
          <cell r="O229">
            <v>93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Z229">
            <v>0</v>
          </cell>
        </row>
        <row r="230">
          <cell r="A230" t="str">
            <v>|0101022000|0.00|0.00|0.000|930.000</v>
          </cell>
          <cell r="B230" t="str">
            <v>Coil</v>
          </cell>
          <cell r="C230" t="str">
            <v>PO COIL  MP-1M</v>
          </cell>
          <cell r="D230" t="str">
            <v>PO COIL  MP-1M</v>
          </cell>
          <cell r="E230" t="str">
            <v>PO COIL  MP-1M</v>
          </cell>
          <cell r="F230" t="str">
            <v>KG</v>
          </cell>
          <cell r="G230" t="str">
            <v>01</v>
          </cell>
          <cell r="H230" t="str">
            <v>01</v>
          </cell>
          <cell r="I230" t="str">
            <v>02</v>
          </cell>
          <cell r="J230" t="str">
            <v>20</v>
          </cell>
          <cell r="K230" t="str">
            <v>00</v>
          </cell>
          <cell r="L230">
            <v>0</v>
          </cell>
          <cell r="M230">
            <v>0</v>
          </cell>
          <cell r="N230">
            <v>0</v>
          </cell>
          <cell r="O230">
            <v>930</v>
          </cell>
          <cell r="P230">
            <v>0</v>
          </cell>
          <cell r="Q230">
            <v>0</v>
          </cell>
          <cell r="R230">
            <v>0</v>
          </cell>
          <cell r="S230">
            <v>2</v>
          </cell>
          <cell r="T230">
            <v>1.2</v>
          </cell>
          <cell r="U230">
            <v>1.1000000000000001</v>
          </cell>
          <cell r="V230">
            <v>1.1000000000000001</v>
          </cell>
          <cell r="W230">
            <v>1.1000000000000001</v>
          </cell>
          <cell r="X230">
            <v>0</v>
          </cell>
          <cell r="Y230" t="str">
            <v>S10115</v>
          </cell>
          <cell r="Z230">
            <v>0</v>
          </cell>
        </row>
        <row r="231">
          <cell r="A231" t="str">
            <v>|0101022000|0.00|0.00|0.000|937.000</v>
          </cell>
          <cell r="B231" t="str">
            <v>Slit</v>
          </cell>
          <cell r="C231" t="str">
            <v>PO SLIT COIL  MP-1M</v>
          </cell>
          <cell r="D231" t="str">
            <v>PO SLIT COIL  MP-1M</v>
          </cell>
          <cell r="E231" t="str">
            <v>PO SLIT COIL  MP-1M</v>
          </cell>
          <cell r="F231" t="str">
            <v>KG</v>
          </cell>
          <cell r="G231" t="str">
            <v>01</v>
          </cell>
          <cell r="H231" t="str">
            <v>01</v>
          </cell>
          <cell r="I231" t="str">
            <v>02</v>
          </cell>
          <cell r="J231" t="str">
            <v>20</v>
          </cell>
          <cell r="K231" t="str">
            <v>00</v>
          </cell>
          <cell r="L231">
            <v>0</v>
          </cell>
          <cell r="M231">
            <v>0</v>
          </cell>
          <cell r="N231">
            <v>0</v>
          </cell>
          <cell r="O231">
            <v>937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Z231">
            <v>0</v>
          </cell>
        </row>
        <row r="232">
          <cell r="A232" t="str">
            <v>|0101022000|0.00|0.00|0.000|940.000</v>
          </cell>
          <cell r="B232" t="str">
            <v>Coil</v>
          </cell>
          <cell r="C232" t="str">
            <v>PO COIL  MP-1M</v>
          </cell>
          <cell r="D232" t="str">
            <v>PO COIL  MP-1M</v>
          </cell>
          <cell r="E232" t="str">
            <v>PO COIL  MP-1M</v>
          </cell>
          <cell r="F232" t="str">
            <v>KG</v>
          </cell>
          <cell r="G232" t="str">
            <v>01</v>
          </cell>
          <cell r="H232" t="str">
            <v>01</v>
          </cell>
          <cell r="I232" t="str">
            <v>02</v>
          </cell>
          <cell r="J232" t="str">
            <v>20</v>
          </cell>
          <cell r="K232" t="str">
            <v>00</v>
          </cell>
          <cell r="L232">
            <v>0</v>
          </cell>
          <cell r="M232">
            <v>0</v>
          </cell>
          <cell r="N232">
            <v>0</v>
          </cell>
          <cell r="O232">
            <v>940</v>
          </cell>
          <cell r="P232">
            <v>0</v>
          </cell>
          <cell r="Q232">
            <v>0</v>
          </cell>
          <cell r="R232">
            <v>0</v>
          </cell>
          <cell r="S232">
            <v>2</v>
          </cell>
          <cell r="T232">
            <v>1.2</v>
          </cell>
          <cell r="U232">
            <v>1.1000000000000001</v>
          </cell>
          <cell r="V232">
            <v>1.1000000000000001</v>
          </cell>
          <cell r="W232">
            <v>1.1000000000000001</v>
          </cell>
          <cell r="X232">
            <v>1.1000000000000001</v>
          </cell>
          <cell r="Y232" t="str">
            <v>S10115</v>
          </cell>
          <cell r="Z232">
            <v>0</v>
          </cell>
        </row>
        <row r="233">
          <cell r="A233" t="str">
            <v>|0101022000|0.00|0.00|0.000|945.000</v>
          </cell>
          <cell r="B233" t="str">
            <v>Coil</v>
          </cell>
          <cell r="C233" t="str">
            <v>PO COIL  MP-1M</v>
          </cell>
          <cell r="D233" t="str">
            <v>PO COIL  MP-1M</v>
          </cell>
          <cell r="E233" t="str">
            <v>PO COIL  MP-1M</v>
          </cell>
          <cell r="F233" t="str">
            <v>KG</v>
          </cell>
          <cell r="G233" t="str">
            <v>01</v>
          </cell>
          <cell r="H233" t="str">
            <v>01</v>
          </cell>
          <cell r="I233" t="str">
            <v>02</v>
          </cell>
          <cell r="J233" t="str">
            <v>20</v>
          </cell>
          <cell r="K233" t="str">
            <v>00</v>
          </cell>
          <cell r="L233">
            <v>0</v>
          </cell>
          <cell r="M233">
            <v>0</v>
          </cell>
          <cell r="N233">
            <v>0</v>
          </cell>
          <cell r="O233">
            <v>945</v>
          </cell>
          <cell r="P233">
            <v>0</v>
          </cell>
          <cell r="Q233">
            <v>0</v>
          </cell>
          <cell r="R233">
            <v>0</v>
          </cell>
          <cell r="S233">
            <v>2</v>
          </cell>
          <cell r="T233">
            <v>1.2</v>
          </cell>
          <cell r="U233">
            <v>1.1000000000000001</v>
          </cell>
          <cell r="V233">
            <v>1.1000000000000001</v>
          </cell>
          <cell r="W233">
            <v>1.1000000000000001</v>
          </cell>
          <cell r="X233">
            <v>1.1000000000000001</v>
          </cell>
          <cell r="Y233" t="str">
            <v>S10115</v>
          </cell>
          <cell r="Z233">
            <v>0</v>
          </cell>
        </row>
        <row r="234">
          <cell r="A234" t="str">
            <v>|0101022000|0.00|0.00|0.000|95.000</v>
          </cell>
          <cell r="B234" t="str">
            <v>Slit</v>
          </cell>
          <cell r="C234" t="str">
            <v>PO SLIT COIL  MP-1M</v>
          </cell>
          <cell r="D234" t="str">
            <v>PO SLIT COIL  MP-1M</v>
          </cell>
          <cell r="E234" t="str">
            <v>PO SLIT COIL  MP-1M</v>
          </cell>
          <cell r="F234" t="str">
            <v>KG</v>
          </cell>
          <cell r="G234" t="str">
            <v>01</v>
          </cell>
          <cell r="H234" t="str">
            <v>01</v>
          </cell>
          <cell r="I234" t="str">
            <v>02</v>
          </cell>
          <cell r="J234" t="str">
            <v>20</v>
          </cell>
          <cell r="K234" t="str">
            <v>00</v>
          </cell>
          <cell r="L234">
            <v>0</v>
          </cell>
          <cell r="M234">
            <v>0</v>
          </cell>
          <cell r="N234">
            <v>0</v>
          </cell>
          <cell r="O234">
            <v>95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Z234">
            <v>0</v>
          </cell>
        </row>
        <row r="235">
          <cell r="A235" t="str">
            <v>|0101022000|0.00|0.00|0.000|950.000</v>
          </cell>
          <cell r="B235" t="str">
            <v>Coil</v>
          </cell>
          <cell r="C235" t="str">
            <v>PO COIL  MP-1M</v>
          </cell>
          <cell r="D235" t="str">
            <v>PO COIL  MP-1M</v>
          </cell>
          <cell r="E235" t="str">
            <v>PO COIL  MP-1M</v>
          </cell>
          <cell r="F235" t="str">
            <v>KG</v>
          </cell>
          <cell r="G235" t="str">
            <v>01</v>
          </cell>
          <cell r="H235" t="str">
            <v>01</v>
          </cell>
          <cell r="I235" t="str">
            <v>02</v>
          </cell>
          <cell r="J235" t="str">
            <v>20</v>
          </cell>
          <cell r="K235" t="str">
            <v>00</v>
          </cell>
          <cell r="L235">
            <v>0</v>
          </cell>
          <cell r="M235">
            <v>0</v>
          </cell>
          <cell r="N235">
            <v>0</v>
          </cell>
          <cell r="O235">
            <v>950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Z235">
            <v>0</v>
          </cell>
        </row>
        <row r="236">
          <cell r="A236" t="str">
            <v>|0101022000|0.00|0.00|0.000|96.500</v>
          </cell>
          <cell r="B236" t="str">
            <v>Slit</v>
          </cell>
          <cell r="C236" t="str">
            <v>PO SLIT COIL  MP-1M</v>
          </cell>
          <cell r="D236" t="str">
            <v>PO SLIT COIL  MP-1M</v>
          </cell>
          <cell r="E236" t="str">
            <v>PO SLIT COIL  MP-1M</v>
          </cell>
          <cell r="F236" t="str">
            <v>KG</v>
          </cell>
          <cell r="G236" t="str">
            <v>01</v>
          </cell>
          <cell r="H236" t="str">
            <v>01</v>
          </cell>
          <cell r="I236" t="str">
            <v>02</v>
          </cell>
          <cell r="J236" t="str">
            <v>20</v>
          </cell>
          <cell r="K236" t="str">
            <v>00</v>
          </cell>
          <cell r="L236">
            <v>0</v>
          </cell>
          <cell r="M236">
            <v>0</v>
          </cell>
          <cell r="N236">
            <v>0</v>
          </cell>
          <cell r="O236">
            <v>96.5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Z236">
            <v>0</v>
          </cell>
        </row>
        <row r="237">
          <cell r="A237" t="str">
            <v>|0101022000|0.00|0.00|0.000|965.000</v>
          </cell>
          <cell r="B237" t="str">
            <v>Coil</v>
          </cell>
          <cell r="C237" t="str">
            <v>PO COIL  MP-1M</v>
          </cell>
          <cell r="D237" t="str">
            <v>PO COIL  MP-1M</v>
          </cell>
          <cell r="E237" t="str">
            <v>PO COIL  MP-1M</v>
          </cell>
          <cell r="F237" t="str">
            <v>KG</v>
          </cell>
          <cell r="G237" t="str">
            <v>01</v>
          </cell>
          <cell r="H237" t="str">
            <v>01</v>
          </cell>
          <cell r="I237" t="str">
            <v>02</v>
          </cell>
          <cell r="J237" t="str">
            <v>20</v>
          </cell>
          <cell r="K237" t="str">
            <v>00</v>
          </cell>
          <cell r="L237">
            <v>0</v>
          </cell>
          <cell r="M237">
            <v>0</v>
          </cell>
          <cell r="N237">
            <v>0</v>
          </cell>
          <cell r="O237">
            <v>965</v>
          </cell>
          <cell r="P237">
            <v>0</v>
          </cell>
          <cell r="Q237">
            <v>0</v>
          </cell>
          <cell r="R237">
            <v>0</v>
          </cell>
          <cell r="S237">
            <v>2</v>
          </cell>
          <cell r="T237">
            <v>1.2</v>
          </cell>
          <cell r="U237">
            <v>1.1000000000000001</v>
          </cell>
          <cell r="V237">
            <v>1.1000000000000001</v>
          </cell>
          <cell r="W237">
            <v>1.1000000000000001</v>
          </cell>
          <cell r="X237">
            <v>1.1000000000000001</v>
          </cell>
          <cell r="Y237" t="str">
            <v>S10115</v>
          </cell>
          <cell r="Z237">
            <v>0</v>
          </cell>
        </row>
        <row r="238">
          <cell r="A238" t="str">
            <v>|0101022000|0.00|0.00|0.000|97.000</v>
          </cell>
          <cell r="B238" t="str">
            <v>Slit</v>
          </cell>
          <cell r="C238" t="str">
            <v>PO SLIT COIL  MP-1M</v>
          </cell>
          <cell r="D238" t="str">
            <v>PO SLIT COIL  MP-1M</v>
          </cell>
          <cell r="E238" t="str">
            <v>PO SLIT COIL  MP-1M</v>
          </cell>
          <cell r="F238" t="str">
            <v>KG</v>
          </cell>
          <cell r="G238" t="str">
            <v>01</v>
          </cell>
          <cell r="H238" t="str">
            <v>01</v>
          </cell>
          <cell r="I238" t="str">
            <v>02</v>
          </cell>
          <cell r="J238" t="str">
            <v>20</v>
          </cell>
          <cell r="K238" t="str">
            <v>00</v>
          </cell>
          <cell r="L238">
            <v>0</v>
          </cell>
          <cell r="M238">
            <v>0</v>
          </cell>
          <cell r="N238">
            <v>0</v>
          </cell>
          <cell r="O238">
            <v>97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Z238">
            <v>0</v>
          </cell>
        </row>
        <row r="239">
          <cell r="A239" t="str">
            <v>|0101022000|0.00|0.00|0.000|970.000</v>
          </cell>
          <cell r="B239" t="str">
            <v>Coil</v>
          </cell>
          <cell r="C239" t="str">
            <v>PO COIL  MP-1M</v>
          </cell>
          <cell r="D239" t="str">
            <v>PO COIL  MP-1M</v>
          </cell>
          <cell r="E239" t="str">
            <v>PO COIL  MP-1M</v>
          </cell>
          <cell r="F239" t="str">
            <v>KG</v>
          </cell>
          <cell r="G239" t="str">
            <v>01</v>
          </cell>
          <cell r="H239" t="str">
            <v>01</v>
          </cell>
          <cell r="I239" t="str">
            <v>02</v>
          </cell>
          <cell r="J239" t="str">
            <v>20</v>
          </cell>
          <cell r="K239" t="str">
            <v>00</v>
          </cell>
          <cell r="L239">
            <v>0</v>
          </cell>
          <cell r="M239">
            <v>0</v>
          </cell>
          <cell r="N239">
            <v>0</v>
          </cell>
          <cell r="O239">
            <v>970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Z239">
            <v>0</v>
          </cell>
        </row>
        <row r="240">
          <cell r="A240" t="str">
            <v>|0101022000|0.00|0.00|0.000|984.000</v>
          </cell>
          <cell r="B240" t="str">
            <v>Slit</v>
          </cell>
          <cell r="C240" t="str">
            <v>PO SLIT COIL  MP-1M</v>
          </cell>
          <cell r="D240" t="str">
            <v>PO SLIT COIL  MP-1M</v>
          </cell>
          <cell r="E240" t="str">
            <v>PO SLIT COIL  MP-1M</v>
          </cell>
          <cell r="F240" t="str">
            <v>KG</v>
          </cell>
          <cell r="G240" t="str">
            <v>01</v>
          </cell>
          <cell r="H240" t="str">
            <v>01</v>
          </cell>
          <cell r="I240" t="str">
            <v>02</v>
          </cell>
          <cell r="J240" t="str">
            <v>20</v>
          </cell>
          <cell r="K240" t="str">
            <v>00</v>
          </cell>
          <cell r="L240">
            <v>0</v>
          </cell>
          <cell r="M240">
            <v>0</v>
          </cell>
          <cell r="N240">
            <v>0</v>
          </cell>
          <cell r="O240">
            <v>984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Z240">
            <v>0</v>
          </cell>
        </row>
        <row r="241">
          <cell r="A241" t="str">
            <v>|0101022000|0.00|0.00|0.000|99.000</v>
          </cell>
          <cell r="B241" t="str">
            <v>Slit</v>
          </cell>
          <cell r="C241" t="str">
            <v>PO SLIT COIL  MP-1M</v>
          </cell>
          <cell r="D241" t="str">
            <v>PO SLIT COIL  MP-1M</v>
          </cell>
          <cell r="E241" t="str">
            <v>PO SLIT COIL  MP-1M</v>
          </cell>
          <cell r="F241" t="str">
            <v>KG</v>
          </cell>
          <cell r="G241" t="str">
            <v>01</v>
          </cell>
          <cell r="H241" t="str">
            <v>01</v>
          </cell>
          <cell r="I241" t="str">
            <v>02</v>
          </cell>
          <cell r="J241" t="str">
            <v>20</v>
          </cell>
          <cell r="K241" t="str">
            <v>00</v>
          </cell>
          <cell r="L241">
            <v>0</v>
          </cell>
          <cell r="M241">
            <v>0</v>
          </cell>
          <cell r="N241">
            <v>0</v>
          </cell>
          <cell r="O241">
            <v>99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Z241">
            <v>0</v>
          </cell>
        </row>
        <row r="242">
          <cell r="A242" t="str">
            <v>|0101022000|0.00|0.00|0.000|990.000</v>
          </cell>
          <cell r="B242" t="str">
            <v>Coil</v>
          </cell>
          <cell r="C242" t="str">
            <v>PO COIL  MP-1M</v>
          </cell>
          <cell r="D242" t="str">
            <v>PO COIL  MP-1M</v>
          </cell>
          <cell r="E242" t="str">
            <v>PO COIL  MP-1M</v>
          </cell>
          <cell r="F242" t="str">
            <v>KG</v>
          </cell>
          <cell r="G242" t="str">
            <v>01</v>
          </cell>
          <cell r="H242" t="str">
            <v>01</v>
          </cell>
          <cell r="I242" t="str">
            <v>02</v>
          </cell>
          <cell r="J242" t="str">
            <v>20</v>
          </cell>
          <cell r="K242" t="str">
            <v>00</v>
          </cell>
          <cell r="L242">
            <v>0</v>
          </cell>
          <cell r="M242">
            <v>0</v>
          </cell>
          <cell r="N242">
            <v>0</v>
          </cell>
          <cell r="O242">
            <v>990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Z242">
            <v>0</v>
          </cell>
        </row>
        <row r="243">
          <cell r="A243" t="str">
            <v>|0101022500|0.00|0.00|0.000|1,050.000</v>
          </cell>
          <cell r="B243" t="str">
            <v>Coil</v>
          </cell>
          <cell r="C243" t="str">
            <v>PO COIL  JFE-HA540R</v>
          </cell>
          <cell r="D243" t="str">
            <v>PO COIL  JFE-HA540R</v>
          </cell>
          <cell r="E243" t="str">
            <v>PO COIL  JFE-HA540R</v>
          </cell>
          <cell r="F243" t="str">
            <v>KG</v>
          </cell>
          <cell r="G243" t="str">
            <v>01</v>
          </cell>
          <cell r="H243" t="str">
            <v>01</v>
          </cell>
          <cell r="I243" t="str">
            <v>02</v>
          </cell>
          <cell r="J243" t="str">
            <v>25</v>
          </cell>
          <cell r="K243" t="str">
            <v>00</v>
          </cell>
          <cell r="L243">
            <v>0</v>
          </cell>
          <cell r="M243">
            <v>0</v>
          </cell>
          <cell r="N243">
            <v>0</v>
          </cell>
          <cell r="O243">
            <v>1050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Z243">
            <v>0</v>
          </cell>
        </row>
        <row r="244">
          <cell r="A244" t="str">
            <v>|0101022500|0.00|0.00|0.000|1,150.000</v>
          </cell>
          <cell r="B244" t="str">
            <v>Coil</v>
          </cell>
          <cell r="C244" t="str">
            <v>PO COIL  JFE-HA540R</v>
          </cell>
          <cell r="D244" t="str">
            <v>PO COIL  JFE-HA540R</v>
          </cell>
          <cell r="E244" t="str">
            <v>PO COIL  JFE-HA540R</v>
          </cell>
          <cell r="F244" t="str">
            <v>KG</v>
          </cell>
          <cell r="G244" t="str">
            <v>01</v>
          </cell>
          <cell r="H244" t="str">
            <v>01</v>
          </cell>
          <cell r="I244" t="str">
            <v>02</v>
          </cell>
          <cell r="J244" t="str">
            <v>25</v>
          </cell>
          <cell r="K244" t="str">
            <v>00</v>
          </cell>
          <cell r="L244">
            <v>0</v>
          </cell>
          <cell r="M244">
            <v>0</v>
          </cell>
          <cell r="N244">
            <v>0</v>
          </cell>
          <cell r="O244">
            <v>1150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Z244">
            <v>0</v>
          </cell>
        </row>
        <row r="245">
          <cell r="A245" t="str">
            <v>|0101022500|0.00|0.00|0.000|105.000</v>
          </cell>
          <cell r="B245" t="str">
            <v>Slit</v>
          </cell>
          <cell r="C245" t="str">
            <v>PO SLIT COIL  JFE-HA540R</v>
          </cell>
          <cell r="D245" t="str">
            <v>PO SLIT COIL  JFE-HA540R</v>
          </cell>
          <cell r="E245" t="str">
            <v>PO SLIT COIL  JFE-HA540R</v>
          </cell>
          <cell r="F245" t="str">
            <v>KG</v>
          </cell>
          <cell r="G245" t="str">
            <v>01</v>
          </cell>
          <cell r="H245" t="str">
            <v>01</v>
          </cell>
          <cell r="I245" t="str">
            <v>02</v>
          </cell>
          <cell r="J245" t="str">
            <v>25</v>
          </cell>
          <cell r="K245" t="str">
            <v>00</v>
          </cell>
          <cell r="L245">
            <v>0</v>
          </cell>
          <cell r="M245">
            <v>0</v>
          </cell>
          <cell r="N245">
            <v>0</v>
          </cell>
          <cell r="O245">
            <v>105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Z245">
            <v>0</v>
          </cell>
        </row>
        <row r="246">
          <cell r="A246" t="str">
            <v>|0101022500|0.00|0.00|0.000|105.500</v>
          </cell>
          <cell r="B246" t="str">
            <v>Slit</v>
          </cell>
          <cell r="C246" t="str">
            <v>PO SLIT COIL  JFE-HA540R</v>
          </cell>
          <cell r="D246" t="str">
            <v>PO SLIT COIL  JFE-HA540R</v>
          </cell>
          <cell r="E246" t="str">
            <v>PO SLIT COIL  JFE-HA540R</v>
          </cell>
          <cell r="F246" t="str">
            <v>KG</v>
          </cell>
          <cell r="G246" t="str">
            <v>01</v>
          </cell>
          <cell r="H246" t="str">
            <v>01</v>
          </cell>
          <cell r="I246" t="str">
            <v>02</v>
          </cell>
          <cell r="J246" t="str">
            <v>25</v>
          </cell>
          <cell r="K246" t="str">
            <v>00</v>
          </cell>
          <cell r="L246">
            <v>0</v>
          </cell>
          <cell r="M246">
            <v>0</v>
          </cell>
          <cell r="N246">
            <v>0</v>
          </cell>
          <cell r="O246">
            <v>105.5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Z246">
            <v>0</v>
          </cell>
        </row>
        <row r="247">
          <cell r="A247" t="str">
            <v>|0101022500|0.00|0.00|0.000|106.500</v>
          </cell>
          <cell r="B247" t="str">
            <v>Slit</v>
          </cell>
          <cell r="C247" t="str">
            <v>PO SLIT COIL  JFE-HA540R</v>
          </cell>
          <cell r="D247" t="str">
            <v>PO SLIT COIL  JFE-HA540R</v>
          </cell>
          <cell r="E247" t="str">
            <v>PO SLIT COIL  JFE-HA540R</v>
          </cell>
          <cell r="F247" t="str">
            <v>KG</v>
          </cell>
          <cell r="G247" t="str">
            <v>01</v>
          </cell>
          <cell r="H247" t="str">
            <v>01</v>
          </cell>
          <cell r="I247" t="str">
            <v>02</v>
          </cell>
          <cell r="J247" t="str">
            <v>25</v>
          </cell>
          <cell r="K247" t="str">
            <v>00</v>
          </cell>
          <cell r="L247">
            <v>0</v>
          </cell>
          <cell r="M247">
            <v>0</v>
          </cell>
          <cell r="N247">
            <v>0</v>
          </cell>
          <cell r="O247">
            <v>106.5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Z247">
            <v>0</v>
          </cell>
        </row>
        <row r="248">
          <cell r="A248" t="str">
            <v>|0101022500|0.00|0.00|0.000|127.500</v>
          </cell>
          <cell r="B248" t="str">
            <v>Slit</v>
          </cell>
          <cell r="C248" t="str">
            <v>PO SLIT COIL  JFE-HA540R</v>
          </cell>
          <cell r="D248" t="str">
            <v>PO SLIT COIL  JFE-HA540R</v>
          </cell>
          <cell r="E248" t="str">
            <v>PO SLIT COIL  JFE-HA540R</v>
          </cell>
          <cell r="F248" t="str">
            <v>KG</v>
          </cell>
          <cell r="G248" t="str">
            <v>01</v>
          </cell>
          <cell r="H248" t="str">
            <v>01</v>
          </cell>
          <cell r="I248" t="str">
            <v>02</v>
          </cell>
          <cell r="J248" t="str">
            <v>25</v>
          </cell>
          <cell r="K248" t="str">
            <v>00</v>
          </cell>
          <cell r="L248">
            <v>0</v>
          </cell>
          <cell r="M248">
            <v>0</v>
          </cell>
          <cell r="N248">
            <v>0</v>
          </cell>
          <cell r="O248">
            <v>127.5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Z248">
            <v>0</v>
          </cell>
        </row>
        <row r="249">
          <cell r="A249" t="str">
            <v>|0101022500|0.00|0.00|0.000|129.000</v>
          </cell>
          <cell r="B249" t="str">
            <v>Slit</v>
          </cell>
          <cell r="C249" t="str">
            <v>PO SLIT COIL  JFE-HA540R</v>
          </cell>
          <cell r="D249" t="str">
            <v>PO SLIT COIL  JFE-HA540R</v>
          </cell>
          <cell r="E249" t="str">
            <v>PO SLIT COIL  JFE-HA540R</v>
          </cell>
          <cell r="F249" t="str">
            <v>KG</v>
          </cell>
          <cell r="G249" t="str">
            <v>01</v>
          </cell>
          <cell r="H249" t="str">
            <v>01</v>
          </cell>
          <cell r="I249" t="str">
            <v>02</v>
          </cell>
          <cell r="J249" t="str">
            <v>25</v>
          </cell>
          <cell r="K249" t="str">
            <v>00</v>
          </cell>
          <cell r="L249">
            <v>0</v>
          </cell>
          <cell r="M249">
            <v>0</v>
          </cell>
          <cell r="N249">
            <v>0</v>
          </cell>
          <cell r="O249">
            <v>129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Z249">
            <v>0</v>
          </cell>
        </row>
        <row r="250">
          <cell r="A250" t="str">
            <v>|0101022500|0.00|0.00|0.000|153.000</v>
          </cell>
          <cell r="B250" t="str">
            <v>Slit</v>
          </cell>
          <cell r="C250" t="str">
            <v>PO SLIT COIL  JFE-HA540R</v>
          </cell>
          <cell r="D250" t="str">
            <v>PO SLIT COIL  JFE-HA540R</v>
          </cell>
          <cell r="E250" t="str">
            <v>PO SLIT COIL  JFE-HA540R</v>
          </cell>
          <cell r="F250" t="str">
            <v>KG</v>
          </cell>
          <cell r="G250" t="str">
            <v>01</v>
          </cell>
          <cell r="H250" t="str">
            <v>01</v>
          </cell>
          <cell r="I250" t="str">
            <v>02</v>
          </cell>
          <cell r="J250" t="str">
            <v>25</v>
          </cell>
          <cell r="K250" t="str">
            <v>00</v>
          </cell>
          <cell r="L250">
            <v>0</v>
          </cell>
          <cell r="M250">
            <v>0</v>
          </cell>
          <cell r="N250">
            <v>0</v>
          </cell>
          <cell r="O250">
            <v>153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Z250">
            <v>0</v>
          </cell>
        </row>
        <row r="251">
          <cell r="A251" t="str">
            <v>|0101022500|0.00|0.00|0.000|153.500</v>
          </cell>
          <cell r="B251" t="str">
            <v>Slit</v>
          </cell>
          <cell r="C251" t="str">
            <v>PO SLIT COIL  JFE-HA540R</v>
          </cell>
          <cell r="D251" t="str">
            <v>PO SLIT COIL  JFE-HA540R</v>
          </cell>
          <cell r="E251" t="str">
            <v>PO SLIT COIL  JFE-HA540R</v>
          </cell>
          <cell r="F251" t="str">
            <v>KG</v>
          </cell>
          <cell r="G251" t="str">
            <v>01</v>
          </cell>
          <cell r="H251" t="str">
            <v>01</v>
          </cell>
          <cell r="I251" t="str">
            <v>02</v>
          </cell>
          <cell r="J251" t="str">
            <v>25</v>
          </cell>
          <cell r="K251" t="str">
            <v>00</v>
          </cell>
          <cell r="L251">
            <v>0</v>
          </cell>
          <cell r="M251">
            <v>0</v>
          </cell>
          <cell r="N251">
            <v>0</v>
          </cell>
          <cell r="O251">
            <v>153.5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Z251">
            <v>0</v>
          </cell>
        </row>
        <row r="252">
          <cell r="A252" t="str">
            <v>|0101022500|0.00|0.00|0.000|154.000</v>
          </cell>
          <cell r="B252" t="str">
            <v>Slit</v>
          </cell>
          <cell r="C252" t="str">
            <v>PO SLIT COIL  JFE-HA540R</v>
          </cell>
          <cell r="D252" t="str">
            <v>PO SLIT COIL  JFE-HA540R</v>
          </cell>
          <cell r="E252" t="str">
            <v>PO SLIT COIL  JFE-HA540R</v>
          </cell>
          <cell r="F252" t="str">
            <v>KG</v>
          </cell>
          <cell r="G252" t="str">
            <v>01</v>
          </cell>
          <cell r="H252" t="str">
            <v>01</v>
          </cell>
          <cell r="I252" t="str">
            <v>02</v>
          </cell>
          <cell r="J252" t="str">
            <v>25</v>
          </cell>
          <cell r="K252" t="str">
            <v>00</v>
          </cell>
          <cell r="L252">
            <v>0</v>
          </cell>
          <cell r="M252">
            <v>0</v>
          </cell>
          <cell r="N252">
            <v>0</v>
          </cell>
          <cell r="O252">
            <v>154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Z252">
            <v>0</v>
          </cell>
        </row>
        <row r="253">
          <cell r="A253" t="str">
            <v>|0101022500|0.00|0.00|0.000|155.000</v>
          </cell>
          <cell r="B253" t="str">
            <v>Slit</v>
          </cell>
          <cell r="C253" t="str">
            <v>PO SLIT COIL  JFE-HA540R</v>
          </cell>
          <cell r="D253" t="str">
            <v>PO SLIT COIL  JFE-HA540R</v>
          </cell>
          <cell r="E253" t="str">
            <v>PO SLIT COIL  JFE-HA540R</v>
          </cell>
          <cell r="F253" t="str">
            <v>KG</v>
          </cell>
          <cell r="G253" t="str">
            <v>01</v>
          </cell>
          <cell r="H253" t="str">
            <v>01</v>
          </cell>
          <cell r="I253" t="str">
            <v>02</v>
          </cell>
          <cell r="J253" t="str">
            <v>25</v>
          </cell>
          <cell r="K253" t="str">
            <v>00</v>
          </cell>
          <cell r="L253">
            <v>0</v>
          </cell>
          <cell r="M253">
            <v>0</v>
          </cell>
          <cell r="N253">
            <v>0</v>
          </cell>
          <cell r="O253">
            <v>155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Z253">
            <v>0</v>
          </cell>
        </row>
        <row r="254">
          <cell r="A254" t="str">
            <v>|0101022500|0.00|0.00|0.000|188.000</v>
          </cell>
          <cell r="B254" t="str">
            <v>Slit</v>
          </cell>
          <cell r="C254" t="str">
            <v>PO SLIT COIL  JFE-HA540R</v>
          </cell>
          <cell r="D254" t="str">
            <v>PO SLIT COIL  JFE-HA540R</v>
          </cell>
          <cell r="E254" t="str">
            <v>PO SLIT COIL  JFE-HA540R</v>
          </cell>
          <cell r="F254" t="str">
            <v>KG</v>
          </cell>
          <cell r="G254" t="str">
            <v>01</v>
          </cell>
          <cell r="H254" t="str">
            <v>01</v>
          </cell>
          <cell r="I254" t="str">
            <v>02</v>
          </cell>
          <cell r="J254" t="str">
            <v>25</v>
          </cell>
          <cell r="K254" t="str">
            <v>00</v>
          </cell>
          <cell r="L254">
            <v>0</v>
          </cell>
          <cell r="M254">
            <v>0</v>
          </cell>
          <cell r="N254">
            <v>0</v>
          </cell>
          <cell r="O254">
            <v>188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Z254">
            <v>0</v>
          </cell>
        </row>
        <row r="255">
          <cell r="A255" t="str">
            <v>|0101022500|0.00|0.00|0.000|497.000</v>
          </cell>
          <cell r="B255" t="str">
            <v>Slit</v>
          </cell>
          <cell r="C255" t="str">
            <v>PO SLIT COIL  JFE-HA540R</v>
          </cell>
          <cell r="D255" t="str">
            <v>PO SLIT COIL  JFE-HA540R</v>
          </cell>
          <cell r="E255" t="str">
            <v>PO SLIT COIL  JFE-HA540R</v>
          </cell>
          <cell r="F255" t="str">
            <v>KG</v>
          </cell>
          <cell r="G255" t="str">
            <v>01</v>
          </cell>
          <cell r="H255" t="str">
            <v>01</v>
          </cell>
          <cell r="I255" t="str">
            <v>02</v>
          </cell>
          <cell r="J255" t="str">
            <v>25</v>
          </cell>
          <cell r="K255" t="str">
            <v>00</v>
          </cell>
          <cell r="L255">
            <v>0</v>
          </cell>
          <cell r="M255">
            <v>0</v>
          </cell>
          <cell r="N255">
            <v>0</v>
          </cell>
          <cell r="O255">
            <v>497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Z255">
            <v>0</v>
          </cell>
        </row>
        <row r="256">
          <cell r="A256" t="str">
            <v>|0101022500|0.00|0.00|0.000|57.000</v>
          </cell>
          <cell r="B256" t="str">
            <v>Slit</v>
          </cell>
          <cell r="C256" t="str">
            <v>PO SLIT COIL  JFE-HA540R</v>
          </cell>
          <cell r="D256" t="str">
            <v>PO SLIT COIL  JFE-HA540R</v>
          </cell>
          <cell r="E256" t="str">
            <v>PO SLIT COIL  JFE-HA540R</v>
          </cell>
          <cell r="F256" t="str">
            <v>KG</v>
          </cell>
          <cell r="G256" t="str">
            <v>01</v>
          </cell>
          <cell r="H256" t="str">
            <v>01</v>
          </cell>
          <cell r="I256" t="str">
            <v>02</v>
          </cell>
          <cell r="J256" t="str">
            <v>25</v>
          </cell>
          <cell r="K256" t="str">
            <v>00</v>
          </cell>
          <cell r="L256">
            <v>0</v>
          </cell>
          <cell r="M256">
            <v>0</v>
          </cell>
          <cell r="N256">
            <v>0</v>
          </cell>
          <cell r="O256">
            <v>57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Z256">
            <v>0</v>
          </cell>
        </row>
        <row r="257">
          <cell r="A257" t="str">
            <v>|0101022500|0.00|0.00|0.000|58.000</v>
          </cell>
          <cell r="B257" t="str">
            <v>Slit</v>
          </cell>
          <cell r="C257" t="str">
            <v>PO SLIT COIL  JFE-HA540R</v>
          </cell>
          <cell r="D257" t="str">
            <v>PO SLIT COIL  JFE-HA540R</v>
          </cell>
          <cell r="E257" t="str">
            <v>PO SLIT COIL  JFE-HA540R</v>
          </cell>
          <cell r="F257" t="str">
            <v>KG</v>
          </cell>
          <cell r="G257" t="str">
            <v>01</v>
          </cell>
          <cell r="H257" t="str">
            <v>01</v>
          </cell>
          <cell r="I257" t="str">
            <v>02</v>
          </cell>
          <cell r="J257" t="str">
            <v>25</v>
          </cell>
          <cell r="K257" t="str">
            <v>00</v>
          </cell>
          <cell r="L257">
            <v>0</v>
          </cell>
          <cell r="M257">
            <v>0</v>
          </cell>
          <cell r="N257">
            <v>0</v>
          </cell>
          <cell r="O257">
            <v>58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Z257">
            <v>0</v>
          </cell>
        </row>
        <row r="258">
          <cell r="A258" t="str">
            <v>|0101022500|0.00|0.00|0.000|604.500</v>
          </cell>
          <cell r="B258" t="str">
            <v>Slit</v>
          </cell>
          <cell r="C258" t="str">
            <v>PO SLIT COIL  JFE-HA540R</v>
          </cell>
          <cell r="D258" t="str">
            <v>PO SLIT COIL  JFE-HA540R</v>
          </cell>
          <cell r="E258" t="str">
            <v>PO SLIT COIL  JFE-HA540R</v>
          </cell>
          <cell r="F258" t="str">
            <v>KG</v>
          </cell>
          <cell r="G258" t="str">
            <v>01</v>
          </cell>
          <cell r="H258" t="str">
            <v>01</v>
          </cell>
          <cell r="I258" t="str">
            <v>02</v>
          </cell>
          <cell r="J258" t="str">
            <v>25</v>
          </cell>
          <cell r="K258" t="str">
            <v>00</v>
          </cell>
          <cell r="L258">
            <v>0</v>
          </cell>
          <cell r="M258">
            <v>0</v>
          </cell>
          <cell r="N258">
            <v>0</v>
          </cell>
          <cell r="O258">
            <v>604.5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Z258">
            <v>0</v>
          </cell>
        </row>
        <row r="259">
          <cell r="A259" t="str">
            <v>|0101022500|0.00|0.00|0.000|628.000</v>
          </cell>
          <cell r="B259" t="str">
            <v>Coil</v>
          </cell>
          <cell r="C259" t="str">
            <v>PO COIL  JFE-HA540R</v>
          </cell>
          <cell r="D259" t="str">
            <v>PO COIL  JFE-HA540R</v>
          </cell>
          <cell r="E259" t="str">
            <v>PO COIL  JFE-HA540R</v>
          </cell>
          <cell r="F259" t="str">
            <v>KG</v>
          </cell>
          <cell r="G259" t="str">
            <v>01</v>
          </cell>
          <cell r="H259" t="str">
            <v>01</v>
          </cell>
          <cell r="I259" t="str">
            <v>02</v>
          </cell>
          <cell r="J259" t="str">
            <v>25</v>
          </cell>
          <cell r="K259" t="str">
            <v>00</v>
          </cell>
          <cell r="L259">
            <v>0</v>
          </cell>
          <cell r="M259">
            <v>0</v>
          </cell>
          <cell r="N259">
            <v>0</v>
          </cell>
          <cell r="O259">
            <v>628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Z259">
            <v>0</v>
          </cell>
        </row>
        <row r="260">
          <cell r="A260" t="str">
            <v>|0101022500|0.00|0.00|0.000|66.000</v>
          </cell>
          <cell r="B260" t="str">
            <v>Slit</v>
          </cell>
          <cell r="C260" t="str">
            <v>PO SLIT COIL  JFE-HA540R</v>
          </cell>
          <cell r="D260" t="str">
            <v>PO SLIT COIL  JFE-HA540R</v>
          </cell>
          <cell r="E260" t="str">
            <v>PO SLIT COIL  JFE-HA540R</v>
          </cell>
          <cell r="F260" t="str">
            <v>KG</v>
          </cell>
          <cell r="G260" t="str">
            <v>01</v>
          </cell>
          <cell r="H260" t="str">
            <v>01</v>
          </cell>
          <cell r="I260" t="str">
            <v>02</v>
          </cell>
          <cell r="J260" t="str">
            <v>25</v>
          </cell>
          <cell r="K260" t="str">
            <v>00</v>
          </cell>
          <cell r="L260">
            <v>0</v>
          </cell>
          <cell r="M260">
            <v>0</v>
          </cell>
          <cell r="N260">
            <v>0</v>
          </cell>
          <cell r="O260">
            <v>66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Z260">
            <v>0</v>
          </cell>
        </row>
        <row r="261">
          <cell r="A261" t="str">
            <v>|0101022500|0.00|0.00|0.000|67.000</v>
          </cell>
          <cell r="B261" t="str">
            <v>Slit</v>
          </cell>
          <cell r="C261" t="str">
            <v>PO SLIT COIL  JFE-HA540R</v>
          </cell>
          <cell r="D261" t="str">
            <v>PO SLIT COIL  JFE-HA540R</v>
          </cell>
          <cell r="E261" t="str">
            <v>PO SLIT COIL  JFE-HA540R</v>
          </cell>
          <cell r="F261" t="str">
            <v>KG</v>
          </cell>
          <cell r="G261" t="str">
            <v>01</v>
          </cell>
          <cell r="H261" t="str">
            <v>01</v>
          </cell>
          <cell r="I261" t="str">
            <v>02</v>
          </cell>
          <cell r="J261" t="str">
            <v>25</v>
          </cell>
          <cell r="K261" t="str">
            <v>00</v>
          </cell>
          <cell r="L261">
            <v>0</v>
          </cell>
          <cell r="M261">
            <v>0</v>
          </cell>
          <cell r="N261">
            <v>0</v>
          </cell>
          <cell r="O261">
            <v>67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Z261">
            <v>0</v>
          </cell>
        </row>
        <row r="262">
          <cell r="A262" t="str">
            <v>|0101022500|0.00|0.00|0.000|67.500</v>
          </cell>
          <cell r="B262" t="str">
            <v>Slit</v>
          </cell>
          <cell r="C262" t="str">
            <v>PO SLIT COIL  JFE-HA540R</v>
          </cell>
          <cell r="D262" t="str">
            <v>PO SLIT COIL  JFE-HA540R</v>
          </cell>
          <cell r="E262" t="str">
            <v>PO SLIT COIL  JFE-HA540R</v>
          </cell>
          <cell r="F262" t="str">
            <v>KG</v>
          </cell>
          <cell r="G262" t="str">
            <v>01</v>
          </cell>
          <cell r="H262" t="str">
            <v>01</v>
          </cell>
          <cell r="I262" t="str">
            <v>02</v>
          </cell>
          <cell r="J262" t="str">
            <v>25</v>
          </cell>
          <cell r="K262" t="str">
            <v>00</v>
          </cell>
          <cell r="L262">
            <v>0</v>
          </cell>
          <cell r="M262">
            <v>0</v>
          </cell>
          <cell r="N262">
            <v>0</v>
          </cell>
          <cell r="O262">
            <v>67.5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Z262">
            <v>0</v>
          </cell>
        </row>
        <row r="263">
          <cell r="A263" t="str">
            <v>|0101022500|0.00|0.00|0.000|682.000</v>
          </cell>
          <cell r="B263" t="str">
            <v>Slit</v>
          </cell>
          <cell r="C263" t="str">
            <v>PO SLIT COIL  JFE-HA540R</v>
          </cell>
          <cell r="D263" t="str">
            <v>PO SLIT COIL  JFE-HA540R</v>
          </cell>
          <cell r="E263" t="str">
            <v>PO SLIT COIL  JFE-HA540R</v>
          </cell>
          <cell r="F263" t="str">
            <v>KG</v>
          </cell>
          <cell r="G263" t="str">
            <v>01</v>
          </cell>
          <cell r="H263" t="str">
            <v>01</v>
          </cell>
          <cell r="I263" t="str">
            <v>02</v>
          </cell>
          <cell r="J263" t="str">
            <v>25</v>
          </cell>
          <cell r="K263" t="str">
            <v>00</v>
          </cell>
          <cell r="L263">
            <v>0</v>
          </cell>
          <cell r="M263">
            <v>0</v>
          </cell>
          <cell r="N263">
            <v>0</v>
          </cell>
          <cell r="O263">
            <v>682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 t="str">
            <v>M00002</v>
          </cell>
          <cell r="Z263">
            <v>0</v>
          </cell>
        </row>
        <row r="264">
          <cell r="A264" t="str">
            <v>|0101022500|0.00|0.00|0.000|741.000</v>
          </cell>
          <cell r="B264" t="str">
            <v>Slit</v>
          </cell>
          <cell r="C264" t="str">
            <v>PO SLIT COIL  JFE-HA540R</v>
          </cell>
          <cell r="D264" t="str">
            <v>PO SLIT COIL  JFE-HA540R</v>
          </cell>
          <cell r="E264" t="str">
            <v>PO SLIT COIL  JFE-HA540R</v>
          </cell>
          <cell r="F264" t="str">
            <v>KG</v>
          </cell>
          <cell r="G264" t="str">
            <v>01</v>
          </cell>
          <cell r="H264" t="str">
            <v>01</v>
          </cell>
          <cell r="I264" t="str">
            <v>02</v>
          </cell>
          <cell r="J264" t="str">
            <v>25</v>
          </cell>
          <cell r="K264" t="str">
            <v>00</v>
          </cell>
          <cell r="L264">
            <v>0</v>
          </cell>
          <cell r="M264">
            <v>0</v>
          </cell>
          <cell r="N264">
            <v>0</v>
          </cell>
          <cell r="O264">
            <v>741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Z264">
            <v>0</v>
          </cell>
        </row>
        <row r="265">
          <cell r="A265" t="str">
            <v>|0101022500|0.00|0.00|0.000|75.500</v>
          </cell>
          <cell r="B265" t="str">
            <v>Slit</v>
          </cell>
          <cell r="C265" t="str">
            <v>PO SLIT COIL  JFE-HA540R</v>
          </cell>
          <cell r="D265" t="str">
            <v>PO SLIT COIL  JFE-HA540R</v>
          </cell>
          <cell r="E265" t="str">
            <v>PO SLIT COIL  JFE-HA540R</v>
          </cell>
          <cell r="F265" t="str">
            <v>KG</v>
          </cell>
          <cell r="G265" t="str">
            <v>01</v>
          </cell>
          <cell r="H265" t="str">
            <v>01</v>
          </cell>
          <cell r="I265" t="str">
            <v>02</v>
          </cell>
          <cell r="J265" t="str">
            <v>25</v>
          </cell>
          <cell r="K265" t="str">
            <v>00</v>
          </cell>
          <cell r="L265">
            <v>0</v>
          </cell>
          <cell r="M265">
            <v>0</v>
          </cell>
          <cell r="N265">
            <v>0</v>
          </cell>
          <cell r="O265">
            <v>75.5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Z265">
            <v>0</v>
          </cell>
        </row>
        <row r="266">
          <cell r="A266" t="str">
            <v>|0101022500|0.00|0.00|0.000|750.000</v>
          </cell>
          <cell r="B266" t="str">
            <v>Coil</v>
          </cell>
          <cell r="C266" t="str">
            <v>PO COIL  JFE-HA540R</v>
          </cell>
          <cell r="D266" t="str">
            <v>PO COIL  JFE-HA540R</v>
          </cell>
          <cell r="E266" t="str">
            <v>PO COIL  JFE-HA540R</v>
          </cell>
          <cell r="F266" t="str">
            <v>KG</v>
          </cell>
          <cell r="G266" t="str">
            <v>01</v>
          </cell>
          <cell r="H266" t="str">
            <v>01</v>
          </cell>
          <cell r="I266" t="str">
            <v>02</v>
          </cell>
          <cell r="J266" t="str">
            <v>25</v>
          </cell>
          <cell r="K266" t="str">
            <v>00</v>
          </cell>
          <cell r="L266">
            <v>0</v>
          </cell>
          <cell r="M266">
            <v>0</v>
          </cell>
          <cell r="N266">
            <v>0</v>
          </cell>
          <cell r="O266">
            <v>750</v>
          </cell>
          <cell r="P266">
            <v>0</v>
          </cell>
          <cell r="Q266">
            <v>0</v>
          </cell>
          <cell r="R266">
            <v>0</v>
          </cell>
          <cell r="S266">
            <v>2</v>
          </cell>
          <cell r="T266">
            <v>1.2</v>
          </cell>
          <cell r="U266">
            <v>1.2</v>
          </cell>
          <cell r="V266">
            <v>1.2</v>
          </cell>
          <cell r="W266">
            <v>1.2</v>
          </cell>
          <cell r="X266">
            <v>1.2</v>
          </cell>
          <cell r="Y266" t="str">
            <v>S10115</v>
          </cell>
          <cell r="Z266">
            <v>0</v>
          </cell>
        </row>
        <row r="267">
          <cell r="A267" t="str">
            <v>|0101022500|0.00|0.00|0.000|757.000</v>
          </cell>
          <cell r="B267" t="str">
            <v>Slit</v>
          </cell>
          <cell r="C267" t="str">
            <v>PO SLIT COIL  JFE-HA540R</v>
          </cell>
          <cell r="D267" t="str">
            <v>PO SLIT COIL  JFE-HA540R</v>
          </cell>
          <cell r="E267" t="str">
            <v>PO SLIT COIL  JFE-HA540R</v>
          </cell>
          <cell r="F267" t="str">
            <v>KG</v>
          </cell>
          <cell r="G267" t="str">
            <v>01</v>
          </cell>
          <cell r="H267" t="str">
            <v>01</v>
          </cell>
          <cell r="I267" t="str">
            <v>02</v>
          </cell>
          <cell r="J267" t="str">
            <v>25</v>
          </cell>
          <cell r="K267" t="str">
            <v>00</v>
          </cell>
          <cell r="L267">
            <v>0</v>
          </cell>
          <cell r="M267">
            <v>0</v>
          </cell>
          <cell r="N267">
            <v>0</v>
          </cell>
          <cell r="O267">
            <v>757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Z267">
            <v>0</v>
          </cell>
        </row>
        <row r="268">
          <cell r="A268" t="str">
            <v>|0101022500|0.00|0.00|0.000|76.500</v>
          </cell>
          <cell r="B268" t="str">
            <v>Slit</v>
          </cell>
          <cell r="C268" t="str">
            <v>PO SLIT COIL  JFE-HA540R</v>
          </cell>
          <cell r="D268" t="str">
            <v>PO SLIT COIL  JFE-HA540R</v>
          </cell>
          <cell r="E268" t="str">
            <v>PO SLIT COIL  JFE-HA540R</v>
          </cell>
          <cell r="F268" t="str">
            <v>KG</v>
          </cell>
          <cell r="G268" t="str">
            <v>01</v>
          </cell>
          <cell r="H268" t="str">
            <v>01</v>
          </cell>
          <cell r="I268" t="str">
            <v>02</v>
          </cell>
          <cell r="J268" t="str">
            <v>25</v>
          </cell>
          <cell r="K268" t="str">
            <v>00</v>
          </cell>
          <cell r="L268">
            <v>0</v>
          </cell>
          <cell r="M268">
            <v>0</v>
          </cell>
          <cell r="N268">
            <v>0</v>
          </cell>
          <cell r="O268">
            <v>76.5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Z268">
            <v>0</v>
          </cell>
        </row>
        <row r="269">
          <cell r="A269" t="str">
            <v>|0101022500|0.00|0.00|0.000|761.000</v>
          </cell>
          <cell r="B269" t="str">
            <v>Slit</v>
          </cell>
          <cell r="C269" t="str">
            <v>PO SLIT COIL  JFE-HA540R</v>
          </cell>
          <cell r="D269" t="str">
            <v>PO SLIT COIL  JFE-HA540R</v>
          </cell>
          <cell r="E269" t="str">
            <v>PO SLIT COIL  JFE-HA540R</v>
          </cell>
          <cell r="F269" t="str">
            <v>KG</v>
          </cell>
          <cell r="G269" t="str">
            <v>01</v>
          </cell>
          <cell r="H269" t="str">
            <v>01</v>
          </cell>
          <cell r="I269" t="str">
            <v>02</v>
          </cell>
          <cell r="J269" t="str">
            <v>25</v>
          </cell>
          <cell r="K269" t="str">
            <v>00</v>
          </cell>
          <cell r="L269">
            <v>0</v>
          </cell>
          <cell r="M269">
            <v>0</v>
          </cell>
          <cell r="N269">
            <v>0</v>
          </cell>
          <cell r="O269">
            <v>761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Z269">
            <v>0</v>
          </cell>
        </row>
        <row r="270">
          <cell r="A270" t="str">
            <v>|0101022500|0.00|0.00|0.000|77.000</v>
          </cell>
          <cell r="B270" t="str">
            <v>Slit</v>
          </cell>
          <cell r="C270" t="str">
            <v>PO SLIT COIL  JFE-HA540R</v>
          </cell>
          <cell r="D270" t="str">
            <v>PO SLIT COIL  JFE-HA540R</v>
          </cell>
          <cell r="E270" t="str">
            <v>PO SLIT COIL  JFE-HA540R</v>
          </cell>
          <cell r="F270" t="str">
            <v>KG</v>
          </cell>
          <cell r="G270" t="str">
            <v>01</v>
          </cell>
          <cell r="H270" t="str">
            <v>01</v>
          </cell>
          <cell r="I270" t="str">
            <v>02</v>
          </cell>
          <cell r="J270" t="str">
            <v>25</v>
          </cell>
          <cell r="K270" t="str">
            <v>00</v>
          </cell>
          <cell r="L270">
            <v>0</v>
          </cell>
          <cell r="M270">
            <v>0</v>
          </cell>
          <cell r="N270">
            <v>0</v>
          </cell>
          <cell r="O270">
            <v>77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Z270">
            <v>0</v>
          </cell>
        </row>
        <row r="271">
          <cell r="A271" t="str">
            <v>|0101022500|0.00|0.00|0.000|78.000</v>
          </cell>
          <cell r="B271" t="str">
            <v>Slit</v>
          </cell>
          <cell r="C271" t="str">
            <v>PO SLIT COIL  JFE-HA540R</v>
          </cell>
          <cell r="D271" t="str">
            <v>PO SLIT COIL  JFE-HA540R</v>
          </cell>
          <cell r="E271" t="str">
            <v>PO SLIT COIL  JFE-HA540R</v>
          </cell>
          <cell r="F271" t="str">
            <v>KG</v>
          </cell>
          <cell r="G271" t="str">
            <v>01</v>
          </cell>
          <cell r="H271" t="str">
            <v>01</v>
          </cell>
          <cell r="I271" t="str">
            <v>02</v>
          </cell>
          <cell r="J271" t="str">
            <v>25</v>
          </cell>
          <cell r="K271" t="str">
            <v>00</v>
          </cell>
          <cell r="L271">
            <v>0</v>
          </cell>
          <cell r="M271">
            <v>0</v>
          </cell>
          <cell r="N271">
            <v>0</v>
          </cell>
          <cell r="O271">
            <v>78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Z271">
            <v>0</v>
          </cell>
        </row>
        <row r="272">
          <cell r="A272" t="str">
            <v>|0101022500|0.00|0.00|0.000|793.000</v>
          </cell>
          <cell r="B272" t="str">
            <v>Slit</v>
          </cell>
          <cell r="C272" t="str">
            <v>PO SLIT COIL  JFE-HA540R</v>
          </cell>
          <cell r="D272" t="str">
            <v>PO SLIT COIL  JFE-HA540R</v>
          </cell>
          <cell r="E272" t="str">
            <v>PO SLIT COIL  JFE-HA540R</v>
          </cell>
          <cell r="F272" t="str">
            <v>KG</v>
          </cell>
          <cell r="G272" t="str">
            <v>01</v>
          </cell>
          <cell r="H272" t="str">
            <v>01</v>
          </cell>
          <cell r="I272" t="str">
            <v>02</v>
          </cell>
          <cell r="J272" t="str">
            <v>25</v>
          </cell>
          <cell r="K272" t="str">
            <v>00</v>
          </cell>
          <cell r="L272">
            <v>0</v>
          </cell>
          <cell r="M272">
            <v>0</v>
          </cell>
          <cell r="N272">
            <v>0</v>
          </cell>
          <cell r="O272">
            <v>793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Z272">
            <v>0</v>
          </cell>
        </row>
        <row r="273">
          <cell r="A273" t="str">
            <v>|0101022500|0.00|0.00|0.000|800.000</v>
          </cell>
          <cell r="B273" t="str">
            <v>Coil</v>
          </cell>
          <cell r="C273" t="str">
            <v>PO COIL  JFE-HA540R</v>
          </cell>
          <cell r="D273" t="str">
            <v>PO COIL  JFE-HA540R</v>
          </cell>
          <cell r="E273" t="str">
            <v>PO COIL  JFE-HA540R</v>
          </cell>
          <cell r="F273" t="str">
            <v>KG</v>
          </cell>
          <cell r="G273" t="str">
            <v>01</v>
          </cell>
          <cell r="H273" t="str">
            <v>01</v>
          </cell>
          <cell r="I273" t="str">
            <v>02</v>
          </cell>
          <cell r="J273" t="str">
            <v>25</v>
          </cell>
          <cell r="K273" t="str">
            <v>00</v>
          </cell>
          <cell r="L273">
            <v>0</v>
          </cell>
          <cell r="M273">
            <v>0</v>
          </cell>
          <cell r="N273">
            <v>0</v>
          </cell>
          <cell r="O273">
            <v>800</v>
          </cell>
          <cell r="P273">
            <v>0</v>
          </cell>
          <cell r="Q273">
            <v>0</v>
          </cell>
          <cell r="R273">
            <v>0</v>
          </cell>
          <cell r="S273">
            <v>2</v>
          </cell>
          <cell r="T273">
            <v>1.2</v>
          </cell>
          <cell r="U273">
            <v>1.2</v>
          </cell>
          <cell r="V273">
            <v>1.2</v>
          </cell>
          <cell r="W273">
            <v>1.2</v>
          </cell>
          <cell r="X273">
            <v>1.2</v>
          </cell>
          <cell r="Y273" t="str">
            <v>S10115</v>
          </cell>
          <cell r="Z273">
            <v>0</v>
          </cell>
        </row>
        <row r="274">
          <cell r="A274" t="str">
            <v>|0101022500|0.00|0.00|0.000|85.000</v>
          </cell>
          <cell r="B274" t="str">
            <v>Slit</v>
          </cell>
          <cell r="C274" t="str">
            <v>PO SLIT COIL  JFE-HA540R</v>
          </cell>
          <cell r="D274" t="str">
            <v>PO SLIT COIL  JFE-HA540R</v>
          </cell>
          <cell r="E274" t="str">
            <v>PO SLIT COIL  JFE-HA540R</v>
          </cell>
          <cell r="F274" t="str">
            <v>KG</v>
          </cell>
          <cell r="G274" t="str">
            <v>01</v>
          </cell>
          <cell r="H274" t="str">
            <v>01</v>
          </cell>
          <cell r="I274" t="str">
            <v>02</v>
          </cell>
          <cell r="J274" t="str">
            <v>25</v>
          </cell>
          <cell r="K274" t="str">
            <v>00</v>
          </cell>
          <cell r="L274">
            <v>0</v>
          </cell>
          <cell r="M274">
            <v>0</v>
          </cell>
          <cell r="N274">
            <v>0</v>
          </cell>
          <cell r="O274">
            <v>85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Z274">
            <v>0</v>
          </cell>
        </row>
        <row r="275">
          <cell r="A275" t="str">
            <v>|0101022500|0.00|0.00|0.000|85.500</v>
          </cell>
          <cell r="B275" t="str">
            <v>Slit</v>
          </cell>
          <cell r="C275" t="str">
            <v>PO SLIT COIL  JFE-HA540R</v>
          </cell>
          <cell r="D275" t="str">
            <v>PO SLIT COIL  JFE-HA540R</v>
          </cell>
          <cell r="E275" t="str">
            <v>PO SLIT COIL  JFE-HA540R</v>
          </cell>
          <cell r="F275" t="str">
            <v>KG</v>
          </cell>
          <cell r="G275" t="str">
            <v>01</v>
          </cell>
          <cell r="H275" t="str">
            <v>01</v>
          </cell>
          <cell r="I275" t="str">
            <v>02</v>
          </cell>
          <cell r="J275" t="str">
            <v>25</v>
          </cell>
          <cell r="K275" t="str">
            <v>00</v>
          </cell>
          <cell r="L275">
            <v>0</v>
          </cell>
          <cell r="M275">
            <v>0</v>
          </cell>
          <cell r="N275">
            <v>0</v>
          </cell>
          <cell r="O275">
            <v>85.5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Z275">
            <v>0</v>
          </cell>
        </row>
        <row r="276">
          <cell r="A276" t="str">
            <v>|0101022500|0.00|0.00|0.000|850.000</v>
          </cell>
          <cell r="B276" t="str">
            <v>Coil</v>
          </cell>
          <cell r="C276" t="str">
            <v>PO COIL  JFE-HA540R</v>
          </cell>
          <cell r="D276" t="str">
            <v>PO COIL  JFE-HA540R</v>
          </cell>
          <cell r="E276" t="str">
            <v>PO COIL  JFE-HA540R</v>
          </cell>
          <cell r="F276" t="str">
            <v>KG</v>
          </cell>
          <cell r="G276" t="str">
            <v>01</v>
          </cell>
          <cell r="H276" t="str">
            <v>01</v>
          </cell>
          <cell r="I276" t="str">
            <v>02</v>
          </cell>
          <cell r="J276" t="str">
            <v>25</v>
          </cell>
          <cell r="K276" t="str">
            <v>00</v>
          </cell>
          <cell r="L276">
            <v>0</v>
          </cell>
          <cell r="M276">
            <v>0</v>
          </cell>
          <cell r="N276">
            <v>0</v>
          </cell>
          <cell r="O276">
            <v>850</v>
          </cell>
          <cell r="P276">
            <v>0</v>
          </cell>
          <cell r="Q276">
            <v>0</v>
          </cell>
          <cell r="R276">
            <v>0</v>
          </cell>
          <cell r="S276">
            <v>2</v>
          </cell>
          <cell r="T276">
            <v>1.2</v>
          </cell>
          <cell r="U276">
            <v>1.2</v>
          </cell>
          <cell r="V276">
            <v>1.2</v>
          </cell>
          <cell r="W276">
            <v>1.2</v>
          </cell>
          <cell r="X276">
            <v>1.2</v>
          </cell>
          <cell r="Y276" t="str">
            <v>S10115</v>
          </cell>
          <cell r="Z276">
            <v>0</v>
          </cell>
        </row>
        <row r="277">
          <cell r="A277" t="str">
            <v>|0101022500|0.00|0.00|0.000|860.000</v>
          </cell>
          <cell r="B277" t="str">
            <v>Coil</v>
          </cell>
          <cell r="C277" t="str">
            <v>PO COIL  JFE-HA540R</v>
          </cell>
          <cell r="D277" t="str">
            <v>PO COIL  JFE-HA540R</v>
          </cell>
          <cell r="E277" t="str">
            <v>PO COIL  JFE-HA540R</v>
          </cell>
          <cell r="F277" t="str">
            <v>KG</v>
          </cell>
          <cell r="G277" t="str">
            <v>01</v>
          </cell>
          <cell r="H277" t="str">
            <v>01</v>
          </cell>
          <cell r="I277" t="str">
            <v>02</v>
          </cell>
          <cell r="J277" t="str">
            <v>25</v>
          </cell>
          <cell r="K277" t="str">
            <v>00</v>
          </cell>
          <cell r="L277">
            <v>0</v>
          </cell>
          <cell r="M277">
            <v>0</v>
          </cell>
          <cell r="N277">
            <v>0</v>
          </cell>
          <cell r="O277">
            <v>860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Z277">
            <v>0</v>
          </cell>
        </row>
        <row r="278">
          <cell r="A278" t="str">
            <v>|0101022500|0.00|0.00|0.000|862.000</v>
          </cell>
          <cell r="B278" t="str">
            <v>Slit</v>
          </cell>
          <cell r="C278" t="str">
            <v>PO SLIT COIL  JFE-HA540R</v>
          </cell>
          <cell r="D278" t="str">
            <v>PO SLIT COIL  JFE-HA540R</v>
          </cell>
          <cell r="E278" t="str">
            <v>PO SLIT COIL  JFE-HA540R</v>
          </cell>
          <cell r="F278" t="str">
            <v>KG</v>
          </cell>
          <cell r="G278" t="str">
            <v>01</v>
          </cell>
          <cell r="H278" t="str">
            <v>01</v>
          </cell>
          <cell r="I278" t="str">
            <v>02</v>
          </cell>
          <cell r="J278" t="str">
            <v>25</v>
          </cell>
          <cell r="K278" t="str">
            <v>00</v>
          </cell>
          <cell r="L278">
            <v>0</v>
          </cell>
          <cell r="M278">
            <v>0</v>
          </cell>
          <cell r="N278">
            <v>0</v>
          </cell>
          <cell r="O278">
            <v>862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Z278">
            <v>0</v>
          </cell>
        </row>
        <row r="279">
          <cell r="A279" t="str">
            <v>|0101022500|0.00|0.00|0.000|87.500</v>
          </cell>
          <cell r="B279" t="str">
            <v>Slit</v>
          </cell>
          <cell r="C279" t="str">
            <v>PO SLIT COIL  JFE-HA540R</v>
          </cell>
          <cell r="D279" t="str">
            <v>PO SLIT COIL  JFE-HA540R</v>
          </cell>
          <cell r="E279" t="str">
            <v>PO SLIT COIL  JFE-HA540R</v>
          </cell>
          <cell r="F279" t="str">
            <v>KG</v>
          </cell>
          <cell r="G279" t="str">
            <v>01</v>
          </cell>
          <cell r="H279" t="str">
            <v>01</v>
          </cell>
          <cell r="I279" t="str">
            <v>02</v>
          </cell>
          <cell r="J279" t="str">
            <v>25</v>
          </cell>
          <cell r="K279" t="str">
            <v>00</v>
          </cell>
          <cell r="L279">
            <v>0</v>
          </cell>
          <cell r="M279">
            <v>0</v>
          </cell>
          <cell r="N279">
            <v>0</v>
          </cell>
          <cell r="O279">
            <v>87.5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Z279">
            <v>0</v>
          </cell>
        </row>
        <row r="280">
          <cell r="A280" t="str">
            <v>|0101022500|0.00|0.00|0.000|870.000</v>
          </cell>
          <cell r="B280" t="str">
            <v>Coil</v>
          </cell>
          <cell r="C280" t="str">
            <v>PO COIL  JFE-HA540R</v>
          </cell>
          <cell r="D280" t="str">
            <v>PO COIL  JFE-HA540R</v>
          </cell>
          <cell r="E280" t="str">
            <v>PO COIL  JFE-HA540R</v>
          </cell>
          <cell r="F280" t="str">
            <v>KG</v>
          </cell>
          <cell r="G280" t="str">
            <v>01</v>
          </cell>
          <cell r="H280" t="str">
            <v>01</v>
          </cell>
          <cell r="I280" t="str">
            <v>02</v>
          </cell>
          <cell r="J280" t="str">
            <v>25</v>
          </cell>
          <cell r="K280" t="str">
            <v>00</v>
          </cell>
          <cell r="L280">
            <v>0</v>
          </cell>
          <cell r="M280">
            <v>0</v>
          </cell>
          <cell r="N280">
            <v>0</v>
          </cell>
          <cell r="O280">
            <v>870</v>
          </cell>
          <cell r="P280">
            <v>0</v>
          </cell>
          <cell r="Q280">
            <v>0</v>
          </cell>
          <cell r="R280">
            <v>0</v>
          </cell>
          <cell r="S280">
            <v>2</v>
          </cell>
          <cell r="T280">
            <v>1.2</v>
          </cell>
          <cell r="U280">
            <v>1.2</v>
          </cell>
          <cell r="V280">
            <v>1.2</v>
          </cell>
          <cell r="W280">
            <v>1.2</v>
          </cell>
          <cell r="X280">
            <v>1.2</v>
          </cell>
          <cell r="Y280" t="str">
            <v>S10115</v>
          </cell>
          <cell r="Z280">
            <v>0</v>
          </cell>
        </row>
        <row r="281">
          <cell r="A281" t="str">
            <v>|0101022500|0.00|0.00|0.000|874.500</v>
          </cell>
          <cell r="B281" t="str">
            <v>Slit</v>
          </cell>
          <cell r="C281" t="str">
            <v>PO SLIT COIL  JFE-HA540R</v>
          </cell>
          <cell r="D281" t="str">
            <v>PO SLIT COIL  JFE-HA540R</v>
          </cell>
          <cell r="E281" t="str">
            <v>PO SLIT COIL  JFE-HA540R</v>
          </cell>
          <cell r="F281" t="str">
            <v>KG</v>
          </cell>
          <cell r="G281" t="str">
            <v>01</v>
          </cell>
          <cell r="H281" t="str">
            <v>01</v>
          </cell>
          <cell r="I281" t="str">
            <v>02</v>
          </cell>
          <cell r="J281" t="str">
            <v>25</v>
          </cell>
          <cell r="K281" t="str">
            <v>00</v>
          </cell>
          <cell r="L281">
            <v>0</v>
          </cell>
          <cell r="M281">
            <v>0</v>
          </cell>
          <cell r="N281">
            <v>0</v>
          </cell>
          <cell r="O281">
            <v>874.5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Z281">
            <v>0</v>
          </cell>
        </row>
        <row r="282">
          <cell r="A282" t="str">
            <v>|0101022500|0.00|0.00|0.000|930.000</v>
          </cell>
          <cell r="B282" t="str">
            <v>Coil</v>
          </cell>
          <cell r="C282" t="str">
            <v>PO COIL  JFE-HA540R</v>
          </cell>
          <cell r="D282" t="str">
            <v>PO COIL  JFE-HA540R</v>
          </cell>
          <cell r="E282" t="str">
            <v>PO COIL  JFE-HA540R</v>
          </cell>
          <cell r="F282" t="str">
            <v>KG</v>
          </cell>
          <cell r="G282" t="str">
            <v>01</v>
          </cell>
          <cell r="H282" t="str">
            <v>01</v>
          </cell>
          <cell r="I282" t="str">
            <v>02</v>
          </cell>
          <cell r="J282" t="str">
            <v>25</v>
          </cell>
          <cell r="K282" t="str">
            <v>00</v>
          </cell>
          <cell r="L282">
            <v>0</v>
          </cell>
          <cell r="M282">
            <v>0</v>
          </cell>
          <cell r="N282">
            <v>0</v>
          </cell>
          <cell r="O282">
            <v>930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Z282">
            <v>0</v>
          </cell>
        </row>
        <row r="283">
          <cell r="A283" t="str">
            <v>|0101022500|0.00|0.00|0.000|94.500</v>
          </cell>
          <cell r="B283" t="str">
            <v>Slit</v>
          </cell>
          <cell r="C283" t="str">
            <v>PO SLIT COIL  JFE-HA540R</v>
          </cell>
          <cell r="D283" t="str">
            <v>PO SLIT COIL  JFE-HA540R</v>
          </cell>
          <cell r="E283" t="str">
            <v>PO SLIT COIL  JFE-HA540R</v>
          </cell>
          <cell r="F283" t="str">
            <v>KG</v>
          </cell>
          <cell r="G283" t="str">
            <v>01</v>
          </cell>
          <cell r="H283" t="str">
            <v>01</v>
          </cell>
          <cell r="I283" t="str">
            <v>02</v>
          </cell>
          <cell r="J283" t="str">
            <v>25</v>
          </cell>
          <cell r="K283" t="str">
            <v>00</v>
          </cell>
          <cell r="L283">
            <v>0</v>
          </cell>
          <cell r="M283">
            <v>0</v>
          </cell>
          <cell r="N283">
            <v>0</v>
          </cell>
          <cell r="O283">
            <v>94.5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Z283">
            <v>0</v>
          </cell>
        </row>
        <row r="284">
          <cell r="A284" t="str">
            <v>|0101022500|0.00|0.00|0.000|950.000</v>
          </cell>
          <cell r="B284" t="str">
            <v>Coil</v>
          </cell>
          <cell r="C284" t="str">
            <v>PO COIL  JFE-HA540R</v>
          </cell>
          <cell r="D284" t="str">
            <v>PO COIL  JFE-HA540R</v>
          </cell>
          <cell r="E284" t="str">
            <v>PO COIL  JFE-HA540R</v>
          </cell>
          <cell r="F284" t="str">
            <v>KG</v>
          </cell>
          <cell r="G284" t="str">
            <v>01</v>
          </cell>
          <cell r="H284" t="str">
            <v>01</v>
          </cell>
          <cell r="I284" t="str">
            <v>02</v>
          </cell>
          <cell r="J284" t="str">
            <v>25</v>
          </cell>
          <cell r="K284" t="str">
            <v>00</v>
          </cell>
          <cell r="L284">
            <v>0</v>
          </cell>
          <cell r="M284">
            <v>0</v>
          </cell>
          <cell r="N284">
            <v>0</v>
          </cell>
          <cell r="O284">
            <v>950</v>
          </cell>
          <cell r="P284">
            <v>0</v>
          </cell>
          <cell r="Q284">
            <v>0</v>
          </cell>
          <cell r="R284">
            <v>0</v>
          </cell>
          <cell r="S284">
            <v>2</v>
          </cell>
          <cell r="T284">
            <v>1.2</v>
          </cell>
          <cell r="U284">
            <v>1.2</v>
          </cell>
          <cell r="V284">
            <v>1.2</v>
          </cell>
          <cell r="W284">
            <v>1.2</v>
          </cell>
          <cell r="X284">
            <v>1.2</v>
          </cell>
          <cell r="Y284" t="str">
            <v>S10115</v>
          </cell>
          <cell r="Z284">
            <v>0</v>
          </cell>
        </row>
        <row r="285">
          <cell r="A285" t="str">
            <v>|0101022500|0.00|0.00|0.000|960.000</v>
          </cell>
          <cell r="B285" t="str">
            <v>Coil</v>
          </cell>
          <cell r="C285" t="str">
            <v>PO COIL  JFE-HA540R</v>
          </cell>
          <cell r="D285" t="str">
            <v>PO COIL  JFE-HA540R</v>
          </cell>
          <cell r="E285" t="str">
            <v>PO COIL  JFE-HA540R</v>
          </cell>
          <cell r="F285" t="str">
            <v>KG</v>
          </cell>
          <cell r="G285" t="str">
            <v>01</v>
          </cell>
          <cell r="H285" t="str">
            <v>01</v>
          </cell>
          <cell r="I285" t="str">
            <v>02</v>
          </cell>
          <cell r="J285" t="str">
            <v>25</v>
          </cell>
          <cell r="K285" t="str">
            <v>00</v>
          </cell>
          <cell r="L285">
            <v>0</v>
          </cell>
          <cell r="M285">
            <v>0</v>
          </cell>
          <cell r="N285">
            <v>0</v>
          </cell>
          <cell r="O285">
            <v>960</v>
          </cell>
          <cell r="P285">
            <v>0</v>
          </cell>
          <cell r="Q285">
            <v>0</v>
          </cell>
          <cell r="R285">
            <v>0</v>
          </cell>
          <cell r="S285">
            <v>2</v>
          </cell>
          <cell r="T285">
            <v>1.2</v>
          </cell>
          <cell r="U285">
            <v>1.2</v>
          </cell>
          <cell r="V285">
            <v>1.2</v>
          </cell>
          <cell r="W285">
            <v>1.2</v>
          </cell>
          <cell r="X285">
            <v>1.2</v>
          </cell>
          <cell r="Y285" t="str">
            <v>S10115</v>
          </cell>
          <cell r="Z285">
            <v>0</v>
          </cell>
        </row>
        <row r="286">
          <cell r="A286" t="str">
            <v>|0101022500|0.00|0.00|0.000|97.000</v>
          </cell>
          <cell r="B286" t="str">
            <v>Slit</v>
          </cell>
          <cell r="C286" t="str">
            <v>PO SLIT COIL  JFE-HA540R</v>
          </cell>
          <cell r="D286" t="str">
            <v>PO SLIT COIL  JFE-HA540R</v>
          </cell>
          <cell r="E286" t="str">
            <v>PO SLIT COIL  JFE-HA540R</v>
          </cell>
          <cell r="F286" t="str">
            <v>KG</v>
          </cell>
          <cell r="G286" t="str">
            <v>01</v>
          </cell>
          <cell r="H286" t="str">
            <v>01</v>
          </cell>
          <cell r="I286" t="str">
            <v>02</v>
          </cell>
          <cell r="J286" t="str">
            <v>25</v>
          </cell>
          <cell r="K286" t="str">
            <v>00</v>
          </cell>
          <cell r="L286">
            <v>0</v>
          </cell>
          <cell r="M286">
            <v>0</v>
          </cell>
          <cell r="N286">
            <v>0</v>
          </cell>
          <cell r="O286">
            <v>97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Z286">
            <v>0</v>
          </cell>
        </row>
        <row r="287">
          <cell r="A287" t="str">
            <v>|0101022500|0.00|0.00|0.000|98.500</v>
          </cell>
          <cell r="B287" t="str">
            <v>Slit</v>
          </cell>
          <cell r="C287" t="str">
            <v>PO SLIT COIL  JFE-HA540R</v>
          </cell>
          <cell r="D287" t="str">
            <v>PO SLIT COIL  JFE-HA540R</v>
          </cell>
          <cell r="E287" t="str">
            <v>PO SLIT COIL  JFE-HA540R</v>
          </cell>
          <cell r="F287" t="str">
            <v>KG</v>
          </cell>
          <cell r="G287" t="str">
            <v>01</v>
          </cell>
          <cell r="H287" t="str">
            <v>01</v>
          </cell>
          <cell r="I287" t="str">
            <v>02</v>
          </cell>
          <cell r="J287" t="str">
            <v>25</v>
          </cell>
          <cell r="K287" t="str">
            <v>00</v>
          </cell>
          <cell r="L287">
            <v>0</v>
          </cell>
          <cell r="M287">
            <v>0</v>
          </cell>
          <cell r="N287">
            <v>0</v>
          </cell>
          <cell r="O287">
            <v>98.5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Z287">
            <v>0</v>
          </cell>
        </row>
        <row r="288">
          <cell r="A288" t="str">
            <v>|0101022600|0.00|0.00|0.000|118.000</v>
          </cell>
          <cell r="B288" t="str">
            <v>Slit</v>
          </cell>
          <cell r="C288" t="str">
            <v>PO SLIT COIL  JFE-HA590R</v>
          </cell>
          <cell r="D288" t="str">
            <v>PO SLIT COIL  JFE-HA590R</v>
          </cell>
          <cell r="E288" t="str">
            <v>PO SLIT COIL  JFE-HA590R</v>
          </cell>
          <cell r="F288" t="str">
            <v>KG</v>
          </cell>
          <cell r="G288" t="str">
            <v>01</v>
          </cell>
          <cell r="H288" t="str">
            <v>01</v>
          </cell>
          <cell r="I288" t="str">
            <v>02</v>
          </cell>
          <cell r="J288" t="str">
            <v>26</v>
          </cell>
          <cell r="K288" t="str">
            <v>00</v>
          </cell>
          <cell r="L288">
            <v>0</v>
          </cell>
          <cell r="M288">
            <v>0</v>
          </cell>
          <cell r="N288">
            <v>0</v>
          </cell>
          <cell r="O288">
            <v>118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Z288">
            <v>0</v>
          </cell>
        </row>
        <row r="289">
          <cell r="A289" t="str">
            <v>|0101022600|0.00|0.00|0.000|628.000</v>
          </cell>
          <cell r="B289" t="str">
            <v>Slit</v>
          </cell>
          <cell r="C289" t="str">
            <v>PO SLIT COIL  JFE-HA590R</v>
          </cell>
          <cell r="D289" t="str">
            <v>PO SLIT COIL  JFE-HA590R</v>
          </cell>
          <cell r="E289" t="str">
            <v>PO SLIT COIL  JFE-HA590R</v>
          </cell>
          <cell r="F289" t="str">
            <v>KG</v>
          </cell>
          <cell r="G289" t="str">
            <v>01</v>
          </cell>
          <cell r="H289" t="str">
            <v>01</v>
          </cell>
          <cell r="I289" t="str">
            <v>02</v>
          </cell>
          <cell r="J289" t="str">
            <v>26</v>
          </cell>
          <cell r="K289" t="str">
            <v>00</v>
          </cell>
          <cell r="L289">
            <v>0</v>
          </cell>
          <cell r="M289">
            <v>0</v>
          </cell>
          <cell r="N289">
            <v>0</v>
          </cell>
          <cell r="O289">
            <v>628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Z289">
            <v>0</v>
          </cell>
        </row>
        <row r="290">
          <cell r="A290" t="str">
            <v>|0101022600|0.00|0.00|0.000|78.000</v>
          </cell>
          <cell r="B290" t="str">
            <v>Slit</v>
          </cell>
          <cell r="C290" t="str">
            <v>PO SLIT COIL  JFE-HA590R</v>
          </cell>
          <cell r="D290" t="str">
            <v>PO SLIT COIL  JFE-HA590R</v>
          </cell>
          <cell r="E290" t="str">
            <v>PO SLIT COIL  JFE-HA590R</v>
          </cell>
          <cell r="F290" t="str">
            <v>KG</v>
          </cell>
          <cell r="G290" t="str">
            <v>01</v>
          </cell>
          <cell r="H290" t="str">
            <v>01</v>
          </cell>
          <cell r="I290" t="str">
            <v>02</v>
          </cell>
          <cell r="J290" t="str">
            <v>26</v>
          </cell>
          <cell r="K290" t="str">
            <v>00</v>
          </cell>
          <cell r="L290">
            <v>0</v>
          </cell>
          <cell r="M290">
            <v>0</v>
          </cell>
          <cell r="N290">
            <v>0</v>
          </cell>
          <cell r="O290">
            <v>78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Z290">
            <v>0</v>
          </cell>
        </row>
        <row r="291">
          <cell r="A291" t="str">
            <v>|0101022600|0.00|0.00|0.000|822.000</v>
          </cell>
          <cell r="B291" t="str">
            <v>Slit</v>
          </cell>
          <cell r="C291" t="str">
            <v>PO SLIT COIL  JFE-HA590R</v>
          </cell>
          <cell r="D291" t="str">
            <v>PO SLIT COIL  JFE-HA590R</v>
          </cell>
          <cell r="E291" t="str">
            <v>PO SLIT COIL  JFE-HA590R</v>
          </cell>
          <cell r="F291" t="str">
            <v>KG</v>
          </cell>
          <cell r="G291" t="str">
            <v>01</v>
          </cell>
          <cell r="H291" t="str">
            <v>01</v>
          </cell>
          <cell r="I291" t="str">
            <v>02</v>
          </cell>
          <cell r="J291" t="str">
            <v>26</v>
          </cell>
          <cell r="K291" t="str">
            <v>00</v>
          </cell>
          <cell r="L291">
            <v>0</v>
          </cell>
          <cell r="M291">
            <v>0</v>
          </cell>
          <cell r="N291">
            <v>0</v>
          </cell>
          <cell r="O291">
            <v>822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Z291">
            <v>0</v>
          </cell>
        </row>
        <row r="292">
          <cell r="A292" t="str">
            <v>|0101022600|0.00|0.00|0.000|940.000</v>
          </cell>
          <cell r="B292" t="str">
            <v>Coil</v>
          </cell>
          <cell r="C292" t="str">
            <v>PO COIL  JFE-HA590R</v>
          </cell>
          <cell r="D292" t="str">
            <v>PO COIL  JFE-HA590R</v>
          </cell>
          <cell r="E292" t="str">
            <v>PO COIL  JFE-HA590R</v>
          </cell>
          <cell r="F292" t="str">
            <v>KG</v>
          </cell>
          <cell r="G292" t="str">
            <v>01</v>
          </cell>
          <cell r="H292" t="str">
            <v>01</v>
          </cell>
          <cell r="I292" t="str">
            <v>02</v>
          </cell>
          <cell r="J292" t="str">
            <v>26</v>
          </cell>
          <cell r="K292" t="str">
            <v>00</v>
          </cell>
          <cell r="L292">
            <v>0</v>
          </cell>
          <cell r="M292">
            <v>0</v>
          </cell>
          <cell r="N292">
            <v>0</v>
          </cell>
          <cell r="O292">
            <v>940</v>
          </cell>
          <cell r="P292">
            <v>0</v>
          </cell>
          <cell r="Q292">
            <v>0</v>
          </cell>
          <cell r="R292">
            <v>0</v>
          </cell>
          <cell r="S292">
            <v>2</v>
          </cell>
          <cell r="T292">
            <v>1.2</v>
          </cell>
          <cell r="U292">
            <v>1.2</v>
          </cell>
          <cell r="V292">
            <v>1.2</v>
          </cell>
          <cell r="W292">
            <v>1.2</v>
          </cell>
          <cell r="X292">
            <v>1.2</v>
          </cell>
          <cell r="Y292" t="str">
            <v>S10115</v>
          </cell>
          <cell r="Z292">
            <v>0</v>
          </cell>
        </row>
        <row r="293">
          <cell r="A293" t="str">
            <v>|0101030100|0.00|0.00|0.000|1,000.000</v>
          </cell>
          <cell r="B293" t="str">
            <v>Coil</v>
          </cell>
          <cell r="C293" t="str">
            <v>CR COIL  JFE-CC</v>
          </cell>
          <cell r="D293" t="str">
            <v>CR COIL  JFE-CC</v>
          </cell>
          <cell r="E293" t="str">
            <v>CR COIL  JFE-CC</v>
          </cell>
          <cell r="F293" t="str">
            <v>KG</v>
          </cell>
          <cell r="G293" t="str">
            <v>01</v>
          </cell>
          <cell r="H293" t="str">
            <v>01</v>
          </cell>
          <cell r="I293" t="str">
            <v>03</v>
          </cell>
          <cell r="J293" t="str">
            <v>01</v>
          </cell>
          <cell r="K293" t="str">
            <v>00</v>
          </cell>
          <cell r="L293">
            <v>0</v>
          </cell>
          <cell r="M293">
            <v>0</v>
          </cell>
          <cell r="N293">
            <v>0</v>
          </cell>
          <cell r="O293">
            <v>1000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Z293">
            <v>0</v>
          </cell>
        </row>
        <row r="294">
          <cell r="A294" t="str">
            <v>|0101030100|0.00|0.00|0.000|1,050.000</v>
          </cell>
          <cell r="B294" t="str">
            <v>Coil</v>
          </cell>
          <cell r="C294" t="str">
            <v>CR COIL  JFE-CC</v>
          </cell>
          <cell r="D294" t="str">
            <v>CR COIL  JFE-CC</v>
          </cell>
          <cell r="E294" t="str">
            <v>CR COIL  JFE-CC</v>
          </cell>
          <cell r="F294" t="str">
            <v>KG</v>
          </cell>
          <cell r="G294" t="str">
            <v>01</v>
          </cell>
          <cell r="H294" t="str">
            <v>01</v>
          </cell>
          <cell r="I294" t="str">
            <v>03</v>
          </cell>
          <cell r="J294" t="str">
            <v>01</v>
          </cell>
          <cell r="K294" t="str">
            <v>00</v>
          </cell>
          <cell r="L294">
            <v>0</v>
          </cell>
          <cell r="M294">
            <v>0</v>
          </cell>
          <cell r="N294">
            <v>0</v>
          </cell>
          <cell r="O294">
            <v>1050</v>
          </cell>
          <cell r="P294">
            <v>0</v>
          </cell>
          <cell r="Q294">
            <v>0</v>
          </cell>
          <cell r="R294">
            <v>0</v>
          </cell>
          <cell r="S294">
            <v>2</v>
          </cell>
          <cell r="T294">
            <v>1.2</v>
          </cell>
          <cell r="U294">
            <v>1.2</v>
          </cell>
          <cell r="V294">
            <v>1.2</v>
          </cell>
          <cell r="W294">
            <v>1.2</v>
          </cell>
          <cell r="X294">
            <v>1.2</v>
          </cell>
          <cell r="Y294" t="str">
            <v>S10115</v>
          </cell>
          <cell r="Z294">
            <v>0</v>
          </cell>
        </row>
        <row r="295">
          <cell r="A295" t="str">
            <v>|0101030100|0.00|0.00|0.000|109.500</v>
          </cell>
          <cell r="B295" t="str">
            <v>Slit</v>
          </cell>
          <cell r="C295" t="str">
            <v>CR SLIT COIL  JFE-CC</v>
          </cell>
          <cell r="D295" t="str">
            <v>CR SLIT COIL  JFE-CC</v>
          </cell>
          <cell r="E295" t="str">
            <v>CR SLIT COIL  JFE-CC</v>
          </cell>
          <cell r="F295" t="str">
            <v>KG</v>
          </cell>
          <cell r="G295" t="str">
            <v>01</v>
          </cell>
          <cell r="H295" t="str">
            <v>01</v>
          </cell>
          <cell r="I295" t="str">
            <v>03</v>
          </cell>
          <cell r="J295" t="str">
            <v>01</v>
          </cell>
          <cell r="K295" t="str">
            <v>00</v>
          </cell>
          <cell r="L295">
            <v>0</v>
          </cell>
          <cell r="M295">
            <v>0</v>
          </cell>
          <cell r="N295">
            <v>0</v>
          </cell>
          <cell r="O295">
            <v>109.5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Z295">
            <v>0</v>
          </cell>
        </row>
        <row r="296">
          <cell r="A296" t="str">
            <v>|0101030100|0.00|0.00|0.000|119.000</v>
          </cell>
          <cell r="B296" t="str">
            <v>Slit</v>
          </cell>
          <cell r="C296" t="str">
            <v>CR SLIT COIL  JFE-CC</v>
          </cell>
          <cell r="D296" t="str">
            <v>CR SLIT COIL  JFE-CC</v>
          </cell>
          <cell r="E296" t="str">
            <v>CR SLIT COIL  JFE-CC</v>
          </cell>
          <cell r="F296" t="str">
            <v>KG</v>
          </cell>
          <cell r="G296" t="str">
            <v>01</v>
          </cell>
          <cell r="H296" t="str">
            <v>01</v>
          </cell>
          <cell r="I296" t="str">
            <v>03</v>
          </cell>
          <cell r="J296" t="str">
            <v>01</v>
          </cell>
          <cell r="K296" t="str">
            <v>00</v>
          </cell>
          <cell r="L296">
            <v>0</v>
          </cell>
          <cell r="M296">
            <v>0</v>
          </cell>
          <cell r="N296">
            <v>0</v>
          </cell>
          <cell r="O296">
            <v>119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Z296">
            <v>0</v>
          </cell>
        </row>
        <row r="297">
          <cell r="A297" t="str">
            <v>|0101030100|0.00|0.00|0.000|141.000</v>
          </cell>
          <cell r="B297" t="str">
            <v>Slit</v>
          </cell>
          <cell r="C297" t="str">
            <v>CR SLIT COIL  JFE-CC</v>
          </cell>
          <cell r="D297" t="str">
            <v>CR SLIT COIL  JFE-CC</v>
          </cell>
          <cell r="E297" t="str">
            <v>CR SLIT COIL  JFE-CC</v>
          </cell>
          <cell r="F297" t="str">
            <v>KG</v>
          </cell>
          <cell r="G297" t="str">
            <v>01</v>
          </cell>
          <cell r="H297" t="str">
            <v>01</v>
          </cell>
          <cell r="I297" t="str">
            <v>03</v>
          </cell>
          <cell r="J297" t="str">
            <v>01</v>
          </cell>
          <cell r="K297" t="str">
            <v>00</v>
          </cell>
          <cell r="L297">
            <v>0</v>
          </cell>
          <cell r="M297">
            <v>0</v>
          </cell>
          <cell r="N297">
            <v>0</v>
          </cell>
          <cell r="O297">
            <v>141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Z297">
            <v>0</v>
          </cell>
        </row>
        <row r="298">
          <cell r="A298" t="str">
            <v>|0101030100|0.00|0.00|0.000|49.000</v>
          </cell>
          <cell r="B298" t="str">
            <v>Slit</v>
          </cell>
          <cell r="C298" t="str">
            <v>CR SLIT COIL  JFE-CC</v>
          </cell>
          <cell r="D298" t="str">
            <v>CR SLIT COIL  JFE-CC</v>
          </cell>
          <cell r="E298" t="str">
            <v>CR SLIT COIL  JFE-CC</v>
          </cell>
          <cell r="F298" t="str">
            <v>KG</v>
          </cell>
          <cell r="G298" t="str">
            <v>01</v>
          </cell>
          <cell r="H298" t="str">
            <v>01</v>
          </cell>
          <cell r="I298" t="str">
            <v>03</v>
          </cell>
          <cell r="J298" t="str">
            <v>01</v>
          </cell>
          <cell r="K298" t="str">
            <v>00</v>
          </cell>
          <cell r="L298">
            <v>0</v>
          </cell>
          <cell r="M298">
            <v>0</v>
          </cell>
          <cell r="N298">
            <v>0</v>
          </cell>
          <cell r="O298">
            <v>49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Z298">
            <v>0</v>
          </cell>
        </row>
        <row r="299">
          <cell r="A299" t="str">
            <v>|0101030100|0.00|0.00|0.000|59.000</v>
          </cell>
          <cell r="B299" t="str">
            <v>Slit</v>
          </cell>
          <cell r="C299" t="str">
            <v>CR SLIT COIL  JFE-CC</v>
          </cell>
          <cell r="D299" t="str">
            <v>CR SLIT COIL  JFE-CC</v>
          </cell>
          <cell r="E299" t="str">
            <v>CR SLIT COIL  JFE-CC</v>
          </cell>
          <cell r="F299" t="str">
            <v>KG</v>
          </cell>
          <cell r="G299" t="str">
            <v>01</v>
          </cell>
          <cell r="H299" t="str">
            <v>01</v>
          </cell>
          <cell r="I299" t="str">
            <v>03</v>
          </cell>
          <cell r="J299" t="str">
            <v>01</v>
          </cell>
          <cell r="K299" t="str">
            <v>00</v>
          </cell>
          <cell r="L299">
            <v>0</v>
          </cell>
          <cell r="M299">
            <v>0</v>
          </cell>
          <cell r="N299">
            <v>0</v>
          </cell>
          <cell r="O299">
            <v>59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Z299">
            <v>0</v>
          </cell>
        </row>
        <row r="300">
          <cell r="A300" t="str">
            <v>|0101030100|0.00|0.00|0.000|59.500</v>
          </cell>
          <cell r="B300" t="str">
            <v>Slit</v>
          </cell>
          <cell r="C300" t="str">
            <v>CR SLIT COIL  JFE-CC</v>
          </cell>
          <cell r="D300" t="str">
            <v>CR SLIT COIL  JFE-CC</v>
          </cell>
          <cell r="E300" t="str">
            <v>CR SLIT COIL  JFE-CC</v>
          </cell>
          <cell r="F300" t="str">
            <v>KG</v>
          </cell>
          <cell r="G300" t="str">
            <v>01</v>
          </cell>
          <cell r="H300" t="str">
            <v>01</v>
          </cell>
          <cell r="I300" t="str">
            <v>03</v>
          </cell>
          <cell r="J300" t="str">
            <v>01</v>
          </cell>
          <cell r="K300" t="str">
            <v>00</v>
          </cell>
          <cell r="L300">
            <v>0</v>
          </cell>
          <cell r="M300">
            <v>0</v>
          </cell>
          <cell r="N300">
            <v>0</v>
          </cell>
          <cell r="O300">
            <v>59.5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Z300">
            <v>0</v>
          </cell>
        </row>
        <row r="301">
          <cell r="A301" t="str">
            <v>|0101030100|0.00|0.00|0.000|69.000</v>
          </cell>
          <cell r="B301" t="str">
            <v>Slit</v>
          </cell>
          <cell r="C301" t="str">
            <v>CR SLIT COIL  JFE-CC</v>
          </cell>
          <cell r="D301" t="str">
            <v>CR SLIT COIL  JFE-CC</v>
          </cell>
          <cell r="E301" t="str">
            <v>CR SLIT COIL  JFE-CC</v>
          </cell>
          <cell r="F301" t="str">
            <v>KG</v>
          </cell>
          <cell r="G301" t="str">
            <v>01</v>
          </cell>
          <cell r="H301" t="str">
            <v>01</v>
          </cell>
          <cell r="I301" t="str">
            <v>03</v>
          </cell>
          <cell r="J301" t="str">
            <v>01</v>
          </cell>
          <cell r="K301" t="str">
            <v>00</v>
          </cell>
          <cell r="L301">
            <v>0</v>
          </cell>
          <cell r="M301">
            <v>0</v>
          </cell>
          <cell r="N301">
            <v>0</v>
          </cell>
          <cell r="O301">
            <v>69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Z301">
            <v>0</v>
          </cell>
        </row>
        <row r="302">
          <cell r="A302" t="str">
            <v>|0101030100|0.00|0.00|0.000|69.500</v>
          </cell>
          <cell r="B302" t="str">
            <v>Slit</v>
          </cell>
          <cell r="C302" t="str">
            <v>CR SLIT COIL  JFE-CC</v>
          </cell>
          <cell r="D302" t="str">
            <v>CR SLIT COIL  JFE-CC</v>
          </cell>
          <cell r="E302" t="str">
            <v>CR SLIT COIL  JFE-CC</v>
          </cell>
          <cell r="F302" t="str">
            <v>KG</v>
          </cell>
          <cell r="G302" t="str">
            <v>01</v>
          </cell>
          <cell r="H302" t="str">
            <v>01</v>
          </cell>
          <cell r="I302" t="str">
            <v>03</v>
          </cell>
          <cell r="J302" t="str">
            <v>01</v>
          </cell>
          <cell r="K302" t="str">
            <v>00</v>
          </cell>
          <cell r="L302">
            <v>0</v>
          </cell>
          <cell r="M302">
            <v>0</v>
          </cell>
          <cell r="N302">
            <v>0</v>
          </cell>
          <cell r="O302">
            <v>69.5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Z302">
            <v>0</v>
          </cell>
        </row>
        <row r="303">
          <cell r="A303" t="str">
            <v>|0101030100|0.00|0.00|0.000|722.000</v>
          </cell>
          <cell r="B303" t="str">
            <v>Slit</v>
          </cell>
          <cell r="C303" t="str">
            <v>CR SLIT COIL  JFE-CC</v>
          </cell>
          <cell r="D303" t="str">
            <v>CR SLIT COIL  JFE-CC</v>
          </cell>
          <cell r="E303" t="str">
            <v>CR SLIT COIL  JFE-CC</v>
          </cell>
          <cell r="F303" t="str">
            <v>KG</v>
          </cell>
          <cell r="G303" t="str">
            <v>01</v>
          </cell>
          <cell r="H303" t="str">
            <v>01</v>
          </cell>
          <cell r="I303" t="str">
            <v>03</v>
          </cell>
          <cell r="J303" t="str">
            <v>01</v>
          </cell>
          <cell r="K303" t="str">
            <v>00</v>
          </cell>
          <cell r="L303">
            <v>0</v>
          </cell>
          <cell r="M303">
            <v>0</v>
          </cell>
          <cell r="N303">
            <v>0</v>
          </cell>
          <cell r="O303">
            <v>722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Z303">
            <v>0</v>
          </cell>
        </row>
        <row r="304">
          <cell r="A304" t="str">
            <v>|0101030100|0.00|0.00|0.000|79.000</v>
          </cell>
          <cell r="B304" t="str">
            <v>Slit</v>
          </cell>
          <cell r="C304" t="str">
            <v>CR SLIT COIL  JFE-CC</v>
          </cell>
          <cell r="D304" t="str">
            <v>CR SLIT COIL  JFE-CC</v>
          </cell>
          <cell r="E304" t="str">
            <v>CR SLIT COIL  JFE-CC</v>
          </cell>
          <cell r="F304" t="str">
            <v>KG</v>
          </cell>
          <cell r="G304" t="str">
            <v>01</v>
          </cell>
          <cell r="H304" t="str">
            <v>01</v>
          </cell>
          <cell r="I304" t="str">
            <v>03</v>
          </cell>
          <cell r="J304" t="str">
            <v>01</v>
          </cell>
          <cell r="K304" t="str">
            <v>00</v>
          </cell>
          <cell r="L304">
            <v>0</v>
          </cell>
          <cell r="M304">
            <v>0</v>
          </cell>
          <cell r="N304">
            <v>0</v>
          </cell>
          <cell r="O304">
            <v>79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Z304">
            <v>0</v>
          </cell>
        </row>
        <row r="305">
          <cell r="A305" t="str">
            <v>|0101030100|0.00|0.00|0.000|854.000</v>
          </cell>
          <cell r="B305" t="str">
            <v>Slit</v>
          </cell>
          <cell r="C305" t="str">
            <v>CR SLIT COIL  JFE-CC</v>
          </cell>
          <cell r="D305" t="str">
            <v>CR SLIT COIL  JFE-CC</v>
          </cell>
          <cell r="E305" t="str">
            <v>CR SLIT COIL  JFE-CC</v>
          </cell>
          <cell r="F305" t="str">
            <v>KG</v>
          </cell>
          <cell r="G305" t="str">
            <v>01</v>
          </cell>
          <cell r="H305" t="str">
            <v>01</v>
          </cell>
          <cell r="I305" t="str">
            <v>03</v>
          </cell>
          <cell r="J305" t="str">
            <v>01</v>
          </cell>
          <cell r="K305" t="str">
            <v>00</v>
          </cell>
          <cell r="L305">
            <v>0</v>
          </cell>
          <cell r="M305">
            <v>0</v>
          </cell>
          <cell r="N305">
            <v>0</v>
          </cell>
          <cell r="O305">
            <v>854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Z305">
            <v>0</v>
          </cell>
        </row>
        <row r="306">
          <cell r="A306" t="str">
            <v>|0101030100|0.00|0.00|0.000|89.000</v>
          </cell>
          <cell r="B306" t="str">
            <v>Slit</v>
          </cell>
          <cell r="C306" t="str">
            <v>CR SLIT COIL  JFE-CC</v>
          </cell>
          <cell r="D306" t="str">
            <v>CR SLIT COIL  JFE-CC</v>
          </cell>
          <cell r="E306" t="str">
            <v>CR SLIT COIL  JFE-CC</v>
          </cell>
          <cell r="F306" t="str">
            <v>KG</v>
          </cell>
          <cell r="G306" t="str">
            <v>01</v>
          </cell>
          <cell r="H306" t="str">
            <v>01</v>
          </cell>
          <cell r="I306" t="str">
            <v>03</v>
          </cell>
          <cell r="J306" t="str">
            <v>01</v>
          </cell>
          <cell r="K306" t="str">
            <v>00</v>
          </cell>
          <cell r="L306">
            <v>0</v>
          </cell>
          <cell r="M306">
            <v>0</v>
          </cell>
          <cell r="N306">
            <v>0</v>
          </cell>
          <cell r="O306">
            <v>89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Z306">
            <v>0</v>
          </cell>
        </row>
        <row r="307">
          <cell r="A307" t="str">
            <v>|0101030100|0.00|0.00|0.000|89.500</v>
          </cell>
          <cell r="B307" t="str">
            <v>Slit</v>
          </cell>
          <cell r="C307" t="str">
            <v>CR SLIT COIL  JFE-CC</v>
          </cell>
          <cell r="D307" t="str">
            <v>CR SLIT COIL  JFE-CC</v>
          </cell>
          <cell r="E307" t="str">
            <v>CR SLIT COIL  JFE-CC</v>
          </cell>
          <cell r="F307" t="str">
            <v>KG</v>
          </cell>
          <cell r="G307" t="str">
            <v>01</v>
          </cell>
          <cell r="H307" t="str">
            <v>01</v>
          </cell>
          <cell r="I307" t="str">
            <v>03</v>
          </cell>
          <cell r="J307" t="str">
            <v>01</v>
          </cell>
          <cell r="K307" t="str">
            <v>00</v>
          </cell>
          <cell r="L307">
            <v>0</v>
          </cell>
          <cell r="M307">
            <v>0</v>
          </cell>
          <cell r="N307">
            <v>0</v>
          </cell>
          <cell r="O307">
            <v>89.5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Z307">
            <v>0</v>
          </cell>
        </row>
        <row r="308">
          <cell r="A308" t="str">
            <v>|0101030100|0.00|0.00|0.000|960.000</v>
          </cell>
          <cell r="B308" t="str">
            <v>Coil</v>
          </cell>
          <cell r="C308" t="str">
            <v>CR COIL  JFE-CC</v>
          </cell>
          <cell r="D308" t="str">
            <v>CR COIL  JFE-CC</v>
          </cell>
          <cell r="E308" t="str">
            <v>CR COIL  JFE-CC</v>
          </cell>
          <cell r="F308" t="str">
            <v>KG</v>
          </cell>
          <cell r="G308" t="str">
            <v>01</v>
          </cell>
          <cell r="H308" t="str">
            <v>01</v>
          </cell>
          <cell r="I308" t="str">
            <v>03</v>
          </cell>
          <cell r="J308" t="str">
            <v>01</v>
          </cell>
          <cell r="K308" t="str">
            <v>00</v>
          </cell>
          <cell r="L308">
            <v>0</v>
          </cell>
          <cell r="M308">
            <v>0</v>
          </cell>
          <cell r="N308">
            <v>0</v>
          </cell>
          <cell r="O308">
            <v>960</v>
          </cell>
          <cell r="P308">
            <v>0</v>
          </cell>
          <cell r="Q308">
            <v>0</v>
          </cell>
          <cell r="R308">
            <v>0</v>
          </cell>
          <cell r="S308">
            <v>2</v>
          </cell>
          <cell r="T308">
            <v>1.2</v>
          </cell>
          <cell r="U308">
            <v>1.2</v>
          </cell>
          <cell r="V308">
            <v>1.2</v>
          </cell>
          <cell r="W308">
            <v>1.2</v>
          </cell>
          <cell r="X308">
            <v>1.2</v>
          </cell>
          <cell r="Y308" t="str">
            <v>S10115</v>
          </cell>
          <cell r="Z308">
            <v>0</v>
          </cell>
        </row>
        <row r="309">
          <cell r="A309" t="str">
            <v>|0101030200|0.00|0.00|0.000|1,000.000</v>
          </cell>
          <cell r="B309" t="str">
            <v>Coil</v>
          </cell>
          <cell r="C309" t="str">
            <v>CR COIL  SPCC-SD</v>
          </cell>
          <cell r="D309" t="str">
            <v>CR COIL  SPCC-SD</v>
          </cell>
          <cell r="E309" t="str">
            <v>CR COIL  SPCC-SD</v>
          </cell>
          <cell r="F309" t="str">
            <v>KG</v>
          </cell>
          <cell r="G309" t="str">
            <v>01</v>
          </cell>
          <cell r="H309" t="str">
            <v>01</v>
          </cell>
          <cell r="I309" t="str">
            <v>03</v>
          </cell>
          <cell r="J309" t="str">
            <v>02</v>
          </cell>
          <cell r="K309" t="str">
            <v>00</v>
          </cell>
          <cell r="L309">
            <v>0</v>
          </cell>
          <cell r="M309">
            <v>0</v>
          </cell>
          <cell r="N309">
            <v>0</v>
          </cell>
          <cell r="O309">
            <v>1000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Z309">
            <v>0</v>
          </cell>
        </row>
        <row r="310">
          <cell r="A310" t="str">
            <v>|0101030200|0.00|0.00|0.000|1,040.000</v>
          </cell>
          <cell r="B310" t="str">
            <v>Coil</v>
          </cell>
          <cell r="C310" t="str">
            <v>CR COIL  SPCC-SD</v>
          </cell>
          <cell r="D310" t="str">
            <v>CR COIL  SPCC-SD</v>
          </cell>
          <cell r="E310" t="str">
            <v>CR COIL  SPCC-SD</v>
          </cell>
          <cell r="F310" t="str">
            <v>KG</v>
          </cell>
          <cell r="G310" t="str">
            <v>01</v>
          </cell>
          <cell r="H310" t="str">
            <v>01</v>
          </cell>
          <cell r="I310" t="str">
            <v>03</v>
          </cell>
          <cell r="J310" t="str">
            <v>02</v>
          </cell>
          <cell r="K310" t="str">
            <v>00</v>
          </cell>
          <cell r="L310">
            <v>0</v>
          </cell>
          <cell r="M310">
            <v>0</v>
          </cell>
          <cell r="N310">
            <v>0</v>
          </cell>
          <cell r="O310">
            <v>1040</v>
          </cell>
          <cell r="P310">
            <v>0</v>
          </cell>
          <cell r="Q310">
            <v>0</v>
          </cell>
          <cell r="R310">
            <v>0</v>
          </cell>
          <cell r="S310">
            <v>2</v>
          </cell>
          <cell r="T310">
            <v>1.2</v>
          </cell>
          <cell r="U310">
            <v>1.2</v>
          </cell>
          <cell r="V310">
            <v>1.2</v>
          </cell>
          <cell r="W310">
            <v>1.2</v>
          </cell>
          <cell r="X310">
            <v>0</v>
          </cell>
          <cell r="Y310" t="str">
            <v>S10115</v>
          </cell>
          <cell r="Z310">
            <v>0</v>
          </cell>
        </row>
        <row r="311">
          <cell r="A311" t="str">
            <v>|0101030200|0.00|0.00|0.000|1,050.000</v>
          </cell>
          <cell r="B311" t="str">
            <v>Coil</v>
          </cell>
          <cell r="C311" t="str">
            <v>CR COIL  SPCC-SD</v>
          </cell>
          <cell r="D311" t="str">
            <v>CR COIL  SPCC-SD</v>
          </cell>
          <cell r="E311" t="str">
            <v>CR COIL  SPCC-SD</v>
          </cell>
          <cell r="F311" t="str">
            <v>KG</v>
          </cell>
          <cell r="G311" t="str">
            <v>01</v>
          </cell>
          <cell r="H311" t="str">
            <v>01</v>
          </cell>
          <cell r="I311" t="str">
            <v>03</v>
          </cell>
          <cell r="J311" t="str">
            <v>02</v>
          </cell>
          <cell r="K311" t="str">
            <v>00</v>
          </cell>
          <cell r="L311">
            <v>0</v>
          </cell>
          <cell r="M311">
            <v>0</v>
          </cell>
          <cell r="N311">
            <v>0</v>
          </cell>
          <cell r="O311">
            <v>1050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 t="str">
            <v>S10115</v>
          </cell>
          <cell r="Z311">
            <v>0</v>
          </cell>
        </row>
        <row r="312">
          <cell r="A312" t="str">
            <v>|0101030200|0.00|0.00|0.000|100.000</v>
          </cell>
          <cell r="B312" t="str">
            <v>Slit</v>
          </cell>
          <cell r="C312" t="str">
            <v>CR SLIT COIL  SPCC-SD</v>
          </cell>
          <cell r="D312" t="str">
            <v>CR SLIT COIL  SPCC-SD</v>
          </cell>
          <cell r="E312" t="str">
            <v>CR SLIT COIL  SPCC-SD</v>
          </cell>
          <cell r="F312" t="str">
            <v>KG</v>
          </cell>
          <cell r="G312" t="str">
            <v>01</v>
          </cell>
          <cell r="H312" t="str">
            <v>01</v>
          </cell>
          <cell r="I312" t="str">
            <v>03</v>
          </cell>
          <cell r="J312" t="str">
            <v>02</v>
          </cell>
          <cell r="K312" t="str">
            <v>00</v>
          </cell>
          <cell r="L312">
            <v>0</v>
          </cell>
          <cell r="M312">
            <v>0</v>
          </cell>
          <cell r="N312">
            <v>0</v>
          </cell>
          <cell r="O312">
            <v>100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Z312">
            <v>0</v>
          </cell>
        </row>
        <row r="313">
          <cell r="A313" t="str">
            <v>|0101030200|0.00|0.00|0.000|141.000</v>
          </cell>
          <cell r="B313" t="str">
            <v>Slit</v>
          </cell>
          <cell r="C313" t="str">
            <v>CR SLIT COIL  SPCC-SD</v>
          </cell>
          <cell r="D313" t="str">
            <v>CR SLIT COIL  SPCC-SD</v>
          </cell>
          <cell r="E313" t="str">
            <v>CR SLIT COIL  SPCC-SD</v>
          </cell>
          <cell r="F313" t="str">
            <v>KG</v>
          </cell>
          <cell r="G313" t="str">
            <v>01</v>
          </cell>
          <cell r="H313" t="str">
            <v>01</v>
          </cell>
          <cell r="I313" t="str">
            <v>03</v>
          </cell>
          <cell r="J313" t="str">
            <v>02</v>
          </cell>
          <cell r="K313" t="str">
            <v>00</v>
          </cell>
          <cell r="L313">
            <v>0</v>
          </cell>
          <cell r="M313">
            <v>0</v>
          </cell>
          <cell r="N313">
            <v>0</v>
          </cell>
          <cell r="O313">
            <v>141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Z313">
            <v>0</v>
          </cell>
        </row>
        <row r="314">
          <cell r="A314" t="str">
            <v>|0101030200|0.00|0.00|0.000|59.500</v>
          </cell>
          <cell r="B314" t="str">
            <v>Slit</v>
          </cell>
          <cell r="C314" t="str">
            <v>CR SLIT COIL  SPCC-SD</v>
          </cell>
          <cell r="D314" t="str">
            <v>CR SLIT COIL  SPCC-SD</v>
          </cell>
          <cell r="E314" t="str">
            <v>CR SLIT COIL  SPCC-SD</v>
          </cell>
          <cell r="F314" t="str">
            <v>KG</v>
          </cell>
          <cell r="G314" t="str">
            <v>01</v>
          </cell>
          <cell r="H314" t="str">
            <v>01</v>
          </cell>
          <cell r="I314" t="str">
            <v>03</v>
          </cell>
          <cell r="J314" t="str">
            <v>02</v>
          </cell>
          <cell r="K314" t="str">
            <v>00</v>
          </cell>
          <cell r="L314">
            <v>0</v>
          </cell>
          <cell r="M314">
            <v>0</v>
          </cell>
          <cell r="N314">
            <v>0</v>
          </cell>
          <cell r="O314">
            <v>59.5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Z314">
            <v>0</v>
          </cell>
        </row>
        <row r="315">
          <cell r="A315" t="str">
            <v>|0101030200|0.00|0.00|0.000|683.000</v>
          </cell>
          <cell r="B315" t="str">
            <v>Slit</v>
          </cell>
          <cell r="C315" t="str">
            <v>CR SLIT COIL  SPCC-SD</v>
          </cell>
          <cell r="D315" t="str">
            <v>CR SLIT COIL  SPCC-SD</v>
          </cell>
          <cell r="E315" t="str">
            <v>CR SLIT COIL  SPCC-SD</v>
          </cell>
          <cell r="F315" t="str">
            <v>KG</v>
          </cell>
          <cell r="G315" t="str">
            <v>01</v>
          </cell>
          <cell r="H315" t="str">
            <v>01</v>
          </cell>
          <cell r="I315" t="str">
            <v>03</v>
          </cell>
          <cell r="J315" t="str">
            <v>02</v>
          </cell>
          <cell r="K315" t="str">
            <v>00</v>
          </cell>
          <cell r="L315">
            <v>0</v>
          </cell>
          <cell r="M315">
            <v>0</v>
          </cell>
          <cell r="N315">
            <v>0</v>
          </cell>
          <cell r="O315">
            <v>683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Z315">
            <v>0</v>
          </cell>
        </row>
        <row r="316">
          <cell r="A316" t="str">
            <v>|0101030200|0.00|0.00|0.000|69.000</v>
          </cell>
          <cell r="B316" t="str">
            <v>Slit</v>
          </cell>
          <cell r="C316" t="str">
            <v>CR SLIT COIL  SPCC-SD</v>
          </cell>
          <cell r="D316" t="str">
            <v>CR SLIT COIL  SPCC-SD</v>
          </cell>
          <cell r="E316" t="str">
            <v>CR SLIT COIL  SPCC-SD</v>
          </cell>
          <cell r="F316" t="str">
            <v>KG</v>
          </cell>
          <cell r="G316" t="str">
            <v>01</v>
          </cell>
          <cell r="H316" t="str">
            <v>01</v>
          </cell>
          <cell r="I316" t="str">
            <v>03</v>
          </cell>
          <cell r="J316" t="str">
            <v>02</v>
          </cell>
          <cell r="K316" t="str">
            <v>00</v>
          </cell>
          <cell r="L316">
            <v>0</v>
          </cell>
          <cell r="M316">
            <v>0</v>
          </cell>
          <cell r="N316">
            <v>0</v>
          </cell>
          <cell r="O316">
            <v>69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Z316">
            <v>0</v>
          </cell>
        </row>
        <row r="317">
          <cell r="A317" t="str">
            <v>|0101030200|0.00|0.00|0.000|69.500</v>
          </cell>
          <cell r="B317" t="str">
            <v>Slit</v>
          </cell>
          <cell r="C317" t="str">
            <v>CR SLIT COIL  SPCC-SD</v>
          </cell>
          <cell r="D317" t="str">
            <v>CR SLIT COIL  SPCC-SD</v>
          </cell>
          <cell r="E317" t="str">
            <v>CR SLIT COIL  SPCC-SD</v>
          </cell>
          <cell r="F317" t="str">
            <v>KG</v>
          </cell>
          <cell r="G317" t="str">
            <v>01</v>
          </cell>
          <cell r="H317" t="str">
            <v>01</v>
          </cell>
          <cell r="I317" t="str">
            <v>03</v>
          </cell>
          <cell r="J317" t="str">
            <v>02</v>
          </cell>
          <cell r="K317" t="str">
            <v>00</v>
          </cell>
          <cell r="L317">
            <v>0</v>
          </cell>
          <cell r="M317">
            <v>0</v>
          </cell>
          <cell r="N317">
            <v>0</v>
          </cell>
          <cell r="O317">
            <v>69.5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Z317">
            <v>0</v>
          </cell>
        </row>
        <row r="318">
          <cell r="A318" t="str">
            <v>|0101030200|0.00|0.00|0.000|79.000</v>
          </cell>
          <cell r="B318" t="str">
            <v>Slit</v>
          </cell>
          <cell r="C318" t="str">
            <v>CR SLIT COIL  SPCC-SD</v>
          </cell>
          <cell r="D318" t="str">
            <v>CR SLIT COIL  SPCC-SD</v>
          </cell>
          <cell r="E318" t="str">
            <v>CR SLIT COIL  SPCC-SD</v>
          </cell>
          <cell r="F318" t="str">
            <v>KG</v>
          </cell>
          <cell r="G318" t="str">
            <v>01</v>
          </cell>
          <cell r="H318" t="str">
            <v>01</v>
          </cell>
          <cell r="I318" t="str">
            <v>03</v>
          </cell>
          <cell r="J318" t="str">
            <v>02</v>
          </cell>
          <cell r="K318" t="str">
            <v>00</v>
          </cell>
          <cell r="L318">
            <v>0</v>
          </cell>
          <cell r="M318">
            <v>0</v>
          </cell>
          <cell r="N318">
            <v>0</v>
          </cell>
          <cell r="O318">
            <v>79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Z318">
            <v>0</v>
          </cell>
        </row>
        <row r="319">
          <cell r="A319" t="str">
            <v>|0101030200|0.00|0.00|0.000|79.500</v>
          </cell>
          <cell r="B319" t="str">
            <v>Slit</v>
          </cell>
          <cell r="C319" t="str">
            <v>CR SLIT COIL  SPCC-SD</v>
          </cell>
          <cell r="D319" t="str">
            <v>CR SLIT COIL  SPCC-SD</v>
          </cell>
          <cell r="E319" t="str">
            <v>CR SLIT COIL  SPCC-SD</v>
          </cell>
          <cell r="F319" t="str">
            <v>KG</v>
          </cell>
          <cell r="G319" t="str">
            <v>01</v>
          </cell>
          <cell r="H319" t="str">
            <v>01</v>
          </cell>
          <cell r="I319" t="str">
            <v>03</v>
          </cell>
          <cell r="J319" t="str">
            <v>02</v>
          </cell>
          <cell r="K319" t="str">
            <v>00</v>
          </cell>
          <cell r="L319">
            <v>0</v>
          </cell>
          <cell r="M319">
            <v>0</v>
          </cell>
          <cell r="N319">
            <v>0</v>
          </cell>
          <cell r="O319">
            <v>79.5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Z319">
            <v>0</v>
          </cell>
        </row>
        <row r="320">
          <cell r="A320" t="str">
            <v>|0101030200|0.00|0.00|0.000|89.000</v>
          </cell>
          <cell r="B320" t="str">
            <v>Slit</v>
          </cell>
          <cell r="C320" t="str">
            <v>CR SLIT COIL  SPCC-SD</v>
          </cell>
          <cell r="D320" t="str">
            <v>CR SLIT COIL  SPCC-SD</v>
          </cell>
          <cell r="E320" t="str">
            <v>CR SLIT COIL  SPCC-SD</v>
          </cell>
          <cell r="F320" t="str">
            <v>KG</v>
          </cell>
          <cell r="G320" t="str">
            <v>01</v>
          </cell>
          <cell r="H320" t="str">
            <v>01</v>
          </cell>
          <cell r="I320" t="str">
            <v>03</v>
          </cell>
          <cell r="J320" t="str">
            <v>02</v>
          </cell>
          <cell r="K320" t="str">
            <v>00</v>
          </cell>
          <cell r="L320">
            <v>0</v>
          </cell>
          <cell r="M320">
            <v>0</v>
          </cell>
          <cell r="N320">
            <v>0</v>
          </cell>
          <cell r="O320">
            <v>89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Z320">
            <v>0</v>
          </cell>
        </row>
        <row r="321">
          <cell r="A321" t="str">
            <v>|0101030200|0.00|0.00|0.000|89.500</v>
          </cell>
          <cell r="B321" t="str">
            <v>Slit</v>
          </cell>
          <cell r="C321" t="str">
            <v>CR SLIT COIL  SPCC-SD</v>
          </cell>
          <cell r="D321" t="str">
            <v>CR SLIT COIL  SPCC-SD</v>
          </cell>
          <cell r="E321" t="str">
            <v>CR SLIT COIL  SPCC-SD</v>
          </cell>
          <cell r="F321" t="str">
            <v>KG</v>
          </cell>
          <cell r="G321" t="str">
            <v>01</v>
          </cell>
          <cell r="H321" t="str">
            <v>01</v>
          </cell>
          <cell r="I321" t="str">
            <v>03</v>
          </cell>
          <cell r="J321" t="str">
            <v>02</v>
          </cell>
          <cell r="K321" t="str">
            <v>00</v>
          </cell>
          <cell r="L321">
            <v>0</v>
          </cell>
          <cell r="M321">
            <v>0</v>
          </cell>
          <cell r="N321">
            <v>0</v>
          </cell>
          <cell r="O321">
            <v>89.5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Z321">
            <v>0</v>
          </cell>
        </row>
        <row r="322">
          <cell r="A322" t="str">
            <v>|0101031000|0.00|0.00|0.000|119.000</v>
          </cell>
          <cell r="B322" t="str">
            <v>Slit</v>
          </cell>
          <cell r="C322" t="str">
            <v>CR SLIT COIL  JFE-CA370</v>
          </cell>
          <cell r="D322" t="str">
            <v>CR SLIT COIL  JFE-CA370</v>
          </cell>
          <cell r="E322" t="str">
            <v>CR SLIT COIL  JFE-CA370</v>
          </cell>
          <cell r="F322" t="str">
            <v>KG</v>
          </cell>
          <cell r="G322" t="str">
            <v>01</v>
          </cell>
          <cell r="H322" t="str">
            <v>01</v>
          </cell>
          <cell r="I322" t="str">
            <v>03</v>
          </cell>
          <cell r="J322" t="str">
            <v>10</v>
          </cell>
          <cell r="K322" t="str">
            <v>00</v>
          </cell>
          <cell r="L322">
            <v>0</v>
          </cell>
          <cell r="M322">
            <v>0</v>
          </cell>
          <cell r="N322">
            <v>0</v>
          </cell>
          <cell r="O322">
            <v>119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Z322">
            <v>0</v>
          </cell>
        </row>
        <row r="323">
          <cell r="A323" t="str">
            <v>|0101031000|0.00|0.00|0.000|39.500</v>
          </cell>
          <cell r="B323" t="str">
            <v>Slit</v>
          </cell>
          <cell r="C323" t="str">
            <v>CR SLIT COIL  JFE-CA370</v>
          </cell>
          <cell r="D323" t="str">
            <v>CR SLIT COIL  JFE-CA370</v>
          </cell>
          <cell r="E323" t="str">
            <v>CR SLIT COIL  JFE-CA370</v>
          </cell>
          <cell r="F323" t="str">
            <v>KG</v>
          </cell>
          <cell r="G323" t="str">
            <v>01</v>
          </cell>
          <cell r="H323" t="str">
            <v>01</v>
          </cell>
          <cell r="I323" t="str">
            <v>03</v>
          </cell>
          <cell r="J323" t="str">
            <v>10</v>
          </cell>
          <cell r="K323" t="str">
            <v>00</v>
          </cell>
          <cell r="L323">
            <v>0</v>
          </cell>
          <cell r="M323">
            <v>0</v>
          </cell>
          <cell r="N323">
            <v>0</v>
          </cell>
          <cell r="O323">
            <v>39.5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Z323">
            <v>0</v>
          </cell>
        </row>
        <row r="324">
          <cell r="A324" t="str">
            <v>|0101031000|0.00|0.00|0.000|49.000</v>
          </cell>
          <cell r="B324" t="str">
            <v>Slit</v>
          </cell>
          <cell r="C324" t="str">
            <v>CR SLIT COIL  JFE-CA370</v>
          </cell>
          <cell r="D324" t="str">
            <v>CR SLIT COIL  JFE-CA370</v>
          </cell>
          <cell r="E324" t="str">
            <v>CR SLIT COIL  JFE-CA370</v>
          </cell>
          <cell r="F324" t="str">
            <v>KG</v>
          </cell>
          <cell r="G324" t="str">
            <v>01</v>
          </cell>
          <cell r="H324" t="str">
            <v>01</v>
          </cell>
          <cell r="I324" t="str">
            <v>03</v>
          </cell>
          <cell r="J324" t="str">
            <v>10</v>
          </cell>
          <cell r="K324" t="str">
            <v>00</v>
          </cell>
          <cell r="L324">
            <v>0</v>
          </cell>
          <cell r="M324">
            <v>0</v>
          </cell>
          <cell r="N324">
            <v>0</v>
          </cell>
          <cell r="O324">
            <v>49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Z324">
            <v>0</v>
          </cell>
        </row>
        <row r="325">
          <cell r="A325" t="str">
            <v>|0101031000|0.00|0.00|0.000|54.000</v>
          </cell>
          <cell r="B325" t="str">
            <v>Slit</v>
          </cell>
          <cell r="C325" t="str">
            <v>CR SLIT COIL  JFE-CA370</v>
          </cell>
          <cell r="D325" t="str">
            <v>CR SLIT COIL  JFE-CA370</v>
          </cell>
          <cell r="E325" t="str">
            <v>CR SLIT COIL  JFE-CA370</v>
          </cell>
          <cell r="F325" t="str">
            <v>KG</v>
          </cell>
          <cell r="G325" t="str">
            <v>01</v>
          </cell>
          <cell r="H325" t="str">
            <v>01</v>
          </cell>
          <cell r="I325" t="str">
            <v>03</v>
          </cell>
          <cell r="J325" t="str">
            <v>10</v>
          </cell>
          <cell r="K325" t="str">
            <v>00</v>
          </cell>
          <cell r="L325">
            <v>0</v>
          </cell>
          <cell r="M325">
            <v>0</v>
          </cell>
          <cell r="N325">
            <v>0</v>
          </cell>
          <cell r="O325">
            <v>54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Z325">
            <v>0</v>
          </cell>
        </row>
        <row r="326">
          <cell r="A326" t="str">
            <v>|0101031000|0.00|0.00|0.000|59.000</v>
          </cell>
          <cell r="B326" t="str">
            <v>Slit</v>
          </cell>
          <cell r="C326" t="str">
            <v>CR SLIT COIL  JFE-CA370</v>
          </cell>
          <cell r="D326" t="str">
            <v>CR SLIT COIL  JFE-CA370</v>
          </cell>
          <cell r="E326" t="str">
            <v>CR SLIT COIL  JFE-CA370</v>
          </cell>
          <cell r="F326" t="str">
            <v>KG</v>
          </cell>
          <cell r="G326" t="str">
            <v>01</v>
          </cell>
          <cell r="H326" t="str">
            <v>01</v>
          </cell>
          <cell r="I326" t="str">
            <v>03</v>
          </cell>
          <cell r="J326" t="str">
            <v>10</v>
          </cell>
          <cell r="K326" t="str">
            <v>00</v>
          </cell>
          <cell r="L326">
            <v>0</v>
          </cell>
          <cell r="M326">
            <v>0</v>
          </cell>
          <cell r="N326">
            <v>0</v>
          </cell>
          <cell r="O326">
            <v>59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Z326">
            <v>0</v>
          </cell>
        </row>
        <row r="327">
          <cell r="A327" t="str">
            <v>|0101031000|0.00|0.00|0.000|615.000</v>
          </cell>
          <cell r="B327" t="str">
            <v>Slit</v>
          </cell>
          <cell r="C327" t="str">
            <v>CR SLIT COIL  JFE-CA370</v>
          </cell>
          <cell r="D327" t="str">
            <v>CR SLIT COIL  JFE-CA370</v>
          </cell>
          <cell r="E327" t="str">
            <v>CR SLIT COIL  JFE-CA370</v>
          </cell>
          <cell r="F327" t="str">
            <v>KG</v>
          </cell>
          <cell r="G327" t="str">
            <v>01</v>
          </cell>
          <cell r="H327" t="str">
            <v>01</v>
          </cell>
          <cell r="I327" t="str">
            <v>03</v>
          </cell>
          <cell r="J327" t="str">
            <v>10</v>
          </cell>
          <cell r="K327" t="str">
            <v>00</v>
          </cell>
          <cell r="L327">
            <v>0</v>
          </cell>
          <cell r="M327">
            <v>0</v>
          </cell>
          <cell r="N327">
            <v>0</v>
          </cell>
          <cell r="O327">
            <v>615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Z327">
            <v>0</v>
          </cell>
        </row>
        <row r="328">
          <cell r="A328" t="str">
            <v>|0101031000|0.00|0.00|0.000|647.000</v>
          </cell>
          <cell r="B328" t="str">
            <v>Slit</v>
          </cell>
          <cell r="C328" t="str">
            <v>CR SLIT COIL  JFE-CA370</v>
          </cell>
          <cell r="D328" t="str">
            <v>CR SLIT COIL  JFE-CA370</v>
          </cell>
          <cell r="E328" t="str">
            <v>CR SLIT COIL  JFE-CA370</v>
          </cell>
          <cell r="F328" t="str">
            <v>KG</v>
          </cell>
          <cell r="G328" t="str">
            <v>01</v>
          </cell>
          <cell r="H328" t="str">
            <v>01</v>
          </cell>
          <cell r="I328" t="str">
            <v>03</v>
          </cell>
          <cell r="J328" t="str">
            <v>10</v>
          </cell>
          <cell r="K328" t="str">
            <v>00</v>
          </cell>
          <cell r="L328">
            <v>0</v>
          </cell>
          <cell r="M328">
            <v>0</v>
          </cell>
          <cell r="N328">
            <v>0</v>
          </cell>
          <cell r="O328">
            <v>647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Z328">
            <v>0</v>
          </cell>
        </row>
        <row r="329">
          <cell r="A329" t="str">
            <v>|0101031000|0.00|0.00|0.000|69.500</v>
          </cell>
          <cell r="B329" t="str">
            <v>Slit</v>
          </cell>
          <cell r="C329" t="str">
            <v>CR SLIT COIL  JFE-CA370</v>
          </cell>
          <cell r="D329" t="str">
            <v>CR SLIT COIL  JFE-CA370</v>
          </cell>
          <cell r="E329" t="str">
            <v>CR SLIT COIL  JFE-CA370</v>
          </cell>
          <cell r="F329" t="str">
            <v>KG</v>
          </cell>
          <cell r="G329" t="str">
            <v>01</v>
          </cell>
          <cell r="H329" t="str">
            <v>01</v>
          </cell>
          <cell r="I329" t="str">
            <v>03</v>
          </cell>
          <cell r="J329" t="str">
            <v>10</v>
          </cell>
          <cell r="K329" t="str">
            <v>00</v>
          </cell>
          <cell r="L329">
            <v>0</v>
          </cell>
          <cell r="M329">
            <v>0</v>
          </cell>
          <cell r="N329">
            <v>0</v>
          </cell>
          <cell r="O329">
            <v>69.5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Z329">
            <v>0</v>
          </cell>
        </row>
        <row r="330">
          <cell r="A330" t="str">
            <v>|0101031000|0.00|0.00|0.000|702.500</v>
          </cell>
          <cell r="B330" t="str">
            <v>Slit</v>
          </cell>
          <cell r="C330" t="str">
            <v>CR SLIT COIL  JFE-CA370</v>
          </cell>
          <cell r="D330" t="str">
            <v>CR SLIT COIL  JFE-CA370</v>
          </cell>
          <cell r="E330" t="str">
            <v>CR SLIT COIL  JFE-CA370</v>
          </cell>
          <cell r="F330" t="str">
            <v>KG</v>
          </cell>
          <cell r="G330" t="str">
            <v>01</v>
          </cell>
          <cell r="H330" t="str">
            <v>01</v>
          </cell>
          <cell r="I330" t="str">
            <v>03</v>
          </cell>
          <cell r="J330" t="str">
            <v>10</v>
          </cell>
          <cell r="K330" t="str">
            <v>00</v>
          </cell>
          <cell r="L330">
            <v>0</v>
          </cell>
          <cell r="M330">
            <v>0</v>
          </cell>
          <cell r="N330">
            <v>0</v>
          </cell>
          <cell r="O330">
            <v>702.5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Z330">
            <v>0</v>
          </cell>
        </row>
        <row r="331">
          <cell r="A331" t="str">
            <v>|0101031000|0.00|0.00|0.000|78.000</v>
          </cell>
          <cell r="B331" t="str">
            <v>Slit</v>
          </cell>
          <cell r="C331" t="str">
            <v>CR SLIT COIL  JFE-CA370</v>
          </cell>
          <cell r="D331" t="str">
            <v>CR SLIT COIL  JFE-CA370</v>
          </cell>
          <cell r="E331" t="str">
            <v>CR SLIT COIL  JFE-CA370</v>
          </cell>
          <cell r="F331" t="str">
            <v>KG</v>
          </cell>
          <cell r="G331" t="str">
            <v>01</v>
          </cell>
          <cell r="H331" t="str">
            <v>01</v>
          </cell>
          <cell r="I331" t="str">
            <v>03</v>
          </cell>
          <cell r="J331" t="str">
            <v>10</v>
          </cell>
          <cell r="K331" t="str">
            <v>00</v>
          </cell>
          <cell r="L331">
            <v>0</v>
          </cell>
          <cell r="M331">
            <v>0</v>
          </cell>
          <cell r="N331">
            <v>0</v>
          </cell>
          <cell r="O331">
            <v>78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Z331">
            <v>0</v>
          </cell>
        </row>
        <row r="332">
          <cell r="A332" t="str">
            <v>|0101031000|0.00|0.00|0.000|79.000</v>
          </cell>
          <cell r="B332" t="str">
            <v>Slit</v>
          </cell>
          <cell r="C332" t="str">
            <v>CR SLIT COIL  JFE-CA370</v>
          </cell>
          <cell r="D332" t="str">
            <v>CR SLIT COIL  JFE-CA370</v>
          </cell>
          <cell r="E332" t="str">
            <v>CR SLIT COIL  JFE-CA370</v>
          </cell>
          <cell r="F332" t="str">
            <v>KG</v>
          </cell>
          <cell r="G332" t="str">
            <v>01</v>
          </cell>
          <cell r="H332" t="str">
            <v>01</v>
          </cell>
          <cell r="I332" t="str">
            <v>03</v>
          </cell>
          <cell r="J332" t="str">
            <v>10</v>
          </cell>
          <cell r="K332" t="str">
            <v>00</v>
          </cell>
          <cell r="L332">
            <v>0</v>
          </cell>
          <cell r="M332">
            <v>0</v>
          </cell>
          <cell r="N332">
            <v>0</v>
          </cell>
          <cell r="O332">
            <v>79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Z332">
            <v>0</v>
          </cell>
        </row>
        <row r="333">
          <cell r="A333" t="str">
            <v>|0101031000|0.00|0.00|0.000|79.500</v>
          </cell>
          <cell r="B333" t="str">
            <v>Slit</v>
          </cell>
          <cell r="C333" t="str">
            <v>CR SLIT COIL  JFE-CA370</v>
          </cell>
          <cell r="D333" t="str">
            <v>CR SLIT COIL  JFE-CA370</v>
          </cell>
          <cell r="E333" t="str">
            <v>CR SLIT COIL  JFE-CA370</v>
          </cell>
          <cell r="F333" t="str">
            <v>KG</v>
          </cell>
          <cell r="G333" t="str">
            <v>01</v>
          </cell>
          <cell r="H333" t="str">
            <v>01</v>
          </cell>
          <cell r="I333" t="str">
            <v>03</v>
          </cell>
          <cell r="J333" t="str">
            <v>10</v>
          </cell>
          <cell r="K333" t="str">
            <v>00</v>
          </cell>
          <cell r="L333">
            <v>0</v>
          </cell>
          <cell r="M333">
            <v>0</v>
          </cell>
          <cell r="N333">
            <v>0</v>
          </cell>
          <cell r="O333">
            <v>79.5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Z333">
            <v>0</v>
          </cell>
        </row>
        <row r="334">
          <cell r="A334" t="str">
            <v>|0101031000|0.00|0.00|0.000|89.000</v>
          </cell>
          <cell r="B334" t="str">
            <v>Slit</v>
          </cell>
          <cell r="C334" t="str">
            <v>CR SLIT COIL  JFE-CA370</v>
          </cell>
          <cell r="D334" t="str">
            <v>CR SLIT COIL  JFE-CA370</v>
          </cell>
          <cell r="E334" t="str">
            <v>CR SLIT COIL  JFE-CA370</v>
          </cell>
          <cell r="F334" t="str">
            <v>KG</v>
          </cell>
          <cell r="G334" t="str">
            <v>01</v>
          </cell>
          <cell r="H334" t="str">
            <v>01</v>
          </cell>
          <cell r="I334" t="str">
            <v>03</v>
          </cell>
          <cell r="J334" t="str">
            <v>10</v>
          </cell>
          <cell r="K334" t="str">
            <v>00</v>
          </cell>
          <cell r="L334">
            <v>0</v>
          </cell>
          <cell r="M334">
            <v>0</v>
          </cell>
          <cell r="N334">
            <v>0</v>
          </cell>
          <cell r="O334">
            <v>89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Z334">
            <v>0</v>
          </cell>
        </row>
        <row r="335">
          <cell r="A335" t="str">
            <v>|0101031000|0.00|0.00|0.000|950.000</v>
          </cell>
          <cell r="B335" t="str">
            <v>Coil</v>
          </cell>
          <cell r="C335" t="str">
            <v>CR COIL  JFE-CA370</v>
          </cell>
          <cell r="D335" t="str">
            <v>CR COIL  JFE-CA370</v>
          </cell>
          <cell r="E335" t="str">
            <v>CR COIL  JFE-CA370</v>
          </cell>
          <cell r="F335" t="str">
            <v>KG</v>
          </cell>
          <cell r="G335" t="str">
            <v>01</v>
          </cell>
          <cell r="H335" t="str">
            <v>01</v>
          </cell>
          <cell r="I335" t="str">
            <v>03</v>
          </cell>
          <cell r="J335" t="str">
            <v>10</v>
          </cell>
          <cell r="K335" t="str">
            <v>00</v>
          </cell>
          <cell r="L335">
            <v>0</v>
          </cell>
          <cell r="M335">
            <v>0</v>
          </cell>
          <cell r="N335">
            <v>0</v>
          </cell>
          <cell r="O335">
            <v>950</v>
          </cell>
          <cell r="P335">
            <v>0</v>
          </cell>
          <cell r="Q335">
            <v>0</v>
          </cell>
          <cell r="R335">
            <v>0</v>
          </cell>
          <cell r="S335">
            <v>2</v>
          </cell>
          <cell r="T335">
            <v>1.2</v>
          </cell>
          <cell r="U335">
            <v>1.2</v>
          </cell>
          <cell r="V335">
            <v>1.2</v>
          </cell>
          <cell r="W335">
            <v>1.2</v>
          </cell>
          <cell r="X335">
            <v>1.2</v>
          </cell>
          <cell r="Y335" t="str">
            <v>S10115</v>
          </cell>
          <cell r="Z335">
            <v>0</v>
          </cell>
        </row>
        <row r="336">
          <cell r="A336" t="str">
            <v>|0101031000|0.00|0.00|0.000|965.000</v>
          </cell>
          <cell r="B336" t="str">
            <v>Coil</v>
          </cell>
          <cell r="C336" t="str">
            <v>CR COIL  JFE-CA370</v>
          </cell>
          <cell r="D336" t="str">
            <v>CR COIL  JFE-CA370</v>
          </cell>
          <cell r="E336" t="str">
            <v>CR COIL  JFE-CA370</v>
          </cell>
          <cell r="F336" t="str">
            <v>KG</v>
          </cell>
          <cell r="G336" t="str">
            <v>01</v>
          </cell>
          <cell r="H336" t="str">
            <v>01</v>
          </cell>
          <cell r="I336" t="str">
            <v>03</v>
          </cell>
          <cell r="J336" t="str">
            <v>10</v>
          </cell>
          <cell r="K336" t="str">
            <v>00</v>
          </cell>
          <cell r="L336">
            <v>0</v>
          </cell>
          <cell r="M336">
            <v>0</v>
          </cell>
          <cell r="N336">
            <v>0</v>
          </cell>
          <cell r="O336">
            <v>965</v>
          </cell>
          <cell r="P336">
            <v>0</v>
          </cell>
          <cell r="Q336">
            <v>0</v>
          </cell>
          <cell r="R336">
            <v>0</v>
          </cell>
          <cell r="S336">
            <v>2</v>
          </cell>
          <cell r="T336">
            <v>1.2</v>
          </cell>
          <cell r="U336">
            <v>1.2</v>
          </cell>
          <cell r="V336">
            <v>1.2</v>
          </cell>
          <cell r="W336">
            <v>1.2</v>
          </cell>
          <cell r="X336">
            <v>1.2</v>
          </cell>
          <cell r="Y336" t="str">
            <v>S10115</v>
          </cell>
          <cell r="Z336">
            <v>0</v>
          </cell>
        </row>
        <row r="337">
          <cell r="A337" t="str">
            <v>|0101031000|0.00|0.00|0.000|970.000</v>
          </cell>
          <cell r="B337" t="str">
            <v>Coil</v>
          </cell>
          <cell r="C337" t="str">
            <v>CR COIL  JFE-CA370</v>
          </cell>
          <cell r="D337" t="str">
            <v>CR COIL  JFE-CA370</v>
          </cell>
          <cell r="E337" t="str">
            <v>CR COIL  JFE-CA370</v>
          </cell>
          <cell r="F337" t="str">
            <v>KG</v>
          </cell>
          <cell r="G337" t="str">
            <v>01</v>
          </cell>
          <cell r="H337" t="str">
            <v>01</v>
          </cell>
          <cell r="I337" t="str">
            <v>03</v>
          </cell>
          <cell r="J337" t="str">
            <v>10</v>
          </cell>
          <cell r="K337" t="str">
            <v>00</v>
          </cell>
          <cell r="L337">
            <v>0</v>
          </cell>
          <cell r="M337">
            <v>0</v>
          </cell>
          <cell r="N337">
            <v>0</v>
          </cell>
          <cell r="O337">
            <v>970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Z337">
            <v>0</v>
          </cell>
        </row>
        <row r="338">
          <cell r="A338" t="str">
            <v>|0101031000|0.00|0.00|0.000|99.500</v>
          </cell>
          <cell r="B338" t="str">
            <v>Slit</v>
          </cell>
          <cell r="C338" t="str">
            <v>CR SLIT COIL  JFE-CA370</v>
          </cell>
          <cell r="D338" t="str">
            <v>CR SLIT COIL  JFE-CA370</v>
          </cell>
          <cell r="E338" t="str">
            <v>CR SLIT COIL  JFE-CA370</v>
          </cell>
          <cell r="F338" t="str">
            <v>KG</v>
          </cell>
          <cell r="G338" t="str">
            <v>01</v>
          </cell>
          <cell r="H338" t="str">
            <v>01</v>
          </cell>
          <cell r="I338" t="str">
            <v>03</v>
          </cell>
          <cell r="J338" t="str">
            <v>10</v>
          </cell>
          <cell r="K338" t="str">
            <v>00</v>
          </cell>
          <cell r="L338">
            <v>0</v>
          </cell>
          <cell r="M338">
            <v>0</v>
          </cell>
          <cell r="N338">
            <v>0</v>
          </cell>
          <cell r="O338">
            <v>99.5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Z338">
            <v>0</v>
          </cell>
        </row>
        <row r="339">
          <cell r="A339" t="str">
            <v>|0101031000|0.00|0.00|0.000|990.000</v>
          </cell>
          <cell r="B339" t="str">
            <v>Coil</v>
          </cell>
          <cell r="C339" t="str">
            <v>CR COIL  JFE-CA370</v>
          </cell>
          <cell r="D339" t="str">
            <v>CR COIL  JFE-CA370</v>
          </cell>
          <cell r="E339" t="str">
            <v>CR COIL  JFE-CA370</v>
          </cell>
          <cell r="F339" t="str">
            <v>KG</v>
          </cell>
          <cell r="G339" t="str">
            <v>01</v>
          </cell>
          <cell r="H339" t="str">
            <v>01</v>
          </cell>
          <cell r="I339" t="str">
            <v>03</v>
          </cell>
          <cell r="J339" t="str">
            <v>10</v>
          </cell>
          <cell r="K339" t="str">
            <v>00</v>
          </cell>
          <cell r="L339">
            <v>0</v>
          </cell>
          <cell r="M339">
            <v>0</v>
          </cell>
          <cell r="N339">
            <v>0</v>
          </cell>
          <cell r="O339">
            <v>990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Z339">
            <v>0</v>
          </cell>
        </row>
        <row r="340">
          <cell r="A340" t="str">
            <v>|0101031100|0.00|0.00|0.000|54.000</v>
          </cell>
          <cell r="B340" t="str">
            <v>Slit</v>
          </cell>
          <cell r="C340" t="str">
            <v>CR SLIT COIL  JFE-CA590Y1</v>
          </cell>
          <cell r="D340" t="str">
            <v>CR SLIT COIL  JFE-CA590Y1</v>
          </cell>
          <cell r="E340" t="str">
            <v>CR SLIT COIL  JFE-CA590Y1</v>
          </cell>
          <cell r="F340" t="str">
            <v>KG</v>
          </cell>
          <cell r="G340" t="str">
            <v>01</v>
          </cell>
          <cell r="H340" t="str">
            <v>01</v>
          </cell>
          <cell r="I340" t="str">
            <v>03</v>
          </cell>
          <cell r="J340" t="str">
            <v>11</v>
          </cell>
          <cell r="K340" t="str">
            <v>00</v>
          </cell>
          <cell r="L340">
            <v>0</v>
          </cell>
          <cell r="M340">
            <v>0</v>
          </cell>
          <cell r="N340">
            <v>0</v>
          </cell>
          <cell r="O340">
            <v>54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Z340">
            <v>0</v>
          </cell>
        </row>
        <row r="341">
          <cell r="A341" t="str">
            <v>|0101031100|0.00|0.00|0.000|59.000</v>
          </cell>
          <cell r="B341" t="str">
            <v>Slit</v>
          </cell>
          <cell r="C341" t="str">
            <v>CR SLIT COIL  JFE-CA590Y1</v>
          </cell>
          <cell r="D341" t="str">
            <v>CR SLIT COIL  JFE-CA590Y1</v>
          </cell>
          <cell r="E341" t="str">
            <v>CR SLIT COIL  JFE-CA590Y1</v>
          </cell>
          <cell r="F341" t="str">
            <v>KG</v>
          </cell>
          <cell r="G341" t="str">
            <v>01</v>
          </cell>
          <cell r="H341" t="str">
            <v>01</v>
          </cell>
          <cell r="I341" t="str">
            <v>03</v>
          </cell>
          <cell r="J341" t="str">
            <v>11</v>
          </cell>
          <cell r="K341" t="str">
            <v>00</v>
          </cell>
          <cell r="L341">
            <v>0</v>
          </cell>
          <cell r="M341">
            <v>0</v>
          </cell>
          <cell r="N341">
            <v>0</v>
          </cell>
          <cell r="O341">
            <v>59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Z341">
            <v>0</v>
          </cell>
        </row>
        <row r="342">
          <cell r="A342" t="str">
            <v>|0101031100|0.00|0.00|0.000|714.000</v>
          </cell>
          <cell r="B342" t="str">
            <v>Slit</v>
          </cell>
          <cell r="C342" t="str">
            <v>CR SLIT COIL  JFE-CA590Y1</v>
          </cell>
          <cell r="D342" t="str">
            <v>CR SLIT COIL  JFE-CA590Y1</v>
          </cell>
          <cell r="E342" t="str">
            <v>CR SLIT COIL  JFE-CA590Y1</v>
          </cell>
          <cell r="F342" t="str">
            <v>KG</v>
          </cell>
          <cell r="G342" t="str">
            <v>01</v>
          </cell>
          <cell r="H342" t="str">
            <v>01</v>
          </cell>
          <cell r="I342" t="str">
            <v>03</v>
          </cell>
          <cell r="J342" t="str">
            <v>11</v>
          </cell>
          <cell r="K342" t="str">
            <v>00</v>
          </cell>
          <cell r="L342">
            <v>0</v>
          </cell>
          <cell r="M342">
            <v>0</v>
          </cell>
          <cell r="N342">
            <v>0</v>
          </cell>
          <cell r="O342">
            <v>714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Z342">
            <v>0</v>
          </cell>
        </row>
        <row r="343">
          <cell r="A343" t="str">
            <v>|0101031100|0.00|0.00|0.000|79.000</v>
          </cell>
          <cell r="B343" t="str">
            <v>Slit</v>
          </cell>
          <cell r="C343" t="str">
            <v>CR SLIT COIL  JFE-CA590Y1</v>
          </cell>
          <cell r="D343" t="str">
            <v>CR SLIT COIL  JFE-CA590Y1</v>
          </cell>
          <cell r="E343" t="str">
            <v>CR SLIT COIL  JFE-CA590Y1</v>
          </cell>
          <cell r="F343" t="str">
            <v>KG</v>
          </cell>
          <cell r="G343" t="str">
            <v>01</v>
          </cell>
          <cell r="H343" t="str">
            <v>01</v>
          </cell>
          <cell r="I343" t="str">
            <v>03</v>
          </cell>
          <cell r="J343" t="str">
            <v>11</v>
          </cell>
          <cell r="K343" t="str">
            <v>00</v>
          </cell>
          <cell r="L343">
            <v>0</v>
          </cell>
          <cell r="M343">
            <v>0</v>
          </cell>
          <cell r="N343">
            <v>0</v>
          </cell>
          <cell r="O343">
            <v>79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Z343">
            <v>0</v>
          </cell>
        </row>
        <row r="344">
          <cell r="A344" t="str">
            <v>|0101031100|0.00|0.00|0.000|89.000</v>
          </cell>
          <cell r="B344" t="str">
            <v>Slit</v>
          </cell>
          <cell r="C344" t="str">
            <v>CR SLIT COIL  JFE-CA590Y1</v>
          </cell>
          <cell r="D344" t="str">
            <v>CR SLIT COIL  JFE-CA590Y1</v>
          </cell>
          <cell r="E344" t="str">
            <v>CR SLIT COIL  JFE-CA590Y1</v>
          </cell>
          <cell r="F344" t="str">
            <v>KG</v>
          </cell>
          <cell r="G344" t="str">
            <v>01</v>
          </cell>
          <cell r="H344" t="str">
            <v>01</v>
          </cell>
          <cell r="I344" t="str">
            <v>03</v>
          </cell>
          <cell r="J344" t="str">
            <v>11</v>
          </cell>
          <cell r="K344" t="str">
            <v>00</v>
          </cell>
          <cell r="L344">
            <v>0</v>
          </cell>
          <cell r="M344">
            <v>0</v>
          </cell>
          <cell r="N344">
            <v>0</v>
          </cell>
          <cell r="O344">
            <v>89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Z344">
            <v>0</v>
          </cell>
        </row>
        <row r="345">
          <cell r="A345" t="str">
            <v>|0101031100|0.00|0.00|0.000|911.000</v>
          </cell>
          <cell r="B345" t="str">
            <v>Coil</v>
          </cell>
          <cell r="C345" t="str">
            <v>CR COIL  JFE-CA590Y1</v>
          </cell>
          <cell r="D345" t="str">
            <v>CR COIL  JFE-CA590Y1</v>
          </cell>
          <cell r="E345" t="str">
            <v>CR COIL  JFE-CA590Y1</v>
          </cell>
          <cell r="F345" t="str">
            <v>KG</v>
          </cell>
          <cell r="G345" t="str">
            <v>01</v>
          </cell>
          <cell r="H345" t="str">
            <v>01</v>
          </cell>
          <cell r="I345" t="str">
            <v>03</v>
          </cell>
          <cell r="J345" t="str">
            <v>11</v>
          </cell>
          <cell r="K345" t="str">
            <v>00</v>
          </cell>
          <cell r="L345">
            <v>0</v>
          </cell>
          <cell r="M345">
            <v>0</v>
          </cell>
          <cell r="N345">
            <v>0</v>
          </cell>
          <cell r="O345">
            <v>911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Z345">
            <v>0</v>
          </cell>
        </row>
        <row r="346">
          <cell r="A346" t="str">
            <v>|0101031100|0.00|0.00|0.000|990.000</v>
          </cell>
          <cell r="B346" t="str">
            <v>Coil</v>
          </cell>
          <cell r="C346" t="str">
            <v>CR COIL  JFE-CA590Y1</v>
          </cell>
          <cell r="D346" t="str">
            <v>CR COIL  JFE-CA590Y1</v>
          </cell>
          <cell r="E346" t="str">
            <v>CR COIL  JFE-CA590Y1</v>
          </cell>
          <cell r="F346" t="str">
            <v>KG</v>
          </cell>
          <cell r="G346" t="str">
            <v>01</v>
          </cell>
          <cell r="H346" t="str">
            <v>01</v>
          </cell>
          <cell r="I346" t="str">
            <v>03</v>
          </cell>
          <cell r="J346" t="str">
            <v>11</v>
          </cell>
          <cell r="K346" t="str">
            <v>00</v>
          </cell>
          <cell r="L346">
            <v>0</v>
          </cell>
          <cell r="M346">
            <v>0</v>
          </cell>
          <cell r="N346">
            <v>0</v>
          </cell>
          <cell r="O346">
            <v>990</v>
          </cell>
          <cell r="P346">
            <v>0</v>
          </cell>
          <cell r="Q346">
            <v>0</v>
          </cell>
          <cell r="R346">
            <v>0</v>
          </cell>
          <cell r="S346">
            <v>2</v>
          </cell>
          <cell r="T346">
            <v>1.2</v>
          </cell>
          <cell r="U346">
            <v>1.2</v>
          </cell>
          <cell r="V346">
            <v>1.2</v>
          </cell>
          <cell r="W346">
            <v>1.2</v>
          </cell>
          <cell r="X346">
            <v>1.2</v>
          </cell>
          <cell r="Y346" t="str">
            <v>S10115</v>
          </cell>
          <cell r="Z346">
            <v>0</v>
          </cell>
        </row>
        <row r="347">
          <cell r="A347" t="str">
            <v>|0101031200|0.00|0.00|0.000|156.000</v>
          </cell>
          <cell r="B347" t="str">
            <v>Slit</v>
          </cell>
          <cell r="C347" t="str">
            <v>CR SLIT COIL  JFE-CA590</v>
          </cell>
          <cell r="D347" t="str">
            <v>CR SLIT COIL  JFE-CA590</v>
          </cell>
          <cell r="E347" t="str">
            <v>CR SLIT COIL  JFE-CA590</v>
          </cell>
          <cell r="F347" t="str">
            <v>KG</v>
          </cell>
          <cell r="G347" t="str">
            <v>01</v>
          </cell>
          <cell r="H347" t="str">
            <v>01</v>
          </cell>
          <cell r="I347" t="str">
            <v>03</v>
          </cell>
          <cell r="J347" t="str">
            <v>12</v>
          </cell>
          <cell r="K347" t="str">
            <v>00</v>
          </cell>
          <cell r="L347">
            <v>0</v>
          </cell>
          <cell r="M347">
            <v>0</v>
          </cell>
          <cell r="N347">
            <v>0</v>
          </cell>
          <cell r="O347">
            <v>156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Z347">
            <v>0</v>
          </cell>
        </row>
        <row r="348">
          <cell r="A348" t="str">
            <v>|0101031200|0.00|0.00|0.000|157.000</v>
          </cell>
          <cell r="B348" t="str">
            <v>Slit</v>
          </cell>
          <cell r="C348" t="str">
            <v>CR SLIT COIL  JFE-CA590</v>
          </cell>
          <cell r="D348" t="str">
            <v>CR SLIT COIL  JFE-CA590</v>
          </cell>
          <cell r="E348" t="str">
            <v>CR SLIT COIL  JFE-CA590</v>
          </cell>
          <cell r="F348" t="str">
            <v>KG</v>
          </cell>
          <cell r="G348" t="str">
            <v>01</v>
          </cell>
          <cell r="H348" t="str">
            <v>01</v>
          </cell>
          <cell r="I348" t="str">
            <v>03</v>
          </cell>
          <cell r="J348" t="str">
            <v>12</v>
          </cell>
          <cell r="K348" t="str">
            <v>00</v>
          </cell>
          <cell r="L348">
            <v>0</v>
          </cell>
          <cell r="M348">
            <v>0</v>
          </cell>
          <cell r="N348">
            <v>0</v>
          </cell>
          <cell r="O348">
            <v>157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Z348">
            <v>0</v>
          </cell>
        </row>
        <row r="349">
          <cell r="A349" t="str">
            <v>|0101031200|0.00|0.00|0.000|636.000</v>
          </cell>
          <cell r="B349" t="str">
            <v>Slit</v>
          </cell>
          <cell r="C349" t="str">
            <v>CR SLIT COIL  JFE-CA590</v>
          </cell>
          <cell r="D349" t="str">
            <v>CR SLIT COIL  JFE-CA590</v>
          </cell>
          <cell r="E349" t="str">
            <v>CR SLIT COIL  JFE-CA590</v>
          </cell>
          <cell r="F349" t="str">
            <v>KG</v>
          </cell>
          <cell r="G349" t="str">
            <v>01</v>
          </cell>
          <cell r="H349" t="str">
            <v>01</v>
          </cell>
          <cell r="I349" t="str">
            <v>03</v>
          </cell>
          <cell r="J349" t="str">
            <v>12</v>
          </cell>
          <cell r="K349" t="str">
            <v>00</v>
          </cell>
          <cell r="L349">
            <v>0</v>
          </cell>
          <cell r="M349">
            <v>0</v>
          </cell>
          <cell r="N349">
            <v>0</v>
          </cell>
          <cell r="O349">
            <v>636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Z349">
            <v>0</v>
          </cell>
        </row>
        <row r="350">
          <cell r="A350" t="str">
            <v>|0101031200|0.00|0.00|0.000|68.000</v>
          </cell>
          <cell r="B350" t="str">
            <v>Slit</v>
          </cell>
          <cell r="C350" t="str">
            <v>CR SLIT COIL  JFE-CA590</v>
          </cell>
          <cell r="D350" t="str">
            <v>CR SLIT COIL  JFE-CA590</v>
          </cell>
          <cell r="E350" t="str">
            <v>CR SLIT COIL  JFE-CA590</v>
          </cell>
          <cell r="F350" t="str">
            <v>KG</v>
          </cell>
          <cell r="G350" t="str">
            <v>01</v>
          </cell>
          <cell r="H350" t="str">
            <v>01</v>
          </cell>
          <cell r="I350" t="str">
            <v>03</v>
          </cell>
          <cell r="J350" t="str">
            <v>12</v>
          </cell>
          <cell r="K350" t="str">
            <v>00</v>
          </cell>
          <cell r="L350">
            <v>0</v>
          </cell>
          <cell r="M350">
            <v>0</v>
          </cell>
          <cell r="N350">
            <v>0</v>
          </cell>
          <cell r="O350">
            <v>68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Z350">
            <v>0</v>
          </cell>
        </row>
        <row r="351">
          <cell r="A351" t="str">
            <v>|0101031200|0.00|0.00|0.000|925.000</v>
          </cell>
          <cell r="B351" t="str">
            <v>Coil</v>
          </cell>
          <cell r="C351" t="str">
            <v>CR COIL  JFE-CA590</v>
          </cell>
          <cell r="D351" t="str">
            <v>CR COIL  JFE-CA590</v>
          </cell>
          <cell r="E351" t="str">
            <v>CR COIL  JFE-CA590</v>
          </cell>
          <cell r="F351" t="str">
            <v>KG</v>
          </cell>
          <cell r="G351" t="str">
            <v>01</v>
          </cell>
          <cell r="H351" t="str">
            <v>01</v>
          </cell>
          <cell r="I351" t="str">
            <v>03</v>
          </cell>
          <cell r="J351" t="str">
            <v>12</v>
          </cell>
          <cell r="K351" t="str">
            <v>00</v>
          </cell>
          <cell r="L351">
            <v>0</v>
          </cell>
          <cell r="M351">
            <v>0</v>
          </cell>
          <cell r="N351">
            <v>0</v>
          </cell>
          <cell r="O351">
            <v>925</v>
          </cell>
          <cell r="P351">
            <v>0</v>
          </cell>
          <cell r="Q351">
            <v>0</v>
          </cell>
          <cell r="R351">
            <v>0</v>
          </cell>
          <cell r="S351">
            <v>2</v>
          </cell>
          <cell r="T351">
            <v>1.2</v>
          </cell>
          <cell r="U351">
            <v>1.2</v>
          </cell>
          <cell r="V351">
            <v>1.2</v>
          </cell>
          <cell r="W351">
            <v>1.2</v>
          </cell>
          <cell r="X351">
            <v>0</v>
          </cell>
          <cell r="Y351" t="str">
            <v>S10115</v>
          </cell>
          <cell r="Z351">
            <v>0</v>
          </cell>
        </row>
        <row r="352">
          <cell r="A352" t="str">
            <v>|0101031200|0.00|0.00|0.000|935.000</v>
          </cell>
          <cell r="B352" t="str">
            <v>Coil</v>
          </cell>
          <cell r="C352" t="str">
            <v>CR COIL  JFE-CA590</v>
          </cell>
          <cell r="D352" t="str">
            <v>CR COIL  JFE-CA590</v>
          </cell>
          <cell r="E352" t="str">
            <v>CR COIL  JFE-CA590</v>
          </cell>
          <cell r="F352" t="str">
            <v>KG</v>
          </cell>
          <cell r="G352" t="str">
            <v>01</v>
          </cell>
          <cell r="H352" t="str">
            <v>01</v>
          </cell>
          <cell r="I352" t="str">
            <v>03</v>
          </cell>
          <cell r="J352" t="str">
            <v>12</v>
          </cell>
          <cell r="K352" t="str">
            <v>00</v>
          </cell>
          <cell r="L352">
            <v>0</v>
          </cell>
          <cell r="M352">
            <v>0</v>
          </cell>
          <cell r="N352">
            <v>0</v>
          </cell>
          <cell r="O352">
            <v>935</v>
          </cell>
          <cell r="P352">
            <v>0</v>
          </cell>
          <cell r="Q352">
            <v>0</v>
          </cell>
          <cell r="R352">
            <v>0</v>
          </cell>
          <cell r="S352">
            <v>2</v>
          </cell>
          <cell r="T352">
            <v>1.2</v>
          </cell>
          <cell r="U352">
            <v>1.2</v>
          </cell>
          <cell r="V352">
            <v>1.2</v>
          </cell>
          <cell r="W352">
            <v>1.2</v>
          </cell>
          <cell r="X352">
            <v>0</v>
          </cell>
          <cell r="Y352" t="str">
            <v>S10115</v>
          </cell>
          <cell r="Z352">
            <v>0</v>
          </cell>
        </row>
        <row r="353">
          <cell r="A353" t="str">
            <v>|0101031200|0.00|0.00|0.000|945.000</v>
          </cell>
          <cell r="B353" t="str">
            <v>Coil</v>
          </cell>
          <cell r="C353" t="str">
            <v>CR COIL  JFE-CA590</v>
          </cell>
          <cell r="D353" t="str">
            <v>CR COIL  JFE-CA590</v>
          </cell>
          <cell r="E353" t="str">
            <v>CR COIL  JFE-CA590</v>
          </cell>
          <cell r="F353" t="str">
            <v>KG</v>
          </cell>
          <cell r="G353" t="str">
            <v>01</v>
          </cell>
          <cell r="H353" t="str">
            <v>01</v>
          </cell>
          <cell r="I353" t="str">
            <v>03</v>
          </cell>
          <cell r="J353" t="str">
            <v>12</v>
          </cell>
          <cell r="K353" t="str">
            <v>00</v>
          </cell>
          <cell r="L353">
            <v>0</v>
          </cell>
          <cell r="M353">
            <v>0</v>
          </cell>
          <cell r="N353">
            <v>0</v>
          </cell>
          <cell r="O353">
            <v>945</v>
          </cell>
          <cell r="P353">
            <v>0</v>
          </cell>
          <cell r="Q353">
            <v>0</v>
          </cell>
          <cell r="R353">
            <v>0</v>
          </cell>
          <cell r="S353">
            <v>2</v>
          </cell>
          <cell r="T353">
            <v>1.2</v>
          </cell>
          <cell r="U353">
            <v>1.2</v>
          </cell>
          <cell r="V353">
            <v>1.2</v>
          </cell>
          <cell r="W353">
            <v>1.2</v>
          </cell>
          <cell r="X353">
            <v>1.2</v>
          </cell>
          <cell r="Y353" t="str">
            <v>S10115</v>
          </cell>
          <cell r="Z353">
            <v>0</v>
          </cell>
        </row>
        <row r="354">
          <cell r="A354" t="str">
            <v>|0101031200|0.00|0.00|0.000|950.000</v>
          </cell>
          <cell r="B354" t="str">
            <v>Coil</v>
          </cell>
          <cell r="C354" t="str">
            <v>CR COIL  JFE-CA590</v>
          </cell>
          <cell r="D354" t="str">
            <v>CR COIL  JFE-CA590</v>
          </cell>
          <cell r="E354" t="str">
            <v>CR COIL  JFE-CA590</v>
          </cell>
          <cell r="F354" t="str">
            <v>KG</v>
          </cell>
          <cell r="G354" t="str">
            <v>01</v>
          </cell>
          <cell r="H354" t="str">
            <v>01</v>
          </cell>
          <cell r="I354" t="str">
            <v>03</v>
          </cell>
          <cell r="J354" t="str">
            <v>12</v>
          </cell>
          <cell r="K354" t="str">
            <v>00</v>
          </cell>
          <cell r="L354">
            <v>0</v>
          </cell>
          <cell r="M354">
            <v>0</v>
          </cell>
          <cell r="N354">
            <v>0</v>
          </cell>
          <cell r="O354">
            <v>950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Z354">
            <v>0</v>
          </cell>
        </row>
        <row r="355">
          <cell r="A355" t="str">
            <v>|0101031200|0.00|0.00|0.000|960.000</v>
          </cell>
          <cell r="B355" t="str">
            <v>Coil</v>
          </cell>
          <cell r="C355" t="str">
            <v>CR COIL  JFE-CA590</v>
          </cell>
          <cell r="D355" t="str">
            <v>CR COIL  JFE-CA590</v>
          </cell>
          <cell r="E355" t="str">
            <v>CR COIL  JFE-CA590</v>
          </cell>
          <cell r="F355" t="str">
            <v>KG</v>
          </cell>
          <cell r="G355" t="str">
            <v>01</v>
          </cell>
          <cell r="H355" t="str">
            <v>01</v>
          </cell>
          <cell r="I355" t="str">
            <v>03</v>
          </cell>
          <cell r="J355" t="str">
            <v>12</v>
          </cell>
          <cell r="K355" t="str">
            <v>00</v>
          </cell>
          <cell r="L355">
            <v>0</v>
          </cell>
          <cell r="M355">
            <v>0</v>
          </cell>
          <cell r="N355">
            <v>0</v>
          </cell>
          <cell r="O355">
            <v>960</v>
          </cell>
          <cell r="P355">
            <v>0</v>
          </cell>
          <cell r="Q355">
            <v>0</v>
          </cell>
          <cell r="R355">
            <v>0</v>
          </cell>
          <cell r="S355">
            <v>2</v>
          </cell>
          <cell r="T355">
            <v>1.2</v>
          </cell>
          <cell r="U355">
            <v>1.2</v>
          </cell>
          <cell r="V355">
            <v>1.2</v>
          </cell>
          <cell r="W355">
            <v>1.2</v>
          </cell>
          <cell r="X355">
            <v>1.2</v>
          </cell>
          <cell r="Y355" t="str">
            <v>S10115</v>
          </cell>
          <cell r="Z355">
            <v>0</v>
          </cell>
        </row>
        <row r="356">
          <cell r="A356" t="str">
            <v>|0101051500|0.00|0.00|0.000|100.000</v>
          </cell>
          <cell r="B356" t="str">
            <v>Slit</v>
          </cell>
          <cell r="C356" t="str">
            <v>GL SLIT COIL  MP1 Z27</v>
          </cell>
          <cell r="D356" t="str">
            <v>GL SLIT COIL  MP1 Z27</v>
          </cell>
          <cell r="E356" t="str">
            <v>GL SLIT COIL  MP1 Z27</v>
          </cell>
          <cell r="F356" t="str">
            <v>KG</v>
          </cell>
          <cell r="G356" t="str">
            <v>01</v>
          </cell>
          <cell r="H356" t="str">
            <v>01</v>
          </cell>
          <cell r="I356" t="str">
            <v>05</v>
          </cell>
          <cell r="J356" t="str">
            <v>15</v>
          </cell>
          <cell r="K356" t="str">
            <v>00</v>
          </cell>
          <cell r="L356">
            <v>0</v>
          </cell>
          <cell r="M356">
            <v>0</v>
          </cell>
          <cell r="N356">
            <v>0</v>
          </cell>
          <cell r="O356">
            <v>100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Z356">
            <v>0</v>
          </cell>
        </row>
        <row r="357">
          <cell r="A357" t="str">
            <v>|0101100900|0.00|0.00|0.000|1,040.000</v>
          </cell>
          <cell r="B357" t="str">
            <v>Coil</v>
          </cell>
          <cell r="C357" t="str">
            <v>INOX COIL  SUH409-2D</v>
          </cell>
          <cell r="D357" t="str">
            <v>INOX COIL  SUH409-2D</v>
          </cell>
          <cell r="E357" t="str">
            <v>INOX COIL  SUH409-2D</v>
          </cell>
          <cell r="F357" t="str">
            <v>KG</v>
          </cell>
          <cell r="G357" t="str">
            <v>01</v>
          </cell>
          <cell r="H357" t="str">
            <v>01</v>
          </cell>
          <cell r="I357" t="str">
            <v>10</v>
          </cell>
          <cell r="J357" t="str">
            <v>09</v>
          </cell>
          <cell r="K357" t="str">
            <v>00</v>
          </cell>
          <cell r="L357">
            <v>0</v>
          </cell>
          <cell r="M357">
            <v>0</v>
          </cell>
          <cell r="N357">
            <v>0</v>
          </cell>
          <cell r="O357">
            <v>1040</v>
          </cell>
          <cell r="P357">
            <v>0</v>
          </cell>
          <cell r="Q357">
            <v>0</v>
          </cell>
          <cell r="R357">
            <v>0</v>
          </cell>
          <cell r="S357">
            <v>2</v>
          </cell>
          <cell r="T357">
            <v>1.2</v>
          </cell>
          <cell r="U357">
            <v>1.2</v>
          </cell>
          <cell r="V357">
            <v>1.2</v>
          </cell>
          <cell r="W357">
            <v>1.2</v>
          </cell>
          <cell r="X357">
            <v>0</v>
          </cell>
          <cell r="Y357" t="str">
            <v>S07559</v>
          </cell>
          <cell r="Z357">
            <v>0</v>
          </cell>
        </row>
        <row r="358">
          <cell r="A358" t="str">
            <v>|0101100900|0.00|0.00|0.000|1,050.000</v>
          </cell>
          <cell r="B358" t="str">
            <v>Coil</v>
          </cell>
          <cell r="C358" t="str">
            <v>INOX COIL  SUH409-2D</v>
          </cell>
          <cell r="D358" t="str">
            <v>INOX COIL  SUH409-2D</v>
          </cell>
          <cell r="E358" t="str">
            <v>INOX COIL  SUH409-2D</v>
          </cell>
          <cell r="F358" t="str">
            <v>KG</v>
          </cell>
          <cell r="G358" t="str">
            <v>01</v>
          </cell>
          <cell r="H358" t="str">
            <v>01</v>
          </cell>
          <cell r="I358" t="str">
            <v>10</v>
          </cell>
          <cell r="J358" t="str">
            <v>09</v>
          </cell>
          <cell r="K358" t="str">
            <v>00</v>
          </cell>
          <cell r="L358">
            <v>0</v>
          </cell>
          <cell r="M358">
            <v>0</v>
          </cell>
          <cell r="N358">
            <v>0</v>
          </cell>
          <cell r="O358">
            <v>1050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Z358">
            <v>0</v>
          </cell>
        </row>
        <row r="359">
          <cell r="A359" t="str">
            <v>|0101100900|0.00|0.00|0.000|1,055.000</v>
          </cell>
          <cell r="B359" t="str">
            <v>Coil</v>
          </cell>
          <cell r="C359" t="str">
            <v>INOX COIL  SUH409-2D</v>
          </cell>
          <cell r="D359" t="str">
            <v>INOX COIL  SUH409-2D</v>
          </cell>
          <cell r="E359" t="str">
            <v>INOX COIL  SUH409-2D</v>
          </cell>
          <cell r="F359" t="str">
            <v>KG</v>
          </cell>
          <cell r="G359" t="str">
            <v>01</v>
          </cell>
          <cell r="H359" t="str">
            <v>01</v>
          </cell>
          <cell r="I359" t="str">
            <v>10</v>
          </cell>
          <cell r="J359" t="str">
            <v>09</v>
          </cell>
          <cell r="K359" t="str">
            <v>00</v>
          </cell>
          <cell r="L359">
            <v>0</v>
          </cell>
          <cell r="M359">
            <v>0</v>
          </cell>
          <cell r="N359">
            <v>0</v>
          </cell>
          <cell r="O359">
            <v>1055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Z359">
            <v>0</v>
          </cell>
        </row>
        <row r="360">
          <cell r="A360" t="str">
            <v>|0101100900|0.00|0.00|0.000|100.000</v>
          </cell>
          <cell r="B360" t="str">
            <v>Slit</v>
          </cell>
          <cell r="C360" t="str">
            <v>INOX SLIT COIL  SUH409-2D</v>
          </cell>
          <cell r="D360" t="str">
            <v>INOX SLIT COIL  SUH409-2D</v>
          </cell>
          <cell r="E360" t="str">
            <v>INOX SLIT COIL  SUH409-2D</v>
          </cell>
          <cell r="F360" t="str">
            <v>KG</v>
          </cell>
          <cell r="G360" t="str">
            <v>01</v>
          </cell>
          <cell r="H360" t="str">
            <v>01</v>
          </cell>
          <cell r="I360" t="str">
            <v>10</v>
          </cell>
          <cell r="J360" t="str">
            <v>09</v>
          </cell>
          <cell r="K360" t="str">
            <v>00</v>
          </cell>
          <cell r="L360">
            <v>0</v>
          </cell>
          <cell r="M360">
            <v>0</v>
          </cell>
          <cell r="N360">
            <v>0</v>
          </cell>
          <cell r="O360">
            <v>100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Z360">
            <v>0</v>
          </cell>
        </row>
        <row r="361">
          <cell r="A361" t="str">
            <v>|0101100900|0.00|0.00|0.000|100.500</v>
          </cell>
          <cell r="B361" t="str">
            <v>Slit</v>
          </cell>
          <cell r="C361" t="str">
            <v>INOX SLIT COIL  SUH409-2D</v>
          </cell>
          <cell r="D361" t="str">
            <v>INOX SLIT COIL  SUH409-2D</v>
          </cell>
          <cell r="E361" t="str">
            <v>INOX SLIT COIL  SUH409-2D</v>
          </cell>
          <cell r="F361" t="str">
            <v>KG</v>
          </cell>
          <cell r="G361" t="str">
            <v>01</v>
          </cell>
          <cell r="H361" t="str">
            <v>01</v>
          </cell>
          <cell r="I361" t="str">
            <v>10</v>
          </cell>
          <cell r="J361" t="str">
            <v>09</v>
          </cell>
          <cell r="K361" t="str">
            <v>00</v>
          </cell>
          <cell r="L361">
            <v>0</v>
          </cell>
          <cell r="M361">
            <v>0</v>
          </cell>
          <cell r="N361">
            <v>0</v>
          </cell>
          <cell r="O361">
            <v>100.5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Z361">
            <v>0</v>
          </cell>
        </row>
        <row r="362">
          <cell r="A362" t="str">
            <v>|0101100900|0.00|0.00|0.000|110.500</v>
          </cell>
          <cell r="B362" t="str">
            <v>Slit</v>
          </cell>
          <cell r="C362" t="str">
            <v>INOX SLIT COIL  SUH409-2D</v>
          </cell>
          <cell r="D362" t="str">
            <v>INOX SLIT COIL  SUH409-2D</v>
          </cell>
          <cell r="E362" t="str">
            <v>INOX SLIT COIL  SUH409-2D</v>
          </cell>
          <cell r="F362" t="str">
            <v>KG</v>
          </cell>
          <cell r="G362" t="str">
            <v>01</v>
          </cell>
          <cell r="H362" t="str">
            <v>01</v>
          </cell>
          <cell r="I362" t="str">
            <v>10</v>
          </cell>
          <cell r="J362" t="str">
            <v>09</v>
          </cell>
          <cell r="K362" t="str">
            <v>00</v>
          </cell>
          <cell r="L362">
            <v>0</v>
          </cell>
          <cell r="M362">
            <v>0</v>
          </cell>
          <cell r="N362">
            <v>0</v>
          </cell>
          <cell r="O362">
            <v>110.5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Z362">
            <v>0</v>
          </cell>
        </row>
        <row r="363">
          <cell r="A363" t="str">
            <v>|0101100900|0.00|0.00|0.000|119.000</v>
          </cell>
          <cell r="B363" t="str">
            <v>Slit</v>
          </cell>
          <cell r="C363" t="str">
            <v>INOX SLIT COIL  SUH409-2D</v>
          </cell>
          <cell r="D363" t="str">
            <v>INOX SLIT COIL  SUH409-2D</v>
          </cell>
          <cell r="E363" t="str">
            <v>INOX SLIT COIL  SUH409-2D</v>
          </cell>
          <cell r="F363" t="str">
            <v>KG</v>
          </cell>
          <cell r="G363" t="str">
            <v>01</v>
          </cell>
          <cell r="H363" t="str">
            <v>01</v>
          </cell>
          <cell r="I363" t="str">
            <v>10</v>
          </cell>
          <cell r="J363" t="str">
            <v>09</v>
          </cell>
          <cell r="K363" t="str">
            <v>00</v>
          </cell>
          <cell r="L363">
            <v>0</v>
          </cell>
          <cell r="M363">
            <v>0</v>
          </cell>
          <cell r="N363">
            <v>0</v>
          </cell>
          <cell r="O363">
            <v>119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Z363">
            <v>0</v>
          </cell>
        </row>
        <row r="364">
          <cell r="A364" t="str">
            <v>|0101100900|0.00|0.00|0.000|119.500</v>
          </cell>
          <cell r="B364" t="str">
            <v>Slit</v>
          </cell>
          <cell r="C364" t="str">
            <v>INOX SLIT COIL  SUH409-2D</v>
          </cell>
          <cell r="D364" t="str">
            <v>INOX SLIT COIL  SUH409-2D</v>
          </cell>
          <cell r="E364" t="str">
            <v>INOX SLIT COIL  SUH409-2D</v>
          </cell>
          <cell r="F364" t="str">
            <v>KG</v>
          </cell>
          <cell r="G364" t="str">
            <v>01</v>
          </cell>
          <cell r="H364" t="str">
            <v>01</v>
          </cell>
          <cell r="I364" t="str">
            <v>10</v>
          </cell>
          <cell r="J364" t="str">
            <v>09</v>
          </cell>
          <cell r="K364" t="str">
            <v>00</v>
          </cell>
          <cell r="L364">
            <v>0</v>
          </cell>
          <cell r="M364">
            <v>0</v>
          </cell>
          <cell r="N364">
            <v>0</v>
          </cell>
          <cell r="O364">
            <v>119.5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Z364">
            <v>0</v>
          </cell>
        </row>
        <row r="365">
          <cell r="A365" t="str">
            <v>|0101100900|0.00|0.00|0.000|68.500</v>
          </cell>
          <cell r="B365" t="str">
            <v>Slit</v>
          </cell>
          <cell r="C365" t="str">
            <v>INOX SLIT COIL  SUH409-2D</v>
          </cell>
          <cell r="D365" t="str">
            <v>INOX SLIT COIL  SUH409-2D</v>
          </cell>
          <cell r="E365" t="str">
            <v>INOX SLIT COIL  SUH409-2D</v>
          </cell>
          <cell r="F365" t="str">
            <v>KG</v>
          </cell>
          <cell r="G365" t="str">
            <v>01</v>
          </cell>
          <cell r="H365" t="str">
            <v>01</v>
          </cell>
          <cell r="I365" t="str">
            <v>10</v>
          </cell>
          <cell r="J365" t="str">
            <v>09</v>
          </cell>
          <cell r="K365" t="str">
            <v>00</v>
          </cell>
          <cell r="L365">
            <v>0</v>
          </cell>
          <cell r="M365">
            <v>0</v>
          </cell>
          <cell r="N365">
            <v>0</v>
          </cell>
          <cell r="O365">
            <v>68.5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Z365">
            <v>0</v>
          </cell>
        </row>
        <row r="366">
          <cell r="A366" t="str">
            <v>|0101100900|0.00|0.00|0.000|69.500</v>
          </cell>
          <cell r="B366" t="str">
            <v>Slit</v>
          </cell>
          <cell r="C366" t="str">
            <v>INOX SLIT COIL  SUH409-2D</v>
          </cell>
          <cell r="D366" t="str">
            <v>INOX SLIT COIL  SUH409-2D</v>
          </cell>
          <cell r="E366" t="str">
            <v>INOX SLIT COIL  SUH409-2D</v>
          </cell>
          <cell r="F366" t="str">
            <v>KG</v>
          </cell>
          <cell r="G366" t="str">
            <v>01</v>
          </cell>
          <cell r="H366" t="str">
            <v>01</v>
          </cell>
          <cell r="I366" t="str">
            <v>10</v>
          </cell>
          <cell r="J366" t="str">
            <v>09</v>
          </cell>
          <cell r="K366" t="str">
            <v>00</v>
          </cell>
          <cell r="L366">
            <v>0</v>
          </cell>
          <cell r="M366">
            <v>0</v>
          </cell>
          <cell r="N366">
            <v>0</v>
          </cell>
          <cell r="O366">
            <v>69.5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Z366">
            <v>0</v>
          </cell>
        </row>
        <row r="367">
          <cell r="A367" t="str">
            <v>|0101100900|0.00|0.00|0.000|70.000</v>
          </cell>
          <cell r="B367" t="str">
            <v>Slit</v>
          </cell>
          <cell r="C367" t="str">
            <v>INOX SLIT COIL  SUH409-2D</v>
          </cell>
          <cell r="D367" t="str">
            <v>INOX SLIT COIL  SUH409-2D</v>
          </cell>
          <cell r="E367" t="str">
            <v>INOX SLIT COIL  SUH409-2D</v>
          </cell>
          <cell r="F367" t="str">
            <v>KG</v>
          </cell>
          <cell r="G367" t="str">
            <v>01</v>
          </cell>
          <cell r="H367" t="str">
            <v>01</v>
          </cell>
          <cell r="I367" t="str">
            <v>10</v>
          </cell>
          <cell r="J367" t="str">
            <v>09</v>
          </cell>
          <cell r="K367" t="str">
            <v>00</v>
          </cell>
          <cell r="L367">
            <v>0</v>
          </cell>
          <cell r="M367">
            <v>0</v>
          </cell>
          <cell r="N367">
            <v>0</v>
          </cell>
          <cell r="O367">
            <v>70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Z367">
            <v>0</v>
          </cell>
        </row>
        <row r="368">
          <cell r="A368" t="str">
            <v>|0101100900|0.00|0.00|0.000|70.500</v>
          </cell>
          <cell r="B368" t="str">
            <v>Slit</v>
          </cell>
          <cell r="C368" t="str">
            <v>INOX SLIT COIL  SUH409-2D</v>
          </cell>
          <cell r="D368" t="str">
            <v>INOX SLIT COIL  SUH409-2D</v>
          </cell>
          <cell r="E368" t="str">
            <v>INOX SLIT COIL  SUH409-2D</v>
          </cell>
          <cell r="F368" t="str">
            <v>KG</v>
          </cell>
          <cell r="G368" t="str">
            <v>01</v>
          </cell>
          <cell r="H368" t="str">
            <v>01</v>
          </cell>
          <cell r="I368" t="str">
            <v>10</v>
          </cell>
          <cell r="J368" t="str">
            <v>09</v>
          </cell>
          <cell r="K368" t="str">
            <v>00</v>
          </cell>
          <cell r="L368">
            <v>0</v>
          </cell>
          <cell r="M368">
            <v>0</v>
          </cell>
          <cell r="N368">
            <v>0</v>
          </cell>
          <cell r="O368">
            <v>70.5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Z368">
            <v>0</v>
          </cell>
        </row>
        <row r="369">
          <cell r="A369" t="str">
            <v>|0101100900|0.00|0.00|0.000|78.500</v>
          </cell>
          <cell r="B369" t="str">
            <v>Slit</v>
          </cell>
          <cell r="C369" t="str">
            <v>INOX SLIT COIL  SUH409-2D</v>
          </cell>
          <cell r="D369" t="str">
            <v>INOX SLIT COIL  SUH409-2D</v>
          </cell>
          <cell r="E369" t="str">
            <v>INOX SLIT COIL  SUH409-2D</v>
          </cell>
          <cell r="F369" t="str">
            <v>KG</v>
          </cell>
          <cell r="G369" t="str">
            <v>01</v>
          </cell>
          <cell r="H369" t="str">
            <v>01</v>
          </cell>
          <cell r="I369" t="str">
            <v>10</v>
          </cell>
          <cell r="J369" t="str">
            <v>09</v>
          </cell>
          <cell r="K369" t="str">
            <v>00</v>
          </cell>
          <cell r="L369">
            <v>0</v>
          </cell>
          <cell r="M369">
            <v>0</v>
          </cell>
          <cell r="N369">
            <v>0</v>
          </cell>
          <cell r="O369">
            <v>78.5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Z369">
            <v>0</v>
          </cell>
        </row>
        <row r="370">
          <cell r="A370" t="str">
            <v>|0101100900|0.00|0.00|0.000|79.000</v>
          </cell>
          <cell r="B370" t="str">
            <v>Slit</v>
          </cell>
          <cell r="C370" t="str">
            <v>INOX SLIT COIL  SUH409-2D</v>
          </cell>
          <cell r="D370" t="str">
            <v>INOX SLIT COIL  SUH409-2D</v>
          </cell>
          <cell r="E370" t="str">
            <v>INOX SLIT COIL  SUH409-2D</v>
          </cell>
          <cell r="F370" t="str">
            <v>KG</v>
          </cell>
          <cell r="G370" t="str">
            <v>01</v>
          </cell>
          <cell r="H370" t="str">
            <v>01</v>
          </cell>
          <cell r="I370" t="str">
            <v>10</v>
          </cell>
          <cell r="J370" t="str">
            <v>09</v>
          </cell>
          <cell r="K370" t="str">
            <v>00</v>
          </cell>
          <cell r="L370">
            <v>0</v>
          </cell>
          <cell r="M370">
            <v>0</v>
          </cell>
          <cell r="N370">
            <v>0</v>
          </cell>
          <cell r="O370">
            <v>79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Z370">
            <v>0</v>
          </cell>
        </row>
        <row r="371">
          <cell r="A371" t="str">
            <v>|0101100900|0.00|0.00|0.000|79.500</v>
          </cell>
          <cell r="B371" t="str">
            <v>Slit</v>
          </cell>
          <cell r="C371" t="str">
            <v>INOX SLIT COIL  SUH409-2D</v>
          </cell>
          <cell r="D371" t="str">
            <v>INOX SLIT COIL  SUH409-2D</v>
          </cell>
          <cell r="E371" t="str">
            <v>INOX SLIT COIL  SUH409-2D</v>
          </cell>
          <cell r="F371" t="str">
            <v>KG</v>
          </cell>
          <cell r="G371" t="str">
            <v>01</v>
          </cell>
          <cell r="H371" t="str">
            <v>01</v>
          </cell>
          <cell r="I371" t="str">
            <v>10</v>
          </cell>
          <cell r="J371" t="str">
            <v>09</v>
          </cell>
          <cell r="K371" t="str">
            <v>00</v>
          </cell>
          <cell r="L371">
            <v>0</v>
          </cell>
          <cell r="M371">
            <v>0</v>
          </cell>
          <cell r="N371">
            <v>0</v>
          </cell>
          <cell r="O371">
            <v>79.5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Z371">
            <v>0</v>
          </cell>
        </row>
        <row r="372">
          <cell r="A372" t="str">
            <v>|0101100900|0.00|0.00|0.000|80.000</v>
          </cell>
          <cell r="B372" t="str">
            <v>Slit</v>
          </cell>
          <cell r="C372" t="str">
            <v>INOX SLIT COIL  SUH409-2D</v>
          </cell>
          <cell r="D372" t="str">
            <v>INOX SLIT COIL  SUH409-2D</v>
          </cell>
          <cell r="E372" t="str">
            <v>INOX SLIT COIL  SUH409-2D</v>
          </cell>
          <cell r="F372" t="str">
            <v>KG</v>
          </cell>
          <cell r="G372" t="str">
            <v>01</v>
          </cell>
          <cell r="H372" t="str">
            <v>01</v>
          </cell>
          <cell r="I372" t="str">
            <v>10</v>
          </cell>
          <cell r="J372" t="str">
            <v>09</v>
          </cell>
          <cell r="K372" t="str">
            <v>00</v>
          </cell>
          <cell r="L372">
            <v>0</v>
          </cell>
          <cell r="M372">
            <v>0</v>
          </cell>
          <cell r="N372">
            <v>0</v>
          </cell>
          <cell r="O372">
            <v>80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Z372">
            <v>0</v>
          </cell>
        </row>
        <row r="373">
          <cell r="A373" t="str">
            <v>|0101100900|0.00|0.00|0.000|80.500</v>
          </cell>
          <cell r="B373" t="str">
            <v>Slit</v>
          </cell>
          <cell r="C373" t="str">
            <v>INOX SLIT COIL  SUH409-2D</v>
          </cell>
          <cell r="D373" t="str">
            <v>INOX SLIT COIL  SUH409-2D</v>
          </cell>
          <cell r="E373" t="str">
            <v>INOX SLIT COIL  SUH409-2D</v>
          </cell>
          <cell r="F373" t="str">
            <v>KG</v>
          </cell>
          <cell r="G373" t="str">
            <v>01</v>
          </cell>
          <cell r="H373" t="str">
            <v>01</v>
          </cell>
          <cell r="I373" t="str">
            <v>10</v>
          </cell>
          <cell r="J373" t="str">
            <v>09</v>
          </cell>
          <cell r="K373" t="str">
            <v>00</v>
          </cell>
          <cell r="L373">
            <v>0</v>
          </cell>
          <cell r="M373">
            <v>0</v>
          </cell>
          <cell r="N373">
            <v>0</v>
          </cell>
          <cell r="O373">
            <v>80.5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Z373">
            <v>0</v>
          </cell>
        </row>
        <row r="374">
          <cell r="A374" t="str">
            <v>|0101100900|0.00|0.00|0.000|88.500</v>
          </cell>
          <cell r="B374" t="str">
            <v>Slit</v>
          </cell>
          <cell r="C374" t="str">
            <v>INOX SLIT COIL  SUH409-2D</v>
          </cell>
          <cell r="D374" t="str">
            <v>INOX SLIT COIL  SUH409-2D</v>
          </cell>
          <cell r="E374" t="str">
            <v>INOX SLIT COIL  SUH409-2D</v>
          </cell>
          <cell r="F374" t="str">
            <v>KG</v>
          </cell>
          <cell r="G374" t="str">
            <v>01</v>
          </cell>
          <cell r="H374" t="str">
            <v>01</v>
          </cell>
          <cell r="I374" t="str">
            <v>10</v>
          </cell>
          <cell r="J374" t="str">
            <v>09</v>
          </cell>
          <cell r="K374" t="str">
            <v>00</v>
          </cell>
          <cell r="L374">
            <v>0</v>
          </cell>
          <cell r="M374">
            <v>0</v>
          </cell>
          <cell r="N374">
            <v>0</v>
          </cell>
          <cell r="O374">
            <v>88.5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Z374">
            <v>0</v>
          </cell>
        </row>
        <row r="375">
          <cell r="A375" t="str">
            <v>|0101100900|0.00|0.00|0.000|89.000</v>
          </cell>
          <cell r="B375" t="str">
            <v>Slit</v>
          </cell>
          <cell r="C375" t="str">
            <v>INOX SLIT COIL  SUH409-2D</v>
          </cell>
          <cell r="D375" t="str">
            <v>INOX SLIT COIL  SUH409-2D</v>
          </cell>
          <cell r="E375" t="str">
            <v>INOX SLIT COIL  SUH409-2D</v>
          </cell>
          <cell r="F375" t="str">
            <v>KG</v>
          </cell>
          <cell r="G375" t="str">
            <v>01</v>
          </cell>
          <cell r="H375" t="str">
            <v>01</v>
          </cell>
          <cell r="I375" t="str">
            <v>10</v>
          </cell>
          <cell r="J375" t="str">
            <v>09</v>
          </cell>
          <cell r="K375" t="str">
            <v>00</v>
          </cell>
          <cell r="L375">
            <v>0</v>
          </cell>
          <cell r="M375">
            <v>0</v>
          </cell>
          <cell r="N375">
            <v>0</v>
          </cell>
          <cell r="O375">
            <v>89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Z375">
            <v>0</v>
          </cell>
        </row>
        <row r="376">
          <cell r="A376" t="str">
            <v>|0101100900|0.00|0.00|0.000|89.500</v>
          </cell>
          <cell r="B376" t="str">
            <v>Slit</v>
          </cell>
          <cell r="C376" t="str">
            <v>INOX SLIT COIL  SUH409-2D</v>
          </cell>
          <cell r="D376" t="str">
            <v>INOX SLIT COIL  SUH409-2D</v>
          </cell>
          <cell r="E376" t="str">
            <v>INOX SLIT COIL  SUH409-2D</v>
          </cell>
          <cell r="F376" t="str">
            <v>KG</v>
          </cell>
          <cell r="G376" t="str">
            <v>01</v>
          </cell>
          <cell r="H376" t="str">
            <v>01</v>
          </cell>
          <cell r="I376" t="str">
            <v>10</v>
          </cell>
          <cell r="J376" t="str">
            <v>09</v>
          </cell>
          <cell r="K376" t="str">
            <v>00</v>
          </cell>
          <cell r="L376">
            <v>0</v>
          </cell>
          <cell r="M376">
            <v>0</v>
          </cell>
          <cell r="N376">
            <v>0</v>
          </cell>
          <cell r="O376">
            <v>89.5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Z376">
            <v>0</v>
          </cell>
        </row>
        <row r="377">
          <cell r="A377" t="str">
            <v>|0101100900|0.00|0.00|0.000|90.000</v>
          </cell>
          <cell r="B377" t="str">
            <v>Slit</v>
          </cell>
          <cell r="C377" t="str">
            <v>INOX SLIT COIL  SUH409-2D</v>
          </cell>
          <cell r="D377" t="str">
            <v>INOX SLIT COIL  SUH409-2D</v>
          </cell>
          <cell r="E377" t="str">
            <v>INOX SLIT COIL  SUH409-2D</v>
          </cell>
          <cell r="F377" t="str">
            <v>KG</v>
          </cell>
          <cell r="G377" t="str">
            <v>01</v>
          </cell>
          <cell r="H377" t="str">
            <v>01</v>
          </cell>
          <cell r="I377" t="str">
            <v>10</v>
          </cell>
          <cell r="J377" t="str">
            <v>09</v>
          </cell>
          <cell r="K377" t="str">
            <v>00</v>
          </cell>
          <cell r="L377">
            <v>0</v>
          </cell>
          <cell r="M377">
            <v>0</v>
          </cell>
          <cell r="N377">
            <v>0</v>
          </cell>
          <cell r="O377">
            <v>90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Z377">
            <v>0</v>
          </cell>
        </row>
        <row r="378">
          <cell r="A378" t="str">
            <v>|0200201100|50.00|25.00|2.500|0.000</v>
          </cell>
          <cell r="B378" t="str">
            <v>Pipe</v>
          </cell>
          <cell r="C378" t="str">
            <v>PZ PIPE  C350L0  PZ Pipe C350L0</v>
          </cell>
          <cell r="D378" t="str">
            <v>PZ PIPE  C350L0  PZ Pipe C350L0</v>
          </cell>
          <cell r="E378" t="str">
            <v>PZ PIPE  C350L0  PZ Pipe C350L0</v>
          </cell>
          <cell r="F378" t="str">
            <v>PCS</v>
          </cell>
          <cell r="G378" t="str">
            <v>02</v>
          </cell>
          <cell r="H378" t="str">
            <v>00</v>
          </cell>
          <cell r="I378" t="str">
            <v>20</v>
          </cell>
          <cell r="J378" t="str">
            <v>11</v>
          </cell>
          <cell r="K378" t="str">
            <v>00</v>
          </cell>
          <cell r="L378">
            <v>50</v>
          </cell>
          <cell r="M378">
            <v>25</v>
          </cell>
          <cell r="N378">
            <v>2.5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Z378">
            <v>2.8420000000000001</v>
          </cell>
        </row>
        <row r="379">
          <cell r="A379" t="str">
            <v>|0200210303|139.80|0.00|3.500|0.000</v>
          </cell>
          <cell r="B379" t="str">
            <v>Pipe</v>
          </cell>
          <cell r="C379" t="str">
            <v>HR PIPE  STK290-E-G  MP1</v>
          </cell>
          <cell r="D379" t="str">
            <v>HR PIPE  STK290-E-G  MP1</v>
          </cell>
          <cell r="E379" t="str">
            <v>HR PIPE  STK290-E-G  MP1</v>
          </cell>
          <cell r="F379" t="str">
            <v>PCS</v>
          </cell>
          <cell r="G379" t="str">
            <v>02</v>
          </cell>
          <cell r="H379" t="str">
            <v>00</v>
          </cell>
          <cell r="I379" t="str">
            <v>21</v>
          </cell>
          <cell r="J379" t="str">
            <v>03</v>
          </cell>
          <cell r="K379" t="str">
            <v>03</v>
          </cell>
          <cell r="L379">
            <v>139.80000000000001</v>
          </cell>
          <cell r="M379">
            <v>0</v>
          </cell>
          <cell r="N379">
            <v>3.5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Z379">
            <v>11.763999999999999</v>
          </cell>
        </row>
        <row r="380">
          <cell r="A380" t="str">
            <v>|0200210403|216.30|0.00|7.200|0.000</v>
          </cell>
          <cell r="B380" t="str">
            <v>Pipe</v>
          </cell>
          <cell r="C380" t="str">
            <v>HR PIPE  SGP-E-G  MP1</v>
          </cell>
          <cell r="D380" t="str">
            <v>HR PIPE  SGP-E-G  MP1</v>
          </cell>
          <cell r="E380" t="str">
            <v>HR PIPE  SGP-E-G  MP1</v>
          </cell>
          <cell r="F380" t="str">
            <v>PCS</v>
          </cell>
          <cell r="G380" t="str">
            <v>02</v>
          </cell>
          <cell r="H380" t="str">
            <v>00</v>
          </cell>
          <cell r="I380" t="str">
            <v>21</v>
          </cell>
          <cell r="J380" t="str">
            <v>04</v>
          </cell>
          <cell r="K380" t="str">
            <v>03</v>
          </cell>
          <cell r="L380">
            <v>216.3</v>
          </cell>
          <cell r="M380">
            <v>0</v>
          </cell>
          <cell r="N380">
            <v>7.2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Z380">
            <v>37.125999999999998</v>
          </cell>
        </row>
        <row r="381">
          <cell r="A381" t="str">
            <v>|0200210911|125.00|75.00|3.200|0.000</v>
          </cell>
          <cell r="B381" t="str">
            <v>Pipe</v>
          </cell>
          <cell r="C381" t="str">
            <v>HR PIPE  STKR400  MP2</v>
          </cell>
          <cell r="D381" t="str">
            <v>HR PIPE  STKR400  MP2</v>
          </cell>
          <cell r="E381" t="str">
            <v>HR PIPE  STKR400  MP2</v>
          </cell>
          <cell r="F381" t="str">
            <v>PCS</v>
          </cell>
          <cell r="G381" t="str">
            <v>02</v>
          </cell>
          <cell r="H381" t="str">
            <v>00</v>
          </cell>
          <cell r="I381" t="str">
            <v>21</v>
          </cell>
          <cell r="J381" t="str">
            <v>09</v>
          </cell>
          <cell r="K381" t="str">
            <v>11</v>
          </cell>
          <cell r="L381">
            <v>125</v>
          </cell>
          <cell r="M381">
            <v>75</v>
          </cell>
          <cell r="N381">
            <v>3.2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Z381">
            <v>9.6110000000000007</v>
          </cell>
        </row>
        <row r="382">
          <cell r="A382" t="str">
            <v>|0200210911|75.00|75.00|2.300|0.000</v>
          </cell>
          <cell r="B382" t="str">
            <v>Pipe</v>
          </cell>
          <cell r="C382" t="str">
            <v>HR PIPE  STKR400  MP2</v>
          </cell>
          <cell r="D382" t="str">
            <v>HR PIPE  STKR400  MP2</v>
          </cell>
          <cell r="E382" t="str">
            <v>HR PIPE  STKR400  MP2</v>
          </cell>
          <cell r="F382" t="str">
            <v>PCS</v>
          </cell>
          <cell r="G382" t="str">
            <v>02</v>
          </cell>
          <cell r="H382" t="str">
            <v>00</v>
          </cell>
          <cell r="I382" t="str">
            <v>21</v>
          </cell>
          <cell r="J382" t="str">
            <v>09</v>
          </cell>
          <cell r="K382" t="str">
            <v>11</v>
          </cell>
          <cell r="L382">
            <v>75</v>
          </cell>
          <cell r="M382">
            <v>75</v>
          </cell>
          <cell r="N382">
            <v>2.2999999999999998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Z382">
            <v>4.1230000000000002</v>
          </cell>
        </row>
        <row r="383">
          <cell r="A383" t="str">
            <v>|0200210911|75.00|75.00|4.500|0.000</v>
          </cell>
          <cell r="B383" t="str">
            <v>Pipe</v>
          </cell>
          <cell r="C383" t="str">
            <v>HR PIPE  STKR400  MP2</v>
          </cell>
          <cell r="D383" t="str">
            <v>HR PIPE  STKR400  MP2</v>
          </cell>
          <cell r="E383" t="str">
            <v>HR PIPE  STKR400  MP2</v>
          </cell>
          <cell r="F383" t="str">
            <v>PCS</v>
          </cell>
          <cell r="G383" t="str">
            <v>02</v>
          </cell>
          <cell r="H383" t="str">
            <v>00</v>
          </cell>
          <cell r="I383" t="str">
            <v>21</v>
          </cell>
          <cell r="J383" t="str">
            <v>09</v>
          </cell>
          <cell r="K383" t="str">
            <v>11</v>
          </cell>
          <cell r="L383">
            <v>75</v>
          </cell>
          <cell r="M383">
            <v>75</v>
          </cell>
          <cell r="N383">
            <v>4.5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Z383">
            <v>7.8230000000000004</v>
          </cell>
        </row>
        <row r="384">
          <cell r="A384" t="str">
            <v>|0200212114|219.10|0.00|4.800|0.000</v>
          </cell>
          <cell r="B384" t="str">
            <v>Pipe</v>
          </cell>
          <cell r="C384" t="str">
            <v>HR PIPE  ASTM A53M GR.B TYPE-E  MP2A</v>
          </cell>
          <cell r="D384" t="str">
            <v>HR PIPE  ASTM A53M GR.B TYPE-E  MP2A</v>
          </cell>
          <cell r="E384" t="str">
            <v>HR PIPE  ASTM A53M GR.B TYPE-E  MP2A</v>
          </cell>
          <cell r="F384" t="str">
            <v>PCS</v>
          </cell>
          <cell r="G384" t="str">
            <v>02</v>
          </cell>
          <cell r="H384" t="str">
            <v>00</v>
          </cell>
          <cell r="I384" t="str">
            <v>21</v>
          </cell>
          <cell r="J384" t="str">
            <v>21</v>
          </cell>
          <cell r="K384" t="str">
            <v>14</v>
          </cell>
          <cell r="L384">
            <v>219.1</v>
          </cell>
          <cell r="M384">
            <v>0</v>
          </cell>
          <cell r="N384">
            <v>4.8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Z384">
            <v>25.366</v>
          </cell>
        </row>
        <row r="385">
          <cell r="A385" t="str">
            <v>|0200213224|14.00|14.00|0.900|0.000</v>
          </cell>
          <cell r="B385" t="str">
            <v>Pipe</v>
          </cell>
          <cell r="C385" t="str">
            <v>HR PIPE  SPHC ep  MP1ep</v>
          </cell>
          <cell r="D385" t="str">
            <v>HR PIPE  SPHC ep  MP1ep</v>
          </cell>
          <cell r="E385" t="str">
            <v>HR PIPE  SPHC ep  MP1ep</v>
          </cell>
          <cell r="F385" t="str">
            <v>PCS</v>
          </cell>
          <cell r="G385" t="str">
            <v>02</v>
          </cell>
          <cell r="H385" t="str">
            <v>00</v>
          </cell>
          <cell r="I385" t="str">
            <v>21</v>
          </cell>
          <cell r="J385" t="str">
            <v>32</v>
          </cell>
          <cell r="K385" t="str">
            <v>24</v>
          </cell>
          <cell r="L385">
            <v>14</v>
          </cell>
          <cell r="M385">
            <v>14</v>
          </cell>
          <cell r="N385">
            <v>0.9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Z385">
            <v>0.29099999999999998</v>
          </cell>
        </row>
        <row r="386">
          <cell r="A386" t="str">
            <v>|0200220103|13.80|0.00|1.600|0.000</v>
          </cell>
          <cell r="B386" t="str">
            <v>Pipe</v>
          </cell>
          <cell r="C386" t="str">
            <v>PO PIPE  STKM11A  MP1-P</v>
          </cell>
          <cell r="D386" t="str">
            <v>PO PIPE  STKM11A  MP1-P</v>
          </cell>
          <cell r="E386" t="str">
            <v>PO PIPE  STKM11A  MP1-P</v>
          </cell>
          <cell r="F386" t="str">
            <v>PCS</v>
          </cell>
          <cell r="G386" t="str">
            <v>02</v>
          </cell>
          <cell r="H386" t="str">
            <v>00</v>
          </cell>
          <cell r="I386" t="str">
            <v>22</v>
          </cell>
          <cell r="J386" t="str">
            <v>01</v>
          </cell>
          <cell r="K386" t="str">
            <v>03</v>
          </cell>
          <cell r="L386">
            <v>13.8</v>
          </cell>
          <cell r="M386">
            <v>0</v>
          </cell>
          <cell r="N386">
            <v>1.6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Z386">
            <v>0.48099999999999998</v>
          </cell>
        </row>
        <row r="387">
          <cell r="A387" t="str">
            <v>|0200220126|42.70|0.00|3.500|0.000</v>
          </cell>
          <cell r="B387" t="str">
            <v>Pipe</v>
          </cell>
          <cell r="C387" t="str">
            <v>PO PIPE  STKM11A  MP-1D-P</v>
          </cell>
          <cell r="D387" t="str">
            <v>PO PIPE  STKM11A  MP-1D-P</v>
          </cell>
          <cell r="E387" t="str">
            <v>PO PIPE  STKM11A  MP-1D-P</v>
          </cell>
          <cell r="F387" t="str">
            <v>PCS</v>
          </cell>
          <cell r="G387" t="str">
            <v>02</v>
          </cell>
          <cell r="H387" t="str">
            <v>00</v>
          </cell>
          <cell r="I387" t="str">
            <v>22</v>
          </cell>
          <cell r="J387" t="str">
            <v>01</v>
          </cell>
          <cell r="K387" t="str">
            <v>26</v>
          </cell>
          <cell r="L387">
            <v>42.7</v>
          </cell>
          <cell r="M387">
            <v>0</v>
          </cell>
          <cell r="N387">
            <v>3.5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Z387">
            <v>3.383</v>
          </cell>
        </row>
        <row r="388">
          <cell r="A388" t="str">
            <v>|0200220139|12.70|0.00|1.600|0.000</v>
          </cell>
          <cell r="B388" t="str">
            <v>Pipe</v>
          </cell>
          <cell r="C388" t="str">
            <v>PO PIPE  STKM11A  MP-1M-P</v>
          </cell>
          <cell r="D388" t="str">
            <v>PO PIPE  STKM11A  MP-1M-P</v>
          </cell>
          <cell r="E388" t="str">
            <v>PO PIPE  STKM11A  MP-1M-P</v>
          </cell>
          <cell r="F388" t="str">
            <v>PCS</v>
          </cell>
          <cell r="G388" t="str">
            <v>02</v>
          </cell>
          <cell r="H388" t="str">
            <v>00</v>
          </cell>
          <cell r="I388" t="str">
            <v>22</v>
          </cell>
          <cell r="J388" t="str">
            <v>01</v>
          </cell>
          <cell r="K388" t="str">
            <v>39</v>
          </cell>
          <cell r="L388">
            <v>12.7</v>
          </cell>
          <cell r="M388">
            <v>0</v>
          </cell>
          <cell r="N388">
            <v>1.6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Z388">
            <v>0.438</v>
          </cell>
        </row>
        <row r="389">
          <cell r="A389" t="str">
            <v>|0200220139|12.70|0.00|2.000|0.000</v>
          </cell>
          <cell r="B389" t="str">
            <v>Pipe</v>
          </cell>
          <cell r="C389" t="str">
            <v>PO PIPE  STKM11A  MP-1M-P</v>
          </cell>
          <cell r="D389" t="str">
            <v>PO PIPE  STKM11A  MP-1M-P</v>
          </cell>
          <cell r="E389" t="str">
            <v>PO PIPE  STKM11A  MP-1M-P</v>
          </cell>
          <cell r="F389" t="str">
            <v>PCS</v>
          </cell>
          <cell r="G389" t="str">
            <v>02</v>
          </cell>
          <cell r="H389" t="str">
            <v>00</v>
          </cell>
          <cell r="I389" t="str">
            <v>22</v>
          </cell>
          <cell r="J389" t="str">
            <v>01</v>
          </cell>
          <cell r="K389" t="str">
            <v>39</v>
          </cell>
          <cell r="L389">
            <v>12.7</v>
          </cell>
          <cell r="M389">
            <v>0</v>
          </cell>
          <cell r="N389">
            <v>2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Z389">
            <v>0.52800000000000002</v>
          </cell>
        </row>
        <row r="390">
          <cell r="A390" t="str">
            <v>|0200220139|15.90|0.00|1.600|0.000</v>
          </cell>
          <cell r="B390" t="str">
            <v>Pipe</v>
          </cell>
          <cell r="C390" t="str">
            <v>PO PIPE  STKM11A  MP-1M-P</v>
          </cell>
          <cell r="D390" t="str">
            <v>PO PIPE  STKM11A  MP-1M-P</v>
          </cell>
          <cell r="E390" t="str">
            <v>PO PIPE  STKM11A  MP-1M-P</v>
          </cell>
          <cell r="F390" t="str">
            <v>PCS</v>
          </cell>
          <cell r="G390" t="str">
            <v>02</v>
          </cell>
          <cell r="H390" t="str">
            <v>00</v>
          </cell>
          <cell r="I390" t="str">
            <v>22</v>
          </cell>
          <cell r="J390" t="str">
            <v>01</v>
          </cell>
          <cell r="K390" t="str">
            <v>39</v>
          </cell>
          <cell r="L390">
            <v>15.9</v>
          </cell>
          <cell r="M390">
            <v>0</v>
          </cell>
          <cell r="N390">
            <v>1.6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Z390">
            <v>0.56399999999999995</v>
          </cell>
        </row>
        <row r="391">
          <cell r="A391" t="str">
            <v>|0200220139|15.90|0.00|2.000|0.000</v>
          </cell>
          <cell r="B391" t="str">
            <v>Pipe</v>
          </cell>
          <cell r="C391" t="str">
            <v>PO PIPE  STKM11A  MP-1M-P</v>
          </cell>
          <cell r="D391" t="str">
            <v>PO PIPE  STKM11A  MP-1M-P</v>
          </cell>
          <cell r="E391" t="str">
            <v>PO PIPE  STKM11A  MP-1M-P</v>
          </cell>
          <cell r="F391" t="str">
            <v>PCS</v>
          </cell>
          <cell r="G391" t="str">
            <v>02</v>
          </cell>
          <cell r="H391" t="str">
            <v>00</v>
          </cell>
          <cell r="I391" t="str">
            <v>22</v>
          </cell>
          <cell r="J391" t="str">
            <v>01</v>
          </cell>
          <cell r="K391" t="str">
            <v>39</v>
          </cell>
          <cell r="L391">
            <v>15.9</v>
          </cell>
          <cell r="M391">
            <v>0</v>
          </cell>
          <cell r="N391">
            <v>2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Z391">
            <v>0.68600000000000005</v>
          </cell>
        </row>
        <row r="392">
          <cell r="A392" t="str">
            <v>|0200220139|15.90|0.00|2.300|0.000</v>
          </cell>
          <cell r="B392" t="str">
            <v>Pipe</v>
          </cell>
          <cell r="C392" t="str">
            <v>PO PIPE  STKM11A  MP-1M-P</v>
          </cell>
          <cell r="D392" t="str">
            <v>PO PIPE  STKM11A  MP-1M-P</v>
          </cell>
          <cell r="E392" t="str">
            <v>PO PIPE  STKM11A  MP-1M-P</v>
          </cell>
          <cell r="F392" t="str">
            <v>PCS</v>
          </cell>
          <cell r="G392" t="str">
            <v>02</v>
          </cell>
          <cell r="H392" t="str">
            <v>00</v>
          </cell>
          <cell r="I392" t="str">
            <v>22</v>
          </cell>
          <cell r="J392" t="str">
            <v>01</v>
          </cell>
          <cell r="K392" t="str">
            <v>39</v>
          </cell>
          <cell r="L392">
            <v>15.9</v>
          </cell>
          <cell r="M392">
            <v>0</v>
          </cell>
          <cell r="N392">
            <v>2.2999999999999998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Z392">
            <v>0.77100000000000002</v>
          </cell>
        </row>
        <row r="393">
          <cell r="A393" t="str">
            <v>|0200220139|17.30|0.00|2.300|0.000</v>
          </cell>
          <cell r="B393" t="str">
            <v>Pipe</v>
          </cell>
          <cell r="C393" t="str">
            <v>PO PIPE  STKM11A  MP-1M-P</v>
          </cell>
          <cell r="D393" t="str">
            <v>PO PIPE  STKM11A  MP-1M-P</v>
          </cell>
          <cell r="E393" t="str">
            <v>PO PIPE  STKM11A  MP-1M-P</v>
          </cell>
          <cell r="F393" t="str">
            <v>PCS</v>
          </cell>
          <cell r="G393" t="str">
            <v>02</v>
          </cell>
          <cell r="H393" t="str">
            <v>00</v>
          </cell>
          <cell r="I393" t="str">
            <v>22</v>
          </cell>
          <cell r="J393" t="str">
            <v>01</v>
          </cell>
          <cell r="K393" t="str">
            <v>39</v>
          </cell>
          <cell r="L393">
            <v>17.3</v>
          </cell>
          <cell r="M393">
            <v>0</v>
          </cell>
          <cell r="N393">
            <v>2.2999999999999998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Z393">
            <v>0.85099999999999998</v>
          </cell>
        </row>
        <row r="394">
          <cell r="A394" t="str">
            <v>|0200220139|19.10|0.00|1.400|0.000</v>
          </cell>
          <cell r="B394" t="str">
            <v>Pipe</v>
          </cell>
          <cell r="C394" t="str">
            <v>PO PIPE  STKM11A  MP-1M-P</v>
          </cell>
          <cell r="D394" t="str">
            <v>PO PIPE  STKM11A  MP-1M-P</v>
          </cell>
          <cell r="E394" t="str">
            <v>PO PIPE  STKM11A  MP-1M-P</v>
          </cell>
          <cell r="F394" t="str">
            <v>PCS</v>
          </cell>
          <cell r="G394" t="str">
            <v>02</v>
          </cell>
          <cell r="H394" t="str">
            <v>00</v>
          </cell>
          <cell r="I394" t="str">
            <v>22</v>
          </cell>
          <cell r="J394" t="str">
            <v>01</v>
          </cell>
          <cell r="K394" t="str">
            <v>39</v>
          </cell>
          <cell r="L394">
            <v>19.100000000000001</v>
          </cell>
          <cell r="M394">
            <v>0</v>
          </cell>
          <cell r="N394">
            <v>1.4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Z394">
            <v>0.61099999999999999</v>
          </cell>
        </row>
        <row r="395">
          <cell r="A395" t="str">
            <v>|0200220139|19.10|0.00|2.000|0.000</v>
          </cell>
          <cell r="B395" t="str">
            <v>Pipe</v>
          </cell>
          <cell r="C395" t="str">
            <v>PO PIPE  STKM11A  MP-1M-P</v>
          </cell>
          <cell r="D395" t="str">
            <v>PO PIPE  STKM11A  MP-1M-P</v>
          </cell>
          <cell r="E395" t="str">
            <v>PO PIPE  STKM11A  MP-1M-P</v>
          </cell>
          <cell r="F395" t="str">
            <v>PCS</v>
          </cell>
          <cell r="G395" t="str">
            <v>02</v>
          </cell>
          <cell r="H395" t="str">
            <v>00</v>
          </cell>
          <cell r="I395" t="str">
            <v>22</v>
          </cell>
          <cell r="J395" t="str">
            <v>01</v>
          </cell>
          <cell r="K395" t="str">
            <v>39</v>
          </cell>
          <cell r="L395">
            <v>19.100000000000001</v>
          </cell>
          <cell r="M395">
            <v>0</v>
          </cell>
          <cell r="N395">
            <v>2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Z395">
            <v>0.84299999999999997</v>
          </cell>
        </row>
        <row r="396">
          <cell r="A396" t="str">
            <v>|0200220139|19.10|0.00|2.300|0.000</v>
          </cell>
          <cell r="B396" t="str">
            <v>Pipe</v>
          </cell>
          <cell r="C396" t="str">
            <v>PO PIPE  STKM11A  MP-1M-P</v>
          </cell>
          <cell r="D396" t="str">
            <v>PO PIPE  STKM11A  MP-1M-P</v>
          </cell>
          <cell r="E396" t="str">
            <v>PO PIPE  STKM11A  MP-1M-P</v>
          </cell>
          <cell r="F396" t="str">
            <v>PCS</v>
          </cell>
          <cell r="G396" t="str">
            <v>02</v>
          </cell>
          <cell r="H396" t="str">
            <v>00</v>
          </cell>
          <cell r="I396" t="str">
            <v>22</v>
          </cell>
          <cell r="J396" t="str">
            <v>01</v>
          </cell>
          <cell r="K396" t="str">
            <v>39</v>
          </cell>
          <cell r="L396">
            <v>19.100000000000001</v>
          </cell>
          <cell r="M396">
            <v>0</v>
          </cell>
          <cell r="N396">
            <v>2.2999999999999998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Z396">
            <v>0.95299999999999996</v>
          </cell>
        </row>
        <row r="397">
          <cell r="A397" t="str">
            <v>|0200220139|22.20|0.00|1.600|0.000</v>
          </cell>
          <cell r="B397" t="str">
            <v>Pipe</v>
          </cell>
          <cell r="C397" t="str">
            <v>PO PIPE  STKM11A  MP-1M-P</v>
          </cell>
          <cell r="D397" t="str">
            <v>PO PIPE  STKM11A  MP-1M-P</v>
          </cell>
          <cell r="E397" t="str">
            <v>PO PIPE  STKM11A  MP-1M-P</v>
          </cell>
          <cell r="F397" t="str">
            <v>PCS</v>
          </cell>
          <cell r="G397" t="str">
            <v>02</v>
          </cell>
          <cell r="H397" t="str">
            <v>00</v>
          </cell>
          <cell r="I397" t="str">
            <v>22</v>
          </cell>
          <cell r="J397" t="str">
            <v>01</v>
          </cell>
          <cell r="K397" t="str">
            <v>39</v>
          </cell>
          <cell r="L397">
            <v>22.2</v>
          </cell>
          <cell r="M397">
            <v>0</v>
          </cell>
          <cell r="N397">
            <v>1.6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Z397">
            <v>0.81299999999999994</v>
          </cell>
        </row>
        <row r="398">
          <cell r="A398" t="str">
            <v>|0200220139|22.20|0.00|1.800|0.000</v>
          </cell>
          <cell r="B398" t="str">
            <v>Pipe</v>
          </cell>
          <cell r="C398" t="str">
            <v>PO PIPE  STKM11A  MP-1M-P</v>
          </cell>
          <cell r="D398" t="str">
            <v>PO PIPE  STKM11A  MP-1M-P</v>
          </cell>
          <cell r="E398" t="str">
            <v>PO PIPE  STKM11A  MP-1M-P</v>
          </cell>
          <cell r="F398" t="str">
            <v>PCS</v>
          </cell>
          <cell r="G398" t="str">
            <v>02</v>
          </cell>
          <cell r="H398" t="str">
            <v>00</v>
          </cell>
          <cell r="I398" t="str">
            <v>22</v>
          </cell>
          <cell r="J398" t="str">
            <v>01</v>
          </cell>
          <cell r="K398" t="str">
            <v>39</v>
          </cell>
          <cell r="L398">
            <v>22.2</v>
          </cell>
          <cell r="M398">
            <v>0</v>
          </cell>
          <cell r="N398">
            <v>1.8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Z398">
            <v>0.90600000000000003</v>
          </cell>
        </row>
        <row r="399">
          <cell r="A399" t="str">
            <v>|0200220139|22.20|0.00|2.000|0.000</v>
          </cell>
          <cell r="B399" t="str">
            <v>Pipe</v>
          </cell>
          <cell r="C399" t="str">
            <v>PO PIPE  STKM11A  MP-1M-P</v>
          </cell>
          <cell r="D399" t="str">
            <v>PO PIPE  STKM11A  MP-1M-P</v>
          </cell>
          <cell r="E399" t="str">
            <v>PO PIPE  STKM11A  MP-1M-P</v>
          </cell>
          <cell r="F399" t="str">
            <v>PCS</v>
          </cell>
          <cell r="G399" t="str">
            <v>02</v>
          </cell>
          <cell r="H399" t="str">
            <v>00</v>
          </cell>
          <cell r="I399" t="str">
            <v>22</v>
          </cell>
          <cell r="J399" t="str">
            <v>01</v>
          </cell>
          <cell r="K399" t="str">
            <v>39</v>
          </cell>
          <cell r="L399">
            <v>22.2</v>
          </cell>
          <cell r="M399">
            <v>0</v>
          </cell>
          <cell r="N399">
            <v>2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Z399">
            <v>0.996</v>
          </cell>
        </row>
        <row r="400">
          <cell r="A400" t="str">
            <v>|0200220139|22.20|0.00|2.300|0.000</v>
          </cell>
          <cell r="B400" t="str">
            <v>Pipe</v>
          </cell>
          <cell r="C400" t="str">
            <v>PO PIPE  STKM11A  MP-1M-P</v>
          </cell>
          <cell r="D400" t="str">
            <v>PO PIPE  STKM11A  MP-1M-P</v>
          </cell>
          <cell r="E400" t="str">
            <v>PO PIPE  STKM11A  MP-1M-P</v>
          </cell>
          <cell r="F400" t="str">
            <v>PCS</v>
          </cell>
          <cell r="G400" t="str">
            <v>02</v>
          </cell>
          <cell r="H400" t="str">
            <v>00</v>
          </cell>
          <cell r="I400" t="str">
            <v>22</v>
          </cell>
          <cell r="J400" t="str">
            <v>01</v>
          </cell>
          <cell r="K400" t="str">
            <v>39</v>
          </cell>
          <cell r="L400">
            <v>22.2</v>
          </cell>
          <cell r="M400">
            <v>0</v>
          </cell>
          <cell r="N400">
            <v>2.2999999999999998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Z400">
            <v>1.129</v>
          </cell>
        </row>
        <row r="401">
          <cell r="A401" t="str">
            <v>|0200220139|25.40|0.00|1.600|0.000</v>
          </cell>
          <cell r="B401" t="str">
            <v>Pipe</v>
          </cell>
          <cell r="C401" t="str">
            <v>PO PIPE  STKM11A  MP-1M-P</v>
          </cell>
          <cell r="D401" t="str">
            <v>PO PIPE  STKM11A  MP-1M-P</v>
          </cell>
          <cell r="E401" t="str">
            <v>PO PIPE  STKM11A  MP-1M-P</v>
          </cell>
          <cell r="F401" t="str">
            <v>PCS</v>
          </cell>
          <cell r="G401" t="str">
            <v>02</v>
          </cell>
          <cell r="H401" t="str">
            <v>00</v>
          </cell>
          <cell r="I401" t="str">
            <v>22</v>
          </cell>
          <cell r="J401" t="str">
            <v>01</v>
          </cell>
          <cell r="K401" t="str">
            <v>39</v>
          </cell>
          <cell r="L401">
            <v>25.4</v>
          </cell>
          <cell r="M401">
            <v>0</v>
          </cell>
          <cell r="N401">
            <v>1.6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Z401">
            <v>0.93899999999999995</v>
          </cell>
        </row>
        <row r="402">
          <cell r="A402" t="str">
            <v>|0200220139|25.40|0.00|1.800|0.000</v>
          </cell>
          <cell r="B402" t="str">
            <v>Pipe</v>
          </cell>
          <cell r="C402" t="str">
            <v>PO PIPE  STKM11A  MP-1M-P</v>
          </cell>
          <cell r="D402" t="str">
            <v>PO PIPE  STKM11A  MP-1M-P</v>
          </cell>
          <cell r="E402" t="str">
            <v>PO PIPE  STKM11A  MP-1M-P</v>
          </cell>
          <cell r="F402" t="str">
            <v>PCS</v>
          </cell>
          <cell r="G402" t="str">
            <v>02</v>
          </cell>
          <cell r="H402" t="str">
            <v>00</v>
          </cell>
          <cell r="I402" t="str">
            <v>22</v>
          </cell>
          <cell r="J402" t="str">
            <v>01</v>
          </cell>
          <cell r="K402" t="str">
            <v>39</v>
          </cell>
          <cell r="L402">
            <v>25.4</v>
          </cell>
          <cell r="M402">
            <v>0</v>
          </cell>
          <cell r="N402">
            <v>1.8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Z402">
            <v>1.048</v>
          </cell>
        </row>
        <row r="403">
          <cell r="A403" t="str">
            <v>|0200220139|25.40|0.00|2.000|0.000</v>
          </cell>
          <cell r="B403" t="str">
            <v>Pipe</v>
          </cell>
          <cell r="C403" t="str">
            <v>PO PIPE  STKM11A  MP-1M-P</v>
          </cell>
          <cell r="D403" t="str">
            <v>PO PIPE  STKM11A  MP-1M-P</v>
          </cell>
          <cell r="E403" t="str">
            <v>PO PIPE  STKM11A  MP-1M-P</v>
          </cell>
          <cell r="F403" t="str">
            <v>PCS</v>
          </cell>
          <cell r="G403" t="str">
            <v>02</v>
          </cell>
          <cell r="H403" t="str">
            <v>00</v>
          </cell>
          <cell r="I403" t="str">
            <v>22</v>
          </cell>
          <cell r="J403" t="str">
            <v>01</v>
          </cell>
          <cell r="K403" t="str">
            <v>39</v>
          </cell>
          <cell r="L403">
            <v>25.4</v>
          </cell>
          <cell r="M403">
            <v>0</v>
          </cell>
          <cell r="N403">
            <v>2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Z403">
            <v>1.1539999999999999</v>
          </cell>
        </row>
        <row r="404">
          <cell r="A404" t="str">
            <v>|0200220139|25.40|0.00|2.600|0.000</v>
          </cell>
          <cell r="B404" t="str">
            <v>Pipe</v>
          </cell>
          <cell r="C404" t="str">
            <v>PO PIPE  STKM11A  MP-1M-P</v>
          </cell>
          <cell r="D404" t="str">
            <v>PO PIPE  STKM11A  MP-1M-P</v>
          </cell>
          <cell r="E404" t="str">
            <v>PO PIPE  STKM11A  MP-1M-P</v>
          </cell>
          <cell r="F404" t="str">
            <v>PCS</v>
          </cell>
          <cell r="G404" t="str">
            <v>02</v>
          </cell>
          <cell r="H404" t="str">
            <v>00</v>
          </cell>
          <cell r="I404" t="str">
            <v>22</v>
          </cell>
          <cell r="J404" t="str">
            <v>01</v>
          </cell>
          <cell r="K404" t="str">
            <v>39</v>
          </cell>
          <cell r="L404">
            <v>25.4</v>
          </cell>
          <cell r="M404">
            <v>0</v>
          </cell>
          <cell r="N404">
            <v>2.6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Z404">
            <v>1.462</v>
          </cell>
        </row>
        <row r="405">
          <cell r="A405" t="str">
            <v>|0200220139|25.40|0.00|3.200|0.000</v>
          </cell>
          <cell r="B405" t="str">
            <v>Pipe</v>
          </cell>
          <cell r="C405" t="str">
            <v>PO PIPE  STKM11A  MP-1M-P</v>
          </cell>
          <cell r="D405" t="str">
            <v>PO PIPE  STKM11A  MP-1M-P</v>
          </cell>
          <cell r="E405" t="str">
            <v>PO PIPE  STKM11A  MP-1M-P</v>
          </cell>
          <cell r="F405" t="str">
            <v>PCS</v>
          </cell>
          <cell r="G405" t="str">
            <v>02</v>
          </cell>
          <cell r="H405" t="str">
            <v>00</v>
          </cell>
          <cell r="I405" t="str">
            <v>22</v>
          </cell>
          <cell r="J405" t="str">
            <v>01</v>
          </cell>
          <cell r="K405" t="str">
            <v>39</v>
          </cell>
          <cell r="L405">
            <v>25.4</v>
          </cell>
          <cell r="M405">
            <v>0</v>
          </cell>
          <cell r="N405">
            <v>3.2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Z405">
            <v>1.752</v>
          </cell>
        </row>
        <row r="406">
          <cell r="A406" t="str">
            <v>|0200220139|28.60|0.00|2.000|0.000</v>
          </cell>
          <cell r="B406" t="str">
            <v>Pipe</v>
          </cell>
          <cell r="C406" t="str">
            <v>PO PIPE  STKM11A  MP-1M-P</v>
          </cell>
          <cell r="D406" t="str">
            <v>PO PIPE  STKM11A  MP-1M-P</v>
          </cell>
          <cell r="E406" t="str">
            <v>PO PIPE  STKM11A  MP-1M-P</v>
          </cell>
          <cell r="F406" t="str">
            <v>PCS</v>
          </cell>
          <cell r="G406" t="str">
            <v>02</v>
          </cell>
          <cell r="H406" t="str">
            <v>00</v>
          </cell>
          <cell r="I406" t="str">
            <v>22</v>
          </cell>
          <cell r="J406" t="str">
            <v>01</v>
          </cell>
          <cell r="K406" t="str">
            <v>39</v>
          </cell>
          <cell r="L406">
            <v>28.6</v>
          </cell>
          <cell r="M406">
            <v>0</v>
          </cell>
          <cell r="N406">
            <v>2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Z406">
            <v>1.3120000000000001</v>
          </cell>
        </row>
        <row r="407">
          <cell r="A407" t="str">
            <v>|0200220139|28.60|0.00|2.300|0.000</v>
          </cell>
          <cell r="B407" t="str">
            <v>Pipe</v>
          </cell>
          <cell r="C407" t="str">
            <v>PO PIPE  STKM11A  MP-1M-P</v>
          </cell>
          <cell r="D407" t="str">
            <v>PO PIPE  STKM11A  MP-1M-P</v>
          </cell>
          <cell r="E407" t="str">
            <v>PO PIPE  STKM11A  MP-1M-P</v>
          </cell>
          <cell r="F407" t="str">
            <v>PCS</v>
          </cell>
          <cell r="G407" t="str">
            <v>02</v>
          </cell>
          <cell r="H407" t="str">
            <v>00</v>
          </cell>
          <cell r="I407" t="str">
            <v>22</v>
          </cell>
          <cell r="J407" t="str">
            <v>01</v>
          </cell>
          <cell r="K407" t="str">
            <v>39</v>
          </cell>
          <cell r="L407">
            <v>28.6</v>
          </cell>
          <cell r="M407">
            <v>0</v>
          </cell>
          <cell r="N407">
            <v>2.2999999999999998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Z407">
            <v>1.492</v>
          </cell>
        </row>
        <row r="408">
          <cell r="A408" t="str">
            <v>|0200220139|28.60|0.00|2.600|0.000</v>
          </cell>
          <cell r="B408" t="str">
            <v>Pipe</v>
          </cell>
          <cell r="C408" t="str">
            <v>PO PIPE  STKM11A  MP-1M-P</v>
          </cell>
          <cell r="D408" t="str">
            <v>PO PIPE  STKM11A  MP-1M-P</v>
          </cell>
          <cell r="E408" t="str">
            <v>PO PIPE  STKM11A  MP-1M-P</v>
          </cell>
          <cell r="F408" t="str">
            <v>PCS</v>
          </cell>
          <cell r="G408" t="str">
            <v>02</v>
          </cell>
          <cell r="H408" t="str">
            <v>00</v>
          </cell>
          <cell r="I408" t="str">
            <v>22</v>
          </cell>
          <cell r="J408" t="str">
            <v>01</v>
          </cell>
          <cell r="K408" t="str">
            <v>39</v>
          </cell>
          <cell r="L408">
            <v>28.6</v>
          </cell>
          <cell r="M408">
            <v>0</v>
          </cell>
          <cell r="N408">
            <v>2.6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Z408">
            <v>1.667</v>
          </cell>
        </row>
        <row r="409">
          <cell r="A409" t="str">
            <v>|0200220139|28.60|0.00|3.200|0.000</v>
          </cell>
          <cell r="B409" t="str">
            <v>Pipe</v>
          </cell>
          <cell r="C409" t="str">
            <v>PO PIPE  STKM11A  MP-1M-P</v>
          </cell>
          <cell r="D409" t="str">
            <v>PO PIPE  STKM11A  MP-1M-P</v>
          </cell>
          <cell r="E409" t="str">
            <v>PO PIPE  STKM11A  MP-1M-P</v>
          </cell>
          <cell r="F409" t="str">
            <v>PCS</v>
          </cell>
          <cell r="G409" t="str">
            <v>02</v>
          </cell>
          <cell r="H409" t="str">
            <v>00</v>
          </cell>
          <cell r="I409" t="str">
            <v>22</v>
          </cell>
          <cell r="J409" t="str">
            <v>01</v>
          </cell>
          <cell r="K409" t="str">
            <v>39</v>
          </cell>
          <cell r="L409">
            <v>28.6</v>
          </cell>
          <cell r="M409">
            <v>0</v>
          </cell>
          <cell r="N409">
            <v>3.2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Z409">
            <v>2.004</v>
          </cell>
        </row>
        <row r="410">
          <cell r="A410" t="str">
            <v>|0200220139|29.40|0.00|3.200|0.000</v>
          </cell>
          <cell r="B410" t="str">
            <v>Pipe</v>
          </cell>
          <cell r="C410" t="str">
            <v>PO PIPE  STKM11A  MP-1M-P</v>
          </cell>
          <cell r="D410" t="str">
            <v>PO PIPE  STKM11A  MP-1M-P</v>
          </cell>
          <cell r="E410" t="str">
            <v>PO PIPE  STKM11A  MP-1M-P</v>
          </cell>
          <cell r="F410" t="str">
            <v>PCS</v>
          </cell>
          <cell r="G410" t="str">
            <v>02</v>
          </cell>
          <cell r="H410" t="str">
            <v>00</v>
          </cell>
          <cell r="I410" t="str">
            <v>22</v>
          </cell>
          <cell r="J410" t="str">
            <v>01</v>
          </cell>
          <cell r="K410" t="str">
            <v>39</v>
          </cell>
          <cell r="L410">
            <v>29.4</v>
          </cell>
          <cell r="M410">
            <v>0</v>
          </cell>
          <cell r="N410">
            <v>3.2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Z410">
            <v>2.0670000000000002</v>
          </cell>
        </row>
        <row r="411">
          <cell r="A411" t="str">
            <v>|0200220139|31.80|0.00|1.600|0.000</v>
          </cell>
          <cell r="B411" t="str">
            <v>Pipe</v>
          </cell>
          <cell r="C411" t="str">
            <v>PO PIPE  STKM11A  MP-1M-P</v>
          </cell>
          <cell r="D411" t="str">
            <v>PO PIPE  STKM11A  MP-1M-P</v>
          </cell>
          <cell r="E411" t="str">
            <v>PO PIPE  STKM11A  MP-1M-P</v>
          </cell>
          <cell r="F411" t="str">
            <v>PCS</v>
          </cell>
          <cell r="G411" t="str">
            <v>02</v>
          </cell>
          <cell r="H411" t="str">
            <v>00</v>
          </cell>
          <cell r="I411" t="str">
            <v>22</v>
          </cell>
          <cell r="J411" t="str">
            <v>01</v>
          </cell>
          <cell r="K411" t="str">
            <v>39</v>
          </cell>
          <cell r="L411">
            <v>31.8</v>
          </cell>
          <cell r="M411">
            <v>0</v>
          </cell>
          <cell r="N411">
            <v>1.6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Z411">
            <v>1.1919999999999999</v>
          </cell>
        </row>
        <row r="412">
          <cell r="A412" t="str">
            <v>|0200220139|31.80|0.00|2.000|0.000</v>
          </cell>
          <cell r="B412" t="str">
            <v>Pipe</v>
          </cell>
          <cell r="C412" t="str">
            <v>PO PIPE  STKM11A  MP-1M-P</v>
          </cell>
          <cell r="D412" t="str">
            <v>PO PIPE  STKM11A  MP-1M-P</v>
          </cell>
          <cell r="E412" t="str">
            <v>PO PIPE  STKM11A  MP-1M-P</v>
          </cell>
          <cell r="F412" t="str">
            <v>PCS</v>
          </cell>
          <cell r="G412" t="str">
            <v>02</v>
          </cell>
          <cell r="H412" t="str">
            <v>00</v>
          </cell>
          <cell r="I412" t="str">
            <v>22</v>
          </cell>
          <cell r="J412" t="str">
            <v>01</v>
          </cell>
          <cell r="K412" t="str">
            <v>39</v>
          </cell>
          <cell r="L412">
            <v>31.8</v>
          </cell>
          <cell r="M412">
            <v>0</v>
          </cell>
          <cell r="N412">
            <v>2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Z412">
            <v>1.47</v>
          </cell>
        </row>
        <row r="413">
          <cell r="A413" t="str">
            <v>|0200220139|31.80|0.00|2.600|0.000</v>
          </cell>
          <cell r="B413" t="str">
            <v>Pipe</v>
          </cell>
          <cell r="C413" t="str">
            <v>PO PIPE  STKM11A  MP-1M-P</v>
          </cell>
          <cell r="D413" t="str">
            <v>PO PIPE  STKM11A  MP-1M-P</v>
          </cell>
          <cell r="E413" t="str">
            <v>PO PIPE  STKM11A  MP-1M-P</v>
          </cell>
          <cell r="F413" t="str">
            <v>PCS</v>
          </cell>
          <cell r="G413" t="str">
            <v>02</v>
          </cell>
          <cell r="H413" t="str">
            <v>00</v>
          </cell>
          <cell r="I413" t="str">
            <v>22</v>
          </cell>
          <cell r="J413" t="str">
            <v>01</v>
          </cell>
          <cell r="K413" t="str">
            <v>39</v>
          </cell>
          <cell r="L413">
            <v>31.8</v>
          </cell>
          <cell r="M413">
            <v>0</v>
          </cell>
          <cell r="N413">
            <v>2.6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Z413">
            <v>1.8720000000000001</v>
          </cell>
        </row>
        <row r="414">
          <cell r="A414" t="str">
            <v>|0200220139|34.00|0.00|2.600|0.000</v>
          </cell>
          <cell r="B414" t="str">
            <v>Pipe</v>
          </cell>
          <cell r="C414" t="str">
            <v>PO PIPE  STKM11A  MP-1M-P</v>
          </cell>
          <cell r="D414" t="str">
            <v>PO PIPE  STKM11A  MP-1M-P</v>
          </cell>
          <cell r="E414" t="str">
            <v>PO PIPE  STKM11A  MP-1M-P</v>
          </cell>
          <cell r="F414" t="str">
            <v>PCS</v>
          </cell>
          <cell r="G414" t="str">
            <v>02</v>
          </cell>
          <cell r="H414" t="str">
            <v>00</v>
          </cell>
          <cell r="I414" t="str">
            <v>22</v>
          </cell>
          <cell r="J414" t="str">
            <v>01</v>
          </cell>
          <cell r="K414" t="str">
            <v>39</v>
          </cell>
          <cell r="L414">
            <v>34</v>
          </cell>
          <cell r="M414">
            <v>0</v>
          </cell>
          <cell r="N414">
            <v>2.6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Z414">
            <v>2.0129999999999999</v>
          </cell>
        </row>
        <row r="415">
          <cell r="A415" t="str">
            <v>|0200220139|34.00|0.00|3.500|0.000</v>
          </cell>
          <cell r="B415" t="str">
            <v>Pipe</v>
          </cell>
          <cell r="C415" t="str">
            <v>PO PIPE  STKM11A  MP-1M-P</v>
          </cell>
          <cell r="D415" t="str">
            <v>PO PIPE  STKM11A  MP-1M-P</v>
          </cell>
          <cell r="E415" t="str">
            <v>PO PIPE  STKM11A  MP-1M-P</v>
          </cell>
          <cell r="F415" t="str">
            <v>PCS</v>
          </cell>
          <cell r="G415" t="str">
            <v>02</v>
          </cell>
          <cell r="H415" t="str">
            <v>00</v>
          </cell>
          <cell r="I415" t="str">
            <v>22</v>
          </cell>
          <cell r="J415" t="str">
            <v>01</v>
          </cell>
          <cell r="K415" t="str">
            <v>39</v>
          </cell>
          <cell r="L415">
            <v>34</v>
          </cell>
          <cell r="M415">
            <v>0</v>
          </cell>
          <cell r="N415">
            <v>3.5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Z415">
            <v>2.6320000000000001</v>
          </cell>
        </row>
        <row r="416">
          <cell r="A416" t="str">
            <v>|0200220139|35.00|0.00|1.500|0.000</v>
          </cell>
          <cell r="B416" t="str">
            <v>Pipe</v>
          </cell>
          <cell r="C416" t="str">
            <v>PO PIPE  STKM11A  MP-1M-P</v>
          </cell>
          <cell r="D416" t="str">
            <v>PO PIPE  STKM11A  MP-1M-P</v>
          </cell>
          <cell r="E416" t="str">
            <v>PO PIPE  STKM11A  MP-1M-P</v>
          </cell>
          <cell r="F416" t="str">
            <v>PCS</v>
          </cell>
          <cell r="G416" t="str">
            <v>02</v>
          </cell>
          <cell r="H416" t="str">
            <v>00</v>
          </cell>
          <cell r="I416" t="str">
            <v>22</v>
          </cell>
          <cell r="J416" t="str">
            <v>01</v>
          </cell>
          <cell r="K416" t="str">
            <v>39</v>
          </cell>
          <cell r="L416">
            <v>35</v>
          </cell>
          <cell r="M416">
            <v>0</v>
          </cell>
          <cell r="N416">
            <v>1.5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Z416">
            <v>1.2390000000000001</v>
          </cell>
        </row>
        <row r="417">
          <cell r="A417" t="str">
            <v>|0200220139|38.10|0.00|2.000|0.000</v>
          </cell>
          <cell r="B417" t="str">
            <v>Pipe</v>
          </cell>
          <cell r="C417" t="str">
            <v>PO PIPE  STKM11A  MP-1M-P</v>
          </cell>
          <cell r="D417" t="str">
            <v>PO PIPE  STKM11A  MP-1M-P</v>
          </cell>
          <cell r="E417" t="str">
            <v>PO PIPE  STKM11A  MP-1M-P</v>
          </cell>
          <cell r="F417" t="str">
            <v>PCS</v>
          </cell>
          <cell r="G417" t="str">
            <v>02</v>
          </cell>
          <cell r="H417" t="str">
            <v>00</v>
          </cell>
          <cell r="I417" t="str">
            <v>22</v>
          </cell>
          <cell r="J417" t="str">
            <v>01</v>
          </cell>
          <cell r="K417" t="str">
            <v>39</v>
          </cell>
          <cell r="L417">
            <v>38.1</v>
          </cell>
          <cell r="M417">
            <v>0</v>
          </cell>
          <cell r="N417">
            <v>2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Z417">
            <v>1.78</v>
          </cell>
        </row>
        <row r="418">
          <cell r="A418" t="str">
            <v>|0200220139|38.10|0.00|2.300|0.000</v>
          </cell>
          <cell r="B418" t="str">
            <v>Pipe</v>
          </cell>
          <cell r="C418" t="str">
            <v>PO PIPE  STKM11A  MP-1M-P</v>
          </cell>
          <cell r="D418" t="str">
            <v>PO PIPE  STKM11A  MP-1M-P</v>
          </cell>
          <cell r="E418" t="str">
            <v>PO PIPE  STKM11A  MP-1M-P</v>
          </cell>
          <cell r="F418" t="str">
            <v>PCS</v>
          </cell>
          <cell r="G418" t="str">
            <v>02</v>
          </cell>
          <cell r="H418" t="str">
            <v>00</v>
          </cell>
          <cell r="I418" t="str">
            <v>22</v>
          </cell>
          <cell r="J418" t="str">
            <v>01</v>
          </cell>
          <cell r="K418" t="str">
            <v>39</v>
          </cell>
          <cell r="L418">
            <v>38.1</v>
          </cell>
          <cell r="M418">
            <v>0</v>
          </cell>
          <cell r="N418">
            <v>2.2999999999999998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Z418">
            <v>2.0310000000000001</v>
          </cell>
        </row>
        <row r="419">
          <cell r="A419" t="str">
            <v>|0200220139|38.10|0.00|2.600|0.000</v>
          </cell>
          <cell r="B419" t="str">
            <v>Pipe</v>
          </cell>
          <cell r="C419" t="str">
            <v>PO PIPE  STKM11A  MP-1M-P</v>
          </cell>
          <cell r="D419" t="str">
            <v>PO PIPE  STKM11A  MP-1M-P</v>
          </cell>
          <cell r="E419" t="str">
            <v>PO PIPE  STKM11A  MP-1M-P</v>
          </cell>
          <cell r="F419" t="str">
            <v>PCS</v>
          </cell>
          <cell r="G419" t="str">
            <v>02</v>
          </cell>
          <cell r="H419" t="str">
            <v>00</v>
          </cell>
          <cell r="I419" t="str">
            <v>22</v>
          </cell>
          <cell r="J419" t="str">
            <v>01</v>
          </cell>
          <cell r="K419" t="str">
            <v>39</v>
          </cell>
          <cell r="L419">
            <v>38.1</v>
          </cell>
          <cell r="M419">
            <v>0</v>
          </cell>
          <cell r="N419">
            <v>2.6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Z419">
            <v>2.2759999999999998</v>
          </cell>
        </row>
        <row r="420">
          <cell r="A420" t="str">
            <v>|0200220139|42.70|0.00|2.000|0.000</v>
          </cell>
          <cell r="B420" t="str">
            <v>Pipe</v>
          </cell>
          <cell r="C420" t="str">
            <v>PO PIPE  STKM11A  MP-1M-P</v>
          </cell>
          <cell r="D420" t="str">
            <v>PO PIPE  STKM11A  MP-1M-P</v>
          </cell>
          <cell r="E420" t="str">
            <v>PO PIPE  STKM11A  MP-1M-P</v>
          </cell>
          <cell r="F420" t="str">
            <v>PCS</v>
          </cell>
          <cell r="G420" t="str">
            <v>02</v>
          </cell>
          <cell r="H420" t="str">
            <v>00</v>
          </cell>
          <cell r="I420" t="str">
            <v>22</v>
          </cell>
          <cell r="J420" t="str">
            <v>01</v>
          </cell>
          <cell r="K420" t="str">
            <v>39</v>
          </cell>
          <cell r="L420">
            <v>42.7</v>
          </cell>
          <cell r="M420">
            <v>0</v>
          </cell>
          <cell r="N420">
            <v>2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Z420">
            <v>2.0070000000000001</v>
          </cell>
        </row>
        <row r="421">
          <cell r="A421" t="str">
            <v>|0200220139|45.00|0.00|2.000|0.000</v>
          </cell>
          <cell r="B421" t="str">
            <v>Pipe</v>
          </cell>
          <cell r="C421" t="str">
            <v>PO PIPE  STKM11A  MP-1M-P</v>
          </cell>
          <cell r="D421" t="str">
            <v>PO PIPE  STKM11A  MP-1M-P</v>
          </cell>
          <cell r="E421" t="str">
            <v>PO PIPE  STKM11A  MP-1M-P</v>
          </cell>
          <cell r="F421" t="str">
            <v>PCS</v>
          </cell>
          <cell r="G421" t="str">
            <v>02</v>
          </cell>
          <cell r="H421" t="str">
            <v>00</v>
          </cell>
          <cell r="I421" t="str">
            <v>22</v>
          </cell>
          <cell r="J421" t="str">
            <v>01</v>
          </cell>
          <cell r="K421" t="str">
            <v>39</v>
          </cell>
          <cell r="L421">
            <v>45</v>
          </cell>
          <cell r="M421">
            <v>0</v>
          </cell>
          <cell r="N421">
            <v>2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Z421">
            <v>2.121</v>
          </cell>
        </row>
        <row r="422">
          <cell r="A422" t="str">
            <v>|0200220139|48.60|0.00|2.000|0.000</v>
          </cell>
          <cell r="B422" t="str">
            <v>Pipe</v>
          </cell>
          <cell r="C422" t="str">
            <v>PO PIPE  STKM11A  MP-1M-P</v>
          </cell>
          <cell r="D422" t="str">
            <v>PO PIPE  STKM11A  MP-1M-P</v>
          </cell>
          <cell r="E422" t="str">
            <v>PO PIPE  STKM11A  MP-1M-P</v>
          </cell>
          <cell r="F422" t="str">
            <v>PCS</v>
          </cell>
          <cell r="G422" t="str">
            <v>02</v>
          </cell>
          <cell r="H422" t="str">
            <v>00</v>
          </cell>
          <cell r="I422" t="str">
            <v>22</v>
          </cell>
          <cell r="J422" t="str">
            <v>01</v>
          </cell>
          <cell r="K422" t="str">
            <v>39</v>
          </cell>
          <cell r="L422">
            <v>48.6</v>
          </cell>
          <cell r="M422">
            <v>0</v>
          </cell>
          <cell r="N422">
            <v>2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Z422">
            <v>2.298</v>
          </cell>
        </row>
        <row r="423">
          <cell r="A423" t="str">
            <v>|0200220139|48.60|0.00|3.100|0.000</v>
          </cell>
          <cell r="B423" t="str">
            <v>Pipe</v>
          </cell>
          <cell r="C423" t="str">
            <v>PO PIPE  STKM11A  MP-1M-P</v>
          </cell>
          <cell r="D423" t="str">
            <v>PO PIPE  STKM11A  MP-1M-P</v>
          </cell>
          <cell r="E423" t="str">
            <v>PO PIPE  STKM11A  MP-1M-P</v>
          </cell>
          <cell r="F423" t="str">
            <v>PCS</v>
          </cell>
          <cell r="G423" t="str">
            <v>02</v>
          </cell>
          <cell r="H423" t="str">
            <v>00</v>
          </cell>
          <cell r="I423" t="str">
            <v>22</v>
          </cell>
          <cell r="J423" t="str">
            <v>01</v>
          </cell>
          <cell r="K423" t="str">
            <v>39</v>
          </cell>
          <cell r="L423">
            <v>48.6</v>
          </cell>
          <cell r="M423">
            <v>0</v>
          </cell>
          <cell r="N423">
            <v>3.1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Z423">
            <v>3.4780000000000002</v>
          </cell>
        </row>
        <row r="424">
          <cell r="A424" t="str">
            <v>|0200220139|48.60|0.00|3.200|0.000</v>
          </cell>
          <cell r="B424" t="str">
            <v>Pipe</v>
          </cell>
          <cell r="C424" t="str">
            <v>PO PIPE  STKM11A  MP-1M-P</v>
          </cell>
          <cell r="D424" t="str">
            <v>PO PIPE  STKM11A  MP-1M-P</v>
          </cell>
          <cell r="E424" t="str">
            <v>PO PIPE  STKM11A  MP-1M-P</v>
          </cell>
          <cell r="F424" t="str">
            <v>PCS</v>
          </cell>
          <cell r="G424" t="str">
            <v>02</v>
          </cell>
          <cell r="H424" t="str">
            <v>00</v>
          </cell>
          <cell r="I424" t="str">
            <v>22</v>
          </cell>
          <cell r="J424" t="str">
            <v>01</v>
          </cell>
          <cell r="K424" t="str">
            <v>39</v>
          </cell>
          <cell r="L424">
            <v>48.6</v>
          </cell>
          <cell r="M424">
            <v>0</v>
          </cell>
          <cell r="N424">
            <v>3.2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Z424">
            <v>3.5830000000000002</v>
          </cell>
        </row>
        <row r="425">
          <cell r="A425" t="str">
            <v>|0200220139|50.00|30.00|1.600|0.000</v>
          </cell>
          <cell r="B425" t="str">
            <v>Pipe</v>
          </cell>
          <cell r="C425" t="str">
            <v>PO PIPE  STKM11A  MP-1M-P</v>
          </cell>
          <cell r="D425" t="str">
            <v>PO PIPE  STKM11A  MP-1M-P</v>
          </cell>
          <cell r="E425" t="str">
            <v>PO PIPE  STKM11A  MP-1M-P</v>
          </cell>
          <cell r="F425" t="str">
            <v>PCS</v>
          </cell>
          <cell r="G425" t="str">
            <v>02</v>
          </cell>
          <cell r="H425" t="str">
            <v>00</v>
          </cell>
          <cell r="I425" t="str">
            <v>22</v>
          </cell>
          <cell r="J425" t="str">
            <v>01</v>
          </cell>
          <cell r="K425" t="str">
            <v>39</v>
          </cell>
          <cell r="L425">
            <v>50</v>
          </cell>
          <cell r="M425">
            <v>30</v>
          </cell>
          <cell r="N425">
            <v>1.6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Z425">
            <v>1.9410000000000001</v>
          </cell>
        </row>
        <row r="426">
          <cell r="A426" t="str">
            <v>|0200220139|50.80|0.00|1.600|0.000</v>
          </cell>
          <cell r="B426" t="str">
            <v>Pipe</v>
          </cell>
          <cell r="C426" t="str">
            <v>PO PIPE  STKM11A  MP-1M-P</v>
          </cell>
          <cell r="D426" t="str">
            <v>PO PIPE  STKM11A  MP-1M-P</v>
          </cell>
          <cell r="E426" t="str">
            <v>PO PIPE  STKM11A  MP-1M-P</v>
          </cell>
          <cell r="F426" t="str">
            <v>PCS</v>
          </cell>
          <cell r="G426" t="str">
            <v>02</v>
          </cell>
          <cell r="H426" t="str">
            <v>00</v>
          </cell>
          <cell r="I426" t="str">
            <v>22</v>
          </cell>
          <cell r="J426" t="str">
            <v>01</v>
          </cell>
          <cell r="K426" t="str">
            <v>39</v>
          </cell>
          <cell r="L426">
            <v>50.8</v>
          </cell>
          <cell r="M426">
            <v>0</v>
          </cell>
          <cell r="N426">
            <v>1.6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Z426">
            <v>1.9410000000000001</v>
          </cell>
        </row>
        <row r="427">
          <cell r="A427" t="str">
            <v>|0200220139|60.50|0.00|2.000|0.000</v>
          </cell>
          <cell r="B427" t="str">
            <v>Pipe</v>
          </cell>
          <cell r="C427" t="str">
            <v>PO PIPE  STKM11A  MP-1M-P</v>
          </cell>
          <cell r="D427" t="str">
            <v>PO PIPE  STKM11A  MP-1M-P</v>
          </cell>
          <cell r="E427" t="str">
            <v>PO PIPE  STKM11A  MP-1M-P</v>
          </cell>
          <cell r="F427" t="str">
            <v>PCS</v>
          </cell>
          <cell r="G427" t="str">
            <v>02</v>
          </cell>
          <cell r="H427" t="str">
            <v>00</v>
          </cell>
          <cell r="I427" t="str">
            <v>22</v>
          </cell>
          <cell r="J427" t="str">
            <v>01</v>
          </cell>
          <cell r="K427" t="str">
            <v>39</v>
          </cell>
          <cell r="L427">
            <v>60.5</v>
          </cell>
          <cell r="M427">
            <v>0</v>
          </cell>
          <cell r="N427">
            <v>2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Z427">
            <v>2.8849999999999998</v>
          </cell>
        </row>
        <row r="428">
          <cell r="A428" t="str">
            <v>|0200220139|60.80|0.00|3.800|0.000</v>
          </cell>
          <cell r="B428" t="str">
            <v>Pipe</v>
          </cell>
          <cell r="C428" t="str">
            <v>PO PIPE  STKM11A  MP-1M-P</v>
          </cell>
          <cell r="D428" t="str">
            <v>PO PIPE  STKM11A  MP-1M-P</v>
          </cell>
          <cell r="E428" t="str">
            <v>PO PIPE  STKM11A  MP-1M-P</v>
          </cell>
          <cell r="F428" t="str">
            <v>PCS</v>
          </cell>
          <cell r="G428" t="str">
            <v>02</v>
          </cell>
          <cell r="H428" t="str">
            <v>00</v>
          </cell>
          <cell r="I428" t="str">
            <v>22</v>
          </cell>
          <cell r="J428" t="str">
            <v>01</v>
          </cell>
          <cell r="K428" t="str">
            <v>39</v>
          </cell>
          <cell r="L428">
            <v>60.8</v>
          </cell>
          <cell r="M428">
            <v>0</v>
          </cell>
          <cell r="N428">
            <v>3.8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Z428">
            <v>5.3410000000000002</v>
          </cell>
        </row>
        <row r="429">
          <cell r="A429" t="str">
            <v>|0200220139|76.30|0.00|2.000|0.000</v>
          </cell>
          <cell r="B429" t="str">
            <v>Pipe</v>
          </cell>
          <cell r="C429" t="str">
            <v>PO PIPE  STKM11A  MP-1M-P</v>
          </cell>
          <cell r="D429" t="str">
            <v>PO PIPE  STKM11A  MP-1M-P</v>
          </cell>
          <cell r="E429" t="str">
            <v>PO PIPE  STKM11A  MP-1M-P</v>
          </cell>
          <cell r="F429" t="str">
            <v>PCS</v>
          </cell>
          <cell r="G429" t="str">
            <v>02</v>
          </cell>
          <cell r="H429" t="str">
            <v>00</v>
          </cell>
          <cell r="I429" t="str">
            <v>22</v>
          </cell>
          <cell r="J429" t="str">
            <v>01</v>
          </cell>
          <cell r="K429" t="str">
            <v>39</v>
          </cell>
          <cell r="L429">
            <v>76.3</v>
          </cell>
          <cell r="M429">
            <v>0</v>
          </cell>
          <cell r="N429">
            <v>2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Z429">
            <v>3.6640000000000001</v>
          </cell>
        </row>
        <row r="430">
          <cell r="A430" t="str">
            <v>|0200220600|15.00|10.30|2.350|0.000</v>
          </cell>
          <cell r="B430" t="str">
            <v>Pipe</v>
          </cell>
          <cell r="C430" t="str">
            <v xml:space="preserve">PO PIPE  STKM12C  </v>
          </cell>
          <cell r="D430" t="str">
            <v xml:space="preserve">PO PIPE  STKM12C  </v>
          </cell>
          <cell r="E430" t="str">
            <v xml:space="preserve">PO PIPE  STKM12C  </v>
          </cell>
          <cell r="F430" t="str">
            <v>PCS</v>
          </cell>
          <cell r="G430" t="str">
            <v>02</v>
          </cell>
          <cell r="H430" t="str">
            <v>00</v>
          </cell>
          <cell r="I430" t="str">
            <v>22</v>
          </cell>
          <cell r="J430" t="str">
            <v>06</v>
          </cell>
          <cell r="K430" t="str">
            <v>00</v>
          </cell>
          <cell r="L430">
            <v>15</v>
          </cell>
          <cell r="M430">
            <v>10.3</v>
          </cell>
          <cell r="N430">
            <v>2.35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Z430">
            <v>0.73299999999999998</v>
          </cell>
        </row>
        <row r="431">
          <cell r="A431" t="str">
            <v>|0200220600|23.00|12.40|5.300|0.000</v>
          </cell>
          <cell r="B431" t="str">
            <v>Pipe</v>
          </cell>
          <cell r="C431" t="str">
            <v xml:space="preserve">PO PIPE  STKM12C  </v>
          </cell>
          <cell r="D431" t="str">
            <v xml:space="preserve">PO PIPE  STKM12C  </v>
          </cell>
          <cell r="E431" t="str">
            <v xml:space="preserve">PO PIPE  STKM12C  </v>
          </cell>
          <cell r="F431" t="str">
            <v>PCS</v>
          </cell>
          <cell r="G431" t="str">
            <v>02</v>
          </cell>
          <cell r="H431" t="str">
            <v>00</v>
          </cell>
          <cell r="I431" t="str">
            <v>22</v>
          </cell>
          <cell r="J431" t="str">
            <v>06</v>
          </cell>
          <cell r="K431" t="str">
            <v>00</v>
          </cell>
          <cell r="L431">
            <v>23</v>
          </cell>
          <cell r="M431">
            <v>12.4</v>
          </cell>
          <cell r="N431">
            <v>5.3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Z431">
            <v>2.3130000000000002</v>
          </cell>
        </row>
        <row r="432">
          <cell r="A432" t="str">
            <v>|0200220810|12.70|0.00|1.600|0.000</v>
          </cell>
          <cell r="B432" t="str">
            <v>Pipe</v>
          </cell>
          <cell r="C432" t="str">
            <v>PO PIPE  STKM13A  MP38-P</v>
          </cell>
          <cell r="D432" t="str">
            <v>PO PIPE  STKM13A  MP38-P</v>
          </cell>
          <cell r="E432" t="str">
            <v>PO PIPE  STKM13A  MP38-P</v>
          </cell>
          <cell r="F432" t="str">
            <v>PCS</v>
          </cell>
          <cell r="G432" t="str">
            <v>02</v>
          </cell>
          <cell r="H432" t="str">
            <v>00</v>
          </cell>
          <cell r="I432" t="str">
            <v>22</v>
          </cell>
          <cell r="J432" t="str">
            <v>08</v>
          </cell>
          <cell r="K432" t="str">
            <v>10</v>
          </cell>
          <cell r="L432">
            <v>12.7</v>
          </cell>
          <cell r="M432">
            <v>0</v>
          </cell>
          <cell r="N432">
            <v>1.6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Z432">
            <v>0.438</v>
          </cell>
        </row>
        <row r="433">
          <cell r="A433" t="str">
            <v>|0200220810|15.90|0.00|1.600|0.000</v>
          </cell>
          <cell r="B433" t="str">
            <v>Pipe</v>
          </cell>
          <cell r="C433" t="str">
            <v>PO PIPE  STKM13A  MP38-P</v>
          </cell>
          <cell r="D433" t="str">
            <v>PO PIPE  STKM13A  MP38-P</v>
          </cell>
          <cell r="E433" t="str">
            <v>PO PIPE  STKM13A  MP38-P</v>
          </cell>
          <cell r="F433" t="str">
            <v>PCS</v>
          </cell>
          <cell r="G433" t="str">
            <v>02</v>
          </cell>
          <cell r="H433" t="str">
            <v>00</v>
          </cell>
          <cell r="I433" t="str">
            <v>22</v>
          </cell>
          <cell r="J433" t="str">
            <v>08</v>
          </cell>
          <cell r="K433" t="str">
            <v>10</v>
          </cell>
          <cell r="L433">
            <v>15.9</v>
          </cell>
          <cell r="M433">
            <v>0</v>
          </cell>
          <cell r="N433">
            <v>1.6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Z433">
            <v>0.56399999999999995</v>
          </cell>
        </row>
        <row r="434">
          <cell r="A434" t="str">
            <v>|0200220810|19.10|0.00|1.400|0.000</v>
          </cell>
          <cell r="B434" t="str">
            <v>Pipe</v>
          </cell>
          <cell r="C434" t="str">
            <v>PO PIPE  STKM13A  MP38-P</v>
          </cell>
          <cell r="D434" t="str">
            <v>PO PIPE  STKM13A  MP38-P</v>
          </cell>
          <cell r="E434" t="str">
            <v>PO PIPE  STKM13A  MP38-P</v>
          </cell>
          <cell r="F434" t="str">
            <v>PCS</v>
          </cell>
          <cell r="G434" t="str">
            <v>02</v>
          </cell>
          <cell r="H434" t="str">
            <v>00</v>
          </cell>
          <cell r="I434" t="str">
            <v>22</v>
          </cell>
          <cell r="J434" t="str">
            <v>08</v>
          </cell>
          <cell r="K434" t="str">
            <v>10</v>
          </cell>
          <cell r="L434">
            <v>19.100000000000001</v>
          </cell>
          <cell r="M434">
            <v>0</v>
          </cell>
          <cell r="N434">
            <v>1.4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Z434">
            <v>0.61099999999999999</v>
          </cell>
        </row>
        <row r="435">
          <cell r="A435" t="str">
            <v>|0200220810|19.10|0.00|1.600|0.000</v>
          </cell>
          <cell r="B435" t="str">
            <v>Pipe</v>
          </cell>
          <cell r="C435" t="str">
            <v>PO PIPE  STKM13A  MP38-P</v>
          </cell>
          <cell r="D435" t="str">
            <v>PO PIPE  STKM13A  MP38-P</v>
          </cell>
          <cell r="E435" t="str">
            <v>PO PIPE  STKM13A  MP38-P</v>
          </cell>
          <cell r="F435" t="str">
            <v>PCS</v>
          </cell>
          <cell r="G435" t="str">
            <v>02</v>
          </cell>
          <cell r="H435" t="str">
            <v>00</v>
          </cell>
          <cell r="I435" t="str">
            <v>22</v>
          </cell>
          <cell r="J435" t="str">
            <v>08</v>
          </cell>
          <cell r="K435" t="str">
            <v>10</v>
          </cell>
          <cell r="L435">
            <v>19.100000000000001</v>
          </cell>
          <cell r="M435">
            <v>0</v>
          </cell>
          <cell r="N435">
            <v>1.6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Z435">
            <v>0.69</v>
          </cell>
        </row>
        <row r="436">
          <cell r="A436" t="str">
            <v>|0200220810|19.10|0.00|2.000|0.000</v>
          </cell>
          <cell r="B436" t="str">
            <v>Pipe</v>
          </cell>
          <cell r="C436" t="str">
            <v>PO PIPE  STKM13A  MP38-P</v>
          </cell>
          <cell r="D436" t="str">
            <v>PO PIPE  STKM13A  MP38-P</v>
          </cell>
          <cell r="E436" t="str">
            <v>PO PIPE  STKM13A  MP38-P</v>
          </cell>
          <cell r="F436" t="str">
            <v>PCS</v>
          </cell>
          <cell r="G436" t="str">
            <v>02</v>
          </cell>
          <cell r="H436" t="str">
            <v>00</v>
          </cell>
          <cell r="I436" t="str">
            <v>22</v>
          </cell>
          <cell r="J436" t="str">
            <v>08</v>
          </cell>
          <cell r="K436" t="str">
            <v>10</v>
          </cell>
          <cell r="L436">
            <v>19.100000000000001</v>
          </cell>
          <cell r="M436">
            <v>0</v>
          </cell>
          <cell r="N436">
            <v>2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Z436">
            <v>0.84299999999999997</v>
          </cell>
        </row>
        <row r="437">
          <cell r="A437" t="str">
            <v>|0200220810|19.10|0.00|2.300|0.000</v>
          </cell>
          <cell r="B437" t="str">
            <v>Pipe</v>
          </cell>
          <cell r="C437" t="str">
            <v>PO PIPE  STKM13A  MP38-P</v>
          </cell>
          <cell r="D437" t="str">
            <v>PO PIPE  STKM13A  MP38-P</v>
          </cell>
          <cell r="E437" t="str">
            <v>PO PIPE  STKM13A  MP38-P</v>
          </cell>
          <cell r="F437" t="str">
            <v>PCS</v>
          </cell>
          <cell r="G437" t="str">
            <v>02</v>
          </cell>
          <cell r="H437" t="str">
            <v>00</v>
          </cell>
          <cell r="I437" t="str">
            <v>22</v>
          </cell>
          <cell r="J437" t="str">
            <v>08</v>
          </cell>
          <cell r="K437" t="str">
            <v>10</v>
          </cell>
          <cell r="L437">
            <v>19.100000000000001</v>
          </cell>
          <cell r="M437">
            <v>0</v>
          </cell>
          <cell r="N437">
            <v>2.2999999999999998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Z437">
            <v>0.95299999999999996</v>
          </cell>
        </row>
        <row r="438">
          <cell r="A438" t="str">
            <v>|0200220810|21.70|0.00|1.600|0.000</v>
          </cell>
          <cell r="B438" t="str">
            <v>Pipe</v>
          </cell>
          <cell r="C438" t="str">
            <v>PO PIPE  STKM13A  MP38-P</v>
          </cell>
          <cell r="D438" t="str">
            <v>PO PIPE  STKM13A  MP38-P</v>
          </cell>
          <cell r="E438" t="str">
            <v>PO PIPE  STKM13A  MP38-P</v>
          </cell>
          <cell r="F438" t="str">
            <v>PCS</v>
          </cell>
          <cell r="G438" t="str">
            <v>02</v>
          </cell>
          <cell r="H438" t="str">
            <v>00</v>
          </cell>
          <cell r="I438" t="str">
            <v>22</v>
          </cell>
          <cell r="J438" t="str">
            <v>08</v>
          </cell>
          <cell r="K438" t="str">
            <v>10</v>
          </cell>
          <cell r="L438">
            <v>21.7</v>
          </cell>
          <cell r="M438">
            <v>0</v>
          </cell>
          <cell r="N438">
            <v>1.6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Z438">
            <v>0.79300000000000004</v>
          </cell>
        </row>
        <row r="439">
          <cell r="A439" t="str">
            <v>|0200220810|21.70|0.00|1.900|0.000</v>
          </cell>
          <cell r="B439" t="str">
            <v>Pipe</v>
          </cell>
          <cell r="C439" t="str">
            <v>PO PIPE  STKM13A  MP38-P</v>
          </cell>
          <cell r="D439" t="str">
            <v>PO PIPE  STKM13A  MP38-P</v>
          </cell>
          <cell r="E439" t="str">
            <v>PO PIPE  STKM13A  MP38-P</v>
          </cell>
          <cell r="F439" t="str">
            <v>PCS</v>
          </cell>
          <cell r="G439" t="str">
            <v>02</v>
          </cell>
          <cell r="H439" t="str">
            <v>00</v>
          </cell>
          <cell r="I439" t="str">
            <v>22</v>
          </cell>
          <cell r="J439" t="str">
            <v>08</v>
          </cell>
          <cell r="K439" t="str">
            <v>10</v>
          </cell>
          <cell r="L439">
            <v>21.7</v>
          </cell>
          <cell r="M439">
            <v>0</v>
          </cell>
          <cell r="N439">
            <v>1.9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Z439">
            <v>0.92800000000000005</v>
          </cell>
        </row>
        <row r="440">
          <cell r="A440" t="str">
            <v>|0200220810|21.70|0.00|2.000|0.000</v>
          </cell>
          <cell r="B440" t="str">
            <v>Pipe</v>
          </cell>
          <cell r="C440" t="str">
            <v>PO PIPE  STKM13A  MP38-P</v>
          </cell>
          <cell r="D440" t="str">
            <v>PO PIPE  STKM13A  MP38-P</v>
          </cell>
          <cell r="E440" t="str">
            <v>PO PIPE  STKM13A  MP38-P</v>
          </cell>
          <cell r="F440" t="str">
            <v>PCS</v>
          </cell>
          <cell r="G440" t="str">
            <v>02</v>
          </cell>
          <cell r="H440" t="str">
            <v>00</v>
          </cell>
          <cell r="I440" t="str">
            <v>22</v>
          </cell>
          <cell r="J440" t="str">
            <v>08</v>
          </cell>
          <cell r="K440" t="str">
            <v>10</v>
          </cell>
          <cell r="L440">
            <v>21.7</v>
          </cell>
          <cell r="M440">
            <v>0</v>
          </cell>
          <cell r="N440">
            <v>2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Z440">
            <v>0.97199999999999998</v>
          </cell>
        </row>
        <row r="441">
          <cell r="A441" t="str">
            <v>|0200220810|21.70|0.00|2.800|0.000</v>
          </cell>
          <cell r="B441" t="str">
            <v>Pipe</v>
          </cell>
          <cell r="C441" t="str">
            <v>PO PIPE  STKM13A  MP38-P</v>
          </cell>
          <cell r="D441" t="str">
            <v>PO PIPE  STKM13A  MP38-P</v>
          </cell>
          <cell r="E441" t="str">
            <v>PO PIPE  STKM13A  MP38-P</v>
          </cell>
          <cell r="F441" t="str">
            <v>PCS</v>
          </cell>
          <cell r="G441" t="str">
            <v>02</v>
          </cell>
          <cell r="H441" t="str">
            <v>00</v>
          </cell>
          <cell r="I441" t="str">
            <v>22</v>
          </cell>
          <cell r="J441" t="str">
            <v>08</v>
          </cell>
          <cell r="K441" t="str">
            <v>10</v>
          </cell>
          <cell r="L441">
            <v>21.7</v>
          </cell>
          <cell r="M441">
            <v>0</v>
          </cell>
          <cell r="N441">
            <v>2.8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Z441">
            <v>1.3049999999999999</v>
          </cell>
        </row>
        <row r="442">
          <cell r="A442" t="str">
            <v>|0200220810|22.20|0.00|1.400|0.000</v>
          </cell>
          <cell r="B442" t="str">
            <v>Pipe</v>
          </cell>
          <cell r="C442" t="str">
            <v>PO PIPE  STKM13A  MP38-P</v>
          </cell>
          <cell r="D442" t="str">
            <v>PO PIPE  STKM13A  MP38-P</v>
          </cell>
          <cell r="E442" t="str">
            <v>PO PIPE  STKM13A  MP38-P</v>
          </cell>
          <cell r="F442" t="str">
            <v>PCS</v>
          </cell>
          <cell r="G442" t="str">
            <v>02</v>
          </cell>
          <cell r="H442" t="str">
            <v>00</v>
          </cell>
          <cell r="I442" t="str">
            <v>22</v>
          </cell>
          <cell r="J442" t="str">
            <v>08</v>
          </cell>
          <cell r="K442" t="str">
            <v>10</v>
          </cell>
          <cell r="L442">
            <v>22.2</v>
          </cell>
          <cell r="M442">
            <v>0</v>
          </cell>
          <cell r="N442">
            <v>1.4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Z442">
            <v>0.71799999999999997</v>
          </cell>
        </row>
        <row r="443">
          <cell r="A443" t="str">
            <v>|0200220810|22.20|0.00|1.600|0.000</v>
          </cell>
          <cell r="B443" t="str">
            <v>Pipe</v>
          </cell>
          <cell r="C443" t="str">
            <v>PO PIPE  STKM13A  MP38-P</v>
          </cell>
          <cell r="D443" t="str">
            <v>PO PIPE  STKM13A  MP38-P</v>
          </cell>
          <cell r="E443" t="str">
            <v>PO PIPE  STKM13A  MP38-P</v>
          </cell>
          <cell r="F443" t="str">
            <v>PCS</v>
          </cell>
          <cell r="G443" t="str">
            <v>02</v>
          </cell>
          <cell r="H443" t="str">
            <v>00</v>
          </cell>
          <cell r="I443" t="str">
            <v>22</v>
          </cell>
          <cell r="J443" t="str">
            <v>08</v>
          </cell>
          <cell r="K443" t="str">
            <v>10</v>
          </cell>
          <cell r="L443">
            <v>22.2</v>
          </cell>
          <cell r="M443">
            <v>0</v>
          </cell>
          <cell r="N443">
            <v>1.6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Z443">
            <v>0.81299999999999994</v>
          </cell>
        </row>
        <row r="444">
          <cell r="A444" t="str">
            <v>|0200220810|22.20|0.00|2.000|0.000</v>
          </cell>
          <cell r="B444" t="str">
            <v>Pipe</v>
          </cell>
          <cell r="C444" t="str">
            <v>PO PIPE  STKM13A  MP38-P</v>
          </cell>
          <cell r="D444" t="str">
            <v>PO PIPE  STKM13A  MP38-P</v>
          </cell>
          <cell r="E444" t="str">
            <v>PO PIPE  STKM13A  MP38-P</v>
          </cell>
          <cell r="F444" t="str">
            <v>PCS</v>
          </cell>
          <cell r="G444" t="str">
            <v>02</v>
          </cell>
          <cell r="H444" t="str">
            <v>00</v>
          </cell>
          <cell r="I444" t="str">
            <v>22</v>
          </cell>
          <cell r="J444" t="str">
            <v>08</v>
          </cell>
          <cell r="K444" t="str">
            <v>10</v>
          </cell>
          <cell r="L444">
            <v>22.2</v>
          </cell>
          <cell r="M444">
            <v>0</v>
          </cell>
          <cell r="N444">
            <v>2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Z444">
            <v>0.996</v>
          </cell>
        </row>
        <row r="445">
          <cell r="A445" t="str">
            <v>|0200220810|22.20|0.00|2.300|0.000</v>
          </cell>
          <cell r="B445" t="str">
            <v>Pipe</v>
          </cell>
          <cell r="C445" t="str">
            <v>PO PIPE  STKM13A  MP38-P</v>
          </cell>
          <cell r="D445" t="str">
            <v>PO PIPE  STKM13A  MP38-P</v>
          </cell>
          <cell r="E445" t="str">
            <v>PO PIPE  STKM13A  MP38-P</v>
          </cell>
          <cell r="F445" t="str">
            <v>PCS</v>
          </cell>
          <cell r="G445" t="str">
            <v>02</v>
          </cell>
          <cell r="H445" t="str">
            <v>00</v>
          </cell>
          <cell r="I445" t="str">
            <v>22</v>
          </cell>
          <cell r="J445" t="str">
            <v>08</v>
          </cell>
          <cell r="K445" t="str">
            <v>10</v>
          </cell>
          <cell r="L445">
            <v>22.2</v>
          </cell>
          <cell r="M445">
            <v>0</v>
          </cell>
          <cell r="N445">
            <v>2.2999999999999998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Z445">
            <v>1.129</v>
          </cell>
        </row>
        <row r="446">
          <cell r="A446" t="str">
            <v>|0200220810|25.40|0.00|1.400|0.000</v>
          </cell>
          <cell r="B446" t="str">
            <v>Pipe</v>
          </cell>
          <cell r="C446" t="str">
            <v>PO PIPE  STKM13A  MP38-P</v>
          </cell>
          <cell r="D446" t="str">
            <v>PO PIPE  STKM13A  MP38-P</v>
          </cell>
          <cell r="E446" t="str">
            <v>PO PIPE  STKM13A  MP38-P</v>
          </cell>
          <cell r="F446" t="str">
            <v>PCS</v>
          </cell>
          <cell r="G446" t="str">
            <v>02</v>
          </cell>
          <cell r="H446" t="str">
            <v>00</v>
          </cell>
          <cell r="I446" t="str">
            <v>22</v>
          </cell>
          <cell r="J446" t="str">
            <v>08</v>
          </cell>
          <cell r="K446" t="str">
            <v>10</v>
          </cell>
          <cell r="L446">
            <v>25.4</v>
          </cell>
          <cell r="M446">
            <v>0</v>
          </cell>
          <cell r="N446">
            <v>1.4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Z446">
            <v>0.82899999999999996</v>
          </cell>
        </row>
        <row r="447">
          <cell r="A447" t="str">
            <v>|0200220810|25.40|0.00|1.600|0.000</v>
          </cell>
          <cell r="B447" t="str">
            <v>Pipe</v>
          </cell>
          <cell r="C447" t="str">
            <v>PO PIPE  STKM13A  MP38-P</v>
          </cell>
          <cell r="D447" t="str">
            <v>PO PIPE  STKM13A  MP38-P</v>
          </cell>
          <cell r="E447" t="str">
            <v>PO PIPE  STKM13A  MP38-P</v>
          </cell>
          <cell r="F447" t="str">
            <v>PCS</v>
          </cell>
          <cell r="G447" t="str">
            <v>02</v>
          </cell>
          <cell r="H447" t="str">
            <v>00</v>
          </cell>
          <cell r="I447" t="str">
            <v>22</v>
          </cell>
          <cell r="J447" t="str">
            <v>08</v>
          </cell>
          <cell r="K447" t="str">
            <v>10</v>
          </cell>
          <cell r="L447">
            <v>25.4</v>
          </cell>
          <cell r="M447">
            <v>0</v>
          </cell>
          <cell r="N447">
            <v>1.6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Z447">
            <v>0.93899999999999995</v>
          </cell>
        </row>
        <row r="448">
          <cell r="A448" t="str">
            <v>|0200220810|25.40|0.00|2.000|0.000</v>
          </cell>
          <cell r="B448" t="str">
            <v>Pipe</v>
          </cell>
          <cell r="C448" t="str">
            <v>PO PIPE  STKM13A  MP38-P</v>
          </cell>
          <cell r="D448" t="str">
            <v>PO PIPE  STKM13A  MP38-P</v>
          </cell>
          <cell r="E448" t="str">
            <v>PO PIPE  STKM13A  MP38-P</v>
          </cell>
          <cell r="F448" t="str">
            <v>PCS</v>
          </cell>
          <cell r="G448" t="str">
            <v>02</v>
          </cell>
          <cell r="H448" t="str">
            <v>00</v>
          </cell>
          <cell r="I448" t="str">
            <v>22</v>
          </cell>
          <cell r="J448" t="str">
            <v>08</v>
          </cell>
          <cell r="K448" t="str">
            <v>10</v>
          </cell>
          <cell r="L448">
            <v>25.4</v>
          </cell>
          <cell r="M448">
            <v>0</v>
          </cell>
          <cell r="N448">
            <v>2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Z448">
            <v>1.1539999999999999</v>
          </cell>
        </row>
        <row r="449">
          <cell r="A449" t="str">
            <v>|0200220810|25.40|0.00|2.600|0.000</v>
          </cell>
          <cell r="B449" t="str">
            <v>Pipe</v>
          </cell>
          <cell r="C449" t="str">
            <v>PO PIPE  STKM13A  MP38-P</v>
          </cell>
          <cell r="D449" t="str">
            <v>PO PIPE  STKM13A  MP38-P</v>
          </cell>
          <cell r="E449" t="str">
            <v>PO PIPE  STKM13A  MP38-P</v>
          </cell>
          <cell r="F449" t="str">
            <v>PCS</v>
          </cell>
          <cell r="G449" t="str">
            <v>02</v>
          </cell>
          <cell r="H449" t="str">
            <v>00</v>
          </cell>
          <cell r="I449" t="str">
            <v>22</v>
          </cell>
          <cell r="J449" t="str">
            <v>08</v>
          </cell>
          <cell r="K449" t="str">
            <v>10</v>
          </cell>
          <cell r="L449">
            <v>25.4</v>
          </cell>
          <cell r="M449">
            <v>0</v>
          </cell>
          <cell r="N449">
            <v>2.6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Z449">
            <v>1.462</v>
          </cell>
        </row>
        <row r="450">
          <cell r="A450" t="str">
            <v>|0200220810|28.60|0.00|1.400|0.000</v>
          </cell>
          <cell r="B450" t="str">
            <v>Pipe</v>
          </cell>
          <cell r="C450" t="str">
            <v>PO PIPE  STKM13A  MP38-P</v>
          </cell>
          <cell r="D450" t="str">
            <v>PO PIPE  STKM13A  MP38-P</v>
          </cell>
          <cell r="E450" t="str">
            <v>PO PIPE  STKM13A  MP38-P</v>
          </cell>
          <cell r="F450" t="str">
            <v>PCS</v>
          </cell>
          <cell r="G450" t="str">
            <v>02</v>
          </cell>
          <cell r="H450" t="str">
            <v>00</v>
          </cell>
          <cell r="I450" t="str">
            <v>22</v>
          </cell>
          <cell r="J450" t="str">
            <v>08</v>
          </cell>
          <cell r="K450" t="str">
            <v>10</v>
          </cell>
          <cell r="L450">
            <v>28.6</v>
          </cell>
          <cell r="M450">
            <v>0</v>
          </cell>
          <cell r="N450">
            <v>1.4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Z450">
            <v>0.93899999999999995</v>
          </cell>
        </row>
        <row r="451">
          <cell r="A451" t="str">
            <v>|0200220810|28.60|0.00|3.200|0.000</v>
          </cell>
          <cell r="B451" t="str">
            <v>Pipe</v>
          </cell>
          <cell r="C451" t="str">
            <v>PO PIPE  STKM13A  MP38-P</v>
          </cell>
          <cell r="D451" t="str">
            <v>PO PIPE  STKM13A  MP38-P</v>
          </cell>
          <cell r="E451" t="str">
            <v>PO PIPE  STKM13A  MP38-P</v>
          </cell>
          <cell r="F451" t="str">
            <v>PCS</v>
          </cell>
          <cell r="G451" t="str">
            <v>02</v>
          </cell>
          <cell r="H451" t="str">
            <v>00</v>
          </cell>
          <cell r="I451" t="str">
            <v>22</v>
          </cell>
          <cell r="J451" t="str">
            <v>08</v>
          </cell>
          <cell r="K451" t="str">
            <v>10</v>
          </cell>
          <cell r="L451">
            <v>28.6</v>
          </cell>
          <cell r="M451">
            <v>0</v>
          </cell>
          <cell r="N451">
            <v>3.2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Z451">
            <v>2.004</v>
          </cell>
        </row>
        <row r="452">
          <cell r="A452" t="str">
            <v>|0200220810|31.80|0.00|1.600|0.000</v>
          </cell>
          <cell r="B452" t="str">
            <v>Pipe</v>
          </cell>
          <cell r="C452" t="str">
            <v>PO PIPE  STKM13A  MP38-P</v>
          </cell>
          <cell r="D452" t="str">
            <v>PO PIPE  STKM13A  MP38-P</v>
          </cell>
          <cell r="E452" t="str">
            <v>PO PIPE  STKM13A  MP38-P</v>
          </cell>
          <cell r="F452" t="str">
            <v>PCS</v>
          </cell>
          <cell r="G452" t="str">
            <v>02</v>
          </cell>
          <cell r="H452" t="str">
            <v>00</v>
          </cell>
          <cell r="I452" t="str">
            <v>22</v>
          </cell>
          <cell r="J452" t="str">
            <v>08</v>
          </cell>
          <cell r="K452" t="str">
            <v>10</v>
          </cell>
          <cell r="L452">
            <v>31.8</v>
          </cell>
          <cell r="M452">
            <v>0</v>
          </cell>
          <cell r="N452">
            <v>1.6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Z452">
            <v>1.1919999999999999</v>
          </cell>
        </row>
        <row r="453">
          <cell r="A453" t="str">
            <v>|0200220810|31.80|0.00|2.000|0.000</v>
          </cell>
          <cell r="B453" t="str">
            <v>Pipe</v>
          </cell>
          <cell r="C453" t="str">
            <v>PO PIPE  STKM13A  MP38-P</v>
          </cell>
          <cell r="D453" t="str">
            <v>PO PIPE  STKM13A  MP38-P</v>
          </cell>
          <cell r="E453" t="str">
            <v>PO PIPE  STKM13A  MP38-P</v>
          </cell>
          <cell r="F453" t="str">
            <v>PCS</v>
          </cell>
          <cell r="G453" t="str">
            <v>02</v>
          </cell>
          <cell r="H453" t="str">
            <v>00</v>
          </cell>
          <cell r="I453" t="str">
            <v>22</v>
          </cell>
          <cell r="J453" t="str">
            <v>08</v>
          </cell>
          <cell r="K453" t="str">
            <v>10</v>
          </cell>
          <cell r="L453">
            <v>31.8</v>
          </cell>
          <cell r="M453">
            <v>0</v>
          </cell>
          <cell r="N453">
            <v>2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Z453">
            <v>1.47</v>
          </cell>
        </row>
        <row r="454">
          <cell r="A454" t="str">
            <v>|0200220810|31.80|0.00|2.300|0.000</v>
          </cell>
          <cell r="B454" t="str">
            <v>Pipe</v>
          </cell>
          <cell r="C454" t="str">
            <v>PO PIPE  STKM13A  MP38-P</v>
          </cell>
          <cell r="D454" t="str">
            <v>PO PIPE  STKM13A  MP38-P</v>
          </cell>
          <cell r="E454" t="str">
            <v>PO PIPE  STKM13A  MP38-P</v>
          </cell>
          <cell r="F454" t="str">
            <v>PCS</v>
          </cell>
          <cell r="G454" t="str">
            <v>02</v>
          </cell>
          <cell r="H454" t="str">
            <v>00</v>
          </cell>
          <cell r="I454" t="str">
            <v>22</v>
          </cell>
          <cell r="J454" t="str">
            <v>08</v>
          </cell>
          <cell r="K454" t="str">
            <v>10</v>
          </cell>
          <cell r="L454">
            <v>31.8</v>
          </cell>
          <cell r="M454">
            <v>0</v>
          </cell>
          <cell r="N454">
            <v>2.2999999999999998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Z454">
            <v>1.673</v>
          </cell>
        </row>
        <row r="455">
          <cell r="A455" t="str">
            <v>|0200220810|31.80|0.00|2.600|0.000</v>
          </cell>
          <cell r="B455" t="str">
            <v>Pipe</v>
          </cell>
          <cell r="C455" t="str">
            <v>PO PIPE  STKM13A  MP38-P</v>
          </cell>
          <cell r="D455" t="str">
            <v>PO PIPE  STKM13A  MP38-P</v>
          </cell>
          <cell r="E455" t="str">
            <v>PO PIPE  STKM13A  MP38-P</v>
          </cell>
          <cell r="F455" t="str">
            <v>PCS</v>
          </cell>
          <cell r="G455" t="str">
            <v>02</v>
          </cell>
          <cell r="H455" t="str">
            <v>00</v>
          </cell>
          <cell r="I455" t="str">
            <v>22</v>
          </cell>
          <cell r="J455" t="str">
            <v>08</v>
          </cell>
          <cell r="K455" t="str">
            <v>10</v>
          </cell>
          <cell r="L455">
            <v>31.8</v>
          </cell>
          <cell r="M455">
            <v>0</v>
          </cell>
          <cell r="N455">
            <v>2.6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Z455">
            <v>1.8720000000000001</v>
          </cell>
        </row>
        <row r="456">
          <cell r="A456" t="str">
            <v>|0200220810|32.00|32.00|2.300|0.000</v>
          </cell>
          <cell r="B456" t="str">
            <v>Pipe</v>
          </cell>
          <cell r="C456" t="str">
            <v>PO PIPE  STKM13A  MP38-P</v>
          </cell>
          <cell r="D456" t="str">
            <v>PO PIPE  STKM13A  MP38-P</v>
          </cell>
          <cell r="E456" t="str">
            <v>PO PIPE  STKM13A  MP38-P</v>
          </cell>
          <cell r="F456" t="str">
            <v>PCS</v>
          </cell>
          <cell r="G456" t="str">
            <v>02</v>
          </cell>
          <cell r="H456" t="str">
            <v>00</v>
          </cell>
          <cell r="I456" t="str">
            <v>22</v>
          </cell>
          <cell r="J456" t="str">
            <v>08</v>
          </cell>
          <cell r="K456" t="str">
            <v>10</v>
          </cell>
          <cell r="L456">
            <v>32</v>
          </cell>
          <cell r="M456">
            <v>32</v>
          </cell>
          <cell r="N456">
            <v>2.2999999999999998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Z456">
            <v>2.1949999999999998</v>
          </cell>
        </row>
        <row r="457">
          <cell r="A457" t="str">
            <v>|0200220810|34.00|0.00|2.000|0.000</v>
          </cell>
          <cell r="B457" t="str">
            <v>Pipe</v>
          </cell>
          <cell r="C457" t="str">
            <v>PO PIPE  STKM13A  MP38-P</v>
          </cell>
          <cell r="D457" t="str">
            <v>PO PIPE  STKM13A  MP38-P</v>
          </cell>
          <cell r="E457" t="str">
            <v>PO PIPE  STKM13A  MP38-P</v>
          </cell>
          <cell r="F457" t="str">
            <v>PCS</v>
          </cell>
          <cell r="G457" t="str">
            <v>02</v>
          </cell>
          <cell r="H457" t="str">
            <v>00</v>
          </cell>
          <cell r="I457" t="str">
            <v>22</v>
          </cell>
          <cell r="J457" t="str">
            <v>08</v>
          </cell>
          <cell r="K457" t="str">
            <v>10</v>
          </cell>
          <cell r="L457">
            <v>34</v>
          </cell>
          <cell r="M457">
            <v>0</v>
          </cell>
          <cell r="N457">
            <v>2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Z457">
            <v>1.5780000000000001</v>
          </cell>
        </row>
        <row r="458">
          <cell r="A458" t="str">
            <v>|0200220810|34.00|0.00|2.300|0.000</v>
          </cell>
          <cell r="B458" t="str">
            <v>Pipe</v>
          </cell>
          <cell r="C458" t="str">
            <v>PO PIPE  STKM13A  MP38-P</v>
          </cell>
          <cell r="D458" t="str">
            <v>PO PIPE  STKM13A  MP38-P</v>
          </cell>
          <cell r="E458" t="str">
            <v>PO PIPE  STKM13A  MP38-P</v>
          </cell>
          <cell r="F458" t="str">
            <v>PCS</v>
          </cell>
          <cell r="G458" t="str">
            <v>02</v>
          </cell>
          <cell r="H458" t="str">
            <v>00</v>
          </cell>
          <cell r="I458" t="str">
            <v>22</v>
          </cell>
          <cell r="J458" t="str">
            <v>08</v>
          </cell>
          <cell r="K458" t="str">
            <v>10</v>
          </cell>
          <cell r="L458">
            <v>34</v>
          </cell>
          <cell r="M458">
            <v>0</v>
          </cell>
          <cell r="N458">
            <v>2.2999999999999998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Z458">
            <v>1.798</v>
          </cell>
        </row>
        <row r="459">
          <cell r="A459" t="str">
            <v>|0200220810|34.00|0.00|2.600|0.000</v>
          </cell>
          <cell r="B459" t="str">
            <v>Pipe</v>
          </cell>
          <cell r="C459" t="str">
            <v>PO PIPE  STKM13A  MP38-P</v>
          </cell>
          <cell r="D459" t="str">
            <v>PO PIPE  STKM13A  MP38-P</v>
          </cell>
          <cell r="E459" t="str">
            <v>PO PIPE  STKM13A  MP38-P</v>
          </cell>
          <cell r="F459" t="str">
            <v>PCS</v>
          </cell>
          <cell r="G459" t="str">
            <v>02</v>
          </cell>
          <cell r="H459" t="str">
            <v>00</v>
          </cell>
          <cell r="I459" t="str">
            <v>22</v>
          </cell>
          <cell r="J459" t="str">
            <v>08</v>
          </cell>
          <cell r="K459" t="str">
            <v>10</v>
          </cell>
          <cell r="L459">
            <v>34</v>
          </cell>
          <cell r="M459">
            <v>0</v>
          </cell>
          <cell r="N459">
            <v>2.6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Z459">
            <v>2.0129999999999999</v>
          </cell>
        </row>
        <row r="460">
          <cell r="A460" t="str">
            <v>|0200220810|38.10|0.00|2.000|0.000</v>
          </cell>
          <cell r="B460" t="str">
            <v>Pipe</v>
          </cell>
          <cell r="C460" t="str">
            <v>PO PIPE  STKM13A  MP38-P</v>
          </cell>
          <cell r="D460" t="str">
            <v>PO PIPE  STKM13A  MP38-P</v>
          </cell>
          <cell r="E460" t="str">
            <v>PO PIPE  STKM13A  MP38-P</v>
          </cell>
          <cell r="F460" t="str">
            <v>PCS</v>
          </cell>
          <cell r="G460" t="str">
            <v>02</v>
          </cell>
          <cell r="H460" t="str">
            <v>00</v>
          </cell>
          <cell r="I460" t="str">
            <v>22</v>
          </cell>
          <cell r="J460" t="str">
            <v>08</v>
          </cell>
          <cell r="K460" t="str">
            <v>10</v>
          </cell>
          <cell r="L460">
            <v>38.1</v>
          </cell>
          <cell r="M460">
            <v>0</v>
          </cell>
          <cell r="N460">
            <v>2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Z460">
            <v>1.78</v>
          </cell>
        </row>
        <row r="461">
          <cell r="A461" t="str">
            <v>|0200220810|38.10|0.00|2.300|0.000</v>
          </cell>
          <cell r="B461" t="str">
            <v>Pipe</v>
          </cell>
          <cell r="C461" t="str">
            <v>PO PIPE  STKM13A  MP38-P</v>
          </cell>
          <cell r="D461" t="str">
            <v>PO PIPE  STKM13A  MP38-P</v>
          </cell>
          <cell r="E461" t="str">
            <v>PO PIPE  STKM13A  MP38-P</v>
          </cell>
          <cell r="F461" t="str">
            <v>PCS</v>
          </cell>
          <cell r="G461" t="str">
            <v>02</v>
          </cell>
          <cell r="H461" t="str">
            <v>00</v>
          </cell>
          <cell r="I461" t="str">
            <v>22</v>
          </cell>
          <cell r="J461" t="str">
            <v>08</v>
          </cell>
          <cell r="K461" t="str">
            <v>10</v>
          </cell>
          <cell r="L461">
            <v>38.1</v>
          </cell>
          <cell r="M461">
            <v>0</v>
          </cell>
          <cell r="N461">
            <v>2.2999999999999998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Z461">
            <v>2.0310000000000001</v>
          </cell>
        </row>
        <row r="462">
          <cell r="A462" t="str">
            <v>|0200220810|38.10|0.00|2.600|0.000</v>
          </cell>
          <cell r="B462" t="str">
            <v>Pipe</v>
          </cell>
          <cell r="C462" t="str">
            <v>PO PIPE  STKM13A  MP38-P</v>
          </cell>
          <cell r="D462" t="str">
            <v>PO PIPE  STKM13A  MP38-P</v>
          </cell>
          <cell r="E462" t="str">
            <v>PO PIPE  STKM13A  MP38-P</v>
          </cell>
          <cell r="F462" t="str">
            <v>PCS</v>
          </cell>
          <cell r="G462" t="str">
            <v>02</v>
          </cell>
          <cell r="H462" t="str">
            <v>00</v>
          </cell>
          <cell r="I462" t="str">
            <v>22</v>
          </cell>
          <cell r="J462" t="str">
            <v>08</v>
          </cell>
          <cell r="K462" t="str">
            <v>10</v>
          </cell>
          <cell r="L462">
            <v>38.1</v>
          </cell>
          <cell r="M462">
            <v>0</v>
          </cell>
          <cell r="N462">
            <v>2.6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Z462">
            <v>2.2759999999999998</v>
          </cell>
        </row>
        <row r="463">
          <cell r="A463" t="str">
            <v>|0200220810|38.10|31.75|2.000|0.000</v>
          </cell>
          <cell r="B463" t="str">
            <v>Pipe</v>
          </cell>
          <cell r="C463" t="str">
            <v>PO PIPE  STKM13A  MP38-P</v>
          </cell>
          <cell r="D463" t="str">
            <v>PO PIPE  STKM13A  MP38-P</v>
          </cell>
          <cell r="E463" t="str">
            <v>PO PIPE  STKM13A  MP38-P</v>
          </cell>
          <cell r="F463" t="str">
            <v>PCS</v>
          </cell>
          <cell r="G463" t="str">
            <v>02</v>
          </cell>
          <cell r="H463" t="str">
            <v>00</v>
          </cell>
          <cell r="I463" t="str">
            <v>22</v>
          </cell>
          <cell r="J463" t="str">
            <v>08</v>
          </cell>
          <cell r="K463" t="str">
            <v>10</v>
          </cell>
          <cell r="L463">
            <v>38.1</v>
          </cell>
          <cell r="M463">
            <v>31.75</v>
          </cell>
          <cell r="N463">
            <v>2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Z463">
            <v>2.298</v>
          </cell>
        </row>
        <row r="464">
          <cell r="A464" t="str">
            <v>|0200220810|41.00|0.00|3.500|0.000</v>
          </cell>
          <cell r="B464" t="str">
            <v>Pipe</v>
          </cell>
          <cell r="C464" t="str">
            <v>PO PIPE  STKM13A  MP38-P</v>
          </cell>
          <cell r="D464" t="str">
            <v>PO PIPE  STKM13A  MP38-P</v>
          </cell>
          <cell r="E464" t="str">
            <v>PO PIPE  STKM13A  MP38-P</v>
          </cell>
          <cell r="F464" t="str">
            <v>PCS</v>
          </cell>
          <cell r="G464" t="str">
            <v>02</v>
          </cell>
          <cell r="H464" t="str">
            <v>00</v>
          </cell>
          <cell r="I464" t="str">
            <v>22</v>
          </cell>
          <cell r="J464" t="str">
            <v>08</v>
          </cell>
          <cell r="K464" t="str">
            <v>10</v>
          </cell>
          <cell r="L464">
            <v>41</v>
          </cell>
          <cell r="M464">
            <v>0</v>
          </cell>
          <cell r="N464">
            <v>3.5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Z464">
            <v>3.2370000000000001</v>
          </cell>
        </row>
        <row r="465">
          <cell r="A465" t="str">
            <v>|0200220810|45.00|0.00|2.000|0.000</v>
          </cell>
          <cell r="B465" t="str">
            <v>Pipe</v>
          </cell>
          <cell r="C465" t="str">
            <v>PO PIPE  STKM13A  MP38-P</v>
          </cell>
          <cell r="D465" t="str">
            <v>PO PIPE  STKM13A  MP38-P</v>
          </cell>
          <cell r="E465" t="str">
            <v>PO PIPE  STKM13A  MP38-P</v>
          </cell>
          <cell r="F465" t="str">
            <v>PCS</v>
          </cell>
          <cell r="G465" t="str">
            <v>02</v>
          </cell>
          <cell r="H465" t="str">
            <v>00</v>
          </cell>
          <cell r="I465" t="str">
            <v>22</v>
          </cell>
          <cell r="J465" t="str">
            <v>08</v>
          </cell>
          <cell r="K465" t="str">
            <v>10</v>
          </cell>
          <cell r="L465">
            <v>45</v>
          </cell>
          <cell r="M465">
            <v>0</v>
          </cell>
          <cell r="N465">
            <v>2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Z465">
            <v>2.121</v>
          </cell>
        </row>
        <row r="466">
          <cell r="A466" t="str">
            <v>|0200220810|45.00|0.00|2.300|0.000</v>
          </cell>
          <cell r="B466" t="str">
            <v>Pipe</v>
          </cell>
          <cell r="C466" t="str">
            <v>PO PIPE  STKM13A  MP38-P</v>
          </cell>
          <cell r="D466" t="str">
            <v>PO PIPE  STKM13A  MP38-P</v>
          </cell>
          <cell r="E466" t="str">
            <v>PO PIPE  STKM13A  MP38-P</v>
          </cell>
          <cell r="F466" t="str">
            <v>PCS</v>
          </cell>
          <cell r="G466" t="str">
            <v>02</v>
          </cell>
          <cell r="H466" t="str">
            <v>00</v>
          </cell>
          <cell r="I466" t="str">
            <v>22</v>
          </cell>
          <cell r="J466" t="str">
            <v>08</v>
          </cell>
          <cell r="K466" t="str">
            <v>10</v>
          </cell>
          <cell r="L466">
            <v>45</v>
          </cell>
          <cell r="M466">
            <v>0</v>
          </cell>
          <cell r="N466">
            <v>2.2999999999999998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Z466">
            <v>2.4220000000000002</v>
          </cell>
        </row>
        <row r="467">
          <cell r="A467" t="str">
            <v>|0200220810|48.60|0.00|2.000|0.000</v>
          </cell>
          <cell r="B467" t="str">
            <v>Pipe</v>
          </cell>
          <cell r="C467" t="str">
            <v>PO PIPE  STKM13A  MP38-P</v>
          </cell>
          <cell r="D467" t="str">
            <v>PO PIPE  STKM13A  MP38-P</v>
          </cell>
          <cell r="E467" t="str">
            <v>PO PIPE  STKM13A  MP38-P</v>
          </cell>
          <cell r="F467" t="str">
            <v>PCS</v>
          </cell>
          <cell r="G467" t="str">
            <v>02</v>
          </cell>
          <cell r="H467" t="str">
            <v>00</v>
          </cell>
          <cell r="I467" t="str">
            <v>22</v>
          </cell>
          <cell r="J467" t="str">
            <v>08</v>
          </cell>
          <cell r="K467" t="str">
            <v>10</v>
          </cell>
          <cell r="L467">
            <v>48.6</v>
          </cell>
          <cell r="M467">
            <v>0</v>
          </cell>
          <cell r="N467">
            <v>2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Z467">
            <v>2.298</v>
          </cell>
        </row>
        <row r="468">
          <cell r="A468" t="str">
            <v>|0200220810|48.60|0.00|2.300|0.000</v>
          </cell>
          <cell r="B468" t="str">
            <v>Pipe</v>
          </cell>
          <cell r="C468" t="str">
            <v>PO PIPE  STKM13A  MP38-P</v>
          </cell>
          <cell r="D468" t="str">
            <v>PO PIPE  STKM13A  MP38-P</v>
          </cell>
          <cell r="E468" t="str">
            <v>PO PIPE  STKM13A  MP38-P</v>
          </cell>
          <cell r="F468" t="str">
            <v>PCS</v>
          </cell>
          <cell r="G468" t="str">
            <v>02</v>
          </cell>
          <cell r="H468" t="str">
            <v>00</v>
          </cell>
          <cell r="I468" t="str">
            <v>22</v>
          </cell>
          <cell r="J468" t="str">
            <v>08</v>
          </cell>
          <cell r="K468" t="str">
            <v>10</v>
          </cell>
          <cell r="L468">
            <v>48.6</v>
          </cell>
          <cell r="M468">
            <v>0</v>
          </cell>
          <cell r="N468">
            <v>2.2999999999999998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Z468">
            <v>2.6259999999999999</v>
          </cell>
        </row>
        <row r="469">
          <cell r="A469" t="str">
            <v>|0200220810|48.60|0.00|2.600|0.000</v>
          </cell>
          <cell r="B469" t="str">
            <v>Pipe</v>
          </cell>
          <cell r="C469" t="str">
            <v>PO PIPE  STKM13A  MP38-P</v>
          </cell>
          <cell r="D469" t="str">
            <v>PO PIPE  STKM13A  MP38-P</v>
          </cell>
          <cell r="E469" t="str">
            <v>PO PIPE  STKM13A  MP38-P</v>
          </cell>
          <cell r="F469" t="str">
            <v>PCS</v>
          </cell>
          <cell r="G469" t="str">
            <v>02</v>
          </cell>
          <cell r="H469" t="str">
            <v>00</v>
          </cell>
          <cell r="I469" t="str">
            <v>22</v>
          </cell>
          <cell r="J469" t="str">
            <v>08</v>
          </cell>
          <cell r="K469" t="str">
            <v>10</v>
          </cell>
          <cell r="L469">
            <v>48.6</v>
          </cell>
          <cell r="M469">
            <v>0</v>
          </cell>
          <cell r="N469">
            <v>2.6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Z469">
            <v>2.9489999999999998</v>
          </cell>
        </row>
        <row r="470">
          <cell r="A470" t="str">
            <v>|0200220810|48.60|0.00|3.200|0.000</v>
          </cell>
          <cell r="B470" t="str">
            <v>Pipe</v>
          </cell>
          <cell r="C470" t="str">
            <v>PO PIPE  STKM13A  MP38-P</v>
          </cell>
          <cell r="D470" t="str">
            <v>PO PIPE  STKM13A  MP38-P</v>
          </cell>
          <cell r="E470" t="str">
            <v>PO PIPE  STKM13A  MP38-P</v>
          </cell>
          <cell r="F470" t="str">
            <v>PCS</v>
          </cell>
          <cell r="G470" t="str">
            <v>02</v>
          </cell>
          <cell r="H470" t="str">
            <v>00</v>
          </cell>
          <cell r="I470" t="str">
            <v>22</v>
          </cell>
          <cell r="J470" t="str">
            <v>08</v>
          </cell>
          <cell r="K470" t="str">
            <v>10</v>
          </cell>
          <cell r="L470">
            <v>48.6</v>
          </cell>
          <cell r="M470">
            <v>0</v>
          </cell>
          <cell r="N470">
            <v>3.2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Z470">
            <v>3.5830000000000002</v>
          </cell>
        </row>
        <row r="471">
          <cell r="A471" t="str">
            <v>|0200220810|50.00|20.00|1.600|0.000</v>
          </cell>
          <cell r="B471" t="str">
            <v>Pipe</v>
          </cell>
          <cell r="C471" t="str">
            <v>PO PIPE  STKM13A  MP38-P</v>
          </cell>
          <cell r="D471" t="str">
            <v>PO PIPE  STKM13A  MP38-P</v>
          </cell>
          <cell r="E471" t="str">
            <v>PO PIPE  STKM13A  MP38-P</v>
          </cell>
          <cell r="F471" t="str">
            <v>PCS</v>
          </cell>
          <cell r="G471" t="str">
            <v>02</v>
          </cell>
          <cell r="H471" t="str">
            <v>00</v>
          </cell>
          <cell r="I471" t="str">
            <v>22</v>
          </cell>
          <cell r="J471" t="str">
            <v>08</v>
          </cell>
          <cell r="K471" t="str">
            <v>10</v>
          </cell>
          <cell r="L471">
            <v>50</v>
          </cell>
          <cell r="M471">
            <v>20</v>
          </cell>
          <cell r="N471">
            <v>1.6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Z471">
            <v>1.712</v>
          </cell>
        </row>
        <row r="472">
          <cell r="A472" t="str">
            <v>|0200220810|50.80|0.00|2.300|0.000</v>
          </cell>
          <cell r="B472" t="str">
            <v>Pipe</v>
          </cell>
          <cell r="C472" t="str">
            <v>PO PIPE  STKM13A  MP38-P</v>
          </cell>
          <cell r="D472" t="str">
            <v>PO PIPE  STKM13A  MP38-P</v>
          </cell>
          <cell r="E472" t="str">
            <v>PO PIPE  STKM13A  MP38-P</v>
          </cell>
          <cell r="F472" t="str">
            <v>PCS</v>
          </cell>
          <cell r="G472" t="str">
            <v>02</v>
          </cell>
          <cell r="H472" t="str">
            <v>00</v>
          </cell>
          <cell r="I472" t="str">
            <v>22</v>
          </cell>
          <cell r="J472" t="str">
            <v>08</v>
          </cell>
          <cell r="K472" t="str">
            <v>10</v>
          </cell>
          <cell r="L472">
            <v>50.8</v>
          </cell>
          <cell r="M472">
            <v>0</v>
          </cell>
          <cell r="N472">
            <v>2.2999999999999998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Z472">
            <v>2.7509999999999999</v>
          </cell>
        </row>
        <row r="473">
          <cell r="A473" t="str">
            <v>|0200220810|60.50|0.00|2.000|0.000</v>
          </cell>
          <cell r="B473" t="str">
            <v>Pipe</v>
          </cell>
          <cell r="C473" t="str">
            <v>PO PIPE  STKM13A  MP38-P</v>
          </cell>
          <cell r="D473" t="str">
            <v>PO PIPE  STKM13A  MP38-P</v>
          </cell>
          <cell r="E473" t="str">
            <v>PO PIPE  STKM13A  MP38-P</v>
          </cell>
          <cell r="F473" t="str">
            <v>PCS</v>
          </cell>
          <cell r="G473" t="str">
            <v>02</v>
          </cell>
          <cell r="H473" t="str">
            <v>00</v>
          </cell>
          <cell r="I473" t="str">
            <v>22</v>
          </cell>
          <cell r="J473" t="str">
            <v>08</v>
          </cell>
          <cell r="K473" t="str">
            <v>10</v>
          </cell>
          <cell r="L473">
            <v>60.5</v>
          </cell>
          <cell r="M473">
            <v>0</v>
          </cell>
          <cell r="N473">
            <v>2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Z473">
            <v>2.8849999999999998</v>
          </cell>
        </row>
        <row r="474">
          <cell r="A474" t="str">
            <v>|0200220810|60.50|0.00|2.600|0.000</v>
          </cell>
          <cell r="B474" t="str">
            <v>Pipe</v>
          </cell>
          <cell r="C474" t="str">
            <v>PO PIPE  STKM13A  MP38-P</v>
          </cell>
          <cell r="D474" t="str">
            <v>PO PIPE  STKM13A  MP38-P</v>
          </cell>
          <cell r="E474" t="str">
            <v>PO PIPE  STKM13A  MP38-P</v>
          </cell>
          <cell r="F474" t="str">
            <v>PCS</v>
          </cell>
          <cell r="G474" t="str">
            <v>02</v>
          </cell>
          <cell r="H474" t="str">
            <v>00</v>
          </cell>
          <cell r="I474" t="str">
            <v>22</v>
          </cell>
          <cell r="J474" t="str">
            <v>08</v>
          </cell>
          <cell r="K474" t="str">
            <v>10</v>
          </cell>
          <cell r="L474">
            <v>60.5</v>
          </cell>
          <cell r="M474">
            <v>0</v>
          </cell>
          <cell r="N474">
            <v>2.6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Z474">
            <v>3.7120000000000002</v>
          </cell>
        </row>
        <row r="475">
          <cell r="A475" t="str">
            <v>|0200220914|22.20|0.00|1.600|0.000</v>
          </cell>
          <cell r="B475" t="str">
            <v>Pipe</v>
          </cell>
          <cell r="C475" t="str">
            <v>PO PIPE  STKM14B  MP3-P</v>
          </cell>
          <cell r="D475" t="str">
            <v>PO PIPE  STKM14B  MP3-P</v>
          </cell>
          <cell r="E475" t="str">
            <v>PO PIPE  STKM14B  MP3-P</v>
          </cell>
          <cell r="F475" t="str">
            <v>PCS</v>
          </cell>
          <cell r="G475" t="str">
            <v>02</v>
          </cell>
          <cell r="H475" t="str">
            <v>00</v>
          </cell>
          <cell r="I475" t="str">
            <v>22</v>
          </cell>
          <cell r="J475" t="str">
            <v>09</v>
          </cell>
          <cell r="K475" t="str">
            <v>14</v>
          </cell>
          <cell r="L475">
            <v>22.2</v>
          </cell>
          <cell r="M475">
            <v>0</v>
          </cell>
          <cell r="N475">
            <v>1.6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Z475">
            <v>0.81299999999999994</v>
          </cell>
        </row>
        <row r="476">
          <cell r="A476" t="str">
            <v>|0200221042|25.40|0.00|1.600|0.000</v>
          </cell>
          <cell r="B476" t="str">
            <v>Pipe</v>
          </cell>
          <cell r="C476" t="str">
            <v>PO PIPE  STKM-550  JFE-HA590R-P</v>
          </cell>
          <cell r="D476" t="str">
            <v>PO PIPE  STKM-550  JFE-HA590R-P</v>
          </cell>
          <cell r="E476" t="str">
            <v>PO PIPE  STKM-550  JFE-HA590R-P</v>
          </cell>
          <cell r="F476" t="str">
            <v>PCS</v>
          </cell>
          <cell r="G476" t="str">
            <v>02</v>
          </cell>
          <cell r="H476" t="str">
            <v>00</v>
          </cell>
          <cell r="I476" t="str">
            <v>22</v>
          </cell>
          <cell r="J476" t="str">
            <v>10</v>
          </cell>
          <cell r="K476" t="str">
            <v>42</v>
          </cell>
          <cell r="L476">
            <v>25.4</v>
          </cell>
          <cell r="M476">
            <v>0</v>
          </cell>
          <cell r="N476">
            <v>1.6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Z476">
            <v>0.93899999999999995</v>
          </cell>
        </row>
        <row r="477">
          <cell r="A477" t="str">
            <v>|0200221217|38.10|38.10|2.000|0.000</v>
          </cell>
          <cell r="B477" t="str">
            <v>Pipe</v>
          </cell>
          <cell r="C477" t="str">
            <v>PO PIPE  STKMRHT490  MP3-P</v>
          </cell>
          <cell r="D477" t="str">
            <v>PO PIPE  STKMRHT490  MP3-P</v>
          </cell>
          <cell r="E477" t="str">
            <v>PO PIPE  STKMRHT490  MP3-P</v>
          </cell>
          <cell r="F477" t="str">
            <v>PCS</v>
          </cell>
          <cell r="G477" t="str">
            <v>02</v>
          </cell>
          <cell r="H477" t="str">
            <v>00</v>
          </cell>
          <cell r="I477" t="str">
            <v>22</v>
          </cell>
          <cell r="J477" t="str">
            <v>12</v>
          </cell>
          <cell r="K477" t="str">
            <v>17</v>
          </cell>
          <cell r="L477">
            <v>38.1</v>
          </cell>
          <cell r="M477">
            <v>38.1</v>
          </cell>
          <cell r="N477">
            <v>2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Z477">
            <v>2.298</v>
          </cell>
        </row>
        <row r="478">
          <cell r="A478" t="str">
            <v>|0200225900|15.00|10.20|2.400|0.000</v>
          </cell>
          <cell r="B478" t="str">
            <v>Pipe</v>
          </cell>
          <cell r="C478" t="str">
            <v xml:space="preserve">PO PIPE  STAM290GA  </v>
          </cell>
          <cell r="D478" t="str">
            <v xml:space="preserve">PO PIPE  STAM290GA  </v>
          </cell>
          <cell r="E478" t="str">
            <v xml:space="preserve">PO PIPE  STAM290GA  </v>
          </cell>
          <cell r="F478" t="str">
            <v>PCS</v>
          </cell>
          <cell r="G478" t="str">
            <v>02</v>
          </cell>
          <cell r="H478" t="str">
            <v>00</v>
          </cell>
          <cell r="I478" t="str">
            <v>22</v>
          </cell>
          <cell r="J478" t="str">
            <v>59</v>
          </cell>
          <cell r="K478" t="str">
            <v>00</v>
          </cell>
          <cell r="L478">
            <v>15</v>
          </cell>
          <cell r="M478">
            <v>10.199999999999999</v>
          </cell>
          <cell r="N478">
            <v>2.4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Z478">
            <v>0.746</v>
          </cell>
        </row>
        <row r="479">
          <cell r="A479" t="str">
            <v>|0200225900|15.00|10.30|2.350|0.000</v>
          </cell>
          <cell r="B479" t="str">
            <v>Pipe</v>
          </cell>
          <cell r="C479" t="str">
            <v xml:space="preserve">PO PIPE  STAM290GA  </v>
          </cell>
          <cell r="D479" t="str">
            <v xml:space="preserve">PO PIPE  STAM290GA  </v>
          </cell>
          <cell r="E479" t="str">
            <v xml:space="preserve">PO PIPE  STAM290GA  </v>
          </cell>
          <cell r="F479" t="str">
            <v>PCS</v>
          </cell>
          <cell r="G479" t="str">
            <v>02</v>
          </cell>
          <cell r="H479" t="str">
            <v>00</v>
          </cell>
          <cell r="I479" t="str">
            <v>22</v>
          </cell>
          <cell r="J479" t="str">
            <v>59</v>
          </cell>
          <cell r="K479" t="str">
            <v>00</v>
          </cell>
          <cell r="L479">
            <v>15</v>
          </cell>
          <cell r="M479">
            <v>10.3</v>
          </cell>
          <cell r="N479">
            <v>2.35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Z479">
            <v>0.73299999999999998</v>
          </cell>
        </row>
        <row r="480">
          <cell r="A480" t="str">
            <v>|0200225900|21.70|16.50|2.600|0.000</v>
          </cell>
          <cell r="B480" t="str">
            <v>Pipe</v>
          </cell>
          <cell r="C480" t="str">
            <v xml:space="preserve">PO PIPE  STAM290GA  </v>
          </cell>
          <cell r="D480" t="str">
            <v xml:space="preserve">PO PIPE  STAM290GA  </v>
          </cell>
          <cell r="E480" t="str">
            <v xml:space="preserve">PO PIPE  STAM290GA  </v>
          </cell>
          <cell r="F480" t="str">
            <v>PCS</v>
          </cell>
          <cell r="G480" t="str">
            <v>02</v>
          </cell>
          <cell r="H480" t="str">
            <v>00</v>
          </cell>
          <cell r="I480" t="str">
            <v>22</v>
          </cell>
          <cell r="J480" t="str">
            <v>59</v>
          </cell>
          <cell r="K480" t="str">
            <v>00</v>
          </cell>
          <cell r="L480">
            <v>21.7</v>
          </cell>
          <cell r="M480">
            <v>16.5</v>
          </cell>
          <cell r="N480">
            <v>2.6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Z480">
            <v>1.2250000000000001</v>
          </cell>
        </row>
        <row r="481">
          <cell r="A481" t="str">
            <v>|0200225926|48.60|0.00|3.500|0.000</v>
          </cell>
          <cell r="B481" t="str">
            <v>Pipe</v>
          </cell>
          <cell r="C481" t="str">
            <v>PO PIPE  STAM290GA  MP-1D-P</v>
          </cell>
          <cell r="D481" t="str">
            <v>PO PIPE  STAM290GA  MP-1D-P</v>
          </cell>
          <cell r="E481" t="str">
            <v>PO PIPE  STAM290GA  MP-1D-P</v>
          </cell>
          <cell r="F481" t="str">
            <v>PCS</v>
          </cell>
          <cell r="G481" t="str">
            <v>02</v>
          </cell>
          <cell r="H481" t="str">
            <v>00</v>
          </cell>
          <cell r="I481" t="str">
            <v>22</v>
          </cell>
          <cell r="J481" t="str">
            <v>59</v>
          </cell>
          <cell r="K481" t="str">
            <v>26</v>
          </cell>
          <cell r="L481">
            <v>48.6</v>
          </cell>
          <cell r="M481">
            <v>0</v>
          </cell>
          <cell r="N481">
            <v>3.5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Z481">
            <v>3.8929999999999998</v>
          </cell>
        </row>
        <row r="482">
          <cell r="A482" t="str">
            <v>|0200225939|15.90|0.00|1.600|0.000</v>
          </cell>
          <cell r="B482" t="str">
            <v>Pipe</v>
          </cell>
          <cell r="C482" t="str">
            <v>PO PIPE  STAM290GA  MP-1M-P</v>
          </cell>
          <cell r="D482" t="str">
            <v>PO PIPE  STAM290GA  MP-1M-P</v>
          </cell>
          <cell r="E482" t="str">
            <v>PO PIPE  STAM290GA  MP-1M-P</v>
          </cell>
          <cell r="F482" t="str">
            <v>PCS</v>
          </cell>
          <cell r="G482" t="str">
            <v>02</v>
          </cell>
          <cell r="H482" t="str">
            <v>00</v>
          </cell>
          <cell r="I482" t="str">
            <v>22</v>
          </cell>
          <cell r="J482" t="str">
            <v>59</v>
          </cell>
          <cell r="K482" t="str">
            <v>39</v>
          </cell>
          <cell r="L482">
            <v>15.9</v>
          </cell>
          <cell r="M482">
            <v>0</v>
          </cell>
          <cell r="N482">
            <v>1.6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Z482">
            <v>0.56399999999999995</v>
          </cell>
        </row>
        <row r="483">
          <cell r="A483" t="str">
            <v>|0200225939|15.90|0.00|2.000|0.000</v>
          </cell>
          <cell r="B483" t="str">
            <v>Pipe</v>
          </cell>
          <cell r="C483" t="str">
            <v>PO PIPE  STAM290GA  MP-1M-P</v>
          </cell>
          <cell r="D483" t="str">
            <v>PO PIPE  STAM290GA  MP-1M-P</v>
          </cell>
          <cell r="E483" t="str">
            <v>PO PIPE  STAM290GA  MP-1M-P</v>
          </cell>
          <cell r="F483" t="str">
            <v>PCS</v>
          </cell>
          <cell r="G483" t="str">
            <v>02</v>
          </cell>
          <cell r="H483" t="str">
            <v>00</v>
          </cell>
          <cell r="I483" t="str">
            <v>22</v>
          </cell>
          <cell r="J483" t="str">
            <v>59</v>
          </cell>
          <cell r="K483" t="str">
            <v>39</v>
          </cell>
          <cell r="L483">
            <v>15.9</v>
          </cell>
          <cell r="M483">
            <v>0</v>
          </cell>
          <cell r="N483">
            <v>2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Z483">
            <v>0.68600000000000005</v>
          </cell>
        </row>
        <row r="484">
          <cell r="A484" t="str">
            <v>|0200225939|19.10|0.00|1.600|0.000</v>
          </cell>
          <cell r="B484" t="str">
            <v>Pipe</v>
          </cell>
          <cell r="C484" t="str">
            <v>PO PIPE  STAM290GA  MP-1M-P</v>
          </cell>
          <cell r="D484" t="str">
            <v>PO PIPE  STAM290GA  MP-1M-P</v>
          </cell>
          <cell r="E484" t="str">
            <v>PO PIPE  STAM290GA  MP-1M-P</v>
          </cell>
          <cell r="F484" t="str">
            <v>PCS</v>
          </cell>
          <cell r="G484" t="str">
            <v>02</v>
          </cell>
          <cell r="H484" t="str">
            <v>00</v>
          </cell>
          <cell r="I484" t="str">
            <v>22</v>
          </cell>
          <cell r="J484" t="str">
            <v>59</v>
          </cell>
          <cell r="K484" t="str">
            <v>39</v>
          </cell>
          <cell r="L484">
            <v>19.100000000000001</v>
          </cell>
          <cell r="M484">
            <v>0</v>
          </cell>
          <cell r="N484">
            <v>1.6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Z484">
            <v>0.69</v>
          </cell>
        </row>
        <row r="485">
          <cell r="A485" t="str">
            <v>|0200225939|19.10|0.00|2.300|0.000</v>
          </cell>
          <cell r="B485" t="str">
            <v>Pipe</v>
          </cell>
          <cell r="C485" t="str">
            <v>PO PIPE  STAM290GA  MP-1M-P</v>
          </cell>
          <cell r="D485" t="str">
            <v>PO PIPE  STAM290GA  MP-1M-P</v>
          </cell>
          <cell r="E485" t="str">
            <v>PO PIPE  STAM290GA  MP-1M-P</v>
          </cell>
          <cell r="F485" t="str">
            <v>PCS</v>
          </cell>
          <cell r="G485" t="str">
            <v>02</v>
          </cell>
          <cell r="H485" t="str">
            <v>00</v>
          </cell>
          <cell r="I485" t="str">
            <v>22</v>
          </cell>
          <cell r="J485" t="str">
            <v>59</v>
          </cell>
          <cell r="K485" t="str">
            <v>39</v>
          </cell>
          <cell r="L485">
            <v>19.100000000000001</v>
          </cell>
          <cell r="M485">
            <v>0</v>
          </cell>
          <cell r="N485">
            <v>2.2999999999999998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Z485">
            <v>0.95299999999999996</v>
          </cell>
        </row>
        <row r="486">
          <cell r="A486" t="str">
            <v>|0200225939|19.10|0.00|2.600|0.000</v>
          </cell>
          <cell r="B486" t="str">
            <v>Pipe</v>
          </cell>
          <cell r="C486" t="str">
            <v>PO PIPE  STAM290GA  MP-1M-P</v>
          </cell>
          <cell r="D486" t="str">
            <v>PO PIPE  STAM290GA  MP-1M-P</v>
          </cell>
          <cell r="E486" t="str">
            <v>PO PIPE  STAM290GA  MP-1M-P</v>
          </cell>
          <cell r="F486" t="str">
            <v>PCS</v>
          </cell>
          <cell r="G486" t="str">
            <v>02</v>
          </cell>
          <cell r="H486" t="str">
            <v>00</v>
          </cell>
          <cell r="I486" t="str">
            <v>22</v>
          </cell>
          <cell r="J486" t="str">
            <v>59</v>
          </cell>
          <cell r="K486" t="str">
            <v>39</v>
          </cell>
          <cell r="L486">
            <v>19.100000000000001</v>
          </cell>
          <cell r="M486">
            <v>0</v>
          </cell>
          <cell r="N486">
            <v>2.6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Z486">
            <v>1.0580000000000001</v>
          </cell>
        </row>
        <row r="487">
          <cell r="A487" t="str">
            <v>|0200225939|22.20|0.00|2.000|0.000</v>
          </cell>
          <cell r="B487" t="str">
            <v>Pipe</v>
          </cell>
          <cell r="C487" t="str">
            <v>PO PIPE  STAM290GA  MP-1M-P</v>
          </cell>
          <cell r="D487" t="str">
            <v>PO PIPE  STAM290GA  MP-1M-P</v>
          </cell>
          <cell r="E487" t="str">
            <v>PO PIPE  STAM290GA  MP-1M-P</v>
          </cell>
          <cell r="F487" t="str">
            <v>PCS</v>
          </cell>
          <cell r="G487" t="str">
            <v>02</v>
          </cell>
          <cell r="H487" t="str">
            <v>00</v>
          </cell>
          <cell r="I487" t="str">
            <v>22</v>
          </cell>
          <cell r="J487" t="str">
            <v>59</v>
          </cell>
          <cell r="K487" t="str">
            <v>39</v>
          </cell>
          <cell r="L487">
            <v>22.2</v>
          </cell>
          <cell r="M487">
            <v>0</v>
          </cell>
          <cell r="N487">
            <v>2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Z487">
            <v>0.996</v>
          </cell>
        </row>
        <row r="488">
          <cell r="A488" t="str">
            <v>|0200225939|25.40|0.00|2.600|0.000</v>
          </cell>
          <cell r="B488" t="str">
            <v>Pipe</v>
          </cell>
          <cell r="C488" t="str">
            <v>PO PIPE  STAM290GA  MP-1M-P</v>
          </cell>
          <cell r="D488" t="str">
            <v>PO PIPE  STAM290GA  MP-1M-P</v>
          </cell>
          <cell r="E488" t="str">
            <v>PO PIPE  STAM290GA  MP-1M-P</v>
          </cell>
          <cell r="F488" t="str">
            <v>PCS</v>
          </cell>
          <cell r="G488" t="str">
            <v>02</v>
          </cell>
          <cell r="H488" t="str">
            <v>00</v>
          </cell>
          <cell r="I488" t="str">
            <v>22</v>
          </cell>
          <cell r="J488" t="str">
            <v>59</v>
          </cell>
          <cell r="K488" t="str">
            <v>39</v>
          </cell>
          <cell r="L488">
            <v>25.4</v>
          </cell>
          <cell r="M488">
            <v>0</v>
          </cell>
          <cell r="N488">
            <v>2.6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Z488">
            <v>1.462</v>
          </cell>
        </row>
        <row r="489">
          <cell r="A489" t="str">
            <v>|0200225939|29.40|0.00|3.200|0.000</v>
          </cell>
          <cell r="B489" t="str">
            <v>Pipe</v>
          </cell>
          <cell r="C489" t="str">
            <v>PO PIPE  STAM290GA  MP-1M-P</v>
          </cell>
          <cell r="D489" t="str">
            <v>PO PIPE  STAM290GA  MP-1M-P</v>
          </cell>
          <cell r="E489" t="str">
            <v>PO PIPE  STAM290GA  MP-1M-P</v>
          </cell>
          <cell r="F489" t="str">
            <v>PCS</v>
          </cell>
          <cell r="G489" t="str">
            <v>02</v>
          </cell>
          <cell r="H489" t="str">
            <v>00</v>
          </cell>
          <cell r="I489" t="str">
            <v>22</v>
          </cell>
          <cell r="J489" t="str">
            <v>59</v>
          </cell>
          <cell r="K489" t="str">
            <v>39</v>
          </cell>
          <cell r="L489">
            <v>29.4</v>
          </cell>
          <cell r="M489">
            <v>0</v>
          </cell>
          <cell r="N489">
            <v>3.2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Z489">
            <v>2.0670000000000002</v>
          </cell>
        </row>
        <row r="490">
          <cell r="A490" t="str">
            <v>|0200225939|31.80|0.00|2.600|0.000</v>
          </cell>
          <cell r="B490" t="str">
            <v>Pipe</v>
          </cell>
          <cell r="C490" t="str">
            <v>PO PIPE  STAM290GA  MP-1M-P</v>
          </cell>
          <cell r="D490" t="str">
            <v>PO PIPE  STAM290GA  MP-1M-P</v>
          </cell>
          <cell r="E490" t="str">
            <v>PO PIPE  STAM290GA  MP-1M-P</v>
          </cell>
          <cell r="F490" t="str">
            <v>PCS</v>
          </cell>
          <cell r="G490" t="str">
            <v>02</v>
          </cell>
          <cell r="H490" t="str">
            <v>00</v>
          </cell>
          <cell r="I490" t="str">
            <v>22</v>
          </cell>
          <cell r="J490" t="str">
            <v>59</v>
          </cell>
          <cell r="K490" t="str">
            <v>39</v>
          </cell>
          <cell r="L490">
            <v>31.8</v>
          </cell>
          <cell r="M490">
            <v>0</v>
          </cell>
          <cell r="N490">
            <v>2.6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Z490">
            <v>1.8720000000000001</v>
          </cell>
        </row>
        <row r="491">
          <cell r="A491" t="str">
            <v>|0200225939|31.80|0.00|4.000|0.000</v>
          </cell>
          <cell r="B491" t="str">
            <v>Pipe</v>
          </cell>
          <cell r="C491" t="str">
            <v>PO PIPE  STAM290GA  MP-1M-P</v>
          </cell>
          <cell r="D491" t="str">
            <v>PO PIPE  STAM290GA  MP-1M-P</v>
          </cell>
          <cell r="E491" t="str">
            <v>PO PIPE  STAM290GA  MP-1M-P</v>
          </cell>
          <cell r="F491" t="str">
            <v>PCS</v>
          </cell>
          <cell r="G491" t="str">
            <v>02</v>
          </cell>
          <cell r="H491" t="str">
            <v>00</v>
          </cell>
          <cell r="I491" t="str">
            <v>22</v>
          </cell>
          <cell r="J491" t="str">
            <v>59</v>
          </cell>
          <cell r="K491" t="str">
            <v>39</v>
          </cell>
          <cell r="L491">
            <v>31.8</v>
          </cell>
          <cell r="M491">
            <v>0</v>
          </cell>
          <cell r="N491">
            <v>4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Z491">
            <v>2.742</v>
          </cell>
        </row>
        <row r="492">
          <cell r="A492" t="str">
            <v>|0200225939|40.00|20.00|1.600|0.000</v>
          </cell>
          <cell r="B492" t="str">
            <v>Pipe</v>
          </cell>
          <cell r="C492" t="str">
            <v>PO PIPE  STAM290GA  MP-1M-P</v>
          </cell>
          <cell r="D492" t="str">
            <v>PO PIPE  STAM290GA  MP-1M-P</v>
          </cell>
          <cell r="E492" t="str">
            <v>PO PIPE  STAM290GA  MP-1M-P</v>
          </cell>
          <cell r="F492" t="str">
            <v>PCS</v>
          </cell>
          <cell r="G492" t="str">
            <v>02</v>
          </cell>
          <cell r="H492" t="str">
            <v>00</v>
          </cell>
          <cell r="I492" t="str">
            <v>22</v>
          </cell>
          <cell r="J492" t="str">
            <v>59</v>
          </cell>
          <cell r="K492" t="str">
            <v>39</v>
          </cell>
          <cell r="L492">
            <v>40</v>
          </cell>
          <cell r="M492">
            <v>20</v>
          </cell>
          <cell r="N492">
            <v>1.6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Z492">
            <v>1.44</v>
          </cell>
        </row>
        <row r="493">
          <cell r="A493" t="str">
            <v>|0200225939|50.00|20.00|1.600|0.000</v>
          </cell>
          <cell r="B493" t="str">
            <v>Pipe</v>
          </cell>
          <cell r="C493" t="str">
            <v>PO PIPE  STAM290GA  MP-1M-P</v>
          </cell>
          <cell r="D493" t="str">
            <v>PO PIPE  STAM290GA  MP-1M-P</v>
          </cell>
          <cell r="E493" t="str">
            <v>PO PIPE  STAM290GA  MP-1M-P</v>
          </cell>
          <cell r="F493" t="str">
            <v>PCS</v>
          </cell>
          <cell r="G493" t="str">
            <v>02</v>
          </cell>
          <cell r="H493" t="str">
            <v>00</v>
          </cell>
          <cell r="I493" t="str">
            <v>22</v>
          </cell>
          <cell r="J493" t="str">
            <v>59</v>
          </cell>
          <cell r="K493" t="str">
            <v>39</v>
          </cell>
          <cell r="L493">
            <v>50</v>
          </cell>
          <cell r="M493">
            <v>20</v>
          </cell>
          <cell r="N493">
            <v>1.6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Z493">
            <v>1.712</v>
          </cell>
        </row>
        <row r="494">
          <cell r="A494" t="str">
            <v>|0200226010|15.90|0.00|1.600|0.000</v>
          </cell>
          <cell r="B494" t="str">
            <v>Pipe</v>
          </cell>
          <cell r="C494" t="str">
            <v>PO PIPE  STAM390G  MP38-P</v>
          </cell>
          <cell r="D494" t="str">
            <v>PO PIPE  STAM390G  MP38-P</v>
          </cell>
          <cell r="E494" t="str">
            <v>PO PIPE  STAM390G  MP38-P</v>
          </cell>
          <cell r="F494" t="str">
            <v>PCS</v>
          </cell>
          <cell r="G494" t="str">
            <v>02</v>
          </cell>
          <cell r="H494" t="str">
            <v>00</v>
          </cell>
          <cell r="I494" t="str">
            <v>22</v>
          </cell>
          <cell r="J494" t="str">
            <v>60</v>
          </cell>
          <cell r="K494" t="str">
            <v>10</v>
          </cell>
          <cell r="L494">
            <v>15.9</v>
          </cell>
          <cell r="M494">
            <v>0</v>
          </cell>
          <cell r="N494">
            <v>1.6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Z494">
            <v>0.56399999999999995</v>
          </cell>
        </row>
        <row r="495">
          <cell r="A495" t="str">
            <v>|0200226010|15.90|0.00|2.000|0.000</v>
          </cell>
          <cell r="B495" t="str">
            <v>Pipe</v>
          </cell>
          <cell r="C495" t="str">
            <v>PO PIPE  STAM390G  MP38-P</v>
          </cell>
          <cell r="D495" t="str">
            <v>PO PIPE  STAM390G  MP38-P</v>
          </cell>
          <cell r="E495" t="str">
            <v>PO PIPE  STAM390G  MP38-P</v>
          </cell>
          <cell r="F495" t="str">
            <v>PCS</v>
          </cell>
          <cell r="G495" t="str">
            <v>02</v>
          </cell>
          <cell r="H495" t="str">
            <v>00</v>
          </cell>
          <cell r="I495" t="str">
            <v>22</v>
          </cell>
          <cell r="J495" t="str">
            <v>60</v>
          </cell>
          <cell r="K495" t="str">
            <v>10</v>
          </cell>
          <cell r="L495">
            <v>15.9</v>
          </cell>
          <cell r="M495">
            <v>0</v>
          </cell>
          <cell r="N495">
            <v>2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Z495">
            <v>0.68600000000000005</v>
          </cell>
        </row>
        <row r="496">
          <cell r="A496" t="str">
            <v>|0200226010|17.30|0.00|1.400|0.000</v>
          </cell>
          <cell r="B496" t="str">
            <v>Pipe</v>
          </cell>
          <cell r="C496" t="str">
            <v>PO PIPE  STAM390G  MP38-P</v>
          </cell>
          <cell r="D496" t="str">
            <v>PO PIPE  STAM390G  MP38-P</v>
          </cell>
          <cell r="E496" t="str">
            <v>PO PIPE  STAM390G  MP38-P</v>
          </cell>
          <cell r="F496" t="str">
            <v>PCS</v>
          </cell>
          <cell r="G496" t="str">
            <v>02</v>
          </cell>
          <cell r="H496" t="str">
            <v>00</v>
          </cell>
          <cell r="I496" t="str">
            <v>22</v>
          </cell>
          <cell r="J496" t="str">
            <v>60</v>
          </cell>
          <cell r="K496" t="str">
            <v>10</v>
          </cell>
          <cell r="L496">
            <v>17.3</v>
          </cell>
          <cell r="M496">
            <v>0</v>
          </cell>
          <cell r="N496">
            <v>1.4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Z496">
            <v>0.54900000000000004</v>
          </cell>
        </row>
        <row r="497">
          <cell r="A497" t="str">
            <v>|0200226010|17.30|0.00|1.600|0.000</v>
          </cell>
          <cell r="B497" t="str">
            <v>Pipe</v>
          </cell>
          <cell r="C497" t="str">
            <v>PO PIPE  STAM390G  MP38-P</v>
          </cell>
          <cell r="D497" t="str">
            <v>PO PIPE  STAM390G  MP38-P</v>
          </cell>
          <cell r="E497" t="str">
            <v>PO PIPE  STAM390G  MP38-P</v>
          </cell>
          <cell r="F497" t="str">
            <v>PCS</v>
          </cell>
          <cell r="G497" t="str">
            <v>02</v>
          </cell>
          <cell r="H497" t="str">
            <v>00</v>
          </cell>
          <cell r="I497" t="str">
            <v>22</v>
          </cell>
          <cell r="J497" t="str">
            <v>60</v>
          </cell>
          <cell r="K497" t="str">
            <v>10</v>
          </cell>
          <cell r="L497">
            <v>17.3</v>
          </cell>
          <cell r="M497">
            <v>0</v>
          </cell>
          <cell r="N497">
            <v>1.6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Z497">
            <v>0.61899999999999999</v>
          </cell>
        </row>
        <row r="498">
          <cell r="A498" t="str">
            <v>|0200226010|17.30|0.00|2.000|0.000</v>
          </cell>
          <cell r="B498" t="str">
            <v>Pipe</v>
          </cell>
          <cell r="C498" t="str">
            <v>PO PIPE  STAM390G  MP38-P</v>
          </cell>
          <cell r="D498" t="str">
            <v>PO PIPE  STAM390G  MP38-P</v>
          </cell>
          <cell r="E498" t="str">
            <v>PO PIPE  STAM390G  MP38-P</v>
          </cell>
          <cell r="F498" t="str">
            <v>PCS</v>
          </cell>
          <cell r="G498" t="str">
            <v>02</v>
          </cell>
          <cell r="H498" t="str">
            <v>00</v>
          </cell>
          <cell r="I498" t="str">
            <v>22</v>
          </cell>
          <cell r="J498" t="str">
            <v>60</v>
          </cell>
          <cell r="K498" t="str">
            <v>10</v>
          </cell>
          <cell r="L498">
            <v>17.3</v>
          </cell>
          <cell r="M498">
            <v>0</v>
          </cell>
          <cell r="N498">
            <v>2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Z498">
            <v>0.755</v>
          </cell>
        </row>
        <row r="499">
          <cell r="A499" t="str">
            <v>|0200226010|19.10|0.00|1.400|0.000</v>
          </cell>
          <cell r="B499" t="str">
            <v>Pipe</v>
          </cell>
          <cell r="C499" t="str">
            <v>PO PIPE  STAM390G  MP38-P</v>
          </cell>
          <cell r="D499" t="str">
            <v>PO PIPE  STAM390G  MP38-P</v>
          </cell>
          <cell r="E499" t="str">
            <v>PO PIPE  STAM390G  MP38-P</v>
          </cell>
          <cell r="F499" t="str">
            <v>PCS</v>
          </cell>
          <cell r="G499" t="str">
            <v>02</v>
          </cell>
          <cell r="H499" t="str">
            <v>00</v>
          </cell>
          <cell r="I499" t="str">
            <v>22</v>
          </cell>
          <cell r="J499" t="str">
            <v>60</v>
          </cell>
          <cell r="K499" t="str">
            <v>10</v>
          </cell>
          <cell r="L499">
            <v>19.100000000000001</v>
          </cell>
          <cell r="M499">
            <v>0</v>
          </cell>
          <cell r="N499">
            <v>1.4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Z499">
            <v>0.61099999999999999</v>
          </cell>
        </row>
        <row r="500">
          <cell r="A500" t="str">
            <v>|0200226010|19.10|0.00|1.600|0.000</v>
          </cell>
          <cell r="B500" t="str">
            <v>Pipe</v>
          </cell>
          <cell r="C500" t="str">
            <v>PO PIPE  STAM390G  MP38-P</v>
          </cell>
          <cell r="D500" t="str">
            <v>PO PIPE  STAM390G  MP38-P</v>
          </cell>
          <cell r="E500" t="str">
            <v>PO PIPE  STAM390G  MP38-P</v>
          </cell>
          <cell r="F500" t="str">
            <v>PCS</v>
          </cell>
          <cell r="G500" t="str">
            <v>02</v>
          </cell>
          <cell r="H500" t="str">
            <v>00</v>
          </cell>
          <cell r="I500" t="str">
            <v>22</v>
          </cell>
          <cell r="J500" t="str">
            <v>60</v>
          </cell>
          <cell r="K500" t="str">
            <v>10</v>
          </cell>
          <cell r="L500">
            <v>19.100000000000001</v>
          </cell>
          <cell r="M500">
            <v>0</v>
          </cell>
          <cell r="N500">
            <v>1.6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Z500">
            <v>0.69</v>
          </cell>
        </row>
        <row r="501">
          <cell r="A501" t="str">
            <v>|0200226010|19.10|0.00|2.000|0.000</v>
          </cell>
          <cell r="B501" t="str">
            <v>Pipe</v>
          </cell>
          <cell r="C501" t="str">
            <v>PO PIPE  STAM390G  MP38-P</v>
          </cell>
          <cell r="D501" t="str">
            <v>PO PIPE  STAM390G  MP38-P</v>
          </cell>
          <cell r="E501" t="str">
            <v>PO PIPE  STAM390G  MP38-P</v>
          </cell>
          <cell r="F501" t="str">
            <v>PCS</v>
          </cell>
          <cell r="G501" t="str">
            <v>02</v>
          </cell>
          <cell r="H501" t="str">
            <v>00</v>
          </cell>
          <cell r="I501" t="str">
            <v>22</v>
          </cell>
          <cell r="J501" t="str">
            <v>60</v>
          </cell>
          <cell r="K501" t="str">
            <v>10</v>
          </cell>
          <cell r="L501">
            <v>19.100000000000001</v>
          </cell>
          <cell r="M501">
            <v>0</v>
          </cell>
          <cell r="N501">
            <v>2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Z501">
            <v>0.84299999999999997</v>
          </cell>
        </row>
        <row r="502">
          <cell r="A502" t="str">
            <v>|0200226010|19.10|0.00|2.300|0.000</v>
          </cell>
          <cell r="B502" t="str">
            <v>Pipe</v>
          </cell>
          <cell r="C502" t="str">
            <v>PO PIPE  STAM390G  MP38-P</v>
          </cell>
          <cell r="D502" t="str">
            <v>PO PIPE  STAM390G  MP38-P</v>
          </cell>
          <cell r="E502" t="str">
            <v>PO PIPE  STAM390G  MP38-P</v>
          </cell>
          <cell r="F502" t="str">
            <v>PCS</v>
          </cell>
          <cell r="G502" t="str">
            <v>02</v>
          </cell>
          <cell r="H502" t="str">
            <v>00</v>
          </cell>
          <cell r="I502" t="str">
            <v>22</v>
          </cell>
          <cell r="J502" t="str">
            <v>60</v>
          </cell>
          <cell r="K502" t="str">
            <v>10</v>
          </cell>
          <cell r="L502">
            <v>19.100000000000001</v>
          </cell>
          <cell r="M502">
            <v>0</v>
          </cell>
          <cell r="N502">
            <v>2.2999999999999998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Z502">
            <v>0.95299999999999996</v>
          </cell>
        </row>
        <row r="503">
          <cell r="A503" t="str">
            <v>|0200226010|22.20|0.00|1.400|0.000</v>
          </cell>
          <cell r="B503" t="str">
            <v>Pipe</v>
          </cell>
          <cell r="C503" t="str">
            <v>PO PIPE  STAM390G  MP38-P</v>
          </cell>
          <cell r="D503" t="str">
            <v>PO PIPE  STAM390G  MP38-P</v>
          </cell>
          <cell r="E503" t="str">
            <v>PO PIPE  STAM390G  MP38-P</v>
          </cell>
          <cell r="F503" t="str">
            <v>PCS</v>
          </cell>
          <cell r="G503" t="str">
            <v>02</v>
          </cell>
          <cell r="H503" t="str">
            <v>00</v>
          </cell>
          <cell r="I503" t="str">
            <v>22</v>
          </cell>
          <cell r="J503" t="str">
            <v>60</v>
          </cell>
          <cell r="K503" t="str">
            <v>10</v>
          </cell>
          <cell r="L503">
            <v>22.2</v>
          </cell>
          <cell r="M503">
            <v>0</v>
          </cell>
          <cell r="N503">
            <v>1.4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Z503">
            <v>0.71799999999999997</v>
          </cell>
        </row>
        <row r="504">
          <cell r="A504" t="str">
            <v>|0200226010|22.20|0.00|1.600|0.000</v>
          </cell>
          <cell r="B504" t="str">
            <v>Pipe</v>
          </cell>
          <cell r="C504" t="str">
            <v>PO PIPE  STAM390G  MP38-P</v>
          </cell>
          <cell r="D504" t="str">
            <v>PO PIPE  STAM390G  MP38-P</v>
          </cell>
          <cell r="E504" t="str">
            <v>PO PIPE  STAM390G  MP38-P</v>
          </cell>
          <cell r="F504" t="str">
            <v>PCS</v>
          </cell>
          <cell r="G504" t="str">
            <v>02</v>
          </cell>
          <cell r="H504" t="str">
            <v>00</v>
          </cell>
          <cell r="I504" t="str">
            <v>22</v>
          </cell>
          <cell r="J504" t="str">
            <v>60</v>
          </cell>
          <cell r="K504" t="str">
            <v>10</v>
          </cell>
          <cell r="L504">
            <v>22.2</v>
          </cell>
          <cell r="M504">
            <v>0</v>
          </cell>
          <cell r="N504">
            <v>1.6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Z504">
            <v>0.81299999999999994</v>
          </cell>
        </row>
        <row r="505">
          <cell r="A505" t="str">
            <v>|0200226010|22.20|0.00|2.000|0.000</v>
          </cell>
          <cell r="B505" t="str">
            <v>Pipe</v>
          </cell>
          <cell r="C505" t="str">
            <v>PO PIPE  STAM390G  MP38-P</v>
          </cell>
          <cell r="D505" t="str">
            <v>PO PIPE  STAM390G  MP38-P</v>
          </cell>
          <cell r="E505" t="str">
            <v>PO PIPE  STAM390G  MP38-P</v>
          </cell>
          <cell r="F505" t="str">
            <v>PCS</v>
          </cell>
          <cell r="G505" t="str">
            <v>02</v>
          </cell>
          <cell r="H505" t="str">
            <v>00</v>
          </cell>
          <cell r="I505" t="str">
            <v>22</v>
          </cell>
          <cell r="J505" t="str">
            <v>60</v>
          </cell>
          <cell r="K505" t="str">
            <v>10</v>
          </cell>
          <cell r="L505">
            <v>22.2</v>
          </cell>
          <cell r="M505">
            <v>0</v>
          </cell>
          <cell r="N505">
            <v>2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Z505">
            <v>0.996</v>
          </cell>
        </row>
        <row r="506">
          <cell r="A506" t="str">
            <v>|0200226010|22.20|0.00|2.300|0.000</v>
          </cell>
          <cell r="B506" t="str">
            <v>Pipe</v>
          </cell>
          <cell r="C506" t="str">
            <v>PO PIPE  STAM390G  MP38-P</v>
          </cell>
          <cell r="D506" t="str">
            <v>PO PIPE  STAM390G  MP38-P</v>
          </cell>
          <cell r="E506" t="str">
            <v>PO PIPE  STAM390G  MP38-P</v>
          </cell>
          <cell r="F506" t="str">
            <v>PCS</v>
          </cell>
          <cell r="G506" t="str">
            <v>02</v>
          </cell>
          <cell r="H506" t="str">
            <v>00</v>
          </cell>
          <cell r="I506" t="str">
            <v>22</v>
          </cell>
          <cell r="J506" t="str">
            <v>60</v>
          </cell>
          <cell r="K506" t="str">
            <v>10</v>
          </cell>
          <cell r="L506">
            <v>22.2</v>
          </cell>
          <cell r="M506">
            <v>0</v>
          </cell>
          <cell r="N506">
            <v>2.2999999999999998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Z506">
            <v>1.129</v>
          </cell>
        </row>
        <row r="507">
          <cell r="A507" t="str">
            <v>|0200226010|22.20|0.00|2.900|0.000</v>
          </cell>
          <cell r="B507" t="str">
            <v>Pipe</v>
          </cell>
          <cell r="C507" t="str">
            <v>PO PIPE  STAM390G  MP38-P</v>
          </cell>
          <cell r="D507" t="str">
            <v>PO PIPE  STAM390G  MP38-P</v>
          </cell>
          <cell r="E507" t="str">
            <v>PO PIPE  STAM390G  MP38-P</v>
          </cell>
          <cell r="F507" t="str">
            <v>PCS</v>
          </cell>
          <cell r="G507" t="str">
            <v>02</v>
          </cell>
          <cell r="H507" t="str">
            <v>00</v>
          </cell>
          <cell r="I507" t="str">
            <v>22</v>
          </cell>
          <cell r="J507" t="str">
            <v>60</v>
          </cell>
          <cell r="K507" t="str">
            <v>10</v>
          </cell>
          <cell r="L507">
            <v>22.2</v>
          </cell>
          <cell r="M507">
            <v>0</v>
          </cell>
          <cell r="N507">
            <v>2.9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Z507">
            <v>1.38</v>
          </cell>
        </row>
        <row r="508">
          <cell r="A508" t="str">
            <v>|0200226010|25.40|0.00|1.400|0.000</v>
          </cell>
          <cell r="B508" t="str">
            <v>Pipe</v>
          </cell>
          <cell r="C508" t="str">
            <v>PO PIPE  STAM390G  MP38-P</v>
          </cell>
          <cell r="D508" t="str">
            <v>PO PIPE  STAM390G  MP38-P</v>
          </cell>
          <cell r="E508" t="str">
            <v>PO PIPE  STAM390G  MP38-P</v>
          </cell>
          <cell r="F508" t="str">
            <v>PCS</v>
          </cell>
          <cell r="G508" t="str">
            <v>02</v>
          </cell>
          <cell r="H508" t="str">
            <v>00</v>
          </cell>
          <cell r="I508" t="str">
            <v>22</v>
          </cell>
          <cell r="J508" t="str">
            <v>60</v>
          </cell>
          <cell r="K508" t="str">
            <v>10</v>
          </cell>
          <cell r="L508">
            <v>25.4</v>
          </cell>
          <cell r="M508">
            <v>0</v>
          </cell>
          <cell r="N508">
            <v>1.4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Z508">
            <v>0.82899999999999996</v>
          </cell>
        </row>
        <row r="509">
          <cell r="A509" t="str">
            <v>|0200226010|25.40|0.00|1.600|0.000</v>
          </cell>
          <cell r="B509" t="str">
            <v>Pipe</v>
          </cell>
          <cell r="C509" t="str">
            <v>PO PIPE  STAM390G  MP38-P</v>
          </cell>
          <cell r="D509" t="str">
            <v>PO PIPE  STAM390G  MP38-P</v>
          </cell>
          <cell r="E509" t="str">
            <v>PO PIPE  STAM390G  MP38-P</v>
          </cell>
          <cell r="F509" t="str">
            <v>PCS</v>
          </cell>
          <cell r="G509" t="str">
            <v>02</v>
          </cell>
          <cell r="H509" t="str">
            <v>00</v>
          </cell>
          <cell r="I509" t="str">
            <v>22</v>
          </cell>
          <cell r="J509" t="str">
            <v>60</v>
          </cell>
          <cell r="K509" t="str">
            <v>10</v>
          </cell>
          <cell r="L509">
            <v>25.4</v>
          </cell>
          <cell r="M509">
            <v>0</v>
          </cell>
          <cell r="N509">
            <v>1.6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Z509">
            <v>0.93899999999999995</v>
          </cell>
        </row>
        <row r="510">
          <cell r="A510" t="str">
            <v>|0200226010|25.40|0.00|2.000|0.000</v>
          </cell>
          <cell r="B510" t="str">
            <v>Pipe</v>
          </cell>
          <cell r="C510" t="str">
            <v>PO PIPE  STAM390G  MP38-P</v>
          </cell>
          <cell r="D510" t="str">
            <v>PO PIPE  STAM390G  MP38-P</v>
          </cell>
          <cell r="E510" t="str">
            <v>PO PIPE  STAM390G  MP38-P</v>
          </cell>
          <cell r="F510" t="str">
            <v>PCS</v>
          </cell>
          <cell r="G510" t="str">
            <v>02</v>
          </cell>
          <cell r="H510" t="str">
            <v>00</v>
          </cell>
          <cell r="I510" t="str">
            <v>22</v>
          </cell>
          <cell r="J510" t="str">
            <v>60</v>
          </cell>
          <cell r="K510" t="str">
            <v>10</v>
          </cell>
          <cell r="L510">
            <v>25.4</v>
          </cell>
          <cell r="M510">
            <v>0</v>
          </cell>
          <cell r="N510">
            <v>2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Z510">
            <v>1.1539999999999999</v>
          </cell>
        </row>
        <row r="511">
          <cell r="A511" t="str">
            <v>|0200226010|25.40|0.00|2.600|0.000</v>
          </cell>
          <cell r="B511" t="str">
            <v>Pipe</v>
          </cell>
          <cell r="C511" t="str">
            <v>PO PIPE  STAM390G  MP38-P</v>
          </cell>
          <cell r="D511" t="str">
            <v>PO PIPE  STAM390G  MP38-P</v>
          </cell>
          <cell r="E511" t="str">
            <v>PO PIPE  STAM390G  MP38-P</v>
          </cell>
          <cell r="F511" t="str">
            <v>PCS</v>
          </cell>
          <cell r="G511" t="str">
            <v>02</v>
          </cell>
          <cell r="H511" t="str">
            <v>00</v>
          </cell>
          <cell r="I511" t="str">
            <v>22</v>
          </cell>
          <cell r="J511" t="str">
            <v>60</v>
          </cell>
          <cell r="K511" t="str">
            <v>10</v>
          </cell>
          <cell r="L511">
            <v>25.4</v>
          </cell>
          <cell r="M511">
            <v>0</v>
          </cell>
          <cell r="N511">
            <v>2.6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Z511">
            <v>1.462</v>
          </cell>
        </row>
        <row r="512">
          <cell r="A512" t="str">
            <v>|0200226010|25.40|0.00|3.200|0.000</v>
          </cell>
          <cell r="B512" t="str">
            <v>Pipe</v>
          </cell>
          <cell r="C512" t="str">
            <v>PO PIPE  STAM390G  MP38-P</v>
          </cell>
          <cell r="D512" t="str">
            <v>PO PIPE  STAM390G  MP38-P</v>
          </cell>
          <cell r="E512" t="str">
            <v>PO PIPE  STAM390G  MP38-P</v>
          </cell>
          <cell r="F512" t="str">
            <v>PCS</v>
          </cell>
          <cell r="G512" t="str">
            <v>02</v>
          </cell>
          <cell r="H512" t="str">
            <v>00</v>
          </cell>
          <cell r="I512" t="str">
            <v>22</v>
          </cell>
          <cell r="J512" t="str">
            <v>60</v>
          </cell>
          <cell r="K512" t="str">
            <v>10</v>
          </cell>
          <cell r="L512">
            <v>25.4</v>
          </cell>
          <cell r="M512">
            <v>0</v>
          </cell>
          <cell r="N512">
            <v>3.2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Z512">
            <v>1.752</v>
          </cell>
        </row>
        <row r="513">
          <cell r="A513" t="str">
            <v>|0200226010|28.60|0.00|1.600|0.000</v>
          </cell>
          <cell r="B513" t="str">
            <v>Pipe</v>
          </cell>
          <cell r="C513" t="str">
            <v>PO PIPE  STAM390G  MP38-P</v>
          </cell>
          <cell r="D513" t="str">
            <v>PO PIPE  STAM390G  MP38-P</v>
          </cell>
          <cell r="E513" t="str">
            <v>PO PIPE  STAM390G  MP38-P</v>
          </cell>
          <cell r="F513" t="str">
            <v>PCS</v>
          </cell>
          <cell r="G513" t="str">
            <v>02</v>
          </cell>
          <cell r="H513" t="str">
            <v>00</v>
          </cell>
          <cell r="I513" t="str">
            <v>22</v>
          </cell>
          <cell r="J513" t="str">
            <v>60</v>
          </cell>
          <cell r="K513" t="str">
            <v>10</v>
          </cell>
          <cell r="L513">
            <v>28.6</v>
          </cell>
          <cell r="M513">
            <v>0</v>
          </cell>
          <cell r="N513">
            <v>1.6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Z513">
            <v>1.0649999999999999</v>
          </cell>
        </row>
        <row r="514">
          <cell r="A514" t="str">
            <v>|0200226010|28.60|0.00|2.000|0.000</v>
          </cell>
          <cell r="B514" t="str">
            <v>Pipe</v>
          </cell>
          <cell r="C514" t="str">
            <v>PO PIPE  STAM390G  MP38-P</v>
          </cell>
          <cell r="D514" t="str">
            <v>PO PIPE  STAM390G  MP38-P</v>
          </cell>
          <cell r="E514" t="str">
            <v>PO PIPE  STAM390G  MP38-P</v>
          </cell>
          <cell r="F514" t="str">
            <v>PCS</v>
          </cell>
          <cell r="G514" t="str">
            <v>02</v>
          </cell>
          <cell r="H514" t="str">
            <v>00</v>
          </cell>
          <cell r="I514" t="str">
            <v>22</v>
          </cell>
          <cell r="J514" t="str">
            <v>60</v>
          </cell>
          <cell r="K514" t="str">
            <v>10</v>
          </cell>
          <cell r="L514">
            <v>28.6</v>
          </cell>
          <cell r="M514">
            <v>0</v>
          </cell>
          <cell r="N514">
            <v>2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Z514">
            <v>1.3120000000000001</v>
          </cell>
        </row>
        <row r="515">
          <cell r="A515" t="str">
            <v>|0200226010|28.60|0.00|3.200|0.000</v>
          </cell>
          <cell r="B515" t="str">
            <v>Pipe</v>
          </cell>
          <cell r="C515" t="str">
            <v>PO PIPE  STAM390G  MP38-P</v>
          </cell>
          <cell r="D515" t="str">
            <v>PO PIPE  STAM390G  MP38-P</v>
          </cell>
          <cell r="E515" t="str">
            <v>PO PIPE  STAM390G  MP38-P</v>
          </cell>
          <cell r="F515" t="str">
            <v>PCS</v>
          </cell>
          <cell r="G515" t="str">
            <v>02</v>
          </cell>
          <cell r="H515" t="str">
            <v>00</v>
          </cell>
          <cell r="I515" t="str">
            <v>22</v>
          </cell>
          <cell r="J515" t="str">
            <v>60</v>
          </cell>
          <cell r="K515" t="str">
            <v>10</v>
          </cell>
          <cell r="L515">
            <v>28.6</v>
          </cell>
          <cell r="M515">
            <v>0</v>
          </cell>
          <cell r="N515">
            <v>3.2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Z515">
            <v>2.004</v>
          </cell>
        </row>
        <row r="516">
          <cell r="A516" t="str">
            <v>|0200226010|31.80|0.00|1.400|0.000</v>
          </cell>
          <cell r="B516" t="str">
            <v>Pipe</v>
          </cell>
          <cell r="C516" t="str">
            <v>PO PIPE  STAM390G  MP38-P</v>
          </cell>
          <cell r="D516" t="str">
            <v>PO PIPE  STAM390G  MP38-P</v>
          </cell>
          <cell r="E516" t="str">
            <v>PO PIPE  STAM390G  MP38-P</v>
          </cell>
          <cell r="F516" t="str">
            <v>PCS</v>
          </cell>
          <cell r="G516" t="str">
            <v>02</v>
          </cell>
          <cell r="H516" t="str">
            <v>00</v>
          </cell>
          <cell r="I516" t="str">
            <v>22</v>
          </cell>
          <cell r="J516" t="str">
            <v>60</v>
          </cell>
          <cell r="K516" t="str">
            <v>10</v>
          </cell>
          <cell r="L516">
            <v>31.8</v>
          </cell>
          <cell r="M516">
            <v>0</v>
          </cell>
          <cell r="N516">
            <v>1.4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Z516">
            <v>1.05</v>
          </cell>
        </row>
        <row r="517">
          <cell r="A517" t="str">
            <v>|0200226010|31.80|0.00|1.600|0.000</v>
          </cell>
          <cell r="B517" t="str">
            <v>Pipe</v>
          </cell>
          <cell r="C517" t="str">
            <v>PO PIPE  STAM390G  MP38-P</v>
          </cell>
          <cell r="D517" t="str">
            <v>PO PIPE  STAM390G  MP38-P</v>
          </cell>
          <cell r="E517" t="str">
            <v>PO PIPE  STAM390G  MP38-P</v>
          </cell>
          <cell r="F517" t="str">
            <v>PCS</v>
          </cell>
          <cell r="G517" t="str">
            <v>02</v>
          </cell>
          <cell r="H517" t="str">
            <v>00</v>
          </cell>
          <cell r="I517" t="str">
            <v>22</v>
          </cell>
          <cell r="J517" t="str">
            <v>60</v>
          </cell>
          <cell r="K517" t="str">
            <v>10</v>
          </cell>
          <cell r="L517">
            <v>31.8</v>
          </cell>
          <cell r="M517">
            <v>0</v>
          </cell>
          <cell r="N517">
            <v>1.6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Z517">
            <v>1.1919999999999999</v>
          </cell>
        </row>
        <row r="518">
          <cell r="A518" t="str">
            <v>|0200226010|31.80|0.00|2.000|0.000</v>
          </cell>
          <cell r="B518" t="str">
            <v>Pipe</v>
          </cell>
          <cell r="C518" t="str">
            <v>PO PIPE  STAM390G  MP38-P</v>
          </cell>
          <cell r="D518" t="str">
            <v>PO PIPE  STAM390G  MP38-P</v>
          </cell>
          <cell r="E518" t="str">
            <v>PO PIPE  STAM390G  MP38-P</v>
          </cell>
          <cell r="F518" t="str">
            <v>PCS</v>
          </cell>
          <cell r="G518" t="str">
            <v>02</v>
          </cell>
          <cell r="H518" t="str">
            <v>00</v>
          </cell>
          <cell r="I518" t="str">
            <v>22</v>
          </cell>
          <cell r="J518" t="str">
            <v>60</v>
          </cell>
          <cell r="K518" t="str">
            <v>10</v>
          </cell>
          <cell r="L518">
            <v>31.8</v>
          </cell>
          <cell r="M518">
            <v>0</v>
          </cell>
          <cell r="N518">
            <v>2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Z518">
            <v>1.47</v>
          </cell>
        </row>
        <row r="519">
          <cell r="A519" t="str">
            <v>|0200226010|31.80|0.00|2.300|0.000</v>
          </cell>
          <cell r="B519" t="str">
            <v>Pipe</v>
          </cell>
          <cell r="C519" t="str">
            <v>PO PIPE  STAM390G  MP38-P</v>
          </cell>
          <cell r="D519" t="str">
            <v>PO PIPE  STAM390G  MP38-P</v>
          </cell>
          <cell r="E519" t="str">
            <v>PO PIPE  STAM390G  MP38-P</v>
          </cell>
          <cell r="F519" t="str">
            <v>PCS</v>
          </cell>
          <cell r="G519" t="str">
            <v>02</v>
          </cell>
          <cell r="H519" t="str">
            <v>00</v>
          </cell>
          <cell r="I519" t="str">
            <v>22</v>
          </cell>
          <cell r="J519" t="str">
            <v>60</v>
          </cell>
          <cell r="K519" t="str">
            <v>10</v>
          </cell>
          <cell r="L519">
            <v>31.8</v>
          </cell>
          <cell r="M519">
            <v>0</v>
          </cell>
          <cell r="N519">
            <v>2.2999999999999998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Z519">
            <v>1.673</v>
          </cell>
        </row>
        <row r="520">
          <cell r="A520" t="str">
            <v>|0200226010|31.80|0.00|2.600|0.000</v>
          </cell>
          <cell r="B520" t="str">
            <v>Pipe</v>
          </cell>
          <cell r="C520" t="str">
            <v>PO PIPE  STAM390G  MP38-P</v>
          </cell>
          <cell r="D520" t="str">
            <v>PO PIPE  STAM390G  MP38-P</v>
          </cell>
          <cell r="E520" t="str">
            <v>PO PIPE  STAM390G  MP38-P</v>
          </cell>
          <cell r="F520" t="str">
            <v>PCS</v>
          </cell>
          <cell r="G520" t="str">
            <v>02</v>
          </cell>
          <cell r="H520" t="str">
            <v>00</v>
          </cell>
          <cell r="I520" t="str">
            <v>22</v>
          </cell>
          <cell r="J520" t="str">
            <v>60</v>
          </cell>
          <cell r="K520" t="str">
            <v>10</v>
          </cell>
          <cell r="L520">
            <v>31.8</v>
          </cell>
          <cell r="M520">
            <v>0</v>
          </cell>
          <cell r="N520">
            <v>2.6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Z520">
            <v>1.8720000000000001</v>
          </cell>
        </row>
        <row r="521">
          <cell r="A521" t="str">
            <v>|0200226010|32.00|32.00|2.300|0.000</v>
          </cell>
          <cell r="B521" t="str">
            <v>Pipe</v>
          </cell>
          <cell r="C521" t="str">
            <v>PO PIPE  STAM390G  MP38-P</v>
          </cell>
          <cell r="D521" t="str">
            <v>PO PIPE  STAM390G  MP38-P</v>
          </cell>
          <cell r="E521" t="str">
            <v>PO PIPE  STAM390G  MP38-P</v>
          </cell>
          <cell r="F521" t="str">
            <v>PCS</v>
          </cell>
          <cell r="G521" t="str">
            <v>02</v>
          </cell>
          <cell r="H521" t="str">
            <v>00</v>
          </cell>
          <cell r="I521" t="str">
            <v>22</v>
          </cell>
          <cell r="J521" t="str">
            <v>60</v>
          </cell>
          <cell r="K521" t="str">
            <v>10</v>
          </cell>
          <cell r="L521">
            <v>32</v>
          </cell>
          <cell r="M521">
            <v>32</v>
          </cell>
          <cell r="N521">
            <v>2.2999999999999998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Z521">
            <v>2.1949999999999998</v>
          </cell>
        </row>
        <row r="522">
          <cell r="A522" t="str">
            <v>|0200226010|34.00|0.00|2.000|0.000</v>
          </cell>
          <cell r="B522" t="str">
            <v>Pipe</v>
          </cell>
          <cell r="C522" t="str">
            <v>PO PIPE  STAM390G  MP38-P</v>
          </cell>
          <cell r="D522" t="str">
            <v>PO PIPE  STAM390G  MP38-P</v>
          </cell>
          <cell r="E522" t="str">
            <v>PO PIPE  STAM390G  MP38-P</v>
          </cell>
          <cell r="F522" t="str">
            <v>PCS</v>
          </cell>
          <cell r="G522" t="str">
            <v>02</v>
          </cell>
          <cell r="H522" t="str">
            <v>00</v>
          </cell>
          <cell r="I522" t="str">
            <v>22</v>
          </cell>
          <cell r="J522" t="str">
            <v>60</v>
          </cell>
          <cell r="K522" t="str">
            <v>10</v>
          </cell>
          <cell r="L522">
            <v>34</v>
          </cell>
          <cell r="M522">
            <v>0</v>
          </cell>
          <cell r="N522">
            <v>2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Z522">
            <v>1.5780000000000001</v>
          </cell>
        </row>
        <row r="523">
          <cell r="A523" t="str">
            <v>|0200226010|34.00|0.00|2.300|0.000</v>
          </cell>
          <cell r="B523" t="str">
            <v>Pipe</v>
          </cell>
          <cell r="C523" t="str">
            <v>PO PIPE  STAM390G  MP38-P</v>
          </cell>
          <cell r="D523" t="str">
            <v>PO PIPE  STAM390G  MP38-P</v>
          </cell>
          <cell r="E523" t="str">
            <v>PO PIPE  STAM390G  MP38-P</v>
          </cell>
          <cell r="F523" t="str">
            <v>PCS</v>
          </cell>
          <cell r="G523" t="str">
            <v>02</v>
          </cell>
          <cell r="H523" t="str">
            <v>00</v>
          </cell>
          <cell r="I523" t="str">
            <v>22</v>
          </cell>
          <cell r="J523" t="str">
            <v>60</v>
          </cell>
          <cell r="K523" t="str">
            <v>10</v>
          </cell>
          <cell r="L523">
            <v>34</v>
          </cell>
          <cell r="M523">
            <v>0</v>
          </cell>
          <cell r="N523">
            <v>2.2999999999999998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Z523">
            <v>1.798</v>
          </cell>
        </row>
        <row r="524">
          <cell r="A524" t="str">
            <v>|0200226010|34.00|0.00|2.600|0.000</v>
          </cell>
          <cell r="B524" t="str">
            <v>Pipe</v>
          </cell>
          <cell r="C524" t="str">
            <v>PO PIPE  STAM390G  MP38-P</v>
          </cell>
          <cell r="D524" t="str">
            <v>PO PIPE  STAM390G  MP38-P</v>
          </cell>
          <cell r="E524" t="str">
            <v>PO PIPE  STAM390G  MP38-P</v>
          </cell>
          <cell r="F524" t="str">
            <v>PCS</v>
          </cell>
          <cell r="G524" t="str">
            <v>02</v>
          </cell>
          <cell r="H524" t="str">
            <v>00</v>
          </cell>
          <cell r="I524" t="str">
            <v>22</v>
          </cell>
          <cell r="J524" t="str">
            <v>60</v>
          </cell>
          <cell r="K524" t="str">
            <v>10</v>
          </cell>
          <cell r="L524">
            <v>34</v>
          </cell>
          <cell r="M524">
            <v>0</v>
          </cell>
          <cell r="N524">
            <v>2.6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Z524">
            <v>2.0129999999999999</v>
          </cell>
        </row>
        <row r="525">
          <cell r="A525" t="str">
            <v>|0200226010|38.10|0.00|2.000|0.000</v>
          </cell>
          <cell r="B525" t="str">
            <v>Pipe</v>
          </cell>
          <cell r="C525" t="str">
            <v>PO PIPE  STAM390G  MP38-P</v>
          </cell>
          <cell r="D525" t="str">
            <v>PO PIPE  STAM390G  MP38-P</v>
          </cell>
          <cell r="E525" t="str">
            <v>PO PIPE  STAM390G  MP38-P</v>
          </cell>
          <cell r="F525" t="str">
            <v>PCS</v>
          </cell>
          <cell r="G525" t="str">
            <v>02</v>
          </cell>
          <cell r="H525" t="str">
            <v>00</v>
          </cell>
          <cell r="I525" t="str">
            <v>22</v>
          </cell>
          <cell r="J525" t="str">
            <v>60</v>
          </cell>
          <cell r="K525" t="str">
            <v>10</v>
          </cell>
          <cell r="L525">
            <v>38.1</v>
          </cell>
          <cell r="M525">
            <v>0</v>
          </cell>
          <cell r="N525">
            <v>2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Z525">
            <v>1.78</v>
          </cell>
        </row>
        <row r="526">
          <cell r="A526" t="str">
            <v>|0200226010|38.10|0.00|2.600|0.000</v>
          </cell>
          <cell r="B526" t="str">
            <v>Pipe</v>
          </cell>
          <cell r="C526" t="str">
            <v>PO PIPE  STAM390G  MP38-P</v>
          </cell>
          <cell r="D526" t="str">
            <v>PO PIPE  STAM390G  MP38-P</v>
          </cell>
          <cell r="E526" t="str">
            <v>PO PIPE  STAM390G  MP38-P</v>
          </cell>
          <cell r="F526" t="str">
            <v>PCS</v>
          </cell>
          <cell r="G526" t="str">
            <v>02</v>
          </cell>
          <cell r="H526" t="str">
            <v>00</v>
          </cell>
          <cell r="I526" t="str">
            <v>22</v>
          </cell>
          <cell r="J526" t="str">
            <v>60</v>
          </cell>
          <cell r="K526" t="str">
            <v>10</v>
          </cell>
          <cell r="L526">
            <v>38.1</v>
          </cell>
          <cell r="M526">
            <v>0</v>
          </cell>
          <cell r="N526">
            <v>2.6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Z526">
            <v>2.2759999999999998</v>
          </cell>
        </row>
        <row r="527">
          <cell r="A527" t="str">
            <v>|0200226010|38.10|0.00|3.200|0.000</v>
          </cell>
          <cell r="B527" t="str">
            <v>Pipe</v>
          </cell>
          <cell r="C527" t="str">
            <v>PO PIPE  STAM390G  MP38-P</v>
          </cell>
          <cell r="D527" t="str">
            <v>PO PIPE  STAM390G  MP38-P</v>
          </cell>
          <cell r="E527" t="str">
            <v>PO PIPE  STAM390G  MP38-P</v>
          </cell>
          <cell r="F527" t="str">
            <v>PCS</v>
          </cell>
          <cell r="G527" t="str">
            <v>02</v>
          </cell>
          <cell r="H527" t="str">
            <v>00</v>
          </cell>
          <cell r="I527" t="str">
            <v>22</v>
          </cell>
          <cell r="J527" t="str">
            <v>60</v>
          </cell>
          <cell r="K527" t="str">
            <v>10</v>
          </cell>
          <cell r="L527">
            <v>38.1</v>
          </cell>
          <cell r="M527">
            <v>0</v>
          </cell>
          <cell r="N527">
            <v>3.2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Z527">
            <v>2.754</v>
          </cell>
        </row>
        <row r="528">
          <cell r="A528" t="str">
            <v>|0200226010|40.00|20.00|1.600|0.000</v>
          </cell>
          <cell r="B528" t="str">
            <v>Pipe</v>
          </cell>
          <cell r="C528" t="str">
            <v>PO PIPE  STAM390G  MP38-P</v>
          </cell>
          <cell r="D528" t="str">
            <v>PO PIPE  STAM390G  MP38-P</v>
          </cell>
          <cell r="E528" t="str">
            <v>PO PIPE  STAM390G  MP38-P</v>
          </cell>
          <cell r="F528" t="str">
            <v>PCS</v>
          </cell>
          <cell r="G528" t="str">
            <v>02</v>
          </cell>
          <cell r="H528" t="str">
            <v>00</v>
          </cell>
          <cell r="I528" t="str">
            <v>22</v>
          </cell>
          <cell r="J528" t="str">
            <v>60</v>
          </cell>
          <cell r="K528" t="str">
            <v>10</v>
          </cell>
          <cell r="L528">
            <v>40</v>
          </cell>
          <cell r="M528">
            <v>20</v>
          </cell>
          <cell r="N528">
            <v>1.6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Z528">
            <v>1.44</v>
          </cell>
        </row>
        <row r="529">
          <cell r="A529" t="str">
            <v>|0200226010|40.00|25.00|2.000|0.000</v>
          </cell>
          <cell r="B529" t="str">
            <v>Pipe</v>
          </cell>
          <cell r="C529" t="str">
            <v>PO PIPE  STAM390G  MP38-P</v>
          </cell>
          <cell r="D529" t="str">
            <v>PO PIPE  STAM390G  MP38-P</v>
          </cell>
          <cell r="E529" t="str">
            <v>PO PIPE  STAM390G  MP38-P</v>
          </cell>
          <cell r="F529" t="str">
            <v>PCS</v>
          </cell>
          <cell r="G529" t="str">
            <v>02</v>
          </cell>
          <cell r="H529" t="str">
            <v>00</v>
          </cell>
          <cell r="I529" t="str">
            <v>22</v>
          </cell>
          <cell r="J529" t="str">
            <v>60</v>
          </cell>
          <cell r="K529" t="str">
            <v>10</v>
          </cell>
          <cell r="L529">
            <v>40</v>
          </cell>
          <cell r="M529">
            <v>25</v>
          </cell>
          <cell r="N529">
            <v>2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Z529">
            <v>1.923</v>
          </cell>
        </row>
        <row r="530">
          <cell r="A530" t="str">
            <v>|0200226010|42.70|0.00|1.400|0.000</v>
          </cell>
          <cell r="B530" t="str">
            <v>Pipe</v>
          </cell>
          <cell r="C530" t="str">
            <v>PO PIPE  STAM390G  MP38-P</v>
          </cell>
          <cell r="D530" t="str">
            <v>PO PIPE  STAM390G  MP38-P</v>
          </cell>
          <cell r="E530" t="str">
            <v>PO PIPE  STAM390G  MP38-P</v>
          </cell>
          <cell r="F530" t="str">
            <v>PCS</v>
          </cell>
          <cell r="G530" t="str">
            <v>02</v>
          </cell>
          <cell r="H530" t="str">
            <v>00</v>
          </cell>
          <cell r="I530" t="str">
            <v>22</v>
          </cell>
          <cell r="J530" t="str">
            <v>60</v>
          </cell>
          <cell r="K530" t="str">
            <v>10</v>
          </cell>
          <cell r="L530">
            <v>42.7</v>
          </cell>
          <cell r="M530">
            <v>0</v>
          </cell>
          <cell r="N530">
            <v>1.4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Z530">
            <v>1.4259999999999999</v>
          </cell>
        </row>
        <row r="531">
          <cell r="A531" t="str">
            <v>|0200226010|42.70|0.00|1.600|0.000</v>
          </cell>
          <cell r="B531" t="str">
            <v>Pipe</v>
          </cell>
          <cell r="C531" t="str">
            <v>PO PIPE  STAM390G  MP38-P</v>
          </cell>
          <cell r="D531" t="str">
            <v>PO PIPE  STAM390G  MP38-P</v>
          </cell>
          <cell r="E531" t="str">
            <v>PO PIPE  STAM390G  MP38-P</v>
          </cell>
          <cell r="F531" t="str">
            <v>PCS</v>
          </cell>
          <cell r="G531" t="str">
            <v>02</v>
          </cell>
          <cell r="H531" t="str">
            <v>00</v>
          </cell>
          <cell r="I531" t="str">
            <v>22</v>
          </cell>
          <cell r="J531" t="str">
            <v>60</v>
          </cell>
          <cell r="K531" t="str">
            <v>10</v>
          </cell>
          <cell r="L531">
            <v>42.7</v>
          </cell>
          <cell r="M531">
            <v>0</v>
          </cell>
          <cell r="N531">
            <v>1.6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Z531">
            <v>1.6220000000000001</v>
          </cell>
        </row>
        <row r="532">
          <cell r="A532" t="str">
            <v>|0200226010|42.70|0.00|2.000|0.000</v>
          </cell>
          <cell r="B532" t="str">
            <v>Pipe</v>
          </cell>
          <cell r="C532" t="str">
            <v>PO PIPE  STAM390G  MP38-P</v>
          </cell>
          <cell r="D532" t="str">
            <v>PO PIPE  STAM390G  MP38-P</v>
          </cell>
          <cell r="E532" t="str">
            <v>PO PIPE  STAM390G  MP38-P</v>
          </cell>
          <cell r="F532" t="str">
            <v>PCS</v>
          </cell>
          <cell r="G532" t="str">
            <v>02</v>
          </cell>
          <cell r="H532" t="str">
            <v>00</v>
          </cell>
          <cell r="I532" t="str">
            <v>22</v>
          </cell>
          <cell r="J532" t="str">
            <v>60</v>
          </cell>
          <cell r="K532" t="str">
            <v>10</v>
          </cell>
          <cell r="L532">
            <v>42.7</v>
          </cell>
          <cell r="M532">
            <v>0</v>
          </cell>
          <cell r="N532">
            <v>2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Z532">
            <v>2.0070000000000001</v>
          </cell>
        </row>
        <row r="533">
          <cell r="A533" t="str">
            <v>|0200226010|42.70|0.00|2.300|0.000</v>
          </cell>
          <cell r="B533" t="str">
            <v>Pipe</v>
          </cell>
          <cell r="C533" t="str">
            <v>PO PIPE  STAM390G  MP38-P</v>
          </cell>
          <cell r="D533" t="str">
            <v>PO PIPE  STAM390G  MP38-P</v>
          </cell>
          <cell r="E533" t="str">
            <v>PO PIPE  STAM390G  MP38-P</v>
          </cell>
          <cell r="F533" t="str">
            <v>PCS</v>
          </cell>
          <cell r="G533" t="str">
            <v>02</v>
          </cell>
          <cell r="H533" t="str">
            <v>00</v>
          </cell>
          <cell r="I533" t="str">
            <v>22</v>
          </cell>
          <cell r="J533" t="str">
            <v>60</v>
          </cell>
          <cell r="K533" t="str">
            <v>10</v>
          </cell>
          <cell r="L533">
            <v>42.7</v>
          </cell>
          <cell r="M533">
            <v>0</v>
          </cell>
          <cell r="N533">
            <v>2.2999999999999998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Z533">
            <v>2.2909999999999999</v>
          </cell>
        </row>
        <row r="534">
          <cell r="A534" t="str">
            <v>|0200226010|42.70|0.00|3.200|0.000</v>
          </cell>
          <cell r="B534" t="str">
            <v>Pipe</v>
          </cell>
          <cell r="C534" t="str">
            <v>PO PIPE  STAM390G  MP38-P</v>
          </cell>
          <cell r="D534" t="str">
            <v>PO PIPE  STAM390G  MP38-P</v>
          </cell>
          <cell r="E534" t="str">
            <v>PO PIPE  STAM390G  MP38-P</v>
          </cell>
          <cell r="F534" t="str">
            <v>PCS</v>
          </cell>
          <cell r="G534" t="str">
            <v>02</v>
          </cell>
          <cell r="H534" t="str">
            <v>00</v>
          </cell>
          <cell r="I534" t="str">
            <v>22</v>
          </cell>
          <cell r="J534" t="str">
            <v>60</v>
          </cell>
          <cell r="K534" t="str">
            <v>10</v>
          </cell>
          <cell r="L534">
            <v>42.7</v>
          </cell>
          <cell r="M534">
            <v>0</v>
          </cell>
          <cell r="N534">
            <v>3.2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Z534">
            <v>3.117</v>
          </cell>
        </row>
        <row r="535">
          <cell r="A535" t="str">
            <v>|0200226010|42.70|0.00|3.500|0.000</v>
          </cell>
          <cell r="B535" t="str">
            <v>Pipe</v>
          </cell>
          <cell r="C535" t="str">
            <v>PO PIPE  STAM390G  MP38-P</v>
          </cell>
          <cell r="D535" t="str">
            <v>PO PIPE  STAM390G  MP38-P</v>
          </cell>
          <cell r="E535" t="str">
            <v>PO PIPE  STAM390G  MP38-P</v>
          </cell>
          <cell r="F535" t="str">
            <v>PCS</v>
          </cell>
          <cell r="G535" t="str">
            <v>02</v>
          </cell>
          <cell r="H535" t="str">
            <v>00</v>
          </cell>
          <cell r="I535" t="str">
            <v>22</v>
          </cell>
          <cell r="J535" t="str">
            <v>60</v>
          </cell>
          <cell r="K535" t="str">
            <v>10</v>
          </cell>
          <cell r="L535">
            <v>42.7</v>
          </cell>
          <cell r="M535">
            <v>0</v>
          </cell>
          <cell r="N535">
            <v>3.5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Z535">
            <v>3.383</v>
          </cell>
        </row>
        <row r="536">
          <cell r="A536" t="str">
            <v>|0200226010|45.00|0.00|2.000|0.000</v>
          </cell>
          <cell r="B536" t="str">
            <v>Pipe</v>
          </cell>
          <cell r="C536" t="str">
            <v>PO PIPE  STAM390G  MP38-P</v>
          </cell>
          <cell r="D536" t="str">
            <v>PO PIPE  STAM390G  MP38-P</v>
          </cell>
          <cell r="E536" t="str">
            <v>PO PIPE  STAM390G  MP38-P</v>
          </cell>
          <cell r="F536" t="str">
            <v>PCS</v>
          </cell>
          <cell r="G536" t="str">
            <v>02</v>
          </cell>
          <cell r="H536" t="str">
            <v>00</v>
          </cell>
          <cell r="I536" t="str">
            <v>22</v>
          </cell>
          <cell r="J536" t="str">
            <v>60</v>
          </cell>
          <cell r="K536" t="str">
            <v>10</v>
          </cell>
          <cell r="L536">
            <v>45</v>
          </cell>
          <cell r="M536">
            <v>0</v>
          </cell>
          <cell r="N536">
            <v>2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Z536">
            <v>2.121</v>
          </cell>
        </row>
        <row r="537">
          <cell r="A537" t="str">
            <v>|0200226010|45.00|0.00|2.300|0.000</v>
          </cell>
          <cell r="B537" t="str">
            <v>Pipe</v>
          </cell>
          <cell r="C537" t="str">
            <v>PO PIPE  STAM390G  MP38-P</v>
          </cell>
          <cell r="D537" t="str">
            <v>PO PIPE  STAM390G  MP38-P</v>
          </cell>
          <cell r="E537" t="str">
            <v>PO PIPE  STAM390G  MP38-P</v>
          </cell>
          <cell r="F537" t="str">
            <v>PCS</v>
          </cell>
          <cell r="G537" t="str">
            <v>02</v>
          </cell>
          <cell r="H537" t="str">
            <v>00</v>
          </cell>
          <cell r="I537" t="str">
            <v>22</v>
          </cell>
          <cell r="J537" t="str">
            <v>60</v>
          </cell>
          <cell r="K537" t="str">
            <v>10</v>
          </cell>
          <cell r="L537">
            <v>45</v>
          </cell>
          <cell r="M537">
            <v>0</v>
          </cell>
          <cell r="N537">
            <v>2.2999999999999998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Z537">
            <v>2.4220000000000002</v>
          </cell>
        </row>
        <row r="538">
          <cell r="A538" t="str">
            <v>|0200226010|48.60|0.00|2.000|0.000</v>
          </cell>
          <cell r="B538" t="str">
            <v>Pipe</v>
          </cell>
          <cell r="C538" t="str">
            <v>PO PIPE  STAM390G  MP38-P</v>
          </cell>
          <cell r="D538" t="str">
            <v>PO PIPE  STAM390G  MP38-P</v>
          </cell>
          <cell r="E538" t="str">
            <v>PO PIPE  STAM390G  MP38-P</v>
          </cell>
          <cell r="F538" t="str">
            <v>PCS</v>
          </cell>
          <cell r="G538" t="str">
            <v>02</v>
          </cell>
          <cell r="H538" t="str">
            <v>00</v>
          </cell>
          <cell r="I538" t="str">
            <v>22</v>
          </cell>
          <cell r="J538" t="str">
            <v>60</v>
          </cell>
          <cell r="K538" t="str">
            <v>10</v>
          </cell>
          <cell r="L538">
            <v>48.6</v>
          </cell>
          <cell r="M538">
            <v>0</v>
          </cell>
          <cell r="N538">
            <v>2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Z538">
            <v>2.298</v>
          </cell>
        </row>
        <row r="539">
          <cell r="A539" t="str">
            <v>|0200226010|48.60|0.00|2.600|0.000</v>
          </cell>
          <cell r="B539" t="str">
            <v>Pipe</v>
          </cell>
          <cell r="C539" t="str">
            <v>PO PIPE  STAM390G  MP38-P</v>
          </cell>
          <cell r="D539" t="str">
            <v>PO PIPE  STAM390G  MP38-P</v>
          </cell>
          <cell r="E539" t="str">
            <v>PO PIPE  STAM390G  MP38-P</v>
          </cell>
          <cell r="F539" t="str">
            <v>PCS</v>
          </cell>
          <cell r="G539" t="str">
            <v>02</v>
          </cell>
          <cell r="H539" t="str">
            <v>00</v>
          </cell>
          <cell r="I539" t="str">
            <v>22</v>
          </cell>
          <cell r="J539" t="str">
            <v>60</v>
          </cell>
          <cell r="K539" t="str">
            <v>10</v>
          </cell>
          <cell r="L539">
            <v>48.6</v>
          </cell>
          <cell r="M539">
            <v>0</v>
          </cell>
          <cell r="N539">
            <v>2.6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Z539">
            <v>2.9489999999999998</v>
          </cell>
        </row>
        <row r="540">
          <cell r="A540" t="str">
            <v>|0200226010|48.60|0.00|3.500|0.000</v>
          </cell>
          <cell r="B540" t="str">
            <v>Pipe</v>
          </cell>
          <cell r="C540" t="str">
            <v>PO PIPE  STAM390G  MP38-P</v>
          </cell>
          <cell r="D540" t="str">
            <v>PO PIPE  STAM390G  MP38-P</v>
          </cell>
          <cell r="E540" t="str">
            <v>PO PIPE  STAM390G  MP38-P</v>
          </cell>
          <cell r="F540" t="str">
            <v>PCS</v>
          </cell>
          <cell r="G540" t="str">
            <v>02</v>
          </cell>
          <cell r="H540" t="str">
            <v>00</v>
          </cell>
          <cell r="I540" t="str">
            <v>22</v>
          </cell>
          <cell r="J540" t="str">
            <v>60</v>
          </cell>
          <cell r="K540" t="str">
            <v>10</v>
          </cell>
          <cell r="L540">
            <v>48.6</v>
          </cell>
          <cell r="M540">
            <v>0</v>
          </cell>
          <cell r="N540">
            <v>3.5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Z540">
            <v>3.8929999999999998</v>
          </cell>
        </row>
        <row r="541">
          <cell r="A541" t="str">
            <v>|0200226010|50.80|0.00|2.300|0.000</v>
          </cell>
          <cell r="B541" t="str">
            <v>Pipe</v>
          </cell>
          <cell r="C541" t="str">
            <v>PO PIPE  STAM390G  MP38-P</v>
          </cell>
          <cell r="D541" t="str">
            <v>PO PIPE  STAM390G  MP38-P</v>
          </cell>
          <cell r="E541" t="str">
            <v>PO PIPE  STAM390G  MP38-P</v>
          </cell>
          <cell r="F541" t="str">
            <v>PCS</v>
          </cell>
          <cell r="G541" t="str">
            <v>02</v>
          </cell>
          <cell r="H541" t="str">
            <v>00</v>
          </cell>
          <cell r="I541" t="str">
            <v>22</v>
          </cell>
          <cell r="J541" t="str">
            <v>60</v>
          </cell>
          <cell r="K541" t="str">
            <v>10</v>
          </cell>
          <cell r="L541">
            <v>50.8</v>
          </cell>
          <cell r="M541">
            <v>0</v>
          </cell>
          <cell r="N541">
            <v>2.2999999999999998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Z541">
            <v>2.7509999999999999</v>
          </cell>
        </row>
        <row r="542">
          <cell r="A542" t="str">
            <v>|0200226010|54.00|0.00|2.600|0.000</v>
          </cell>
          <cell r="B542" t="str">
            <v>Pipe</v>
          </cell>
          <cell r="C542" t="str">
            <v>PO PIPE  STAM390G  MP38-P</v>
          </cell>
          <cell r="D542" t="str">
            <v>PO PIPE  STAM390G  MP38-P</v>
          </cell>
          <cell r="E542" t="str">
            <v>PO PIPE  STAM390G  MP38-P</v>
          </cell>
          <cell r="F542" t="str">
            <v>PCS</v>
          </cell>
          <cell r="G542" t="str">
            <v>02</v>
          </cell>
          <cell r="H542" t="str">
            <v>00</v>
          </cell>
          <cell r="I542" t="str">
            <v>22</v>
          </cell>
          <cell r="J542" t="str">
            <v>60</v>
          </cell>
          <cell r="K542" t="str">
            <v>10</v>
          </cell>
          <cell r="L542">
            <v>54</v>
          </cell>
          <cell r="M542">
            <v>0</v>
          </cell>
          <cell r="N542">
            <v>2.6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Z542">
            <v>3.2959999999999998</v>
          </cell>
        </row>
        <row r="543">
          <cell r="A543" t="str">
            <v>|0200226010|54.00|0.00|2.900|0.000</v>
          </cell>
          <cell r="B543" t="str">
            <v>Pipe</v>
          </cell>
          <cell r="C543" t="str">
            <v>PO PIPE  STAM390G  MP38-P</v>
          </cell>
          <cell r="D543" t="str">
            <v>PO PIPE  STAM390G  MP38-P</v>
          </cell>
          <cell r="E543" t="str">
            <v>PO PIPE  STAM390G  MP38-P</v>
          </cell>
          <cell r="F543" t="str">
            <v>PCS</v>
          </cell>
          <cell r="G543" t="str">
            <v>02</v>
          </cell>
          <cell r="H543" t="str">
            <v>00</v>
          </cell>
          <cell r="I543" t="str">
            <v>22</v>
          </cell>
          <cell r="J543" t="str">
            <v>60</v>
          </cell>
          <cell r="K543" t="str">
            <v>10</v>
          </cell>
          <cell r="L543">
            <v>54</v>
          </cell>
          <cell r="M543">
            <v>0</v>
          </cell>
          <cell r="N543">
            <v>2.9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Z543">
            <v>3.6539999999999999</v>
          </cell>
        </row>
        <row r="544">
          <cell r="A544" t="str">
            <v>|0200226010|54.00|0.00|3.200|0.000</v>
          </cell>
          <cell r="B544" t="str">
            <v>Pipe</v>
          </cell>
          <cell r="C544" t="str">
            <v>PO PIPE  STAM390G  MP38-P</v>
          </cell>
          <cell r="D544" t="str">
            <v>PO PIPE  STAM390G  MP38-P</v>
          </cell>
          <cell r="E544" t="str">
            <v>PO PIPE  STAM390G  MP38-P</v>
          </cell>
          <cell r="F544" t="str">
            <v>PCS</v>
          </cell>
          <cell r="G544" t="str">
            <v>02</v>
          </cell>
          <cell r="H544" t="str">
            <v>00</v>
          </cell>
          <cell r="I544" t="str">
            <v>22</v>
          </cell>
          <cell r="J544" t="str">
            <v>60</v>
          </cell>
          <cell r="K544" t="str">
            <v>10</v>
          </cell>
          <cell r="L544">
            <v>54</v>
          </cell>
          <cell r="M544">
            <v>0</v>
          </cell>
          <cell r="N544">
            <v>3.2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Z544">
            <v>4.0090000000000003</v>
          </cell>
        </row>
        <row r="545">
          <cell r="A545" t="str">
            <v>|0200226010|54.00|20.00|2.000|0.000</v>
          </cell>
          <cell r="B545" t="str">
            <v>Pipe</v>
          </cell>
          <cell r="C545" t="str">
            <v>PO PIPE  STAM390G  MP38-P</v>
          </cell>
          <cell r="D545" t="str">
            <v>PO PIPE  STAM390G  MP38-P</v>
          </cell>
          <cell r="E545" t="str">
            <v>PO PIPE  STAM390G  MP38-P</v>
          </cell>
          <cell r="F545" t="str">
            <v>PCS</v>
          </cell>
          <cell r="G545" t="str">
            <v>02</v>
          </cell>
          <cell r="H545" t="str">
            <v>00</v>
          </cell>
          <cell r="I545" t="str">
            <v>22</v>
          </cell>
          <cell r="J545" t="str">
            <v>60</v>
          </cell>
          <cell r="K545" t="str">
            <v>10</v>
          </cell>
          <cell r="L545">
            <v>54</v>
          </cell>
          <cell r="M545">
            <v>20</v>
          </cell>
          <cell r="N545">
            <v>2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Z545">
            <v>2.0070000000000001</v>
          </cell>
        </row>
        <row r="546">
          <cell r="A546" t="str">
            <v>|0200226010|60.50|0.00|2.000|0.000</v>
          </cell>
          <cell r="B546" t="str">
            <v>Pipe</v>
          </cell>
          <cell r="C546" t="str">
            <v>PO PIPE  STAM390G  MP38-P</v>
          </cell>
          <cell r="D546" t="str">
            <v>PO PIPE  STAM390G  MP38-P</v>
          </cell>
          <cell r="E546" t="str">
            <v>PO PIPE  STAM390G  MP38-P</v>
          </cell>
          <cell r="F546" t="str">
            <v>PCS</v>
          </cell>
          <cell r="G546" t="str">
            <v>02</v>
          </cell>
          <cell r="H546" t="str">
            <v>00</v>
          </cell>
          <cell r="I546" t="str">
            <v>22</v>
          </cell>
          <cell r="J546" t="str">
            <v>60</v>
          </cell>
          <cell r="K546" t="str">
            <v>10</v>
          </cell>
          <cell r="L546">
            <v>60.5</v>
          </cell>
          <cell r="M546">
            <v>0</v>
          </cell>
          <cell r="N546">
            <v>2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Z546">
            <v>2.8849999999999998</v>
          </cell>
        </row>
        <row r="547">
          <cell r="A547" t="str">
            <v>|0200226010|60.50|0.00|2.300|0.000</v>
          </cell>
          <cell r="B547" t="str">
            <v>Pipe</v>
          </cell>
          <cell r="C547" t="str">
            <v>PO PIPE  STAM390G  MP38-P</v>
          </cell>
          <cell r="D547" t="str">
            <v>PO PIPE  STAM390G  MP38-P</v>
          </cell>
          <cell r="E547" t="str">
            <v>PO PIPE  STAM390G  MP38-P</v>
          </cell>
          <cell r="F547" t="str">
            <v>PCS</v>
          </cell>
          <cell r="G547" t="str">
            <v>02</v>
          </cell>
          <cell r="H547" t="str">
            <v>00</v>
          </cell>
          <cell r="I547" t="str">
            <v>22</v>
          </cell>
          <cell r="J547" t="str">
            <v>60</v>
          </cell>
          <cell r="K547" t="str">
            <v>10</v>
          </cell>
          <cell r="L547">
            <v>60.5</v>
          </cell>
          <cell r="M547">
            <v>0</v>
          </cell>
          <cell r="N547">
            <v>2.2999999999999998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Z547">
            <v>3.3010000000000002</v>
          </cell>
        </row>
        <row r="548">
          <cell r="A548" t="str">
            <v>|0200226010|60.50|0.00|2.600|0.000</v>
          </cell>
          <cell r="B548" t="str">
            <v>Pipe</v>
          </cell>
          <cell r="C548" t="str">
            <v>PO PIPE  STAM390G  MP38-P</v>
          </cell>
          <cell r="D548" t="str">
            <v>PO PIPE  STAM390G  MP38-P</v>
          </cell>
          <cell r="E548" t="str">
            <v>PO PIPE  STAM390G  MP38-P</v>
          </cell>
          <cell r="F548" t="str">
            <v>PCS</v>
          </cell>
          <cell r="G548" t="str">
            <v>02</v>
          </cell>
          <cell r="H548" t="str">
            <v>00</v>
          </cell>
          <cell r="I548" t="str">
            <v>22</v>
          </cell>
          <cell r="J548" t="str">
            <v>60</v>
          </cell>
          <cell r="K548" t="str">
            <v>10</v>
          </cell>
          <cell r="L548">
            <v>60.5</v>
          </cell>
          <cell r="M548">
            <v>0</v>
          </cell>
          <cell r="N548">
            <v>2.6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Z548">
            <v>3.7120000000000002</v>
          </cell>
        </row>
        <row r="549">
          <cell r="A549" t="str">
            <v>|0200226117|15.90|0.00|1.600|0.000</v>
          </cell>
          <cell r="B549" t="str">
            <v>Pipe</v>
          </cell>
          <cell r="C549" t="str">
            <v>PO PIPE  STKMHT490  MP3-P</v>
          </cell>
          <cell r="D549" t="str">
            <v>PO PIPE  STKMHT490  MP3-P</v>
          </cell>
          <cell r="E549" t="str">
            <v>PO PIPE  STKMHT490  MP3-P</v>
          </cell>
          <cell r="F549" t="str">
            <v>PCS</v>
          </cell>
          <cell r="G549" t="str">
            <v>02</v>
          </cell>
          <cell r="H549" t="str">
            <v>00</v>
          </cell>
          <cell r="I549" t="str">
            <v>22</v>
          </cell>
          <cell r="J549" t="str">
            <v>61</v>
          </cell>
          <cell r="K549" t="str">
            <v>17</v>
          </cell>
          <cell r="L549">
            <v>15.9</v>
          </cell>
          <cell r="M549">
            <v>0</v>
          </cell>
          <cell r="N549">
            <v>1.6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Z549">
            <v>0.56399999999999995</v>
          </cell>
        </row>
        <row r="550">
          <cell r="A550" t="str">
            <v>|0200226117|19.10|0.00|1.600|0.000</v>
          </cell>
          <cell r="B550" t="str">
            <v>Pipe</v>
          </cell>
          <cell r="C550" t="str">
            <v>PO PIPE  STKMHT490  MP3-P</v>
          </cell>
          <cell r="D550" t="str">
            <v>PO PIPE  STKMHT490  MP3-P</v>
          </cell>
          <cell r="E550" t="str">
            <v>PO PIPE  STKMHT490  MP3-P</v>
          </cell>
          <cell r="F550" t="str">
            <v>PCS</v>
          </cell>
          <cell r="G550" t="str">
            <v>02</v>
          </cell>
          <cell r="H550" t="str">
            <v>00</v>
          </cell>
          <cell r="I550" t="str">
            <v>22</v>
          </cell>
          <cell r="J550" t="str">
            <v>61</v>
          </cell>
          <cell r="K550" t="str">
            <v>17</v>
          </cell>
          <cell r="L550">
            <v>19.100000000000001</v>
          </cell>
          <cell r="M550">
            <v>0</v>
          </cell>
          <cell r="N550">
            <v>1.6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Z550">
            <v>0.69</v>
          </cell>
        </row>
        <row r="551">
          <cell r="A551" t="str">
            <v>|0200226117|19.10|0.00|2.000|0.000</v>
          </cell>
          <cell r="B551" t="str">
            <v>Pipe</v>
          </cell>
          <cell r="C551" t="str">
            <v>PO PIPE  STKMHT490  MP3-P</v>
          </cell>
          <cell r="D551" t="str">
            <v>PO PIPE  STKMHT490  MP3-P</v>
          </cell>
          <cell r="E551" t="str">
            <v>PO PIPE  STKMHT490  MP3-P</v>
          </cell>
          <cell r="F551" t="str">
            <v>PCS</v>
          </cell>
          <cell r="G551" t="str">
            <v>02</v>
          </cell>
          <cell r="H551" t="str">
            <v>00</v>
          </cell>
          <cell r="I551" t="str">
            <v>22</v>
          </cell>
          <cell r="J551" t="str">
            <v>61</v>
          </cell>
          <cell r="K551" t="str">
            <v>17</v>
          </cell>
          <cell r="L551">
            <v>19.100000000000001</v>
          </cell>
          <cell r="M551">
            <v>0</v>
          </cell>
          <cell r="N551">
            <v>2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Z551">
            <v>0.84299999999999997</v>
          </cell>
        </row>
        <row r="552">
          <cell r="A552" t="str">
            <v>|0200226117|22.20|0.00|1.600|0.000</v>
          </cell>
          <cell r="B552" t="str">
            <v>Pipe</v>
          </cell>
          <cell r="C552" t="str">
            <v>PO PIPE  STKMHT490  MP3-P</v>
          </cell>
          <cell r="D552" t="str">
            <v>PO PIPE  STKMHT490  MP3-P</v>
          </cell>
          <cell r="E552" t="str">
            <v>PO PIPE  STKMHT490  MP3-P</v>
          </cell>
          <cell r="F552" t="str">
            <v>PCS</v>
          </cell>
          <cell r="G552" t="str">
            <v>02</v>
          </cell>
          <cell r="H552" t="str">
            <v>00</v>
          </cell>
          <cell r="I552" t="str">
            <v>22</v>
          </cell>
          <cell r="J552" t="str">
            <v>61</v>
          </cell>
          <cell r="K552" t="str">
            <v>17</v>
          </cell>
          <cell r="L552">
            <v>22.2</v>
          </cell>
          <cell r="M552">
            <v>0</v>
          </cell>
          <cell r="N552">
            <v>1.6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1.2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Z552">
            <v>0.81299999999999994</v>
          </cell>
        </row>
        <row r="553">
          <cell r="A553" t="str">
            <v>|0200226117|22.20|0.00|2.300|0.000</v>
          </cell>
          <cell r="B553" t="str">
            <v>Pipe</v>
          </cell>
          <cell r="C553" t="str">
            <v>PO PIPE  STKMHT490  MP3-P</v>
          </cell>
          <cell r="D553" t="str">
            <v>PO PIPE  STKMHT490  MP3-P</v>
          </cell>
          <cell r="E553" t="str">
            <v>PO PIPE  STKMHT490  MP3-P</v>
          </cell>
          <cell r="F553" t="str">
            <v>PCS</v>
          </cell>
          <cell r="G553" t="str">
            <v>02</v>
          </cell>
          <cell r="H553" t="str">
            <v>00</v>
          </cell>
          <cell r="I553" t="str">
            <v>22</v>
          </cell>
          <cell r="J553" t="str">
            <v>61</v>
          </cell>
          <cell r="K553" t="str">
            <v>17</v>
          </cell>
          <cell r="L553">
            <v>22.2</v>
          </cell>
          <cell r="M553">
            <v>0</v>
          </cell>
          <cell r="N553">
            <v>2.2999999999999998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Z553">
            <v>1.129</v>
          </cell>
        </row>
        <row r="554">
          <cell r="A554" t="str">
            <v>|0200226117|25.40|0.00|1.600|0.000</v>
          </cell>
          <cell r="B554" t="str">
            <v>Pipe</v>
          </cell>
          <cell r="C554" t="str">
            <v>PO PIPE  STKMHT490  MP3-P</v>
          </cell>
          <cell r="D554" t="str">
            <v>PO PIPE  STKMHT490  MP3-P</v>
          </cell>
          <cell r="E554" t="str">
            <v>PO PIPE  STKMHT490  MP3-P</v>
          </cell>
          <cell r="F554" t="str">
            <v>PCS</v>
          </cell>
          <cell r="G554" t="str">
            <v>02</v>
          </cell>
          <cell r="H554" t="str">
            <v>00</v>
          </cell>
          <cell r="I554" t="str">
            <v>22</v>
          </cell>
          <cell r="J554" t="str">
            <v>61</v>
          </cell>
          <cell r="K554" t="str">
            <v>17</v>
          </cell>
          <cell r="L554">
            <v>25.4</v>
          </cell>
          <cell r="M554">
            <v>0</v>
          </cell>
          <cell r="N554">
            <v>1.6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Z554">
            <v>0.93899999999999995</v>
          </cell>
        </row>
        <row r="555">
          <cell r="A555" t="str">
            <v>|0200226117|25.40|0.00|2.000|0.000</v>
          </cell>
          <cell r="B555" t="str">
            <v>Pipe</v>
          </cell>
          <cell r="C555" t="str">
            <v>PO PIPE  STKMHT490  MP3-P</v>
          </cell>
          <cell r="D555" t="str">
            <v>PO PIPE  STKMHT490  MP3-P</v>
          </cell>
          <cell r="E555" t="str">
            <v>PO PIPE  STKMHT490  MP3-P</v>
          </cell>
          <cell r="F555" t="str">
            <v>PCS</v>
          </cell>
          <cell r="G555" t="str">
            <v>02</v>
          </cell>
          <cell r="H555" t="str">
            <v>00</v>
          </cell>
          <cell r="I555" t="str">
            <v>22</v>
          </cell>
          <cell r="J555" t="str">
            <v>61</v>
          </cell>
          <cell r="K555" t="str">
            <v>17</v>
          </cell>
          <cell r="L555">
            <v>25.4</v>
          </cell>
          <cell r="M555">
            <v>0</v>
          </cell>
          <cell r="N555">
            <v>2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Z555">
            <v>1.1539999999999999</v>
          </cell>
        </row>
        <row r="556">
          <cell r="A556" t="str">
            <v>|0200226117|28.60|0.00|2.000|0.000</v>
          </cell>
          <cell r="B556" t="str">
            <v>Pipe</v>
          </cell>
          <cell r="C556" t="str">
            <v>PO PIPE  STKMHT490  MP3-P</v>
          </cell>
          <cell r="D556" t="str">
            <v>PO PIPE  STKMHT490  MP3-P</v>
          </cell>
          <cell r="E556" t="str">
            <v>PO PIPE  STKMHT490  MP3-P</v>
          </cell>
          <cell r="F556" t="str">
            <v>PCS</v>
          </cell>
          <cell r="G556" t="str">
            <v>02</v>
          </cell>
          <cell r="H556" t="str">
            <v>00</v>
          </cell>
          <cell r="I556" t="str">
            <v>22</v>
          </cell>
          <cell r="J556" t="str">
            <v>61</v>
          </cell>
          <cell r="K556" t="str">
            <v>17</v>
          </cell>
          <cell r="L556">
            <v>28.6</v>
          </cell>
          <cell r="M556">
            <v>0</v>
          </cell>
          <cell r="N556">
            <v>2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Z556">
            <v>1.3120000000000001</v>
          </cell>
        </row>
        <row r="557">
          <cell r="A557" t="str">
            <v>|0200226117|31.80|0.00|2.000|0.000</v>
          </cell>
          <cell r="B557" t="str">
            <v>Pipe</v>
          </cell>
          <cell r="C557" t="str">
            <v>PO PIPE  STKMHT490  MP3-P</v>
          </cell>
          <cell r="D557" t="str">
            <v>PO PIPE  STKMHT490  MP3-P</v>
          </cell>
          <cell r="E557" t="str">
            <v>PO PIPE  STKMHT490  MP3-P</v>
          </cell>
          <cell r="F557" t="str">
            <v>PCS</v>
          </cell>
          <cell r="G557" t="str">
            <v>02</v>
          </cell>
          <cell r="H557" t="str">
            <v>00</v>
          </cell>
          <cell r="I557" t="str">
            <v>22</v>
          </cell>
          <cell r="J557" t="str">
            <v>61</v>
          </cell>
          <cell r="K557" t="str">
            <v>17</v>
          </cell>
          <cell r="L557">
            <v>31.8</v>
          </cell>
          <cell r="M557">
            <v>0</v>
          </cell>
          <cell r="N557">
            <v>2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Z557">
            <v>1.47</v>
          </cell>
        </row>
        <row r="558">
          <cell r="A558" t="str">
            <v>|0200226117|38.10|0.00|1.600|0.000</v>
          </cell>
          <cell r="B558" t="str">
            <v>Pipe</v>
          </cell>
          <cell r="C558" t="str">
            <v>PO PIPE  STKMHT490  MP3-P</v>
          </cell>
          <cell r="D558" t="str">
            <v>PO PIPE  STKMHT490  MP3-P</v>
          </cell>
          <cell r="E558" t="str">
            <v>PO PIPE  STKMHT490  MP3-P</v>
          </cell>
          <cell r="F558" t="str">
            <v>PCS</v>
          </cell>
          <cell r="G558" t="str">
            <v>02</v>
          </cell>
          <cell r="H558" t="str">
            <v>00</v>
          </cell>
          <cell r="I558" t="str">
            <v>22</v>
          </cell>
          <cell r="J558" t="str">
            <v>61</v>
          </cell>
          <cell r="K558" t="str">
            <v>17</v>
          </cell>
          <cell r="L558">
            <v>38.1</v>
          </cell>
          <cell r="M558">
            <v>0</v>
          </cell>
          <cell r="N558">
            <v>1.6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Z558">
            <v>1.44</v>
          </cell>
        </row>
        <row r="559">
          <cell r="A559" t="str">
            <v>|0200226117|38.10|0.00|1.800|0.000</v>
          </cell>
          <cell r="B559" t="str">
            <v>Pipe</v>
          </cell>
          <cell r="C559" t="str">
            <v>PO PIPE  STKMHT490  MP3-P</v>
          </cell>
          <cell r="D559" t="str">
            <v>PO PIPE  STKMHT490  MP3-P</v>
          </cell>
          <cell r="E559" t="str">
            <v>PO PIPE  STKMHT490  MP3-P</v>
          </cell>
          <cell r="F559" t="str">
            <v>PCS</v>
          </cell>
          <cell r="G559" t="str">
            <v>02</v>
          </cell>
          <cell r="H559" t="str">
            <v>00</v>
          </cell>
          <cell r="I559" t="str">
            <v>22</v>
          </cell>
          <cell r="J559" t="str">
            <v>61</v>
          </cell>
          <cell r="K559" t="str">
            <v>17</v>
          </cell>
          <cell r="L559">
            <v>38.1</v>
          </cell>
          <cell r="M559">
            <v>0</v>
          </cell>
          <cell r="N559">
            <v>1.8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Z559">
            <v>1.611</v>
          </cell>
        </row>
        <row r="560">
          <cell r="A560" t="str">
            <v>|0200226117|45.00|0.00|2.300|0.000</v>
          </cell>
          <cell r="B560" t="str">
            <v>Pipe</v>
          </cell>
          <cell r="C560" t="str">
            <v>PO PIPE  STKMHT490  MP3-P</v>
          </cell>
          <cell r="D560" t="str">
            <v>PO PIPE  STKMHT490  MP3-P</v>
          </cell>
          <cell r="E560" t="str">
            <v>PO PIPE  STKMHT490  MP3-P</v>
          </cell>
          <cell r="F560" t="str">
            <v>PCS</v>
          </cell>
          <cell r="G560" t="str">
            <v>02</v>
          </cell>
          <cell r="H560" t="str">
            <v>00</v>
          </cell>
          <cell r="I560" t="str">
            <v>22</v>
          </cell>
          <cell r="J560" t="str">
            <v>61</v>
          </cell>
          <cell r="K560" t="str">
            <v>17</v>
          </cell>
          <cell r="L560">
            <v>45</v>
          </cell>
          <cell r="M560">
            <v>0</v>
          </cell>
          <cell r="N560">
            <v>2.2999999999999998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Z560">
            <v>2.4220000000000002</v>
          </cell>
        </row>
        <row r="561">
          <cell r="A561" t="str">
            <v>|0200226240|19.10|0.00|1.500|0.000</v>
          </cell>
          <cell r="B561" t="str">
            <v>Pipe</v>
          </cell>
          <cell r="C561" t="str">
            <v>PO PIPE  STKMHT590  JFE-HA540R-P</v>
          </cell>
          <cell r="D561" t="str">
            <v>PO PIPE  STKMHT590  JFE-HA540R-P</v>
          </cell>
          <cell r="E561" t="str">
            <v>PO PIPE  STKMHT590  JFE-HA540R-P</v>
          </cell>
          <cell r="F561" t="str">
            <v>PCS</v>
          </cell>
          <cell r="G561" t="str">
            <v>02</v>
          </cell>
          <cell r="H561" t="str">
            <v>00</v>
          </cell>
          <cell r="I561" t="str">
            <v>22</v>
          </cell>
          <cell r="J561" t="str">
            <v>62</v>
          </cell>
          <cell r="K561" t="str">
            <v>40</v>
          </cell>
          <cell r="L561">
            <v>19.100000000000001</v>
          </cell>
          <cell r="M561">
            <v>0</v>
          </cell>
          <cell r="N561">
            <v>1.5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Z561">
            <v>0.65100000000000002</v>
          </cell>
        </row>
        <row r="562">
          <cell r="A562" t="str">
            <v>|0200226240|19.10|0.00|1.600|0.000</v>
          </cell>
          <cell r="B562" t="str">
            <v>Pipe</v>
          </cell>
          <cell r="C562" t="str">
            <v>PO PIPE  STKMHT590  JFE-HA540R-P</v>
          </cell>
          <cell r="D562" t="str">
            <v>PO PIPE  STKMHT590  JFE-HA540R-P</v>
          </cell>
          <cell r="E562" t="str">
            <v>PO PIPE  STKMHT590  JFE-HA540R-P</v>
          </cell>
          <cell r="F562" t="str">
            <v>PCS</v>
          </cell>
          <cell r="G562" t="str">
            <v>02</v>
          </cell>
          <cell r="H562" t="str">
            <v>00</v>
          </cell>
          <cell r="I562" t="str">
            <v>22</v>
          </cell>
          <cell r="J562" t="str">
            <v>62</v>
          </cell>
          <cell r="K562" t="str">
            <v>40</v>
          </cell>
          <cell r="L562">
            <v>19.100000000000001</v>
          </cell>
          <cell r="M562">
            <v>0</v>
          </cell>
          <cell r="N562">
            <v>1.6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Z562">
            <v>0.69</v>
          </cell>
        </row>
        <row r="563">
          <cell r="A563" t="str">
            <v>|0200226240|19.10|0.00|2.000|0.000</v>
          </cell>
          <cell r="B563" t="str">
            <v>Pipe</v>
          </cell>
          <cell r="C563" t="str">
            <v>PO PIPE  STKMHT590  JFE-HA540R-P</v>
          </cell>
          <cell r="D563" t="str">
            <v>PO PIPE  STKMHT590  JFE-HA540R-P</v>
          </cell>
          <cell r="E563" t="str">
            <v>PO PIPE  STKMHT590  JFE-HA540R-P</v>
          </cell>
          <cell r="F563" t="str">
            <v>PCS</v>
          </cell>
          <cell r="G563" t="str">
            <v>02</v>
          </cell>
          <cell r="H563" t="str">
            <v>00</v>
          </cell>
          <cell r="I563" t="str">
            <v>22</v>
          </cell>
          <cell r="J563" t="str">
            <v>62</v>
          </cell>
          <cell r="K563" t="str">
            <v>40</v>
          </cell>
          <cell r="L563">
            <v>19.100000000000001</v>
          </cell>
          <cell r="M563">
            <v>0</v>
          </cell>
          <cell r="N563">
            <v>2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Z563">
            <v>0.84299999999999997</v>
          </cell>
        </row>
        <row r="564">
          <cell r="A564" t="str">
            <v>|0200226240|22.20|0.00|1.600|0.000</v>
          </cell>
          <cell r="B564" t="str">
            <v>Pipe</v>
          </cell>
          <cell r="C564" t="str">
            <v>PO PIPE  STKMHT590  JFE-HA540R-P</v>
          </cell>
          <cell r="D564" t="str">
            <v>PO PIPE  STKMHT590  JFE-HA540R-P</v>
          </cell>
          <cell r="E564" t="str">
            <v>PO PIPE  STKMHT590  JFE-HA540R-P</v>
          </cell>
          <cell r="F564" t="str">
            <v>PCS</v>
          </cell>
          <cell r="G564" t="str">
            <v>02</v>
          </cell>
          <cell r="H564" t="str">
            <v>00</v>
          </cell>
          <cell r="I564" t="str">
            <v>22</v>
          </cell>
          <cell r="J564" t="str">
            <v>62</v>
          </cell>
          <cell r="K564" t="str">
            <v>40</v>
          </cell>
          <cell r="L564">
            <v>22.2</v>
          </cell>
          <cell r="M564">
            <v>0</v>
          </cell>
          <cell r="N564">
            <v>1.6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Z564">
            <v>0.81299999999999994</v>
          </cell>
        </row>
        <row r="565">
          <cell r="A565" t="str">
            <v>|0200226240|22.20|0.00|2.000|0.000</v>
          </cell>
          <cell r="B565" t="str">
            <v>Pipe</v>
          </cell>
          <cell r="C565" t="str">
            <v>PO PIPE  STKMHT590  JFE-HA540R-P</v>
          </cell>
          <cell r="D565" t="str">
            <v>PO PIPE  STKMHT590  JFE-HA540R-P</v>
          </cell>
          <cell r="E565" t="str">
            <v>PO PIPE  STKMHT590  JFE-HA540R-P</v>
          </cell>
          <cell r="F565" t="str">
            <v>PCS</v>
          </cell>
          <cell r="G565" t="str">
            <v>02</v>
          </cell>
          <cell r="H565" t="str">
            <v>00</v>
          </cell>
          <cell r="I565" t="str">
            <v>22</v>
          </cell>
          <cell r="J565" t="str">
            <v>62</v>
          </cell>
          <cell r="K565" t="str">
            <v>40</v>
          </cell>
          <cell r="L565">
            <v>22.2</v>
          </cell>
          <cell r="M565">
            <v>0</v>
          </cell>
          <cell r="N565">
            <v>2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Z565">
            <v>0.996</v>
          </cell>
        </row>
        <row r="566">
          <cell r="A566" t="str">
            <v>|0200226240|22.20|0.00|2.300|0.000</v>
          </cell>
          <cell r="B566" t="str">
            <v>Pipe</v>
          </cell>
          <cell r="C566" t="str">
            <v>PO PIPE  STKMHT590  JFE-HA540R-P</v>
          </cell>
          <cell r="D566" t="str">
            <v>PO PIPE  STKMHT590  JFE-HA540R-P</v>
          </cell>
          <cell r="E566" t="str">
            <v>PO PIPE  STKMHT590  JFE-HA540R-P</v>
          </cell>
          <cell r="F566" t="str">
            <v>PCS</v>
          </cell>
          <cell r="G566" t="str">
            <v>02</v>
          </cell>
          <cell r="H566" t="str">
            <v>00</v>
          </cell>
          <cell r="I566" t="str">
            <v>22</v>
          </cell>
          <cell r="J566" t="str">
            <v>62</v>
          </cell>
          <cell r="K566" t="str">
            <v>40</v>
          </cell>
          <cell r="L566">
            <v>22.2</v>
          </cell>
          <cell r="M566">
            <v>0</v>
          </cell>
          <cell r="N566">
            <v>2.2999999999999998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Z566">
            <v>1.129</v>
          </cell>
        </row>
        <row r="567">
          <cell r="A567" t="str">
            <v>|0200226240|25.40|0.00|1.600|0.000</v>
          </cell>
          <cell r="B567" t="str">
            <v>Pipe</v>
          </cell>
          <cell r="C567" t="str">
            <v>PO PIPE  STKMHT590  JFE-HA540R-P</v>
          </cell>
          <cell r="D567" t="str">
            <v>PO PIPE  STKMHT590  JFE-HA540R-P</v>
          </cell>
          <cell r="E567" t="str">
            <v>PO PIPE  STKMHT590  JFE-HA540R-P</v>
          </cell>
          <cell r="F567" t="str">
            <v>PCS</v>
          </cell>
          <cell r="G567" t="str">
            <v>02</v>
          </cell>
          <cell r="H567" t="str">
            <v>00</v>
          </cell>
          <cell r="I567" t="str">
            <v>22</v>
          </cell>
          <cell r="J567" t="str">
            <v>62</v>
          </cell>
          <cell r="K567" t="str">
            <v>40</v>
          </cell>
          <cell r="L567">
            <v>25.4</v>
          </cell>
          <cell r="M567">
            <v>0</v>
          </cell>
          <cell r="N567">
            <v>1.6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Z567">
            <v>0.93899999999999995</v>
          </cell>
        </row>
        <row r="568">
          <cell r="A568" t="str">
            <v>|0200226240|25.40|0.00|2.000|0.000</v>
          </cell>
          <cell r="B568" t="str">
            <v>Pipe</v>
          </cell>
          <cell r="C568" t="str">
            <v>PO PIPE  STKMHT590  JFE-HA540R-P</v>
          </cell>
          <cell r="D568" t="str">
            <v>PO PIPE  STKMHT590  JFE-HA540R-P</v>
          </cell>
          <cell r="E568" t="str">
            <v>PO PIPE  STKMHT590  JFE-HA540R-P</v>
          </cell>
          <cell r="F568" t="str">
            <v>PCS</v>
          </cell>
          <cell r="G568" t="str">
            <v>02</v>
          </cell>
          <cell r="H568" t="str">
            <v>00</v>
          </cell>
          <cell r="I568" t="str">
            <v>22</v>
          </cell>
          <cell r="J568" t="str">
            <v>62</v>
          </cell>
          <cell r="K568" t="str">
            <v>40</v>
          </cell>
          <cell r="L568">
            <v>25.4</v>
          </cell>
          <cell r="M568">
            <v>0</v>
          </cell>
          <cell r="N568">
            <v>2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Z568">
            <v>1.1539999999999999</v>
          </cell>
        </row>
        <row r="569">
          <cell r="A569" t="str">
            <v>|0200226240|25.40|0.00|2.300|0.000</v>
          </cell>
          <cell r="B569" t="str">
            <v>Pipe</v>
          </cell>
          <cell r="C569" t="str">
            <v>PO PIPE  STKMHT590  JFE-HA540R-P</v>
          </cell>
          <cell r="D569" t="str">
            <v>PO PIPE  STKMHT590  JFE-HA540R-P</v>
          </cell>
          <cell r="E569" t="str">
            <v>PO PIPE  STKMHT590  JFE-HA540R-P</v>
          </cell>
          <cell r="F569" t="str">
            <v>PCS</v>
          </cell>
          <cell r="G569" t="str">
            <v>02</v>
          </cell>
          <cell r="H569" t="str">
            <v>00</v>
          </cell>
          <cell r="I569" t="str">
            <v>22</v>
          </cell>
          <cell r="J569" t="str">
            <v>62</v>
          </cell>
          <cell r="K569" t="str">
            <v>40</v>
          </cell>
          <cell r="L569">
            <v>25.4</v>
          </cell>
          <cell r="M569">
            <v>0</v>
          </cell>
          <cell r="N569">
            <v>2.2999999999999998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Z569">
            <v>1.31</v>
          </cell>
        </row>
        <row r="570">
          <cell r="A570" t="str">
            <v>|0200226240|25.40|0.00|2.600|0.000</v>
          </cell>
          <cell r="B570" t="str">
            <v>Pipe</v>
          </cell>
          <cell r="C570" t="str">
            <v>PO PIPE  STKMHT590  JFE-HA540R-P</v>
          </cell>
          <cell r="D570" t="str">
            <v>PO PIPE  STKMHT590  JFE-HA540R-P</v>
          </cell>
          <cell r="E570" t="str">
            <v>PO PIPE  STKMHT590  JFE-HA540R-P</v>
          </cell>
          <cell r="F570" t="str">
            <v>PCS</v>
          </cell>
          <cell r="G570" t="str">
            <v>02</v>
          </cell>
          <cell r="H570" t="str">
            <v>00</v>
          </cell>
          <cell r="I570" t="str">
            <v>22</v>
          </cell>
          <cell r="J570" t="str">
            <v>62</v>
          </cell>
          <cell r="K570" t="str">
            <v>40</v>
          </cell>
          <cell r="L570">
            <v>25.4</v>
          </cell>
          <cell r="M570">
            <v>0</v>
          </cell>
          <cell r="N570">
            <v>2.6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Z570">
            <v>1.462</v>
          </cell>
        </row>
        <row r="571">
          <cell r="A571" t="str">
            <v>|0200226240|25.40|0.00|3.200|0.000</v>
          </cell>
          <cell r="B571" t="str">
            <v>Pipe</v>
          </cell>
          <cell r="C571" t="str">
            <v>PO PIPE  STKMHT590  JFE-HA540R-P</v>
          </cell>
          <cell r="D571" t="str">
            <v>PO PIPE  STKMHT590  JFE-HA540R-P</v>
          </cell>
          <cell r="E571" t="str">
            <v>PO PIPE  STKMHT590  JFE-HA540R-P</v>
          </cell>
          <cell r="F571" t="str">
            <v>PCS</v>
          </cell>
          <cell r="G571" t="str">
            <v>02</v>
          </cell>
          <cell r="H571" t="str">
            <v>00</v>
          </cell>
          <cell r="I571" t="str">
            <v>22</v>
          </cell>
          <cell r="J571" t="str">
            <v>62</v>
          </cell>
          <cell r="K571" t="str">
            <v>40</v>
          </cell>
          <cell r="L571">
            <v>25.4</v>
          </cell>
          <cell r="M571">
            <v>0</v>
          </cell>
          <cell r="N571">
            <v>3.2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Z571">
            <v>1.752</v>
          </cell>
        </row>
        <row r="572">
          <cell r="A572" t="str">
            <v>|0200226240|28.60|0.00|1.600|0.000</v>
          </cell>
          <cell r="B572" t="str">
            <v>Pipe</v>
          </cell>
          <cell r="C572" t="str">
            <v>PO PIPE  STKMHT590  JFE-HA540R-P</v>
          </cell>
          <cell r="D572" t="str">
            <v>PO PIPE  STKMHT590  JFE-HA540R-P</v>
          </cell>
          <cell r="E572" t="str">
            <v>PO PIPE  STKMHT590  JFE-HA540R-P</v>
          </cell>
          <cell r="F572" t="str">
            <v>PCS</v>
          </cell>
          <cell r="G572" t="str">
            <v>02</v>
          </cell>
          <cell r="H572" t="str">
            <v>00</v>
          </cell>
          <cell r="I572" t="str">
            <v>22</v>
          </cell>
          <cell r="J572" t="str">
            <v>62</v>
          </cell>
          <cell r="K572" t="str">
            <v>40</v>
          </cell>
          <cell r="L572">
            <v>28.6</v>
          </cell>
          <cell r="M572">
            <v>0</v>
          </cell>
          <cell r="N572">
            <v>1.6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Z572">
            <v>1.0649999999999999</v>
          </cell>
        </row>
        <row r="573">
          <cell r="A573" t="str">
            <v>|0200226240|28.60|0.00|2.300|0.000</v>
          </cell>
          <cell r="B573" t="str">
            <v>Pipe</v>
          </cell>
          <cell r="C573" t="str">
            <v>PO PIPE  STKMHT590  JFE-HA540R-P</v>
          </cell>
          <cell r="D573" t="str">
            <v>PO PIPE  STKMHT590  JFE-HA540R-P</v>
          </cell>
          <cell r="E573" t="str">
            <v>PO PIPE  STKMHT590  JFE-HA540R-P</v>
          </cell>
          <cell r="F573" t="str">
            <v>PCS</v>
          </cell>
          <cell r="G573" t="str">
            <v>02</v>
          </cell>
          <cell r="H573" t="str">
            <v>00</v>
          </cell>
          <cell r="I573" t="str">
            <v>22</v>
          </cell>
          <cell r="J573" t="str">
            <v>62</v>
          </cell>
          <cell r="K573" t="str">
            <v>40</v>
          </cell>
          <cell r="L573">
            <v>28.6</v>
          </cell>
          <cell r="M573">
            <v>0</v>
          </cell>
          <cell r="N573">
            <v>2.2999999999999998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Z573">
            <v>1.492</v>
          </cell>
        </row>
        <row r="574">
          <cell r="A574" t="str">
            <v>|0200226240|28.60|0.00|2.600|0.000</v>
          </cell>
          <cell r="B574" t="str">
            <v>Pipe</v>
          </cell>
          <cell r="C574" t="str">
            <v>PO PIPE  STKMHT590  JFE-HA540R-P</v>
          </cell>
          <cell r="D574" t="str">
            <v>PO PIPE  STKMHT590  JFE-HA540R-P</v>
          </cell>
          <cell r="E574" t="str">
            <v>PO PIPE  STKMHT590  JFE-HA540R-P</v>
          </cell>
          <cell r="F574" t="str">
            <v>PCS</v>
          </cell>
          <cell r="G574" t="str">
            <v>02</v>
          </cell>
          <cell r="H574" t="str">
            <v>00</v>
          </cell>
          <cell r="I574" t="str">
            <v>22</v>
          </cell>
          <cell r="J574" t="str">
            <v>62</v>
          </cell>
          <cell r="K574" t="str">
            <v>40</v>
          </cell>
          <cell r="L574">
            <v>28.6</v>
          </cell>
          <cell r="M574">
            <v>0</v>
          </cell>
          <cell r="N574">
            <v>2.6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Z574">
            <v>1.667</v>
          </cell>
        </row>
        <row r="575">
          <cell r="A575" t="str">
            <v>|0200226240|31.80|0.00|1.600|0.000</v>
          </cell>
          <cell r="B575" t="str">
            <v>Pipe</v>
          </cell>
          <cell r="C575" t="str">
            <v>PO PIPE  STKMHT590  JFE-HA540R-P</v>
          </cell>
          <cell r="D575" t="str">
            <v>PO PIPE  STKMHT590  JFE-HA540R-P</v>
          </cell>
          <cell r="E575" t="str">
            <v>PO PIPE  STKMHT590  JFE-HA540R-P</v>
          </cell>
          <cell r="F575" t="str">
            <v>PCS</v>
          </cell>
          <cell r="G575" t="str">
            <v>02</v>
          </cell>
          <cell r="H575" t="str">
            <v>00</v>
          </cell>
          <cell r="I575" t="str">
            <v>22</v>
          </cell>
          <cell r="J575" t="str">
            <v>62</v>
          </cell>
          <cell r="K575" t="str">
            <v>40</v>
          </cell>
          <cell r="L575">
            <v>31.8</v>
          </cell>
          <cell r="M575">
            <v>0</v>
          </cell>
          <cell r="N575">
            <v>1.6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Z575">
            <v>1.1919999999999999</v>
          </cell>
        </row>
        <row r="576">
          <cell r="A576" t="str">
            <v>|0200226240|31.80|0.00|2.000|0.000</v>
          </cell>
          <cell r="B576" t="str">
            <v>Pipe</v>
          </cell>
          <cell r="C576" t="str">
            <v>PO PIPE  STKMHT590  JFE-HA540R-P</v>
          </cell>
          <cell r="D576" t="str">
            <v>PO PIPE  STKMHT590  JFE-HA540R-P</v>
          </cell>
          <cell r="E576" t="str">
            <v>PO PIPE  STKMHT590  JFE-HA540R-P</v>
          </cell>
          <cell r="F576" t="str">
            <v>PCS</v>
          </cell>
          <cell r="G576" t="str">
            <v>02</v>
          </cell>
          <cell r="H576" t="str">
            <v>00</v>
          </cell>
          <cell r="I576" t="str">
            <v>22</v>
          </cell>
          <cell r="J576" t="str">
            <v>62</v>
          </cell>
          <cell r="K576" t="str">
            <v>40</v>
          </cell>
          <cell r="L576">
            <v>31.8</v>
          </cell>
          <cell r="M576">
            <v>0</v>
          </cell>
          <cell r="N576">
            <v>2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Z576">
            <v>1.47</v>
          </cell>
        </row>
        <row r="577">
          <cell r="A577" t="str">
            <v>|0200226240|31.80|0.00|2.300|0.000</v>
          </cell>
          <cell r="B577" t="str">
            <v>Pipe</v>
          </cell>
          <cell r="C577" t="str">
            <v>PO PIPE  STKMHT590  JFE-HA540R-P</v>
          </cell>
          <cell r="D577" t="str">
            <v>PO PIPE  STKMHT590  JFE-HA540R-P</v>
          </cell>
          <cell r="E577" t="str">
            <v>PO PIPE  STKMHT590  JFE-HA540R-P</v>
          </cell>
          <cell r="F577" t="str">
            <v>PCS</v>
          </cell>
          <cell r="G577" t="str">
            <v>02</v>
          </cell>
          <cell r="H577" t="str">
            <v>00</v>
          </cell>
          <cell r="I577" t="str">
            <v>22</v>
          </cell>
          <cell r="J577" t="str">
            <v>62</v>
          </cell>
          <cell r="K577" t="str">
            <v>40</v>
          </cell>
          <cell r="L577">
            <v>31.8</v>
          </cell>
          <cell r="M577">
            <v>0</v>
          </cell>
          <cell r="N577">
            <v>2.2999999999999998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Z577">
            <v>1.673</v>
          </cell>
        </row>
        <row r="578">
          <cell r="A578" t="str">
            <v>|0200226240|31.80|0.00|3.200|0.000</v>
          </cell>
          <cell r="B578" t="str">
            <v>Pipe</v>
          </cell>
          <cell r="C578" t="str">
            <v>PO PIPE  STKMHT590  JFE-HA540R-P</v>
          </cell>
          <cell r="D578" t="str">
            <v>PO PIPE  STKMHT590  JFE-HA540R-P</v>
          </cell>
          <cell r="E578" t="str">
            <v>PO PIPE  STKMHT590  JFE-HA540R-P</v>
          </cell>
          <cell r="F578" t="str">
            <v>PCS</v>
          </cell>
          <cell r="G578" t="str">
            <v>02</v>
          </cell>
          <cell r="H578" t="str">
            <v>00</v>
          </cell>
          <cell r="I578" t="str">
            <v>22</v>
          </cell>
          <cell r="J578" t="str">
            <v>62</v>
          </cell>
          <cell r="K578" t="str">
            <v>40</v>
          </cell>
          <cell r="L578">
            <v>31.8</v>
          </cell>
          <cell r="M578">
            <v>0</v>
          </cell>
          <cell r="N578">
            <v>3.2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Z578">
            <v>2.2570000000000001</v>
          </cell>
        </row>
        <row r="579">
          <cell r="A579" t="str">
            <v>|0200226240|35.00|0.00|2.600|0.000</v>
          </cell>
          <cell r="B579" t="str">
            <v>Pipe</v>
          </cell>
          <cell r="C579" t="str">
            <v>PO PIPE  STKMHT590  JFE-HA540R-P</v>
          </cell>
          <cell r="D579" t="str">
            <v>PO PIPE  STKMHT590  JFE-HA540R-P</v>
          </cell>
          <cell r="E579" t="str">
            <v>PO PIPE  STKMHT590  JFE-HA540R-P</v>
          </cell>
          <cell r="F579" t="str">
            <v>PCS</v>
          </cell>
          <cell r="G579" t="str">
            <v>02</v>
          </cell>
          <cell r="H579" t="str">
            <v>00</v>
          </cell>
          <cell r="I579" t="str">
            <v>22</v>
          </cell>
          <cell r="J579" t="str">
            <v>62</v>
          </cell>
          <cell r="K579" t="str">
            <v>40</v>
          </cell>
          <cell r="L579">
            <v>35</v>
          </cell>
          <cell r="M579">
            <v>0</v>
          </cell>
          <cell r="N579">
            <v>2.6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Z579">
            <v>2.077</v>
          </cell>
        </row>
        <row r="580">
          <cell r="A580" t="str">
            <v>|0200226240|40.00|25.00|1.400|0.000</v>
          </cell>
          <cell r="B580" t="str">
            <v>Pipe</v>
          </cell>
          <cell r="C580" t="str">
            <v>PO PIPE  STKMHT590  JFE-HA540R-P</v>
          </cell>
          <cell r="D580" t="str">
            <v>PO PIPE  STKMHT590  JFE-HA540R-P</v>
          </cell>
          <cell r="E580" t="str">
            <v>PO PIPE  STKMHT590  JFE-HA540R-P</v>
          </cell>
          <cell r="F580" t="str">
            <v>PCS</v>
          </cell>
          <cell r="G580" t="str">
            <v>02</v>
          </cell>
          <cell r="H580" t="str">
            <v>00</v>
          </cell>
          <cell r="I580" t="str">
            <v>22</v>
          </cell>
          <cell r="J580" t="str">
            <v>62</v>
          </cell>
          <cell r="K580" t="str">
            <v>40</v>
          </cell>
          <cell r="L580">
            <v>40</v>
          </cell>
          <cell r="M580">
            <v>25</v>
          </cell>
          <cell r="N580">
            <v>1.4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Z580">
            <v>1.367</v>
          </cell>
        </row>
        <row r="581">
          <cell r="A581" t="str">
            <v>|0200226240|50.80|0.00|2.300|0.000</v>
          </cell>
          <cell r="B581" t="str">
            <v>Pipe</v>
          </cell>
          <cell r="C581" t="str">
            <v>PO PIPE  STKMHT590  JFE-HA540R-P</v>
          </cell>
          <cell r="D581" t="str">
            <v>PO PIPE  STKMHT590  JFE-HA540R-P</v>
          </cell>
          <cell r="E581" t="str">
            <v>PO PIPE  STKMHT590  JFE-HA540R-P</v>
          </cell>
          <cell r="F581" t="str">
            <v>PCS</v>
          </cell>
          <cell r="G581" t="str">
            <v>02</v>
          </cell>
          <cell r="H581" t="str">
            <v>00</v>
          </cell>
          <cell r="I581" t="str">
            <v>22</v>
          </cell>
          <cell r="J581" t="str">
            <v>62</v>
          </cell>
          <cell r="K581" t="str">
            <v>40</v>
          </cell>
          <cell r="L581">
            <v>50.8</v>
          </cell>
          <cell r="M581">
            <v>0</v>
          </cell>
          <cell r="N581">
            <v>2.2999999999999998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Z581">
            <v>2.7509999999999999</v>
          </cell>
        </row>
        <row r="582">
          <cell r="A582" t="str">
            <v>|0200226240|60.50|0.00|2.000|0.000</v>
          </cell>
          <cell r="B582" t="str">
            <v>Pipe</v>
          </cell>
          <cell r="C582" t="str">
            <v>PO PIPE  STKMHT590  JFE-HA540R-P</v>
          </cell>
          <cell r="D582" t="str">
            <v>PO PIPE  STKMHT590  JFE-HA540R-P</v>
          </cell>
          <cell r="E582" t="str">
            <v>PO PIPE  STKMHT590  JFE-HA540R-P</v>
          </cell>
          <cell r="F582" t="str">
            <v>PCS</v>
          </cell>
          <cell r="G582" t="str">
            <v>02</v>
          </cell>
          <cell r="H582" t="str">
            <v>00</v>
          </cell>
          <cell r="I582" t="str">
            <v>22</v>
          </cell>
          <cell r="J582" t="str">
            <v>62</v>
          </cell>
          <cell r="K582" t="str">
            <v>40</v>
          </cell>
          <cell r="L582">
            <v>60.5</v>
          </cell>
          <cell r="M582">
            <v>0</v>
          </cell>
          <cell r="N582">
            <v>2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Z582">
            <v>2.8849999999999998</v>
          </cell>
        </row>
        <row r="583">
          <cell r="A583" t="str">
            <v>|0200226339|40.00|20.00|1.600|0.000</v>
          </cell>
          <cell r="B583" t="str">
            <v>Pipe</v>
          </cell>
          <cell r="C583" t="str">
            <v>PO PIPE  STKMRR290  MP-1M-P</v>
          </cell>
          <cell r="D583" t="str">
            <v>PO PIPE  STKMRR290  MP-1M-P</v>
          </cell>
          <cell r="E583" t="str">
            <v>PO PIPE  STKMRR290  MP-1M-P</v>
          </cell>
          <cell r="F583" t="str">
            <v>PCS</v>
          </cell>
          <cell r="G583" t="str">
            <v>02</v>
          </cell>
          <cell r="H583" t="str">
            <v>00</v>
          </cell>
          <cell r="I583" t="str">
            <v>22</v>
          </cell>
          <cell r="J583" t="str">
            <v>63</v>
          </cell>
          <cell r="K583" t="str">
            <v>39</v>
          </cell>
          <cell r="L583">
            <v>40</v>
          </cell>
          <cell r="M583">
            <v>20</v>
          </cell>
          <cell r="N583">
            <v>1.6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Z583">
            <v>1.44</v>
          </cell>
        </row>
        <row r="584">
          <cell r="A584" t="str">
            <v>|0200226339|40.00|20.00|2.300|0.000</v>
          </cell>
          <cell r="B584" t="str">
            <v>Pipe</v>
          </cell>
          <cell r="C584" t="str">
            <v>PO PIPE  STKMRR290  MP-1M-P</v>
          </cell>
          <cell r="D584" t="str">
            <v>PO PIPE  STKMRR290  MP-1M-P</v>
          </cell>
          <cell r="E584" t="str">
            <v>PO PIPE  STKMRR290  MP-1M-P</v>
          </cell>
          <cell r="F584" t="str">
            <v>PCS</v>
          </cell>
          <cell r="G584" t="str">
            <v>02</v>
          </cell>
          <cell r="H584" t="str">
            <v>00</v>
          </cell>
          <cell r="I584" t="str">
            <v>22</v>
          </cell>
          <cell r="J584" t="str">
            <v>63</v>
          </cell>
          <cell r="K584" t="str">
            <v>39</v>
          </cell>
          <cell r="L584">
            <v>40</v>
          </cell>
          <cell r="M584">
            <v>20</v>
          </cell>
          <cell r="N584">
            <v>2.2999999999999998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Z584">
            <v>2.0310000000000001</v>
          </cell>
        </row>
        <row r="585">
          <cell r="A585" t="str">
            <v>|0200226339|40.00|25.00|1.600|0.000</v>
          </cell>
          <cell r="B585" t="str">
            <v>Pipe</v>
          </cell>
          <cell r="C585" t="str">
            <v>PO PIPE  STKMRR290  MP-1M-P</v>
          </cell>
          <cell r="D585" t="str">
            <v>PO PIPE  STKMRR290  MP-1M-P</v>
          </cell>
          <cell r="E585" t="str">
            <v>PO PIPE  STKMRR290  MP-1M-P</v>
          </cell>
          <cell r="F585" t="str">
            <v>PCS</v>
          </cell>
          <cell r="G585" t="str">
            <v>02</v>
          </cell>
          <cell r="H585" t="str">
            <v>00</v>
          </cell>
          <cell r="I585" t="str">
            <v>22</v>
          </cell>
          <cell r="J585" t="str">
            <v>63</v>
          </cell>
          <cell r="K585" t="str">
            <v>39</v>
          </cell>
          <cell r="L585">
            <v>40</v>
          </cell>
          <cell r="M585">
            <v>25</v>
          </cell>
          <cell r="N585">
            <v>1.6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Z585">
            <v>1.5549999999999999</v>
          </cell>
        </row>
        <row r="586">
          <cell r="A586" t="str">
            <v>|0200226339|50.00|25.00|2.300|0.000</v>
          </cell>
          <cell r="B586" t="str">
            <v>Pipe</v>
          </cell>
          <cell r="C586" t="str">
            <v>PO PIPE  STKMRR290  MP-1M-P</v>
          </cell>
          <cell r="D586" t="str">
            <v>PO PIPE  STKMRR290  MP-1M-P</v>
          </cell>
          <cell r="E586" t="str">
            <v>PO PIPE  STKMRR290  MP-1M-P</v>
          </cell>
          <cell r="F586" t="str">
            <v>PCS</v>
          </cell>
          <cell r="G586" t="str">
            <v>02</v>
          </cell>
          <cell r="H586" t="str">
            <v>00</v>
          </cell>
          <cell r="I586" t="str">
            <v>22</v>
          </cell>
          <cell r="J586" t="str">
            <v>63</v>
          </cell>
          <cell r="K586" t="str">
            <v>39</v>
          </cell>
          <cell r="L586">
            <v>50</v>
          </cell>
          <cell r="M586">
            <v>25</v>
          </cell>
          <cell r="N586">
            <v>2.2999999999999998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Z586">
            <v>2.6259999999999999</v>
          </cell>
        </row>
        <row r="587">
          <cell r="A587" t="str">
            <v>|0200226339|50.00|30.00|1.600|0.000</v>
          </cell>
          <cell r="B587" t="str">
            <v>Pipe</v>
          </cell>
          <cell r="C587" t="str">
            <v>PO PIPE  STKMRR290  MP-1M-P</v>
          </cell>
          <cell r="D587" t="str">
            <v>PO PIPE  STKMRR290  MP-1M-P</v>
          </cell>
          <cell r="E587" t="str">
            <v>PO PIPE  STKMRR290  MP-1M-P</v>
          </cell>
          <cell r="F587" t="str">
            <v>PCS</v>
          </cell>
          <cell r="G587" t="str">
            <v>02</v>
          </cell>
          <cell r="H587" t="str">
            <v>00</v>
          </cell>
          <cell r="I587" t="str">
            <v>22</v>
          </cell>
          <cell r="J587" t="str">
            <v>63</v>
          </cell>
          <cell r="K587" t="str">
            <v>39</v>
          </cell>
          <cell r="L587">
            <v>50</v>
          </cell>
          <cell r="M587">
            <v>30</v>
          </cell>
          <cell r="N587">
            <v>1.6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Z587">
            <v>1.9410000000000001</v>
          </cell>
        </row>
        <row r="588">
          <cell r="A588" t="str">
            <v>|0200226339|50.00|30.00|2.000|0.000</v>
          </cell>
          <cell r="B588" t="str">
            <v>Pipe</v>
          </cell>
          <cell r="C588" t="str">
            <v>PO PIPE  STKMRR290  MP-1M-P</v>
          </cell>
          <cell r="D588" t="str">
            <v>PO PIPE  STKMRR290  MP-1M-P</v>
          </cell>
          <cell r="E588" t="str">
            <v>PO PIPE  STKMRR290  MP-1M-P</v>
          </cell>
          <cell r="F588" t="str">
            <v>PCS</v>
          </cell>
          <cell r="G588" t="str">
            <v>02</v>
          </cell>
          <cell r="H588" t="str">
            <v>00</v>
          </cell>
          <cell r="I588" t="str">
            <v>22</v>
          </cell>
          <cell r="J588" t="str">
            <v>63</v>
          </cell>
          <cell r="K588" t="str">
            <v>39</v>
          </cell>
          <cell r="L588">
            <v>50</v>
          </cell>
          <cell r="M588">
            <v>30</v>
          </cell>
          <cell r="N588">
            <v>2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Z588">
            <v>2.407</v>
          </cell>
        </row>
        <row r="589">
          <cell r="A589" t="str">
            <v>|0200226339|50.00|50.00|2.000|0.000</v>
          </cell>
          <cell r="B589" t="str">
            <v>Pipe</v>
          </cell>
          <cell r="C589" t="str">
            <v>PO PIPE  STKMRR290  MP-1M-P</v>
          </cell>
          <cell r="D589" t="str">
            <v>PO PIPE  STKMRR290  MP-1M-P</v>
          </cell>
          <cell r="E589" t="str">
            <v>PO PIPE  STKMRR290  MP-1M-P</v>
          </cell>
          <cell r="F589" t="str">
            <v>PCS</v>
          </cell>
          <cell r="G589" t="str">
            <v>02</v>
          </cell>
          <cell r="H589" t="str">
            <v>00</v>
          </cell>
          <cell r="I589" t="str">
            <v>22</v>
          </cell>
          <cell r="J589" t="str">
            <v>63</v>
          </cell>
          <cell r="K589" t="str">
            <v>39</v>
          </cell>
          <cell r="L589">
            <v>50</v>
          </cell>
          <cell r="M589">
            <v>50</v>
          </cell>
          <cell r="N589">
            <v>2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Z589">
            <v>2.367</v>
          </cell>
        </row>
        <row r="590">
          <cell r="A590" t="str">
            <v>|0200226410|32.00|32.00|2.300|0.000</v>
          </cell>
          <cell r="B590" t="str">
            <v>Pipe</v>
          </cell>
          <cell r="C590" t="str">
            <v>PO PIPE  STKMRR370  MP38-P</v>
          </cell>
          <cell r="D590" t="str">
            <v>PO PIPE  STKMRR370  MP38-P</v>
          </cell>
          <cell r="E590" t="str">
            <v>PO PIPE  STKMRR370  MP38-P</v>
          </cell>
          <cell r="F590" t="str">
            <v>PCS</v>
          </cell>
          <cell r="G590" t="str">
            <v>02</v>
          </cell>
          <cell r="H590" t="str">
            <v>00</v>
          </cell>
          <cell r="I590" t="str">
            <v>22</v>
          </cell>
          <cell r="J590" t="str">
            <v>64</v>
          </cell>
          <cell r="K590" t="str">
            <v>10</v>
          </cell>
          <cell r="L590">
            <v>32</v>
          </cell>
          <cell r="M590">
            <v>32</v>
          </cell>
          <cell r="N590">
            <v>2.2999999999999998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Z590">
            <v>2.1949999999999998</v>
          </cell>
        </row>
        <row r="591">
          <cell r="A591" t="str">
            <v>|0200226410|40.00|20.00|1.600|0.000</v>
          </cell>
          <cell r="B591" t="str">
            <v>Pipe</v>
          </cell>
          <cell r="C591" t="str">
            <v>PO PIPE  STKMRR370  MP38-P</v>
          </cell>
          <cell r="D591" t="str">
            <v>PO PIPE  STKMRR370  MP38-P</v>
          </cell>
          <cell r="E591" t="str">
            <v>PO PIPE  STKMRR370  MP38-P</v>
          </cell>
          <cell r="F591" t="str">
            <v>PCS</v>
          </cell>
          <cell r="G591" t="str">
            <v>02</v>
          </cell>
          <cell r="H591" t="str">
            <v>00</v>
          </cell>
          <cell r="I591" t="str">
            <v>22</v>
          </cell>
          <cell r="J591" t="str">
            <v>64</v>
          </cell>
          <cell r="K591" t="str">
            <v>10</v>
          </cell>
          <cell r="L591">
            <v>40</v>
          </cell>
          <cell r="M591">
            <v>20</v>
          </cell>
          <cell r="N591">
            <v>1.6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Z591">
            <v>1.44</v>
          </cell>
        </row>
        <row r="592">
          <cell r="A592" t="str">
            <v>|0200226540|40.00|25.00|1.400|0.000</v>
          </cell>
          <cell r="B592" t="str">
            <v>Pipe</v>
          </cell>
          <cell r="C592" t="str">
            <v>PO PIPE  STKMRHT590  JFE-HA540R-P</v>
          </cell>
          <cell r="D592" t="str">
            <v>PO PIPE  STKMRHT590  JFE-HA540R-P</v>
          </cell>
          <cell r="E592" t="str">
            <v>PO PIPE  STKMRHT590  JFE-HA540R-P</v>
          </cell>
          <cell r="F592" t="str">
            <v>PCS</v>
          </cell>
          <cell r="G592" t="str">
            <v>02</v>
          </cell>
          <cell r="H592" t="str">
            <v>00</v>
          </cell>
          <cell r="I592" t="str">
            <v>22</v>
          </cell>
          <cell r="J592" t="str">
            <v>65</v>
          </cell>
          <cell r="K592" t="str">
            <v>40</v>
          </cell>
          <cell r="L592">
            <v>40</v>
          </cell>
          <cell r="M592">
            <v>25</v>
          </cell>
          <cell r="N592">
            <v>1.4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Z592">
            <v>1.367</v>
          </cell>
        </row>
        <row r="593">
          <cell r="A593" t="str">
            <v>|0200226540|40.00|25.00|2.000|0.000</v>
          </cell>
          <cell r="B593" t="str">
            <v>Pipe</v>
          </cell>
          <cell r="C593" t="str">
            <v>PO PIPE  STKMRHT590  JFE-HA540R-P</v>
          </cell>
          <cell r="D593" t="str">
            <v>PO PIPE  STKMRHT590  JFE-HA540R-P</v>
          </cell>
          <cell r="E593" t="str">
            <v>PO PIPE  STKMRHT590  JFE-HA540R-P</v>
          </cell>
          <cell r="F593" t="str">
            <v>PCS</v>
          </cell>
          <cell r="G593" t="str">
            <v>02</v>
          </cell>
          <cell r="H593" t="str">
            <v>00</v>
          </cell>
          <cell r="I593" t="str">
            <v>22</v>
          </cell>
          <cell r="J593" t="str">
            <v>65</v>
          </cell>
          <cell r="K593" t="str">
            <v>40</v>
          </cell>
          <cell r="L593">
            <v>40</v>
          </cell>
          <cell r="M593">
            <v>25</v>
          </cell>
          <cell r="N593">
            <v>2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Z593">
            <v>1.923</v>
          </cell>
        </row>
        <row r="594">
          <cell r="A594" t="str">
            <v>|0200226540|50.00|30.00|2.300|0.000</v>
          </cell>
          <cell r="B594" t="str">
            <v>Pipe</v>
          </cell>
          <cell r="C594" t="str">
            <v>PO PIPE  STKMRHT590  JFE-HA540R-P</v>
          </cell>
          <cell r="D594" t="str">
            <v>PO PIPE  STKMRHT590  JFE-HA540R-P</v>
          </cell>
          <cell r="E594" t="str">
            <v>PO PIPE  STKMRHT590  JFE-HA540R-P</v>
          </cell>
          <cell r="F594" t="str">
            <v>PCS</v>
          </cell>
          <cell r="G594" t="str">
            <v>02</v>
          </cell>
          <cell r="H594" t="str">
            <v>00</v>
          </cell>
          <cell r="I594" t="str">
            <v>22</v>
          </cell>
          <cell r="J594" t="str">
            <v>65</v>
          </cell>
          <cell r="K594" t="str">
            <v>40</v>
          </cell>
          <cell r="L594">
            <v>50</v>
          </cell>
          <cell r="M594">
            <v>30</v>
          </cell>
          <cell r="N594">
            <v>2.2999999999999998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Z594">
            <v>2.7509999999999999</v>
          </cell>
        </row>
        <row r="595">
          <cell r="A595" t="str">
            <v>|0200226540|50.80|0.00|2.300|0.000</v>
          </cell>
          <cell r="B595" t="str">
            <v>Pipe</v>
          </cell>
          <cell r="C595" t="str">
            <v>PO PIPE  STKMRHT590  JFE-HA540R-P</v>
          </cell>
          <cell r="D595" t="str">
            <v>PO PIPE  STKMRHT590  JFE-HA540R-P</v>
          </cell>
          <cell r="E595" t="str">
            <v>PO PIPE  STKMRHT590  JFE-HA540R-P</v>
          </cell>
          <cell r="F595" t="str">
            <v>PCS</v>
          </cell>
          <cell r="G595" t="str">
            <v>02</v>
          </cell>
          <cell r="H595" t="str">
            <v>00</v>
          </cell>
          <cell r="I595" t="str">
            <v>22</v>
          </cell>
          <cell r="J595" t="str">
            <v>65</v>
          </cell>
          <cell r="K595" t="str">
            <v>40</v>
          </cell>
          <cell r="L595">
            <v>50.8</v>
          </cell>
          <cell r="M595">
            <v>0</v>
          </cell>
          <cell r="N595">
            <v>2.2999999999999998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Z595">
            <v>2.7509999999999999</v>
          </cell>
        </row>
        <row r="596">
          <cell r="A596" t="str">
            <v>|0200226640|25.40|0.00|2.300|0.000</v>
          </cell>
          <cell r="B596" t="str">
            <v>Pipe</v>
          </cell>
          <cell r="C596" t="str">
            <v>PO PIPE  STKM17AM  JFE-HA540R-P</v>
          </cell>
          <cell r="D596" t="str">
            <v>PO PIPE  STKM17AM  JFE-HA540R-P</v>
          </cell>
          <cell r="E596" t="str">
            <v>PO PIPE  STKM17AM  JFE-HA540R-P</v>
          </cell>
          <cell r="F596" t="str">
            <v>PCS</v>
          </cell>
          <cell r="G596" t="str">
            <v>02</v>
          </cell>
          <cell r="H596" t="str">
            <v>00</v>
          </cell>
          <cell r="I596" t="str">
            <v>22</v>
          </cell>
          <cell r="J596" t="str">
            <v>66</v>
          </cell>
          <cell r="K596" t="str">
            <v>40</v>
          </cell>
          <cell r="L596">
            <v>25.4</v>
          </cell>
          <cell r="M596">
            <v>0</v>
          </cell>
          <cell r="N596">
            <v>2.2999999999999998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Z596">
            <v>1.31</v>
          </cell>
        </row>
        <row r="597">
          <cell r="A597" t="str">
            <v>|0200226642|25.40|0.00|1.600|0.000</v>
          </cell>
          <cell r="B597" t="str">
            <v>Pipe</v>
          </cell>
          <cell r="C597" t="str">
            <v>PO PIPE  STKM17AM  JFE-HA590R-P</v>
          </cell>
          <cell r="D597" t="str">
            <v>PO PIPE  STKM17AM  JFE-HA590R-P</v>
          </cell>
          <cell r="E597" t="str">
            <v>PO PIPE  STKM17AM  JFE-HA590R-P</v>
          </cell>
          <cell r="F597" t="str">
            <v>PCS</v>
          </cell>
          <cell r="G597" t="str">
            <v>02</v>
          </cell>
          <cell r="H597" t="str">
            <v>00</v>
          </cell>
          <cell r="I597" t="str">
            <v>22</v>
          </cell>
          <cell r="J597" t="str">
            <v>66</v>
          </cell>
          <cell r="K597" t="str">
            <v>42</v>
          </cell>
          <cell r="L597">
            <v>25.4</v>
          </cell>
          <cell r="M597">
            <v>0</v>
          </cell>
          <cell r="N597">
            <v>1.6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Z597">
            <v>0.93899999999999995</v>
          </cell>
        </row>
        <row r="598">
          <cell r="A598" t="str">
            <v>|0200226700|28.00|21.80|3.100|0.000</v>
          </cell>
          <cell r="B598" t="str">
            <v>Pipe</v>
          </cell>
          <cell r="C598" t="str">
            <v xml:space="preserve">PO PIPE  STKM13C  </v>
          </cell>
          <cell r="D598" t="str">
            <v xml:space="preserve">PO PIPE  STKM13C  </v>
          </cell>
          <cell r="E598" t="str">
            <v xml:space="preserve">PO PIPE  STKM13C  </v>
          </cell>
          <cell r="F598" t="str">
            <v>PCS</v>
          </cell>
          <cell r="G598" t="str">
            <v>02</v>
          </cell>
          <cell r="H598" t="str">
            <v>00</v>
          </cell>
          <cell r="I598" t="str">
            <v>22</v>
          </cell>
          <cell r="J598" t="str">
            <v>67</v>
          </cell>
          <cell r="K598" t="str">
            <v>00</v>
          </cell>
          <cell r="L598">
            <v>28</v>
          </cell>
          <cell r="M598">
            <v>21.8</v>
          </cell>
          <cell r="N598">
            <v>3.1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Z598">
            <v>1.9039999999999999</v>
          </cell>
        </row>
        <row r="599">
          <cell r="A599" t="str">
            <v>|0200226700|46.00|38.00|4.000|0.000</v>
          </cell>
          <cell r="B599" t="str">
            <v>Pipe</v>
          </cell>
          <cell r="C599" t="str">
            <v xml:space="preserve">PO PIPE  STKM13C  </v>
          </cell>
          <cell r="D599" t="str">
            <v xml:space="preserve">PO PIPE  STKM13C  </v>
          </cell>
          <cell r="E599" t="str">
            <v xml:space="preserve">PO PIPE  STKM13C  </v>
          </cell>
          <cell r="F599" t="str">
            <v>PCS</v>
          </cell>
          <cell r="G599" t="str">
            <v>02</v>
          </cell>
          <cell r="H599" t="str">
            <v>00</v>
          </cell>
          <cell r="I599" t="str">
            <v>22</v>
          </cell>
          <cell r="J599" t="str">
            <v>67</v>
          </cell>
          <cell r="K599" t="str">
            <v>00</v>
          </cell>
          <cell r="L599">
            <v>46</v>
          </cell>
          <cell r="M599">
            <v>38</v>
          </cell>
          <cell r="N599">
            <v>4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Z599">
            <v>4.1429999999999998</v>
          </cell>
        </row>
        <row r="600">
          <cell r="A600" t="str">
            <v>|0200226717|31.80|0.00|2.000|0.000</v>
          </cell>
          <cell r="B600" t="str">
            <v>Pipe</v>
          </cell>
          <cell r="C600" t="str">
            <v>PO PIPE  STKM13C  MP3-P</v>
          </cell>
          <cell r="D600" t="str">
            <v>PO PIPE  STKM13C  MP3-P</v>
          </cell>
          <cell r="E600" t="str">
            <v>PO PIPE  STKM13C  MP3-P</v>
          </cell>
          <cell r="F600" t="str">
            <v>PCS</v>
          </cell>
          <cell r="G600" t="str">
            <v>02</v>
          </cell>
          <cell r="H600" t="str">
            <v>00</v>
          </cell>
          <cell r="I600" t="str">
            <v>22</v>
          </cell>
          <cell r="J600" t="str">
            <v>67</v>
          </cell>
          <cell r="K600" t="str">
            <v>17</v>
          </cell>
          <cell r="L600">
            <v>31.8</v>
          </cell>
          <cell r="M600">
            <v>0</v>
          </cell>
          <cell r="N600">
            <v>2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Z600">
            <v>1.47</v>
          </cell>
        </row>
        <row r="601">
          <cell r="A601" t="str">
            <v>|0200226840|19.10|0.00|1.400|0.000</v>
          </cell>
          <cell r="B601" t="str">
            <v>Pipe</v>
          </cell>
          <cell r="C601" t="str">
            <v>PO PIPE  STKM-HT590  JFE-HA540R-P</v>
          </cell>
          <cell r="D601" t="str">
            <v>PO PIPE  STKM-HT590  JFE-HA540R-P</v>
          </cell>
          <cell r="E601" t="str">
            <v>PO PIPE  STKM-HT590  JFE-HA540R-P</v>
          </cell>
          <cell r="F601" t="str">
            <v>PCS</v>
          </cell>
          <cell r="G601" t="str">
            <v>02</v>
          </cell>
          <cell r="H601" t="str">
            <v>00</v>
          </cell>
          <cell r="I601" t="str">
            <v>22</v>
          </cell>
          <cell r="J601" t="str">
            <v>68</v>
          </cell>
          <cell r="K601" t="str">
            <v>40</v>
          </cell>
          <cell r="L601">
            <v>19.100000000000001</v>
          </cell>
          <cell r="M601">
            <v>0</v>
          </cell>
          <cell r="N601">
            <v>1.4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Z601">
            <v>0.61099999999999999</v>
          </cell>
        </row>
        <row r="602">
          <cell r="A602" t="str">
            <v>|0200226840|22.20|0.00|1.400|0.000</v>
          </cell>
          <cell r="B602" t="str">
            <v>Pipe</v>
          </cell>
          <cell r="C602" t="str">
            <v>PO PIPE  STKM-HT590  JFE-HA540R-P</v>
          </cell>
          <cell r="D602" t="str">
            <v>PO PIPE  STKM-HT590  JFE-HA540R-P</v>
          </cell>
          <cell r="E602" t="str">
            <v>PO PIPE  STKM-HT590  JFE-HA540R-P</v>
          </cell>
          <cell r="F602" t="str">
            <v>PCS</v>
          </cell>
          <cell r="G602" t="str">
            <v>02</v>
          </cell>
          <cell r="H602" t="str">
            <v>00</v>
          </cell>
          <cell r="I602" t="str">
            <v>22</v>
          </cell>
          <cell r="J602" t="str">
            <v>68</v>
          </cell>
          <cell r="K602" t="str">
            <v>40</v>
          </cell>
          <cell r="L602">
            <v>22.2</v>
          </cell>
          <cell r="M602">
            <v>0</v>
          </cell>
          <cell r="N602">
            <v>1.4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Z602">
            <v>0.71799999999999997</v>
          </cell>
        </row>
        <row r="603">
          <cell r="A603" t="str">
            <v>|0200226840|22.20|0.00|2.000|0.000</v>
          </cell>
          <cell r="B603" t="str">
            <v>Pipe</v>
          </cell>
          <cell r="C603" t="str">
            <v>PO PIPE  STKM-HT590  JFE-HA540R-P</v>
          </cell>
          <cell r="D603" t="str">
            <v>PO PIPE  STKM-HT590  JFE-HA540R-P</v>
          </cell>
          <cell r="E603" t="str">
            <v>PO PIPE  STKM-HT590  JFE-HA540R-P</v>
          </cell>
          <cell r="F603" t="str">
            <v>PCS</v>
          </cell>
          <cell r="G603" t="str">
            <v>02</v>
          </cell>
          <cell r="H603" t="str">
            <v>00</v>
          </cell>
          <cell r="I603" t="str">
            <v>22</v>
          </cell>
          <cell r="J603" t="str">
            <v>68</v>
          </cell>
          <cell r="K603" t="str">
            <v>40</v>
          </cell>
          <cell r="L603">
            <v>22.2</v>
          </cell>
          <cell r="M603">
            <v>0</v>
          </cell>
          <cell r="N603">
            <v>2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Z603">
            <v>0.996</v>
          </cell>
        </row>
        <row r="604">
          <cell r="A604" t="str">
            <v>|0200226840|25.40|0.00|1.400|0.000</v>
          </cell>
          <cell r="B604" t="str">
            <v>Pipe</v>
          </cell>
          <cell r="C604" t="str">
            <v>PO PIPE  STKM-HT590  JFE-HA540R-P</v>
          </cell>
          <cell r="D604" t="str">
            <v>PO PIPE  STKM-HT590  JFE-HA540R-P</v>
          </cell>
          <cell r="E604" t="str">
            <v>PO PIPE  STKM-HT590  JFE-HA540R-P</v>
          </cell>
          <cell r="F604" t="str">
            <v>PCS</v>
          </cell>
          <cell r="G604" t="str">
            <v>02</v>
          </cell>
          <cell r="H604" t="str">
            <v>00</v>
          </cell>
          <cell r="I604" t="str">
            <v>22</v>
          </cell>
          <cell r="J604" t="str">
            <v>68</v>
          </cell>
          <cell r="K604" t="str">
            <v>40</v>
          </cell>
          <cell r="L604">
            <v>25.4</v>
          </cell>
          <cell r="M604">
            <v>0</v>
          </cell>
          <cell r="N604">
            <v>1.4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Z604">
            <v>0.82899999999999996</v>
          </cell>
        </row>
        <row r="605">
          <cell r="A605" t="str">
            <v>|0200226840|25.40|0.00|3.200|0.000</v>
          </cell>
          <cell r="B605" t="str">
            <v>Pipe</v>
          </cell>
          <cell r="C605" t="str">
            <v>PO PIPE  STKM-HT590  JFE-HA540R-P</v>
          </cell>
          <cell r="D605" t="str">
            <v>PO PIPE  STKM-HT590  JFE-HA540R-P</v>
          </cell>
          <cell r="E605" t="str">
            <v>PO PIPE  STKM-HT590  JFE-HA540R-P</v>
          </cell>
          <cell r="F605" t="str">
            <v>PCS</v>
          </cell>
          <cell r="G605" t="str">
            <v>02</v>
          </cell>
          <cell r="H605" t="str">
            <v>00</v>
          </cell>
          <cell r="I605" t="str">
            <v>22</v>
          </cell>
          <cell r="J605" t="str">
            <v>68</v>
          </cell>
          <cell r="K605" t="str">
            <v>40</v>
          </cell>
          <cell r="L605">
            <v>25.4</v>
          </cell>
          <cell r="M605">
            <v>0</v>
          </cell>
          <cell r="N605">
            <v>3.2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Z605">
            <v>1.752</v>
          </cell>
        </row>
        <row r="606">
          <cell r="A606" t="str">
            <v>|0200230119|19.10|0.00|1.000|0.000</v>
          </cell>
          <cell r="B606" t="str">
            <v>Pipe</v>
          </cell>
          <cell r="C606" t="str">
            <v>CR PIPE  STKM11A  SPCC-SD</v>
          </cell>
          <cell r="D606" t="str">
            <v>CR PIPE  STKM11A  SPCC-SD</v>
          </cell>
          <cell r="E606" t="str">
            <v>CR PIPE  STKM11A  SPCC-SD</v>
          </cell>
          <cell r="F606" t="str">
            <v>PCS</v>
          </cell>
          <cell r="G606" t="str">
            <v>02</v>
          </cell>
          <cell r="H606" t="str">
            <v>00</v>
          </cell>
          <cell r="I606" t="str">
            <v>23</v>
          </cell>
          <cell r="J606" t="str">
            <v>01</v>
          </cell>
          <cell r="K606" t="str">
            <v>19</v>
          </cell>
          <cell r="L606">
            <v>19.100000000000001</v>
          </cell>
          <cell r="M606">
            <v>0</v>
          </cell>
          <cell r="N606">
            <v>1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Z606">
            <v>0.44600000000000001</v>
          </cell>
        </row>
        <row r="607">
          <cell r="A607" t="str">
            <v>|0200230119|22.20|0.00|1.000|0.000</v>
          </cell>
          <cell r="B607" t="str">
            <v>Pipe</v>
          </cell>
          <cell r="C607" t="str">
            <v>CR PIPE  STKM11A  SPCC-SD</v>
          </cell>
          <cell r="D607" t="str">
            <v>CR PIPE  STKM11A  SPCC-SD</v>
          </cell>
          <cell r="E607" t="str">
            <v>CR PIPE  STKM11A  SPCC-SD</v>
          </cell>
          <cell r="F607" t="str">
            <v>PCS</v>
          </cell>
          <cell r="G607" t="str">
            <v>02</v>
          </cell>
          <cell r="H607" t="str">
            <v>00</v>
          </cell>
          <cell r="I607" t="str">
            <v>23</v>
          </cell>
          <cell r="J607" t="str">
            <v>01</v>
          </cell>
          <cell r="K607" t="str">
            <v>19</v>
          </cell>
          <cell r="L607">
            <v>22.2</v>
          </cell>
          <cell r="M607">
            <v>0</v>
          </cell>
          <cell r="N607">
            <v>1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Z607">
            <v>0.52300000000000002</v>
          </cell>
        </row>
        <row r="608">
          <cell r="A608" t="str">
            <v>|0200230119|22.20|0.00|1.200|0.000</v>
          </cell>
          <cell r="B608" t="str">
            <v>Pipe</v>
          </cell>
          <cell r="C608" t="str">
            <v>CR PIPE  STKM11A  SPCC-SD</v>
          </cell>
          <cell r="D608" t="str">
            <v>CR PIPE  STKM11A  SPCC-SD</v>
          </cell>
          <cell r="E608" t="str">
            <v>CR PIPE  STKM11A  SPCC-SD</v>
          </cell>
          <cell r="F608" t="str">
            <v>PCS</v>
          </cell>
          <cell r="G608" t="str">
            <v>02</v>
          </cell>
          <cell r="H608" t="str">
            <v>00</v>
          </cell>
          <cell r="I608" t="str">
            <v>23</v>
          </cell>
          <cell r="J608" t="str">
            <v>01</v>
          </cell>
          <cell r="K608" t="str">
            <v>19</v>
          </cell>
          <cell r="L608">
            <v>22.2</v>
          </cell>
          <cell r="M608">
            <v>0</v>
          </cell>
          <cell r="N608">
            <v>1.2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Z608">
            <v>0.621</v>
          </cell>
        </row>
        <row r="609">
          <cell r="A609" t="str">
            <v>|0200230119|25.40|0.00|1.000|0.000</v>
          </cell>
          <cell r="B609" t="str">
            <v>Pipe</v>
          </cell>
          <cell r="C609" t="str">
            <v>CR PIPE  STKM11A  SPCC-SD</v>
          </cell>
          <cell r="D609" t="str">
            <v>CR PIPE  STKM11A  SPCC-SD</v>
          </cell>
          <cell r="E609" t="str">
            <v>CR PIPE  STKM11A  SPCC-SD</v>
          </cell>
          <cell r="F609" t="str">
            <v>PCS</v>
          </cell>
          <cell r="G609" t="str">
            <v>02</v>
          </cell>
          <cell r="H609" t="str">
            <v>00</v>
          </cell>
          <cell r="I609" t="str">
            <v>23</v>
          </cell>
          <cell r="J609" t="str">
            <v>01</v>
          </cell>
          <cell r="K609" t="str">
            <v>19</v>
          </cell>
          <cell r="L609">
            <v>25.4</v>
          </cell>
          <cell r="M609">
            <v>0</v>
          </cell>
          <cell r="N609">
            <v>1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Z609">
            <v>0.60199999999999998</v>
          </cell>
        </row>
        <row r="610">
          <cell r="A610" t="str">
            <v>|0200230119|25.40|0.00|1.200|0.000</v>
          </cell>
          <cell r="B610" t="str">
            <v>Pipe</v>
          </cell>
          <cell r="C610" t="str">
            <v>CR PIPE  STKM11A  SPCC-SD</v>
          </cell>
          <cell r="D610" t="str">
            <v>CR PIPE  STKM11A  SPCC-SD</v>
          </cell>
          <cell r="E610" t="str">
            <v>CR PIPE  STKM11A  SPCC-SD</v>
          </cell>
          <cell r="F610" t="str">
            <v>PCS</v>
          </cell>
          <cell r="G610" t="str">
            <v>02</v>
          </cell>
          <cell r="H610" t="str">
            <v>00</v>
          </cell>
          <cell r="I610" t="str">
            <v>23</v>
          </cell>
          <cell r="J610" t="str">
            <v>01</v>
          </cell>
          <cell r="K610" t="str">
            <v>19</v>
          </cell>
          <cell r="L610">
            <v>25.4</v>
          </cell>
          <cell r="M610">
            <v>0</v>
          </cell>
          <cell r="N610">
            <v>1.2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Z610">
            <v>0.71599999999999997</v>
          </cell>
        </row>
        <row r="611">
          <cell r="A611" t="str">
            <v>|0200230119|28.60|0.00|1.000|0.000</v>
          </cell>
          <cell r="B611" t="str">
            <v>Pipe</v>
          </cell>
          <cell r="C611" t="str">
            <v>CR PIPE  STKM11A  SPCC-SD</v>
          </cell>
          <cell r="D611" t="str">
            <v>CR PIPE  STKM11A  SPCC-SD</v>
          </cell>
          <cell r="E611" t="str">
            <v>CR PIPE  STKM11A  SPCC-SD</v>
          </cell>
          <cell r="F611" t="str">
            <v>PCS</v>
          </cell>
          <cell r="G611" t="str">
            <v>02</v>
          </cell>
          <cell r="H611" t="str">
            <v>00</v>
          </cell>
          <cell r="I611" t="str">
            <v>23</v>
          </cell>
          <cell r="J611" t="str">
            <v>01</v>
          </cell>
          <cell r="K611" t="str">
            <v>19</v>
          </cell>
          <cell r="L611">
            <v>28.6</v>
          </cell>
          <cell r="M611">
            <v>0</v>
          </cell>
          <cell r="N611">
            <v>1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Z611">
            <v>0.68100000000000005</v>
          </cell>
        </row>
        <row r="612">
          <cell r="A612" t="str">
            <v>|0200230119|31.80|0.00|1.200|0.000</v>
          </cell>
          <cell r="B612" t="str">
            <v>Pipe</v>
          </cell>
          <cell r="C612" t="str">
            <v>CR PIPE  STKM11A  SPCC-SD</v>
          </cell>
          <cell r="D612" t="str">
            <v>CR PIPE  STKM11A  SPCC-SD</v>
          </cell>
          <cell r="E612" t="str">
            <v>CR PIPE  STKM11A  SPCC-SD</v>
          </cell>
          <cell r="F612" t="str">
            <v>PCS</v>
          </cell>
          <cell r="G612" t="str">
            <v>02</v>
          </cell>
          <cell r="H612" t="str">
            <v>00</v>
          </cell>
          <cell r="I612" t="str">
            <v>23</v>
          </cell>
          <cell r="J612" t="str">
            <v>01</v>
          </cell>
          <cell r="K612" t="str">
            <v>19</v>
          </cell>
          <cell r="L612">
            <v>31.8</v>
          </cell>
          <cell r="M612">
            <v>0</v>
          </cell>
          <cell r="N612">
            <v>1.2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Z612">
            <v>0.90600000000000003</v>
          </cell>
        </row>
        <row r="613">
          <cell r="A613" t="str">
            <v>|0200230119|42.70|0.00|1.000|0.000</v>
          </cell>
          <cell r="B613" t="str">
            <v>Pipe</v>
          </cell>
          <cell r="C613" t="str">
            <v>CR PIPE  STKM11A  SPCC-SD</v>
          </cell>
          <cell r="D613" t="str">
            <v>CR PIPE  STKM11A  SPCC-SD</v>
          </cell>
          <cell r="E613" t="str">
            <v>CR PIPE  STKM11A  SPCC-SD</v>
          </cell>
          <cell r="F613" t="str">
            <v>PCS</v>
          </cell>
          <cell r="G613" t="str">
            <v>02</v>
          </cell>
          <cell r="H613" t="str">
            <v>00</v>
          </cell>
          <cell r="I613" t="str">
            <v>23</v>
          </cell>
          <cell r="J613" t="str">
            <v>01</v>
          </cell>
          <cell r="K613" t="str">
            <v>19</v>
          </cell>
          <cell r="L613">
            <v>42.7</v>
          </cell>
          <cell r="M613">
            <v>0</v>
          </cell>
          <cell r="N613">
            <v>1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Z613">
            <v>1.028</v>
          </cell>
        </row>
        <row r="614">
          <cell r="A614" t="str">
            <v>|0200230119|45.00|0.00|1.200|0.000</v>
          </cell>
          <cell r="B614" t="str">
            <v>Pipe</v>
          </cell>
          <cell r="C614" t="str">
            <v>CR PIPE  STKM11A  SPCC-SD</v>
          </cell>
          <cell r="D614" t="str">
            <v>CR PIPE  STKM11A  SPCC-SD</v>
          </cell>
          <cell r="E614" t="str">
            <v>CR PIPE  STKM11A  SPCC-SD</v>
          </cell>
          <cell r="F614" t="str">
            <v>PCS</v>
          </cell>
          <cell r="G614" t="str">
            <v>02</v>
          </cell>
          <cell r="H614" t="str">
            <v>00</v>
          </cell>
          <cell r="I614" t="str">
            <v>23</v>
          </cell>
          <cell r="J614" t="str">
            <v>01</v>
          </cell>
          <cell r="K614" t="str">
            <v>19</v>
          </cell>
          <cell r="L614">
            <v>45</v>
          </cell>
          <cell r="M614">
            <v>0</v>
          </cell>
          <cell r="N614">
            <v>1.2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Z614">
            <v>1.296</v>
          </cell>
        </row>
        <row r="615">
          <cell r="A615" t="str">
            <v>|0200230120|15.90|0.00|1.200|0.000</v>
          </cell>
          <cell r="B615" t="str">
            <v>Pipe</v>
          </cell>
          <cell r="C615" t="str">
            <v>CR PIPE  STKM11A  JFE-CC</v>
          </cell>
          <cell r="D615" t="str">
            <v>CR PIPE  STKM11A  JFE-CC</v>
          </cell>
          <cell r="E615" t="str">
            <v>CR PIPE  STKM11A  JFE-CC</v>
          </cell>
          <cell r="F615" t="str">
            <v>PCS</v>
          </cell>
          <cell r="G615" t="str">
            <v>02</v>
          </cell>
          <cell r="H615" t="str">
            <v>00</v>
          </cell>
          <cell r="I615" t="str">
            <v>23</v>
          </cell>
          <cell r="J615" t="str">
            <v>01</v>
          </cell>
          <cell r="K615" t="str">
            <v>20</v>
          </cell>
          <cell r="L615">
            <v>15.9</v>
          </cell>
          <cell r="M615">
            <v>0</v>
          </cell>
          <cell r="N615">
            <v>1.2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Z615">
            <v>0.435</v>
          </cell>
        </row>
        <row r="616">
          <cell r="A616" t="str">
            <v>|0200230120|19.10|0.00|1.000|0.000</v>
          </cell>
          <cell r="B616" t="str">
            <v>Pipe</v>
          </cell>
          <cell r="C616" t="str">
            <v>CR PIPE  STKM11A  JFE-CC</v>
          </cell>
          <cell r="D616" t="str">
            <v>CR PIPE  STKM11A  JFE-CC</v>
          </cell>
          <cell r="E616" t="str">
            <v>CR PIPE  STKM11A  JFE-CC</v>
          </cell>
          <cell r="F616" t="str">
            <v>PCS</v>
          </cell>
          <cell r="G616" t="str">
            <v>02</v>
          </cell>
          <cell r="H616" t="str">
            <v>00</v>
          </cell>
          <cell r="I616" t="str">
            <v>23</v>
          </cell>
          <cell r="J616" t="str">
            <v>01</v>
          </cell>
          <cell r="K616" t="str">
            <v>20</v>
          </cell>
          <cell r="L616">
            <v>19.100000000000001</v>
          </cell>
          <cell r="M616">
            <v>0</v>
          </cell>
          <cell r="N616">
            <v>1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Z616">
            <v>0.44600000000000001</v>
          </cell>
        </row>
        <row r="617">
          <cell r="A617" t="str">
            <v>|0200230120|19.10|0.00|1.200|0.000</v>
          </cell>
          <cell r="B617" t="str">
            <v>Pipe</v>
          </cell>
          <cell r="C617" t="str">
            <v>CR PIPE  STKM11A  JFE-CC</v>
          </cell>
          <cell r="D617" t="str">
            <v>CR PIPE  STKM11A  JFE-CC</v>
          </cell>
          <cell r="E617" t="str">
            <v>CR PIPE  STKM11A  JFE-CC</v>
          </cell>
          <cell r="F617" t="str">
            <v>PCS</v>
          </cell>
          <cell r="G617" t="str">
            <v>02</v>
          </cell>
          <cell r="H617" t="str">
            <v>00</v>
          </cell>
          <cell r="I617" t="str">
            <v>23</v>
          </cell>
          <cell r="J617" t="str">
            <v>01</v>
          </cell>
          <cell r="K617" t="str">
            <v>20</v>
          </cell>
          <cell r="L617">
            <v>19.100000000000001</v>
          </cell>
          <cell r="M617">
            <v>0</v>
          </cell>
          <cell r="N617">
            <v>1.2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Z617">
            <v>0.53</v>
          </cell>
        </row>
        <row r="618">
          <cell r="A618" t="str">
            <v>|0200230120|22.20|0.00|1.200|0.000</v>
          </cell>
          <cell r="B618" t="str">
            <v>Pipe</v>
          </cell>
          <cell r="C618" t="str">
            <v>CR PIPE  STKM11A  JFE-CC</v>
          </cell>
          <cell r="D618" t="str">
            <v>CR PIPE  STKM11A  JFE-CC</v>
          </cell>
          <cell r="E618" t="str">
            <v>CR PIPE  STKM11A  JFE-CC</v>
          </cell>
          <cell r="F618" t="str">
            <v>PCS</v>
          </cell>
          <cell r="G618" t="str">
            <v>02</v>
          </cell>
          <cell r="H618" t="str">
            <v>00</v>
          </cell>
          <cell r="I618" t="str">
            <v>23</v>
          </cell>
          <cell r="J618" t="str">
            <v>01</v>
          </cell>
          <cell r="K618" t="str">
            <v>20</v>
          </cell>
          <cell r="L618">
            <v>22.2</v>
          </cell>
          <cell r="M618">
            <v>0</v>
          </cell>
          <cell r="N618">
            <v>1.2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Z618">
            <v>0.621</v>
          </cell>
        </row>
        <row r="619">
          <cell r="A619" t="str">
            <v>|0200230120|28.60|0.00|1.200|0.000</v>
          </cell>
          <cell r="B619" t="str">
            <v>Pipe</v>
          </cell>
          <cell r="C619" t="str">
            <v>CR PIPE  STKM11A  JFE-CC</v>
          </cell>
          <cell r="D619" t="str">
            <v>CR PIPE  STKM11A  JFE-CC</v>
          </cell>
          <cell r="E619" t="str">
            <v>CR PIPE  STKM11A  JFE-CC</v>
          </cell>
          <cell r="F619" t="str">
            <v>PCS</v>
          </cell>
          <cell r="G619" t="str">
            <v>02</v>
          </cell>
          <cell r="H619" t="str">
            <v>00</v>
          </cell>
          <cell r="I619" t="str">
            <v>23</v>
          </cell>
          <cell r="J619" t="str">
            <v>01</v>
          </cell>
          <cell r="K619" t="str">
            <v>20</v>
          </cell>
          <cell r="L619">
            <v>28.6</v>
          </cell>
          <cell r="M619">
            <v>0</v>
          </cell>
          <cell r="N619">
            <v>1.2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Z619">
            <v>0.81100000000000005</v>
          </cell>
        </row>
        <row r="620">
          <cell r="A620" t="str">
            <v>|0200230120|35.00|0.00|1.200|0.000</v>
          </cell>
          <cell r="B620" t="str">
            <v>Pipe</v>
          </cell>
          <cell r="C620" t="str">
            <v>CR PIPE  STKM11A  JFE-CC</v>
          </cell>
          <cell r="D620" t="str">
            <v>CR PIPE  STKM11A  JFE-CC</v>
          </cell>
          <cell r="E620" t="str">
            <v>CR PIPE  STKM11A  JFE-CC</v>
          </cell>
          <cell r="F620" t="str">
            <v>PCS</v>
          </cell>
          <cell r="G620" t="str">
            <v>02</v>
          </cell>
          <cell r="H620" t="str">
            <v>00</v>
          </cell>
          <cell r="I620" t="str">
            <v>23</v>
          </cell>
          <cell r="J620" t="str">
            <v>01</v>
          </cell>
          <cell r="K620" t="str">
            <v>20</v>
          </cell>
          <cell r="L620">
            <v>35</v>
          </cell>
          <cell r="M620">
            <v>0</v>
          </cell>
          <cell r="N620">
            <v>1.2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Z620">
            <v>1</v>
          </cell>
        </row>
        <row r="621">
          <cell r="A621" t="str">
            <v>|0200230120|38.10|0.00|1.200|0.000</v>
          </cell>
          <cell r="B621" t="str">
            <v>Pipe</v>
          </cell>
          <cell r="C621" t="str">
            <v>CR PIPE  STKM11A  JFE-CC</v>
          </cell>
          <cell r="D621" t="str">
            <v>CR PIPE  STKM11A  JFE-CC</v>
          </cell>
          <cell r="E621" t="str">
            <v>CR PIPE  STKM11A  JFE-CC</v>
          </cell>
          <cell r="F621" t="str">
            <v>PCS</v>
          </cell>
          <cell r="G621" t="str">
            <v>02</v>
          </cell>
          <cell r="H621" t="str">
            <v>00</v>
          </cell>
          <cell r="I621" t="str">
            <v>23</v>
          </cell>
          <cell r="J621" t="str">
            <v>01</v>
          </cell>
          <cell r="K621" t="str">
            <v>20</v>
          </cell>
          <cell r="L621">
            <v>38.1</v>
          </cell>
          <cell r="M621">
            <v>0</v>
          </cell>
          <cell r="N621">
            <v>1.2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Z621">
            <v>1.0920000000000001</v>
          </cell>
        </row>
        <row r="622">
          <cell r="A622" t="str">
            <v>|0200230742|22.20|0.00|1.400|0.000</v>
          </cell>
          <cell r="B622" t="str">
            <v>Pipe</v>
          </cell>
          <cell r="C622" t="str">
            <v>CR PIPE  HSST590C  JFE-CA590</v>
          </cell>
          <cell r="D622" t="str">
            <v>CR PIPE  HSST590C  JFE-CA590</v>
          </cell>
          <cell r="E622" t="str">
            <v>CR PIPE  HSST590C  JFE-CA590</v>
          </cell>
          <cell r="F622" t="str">
            <v>PCS</v>
          </cell>
          <cell r="G622" t="str">
            <v>02</v>
          </cell>
          <cell r="H622" t="str">
            <v>00</v>
          </cell>
          <cell r="I622" t="str">
            <v>23</v>
          </cell>
          <cell r="J622" t="str">
            <v>07</v>
          </cell>
          <cell r="K622" t="str">
            <v>42</v>
          </cell>
          <cell r="L622">
            <v>22.2</v>
          </cell>
          <cell r="M622">
            <v>0</v>
          </cell>
          <cell r="N622">
            <v>1.4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Z622">
            <v>0.71799999999999997</v>
          </cell>
        </row>
        <row r="623">
          <cell r="A623" t="str">
            <v>|0200230742|25.00|55.00|1.600|0.000</v>
          </cell>
          <cell r="B623" t="str">
            <v>Pipe</v>
          </cell>
          <cell r="C623" t="str">
            <v>CR PIPE  HSST590C  JFE-CA590</v>
          </cell>
          <cell r="D623" t="str">
            <v>CR PIPE  HSST590C  JFE-CA590</v>
          </cell>
          <cell r="E623" t="str">
            <v>CR PIPE  HSST590C  JFE-CA590</v>
          </cell>
          <cell r="F623" t="str">
            <v>PCS</v>
          </cell>
          <cell r="G623" t="str">
            <v>02</v>
          </cell>
          <cell r="H623" t="str">
            <v>00</v>
          </cell>
          <cell r="I623" t="str">
            <v>23</v>
          </cell>
          <cell r="J623" t="str">
            <v>07</v>
          </cell>
          <cell r="K623" t="str">
            <v>42</v>
          </cell>
          <cell r="L623">
            <v>25</v>
          </cell>
          <cell r="M623">
            <v>55</v>
          </cell>
          <cell r="N623">
            <v>1.6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Z623">
            <v>1.9410000000000001</v>
          </cell>
        </row>
        <row r="624">
          <cell r="A624" t="str">
            <v>|0200230742|25.40|0.00|1.400|0.000</v>
          </cell>
          <cell r="B624" t="str">
            <v>Pipe</v>
          </cell>
          <cell r="C624" t="str">
            <v>CR PIPE  HSST590C  JFE-CA590</v>
          </cell>
          <cell r="D624" t="str">
            <v>CR PIPE  HSST590C  JFE-CA590</v>
          </cell>
          <cell r="E624" t="str">
            <v>CR PIPE  HSST590C  JFE-CA590</v>
          </cell>
          <cell r="F624" t="str">
            <v>PCS</v>
          </cell>
          <cell r="G624" t="str">
            <v>02</v>
          </cell>
          <cell r="H624" t="str">
            <v>00</v>
          </cell>
          <cell r="I624" t="str">
            <v>23</v>
          </cell>
          <cell r="J624" t="str">
            <v>07</v>
          </cell>
          <cell r="K624" t="str">
            <v>42</v>
          </cell>
          <cell r="L624">
            <v>25.4</v>
          </cell>
          <cell r="M624">
            <v>0</v>
          </cell>
          <cell r="N624">
            <v>1.4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Z624">
            <v>0.82899999999999996</v>
          </cell>
        </row>
        <row r="625">
          <cell r="A625" t="str">
            <v>|0200230841|12.70|0.00|1.200|0.000</v>
          </cell>
          <cell r="B625" t="str">
            <v>Pipe</v>
          </cell>
          <cell r="C625" t="str">
            <v>CR PIPE  STKM13A  JFE-CA370</v>
          </cell>
          <cell r="D625" t="str">
            <v>CR PIPE  STKM13A  JFE-CA370</v>
          </cell>
          <cell r="E625" t="str">
            <v>CR PIPE  STKM13A  JFE-CA370</v>
          </cell>
          <cell r="F625" t="str">
            <v>PCS</v>
          </cell>
          <cell r="G625" t="str">
            <v>02</v>
          </cell>
          <cell r="H625" t="str">
            <v>00</v>
          </cell>
          <cell r="I625" t="str">
            <v>23</v>
          </cell>
          <cell r="J625" t="str">
            <v>08</v>
          </cell>
          <cell r="K625" t="str">
            <v>41</v>
          </cell>
          <cell r="L625">
            <v>12.7</v>
          </cell>
          <cell r="M625">
            <v>0</v>
          </cell>
          <cell r="N625">
            <v>1.2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Z625">
            <v>0.34</v>
          </cell>
        </row>
        <row r="626">
          <cell r="A626" t="str">
            <v>|0200230841|15.90|0.00|1.200|0.000</v>
          </cell>
          <cell r="B626" t="str">
            <v>Pipe</v>
          </cell>
          <cell r="C626" t="str">
            <v>CR PIPE  STKM13A  JFE-CA370</v>
          </cell>
          <cell r="D626" t="str">
            <v>CR PIPE  STKM13A  JFE-CA370</v>
          </cell>
          <cell r="E626" t="str">
            <v>CR PIPE  STKM13A  JFE-CA370</v>
          </cell>
          <cell r="F626" t="str">
            <v>PCS</v>
          </cell>
          <cell r="G626" t="str">
            <v>02</v>
          </cell>
          <cell r="H626" t="str">
            <v>00</v>
          </cell>
          <cell r="I626" t="str">
            <v>23</v>
          </cell>
          <cell r="J626" t="str">
            <v>08</v>
          </cell>
          <cell r="K626" t="str">
            <v>41</v>
          </cell>
          <cell r="L626">
            <v>15.9</v>
          </cell>
          <cell r="M626">
            <v>0</v>
          </cell>
          <cell r="N626">
            <v>1.2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Z626">
            <v>0.435</v>
          </cell>
        </row>
        <row r="627">
          <cell r="A627" t="str">
            <v>|0200230841|17.30|0.00|1.200|0.000</v>
          </cell>
          <cell r="B627" t="str">
            <v>Pipe</v>
          </cell>
          <cell r="C627" t="str">
            <v>CR PIPE  STKM13A  JFE-CA370</v>
          </cell>
          <cell r="D627" t="str">
            <v>CR PIPE  STKM13A  JFE-CA370</v>
          </cell>
          <cell r="E627" t="str">
            <v>CR PIPE  STKM13A  JFE-CA370</v>
          </cell>
          <cell r="F627" t="str">
            <v>PCS</v>
          </cell>
          <cell r="G627" t="str">
            <v>02</v>
          </cell>
          <cell r="H627" t="str">
            <v>00</v>
          </cell>
          <cell r="I627" t="str">
            <v>23</v>
          </cell>
          <cell r="J627" t="str">
            <v>08</v>
          </cell>
          <cell r="K627" t="str">
            <v>41</v>
          </cell>
          <cell r="L627">
            <v>17.3</v>
          </cell>
          <cell r="M627">
            <v>0</v>
          </cell>
          <cell r="N627">
            <v>1.2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Z627">
            <v>0.47599999999999998</v>
          </cell>
        </row>
        <row r="628">
          <cell r="A628" t="str">
            <v>|0200230841|19.10|0.00|1.200|0.000</v>
          </cell>
          <cell r="B628" t="str">
            <v>Pipe</v>
          </cell>
          <cell r="C628" t="str">
            <v>CR PIPE  STKM13A  JFE-CA370</v>
          </cell>
          <cell r="D628" t="str">
            <v>CR PIPE  STKM13A  JFE-CA370</v>
          </cell>
          <cell r="E628" t="str">
            <v>CR PIPE  STKM13A  JFE-CA370</v>
          </cell>
          <cell r="F628" t="str">
            <v>PCS</v>
          </cell>
          <cell r="G628" t="str">
            <v>02</v>
          </cell>
          <cell r="H628" t="str">
            <v>00</v>
          </cell>
          <cell r="I628" t="str">
            <v>23</v>
          </cell>
          <cell r="J628" t="str">
            <v>08</v>
          </cell>
          <cell r="K628" t="str">
            <v>41</v>
          </cell>
          <cell r="L628">
            <v>19.100000000000001</v>
          </cell>
          <cell r="M628">
            <v>0</v>
          </cell>
          <cell r="N628">
            <v>1.2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Z628">
            <v>0.53</v>
          </cell>
        </row>
        <row r="629">
          <cell r="A629" t="str">
            <v>|0200230841|22.20|0.00|1.200|0.000</v>
          </cell>
          <cell r="B629" t="str">
            <v>Pipe</v>
          </cell>
          <cell r="C629" t="str">
            <v>CR PIPE  STKM13A  JFE-CA370</v>
          </cell>
          <cell r="D629" t="str">
            <v>CR PIPE  STKM13A  JFE-CA370</v>
          </cell>
          <cell r="E629" t="str">
            <v>CR PIPE  STKM13A  JFE-CA370</v>
          </cell>
          <cell r="F629" t="str">
            <v>PCS</v>
          </cell>
          <cell r="G629" t="str">
            <v>02</v>
          </cell>
          <cell r="H629" t="str">
            <v>00</v>
          </cell>
          <cell r="I629" t="str">
            <v>23</v>
          </cell>
          <cell r="J629" t="str">
            <v>08</v>
          </cell>
          <cell r="K629" t="str">
            <v>41</v>
          </cell>
          <cell r="L629">
            <v>22.2</v>
          </cell>
          <cell r="M629">
            <v>0</v>
          </cell>
          <cell r="N629">
            <v>1.2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Z629">
            <v>0.621</v>
          </cell>
        </row>
        <row r="630">
          <cell r="A630" t="str">
            <v>|0200230841|25.40|0.00|1.000|0.000</v>
          </cell>
          <cell r="B630" t="str">
            <v>Pipe</v>
          </cell>
          <cell r="C630" t="str">
            <v>CR PIPE  STKM13A  JFE-CA370</v>
          </cell>
          <cell r="D630" t="str">
            <v>CR PIPE  STKM13A  JFE-CA370</v>
          </cell>
          <cell r="E630" t="str">
            <v>CR PIPE  STKM13A  JFE-CA370</v>
          </cell>
          <cell r="F630" t="str">
            <v>PCS</v>
          </cell>
          <cell r="G630" t="str">
            <v>02</v>
          </cell>
          <cell r="H630" t="str">
            <v>00</v>
          </cell>
          <cell r="I630" t="str">
            <v>23</v>
          </cell>
          <cell r="J630" t="str">
            <v>08</v>
          </cell>
          <cell r="K630" t="str">
            <v>41</v>
          </cell>
          <cell r="L630">
            <v>25.4</v>
          </cell>
          <cell r="M630">
            <v>0</v>
          </cell>
          <cell r="N630">
            <v>1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Z630">
            <v>0.60199999999999998</v>
          </cell>
        </row>
        <row r="631">
          <cell r="A631" t="str">
            <v>|0200230841|25.40|0.00|1.200|0.000</v>
          </cell>
          <cell r="B631" t="str">
            <v>Pipe</v>
          </cell>
          <cell r="C631" t="str">
            <v>CR PIPE  STKM13A  JFE-CA370</v>
          </cell>
          <cell r="D631" t="str">
            <v>CR PIPE  STKM13A  JFE-CA370</v>
          </cell>
          <cell r="E631" t="str">
            <v>CR PIPE  STKM13A  JFE-CA370</v>
          </cell>
          <cell r="F631" t="str">
            <v>PCS</v>
          </cell>
          <cell r="G631" t="str">
            <v>02</v>
          </cell>
          <cell r="H631" t="str">
            <v>00</v>
          </cell>
          <cell r="I631" t="str">
            <v>23</v>
          </cell>
          <cell r="J631" t="str">
            <v>08</v>
          </cell>
          <cell r="K631" t="str">
            <v>41</v>
          </cell>
          <cell r="L631">
            <v>25.4</v>
          </cell>
          <cell r="M631">
            <v>0</v>
          </cell>
          <cell r="N631">
            <v>1.2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Z631">
            <v>0.71599999999999997</v>
          </cell>
        </row>
        <row r="632">
          <cell r="A632" t="str">
            <v>|0200230841|28.60|0.00|1.200|0.000</v>
          </cell>
          <cell r="B632" t="str">
            <v>Pipe</v>
          </cell>
          <cell r="C632" t="str">
            <v>CR PIPE  STKM13A  JFE-CA370</v>
          </cell>
          <cell r="D632" t="str">
            <v>CR PIPE  STKM13A  JFE-CA370</v>
          </cell>
          <cell r="E632" t="str">
            <v>CR PIPE  STKM13A  JFE-CA370</v>
          </cell>
          <cell r="F632" t="str">
            <v>PCS</v>
          </cell>
          <cell r="G632" t="str">
            <v>02</v>
          </cell>
          <cell r="H632" t="str">
            <v>00</v>
          </cell>
          <cell r="I632" t="str">
            <v>23</v>
          </cell>
          <cell r="J632" t="str">
            <v>08</v>
          </cell>
          <cell r="K632" t="str">
            <v>41</v>
          </cell>
          <cell r="L632">
            <v>28.6</v>
          </cell>
          <cell r="M632">
            <v>0</v>
          </cell>
          <cell r="N632">
            <v>1.2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Z632">
            <v>0.81100000000000005</v>
          </cell>
        </row>
        <row r="633">
          <cell r="A633" t="str">
            <v>|0200230841|38.10|0.00|1.200|0.000</v>
          </cell>
          <cell r="B633" t="str">
            <v>Pipe</v>
          </cell>
          <cell r="C633" t="str">
            <v>CR PIPE  STKM13A  JFE-CA370</v>
          </cell>
          <cell r="D633" t="str">
            <v>CR PIPE  STKM13A  JFE-CA370</v>
          </cell>
          <cell r="E633" t="str">
            <v>CR PIPE  STKM13A  JFE-CA370</v>
          </cell>
          <cell r="F633" t="str">
            <v>PCS</v>
          </cell>
          <cell r="G633" t="str">
            <v>02</v>
          </cell>
          <cell r="H633" t="str">
            <v>00</v>
          </cell>
          <cell r="I633" t="str">
            <v>23</v>
          </cell>
          <cell r="J633" t="str">
            <v>08</v>
          </cell>
          <cell r="K633" t="str">
            <v>41</v>
          </cell>
          <cell r="L633">
            <v>38.1</v>
          </cell>
          <cell r="M633">
            <v>0</v>
          </cell>
          <cell r="N633">
            <v>1.2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Z633">
            <v>1.0920000000000001</v>
          </cell>
        </row>
        <row r="634">
          <cell r="A634" t="str">
            <v>|0200231043|25.40|0.00|1.200|0.000</v>
          </cell>
          <cell r="B634" t="str">
            <v>Pipe</v>
          </cell>
          <cell r="C634" t="str">
            <v>CR PIPE  STKM-550  JFE-CA590Y1</v>
          </cell>
          <cell r="D634" t="str">
            <v>CR PIPE  STKM-550  JFE-CA590Y1</v>
          </cell>
          <cell r="E634" t="str">
            <v>CR PIPE  STKM-550  JFE-CA590Y1</v>
          </cell>
          <cell r="F634" t="str">
            <v>PCS</v>
          </cell>
          <cell r="G634" t="str">
            <v>02</v>
          </cell>
          <cell r="H634" t="str">
            <v>00</v>
          </cell>
          <cell r="I634" t="str">
            <v>23</v>
          </cell>
          <cell r="J634" t="str">
            <v>10</v>
          </cell>
          <cell r="K634" t="str">
            <v>43</v>
          </cell>
          <cell r="L634">
            <v>25.4</v>
          </cell>
          <cell r="M634">
            <v>0</v>
          </cell>
          <cell r="N634">
            <v>1.2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Z634">
            <v>0.71599999999999997</v>
          </cell>
        </row>
        <row r="635">
          <cell r="A635" t="str">
            <v>|0200235920|19.10|0.00|1.000|0.000</v>
          </cell>
          <cell r="B635" t="str">
            <v>Pipe</v>
          </cell>
          <cell r="C635" t="str">
            <v>CR PIPE  STAM290GA  JFE-CC</v>
          </cell>
          <cell r="D635" t="str">
            <v>CR PIPE  STAM290GA  JFE-CC</v>
          </cell>
          <cell r="E635" t="str">
            <v>CR PIPE  STAM290GA  JFE-CC</v>
          </cell>
          <cell r="F635" t="str">
            <v>PCS</v>
          </cell>
          <cell r="G635" t="str">
            <v>02</v>
          </cell>
          <cell r="H635" t="str">
            <v>00</v>
          </cell>
          <cell r="I635" t="str">
            <v>23</v>
          </cell>
          <cell r="J635" t="str">
            <v>59</v>
          </cell>
          <cell r="K635" t="str">
            <v>20</v>
          </cell>
          <cell r="L635">
            <v>19.100000000000001</v>
          </cell>
          <cell r="M635">
            <v>0</v>
          </cell>
          <cell r="N635">
            <v>1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Z635">
            <v>0.44600000000000001</v>
          </cell>
        </row>
        <row r="636">
          <cell r="A636" t="str">
            <v>|0200235920|19.10|0.00|1.200|0.000</v>
          </cell>
          <cell r="B636" t="str">
            <v>Pipe</v>
          </cell>
          <cell r="C636" t="str">
            <v>CR PIPE  STAM290GA  JFE-CC</v>
          </cell>
          <cell r="D636" t="str">
            <v>CR PIPE  STAM290GA  JFE-CC</v>
          </cell>
          <cell r="E636" t="str">
            <v>CR PIPE  STAM290GA  JFE-CC</v>
          </cell>
          <cell r="F636" t="str">
            <v>PCS</v>
          </cell>
          <cell r="G636" t="str">
            <v>02</v>
          </cell>
          <cell r="H636" t="str">
            <v>00</v>
          </cell>
          <cell r="I636" t="str">
            <v>23</v>
          </cell>
          <cell r="J636" t="str">
            <v>59</v>
          </cell>
          <cell r="K636" t="str">
            <v>20</v>
          </cell>
          <cell r="L636">
            <v>19.100000000000001</v>
          </cell>
          <cell r="M636">
            <v>0</v>
          </cell>
          <cell r="N636">
            <v>1.2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Z636">
            <v>0.53</v>
          </cell>
        </row>
        <row r="637">
          <cell r="A637" t="str">
            <v>|0200235920|25.40|0.00|1.200|0.000</v>
          </cell>
          <cell r="B637" t="str">
            <v>Pipe</v>
          </cell>
          <cell r="C637" t="str">
            <v>CR PIPE  STAM290GA  JFE-CC</v>
          </cell>
          <cell r="D637" t="str">
            <v>CR PIPE  STAM290GA  JFE-CC</v>
          </cell>
          <cell r="E637" t="str">
            <v>CR PIPE  STAM290GA  JFE-CC</v>
          </cell>
          <cell r="F637" t="str">
            <v>PCS</v>
          </cell>
          <cell r="G637" t="str">
            <v>02</v>
          </cell>
          <cell r="H637" t="str">
            <v>00</v>
          </cell>
          <cell r="I637" t="str">
            <v>23</v>
          </cell>
          <cell r="J637" t="str">
            <v>59</v>
          </cell>
          <cell r="K637" t="str">
            <v>20</v>
          </cell>
          <cell r="L637">
            <v>25.4</v>
          </cell>
          <cell r="M637">
            <v>0</v>
          </cell>
          <cell r="N637">
            <v>1.2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Z637">
            <v>0.71599999999999997</v>
          </cell>
        </row>
        <row r="638">
          <cell r="A638" t="str">
            <v>|0200235920|28.60|0.00|1.000|0.000</v>
          </cell>
          <cell r="B638" t="str">
            <v>Pipe</v>
          </cell>
          <cell r="C638" t="str">
            <v>CR PIPE  STAM290GA  JFE-CC</v>
          </cell>
          <cell r="D638" t="str">
            <v>CR PIPE  STAM290GA  JFE-CC</v>
          </cell>
          <cell r="E638" t="str">
            <v>CR PIPE  STAM290GA  JFE-CC</v>
          </cell>
          <cell r="F638" t="str">
            <v>PCS</v>
          </cell>
          <cell r="G638" t="str">
            <v>02</v>
          </cell>
          <cell r="H638" t="str">
            <v>00</v>
          </cell>
          <cell r="I638" t="str">
            <v>23</v>
          </cell>
          <cell r="J638" t="str">
            <v>59</v>
          </cell>
          <cell r="K638" t="str">
            <v>20</v>
          </cell>
          <cell r="L638">
            <v>28.6</v>
          </cell>
          <cell r="M638">
            <v>0</v>
          </cell>
          <cell r="N638">
            <v>1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Z638">
            <v>0.68100000000000005</v>
          </cell>
        </row>
        <row r="639">
          <cell r="A639" t="str">
            <v>|0200235920|38.10|0.00|1.200|0.000</v>
          </cell>
          <cell r="B639" t="str">
            <v>Pipe</v>
          </cell>
          <cell r="C639" t="str">
            <v>CR PIPE  STAM290GA  JFE-CC</v>
          </cell>
          <cell r="D639" t="str">
            <v>CR PIPE  STAM290GA  JFE-CC</v>
          </cell>
          <cell r="E639" t="str">
            <v>CR PIPE  STAM290GA  JFE-CC</v>
          </cell>
          <cell r="F639" t="str">
            <v>PCS</v>
          </cell>
          <cell r="G639" t="str">
            <v>02</v>
          </cell>
          <cell r="H639" t="str">
            <v>00</v>
          </cell>
          <cell r="I639" t="str">
            <v>23</v>
          </cell>
          <cell r="J639" t="str">
            <v>59</v>
          </cell>
          <cell r="K639" t="str">
            <v>20</v>
          </cell>
          <cell r="L639">
            <v>38.1</v>
          </cell>
          <cell r="M639">
            <v>0</v>
          </cell>
          <cell r="N639">
            <v>1.2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Z639">
            <v>1.0920000000000001</v>
          </cell>
        </row>
        <row r="640">
          <cell r="A640" t="str">
            <v>|0200236041|12.70|0.00|1.200|0.000</v>
          </cell>
          <cell r="B640" t="str">
            <v>Pipe</v>
          </cell>
          <cell r="C640" t="str">
            <v>CR PIPE  STAM390G  JFE-CA370</v>
          </cell>
          <cell r="D640" t="str">
            <v>CR PIPE  STAM390G  JFE-CA370</v>
          </cell>
          <cell r="E640" t="str">
            <v>CR PIPE  STAM390G  JFE-CA370</v>
          </cell>
          <cell r="F640" t="str">
            <v>PCS</v>
          </cell>
          <cell r="G640" t="str">
            <v>02</v>
          </cell>
          <cell r="H640" t="str">
            <v>00</v>
          </cell>
          <cell r="I640" t="str">
            <v>23</v>
          </cell>
          <cell r="J640" t="str">
            <v>60</v>
          </cell>
          <cell r="K640" t="str">
            <v>41</v>
          </cell>
          <cell r="L640">
            <v>12.7</v>
          </cell>
          <cell r="M640">
            <v>0</v>
          </cell>
          <cell r="N640">
            <v>1.2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Z640">
            <v>0.34</v>
          </cell>
        </row>
        <row r="641">
          <cell r="A641" t="str">
            <v>|0200236041|17.30|0.00|1.200|0.000</v>
          </cell>
          <cell r="B641" t="str">
            <v>Pipe</v>
          </cell>
          <cell r="C641" t="str">
            <v>CR PIPE  STAM390G  JFE-CA370</v>
          </cell>
          <cell r="D641" t="str">
            <v>CR PIPE  STAM390G  JFE-CA370</v>
          </cell>
          <cell r="E641" t="str">
            <v>CR PIPE  STAM390G  JFE-CA370</v>
          </cell>
          <cell r="F641" t="str">
            <v>PCS</v>
          </cell>
          <cell r="G641" t="str">
            <v>02</v>
          </cell>
          <cell r="H641" t="str">
            <v>00</v>
          </cell>
          <cell r="I641" t="str">
            <v>23</v>
          </cell>
          <cell r="J641" t="str">
            <v>60</v>
          </cell>
          <cell r="K641" t="str">
            <v>41</v>
          </cell>
          <cell r="L641">
            <v>17.3</v>
          </cell>
          <cell r="M641">
            <v>0</v>
          </cell>
          <cell r="N641">
            <v>1.2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Z641">
            <v>0.47599999999999998</v>
          </cell>
        </row>
        <row r="642">
          <cell r="A642" t="str">
            <v>|0200236041|19.10|0.00|1.200|0.000</v>
          </cell>
          <cell r="B642" t="str">
            <v>Pipe</v>
          </cell>
          <cell r="C642" t="str">
            <v>CR PIPE  STAM390G  JFE-CA370</v>
          </cell>
          <cell r="D642" t="str">
            <v>CR PIPE  STAM390G  JFE-CA370</v>
          </cell>
          <cell r="E642" t="str">
            <v>CR PIPE  STAM390G  JFE-CA370</v>
          </cell>
          <cell r="F642" t="str">
            <v>PCS</v>
          </cell>
          <cell r="G642" t="str">
            <v>02</v>
          </cell>
          <cell r="H642" t="str">
            <v>00</v>
          </cell>
          <cell r="I642" t="str">
            <v>23</v>
          </cell>
          <cell r="J642" t="str">
            <v>60</v>
          </cell>
          <cell r="K642" t="str">
            <v>41</v>
          </cell>
          <cell r="L642">
            <v>19.100000000000001</v>
          </cell>
          <cell r="M642">
            <v>0</v>
          </cell>
          <cell r="N642">
            <v>1.2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Z642">
            <v>0.53</v>
          </cell>
        </row>
        <row r="643">
          <cell r="A643" t="str">
            <v>|0200236041|22.20|0.00|1.200|0.000</v>
          </cell>
          <cell r="B643" t="str">
            <v>Pipe</v>
          </cell>
          <cell r="C643" t="str">
            <v>CR PIPE  STAM390G  JFE-CA370</v>
          </cell>
          <cell r="D643" t="str">
            <v>CR PIPE  STAM390G  JFE-CA370</v>
          </cell>
          <cell r="E643" t="str">
            <v>CR PIPE  STAM390G  JFE-CA370</v>
          </cell>
          <cell r="F643" t="str">
            <v>PCS</v>
          </cell>
          <cell r="G643" t="str">
            <v>02</v>
          </cell>
          <cell r="H643" t="str">
            <v>00</v>
          </cell>
          <cell r="I643" t="str">
            <v>23</v>
          </cell>
          <cell r="J643" t="str">
            <v>60</v>
          </cell>
          <cell r="K643" t="str">
            <v>41</v>
          </cell>
          <cell r="L643">
            <v>22.2</v>
          </cell>
          <cell r="M643">
            <v>0</v>
          </cell>
          <cell r="N643">
            <v>1.2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Z643">
            <v>0.621</v>
          </cell>
        </row>
        <row r="644">
          <cell r="A644" t="str">
            <v>|0200236041|28.60|0.00|1.200|0.000</v>
          </cell>
          <cell r="B644" t="str">
            <v>Pipe</v>
          </cell>
          <cell r="C644" t="str">
            <v>CR PIPE  STAM390G  JFE-CA370</v>
          </cell>
          <cell r="D644" t="str">
            <v>CR PIPE  STAM390G  JFE-CA370</v>
          </cell>
          <cell r="E644" t="str">
            <v>CR PIPE  STAM390G  JFE-CA370</v>
          </cell>
          <cell r="F644" t="str">
            <v>PCS</v>
          </cell>
          <cell r="G644" t="str">
            <v>02</v>
          </cell>
          <cell r="H644" t="str">
            <v>00</v>
          </cell>
          <cell r="I644" t="str">
            <v>23</v>
          </cell>
          <cell r="J644" t="str">
            <v>60</v>
          </cell>
          <cell r="K644" t="str">
            <v>41</v>
          </cell>
          <cell r="L644">
            <v>28.6</v>
          </cell>
          <cell r="M644">
            <v>0</v>
          </cell>
          <cell r="N644">
            <v>1.2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Z644">
            <v>0.81100000000000005</v>
          </cell>
        </row>
        <row r="645">
          <cell r="A645" t="str">
            <v>|0200236211|17.30|0.00|1.200|0.000</v>
          </cell>
          <cell r="B645" t="str">
            <v>Pipe</v>
          </cell>
          <cell r="C645" t="str">
            <v>CR PIPE  STKMHT590  JFE-CA590Y1</v>
          </cell>
          <cell r="D645" t="str">
            <v>CR PIPE  STKMHT590  JFE-CA590Y1</v>
          </cell>
          <cell r="E645" t="str">
            <v>CR PIPE  STKMHT590  JFE-CA590Y1</v>
          </cell>
          <cell r="F645" t="str">
            <v>PCS</v>
          </cell>
          <cell r="G645" t="str">
            <v>02</v>
          </cell>
          <cell r="H645" t="str">
            <v>00</v>
          </cell>
          <cell r="I645" t="str">
            <v>23</v>
          </cell>
          <cell r="J645" t="str">
            <v>62</v>
          </cell>
          <cell r="K645" t="str">
            <v>11</v>
          </cell>
          <cell r="L645">
            <v>17.3</v>
          </cell>
          <cell r="M645">
            <v>0</v>
          </cell>
          <cell r="N645">
            <v>1.2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Z645">
            <v>0.47599999999999998</v>
          </cell>
        </row>
        <row r="646">
          <cell r="A646" t="str">
            <v>|0200236211|19.10|0.00|1.200|0.000</v>
          </cell>
          <cell r="B646" t="str">
            <v>Pipe</v>
          </cell>
          <cell r="C646" t="str">
            <v>CR PIPE  STKMHT590  JFE-CA590Y1</v>
          </cell>
          <cell r="D646" t="str">
            <v>CR PIPE  STKMHT590  JFE-CA590Y1</v>
          </cell>
          <cell r="E646" t="str">
            <v>CR PIPE  STKMHT590  JFE-CA590Y1</v>
          </cell>
          <cell r="F646" t="str">
            <v>PCS</v>
          </cell>
          <cell r="G646" t="str">
            <v>02</v>
          </cell>
          <cell r="H646" t="str">
            <v>00</v>
          </cell>
          <cell r="I646" t="str">
            <v>23</v>
          </cell>
          <cell r="J646" t="str">
            <v>62</v>
          </cell>
          <cell r="K646" t="str">
            <v>11</v>
          </cell>
          <cell r="L646">
            <v>19.100000000000001</v>
          </cell>
          <cell r="M646">
            <v>0</v>
          </cell>
          <cell r="N646">
            <v>1.2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Z646">
            <v>0.53</v>
          </cell>
        </row>
        <row r="647">
          <cell r="A647" t="str">
            <v>|0200236441|20.00|20.00|1.200|0.000</v>
          </cell>
          <cell r="B647" t="str">
            <v>Pipe</v>
          </cell>
          <cell r="C647" t="str">
            <v>CR PIPE  STKMRR370  JFE-CA370</v>
          </cell>
          <cell r="D647" t="str">
            <v>CR PIPE  STKMRR370  JFE-CA370</v>
          </cell>
          <cell r="E647" t="str">
            <v>CR PIPE  STKMRR370  JFE-CA370</v>
          </cell>
          <cell r="F647" t="str">
            <v>PCS</v>
          </cell>
          <cell r="G647" t="str">
            <v>02</v>
          </cell>
          <cell r="H647" t="str">
            <v>00</v>
          </cell>
          <cell r="I647" t="str">
            <v>23</v>
          </cell>
          <cell r="J647" t="str">
            <v>64</v>
          </cell>
          <cell r="K647" t="str">
            <v>41</v>
          </cell>
          <cell r="L647">
            <v>20</v>
          </cell>
          <cell r="M647">
            <v>20</v>
          </cell>
          <cell r="N647">
            <v>1.2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Z647">
            <v>0.71599999999999997</v>
          </cell>
        </row>
        <row r="648">
          <cell r="A648" t="str">
            <v>|0200236643|25.40|0.00|1.200|0.000</v>
          </cell>
          <cell r="B648" t="str">
            <v>Pipe</v>
          </cell>
          <cell r="C648" t="str">
            <v>CR PIPE  STKM17AM  JFE-CA590Y1</v>
          </cell>
          <cell r="D648" t="str">
            <v>CR PIPE  STKM17AM  JFE-CA590Y1</v>
          </cell>
          <cell r="E648" t="str">
            <v>CR PIPE  STKM17AM  JFE-CA590Y1</v>
          </cell>
          <cell r="F648" t="str">
            <v>PCS</v>
          </cell>
          <cell r="G648" t="str">
            <v>02</v>
          </cell>
          <cell r="H648" t="str">
            <v>00</v>
          </cell>
          <cell r="I648" t="str">
            <v>23</v>
          </cell>
          <cell r="J648" t="str">
            <v>66</v>
          </cell>
          <cell r="K648" t="str">
            <v>43</v>
          </cell>
          <cell r="L648">
            <v>25.4</v>
          </cell>
          <cell r="M648">
            <v>0</v>
          </cell>
          <cell r="N648">
            <v>1.2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Z648">
            <v>0.71599999999999997</v>
          </cell>
        </row>
        <row r="649">
          <cell r="A649" t="str">
            <v>|0200236643|28.60|0.00|1.200|0.000</v>
          </cell>
          <cell r="B649" t="str">
            <v>Pipe</v>
          </cell>
          <cell r="C649" t="str">
            <v>CR PIPE  STKM17AM  JFE-CA590Y1</v>
          </cell>
          <cell r="D649" t="str">
            <v>CR PIPE  STKM17AM  JFE-CA590Y1</v>
          </cell>
          <cell r="E649" t="str">
            <v>CR PIPE  STKM17AM  JFE-CA590Y1</v>
          </cell>
          <cell r="F649" t="str">
            <v>PCS</v>
          </cell>
          <cell r="G649" t="str">
            <v>02</v>
          </cell>
          <cell r="H649" t="str">
            <v>00</v>
          </cell>
          <cell r="I649" t="str">
            <v>23</v>
          </cell>
          <cell r="J649" t="str">
            <v>66</v>
          </cell>
          <cell r="K649" t="str">
            <v>43</v>
          </cell>
          <cell r="L649">
            <v>28.6</v>
          </cell>
          <cell r="M649">
            <v>0</v>
          </cell>
          <cell r="N649">
            <v>1.2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Z649">
            <v>0.81100000000000005</v>
          </cell>
        </row>
        <row r="650">
          <cell r="A650" t="str">
            <v>|0200262602|12.70|0.00|1.000|0.000</v>
          </cell>
          <cell r="B650" t="str">
            <v>Pipe</v>
          </cell>
          <cell r="C650" t="str">
            <v>INOX PIPE  SUS304  SUS304 - 2B</v>
          </cell>
          <cell r="D650" t="str">
            <v>INOX PIPE  SUS304  SUS304 - 2B</v>
          </cell>
          <cell r="E650" t="str">
            <v>INOX PIPE  SUS304  SUS304 - 2B</v>
          </cell>
          <cell r="F650" t="str">
            <v>PCS</v>
          </cell>
          <cell r="G650" t="str">
            <v>02</v>
          </cell>
          <cell r="H650" t="str">
            <v>00</v>
          </cell>
          <cell r="I650" t="str">
            <v>26</v>
          </cell>
          <cell r="J650" t="str">
            <v>26</v>
          </cell>
          <cell r="K650" t="str">
            <v>02</v>
          </cell>
          <cell r="L650">
            <v>12.7</v>
          </cell>
          <cell r="M650">
            <v>0</v>
          </cell>
          <cell r="N650">
            <v>1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Z650">
            <v>0.28899999999999998</v>
          </cell>
        </row>
        <row r="651">
          <cell r="A651" t="str">
            <v>|0200262602|42.70|0.00|1.000|0.000</v>
          </cell>
          <cell r="B651" t="str">
            <v>Pipe</v>
          </cell>
          <cell r="C651" t="str">
            <v>INOX PIPE  SUS304  SUS304 - 2B</v>
          </cell>
          <cell r="D651" t="str">
            <v>INOX PIPE  SUS304  SUS304 - 2B</v>
          </cell>
          <cell r="E651" t="str">
            <v>INOX PIPE  SUS304  SUS304 - 2B</v>
          </cell>
          <cell r="F651" t="str">
            <v>PCS</v>
          </cell>
          <cell r="G651" t="str">
            <v>02</v>
          </cell>
          <cell r="H651" t="str">
            <v>00</v>
          </cell>
          <cell r="I651" t="str">
            <v>26</v>
          </cell>
          <cell r="J651" t="str">
            <v>26</v>
          </cell>
          <cell r="K651" t="str">
            <v>02</v>
          </cell>
          <cell r="L651">
            <v>42.7</v>
          </cell>
          <cell r="M651">
            <v>0</v>
          </cell>
          <cell r="N651">
            <v>1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Z651">
            <v>1.028</v>
          </cell>
        </row>
        <row r="652">
          <cell r="A652" t="str">
            <v>|0200262901|22.20|0.00|1.000|0.000</v>
          </cell>
          <cell r="B652" t="str">
            <v>Pipe</v>
          </cell>
          <cell r="C652" t="str">
            <v>INOX PIPE  SUS409L  SUS409 - 2D</v>
          </cell>
          <cell r="D652" t="str">
            <v>INOX PIPE  SUS409L  SUS409 - 2D</v>
          </cell>
          <cell r="E652" t="str">
            <v>INOX PIPE  SUS409L  SUS409 - 2D</v>
          </cell>
          <cell r="F652" t="str">
            <v>PCS</v>
          </cell>
          <cell r="G652" t="str">
            <v>02</v>
          </cell>
          <cell r="H652" t="str">
            <v>00</v>
          </cell>
          <cell r="I652" t="str">
            <v>26</v>
          </cell>
          <cell r="J652" t="str">
            <v>29</v>
          </cell>
          <cell r="K652" t="str">
            <v>01</v>
          </cell>
          <cell r="L652">
            <v>22.2</v>
          </cell>
          <cell r="M652">
            <v>0</v>
          </cell>
          <cell r="N652">
            <v>1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Z652">
            <v>0.52300000000000002</v>
          </cell>
        </row>
        <row r="653">
          <cell r="A653" t="str">
            <v>|0200262901|22.20|0.00|1.200|0.000</v>
          </cell>
          <cell r="B653" t="str">
            <v>Pipe</v>
          </cell>
          <cell r="C653" t="str">
            <v>INOX PIPE  SUS409L  SUS409 - 2D</v>
          </cell>
          <cell r="D653" t="str">
            <v>INOX PIPE  SUS409L  SUS409 - 2D</v>
          </cell>
          <cell r="E653" t="str">
            <v>INOX PIPE  SUS409L  SUS409 - 2D</v>
          </cell>
          <cell r="F653" t="str">
            <v>PCS</v>
          </cell>
          <cell r="G653" t="str">
            <v>02</v>
          </cell>
          <cell r="H653" t="str">
            <v>00</v>
          </cell>
          <cell r="I653" t="str">
            <v>26</v>
          </cell>
          <cell r="J653" t="str">
            <v>29</v>
          </cell>
          <cell r="K653" t="str">
            <v>01</v>
          </cell>
          <cell r="L653">
            <v>22.2</v>
          </cell>
          <cell r="M653">
            <v>0</v>
          </cell>
          <cell r="N653">
            <v>1.2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Z653">
            <v>0.621</v>
          </cell>
        </row>
        <row r="654">
          <cell r="A654" t="str">
            <v>|0200262901|22.23|0.00|1.000|0.000</v>
          </cell>
          <cell r="B654" t="str">
            <v>Pipe</v>
          </cell>
          <cell r="C654" t="str">
            <v>INOX PIPE  SUS409L  SUS409 - 2D</v>
          </cell>
          <cell r="D654" t="str">
            <v>INOX PIPE  SUS409L  SUS409 - 2D</v>
          </cell>
          <cell r="E654" t="str">
            <v>INOX PIPE  SUS409L  SUS409 - 2D</v>
          </cell>
          <cell r="F654" t="str">
            <v>PCS</v>
          </cell>
          <cell r="G654" t="str">
            <v>02</v>
          </cell>
          <cell r="H654" t="str">
            <v>00</v>
          </cell>
          <cell r="I654" t="str">
            <v>26</v>
          </cell>
          <cell r="J654" t="str">
            <v>29</v>
          </cell>
          <cell r="K654" t="str">
            <v>01</v>
          </cell>
          <cell r="L654">
            <v>22.23</v>
          </cell>
          <cell r="M654">
            <v>0</v>
          </cell>
          <cell r="N654">
            <v>1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Z654">
            <v>0.52400000000000002</v>
          </cell>
        </row>
        <row r="655">
          <cell r="A655" t="str">
            <v>|0200262901|25.40|0.00|1.000|0.000</v>
          </cell>
          <cell r="B655" t="str">
            <v>Pipe</v>
          </cell>
          <cell r="C655" t="str">
            <v>INOX PIPE  SUS409L  SUS409 - 2D</v>
          </cell>
          <cell r="D655" t="str">
            <v>INOX PIPE  SUS409L  SUS409 - 2D</v>
          </cell>
          <cell r="E655" t="str">
            <v>INOX PIPE  SUS409L  SUS409 - 2D</v>
          </cell>
          <cell r="F655" t="str">
            <v>PCS</v>
          </cell>
          <cell r="G655" t="str">
            <v>02</v>
          </cell>
          <cell r="H655" t="str">
            <v>00</v>
          </cell>
          <cell r="I655" t="str">
            <v>26</v>
          </cell>
          <cell r="J655" t="str">
            <v>29</v>
          </cell>
          <cell r="K655" t="str">
            <v>01</v>
          </cell>
          <cell r="L655">
            <v>25.4</v>
          </cell>
          <cell r="M655">
            <v>0</v>
          </cell>
          <cell r="N655">
            <v>1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Z655">
            <v>0.60199999999999998</v>
          </cell>
        </row>
        <row r="656">
          <cell r="A656" t="str">
            <v>|0200262901|25.40|0.00|1.200|0.000</v>
          </cell>
          <cell r="B656" t="str">
            <v>Pipe</v>
          </cell>
          <cell r="C656" t="str">
            <v>INOX PIPE  SUS409L  SUS409 - 2D</v>
          </cell>
          <cell r="D656" t="str">
            <v>INOX PIPE  SUS409L  SUS409 - 2D</v>
          </cell>
          <cell r="E656" t="str">
            <v>INOX PIPE  SUS409L  SUS409 - 2D</v>
          </cell>
          <cell r="F656" t="str">
            <v>PCS</v>
          </cell>
          <cell r="G656" t="str">
            <v>02</v>
          </cell>
          <cell r="H656" t="str">
            <v>00</v>
          </cell>
          <cell r="I656" t="str">
            <v>26</v>
          </cell>
          <cell r="J656" t="str">
            <v>29</v>
          </cell>
          <cell r="K656" t="str">
            <v>01</v>
          </cell>
          <cell r="L656">
            <v>25.4</v>
          </cell>
          <cell r="M656">
            <v>0</v>
          </cell>
          <cell r="N656">
            <v>1.2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Z656">
            <v>0.71599999999999997</v>
          </cell>
        </row>
        <row r="657">
          <cell r="A657" t="str">
            <v>|0200262901|28.60|0.00|1.000|0.000</v>
          </cell>
          <cell r="B657" t="str">
            <v>Pipe</v>
          </cell>
          <cell r="C657" t="str">
            <v>INOX PIPE  SUS409L  SUS409 - 2D</v>
          </cell>
          <cell r="D657" t="str">
            <v>INOX PIPE  SUS409L  SUS409 - 2D</v>
          </cell>
          <cell r="E657" t="str">
            <v>INOX PIPE  SUS409L  SUS409 - 2D</v>
          </cell>
          <cell r="F657" t="str">
            <v>PCS</v>
          </cell>
          <cell r="G657" t="str">
            <v>02</v>
          </cell>
          <cell r="H657" t="str">
            <v>00</v>
          </cell>
          <cell r="I657" t="str">
            <v>26</v>
          </cell>
          <cell r="J657" t="str">
            <v>29</v>
          </cell>
          <cell r="K657" t="str">
            <v>01</v>
          </cell>
          <cell r="L657">
            <v>28.6</v>
          </cell>
          <cell r="M657">
            <v>0</v>
          </cell>
          <cell r="N657">
            <v>1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Z657">
            <v>0.68100000000000005</v>
          </cell>
        </row>
        <row r="658">
          <cell r="A658" t="str">
            <v>|0200262901|28.60|0.00|1.200|0.000</v>
          </cell>
          <cell r="B658" t="str">
            <v>Pipe</v>
          </cell>
          <cell r="C658" t="str">
            <v>INOX PIPE  SUS409L  SUS409 - 2D</v>
          </cell>
          <cell r="D658" t="str">
            <v>INOX PIPE  SUS409L  SUS409 - 2D</v>
          </cell>
          <cell r="E658" t="str">
            <v>INOX PIPE  SUS409L  SUS409 - 2D</v>
          </cell>
          <cell r="F658" t="str">
            <v>PCS</v>
          </cell>
          <cell r="G658" t="str">
            <v>02</v>
          </cell>
          <cell r="H658" t="str">
            <v>00</v>
          </cell>
          <cell r="I658" t="str">
            <v>26</v>
          </cell>
          <cell r="J658" t="str">
            <v>29</v>
          </cell>
          <cell r="K658" t="str">
            <v>01</v>
          </cell>
          <cell r="L658">
            <v>28.6</v>
          </cell>
          <cell r="M658">
            <v>0</v>
          </cell>
          <cell r="N658">
            <v>1.2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Z658">
            <v>0.81100000000000005</v>
          </cell>
        </row>
        <row r="659">
          <cell r="A659" t="str">
            <v>|0200262901|31.80|0.00|1.000|0.000</v>
          </cell>
          <cell r="B659" t="str">
            <v>Pipe</v>
          </cell>
          <cell r="C659" t="str">
            <v>INOX PIPE  SUS409L  SUS409 - 2D</v>
          </cell>
          <cell r="D659" t="str">
            <v>INOX PIPE  SUS409L  SUS409 - 2D</v>
          </cell>
          <cell r="E659" t="str">
            <v>INOX PIPE  SUS409L  SUS409 - 2D</v>
          </cell>
          <cell r="F659" t="str">
            <v>PCS</v>
          </cell>
          <cell r="G659" t="str">
            <v>02</v>
          </cell>
          <cell r="H659" t="str">
            <v>00</v>
          </cell>
          <cell r="I659" t="str">
            <v>26</v>
          </cell>
          <cell r="J659" t="str">
            <v>29</v>
          </cell>
          <cell r="K659" t="str">
            <v>01</v>
          </cell>
          <cell r="L659">
            <v>31.8</v>
          </cell>
          <cell r="M659">
            <v>0</v>
          </cell>
          <cell r="N659">
            <v>1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Z659">
            <v>0.76</v>
          </cell>
        </row>
        <row r="660">
          <cell r="A660" t="str">
            <v>|0200262901|35.00|0.00|1.000|0.000</v>
          </cell>
          <cell r="B660" t="str">
            <v>Pipe</v>
          </cell>
          <cell r="C660" t="str">
            <v>INOX PIPE  SUS409L  SUS409 - 2D</v>
          </cell>
          <cell r="D660" t="str">
            <v>INOX PIPE  SUS409L  SUS409 - 2D</v>
          </cell>
          <cell r="E660" t="str">
            <v>INOX PIPE  SUS409L  SUS409 - 2D</v>
          </cell>
          <cell r="F660" t="str">
            <v>PCS</v>
          </cell>
          <cell r="G660" t="str">
            <v>02</v>
          </cell>
          <cell r="H660" t="str">
            <v>00</v>
          </cell>
          <cell r="I660" t="str">
            <v>26</v>
          </cell>
          <cell r="J660" t="str">
            <v>29</v>
          </cell>
          <cell r="K660" t="str">
            <v>01</v>
          </cell>
          <cell r="L660">
            <v>35</v>
          </cell>
          <cell r="M660">
            <v>0</v>
          </cell>
          <cell r="N660">
            <v>1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Z660">
            <v>0.83799999999999997</v>
          </cell>
        </row>
        <row r="661">
          <cell r="A661" t="str">
            <v>|0200262901|38.10|0.00|1.200|0.000</v>
          </cell>
          <cell r="B661" t="str">
            <v>Pipe</v>
          </cell>
          <cell r="C661" t="str">
            <v>INOX PIPE  SUS409L  SUS409 - 2D</v>
          </cell>
          <cell r="D661" t="str">
            <v>INOX PIPE  SUS409L  SUS409 - 2D</v>
          </cell>
          <cell r="E661" t="str">
            <v>INOX PIPE  SUS409L  SUS409 - 2D</v>
          </cell>
          <cell r="F661" t="str">
            <v>PCS</v>
          </cell>
          <cell r="G661" t="str">
            <v>02</v>
          </cell>
          <cell r="H661" t="str">
            <v>00</v>
          </cell>
          <cell r="I661" t="str">
            <v>26</v>
          </cell>
          <cell r="J661" t="str">
            <v>29</v>
          </cell>
          <cell r="K661" t="str">
            <v>01</v>
          </cell>
          <cell r="L661">
            <v>38.1</v>
          </cell>
          <cell r="M661">
            <v>0</v>
          </cell>
          <cell r="N661">
            <v>1.2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Z661">
            <v>1.0920000000000001</v>
          </cell>
        </row>
        <row r="662">
          <cell r="A662" t="str">
            <v>|0200262901|42.70|0.00|1.000|0.000</v>
          </cell>
          <cell r="B662" t="str">
            <v>Pipe</v>
          </cell>
          <cell r="C662" t="str">
            <v>INOX PIPE  SUS409L  SUS409 - 2D</v>
          </cell>
          <cell r="D662" t="str">
            <v>INOX PIPE  SUS409L  SUS409 - 2D</v>
          </cell>
          <cell r="E662" t="str">
            <v>INOX PIPE  SUS409L  SUS409 - 2D</v>
          </cell>
          <cell r="F662" t="str">
            <v>PCS</v>
          </cell>
          <cell r="G662" t="str">
            <v>02</v>
          </cell>
          <cell r="H662" t="str">
            <v>00</v>
          </cell>
          <cell r="I662" t="str">
            <v>26</v>
          </cell>
          <cell r="J662" t="str">
            <v>29</v>
          </cell>
          <cell r="K662" t="str">
            <v>01</v>
          </cell>
          <cell r="L662">
            <v>42.7</v>
          </cell>
          <cell r="M662">
            <v>0</v>
          </cell>
          <cell r="N662">
            <v>1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Z662">
            <v>1.028</v>
          </cell>
        </row>
        <row r="663">
          <cell r="A663" t="str">
            <v>|0200262901|42.70|0.00|1.200|0.000</v>
          </cell>
          <cell r="B663" t="str">
            <v>Pipe</v>
          </cell>
          <cell r="C663" t="str">
            <v>INOX PIPE  SUS409L  SUS409 - 2D</v>
          </cell>
          <cell r="D663" t="str">
            <v>INOX PIPE  SUS409L  SUS409 - 2D</v>
          </cell>
          <cell r="E663" t="str">
            <v>INOX PIPE  SUS409L  SUS409 - 2D</v>
          </cell>
          <cell r="F663" t="str">
            <v>PCS</v>
          </cell>
          <cell r="G663" t="str">
            <v>02</v>
          </cell>
          <cell r="H663" t="str">
            <v>00</v>
          </cell>
          <cell r="I663" t="str">
            <v>26</v>
          </cell>
          <cell r="J663" t="str">
            <v>29</v>
          </cell>
          <cell r="K663" t="str">
            <v>01</v>
          </cell>
          <cell r="L663">
            <v>42.7</v>
          </cell>
          <cell r="M663">
            <v>0</v>
          </cell>
          <cell r="N663">
            <v>1.2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Z663">
            <v>1.228</v>
          </cell>
        </row>
        <row r="664">
          <cell r="A664" t="str">
            <v>|0200262901|45.00|0.00|1.000|0.000</v>
          </cell>
          <cell r="B664" t="str">
            <v>Pipe</v>
          </cell>
          <cell r="C664" t="str">
            <v>INOX PIPE  SUS409L  SUS409 - 2D</v>
          </cell>
          <cell r="D664" t="str">
            <v>INOX PIPE  SUS409L  SUS409 - 2D</v>
          </cell>
          <cell r="E664" t="str">
            <v>INOX PIPE  SUS409L  SUS409 - 2D</v>
          </cell>
          <cell r="F664" t="str">
            <v>PCS</v>
          </cell>
          <cell r="G664" t="str">
            <v>02</v>
          </cell>
          <cell r="H664" t="str">
            <v>00</v>
          </cell>
          <cell r="I664" t="str">
            <v>26</v>
          </cell>
          <cell r="J664" t="str">
            <v>29</v>
          </cell>
          <cell r="K664" t="str">
            <v>01</v>
          </cell>
          <cell r="L664">
            <v>45</v>
          </cell>
          <cell r="M664">
            <v>0</v>
          </cell>
          <cell r="N664">
            <v>1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Z664">
            <v>1.085</v>
          </cell>
        </row>
        <row r="665">
          <cell r="A665" t="str">
            <v>|0200262901|45.00|0.00|1.200|0.000</v>
          </cell>
          <cell r="B665" t="str">
            <v>Pipe</v>
          </cell>
          <cell r="C665" t="str">
            <v>INOX PIPE  SUS409L  SUS409 - 2D</v>
          </cell>
          <cell r="D665" t="str">
            <v>INOX PIPE  SUS409L  SUS409 - 2D</v>
          </cell>
          <cell r="E665" t="str">
            <v>INOX PIPE  SUS409L  SUS409 - 2D</v>
          </cell>
          <cell r="F665" t="str">
            <v>PCS</v>
          </cell>
          <cell r="G665" t="str">
            <v>02</v>
          </cell>
          <cell r="H665" t="str">
            <v>00</v>
          </cell>
          <cell r="I665" t="str">
            <v>26</v>
          </cell>
          <cell r="J665" t="str">
            <v>29</v>
          </cell>
          <cell r="K665" t="str">
            <v>01</v>
          </cell>
          <cell r="L665">
            <v>45</v>
          </cell>
          <cell r="M665">
            <v>0</v>
          </cell>
          <cell r="N665">
            <v>1.2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Z665">
            <v>1.296</v>
          </cell>
        </row>
        <row r="666">
          <cell r="A666" t="str">
            <v>|0200262901|48.60|0.00|1.000|0.000</v>
          </cell>
          <cell r="B666" t="str">
            <v>Pipe</v>
          </cell>
          <cell r="C666" t="str">
            <v>INOX PIPE  SUS409L  SUS409 - 2D</v>
          </cell>
          <cell r="D666" t="str">
            <v>INOX PIPE  SUS409L  SUS409 - 2D</v>
          </cell>
          <cell r="E666" t="str">
            <v>INOX PIPE  SUS409L  SUS409 - 2D</v>
          </cell>
          <cell r="F666" t="str">
            <v>PCS</v>
          </cell>
          <cell r="G666" t="str">
            <v>02</v>
          </cell>
          <cell r="H666" t="str">
            <v>00</v>
          </cell>
          <cell r="I666" t="str">
            <v>26</v>
          </cell>
          <cell r="J666" t="str">
            <v>29</v>
          </cell>
          <cell r="K666" t="str">
            <v>01</v>
          </cell>
          <cell r="L666">
            <v>48.6</v>
          </cell>
          <cell r="M666">
            <v>0</v>
          </cell>
          <cell r="N666">
            <v>1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Z666">
            <v>1.1739999999999999</v>
          </cell>
        </row>
        <row r="667">
          <cell r="A667" t="str">
            <v>|0200262901|48.60|0.00|1.200|0.000</v>
          </cell>
          <cell r="B667" t="str">
            <v>Pipe</v>
          </cell>
          <cell r="C667" t="str">
            <v>INOX PIPE  SUS409L  SUS409 - 2D</v>
          </cell>
          <cell r="D667" t="str">
            <v>INOX PIPE  SUS409L  SUS409 - 2D</v>
          </cell>
          <cell r="E667" t="str">
            <v>INOX PIPE  SUS409L  SUS409 - 2D</v>
          </cell>
          <cell r="F667" t="str">
            <v>PCS</v>
          </cell>
          <cell r="G667" t="str">
            <v>02</v>
          </cell>
          <cell r="H667" t="str">
            <v>00</v>
          </cell>
          <cell r="I667" t="str">
            <v>26</v>
          </cell>
          <cell r="J667" t="str">
            <v>29</v>
          </cell>
          <cell r="K667" t="str">
            <v>01</v>
          </cell>
          <cell r="L667">
            <v>48.6</v>
          </cell>
          <cell r="M667">
            <v>0</v>
          </cell>
          <cell r="N667">
            <v>1.2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Z667">
            <v>1.403</v>
          </cell>
        </row>
        <row r="668">
          <cell r="A668" t="str">
            <v>|0200262901|48.60|0.00|1.500|0.000</v>
          </cell>
          <cell r="B668" t="str">
            <v>Pipe</v>
          </cell>
          <cell r="C668" t="str">
            <v>INOX PIPE  SUS409L  SUS409 - 2D</v>
          </cell>
          <cell r="D668" t="str">
            <v>INOX PIPE  SUS409L  SUS409 - 2D</v>
          </cell>
          <cell r="E668" t="str">
            <v>INOX PIPE  SUS409L  SUS409 - 2D</v>
          </cell>
          <cell r="F668" t="str">
            <v>PCS</v>
          </cell>
          <cell r="G668" t="str">
            <v>02</v>
          </cell>
          <cell r="H668" t="str">
            <v>00</v>
          </cell>
          <cell r="I668" t="str">
            <v>26</v>
          </cell>
          <cell r="J668" t="str">
            <v>29</v>
          </cell>
          <cell r="K668" t="str">
            <v>01</v>
          </cell>
          <cell r="L668">
            <v>48.6</v>
          </cell>
          <cell r="M668">
            <v>0</v>
          </cell>
          <cell r="N668">
            <v>1.5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Z668">
            <v>1.742</v>
          </cell>
        </row>
        <row r="669">
          <cell r="A669" t="str">
            <v>|0200262901|50.80|0.00|1.200|0.000</v>
          </cell>
          <cell r="B669" t="str">
            <v>Pipe</v>
          </cell>
          <cell r="C669" t="str">
            <v>INOX PIPE  SUS409L  SUS409 - 2D</v>
          </cell>
          <cell r="D669" t="str">
            <v>INOX PIPE  SUS409L  SUS409 - 2D</v>
          </cell>
          <cell r="E669" t="str">
            <v>INOX PIPE  SUS409L  SUS409 - 2D</v>
          </cell>
          <cell r="F669" t="str">
            <v>PCS</v>
          </cell>
          <cell r="G669" t="str">
            <v>02</v>
          </cell>
          <cell r="H669" t="str">
            <v>00</v>
          </cell>
          <cell r="I669" t="str">
            <v>26</v>
          </cell>
          <cell r="J669" t="str">
            <v>29</v>
          </cell>
          <cell r="K669" t="str">
            <v>01</v>
          </cell>
          <cell r="L669">
            <v>50.8</v>
          </cell>
          <cell r="M669">
            <v>0</v>
          </cell>
          <cell r="N669">
            <v>1.2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Z669">
            <v>1.468</v>
          </cell>
        </row>
        <row r="670">
          <cell r="A670" t="str">
            <v>|0200262901|60.50|0.00|1.500|0.000</v>
          </cell>
          <cell r="B670" t="str">
            <v>Pipe</v>
          </cell>
          <cell r="C670" t="str">
            <v>INOX PIPE  SUS409L  SUS409 - 2D</v>
          </cell>
          <cell r="D670" t="str">
            <v>INOX PIPE  SUS409L  SUS409 - 2D</v>
          </cell>
          <cell r="E670" t="str">
            <v>INOX PIPE  SUS409L  SUS409 - 2D</v>
          </cell>
          <cell r="F670" t="str">
            <v>PCS</v>
          </cell>
          <cell r="G670" t="str">
            <v>02</v>
          </cell>
          <cell r="H670" t="str">
            <v>00</v>
          </cell>
          <cell r="I670" t="str">
            <v>26</v>
          </cell>
          <cell r="J670" t="str">
            <v>29</v>
          </cell>
          <cell r="K670" t="str">
            <v>01</v>
          </cell>
          <cell r="L670">
            <v>60.5</v>
          </cell>
          <cell r="M670">
            <v>0</v>
          </cell>
          <cell r="N670">
            <v>1.5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Z670">
            <v>2.1819999999999999</v>
          </cell>
        </row>
        <row r="671">
          <cell r="A671" t="str">
            <v>|0200263001|35.00|0.00|1.200|0.000</v>
          </cell>
          <cell r="B671" t="str">
            <v>Pipe</v>
          </cell>
          <cell r="C671" t="str">
            <v>INOX PIPE  SUS436L  SUS436L</v>
          </cell>
          <cell r="D671" t="str">
            <v>INOX PIPE  SUS436L  SUS436L</v>
          </cell>
          <cell r="E671" t="str">
            <v>INOX PIPE  SUS436L  SUS436L</v>
          </cell>
          <cell r="F671" t="str">
            <v>PCS</v>
          </cell>
          <cell r="G671" t="str">
            <v>02</v>
          </cell>
          <cell r="H671" t="str">
            <v>00</v>
          </cell>
          <cell r="I671" t="str">
            <v>26</v>
          </cell>
          <cell r="J671" t="str">
            <v>30</v>
          </cell>
          <cell r="K671" t="str">
            <v>01</v>
          </cell>
          <cell r="L671">
            <v>35</v>
          </cell>
          <cell r="M671">
            <v>0</v>
          </cell>
          <cell r="N671">
            <v>1.2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Z671">
            <v>1</v>
          </cell>
        </row>
        <row r="672">
          <cell r="A672" t="str">
            <v>|0200263001|42.70|0.00|1.200|0.000</v>
          </cell>
          <cell r="B672" t="str">
            <v>Pipe</v>
          </cell>
          <cell r="C672" t="str">
            <v>INOX PIPE  SUS436L  SUS436L</v>
          </cell>
          <cell r="D672" t="str">
            <v>INOX PIPE  SUS436L  SUS436L</v>
          </cell>
          <cell r="E672" t="str">
            <v>INOX PIPE  SUS436L  SUS436L</v>
          </cell>
          <cell r="F672" t="str">
            <v>PCS</v>
          </cell>
          <cell r="G672" t="str">
            <v>02</v>
          </cell>
          <cell r="H672" t="str">
            <v>00</v>
          </cell>
          <cell r="I672" t="str">
            <v>26</v>
          </cell>
          <cell r="J672" t="str">
            <v>30</v>
          </cell>
          <cell r="K672" t="str">
            <v>01</v>
          </cell>
          <cell r="L672">
            <v>42.7</v>
          </cell>
          <cell r="M672">
            <v>0</v>
          </cell>
          <cell r="N672">
            <v>1.2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Z672">
            <v>1.228</v>
          </cell>
        </row>
        <row r="673">
          <cell r="A673" t="str">
            <v>|9900610000|0.00|0.00|0.000|0.000</v>
          </cell>
          <cell r="B673" t="str">
            <v>Other</v>
          </cell>
          <cell r="C673" t="str">
            <v>Ống thép bị lỗi</v>
          </cell>
          <cell r="D673" t="str">
            <v>Ống thép bị lỗi</v>
          </cell>
          <cell r="E673" t="str">
            <v>Ống thép bị lỗi</v>
          </cell>
          <cell r="F673" t="str">
            <v>KG</v>
          </cell>
          <cell r="G673" t="str">
            <v>99</v>
          </cell>
          <cell r="H673" t="str">
            <v>00</v>
          </cell>
          <cell r="I673" t="str">
            <v>61</v>
          </cell>
          <cell r="J673" t="str">
            <v>00</v>
          </cell>
          <cell r="K673" t="str">
            <v>00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Z673">
            <v>0</v>
          </cell>
        </row>
        <row r="674">
          <cell r="A674" t="str">
            <v>|9900620000|0.00|0.00|0.000|0.000</v>
          </cell>
          <cell r="B674" t="str">
            <v>Other</v>
          </cell>
          <cell r="C674" t="str">
            <v>Ống thép bị lỗi ( Inox )</v>
          </cell>
          <cell r="D674" t="str">
            <v>Ống thép bị lỗi ( Inox )</v>
          </cell>
          <cell r="E674" t="str">
            <v>Ống thép bị lỗi ( Inox )</v>
          </cell>
          <cell r="F674" t="str">
            <v>KG</v>
          </cell>
          <cell r="G674" t="str">
            <v>99</v>
          </cell>
          <cell r="H674" t="str">
            <v>00</v>
          </cell>
          <cell r="I674" t="str">
            <v>62</v>
          </cell>
          <cell r="J674" t="str">
            <v>00</v>
          </cell>
          <cell r="K674" t="str">
            <v>00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Z674">
            <v>0</v>
          </cell>
        </row>
        <row r="675">
          <cell r="A675" t="str">
            <v>|9900630000|0.00|0.00|0.000|0.000</v>
          </cell>
          <cell r="B675" t="str">
            <v>Other</v>
          </cell>
          <cell r="C675" t="str">
            <v>Đầu ống thép cắt thừa</v>
          </cell>
          <cell r="D675" t="str">
            <v>Đầu ống thép cắt thừa</v>
          </cell>
          <cell r="E675" t="str">
            <v>Đầu ống thép cắt thừa</v>
          </cell>
          <cell r="F675" t="str">
            <v>KG</v>
          </cell>
          <cell r="G675" t="str">
            <v>99</v>
          </cell>
          <cell r="H675" t="str">
            <v>00</v>
          </cell>
          <cell r="I675" t="str">
            <v>63</v>
          </cell>
          <cell r="J675" t="str">
            <v>00</v>
          </cell>
          <cell r="K675" t="str">
            <v>00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Z675">
            <v>0</v>
          </cell>
        </row>
        <row r="676">
          <cell r="A676" t="str">
            <v>|9900640000|0.00|0.00|0.000|0.000</v>
          </cell>
          <cell r="B676" t="str">
            <v>Other</v>
          </cell>
          <cell r="C676" t="str">
            <v>Đầu ống thép cắt thừa ( Inox )</v>
          </cell>
          <cell r="D676" t="str">
            <v>Đầu ống thép cắt thừa ( Inox )</v>
          </cell>
          <cell r="E676" t="str">
            <v>Đầu ống thép cắt thừa ( Inox )</v>
          </cell>
          <cell r="F676" t="str">
            <v>KG</v>
          </cell>
          <cell r="G676" t="str">
            <v>99</v>
          </cell>
          <cell r="H676" t="str">
            <v>00</v>
          </cell>
          <cell r="I676" t="str">
            <v>64</v>
          </cell>
          <cell r="J676" t="str">
            <v>00</v>
          </cell>
          <cell r="K676" t="str">
            <v>00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Z676">
            <v>0</v>
          </cell>
        </row>
        <row r="677">
          <cell r="A677" t="str">
            <v>|9900650000|0.00|0.00|0.000|0.000</v>
          </cell>
          <cell r="B677" t="str">
            <v>Other</v>
          </cell>
          <cell r="C677" t="str">
            <v>Dây đai, tấm thép bọc ngoài cuộn thép</v>
          </cell>
          <cell r="D677" t="str">
            <v>Dây đai, tấm thép bọc ngoài cuộn thép</v>
          </cell>
          <cell r="E677" t="str">
            <v>Dây đai, tấm thép bọc ngoài cuộn thép</v>
          </cell>
          <cell r="F677" t="str">
            <v>KG</v>
          </cell>
          <cell r="G677" t="str">
            <v>99</v>
          </cell>
          <cell r="H677" t="str">
            <v>00</v>
          </cell>
          <cell r="I677" t="str">
            <v>65</v>
          </cell>
          <cell r="J677" t="str">
            <v>00</v>
          </cell>
          <cell r="K677" t="str">
            <v>00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Z677">
            <v>0</v>
          </cell>
        </row>
        <row r="678">
          <cell r="A678" t="str">
            <v>|9900660000|0.00|0.00|0.000|0.000</v>
          </cell>
          <cell r="B678" t="str">
            <v>Other</v>
          </cell>
          <cell r="C678" t="str">
            <v>Dây đai, tấm thép bọc ngoài cuộn thép ( Inox )</v>
          </cell>
          <cell r="D678" t="str">
            <v>Dây đai, tấm thép bọc ngoài cuộn thép ( Inox )</v>
          </cell>
          <cell r="E678" t="str">
            <v>Dây đai, tấm thép bọc ngoài cuộn thép ( Inox )</v>
          </cell>
          <cell r="F678" t="str">
            <v>KG</v>
          </cell>
          <cell r="G678" t="str">
            <v>99</v>
          </cell>
          <cell r="H678" t="str">
            <v>00</v>
          </cell>
          <cell r="I678" t="str">
            <v>66</v>
          </cell>
          <cell r="J678" t="str">
            <v>00</v>
          </cell>
          <cell r="K678" t="str">
            <v>00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Z678">
            <v>0</v>
          </cell>
        </row>
        <row r="679">
          <cell r="A679" t="str">
            <v>|9900670000|0.00|0.00|0.000|0.000</v>
          </cell>
          <cell r="B679" t="str">
            <v>Other</v>
          </cell>
          <cell r="C679" t="str">
            <v>Phoi  thép</v>
          </cell>
          <cell r="D679" t="str">
            <v>Phoi  thép</v>
          </cell>
          <cell r="E679" t="str">
            <v>Phoi  thép</v>
          </cell>
          <cell r="F679" t="str">
            <v>KG</v>
          </cell>
          <cell r="G679" t="str">
            <v>99</v>
          </cell>
          <cell r="H679" t="str">
            <v>00</v>
          </cell>
          <cell r="I679" t="str">
            <v>67</v>
          </cell>
          <cell r="J679" t="str">
            <v>00</v>
          </cell>
          <cell r="K679" t="str">
            <v>00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Z679">
            <v>0</v>
          </cell>
        </row>
        <row r="680">
          <cell r="A680" t="str">
            <v>|9900680000|0.00|0.00|0.000|0.000</v>
          </cell>
          <cell r="B680" t="str">
            <v>Other</v>
          </cell>
          <cell r="C680" t="str">
            <v>Phôi thép ( Inox )</v>
          </cell>
          <cell r="D680" t="str">
            <v>Phôi thép ( Inox )</v>
          </cell>
          <cell r="E680" t="str">
            <v>Phôi thép ( Inox )</v>
          </cell>
          <cell r="F680" t="str">
            <v>KG</v>
          </cell>
          <cell r="G680" t="str">
            <v>99</v>
          </cell>
          <cell r="H680" t="str">
            <v>00</v>
          </cell>
          <cell r="I680" t="str">
            <v>68</v>
          </cell>
          <cell r="J680" t="str">
            <v>00</v>
          </cell>
          <cell r="K680" t="str">
            <v>00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Z680">
            <v>0</v>
          </cell>
        </row>
        <row r="681">
          <cell r="A681" t="str">
            <v>|9900690000|0.00|0.00|0.000|0.000</v>
          </cell>
          <cell r="B681" t="str">
            <v>Other</v>
          </cell>
          <cell r="C681" t="str">
            <v>Bìa carton</v>
          </cell>
          <cell r="D681" t="str">
            <v>Bìa carton</v>
          </cell>
          <cell r="E681" t="str">
            <v>Bìa carton</v>
          </cell>
          <cell r="F681" t="str">
            <v>KG</v>
          </cell>
          <cell r="G681" t="str">
            <v>99</v>
          </cell>
          <cell r="H681" t="str">
            <v>00</v>
          </cell>
          <cell r="I681" t="str">
            <v>69</v>
          </cell>
          <cell r="J681" t="str">
            <v>00</v>
          </cell>
          <cell r="K681" t="str">
            <v>00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Z681">
            <v>0</v>
          </cell>
        </row>
        <row r="682">
          <cell r="A682" t="str">
            <v>|9900700000|0.00|0.00|0.000|0.000</v>
          </cell>
          <cell r="B682" t="str">
            <v>Other</v>
          </cell>
          <cell r="C682" t="str">
            <v>Gỗ Pallet</v>
          </cell>
          <cell r="D682" t="str">
            <v>Gỗ Pallet</v>
          </cell>
          <cell r="E682" t="str">
            <v>Gỗ Pallet</v>
          </cell>
          <cell r="F682" t="str">
            <v>KG</v>
          </cell>
          <cell r="G682" t="str">
            <v>99</v>
          </cell>
          <cell r="H682" t="str">
            <v>00</v>
          </cell>
          <cell r="I682" t="str">
            <v>70</v>
          </cell>
          <cell r="J682" t="str">
            <v>00</v>
          </cell>
          <cell r="K682" t="str">
            <v>00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Z682">
            <v>0</v>
          </cell>
        </row>
        <row r="683">
          <cell r="A683" t="str">
            <v>|9900710000|0.00|0.00|0.000|0.000</v>
          </cell>
          <cell r="B683" t="str">
            <v>Other</v>
          </cell>
          <cell r="C683" t="str">
            <v>Dây điện</v>
          </cell>
          <cell r="D683" t="str">
            <v>Dây điện</v>
          </cell>
          <cell r="E683" t="str">
            <v>Dây điện</v>
          </cell>
          <cell r="F683" t="str">
            <v>KG</v>
          </cell>
          <cell r="G683" t="str">
            <v>99</v>
          </cell>
          <cell r="H683" t="str">
            <v>00</v>
          </cell>
          <cell r="I683" t="str">
            <v>71</v>
          </cell>
          <cell r="J683" t="str">
            <v>00</v>
          </cell>
          <cell r="K683" t="str">
            <v>00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Z683">
            <v>0</v>
          </cell>
        </row>
        <row r="684">
          <cell r="A684" t="str">
            <v>|9900720000|0.00|0.00|0.000|0.000</v>
          </cell>
          <cell r="B684" t="str">
            <v>Other</v>
          </cell>
          <cell r="C684" t="str">
            <v>Ống dài INOX</v>
          </cell>
          <cell r="D684" t="str">
            <v>Ống dài INOX</v>
          </cell>
          <cell r="E684" t="str">
            <v>Ống dài INOX</v>
          </cell>
          <cell r="F684" t="str">
            <v>KG</v>
          </cell>
          <cell r="G684" t="str">
            <v>99</v>
          </cell>
          <cell r="H684" t="str">
            <v>00</v>
          </cell>
          <cell r="I684" t="str">
            <v>72</v>
          </cell>
          <cell r="J684" t="str">
            <v>00</v>
          </cell>
          <cell r="K684" t="str">
            <v>00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Z684">
            <v>0</v>
          </cell>
        </row>
        <row r="685">
          <cell r="A685" t="str">
            <v>|9900730000|0.00|0.00|0.000|0.000</v>
          </cell>
          <cell r="B685" t="str">
            <v>Other</v>
          </cell>
          <cell r="C685" t="str">
            <v>Dây phân sợi</v>
          </cell>
          <cell r="D685" t="str">
            <v>Dây phân sợi</v>
          </cell>
          <cell r="E685" t="str">
            <v>Dây phân sợi</v>
          </cell>
          <cell r="F685" t="str">
            <v>KG</v>
          </cell>
          <cell r="G685" t="str">
            <v>99</v>
          </cell>
          <cell r="H685" t="str">
            <v>00</v>
          </cell>
          <cell r="I685" t="str">
            <v>73</v>
          </cell>
          <cell r="J685" t="str">
            <v>00</v>
          </cell>
          <cell r="K685" t="str">
            <v>00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Z685">
            <v>0</v>
          </cell>
        </row>
        <row r="686">
          <cell r="A686" t="str">
            <v>|9900750000|0.00|0.00|0.000|0.000</v>
          </cell>
          <cell r="B686" t="str">
            <v>Other</v>
          </cell>
          <cell r="C686" t="str">
            <v/>
          </cell>
          <cell r="D686" t="str">
            <v/>
          </cell>
          <cell r="E686" t="str">
            <v/>
          </cell>
          <cell r="F686" t="str">
            <v>KG</v>
          </cell>
          <cell r="G686" t="str">
            <v>99</v>
          </cell>
          <cell r="H686" t="str">
            <v>00</v>
          </cell>
          <cell r="I686" t="str">
            <v>75</v>
          </cell>
          <cell r="J686" t="str">
            <v>00</v>
          </cell>
          <cell r="K686" t="str">
            <v>00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Z686">
            <v>0</v>
          </cell>
        </row>
        <row r="687">
          <cell r="A687" t="str">
            <v>|9900760000|0.00|0.00|0.000|0.000</v>
          </cell>
          <cell r="B687" t="str">
            <v>Other</v>
          </cell>
          <cell r="C687" t="str">
            <v/>
          </cell>
          <cell r="D687" t="str">
            <v/>
          </cell>
          <cell r="E687" t="str">
            <v/>
          </cell>
          <cell r="F687" t="str">
            <v>KG</v>
          </cell>
          <cell r="G687" t="str">
            <v>99</v>
          </cell>
          <cell r="H687" t="str">
            <v>00</v>
          </cell>
          <cell r="I687" t="str">
            <v>76</v>
          </cell>
          <cell r="J687" t="str">
            <v>00</v>
          </cell>
          <cell r="K687" t="str">
            <v>00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Z687">
            <v>0</v>
          </cell>
        </row>
        <row r="688">
          <cell r="A688" t="str">
            <v>|9900770000|0.00|0.00|0.000|0.000</v>
          </cell>
          <cell r="B688" t="str">
            <v>Other</v>
          </cell>
          <cell r="C688" t="str">
            <v/>
          </cell>
          <cell r="D688" t="str">
            <v/>
          </cell>
          <cell r="E688" t="str">
            <v/>
          </cell>
          <cell r="F688" t="str">
            <v>KG</v>
          </cell>
          <cell r="G688" t="str">
            <v>99</v>
          </cell>
          <cell r="H688" t="str">
            <v>00</v>
          </cell>
          <cell r="I688" t="str">
            <v>77</v>
          </cell>
          <cell r="J688" t="str">
            <v>00</v>
          </cell>
          <cell r="K688" t="str">
            <v>00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Z688">
            <v>0</v>
          </cell>
        </row>
        <row r="689">
          <cell r="A689" t="str">
            <v>|9900780000|0.00|0.00|0.000|0.000</v>
          </cell>
          <cell r="B689" t="str">
            <v>Other</v>
          </cell>
          <cell r="C689" t="str">
            <v/>
          </cell>
          <cell r="D689" t="str">
            <v/>
          </cell>
          <cell r="E689" t="str">
            <v/>
          </cell>
          <cell r="F689" t="str">
            <v>KG</v>
          </cell>
          <cell r="G689" t="str">
            <v>99</v>
          </cell>
          <cell r="H689" t="str">
            <v>00</v>
          </cell>
          <cell r="I689" t="str">
            <v>78</v>
          </cell>
          <cell r="J689" t="str">
            <v>00</v>
          </cell>
          <cell r="K689" t="str">
            <v>00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Z689">
            <v>0</v>
          </cell>
        </row>
        <row r="690">
          <cell r="A690" t="str">
            <v>|9900790000|0.00|0.00|0.000|0.000</v>
          </cell>
          <cell r="B690" t="str">
            <v>Other</v>
          </cell>
          <cell r="C690" t="str">
            <v>Phoi Phân sợi</v>
          </cell>
          <cell r="D690" t="str">
            <v>Phoi Phân sợi</v>
          </cell>
          <cell r="E690" t="str">
            <v>Phoi Phân sợi</v>
          </cell>
          <cell r="F690" t="str">
            <v>KG</v>
          </cell>
          <cell r="G690" t="str">
            <v>99</v>
          </cell>
          <cell r="H690" t="str">
            <v>00</v>
          </cell>
          <cell r="I690" t="str">
            <v>79</v>
          </cell>
          <cell r="J690" t="str">
            <v>00</v>
          </cell>
          <cell r="K690" t="str">
            <v>00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Z690">
            <v>0</v>
          </cell>
        </row>
      </sheetData>
      <sheetData sheetId="2">
        <row r="2">
          <cell r="H2" t="str">
            <v>11</v>
          </cell>
          <cell r="I2" t="str">
            <v>C350L0</v>
          </cell>
          <cell r="O2" t="str">
            <v>|0200220139|12.70|0.00|1.600|0.000</v>
          </cell>
          <cell r="Q2" t="str">
            <v>Buy</v>
          </cell>
          <cell r="S2" t="str">
            <v>Buy</v>
          </cell>
        </row>
        <row r="3">
          <cell r="H3" t="str">
            <v>00</v>
          </cell>
          <cell r="I3">
            <v>0</v>
          </cell>
          <cell r="O3" t="str">
            <v>|0200220139|12.70|0.00|2.000|0.000</v>
          </cell>
          <cell r="Q3" t="str">
            <v>Buy</v>
          </cell>
          <cell r="S3" t="str">
            <v>Buy</v>
          </cell>
        </row>
        <row r="4">
          <cell r="H4" t="str">
            <v>01</v>
          </cell>
          <cell r="I4" t="str">
            <v>STKM11A</v>
          </cell>
          <cell r="O4" t="str">
            <v>|0200220103|13.80|0.00|1.600|0.000</v>
          </cell>
          <cell r="Q4" t="str">
            <v>|0101022000|0.00|0.00|0.000|42.5001.6</v>
          </cell>
          <cell r="S4" t="str">
            <v>|0101022000|0.00|0.00|0.000|940.0001.5</v>
          </cell>
        </row>
        <row r="5">
          <cell r="H5" t="str">
            <v>02</v>
          </cell>
          <cell r="I5" t="str">
            <v>STKMR11A</v>
          </cell>
          <cell r="O5" t="str">
            <v>|0200230120|15.90|0.00|1.200|0.000</v>
          </cell>
          <cell r="Q5" t="str">
            <v>|0101030100|0.00|0.00|0.000|49.0001.2</v>
          </cell>
          <cell r="S5" t="str">
            <v>|0101030100|0.00|0.00|0.000|1,050.0001.15</v>
          </cell>
        </row>
        <row r="6">
          <cell r="H6" t="str">
            <v>03</v>
          </cell>
          <cell r="I6" t="str">
            <v>STK290-E-G</v>
          </cell>
          <cell r="O6" t="str">
            <v>|0200220139|15.90|0.00|1.600|0.000</v>
          </cell>
          <cell r="Q6" t="str">
            <v>|0101022000|0.00|0.00|0.000|48.5001.6</v>
          </cell>
          <cell r="S6" t="str">
            <v>|0101022000|0.00|0.00|0.000|940.0001.5</v>
          </cell>
        </row>
        <row r="7">
          <cell r="H7" t="str">
            <v>04</v>
          </cell>
          <cell r="I7" t="str">
            <v>SGP-E-G</v>
          </cell>
          <cell r="O7" t="str">
            <v>|0200220139|15.90|0.00|2.300|0.000</v>
          </cell>
          <cell r="Q7" t="str">
            <v>|0101022000|0.00|0.00|0.000|47.0002.3</v>
          </cell>
          <cell r="S7" t="str">
            <v>|0101022000|0.00|0.00|0.000|1,050.0002.2</v>
          </cell>
        </row>
        <row r="8">
          <cell r="H8" t="str">
            <v>07</v>
          </cell>
          <cell r="I8" t="str">
            <v>R13A/HSST590C</v>
          </cell>
          <cell r="O8" t="str">
            <v>|0200220139|15.90|0.00|2.000|0.000</v>
          </cell>
          <cell r="Q8" t="str">
            <v>|0101022000|0.00|0.00|0.000|47.5002</v>
          </cell>
          <cell r="S8" t="str">
            <v>|0101022000|0.00|0.00|0.000|945.0001.95</v>
          </cell>
        </row>
        <row r="9">
          <cell r="H9" t="str">
            <v>08</v>
          </cell>
          <cell r="I9" t="str">
            <v>STKM13A</v>
          </cell>
          <cell r="O9" t="str">
            <v>|0200230120|19.10|0.00|1.200|0.000</v>
          </cell>
          <cell r="Q9" t="str">
            <v>|0101030100|0.00|0.00|0.000|59.0001.2</v>
          </cell>
          <cell r="S9" t="str">
            <v>|0101030100|0.00|0.00|0.000|1,050.0001.15</v>
          </cell>
        </row>
        <row r="10">
          <cell r="H10" t="str">
            <v>09</v>
          </cell>
          <cell r="I10" t="str">
            <v>STKR400</v>
          </cell>
          <cell r="O10" t="str">
            <v>|0200220139|19.10|0.00|1.400|0.000</v>
          </cell>
          <cell r="Q10" t="str">
            <v>|0101022000|0.00|0.00|0.000|58.5001.4</v>
          </cell>
          <cell r="S10" t="str">
            <v>|0101022000|0.00|0.00|0.000|945.0001.35</v>
          </cell>
        </row>
        <row r="11">
          <cell r="H11" t="str">
            <v>14</v>
          </cell>
          <cell r="I11" t="str">
            <v>STKM18A</v>
          </cell>
          <cell r="O11" t="str">
            <v>|0200230120|19.10|0.00|1.000|0.000</v>
          </cell>
          <cell r="Q11" t="str">
            <v>|0101030100|0.00|0.00|0.000|59.5001</v>
          </cell>
          <cell r="S11" t="str">
            <v>|0101030100|0.00|0.00|0.000|960.0001</v>
          </cell>
        </row>
        <row r="12">
          <cell r="H12" t="str">
            <v>15</v>
          </cell>
          <cell r="I12" t="str">
            <v>STKMR18A</v>
          </cell>
          <cell r="O12" t="str">
            <v>|0200230119|22.20|0.00|1.200|0.000</v>
          </cell>
          <cell r="Q12" t="str">
            <v>|0101030100|0.00|0.00|0.000|69.5001.2</v>
          </cell>
          <cell r="S12" t="str">
            <v>|0101030100|0.00|0.00|0.000|1,050.0001.15</v>
          </cell>
        </row>
        <row r="13">
          <cell r="H13" t="str">
            <v>21</v>
          </cell>
          <cell r="I13" t="str">
            <v>ASTM A53M GR.B TYPE-E</v>
          </cell>
          <cell r="O13" t="str">
            <v>|0200220139|22.20|0.00|1.600|0.000</v>
          </cell>
          <cell r="Q13" t="str">
            <v>|0101022000|0.00|0.00|0.000|67.5001.6</v>
          </cell>
          <cell r="S13" t="str">
            <v>|0101022000|0.00|0.00|0.000|940.0001.5</v>
          </cell>
        </row>
        <row r="14">
          <cell r="H14" t="str">
            <v>32</v>
          </cell>
          <cell r="I14" t="str">
            <v>SPHC ep</v>
          </cell>
          <cell r="O14" t="str">
            <v>|0200220139|22.20|0.00|1.800|0.000</v>
          </cell>
          <cell r="Q14" t="str">
            <v>|0101022000|0.00|0.00|0.000|67.0001.8</v>
          </cell>
          <cell r="S14" t="str">
            <v>|0101022000|0.00|0.00|0.000|965.0001.75</v>
          </cell>
        </row>
        <row r="15">
          <cell r="H15" t="str">
            <v>38</v>
          </cell>
          <cell r="I15" t="str">
            <v>SER-SGP</v>
          </cell>
          <cell r="O15" t="str">
            <v>|0200220139|22.20|0.00|2.300|0.000</v>
          </cell>
          <cell r="Q15" t="str">
            <v>|0101022000|0.00|0.00|0.000|66.0002.3</v>
          </cell>
          <cell r="S15" t="str">
            <v>|0101022000|0.00|0.00|0.000|1,050.0002.2</v>
          </cell>
        </row>
        <row r="16">
          <cell r="H16" t="str">
            <v>05</v>
          </cell>
          <cell r="I16" t="str">
            <v>STKM12A</v>
          </cell>
          <cell r="O16" t="str">
            <v>|0200220139|22.20|0.00|2.000|0.000</v>
          </cell>
          <cell r="Q16" t="str">
            <v>|0101022000|0.00|0.00|0.000|67.0002</v>
          </cell>
          <cell r="S16" t="str">
            <v>|0101022000|0.00|0.00|0.000|945.0001.95</v>
          </cell>
        </row>
        <row r="17">
          <cell r="H17" t="str">
            <v>06</v>
          </cell>
          <cell r="I17" t="str">
            <v>STKM12C</v>
          </cell>
          <cell r="O17" t="str">
            <v>|0200230119|25.40|0.00|1.200|0.000</v>
          </cell>
          <cell r="Q17" t="str">
            <v>|0101030100|0.00|0.00|0.000|79.0001.2</v>
          </cell>
          <cell r="S17" t="str">
            <v>|0101030100|0.00|0.00|0.000|1,050.0001.15</v>
          </cell>
        </row>
        <row r="18">
          <cell r="H18" t="str">
            <v>10</v>
          </cell>
          <cell r="I18" t="str">
            <v>STKM-550</v>
          </cell>
          <cell r="O18" t="str">
            <v>|0200220139|25.40|0.00|1.600|0.000</v>
          </cell>
          <cell r="Q18" t="str">
            <v>|0101022000|0.00|0.00|0.000|78.0001.6</v>
          </cell>
          <cell r="S18" t="str">
            <v>|0101022000|0.00|0.00|0.000|940.0001.55</v>
          </cell>
        </row>
        <row r="19">
          <cell r="H19" t="str">
            <v>12</v>
          </cell>
          <cell r="I19" t="str">
            <v>STKMRHT490</v>
          </cell>
          <cell r="O19" t="str">
            <v>|0200220139|25.40|0.00|1.800|0.000</v>
          </cell>
          <cell r="Q19" t="str">
            <v>|0101022000|0.00|0.00|0.000|78.0001.8</v>
          </cell>
          <cell r="S19" t="str">
            <v>|0101022000|0.00|0.00|0.000|940.0001.75</v>
          </cell>
        </row>
        <row r="20">
          <cell r="H20" t="str">
            <v>59</v>
          </cell>
          <cell r="I20" t="str">
            <v>STAM290GA</v>
          </cell>
          <cell r="O20" t="str">
            <v>|0200220139|25.40|0.00|2.600|0.000</v>
          </cell>
          <cell r="Q20" t="str">
            <v>|0101022000|0.00|0.00|0.000|75.5002.6</v>
          </cell>
          <cell r="S20" t="str">
            <v>|0101022000|0.00|0.00|0.000|1,075.0002.5</v>
          </cell>
        </row>
        <row r="21">
          <cell r="H21" t="str">
            <v>60</v>
          </cell>
          <cell r="I21" t="str">
            <v>STAM390G</v>
          </cell>
          <cell r="O21" t="str">
            <v>|0200220139|25.40|0.00|3.200|0.000</v>
          </cell>
          <cell r="Q21" t="str">
            <v>|0101022000|0.00|0.00|0.000|75.5003.2</v>
          </cell>
          <cell r="S21" t="str">
            <v>|0101022000|0.00|0.00|0.000|965.0003.05</v>
          </cell>
        </row>
        <row r="22">
          <cell r="H22" t="str">
            <v>61</v>
          </cell>
          <cell r="I22" t="str">
            <v>STKMHT490</v>
          </cell>
          <cell r="O22" t="str">
            <v>|0200230120|28.60|0.00|1.200|0.000</v>
          </cell>
          <cell r="Q22" t="str">
            <v>|0101030100|0.00|0.00|0.000|89.0001.2</v>
          </cell>
          <cell r="S22" t="str">
            <v>|0101030100|0.00|0.00|0.000|1,050.0001.15</v>
          </cell>
        </row>
        <row r="23">
          <cell r="H23" t="str">
            <v>62</v>
          </cell>
          <cell r="I23" t="str">
            <v>STKMHT590</v>
          </cell>
          <cell r="O23" t="str">
            <v>|0200220139|28.60|0.00|2.300|0.000</v>
          </cell>
          <cell r="Q23" t="str">
            <v>|0101022000|0.00|0.00|0.000|85.5002.3</v>
          </cell>
          <cell r="S23" t="str">
            <v>|0101022000|0.00|0.00|0.000|1,050.0002.2</v>
          </cell>
        </row>
        <row r="24">
          <cell r="H24" t="str">
            <v>63</v>
          </cell>
          <cell r="I24" t="str">
            <v>STKMRR290</v>
          </cell>
          <cell r="O24" t="str">
            <v>|0200220139|28.60|0.00|2.600|0.000</v>
          </cell>
          <cell r="Q24" t="str">
            <v>|0101022000|0.00|0.00|0.000|85.0002.6</v>
          </cell>
          <cell r="S24" t="str">
            <v>|0101022000|0.00|0.00|0.000|1,075.0002.5</v>
          </cell>
        </row>
        <row r="25">
          <cell r="H25" t="str">
            <v>64</v>
          </cell>
          <cell r="I25" t="str">
            <v>STKMRR370</v>
          </cell>
          <cell r="O25" t="str">
            <v>|0200220139|28.60|0.00|2.000|0.000</v>
          </cell>
          <cell r="Q25" t="str">
            <v>|0101022000|0.00|0.00|0.000|87.0002</v>
          </cell>
          <cell r="S25" t="str">
            <v>|0101022000|0.00|0.00|0.000|945.0001.95</v>
          </cell>
        </row>
        <row r="26">
          <cell r="H26" t="str">
            <v>65</v>
          </cell>
          <cell r="I26" t="str">
            <v>STKMRHT590</v>
          </cell>
          <cell r="O26" t="str">
            <v>|0200220139|29.40|0.00|3.200|0.000</v>
          </cell>
          <cell r="Q26" t="str">
            <v>|0101022000|0.00|0.00|0.000|87.0003.2</v>
          </cell>
          <cell r="S26" t="str">
            <v>|0101022000|0.00|0.00|0.000|965.0003.05</v>
          </cell>
        </row>
        <row r="27">
          <cell r="H27" t="str">
            <v>66</v>
          </cell>
          <cell r="I27" t="str">
            <v>STKM17AM</v>
          </cell>
          <cell r="O27" t="str">
            <v>|0200220139|31.80|0.00|2.600|0.000</v>
          </cell>
          <cell r="Q27" t="str">
            <v>|0101022000|0.00|0.00|0.000|97.0002.6</v>
          </cell>
          <cell r="S27" t="str">
            <v>|0101022000|0.00|0.00|0.000|1,075.0002.5</v>
          </cell>
        </row>
        <row r="28">
          <cell r="H28" t="str">
            <v>67</v>
          </cell>
          <cell r="I28" t="str">
            <v>STKM13C</v>
          </cell>
          <cell r="O28" t="str">
            <v>|0200220139|31.80|0.00|2.000|0.000</v>
          </cell>
          <cell r="Q28" t="str">
            <v>|0101022000|0.00|0.00|0.000|97.0002</v>
          </cell>
          <cell r="S28" t="str">
            <v>|0101022000|0.00|0.00|0.000|945.0001.95</v>
          </cell>
        </row>
        <row r="29">
          <cell r="H29" t="str">
            <v>68</v>
          </cell>
          <cell r="I29" t="str">
            <v>STKM-HT590</v>
          </cell>
          <cell r="O29" t="str">
            <v>|0200220139|34.00|0.00|2.600|0.000</v>
          </cell>
          <cell r="Q29" t="str">
            <v>|0101022000|0.00|0.00|0.000|103.0002.6</v>
          </cell>
          <cell r="S29" t="str">
            <v>|0101022000|0.00|0.00|0.000|1,075.0002.5</v>
          </cell>
        </row>
        <row r="30">
          <cell r="H30" t="str">
            <v>26</v>
          </cell>
          <cell r="I30" t="str">
            <v>SUS304</v>
          </cell>
          <cell r="O30" t="str">
            <v>|0200220139|34.00|0.00|3.500|0.000</v>
          </cell>
          <cell r="Q30" t="str">
            <v>|0101021900|0.00|0.00|0.000|101.5003.5</v>
          </cell>
          <cell r="S30" t="str">
            <v>|0101021900|0.00|0.00|0.000|1,025.0003.4</v>
          </cell>
        </row>
        <row r="31">
          <cell r="H31" t="str">
            <v>29</v>
          </cell>
          <cell r="I31" t="str">
            <v>SUS409L</v>
          </cell>
          <cell r="O31" t="str">
            <v>|0200230120|35.00|0.00|1.200|0.000</v>
          </cell>
          <cell r="Q31" t="str">
            <v>|0101030100|0.00|0.00|0.000|109.5001.2</v>
          </cell>
          <cell r="S31" t="str">
            <v>|0101030100|0.00|0.00|0.000|1,050.0001.15</v>
          </cell>
        </row>
        <row r="32">
          <cell r="H32" t="str">
            <v>30</v>
          </cell>
          <cell r="I32" t="str">
            <v>SUS436L</v>
          </cell>
          <cell r="O32" t="str">
            <v>|0200230120|38.10|0.00|1.200|0.000</v>
          </cell>
          <cell r="Q32" t="str">
            <v>|0101030100|0.00|0.00|0.000|119.0001.2</v>
          </cell>
          <cell r="S32" t="str">
            <v>|0101030100|0.00|0.00|0.000|1,050.0001.15</v>
          </cell>
        </row>
        <row r="33">
          <cell r="O33" t="str">
            <v>|0200220139|38.10|0.00|2.300|0.000</v>
          </cell>
          <cell r="Q33" t="str">
            <v>|0101022000|0.00|0.00|0.000|116.0002.3</v>
          </cell>
          <cell r="S33" t="str">
            <v>|0101022000|0.00|0.00|0.000|1,050.0002.2</v>
          </cell>
        </row>
        <row r="34">
          <cell r="O34" t="str">
            <v>|0200220139|38.10|0.00|2.600|0.000</v>
          </cell>
          <cell r="Q34" t="str">
            <v>|0101022000|0.00|0.00|0.000|115.0002.6</v>
          </cell>
          <cell r="S34" t="str">
            <v>|0101022000|0.00|0.00|0.000|1,075.0002.5</v>
          </cell>
        </row>
        <row r="35">
          <cell r="O35" t="str">
            <v>|0200220139|38.10|0.00|2.000|0.000</v>
          </cell>
          <cell r="Q35" t="str">
            <v>|0101022000|0.00|0.00|0.000|117.0002</v>
          </cell>
          <cell r="S35" t="str">
            <v>|0101022000|0.00|0.00|0.000|945.0001.95</v>
          </cell>
        </row>
        <row r="36">
          <cell r="O36" t="str">
            <v>|0200220139|42.70|0.00|2.000|0.000</v>
          </cell>
          <cell r="Q36" t="str">
            <v>|0101022000|0.00|0.00|0.000|131.0002</v>
          </cell>
          <cell r="S36" t="str">
            <v>|0101022000|0.00|0.00|0.000|945.0001.95</v>
          </cell>
        </row>
        <row r="37">
          <cell r="O37" t="str">
            <v>|0200220126|42.70|0.00|3.500|0.000</v>
          </cell>
          <cell r="Q37" t="str">
            <v>|0101021900|0.00|0.00|0.000|127.0003.5</v>
          </cell>
          <cell r="S37" t="str">
            <v>|0101021900|0.00|0.00|0.000|1,025.0003.4</v>
          </cell>
        </row>
        <row r="38">
          <cell r="O38" t="str">
            <v>|0200230119|45.00|0.00|1.200|0.000</v>
          </cell>
          <cell r="Q38" t="str">
            <v>|0101030100|0.00|0.00|0.000|141.0001.2</v>
          </cell>
          <cell r="S38" t="str">
            <v>|0101030100|0.00|0.00|0.000|1,050.0001.15</v>
          </cell>
        </row>
        <row r="39">
          <cell r="O39" t="str">
            <v>|0200220139|48.60|0.00|2.000|0.000</v>
          </cell>
          <cell r="Q39" t="str">
            <v>|0101022000|0.00|0.00|0.000|150.5002</v>
          </cell>
          <cell r="S39" t="str">
            <v>|0101022000|0.00|0.00|0.000|945.0001.95</v>
          </cell>
        </row>
        <row r="40">
          <cell r="O40" t="str">
            <v>|0200220139|48.60|0.00|3.100|0.000</v>
          </cell>
          <cell r="Q40" t="str">
            <v>|0101022000|0.00|0.00|0.000|146.5003.1</v>
          </cell>
          <cell r="S40" t="str">
            <v>|0101022000|0.00|0.00|0.000|965.0003.05</v>
          </cell>
        </row>
        <row r="41">
          <cell r="O41" t="str">
            <v>|0200220139|50.80|0.00|1.600|0.000</v>
          </cell>
          <cell r="Q41" t="str">
            <v>|0101022000|0.00|0.00|0.000|157.0001.6</v>
          </cell>
          <cell r="S41" t="str">
            <v>|0101022000|0.00|0.00|0.000|940.0001.5</v>
          </cell>
        </row>
        <row r="42">
          <cell r="O42" t="str">
            <v>|0200220139|60.50|0.00|2.000|0.000</v>
          </cell>
          <cell r="Q42" t="str">
            <v>|0101022000|0.00|0.00|0.000|188.0002</v>
          </cell>
          <cell r="S42" t="str">
            <v>|0101022000|0.00|0.00|0.000|945.0001.95</v>
          </cell>
        </row>
        <row r="43">
          <cell r="O43" t="str">
            <v>|0200220139|60.80|0.00|3.800|0.000</v>
          </cell>
          <cell r="Q43" t="str">
            <v>|0101022000|0.00|0.00|0.000|184.0003.8</v>
          </cell>
          <cell r="S43" t="str">
            <v>|0101022000|0.00|0.00|0.000|925.0003.7</v>
          </cell>
        </row>
        <row r="44">
          <cell r="O44" t="str">
            <v>|0200220139|76.30|0.00|2.000|0.000</v>
          </cell>
          <cell r="Q44" t="str">
            <v>|0101022000|0.00|0.00|0.000|237.5002</v>
          </cell>
          <cell r="S44" t="str">
            <v>|0101022000|0.00|0.00|0.000|945.0001.95</v>
          </cell>
        </row>
        <row r="45">
          <cell r="O45" t="str">
            <v>|0200220600|15.00|10.30|2.350|0.000</v>
          </cell>
          <cell r="Q45" t="str">
            <v>E-C</v>
          </cell>
          <cell r="S45" t="str">
            <v>Buy</v>
          </cell>
        </row>
        <row r="46">
          <cell r="O46" t="str">
            <v>|0200220600|23.00|12.40|5.300|0.000</v>
          </cell>
          <cell r="Q46" t="str">
            <v>E-C</v>
          </cell>
          <cell r="S46" t="str">
            <v>Buy</v>
          </cell>
        </row>
        <row r="47">
          <cell r="O47" t="str">
            <v>|0200230742|22.20|0.00|1.400|0.000</v>
          </cell>
          <cell r="Q47" t="str">
            <v>|0101031200|0.00|0.00|0.000|68.0001.4</v>
          </cell>
          <cell r="S47" t="str">
            <v>|0101031200|0.00|0.00|0.000|960.0001.35</v>
          </cell>
        </row>
        <row r="48">
          <cell r="O48" t="str">
            <v>|0200230742|25.00|55.00|1.600|0.000</v>
          </cell>
          <cell r="Q48" t="str">
            <v>|0101031200|0.00|0.00|0.000|156.0001.6</v>
          </cell>
          <cell r="S48" t="str">
            <v>|0101031200|0.00|0.00|0.000|945.0001.5</v>
          </cell>
        </row>
        <row r="49">
          <cell r="O49" t="str">
            <v>|0200230841|12.70|0.00|1.200|0.000</v>
          </cell>
          <cell r="Q49" t="str">
            <v>Buy</v>
          </cell>
          <cell r="S49" t="str">
            <v>Buy</v>
          </cell>
        </row>
        <row r="50">
          <cell r="O50" t="str">
            <v>|0200220810|12.70|0.00|1.600|0.000</v>
          </cell>
          <cell r="Q50" t="str">
            <v>|0101021700|0.00|0.00|0.000|39.0001.6</v>
          </cell>
          <cell r="S50" t="str">
            <v>|0101021700|0.00|0.00|0.000|1,160.0001.5</v>
          </cell>
        </row>
        <row r="51">
          <cell r="O51" t="str">
            <v>|0200230841|15.90|0.00|1.200|0.000</v>
          </cell>
          <cell r="Q51" t="str">
            <v>|0101031000|0.00|0.00|0.000|49.0001.2</v>
          </cell>
          <cell r="S51" t="str">
            <v>|0101031000|0.00|0.00|0.000|950.0001.15</v>
          </cell>
        </row>
        <row r="52">
          <cell r="O52" t="str">
            <v>|0200226010|15.90|0.00|1.600|0.000</v>
          </cell>
          <cell r="Q52" t="str">
            <v>|0101021700|0.00|0.00|0.000|48.5001.6</v>
          </cell>
          <cell r="S52" t="str">
            <v>|0101021700|0.00|0.00|0.000|1,160.0001.5</v>
          </cell>
        </row>
        <row r="53">
          <cell r="O53" t="str">
            <v>|0200230841|17.30|0.00|1.200|0.000</v>
          </cell>
          <cell r="Q53" t="str">
            <v>|0101031000|0.00|0.00|0.000|54.0001.2</v>
          </cell>
          <cell r="S53" t="str">
            <v>|0101031000|0.00|0.00|0.000|950.0001.15</v>
          </cell>
        </row>
        <row r="54">
          <cell r="O54" t="str">
            <v>|0200230841|19.10|0.00|1.200|0.000</v>
          </cell>
          <cell r="Q54" t="str">
            <v>|0101031000|0.00|0.00|0.000|59.0001.2</v>
          </cell>
          <cell r="S54" t="str">
            <v>|0101031000|0.00|0.00|0.000|950.0001.15</v>
          </cell>
        </row>
        <row r="55">
          <cell r="O55" t="str">
            <v>|0200220810|19.10|0.00|1.400|0.000</v>
          </cell>
          <cell r="Q55" t="str">
            <v>|0101021700|0.00|0.00|0.000|58.5001.4</v>
          </cell>
          <cell r="S55" t="str">
            <v>|0101021700|0.00|0.00|0.000|1,000.0001.35</v>
          </cell>
        </row>
        <row r="56">
          <cell r="O56" t="str">
            <v>|0200220810|19.10|0.00|1.600|0.000</v>
          </cell>
          <cell r="Q56" t="str">
            <v>|0101021700|0.00|0.00|0.000|58.0001.6</v>
          </cell>
          <cell r="S56" t="str">
            <v>|0101021700|0.00|0.00|0.000|1,160.0001.5</v>
          </cell>
        </row>
        <row r="57">
          <cell r="O57" t="str">
            <v>|0200226010|19.10|0.00|1.600|0.000</v>
          </cell>
          <cell r="Q57" t="str">
            <v>|0101021700|0.00|0.00|0.000|58.0001.6</v>
          </cell>
          <cell r="S57" t="str">
            <v>|0101021700|0.00|0.00|0.000|1,160.0001.5</v>
          </cell>
        </row>
        <row r="58">
          <cell r="O58" t="str">
            <v>|0200220810|19.10|0.00|2.300|0.000</v>
          </cell>
          <cell r="Q58" t="str">
            <v>|0101021700|0.00|0.00|0.000|56.5002.3</v>
          </cell>
          <cell r="S58" t="str">
            <v>|0101021700|0.00|0.00|0.000|1,120.0002.2</v>
          </cell>
        </row>
        <row r="59">
          <cell r="O59" t="str">
            <v>|0200220810|22.20|0.00|1.400|0.000</v>
          </cell>
          <cell r="Q59" t="str">
            <v>|0101021700|0.00|0.00|0.000|68.0001.4</v>
          </cell>
          <cell r="S59" t="str">
            <v>|0101021700|0.00|0.00|0.000|1,000.0001.35</v>
          </cell>
        </row>
        <row r="60">
          <cell r="O60" t="str">
            <v>|0200220810|22.20|0.00|1.600|0.000</v>
          </cell>
          <cell r="Q60" t="str">
            <v>|0101021700|0.00|0.00|0.000|67.5001.6</v>
          </cell>
          <cell r="S60" t="str">
            <v>|0101021700|0.00|0.00|0.000|1,160.0001.5</v>
          </cell>
        </row>
        <row r="61">
          <cell r="O61" t="str">
            <v>|0200220810|22.20|0.00|2.000|0.000</v>
          </cell>
          <cell r="Q61" t="str">
            <v>|0101021700|0.00|0.00|0.000|67.0002</v>
          </cell>
          <cell r="S61" t="str">
            <v>|0101021700|0.00|0.00|0.000|945.0001.95</v>
          </cell>
        </row>
        <row r="62">
          <cell r="O62" t="str">
            <v>|0200230841|25.40|0.00|1.200|0.000</v>
          </cell>
          <cell r="Q62" t="str">
            <v>|0101031000|0.00|0.00|0.000|79.0001.2</v>
          </cell>
          <cell r="S62" t="str">
            <v>|0101031000|0.00|0.00|0.000|950.0001.15</v>
          </cell>
        </row>
        <row r="63">
          <cell r="O63" t="str">
            <v>|0200220810|25.40|0.00|1.400|0.000</v>
          </cell>
          <cell r="Q63" t="str">
            <v>|0101021700|0.00|0.00|0.000|78.5001.4</v>
          </cell>
          <cell r="S63" t="str">
            <v>|0101021700|0.00|0.00|0.000|1,000.0001.35</v>
          </cell>
        </row>
        <row r="64">
          <cell r="O64" t="str">
            <v>|0200220810|25.40|0.00|1.600|0.000</v>
          </cell>
          <cell r="Q64" t="str">
            <v>|0101021700|0.00|0.00|0.000|78.0001.6</v>
          </cell>
          <cell r="S64" t="str">
            <v>|0101021700|0.00|0.00|0.000|1,160.0001.5</v>
          </cell>
        </row>
        <row r="65">
          <cell r="O65" t="str">
            <v>|0200230841|25.40|0.00|1.000|0.000</v>
          </cell>
          <cell r="Q65" t="str">
            <v>|0101031000|0.00|0.00|0.000|79.5001</v>
          </cell>
          <cell r="S65" t="str">
            <v>|0101031000|0.00|0.00|0.000|965.0001</v>
          </cell>
        </row>
        <row r="66">
          <cell r="O66" t="str">
            <v>|0200220810|25.40|0.00|2.600|0.000</v>
          </cell>
          <cell r="Q66" t="str">
            <v>|0101021700|0.00|0.00|0.000|75.5002.6</v>
          </cell>
          <cell r="S66" t="str">
            <v>|0101021700|0.00|0.00|0.000|1,000.0002.5</v>
          </cell>
        </row>
        <row r="67">
          <cell r="O67" t="str">
            <v>|0200220810|25.40|0.00|2.000|0.000</v>
          </cell>
          <cell r="Q67" t="str">
            <v>|0101021700|0.00|0.00|0.000|77.0002</v>
          </cell>
          <cell r="S67" t="str">
            <v>|0101021700|0.00|0.00|0.000|945.0001.95</v>
          </cell>
        </row>
        <row r="68">
          <cell r="O68" t="str">
            <v>|0200230841|28.60|0.00|1.200|0.000</v>
          </cell>
          <cell r="Q68" t="str">
            <v>|0101031000|0.00|0.00|0.000|89.0001.2</v>
          </cell>
          <cell r="S68" t="str">
            <v>|0101031000|0.00|0.00|0.000|950.0001.15</v>
          </cell>
        </row>
        <row r="69">
          <cell r="O69" t="str">
            <v>|0200220810|28.60|0.00|1.400|0.000</v>
          </cell>
          <cell r="Q69" t="str">
            <v>|0101021700|0.00|0.00|0.000|88.5001.4</v>
          </cell>
          <cell r="S69" t="str">
            <v>|0101021700|0.00|0.00|0.000|1,000.0001.35</v>
          </cell>
        </row>
        <row r="70">
          <cell r="O70" t="str">
            <v>|0200220810|28.60|0.00|3.200|0.000</v>
          </cell>
          <cell r="Q70" t="str">
            <v>|0101021700|0.00|0.00|0.000|84.5003.2</v>
          </cell>
          <cell r="S70" t="str">
            <v>|0101021700|0.00|0.00|0.000|935.0003.15</v>
          </cell>
        </row>
        <row r="71">
          <cell r="O71" t="str">
            <v>|0200220810|31.80|0.00|1.600|0.000</v>
          </cell>
          <cell r="Q71" t="str">
            <v>|0101021700|0.00|0.00|0.000|98.5001.6</v>
          </cell>
          <cell r="S71" t="str">
            <v>|0101021700|0.00|0.00|0.000|1,160.0001.5</v>
          </cell>
        </row>
        <row r="72">
          <cell r="O72" t="str">
            <v>|0200226010|31.80|0.00|2.300|0.000</v>
          </cell>
          <cell r="Q72" t="str">
            <v>|0101021700|0.00|0.00|0.000|97.0002.3</v>
          </cell>
          <cell r="S72" t="str">
            <v>|0101021700|0.00|0.00|0.000|1,120.0002.2</v>
          </cell>
        </row>
        <row r="73">
          <cell r="O73" t="str">
            <v>|0200220810|31.80|0.00|2.600|0.000</v>
          </cell>
          <cell r="Q73" t="str">
            <v>|0101021700|0.00|0.00|0.000|97.0002.6</v>
          </cell>
          <cell r="S73" t="str">
            <v>|0101021700|0.00|0.00|0.000|925.0002.5</v>
          </cell>
        </row>
        <row r="74">
          <cell r="O74" t="str">
            <v>|0200220810|32.00|32.00|2.300|0.000</v>
          </cell>
          <cell r="Q74" t="str">
            <v>|0101021700|0.00|0.00|0.000|124.0002.3</v>
          </cell>
          <cell r="S74" t="str">
            <v>|0101021700|0.00|0.00|0.000|1,120.0002.2</v>
          </cell>
        </row>
        <row r="75">
          <cell r="O75" t="str">
            <v>|0200220810|34.00|0.00|2.600|0.000</v>
          </cell>
          <cell r="Q75" t="str">
            <v>|0101021700|0.00|0.00|0.000|103.0002.6</v>
          </cell>
          <cell r="S75" t="str">
            <v>|0101021700|0.00|0.00|0.000|1,000.0002.5</v>
          </cell>
        </row>
        <row r="76">
          <cell r="O76" t="str">
            <v>|0200220810|34.00|0.00|2.000|0.000</v>
          </cell>
          <cell r="Q76" t="str">
            <v>|0101021700|0.00|0.00|0.000|105.0002</v>
          </cell>
          <cell r="S76" t="str">
            <v>|0101021700|0.00|0.00|0.000|945.0001.95</v>
          </cell>
        </row>
        <row r="77">
          <cell r="O77" t="str">
            <v>|0200220810|38.10|0.00|2.300|0.000</v>
          </cell>
          <cell r="Q77" t="str">
            <v>|0101021700|0.00|0.00|0.000|116.0002.3</v>
          </cell>
          <cell r="S77" t="str">
            <v>|0101021700|0.00|0.00|0.000|1,120.0002.2</v>
          </cell>
        </row>
        <row r="78">
          <cell r="O78" t="str">
            <v>|0200220810|38.10|0.00|2.600|0.000</v>
          </cell>
          <cell r="Q78" t="str">
            <v>|0101021700|0.00|0.00|0.000|115.0002.6</v>
          </cell>
          <cell r="S78" t="str">
            <v>|0101021700|0.00|0.00|0.000|925.0002.5</v>
          </cell>
        </row>
        <row r="79">
          <cell r="O79" t="str">
            <v>|0200220810|38.10|0.00|2.000|0.000</v>
          </cell>
          <cell r="Q79" t="str">
            <v>|0101021700|0.00|0.00|0.000|117.0002</v>
          </cell>
          <cell r="S79" t="str">
            <v>|0101021700|0.00|0.00|0.000|945.0001.95</v>
          </cell>
        </row>
        <row r="80">
          <cell r="O80" t="str">
            <v>|0200220810|38.10|31.75|2.000|0.000</v>
          </cell>
          <cell r="Q80" t="str">
            <v>|0101021700|0.00|0.00|0.000|135.5002</v>
          </cell>
          <cell r="S80" t="str">
            <v>|0101021700|0.00|0.00|0.000|945.0001.95</v>
          </cell>
        </row>
        <row r="81">
          <cell r="O81" t="str">
            <v>|0200220810|41.00|0.00|3.500|0.000</v>
          </cell>
          <cell r="Q81" t="str">
            <v>|0101021700|0.00|0.00|0.000|123.5003.5</v>
          </cell>
          <cell r="S81" t="str">
            <v>|0101021700|0.00|0.00|0.000|1,030.0003.45</v>
          </cell>
        </row>
        <row r="82">
          <cell r="O82" t="str">
            <v>|0200220810|45.00|0.00|2.300|0.000</v>
          </cell>
          <cell r="Q82" t="str">
            <v>|0101021700|0.00|0.00|0.000|138.0002.3</v>
          </cell>
          <cell r="S82" t="str">
            <v>|0101021700|0.00|0.00|0.000|1,120.0002.2</v>
          </cell>
        </row>
        <row r="83">
          <cell r="O83" t="str">
            <v>|0200220810|48.60|0.00|2.300|0.000</v>
          </cell>
          <cell r="Q83" t="str">
            <v>|0101021700|0.00|0.00|0.000|148.0002.3</v>
          </cell>
          <cell r="S83" t="str">
            <v>|0101021700|0.00|0.00|0.000|1,120.0002.2</v>
          </cell>
        </row>
        <row r="84">
          <cell r="O84" t="str">
            <v>|0200220810|48.60|0.00|2.600|0.000</v>
          </cell>
          <cell r="Q84" t="str">
            <v>|0101021700|0.00|0.00|0.000|148.5002.6</v>
          </cell>
          <cell r="S84" t="str">
            <v>|0101021700|0.00|0.00|0.000|1,000.0002.5</v>
          </cell>
        </row>
        <row r="85">
          <cell r="O85" t="str">
            <v>|0200220810|48.60|0.00|2.000|0.000</v>
          </cell>
          <cell r="Q85" t="str">
            <v>|0101021700|0.00|0.00|0.000|150.5002</v>
          </cell>
          <cell r="S85" t="str">
            <v>|0101021700|0.00|0.00|0.000|945.0001.95</v>
          </cell>
        </row>
        <row r="86">
          <cell r="O86" t="str">
            <v>|0200220810|48.60|0.00|3.200|0.000</v>
          </cell>
          <cell r="Q86" t="str">
            <v>|0101021700|0.00|0.00|0.000|146.5003.2</v>
          </cell>
          <cell r="S86" t="str">
            <v>|0101021700|0.00|0.00|0.000|1,030.0003.05</v>
          </cell>
        </row>
        <row r="87">
          <cell r="O87" t="str">
            <v>|0200220810|50.00|20.00|1.600|0.000</v>
          </cell>
          <cell r="Q87" t="str">
            <v>|0101021700|0.00|0.00|0.000|136.0001.6</v>
          </cell>
          <cell r="S87" t="str">
            <v>|0101021700|0.00|0.00|0.000|1,160.0001.5</v>
          </cell>
        </row>
        <row r="88">
          <cell r="O88" t="str">
            <v>|0200220810|60.50|0.00|2.000|0.000</v>
          </cell>
          <cell r="Q88" t="str">
            <v>|0101021700|0.00|0.00|0.000|188.0002</v>
          </cell>
          <cell r="S88" t="str">
            <v>|0101021700|0.00|0.00|0.000|945.0001.95</v>
          </cell>
        </row>
        <row r="89">
          <cell r="O89" t="str">
            <v>|0200220914|22.20|0.00|1.600|0.000</v>
          </cell>
          <cell r="Q89" t="str">
            <v>|0101021400|0.00|0.00|0.000|67.5001.6</v>
          </cell>
          <cell r="S89" t="str">
            <v>|0101021400|0.00|0.00|0.000|940.0001.55</v>
          </cell>
        </row>
        <row r="90">
          <cell r="O90" t="str">
            <v>|0200231043|25.40|0.00|1.200|0.000</v>
          </cell>
          <cell r="Q90" t="str">
            <v>|0101031100|0.00|0.00|0.000|79.0001.2</v>
          </cell>
          <cell r="S90" t="str">
            <v>|0101031100|0.00|0.00|0.000|990.0001.15</v>
          </cell>
        </row>
        <row r="91">
          <cell r="O91" t="str">
            <v>|0200221042|25.40|0.00|1.600|0.000</v>
          </cell>
          <cell r="Q91" t="str">
            <v>|0101022600|0.00|0.00|0.000|78.0001.6</v>
          </cell>
          <cell r="S91" t="str">
            <v>|0101022600|0.00|0.00|0.000|940.0001.55</v>
          </cell>
        </row>
        <row r="92">
          <cell r="O92" t="str">
            <v>|0200221217|38.10|38.10|2.000|0.000</v>
          </cell>
          <cell r="Q92" t="str">
            <v>|0101021400|0.00|0.00|0.000|147.0002</v>
          </cell>
          <cell r="S92" t="str">
            <v>|0101021400|0.00|0.00|0.000|1,050.0001.95</v>
          </cell>
        </row>
        <row r="93">
          <cell r="O93" t="str">
            <v>|0200262901|22.20|0.00|1.200|0.000</v>
          </cell>
          <cell r="Q93" t="str">
            <v>|0101100900|0.00|0.00|0.000|69.5001.2</v>
          </cell>
          <cell r="S93" t="str">
            <v>Buy</v>
          </cell>
        </row>
        <row r="94">
          <cell r="O94" t="str">
            <v>|0200262901|25.40|0.00|1.200|0.000</v>
          </cell>
          <cell r="Q94" t="str">
            <v>|0101100900|0.00|0.00|0.000|79.0001.2</v>
          </cell>
          <cell r="S94" t="str">
            <v>Buy</v>
          </cell>
        </row>
        <row r="95">
          <cell r="O95" t="str">
            <v>|0200225939|15.90|0.00|2.000|0.000</v>
          </cell>
          <cell r="Q95" t="str">
            <v>|0101022000|0.00|0.00|0.000|47.5002</v>
          </cell>
          <cell r="S95" t="str">
            <v>|0101022000|0.00|0.00|0.000|945.0001.95</v>
          </cell>
        </row>
        <row r="96">
          <cell r="O96" t="str">
            <v>|0200225900|15.00|10.30|2.350|0.000</v>
          </cell>
          <cell r="Q96" t="str">
            <v>E-C</v>
          </cell>
          <cell r="S96" t="str">
            <v>Buy</v>
          </cell>
        </row>
        <row r="97">
          <cell r="O97" t="str">
            <v>|0200225939|19.10|0.00|1.600|0.000</v>
          </cell>
          <cell r="Q97" t="str">
            <v>|0101022000|0.00|0.00|0.000|58.0001.6</v>
          </cell>
          <cell r="S97" t="str">
            <v>|0101022000|0.00|0.00|0.000|940.0001.5</v>
          </cell>
        </row>
        <row r="98">
          <cell r="O98" t="str">
            <v>|0200225939|19.10|0.00|2.300|0.000</v>
          </cell>
          <cell r="Q98" t="str">
            <v>|0101022000|0.00|0.00|0.000|56.5002.3</v>
          </cell>
          <cell r="S98" t="str">
            <v>|0101022000|0.00|0.00|0.000|1,050.0002.2</v>
          </cell>
        </row>
        <row r="99">
          <cell r="O99" t="str">
            <v>|0200225900|21.70|16.50|2.600|0.000</v>
          </cell>
          <cell r="Q99" t="str">
            <v>E-C</v>
          </cell>
          <cell r="S99" t="str">
            <v>Buy</v>
          </cell>
        </row>
        <row r="100">
          <cell r="O100" t="str">
            <v>|0200225939|22.20|0.00|2.000|0.000</v>
          </cell>
          <cell r="Q100" t="str">
            <v>|0101022000|0.00|0.00|0.000|67.0002</v>
          </cell>
          <cell r="S100" t="str">
            <v>|0101022000|0.00|0.00|0.000|945.0001.95</v>
          </cell>
        </row>
        <row r="101">
          <cell r="O101" t="str">
            <v>|0200235920|25.40|0.00|1.200|0.000</v>
          </cell>
          <cell r="Q101" t="str">
            <v>|0101030100|0.00|0.00|0.000|79.0001.2</v>
          </cell>
          <cell r="S101" t="str">
            <v>|0101030100|0.00|0.00|0.000|1,050.0001.15</v>
          </cell>
        </row>
        <row r="102">
          <cell r="O102" t="str">
            <v>|0200226010|15.90|0.00|2.000|0.000</v>
          </cell>
          <cell r="Q102" t="str">
            <v>|0101021700|0.00|0.00|0.000|47.5002</v>
          </cell>
          <cell r="S102" t="str">
            <v>|0101021700|0.00|0.00|0.000|945.0001.95</v>
          </cell>
        </row>
        <row r="103">
          <cell r="O103" t="str">
            <v>|0200236041|17.30|0.00|1.200|0.000</v>
          </cell>
          <cell r="Q103" t="str">
            <v>|0101031000|0.00|0.00|0.000|54.0001.2</v>
          </cell>
          <cell r="S103" t="str">
            <v>|0101031000|0.00|0.00|0.000|950.0001.15</v>
          </cell>
        </row>
        <row r="104">
          <cell r="O104" t="str">
            <v>|0200226010|17.30|0.00|1.400|0.000</v>
          </cell>
          <cell r="Q104" t="str">
            <v>|0101021700|0.00|0.00|0.000|53.5001.4</v>
          </cell>
          <cell r="S104" t="str">
            <v>|0101021700|0.00|0.00|0.000|1,000.0001.35</v>
          </cell>
        </row>
        <row r="105">
          <cell r="O105" t="str">
            <v>|0200226010|17.30|0.00|1.600|0.000</v>
          </cell>
          <cell r="Q105" t="str">
            <v>|0101021700|0.00|0.00|0.000|53.0001.6</v>
          </cell>
          <cell r="S105" t="str">
            <v>|0101021700|0.00|0.00|0.000|1,160.0001.5</v>
          </cell>
        </row>
        <row r="106">
          <cell r="O106" t="str">
            <v>|0200236041|19.10|0.00|1.200|0.000</v>
          </cell>
          <cell r="Q106" t="str">
            <v>|0101031000|0.00|0.00|0.000|59.0001.2</v>
          </cell>
          <cell r="S106" t="str">
            <v>|0101031000|0.00|0.00|0.000|950.0001.15</v>
          </cell>
        </row>
        <row r="107">
          <cell r="O107" t="str">
            <v>|0200226010|19.10|0.00|1.400|0.000</v>
          </cell>
          <cell r="Q107" t="str">
            <v>|0101021700|0.00|0.00|0.000|58.5001.4</v>
          </cell>
          <cell r="S107" t="str">
            <v>|0101021700|0.00|0.00|0.000|1,000.0001.35</v>
          </cell>
        </row>
        <row r="108">
          <cell r="O108" t="str">
            <v>|0200226010|19.10|0.00|2.300|0.000</v>
          </cell>
          <cell r="Q108" t="str">
            <v>|0101021700|0.00|0.00|0.000|56.5002.3</v>
          </cell>
          <cell r="S108" t="str">
            <v>|0101021700|0.00|0.00|0.000|1,120.0002.2</v>
          </cell>
        </row>
        <row r="109">
          <cell r="O109" t="str">
            <v>|0200226010|19.10|0.00|2.000|0.000</v>
          </cell>
          <cell r="Q109" t="str">
            <v>|0101021700|0.00|0.00|0.000|57.0002</v>
          </cell>
          <cell r="S109" t="str">
            <v>|0101021700|0.00|0.00|0.000|945.0001.95</v>
          </cell>
        </row>
        <row r="110">
          <cell r="O110" t="str">
            <v>|0200236041|22.20|0.00|1.200|0.000</v>
          </cell>
          <cell r="Q110" t="str">
            <v>|0101031000|0.00|0.00|0.000|69.5001.2</v>
          </cell>
          <cell r="S110" t="str">
            <v>|0101031000|0.00|0.00|0.000|950.0001.15</v>
          </cell>
        </row>
        <row r="111">
          <cell r="O111" t="str">
            <v>|0200226010|22.20|0.00|1.400|0.000</v>
          </cell>
          <cell r="Q111" t="str">
            <v>|0101021700|0.00|0.00|0.000|68.0001.4</v>
          </cell>
          <cell r="S111" t="str">
            <v>|0101021700|0.00|0.00|0.000|1,000.0001.35</v>
          </cell>
        </row>
        <row r="112">
          <cell r="O112" t="str">
            <v>|0200226010|22.20|0.00|1.600|0.000</v>
          </cell>
          <cell r="Q112" t="str">
            <v>|0101021700|0.00|0.00|0.000|67.5001.6</v>
          </cell>
          <cell r="S112" t="str">
            <v>|0101021700|0.00|0.00|0.000|1,160.0001.5</v>
          </cell>
        </row>
        <row r="113">
          <cell r="O113" t="str">
            <v>|0200226010|22.20|0.00|2.300|0.000</v>
          </cell>
          <cell r="Q113" t="str">
            <v>|0101021700|0.00|0.00|0.000|67.0002.3</v>
          </cell>
          <cell r="S113" t="str">
            <v>|0101021700|0.00|0.00|0.000|1,120.0002.2</v>
          </cell>
        </row>
        <row r="114">
          <cell r="O114" t="str">
            <v>|0200226010|22.20|0.00|2.900|0.000</v>
          </cell>
          <cell r="Q114" t="str">
            <v>|0101021700|0.00|0.00|0.000|65.0002.9</v>
          </cell>
          <cell r="S114" t="str">
            <v>|0101021700|0.00|0.00|0.000|1,000.0002.8</v>
          </cell>
        </row>
        <row r="115">
          <cell r="O115" t="str">
            <v>|0200226010|22.20|0.00|2.000|0.000</v>
          </cell>
          <cell r="Q115" t="str">
            <v>|0101021700|0.00|0.00|0.000|67.0002</v>
          </cell>
          <cell r="S115" t="str">
            <v>|0101021700|0.00|0.00|0.000|945.0001.95</v>
          </cell>
        </row>
        <row r="116">
          <cell r="O116" t="str">
            <v>|0200226010|25.40|0.00|1.400|0.000</v>
          </cell>
          <cell r="Q116" t="str">
            <v>|0101021700|0.00|0.00|0.000|78.5001.4</v>
          </cell>
          <cell r="S116" t="str">
            <v>|0101021700|0.00|0.00|0.000|1,000.0001.35</v>
          </cell>
        </row>
        <row r="117">
          <cell r="O117" t="str">
            <v>|0200226010|25.40|0.00|1.600|0.000</v>
          </cell>
          <cell r="Q117" t="str">
            <v>|0101021700|0.00|0.00|0.000|78.0001.6</v>
          </cell>
          <cell r="S117" t="str">
            <v>|0101021700|0.00|0.00|0.000|1,160.0001.5</v>
          </cell>
        </row>
        <row r="118">
          <cell r="O118" t="str">
            <v>|0200226010|25.40|0.00|2.600|0.000</v>
          </cell>
          <cell r="Q118" t="str">
            <v>|0101021700|0.00|0.00|0.000|75.5002.6</v>
          </cell>
          <cell r="S118" t="str">
            <v>|0101021700|0.00|0.00|0.000|1,000.0002.5</v>
          </cell>
        </row>
        <row r="119">
          <cell r="O119" t="str">
            <v>|0200226010|25.40|0.00|2.000|0.000</v>
          </cell>
          <cell r="Q119" t="str">
            <v>|0101021700|0.00|0.00|0.000|77.0002</v>
          </cell>
          <cell r="S119" t="str">
            <v>|0101021700|0.00|0.00|0.000|945.0001.95</v>
          </cell>
        </row>
        <row r="120">
          <cell r="O120" t="str">
            <v>|0200226010|25.40|0.00|3.200|0.000</v>
          </cell>
          <cell r="Q120" t="str">
            <v>|0101021700|0.00|0.00|0.000|75.5003.2</v>
          </cell>
          <cell r="S120" t="str">
            <v>|0101021700|0.00|0.00|0.000|935.0003.15</v>
          </cell>
        </row>
        <row r="121">
          <cell r="O121" t="str">
            <v>|0200236041|28.60|0.00|1.200|0.000</v>
          </cell>
          <cell r="Q121" t="str">
            <v>|0101031000|0.00|0.00|0.000|89.0001.2</v>
          </cell>
          <cell r="S121" t="str">
            <v>|0101031000|0.00|0.00|0.000|950.0001.15</v>
          </cell>
        </row>
        <row r="122">
          <cell r="O122" t="str">
            <v>|0200226010|28.60|0.00|1.600|0.000</v>
          </cell>
          <cell r="Q122" t="str">
            <v>|0101021700|0.00|0.00|0.000|87.5001.6</v>
          </cell>
          <cell r="S122" t="str">
            <v>|0101021700|0.00|0.00|0.000|1,160.0001.5</v>
          </cell>
        </row>
        <row r="123">
          <cell r="O123" t="str">
            <v>|0200226010|28.60|0.00|2.000|0.000</v>
          </cell>
          <cell r="Q123" t="str">
            <v>|0101021700|0.00|0.00|0.000|87.0002</v>
          </cell>
          <cell r="S123" t="str">
            <v>|0101021700|0.00|0.00|0.000|945.0001.95</v>
          </cell>
        </row>
        <row r="124">
          <cell r="O124" t="str">
            <v>|0200226010|28.60|0.00|3.200|0.000</v>
          </cell>
          <cell r="Q124" t="str">
            <v>|0101021700|0.00|0.00|0.000|84.5003.2</v>
          </cell>
          <cell r="S124" t="str">
            <v>|0101021700|0.00|0.00|0.000|935.0003.15</v>
          </cell>
        </row>
        <row r="125">
          <cell r="O125" t="str">
            <v>|0200226010|31.80|0.00|1.400|0.000</v>
          </cell>
          <cell r="Q125" t="str">
            <v>|0101021700|0.00|0.00|0.000|99.0001.4</v>
          </cell>
          <cell r="S125" t="str">
            <v>|0101021700|0.00|0.00|0.000|1,000.0001.35</v>
          </cell>
        </row>
        <row r="126">
          <cell r="O126" t="str">
            <v>|0200226010|31.80|0.00|1.600|0.000</v>
          </cell>
          <cell r="Q126" t="str">
            <v>|0101021700|0.00|0.00|0.000|98.5001.6</v>
          </cell>
          <cell r="S126" t="str">
            <v>|0101021700|0.00|0.00|0.000|1,160.0001.5</v>
          </cell>
        </row>
        <row r="127">
          <cell r="O127" t="str">
            <v>|0200226010|31.80|0.00|2.600|0.000</v>
          </cell>
          <cell r="Q127" t="str">
            <v>|0101021700|0.00|0.00|0.000|97.0002.6</v>
          </cell>
          <cell r="S127" t="str">
            <v>|0101021700|0.00|0.00|0.000|925.0002.5</v>
          </cell>
        </row>
        <row r="128">
          <cell r="O128" t="str">
            <v>|0200226010|31.80|0.00|2.000|0.000</v>
          </cell>
          <cell r="Q128" t="str">
            <v>|0101021700|0.00|0.00|0.000|97.0002</v>
          </cell>
          <cell r="S128" t="str">
            <v>|0101021700|0.00|0.00|0.000|945.0001.95</v>
          </cell>
        </row>
        <row r="129">
          <cell r="O129" t="str">
            <v>|0200226010|32.00|32.00|2.300|0.000</v>
          </cell>
          <cell r="Q129" t="str">
            <v>|0101021700|0.00|0.00|0.000|124.0002.3</v>
          </cell>
          <cell r="S129" t="str">
            <v>|0101021700|0.00|0.00|0.000|1,120.0002.2</v>
          </cell>
        </row>
        <row r="130">
          <cell r="O130" t="str">
            <v>|0200226010|34.00|0.00|2.600|0.000</v>
          </cell>
          <cell r="Q130" t="str">
            <v>|0101021700|0.00|0.00|0.000|103.0002.6</v>
          </cell>
          <cell r="S130" t="str">
            <v>|0101021700|0.00|0.00|0.000|1,000.0002.5</v>
          </cell>
        </row>
        <row r="131">
          <cell r="O131" t="str">
            <v>|0200226010|38.10|0.00|2.600|0.000</v>
          </cell>
          <cell r="Q131" t="str">
            <v>|0101021700|0.00|0.00|0.000|115.0002.6</v>
          </cell>
          <cell r="S131" t="str">
            <v>|0101021700|0.00|0.00|0.000|925.0002.5</v>
          </cell>
        </row>
        <row r="132">
          <cell r="O132" t="str">
            <v>|0200226010|38.10|0.00|2.000|0.000</v>
          </cell>
          <cell r="Q132" t="str">
            <v>|0101021700|0.00|0.00|0.000|117.0002</v>
          </cell>
          <cell r="S132" t="str">
            <v>|0101021700|0.00|0.00|0.000|945.0001.95</v>
          </cell>
        </row>
        <row r="133">
          <cell r="O133" t="str">
            <v>|0200226010|38.10|0.00|3.200|0.000</v>
          </cell>
          <cell r="Q133" t="str">
            <v>|0101021700|0.00|0.00|0.000|114.0003.2</v>
          </cell>
          <cell r="S133" t="str">
            <v>|0101021700|0.00|0.00|0.000|1,030.0003.05</v>
          </cell>
        </row>
        <row r="134">
          <cell r="O134" t="str">
            <v>|0200226010|40.00|20.00|1.600|0.000</v>
          </cell>
          <cell r="Q134" t="str">
            <v>|0101021700|0.00|0.00|0.000|115.5001.6</v>
          </cell>
          <cell r="S134" t="str">
            <v>|0101021700|0.00|0.00|0.000|1,160.0001.5</v>
          </cell>
        </row>
        <row r="135">
          <cell r="O135" t="str">
            <v>|0200226010|42.70|0.00|1.400|0.000</v>
          </cell>
          <cell r="Q135" t="str">
            <v>|0101021700|0.00|0.00|0.000|132.5001.4</v>
          </cell>
          <cell r="S135" t="str">
            <v>|0101021700|0.00|0.00|0.000|1,000.0001.35</v>
          </cell>
        </row>
        <row r="136">
          <cell r="O136" t="str">
            <v>|0200226010|42.70|0.00|1.600|0.000</v>
          </cell>
          <cell r="Q136" t="str">
            <v>|0101021700|0.00|0.00|0.000|132.0001.6</v>
          </cell>
          <cell r="S136" t="str">
            <v>|0101021700|0.00|0.00|0.000|1,160.0001.5</v>
          </cell>
        </row>
        <row r="137">
          <cell r="O137" t="str">
            <v>|0200226010|42.70|0.00|2.300|0.000</v>
          </cell>
          <cell r="Q137" t="str">
            <v>|0101021700|0.00|0.00|0.000|131.0002.3</v>
          </cell>
          <cell r="S137" t="str">
            <v>|0101021700|0.00|0.00|0.000|1,120.0002.2</v>
          </cell>
        </row>
        <row r="138">
          <cell r="O138" t="str">
            <v>|0200226010|42.70|0.00|2.000|0.000</v>
          </cell>
          <cell r="Q138" t="str">
            <v>|0101021700|0.00|0.00|0.000|131.0002</v>
          </cell>
          <cell r="S138" t="str">
            <v>|0101021700|0.00|0.00|0.000|945.0001.95</v>
          </cell>
        </row>
        <row r="139">
          <cell r="O139" t="str">
            <v>|0200226010|45.00|0.00|2.300|0.000</v>
          </cell>
          <cell r="Q139" t="str">
            <v>|0101021700|0.00|0.00|0.000|138.0002.3</v>
          </cell>
          <cell r="S139" t="str">
            <v>|0101021700|0.00|0.00|0.000|1,120.0002.2</v>
          </cell>
        </row>
        <row r="140">
          <cell r="O140" t="str">
            <v>|0200226010|48.60|0.00|3.500|0.000</v>
          </cell>
          <cell r="Q140" t="str">
            <v>|0101021700|0.00|0.00|0.000|146.5003.5</v>
          </cell>
          <cell r="S140" t="str">
            <v>|0101021700|0.00|0.00|0.000|1,030.0003.45</v>
          </cell>
        </row>
        <row r="141">
          <cell r="O141" t="str">
            <v>|0200226010|54.00|0.00|2.600|0.000</v>
          </cell>
          <cell r="Q141" t="str">
            <v>|0101021700|0.00|0.00|0.000|166.0002.6</v>
          </cell>
          <cell r="S141" t="str">
            <v>|0101021700|0.00|0.00|0.000|1,000.0002.5</v>
          </cell>
        </row>
        <row r="142">
          <cell r="O142" t="str">
            <v>|0200226010|54.00|0.00|2.900|0.000</v>
          </cell>
          <cell r="Q142" t="str">
            <v>|0101021700|0.00|0.00|0.000|164.5002.9</v>
          </cell>
          <cell r="S142" t="str">
            <v>|0101021700|0.00|0.00|0.000|980.0002.8</v>
          </cell>
        </row>
        <row r="143">
          <cell r="O143" t="str">
            <v>|0200226010|54.00|0.00|3.200|0.000</v>
          </cell>
          <cell r="Q143" t="str">
            <v>|0101021700|0.00|0.00|0.000|164.0003.2</v>
          </cell>
          <cell r="S143" t="str">
            <v>|0101021700|0.00|0.00|0.000|990.0003.05</v>
          </cell>
        </row>
        <row r="144">
          <cell r="O144" t="str">
            <v>|0200226010|54.00|20.00|2.000|0.000</v>
          </cell>
          <cell r="Q144" t="str">
            <v>|0101021700|0.00|0.00|0.000|130.0002</v>
          </cell>
          <cell r="S144" t="str">
            <v>|0101021700|0.00|0.00|0.000|945.0001.95</v>
          </cell>
        </row>
        <row r="145">
          <cell r="O145" t="str">
            <v>|0200226010|60.50|0.00|2.300|0.000</v>
          </cell>
          <cell r="Q145" t="str">
            <v>|0101021700|0.00|0.00|0.000|187.0002.3</v>
          </cell>
          <cell r="S145" t="str">
            <v>|0101021700|0.00|0.00|0.000|1,120.0002.2</v>
          </cell>
        </row>
        <row r="146">
          <cell r="O146" t="str">
            <v>|0200226117|15.90|0.00|1.600|0.000</v>
          </cell>
          <cell r="Q146" t="str">
            <v>|0101021400|0.00|0.00|0.000|48.5001.6</v>
          </cell>
          <cell r="S146" t="str">
            <v>|0101021400|0.00|0.00|0.000|940.0001.55</v>
          </cell>
        </row>
        <row r="147">
          <cell r="O147" t="str">
            <v>|0200226117|19.10|0.00|1.600|0.000</v>
          </cell>
          <cell r="Q147" t="str">
            <v>|0101021400|0.00|0.00|0.000|58.0001.6</v>
          </cell>
          <cell r="S147" t="str">
            <v>|0101021400|0.00|0.00|0.000|941.0001.55</v>
          </cell>
        </row>
        <row r="148">
          <cell r="O148" t="str">
            <v>|0200226117|19.10|0.00|2.000|0.000</v>
          </cell>
          <cell r="Q148" t="str">
            <v>|0101021400|0.00|0.00|0.000|57.0002</v>
          </cell>
          <cell r="S148" t="str">
            <v>|0101021400|0.00|0.00|0.000|1,050.0001.95</v>
          </cell>
        </row>
        <row r="149">
          <cell r="O149" t="str">
            <v>|0200226117|22.20|0.00|2.300|0.000</v>
          </cell>
          <cell r="Q149" t="str">
            <v>|0101021400|0.00|0.00|0.000|66.0002.3</v>
          </cell>
          <cell r="S149" t="str">
            <v>|0101021400|0.00|0.00|0.000|975.0002.2</v>
          </cell>
        </row>
        <row r="150">
          <cell r="O150" t="str">
            <v>|0200226117|25.40|0.00|1.600|0.000</v>
          </cell>
          <cell r="Q150" t="str">
            <v>|0101021400|0.00|0.00|0.000|78.0001.6</v>
          </cell>
          <cell r="S150" t="str">
            <v>|0101021400|0.00|0.00|0.000|940.0001.55</v>
          </cell>
        </row>
        <row r="151">
          <cell r="O151" t="str">
            <v>|0200226117|25.40|0.00|2.000|0.000</v>
          </cell>
          <cell r="Q151" t="str">
            <v>|0101021400|0.00|0.00|0.000|77.0002</v>
          </cell>
          <cell r="S151" t="str">
            <v>|0101021400|0.00|0.00|0.000|1,050.0001.95</v>
          </cell>
        </row>
        <row r="152">
          <cell r="O152" t="str">
            <v>|0200226117|28.60|0.00|2.000|0.000</v>
          </cell>
          <cell r="Q152" t="str">
            <v>|0101021400|0.00|0.00|0.000|87.0002</v>
          </cell>
          <cell r="S152" t="str">
            <v>|0101021400|0.00|0.00|0.000|1,050.0001.95</v>
          </cell>
        </row>
        <row r="153">
          <cell r="O153" t="str">
            <v>|0200226117|31.80|0.00|2.000|0.000</v>
          </cell>
          <cell r="Q153" t="str">
            <v>|0101021400|0.00|0.00|0.000|97.0002</v>
          </cell>
          <cell r="S153" t="str">
            <v>|0101021400|0.00|0.00|0.000|1,050.0001.95</v>
          </cell>
        </row>
        <row r="154">
          <cell r="O154" t="str">
            <v>|0200226117|38.10|0.00|1.600|0.000</v>
          </cell>
          <cell r="Q154" t="str">
            <v>|0101021400|0.00|0.00|0.000|118.0001.6</v>
          </cell>
          <cell r="S154" t="str">
            <v>|0101021400|0.00|0.00|0.000|940.0001.55</v>
          </cell>
        </row>
        <row r="155">
          <cell r="O155" t="str">
            <v>|0200226117|38.10|0.00|1.800|0.000</v>
          </cell>
          <cell r="Q155" t="str">
            <v>|0101021400|0.00|0.00|0.000|117.5001.8</v>
          </cell>
          <cell r="S155" t="str">
            <v>|0101021400|0.00|0.00|0.000|950.0001.75</v>
          </cell>
        </row>
        <row r="156">
          <cell r="O156" t="str">
            <v>|0200226117|45.00|0.00|2.300|0.000</v>
          </cell>
          <cell r="Q156" t="str">
            <v>|0101021400|0.00|0.00|0.000|138.0002.3</v>
          </cell>
          <cell r="S156" t="str">
            <v>|0101021400|0.00|0.00|0.000|975.0002.2</v>
          </cell>
        </row>
        <row r="157">
          <cell r="O157" t="str">
            <v>|0200236211|17.30|0.00|1.200|0.000</v>
          </cell>
          <cell r="Q157" t="str">
            <v>|0101031100|0.00|0.00|0.000|54.0001.2</v>
          </cell>
          <cell r="S157" t="str">
            <v>|0101031100|0.00|0.00|0.000|990.0001.15</v>
          </cell>
        </row>
        <row r="158">
          <cell r="O158" t="str">
            <v>|0200236211|19.10|0.00|1.200|0.000</v>
          </cell>
          <cell r="Q158" t="str">
            <v>|0101031100|0.00|0.00|0.000|59.0001.2</v>
          </cell>
          <cell r="S158" t="str">
            <v>|0101031100|0.00|0.00|0.000|990.0001.15</v>
          </cell>
        </row>
        <row r="159">
          <cell r="O159" t="str">
            <v>|0200226240|19.10|0.00|1.500|0.000</v>
          </cell>
          <cell r="Q159" t="str">
            <v>|0101022500|0.00|0.00|0.000|58.0001.6</v>
          </cell>
          <cell r="S159" t="str">
            <v>|0101022500|0.00|0.00|0.000|800.0001.55</v>
          </cell>
        </row>
        <row r="160">
          <cell r="O160" t="str">
            <v>|0200226240|19.10|0.00|1.600|0.000</v>
          </cell>
          <cell r="Q160" t="str">
            <v>|0101022500|0.00|0.00|0.000|58.0001.6</v>
          </cell>
          <cell r="S160" t="str">
            <v>|0101022500|0.00|0.00|0.000|800.0001.55</v>
          </cell>
        </row>
        <row r="161">
          <cell r="O161" t="str">
            <v>|0200226240|19.10|0.00|2.000|0.000</v>
          </cell>
          <cell r="Q161" t="str">
            <v>|0101022500|0.00|0.00|0.000|57.0002</v>
          </cell>
          <cell r="S161" t="str">
            <v>|0101022500|0.00|0.00|0.000|870.0001.95</v>
          </cell>
        </row>
        <row r="162">
          <cell r="O162" t="str">
            <v>|0200226240|22.20|0.00|1.600|0.000</v>
          </cell>
          <cell r="Q162" t="str">
            <v>|0101022500|0.00|0.00|0.000|67.5001.6</v>
          </cell>
          <cell r="S162" t="str">
            <v>|0101022500|0.00|0.00|0.000|800.0001.55</v>
          </cell>
        </row>
        <row r="163">
          <cell r="O163" t="str">
            <v>|0200226240|22.20|0.00|2.300|0.000</v>
          </cell>
          <cell r="Q163" t="str">
            <v>|0101022500|0.00|0.00|0.000|66.0002.3</v>
          </cell>
          <cell r="S163" t="str">
            <v>|0101022500|0.00|0.00|0.000|960.0002.2</v>
          </cell>
        </row>
        <row r="164">
          <cell r="O164" t="str">
            <v>|0200226240|22.20|0.00|2.000|0.000</v>
          </cell>
          <cell r="Q164" t="str">
            <v>|0101022500|0.00|0.00|0.000|67.0002</v>
          </cell>
          <cell r="S164" t="str">
            <v>|0101022500|0.00|0.00|0.000|870.0001.95</v>
          </cell>
        </row>
        <row r="165">
          <cell r="O165" t="str">
            <v>|0200226240|25.40|0.00|1.600|0.000</v>
          </cell>
          <cell r="Q165" t="str">
            <v>|0101022500|0.00|0.00|0.000|78.0001.6</v>
          </cell>
          <cell r="S165" t="str">
            <v>|0101022500|0.00|0.00|0.000|800.0001.55</v>
          </cell>
        </row>
        <row r="166">
          <cell r="O166" t="str">
            <v>|0200226240|25.40|0.00|2.300|0.000</v>
          </cell>
          <cell r="Q166" t="str">
            <v>|0101022500|0.00|0.00|0.000|76.5002.3</v>
          </cell>
          <cell r="S166" t="str">
            <v>|0101022500|0.00|0.00|0.000|960.0002.2</v>
          </cell>
        </row>
        <row r="167">
          <cell r="O167" t="str">
            <v>|0200226240|25.40|0.00|2.600|0.000</v>
          </cell>
          <cell r="Q167" t="str">
            <v>|0101022500|0.00|0.00|0.000|75.5002.6</v>
          </cell>
          <cell r="S167" t="str">
            <v>|0101022500|0.00|0.00|0.000|850.0002.5</v>
          </cell>
        </row>
        <row r="168">
          <cell r="O168" t="str">
            <v>|0200226240|25.40|0.00|2.000|0.000</v>
          </cell>
          <cell r="Q168" t="str">
            <v>|0101022500|0.00|0.00|0.000|77.0002</v>
          </cell>
          <cell r="S168" t="str">
            <v>|0101022500|0.00|0.00|0.000|870.0001.95</v>
          </cell>
        </row>
        <row r="169">
          <cell r="O169" t="str">
            <v>|0200226240|28.60|0.00|1.600|0.000</v>
          </cell>
          <cell r="Q169" t="str">
            <v>|0101022500|0.00|0.00|0.000|87.5001.6</v>
          </cell>
          <cell r="S169" t="str">
            <v>|0101022500|0.00|0.00|0.000|800.0001.55</v>
          </cell>
        </row>
        <row r="170">
          <cell r="O170" t="str">
            <v>|0200226240|28.60|0.00|2.300|0.000</v>
          </cell>
          <cell r="Q170" t="str">
            <v>|0101022500|0.00|0.00|0.000|85.5002.3</v>
          </cell>
          <cell r="S170" t="str">
            <v>|0101022500|0.00|0.00|0.000|960.0002.2</v>
          </cell>
        </row>
        <row r="171">
          <cell r="O171" t="str">
            <v>|0200226240|28.60|0.00|2.600|0.000</v>
          </cell>
          <cell r="Q171" t="str">
            <v>|0101022500|0.00|0.00|0.000|85.0002.6</v>
          </cell>
          <cell r="S171" t="str">
            <v>|0101022500|0.00|0.00|0.000|850.0002.5</v>
          </cell>
        </row>
        <row r="172">
          <cell r="O172" t="str">
            <v>|0200226240|31.80|0.00|1.600|0.000</v>
          </cell>
          <cell r="Q172" t="str">
            <v>|0101022500|0.00|0.00|0.000|98.5001.6</v>
          </cell>
          <cell r="S172" t="str">
            <v>|0101022500|0.00|0.00|0.000|800.0001.55</v>
          </cell>
        </row>
        <row r="173">
          <cell r="O173" t="str">
            <v>|0200226240|31.80|0.00|2.000|0.000</v>
          </cell>
          <cell r="Q173" t="str">
            <v>|0101022500|0.00|0.00|0.000|97.0002</v>
          </cell>
          <cell r="S173" t="str">
            <v>|0101022500|0.00|0.00|0.000|870.0001.95</v>
          </cell>
        </row>
        <row r="174">
          <cell r="O174" t="str">
            <v>|0200226240|31.80|0.00|3.200|0.000</v>
          </cell>
          <cell r="Q174" t="str">
            <v>|0101022500|0.00|0.00|0.000|94.5003.2</v>
          </cell>
          <cell r="S174" t="str">
            <v>|0101022500|0.00|0.00|0.000|950.0003.05</v>
          </cell>
        </row>
        <row r="175">
          <cell r="O175" t="str">
            <v>|0200226240|35.00|0.00|2.600|0.000</v>
          </cell>
          <cell r="Q175" t="str">
            <v>|0101022500|0.00|0.00|0.000|105.5002.6</v>
          </cell>
          <cell r="S175" t="str">
            <v>|0101022500|0.00|0.00|0.000|850.0002.5</v>
          </cell>
        </row>
        <row r="176">
          <cell r="O176" t="str">
            <v>|0200226240|40.00|25.00|1.400|0.000</v>
          </cell>
          <cell r="Q176" t="str">
            <v>|0101022500|0.00|0.00|0.000|129.0001.4</v>
          </cell>
          <cell r="S176" t="str">
            <v>|0101022500|0.00|0.00|0.000|870.0001.4</v>
          </cell>
        </row>
        <row r="177">
          <cell r="O177" t="str">
            <v>|0200226240|50.80|0.00|2.300|0.000</v>
          </cell>
          <cell r="Q177" t="str">
            <v>|0101022500|0.00|0.00|0.000|155.0002.3</v>
          </cell>
          <cell r="S177" t="str">
            <v>|0101022500|0.00|0.00|0.000|960.0002.2</v>
          </cell>
        </row>
        <row r="178">
          <cell r="O178" t="str">
            <v>|0200226240|60.50|0.00|2.000|0.000</v>
          </cell>
          <cell r="Q178" t="str">
            <v>|0101022500|0.00|0.00|0.000|188.0002</v>
          </cell>
          <cell r="S178" t="str">
            <v>|0101022500|0.00|0.00|0.000|870.0001.95</v>
          </cell>
        </row>
        <row r="179">
          <cell r="O179" t="str">
            <v>|0200226339|40.00|20.00|1.600|0.000</v>
          </cell>
          <cell r="Q179" t="str">
            <v>|0101022000|0.00|0.00|0.000|115.5001.6</v>
          </cell>
          <cell r="S179" t="str">
            <v>|0101022000|0.00|0.00|0.000|940.0001.5</v>
          </cell>
        </row>
        <row r="180">
          <cell r="O180" t="str">
            <v>|0200226339|40.00|20.00|2.300|0.000</v>
          </cell>
          <cell r="Q180" t="str">
            <v>|0101022000|0.00|0.00|0.000|116.0002.3</v>
          </cell>
          <cell r="S180" t="str">
            <v>|0101022000|0.00|0.00|0.000|1,050.0002.2</v>
          </cell>
        </row>
        <row r="181">
          <cell r="O181" t="str">
            <v>|0200226339|50.00|25.00|2.300|0.000</v>
          </cell>
          <cell r="Q181" t="str">
            <v>|0101022000|0.00|0.00|0.000|147.0002.3</v>
          </cell>
          <cell r="S181" t="str">
            <v>|0101022000|0.00|0.00|0.000|1,050.0002.2</v>
          </cell>
        </row>
        <row r="182">
          <cell r="O182" t="str">
            <v>|0200226339|50.00|30.00|1.600|0.000</v>
          </cell>
          <cell r="Q182" t="str">
            <v>|0101022000|0.00|0.00|0.000|156.0001.6</v>
          </cell>
          <cell r="S182" t="str">
            <v>|0101022000|0.00|0.00|0.000|940.0001.5</v>
          </cell>
        </row>
        <row r="183">
          <cell r="O183" t="str">
            <v>|0200236441|20.00|20.00|1.200|0.000</v>
          </cell>
          <cell r="Q183" t="str">
            <v>|0101031000|0.00|0.00|0.000|78.0001.2</v>
          </cell>
          <cell r="S183" t="str">
            <v>|0101031000|0.00|0.00|0.000|950.0001.15</v>
          </cell>
        </row>
        <row r="184">
          <cell r="O184" t="str">
            <v>|0200226540|40.00|25.00|2.000|0.000</v>
          </cell>
          <cell r="Q184" t="str">
            <v>|0101022500|0.00|0.00|0.000|127.5002</v>
          </cell>
          <cell r="S184" t="str">
            <v>|0101022500|0.00|0.00|0.000|870.0001.95</v>
          </cell>
        </row>
        <row r="185">
          <cell r="O185" t="str">
            <v>|0200226642|25.40|0.00|1.600|0.000</v>
          </cell>
          <cell r="Q185" t="str">
            <v>|0101022600|0.00|0.00|0.000|78.0001.6</v>
          </cell>
          <cell r="S185" t="str">
            <v>|0101022600|0.00|0.00|0.000|940.0001.55</v>
          </cell>
        </row>
        <row r="186">
          <cell r="O186" t="str">
            <v>|0200226640|25.40|0.00|2.300|0.000</v>
          </cell>
          <cell r="Q186" t="str">
            <v>|0101022500|0.00|0.00|0.000|76.5002.3</v>
          </cell>
          <cell r="S186" t="str">
            <v>|0101022500|0.00|0.00|0.000|960.0002.2</v>
          </cell>
        </row>
        <row r="187">
          <cell r="O187" t="str">
            <v>|0200236643|28.60|0.00|1.200|0.000</v>
          </cell>
          <cell r="Q187" t="str">
            <v>|0101031100|0.00|0.00|0.000|89.0001.2</v>
          </cell>
          <cell r="S187" t="str">
            <v>|0101031100|0.00|0.00|0.000|990.0001.15</v>
          </cell>
        </row>
        <row r="188">
          <cell r="O188" t="str">
            <v>|0200226700|28.00|21.80|3.100|0.000</v>
          </cell>
          <cell r="Q188" t="str">
            <v>Buy</v>
          </cell>
          <cell r="S188" t="str">
            <v>Buy</v>
          </cell>
        </row>
        <row r="189">
          <cell r="O189" t="str">
            <v>|0200226700|46.00|38.00|4.000|0.000</v>
          </cell>
          <cell r="Q189" t="str">
            <v>Buy</v>
          </cell>
          <cell r="S189" t="str">
            <v>Buy</v>
          </cell>
        </row>
        <row r="190">
          <cell r="O190" t="str">
            <v>|0200226840|25.40|0.00|3.200|0.000</v>
          </cell>
          <cell r="Q190" t="str">
            <v>|0101022500|0.00|0.00|0.000|75.5003.2</v>
          </cell>
          <cell r="S190" t="str">
            <v>|0101022000|0.00|0.00|0.000|950.0003.05</v>
          </cell>
        </row>
        <row r="191">
          <cell r="O191" t="str">
            <v>|0200225939|19.10|0.00|2.600|0.000</v>
          </cell>
          <cell r="Q191" t="str">
            <v>|0101022000|0.00|0.00|0.000|55.5002.6</v>
          </cell>
          <cell r="S191" t="str">
            <v>|0101022000|0.00|0.00|0.000|1,075.0002.5</v>
          </cell>
        </row>
        <row r="192">
          <cell r="O192" t="str">
            <v>|0200226010|17.30|0.00|2.000|0.000</v>
          </cell>
          <cell r="Q192" t="str">
            <v>|0101021700|0.00|0.00|0.000|52.0002</v>
          </cell>
          <cell r="S192" t="str">
            <v>|0101021700|0.00|0.00|0.000|945.0001.95</v>
          </cell>
        </row>
        <row r="193">
          <cell r="O193" t="str">
            <v>|0200220810|60.50|0.00|2.600|0.000</v>
          </cell>
          <cell r="Q193" t="str">
            <v>|0101021700|0.00|0.00|0.000|186.0002.6</v>
          </cell>
          <cell r="S193" t="str">
            <v>|0101021700|0.00|0.00|0.000|1,000.0002.5</v>
          </cell>
        </row>
        <row r="194">
          <cell r="O194" t="str">
            <v>|0200220139|17.30|0.00|2.300|0.000</v>
          </cell>
          <cell r="Q194" t="str">
            <v>|0101022000|0.00|0.00|0.000|51.0002.3</v>
          </cell>
          <cell r="S194" t="str">
            <v>|0101022000|0.00|0.00|0.000|1,050.0002.2</v>
          </cell>
        </row>
        <row r="195">
          <cell r="O195" t="str">
            <v>|0200220810|21.70|0.00|2.000|0.000</v>
          </cell>
          <cell r="Q195" t="str">
            <v>|0101021700|0.00|0.00|0.000|65.5002</v>
          </cell>
          <cell r="S195" t="str">
            <v>|0101021700|0.00|0.00|0.000|945.0001.95</v>
          </cell>
        </row>
        <row r="196">
          <cell r="O196" t="str">
            <v>|0200220810|21.70|0.00|2.800|0.000</v>
          </cell>
          <cell r="Q196" t="str">
            <v>|0101021700|0.00|0.00|0.000|64.0002.8</v>
          </cell>
          <cell r="S196" t="str">
            <v>|0101021700|0.00|0.00|0.000|980.0002.8</v>
          </cell>
        </row>
        <row r="197">
          <cell r="O197" t="str">
            <v>|0200220139|25.40|0.00|2.000|0.000</v>
          </cell>
          <cell r="Q197" t="str">
            <v>|0101022000|0.00|0.00|0.000|77.0002</v>
          </cell>
          <cell r="S197" t="str">
            <v>|0101022000|0.00|0.00|0.000|945.0001.95</v>
          </cell>
        </row>
        <row r="198">
          <cell r="O198" t="str">
            <v>|0200225939|15.90|0.00|1.600|0.000</v>
          </cell>
          <cell r="Q198" t="str">
            <v>|0101022000|0.00|0.00|0.000|48.5001.6</v>
          </cell>
          <cell r="S198" t="str">
            <v>|0101022000|0.00|0.00|0.000|940.0001.5</v>
          </cell>
        </row>
        <row r="199">
          <cell r="O199" t="str">
            <v>|0200226010|34.00|0.00|2.000|0.000</v>
          </cell>
          <cell r="Q199" t="str">
            <v>|0101021700|0.00|0.00|0.000|105.0002</v>
          </cell>
          <cell r="S199" t="str">
            <v>|0101021700|0.00|0.00|0.000|945.0001.95</v>
          </cell>
        </row>
        <row r="200">
          <cell r="O200" t="str">
            <v>|0200230841|38.10|0.00|1.200|0.000</v>
          </cell>
          <cell r="Q200" t="str">
            <v>|0101031000|0.00|0.00|0.000|119.0001.2</v>
          </cell>
          <cell r="S200" t="str">
            <v>|0101031000|0.00|0.00|0.000|950.0001.15</v>
          </cell>
        </row>
        <row r="201">
          <cell r="O201" t="str">
            <v>|0200220139|35.00|0.00|1.500|0.000</v>
          </cell>
          <cell r="Q201" t="str">
            <v>|0101022000|0.00|0.00|0.000|108.5001.5</v>
          </cell>
          <cell r="S201" t="str">
            <v>|0101022000|0.00|0.00|0.000|940.0001.5</v>
          </cell>
        </row>
        <row r="202">
          <cell r="O202" t="str">
            <v>|0200226240|25.40|0.00|3.200|0.000</v>
          </cell>
          <cell r="Q202" t="str">
            <v>|0101022500|0.00|0.00|0.000|75.5003.2</v>
          </cell>
          <cell r="S202" t="str">
            <v>|0101022500|0.00|0.00|0.000|950.0003.05</v>
          </cell>
        </row>
        <row r="203">
          <cell r="O203" t="str">
            <v>|0200226540|50.00|30.00|2.300|0.000</v>
          </cell>
          <cell r="Q203" t="str">
            <v>|0101022500|0.00|0.00|0.000|153.5002.3</v>
          </cell>
          <cell r="S203" t="str">
            <v>|0101022500|0.00|0.00|0.000|960.000</v>
          </cell>
        </row>
        <row r="204">
          <cell r="O204" t="str">
            <v>|0200220810|22.20|0.00|2.300|0.000</v>
          </cell>
          <cell r="Q204" t="str">
            <v>|0101021700|0.00|0.00|0.000|67.0002.3</v>
          </cell>
          <cell r="S204" t="str">
            <v>|0101021700|0.00|0.00|0.000|1,120.0002.2</v>
          </cell>
        </row>
        <row r="205">
          <cell r="O205" t="str">
            <v>|0200220810|31.80|0.00|2.000|0.000</v>
          </cell>
          <cell r="Q205" t="str">
            <v>|0101021700|0.00|0.00|0.000|97.0002</v>
          </cell>
          <cell r="S205" t="str">
            <v>|0101021700|0.00|0.00|0.000|945.0001.95</v>
          </cell>
        </row>
        <row r="206">
          <cell r="O206" t="str">
            <v>|0200225926|48.60|0.00|3.500|0.000</v>
          </cell>
          <cell r="Q206" t="str">
            <v>|0101021900|0.00|0.00|0.000|146.5003.5</v>
          </cell>
          <cell r="S206" t="str">
            <v>|0101021900|0.00|0.00|0.000|146.5003.45</v>
          </cell>
        </row>
        <row r="207">
          <cell r="O207" t="str">
            <v>|0200226010|42.70|0.00|3.200|0.000</v>
          </cell>
          <cell r="Q207" t="str">
            <v>|0101021700|0.00|0.00|0.000|129.0003.2</v>
          </cell>
          <cell r="S207" t="str">
            <v>|0101021700|0.00|0.00|0.000|1,030.0003.05</v>
          </cell>
        </row>
        <row r="208">
          <cell r="O208" t="str">
            <v>|0200230120|22.20|0.00|1.200|0.000</v>
          </cell>
          <cell r="Q208" t="str">
            <v>|0101030100|0.00|0.00|0.000|69.5001.2</v>
          </cell>
          <cell r="S208" t="str">
            <v>|0101030100|0.00|0.00|0.000|1,050.0001.15</v>
          </cell>
        </row>
        <row r="209">
          <cell r="O209" t="str">
            <v>|0200220139|19.10|0.00|2.000|0.000</v>
          </cell>
          <cell r="Q209" t="str">
            <v>|0101022000|0.00|0.00|0.000|57.0002</v>
          </cell>
          <cell r="S209" t="str">
            <v>|0101022000|0.00|0.00|0.000|945.0001.95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US030"/>
    </sheetNames>
    <sheetDataSet>
      <sheetData sheetId="0">
        <row r="5">
          <cell r="A5" t="str">
            <v>|0200226010|38.10|0.00|2.600|0.0005000NBC</v>
          </cell>
          <cell r="B5" t="str">
            <v>|0200226010|38.10|0.00|2.600|0.000</v>
          </cell>
          <cell r="C5" t="str">
            <v>C07001</v>
          </cell>
          <cell r="D5" t="str">
            <v>HONDA</v>
          </cell>
          <cell r="E5" t="str">
            <v>VPIC1</v>
          </cell>
        </row>
        <row r="6">
          <cell r="A6" t="str">
            <v>|0200226010|25.40|0.00|2.600|0.0005100IBC</v>
          </cell>
          <cell r="B6" t="str">
            <v>|0200226010|25.40|0.00|2.600|0.000</v>
          </cell>
          <cell r="C6" t="str">
            <v>C07001</v>
          </cell>
          <cell r="D6" t="str">
            <v>HONDA</v>
          </cell>
          <cell r="E6" t="str">
            <v>VPIC1</v>
          </cell>
        </row>
        <row r="7">
          <cell r="A7" t="str">
            <v>|0200226010|25.40|0.00|3.200|0.0005100IBC</v>
          </cell>
          <cell r="B7" t="str">
            <v>|0200226010|25.40|0.00|3.200|0.000</v>
          </cell>
          <cell r="C7" t="str">
            <v>C07001</v>
          </cell>
          <cell r="D7" t="str">
            <v>HONDA</v>
          </cell>
          <cell r="E7" t="str">
            <v>VPIC1</v>
          </cell>
        </row>
        <row r="8">
          <cell r="A8" t="str">
            <v>|0200236041|19.10|0.00|1.200|0.0005200NBC</v>
          </cell>
          <cell r="B8" t="str">
            <v>|0200236041|19.10|0.00|1.200|0.000</v>
          </cell>
          <cell r="C8" t="str">
            <v>C07001</v>
          </cell>
          <cell r="D8" t="str">
            <v>HONDA</v>
          </cell>
          <cell r="E8" t="str">
            <v>VPIC1</v>
          </cell>
        </row>
        <row r="9">
          <cell r="A9" t="str">
            <v>|0200226010|25.40|0.00|2.000|0.0005200NBC</v>
          </cell>
          <cell r="B9" t="str">
            <v>|0200226010|25.40|0.00|2.000|0.000</v>
          </cell>
          <cell r="C9" t="str">
            <v>C07001</v>
          </cell>
          <cell r="D9" t="str">
            <v>HONDA</v>
          </cell>
          <cell r="E9" t="str">
            <v>VPIC1</v>
          </cell>
        </row>
        <row r="10">
          <cell r="A10" t="str">
            <v>|0200226010|17.30|0.00|1.400|0.0005300NBC</v>
          </cell>
          <cell r="B10" t="str">
            <v>|0200226010|17.30|0.00|1.400|0.000</v>
          </cell>
          <cell r="C10" t="str">
            <v>C07001</v>
          </cell>
          <cell r="D10" t="str">
            <v>HONDA</v>
          </cell>
          <cell r="E10" t="str">
            <v>VPIC1</v>
          </cell>
        </row>
        <row r="11">
          <cell r="A11" t="str">
            <v>|0200236041|17.30|0.00|1.200|0.0005400NBC</v>
          </cell>
          <cell r="B11" t="str">
            <v>|0200236041|17.30|0.00|1.200|0.000</v>
          </cell>
          <cell r="C11" t="str">
            <v>C07001</v>
          </cell>
          <cell r="D11" t="str">
            <v>HONDA</v>
          </cell>
          <cell r="E11" t="str">
            <v>VPIC1</v>
          </cell>
        </row>
        <row r="12">
          <cell r="A12" t="str">
            <v>|0200226010|48.60|0.00|3.500|0.0005400IBC</v>
          </cell>
          <cell r="B12" t="str">
            <v>|0200226010|48.60|0.00|3.500|0.000</v>
          </cell>
          <cell r="C12" t="str">
            <v>C07001</v>
          </cell>
          <cell r="D12" t="str">
            <v>HONDA</v>
          </cell>
          <cell r="E12" t="str">
            <v>VPIC1</v>
          </cell>
        </row>
        <row r="13">
          <cell r="A13" t="str">
            <v>|0200226010|22.20|0.00|2.300|0.0005500NBC</v>
          </cell>
          <cell r="B13" t="str">
            <v>|0200226010|22.20|0.00|2.300|0.000</v>
          </cell>
          <cell r="C13" t="str">
            <v>C07001</v>
          </cell>
          <cell r="D13" t="str">
            <v>HONDA</v>
          </cell>
          <cell r="E13" t="str">
            <v>VPIC1</v>
          </cell>
        </row>
        <row r="14">
          <cell r="A14" t="str">
            <v>|0200236041|17.30|0.00|1.200|0.0005600NBC</v>
          </cell>
          <cell r="B14" t="str">
            <v>|0200236041|17.30|0.00|1.200|0.000</v>
          </cell>
          <cell r="C14" t="str">
            <v>C07001</v>
          </cell>
          <cell r="D14" t="str">
            <v>HONDA</v>
          </cell>
          <cell r="E14" t="str">
            <v>VPIC1</v>
          </cell>
        </row>
        <row r="15">
          <cell r="A15" t="str">
            <v>|0200226010|19.10|0.00|2.000|0.0005600NBC</v>
          </cell>
          <cell r="B15" t="str">
            <v>|0200226010|19.10|0.00|2.000|0.000</v>
          </cell>
          <cell r="C15" t="str">
            <v>C07001</v>
          </cell>
          <cell r="D15" t="str">
            <v>HONDA</v>
          </cell>
          <cell r="E15" t="str">
            <v>VPIC1</v>
          </cell>
        </row>
        <row r="16">
          <cell r="A16" t="str">
            <v>|0200226010|22.20|0.00|2.000|0.0005600NBC</v>
          </cell>
          <cell r="B16" t="str">
            <v>|0200226010|22.20|0.00|2.000|0.000</v>
          </cell>
          <cell r="C16" t="str">
            <v>C07001</v>
          </cell>
          <cell r="D16" t="str">
            <v>HONDA</v>
          </cell>
          <cell r="E16" t="str">
            <v>VPIC1</v>
          </cell>
        </row>
        <row r="17">
          <cell r="A17" t="str">
            <v>|0200226010|22.20|0.00|2.900|0.0005800NBC</v>
          </cell>
          <cell r="B17" t="str">
            <v>|0200226010|22.20|0.00|2.900|0.000</v>
          </cell>
          <cell r="C17" t="str">
            <v>C07001</v>
          </cell>
          <cell r="D17" t="str">
            <v>HONDA</v>
          </cell>
          <cell r="E17" t="str">
            <v>VPIC1</v>
          </cell>
        </row>
        <row r="18">
          <cell r="A18" t="str">
            <v>|0200226010|54.00|0.00|3.200|0.000203NBC</v>
          </cell>
          <cell r="B18" t="str">
            <v>|0200226010|54.00|0.00|3.200|0.000</v>
          </cell>
          <cell r="C18" t="str">
            <v>C07001</v>
          </cell>
          <cell r="D18" t="str">
            <v>HONDA</v>
          </cell>
          <cell r="E18" t="str">
            <v>VPIC1</v>
          </cell>
        </row>
        <row r="19">
          <cell r="A19" t="str">
            <v>|0200226010|42.70|0.00|2.000|0.000748.5IBC</v>
          </cell>
          <cell r="B19" t="str">
            <v>|0200226010|42.70|0.00|2.000|0.000</v>
          </cell>
          <cell r="C19" t="str">
            <v>C07001</v>
          </cell>
          <cell r="D19" t="str">
            <v>HONDA</v>
          </cell>
          <cell r="E19" t="str">
            <v>VPIC1</v>
          </cell>
        </row>
        <row r="20">
          <cell r="A20" t="str">
            <v>|0200226010|42.70|0.00|1.600|0.000840IBC</v>
          </cell>
          <cell r="B20" t="str">
            <v>|0200226010|42.70|0.00|1.600|0.000</v>
          </cell>
          <cell r="C20" t="str">
            <v>C07001</v>
          </cell>
          <cell r="D20" t="str">
            <v>HONDA</v>
          </cell>
          <cell r="E20" t="str">
            <v>VPIC1</v>
          </cell>
        </row>
        <row r="21">
          <cell r="A21" t="str">
            <v>|0200226010|42.70|0.00|2.000|0.000860IBC</v>
          </cell>
          <cell r="B21" t="str">
            <v>|0200226010|42.70|0.00|2.000|0.000</v>
          </cell>
          <cell r="C21" t="str">
            <v>C07001</v>
          </cell>
          <cell r="D21" t="str">
            <v>HONDA</v>
          </cell>
          <cell r="E21" t="str">
            <v>VPIC1</v>
          </cell>
        </row>
        <row r="22">
          <cell r="A22" t="str">
            <v>|0200225939|19.10|0.00|2.600|0.0005000NBC</v>
          </cell>
          <cell r="B22" t="str">
            <v>|0200225939|19.10|0.00|2.600|0.000</v>
          </cell>
          <cell r="C22" t="str">
            <v>C07001</v>
          </cell>
          <cell r="D22" t="str">
            <v>HONDA</v>
          </cell>
          <cell r="E22" t="str">
            <v>VPIC1</v>
          </cell>
        </row>
        <row r="23">
          <cell r="A23" t="str">
            <v>|0200226010|19.10|0.00|1.600|0.0005000NBC</v>
          </cell>
          <cell r="B23" t="str">
            <v>|0200226010|19.10|0.00|1.600|0.000</v>
          </cell>
          <cell r="C23" t="str">
            <v>C07001</v>
          </cell>
          <cell r="D23" t="str">
            <v>HONDA</v>
          </cell>
          <cell r="E23" t="str">
            <v>VPIC1</v>
          </cell>
        </row>
        <row r="24">
          <cell r="A24" t="str">
            <v>|0200226010|19.10|0.00|2.000|0.0005000NBC</v>
          </cell>
          <cell r="B24" t="str">
            <v>|0200226010|19.10|0.00|2.000|0.000</v>
          </cell>
          <cell r="C24" t="str">
            <v>C07001</v>
          </cell>
          <cell r="D24" t="str">
            <v>HONDA</v>
          </cell>
          <cell r="E24" t="str">
            <v>VPIC1</v>
          </cell>
        </row>
        <row r="25">
          <cell r="A25" t="str">
            <v>|0200226010|25.40|0.00|1.600|0.0005100IBC</v>
          </cell>
          <cell r="B25" t="str">
            <v>|0200226010|25.40|0.00|1.600|0.000</v>
          </cell>
          <cell r="C25" t="str">
            <v>C07001</v>
          </cell>
          <cell r="D25" t="str">
            <v>HONDA</v>
          </cell>
          <cell r="E25" t="str">
            <v>VPIC1</v>
          </cell>
        </row>
        <row r="26">
          <cell r="A26" t="str">
            <v>|0200220139|31.80|0.00|2.600|0.0005300IBC</v>
          </cell>
          <cell r="B26" t="str">
            <v>|0200220139|31.80|0.00|2.600|0.000</v>
          </cell>
          <cell r="C26" t="str">
            <v>C07001</v>
          </cell>
          <cell r="D26" t="str">
            <v>HONDA</v>
          </cell>
          <cell r="E26" t="str">
            <v>VPIC1</v>
          </cell>
        </row>
        <row r="27">
          <cell r="A27" t="str">
            <v>|0200226010|17.30|0.00|2.000|0.0005500NBC</v>
          </cell>
          <cell r="B27" t="str">
            <v>|0200226010|17.30|0.00|2.000|0.000</v>
          </cell>
          <cell r="C27" t="str">
            <v>C07001</v>
          </cell>
          <cell r="D27" t="str">
            <v>HONDA</v>
          </cell>
          <cell r="E27" t="str">
            <v>VPIC1</v>
          </cell>
        </row>
        <row r="28">
          <cell r="A28" t="str">
            <v>|0200226010|19.10|0.00|1.400|0.0005500NBC</v>
          </cell>
          <cell r="B28" t="str">
            <v>|0200226010|19.10|0.00|1.400|0.000</v>
          </cell>
          <cell r="C28" t="str">
            <v>C07001</v>
          </cell>
          <cell r="D28" t="str">
            <v>HONDA</v>
          </cell>
          <cell r="E28" t="str">
            <v>VPIC1</v>
          </cell>
        </row>
        <row r="29">
          <cell r="A29" t="str">
            <v>|0200226010|19.10|0.00|2.000|0.0005500NBC</v>
          </cell>
          <cell r="B29" t="str">
            <v>|0200226010|19.10|0.00|2.000|0.000</v>
          </cell>
          <cell r="C29" t="str">
            <v>C07001</v>
          </cell>
          <cell r="D29" t="str">
            <v>HONDA</v>
          </cell>
          <cell r="E29" t="str">
            <v>VPIC1</v>
          </cell>
        </row>
        <row r="30">
          <cell r="A30" t="str">
            <v>|0200226010|15.90|0.00|2.000|0.0005600NBC</v>
          </cell>
          <cell r="B30" t="str">
            <v>|0200226010|15.90|0.00|2.000|0.000</v>
          </cell>
          <cell r="C30" t="str">
            <v>C07001</v>
          </cell>
          <cell r="D30" t="str">
            <v>HONDA</v>
          </cell>
          <cell r="E30" t="str">
            <v>VPIC1</v>
          </cell>
        </row>
        <row r="31">
          <cell r="A31" t="str">
            <v>|0200226010|17.30|0.00|1.600|0.0005600NBC</v>
          </cell>
          <cell r="B31" t="str">
            <v>|0200226010|17.30|0.00|1.600|0.000</v>
          </cell>
          <cell r="C31" t="str">
            <v>C07001</v>
          </cell>
          <cell r="D31" t="str">
            <v>HONDA</v>
          </cell>
          <cell r="E31" t="str">
            <v>VPIC1</v>
          </cell>
        </row>
        <row r="32">
          <cell r="A32" t="str">
            <v>|0200226010|19.10|0.00|1.400|0.0005600NBC</v>
          </cell>
          <cell r="B32" t="str">
            <v>|0200226010|19.10|0.00|1.400|0.000</v>
          </cell>
          <cell r="C32" t="str">
            <v>C07001</v>
          </cell>
          <cell r="D32" t="str">
            <v>HONDA</v>
          </cell>
          <cell r="E32" t="str">
            <v>VPIC1</v>
          </cell>
        </row>
        <row r="33">
          <cell r="A33" t="str">
            <v>|0200220139|31.80|0.00|2.600|0.0005600IBC</v>
          </cell>
          <cell r="B33" t="str">
            <v>|0200220139|31.80|0.00|2.600|0.000</v>
          </cell>
          <cell r="C33" t="str">
            <v>C07001</v>
          </cell>
          <cell r="D33" t="str">
            <v>HONDA</v>
          </cell>
          <cell r="E33" t="str">
            <v>VPIC1</v>
          </cell>
        </row>
        <row r="34">
          <cell r="A34" t="str">
            <v>|0200226010|54.00|0.00|2.600|0.0005600NBC</v>
          </cell>
          <cell r="B34" t="str">
            <v>|0200226010|54.00|0.00|2.600|0.000</v>
          </cell>
          <cell r="C34" t="str">
            <v>C07001</v>
          </cell>
          <cell r="D34" t="str">
            <v>HONDA</v>
          </cell>
          <cell r="E34" t="str">
            <v>VPIC1</v>
          </cell>
        </row>
        <row r="35">
          <cell r="A35" t="str">
            <v>|0200225900|15.00|10.30|2.350|0.0005700IBC</v>
          </cell>
          <cell r="B35" t="str">
            <v>|0200225900|15.00|10.30|2.350|0.000</v>
          </cell>
          <cell r="C35" t="str">
            <v>C07001</v>
          </cell>
          <cell r="D35" t="str">
            <v>HONDA</v>
          </cell>
          <cell r="E35" t="str">
            <v>VPIC1</v>
          </cell>
        </row>
        <row r="36">
          <cell r="A36" t="str">
            <v>|0200226010|54.00|0.00|2.900|0.0006366IBC</v>
          </cell>
          <cell r="B36" t="str">
            <v>|0200226010|54.00|0.00|2.900|0.000</v>
          </cell>
          <cell r="C36" t="str">
            <v>C07001</v>
          </cell>
          <cell r="D36" t="str">
            <v>HONDA</v>
          </cell>
          <cell r="E36" t="str">
            <v>VPIC1</v>
          </cell>
        </row>
        <row r="37">
          <cell r="A37" t="str">
            <v>|0200226010|19.10|0.00|2.000|0.0005300NBC</v>
          </cell>
          <cell r="B37" t="str">
            <v>|0200226010|19.10|0.00|2.000|0.000</v>
          </cell>
          <cell r="C37" t="str">
            <v>C07001</v>
          </cell>
          <cell r="D37" t="str">
            <v>OTHER</v>
          </cell>
          <cell r="E37" t="str">
            <v>VPIC1</v>
          </cell>
        </row>
        <row r="38">
          <cell r="A38" t="str">
            <v>|0200226010|28.60|0.00|2.000|0.0005500NBC</v>
          </cell>
          <cell r="B38" t="str">
            <v>|0200226010|28.60|0.00|2.000|0.000</v>
          </cell>
          <cell r="C38" t="str">
            <v>C07001</v>
          </cell>
          <cell r="D38" t="str">
            <v>OTHER</v>
          </cell>
          <cell r="E38" t="str">
            <v>VPIC1</v>
          </cell>
        </row>
        <row r="39">
          <cell r="A39" t="str">
            <v>|0200226010|32.00|32.00|2.300|0.0005500IBC</v>
          </cell>
          <cell r="B39" t="str">
            <v>|0200226010|32.00|32.00|2.300|0.000</v>
          </cell>
          <cell r="C39" t="str">
            <v>C07001</v>
          </cell>
          <cell r="D39" t="str">
            <v>VINFAST</v>
          </cell>
          <cell r="E39" t="str">
            <v>VPIC1</v>
          </cell>
        </row>
        <row r="40">
          <cell r="A40" t="str">
            <v>|0200220810|60.50|0.00|2.600|0.0005000NBC</v>
          </cell>
          <cell r="B40" t="str">
            <v>|0200220810|60.50|0.00|2.600|0.000</v>
          </cell>
          <cell r="C40" t="str">
            <v>C07001</v>
          </cell>
          <cell r="D40" t="str">
            <v>VINFAST</v>
          </cell>
          <cell r="E40" t="str">
            <v>VPIC1</v>
          </cell>
        </row>
        <row r="41">
          <cell r="A41" t="str">
            <v>|0200226010|31.80|0.00|2.300|0.00040.8NBC</v>
          </cell>
          <cell r="B41" t="str">
            <v>|0200226010|31.80|0.00|2.300|0.000</v>
          </cell>
          <cell r="C41" t="str">
            <v>C07002</v>
          </cell>
          <cell r="D41" t="str">
            <v>HONDA USA</v>
          </cell>
          <cell r="E41" t="str">
            <v>KMV</v>
          </cell>
        </row>
        <row r="42">
          <cell r="A42" t="str">
            <v>|0200226010|38.10|0.00|3.200|0.00084.5NBC</v>
          </cell>
          <cell r="B42" t="str">
            <v>|0200226010|38.10|0.00|3.200|0.000</v>
          </cell>
          <cell r="C42" t="str">
            <v>C07002</v>
          </cell>
          <cell r="D42" t="str">
            <v>HONDA USA</v>
          </cell>
          <cell r="E42" t="str">
            <v>KMV</v>
          </cell>
        </row>
        <row r="43">
          <cell r="A43" t="str">
            <v>|0200226010|19.10|0.00|1.600|0.000143NBC</v>
          </cell>
          <cell r="B43" t="str">
            <v>|0200226010|19.10|0.00|1.600|0.000</v>
          </cell>
          <cell r="C43" t="str">
            <v>C07002</v>
          </cell>
          <cell r="D43" t="str">
            <v>HONDA USA</v>
          </cell>
          <cell r="E43" t="str">
            <v>KMV</v>
          </cell>
        </row>
        <row r="44">
          <cell r="A44" t="str">
            <v>|0200226240|22.20|0.00|2.000|0.000155NBC</v>
          </cell>
          <cell r="B44" t="str">
            <v>|0200226240|22.20|0.00|2.000|0.000</v>
          </cell>
          <cell r="C44" t="str">
            <v>C07002</v>
          </cell>
          <cell r="D44" t="str">
            <v>HONDA USA</v>
          </cell>
          <cell r="E44" t="str">
            <v>KMV</v>
          </cell>
        </row>
        <row r="45">
          <cell r="A45" t="str">
            <v>|0200226010|19.10|0.00|1.600|0.000156NBC</v>
          </cell>
          <cell r="B45" t="str">
            <v>|0200226010|19.10|0.00|1.600|0.000</v>
          </cell>
          <cell r="C45" t="str">
            <v>C07002</v>
          </cell>
          <cell r="D45" t="str">
            <v>HONDA USA</v>
          </cell>
          <cell r="E45" t="str">
            <v>KMV</v>
          </cell>
        </row>
        <row r="46">
          <cell r="A46" t="str">
            <v>|0200226240|22.20|0.00|2.000|0.000159NBC</v>
          </cell>
          <cell r="B46" t="str">
            <v>|0200226240|22.20|0.00|2.000|0.000</v>
          </cell>
          <cell r="C46" t="str">
            <v>C07002</v>
          </cell>
          <cell r="D46" t="str">
            <v>HONDA USA</v>
          </cell>
          <cell r="E46" t="str">
            <v>KMV</v>
          </cell>
        </row>
        <row r="47">
          <cell r="A47" t="str">
            <v>|0200226240|25.40|0.00|2.300|0.000177NBC</v>
          </cell>
          <cell r="B47" t="str">
            <v>|0200226240|25.40|0.00|2.300|0.000</v>
          </cell>
          <cell r="C47" t="str">
            <v>C07002</v>
          </cell>
          <cell r="D47" t="str">
            <v>HONDA USA</v>
          </cell>
          <cell r="E47" t="str">
            <v>KMV</v>
          </cell>
        </row>
        <row r="48">
          <cell r="A48" t="str">
            <v>|0200226240|22.20|0.00|2.300|0.000188NBC</v>
          </cell>
          <cell r="B48" t="str">
            <v>|0200226240|22.20|0.00|2.300|0.000</v>
          </cell>
          <cell r="C48" t="str">
            <v>C07002</v>
          </cell>
          <cell r="D48" t="str">
            <v>HONDA USA</v>
          </cell>
          <cell r="E48" t="str">
            <v>KMV</v>
          </cell>
        </row>
        <row r="49">
          <cell r="A49" t="str">
            <v>|0200226240|28.60|0.00|2.600|0.000221NBC</v>
          </cell>
          <cell r="B49" t="str">
            <v>|0200226240|28.60|0.00|2.600|0.000</v>
          </cell>
          <cell r="C49" t="str">
            <v>C07002</v>
          </cell>
          <cell r="D49" t="str">
            <v>HONDA USA</v>
          </cell>
          <cell r="E49" t="str">
            <v>KMV</v>
          </cell>
        </row>
        <row r="50">
          <cell r="A50" t="str">
            <v>|0200226240|25.40|0.00|2.000|0.000226NBC</v>
          </cell>
          <cell r="B50" t="str">
            <v>|0200226240|25.40|0.00|2.000|0.000</v>
          </cell>
          <cell r="C50" t="str">
            <v>C07002</v>
          </cell>
          <cell r="D50" t="str">
            <v>HONDA USA</v>
          </cell>
          <cell r="E50" t="str">
            <v>KMV</v>
          </cell>
        </row>
        <row r="51">
          <cell r="A51" t="str">
            <v>|0200226240|25.40|0.00|2.600|0.000228.5NBC</v>
          </cell>
          <cell r="B51" t="str">
            <v>|0200226240|25.40|0.00|2.600|0.000</v>
          </cell>
          <cell r="C51" t="str">
            <v>C07002</v>
          </cell>
          <cell r="D51" t="str">
            <v>HONDA USA</v>
          </cell>
          <cell r="E51" t="str">
            <v>KMV</v>
          </cell>
        </row>
        <row r="52">
          <cell r="A52" t="str">
            <v>|0200226240|22.20|0.00|2.000|0.000232NBC</v>
          </cell>
          <cell r="B52" t="str">
            <v>|0200226240|22.20|0.00|2.000|0.000</v>
          </cell>
          <cell r="C52" t="str">
            <v>C07002</v>
          </cell>
          <cell r="D52" t="str">
            <v>HONDA USA</v>
          </cell>
          <cell r="E52" t="str">
            <v>KMV</v>
          </cell>
        </row>
        <row r="53">
          <cell r="A53" t="str">
            <v>|0200226240|22.20|0.00|2.000|0.000243NBC</v>
          </cell>
          <cell r="B53" t="str">
            <v>|0200226240|22.20|0.00|2.000|0.000</v>
          </cell>
          <cell r="C53" t="str">
            <v>C07002</v>
          </cell>
          <cell r="D53" t="str">
            <v>HONDA USA</v>
          </cell>
          <cell r="E53" t="str">
            <v>KMV</v>
          </cell>
        </row>
        <row r="54">
          <cell r="A54" t="str">
            <v>|0200226240|25.40|0.00|2.000|0.000249NBC</v>
          </cell>
          <cell r="B54" t="str">
            <v>|0200226240|25.40|0.00|2.000|0.000</v>
          </cell>
          <cell r="C54" t="str">
            <v>C07002</v>
          </cell>
          <cell r="D54" t="str">
            <v>HONDA USA</v>
          </cell>
          <cell r="E54" t="str">
            <v>KMV</v>
          </cell>
        </row>
        <row r="55">
          <cell r="A55" t="str">
            <v>|0200226240|25.40|0.00|2.000|0.000264NBC</v>
          </cell>
          <cell r="B55" t="str">
            <v>|0200226240|25.40|0.00|2.000|0.000</v>
          </cell>
          <cell r="C55" t="str">
            <v>C07002</v>
          </cell>
          <cell r="D55" t="str">
            <v>HONDA USA</v>
          </cell>
          <cell r="E55" t="str">
            <v>KMV</v>
          </cell>
        </row>
        <row r="56">
          <cell r="A56" t="str">
            <v>|0200226240|22.20|0.00|2.000|0.000280NBC</v>
          </cell>
          <cell r="B56" t="str">
            <v>|0200226240|22.20|0.00|2.000|0.000</v>
          </cell>
          <cell r="C56" t="str">
            <v>C07002</v>
          </cell>
          <cell r="D56" t="str">
            <v>HONDA USA</v>
          </cell>
          <cell r="E56" t="str">
            <v>KMV</v>
          </cell>
        </row>
        <row r="57">
          <cell r="A57" t="str">
            <v>|0200226240|22.20|0.00|2.000|0.000285NBC</v>
          </cell>
          <cell r="B57" t="str">
            <v>|0200226240|22.20|0.00|2.000|0.000</v>
          </cell>
          <cell r="C57" t="str">
            <v>C07002</v>
          </cell>
          <cell r="D57" t="str">
            <v>HONDA USA</v>
          </cell>
          <cell r="E57" t="str">
            <v>KMV</v>
          </cell>
        </row>
        <row r="58">
          <cell r="A58" t="str">
            <v>|0200226240|25.40|0.00|2.000|0.000288NBC</v>
          </cell>
          <cell r="B58" t="str">
            <v>|0200226240|25.40|0.00|2.000|0.000</v>
          </cell>
          <cell r="C58" t="str">
            <v>C07002</v>
          </cell>
          <cell r="D58" t="str">
            <v>HONDA USA</v>
          </cell>
          <cell r="E58" t="str">
            <v>KMV</v>
          </cell>
        </row>
        <row r="59">
          <cell r="A59" t="str">
            <v>|0200226240|22.20|0.00|2.000|0.000306NBC</v>
          </cell>
          <cell r="B59" t="str">
            <v>|0200226240|22.20|0.00|2.000|0.000</v>
          </cell>
          <cell r="C59" t="str">
            <v>C07002</v>
          </cell>
          <cell r="D59" t="str">
            <v>HONDA USA</v>
          </cell>
          <cell r="E59" t="str">
            <v>KMV</v>
          </cell>
        </row>
        <row r="60">
          <cell r="A60" t="str">
            <v>|0200226240|22.20|0.00|2.000|0.000310NBC</v>
          </cell>
          <cell r="B60" t="str">
            <v>|0200226240|22.20|0.00|2.000|0.000</v>
          </cell>
          <cell r="C60" t="str">
            <v>C07002</v>
          </cell>
          <cell r="D60" t="str">
            <v>HONDA USA</v>
          </cell>
          <cell r="E60" t="str">
            <v>KMV</v>
          </cell>
        </row>
        <row r="61">
          <cell r="A61" t="str">
            <v>|0200226240|25.40|0.00|2.300|0.000346.5NBC</v>
          </cell>
          <cell r="B61" t="str">
            <v>|0200226240|25.40|0.00|2.300|0.000</v>
          </cell>
          <cell r="C61" t="str">
            <v>C07002</v>
          </cell>
          <cell r="D61" t="str">
            <v>HONDA USA</v>
          </cell>
          <cell r="E61" t="str">
            <v>KMV</v>
          </cell>
        </row>
        <row r="62">
          <cell r="A62" t="str">
            <v>|0200226240|25.40|0.00|2.300|0.000440NBC</v>
          </cell>
          <cell r="B62" t="str">
            <v>|0200226240|25.40|0.00|2.300|0.000</v>
          </cell>
          <cell r="C62" t="str">
            <v>C07002</v>
          </cell>
          <cell r="D62" t="str">
            <v>HONDA USA</v>
          </cell>
          <cell r="E62" t="str">
            <v>KMV</v>
          </cell>
        </row>
        <row r="63">
          <cell r="A63" t="str">
            <v>|0200220914|22.20|0.00|1.600|0.000500NBC</v>
          </cell>
          <cell r="B63" t="str">
            <v>|0200220914|22.20|0.00|1.600|0.000</v>
          </cell>
          <cell r="C63" t="str">
            <v>C07002</v>
          </cell>
          <cell r="D63" t="str">
            <v>HONDA USA</v>
          </cell>
          <cell r="E63" t="str">
            <v>KMV</v>
          </cell>
        </row>
        <row r="64">
          <cell r="A64" t="str">
            <v>|0200226240|25.40|0.00|2.600|0.000516NBC</v>
          </cell>
          <cell r="B64" t="str">
            <v>|0200226240|25.40|0.00|2.600|0.000</v>
          </cell>
          <cell r="C64" t="str">
            <v>C07002</v>
          </cell>
          <cell r="D64" t="str">
            <v>HONDA USA</v>
          </cell>
          <cell r="E64" t="str">
            <v>KMV</v>
          </cell>
        </row>
        <row r="65">
          <cell r="A65" t="str">
            <v>|0200226240|19.10|0.00|1.500|0.000521NBC</v>
          </cell>
          <cell r="B65" t="str">
            <v>|0200226240|19.10|0.00|1.500|0.000</v>
          </cell>
          <cell r="C65" t="str">
            <v>C07002</v>
          </cell>
          <cell r="D65" t="str">
            <v>HONDA USA</v>
          </cell>
          <cell r="E65" t="str">
            <v>KMV</v>
          </cell>
        </row>
        <row r="66">
          <cell r="A66" t="str">
            <v>|0200226240|22.20|0.00|2.300|0.000619NBC</v>
          </cell>
          <cell r="B66" t="str">
            <v>|0200226240|22.20|0.00|2.300|0.000</v>
          </cell>
          <cell r="C66" t="str">
            <v>C07002</v>
          </cell>
          <cell r="D66" t="str">
            <v>HONDA USA</v>
          </cell>
          <cell r="E66" t="str">
            <v>KMV</v>
          </cell>
        </row>
        <row r="67">
          <cell r="A67" t="str">
            <v>|0200220810|41.00|0.00|3.500|0.00033IBC</v>
          </cell>
          <cell r="B67" t="str">
            <v>|0200220810|41.00|0.00|3.500|0.000</v>
          </cell>
          <cell r="C67" t="str">
            <v>C07002</v>
          </cell>
          <cell r="D67" t="str">
            <v>SUZUKI</v>
          </cell>
          <cell r="E67" t="str">
            <v>KMV</v>
          </cell>
        </row>
        <row r="68">
          <cell r="A68" t="str">
            <v>|0200220810|25.40|0.00|1.400|0.000105NBC</v>
          </cell>
          <cell r="B68" t="str">
            <v>|0200220810|25.40|0.00|1.400|0.000</v>
          </cell>
          <cell r="C68" t="str">
            <v>C07002</v>
          </cell>
          <cell r="D68" t="str">
            <v>SUZUKI</v>
          </cell>
          <cell r="E68" t="str">
            <v>KMV</v>
          </cell>
        </row>
        <row r="69">
          <cell r="A69" t="str">
            <v>|0200220810|22.20|0.00|1.400|0.000120NBC</v>
          </cell>
          <cell r="B69" t="str">
            <v>|0200220810|22.20|0.00|1.400|0.000</v>
          </cell>
          <cell r="C69" t="str">
            <v>C07002</v>
          </cell>
          <cell r="D69" t="str">
            <v>SUZUKI</v>
          </cell>
          <cell r="E69" t="str">
            <v>KMV</v>
          </cell>
        </row>
        <row r="70">
          <cell r="A70" t="str">
            <v>|0200220810|28.60|0.00|3.200|0.000137.2IBC</v>
          </cell>
          <cell r="B70" t="str">
            <v>|0200220810|28.60|0.00|3.200|0.000</v>
          </cell>
          <cell r="C70" t="str">
            <v>C07002</v>
          </cell>
          <cell r="D70" t="str">
            <v>SUZUKI</v>
          </cell>
          <cell r="E70" t="str">
            <v>KMV</v>
          </cell>
        </row>
        <row r="71">
          <cell r="A71" t="str">
            <v>|0200230841|12.70|0.00|1.200|0.000144NBC</v>
          </cell>
          <cell r="B71" t="str">
            <v>|0200230841|12.70|0.00|1.200|0.000</v>
          </cell>
          <cell r="C71" t="str">
            <v>C07002</v>
          </cell>
          <cell r="D71" t="str">
            <v>SUZUKI</v>
          </cell>
          <cell r="E71" t="str">
            <v>KMV</v>
          </cell>
        </row>
        <row r="72">
          <cell r="A72" t="str">
            <v>|0200220810|22.20|0.00|1.600|0.000175NBC</v>
          </cell>
          <cell r="B72" t="str">
            <v>|0200220810|22.20|0.00|1.600|0.000</v>
          </cell>
          <cell r="C72" t="str">
            <v>C07002</v>
          </cell>
          <cell r="D72" t="str">
            <v>SUZUKI</v>
          </cell>
          <cell r="E72" t="str">
            <v>KMV</v>
          </cell>
        </row>
        <row r="73">
          <cell r="A73" t="str">
            <v>|0200220810|25.40|0.00|1.400|0.000186NBC</v>
          </cell>
          <cell r="B73" t="str">
            <v>|0200220810|25.40|0.00|1.400|0.000</v>
          </cell>
          <cell r="C73" t="str">
            <v>C07002</v>
          </cell>
          <cell r="D73" t="str">
            <v>SUZUKI</v>
          </cell>
          <cell r="E73" t="str">
            <v>KMV</v>
          </cell>
        </row>
        <row r="74">
          <cell r="A74" t="str">
            <v>|0200220810|22.20|0.00|1.400|0.000192NBC</v>
          </cell>
          <cell r="B74" t="str">
            <v>|0200220810|22.20|0.00|1.400|0.000</v>
          </cell>
          <cell r="C74" t="str">
            <v>C07002</v>
          </cell>
          <cell r="D74" t="str">
            <v>SUZUKI</v>
          </cell>
          <cell r="E74" t="str">
            <v>KMV</v>
          </cell>
        </row>
        <row r="75">
          <cell r="A75" t="str">
            <v>|0200226240|22.20|0.00|1.600|0.000210NBC</v>
          </cell>
          <cell r="B75" t="str">
            <v>|0200226240|22.20|0.00|1.600|0.000</v>
          </cell>
          <cell r="C75" t="str">
            <v>C07002</v>
          </cell>
          <cell r="D75" t="str">
            <v>SUZUKI</v>
          </cell>
          <cell r="E75" t="str">
            <v>KMV</v>
          </cell>
        </row>
        <row r="76">
          <cell r="A76" t="str">
            <v>|0200220810|25.40|0.00|1.400|0.000229NBC</v>
          </cell>
          <cell r="B76" t="str">
            <v>|0200220810|25.40|0.00|1.400|0.000</v>
          </cell>
          <cell r="C76" t="str">
            <v>C07002</v>
          </cell>
          <cell r="D76" t="str">
            <v>SUZUKI</v>
          </cell>
          <cell r="E76" t="str">
            <v>KMV</v>
          </cell>
        </row>
        <row r="77">
          <cell r="A77" t="str">
            <v>|0200220810|22.20|0.00|1.600|0.000236NBC</v>
          </cell>
          <cell r="B77" t="str">
            <v>|0200220810|22.20|0.00|1.600|0.000</v>
          </cell>
          <cell r="C77" t="str">
            <v>C07002</v>
          </cell>
          <cell r="D77" t="str">
            <v>SUZUKI</v>
          </cell>
          <cell r="E77" t="str">
            <v>KMV</v>
          </cell>
        </row>
        <row r="78">
          <cell r="A78" t="str">
            <v>|0200230841|12.70|0.00|1.200|0.000241NBC</v>
          </cell>
          <cell r="B78" t="str">
            <v>|0200230841|12.70|0.00|1.200|0.000</v>
          </cell>
          <cell r="C78" t="str">
            <v>C07002</v>
          </cell>
          <cell r="D78" t="str">
            <v>SUZUKI</v>
          </cell>
          <cell r="E78" t="str">
            <v>KMV</v>
          </cell>
        </row>
        <row r="79">
          <cell r="A79" t="str">
            <v>|0200220810|22.20|0.00|1.400|0.000256NBC</v>
          </cell>
          <cell r="B79" t="str">
            <v>|0200220810|22.20|0.00|1.400|0.000</v>
          </cell>
          <cell r="C79" t="str">
            <v>C07002</v>
          </cell>
          <cell r="D79" t="str">
            <v>SUZUKI</v>
          </cell>
          <cell r="E79" t="str">
            <v>KMV</v>
          </cell>
        </row>
        <row r="80">
          <cell r="A80" t="str">
            <v>|0200220810|28.60|0.00|1.400|0.000266NBC</v>
          </cell>
          <cell r="B80" t="str">
            <v>|0200220810|28.60|0.00|1.400|0.000</v>
          </cell>
          <cell r="C80" t="str">
            <v>C07002</v>
          </cell>
          <cell r="D80" t="str">
            <v>SUZUKI</v>
          </cell>
          <cell r="E80" t="str">
            <v>KMV</v>
          </cell>
        </row>
        <row r="81">
          <cell r="A81" t="str">
            <v>|0200220810|19.10|0.00|1.400|0.000280NBC</v>
          </cell>
          <cell r="B81" t="str">
            <v>|0200220810|19.10|0.00|1.400|0.000</v>
          </cell>
          <cell r="C81" t="str">
            <v>C07002</v>
          </cell>
          <cell r="D81" t="str">
            <v>SUZUKI</v>
          </cell>
          <cell r="E81" t="str">
            <v>KMV</v>
          </cell>
        </row>
        <row r="82">
          <cell r="A82" t="str">
            <v>|0200220810|25.40|0.00|1.400|0.000288NBC</v>
          </cell>
          <cell r="B82" t="str">
            <v>|0200220810|25.40|0.00|1.400|0.000</v>
          </cell>
          <cell r="C82" t="str">
            <v>C07002</v>
          </cell>
          <cell r="D82" t="str">
            <v>SUZUKI</v>
          </cell>
          <cell r="E82" t="str">
            <v>KMV</v>
          </cell>
        </row>
        <row r="83">
          <cell r="A83" t="str">
            <v>|0200220810|22.20|0.00|1.400|0.000293NBC</v>
          </cell>
          <cell r="B83" t="str">
            <v>|0200220810|22.20|0.00|1.400|0.000</v>
          </cell>
          <cell r="C83" t="str">
            <v>C07002</v>
          </cell>
          <cell r="D83" t="str">
            <v>SUZUKI</v>
          </cell>
          <cell r="E83" t="str">
            <v>KMV</v>
          </cell>
        </row>
        <row r="84">
          <cell r="A84" t="str">
            <v>|0200226540|40.00|25.00|1.400|0.000527NBC</v>
          </cell>
          <cell r="B84" t="str">
            <v>|0200226540|40.00|25.00|1.400|0.000</v>
          </cell>
          <cell r="C84" t="str">
            <v>C07002</v>
          </cell>
          <cell r="D84" t="str">
            <v>SUZUKI</v>
          </cell>
          <cell r="E84" t="str">
            <v>KMV</v>
          </cell>
        </row>
        <row r="85">
          <cell r="A85" t="str">
            <v>|0200226240|22.20|0.00|2.000|0.000570NBC</v>
          </cell>
          <cell r="B85" t="str">
            <v>|0200226240|22.20|0.00|2.000|0.000</v>
          </cell>
          <cell r="C85" t="str">
            <v>C07002</v>
          </cell>
          <cell r="D85" t="str">
            <v>SUZUKI</v>
          </cell>
          <cell r="E85" t="str">
            <v>KMV</v>
          </cell>
        </row>
        <row r="86">
          <cell r="A86" t="str">
            <v>|0200220810|22.20|0.00|1.400|0.000620NBC</v>
          </cell>
          <cell r="B86" t="str">
            <v>|0200220810|22.20|0.00|1.400|0.000</v>
          </cell>
          <cell r="C86" t="str">
            <v>C07002</v>
          </cell>
          <cell r="D86" t="str">
            <v>SUZUKI</v>
          </cell>
          <cell r="E86" t="str">
            <v>KMV</v>
          </cell>
        </row>
        <row r="87">
          <cell r="A87" t="str">
            <v>|0200220810|22.20|0.00|1.400|0.000641NBC</v>
          </cell>
          <cell r="B87" t="str">
            <v>|0200220810|22.20|0.00|1.400|0.000</v>
          </cell>
          <cell r="C87" t="str">
            <v>C07002</v>
          </cell>
          <cell r="D87" t="str">
            <v>SUZUKI</v>
          </cell>
          <cell r="E87" t="str">
            <v>KMV</v>
          </cell>
        </row>
        <row r="88">
          <cell r="A88" t="str">
            <v>|0200236211|19.10|0.00|1.200|0.000650NBC</v>
          </cell>
          <cell r="B88" t="str">
            <v>|0200236211|19.10|0.00|1.200|0.000</v>
          </cell>
          <cell r="C88" t="str">
            <v>C07002</v>
          </cell>
          <cell r="D88" t="str">
            <v>SUZUKI</v>
          </cell>
          <cell r="E88" t="str">
            <v>KMV</v>
          </cell>
        </row>
        <row r="89">
          <cell r="A89" t="str">
            <v>|0200236211|17.30|0.00|1.200|0.000808NBC</v>
          </cell>
          <cell r="B89" t="str">
            <v>|0200236211|17.30|0.00|1.200|0.000</v>
          </cell>
          <cell r="C89" t="str">
            <v>C07002</v>
          </cell>
          <cell r="D89" t="str">
            <v>SUZUKI</v>
          </cell>
          <cell r="E89" t="str">
            <v>KMV</v>
          </cell>
        </row>
        <row r="90">
          <cell r="A90" t="str">
            <v>|0200230841|17.30|0.00|1.200|0.000810NBC</v>
          </cell>
          <cell r="B90" t="str">
            <v>|0200230841|17.30|0.00|1.200|0.000</v>
          </cell>
          <cell r="C90" t="str">
            <v>C07002</v>
          </cell>
          <cell r="D90" t="str">
            <v>SUZUKI</v>
          </cell>
          <cell r="E90" t="str">
            <v>KMV</v>
          </cell>
        </row>
        <row r="91">
          <cell r="A91" t="str">
            <v>|0200236211|19.10|0.00|1.200|0.000916NBC</v>
          </cell>
          <cell r="B91" t="str">
            <v>|0200236211|19.10|0.00|1.200|0.000</v>
          </cell>
          <cell r="C91" t="str">
            <v>C07002</v>
          </cell>
          <cell r="D91" t="str">
            <v>SUZUKI</v>
          </cell>
          <cell r="E91" t="str">
            <v>KMV</v>
          </cell>
        </row>
        <row r="92">
          <cell r="A92" t="str">
            <v>|0200220810|31.80|0.00|1.600|0.0001097NBC</v>
          </cell>
          <cell r="B92" t="str">
            <v>|0200220810|31.80|0.00|1.600|0.000</v>
          </cell>
          <cell r="C92" t="str">
            <v>C07002</v>
          </cell>
          <cell r="D92" t="str">
            <v>SUZUKI</v>
          </cell>
          <cell r="E92" t="str">
            <v>KMV</v>
          </cell>
        </row>
        <row r="93">
          <cell r="A93" t="str">
            <v>|0200220810|22.20|0.00|1.400|0.0001306NBC</v>
          </cell>
          <cell r="B93" t="str">
            <v>|0200220810|22.20|0.00|1.400|0.000</v>
          </cell>
          <cell r="C93" t="str">
            <v>C07002</v>
          </cell>
          <cell r="D93" t="str">
            <v>SUZUKI</v>
          </cell>
          <cell r="E93" t="str">
            <v>KMV</v>
          </cell>
        </row>
        <row r="94">
          <cell r="A94" t="str">
            <v>|0200236211|19.10|0.00|1.200|0.0001561NBC</v>
          </cell>
          <cell r="B94" t="str">
            <v>|0200236211|19.10|0.00|1.200|0.000</v>
          </cell>
          <cell r="C94" t="str">
            <v>C07002</v>
          </cell>
          <cell r="D94" t="str">
            <v>SUZUKI</v>
          </cell>
          <cell r="E94" t="str">
            <v>KMV</v>
          </cell>
        </row>
        <row r="95">
          <cell r="A95" t="str">
            <v>|0200236211|19.10|0.00|1.200|0.0002180NBC</v>
          </cell>
          <cell r="B95" t="str">
            <v>|0200236211|19.10|0.00|1.200|0.000</v>
          </cell>
          <cell r="C95" t="str">
            <v>C07002</v>
          </cell>
          <cell r="D95" t="str">
            <v>SUZUKI</v>
          </cell>
          <cell r="E95" t="str">
            <v>KMV</v>
          </cell>
        </row>
        <row r="96">
          <cell r="A96" t="str">
            <v>|0200220810|22.20|0.00|1.400|0.0002595NBC</v>
          </cell>
          <cell r="B96" t="str">
            <v>|0200220810|22.20|0.00|1.400|0.000</v>
          </cell>
          <cell r="C96" t="str">
            <v>C07002</v>
          </cell>
          <cell r="D96" t="str">
            <v>SUZUKI</v>
          </cell>
          <cell r="E96" t="str">
            <v>KMV</v>
          </cell>
        </row>
        <row r="97">
          <cell r="A97" t="str">
            <v>|0200226700|46.00|38.00|4.000|0.00038IBC</v>
          </cell>
          <cell r="B97" t="str">
            <v>|0200226700|46.00|38.00|4.000|0.000</v>
          </cell>
          <cell r="C97" t="str">
            <v>C07002</v>
          </cell>
          <cell r="D97" t="str">
            <v>YAMAHA</v>
          </cell>
          <cell r="E97" t="str">
            <v>KMV</v>
          </cell>
        </row>
        <row r="98">
          <cell r="A98" t="str">
            <v>|0200220139|29.40|0.00|3.200|0.00041IBC</v>
          </cell>
          <cell r="B98" t="str">
            <v>|0200220139|29.40|0.00|3.200|0.000</v>
          </cell>
          <cell r="C98" t="str">
            <v>C07002</v>
          </cell>
          <cell r="D98" t="str">
            <v>YAMAHA</v>
          </cell>
          <cell r="E98" t="str">
            <v>KMV</v>
          </cell>
        </row>
        <row r="99">
          <cell r="A99" t="str">
            <v>|0200220139|25.40|0.00|3.200|0.00044.5NBC</v>
          </cell>
          <cell r="B99" t="str">
            <v>|0200220139|25.40|0.00|3.200|0.000</v>
          </cell>
          <cell r="C99" t="str">
            <v>C07002</v>
          </cell>
          <cell r="D99" t="str">
            <v>YAMAHA</v>
          </cell>
          <cell r="E99" t="str">
            <v>KMV</v>
          </cell>
        </row>
        <row r="100">
          <cell r="A100" t="str">
            <v>|0200220139|34.00|0.00|3.500|0.00045IBC</v>
          </cell>
          <cell r="B100" t="str">
            <v>|0200220139|34.00|0.00|3.500|0.000</v>
          </cell>
          <cell r="C100" t="str">
            <v>C07002</v>
          </cell>
          <cell r="D100" t="str">
            <v>YAMAHA</v>
          </cell>
          <cell r="E100" t="str">
            <v>KMV</v>
          </cell>
        </row>
        <row r="101">
          <cell r="A101" t="str">
            <v>|0200220139|25.40|0.00|3.200|0.00049.5NBC</v>
          </cell>
          <cell r="B101" t="str">
            <v>|0200220139|25.40|0.00|3.200|0.000</v>
          </cell>
          <cell r="C101" t="str">
            <v>C07002</v>
          </cell>
          <cell r="D101" t="str">
            <v>YAMAHA</v>
          </cell>
          <cell r="E101" t="str">
            <v>KMV</v>
          </cell>
        </row>
        <row r="102">
          <cell r="A102" t="str">
            <v>|0200220139|60.80|0.00|3.800|0.00055IBC</v>
          </cell>
          <cell r="B102" t="str">
            <v>|0200220139|60.80|0.00|3.800|0.000</v>
          </cell>
          <cell r="C102" t="str">
            <v>C07002</v>
          </cell>
          <cell r="D102" t="str">
            <v>YAMAHA</v>
          </cell>
          <cell r="E102" t="str">
            <v>KMV</v>
          </cell>
        </row>
        <row r="103">
          <cell r="A103" t="str">
            <v>|0200226700|28.00|21.80|3.100|0.00055.4IBC</v>
          </cell>
          <cell r="B103" t="str">
            <v>|0200226700|28.00|21.80|3.100|0.000</v>
          </cell>
          <cell r="C103" t="str">
            <v>C07002</v>
          </cell>
          <cell r="D103" t="str">
            <v>YAMAHA</v>
          </cell>
          <cell r="E103" t="str">
            <v>KMV</v>
          </cell>
        </row>
        <row r="104">
          <cell r="A104" t="str">
            <v>|0200220139|15.90|0.00|1.600|0.00068.4NBC</v>
          </cell>
          <cell r="B104" t="str">
            <v>|0200220139|15.90|0.00|1.600|0.000</v>
          </cell>
          <cell r="C104" t="str">
            <v>C07002</v>
          </cell>
          <cell r="D104" t="str">
            <v>YAMAHA</v>
          </cell>
          <cell r="E104" t="str">
            <v>KMV</v>
          </cell>
        </row>
        <row r="105">
          <cell r="A105" t="str">
            <v>|0200230841|12.70|0.00|1.200|0.00080NBC</v>
          </cell>
          <cell r="B105" t="str">
            <v>|0200230841|12.70|0.00|1.200|0.000</v>
          </cell>
          <cell r="C105" t="str">
            <v>C07002</v>
          </cell>
          <cell r="D105" t="str">
            <v>YAMAHA</v>
          </cell>
          <cell r="E105" t="str">
            <v>KMV</v>
          </cell>
        </row>
        <row r="106">
          <cell r="A106" t="str">
            <v>|0200220139|15.90|0.00|1.600|0.00087NBC</v>
          </cell>
          <cell r="B106" t="str">
            <v>|0200220139|15.90|0.00|1.600|0.000</v>
          </cell>
          <cell r="C106" t="str">
            <v>C07002</v>
          </cell>
          <cell r="D106" t="str">
            <v>YAMAHA</v>
          </cell>
          <cell r="E106" t="str">
            <v>KMV</v>
          </cell>
        </row>
        <row r="107">
          <cell r="A107" t="str">
            <v>|0200220600|23.00|12.40|5.300|0.00096IBC</v>
          </cell>
          <cell r="B107" t="str">
            <v>|0200220600|23.00|12.40|5.300|0.000</v>
          </cell>
          <cell r="C107" t="str">
            <v>C07002</v>
          </cell>
          <cell r="D107" t="str">
            <v>YAMAHA</v>
          </cell>
          <cell r="E107" t="str">
            <v>KMV</v>
          </cell>
        </row>
        <row r="108">
          <cell r="A108" t="str">
            <v>|0200220139|15.90|0.00|1.600|0.000110NBC</v>
          </cell>
          <cell r="B108" t="str">
            <v>|0200220139|15.90|0.00|1.600|0.000</v>
          </cell>
          <cell r="C108" t="str">
            <v>C07002</v>
          </cell>
          <cell r="D108" t="str">
            <v>YAMAHA</v>
          </cell>
          <cell r="E108" t="str">
            <v>KMV</v>
          </cell>
        </row>
        <row r="109">
          <cell r="A109" t="str">
            <v>|0200220103|13.80|0.00|1.600|0.000120NBC</v>
          </cell>
          <cell r="B109" t="str">
            <v>|0200220103|13.80|0.00|1.600|0.000</v>
          </cell>
          <cell r="C109" t="str">
            <v>C07002</v>
          </cell>
          <cell r="D109" t="str">
            <v>YAMAHA</v>
          </cell>
          <cell r="E109" t="str">
            <v>KMV</v>
          </cell>
        </row>
        <row r="110">
          <cell r="A110" t="str">
            <v>|0200220139|15.90|0.00|1.600|0.000120.4NBC</v>
          </cell>
          <cell r="B110" t="str">
            <v>|0200220139|15.90|0.00|1.600|0.000</v>
          </cell>
          <cell r="C110" t="str">
            <v>C07002</v>
          </cell>
          <cell r="D110" t="str">
            <v>YAMAHA</v>
          </cell>
          <cell r="E110" t="str">
            <v>KMV</v>
          </cell>
        </row>
        <row r="111">
          <cell r="A111" t="str">
            <v>|0200220139|15.90|0.00|1.600|0.000121NBC</v>
          </cell>
          <cell r="B111" t="str">
            <v>|0200220139|15.90|0.00|1.600|0.000</v>
          </cell>
          <cell r="C111" t="str">
            <v>C07002</v>
          </cell>
          <cell r="D111" t="str">
            <v>YAMAHA</v>
          </cell>
          <cell r="E111" t="str">
            <v>KMV</v>
          </cell>
        </row>
        <row r="112">
          <cell r="A112" t="str">
            <v>|0200220139|15.90|0.00|1.600|0.000133NBC</v>
          </cell>
          <cell r="B112" t="str">
            <v>|0200220139|15.90|0.00|1.600|0.000</v>
          </cell>
          <cell r="C112" t="str">
            <v>C07002</v>
          </cell>
          <cell r="D112" t="str">
            <v>YAMAHA</v>
          </cell>
          <cell r="E112" t="str">
            <v>KMV</v>
          </cell>
        </row>
        <row r="113">
          <cell r="A113" t="str">
            <v>|0200225939|19.10|0.00|1.600|0.000135NBC</v>
          </cell>
          <cell r="B113" t="str">
            <v>|0200225939|19.10|0.00|1.600|0.000</v>
          </cell>
          <cell r="C113" t="str">
            <v>C07002</v>
          </cell>
          <cell r="D113" t="str">
            <v>YAMAHA</v>
          </cell>
          <cell r="E113" t="str">
            <v>KMV</v>
          </cell>
        </row>
        <row r="114">
          <cell r="A114" t="str">
            <v>|0200226117|25.40|0.00|2.000|0.000136NBC</v>
          </cell>
          <cell r="B114" t="str">
            <v>|0200226117|25.40|0.00|2.000|0.000</v>
          </cell>
          <cell r="C114" t="str">
            <v>C07002</v>
          </cell>
          <cell r="D114" t="str">
            <v>YAMAHA</v>
          </cell>
          <cell r="E114" t="str">
            <v>KMV</v>
          </cell>
        </row>
        <row r="115">
          <cell r="A115" t="str">
            <v>|0200220139|28.60|0.00|2.300|0.000139IBC</v>
          </cell>
          <cell r="B115" t="str">
            <v>|0200220139|28.60|0.00|2.300|0.000</v>
          </cell>
          <cell r="C115" t="str">
            <v>C07002</v>
          </cell>
          <cell r="D115" t="str">
            <v>YAMAHA</v>
          </cell>
          <cell r="E115" t="str">
            <v>KMV</v>
          </cell>
        </row>
        <row r="116">
          <cell r="A116" t="str">
            <v>|0200220810|19.10|0.00|1.600|0.000148NBC</v>
          </cell>
          <cell r="B116" t="str">
            <v>|0200220810|19.10|0.00|1.600|0.000</v>
          </cell>
          <cell r="C116" t="str">
            <v>C07002</v>
          </cell>
          <cell r="D116" t="str">
            <v>YAMAHA</v>
          </cell>
          <cell r="E116" t="str">
            <v>KMV</v>
          </cell>
        </row>
        <row r="117">
          <cell r="A117" t="str">
            <v>|0200226117|19.10|0.00|1.600|0.000163NBC</v>
          </cell>
          <cell r="B117" t="str">
            <v>|0200226117|19.10|0.00|1.600|0.000</v>
          </cell>
          <cell r="C117" t="str">
            <v>C07002</v>
          </cell>
          <cell r="D117" t="str">
            <v>YAMAHA</v>
          </cell>
          <cell r="E117" t="str">
            <v>KMV</v>
          </cell>
        </row>
        <row r="118">
          <cell r="A118" t="str">
            <v>|0200220139|28.60|0.00|2.600|0.000176IBC</v>
          </cell>
          <cell r="B118" t="str">
            <v>|0200220139|28.60|0.00|2.600|0.000</v>
          </cell>
          <cell r="C118" t="str">
            <v>C07002</v>
          </cell>
          <cell r="D118" t="str">
            <v>YAMAHA</v>
          </cell>
          <cell r="E118" t="str">
            <v>KMV</v>
          </cell>
        </row>
        <row r="119">
          <cell r="A119" t="str">
            <v>|0200220139|15.90|0.00|2.000|0.000190NBC</v>
          </cell>
          <cell r="B119" t="str">
            <v>|0200220139|15.90|0.00|2.000|0.000</v>
          </cell>
          <cell r="C119" t="str">
            <v>C07002</v>
          </cell>
          <cell r="D119" t="str">
            <v>YAMAHA</v>
          </cell>
          <cell r="E119" t="str">
            <v>KMV</v>
          </cell>
        </row>
        <row r="120">
          <cell r="A120" t="str">
            <v>|0200226117|25.40|0.00|2.000|0.000190NBC</v>
          </cell>
          <cell r="B120" t="str">
            <v>|0200226117|25.40|0.00|2.000|0.000</v>
          </cell>
          <cell r="C120" t="str">
            <v>C07002</v>
          </cell>
          <cell r="D120" t="str">
            <v>YAMAHA</v>
          </cell>
          <cell r="E120" t="str">
            <v>KMV</v>
          </cell>
        </row>
        <row r="121">
          <cell r="A121" t="str">
            <v>|0200220126|42.70|0.00|3.500|0.000195IBC</v>
          </cell>
          <cell r="B121" t="str">
            <v>|0200220126|42.70|0.00|3.500|0.000</v>
          </cell>
          <cell r="C121" t="str">
            <v>C07002</v>
          </cell>
          <cell r="D121" t="str">
            <v>YAMAHA</v>
          </cell>
          <cell r="E121" t="str">
            <v>KMV</v>
          </cell>
        </row>
        <row r="122">
          <cell r="A122" t="str">
            <v>|0200220139|15.90|0.00|2.000|0.000196NBC</v>
          </cell>
          <cell r="B122" t="str">
            <v>|0200220139|15.90|0.00|2.000|0.000</v>
          </cell>
          <cell r="C122" t="str">
            <v>C07002</v>
          </cell>
          <cell r="D122" t="str">
            <v>YAMAHA</v>
          </cell>
          <cell r="E122" t="str">
            <v>KMV</v>
          </cell>
        </row>
        <row r="123">
          <cell r="A123" t="str">
            <v>|0200220139|15.90|0.00|2.000|0.000198NBC</v>
          </cell>
          <cell r="B123" t="str">
            <v>|0200220139|15.90|0.00|2.000|0.000</v>
          </cell>
          <cell r="C123" t="str">
            <v>C07002</v>
          </cell>
          <cell r="D123" t="str">
            <v>YAMAHA</v>
          </cell>
          <cell r="E123" t="str">
            <v>KMV</v>
          </cell>
        </row>
        <row r="124">
          <cell r="A124" t="str">
            <v>|0200220139|25.40|0.00|3.200|0.000214NBC</v>
          </cell>
          <cell r="B124" t="str">
            <v>|0200220139|25.40|0.00|3.200|0.000</v>
          </cell>
          <cell r="C124" t="str">
            <v>C07002</v>
          </cell>
          <cell r="D124" t="str">
            <v>YAMAHA</v>
          </cell>
          <cell r="E124" t="str">
            <v>KMV</v>
          </cell>
        </row>
        <row r="125">
          <cell r="A125" t="str">
            <v>|0200220139|42.70|0.00|2.000|0.000214NBC</v>
          </cell>
          <cell r="B125" t="str">
            <v>|0200220139|42.70|0.00|2.000|0.000</v>
          </cell>
          <cell r="C125" t="str">
            <v>C07002</v>
          </cell>
          <cell r="D125" t="str">
            <v>YAMAHA</v>
          </cell>
          <cell r="E125" t="str">
            <v>KMV</v>
          </cell>
        </row>
        <row r="126">
          <cell r="A126" t="str">
            <v>|0200236441|20.00|20.00|1.200|0.000220NBC</v>
          </cell>
          <cell r="B126" t="str">
            <v>|0200236441|20.00|20.00|1.200|0.000</v>
          </cell>
          <cell r="C126" t="str">
            <v>C07002</v>
          </cell>
          <cell r="D126" t="str">
            <v>YAMAHA</v>
          </cell>
          <cell r="E126" t="str">
            <v>KMV</v>
          </cell>
        </row>
        <row r="127">
          <cell r="A127" t="str">
            <v>|0200226240|25.40|0.00|1.600|0.000222NBC</v>
          </cell>
          <cell r="B127" t="str">
            <v>|0200226240|25.40|0.00|1.600|0.000</v>
          </cell>
          <cell r="C127" t="str">
            <v>C07002</v>
          </cell>
          <cell r="D127" t="str">
            <v>YAMAHA</v>
          </cell>
          <cell r="E127" t="str">
            <v>KMV</v>
          </cell>
        </row>
        <row r="128">
          <cell r="A128" t="str">
            <v>|0200226700|28.00|21.80|3.100|0.000224.1IBC</v>
          </cell>
          <cell r="B128" t="str">
            <v>|0200226700|28.00|21.80|3.100|0.000</v>
          </cell>
          <cell r="C128" t="str">
            <v>C07002</v>
          </cell>
          <cell r="D128" t="str">
            <v>YAMAHA</v>
          </cell>
          <cell r="E128" t="str">
            <v>KMV</v>
          </cell>
        </row>
        <row r="129">
          <cell r="A129" t="str">
            <v>|0200226240|19.10|0.00|1.600|0.000236NBC</v>
          </cell>
          <cell r="B129" t="str">
            <v>|0200226240|19.10|0.00|1.600|0.000</v>
          </cell>
          <cell r="C129" t="str">
            <v>C07002</v>
          </cell>
          <cell r="D129" t="str">
            <v>YAMAHA</v>
          </cell>
          <cell r="E129" t="str">
            <v>KMV</v>
          </cell>
        </row>
        <row r="130">
          <cell r="A130" t="str">
            <v>|0200220139|76.30|0.00|2.000|0.000238IBC</v>
          </cell>
          <cell r="B130" t="str">
            <v>|0200220139|76.30|0.00|2.000|0.000</v>
          </cell>
          <cell r="C130" t="str">
            <v>C07002</v>
          </cell>
          <cell r="D130" t="str">
            <v>YAMAHA</v>
          </cell>
          <cell r="E130" t="str">
            <v>KMV</v>
          </cell>
        </row>
        <row r="131">
          <cell r="A131" t="str">
            <v>|0200220139|25.40|0.00|3.200|0.000242NBC</v>
          </cell>
          <cell r="B131" t="str">
            <v>|0200220139|25.40|0.00|3.200|0.000</v>
          </cell>
          <cell r="C131" t="str">
            <v>C07002</v>
          </cell>
          <cell r="D131" t="str">
            <v>YAMAHA</v>
          </cell>
          <cell r="E131" t="str">
            <v>KMV</v>
          </cell>
        </row>
        <row r="132">
          <cell r="A132" t="str">
            <v>|0200230120|15.90|0.00|1.200|0.000250NBC</v>
          </cell>
          <cell r="B132" t="str">
            <v>|0200230120|15.90|0.00|1.200|0.000</v>
          </cell>
          <cell r="C132" t="str">
            <v>C07002</v>
          </cell>
          <cell r="D132" t="str">
            <v>YAMAHA</v>
          </cell>
          <cell r="E132" t="str">
            <v>KMV</v>
          </cell>
        </row>
        <row r="133">
          <cell r="A133" t="str">
            <v>|0200226240|28.60|0.00|2.300|0.000250NBC</v>
          </cell>
          <cell r="B133" t="str">
            <v>|0200226240|28.60|0.00|2.300|0.000</v>
          </cell>
          <cell r="C133" t="str">
            <v>C07002</v>
          </cell>
          <cell r="D133" t="str">
            <v>YAMAHA</v>
          </cell>
          <cell r="E133" t="str">
            <v>KMV</v>
          </cell>
        </row>
        <row r="134">
          <cell r="A134" t="str">
            <v>|0200226240|60.50|0.00|2.000|0.000254.6NBC</v>
          </cell>
          <cell r="B134" t="str">
            <v>|0200226240|60.50|0.00|2.000|0.000</v>
          </cell>
          <cell r="C134" t="str">
            <v>C07002</v>
          </cell>
          <cell r="D134" t="str">
            <v>YAMAHA</v>
          </cell>
          <cell r="E134" t="str">
            <v>KMV</v>
          </cell>
        </row>
        <row r="135">
          <cell r="A135" t="str">
            <v>|0200220139|38.10|0.00|2.600|0.000259.8NBC</v>
          </cell>
          <cell r="B135" t="str">
            <v>|0200220139|38.10|0.00|2.600|0.000</v>
          </cell>
          <cell r="C135" t="str">
            <v>C07002</v>
          </cell>
          <cell r="D135" t="str">
            <v>YAMAHA</v>
          </cell>
          <cell r="E135" t="str">
            <v>KMV</v>
          </cell>
        </row>
        <row r="136">
          <cell r="A136" t="str">
            <v>|0200220126|42.70|0.00|3.500|0.000261IBC</v>
          </cell>
          <cell r="B136" t="str">
            <v>|0200220126|42.70|0.00|3.500|0.000</v>
          </cell>
          <cell r="C136" t="str">
            <v>C07002</v>
          </cell>
          <cell r="D136" t="str">
            <v>YAMAHA</v>
          </cell>
          <cell r="E136" t="str">
            <v>KMV</v>
          </cell>
        </row>
        <row r="137">
          <cell r="A137" t="str">
            <v>|0200220126|42.70|0.00|3.500|0.000263IBC</v>
          </cell>
          <cell r="B137" t="str">
            <v>|0200220126|42.70|0.00|3.500|0.000</v>
          </cell>
          <cell r="C137" t="str">
            <v>C07002</v>
          </cell>
          <cell r="D137" t="str">
            <v>YAMAHA</v>
          </cell>
          <cell r="E137" t="str">
            <v>KMV</v>
          </cell>
        </row>
        <row r="138">
          <cell r="A138" t="str">
            <v>|0200220810|31.80|0.00|1.600|0.000265NBC</v>
          </cell>
          <cell r="B138" t="str">
            <v>|0200220810|31.80|0.00|1.600|0.000</v>
          </cell>
          <cell r="C138" t="str">
            <v>C07002</v>
          </cell>
          <cell r="D138" t="str">
            <v>YAMAHA</v>
          </cell>
          <cell r="E138" t="str">
            <v>KMV</v>
          </cell>
        </row>
        <row r="139">
          <cell r="A139" t="str">
            <v>|0200226117|19.10|0.00|2.000|0.000266NBC</v>
          </cell>
          <cell r="B139" t="str">
            <v>|0200226117|19.10|0.00|2.000|0.000</v>
          </cell>
          <cell r="C139" t="str">
            <v>C07002</v>
          </cell>
          <cell r="D139" t="str">
            <v>YAMAHA</v>
          </cell>
          <cell r="E139" t="str">
            <v>KMV</v>
          </cell>
        </row>
        <row r="140">
          <cell r="A140" t="str">
            <v>|0200226240|25.40|0.00|1.600|0.000266NBC</v>
          </cell>
          <cell r="B140" t="str">
            <v>|0200226240|25.40|0.00|1.600|0.000</v>
          </cell>
          <cell r="C140" t="str">
            <v>C07002</v>
          </cell>
          <cell r="D140" t="str">
            <v>YAMAHA</v>
          </cell>
          <cell r="E140" t="str">
            <v>KMV</v>
          </cell>
        </row>
        <row r="141">
          <cell r="A141" t="str">
            <v>|0200226240|28.60|0.00|2.300|0.000268NBC</v>
          </cell>
          <cell r="B141" t="str">
            <v>|0200226240|28.60|0.00|2.300|0.000</v>
          </cell>
          <cell r="C141" t="str">
            <v>C07002</v>
          </cell>
          <cell r="D141" t="str">
            <v>YAMAHA</v>
          </cell>
          <cell r="E141" t="str">
            <v>KMV</v>
          </cell>
        </row>
        <row r="142">
          <cell r="A142" t="str">
            <v>|0200230120|15.90|0.00|1.200|0.000273NBC</v>
          </cell>
          <cell r="B142" t="str">
            <v>|0200230120|15.90|0.00|1.200|0.000</v>
          </cell>
          <cell r="C142" t="str">
            <v>C07002</v>
          </cell>
          <cell r="D142" t="str">
            <v>YAMAHA</v>
          </cell>
          <cell r="E142" t="str">
            <v>KMV</v>
          </cell>
        </row>
        <row r="143">
          <cell r="A143" t="str">
            <v>|0200226240|19.10|0.00|2.000|0.000276NBC</v>
          </cell>
          <cell r="B143" t="str">
            <v>|0200226240|19.10|0.00|2.000|0.000</v>
          </cell>
          <cell r="C143" t="str">
            <v>C07002</v>
          </cell>
          <cell r="D143" t="str">
            <v>YAMAHA</v>
          </cell>
          <cell r="E143" t="str">
            <v>KMV</v>
          </cell>
        </row>
        <row r="144">
          <cell r="A144" t="str">
            <v>|0200226117|15.90|0.00|1.600|0.000279NBC</v>
          </cell>
          <cell r="B144" t="str">
            <v>|0200226117|15.90|0.00|1.600|0.000</v>
          </cell>
          <cell r="C144" t="str">
            <v>C07002</v>
          </cell>
          <cell r="D144" t="str">
            <v>YAMAHA</v>
          </cell>
          <cell r="E144" t="str">
            <v>KMV</v>
          </cell>
        </row>
        <row r="145">
          <cell r="A145" t="str">
            <v>|0200226240|28.60|0.00|2.300|0.000280NBC</v>
          </cell>
          <cell r="B145" t="str">
            <v>|0200226240|28.60|0.00|2.300|0.000</v>
          </cell>
          <cell r="C145" t="str">
            <v>C07002</v>
          </cell>
          <cell r="D145" t="str">
            <v>YAMAHA</v>
          </cell>
          <cell r="E145" t="str">
            <v>KMV</v>
          </cell>
        </row>
        <row r="146">
          <cell r="A146" t="str">
            <v>|0200226240|28.60|0.00|2.300|0.000281NBC</v>
          </cell>
          <cell r="B146" t="str">
            <v>|0200226240|28.60|0.00|2.300|0.000</v>
          </cell>
          <cell r="C146" t="str">
            <v>C07002</v>
          </cell>
          <cell r="D146" t="str">
            <v>YAMAHA</v>
          </cell>
          <cell r="E146" t="str">
            <v>KMV</v>
          </cell>
        </row>
        <row r="147">
          <cell r="A147" t="str">
            <v>|0200220139|19.10|0.00|1.400|0.000286NBC</v>
          </cell>
          <cell r="B147" t="str">
            <v>|0200220139|19.10|0.00|1.400|0.000</v>
          </cell>
          <cell r="C147" t="str">
            <v>C07002</v>
          </cell>
          <cell r="D147" t="str">
            <v>YAMAHA</v>
          </cell>
          <cell r="E147" t="str">
            <v>KMV</v>
          </cell>
        </row>
        <row r="148">
          <cell r="A148" t="str">
            <v>|0200226240|25.40|0.00|2.300|0.000286NBC</v>
          </cell>
          <cell r="B148" t="str">
            <v>|0200226240|25.40|0.00|2.300|0.000</v>
          </cell>
          <cell r="C148" t="str">
            <v>C07002</v>
          </cell>
          <cell r="D148" t="str">
            <v>YAMAHA</v>
          </cell>
          <cell r="E148" t="str">
            <v>KMV</v>
          </cell>
        </row>
        <row r="149">
          <cell r="A149" t="str">
            <v>|0200226240|19.10|0.00|1.600|0.000296NBC</v>
          </cell>
          <cell r="B149" t="str">
            <v>|0200226240|19.10|0.00|1.600|0.000</v>
          </cell>
          <cell r="C149" t="str">
            <v>c07002</v>
          </cell>
          <cell r="D149" t="str">
            <v>YAMAHA</v>
          </cell>
          <cell r="E149" t="str">
            <v>KMV</v>
          </cell>
        </row>
        <row r="150">
          <cell r="A150" t="str">
            <v>|0200226240|28.60|0.00|2.300|0.000296NBC</v>
          </cell>
          <cell r="B150" t="str">
            <v>|0200226240|28.60|0.00|2.300|0.000</v>
          </cell>
          <cell r="C150" t="str">
            <v>C07002</v>
          </cell>
          <cell r="D150" t="str">
            <v>YAMAHA</v>
          </cell>
          <cell r="E150" t="str">
            <v>KMV</v>
          </cell>
        </row>
        <row r="151">
          <cell r="A151" t="str">
            <v>|0200226117|19.10|0.00|1.600|0.000297NBC</v>
          </cell>
          <cell r="B151" t="str">
            <v>|0200226117|19.10|0.00|1.600|0.000</v>
          </cell>
          <cell r="C151" t="str">
            <v>C07002</v>
          </cell>
          <cell r="D151" t="str">
            <v>YAMAHA</v>
          </cell>
          <cell r="E151" t="str">
            <v>KMV</v>
          </cell>
        </row>
        <row r="152">
          <cell r="A152" t="str">
            <v>|0200226240|22.20|0.00|2.000|0.000299NBC</v>
          </cell>
          <cell r="B152" t="str">
            <v>|0200226240|22.20|0.00|2.000|0.000</v>
          </cell>
          <cell r="C152" t="str">
            <v>C07002</v>
          </cell>
          <cell r="D152" t="str">
            <v>YAMAHA</v>
          </cell>
          <cell r="E152" t="str">
            <v>KMV</v>
          </cell>
        </row>
        <row r="153">
          <cell r="A153" t="str">
            <v>|0200226240|31.80|0.00|2.000|0.000303NBC</v>
          </cell>
          <cell r="B153" t="str">
            <v>|0200226240|31.80|0.00|2.000|0.000</v>
          </cell>
          <cell r="C153" t="str">
            <v>C07002</v>
          </cell>
          <cell r="D153" t="str">
            <v>YAMAHA</v>
          </cell>
          <cell r="E153" t="str">
            <v>KMV</v>
          </cell>
        </row>
        <row r="154">
          <cell r="A154" t="str">
            <v>|0200226240|19.10|0.00|1.600|0.000306NBC</v>
          </cell>
          <cell r="B154" t="str">
            <v>|0200226240|19.10|0.00|1.600|0.000</v>
          </cell>
          <cell r="C154" t="str">
            <v>C07002</v>
          </cell>
          <cell r="D154" t="str">
            <v>YAMAHA</v>
          </cell>
          <cell r="E154" t="str">
            <v>KMV</v>
          </cell>
        </row>
        <row r="155">
          <cell r="A155" t="str">
            <v>|0200226240|35.00|0.00|2.600|0.000308NBC</v>
          </cell>
          <cell r="B155" t="str">
            <v>|0200226240|35.00|0.00|2.600|0.000</v>
          </cell>
          <cell r="C155" t="str">
            <v>C07002</v>
          </cell>
          <cell r="D155" t="str">
            <v>YAMAHA</v>
          </cell>
          <cell r="E155" t="str">
            <v>KMV</v>
          </cell>
        </row>
        <row r="156">
          <cell r="A156" t="str">
            <v>|0200220139|38.10|0.00|2.300|0.000308NBC</v>
          </cell>
          <cell r="B156" t="str">
            <v>|0200220139|38.10|0.00|2.300|0.000</v>
          </cell>
          <cell r="C156" t="str">
            <v>C07002</v>
          </cell>
          <cell r="D156" t="str">
            <v>YAMAHA</v>
          </cell>
          <cell r="E156" t="str">
            <v>KMV</v>
          </cell>
        </row>
        <row r="157">
          <cell r="A157" t="str">
            <v>|0200226117|28.60|0.00|2.000|0.000312NBC</v>
          </cell>
          <cell r="B157" t="str">
            <v>|0200226117|28.60|0.00|2.000|0.000</v>
          </cell>
          <cell r="C157" t="str">
            <v>C07002</v>
          </cell>
          <cell r="D157" t="str">
            <v>YAMAHA</v>
          </cell>
          <cell r="E157" t="str">
            <v>KMV</v>
          </cell>
        </row>
        <row r="158">
          <cell r="A158" t="str">
            <v>|0200236441|20.00|20.00|1.200|0.000315NBC</v>
          </cell>
          <cell r="B158" t="str">
            <v>|0200236441|20.00|20.00|1.200|0.000</v>
          </cell>
          <cell r="C158" t="str">
            <v>C07002</v>
          </cell>
          <cell r="D158" t="str">
            <v>YAMAHA</v>
          </cell>
          <cell r="E158" t="str">
            <v>KMV</v>
          </cell>
        </row>
        <row r="159">
          <cell r="A159" t="str">
            <v>|0200230841|15.90|0.00|1.200|0.000316NBC</v>
          </cell>
          <cell r="B159" t="str">
            <v>|0200230841|15.90|0.00|1.200|0.000</v>
          </cell>
          <cell r="C159" t="str">
            <v>C07002</v>
          </cell>
          <cell r="D159" t="str">
            <v>YAMAHA</v>
          </cell>
          <cell r="E159" t="str">
            <v>KMV</v>
          </cell>
        </row>
        <row r="160">
          <cell r="A160" t="str">
            <v>|0200226117|28.60|0.00|2.000|0.000326IBC</v>
          </cell>
          <cell r="B160" t="str">
            <v>|0200226117|28.60|0.00|2.000|0.000</v>
          </cell>
          <cell r="C160" t="str">
            <v>C07002</v>
          </cell>
          <cell r="D160" t="str">
            <v>YAMAHA</v>
          </cell>
          <cell r="E160" t="str">
            <v>KMV</v>
          </cell>
        </row>
        <row r="161">
          <cell r="A161" t="str">
            <v>|0200226117|22.20|0.00|2.300|0.000331NBC</v>
          </cell>
          <cell r="B161" t="str">
            <v>|0200226117|22.20|0.00|2.300|0.000</v>
          </cell>
          <cell r="C161" t="str">
            <v>C07002</v>
          </cell>
          <cell r="D161" t="str">
            <v>YAMAHA</v>
          </cell>
          <cell r="E161" t="str">
            <v>KMV</v>
          </cell>
        </row>
        <row r="162">
          <cell r="A162" t="str">
            <v>|0200226240|28.60|0.00|1.600|0.000341NBC</v>
          </cell>
          <cell r="B162" t="str">
            <v>|0200226240|28.60|0.00|1.600|0.000</v>
          </cell>
          <cell r="C162" t="str">
            <v>C07002</v>
          </cell>
          <cell r="D162" t="str">
            <v>YAMAHA</v>
          </cell>
          <cell r="E162" t="str">
            <v>KMV</v>
          </cell>
        </row>
        <row r="163">
          <cell r="A163" t="str">
            <v>|0200226240|22.20|0.00|1.600|0.000348NBC</v>
          </cell>
          <cell r="B163" t="str">
            <v>|0200226240|22.20|0.00|1.600|0.000</v>
          </cell>
          <cell r="C163" t="str">
            <v>C07002</v>
          </cell>
          <cell r="D163" t="str">
            <v>YAMAHA</v>
          </cell>
          <cell r="E163" t="str">
            <v>KMV</v>
          </cell>
        </row>
        <row r="164">
          <cell r="A164" t="str">
            <v>|0200220810|31.80|0.00|2.600|0.000351NBC</v>
          </cell>
          <cell r="B164" t="str">
            <v>|0200220810|31.80|0.00|2.600|0.000</v>
          </cell>
          <cell r="C164" t="str">
            <v>C07002</v>
          </cell>
          <cell r="D164" t="str">
            <v>YAMAHA</v>
          </cell>
          <cell r="E164" t="str">
            <v>KMV</v>
          </cell>
        </row>
        <row r="165">
          <cell r="A165" t="str">
            <v>|0200220139|22.20|0.00|2.000|0.000353NBC</v>
          </cell>
          <cell r="B165" t="str">
            <v>|0200220139|22.20|0.00|2.000|0.000</v>
          </cell>
          <cell r="C165" t="str">
            <v>C07002</v>
          </cell>
          <cell r="D165" t="str">
            <v>YAMAHA</v>
          </cell>
          <cell r="E165" t="str">
            <v>KMV</v>
          </cell>
        </row>
        <row r="166">
          <cell r="A166" t="str">
            <v>|0200226117|25.40|0.00|1.600|0.000355NBC</v>
          </cell>
          <cell r="B166" t="str">
            <v>|0200226117|25.40|0.00|1.600|0.000</v>
          </cell>
          <cell r="C166" t="str">
            <v>C07002</v>
          </cell>
          <cell r="D166" t="str">
            <v>YAMAHA</v>
          </cell>
          <cell r="E166" t="str">
            <v>KMV</v>
          </cell>
        </row>
        <row r="167">
          <cell r="A167" t="str">
            <v>|0200226240|19.10|0.00|1.600|0.000362NBC</v>
          </cell>
          <cell r="B167" t="str">
            <v>|0200226240|19.10|0.00|1.600|0.000</v>
          </cell>
          <cell r="C167" t="str">
            <v>C07002</v>
          </cell>
          <cell r="D167" t="str">
            <v>YAMAHA</v>
          </cell>
          <cell r="E167" t="str">
            <v>KMV</v>
          </cell>
        </row>
        <row r="168">
          <cell r="A168" t="str">
            <v>|0200226240|28.60|0.00|1.600|0.000363NBC</v>
          </cell>
          <cell r="B168" t="str">
            <v>|0200226240|28.60|0.00|1.600|0.000</v>
          </cell>
          <cell r="C168" t="str">
            <v>C07002</v>
          </cell>
          <cell r="D168" t="str">
            <v>YAMAHA</v>
          </cell>
          <cell r="E168" t="str">
            <v>KMV</v>
          </cell>
        </row>
        <row r="169">
          <cell r="A169" t="str">
            <v>|0200220139|22.20|0.00|2.000|0.000366NBC</v>
          </cell>
          <cell r="B169" t="str">
            <v>|0200220139|22.20|0.00|2.000|0.000</v>
          </cell>
          <cell r="C169" t="str">
            <v>C07002</v>
          </cell>
          <cell r="D169" t="str">
            <v>YAMAHA</v>
          </cell>
          <cell r="E169" t="str">
            <v>KMV</v>
          </cell>
        </row>
        <row r="170">
          <cell r="A170" t="str">
            <v>|0200220810|25.40|0.00|2.000|0.000369NBC</v>
          </cell>
          <cell r="B170" t="str">
            <v>|0200220810|25.40|0.00|2.000|0.000</v>
          </cell>
          <cell r="C170" t="str">
            <v>C07002</v>
          </cell>
          <cell r="D170" t="str">
            <v>YAMAHA</v>
          </cell>
          <cell r="E170" t="str">
            <v>KMV</v>
          </cell>
        </row>
        <row r="171">
          <cell r="A171" t="str">
            <v>|0200226240|28.60|0.00|2.300|0.000376NBC</v>
          </cell>
          <cell r="B171" t="str">
            <v>|0200226240|28.60|0.00|2.300|0.000</v>
          </cell>
          <cell r="C171" t="str">
            <v>C07002</v>
          </cell>
          <cell r="D171" t="str">
            <v>YAMAHA</v>
          </cell>
          <cell r="E171" t="str">
            <v>KMV</v>
          </cell>
        </row>
        <row r="172">
          <cell r="A172" t="str">
            <v>|0200220810|38.10|0.00|2.300|0.000377NBC</v>
          </cell>
          <cell r="B172" t="str">
            <v>|0200220810|38.10|0.00|2.300|0.000</v>
          </cell>
          <cell r="C172" t="str">
            <v>C07002</v>
          </cell>
          <cell r="D172" t="str">
            <v>YAMAHA</v>
          </cell>
          <cell r="E172" t="str">
            <v>KMV</v>
          </cell>
        </row>
        <row r="173">
          <cell r="A173" t="str">
            <v>|0200220139|22.20|0.00|2.000|0.000379NBC</v>
          </cell>
          <cell r="B173" t="str">
            <v>|0200220139|22.20|0.00|2.000|0.000</v>
          </cell>
          <cell r="C173" t="str">
            <v>C07002</v>
          </cell>
          <cell r="D173" t="str">
            <v>YAMAHA</v>
          </cell>
          <cell r="E173" t="str">
            <v>KMV</v>
          </cell>
        </row>
        <row r="174">
          <cell r="A174" t="str">
            <v>|0200226240|19.10|0.00|1.600|0.000380NBC</v>
          </cell>
          <cell r="B174" t="str">
            <v>|0200226240|19.10|0.00|1.600|0.000</v>
          </cell>
          <cell r="C174" t="str">
            <v>C07002</v>
          </cell>
          <cell r="D174" t="str">
            <v>YAMAHA</v>
          </cell>
          <cell r="E174" t="str">
            <v>KMV</v>
          </cell>
        </row>
        <row r="175">
          <cell r="A175" t="str">
            <v>|0200226240|28.60|0.00|2.300|0.000383NBC</v>
          </cell>
          <cell r="B175" t="str">
            <v>|0200226240|28.60|0.00|2.300|0.000</v>
          </cell>
          <cell r="C175" t="str">
            <v>C07002</v>
          </cell>
          <cell r="D175" t="str">
            <v>YAMAHA</v>
          </cell>
          <cell r="E175" t="str">
            <v>KMV</v>
          </cell>
        </row>
        <row r="176">
          <cell r="A176" t="str">
            <v>|0200220139|22.20|0.00|2.000|0.000384NBC</v>
          </cell>
          <cell r="B176" t="str">
            <v>|0200220139|22.20|0.00|2.000|0.000</v>
          </cell>
          <cell r="C176" t="str">
            <v>C07002</v>
          </cell>
          <cell r="D176" t="str">
            <v>YAMAHA</v>
          </cell>
          <cell r="E176" t="str">
            <v>KMV</v>
          </cell>
        </row>
        <row r="177">
          <cell r="A177" t="str">
            <v>|0200226117|28.60|0.00|2.000|0.000388IBC</v>
          </cell>
          <cell r="B177" t="str">
            <v>|0200226117|28.60|0.00|2.000|0.000</v>
          </cell>
          <cell r="C177" t="str">
            <v>C07002</v>
          </cell>
          <cell r="D177" t="str">
            <v>YAMAHA</v>
          </cell>
          <cell r="E177" t="str">
            <v>KMV</v>
          </cell>
        </row>
        <row r="178">
          <cell r="A178" t="str">
            <v>|0200226240|25.40|0.00|2.300|0.000401NBC</v>
          </cell>
          <cell r="B178" t="str">
            <v>|0200226240|25.40|0.00|2.300|0.000</v>
          </cell>
          <cell r="C178" t="str">
            <v>C07002</v>
          </cell>
          <cell r="D178" t="str">
            <v>YAMAHA</v>
          </cell>
          <cell r="E178" t="str">
            <v>KMV</v>
          </cell>
        </row>
        <row r="179">
          <cell r="A179" t="str">
            <v>|0200220139|25.40|0.00|1.600|0.000406NBC</v>
          </cell>
          <cell r="B179" t="str">
            <v>|0200220139|25.40|0.00|1.600|0.000</v>
          </cell>
          <cell r="C179" t="str">
            <v>C07002</v>
          </cell>
          <cell r="D179" t="str">
            <v>YAMAHA</v>
          </cell>
          <cell r="E179" t="str">
            <v>KMV</v>
          </cell>
        </row>
        <row r="180">
          <cell r="A180" t="str">
            <v>|0200226240|25.40|0.00|1.600|0.000410IBC</v>
          </cell>
          <cell r="B180" t="str">
            <v>|0200226240|25.40|0.00|1.600|0.000</v>
          </cell>
          <cell r="C180" t="str">
            <v>C07002</v>
          </cell>
          <cell r="D180" t="str">
            <v>YAMAHA</v>
          </cell>
          <cell r="E180" t="str">
            <v>KMV</v>
          </cell>
        </row>
        <row r="181">
          <cell r="A181" t="str">
            <v>|0200220139|12.70|0.00|1.600|0.000411.8NBC</v>
          </cell>
          <cell r="B181" t="str">
            <v>|0200220139|12.70|0.00|1.600|0.000</v>
          </cell>
          <cell r="C181" t="str">
            <v>C07002</v>
          </cell>
          <cell r="D181" t="str">
            <v>YAMAHA</v>
          </cell>
          <cell r="E181" t="str">
            <v>KMV</v>
          </cell>
        </row>
        <row r="182">
          <cell r="A182" t="str">
            <v>|0200226117|19.10|0.00|2.000|0.000418NBC</v>
          </cell>
          <cell r="B182" t="str">
            <v>|0200226117|19.10|0.00|2.000|0.000</v>
          </cell>
          <cell r="C182" t="str">
            <v>C07002</v>
          </cell>
          <cell r="D182" t="str">
            <v>YAMAHA</v>
          </cell>
          <cell r="E182" t="str">
            <v>KMV</v>
          </cell>
        </row>
        <row r="183">
          <cell r="A183" t="str">
            <v>|0200226240|28.60|0.00|2.300|0.000425NBC</v>
          </cell>
          <cell r="B183" t="str">
            <v>|0200226240|28.60|0.00|2.300|0.000</v>
          </cell>
          <cell r="C183" t="str">
            <v>C07002</v>
          </cell>
          <cell r="D183" t="str">
            <v>YAMAHA</v>
          </cell>
          <cell r="E183" t="str">
            <v>KMV</v>
          </cell>
        </row>
        <row r="184">
          <cell r="A184" t="str">
            <v>|0200220810|38.10|0.00|2.300|0.000426NBC</v>
          </cell>
          <cell r="B184" t="str">
            <v>|0200220810|38.10|0.00|2.300|0.000</v>
          </cell>
          <cell r="C184" t="str">
            <v>C07002</v>
          </cell>
          <cell r="D184" t="str">
            <v>YAMAHA</v>
          </cell>
          <cell r="E184" t="str">
            <v>KMV</v>
          </cell>
        </row>
        <row r="185">
          <cell r="A185" t="str">
            <v>|0200226339|40.00|20.00|1.600|0.000428NBC</v>
          </cell>
          <cell r="B185" t="str">
            <v>|0200226339|40.00|20.00|1.600|0.000</v>
          </cell>
          <cell r="C185" t="str">
            <v>C07002</v>
          </cell>
          <cell r="D185" t="str">
            <v>YAMAHA</v>
          </cell>
          <cell r="E185" t="str">
            <v>KMV</v>
          </cell>
        </row>
        <row r="186">
          <cell r="A186" t="str">
            <v>|0200226240|25.40|0.00|2.300|0.000433NBC</v>
          </cell>
          <cell r="B186" t="str">
            <v>|0200226240|25.40|0.00|2.300|0.000</v>
          </cell>
          <cell r="C186" t="str">
            <v>C07002</v>
          </cell>
          <cell r="D186" t="str">
            <v>YAMAHA</v>
          </cell>
          <cell r="E186" t="str">
            <v>KMV</v>
          </cell>
        </row>
        <row r="187">
          <cell r="A187" t="str">
            <v>|0200226240|28.60|0.00|2.300|0.000435NBC</v>
          </cell>
          <cell r="B187" t="str">
            <v>|0200226240|28.60|0.00|2.300|0.000</v>
          </cell>
          <cell r="C187" t="str">
            <v>C07002</v>
          </cell>
          <cell r="D187" t="str">
            <v>YAMAHA</v>
          </cell>
          <cell r="E187" t="str">
            <v>KMV</v>
          </cell>
        </row>
        <row r="188">
          <cell r="A188" t="str">
            <v>|0200226240|25.40|0.00|2.300|0.000443NBC</v>
          </cell>
          <cell r="B188" t="str">
            <v>|0200226240|25.40|0.00|2.300|0.000</v>
          </cell>
          <cell r="C188" t="str">
            <v>C07002</v>
          </cell>
          <cell r="D188" t="str">
            <v>YAMAHA</v>
          </cell>
          <cell r="E188" t="str">
            <v>KMV</v>
          </cell>
        </row>
        <row r="189">
          <cell r="A189" t="str">
            <v>|0200226339|40.00|20.00|1.600|0.000444.5NBC</v>
          </cell>
          <cell r="B189" t="str">
            <v>|0200226339|40.00|20.00|1.600|0.000</v>
          </cell>
          <cell r="C189" t="str">
            <v>C07002</v>
          </cell>
          <cell r="D189" t="str">
            <v>YAMAHA</v>
          </cell>
          <cell r="E189" t="str">
            <v>KMV</v>
          </cell>
        </row>
        <row r="190">
          <cell r="A190" t="str">
            <v>|0200226339|40.00|20.00|1.600|0.000453.3NBC</v>
          </cell>
          <cell r="B190" t="str">
            <v>|0200226339|40.00|20.00|1.600|0.000</v>
          </cell>
          <cell r="C190" t="str">
            <v>C07002</v>
          </cell>
          <cell r="D190" t="str">
            <v>YAMAHA</v>
          </cell>
          <cell r="E190" t="str">
            <v>KMV</v>
          </cell>
        </row>
        <row r="191">
          <cell r="A191" t="str">
            <v>|0200220139|25.40|0.00|1.600|0.000458NBC</v>
          </cell>
          <cell r="B191" t="str">
            <v>|0200220139|25.40|0.00|1.600|0.000</v>
          </cell>
          <cell r="C191" t="str">
            <v>C07002</v>
          </cell>
          <cell r="D191" t="str">
            <v>YAMAHA</v>
          </cell>
          <cell r="E191" t="str">
            <v>KMV</v>
          </cell>
        </row>
        <row r="192">
          <cell r="A192" t="str">
            <v>|0200226240|31.80|0.00|2.000|0.000461NBC</v>
          </cell>
          <cell r="B192" t="str">
            <v>|0200226240|31.80|0.00|2.000|0.000</v>
          </cell>
          <cell r="C192" t="str">
            <v>C07002</v>
          </cell>
          <cell r="D192" t="str">
            <v>YAMAHA</v>
          </cell>
          <cell r="E192" t="str">
            <v>KMV</v>
          </cell>
        </row>
        <row r="193">
          <cell r="A193" t="str">
            <v>|0200226240|35.00|0.00|2.600|0.000463NBC</v>
          </cell>
          <cell r="B193" t="str">
            <v>|0200226240|35.00|0.00|2.600|0.000</v>
          </cell>
          <cell r="C193" t="str">
            <v>C07002</v>
          </cell>
          <cell r="D193" t="str">
            <v>YAMAHA</v>
          </cell>
          <cell r="E193" t="str">
            <v>KMV</v>
          </cell>
        </row>
        <row r="194">
          <cell r="A194" t="str">
            <v>|0200226240|31.80|0.00|3.200|0.000469NBC</v>
          </cell>
          <cell r="B194" t="str">
            <v>|0200226240|31.80|0.00|3.200|0.000</v>
          </cell>
          <cell r="C194" t="str">
            <v>C07002</v>
          </cell>
          <cell r="D194" t="str">
            <v>YAMAHA</v>
          </cell>
          <cell r="E194" t="str">
            <v>KMV</v>
          </cell>
        </row>
        <row r="195">
          <cell r="A195" t="str">
            <v>|0200226240|31.80|0.00|3.200|0.000481NBC</v>
          </cell>
          <cell r="B195" t="str">
            <v>|0200226240|31.80|0.00|3.200|0.000</v>
          </cell>
          <cell r="C195" t="str">
            <v>C07002</v>
          </cell>
          <cell r="D195" t="str">
            <v>YAMAHA</v>
          </cell>
          <cell r="E195" t="str">
            <v>KMV</v>
          </cell>
        </row>
        <row r="196">
          <cell r="A196" t="str">
            <v>|0200226240|28.60|0.00|2.300|0.000483NBC</v>
          </cell>
          <cell r="B196" t="str">
            <v>|0200226240|28.60|0.00|2.300|0.000</v>
          </cell>
          <cell r="C196" t="str">
            <v>C07002</v>
          </cell>
          <cell r="D196" t="str">
            <v>YAMAHA</v>
          </cell>
          <cell r="E196" t="str">
            <v>KMV</v>
          </cell>
        </row>
        <row r="197">
          <cell r="A197" t="str">
            <v>|0200226117|22.20|0.00|2.300|0.000484NBC</v>
          </cell>
          <cell r="B197" t="str">
            <v>|0200226117|22.20|0.00|2.300|0.000</v>
          </cell>
          <cell r="C197" t="str">
            <v>C07002</v>
          </cell>
          <cell r="D197" t="str">
            <v>YAMAHA</v>
          </cell>
          <cell r="E197" t="str">
            <v>KMV</v>
          </cell>
        </row>
        <row r="198">
          <cell r="A198" t="str">
            <v>|0200226240|35.00|0.00|2.600|0.000492.5NBC</v>
          </cell>
          <cell r="B198" t="str">
            <v>|0200226240|35.00|0.00|2.600|0.000</v>
          </cell>
          <cell r="C198" t="str">
            <v>C07002</v>
          </cell>
          <cell r="D198" t="str">
            <v>YAMAHA</v>
          </cell>
          <cell r="E198" t="str">
            <v>KMV</v>
          </cell>
        </row>
        <row r="199">
          <cell r="A199" t="str">
            <v>|0200226240|28.60|0.00|2.300|0.000565NBC</v>
          </cell>
          <cell r="B199" t="str">
            <v>|0200226240|28.60|0.00|2.300|0.000</v>
          </cell>
          <cell r="C199" t="str">
            <v>C07002</v>
          </cell>
          <cell r="D199" t="str">
            <v>YAMAHA</v>
          </cell>
          <cell r="E199" t="str">
            <v>KMV</v>
          </cell>
        </row>
        <row r="200">
          <cell r="A200" t="str">
            <v>|0200226117|19.10|0.00|2.000|0.000570NBC</v>
          </cell>
          <cell r="B200" t="str">
            <v>|0200226117|19.10|0.00|2.000|0.000</v>
          </cell>
          <cell r="C200" t="str">
            <v>C07002</v>
          </cell>
          <cell r="D200" t="str">
            <v>YAMAHA</v>
          </cell>
          <cell r="E200" t="str">
            <v>KMV</v>
          </cell>
        </row>
        <row r="201">
          <cell r="A201" t="str">
            <v>|0200226117|28.60|0.00|2.000|0.000594IBC</v>
          </cell>
          <cell r="B201" t="str">
            <v>|0200226117|28.60|0.00|2.000|0.000</v>
          </cell>
          <cell r="C201" t="str">
            <v>C07002</v>
          </cell>
          <cell r="D201" t="str">
            <v>YAMAHA</v>
          </cell>
          <cell r="E201" t="str">
            <v>KMV</v>
          </cell>
        </row>
        <row r="202">
          <cell r="A202" t="str">
            <v>|0200226240|31.80|0.00|2.000|0.000594NBC</v>
          </cell>
          <cell r="B202" t="str">
            <v>|0200226240|31.80|0.00|2.000|0.000</v>
          </cell>
          <cell r="C202" t="str">
            <v>C07002</v>
          </cell>
          <cell r="D202" t="str">
            <v>YAMAHA</v>
          </cell>
          <cell r="E202" t="str">
            <v>KMV</v>
          </cell>
        </row>
        <row r="203">
          <cell r="A203" t="str">
            <v>|0200220139|22.20|0.00|1.600|0.000595NBC</v>
          </cell>
          <cell r="B203" t="str">
            <v>|0200220139|22.20|0.00|1.600|0.000</v>
          </cell>
          <cell r="C203" t="str">
            <v>C07002</v>
          </cell>
          <cell r="D203" t="str">
            <v>YAMAHA</v>
          </cell>
          <cell r="E203" t="str">
            <v>KMV</v>
          </cell>
        </row>
        <row r="204">
          <cell r="A204" t="str">
            <v>|0200226117|31.80|0.00|2.000|0.000606NBC</v>
          </cell>
          <cell r="B204" t="str">
            <v>|0200226117|31.80|0.00|2.000|0.000</v>
          </cell>
          <cell r="C204" t="str">
            <v>C07002</v>
          </cell>
          <cell r="D204" t="str">
            <v>YAMAHA</v>
          </cell>
          <cell r="E204" t="str">
            <v>KMV</v>
          </cell>
        </row>
        <row r="205">
          <cell r="A205" t="str">
            <v>|0200220810|31.80|0.00|1.600|0.000620NBC</v>
          </cell>
          <cell r="B205" t="str">
            <v>|0200220810|31.80|0.00|1.600|0.000</v>
          </cell>
          <cell r="C205" t="str">
            <v>C07002</v>
          </cell>
          <cell r="D205" t="str">
            <v>YAMAHA</v>
          </cell>
          <cell r="E205" t="str">
            <v>KMV</v>
          </cell>
        </row>
        <row r="206">
          <cell r="A206" t="str">
            <v>|0200220139|50.80|0.00|1.600|0.000630.6NBC</v>
          </cell>
          <cell r="B206" t="str">
            <v>|0200220139|50.80|0.00|1.600|0.000</v>
          </cell>
          <cell r="C206" t="str">
            <v>C07002</v>
          </cell>
          <cell r="D206" t="str">
            <v>YAMAHA</v>
          </cell>
          <cell r="E206" t="str">
            <v>KMV</v>
          </cell>
        </row>
        <row r="207">
          <cell r="A207" t="str">
            <v>|0200226240|19.10|0.00|2.000|0.000634NBC</v>
          </cell>
          <cell r="B207" t="str">
            <v>|0200226240|19.10|0.00|2.000|0.000</v>
          </cell>
          <cell r="C207" t="str">
            <v>C07002</v>
          </cell>
          <cell r="D207" t="str">
            <v>YAMAHA</v>
          </cell>
          <cell r="E207" t="str">
            <v>KMV</v>
          </cell>
        </row>
        <row r="208">
          <cell r="A208" t="str">
            <v>|0200226117|25.40|0.00|1.600|0.000635NBC</v>
          </cell>
          <cell r="B208" t="str">
            <v>|0200226117|25.40|0.00|1.600|0.000</v>
          </cell>
          <cell r="C208" t="str">
            <v>C07002</v>
          </cell>
          <cell r="D208" t="str">
            <v>YAMAHA</v>
          </cell>
          <cell r="E208" t="str">
            <v>KMV</v>
          </cell>
        </row>
        <row r="209">
          <cell r="A209" t="str">
            <v>|0200226117|25.40|0.00|1.600|0.000647NBC</v>
          </cell>
          <cell r="B209" t="str">
            <v>|0200226117|25.40|0.00|1.600|0.000</v>
          </cell>
          <cell r="C209" t="str">
            <v>C07002</v>
          </cell>
          <cell r="D209" t="str">
            <v>YAMAHA</v>
          </cell>
          <cell r="E209" t="str">
            <v>KMV</v>
          </cell>
        </row>
        <row r="210">
          <cell r="A210" t="str">
            <v>|0200226117|28.60|0.00|2.000|0.000664IBC</v>
          </cell>
          <cell r="B210" t="str">
            <v>|0200226117|28.60|0.00|2.000|0.000</v>
          </cell>
          <cell r="C210" t="str">
            <v>C07002</v>
          </cell>
          <cell r="D210" t="str">
            <v>YAMAHA</v>
          </cell>
          <cell r="E210" t="str">
            <v>KMV</v>
          </cell>
        </row>
        <row r="211">
          <cell r="A211" t="str">
            <v>|0200226240|25.40|0.00|2.000|0.000683NBC</v>
          </cell>
          <cell r="B211" t="str">
            <v>|0200226240|25.40|0.00|2.000|0.000</v>
          </cell>
          <cell r="C211" t="str">
            <v>C07002</v>
          </cell>
          <cell r="D211" t="str">
            <v>YAMAHA</v>
          </cell>
          <cell r="E211" t="str">
            <v>KMV</v>
          </cell>
        </row>
        <row r="212">
          <cell r="A212" t="str">
            <v>|0200226339|50.00|25.00|2.300|0.000686NBC</v>
          </cell>
          <cell r="B212" t="str">
            <v>|0200226339|50.00|25.00|2.300|0.000</v>
          </cell>
          <cell r="C212" t="str">
            <v>C07002</v>
          </cell>
          <cell r="D212" t="str">
            <v>YAMAHA</v>
          </cell>
          <cell r="E212" t="str">
            <v>KMV</v>
          </cell>
        </row>
        <row r="213">
          <cell r="A213" t="str">
            <v>|0200226240|25.40|0.00|2.300|0.000696NBC</v>
          </cell>
          <cell r="B213" t="str">
            <v>|0200226240|25.40|0.00|2.300|0.000</v>
          </cell>
          <cell r="C213" t="str">
            <v>C07002</v>
          </cell>
          <cell r="D213" t="str">
            <v>YAMAHA</v>
          </cell>
          <cell r="E213" t="str">
            <v>KMV</v>
          </cell>
        </row>
        <row r="214">
          <cell r="A214" t="str">
            <v>|0200220810|48.60|0.00|3.200|0.000701NBC</v>
          </cell>
          <cell r="B214" t="str">
            <v>|0200220810|48.60|0.00|3.200|0.000</v>
          </cell>
          <cell r="C214" t="str">
            <v>C07002</v>
          </cell>
          <cell r="D214" t="str">
            <v>YAMAHA</v>
          </cell>
          <cell r="E214" t="str">
            <v>KMV</v>
          </cell>
        </row>
        <row r="215">
          <cell r="A215" t="str">
            <v>|0200220139|22.20|0.00|1.600|0.000705NBC</v>
          </cell>
          <cell r="B215" t="str">
            <v>|0200220139|22.20|0.00|1.600|0.000</v>
          </cell>
          <cell r="C215" t="str">
            <v>C07002</v>
          </cell>
          <cell r="D215" t="str">
            <v>YAMAHA</v>
          </cell>
          <cell r="E215" t="str">
            <v>KMV</v>
          </cell>
        </row>
        <row r="216">
          <cell r="A216" t="str">
            <v>|0200220810|48.60|0.00|3.200|0.000709NBC</v>
          </cell>
          <cell r="B216" t="str">
            <v>|0200220810|48.60|0.00|3.200|0.000</v>
          </cell>
          <cell r="C216" t="str">
            <v>C07002</v>
          </cell>
          <cell r="D216" t="str">
            <v>YAMAHA</v>
          </cell>
          <cell r="E216" t="str">
            <v>KMV</v>
          </cell>
        </row>
        <row r="217">
          <cell r="A217" t="str">
            <v>|0200226117|19.10|0.00|2.000|0.000726NBC</v>
          </cell>
          <cell r="B217" t="str">
            <v>|0200226117|19.10|0.00|2.000|0.000</v>
          </cell>
          <cell r="C217" t="str">
            <v>C07002</v>
          </cell>
          <cell r="D217" t="str">
            <v>YAMAHA</v>
          </cell>
          <cell r="E217" t="str">
            <v>KMV</v>
          </cell>
        </row>
        <row r="218">
          <cell r="A218" t="str">
            <v>|0200226240|31.80|0.00|1.600|0.000745NBC</v>
          </cell>
          <cell r="B218" t="str">
            <v>|0200226240|31.80|0.00|1.600|0.000</v>
          </cell>
          <cell r="C218" t="str">
            <v>C07002</v>
          </cell>
          <cell r="D218" t="str">
            <v>YAMAHA</v>
          </cell>
          <cell r="E218" t="str">
            <v>KMV</v>
          </cell>
        </row>
        <row r="219">
          <cell r="A219" t="str">
            <v>|0200226240|35.00|0.00|2.600|0.000765NBC</v>
          </cell>
          <cell r="B219" t="str">
            <v>|0200226240|35.00|0.00|2.600|0.000</v>
          </cell>
          <cell r="C219" t="str">
            <v>C07002</v>
          </cell>
          <cell r="D219" t="str">
            <v>YAMAHA</v>
          </cell>
          <cell r="E219" t="str">
            <v>KMV</v>
          </cell>
        </row>
        <row r="220">
          <cell r="A220" t="str">
            <v>|0200220139|31.80|0.00|2.000|0.000799NBC</v>
          </cell>
          <cell r="B220" t="str">
            <v>|0200220139|31.80|0.00|2.000|0.000</v>
          </cell>
          <cell r="C220" t="str">
            <v>C07002</v>
          </cell>
          <cell r="D220" t="str">
            <v>YAMAHA</v>
          </cell>
          <cell r="E220" t="str">
            <v>KMV</v>
          </cell>
        </row>
        <row r="221">
          <cell r="A221" t="str">
            <v>|0200220810|38.10|0.00|2.600|0.000824.7NBC</v>
          </cell>
          <cell r="B221" t="str">
            <v>|0200220810|38.10|0.00|2.600|0.000</v>
          </cell>
          <cell r="C221" t="str">
            <v>C07002</v>
          </cell>
          <cell r="D221" t="str">
            <v>YAMAHA</v>
          </cell>
          <cell r="E221" t="str">
            <v>KMV</v>
          </cell>
        </row>
        <row r="222">
          <cell r="A222" t="str">
            <v>|0200220810|31.80|0.00|2.300|0.000844NBC</v>
          </cell>
          <cell r="B222" t="str">
            <v>|0200220810|31.80|0.00|2.300|0.000</v>
          </cell>
          <cell r="C222" t="str">
            <v>C07002</v>
          </cell>
          <cell r="D222" t="str">
            <v>YAMAHA</v>
          </cell>
          <cell r="E222" t="str">
            <v>KMV</v>
          </cell>
        </row>
        <row r="223">
          <cell r="A223" t="str">
            <v>|0200226117|22.20|0.00|2.300|0.000845NBC</v>
          </cell>
          <cell r="B223" t="str">
            <v>|0200226117|22.20|0.00|2.300|0.000</v>
          </cell>
          <cell r="C223" t="str">
            <v>C07002</v>
          </cell>
          <cell r="D223" t="str">
            <v>YAMAHA</v>
          </cell>
          <cell r="E223" t="str">
            <v>KMV</v>
          </cell>
        </row>
        <row r="224">
          <cell r="A224" t="str">
            <v>|0200220139|25.40|0.00|1.600|0.000845NBC</v>
          </cell>
          <cell r="B224" t="str">
            <v>|0200220139|25.40|0.00|1.600|0.000</v>
          </cell>
          <cell r="C224" t="str">
            <v>C07002</v>
          </cell>
          <cell r="D224" t="str">
            <v>YAMAHA</v>
          </cell>
          <cell r="E224" t="str">
            <v>KMV</v>
          </cell>
        </row>
        <row r="225">
          <cell r="A225" t="str">
            <v>|0200226117|22.20|0.00|2.300|0.000875NBC</v>
          </cell>
          <cell r="B225" t="str">
            <v>|0200226117|22.20|0.00|2.300|0.000</v>
          </cell>
          <cell r="C225" t="str">
            <v>C07002</v>
          </cell>
          <cell r="D225" t="str">
            <v>YAMAHA</v>
          </cell>
          <cell r="E225" t="str">
            <v>KMV</v>
          </cell>
        </row>
        <row r="226">
          <cell r="A226" t="str">
            <v>|0200226240|35.00|0.00|2.600|0.000897NBC</v>
          </cell>
          <cell r="B226" t="str">
            <v>|0200226240|35.00|0.00|2.600|0.000</v>
          </cell>
          <cell r="C226" t="str">
            <v>C07002</v>
          </cell>
          <cell r="D226" t="str">
            <v>YAMAHA</v>
          </cell>
          <cell r="E226" t="str">
            <v>KMV</v>
          </cell>
        </row>
        <row r="227">
          <cell r="A227" t="str">
            <v>|0200220139|22.20|0.00|1.600|0.000908NBC</v>
          </cell>
          <cell r="B227" t="str">
            <v>|0200220139|22.20|0.00|1.600|0.000</v>
          </cell>
          <cell r="C227" t="str">
            <v>C07002</v>
          </cell>
          <cell r="D227" t="str">
            <v>YAMAHA</v>
          </cell>
          <cell r="E227" t="str">
            <v>KMV</v>
          </cell>
        </row>
        <row r="228">
          <cell r="A228" t="str">
            <v>|0200220139|60.50|0.00|2.000|0.0001020NBC</v>
          </cell>
          <cell r="B228" t="str">
            <v>|0200220139|60.50|0.00|2.000|0.000</v>
          </cell>
          <cell r="C228" t="str">
            <v>C07002</v>
          </cell>
          <cell r="D228" t="str">
            <v>YAMAHA</v>
          </cell>
          <cell r="E228" t="str">
            <v>KMV</v>
          </cell>
        </row>
        <row r="229">
          <cell r="A229" t="str">
            <v>|0200226240|22.20|0.00|2.300|0.0001030NBC</v>
          </cell>
          <cell r="B229" t="str">
            <v>|0200226240|22.20|0.00|2.300|0.000</v>
          </cell>
          <cell r="C229" t="str">
            <v>C07002</v>
          </cell>
          <cell r="D229" t="str">
            <v>YAMAHA</v>
          </cell>
          <cell r="E229" t="str">
            <v>KMV</v>
          </cell>
        </row>
        <row r="230">
          <cell r="A230" t="str">
            <v>|0200220810|60.50|0.00|2.000|0.0001036NBC</v>
          </cell>
          <cell r="B230" t="str">
            <v>|0200220810|60.50|0.00|2.000|0.000</v>
          </cell>
          <cell r="C230" t="str">
            <v>C07002</v>
          </cell>
          <cell r="D230" t="str">
            <v>YAMAHA</v>
          </cell>
          <cell r="E230" t="str">
            <v>KMV</v>
          </cell>
        </row>
        <row r="231">
          <cell r="A231" t="str">
            <v>|0200220139|60.50|0.00|2.000|0.0001060NBC</v>
          </cell>
          <cell r="B231" t="str">
            <v>|0200220139|60.50|0.00|2.000|0.000</v>
          </cell>
          <cell r="C231" t="str">
            <v>C07002</v>
          </cell>
          <cell r="D231" t="str">
            <v>YAMAHA</v>
          </cell>
          <cell r="E231" t="str">
            <v>KMV</v>
          </cell>
        </row>
        <row r="232">
          <cell r="A232" t="str">
            <v>|0200220139|60.50|0.00|2.000|0.0001064NBC</v>
          </cell>
          <cell r="B232" t="str">
            <v>|0200220139|60.50|0.00|2.000|0.000</v>
          </cell>
          <cell r="C232" t="str">
            <v>C07002</v>
          </cell>
          <cell r="D232" t="str">
            <v>YAMAHA</v>
          </cell>
          <cell r="E232" t="str">
            <v>KMV</v>
          </cell>
        </row>
        <row r="233">
          <cell r="A233" t="str">
            <v>|0200220139|28.60|0.00|2.000|0.0001070NBC</v>
          </cell>
          <cell r="B233" t="str">
            <v>|0200220139|28.60|0.00|2.000|0.000</v>
          </cell>
          <cell r="C233" t="str">
            <v>C07002</v>
          </cell>
          <cell r="D233" t="str">
            <v>YAMAHA</v>
          </cell>
          <cell r="E233" t="str">
            <v>KMV</v>
          </cell>
        </row>
        <row r="234">
          <cell r="A234" t="str">
            <v>|0200226117|45.00|0.00|2.300|0.0001195NBC</v>
          </cell>
          <cell r="B234" t="str">
            <v>|0200226117|45.00|0.00|2.300|0.000</v>
          </cell>
          <cell r="C234" t="str">
            <v>C07002</v>
          </cell>
          <cell r="D234" t="str">
            <v>YAMAHA</v>
          </cell>
          <cell r="E234" t="str">
            <v>KMV</v>
          </cell>
        </row>
        <row r="235">
          <cell r="A235" t="str">
            <v>|0200226117|45.00|0.00|2.300|0.0001220NBC</v>
          </cell>
          <cell r="B235" t="str">
            <v>|0200226117|45.00|0.00|2.300|0.000</v>
          </cell>
          <cell r="C235" t="str">
            <v>C07002</v>
          </cell>
          <cell r="D235" t="str">
            <v>YAMAHA</v>
          </cell>
          <cell r="E235" t="str">
            <v>KMV</v>
          </cell>
        </row>
        <row r="236">
          <cell r="A236" t="str">
            <v>|0200226117|28.60|0.00|2.000|0.0001254NBC</v>
          </cell>
          <cell r="B236" t="str">
            <v>|0200226117|28.60|0.00|2.000|0.000</v>
          </cell>
          <cell r="C236" t="str">
            <v>C07002</v>
          </cell>
          <cell r="D236" t="str">
            <v>YAMAHA</v>
          </cell>
          <cell r="E236" t="str">
            <v>KMV</v>
          </cell>
        </row>
        <row r="237">
          <cell r="A237" t="str">
            <v>|0200226117|45.00|0.00|2.300|0.0001260NBC</v>
          </cell>
          <cell r="B237" t="str">
            <v>|0200226117|45.00|0.00|2.300|0.000</v>
          </cell>
          <cell r="C237" t="str">
            <v>C07002</v>
          </cell>
          <cell r="D237" t="str">
            <v>YAMAHA</v>
          </cell>
          <cell r="E237" t="str">
            <v>KMV</v>
          </cell>
        </row>
        <row r="238">
          <cell r="A238" t="str">
            <v>|0200226117|19.10|0.00|2.000|0.0001282NBC</v>
          </cell>
          <cell r="B238" t="str">
            <v>|0200226117|19.10|0.00|2.000|0.000</v>
          </cell>
          <cell r="C238" t="str">
            <v>C07002</v>
          </cell>
          <cell r="D238" t="str">
            <v>YAMAHA</v>
          </cell>
          <cell r="E238" t="str">
            <v>KMV</v>
          </cell>
        </row>
        <row r="239">
          <cell r="A239" t="str">
            <v>|0200226117|38.10|0.00|1.800|0.0001285NBC</v>
          </cell>
          <cell r="B239" t="str">
            <v>|0200226117|38.10|0.00|1.800|0.000</v>
          </cell>
          <cell r="C239" t="str">
            <v>C07002</v>
          </cell>
          <cell r="D239" t="str">
            <v>YAMAHA</v>
          </cell>
          <cell r="E239" t="str">
            <v>KMV</v>
          </cell>
        </row>
        <row r="240">
          <cell r="A240" t="str">
            <v>|0200226117|15.90|0.00|1.600|0.0001677NBC</v>
          </cell>
          <cell r="B240" t="str">
            <v>|0200226117|15.90|0.00|1.600|0.000</v>
          </cell>
          <cell r="C240" t="str">
            <v>C07002</v>
          </cell>
          <cell r="D240" t="str">
            <v>YAMAHA</v>
          </cell>
          <cell r="E240" t="str">
            <v>KMV</v>
          </cell>
        </row>
        <row r="241">
          <cell r="A241" t="str">
            <v>|0200220139|48.60|0.00|2.000|0.0001804NBC</v>
          </cell>
          <cell r="B241" t="str">
            <v>|0200220139|48.60|0.00|2.000|0.000</v>
          </cell>
          <cell r="C241" t="str">
            <v>C07002</v>
          </cell>
          <cell r="D241" t="str">
            <v>YAMAHA</v>
          </cell>
          <cell r="E241" t="str">
            <v>KMV</v>
          </cell>
        </row>
        <row r="242">
          <cell r="A242" t="str">
            <v>|0200220139|48.60|0.00|3.100|0.0001830NBC</v>
          </cell>
          <cell r="B242" t="str">
            <v>|0200220139|48.60|0.00|3.100|0.000</v>
          </cell>
          <cell r="C242" t="str">
            <v>C07002</v>
          </cell>
          <cell r="D242" t="str">
            <v>YAMAHA</v>
          </cell>
          <cell r="E242" t="str">
            <v>KMV</v>
          </cell>
        </row>
        <row r="243">
          <cell r="A243" t="str">
            <v>|0200226117|28.60|0.00|2.000|0.0001855NBC</v>
          </cell>
          <cell r="B243" t="str">
            <v>|0200226117|28.60|0.00|2.000|0.000</v>
          </cell>
          <cell r="C243" t="str">
            <v>C07002</v>
          </cell>
          <cell r="D243" t="str">
            <v>YAMAHA</v>
          </cell>
          <cell r="E243" t="str">
            <v>KMV</v>
          </cell>
        </row>
        <row r="244">
          <cell r="A244" t="str">
            <v>|0200226117|28.60|0.00|2.000|0.0002075NBC</v>
          </cell>
          <cell r="B244" t="str">
            <v>|0200226117|28.60|0.00|2.000|0.000</v>
          </cell>
          <cell r="C244" t="str">
            <v>C07002</v>
          </cell>
          <cell r="D244" t="str">
            <v>YAMAHA</v>
          </cell>
          <cell r="E244" t="str">
            <v>KMV</v>
          </cell>
        </row>
        <row r="245">
          <cell r="A245" t="str">
            <v>|0200226117|28.60|0.00|2.000|0.0002083NBC</v>
          </cell>
          <cell r="B245" t="str">
            <v>|0200226117|28.60|0.00|2.000|0.000</v>
          </cell>
          <cell r="C245" t="str">
            <v>C07002</v>
          </cell>
          <cell r="D245" t="str">
            <v>YAMAHA</v>
          </cell>
          <cell r="E245" t="str">
            <v>KMV</v>
          </cell>
        </row>
        <row r="246">
          <cell r="A246" t="str">
            <v>|0200220600|23.00|12.40|5.300|0.00080IBC</v>
          </cell>
          <cell r="B246" t="str">
            <v>|0200220600|23.00|12.40|5.300|0.000</v>
          </cell>
          <cell r="C246" t="str">
            <v>C07002</v>
          </cell>
          <cell r="D246" t="str">
            <v>YAMAHA</v>
          </cell>
          <cell r="E246" t="str">
            <v>KMV</v>
          </cell>
        </row>
        <row r="247">
          <cell r="A247" t="str">
            <v>|0200220600|15.00|10.30|2.350|0.000103IBC</v>
          </cell>
          <cell r="B247" t="str">
            <v>|0200220600|15.00|10.30|2.350|0.000</v>
          </cell>
          <cell r="C247" t="str">
            <v>C07002</v>
          </cell>
          <cell r="D247" t="str">
            <v>YAMAHA</v>
          </cell>
          <cell r="E247" t="str">
            <v>KMV</v>
          </cell>
        </row>
        <row r="248">
          <cell r="A248" t="str">
            <v>|0200226117|19.10|0.00|2.000|0.000269NBC</v>
          </cell>
          <cell r="B248" t="str">
            <v>|0200226117|19.10|0.00|2.000|0.000</v>
          </cell>
          <cell r="C248" t="str">
            <v>C07002</v>
          </cell>
          <cell r="D248" t="str">
            <v>YAMAHA</v>
          </cell>
          <cell r="E248" t="str">
            <v>KMV</v>
          </cell>
        </row>
        <row r="249">
          <cell r="A249" t="str">
            <v>|0200220139|38.10|0.00|2.000|0.000274NBC</v>
          </cell>
          <cell r="B249" t="str">
            <v>|0200220139|38.10|0.00|2.000|0.000</v>
          </cell>
          <cell r="C249" t="str">
            <v>C07002</v>
          </cell>
          <cell r="D249" t="str">
            <v>YAMAHA</v>
          </cell>
          <cell r="E249" t="str">
            <v>KMV</v>
          </cell>
        </row>
        <row r="250">
          <cell r="A250" t="str">
            <v>|0200226117|19.10|0.00|2.000|0.000275NBC</v>
          </cell>
          <cell r="B250" t="str">
            <v>|0200226117|19.10|0.00|2.000|0.000</v>
          </cell>
          <cell r="C250" t="str">
            <v>C07002</v>
          </cell>
          <cell r="D250" t="str">
            <v>YAMAHA</v>
          </cell>
          <cell r="E250" t="str">
            <v>KMV</v>
          </cell>
        </row>
        <row r="251">
          <cell r="A251" t="str">
            <v>|0200220139|38.10|0.00|2.300|0.000290NBC</v>
          </cell>
          <cell r="B251" t="str">
            <v>|0200220139|38.10|0.00|2.300|0.000</v>
          </cell>
          <cell r="C251" t="str">
            <v>C07002</v>
          </cell>
          <cell r="D251" t="str">
            <v>YAMAHA</v>
          </cell>
          <cell r="E251" t="str">
            <v>KMV</v>
          </cell>
        </row>
        <row r="252">
          <cell r="A252" t="str">
            <v>|0200226240|28.60|0.00|2.300|0.000354NBC</v>
          </cell>
          <cell r="B252" t="str">
            <v>|0200226240|28.60|0.00|2.300|0.000</v>
          </cell>
          <cell r="C252" t="str">
            <v>C07002</v>
          </cell>
          <cell r="D252" t="str">
            <v>YAMAHA</v>
          </cell>
          <cell r="E252" t="str">
            <v>KMV</v>
          </cell>
        </row>
        <row r="253">
          <cell r="A253" t="str">
            <v>|0200226240|28.60|0.00|2.300|0.000401NBC</v>
          </cell>
          <cell r="B253" t="str">
            <v>|0200226240|28.60|0.00|2.300|0.000</v>
          </cell>
          <cell r="C253" t="str">
            <v>C07002</v>
          </cell>
          <cell r="D253" t="str">
            <v>YAMAHA</v>
          </cell>
          <cell r="E253" t="str">
            <v>KMV</v>
          </cell>
        </row>
        <row r="254">
          <cell r="A254" t="str">
            <v>|0200220139|31.80|0.00|2.000|0.000422NBC</v>
          </cell>
          <cell r="B254" t="str">
            <v>|0200220139|31.80|0.00|2.000|0.000</v>
          </cell>
          <cell r="C254" t="str">
            <v>C07002</v>
          </cell>
          <cell r="D254" t="str">
            <v>YAMAHA</v>
          </cell>
          <cell r="E254" t="str">
            <v>KMV</v>
          </cell>
        </row>
        <row r="255">
          <cell r="A255" t="str">
            <v>|0200226240|35.00|0.00|2.600|0.000432NBC</v>
          </cell>
          <cell r="B255" t="str">
            <v>|0200226240|35.00|0.00|2.600|0.000</v>
          </cell>
          <cell r="C255" t="str">
            <v>C07002</v>
          </cell>
          <cell r="D255" t="str">
            <v>YAMAHA</v>
          </cell>
          <cell r="E255" t="str">
            <v>KMV</v>
          </cell>
        </row>
        <row r="256">
          <cell r="A256" t="str">
            <v>|0200226240|28.60|0.00|2.300|0.000505NBC</v>
          </cell>
          <cell r="B256" t="str">
            <v>|0200226240|28.60|0.00|2.300|0.000</v>
          </cell>
          <cell r="C256" t="str">
            <v>C07002</v>
          </cell>
          <cell r="D256" t="str">
            <v>YAMAHA</v>
          </cell>
          <cell r="E256" t="str">
            <v>KMV</v>
          </cell>
        </row>
        <row r="257">
          <cell r="A257" t="str">
            <v>|0200226240|28.60|0.00|2.300|0.000664IBC</v>
          </cell>
          <cell r="B257" t="str">
            <v>|0200226240|28.60|0.00|2.300|0.000</v>
          </cell>
          <cell r="C257" t="str">
            <v>C07002</v>
          </cell>
          <cell r="D257" t="str">
            <v>YAMAHA</v>
          </cell>
          <cell r="E257" t="str">
            <v>KMV</v>
          </cell>
        </row>
        <row r="258">
          <cell r="A258" t="str">
            <v>|0200226117|25.40|0.00|1.600|0.000665NBC</v>
          </cell>
          <cell r="B258" t="str">
            <v>|0200226117|25.40|0.00|1.600|0.000</v>
          </cell>
          <cell r="C258" t="str">
            <v>C07002</v>
          </cell>
          <cell r="D258" t="str">
            <v>YAMAHA</v>
          </cell>
          <cell r="E258" t="str">
            <v>KMV</v>
          </cell>
        </row>
        <row r="259">
          <cell r="A259" t="str">
            <v>|0200226117|25.40|0.00|1.600|0.000667IBC</v>
          </cell>
          <cell r="B259" t="str">
            <v>|0200226117|25.40|0.00|1.600|0.000</v>
          </cell>
          <cell r="C259" t="str">
            <v>C07002</v>
          </cell>
          <cell r="D259" t="str">
            <v>YAMAHA</v>
          </cell>
          <cell r="E259" t="str">
            <v>KMV</v>
          </cell>
        </row>
        <row r="260">
          <cell r="A260" t="str">
            <v>|0200226240|31.80|0.00|1.600|0.000743NBC</v>
          </cell>
          <cell r="B260" t="str">
            <v>|0200226240|31.80|0.00|1.600|0.000</v>
          </cell>
          <cell r="C260" t="str">
            <v>C07002</v>
          </cell>
          <cell r="D260" t="str">
            <v>YAMAHA</v>
          </cell>
          <cell r="E260" t="str">
            <v>KMV</v>
          </cell>
        </row>
        <row r="261">
          <cell r="A261" t="str">
            <v>|0200226240|35.00|0.00|2.600|0.000863NBC</v>
          </cell>
          <cell r="B261" t="str">
            <v>|0200226240|35.00|0.00|2.600|0.000</v>
          </cell>
          <cell r="C261" t="str">
            <v>C07002</v>
          </cell>
          <cell r="D261" t="str">
            <v>YAMAHA</v>
          </cell>
          <cell r="E261" t="str">
            <v>KMV</v>
          </cell>
        </row>
        <row r="262">
          <cell r="A262" t="str">
            <v>|0200220810|45.00|0.00|2.300|0.000963NBC</v>
          </cell>
          <cell r="B262" t="str">
            <v>|0200220810|45.00|0.00|2.300|0.000</v>
          </cell>
          <cell r="C262" t="str">
            <v>C07002</v>
          </cell>
          <cell r="D262" t="str">
            <v>YAMAHA</v>
          </cell>
          <cell r="E262" t="str">
            <v>KMV</v>
          </cell>
        </row>
        <row r="263">
          <cell r="A263" t="str">
            <v>|0200220139|60.50|0.00|2.000|0.0001014NBC</v>
          </cell>
          <cell r="B263" t="str">
            <v>|0200220139|60.50|0.00|2.000|0.000</v>
          </cell>
          <cell r="C263" t="str">
            <v>C07002</v>
          </cell>
          <cell r="D263" t="str">
            <v>YAMAHA</v>
          </cell>
          <cell r="E263" t="str">
            <v>KMV</v>
          </cell>
        </row>
        <row r="264">
          <cell r="A264" t="str">
            <v>|0200226339|40.00|20.00|2.300|0.0001055NBC</v>
          </cell>
          <cell r="B264" t="str">
            <v>|0200226339|40.00|20.00|2.300|0.000</v>
          </cell>
          <cell r="C264" t="str">
            <v>C07002</v>
          </cell>
          <cell r="D264" t="str">
            <v>YAMAHA</v>
          </cell>
          <cell r="E264" t="str">
            <v>KMV</v>
          </cell>
        </row>
        <row r="265">
          <cell r="A265" t="str">
            <v>|0200226339|40.00|20.00|2.300|0.0001064NBC</v>
          </cell>
          <cell r="B265" t="str">
            <v>|0200226339|40.00|20.00|2.300|0.000</v>
          </cell>
          <cell r="C265" t="str">
            <v>C07002</v>
          </cell>
          <cell r="D265" t="str">
            <v>YAMAHA</v>
          </cell>
          <cell r="E265" t="str">
            <v>KMV</v>
          </cell>
        </row>
        <row r="266">
          <cell r="A266" t="str">
            <v>|0200220810|48.60|0.00|2.300|0.0001148NBC</v>
          </cell>
          <cell r="B266" t="str">
            <v>|0200220810|48.60|0.00|2.300|0.000</v>
          </cell>
          <cell r="C266" t="str">
            <v>C07002</v>
          </cell>
          <cell r="D266" t="str">
            <v>YAMAHA</v>
          </cell>
          <cell r="E266" t="str">
            <v>KMV</v>
          </cell>
        </row>
        <row r="267">
          <cell r="A267" t="str">
            <v>|0200220810|32.00|32.00|2.300|0.0001190NBC</v>
          </cell>
          <cell r="B267" t="str">
            <v>|0200220810|32.00|32.00|2.300|0.000</v>
          </cell>
          <cell r="C267" t="str">
            <v>C07002</v>
          </cell>
          <cell r="D267" t="str">
            <v>YAMAHA</v>
          </cell>
          <cell r="E267" t="str">
            <v>KMV</v>
          </cell>
        </row>
        <row r="268">
          <cell r="A268" t="str">
            <v>|0200220810|38.10|0.00|2.300|0.0001193NBC</v>
          </cell>
          <cell r="B268" t="str">
            <v>|0200220810|38.10|0.00|2.300|0.000</v>
          </cell>
          <cell r="C268" t="str">
            <v>C07002</v>
          </cell>
          <cell r="D268" t="str">
            <v>YAMAHA</v>
          </cell>
          <cell r="E268" t="str">
            <v>KMV</v>
          </cell>
        </row>
        <row r="269">
          <cell r="A269" t="str">
            <v>|0200220810|38.10|0.00|2.300|0.0001225NBC</v>
          </cell>
          <cell r="B269" t="str">
            <v>|0200220810|38.10|0.00|2.300|0.000</v>
          </cell>
          <cell r="C269" t="str">
            <v>C07002</v>
          </cell>
          <cell r="D269" t="str">
            <v>YAMAHA</v>
          </cell>
          <cell r="E269" t="str">
            <v>KMV</v>
          </cell>
        </row>
        <row r="270">
          <cell r="A270" t="str">
            <v>|0200220810|19.10|0.00|1.600|0.0001316NBC</v>
          </cell>
          <cell r="B270" t="str">
            <v>|0200220810|19.10|0.00|1.600|0.000</v>
          </cell>
          <cell r="C270" t="str">
            <v>C07002</v>
          </cell>
          <cell r="D270" t="str">
            <v>YAMAHA</v>
          </cell>
          <cell r="E270" t="str">
            <v>KMV</v>
          </cell>
        </row>
        <row r="271">
          <cell r="A271" t="str">
            <v>|0200226240|19.10|0.00|1.600|0.0001745NBC</v>
          </cell>
          <cell r="B271" t="str">
            <v>|0200226240|19.10|0.00|1.600|0.000</v>
          </cell>
          <cell r="C271" t="str">
            <v>C07002</v>
          </cell>
          <cell r="D271" t="str">
            <v>YAMAHA</v>
          </cell>
          <cell r="E271" t="str">
            <v>KMV</v>
          </cell>
        </row>
        <row r="272">
          <cell r="A272" t="str">
            <v>|0200226117|28.60|0.00|2.000|0.0002099NBC</v>
          </cell>
          <cell r="B272" t="str">
            <v>|0200226117|28.60|0.00|2.000|0.000</v>
          </cell>
          <cell r="C272" t="str">
            <v>C07002</v>
          </cell>
          <cell r="D272" t="str">
            <v>YAMAHA</v>
          </cell>
          <cell r="E272" t="str">
            <v>KMV</v>
          </cell>
        </row>
        <row r="273">
          <cell r="A273" t="str">
            <v>|0200220810|22.20|0.00|1.400|0.0002581IBC</v>
          </cell>
          <cell r="B273" t="str">
            <v>|0200220810|22.20|0.00|1.400|0.000</v>
          </cell>
          <cell r="C273" t="str">
            <v>C07002</v>
          </cell>
          <cell r="D273" t="str">
            <v>YAMAHA</v>
          </cell>
          <cell r="E273" t="str">
            <v>KMV</v>
          </cell>
        </row>
        <row r="274">
          <cell r="A274" t="str">
            <v>|0200220139|22.20|0.00|2.300|0.000726NBC</v>
          </cell>
          <cell r="B274" t="str">
            <v>|0200220139|22.20|0.00|2.300|0.000</v>
          </cell>
          <cell r="C274" t="str">
            <v>C07005</v>
          </cell>
          <cell r="D274" t="str">
            <v>YAMAHA</v>
          </cell>
          <cell r="E274" t="str">
            <v>SHVN</v>
          </cell>
        </row>
        <row r="275">
          <cell r="A275" t="str">
            <v>|0200262901|45.00|0.00|1.200|0.0001000NBC</v>
          </cell>
          <cell r="B275" t="str">
            <v>|0200262901|45.00|0.00|1.200|0.000</v>
          </cell>
          <cell r="C275" t="str">
            <v>C07005</v>
          </cell>
          <cell r="D275" t="str">
            <v>YAMAHA</v>
          </cell>
          <cell r="E275" t="str">
            <v>SHVN</v>
          </cell>
        </row>
        <row r="276">
          <cell r="A276" t="str">
            <v>|0200230120|28.60|0.00|1.200|0.0005300IBC</v>
          </cell>
          <cell r="B276" t="str">
            <v>|0200230120|28.60|0.00|1.200|0.000</v>
          </cell>
          <cell r="C276" t="str">
            <v>C07005</v>
          </cell>
          <cell r="D276" t="str">
            <v>YAMAHA</v>
          </cell>
          <cell r="E276" t="str">
            <v>SHVN</v>
          </cell>
        </row>
        <row r="277">
          <cell r="A277" t="str">
            <v>|0200226240|22.20|0.00|1.600|0.0005400IBC</v>
          </cell>
          <cell r="B277" t="str">
            <v>|0200226240|22.20|0.00|1.600|0.000</v>
          </cell>
          <cell r="C277" t="str">
            <v>C07005</v>
          </cell>
          <cell r="D277" t="str">
            <v>YAMAHA</v>
          </cell>
          <cell r="E277" t="str">
            <v>SHVN</v>
          </cell>
        </row>
        <row r="278">
          <cell r="A278" t="str">
            <v>|0200226240|25.40|0.00|2.000|0.0005400IBC</v>
          </cell>
          <cell r="B278" t="str">
            <v>|0200226240|25.40|0.00|2.000|0.000</v>
          </cell>
          <cell r="C278" t="str">
            <v>C07005</v>
          </cell>
          <cell r="D278" t="str">
            <v>YAMAHA</v>
          </cell>
          <cell r="E278" t="str">
            <v>SHVN</v>
          </cell>
        </row>
        <row r="279">
          <cell r="A279" t="str">
            <v>|0200230120|38.10|0.00|1.200|0.0005450IBC</v>
          </cell>
          <cell r="B279" t="str">
            <v>|0200230120|38.10|0.00|1.200|0.000</v>
          </cell>
          <cell r="C279" t="str">
            <v>C07005</v>
          </cell>
          <cell r="D279" t="str">
            <v>YAMAHA</v>
          </cell>
          <cell r="E279" t="str">
            <v>SHVN</v>
          </cell>
        </row>
        <row r="280">
          <cell r="A280" t="str">
            <v>|0200226240|25.40|0.00|1.600|0.0005500IBC</v>
          </cell>
          <cell r="B280" t="str">
            <v>|0200226240|25.40|0.00|1.600|0.000</v>
          </cell>
          <cell r="C280" t="str">
            <v>C07005</v>
          </cell>
          <cell r="D280" t="str">
            <v>YAMAHA</v>
          </cell>
          <cell r="E280" t="str">
            <v>SHVN</v>
          </cell>
        </row>
        <row r="281">
          <cell r="A281" t="str">
            <v>|0200226240|22.20|0.00|2.000|0.0005550IBC</v>
          </cell>
          <cell r="B281" t="str">
            <v>|0200226240|22.20|0.00|2.000|0.000</v>
          </cell>
          <cell r="C281" t="str">
            <v>C07005</v>
          </cell>
          <cell r="D281" t="str">
            <v>YAMAHA</v>
          </cell>
          <cell r="E281" t="str">
            <v>SHVN</v>
          </cell>
        </row>
        <row r="282">
          <cell r="A282" t="str">
            <v>|0200230119|45.00|0.00|1.200|0.0005600IBC</v>
          </cell>
          <cell r="B282" t="str">
            <v>|0200230119|45.00|0.00|1.200|0.000</v>
          </cell>
          <cell r="C282" t="str">
            <v>C07005</v>
          </cell>
          <cell r="D282" t="str">
            <v>YAMAHA</v>
          </cell>
          <cell r="E282" t="str">
            <v>SHVN</v>
          </cell>
        </row>
        <row r="283">
          <cell r="A283" t="str">
            <v>|0200230119|22.20|0.00|1.200|0.0005670IBC</v>
          </cell>
          <cell r="B283" t="str">
            <v>|0200230119|22.20|0.00|1.200|0.000</v>
          </cell>
          <cell r="C283" t="str">
            <v>C07005</v>
          </cell>
          <cell r="D283" t="str">
            <v>YAMAHA</v>
          </cell>
          <cell r="E283" t="str">
            <v>SHVN</v>
          </cell>
        </row>
        <row r="284">
          <cell r="A284" t="str">
            <v>|0200226240|22.20|0.00|2.000|0.0005710IBC</v>
          </cell>
          <cell r="B284" t="str">
            <v>|0200226240|22.20|0.00|2.000|0.000</v>
          </cell>
          <cell r="C284" t="str">
            <v>C07005</v>
          </cell>
          <cell r="D284" t="str">
            <v>YAMAHA</v>
          </cell>
          <cell r="E284" t="str">
            <v>SHVN</v>
          </cell>
        </row>
        <row r="285">
          <cell r="A285" t="str">
            <v>|0200226240|25.40|0.00|2.300|0.0005760IBC</v>
          </cell>
          <cell r="B285" t="str">
            <v>|0200226240|25.40|0.00|2.300|0.000</v>
          </cell>
          <cell r="C285" t="str">
            <v>C07005</v>
          </cell>
          <cell r="D285" t="str">
            <v>YAMAHA</v>
          </cell>
          <cell r="E285" t="str">
            <v>SHVN</v>
          </cell>
        </row>
        <row r="286">
          <cell r="A286" t="str">
            <v>|0200230120|19.10|0.00|1.000|0.0005800NBC</v>
          </cell>
          <cell r="B286" t="str">
            <v>|0200230120|19.10|0.00|1.000|0.000</v>
          </cell>
          <cell r="C286" t="str">
            <v>C07005</v>
          </cell>
          <cell r="D286" t="str">
            <v>YAMAHA</v>
          </cell>
          <cell r="E286" t="str">
            <v>SHVN</v>
          </cell>
        </row>
        <row r="287">
          <cell r="A287" t="str">
            <v>|0200220139|22.20|0.00|2.000|0.0005800IBC</v>
          </cell>
          <cell r="B287" t="str">
            <v>|0200220139|22.20|0.00|2.000|0.000</v>
          </cell>
          <cell r="C287" t="str">
            <v>C07005</v>
          </cell>
          <cell r="D287" t="str">
            <v>YAMAHA</v>
          </cell>
          <cell r="E287" t="str">
            <v>SHVN</v>
          </cell>
        </row>
        <row r="288">
          <cell r="A288" t="str">
            <v>|0200220139|22.20|0.00|2.300|0.0005800NBC</v>
          </cell>
          <cell r="B288" t="str">
            <v>|0200220139|22.20|0.00|2.300|0.000</v>
          </cell>
          <cell r="C288" t="str">
            <v>C07005</v>
          </cell>
          <cell r="D288" t="str">
            <v>YAMAHA</v>
          </cell>
          <cell r="E288" t="str">
            <v>SHVN</v>
          </cell>
        </row>
        <row r="289">
          <cell r="A289" t="str">
            <v>|0200230119|22.20|0.00|1.200|0.0005800IBC</v>
          </cell>
          <cell r="B289" t="str">
            <v>|0200230119|22.20|0.00|1.200|0.000</v>
          </cell>
          <cell r="C289" t="str">
            <v>C07005</v>
          </cell>
          <cell r="D289" t="str">
            <v>YAMAHA</v>
          </cell>
          <cell r="E289" t="str">
            <v>SHVN</v>
          </cell>
        </row>
        <row r="290">
          <cell r="A290" t="str">
            <v>|0200220139|22.20|0.00|1.600|0.0006000IBC</v>
          </cell>
          <cell r="B290" t="str">
            <v>|0200220139|22.20|0.00|1.600|0.000</v>
          </cell>
          <cell r="C290" t="str">
            <v>C07005</v>
          </cell>
          <cell r="D290" t="str">
            <v>YAMAHA</v>
          </cell>
          <cell r="E290" t="str">
            <v>SHVN</v>
          </cell>
        </row>
        <row r="291">
          <cell r="A291" t="str">
            <v>|0200226240|22.20|0.00|2.300|0.0006253NBC</v>
          </cell>
          <cell r="B291" t="str">
            <v>|0200226240|22.20|0.00|2.300|0.000</v>
          </cell>
          <cell r="C291" t="str">
            <v>C07005</v>
          </cell>
          <cell r="D291" t="str">
            <v>YAMAHA</v>
          </cell>
          <cell r="E291" t="str">
            <v>SHVN</v>
          </cell>
        </row>
        <row r="292">
          <cell r="A292" t="str">
            <v>|0200220139|17.30|0.00|2.300|0.0005500NBC</v>
          </cell>
          <cell r="B292" t="str">
            <v>|0200220139|17.30|0.00|2.300|0.000</v>
          </cell>
          <cell r="C292" t="str">
            <v>C07005</v>
          </cell>
          <cell r="D292" t="str">
            <v>YAMAHA</v>
          </cell>
          <cell r="E292" t="str">
            <v>SHVN</v>
          </cell>
        </row>
        <row r="293">
          <cell r="A293" t="str">
            <v>|0200220810|21.70|0.00|2.000|0.0005500NBC</v>
          </cell>
          <cell r="B293" t="str">
            <v>|0200220810|21.70|0.00|2.000|0.000</v>
          </cell>
          <cell r="C293" t="str">
            <v>C07005</v>
          </cell>
          <cell r="D293" t="str">
            <v>YAMAHA</v>
          </cell>
          <cell r="E293" t="str">
            <v>SHVN</v>
          </cell>
        </row>
        <row r="294">
          <cell r="A294" t="str">
            <v>|0200220810|21.70|0.00|2.800|0.0005500NBC</v>
          </cell>
          <cell r="B294" t="str">
            <v>|0200220810|21.70|0.00|2.800|0.000</v>
          </cell>
          <cell r="C294" t="str">
            <v>C07005</v>
          </cell>
          <cell r="D294" t="str">
            <v>YAMAHA</v>
          </cell>
          <cell r="E294" t="str">
            <v>SHVN</v>
          </cell>
        </row>
        <row r="295">
          <cell r="A295" t="str">
            <v>|0200220139|25.40|0.00|2.000|0.0005500NBC</v>
          </cell>
          <cell r="B295" t="str">
            <v>|0200220139|25.40|0.00|2.000|0.000</v>
          </cell>
          <cell r="C295" t="str">
            <v>C07005</v>
          </cell>
          <cell r="D295" t="str">
            <v>YAMAHA</v>
          </cell>
          <cell r="E295" t="str">
            <v>SHVN</v>
          </cell>
        </row>
        <row r="296">
          <cell r="A296" t="str">
            <v>|0200226240|22.20|0.00|2.000|0.0005800NBC</v>
          </cell>
          <cell r="B296" t="str">
            <v>|0200226240|22.20|0.00|2.000|0.000</v>
          </cell>
          <cell r="C296" t="str">
            <v>C07005</v>
          </cell>
          <cell r="D296" t="str">
            <v>YAMAHA</v>
          </cell>
          <cell r="E296" t="str">
            <v>SHVN</v>
          </cell>
        </row>
        <row r="297">
          <cell r="A297" t="str">
            <v>|0200230120|35.00|0.00|1.200|0.0005800NBC</v>
          </cell>
          <cell r="B297" t="str">
            <v>|0200230120|35.00|0.00|1.200|0.000</v>
          </cell>
          <cell r="C297" t="str">
            <v>C07005</v>
          </cell>
          <cell r="D297" t="str">
            <v>YAMAHA</v>
          </cell>
          <cell r="E297" t="str">
            <v>SHVN</v>
          </cell>
        </row>
        <row r="298">
          <cell r="A298" t="str">
            <v>|0200230119|22.20|0.00|1.200|0.0006000IBC</v>
          </cell>
          <cell r="B298" t="str">
            <v>|0200230119|22.20|0.00|1.200|0.000</v>
          </cell>
          <cell r="C298" t="str">
            <v>C07005</v>
          </cell>
          <cell r="D298" t="str">
            <v>YAMAHA</v>
          </cell>
          <cell r="E298" t="str">
            <v>SHVN</v>
          </cell>
        </row>
        <row r="299">
          <cell r="A299" t="str">
            <v>|0200220139|31.80|0.00|2.000|0.0006475NBC</v>
          </cell>
          <cell r="B299" t="str">
            <v>|0200220139|31.80|0.00|2.000|0.000</v>
          </cell>
          <cell r="C299" t="str">
            <v>C07005</v>
          </cell>
          <cell r="D299" t="str">
            <v>YAMAHA</v>
          </cell>
          <cell r="E299" t="str">
            <v>SHVN</v>
          </cell>
        </row>
        <row r="300">
          <cell r="A300" t="str">
            <v>|0200226010|31.80|0.00|2.600|0.000206.4NBC</v>
          </cell>
          <cell r="B300" t="str">
            <v>|0200226010|31.80|0.00|2.600|0.000</v>
          </cell>
          <cell r="C300" t="str">
            <v>C07008</v>
          </cell>
          <cell r="D300" t="str">
            <v>HONDA</v>
          </cell>
          <cell r="E300" t="str">
            <v>TSVN</v>
          </cell>
        </row>
        <row r="301">
          <cell r="A301" t="str">
            <v>|0200226010|54.00|20.00|2.000|0.000565NBC</v>
          </cell>
          <cell r="B301" t="str">
            <v>|0200226010|54.00|20.00|2.000|0.000</v>
          </cell>
          <cell r="C301" t="str">
            <v>C07008</v>
          </cell>
          <cell r="D301" t="str">
            <v>HONDA</v>
          </cell>
          <cell r="E301" t="str">
            <v>TSVN</v>
          </cell>
        </row>
        <row r="302">
          <cell r="A302" t="str">
            <v>|0200220126|42.70|0.00|3.500|0.000273IBC</v>
          </cell>
          <cell r="B302" t="str">
            <v>|0200220126|42.70|0.00|3.500|0.000</v>
          </cell>
          <cell r="C302" t="str">
            <v>C07008</v>
          </cell>
          <cell r="D302" t="str">
            <v>VINFAST</v>
          </cell>
          <cell r="E302" t="str">
            <v>TSVN</v>
          </cell>
        </row>
        <row r="303">
          <cell r="A303" t="str">
            <v>|0200220139|25.40|0.00|2.600|0.000274.7NBC</v>
          </cell>
          <cell r="B303" t="str">
            <v>|0200220139|25.40|0.00|2.600|0.000</v>
          </cell>
          <cell r="C303" t="str">
            <v>C07008</v>
          </cell>
          <cell r="D303" t="str">
            <v>VINFAST</v>
          </cell>
          <cell r="E303" t="str">
            <v>TSVN</v>
          </cell>
        </row>
        <row r="304">
          <cell r="A304" t="str">
            <v>|0200220810|48.60|0.00|2.600|0.000805IBC</v>
          </cell>
          <cell r="B304" t="str">
            <v>|0200220810|48.60|0.00|2.600|0.000</v>
          </cell>
          <cell r="C304" t="str">
            <v>C07008</v>
          </cell>
          <cell r="D304" t="str">
            <v>VINFAST</v>
          </cell>
          <cell r="E304" t="str">
            <v>TSVN</v>
          </cell>
        </row>
        <row r="305">
          <cell r="A305" t="str">
            <v>|0200220810|34.00|0.00|2.600|0.0001415IBC</v>
          </cell>
          <cell r="B305" t="str">
            <v>|0200220810|34.00|0.00|2.600|0.000</v>
          </cell>
          <cell r="C305" t="str">
            <v>C07008</v>
          </cell>
          <cell r="D305" t="str">
            <v>VINFAST</v>
          </cell>
          <cell r="E305" t="str">
            <v>TSVN</v>
          </cell>
        </row>
        <row r="306">
          <cell r="A306" t="str">
            <v>|0200220139|15.90|0.00|2.300|0.000270NBC</v>
          </cell>
          <cell r="B306" t="str">
            <v>|0200220139|15.90|0.00|2.300|0.000</v>
          </cell>
          <cell r="C306" t="str">
            <v>C07008</v>
          </cell>
          <cell r="D306" t="str">
            <v>YAMAHA</v>
          </cell>
          <cell r="E306" t="str">
            <v>TSVN</v>
          </cell>
        </row>
        <row r="307">
          <cell r="A307" t="str">
            <v>|0200220139|12.70|0.00|2.000|0.000280.5NBC</v>
          </cell>
          <cell r="B307" t="str">
            <v>|0200220139|12.70|0.00|2.000|0.000</v>
          </cell>
          <cell r="C307" t="str">
            <v>C07008</v>
          </cell>
          <cell r="D307" t="str">
            <v>YAMAHA</v>
          </cell>
          <cell r="E307" t="str">
            <v>TSVN</v>
          </cell>
        </row>
        <row r="308">
          <cell r="A308" t="str">
            <v>|0200220139|38.10|0.00|2.000|0.000390NBC</v>
          </cell>
          <cell r="B308" t="str">
            <v>|0200220139|38.10|0.00|2.000|0.000</v>
          </cell>
          <cell r="C308" t="str">
            <v>C07008</v>
          </cell>
          <cell r="D308" t="str">
            <v>YAMAHA</v>
          </cell>
          <cell r="E308" t="str">
            <v>TSVN</v>
          </cell>
        </row>
        <row r="309">
          <cell r="A309" t="str">
            <v>|0200226117|38.10|0.00|1.800|0.000390NBC</v>
          </cell>
          <cell r="B309" t="str">
            <v>|0200226117|38.10|0.00|1.800|0.000</v>
          </cell>
          <cell r="C309" t="str">
            <v>C07008</v>
          </cell>
          <cell r="D309" t="str">
            <v>YAMAHA</v>
          </cell>
          <cell r="E309" t="str">
            <v>TSVN</v>
          </cell>
        </row>
        <row r="310">
          <cell r="A310" t="str">
            <v>|0200226117|38.10|0.00|1.800|0.000100IBC</v>
          </cell>
          <cell r="B310" t="str">
            <v>|0200226117|38.10|0.00|1.800|0.000</v>
          </cell>
          <cell r="C310" t="str">
            <v>C07008</v>
          </cell>
          <cell r="D310" t="str">
            <v>YAMAHA</v>
          </cell>
          <cell r="E310" t="str">
            <v>TSVN</v>
          </cell>
        </row>
        <row r="311">
          <cell r="A311" t="str">
            <v>|0200220139|28.60|0.00|2.000|0.000219NBC</v>
          </cell>
          <cell r="B311" t="str">
            <v>|0200220139|28.60|0.00|2.000|0.000</v>
          </cell>
          <cell r="C311" t="str">
            <v>C07008</v>
          </cell>
          <cell r="D311" t="str">
            <v>YAMAHA</v>
          </cell>
          <cell r="E311" t="str">
            <v>TSVN</v>
          </cell>
        </row>
        <row r="312">
          <cell r="A312" t="str">
            <v>|0200230742|25.00|55.00|1.600|0.0005780IBC</v>
          </cell>
          <cell r="B312" t="str">
            <v>|0200230742|25.00|55.00|1.600|0.000</v>
          </cell>
          <cell r="C312" t="str">
            <v>C07010</v>
          </cell>
          <cell r="D312" t="str">
            <v>HONDA</v>
          </cell>
          <cell r="E312" t="str">
            <v>HTVN</v>
          </cell>
        </row>
        <row r="313">
          <cell r="A313" t="str">
            <v>|0200230742|25.00|55.00|1.600|0.000551IBC</v>
          </cell>
          <cell r="B313" t="str">
            <v>|0200230742|25.00|55.00|1.600|0.000</v>
          </cell>
          <cell r="C313" t="str">
            <v>C07011</v>
          </cell>
          <cell r="D313" t="str">
            <v>HONDA</v>
          </cell>
          <cell r="E313" t="str">
            <v>KKTL</v>
          </cell>
        </row>
        <row r="314">
          <cell r="A314" t="str">
            <v>|0200230742|25.00|55.00|1.600|0.000552IBC</v>
          </cell>
          <cell r="B314" t="str">
            <v>|0200230742|25.00|55.00|1.600|0.000</v>
          </cell>
          <cell r="C314" t="str">
            <v>C07011</v>
          </cell>
          <cell r="D314" t="str">
            <v>HONDA</v>
          </cell>
          <cell r="E314" t="str">
            <v>KKTL</v>
          </cell>
        </row>
        <row r="315">
          <cell r="A315" t="str">
            <v>|0200226010|48.60|0.00|3.500|0.0005750IBC</v>
          </cell>
          <cell r="B315" t="str">
            <v>|0200226010|48.60|0.00|3.500|0.000</v>
          </cell>
          <cell r="C315" t="str">
            <v>C07011</v>
          </cell>
          <cell r="D315" t="str">
            <v>HONDA</v>
          </cell>
          <cell r="E315" t="str">
            <v>KKTL</v>
          </cell>
        </row>
        <row r="316">
          <cell r="A316" t="str">
            <v>|0200226010|31.80|0.00|1.600|0.0005820IBC</v>
          </cell>
          <cell r="B316" t="str">
            <v>|0200226010|31.80|0.00|1.600|0.000</v>
          </cell>
          <cell r="C316" t="str">
            <v>C07011</v>
          </cell>
          <cell r="D316" t="str">
            <v>HONDA</v>
          </cell>
          <cell r="E316" t="str">
            <v>KKTL</v>
          </cell>
        </row>
        <row r="317">
          <cell r="A317" t="str">
            <v>|0200226010|48.60|0.00|3.500|0.0005880IBC</v>
          </cell>
          <cell r="B317" t="str">
            <v>|0200226010|48.60|0.00|3.500|0.000</v>
          </cell>
          <cell r="C317" t="str">
            <v>C07011</v>
          </cell>
          <cell r="D317" t="str">
            <v>HONDA</v>
          </cell>
          <cell r="E317" t="str">
            <v>KKTL</v>
          </cell>
        </row>
        <row r="318">
          <cell r="A318" t="str">
            <v>|0200226010|22.20|0.00|2.300|0.0006000IBC</v>
          </cell>
          <cell r="B318" t="str">
            <v>|0200226010|22.20|0.00|2.300|0.000</v>
          </cell>
          <cell r="C318" t="str">
            <v>C07011</v>
          </cell>
          <cell r="D318" t="str">
            <v>HONDA</v>
          </cell>
          <cell r="E318" t="str">
            <v>KKTL</v>
          </cell>
        </row>
        <row r="319">
          <cell r="A319" t="str">
            <v>|0200230742|25.00|55.00|1.600|0.000548IBC</v>
          </cell>
          <cell r="B319" t="str">
            <v>|0200230742|25.00|55.00|1.600|0.000</v>
          </cell>
          <cell r="C319" t="str">
            <v>C07011</v>
          </cell>
          <cell r="D319" t="str">
            <v>HONDA</v>
          </cell>
          <cell r="E319" t="str">
            <v>KKTL</v>
          </cell>
        </row>
        <row r="320">
          <cell r="A320" t="str">
            <v>|0200230742|25.00|55.00|1.600|0.000549IBC</v>
          </cell>
          <cell r="B320" t="str">
            <v>|0200230742|25.00|55.00|1.600|0.000</v>
          </cell>
          <cell r="C320" t="str">
            <v>C07011</v>
          </cell>
          <cell r="D320" t="str">
            <v>HONDA</v>
          </cell>
          <cell r="E320" t="str">
            <v>KKTL</v>
          </cell>
        </row>
        <row r="321">
          <cell r="A321" t="str">
            <v>|0200226010|25.40|0.00|1.600|0.0005100IBC</v>
          </cell>
          <cell r="B321" t="str">
            <v>|0200226010|25.40|0.00|1.600|0.000</v>
          </cell>
          <cell r="C321" t="str">
            <v>C07011</v>
          </cell>
          <cell r="D321" t="str">
            <v>HONDA</v>
          </cell>
          <cell r="E321" t="str">
            <v>KKTL</v>
          </cell>
        </row>
        <row r="322">
          <cell r="A322" t="str">
            <v>|0200235920|38.10|0.00|1.200|0.0005450IBC</v>
          </cell>
          <cell r="B322" t="str">
            <v>|0200235920|38.10|0.00|1.200|0.000</v>
          </cell>
          <cell r="C322" t="str">
            <v>C07011</v>
          </cell>
          <cell r="D322" t="str">
            <v>HONDA</v>
          </cell>
          <cell r="E322" t="str">
            <v>KKTL</v>
          </cell>
        </row>
        <row r="323">
          <cell r="A323" t="str">
            <v>|0200226010|32.00|32.00|2.300|0.0005500IBC</v>
          </cell>
          <cell r="B323" t="str">
            <v>|0200226010|32.00|32.00|2.300|0.000</v>
          </cell>
          <cell r="C323" t="str">
            <v>C07011</v>
          </cell>
          <cell r="D323" t="str">
            <v>HONDA</v>
          </cell>
          <cell r="E323" t="str">
            <v>KKTL</v>
          </cell>
        </row>
        <row r="324">
          <cell r="A324" t="str">
            <v>|0200226010|31.80|0.00|1.600|0.0005750IBC</v>
          </cell>
          <cell r="B324" t="str">
            <v>|0200226010|31.80|0.00|1.600|0.000</v>
          </cell>
          <cell r="C324" t="str">
            <v>C07011</v>
          </cell>
          <cell r="D324" t="str">
            <v>HONDA</v>
          </cell>
          <cell r="E324" t="str">
            <v>KKTL</v>
          </cell>
        </row>
        <row r="325">
          <cell r="A325" t="str">
            <v>|0200226010|31.80|0.00|1.600|0.0005900IBC</v>
          </cell>
          <cell r="B325" t="str">
            <v>|0200226010|31.80|0.00|1.600|0.000</v>
          </cell>
          <cell r="C325" t="str">
            <v>C07011</v>
          </cell>
          <cell r="D325" t="str">
            <v>HONDA</v>
          </cell>
          <cell r="E325" t="str">
            <v>KKTL</v>
          </cell>
        </row>
        <row r="326">
          <cell r="A326" t="str">
            <v>|0200220139|31.80|0.00|2.600|0.0005950IBC</v>
          </cell>
          <cell r="B326" t="str">
            <v>|0200220139|31.80|0.00|2.600|0.000</v>
          </cell>
          <cell r="C326" t="str">
            <v>C07011</v>
          </cell>
          <cell r="D326" t="str">
            <v>HONDA</v>
          </cell>
          <cell r="E326" t="str">
            <v>KKTL</v>
          </cell>
        </row>
        <row r="327">
          <cell r="A327" t="str">
            <v>|0200225939|19.10|0.00|2.600|0.0006000NBC</v>
          </cell>
          <cell r="B327" t="str">
            <v>|0200225939|19.10|0.00|2.600|0.000</v>
          </cell>
          <cell r="C327" t="str">
            <v>C07011</v>
          </cell>
          <cell r="D327" t="str">
            <v>HONDA</v>
          </cell>
          <cell r="E327" t="str">
            <v>KKTL</v>
          </cell>
        </row>
        <row r="328">
          <cell r="A328" t="str">
            <v>|0200226010|32.00|32.00|2.300|0.0006000NBC</v>
          </cell>
          <cell r="B328" t="str">
            <v>|0200226010|32.00|32.00|2.300|0.000</v>
          </cell>
          <cell r="C328" t="str">
            <v>C07011</v>
          </cell>
          <cell r="D328" t="str">
            <v>HONDA</v>
          </cell>
          <cell r="E328" t="str">
            <v>KKTL</v>
          </cell>
        </row>
        <row r="329">
          <cell r="A329" t="str">
            <v>|0200226010|32.00|32.00|2.300|0.0006050NBC</v>
          </cell>
          <cell r="B329" t="str">
            <v>|0200226010|32.00|32.00|2.300|0.000</v>
          </cell>
          <cell r="C329" t="str">
            <v>C07011</v>
          </cell>
          <cell r="D329" t="str">
            <v>HONDA</v>
          </cell>
          <cell r="E329" t="str">
            <v>KKTL</v>
          </cell>
        </row>
        <row r="330">
          <cell r="A330" t="str">
            <v>|0200226240|31.80|0.00|3.200|0.0005851NBC</v>
          </cell>
          <cell r="B330" t="str">
            <v>|0200226240|31.80|0.00|3.200|0.000</v>
          </cell>
          <cell r="C330" t="str">
            <v>C07011</v>
          </cell>
          <cell r="D330" t="str">
            <v>OTHER</v>
          </cell>
          <cell r="E330" t="str">
            <v>KKTL</v>
          </cell>
        </row>
        <row r="331">
          <cell r="A331" t="str">
            <v>|0200226010|28.60|0.00|2.000|0.0005500IBC</v>
          </cell>
          <cell r="B331" t="str">
            <v>|0200226010|28.60|0.00|2.000|0.000</v>
          </cell>
          <cell r="C331" t="str">
            <v>C07011</v>
          </cell>
          <cell r="D331" t="str">
            <v>VINFAST</v>
          </cell>
          <cell r="E331" t="str">
            <v>KKTL</v>
          </cell>
        </row>
        <row r="332">
          <cell r="A332" t="str">
            <v>|0200226010|15.90|0.00|2.000|0.0005600NBC</v>
          </cell>
          <cell r="B332" t="str">
            <v>|0200226010|15.90|0.00|2.000|0.000</v>
          </cell>
          <cell r="C332" t="str">
            <v>C07011</v>
          </cell>
          <cell r="D332" t="str">
            <v>VINFAST</v>
          </cell>
          <cell r="E332" t="str">
            <v>KKTL</v>
          </cell>
        </row>
        <row r="333">
          <cell r="A333" t="str">
            <v>|0200226010|15.90|0.00|1.600|0.0005670NBC</v>
          </cell>
          <cell r="B333" t="str">
            <v>|0200226010|15.90|0.00|1.600|0.000</v>
          </cell>
          <cell r="C333" t="str">
            <v>C07011</v>
          </cell>
          <cell r="D333" t="str">
            <v>VINFAST</v>
          </cell>
          <cell r="E333" t="str">
            <v>KKTL</v>
          </cell>
        </row>
        <row r="334">
          <cell r="A334" t="str">
            <v>|0200226010|19.10|0.00|2.000|0.0005700NBC</v>
          </cell>
          <cell r="B334" t="str">
            <v>|0200226010|19.10|0.00|2.000|0.000</v>
          </cell>
          <cell r="C334" t="str">
            <v>C07011</v>
          </cell>
          <cell r="D334" t="str">
            <v>VINFAST</v>
          </cell>
          <cell r="E334" t="str">
            <v>KKTL</v>
          </cell>
        </row>
        <row r="335">
          <cell r="A335" t="str">
            <v>|0200225939|15.90|0.00|1.600|0.0005800NBC</v>
          </cell>
          <cell r="B335" t="str">
            <v>|0200225939|15.90|0.00|1.600|0.000</v>
          </cell>
          <cell r="C335" t="str">
            <v>C07011</v>
          </cell>
          <cell r="D335" t="str">
            <v>VINFAST</v>
          </cell>
          <cell r="E335" t="str">
            <v>KKTL</v>
          </cell>
        </row>
        <row r="336">
          <cell r="A336" t="str">
            <v>|0200226010|28.60|0.00|2.000|0.0005820IBC</v>
          </cell>
          <cell r="B336" t="str">
            <v>|0200226010|28.60|0.00|2.000|0.000</v>
          </cell>
          <cell r="C336" t="str">
            <v>C07011</v>
          </cell>
          <cell r="D336" t="str">
            <v>VINFAST</v>
          </cell>
          <cell r="E336" t="str">
            <v>KKTL</v>
          </cell>
        </row>
        <row r="337">
          <cell r="A337" t="str">
            <v>|0200220139|25.40|0.00|2.000|0.0005870IBC</v>
          </cell>
          <cell r="B337" t="str">
            <v>|0200220139|25.40|0.00|2.000|0.000</v>
          </cell>
          <cell r="C337" t="str">
            <v>C07011</v>
          </cell>
          <cell r="D337" t="str">
            <v>VINFAST</v>
          </cell>
          <cell r="E337" t="str">
            <v>KKTL</v>
          </cell>
        </row>
        <row r="338">
          <cell r="A338" t="str">
            <v>|0200226010|22.20|0.00|2.000|0.0005999IBC</v>
          </cell>
          <cell r="B338" t="str">
            <v>|0200226010|22.20|0.00|2.000|0.000</v>
          </cell>
          <cell r="C338" t="str">
            <v>C07011</v>
          </cell>
          <cell r="D338" t="str">
            <v>VINFAST</v>
          </cell>
          <cell r="E338" t="str">
            <v>KKTL</v>
          </cell>
        </row>
        <row r="339">
          <cell r="A339" t="str">
            <v>|0200226010|28.60|0.00|2.000|0.0006000IBC</v>
          </cell>
          <cell r="B339" t="str">
            <v>|0200226010|28.60|0.00|2.000|0.000</v>
          </cell>
          <cell r="C339" t="str">
            <v>C07011</v>
          </cell>
          <cell r="D339" t="str">
            <v>VINFAST</v>
          </cell>
          <cell r="E339" t="str">
            <v>KKTL</v>
          </cell>
        </row>
        <row r="340">
          <cell r="A340" t="str">
            <v>|0200226010|34.00|0.00|2.000|0.0006000IBC</v>
          </cell>
          <cell r="B340" t="str">
            <v>|0200226010|34.00|0.00|2.000|0.000</v>
          </cell>
          <cell r="C340" t="str">
            <v>C07011</v>
          </cell>
          <cell r="D340" t="str">
            <v>VINFAST</v>
          </cell>
          <cell r="E340" t="str">
            <v>KKTL</v>
          </cell>
        </row>
        <row r="341">
          <cell r="A341" t="str">
            <v>|0200226010|19.10|0.00|2.000|0.0006300NBC</v>
          </cell>
          <cell r="B341" t="str">
            <v>|0200226010|19.10|0.00|2.000|0.000</v>
          </cell>
          <cell r="C341" t="str">
            <v>C07011</v>
          </cell>
          <cell r="D341" t="str">
            <v>VINFAST</v>
          </cell>
          <cell r="E341" t="str">
            <v>KKTL</v>
          </cell>
        </row>
        <row r="342">
          <cell r="A342" t="str">
            <v>|0200230841|38.10|0.00|1.200|0.0005000NBC</v>
          </cell>
          <cell r="B342" t="str">
            <v>|0200230841|38.10|0.00|1.200|0.000</v>
          </cell>
          <cell r="C342" t="str">
            <v>C07019</v>
          </cell>
          <cell r="E342" t="str">
            <v>MITSUI VN</v>
          </cell>
        </row>
        <row r="343">
          <cell r="A343" t="str">
            <v>|0200230841|38.10|0.00|1.200|0.0006000NBC</v>
          </cell>
          <cell r="B343" t="str">
            <v>|0200230841|38.10|0.00|1.200|0.000</v>
          </cell>
          <cell r="C343" t="str">
            <v>C07019</v>
          </cell>
          <cell r="E343" t="str">
            <v>MITSUI VN</v>
          </cell>
        </row>
        <row r="344">
          <cell r="A344" t="str">
            <v>|0200230120|35.00|0.00|1.200|0.0005800IBC</v>
          </cell>
          <cell r="B344" t="str">
            <v>|0200230120|35.00|0.00|1.200|0.000</v>
          </cell>
          <cell r="C344" t="str">
            <v>C07027</v>
          </cell>
          <cell r="D344" t="str">
            <v>HONDA</v>
          </cell>
          <cell r="E344" t="str">
            <v>LEGROUP</v>
          </cell>
        </row>
        <row r="345">
          <cell r="A345" t="str">
            <v>|0200230120|35.00|0.00|1.200|0.0005000NBC</v>
          </cell>
          <cell r="B345" t="str">
            <v>|0200230120|35.00|0.00|1.200|0.000</v>
          </cell>
          <cell r="C345" t="str">
            <v>C07027</v>
          </cell>
          <cell r="D345" t="str">
            <v>OTHER</v>
          </cell>
          <cell r="E345" t="str">
            <v>LEGROUP</v>
          </cell>
        </row>
        <row r="346">
          <cell r="A346" t="str">
            <v>|0200220139|35.00|0.00|1.500|0.0005210IBC</v>
          </cell>
          <cell r="B346" t="str">
            <v>|0200220139|35.00|0.00|1.500|0.000</v>
          </cell>
          <cell r="C346" t="str">
            <v>C07027</v>
          </cell>
          <cell r="D346" t="str">
            <v>OTHER</v>
          </cell>
          <cell r="E346" t="str">
            <v>LEGROUP</v>
          </cell>
        </row>
        <row r="347">
          <cell r="A347" t="str">
            <v>|0200230120|28.60|0.00|1.200|0.0005510IBC</v>
          </cell>
          <cell r="B347" t="str">
            <v>|0200230120|28.60|0.00|1.200|0.000</v>
          </cell>
          <cell r="C347" t="str">
            <v>C07027</v>
          </cell>
          <cell r="D347" t="str">
            <v>OTHER</v>
          </cell>
          <cell r="E347" t="str">
            <v>LEGROUP</v>
          </cell>
        </row>
        <row r="348">
          <cell r="A348" t="str">
            <v>|0200226010|31.80|0.00|1.400|0.0005510IBC</v>
          </cell>
          <cell r="B348" t="str">
            <v>|0200226010|31.80|0.00|1.400|0.000</v>
          </cell>
          <cell r="C348" t="str">
            <v>C07027</v>
          </cell>
          <cell r="D348" t="str">
            <v>OTHER</v>
          </cell>
          <cell r="E348" t="str">
            <v>LEGROUP</v>
          </cell>
        </row>
        <row r="349">
          <cell r="A349" t="str">
            <v>|0200230120|28.60|0.00|1.200|0.0005650IBC</v>
          </cell>
          <cell r="B349" t="str">
            <v>|0200230120|28.60|0.00|1.200|0.000</v>
          </cell>
          <cell r="C349" t="str">
            <v>C07027</v>
          </cell>
          <cell r="D349" t="str">
            <v>OTHER</v>
          </cell>
          <cell r="E349" t="str">
            <v>LEGROUP</v>
          </cell>
        </row>
        <row r="350">
          <cell r="A350" t="str">
            <v>|0200226010|31.80|0.00|1.400|0.0005650IBC</v>
          </cell>
          <cell r="B350" t="str">
            <v>|0200226010|31.80|0.00|1.400|0.000</v>
          </cell>
          <cell r="C350" t="str">
            <v>C07027</v>
          </cell>
          <cell r="D350" t="str">
            <v>OTHER</v>
          </cell>
          <cell r="E350" t="str">
            <v>LEGROUP</v>
          </cell>
        </row>
        <row r="351">
          <cell r="A351" t="str">
            <v>|0200230120|28.60|0.00|1.200|0.0005750IBC</v>
          </cell>
          <cell r="B351" t="str">
            <v>|0200230120|28.60|0.00|1.200|0.000</v>
          </cell>
          <cell r="C351" t="str">
            <v>C07027</v>
          </cell>
          <cell r="D351" t="str">
            <v>OTHER</v>
          </cell>
          <cell r="E351" t="str">
            <v>LEGROUP</v>
          </cell>
        </row>
        <row r="352">
          <cell r="A352" t="str">
            <v>|0200226010|31.80|0.00|1.400|0.0005750IBC</v>
          </cell>
          <cell r="B352" t="str">
            <v>|0200226010|31.80|0.00|1.400|0.000</v>
          </cell>
          <cell r="C352" t="str">
            <v>C07027</v>
          </cell>
          <cell r="D352" t="str">
            <v>OTHER</v>
          </cell>
          <cell r="E352" t="str">
            <v>LEGROUP</v>
          </cell>
        </row>
        <row r="353">
          <cell r="A353" t="str">
            <v>|0200230120|28.60|0.00|1.200|0.0005850IBC</v>
          </cell>
          <cell r="B353" t="str">
            <v>|0200230120|28.60|0.00|1.200|0.000</v>
          </cell>
          <cell r="C353" t="str">
            <v>C07027</v>
          </cell>
          <cell r="D353" t="str">
            <v>OTHER</v>
          </cell>
          <cell r="E353" t="str">
            <v>LEGROUP</v>
          </cell>
        </row>
        <row r="354">
          <cell r="A354" t="str">
            <v>|0200226010|31.80|0.00|1.400|0.0005850IBC</v>
          </cell>
          <cell r="B354" t="str">
            <v>|0200226010|31.80|0.00|1.400|0.000</v>
          </cell>
          <cell r="C354" t="str">
            <v>C07027</v>
          </cell>
          <cell r="D354" t="str">
            <v>OTHER</v>
          </cell>
          <cell r="E354" t="str">
            <v>LEGROUP</v>
          </cell>
        </row>
        <row r="355">
          <cell r="A355" t="str">
            <v>|0200236041|28.60|0.00|1.200|0.0005070NBC</v>
          </cell>
          <cell r="B355" t="str">
            <v>|0200236041|28.60|0.00|1.200|0.000</v>
          </cell>
          <cell r="C355" t="str">
            <v>C07029</v>
          </cell>
          <cell r="D355" t="str">
            <v>HONDA</v>
          </cell>
          <cell r="E355" t="str">
            <v>INNOTEK</v>
          </cell>
        </row>
        <row r="356">
          <cell r="A356" t="str">
            <v>|0200226010|42.70|0.00|2.300|0.0005090NBC</v>
          </cell>
          <cell r="B356" t="str">
            <v>|0200226010|42.70|0.00|2.300|0.000</v>
          </cell>
          <cell r="C356" t="str">
            <v>C07029</v>
          </cell>
          <cell r="D356" t="str">
            <v>HONDA</v>
          </cell>
          <cell r="E356" t="str">
            <v>INNOTEK</v>
          </cell>
        </row>
        <row r="357">
          <cell r="A357" t="str">
            <v>|0200226010|19.10|0.00|1.400|0.0005100NBC</v>
          </cell>
          <cell r="B357" t="str">
            <v>|0200226010|19.10|0.00|1.400|0.000</v>
          </cell>
          <cell r="C357" t="str">
            <v>C07029</v>
          </cell>
          <cell r="D357" t="str">
            <v>HONDA</v>
          </cell>
          <cell r="E357" t="str">
            <v>INNOTEK</v>
          </cell>
        </row>
        <row r="358">
          <cell r="A358" t="str">
            <v>|0200226010|22.20|0.00|2.000|0.0005160NBC</v>
          </cell>
          <cell r="B358" t="str">
            <v>|0200226010|22.20|0.00|2.000|0.000</v>
          </cell>
          <cell r="C358" t="str">
            <v>C07029</v>
          </cell>
          <cell r="D358" t="str">
            <v>HONDA</v>
          </cell>
          <cell r="E358" t="str">
            <v>INNOTEK</v>
          </cell>
        </row>
        <row r="359">
          <cell r="A359" t="str">
            <v>|0200226010|22.20|0.00|1.400|0.0005190IBC</v>
          </cell>
          <cell r="B359" t="str">
            <v>|0200226010|22.20|0.00|1.400|0.000</v>
          </cell>
          <cell r="C359" t="str">
            <v>C07029</v>
          </cell>
          <cell r="D359" t="str">
            <v>HONDA</v>
          </cell>
          <cell r="E359" t="str">
            <v>INNOTEK</v>
          </cell>
        </row>
        <row r="360">
          <cell r="A360" t="str">
            <v>|0200226010|31.80|0.00|1.400|0.0005240NBC</v>
          </cell>
          <cell r="B360" t="str">
            <v>|0200226010|31.80|0.00|1.400|0.000</v>
          </cell>
          <cell r="C360" t="str">
            <v>C07029</v>
          </cell>
          <cell r="D360" t="str">
            <v>HONDA</v>
          </cell>
          <cell r="E360" t="str">
            <v>INNOTEK</v>
          </cell>
        </row>
        <row r="361">
          <cell r="A361" t="str">
            <v>|0200226010|22.20|0.00|2.000|0.0005330NBC</v>
          </cell>
          <cell r="B361" t="str">
            <v>|0200226010|22.20|0.00|2.000|0.000</v>
          </cell>
          <cell r="C361" t="str">
            <v>C07029</v>
          </cell>
          <cell r="D361" t="str">
            <v>HONDA</v>
          </cell>
          <cell r="E361" t="str">
            <v>INNOTEK</v>
          </cell>
        </row>
        <row r="362">
          <cell r="A362" t="str">
            <v>|0200230742|22.20|0.00|1.400|0.0005350NBC</v>
          </cell>
          <cell r="B362" t="str">
            <v>|0200230742|22.20|0.00|1.400|0.000</v>
          </cell>
          <cell r="C362" t="str">
            <v>C07029</v>
          </cell>
          <cell r="D362" t="str">
            <v>HONDA</v>
          </cell>
          <cell r="E362" t="str">
            <v>INNOTEK</v>
          </cell>
        </row>
        <row r="363">
          <cell r="A363" t="str">
            <v>|0200226010|31.80|0.00|2.600|0.0005350NBC</v>
          </cell>
          <cell r="B363" t="str">
            <v>|0200226010|31.80|0.00|2.600|0.000</v>
          </cell>
          <cell r="C363" t="str">
            <v>C07029</v>
          </cell>
          <cell r="D363" t="str">
            <v>HONDA</v>
          </cell>
          <cell r="E363" t="str">
            <v>INNOTEK</v>
          </cell>
        </row>
        <row r="364">
          <cell r="A364" t="str">
            <v>|0200226010|22.20|0.00|1.600|0.0005370NBC</v>
          </cell>
          <cell r="B364" t="str">
            <v>|0200226010|22.20|0.00|1.600|0.000</v>
          </cell>
          <cell r="C364" t="str">
            <v>C07029</v>
          </cell>
          <cell r="D364" t="str">
            <v>HONDA</v>
          </cell>
          <cell r="E364" t="str">
            <v>INNOTEK</v>
          </cell>
        </row>
        <row r="365">
          <cell r="A365" t="str">
            <v>|0200226010|19.10|0.00|1.600|0.0005460NBC</v>
          </cell>
          <cell r="B365" t="str">
            <v>|0200226010|19.10|0.00|1.600|0.000</v>
          </cell>
          <cell r="C365" t="str">
            <v>C07029</v>
          </cell>
          <cell r="D365" t="str">
            <v>HONDA</v>
          </cell>
          <cell r="E365" t="str">
            <v>INNOTEK</v>
          </cell>
        </row>
        <row r="366">
          <cell r="A366" t="str">
            <v>|0200226010|25.40|0.00|1.400|0.0005470NBC</v>
          </cell>
          <cell r="B366" t="str">
            <v>|0200226010|25.40|0.00|1.400|0.000</v>
          </cell>
          <cell r="C366" t="str">
            <v>C07029</v>
          </cell>
          <cell r="D366" t="str">
            <v>HONDA</v>
          </cell>
          <cell r="E366" t="str">
            <v>INNOTEK</v>
          </cell>
        </row>
        <row r="367">
          <cell r="A367" t="str">
            <v>|0200236041|22.20|0.00|1.200|0.0005480NBC</v>
          </cell>
          <cell r="B367" t="str">
            <v>|0200236041|22.20|0.00|1.200|0.000</v>
          </cell>
          <cell r="C367" t="str">
            <v>C07029</v>
          </cell>
          <cell r="D367" t="str">
            <v>HONDA</v>
          </cell>
          <cell r="E367" t="str">
            <v>INNOTEK</v>
          </cell>
        </row>
        <row r="368">
          <cell r="A368" t="str">
            <v>|0200226010|19.10|0.00|2.300|0.0005570NBC</v>
          </cell>
          <cell r="B368" t="str">
            <v>|0200226010|19.10|0.00|2.300|0.000</v>
          </cell>
          <cell r="C368" t="str">
            <v>C07029</v>
          </cell>
          <cell r="D368" t="str">
            <v>HONDA</v>
          </cell>
          <cell r="E368" t="str">
            <v>INNOTEK</v>
          </cell>
        </row>
        <row r="369">
          <cell r="A369" t="str">
            <v>|0200226010|22.20|0.00|2.000|0.0005680NBC</v>
          </cell>
          <cell r="B369" t="str">
            <v>|0200226010|22.20|0.00|2.000|0.000</v>
          </cell>
          <cell r="C369" t="str">
            <v>C07029</v>
          </cell>
          <cell r="D369" t="str">
            <v>HONDA</v>
          </cell>
          <cell r="E369" t="str">
            <v>INNOTEK</v>
          </cell>
        </row>
        <row r="370">
          <cell r="A370" t="str">
            <v>|0200226010|19.10|0.00|1.600|0.0005860NBC</v>
          </cell>
          <cell r="B370" t="str">
            <v>|0200226010|19.10|0.00|1.600|0.000</v>
          </cell>
          <cell r="C370" t="str">
            <v>C07029</v>
          </cell>
          <cell r="D370" t="str">
            <v>HONDA</v>
          </cell>
          <cell r="E370" t="str">
            <v>INNOTEK</v>
          </cell>
        </row>
        <row r="371">
          <cell r="A371" t="str">
            <v>|0200225900|15.00|10.30|2.350|0.0006200IBC</v>
          </cell>
          <cell r="B371" t="str">
            <v>|0200225900|15.00|10.30|2.350|0.000</v>
          </cell>
          <cell r="C371" t="str">
            <v>C07029</v>
          </cell>
          <cell r="D371" t="str">
            <v>HONDA</v>
          </cell>
          <cell r="E371" t="str">
            <v>INNOTEK</v>
          </cell>
        </row>
        <row r="372">
          <cell r="A372" t="str">
            <v>|0200226010|28.60|0.00|1.600|0.0006300NBC</v>
          </cell>
          <cell r="B372" t="str">
            <v>|0200226010|28.60|0.00|1.600|0.000</v>
          </cell>
          <cell r="C372" t="str">
            <v>C07029</v>
          </cell>
          <cell r="D372" t="str">
            <v>HONDA</v>
          </cell>
          <cell r="E372" t="str">
            <v>INNOTEK</v>
          </cell>
        </row>
        <row r="373">
          <cell r="A373" t="str">
            <v>|0200226010|28.60|0.00|1.600|0.0005220IBC</v>
          </cell>
          <cell r="B373" t="str">
            <v>|0200226010|28.60|0.00|1.600|0.000</v>
          </cell>
          <cell r="C373" t="str">
            <v>C07029</v>
          </cell>
          <cell r="D373" t="str">
            <v>HONDA</v>
          </cell>
          <cell r="E373" t="str">
            <v>INNOTEK</v>
          </cell>
        </row>
        <row r="374">
          <cell r="A374" t="str">
            <v>|0200226010|22.20|0.00|2.000|0.0005250NBC</v>
          </cell>
          <cell r="B374" t="str">
            <v>|0200226010|22.20|0.00|2.000|0.000</v>
          </cell>
          <cell r="C374" t="str">
            <v>C07029</v>
          </cell>
          <cell r="D374" t="str">
            <v>HONDA</v>
          </cell>
          <cell r="E374" t="str">
            <v>INNOTEK</v>
          </cell>
        </row>
        <row r="375">
          <cell r="A375" t="str">
            <v>|0200226010|17.30|0.00|1.400|0.0005300NBC</v>
          </cell>
          <cell r="B375" t="str">
            <v>|0200226010|17.30|0.00|1.400|0.000</v>
          </cell>
          <cell r="C375" t="str">
            <v>C07029</v>
          </cell>
          <cell r="D375" t="str">
            <v>HONDA</v>
          </cell>
          <cell r="E375" t="str">
            <v>INNOTEK</v>
          </cell>
        </row>
        <row r="376">
          <cell r="A376" t="str">
            <v>|0200226010|22.20|0.00|1.400|0.0005420IBC</v>
          </cell>
          <cell r="B376" t="str">
            <v>|0200226010|22.20|0.00|1.400|0.000</v>
          </cell>
          <cell r="C376" t="str">
            <v>C07029</v>
          </cell>
          <cell r="D376" t="str">
            <v>HONDA</v>
          </cell>
          <cell r="E376" t="str">
            <v>INNOTEK</v>
          </cell>
        </row>
        <row r="377">
          <cell r="A377" t="str">
            <v>|0200226010|19.10|0.00|2.000|0.0005800NBC</v>
          </cell>
          <cell r="B377" t="str">
            <v>|0200226010|19.10|0.00|2.000|0.000</v>
          </cell>
          <cell r="C377" t="str">
            <v>C07029</v>
          </cell>
          <cell r="D377" t="str">
            <v>HONDA</v>
          </cell>
          <cell r="E377" t="str">
            <v>INNOTEK</v>
          </cell>
        </row>
        <row r="378">
          <cell r="A378" t="str">
            <v>|0200226010|25.40|0.00|1.600|0.0005861IBC</v>
          </cell>
          <cell r="B378" t="str">
            <v>|0200226010|25.40|0.00|1.600|0.000</v>
          </cell>
          <cell r="C378" t="str">
            <v>C07029</v>
          </cell>
          <cell r="D378" t="str">
            <v>HONDA</v>
          </cell>
          <cell r="E378" t="str">
            <v>INNOTEK</v>
          </cell>
        </row>
        <row r="379">
          <cell r="A379" t="str">
            <v>|0200225900|15.00|10.30|2.350|0.0005900IBC</v>
          </cell>
          <cell r="B379" t="str">
            <v>|0200225900|15.00|10.30|2.350|0.000</v>
          </cell>
          <cell r="C379" t="str">
            <v>C07029</v>
          </cell>
          <cell r="D379" t="str">
            <v>HONDA</v>
          </cell>
          <cell r="E379" t="str">
            <v>INNOTEK</v>
          </cell>
        </row>
        <row r="380">
          <cell r="A380" t="str">
            <v>|0200236041|22.20|0.00|1.200|0.0006020NBC</v>
          </cell>
          <cell r="B380" t="str">
            <v>|0200236041|22.20|0.00|1.200|0.000</v>
          </cell>
          <cell r="C380" t="str">
            <v>C07029</v>
          </cell>
          <cell r="D380" t="str">
            <v>HONDA</v>
          </cell>
          <cell r="E380" t="str">
            <v>INNOTEK</v>
          </cell>
        </row>
        <row r="381">
          <cell r="A381" t="str">
            <v>|0200226010|19.10|0.00|1.400|0.0006030NBC</v>
          </cell>
          <cell r="B381" t="str">
            <v>|0200226010|19.10|0.00|1.400|0.000</v>
          </cell>
          <cell r="C381" t="str">
            <v>C07029</v>
          </cell>
          <cell r="D381" t="str">
            <v>HONDA</v>
          </cell>
          <cell r="E381" t="str">
            <v>INNOTEK</v>
          </cell>
        </row>
        <row r="382">
          <cell r="A382" t="str">
            <v>|0200230742|22.20|0.00|1.400|0.0006035NBC</v>
          </cell>
          <cell r="B382" t="str">
            <v>|0200230742|22.20|0.00|1.400|0.000</v>
          </cell>
          <cell r="C382" t="str">
            <v>C07029</v>
          </cell>
          <cell r="D382" t="str">
            <v>HONDA</v>
          </cell>
          <cell r="E382" t="str">
            <v>INNOTEK</v>
          </cell>
        </row>
        <row r="383">
          <cell r="A383" t="str">
            <v>|0200226010|19.10|0.00|2.000|0.0006050NBC</v>
          </cell>
          <cell r="B383" t="str">
            <v>|0200226010|19.10|0.00|2.000|0.000</v>
          </cell>
          <cell r="C383" t="str">
            <v>C07029</v>
          </cell>
          <cell r="D383" t="str">
            <v>HONDA</v>
          </cell>
          <cell r="E383" t="str">
            <v>INNOTEK</v>
          </cell>
        </row>
        <row r="384">
          <cell r="A384" t="str">
            <v>|0200226010|42.70|0.00|2.000|0.0006078IBC</v>
          </cell>
          <cell r="B384" t="str">
            <v>|0200226010|42.70|0.00|2.000|0.000</v>
          </cell>
          <cell r="C384" t="str">
            <v>C07029</v>
          </cell>
          <cell r="D384" t="str">
            <v>HONDA</v>
          </cell>
          <cell r="E384" t="str">
            <v>INNOTEK</v>
          </cell>
        </row>
        <row r="385">
          <cell r="A385" t="str">
            <v>|0200226010|25.40|0.00|1.400|0.0006100NBC</v>
          </cell>
          <cell r="B385" t="str">
            <v>|0200226010|25.40|0.00|1.400|0.000</v>
          </cell>
          <cell r="C385" t="str">
            <v>C07029</v>
          </cell>
          <cell r="D385" t="str">
            <v>HONDA</v>
          </cell>
          <cell r="E385" t="str">
            <v>INNOTEK</v>
          </cell>
        </row>
        <row r="386">
          <cell r="A386" t="str">
            <v>|0200226010|42.70|0.00|2.300|0.0006100NBC</v>
          </cell>
          <cell r="B386" t="str">
            <v>|0200226010|42.70|0.00|2.300|0.000</v>
          </cell>
          <cell r="C386" t="str">
            <v>C07029</v>
          </cell>
          <cell r="D386" t="str">
            <v>HONDA</v>
          </cell>
          <cell r="E386" t="str">
            <v>INNOTEK</v>
          </cell>
        </row>
        <row r="387">
          <cell r="A387" t="str">
            <v>|0200226010|31.80|0.00|2.600|0.0006122NBC</v>
          </cell>
          <cell r="B387" t="str">
            <v>|0200226010|31.80|0.00|2.600|0.000</v>
          </cell>
          <cell r="C387" t="str">
            <v>C07029</v>
          </cell>
          <cell r="D387" t="str">
            <v>HONDA</v>
          </cell>
          <cell r="E387" t="str">
            <v>INNOTEK</v>
          </cell>
        </row>
        <row r="388">
          <cell r="A388" t="str">
            <v>|0200226010|19.10|0.00|1.600|0.0006175NBC</v>
          </cell>
          <cell r="B388" t="str">
            <v>|0200226010|19.10|0.00|1.600|0.000</v>
          </cell>
          <cell r="C388" t="str">
            <v>C07029</v>
          </cell>
          <cell r="D388" t="str">
            <v>HONDA</v>
          </cell>
          <cell r="E388" t="str">
            <v>INNOTEK</v>
          </cell>
        </row>
        <row r="389">
          <cell r="A389" t="str">
            <v>|0200236041|28.60|0.00|1.200|0.0006200NBC</v>
          </cell>
          <cell r="B389" t="str">
            <v>|0200236041|28.60|0.00|1.200|0.000</v>
          </cell>
          <cell r="C389" t="str">
            <v>C07029</v>
          </cell>
          <cell r="D389" t="str">
            <v>HONDA</v>
          </cell>
          <cell r="E389" t="str">
            <v>INNOTEK</v>
          </cell>
        </row>
        <row r="390">
          <cell r="A390" t="str">
            <v>|0200226010|22.20|0.00|2.000|0.0006250NBC</v>
          </cell>
          <cell r="B390" t="str">
            <v>|0200226010|22.20|0.00|2.000|0.000</v>
          </cell>
          <cell r="C390" t="str">
            <v>C07029</v>
          </cell>
          <cell r="D390" t="str">
            <v>HONDA</v>
          </cell>
          <cell r="E390" t="str">
            <v>INNOTEK</v>
          </cell>
        </row>
        <row r="391">
          <cell r="A391" t="str">
            <v>|0200226010|19.10|0.00|2.300|0.0006265NBC</v>
          </cell>
          <cell r="B391" t="str">
            <v>|0200226010|19.10|0.00|2.300|0.000</v>
          </cell>
          <cell r="C391" t="str">
            <v>C07029</v>
          </cell>
          <cell r="D391" t="str">
            <v>HONDA</v>
          </cell>
          <cell r="E391" t="str">
            <v>INNOTEK</v>
          </cell>
        </row>
        <row r="392">
          <cell r="A392" t="str">
            <v>|0200236041|22.20|0.00|1.200|0.0006290NBC</v>
          </cell>
          <cell r="B392" t="str">
            <v>|0200236041|22.20|0.00|1.200|0.000</v>
          </cell>
          <cell r="C392" t="str">
            <v>C07029</v>
          </cell>
          <cell r="D392" t="str">
            <v>HONDA</v>
          </cell>
          <cell r="E392" t="str">
            <v>INNOTEK</v>
          </cell>
        </row>
        <row r="393">
          <cell r="A393" t="str">
            <v>|0200226010|31.80|0.00|1.400|0.0006300NBC</v>
          </cell>
          <cell r="B393" t="str">
            <v>|0200226010|31.80|0.00|1.400|0.000</v>
          </cell>
          <cell r="C393" t="str">
            <v>C07029</v>
          </cell>
          <cell r="D393" t="str">
            <v>HONDA</v>
          </cell>
          <cell r="E393" t="str">
            <v>INNOTEK</v>
          </cell>
        </row>
        <row r="394">
          <cell r="A394" t="str">
            <v>|0200230742|22.20|0.00|1.400|0.0006335NBC</v>
          </cell>
          <cell r="B394" t="str">
            <v>|0200230742|22.20|0.00|1.400|0.000</v>
          </cell>
          <cell r="C394" t="str">
            <v>C07029</v>
          </cell>
          <cell r="D394" t="str">
            <v>HONDA</v>
          </cell>
          <cell r="E394" t="str">
            <v>INNOTEK</v>
          </cell>
        </row>
        <row r="395">
          <cell r="A395" t="str">
            <v>|0200226010|22.20|0.00|2.000|0.0006370NBC</v>
          </cell>
          <cell r="B395" t="str">
            <v>|0200226010|22.20|0.00|2.000|0.000</v>
          </cell>
          <cell r="C395" t="str">
            <v>C07029</v>
          </cell>
          <cell r="D395" t="str">
            <v>HONDA</v>
          </cell>
          <cell r="E395" t="str">
            <v>INNOTEK</v>
          </cell>
        </row>
        <row r="396">
          <cell r="A396" t="str">
            <v>|0200226010|19.10|0.00|1.600|0.0006400NBC</v>
          </cell>
          <cell r="B396" t="str">
            <v>|0200226010|19.10|0.00|1.600|0.000</v>
          </cell>
          <cell r="C396" t="str">
            <v>C07029</v>
          </cell>
          <cell r="D396" t="str">
            <v>HONDA</v>
          </cell>
          <cell r="E396" t="str">
            <v>INNOTEK</v>
          </cell>
        </row>
        <row r="397">
          <cell r="A397" t="str">
            <v>|0200226010|22.20|0.00|1.600|0.0006400NBC</v>
          </cell>
          <cell r="B397" t="str">
            <v>|0200226010|22.20|0.00|1.600|0.000</v>
          </cell>
          <cell r="C397" t="str">
            <v>C07029</v>
          </cell>
          <cell r="D397" t="str">
            <v>HONDA</v>
          </cell>
          <cell r="E397" t="str">
            <v>INNOTEK</v>
          </cell>
        </row>
        <row r="398">
          <cell r="A398" t="str">
            <v>|0200226010|22.20|0.00|2.000|0.0006410NBC</v>
          </cell>
          <cell r="B398" t="str">
            <v>|0200226010|22.20|0.00|2.000|0.000</v>
          </cell>
          <cell r="C398" t="str">
            <v>C07029</v>
          </cell>
          <cell r="D398" t="str">
            <v>HONDA</v>
          </cell>
          <cell r="E398" t="str">
            <v>INNOTEK</v>
          </cell>
        </row>
        <row r="399">
          <cell r="A399" t="str">
            <v>|0200226010|17.30|0.00|1.400|0.0005295NBC</v>
          </cell>
          <cell r="B399" t="str">
            <v>|0200226010|17.30|0.00|1.400|0.000</v>
          </cell>
          <cell r="C399" t="str">
            <v>C07030</v>
          </cell>
          <cell r="D399" t="str">
            <v>HONDA</v>
          </cell>
          <cell r="E399" t="str">
            <v>TECHNOKOM</v>
          </cell>
        </row>
        <row r="400">
          <cell r="A400" t="str">
            <v>|0200226010|19.10|0.00|1.600|0.0005700NBC</v>
          </cell>
          <cell r="B400" t="str">
            <v>|0200226010|19.10|0.00|1.600|0.000</v>
          </cell>
          <cell r="C400" t="str">
            <v>C07030</v>
          </cell>
          <cell r="D400" t="str">
            <v>HONDA</v>
          </cell>
          <cell r="E400" t="str">
            <v>TECHNOKOM</v>
          </cell>
        </row>
        <row r="401">
          <cell r="A401" t="str">
            <v>|0200226010|22.20|0.00|2.900|0.0005700NBC</v>
          </cell>
          <cell r="B401" t="str">
            <v>|0200226010|22.20|0.00|2.900|0.000</v>
          </cell>
          <cell r="C401" t="str">
            <v>C07030</v>
          </cell>
          <cell r="D401" t="str">
            <v>HONDA</v>
          </cell>
          <cell r="E401" t="str">
            <v>TECHNOKOM</v>
          </cell>
        </row>
        <row r="402">
          <cell r="A402" t="str">
            <v>|0200226010|17.30|0.00|1.400|0.0005550NBC</v>
          </cell>
          <cell r="B402" t="str">
            <v>|0200226010|17.30|0.00|1.400|0.000</v>
          </cell>
          <cell r="C402" t="str">
            <v>C07030</v>
          </cell>
          <cell r="D402" t="str">
            <v>HONDA</v>
          </cell>
          <cell r="E402" t="str">
            <v>TECHNOKOM</v>
          </cell>
        </row>
        <row r="403">
          <cell r="A403" t="str">
            <v>|0200226010|19.10|0.00|1.600|0.0005800NBC</v>
          </cell>
          <cell r="B403" t="str">
            <v>|0200226010|19.10|0.00|1.600|0.000</v>
          </cell>
          <cell r="C403" t="str">
            <v>C07030</v>
          </cell>
          <cell r="D403" t="str">
            <v>HONDA</v>
          </cell>
          <cell r="E403" t="str">
            <v>TECHNOKOM</v>
          </cell>
        </row>
        <row r="404">
          <cell r="A404" t="str">
            <v>|0200226010|19.10|0.00|2.000|0.0005800NBC</v>
          </cell>
          <cell r="B404" t="str">
            <v>|0200226010|19.10|0.00|2.000|0.000</v>
          </cell>
          <cell r="C404" t="str">
            <v>C07030</v>
          </cell>
          <cell r="D404" t="str">
            <v>HONDA</v>
          </cell>
          <cell r="E404" t="str">
            <v>TECHNOKOM</v>
          </cell>
        </row>
        <row r="405">
          <cell r="A405" t="str">
            <v>|0200226010|54.00|20.00|2.000|0.000560IBC</v>
          </cell>
          <cell r="B405" t="str">
            <v>|0200226010|54.00|20.00|2.000|0.000</v>
          </cell>
          <cell r="C405" t="str">
            <v>C07031</v>
          </cell>
          <cell r="D405" t="str">
            <v>HONDA</v>
          </cell>
          <cell r="E405" t="str">
            <v>CIC1</v>
          </cell>
        </row>
        <row r="406">
          <cell r="A406" t="str">
            <v>|0200226010|38.10|0.00|2.000|0.000693IBC</v>
          </cell>
          <cell r="B406" t="str">
            <v>|0200226010|38.10|0.00|2.000|0.000</v>
          </cell>
          <cell r="C406" t="str">
            <v>C07031</v>
          </cell>
          <cell r="D406" t="str">
            <v>HONDA</v>
          </cell>
          <cell r="E406" t="str">
            <v>CIC1</v>
          </cell>
        </row>
        <row r="407">
          <cell r="A407" t="str">
            <v>|0200226010|42.70|0.00|1.400|0.000795IBC</v>
          </cell>
          <cell r="B407" t="str">
            <v>|0200226010|42.70|0.00|1.400|0.000</v>
          </cell>
          <cell r="C407" t="str">
            <v>C07031</v>
          </cell>
          <cell r="D407" t="str">
            <v>HONDA</v>
          </cell>
          <cell r="E407" t="str">
            <v>CIC1</v>
          </cell>
        </row>
        <row r="408">
          <cell r="A408" t="str">
            <v>|0200226010|42.70|0.00|1.600|0.000795IBC</v>
          </cell>
          <cell r="B408" t="str">
            <v>|0200226010|42.70|0.00|1.600|0.000</v>
          </cell>
          <cell r="C408" t="str">
            <v>C07031</v>
          </cell>
          <cell r="D408" t="str">
            <v>HONDA</v>
          </cell>
          <cell r="E408" t="str">
            <v>CIC1</v>
          </cell>
        </row>
        <row r="409">
          <cell r="A409" t="str">
            <v>|0200226010|42.70|0.00|1.600|0.000845IBC</v>
          </cell>
          <cell r="B409" t="str">
            <v>|0200226010|42.70|0.00|1.600|0.000</v>
          </cell>
          <cell r="C409" t="str">
            <v>C07031</v>
          </cell>
          <cell r="D409" t="str">
            <v>HONDA</v>
          </cell>
          <cell r="E409" t="str">
            <v>CIC1</v>
          </cell>
        </row>
        <row r="410">
          <cell r="A410" t="str">
            <v>|0200226010|42.70|0.00|2.000|0.000860IBC</v>
          </cell>
          <cell r="B410" t="str">
            <v>|0200226010|42.70|0.00|2.000|0.000</v>
          </cell>
          <cell r="C410" t="str">
            <v>C07031</v>
          </cell>
          <cell r="D410" t="str">
            <v>HONDA</v>
          </cell>
          <cell r="E410" t="str">
            <v>CIC1</v>
          </cell>
        </row>
        <row r="411">
          <cell r="A411" t="str">
            <v>|0200226010|25.40|0.00|2.000|0.0005000IBC</v>
          </cell>
          <cell r="B411" t="str">
            <v>|0200226010|25.40|0.00|2.000|0.000</v>
          </cell>
          <cell r="C411" t="str">
            <v>C07031</v>
          </cell>
          <cell r="D411" t="str">
            <v>HONDA</v>
          </cell>
          <cell r="E411" t="str">
            <v>CIC1</v>
          </cell>
        </row>
        <row r="412">
          <cell r="A412" t="str">
            <v>|0200226010|42.70|0.00|1.400|0.0005340IBC</v>
          </cell>
          <cell r="B412" t="str">
            <v>|0200226010|42.70|0.00|1.400|0.000</v>
          </cell>
          <cell r="C412" t="str">
            <v>C07031</v>
          </cell>
          <cell r="D412" t="str">
            <v>HONDA</v>
          </cell>
          <cell r="E412" t="str">
            <v>CIC1</v>
          </cell>
        </row>
        <row r="413">
          <cell r="A413" t="str">
            <v>|0200226010|22.20|0.00|2.000|0.0005360IBC</v>
          </cell>
          <cell r="B413" t="str">
            <v>|0200226010|22.20|0.00|2.000|0.000</v>
          </cell>
          <cell r="C413" t="str">
            <v>C07031</v>
          </cell>
          <cell r="D413" t="str">
            <v>HONDA</v>
          </cell>
          <cell r="E413" t="str">
            <v>CIC1</v>
          </cell>
        </row>
        <row r="414">
          <cell r="A414" t="str">
            <v>|0200226010|22.20|0.00|2.000|0.0005362IBC</v>
          </cell>
          <cell r="B414" t="str">
            <v>|0200226010|22.20|0.00|2.000|0.000</v>
          </cell>
          <cell r="C414" t="str">
            <v>C07031</v>
          </cell>
          <cell r="D414" t="str">
            <v>HONDA</v>
          </cell>
          <cell r="E414" t="str">
            <v>CIC1</v>
          </cell>
        </row>
        <row r="415">
          <cell r="A415" t="str">
            <v>|0200225900|21.70|16.50|2.600|0.0005400IBC</v>
          </cell>
          <cell r="B415" t="str">
            <v>|0200225900|21.70|16.50|2.600|0.000</v>
          </cell>
          <cell r="C415" t="str">
            <v>C07031</v>
          </cell>
          <cell r="D415" t="str">
            <v>HONDA</v>
          </cell>
          <cell r="E415" t="str">
            <v>CIC1</v>
          </cell>
        </row>
        <row r="416">
          <cell r="A416" t="str">
            <v>|0200226010|28.60|0.00|1.600|0.0005450IBC</v>
          </cell>
          <cell r="B416" t="str">
            <v>|0200226010|28.60|0.00|1.600|0.000</v>
          </cell>
          <cell r="C416" t="str">
            <v>C07031</v>
          </cell>
          <cell r="D416" t="str">
            <v>HONDA</v>
          </cell>
          <cell r="E416" t="str">
            <v>CIC1</v>
          </cell>
        </row>
        <row r="417">
          <cell r="A417" t="str">
            <v>|0200226010|19.10|0.00|2.000|0.0005460NBC</v>
          </cell>
          <cell r="B417" t="str">
            <v>|0200226010|19.10|0.00|2.000|0.000</v>
          </cell>
          <cell r="C417" t="str">
            <v>C07031</v>
          </cell>
          <cell r="D417" t="str">
            <v>HONDA</v>
          </cell>
          <cell r="E417" t="str">
            <v>CIC1</v>
          </cell>
        </row>
        <row r="418">
          <cell r="A418" t="str">
            <v>|0200226010|15.90|0.00|2.000|0.0005500NBC</v>
          </cell>
          <cell r="B418" t="str">
            <v>|0200226010|15.90|0.00|2.000|0.000</v>
          </cell>
          <cell r="C418" t="str">
            <v>C07031</v>
          </cell>
          <cell r="D418" t="str">
            <v>HONDA</v>
          </cell>
          <cell r="E418" t="str">
            <v>CIC1</v>
          </cell>
        </row>
        <row r="419">
          <cell r="A419" t="str">
            <v>|0200225939|19.10|0.00|2.300|0.0005500NBC</v>
          </cell>
          <cell r="B419" t="str">
            <v>|0200225939|19.10|0.00|2.300|0.000</v>
          </cell>
          <cell r="C419" t="str">
            <v>C07031</v>
          </cell>
          <cell r="D419" t="str">
            <v>HONDA</v>
          </cell>
          <cell r="E419" t="str">
            <v>CIC1</v>
          </cell>
        </row>
        <row r="420">
          <cell r="A420" t="str">
            <v>|0200236041|19.10|0.00|1.200|0.0005510NBC</v>
          </cell>
          <cell r="B420" t="str">
            <v>|0200236041|19.10|0.00|1.200|0.000</v>
          </cell>
          <cell r="C420" t="str">
            <v>C07031</v>
          </cell>
          <cell r="D420" t="str">
            <v>HONDA</v>
          </cell>
          <cell r="E420" t="str">
            <v>CIC1</v>
          </cell>
        </row>
        <row r="421">
          <cell r="A421" t="str">
            <v>|0200226010|19.10|0.00|1.400|0.0005550NBC</v>
          </cell>
          <cell r="B421" t="str">
            <v>|0200226010|19.10|0.00|1.400|0.000</v>
          </cell>
          <cell r="C421" t="str">
            <v>C07031</v>
          </cell>
          <cell r="D421" t="str">
            <v>HONDA</v>
          </cell>
          <cell r="E421" t="str">
            <v>CIC1</v>
          </cell>
        </row>
        <row r="422">
          <cell r="A422" t="str">
            <v>|0200226010|19.10|0.00|1.400|0.0005570NBC</v>
          </cell>
          <cell r="B422" t="str">
            <v>|0200226010|19.10|0.00|1.400|0.000</v>
          </cell>
          <cell r="C422" t="str">
            <v>C07031</v>
          </cell>
          <cell r="D422" t="str">
            <v>HONDA</v>
          </cell>
          <cell r="E422" t="str">
            <v>CIC1</v>
          </cell>
        </row>
        <row r="423">
          <cell r="A423" t="str">
            <v>|0200226010|17.30|0.00|1.600|0.0005580NBC</v>
          </cell>
          <cell r="B423" t="str">
            <v>|0200226010|17.30|0.00|1.600|0.000</v>
          </cell>
          <cell r="C423" t="str">
            <v>C07031</v>
          </cell>
          <cell r="D423" t="str">
            <v>HONDA</v>
          </cell>
          <cell r="E423" t="str">
            <v>CIC1</v>
          </cell>
        </row>
        <row r="424">
          <cell r="A424" t="str">
            <v>|0200226010|31.80|0.00|2.600|0.0005600IBC</v>
          </cell>
          <cell r="B424" t="str">
            <v>|0200226010|31.80|0.00|2.600|0.000</v>
          </cell>
          <cell r="C424" t="str">
            <v>C07031</v>
          </cell>
          <cell r="D424" t="str">
            <v>HONDA</v>
          </cell>
          <cell r="E424" t="str">
            <v>CIC1</v>
          </cell>
        </row>
        <row r="425">
          <cell r="A425" t="str">
            <v>|0200226010|22.20|0.00|2.000|0.0005630IBC</v>
          </cell>
          <cell r="B425" t="str">
            <v>|0200226010|22.20|0.00|2.000|0.000</v>
          </cell>
          <cell r="C425" t="str">
            <v>C07031</v>
          </cell>
          <cell r="D425" t="str">
            <v>HONDA</v>
          </cell>
          <cell r="E425" t="str">
            <v>CIC1</v>
          </cell>
        </row>
        <row r="426">
          <cell r="A426" t="str">
            <v>|0200226010|19.10|0.00|1.600|0.0005680NBC</v>
          </cell>
          <cell r="B426" t="str">
            <v>|0200226010|19.10|0.00|1.600|0.000</v>
          </cell>
          <cell r="C426" t="str">
            <v>C07031</v>
          </cell>
          <cell r="D426" t="str">
            <v>HONDA</v>
          </cell>
          <cell r="E426" t="str">
            <v>CIC1</v>
          </cell>
        </row>
        <row r="427">
          <cell r="A427" t="str">
            <v>|0200225900|15.00|10.30|2.350|0.0005700IBC</v>
          </cell>
          <cell r="B427" t="str">
            <v>|0200225900|15.00|10.30|2.350|0.000</v>
          </cell>
          <cell r="C427" t="str">
            <v>C07031</v>
          </cell>
          <cell r="D427" t="str">
            <v>HONDA</v>
          </cell>
          <cell r="E427" t="str">
            <v>CIC1</v>
          </cell>
        </row>
        <row r="428">
          <cell r="A428" t="str">
            <v>|0200226010|22.20|0.00|2.900|0.0005740NBC</v>
          </cell>
          <cell r="B428" t="str">
            <v>|0200226010|22.20|0.00|2.900|0.000</v>
          </cell>
          <cell r="C428" t="str">
            <v>C07031</v>
          </cell>
          <cell r="D428" t="str">
            <v>HONDA</v>
          </cell>
          <cell r="E428" t="str">
            <v>CIC1</v>
          </cell>
        </row>
        <row r="429">
          <cell r="A429" t="str">
            <v>|0200226010|19.10|0.00|2.000|0.0005824NBC</v>
          </cell>
          <cell r="B429" t="str">
            <v>|0200226010|19.10|0.00|2.000|0.000</v>
          </cell>
          <cell r="C429" t="str">
            <v>C07031</v>
          </cell>
          <cell r="D429" t="str">
            <v>HONDA</v>
          </cell>
          <cell r="E429" t="str">
            <v>CIC1</v>
          </cell>
        </row>
        <row r="430">
          <cell r="A430" t="str">
            <v>|0200226010|15.90|0.00|1.600|0.0005830NBC</v>
          </cell>
          <cell r="B430" t="str">
            <v>|0200226010|15.90|0.00|1.600|0.000</v>
          </cell>
          <cell r="C430" t="str">
            <v>C07031</v>
          </cell>
          <cell r="D430" t="str">
            <v>HONDA</v>
          </cell>
          <cell r="E430" t="str">
            <v>CIC1</v>
          </cell>
        </row>
        <row r="431">
          <cell r="A431" t="str">
            <v>|0200226010|19.10|0.00|2.000|0.0005900NBC</v>
          </cell>
          <cell r="B431" t="str">
            <v>|0200226010|19.10|0.00|2.000|0.000</v>
          </cell>
          <cell r="C431" t="str">
            <v>C07031</v>
          </cell>
          <cell r="D431" t="str">
            <v>HONDA</v>
          </cell>
          <cell r="E431" t="str">
            <v>CIC1</v>
          </cell>
        </row>
        <row r="432">
          <cell r="A432" t="str">
            <v>|0200225939|22.20|0.00|2.000|0.0005900NBC</v>
          </cell>
          <cell r="B432" t="str">
            <v>|0200225939|22.20|0.00|2.000|0.000</v>
          </cell>
          <cell r="C432" t="str">
            <v>C07031</v>
          </cell>
          <cell r="D432" t="str">
            <v>HONDA</v>
          </cell>
          <cell r="E432" t="str">
            <v>CIC1</v>
          </cell>
        </row>
        <row r="433">
          <cell r="A433" t="str">
            <v>|0200226010|28.60|0.00|3.200|0.0005925IBC</v>
          </cell>
          <cell r="B433" t="str">
            <v>|0200226010|28.60|0.00|3.200|0.000</v>
          </cell>
          <cell r="C433" t="str">
            <v>C07031</v>
          </cell>
          <cell r="D433" t="str">
            <v>HONDA</v>
          </cell>
          <cell r="E433" t="str">
            <v>CIC1</v>
          </cell>
        </row>
        <row r="434">
          <cell r="A434" t="str">
            <v>|0200226010|42.70|0.00|2.000|0.0006078NBC</v>
          </cell>
          <cell r="B434" t="str">
            <v>|0200226010|42.70|0.00|2.000|0.000</v>
          </cell>
          <cell r="C434" t="str">
            <v>C07031</v>
          </cell>
          <cell r="D434" t="str">
            <v>HONDA</v>
          </cell>
          <cell r="E434" t="str">
            <v>CIC1</v>
          </cell>
        </row>
        <row r="435">
          <cell r="A435" t="str">
            <v>|0200226010|25.40|0.00|1.400|0.0006100NBC</v>
          </cell>
          <cell r="B435" t="str">
            <v>|0200226010|25.40|0.00|1.400|0.000</v>
          </cell>
          <cell r="C435" t="str">
            <v>C07031</v>
          </cell>
          <cell r="D435" t="str">
            <v>HONDA</v>
          </cell>
          <cell r="E435" t="str">
            <v>CIC1</v>
          </cell>
        </row>
        <row r="436">
          <cell r="A436" t="str">
            <v>|0200226010|54.00|20.00|2.000|0.000560IBC</v>
          </cell>
          <cell r="B436" t="str">
            <v>|0200226010|54.00|20.00|2.000|0.000</v>
          </cell>
          <cell r="C436" t="str">
            <v>C07031</v>
          </cell>
          <cell r="D436" t="str">
            <v>HONDA</v>
          </cell>
          <cell r="E436" t="str">
            <v>CIC1</v>
          </cell>
        </row>
        <row r="437">
          <cell r="A437" t="str">
            <v>|0200226010|38.10|0.00|2.000|0.000693IBC</v>
          </cell>
          <cell r="B437" t="str">
            <v>|0200226010|38.10|0.00|2.000|0.000</v>
          </cell>
          <cell r="C437" t="str">
            <v>C07031</v>
          </cell>
          <cell r="D437" t="str">
            <v>HONDA</v>
          </cell>
          <cell r="E437" t="str">
            <v>CIC1</v>
          </cell>
        </row>
        <row r="438">
          <cell r="A438" t="str">
            <v>|0200226010|42.70|0.00|1.400|0.000795IBC</v>
          </cell>
          <cell r="B438" t="str">
            <v>|0200226010|42.70|0.00|1.400|0.000</v>
          </cell>
          <cell r="C438" t="str">
            <v>C07031</v>
          </cell>
          <cell r="D438" t="str">
            <v>HONDA</v>
          </cell>
          <cell r="E438" t="str">
            <v>CIC1</v>
          </cell>
        </row>
        <row r="439">
          <cell r="A439" t="str">
            <v>|0200226010|42.70|0.00|1.600|0.000795IBC</v>
          </cell>
          <cell r="B439" t="str">
            <v>|0200226010|42.70|0.00|1.600|0.000</v>
          </cell>
          <cell r="C439" t="str">
            <v>C07031</v>
          </cell>
          <cell r="D439" t="str">
            <v>HONDA</v>
          </cell>
          <cell r="E439" t="str">
            <v>CIC1</v>
          </cell>
        </row>
        <row r="440">
          <cell r="A440" t="str">
            <v>|0200226010|42.70|0.00|1.400|0.000810IBC</v>
          </cell>
          <cell r="B440" t="str">
            <v>|0200226010|42.70|0.00|1.400|0.000</v>
          </cell>
          <cell r="C440" t="str">
            <v>C07031</v>
          </cell>
          <cell r="D440" t="str">
            <v>HONDA</v>
          </cell>
          <cell r="E440" t="str">
            <v>CIC1</v>
          </cell>
        </row>
        <row r="441">
          <cell r="A441" t="str">
            <v>|0200226010|42.70|0.00|1.400|0.000810IBC</v>
          </cell>
          <cell r="B441" t="str">
            <v>|0200226010|42.70|0.00|1.400|0.000</v>
          </cell>
          <cell r="C441" t="str">
            <v>C07031</v>
          </cell>
          <cell r="D441" t="str">
            <v>HONDA</v>
          </cell>
          <cell r="E441" t="str">
            <v>CIC1</v>
          </cell>
        </row>
        <row r="442">
          <cell r="A442" t="str">
            <v>|0200226010|42.70|0.00|1.600|0.000810IBC</v>
          </cell>
          <cell r="B442" t="str">
            <v>|0200226010|42.70|0.00|1.600|0.000</v>
          </cell>
          <cell r="C442" t="str">
            <v>C07031</v>
          </cell>
          <cell r="D442" t="str">
            <v>HONDA</v>
          </cell>
          <cell r="E442" t="str">
            <v>CIC1</v>
          </cell>
        </row>
        <row r="443">
          <cell r="A443" t="str">
            <v>|0200226010|42.70|0.00|1.600|0.000810IBC</v>
          </cell>
          <cell r="B443" t="str">
            <v>|0200226010|42.70|0.00|1.600|0.000</v>
          </cell>
          <cell r="C443" t="str">
            <v>C07031</v>
          </cell>
          <cell r="D443" t="str">
            <v>HONDA</v>
          </cell>
          <cell r="E443" t="str">
            <v>CIC1</v>
          </cell>
        </row>
        <row r="444">
          <cell r="A444" t="str">
            <v>|0200226010|42.70|0.00|1.600|0.000845IBC</v>
          </cell>
          <cell r="B444" t="str">
            <v>|0200226010|42.70|0.00|1.600|0.000</v>
          </cell>
          <cell r="C444" t="str">
            <v>C07031</v>
          </cell>
          <cell r="D444" t="str">
            <v>HONDA</v>
          </cell>
          <cell r="E444" t="str">
            <v>CIC1</v>
          </cell>
        </row>
        <row r="445">
          <cell r="A445" t="str">
            <v>|0200226010|54.00|0.00|2.600|0.0004900IBC</v>
          </cell>
          <cell r="B445" t="str">
            <v>|0200226010|54.00|0.00|2.600|0.000</v>
          </cell>
          <cell r="C445" t="str">
            <v>C07031</v>
          </cell>
          <cell r="D445" t="str">
            <v>HONDA</v>
          </cell>
          <cell r="E445" t="str">
            <v>CIC1</v>
          </cell>
        </row>
        <row r="446">
          <cell r="A446" t="str">
            <v>|0200226010|22.20|0.00|2.000|0.0005340IBC</v>
          </cell>
          <cell r="B446" t="str">
            <v>|0200226010|22.20|0.00|2.000|0.000</v>
          </cell>
          <cell r="C446" t="str">
            <v>C07031</v>
          </cell>
          <cell r="D446" t="str">
            <v>HONDA</v>
          </cell>
          <cell r="E446" t="str">
            <v>CIC1</v>
          </cell>
        </row>
        <row r="447">
          <cell r="A447" t="str">
            <v>|0200226010|31.80|0.00|2.600|0.0005405IBC</v>
          </cell>
          <cell r="B447" t="str">
            <v>|0200226010|31.80|0.00|2.600|0.000</v>
          </cell>
          <cell r="C447" t="str">
            <v>C07031</v>
          </cell>
          <cell r="D447" t="str">
            <v>HONDA</v>
          </cell>
          <cell r="E447" t="str">
            <v>CIC1</v>
          </cell>
        </row>
        <row r="448">
          <cell r="A448" t="str">
            <v>|0200226010|42.70|0.00|1.400|0.0005420NBC</v>
          </cell>
          <cell r="B448" t="str">
            <v>|0200226010|42.70|0.00|1.400|0.000</v>
          </cell>
          <cell r="C448" t="str">
            <v>C07031</v>
          </cell>
          <cell r="D448" t="str">
            <v>HONDA</v>
          </cell>
          <cell r="E448" t="str">
            <v>CIC1</v>
          </cell>
        </row>
        <row r="449">
          <cell r="A449" t="str">
            <v>|0200226010|28.60|0.00|1.600|0.0005520IBC</v>
          </cell>
          <cell r="B449" t="str">
            <v>|0200226010|28.60|0.00|1.600|0.000</v>
          </cell>
          <cell r="C449" t="str">
            <v>C07031</v>
          </cell>
          <cell r="D449" t="str">
            <v>HONDA</v>
          </cell>
          <cell r="E449" t="str">
            <v>CIC1</v>
          </cell>
        </row>
        <row r="450">
          <cell r="A450" t="str">
            <v>|0200226010|19.10|0.00|1.600|0.0005580NBC</v>
          </cell>
          <cell r="B450" t="str">
            <v>|0200226010|19.10|0.00|1.600|0.000</v>
          </cell>
          <cell r="C450" t="str">
            <v>C07031</v>
          </cell>
          <cell r="D450" t="str">
            <v>HONDA</v>
          </cell>
          <cell r="E450" t="str">
            <v>CIC1</v>
          </cell>
        </row>
        <row r="451">
          <cell r="A451" t="str">
            <v>|0200226010|19.10|0.00|1.600|0.0005600NBC</v>
          </cell>
          <cell r="B451" t="str">
            <v>|0200226010|19.10|0.00|1.600|0.000</v>
          </cell>
          <cell r="C451" t="str">
            <v>C07031</v>
          </cell>
          <cell r="D451" t="str">
            <v>HONDA</v>
          </cell>
          <cell r="E451" t="str">
            <v>CIC1</v>
          </cell>
        </row>
        <row r="452">
          <cell r="A452" t="str">
            <v>|0200226840|25.40|0.00|3.200|0.0005750NBC</v>
          </cell>
          <cell r="B452" t="str">
            <v>|0200226840|25.40|0.00|3.200|0.000</v>
          </cell>
          <cell r="C452" t="str">
            <v>C07031</v>
          </cell>
          <cell r="D452" t="str">
            <v>HONDA</v>
          </cell>
          <cell r="E452" t="str">
            <v>CIC1</v>
          </cell>
        </row>
        <row r="453">
          <cell r="A453" t="str">
            <v>|0200226840|25.40|0.00|3.200|0.0005800NBC</v>
          </cell>
          <cell r="B453" t="str">
            <v>|0200226840|25.40|0.00|3.200|0.000</v>
          </cell>
          <cell r="C453" t="str">
            <v>C07031</v>
          </cell>
          <cell r="D453" t="str">
            <v>HONDA</v>
          </cell>
          <cell r="E453" t="str">
            <v>CIC1</v>
          </cell>
        </row>
        <row r="454">
          <cell r="A454" t="str">
            <v>|0200226010|19.10|0.00|1.400|0.0005820NBC</v>
          </cell>
          <cell r="B454" t="str">
            <v>|0200226010|19.10|0.00|1.400|0.000</v>
          </cell>
          <cell r="C454" t="str">
            <v>C07031</v>
          </cell>
          <cell r="D454" t="str">
            <v>HONDA</v>
          </cell>
          <cell r="E454" t="str">
            <v>CIC1</v>
          </cell>
        </row>
        <row r="455">
          <cell r="A455" t="str">
            <v>|0200226010|25.40|0.00|1.600|0.0005861IBC</v>
          </cell>
          <cell r="B455" t="str">
            <v>|0200226010|25.40|0.00|1.600|0.000</v>
          </cell>
          <cell r="C455" t="str">
            <v>C07031</v>
          </cell>
          <cell r="D455" t="str">
            <v>HONDA</v>
          </cell>
          <cell r="E455" t="str">
            <v>CIC1</v>
          </cell>
        </row>
        <row r="456">
          <cell r="A456" t="str">
            <v>|0200226010|22.20|0.00|1.600|0.0005900IBC</v>
          </cell>
          <cell r="B456" t="str">
            <v>|0200226010|22.20|0.00|1.600|0.000</v>
          </cell>
          <cell r="C456" t="str">
            <v>C07031</v>
          </cell>
          <cell r="D456" t="str">
            <v>HONDA</v>
          </cell>
          <cell r="E456" t="str">
            <v>CIC1</v>
          </cell>
        </row>
        <row r="457">
          <cell r="A457" t="str">
            <v>|0200225939|22.20|0.00|2.000|0.0005931NBC</v>
          </cell>
          <cell r="B457" t="str">
            <v>|0200225939|22.20|0.00|2.000|0.000</v>
          </cell>
          <cell r="C457" t="str">
            <v>C07031</v>
          </cell>
          <cell r="D457" t="str">
            <v>HONDA</v>
          </cell>
          <cell r="E457" t="str">
            <v>CIC1</v>
          </cell>
        </row>
        <row r="458">
          <cell r="A458" t="str">
            <v>|0200226010|28.60|0.00|1.600|0.0005941IBC</v>
          </cell>
          <cell r="B458" t="str">
            <v>|0200226010|28.60|0.00|1.600|0.000</v>
          </cell>
          <cell r="C458" t="str">
            <v>C07031</v>
          </cell>
          <cell r="D458" t="str">
            <v>HONDA</v>
          </cell>
          <cell r="E458" t="str">
            <v>CIC1</v>
          </cell>
        </row>
        <row r="459">
          <cell r="A459" t="str">
            <v>|0200226010|28.60|0.00|3.200|0.0006000IBC</v>
          </cell>
          <cell r="B459" t="str">
            <v>|0200226010|28.60|0.00|3.200|0.000</v>
          </cell>
          <cell r="C459" t="str">
            <v>C07031</v>
          </cell>
          <cell r="D459" t="str">
            <v>HONDA</v>
          </cell>
          <cell r="E459" t="str">
            <v>CIC1</v>
          </cell>
        </row>
        <row r="460">
          <cell r="A460" t="str">
            <v>|0200226010|25.40|0.00|2.000|0.0006372NBC</v>
          </cell>
          <cell r="B460" t="str">
            <v>|0200226010|25.40|0.00|2.000|0.000</v>
          </cell>
          <cell r="C460" t="str">
            <v>C07031</v>
          </cell>
          <cell r="D460" t="str">
            <v>HONDA</v>
          </cell>
          <cell r="E460" t="str">
            <v>CIC1</v>
          </cell>
        </row>
        <row r="461">
          <cell r="A461" t="str">
            <v>|0200220810|38.10|31.75|2.000|0.0005050IBC</v>
          </cell>
          <cell r="B461" t="str">
            <v>|0200220810|38.10|31.75|2.000|0.000</v>
          </cell>
          <cell r="C461" t="str">
            <v>C07031</v>
          </cell>
          <cell r="D461" t="str">
            <v>OTHER</v>
          </cell>
          <cell r="E461" t="str">
            <v>CIC1</v>
          </cell>
        </row>
        <row r="462">
          <cell r="A462" t="str">
            <v>|0200226240|25.40|0.00|3.200|0.0005920NBC</v>
          </cell>
          <cell r="B462" t="str">
            <v>|0200226240|25.40|0.00|3.200|0.000</v>
          </cell>
          <cell r="C462" t="str">
            <v>C07031</v>
          </cell>
          <cell r="D462" t="str">
            <v>OTHER</v>
          </cell>
          <cell r="E462" t="str">
            <v>CIC1</v>
          </cell>
        </row>
        <row r="463">
          <cell r="A463" t="str">
            <v>|0200220810|48.60|0.00|2.000|0.0005160IBC</v>
          </cell>
          <cell r="B463" t="str">
            <v>|0200220810|48.60|0.00|2.000|0.000</v>
          </cell>
          <cell r="C463" t="str">
            <v>C07031</v>
          </cell>
          <cell r="D463" t="str">
            <v>OTHER</v>
          </cell>
          <cell r="E463" t="str">
            <v>CIC1</v>
          </cell>
        </row>
        <row r="464">
          <cell r="A464" t="str">
            <v>|0200226010|31.80|0.00|2.000|0.0005580IBC</v>
          </cell>
          <cell r="B464" t="str">
            <v>|0200226010|31.80|0.00|2.000|0.000</v>
          </cell>
          <cell r="C464" t="str">
            <v>C07031</v>
          </cell>
          <cell r="D464" t="str">
            <v>OTHER</v>
          </cell>
          <cell r="E464" t="str">
            <v>CIC1</v>
          </cell>
        </row>
        <row r="465">
          <cell r="A465" t="str">
            <v>|0200262901|25.40|0.00|1.200|0.000330IBC</v>
          </cell>
          <cell r="B465" t="str">
            <v>|0200262901|25.40|0.00|1.200|0.000</v>
          </cell>
          <cell r="C465" t="str">
            <v>C07032</v>
          </cell>
          <cell r="D465" t="str">
            <v>HONDA</v>
          </cell>
          <cell r="E465" t="str">
            <v>GTA</v>
          </cell>
        </row>
        <row r="466">
          <cell r="A466" t="str">
            <v>|0200262901|22.20|0.00|1.200|0.000338IBC</v>
          </cell>
          <cell r="B466" t="str">
            <v>|0200262901|22.20|0.00|1.200|0.000</v>
          </cell>
          <cell r="C466" t="str">
            <v>C07032</v>
          </cell>
          <cell r="D466" t="str">
            <v>HONDA</v>
          </cell>
          <cell r="E466" t="str">
            <v>GTA</v>
          </cell>
        </row>
        <row r="467">
          <cell r="A467" t="str">
            <v>|0200226010|45.00|0.00|2.300|0.000736.5IBC</v>
          </cell>
          <cell r="B467" t="str">
            <v>|0200226010|45.00|0.00|2.300|0.000</v>
          </cell>
          <cell r="C467" t="str">
            <v>C07032</v>
          </cell>
          <cell r="D467" t="str">
            <v>HONDA</v>
          </cell>
          <cell r="E467" t="str">
            <v>GTA</v>
          </cell>
        </row>
        <row r="468">
          <cell r="A468" t="str">
            <v>|0200226010|22.20|0.00|2.000|0.000740.5IBC</v>
          </cell>
          <cell r="B468" t="str">
            <v>|0200226010|22.20|0.00|2.000|0.000</v>
          </cell>
          <cell r="C468" t="str">
            <v>C07032</v>
          </cell>
          <cell r="D468" t="str">
            <v>HONDA</v>
          </cell>
          <cell r="E468" t="str">
            <v>GTA</v>
          </cell>
        </row>
        <row r="469">
          <cell r="A469" t="str">
            <v>|0200226010|22.20|0.00|2.000|0.000741IBC</v>
          </cell>
          <cell r="B469" t="str">
            <v>|0200226010|22.20|0.00|2.000|0.000</v>
          </cell>
          <cell r="C469" t="str">
            <v>C07032</v>
          </cell>
          <cell r="D469" t="str">
            <v>HONDA</v>
          </cell>
          <cell r="E469" t="str">
            <v>GTA</v>
          </cell>
        </row>
        <row r="470">
          <cell r="A470" t="str">
            <v>|0200262901|22.20|0.00|1.200|0.000435IBC</v>
          </cell>
          <cell r="B470" t="str">
            <v>|0200262901|22.20|0.00|1.200|0.000</v>
          </cell>
          <cell r="C470" t="str">
            <v>C07032</v>
          </cell>
          <cell r="D470" t="str">
            <v>HONDA</v>
          </cell>
          <cell r="E470" t="str">
            <v>GTA</v>
          </cell>
        </row>
        <row r="471">
          <cell r="A471" t="str">
            <v>|0200262901|22.20|0.00|1.200|0.000449.6IBC</v>
          </cell>
          <cell r="B471" t="str">
            <v>|0200262901|22.20|0.00|1.200|0.000</v>
          </cell>
          <cell r="C471" t="str">
            <v>C07032</v>
          </cell>
          <cell r="D471" t="str">
            <v>HONDA</v>
          </cell>
          <cell r="E471" t="str">
            <v>GTA</v>
          </cell>
        </row>
        <row r="472">
          <cell r="A472" t="str">
            <v>|0200262901|22.20|0.00|1.200|0.000485IBC</v>
          </cell>
          <cell r="B472" t="str">
            <v>|0200262901|22.20|0.00|1.200|0.000</v>
          </cell>
          <cell r="C472" t="str">
            <v>C07032</v>
          </cell>
          <cell r="D472" t="str">
            <v>HONDA</v>
          </cell>
          <cell r="E472" t="str">
            <v>GTA</v>
          </cell>
        </row>
        <row r="473">
          <cell r="A473" t="str">
            <v>|0200262901|25.40|0.00|1.200|0.000500IBC</v>
          </cell>
          <cell r="B473" t="str">
            <v>|0200262901|25.40|0.00|1.200|0.000</v>
          </cell>
          <cell r="C473" t="str">
            <v>C07032</v>
          </cell>
          <cell r="D473" t="str">
            <v>HONDA</v>
          </cell>
          <cell r="E473" t="str">
            <v>GTA</v>
          </cell>
        </row>
        <row r="474">
          <cell r="A474" t="str">
            <v>|0200262901|22.20|0.00|1.200|0.000510IBC</v>
          </cell>
          <cell r="B474" t="str">
            <v>|0200262901|22.20|0.00|1.200|0.000</v>
          </cell>
          <cell r="C474" t="str">
            <v>C07032</v>
          </cell>
          <cell r="D474" t="str">
            <v>HONDA</v>
          </cell>
          <cell r="E474" t="str">
            <v>GTA</v>
          </cell>
        </row>
        <row r="475">
          <cell r="A475" t="str">
            <v>|0200235920|25.40|0.00|1.200|0.000527IBC</v>
          </cell>
          <cell r="B475" t="str">
            <v>|0200235920|25.40|0.00|1.200|0.000</v>
          </cell>
          <cell r="C475" t="str">
            <v>C07032</v>
          </cell>
          <cell r="D475" t="str">
            <v>HONDA</v>
          </cell>
          <cell r="E475" t="str">
            <v>GTA</v>
          </cell>
        </row>
        <row r="476">
          <cell r="A476" t="str">
            <v>|0200226010|54.00|0.00|2.900|0.000700IBC</v>
          </cell>
          <cell r="B476" t="str">
            <v>|0200226010|54.00|0.00|2.900|0.000</v>
          </cell>
          <cell r="C476" t="str">
            <v>C07032</v>
          </cell>
          <cell r="D476" t="str">
            <v>HONDA</v>
          </cell>
          <cell r="E476" t="str">
            <v>GTA</v>
          </cell>
        </row>
        <row r="477">
          <cell r="A477" t="str">
            <v>|0200226010|22.20|0.00|2.000|0.000737IBC</v>
          </cell>
          <cell r="B477" t="str">
            <v>|0200226010|22.20|0.00|2.000|0.000</v>
          </cell>
          <cell r="C477" t="str">
            <v>C07032</v>
          </cell>
          <cell r="D477" t="str">
            <v>HONDA</v>
          </cell>
          <cell r="E477" t="str">
            <v>GTA</v>
          </cell>
        </row>
        <row r="478">
          <cell r="A478" t="str">
            <v>|0200226010|22.20|0.00|2.000|0.000738IBC</v>
          </cell>
          <cell r="B478" t="str">
            <v>|0200226010|22.20|0.00|2.000|0.000</v>
          </cell>
          <cell r="C478" t="str">
            <v>C07032</v>
          </cell>
          <cell r="D478" t="str">
            <v>HONDA</v>
          </cell>
          <cell r="E478" t="str">
            <v>GTA</v>
          </cell>
        </row>
        <row r="479">
          <cell r="A479" t="str">
            <v>|0200226010|40.00|20.00|1.600|0.000741IBC</v>
          </cell>
          <cell r="B479" t="str">
            <v>|0200226010|40.00|20.00|1.600|0.000</v>
          </cell>
          <cell r="C479" t="str">
            <v>C07032</v>
          </cell>
          <cell r="D479" t="str">
            <v>HONDA</v>
          </cell>
          <cell r="E479" t="str">
            <v>GTA</v>
          </cell>
        </row>
        <row r="480">
          <cell r="A480" t="str">
            <v>|0200226010|60.50|0.00|2.300|0.000744.4IBC</v>
          </cell>
          <cell r="B480" t="str">
            <v>|0200226010|60.50|0.00|2.300|0.000</v>
          </cell>
          <cell r="C480" t="str">
            <v>C07032</v>
          </cell>
          <cell r="D480" t="str">
            <v>HONDA</v>
          </cell>
          <cell r="E480" t="str">
            <v>GTA</v>
          </cell>
        </row>
        <row r="481">
          <cell r="A481" t="str">
            <v>|0200226010|22.20|0.00|2.000|0.000757IBC</v>
          </cell>
          <cell r="B481" t="str">
            <v>|0200226010|22.20|0.00|2.000|0.000</v>
          </cell>
          <cell r="C481" t="str">
            <v>C07032</v>
          </cell>
          <cell r="D481" t="str">
            <v>HONDA</v>
          </cell>
          <cell r="E481" t="str">
            <v>GTA</v>
          </cell>
        </row>
        <row r="482">
          <cell r="A482" t="str">
            <v>|0200226010|40.00|20.00|1.600|0.000899.5IBC</v>
          </cell>
          <cell r="B482" t="str">
            <v>|0200226010|40.00|20.00|1.600|0.000</v>
          </cell>
          <cell r="C482" t="str">
            <v>C07032</v>
          </cell>
          <cell r="D482" t="str">
            <v>HONDA</v>
          </cell>
          <cell r="E482" t="str">
            <v>GTA</v>
          </cell>
        </row>
        <row r="483">
          <cell r="A483" t="str">
            <v>|0200226010|38.10|0.00|2.000|0.000908IBC</v>
          </cell>
          <cell r="B483" t="str">
            <v>|0200226010|38.10|0.00|2.000|0.000</v>
          </cell>
          <cell r="C483" t="str">
            <v>C07032</v>
          </cell>
          <cell r="D483" t="str">
            <v>HONDA</v>
          </cell>
          <cell r="E483" t="str">
            <v>GTA</v>
          </cell>
        </row>
        <row r="484">
          <cell r="A484" t="str">
            <v>|0200226010|38.10|0.00|2.000|0.000908IBC</v>
          </cell>
          <cell r="B484" t="str">
            <v>|0200226010|38.10|0.00|2.000|0.000</v>
          </cell>
          <cell r="C484" t="str">
            <v>C07032</v>
          </cell>
          <cell r="D484" t="str">
            <v>HONDA</v>
          </cell>
          <cell r="E484" t="str">
            <v>GTA</v>
          </cell>
        </row>
        <row r="485">
          <cell r="A485" t="str">
            <v>|0200230119|22.20|0.00|1.200|0.0005800IBC</v>
          </cell>
          <cell r="B485" t="str">
            <v>|0200230119|22.20|0.00|1.200|0.000</v>
          </cell>
          <cell r="C485" t="str">
            <v>C07035</v>
          </cell>
          <cell r="E485" t="str">
            <v>TAM HOP</v>
          </cell>
        </row>
        <row r="486">
          <cell r="A486" t="str">
            <v>|0200226010|19.10|0.00|2.000|0.00082NBC</v>
          </cell>
          <cell r="B486" t="str">
            <v>|0200226010|19.10|0.00|2.000|0.000</v>
          </cell>
          <cell r="C486" t="str">
            <v>C07035</v>
          </cell>
          <cell r="D486" t="str">
            <v>VINFAST</v>
          </cell>
          <cell r="E486" t="str">
            <v>TAM HOP</v>
          </cell>
        </row>
        <row r="487">
          <cell r="A487" t="str">
            <v>|0200226540|50.00|30.00|2.300|0.000526IBC</v>
          </cell>
          <cell r="B487" t="str">
            <v>|0200226540|50.00|30.00|2.300|0.000</v>
          </cell>
          <cell r="C487" t="str">
            <v>C07035</v>
          </cell>
          <cell r="D487" t="str">
            <v>VINFAST</v>
          </cell>
          <cell r="E487" t="str">
            <v>TAM HOP</v>
          </cell>
        </row>
        <row r="488">
          <cell r="A488" t="str">
            <v>|0200220810|38.10|0.00|2.000|0.000531IBC</v>
          </cell>
          <cell r="B488" t="str">
            <v>|0200220810|38.10|0.00|2.000|0.000</v>
          </cell>
          <cell r="C488" t="str">
            <v>C07035</v>
          </cell>
          <cell r="D488" t="str">
            <v>VINFAST</v>
          </cell>
          <cell r="E488" t="str">
            <v>TAM HOP</v>
          </cell>
        </row>
        <row r="489">
          <cell r="A489" t="str">
            <v>|0200225939|15.90|0.00|2.000|0.0001635NBC</v>
          </cell>
          <cell r="B489" t="str">
            <v>|0200225939|15.90|0.00|2.000|0.000</v>
          </cell>
          <cell r="C489" t="str">
            <v>C07035</v>
          </cell>
          <cell r="D489" t="str">
            <v>VINFAST</v>
          </cell>
          <cell r="E489" t="str">
            <v>TAM HOP</v>
          </cell>
        </row>
        <row r="490">
          <cell r="A490" t="str">
            <v>|0200226010|19.10|0.00|2.000|0.0005460NBC</v>
          </cell>
          <cell r="B490" t="str">
            <v>|0200226010|19.10|0.00|2.000|0.000</v>
          </cell>
          <cell r="C490" t="str">
            <v>C07035</v>
          </cell>
          <cell r="D490" t="str">
            <v>VINFAST</v>
          </cell>
          <cell r="E490" t="str">
            <v>TAM HOP</v>
          </cell>
        </row>
        <row r="491">
          <cell r="A491" t="str">
            <v>|0200226010|28.60|0.00|2.000|0.0005500NBC</v>
          </cell>
          <cell r="B491" t="str">
            <v>|0200226010|28.60|0.00|2.000|0.000</v>
          </cell>
          <cell r="C491" t="str">
            <v>C07035</v>
          </cell>
          <cell r="D491" t="str">
            <v>VINFAST</v>
          </cell>
          <cell r="E491" t="str">
            <v>TAM HOP</v>
          </cell>
        </row>
        <row r="492">
          <cell r="A492" t="str">
            <v>|0200220810|19.10|0.00|2.000|0.0005800NBC</v>
          </cell>
          <cell r="B492" t="str">
            <v>|0200220810|19.10|0.00|2.000|0.000</v>
          </cell>
          <cell r="C492" t="str">
            <v>C07035</v>
          </cell>
          <cell r="D492" t="str">
            <v>VINFAST</v>
          </cell>
          <cell r="E492" t="str">
            <v>TAM HOP</v>
          </cell>
        </row>
        <row r="493">
          <cell r="A493" t="str">
            <v>|0200220810|34.00|0.00|2.600|0.0005850IBC</v>
          </cell>
          <cell r="B493" t="str">
            <v>|0200220810|34.00|0.00|2.600|0.000</v>
          </cell>
          <cell r="C493" t="str">
            <v>C07035</v>
          </cell>
          <cell r="D493" t="str">
            <v>VINFAST</v>
          </cell>
          <cell r="E493" t="str">
            <v>TAM HOP</v>
          </cell>
        </row>
        <row r="494">
          <cell r="A494" t="str">
            <v>|0200220139|28.60|0.00|2.000|0.0006475NBC</v>
          </cell>
          <cell r="B494" t="str">
            <v>|0200220139|28.60|0.00|2.000|0.000</v>
          </cell>
          <cell r="C494" t="str">
            <v>C07035</v>
          </cell>
          <cell r="D494" t="str">
            <v>VINFAST</v>
          </cell>
          <cell r="E494" t="str">
            <v>TAM HOP</v>
          </cell>
        </row>
        <row r="495">
          <cell r="A495" t="str">
            <v>|0200225939|19.10|0.00|2.300|0.0005500NBC</v>
          </cell>
          <cell r="B495" t="str">
            <v>|0200225939|19.10|0.00|2.300|0.000</v>
          </cell>
          <cell r="C495" t="str">
            <v>C07037</v>
          </cell>
          <cell r="D495" t="str">
            <v>HONDA</v>
          </cell>
          <cell r="E495" t="str">
            <v>EMTC</v>
          </cell>
        </row>
        <row r="496">
          <cell r="A496" t="str">
            <v>|0200226010|19.10|0.00|2.000|0.0005800NBC</v>
          </cell>
          <cell r="B496" t="str">
            <v>|0200226010|19.10|0.00|2.000|0.000</v>
          </cell>
          <cell r="C496" t="str">
            <v>C07037</v>
          </cell>
          <cell r="D496" t="str">
            <v>HONDA</v>
          </cell>
          <cell r="E496" t="str">
            <v>EMTC</v>
          </cell>
        </row>
        <row r="497">
          <cell r="A497" t="str">
            <v>|0200226010|19.10|0.00|2.000|0.0005900NBC</v>
          </cell>
          <cell r="B497" t="str">
            <v>|0200226010|19.10|0.00|2.000|0.000</v>
          </cell>
          <cell r="C497" t="str">
            <v>C07037</v>
          </cell>
          <cell r="D497" t="str">
            <v>HONDA</v>
          </cell>
          <cell r="E497" t="str">
            <v>EMTC</v>
          </cell>
        </row>
        <row r="498">
          <cell r="A498" t="str">
            <v>|0200225939|19.10|0.00|2.300|0.0006000NBC</v>
          </cell>
          <cell r="B498" t="str">
            <v>|0200225939|19.10|0.00|2.300|0.000</v>
          </cell>
          <cell r="C498" t="str">
            <v>C07037</v>
          </cell>
          <cell r="D498" t="str">
            <v>HONDA</v>
          </cell>
          <cell r="E498" t="str">
            <v>EMTC</v>
          </cell>
        </row>
        <row r="499">
          <cell r="A499" t="str">
            <v>|0200230841|25.40|0.00|1.200|0.000150NBC</v>
          </cell>
          <cell r="B499" t="str">
            <v>|0200230841|25.40|0.00|1.200|0.000</v>
          </cell>
          <cell r="C499" t="str">
            <v>C07038</v>
          </cell>
          <cell r="D499" t="str">
            <v>TTVN</v>
          </cell>
          <cell r="E499" t="str">
            <v>TOYOTA</v>
          </cell>
        </row>
        <row r="500">
          <cell r="A500" t="str">
            <v>|0200220810|19.10|0.00|2.300|0.000371.7NBC</v>
          </cell>
          <cell r="B500" t="str">
            <v>|0200220810|19.10|0.00|2.300|0.000</v>
          </cell>
          <cell r="C500" t="str">
            <v>C07038</v>
          </cell>
          <cell r="D500" t="str">
            <v>TTVN</v>
          </cell>
          <cell r="E500" t="str">
            <v>TOYOTA</v>
          </cell>
        </row>
        <row r="501">
          <cell r="A501" t="str">
            <v>|0200231043|25.40|0.00|1.200|0.000399.9NBC</v>
          </cell>
          <cell r="B501" t="str">
            <v>|0200231043|25.40|0.00|1.200|0.000</v>
          </cell>
          <cell r="C501" t="str">
            <v>C07038</v>
          </cell>
          <cell r="D501" t="str">
            <v>TTVN</v>
          </cell>
          <cell r="E501" t="str">
            <v>TOYOTA</v>
          </cell>
        </row>
        <row r="502">
          <cell r="A502" t="str">
            <v>|0200230841|28.60|0.00|1.200|0.000407.3NBC</v>
          </cell>
          <cell r="B502" t="str">
            <v>|0200230841|28.60|0.00|1.200|0.000</v>
          </cell>
          <cell r="C502" t="str">
            <v>C07038</v>
          </cell>
          <cell r="D502" t="str">
            <v>TTVN</v>
          </cell>
          <cell r="E502" t="str">
            <v>TOYOTA</v>
          </cell>
        </row>
        <row r="503">
          <cell r="A503" t="str">
            <v>|0200226640|25.40|0.00|2.300|0.000409.4NBC</v>
          </cell>
          <cell r="B503" t="str">
            <v>|0200226640|25.40|0.00|2.300|0.000</v>
          </cell>
          <cell r="C503" t="str">
            <v>C07038</v>
          </cell>
          <cell r="D503" t="str">
            <v>TTVN</v>
          </cell>
          <cell r="E503" t="str">
            <v>TOYOTA</v>
          </cell>
        </row>
        <row r="504">
          <cell r="A504" t="str">
            <v>|0200226642|25.40|0.00|1.600|0.000409.4NBC</v>
          </cell>
          <cell r="B504" t="str">
            <v>|0200226642|25.40|0.00|1.600|0.000</v>
          </cell>
          <cell r="C504" t="str">
            <v>C07038</v>
          </cell>
          <cell r="D504" t="str">
            <v>TTVN</v>
          </cell>
          <cell r="E504" t="str">
            <v>TOYOTA</v>
          </cell>
        </row>
        <row r="505">
          <cell r="A505" t="str">
            <v>|0200220810|12.70|0.00|1.600|0.000411.3NBC</v>
          </cell>
          <cell r="B505" t="str">
            <v>|0200220810|12.70|0.00|1.600|0.000</v>
          </cell>
          <cell r="C505" t="str">
            <v>C07038</v>
          </cell>
          <cell r="D505" t="str">
            <v>TTVN</v>
          </cell>
          <cell r="E505" t="str">
            <v>TOYOTA</v>
          </cell>
        </row>
        <row r="506">
          <cell r="A506" t="str">
            <v>|0200220810|22.20|0.00|2.000|0.000416NBC</v>
          </cell>
          <cell r="B506" t="str">
            <v>|0200220810|22.20|0.00|2.000|0.000</v>
          </cell>
          <cell r="C506" t="str">
            <v>C07038</v>
          </cell>
          <cell r="D506" t="str">
            <v>TTVN</v>
          </cell>
          <cell r="E506" t="str">
            <v>TOYOTA</v>
          </cell>
        </row>
        <row r="507">
          <cell r="A507" t="str">
            <v>|0200230841|25.40|0.00|1.000|0.000416.6NBC</v>
          </cell>
          <cell r="B507" t="str">
            <v>|0200230841|25.40|0.00|1.000|0.000</v>
          </cell>
          <cell r="C507" t="str">
            <v>C07038</v>
          </cell>
          <cell r="D507" t="str">
            <v>TTVN</v>
          </cell>
          <cell r="E507" t="str">
            <v>TOYOTA</v>
          </cell>
        </row>
        <row r="508">
          <cell r="A508" t="str">
            <v>|0200220810|25.40|0.00|1.400|0.000418.1NBC</v>
          </cell>
          <cell r="B508" t="str">
            <v>|0200220810|25.40|0.00|1.400|0.000</v>
          </cell>
          <cell r="C508" t="str">
            <v>C07038</v>
          </cell>
          <cell r="D508" t="str">
            <v>TTVN</v>
          </cell>
          <cell r="E508" t="str">
            <v>TOYOTA</v>
          </cell>
        </row>
        <row r="509">
          <cell r="A509" t="str">
            <v>|0200230120|19.10|0.00|1.200|0.000427.8NBC</v>
          </cell>
          <cell r="B509" t="str">
            <v>|0200230120|19.10|0.00|1.200|0.000</v>
          </cell>
          <cell r="C509" t="str">
            <v>C07038</v>
          </cell>
          <cell r="D509" t="str">
            <v>TTVN</v>
          </cell>
          <cell r="E509" t="str">
            <v>TOYOTA</v>
          </cell>
        </row>
        <row r="510">
          <cell r="A510" t="str">
            <v>|0200220139|22.20|0.00|1.800|0.000428.9NBC</v>
          </cell>
          <cell r="B510" t="str">
            <v>|0200220139|22.20|0.00|1.800|0.000</v>
          </cell>
          <cell r="C510" t="str">
            <v>C07038</v>
          </cell>
          <cell r="D510" t="str">
            <v>TTVN</v>
          </cell>
          <cell r="E510" t="str">
            <v>TOYOTA</v>
          </cell>
        </row>
        <row r="511">
          <cell r="A511" t="str">
            <v>|0200221042|25.40|0.00|1.600|0.000435NBC</v>
          </cell>
          <cell r="B511" t="str">
            <v>|0200221042|25.40|0.00|1.600|0.000</v>
          </cell>
          <cell r="C511" t="str">
            <v>C07038</v>
          </cell>
          <cell r="D511" t="str">
            <v>TTVN</v>
          </cell>
          <cell r="E511" t="str">
            <v>TOYOTA</v>
          </cell>
        </row>
        <row r="512">
          <cell r="A512" t="str">
            <v>|0200230841|25.40|0.00|1.000|0.000435NBC</v>
          </cell>
          <cell r="B512" t="str">
            <v>|0200230841|25.40|0.00|1.000|0.000</v>
          </cell>
          <cell r="C512" t="str">
            <v>C07038</v>
          </cell>
          <cell r="D512" t="str">
            <v>TTVN</v>
          </cell>
          <cell r="E512" t="str">
            <v>TOYOTA</v>
          </cell>
        </row>
        <row r="513">
          <cell r="A513" t="str">
            <v>|0200226010|25.40|0.00|1.600|0.000443.4IBC</v>
          </cell>
          <cell r="B513" t="str">
            <v>|0200226010|25.40|0.00|1.600|0.000</v>
          </cell>
          <cell r="C513" t="str">
            <v>C07038</v>
          </cell>
          <cell r="D513" t="str">
            <v>TTVN</v>
          </cell>
          <cell r="E513" t="str">
            <v>TOYOTA</v>
          </cell>
        </row>
        <row r="514">
          <cell r="A514" t="str">
            <v>|0200220810|19.10|0.00|1.600|0.000450NBC</v>
          </cell>
          <cell r="B514" t="str">
            <v>|0200220810|19.10|0.00|1.600|0.000</v>
          </cell>
          <cell r="C514" t="str">
            <v>C07038</v>
          </cell>
          <cell r="D514" t="str">
            <v>TTVN</v>
          </cell>
          <cell r="E514" t="str">
            <v>TOYOTA</v>
          </cell>
        </row>
        <row r="515">
          <cell r="A515" t="str">
            <v>|0200230841|25.40|0.00|1.200|0.000457.9NBC</v>
          </cell>
          <cell r="B515" t="str">
            <v>|0200230841|25.40|0.00|1.200|0.000</v>
          </cell>
          <cell r="C515" t="str">
            <v>C07038</v>
          </cell>
          <cell r="D515" t="str">
            <v>TTVN</v>
          </cell>
          <cell r="E515" t="str">
            <v>TOYOTA</v>
          </cell>
        </row>
        <row r="516">
          <cell r="A516" t="str">
            <v>|0200226010|25.40|0.00|1.600|0.000462.8IBC</v>
          </cell>
          <cell r="B516" t="str">
            <v>|0200226010|25.40|0.00|1.600|0.000</v>
          </cell>
          <cell r="C516" t="str">
            <v>C07038</v>
          </cell>
          <cell r="D516" t="str">
            <v>TTVN</v>
          </cell>
          <cell r="E516" t="str">
            <v>TOYOTA</v>
          </cell>
        </row>
        <row r="517">
          <cell r="A517" t="str">
            <v>|0200230119|25.40|0.00|1.200|0.000467.4NBC</v>
          </cell>
          <cell r="B517" t="str">
            <v>|0200230119|25.40|0.00|1.200|0.000</v>
          </cell>
          <cell r="C517" t="str">
            <v>C07038</v>
          </cell>
          <cell r="D517" t="str">
            <v>TTVN</v>
          </cell>
          <cell r="E517" t="str">
            <v>TOYOTA</v>
          </cell>
        </row>
        <row r="518">
          <cell r="A518" t="str">
            <v>|0200220139|25.40|0.00|1.800|0.000469.4NBC</v>
          </cell>
          <cell r="B518" t="str">
            <v>|0200220139|25.40|0.00|1.800|0.000</v>
          </cell>
          <cell r="C518" t="str">
            <v>C07038</v>
          </cell>
          <cell r="D518" t="str">
            <v>TTVN</v>
          </cell>
          <cell r="E518" t="str">
            <v>TOYOTA</v>
          </cell>
        </row>
        <row r="519">
          <cell r="A519" t="str">
            <v>|0200220810|25.40|0.00|1.400|0.000474.5NBC</v>
          </cell>
          <cell r="B519" t="str">
            <v>|0200220810|25.40|0.00|1.400|0.000</v>
          </cell>
          <cell r="C519" t="str">
            <v>C07038</v>
          </cell>
          <cell r="D519" t="str">
            <v>TTVN</v>
          </cell>
          <cell r="E519" t="str">
            <v>TOYOTA</v>
          </cell>
        </row>
        <row r="520">
          <cell r="A520" t="str">
            <v>|0200220810|38.10|0.00|2.600|0.000476.2NBC</v>
          </cell>
          <cell r="B520" t="str">
            <v>|0200220810|38.10|0.00|2.600|0.000</v>
          </cell>
          <cell r="C520" t="str">
            <v>C07038</v>
          </cell>
          <cell r="D520" t="str">
            <v>TTVN</v>
          </cell>
          <cell r="E520" t="str">
            <v>TOYOTA</v>
          </cell>
        </row>
        <row r="521">
          <cell r="A521" t="str">
            <v>|0200220810|25.40|0.00|1.600|0.000515NBC</v>
          </cell>
          <cell r="B521" t="str">
            <v>|0200220810|25.40|0.00|1.600|0.000</v>
          </cell>
          <cell r="C521" t="str">
            <v>C07038</v>
          </cell>
          <cell r="D521" t="str">
            <v>TTVN</v>
          </cell>
          <cell r="E521" t="str">
            <v>TOYOTA</v>
          </cell>
        </row>
        <row r="522">
          <cell r="A522" t="str">
            <v>|0200230841|19.10|0.00|1.200|0.000520NBC</v>
          </cell>
          <cell r="B522" t="str">
            <v>|0200230841|19.10|0.00|1.200|0.000</v>
          </cell>
          <cell r="C522" t="str">
            <v>C07038</v>
          </cell>
          <cell r="D522" t="str">
            <v>TTVN</v>
          </cell>
          <cell r="E522" t="str">
            <v>TOYOTA</v>
          </cell>
        </row>
        <row r="523">
          <cell r="A523" t="str">
            <v>|0200220810|25.40|0.00|1.600|0.000567NBC</v>
          </cell>
          <cell r="B523" t="str">
            <v>|0200220810|25.40|0.00|1.600|0.000</v>
          </cell>
          <cell r="C523" t="str">
            <v>C07038</v>
          </cell>
          <cell r="D523" t="str">
            <v>TTVN</v>
          </cell>
          <cell r="E523" t="str">
            <v>TOYOTA</v>
          </cell>
        </row>
        <row r="524">
          <cell r="A524" t="str">
            <v>|0200220810|25.40|0.00|1.600|0.000590NBC</v>
          </cell>
          <cell r="B524" t="str">
            <v>|0200220810|25.40|0.00|1.600|0.000</v>
          </cell>
          <cell r="C524" t="str">
            <v>C07038</v>
          </cell>
          <cell r="D524" t="str">
            <v>TTVN</v>
          </cell>
          <cell r="E524" t="str">
            <v>TOYOTA</v>
          </cell>
        </row>
        <row r="525">
          <cell r="A525" t="str">
            <v>|0200220810|25.40|0.00|1.400|0.000617.8NBC</v>
          </cell>
          <cell r="B525" t="str">
            <v>|0200220810|25.40|0.00|1.400|0.000</v>
          </cell>
          <cell r="C525" t="str">
            <v>C07038</v>
          </cell>
          <cell r="D525" t="str">
            <v>TTVN</v>
          </cell>
          <cell r="E525" t="str">
            <v>TOYOTA</v>
          </cell>
        </row>
        <row r="526">
          <cell r="A526" t="str">
            <v>|0200230841|28.60|0.00|1.200|0.000618.1NBC</v>
          </cell>
          <cell r="B526" t="str">
            <v>|0200230841|28.60|0.00|1.200|0.000</v>
          </cell>
          <cell r="C526" t="str">
            <v>C07038</v>
          </cell>
          <cell r="D526" t="str">
            <v>TTVN</v>
          </cell>
          <cell r="E526" t="str">
            <v>TOYOTA</v>
          </cell>
        </row>
        <row r="527">
          <cell r="A527" t="str">
            <v>|0200221042|25.40|0.00|1.600|0.000632.7NBC</v>
          </cell>
          <cell r="B527" t="str">
            <v>|0200221042|25.40|0.00|1.600|0.000</v>
          </cell>
          <cell r="C527" t="str">
            <v>C07038</v>
          </cell>
          <cell r="D527" t="str">
            <v>TTVN</v>
          </cell>
          <cell r="E527" t="str">
            <v>TOYOTA</v>
          </cell>
        </row>
        <row r="528">
          <cell r="A528" t="str">
            <v>|0200220810|19.10|0.00|1.600|0.000636.5NBC</v>
          </cell>
          <cell r="B528" t="str">
            <v>|0200220810|19.10|0.00|1.600|0.000</v>
          </cell>
          <cell r="C528" t="str">
            <v>C07038</v>
          </cell>
          <cell r="D528" t="str">
            <v>TTVN</v>
          </cell>
          <cell r="E528" t="str">
            <v>TOYOTA</v>
          </cell>
        </row>
        <row r="529">
          <cell r="A529" t="str">
            <v>|0200230841|25.40|0.00|1.200|0.000680NBC</v>
          </cell>
          <cell r="B529" t="str">
            <v>|0200230841|25.40|0.00|1.200|0.000</v>
          </cell>
          <cell r="C529" t="str">
            <v>C07038</v>
          </cell>
          <cell r="D529" t="str">
            <v>TTVN</v>
          </cell>
          <cell r="E529" t="str">
            <v>TOYOTA</v>
          </cell>
        </row>
        <row r="530">
          <cell r="A530" t="str">
            <v>|0200220810|38.10|0.00|2.600|0.000687.7NBC</v>
          </cell>
          <cell r="B530" t="str">
            <v>|0200220810|38.10|0.00|2.600|0.000</v>
          </cell>
          <cell r="C530" t="str">
            <v>C07038</v>
          </cell>
          <cell r="D530" t="str">
            <v>TTVN</v>
          </cell>
          <cell r="E530" t="str">
            <v>TOYOTA</v>
          </cell>
        </row>
        <row r="531">
          <cell r="A531" t="str">
            <v>|0200220810|25.40|0.00|1.600|0.000740NBC</v>
          </cell>
          <cell r="B531" t="str">
            <v>|0200220810|25.40|0.00|1.600|0.000</v>
          </cell>
          <cell r="C531" t="str">
            <v>C07038</v>
          </cell>
          <cell r="D531" t="str">
            <v>TTVN</v>
          </cell>
          <cell r="E531" t="str">
            <v>TOYOTA</v>
          </cell>
        </row>
        <row r="532">
          <cell r="A532" t="str">
            <v>|0200230841|25.40|0.00|1.200|0.000742NBC</v>
          </cell>
          <cell r="B532" t="str">
            <v>|0200230841|25.40|0.00|1.200|0.000</v>
          </cell>
          <cell r="C532" t="str">
            <v>C07038</v>
          </cell>
          <cell r="D532" t="str">
            <v>TTVN</v>
          </cell>
          <cell r="E532" t="str">
            <v>TOYOTA</v>
          </cell>
        </row>
        <row r="533">
          <cell r="A533" t="str">
            <v>|0200226640|25.40|0.00|2.300|0.000972NBC</v>
          </cell>
          <cell r="B533" t="str">
            <v>|0200226640|25.40|0.00|2.300|0.000</v>
          </cell>
          <cell r="C533" t="str">
            <v>C07038</v>
          </cell>
          <cell r="D533" t="str">
            <v>TTVN</v>
          </cell>
          <cell r="E533" t="str">
            <v>TOYOTA</v>
          </cell>
        </row>
        <row r="534">
          <cell r="A534" t="str">
            <v>|0200230841|25.40|0.00|1.200|0.0001097NBC</v>
          </cell>
          <cell r="B534" t="str">
            <v>|0200230841|25.40|0.00|1.200|0.000</v>
          </cell>
          <cell r="C534" t="str">
            <v>C07038</v>
          </cell>
          <cell r="D534" t="str">
            <v>TTVN</v>
          </cell>
          <cell r="E534" t="str">
            <v>TOYOTA</v>
          </cell>
        </row>
        <row r="535">
          <cell r="A535" t="str">
            <v>|0200230841|25.40|0.00|1.200|0.0001271NBC</v>
          </cell>
          <cell r="B535" t="str">
            <v>|0200230841|25.40|0.00|1.200|0.000</v>
          </cell>
          <cell r="C535" t="str">
            <v>C07038</v>
          </cell>
          <cell r="D535" t="str">
            <v>TTVN</v>
          </cell>
          <cell r="E535" t="str">
            <v>TOYOTA</v>
          </cell>
        </row>
        <row r="536">
          <cell r="A536" t="str">
            <v>|0200230841|28.60|0.00|1.200|0.0001298NBC</v>
          </cell>
          <cell r="B536" t="str">
            <v>|0200230841|28.60|0.00|1.200|0.000</v>
          </cell>
          <cell r="C536" t="str">
            <v>C07038</v>
          </cell>
          <cell r="D536" t="str">
            <v>TTVN</v>
          </cell>
          <cell r="E536" t="str">
            <v>TOYOTA</v>
          </cell>
        </row>
        <row r="537">
          <cell r="A537" t="str">
            <v>|0200220139|25.40|0.00|1.600|0.0001488NBC</v>
          </cell>
          <cell r="B537" t="str">
            <v>|0200220139|25.40|0.00|1.600|0.000</v>
          </cell>
          <cell r="C537" t="str">
            <v>C07038</v>
          </cell>
          <cell r="D537" t="str">
            <v>TTVN</v>
          </cell>
          <cell r="E537" t="str">
            <v>TOYOTA</v>
          </cell>
        </row>
        <row r="538">
          <cell r="A538" t="str">
            <v>|0200236643|28.60|0.00|1.200|0.0001505NBC</v>
          </cell>
          <cell r="B538" t="str">
            <v>|0200236643|28.60|0.00|1.200|0.000</v>
          </cell>
          <cell r="C538" t="str">
            <v>C07038</v>
          </cell>
          <cell r="D538" t="str">
            <v>TTVN</v>
          </cell>
          <cell r="E538" t="str">
            <v>TOYOTA</v>
          </cell>
        </row>
        <row r="539">
          <cell r="A539" t="str">
            <v>|0200220810|22.20|0.00|2.300|0.000372NBC</v>
          </cell>
          <cell r="B539" t="str">
            <v>|0200220810|22.20|0.00|2.300|0.000</v>
          </cell>
          <cell r="C539" t="str">
            <v>C07038</v>
          </cell>
          <cell r="D539" t="str">
            <v>TTVN</v>
          </cell>
          <cell r="E539" t="str">
            <v>TOYOTA</v>
          </cell>
        </row>
        <row r="540">
          <cell r="A540" t="str">
            <v>|0200220139|12.70|0.00|2.000|0.000396.3NBC</v>
          </cell>
          <cell r="B540" t="str">
            <v>|0200220139|12.70|0.00|2.000|0.000</v>
          </cell>
          <cell r="C540" t="str">
            <v>C07038</v>
          </cell>
          <cell r="D540" t="str">
            <v>TTVN</v>
          </cell>
          <cell r="E540" t="str">
            <v>TOYOTA</v>
          </cell>
        </row>
        <row r="541">
          <cell r="A541" t="str">
            <v>|0200226010|25.40|0.00|1.600|0.000443.6NBC</v>
          </cell>
          <cell r="B541" t="str">
            <v>|0200226010|25.40|0.00|1.600|0.000</v>
          </cell>
          <cell r="C541" t="str">
            <v>C07038</v>
          </cell>
          <cell r="D541" t="str">
            <v>TTVN</v>
          </cell>
          <cell r="E541" t="str">
            <v>TOYOTA</v>
          </cell>
        </row>
        <row r="542">
          <cell r="A542" t="str">
            <v>|0200226010|25.40|0.00|1.600|0.000463NBC</v>
          </cell>
          <cell r="B542" t="str">
            <v>|0200226010|25.40|0.00|1.600|0.000</v>
          </cell>
          <cell r="C542" t="str">
            <v>C07038</v>
          </cell>
          <cell r="D542" t="str">
            <v>TTVN</v>
          </cell>
          <cell r="E542" t="str">
            <v>TOYOTA</v>
          </cell>
        </row>
        <row r="543">
          <cell r="A543" t="str">
            <v>|0200220139|25.40|0.00|1.800|0.000463.4NBC</v>
          </cell>
          <cell r="B543" t="str">
            <v>|0200220139|25.40|0.00|1.800|0.000</v>
          </cell>
          <cell r="C543" t="str">
            <v>C07038</v>
          </cell>
          <cell r="D543" t="str">
            <v>TTVN</v>
          </cell>
          <cell r="E543" t="str">
            <v>TOYOTA</v>
          </cell>
        </row>
        <row r="544">
          <cell r="A544" t="str">
            <v>|0200230841|12.70|0.00|1.200|0.000963.5NBC</v>
          </cell>
          <cell r="B544" t="str">
            <v>|0200230841|12.70|0.00|1.200|0.000</v>
          </cell>
          <cell r="C544" t="str">
            <v>C07038</v>
          </cell>
          <cell r="D544" t="str">
            <v>TTVN</v>
          </cell>
          <cell r="E544" t="str">
            <v>TOYOTA</v>
          </cell>
        </row>
        <row r="545">
          <cell r="A545" t="str">
            <v>|0200230841|12.70|0.00|1.200|0.000963.5NBC</v>
          </cell>
          <cell r="B545" t="str">
            <v>|0200230841|12.70|0.00|1.200|0.000</v>
          </cell>
          <cell r="C545" t="str">
            <v>C07038</v>
          </cell>
          <cell r="D545" t="str">
            <v>TTVN</v>
          </cell>
          <cell r="E545" t="str">
            <v>TOYOTA</v>
          </cell>
        </row>
        <row r="546">
          <cell r="A546" t="str">
            <v>|0200220810|25.40|0.00|1.600|0.0001000NBC</v>
          </cell>
          <cell r="B546" t="str">
            <v>|0200220810|25.40|0.00|1.600|0.000</v>
          </cell>
          <cell r="C546" t="str">
            <v>C07038</v>
          </cell>
          <cell r="D546" t="str">
            <v>TTVN</v>
          </cell>
          <cell r="E546" t="str">
            <v>TOYOTA</v>
          </cell>
        </row>
        <row r="547">
          <cell r="A547" t="str">
            <v>|0200230841|19.10|0.00|1.200|0.0001054NBC</v>
          </cell>
          <cell r="B547" t="str">
            <v>|0200230841|19.10|0.00|1.200|0.000</v>
          </cell>
          <cell r="C547" t="str">
            <v>C07038</v>
          </cell>
          <cell r="D547" t="str">
            <v>TTVN</v>
          </cell>
          <cell r="E547" t="str">
            <v>TOYOTA</v>
          </cell>
        </row>
        <row r="548">
          <cell r="A548" t="str">
            <v>|0200230841|19.10|0.00|1.200|0.0001575NBC</v>
          </cell>
          <cell r="B548" t="str">
            <v>|0200230841|19.10|0.00|1.200|0.000</v>
          </cell>
          <cell r="C548" t="str">
            <v>C07038</v>
          </cell>
          <cell r="D548" t="str">
            <v>TTVN</v>
          </cell>
          <cell r="E548" t="str">
            <v>TOYOTA</v>
          </cell>
        </row>
        <row r="549">
          <cell r="A549" t="str">
            <v>|0200230841|19.10|0.00|1.200|0.0001596NBC</v>
          </cell>
          <cell r="B549" t="str">
            <v>|0200230841|19.10|0.00|1.200|0.000</v>
          </cell>
          <cell r="C549" t="str">
            <v>C07038</v>
          </cell>
          <cell r="D549" t="str">
            <v>TTVN</v>
          </cell>
          <cell r="E549" t="str">
            <v>TOYOTA</v>
          </cell>
        </row>
        <row r="550">
          <cell r="A550" t="str">
            <v>|0200230841|12.70|0.00|1.200|0.0002071NBC</v>
          </cell>
          <cell r="B550" t="str">
            <v>|0200230841|12.70|0.00|1.200|0.000</v>
          </cell>
          <cell r="C550" t="str">
            <v>C07038</v>
          </cell>
          <cell r="D550" t="str">
            <v>TTVN</v>
          </cell>
          <cell r="E550" t="str">
            <v>TOYOTA</v>
          </cell>
        </row>
        <row r="551">
          <cell r="A551" t="str">
            <v>|0200220810|19.10|0.00|2.300|0.0005100NBC</v>
          </cell>
          <cell r="B551" t="str">
            <v>|0200220810|19.10|0.00|2.300|0.000</v>
          </cell>
          <cell r="C551" t="str">
            <v>C07038</v>
          </cell>
          <cell r="D551" t="str">
            <v>TTVN</v>
          </cell>
          <cell r="E551" t="str">
            <v>TOYOTA</v>
          </cell>
        </row>
        <row r="552">
          <cell r="A552" t="str">
            <v>|0200226010|15.90|0.00|2.000|0.0005300NBC</v>
          </cell>
          <cell r="B552" t="str">
            <v>|0200226010|15.90|0.00|2.000|0.000</v>
          </cell>
          <cell r="C552" t="str">
            <v>C07038</v>
          </cell>
          <cell r="D552" t="str">
            <v>TTVN</v>
          </cell>
          <cell r="E552" t="str">
            <v>TOYOTA</v>
          </cell>
        </row>
        <row r="553">
          <cell r="A553" t="str">
            <v>|0200220810|22.20|0.00|1.600|0.0005900NBC</v>
          </cell>
          <cell r="B553" t="str">
            <v>|0200220810|22.20|0.00|1.600|0.000</v>
          </cell>
          <cell r="C553" t="str">
            <v>C07038</v>
          </cell>
          <cell r="D553" t="str">
            <v>TTVN</v>
          </cell>
          <cell r="E553" t="str">
            <v>TOYOTA</v>
          </cell>
        </row>
        <row r="554">
          <cell r="A554" t="str">
            <v>|0200220810|31.80|0.00|2.000|0.0006000NBC</v>
          </cell>
          <cell r="B554" t="str">
            <v>|0200220810|31.80|0.00|2.000|0.000</v>
          </cell>
          <cell r="C554" t="str">
            <v>C07038</v>
          </cell>
          <cell r="D554" t="str">
            <v>VINFAST</v>
          </cell>
          <cell r="E554" t="str">
            <v>TOYOTA</v>
          </cell>
        </row>
        <row r="555">
          <cell r="A555" t="str">
            <v>|0200220810|22.20|0.00|1.600|0.0006400NBC</v>
          </cell>
          <cell r="B555" t="str">
            <v>|0200220810|22.20|0.00|1.600|0.000</v>
          </cell>
          <cell r="C555" t="str">
            <v>C07038</v>
          </cell>
          <cell r="D555" t="str">
            <v>VINFAST</v>
          </cell>
          <cell r="E555" t="str">
            <v>TOYOTA</v>
          </cell>
        </row>
        <row r="556">
          <cell r="A556" t="str">
            <v>|0200225926|48.60|0.00|3.500|0.0005195IBC</v>
          </cell>
          <cell r="B556" t="str">
            <v>|0200225926|48.60|0.00|3.500|0.000</v>
          </cell>
          <cell r="C556" t="str">
            <v>C07042</v>
          </cell>
          <cell r="D556" t="str">
            <v>HONDA</v>
          </cell>
          <cell r="E556" t="str">
            <v>Mitsuboshi Forming VN</v>
          </cell>
        </row>
        <row r="557">
          <cell r="A557" t="str">
            <v>|0200225926|48.60|0.00|3.500|0.0005300IBC</v>
          </cell>
          <cell r="B557" t="str">
            <v>|0200225926|48.60|0.00|3.500|0.000</v>
          </cell>
          <cell r="C557" t="str">
            <v>C07042</v>
          </cell>
          <cell r="D557" t="str">
            <v>HONDA</v>
          </cell>
          <cell r="E557" t="str">
            <v>Mitsuboshi Forming VN</v>
          </cell>
        </row>
        <row r="558">
          <cell r="A558" t="str">
            <v>|0200226010|48.60|0.00|3.500|0.0005400IBC</v>
          </cell>
          <cell r="B558" t="str">
            <v>|0200226010|48.60|0.00|3.500|0.000</v>
          </cell>
          <cell r="C558" t="str">
            <v>C07042</v>
          </cell>
          <cell r="D558" t="str">
            <v>HONDA</v>
          </cell>
          <cell r="E558" t="str">
            <v>Mitsuboshi Forming VN</v>
          </cell>
        </row>
        <row r="559">
          <cell r="A559" t="str">
            <v>|0200220126|42.70|0.00|3.500|0.000286IBC</v>
          </cell>
          <cell r="B559" t="str">
            <v>|0200220126|42.70|0.00|3.500|0.000</v>
          </cell>
          <cell r="C559" t="str">
            <v>C07042</v>
          </cell>
          <cell r="D559" t="str">
            <v>VINFAST</v>
          </cell>
          <cell r="E559" t="str">
            <v>Mitsuboshi Forming VN</v>
          </cell>
        </row>
        <row r="560">
          <cell r="A560" t="str">
            <v>|0200226010|42.70|0.00|3.200|0.0005070NBC</v>
          </cell>
          <cell r="B560" t="str">
            <v>|0200226010|42.70|0.00|3.200|0.000</v>
          </cell>
          <cell r="C560" t="str">
            <v>C07042</v>
          </cell>
          <cell r="D560" t="str">
            <v>YEADER</v>
          </cell>
          <cell r="E560" t="str">
            <v>Mitsuboshi Forming VN</v>
          </cell>
        </row>
        <row r="561">
          <cell r="A561" t="str">
            <v>|0200226010|25.40|0.00|3.200|0.0005460NBC</v>
          </cell>
          <cell r="B561" t="str">
            <v>|0200226010|25.40|0.00|3.200|0.000</v>
          </cell>
          <cell r="C561" t="str">
            <v>C07045</v>
          </cell>
          <cell r="D561" t="str">
            <v>HONDA</v>
          </cell>
          <cell r="E561" t="str">
            <v>CIC</v>
          </cell>
        </row>
        <row r="562">
          <cell r="A562" t="str">
            <v>|0200236041|22.20|0.00|1.200|0.0005570NBC</v>
          </cell>
          <cell r="B562" t="str">
            <v>|0200236041|22.20|0.00|1.200|0.000</v>
          </cell>
          <cell r="C562" t="str">
            <v>C07045</v>
          </cell>
          <cell r="D562" t="str">
            <v>HONDA</v>
          </cell>
          <cell r="E562" t="str">
            <v>CIC</v>
          </cell>
        </row>
        <row r="563">
          <cell r="A563" t="str">
            <v>|0200230742|22.20|0.00|1.400|0.0005580NBC</v>
          </cell>
          <cell r="B563" t="str">
            <v>|0200230742|22.20|0.00|1.400|0.000</v>
          </cell>
          <cell r="C563" t="str">
            <v>C07045</v>
          </cell>
          <cell r="D563" t="str">
            <v>HONDA</v>
          </cell>
          <cell r="E563" t="str">
            <v>CIC</v>
          </cell>
        </row>
        <row r="564">
          <cell r="A564" t="str">
            <v>|0200225900|15.00|10.30|2.350|0.0005700IBC</v>
          </cell>
          <cell r="B564" t="str">
            <v>|0200225900|15.00|10.30|2.350|0.000</v>
          </cell>
          <cell r="C564" t="str">
            <v>C07045</v>
          </cell>
          <cell r="D564" t="str">
            <v>HONDA</v>
          </cell>
          <cell r="E564" t="str">
            <v>CIC</v>
          </cell>
        </row>
        <row r="565">
          <cell r="A565" t="str">
            <v>|0200226010|34.00|0.00|2.600|0.0005850IBC</v>
          </cell>
          <cell r="B565" t="str">
            <v>|0200226010|34.00|0.00|2.600|0.000</v>
          </cell>
          <cell r="C565" t="str">
            <v>C07045</v>
          </cell>
          <cell r="D565" t="str">
            <v>HONDA</v>
          </cell>
          <cell r="E565" t="str">
            <v>CIC</v>
          </cell>
        </row>
        <row r="566">
          <cell r="A566" t="str">
            <v>|0200230120|28.60|0.00|1.200|0.000410IBC</v>
          </cell>
          <cell r="B566" t="str">
            <v>|0200230120|28.60|0.00|1.200|0.000</v>
          </cell>
          <cell r="C566" t="str">
            <v>C07046</v>
          </cell>
          <cell r="D566" t="str">
            <v>HONDA</v>
          </cell>
          <cell r="E566" t="str">
            <v>FULLWEI</v>
          </cell>
        </row>
        <row r="567">
          <cell r="A567" t="str">
            <v>|0200220810|50.00|20.00|1.600|0.000918IBC</v>
          </cell>
          <cell r="B567" t="str">
            <v>|0200220810|50.00|20.00|1.600|0.000</v>
          </cell>
          <cell r="C567" t="str">
            <v>C07046</v>
          </cell>
          <cell r="D567" t="str">
            <v>HONDA</v>
          </cell>
          <cell r="E567" t="str">
            <v>FULLWEI</v>
          </cell>
        </row>
        <row r="568">
          <cell r="A568" t="str">
            <v>|0200220810|25.40|0.00|2.600|0.0001010IBC</v>
          </cell>
          <cell r="B568" t="str">
            <v>|0200220810|25.40|0.00|2.600|0.000</v>
          </cell>
          <cell r="C568" t="str">
            <v>C07046</v>
          </cell>
          <cell r="D568" t="str">
            <v>HONDA</v>
          </cell>
          <cell r="E568" t="str">
            <v>FULLWEI</v>
          </cell>
        </row>
        <row r="569">
          <cell r="A569" t="str">
            <v>|0200226010|19.10|0.00|2.000|0.000900NBC</v>
          </cell>
          <cell r="B569" t="str">
            <v>|0200226010|19.10|0.00|2.000|0.000</v>
          </cell>
          <cell r="C569" t="str">
            <v>C07047</v>
          </cell>
          <cell r="E569" t="str">
            <v>HOANG MINH</v>
          </cell>
        </row>
        <row r="570">
          <cell r="A570" t="str">
            <v>|0200220139|28.60|0.00|2.000|0.000130NBC</v>
          </cell>
          <cell r="B570" t="str">
            <v>|0200220139|28.60|0.00|2.000|0.000</v>
          </cell>
          <cell r="C570" t="str">
            <v>C07048</v>
          </cell>
          <cell r="D570" t="str">
            <v>VINFAST</v>
          </cell>
          <cell r="E570" t="str">
            <v>THANH DAT</v>
          </cell>
        </row>
        <row r="571">
          <cell r="A571" t="str">
            <v>|0200220139|28.60|0.00|2.000|0.000150NBC</v>
          </cell>
          <cell r="B571" t="str">
            <v>|0200220139|28.60|0.00|2.000|0.000</v>
          </cell>
          <cell r="C571" t="str">
            <v>C07048</v>
          </cell>
          <cell r="D571" t="str">
            <v>VINFAST</v>
          </cell>
          <cell r="E571" t="str">
            <v>THANH DAT</v>
          </cell>
        </row>
        <row r="572">
          <cell r="A572" t="str">
            <v>|0200226339|40.00|20.00|2.300|0.000220NBC</v>
          </cell>
          <cell r="B572" t="str">
            <v>|0200226339|40.00|20.00|2.300|0.000</v>
          </cell>
          <cell r="C572" t="str">
            <v>C07048</v>
          </cell>
          <cell r="D572" t="str">
            <v>VINFAST</v>
          </cell>
          <cell r="E572" t="str">
            <v>THANH DAT</v>
          </cell>
        </row>
        <row r="573">
          <cell r="A573" t="str">
            <v>|0200226010|34.00|0.00|2.000|0.000229NBC</v>
          </cell>
          <cell r="B573" t="str">
            <v>|0200226010|34.00|0.00|2.000|0.000</v>
          </cell>
          <cell r="C573" t="str">
            <v>C07048</v>
          </cell>
          <cell r="D573" t="str">
            <v>VINFAST</v>
          </cell>
          <cell r="E573" t="str">
            <v>THANH DAT</v>
          </cell>
        </row>
        <row r="574">
          <cell r="A574" t="str">
            <v>|0200226010|25.40|0.00|2.600|0.000275NBC</v>
          </cell>
          <cell r="B574" t="str">
            <v>|0200226010|25.40|0.00|2.600|0.000</v>
          </cell>
          <cell r="C574" t="str">
            <v>C07048</v>
          </cell>
          <cell r="D574" t="str">
            <v>VINFAST</v>
          </cell>
          <cell r="E574" t="str">
            <v>THANH DAT</v>
          </cell>
        </row>
        <row r="575">
          <cell r="A575" t="str">
            <v>|0200226010|28.60|0.00|3.200|0.000306.5NBC</v>
          </cell>
          <cell r="B575" t="str">
            <v>|0200226010|28.60|0.00|3.200|0.000</v>
          </cell>
          <cell r="C575" t="str">
            <v>C07048</v>
          </cell>
          <cell r="D575" t="str">
            <v>VINFAST</v>
          </cell>
          <cell r="E575" t="str">
            <v>THANH DAT</v>
          </cell>
        </row>
        <row r="576">
          <cell r="A576" t="str">
            <v>|0200220139|31.80|0.00|2.000|0.000336.8NBC</v>
          </cell>
          <cell r="B576" t="str">
            <v>|0200220139|31.80|0.00|2.000|0.000</v>
          </cell>
          <cell r="C576" t="str">
            <v>C07048</v>
          </cell>
          <cell r="D576" t="str">
            <v>VINFAST</v>
          </cell>
          <cell r="E576" t="str">
            <v>THANH DAT</v>
          </cell>
        </row>
        <row r="577">
          <cell r="A577" t="str">
            <v>|0200226339|40.00|20.00|2.300|0.000426NBC</v>
          </cell>
          <cell r="B577" t="str">
            <v>|0200226339|40.00|20.00|2.300|0.000</v>
          </cell>
          <cell r="C577" t="str">
            <v>C07048</v>
          </cell>
          <cell r="D577" t="str">
            <v>VINFAST</v>
          </cell>
          <cell r="E577" t="str">
            <v>THANH DAT</v>
          </cell>
        </row>
        <row r="578">
          <cell r="A578" t="str">
            <v>|0200226339|40.00|20.00|2.300|0.000450NBC</v>
          </cell>
          <cell r="B578" t="str">
            <v>|0200226339|40.00|20.00|2.300|0.000</v>
          </cell>
          <cell r="C578" t="str">
            <v>C07048</v>
          </cell>
          <cell r="D578" t="str">
            <v>VINFAST</v>
          </cell>
          <cell r="E578" t="str">
            <v>THANH DAT</v>
          </cell>
        </row>
        <row r="579">
          <cell r="A579" t="str">
            <v>|0200220810|48.60|0.00|2.600|0.000563NBC</v>
          </cell>
          <cell r="B579" t="str">
            <v>|0200220810|48.60|0.00|2.600|0.000</v>
          </cell>
          <cell r="C579" t="str">
            <v>C07048</v>
          </cell>
          <cell r="D579" t="str">
            <v>VINFAST</v>
          </cell>
          <cell r="E579" t="str">
            <v>THANH DAT</v>
          </cell>
        </row>
        <row r="580">
          <cell r="A580" t="str">
            <v>|0200220139|22.20|0.00|1.600|0.000600NBC</v>
          </cell>
          <cell r="B580" t="str">
            <v>|0200220139|22.20|0.00|1.600|0.000</v>
          </cell>
          <cell r="C580" t="str">
            <v>C07048</v>
          </cell>
          <cell r="D580" t="str">
            <v>VINFAST</v>
          </cell>
          <cell r="E580" t="str">
            <v>THANH DAT</v>
          </cell>
        </row>
        <row r="581">
          <cell r="A581" t="str">
            <v>|0200220139|22.20|0.00|2.000|0.000677NBC</v>
          </cell>
          <cell r="B581" t="str">
            <v>|0200220139|22.20|0.00|2.000|0.000</v>
          </cell>
          <cell r="C581" t="str">
            <v>C07048</v>
          </cell>
          <cell r="D581" t="str">
            <v>VINFAST</v>
          </cell>
          <cell r="E581" t="str">
            <v>THANH DAT</v>
          </cell>
        </row>
        <row r="582">
          <cell r="A582" t="str">
            <v>|0200230120|22.20|0.00|1.200|0.000845NBC</v>
          </cell>
          <cell r="B582" t="str">
            <v>|0200230120|22.20|0.00|1.200|0.000</v>
          </cell>
          <cell r="C582" t="str">
            <v>C07048</v>
          </cell>
          <cell r="D582" t="str">
            <v>VINFAST</v>
          </cell>
          <cell r="E582" t="str">
            <v>THANH DAT</v>
          </cell>
        </row>
        <row r="583">
          <cell r="A583" t="str">
            <v>|0200220139|22.20|0.00|1.600|0.000950NBC</v>
          </cell>
          <cell r="B583" t="str">
            <v>|0200220139|22.20|0.00|1.600|0.000</v>
          </cell>
          <cell r="C583" t="str">
            <v>C07048</v>
          </cell>
          <cell r="D583" t="str">
            <v>VINFAST</v>
          </cell>
          <cell r="E583" t="str">
            <v>THANH DAT</v>
          </cell>
        </row>
        <row r="584">
          <cell r="A584" t="str">
            <v>|0200220139|38.10|0.00|2.000|0.0001292NBC</v>
          </cell>
          <cell r="B584" t="str">
            <v>|0200220139|38.10|0.00|2.000|0.000</v>
          </cell>
          <cell r="C584" t="str">
            <v>C07048</v>
          </cell>
          <cell r="D584" t="str">
            <v>VINFAST</v>
          </cell>
          <cell r="E584" t="str">
            <v>THANH DAT</v>
          </cell>
        </row>
        <row r="585">
          <cell r="A585" t="str">
            <v>|0200220139|38.10|0.00|2.000|0.0001340NBC</v>
          </cell>
          <cell r="B585" t="str">
            <v>|0200220139|38.10|0.00|2.000|0.000</v>
          </cell>
          <cell r="C585" t="str">
            <v>C07048</v>
          </cell>
          <cell r="D585" t="str">
            <v>VINFAST</v>
          </cell>
          <cell r="E585" t="str">
            <v>THANH DAT</v>
          </cell>
        </row>
        <row r="586">
          <cell r="A586" t="str">
            <v>|0200226010|17.30|0.00|2.000|0.0005500NBC</v>
          </cell>
          <cell r="B586" t="str">
            <v>|0200226010|17.30|0.00|2.000|0.000</v>
          </cell>
          <cell r="C586" t="str">
            <v>C07049</v>
          </cell>
          <cell r="D586" t="str">
            <v>VINFAST</v>
          </cell>
          <cell r="E586" t="str">
            <v>LAM SƠN</v>
          </cell>
        </row>
        <row r="587">
          <cell r="A587" t="str">
            <v>|0200226010|22.20|0.00|2.000|0.0005500NBC</v>
          </cell>
          <cell r="B587" t="str">
            <v>|0200226010|22.20|0.00|2.000|0.000</v>
          </cell>
          <cell r="C587" t="str">
            <v>C07049</v>
          </cell>
          <cell r="D587" t="str">
            <v>VINFAST</v>
          </cell>
          <cell r="E587" t="str">
            <v>LAM SƠN</v>
          </cell>
        </row>
        <row r="588">
          <cell r="A588" t="str">
            <v>|0200226010|22.20|0.00|2.000|0.0005600NBC</v>
          </cell>
          <cell r="B588" t="str">
            <v>|0200226010|22.20|0.00|2.000|0.000</v>
          </cell>
          <cell r="C588" t="str">
            <v>C07049</v>
          </cell>
          <cell r="D588" t="str">
            <v>VINFAST</v>
          </cell>
          <cell r="E588" t="str">
            <v>LAM SƠN</v>
          </cell>
        </row>
        <row r="589">
          <cell r="A589" t="str">
            <v>|0200220139|19.10|0.00|2.000|0.0005680NBC</v>
          </cell>
          <cell r="B589" t="str">
            <v>|0200220139|19.10|0.00|2.000|0.000</v>
          </cell>
          <cell r="C589" t="str">
            <v>C07049</v>
          </cell>
          <cell r="D589" t="str">
            <v>VINFAST</v>
          </cell>
          <cell r="E589" t="str">
            <v>LAM SƠN</v>
          </cell>
        </row>
        <row r="590">
          <cell r="A590" t="str">
            <v>|0200226010|19.10|0.00|2.000|0.0005800NBC</v>
          </cell>
          <cell r="B590" t="str">
            <v>|0200226010|19.10|0.00|2.000|0.000</v>
          </cell>
          <cell r="C590" t="str">
            <v>C07049</v>
          </cell>
          <cell r="D590" t="str">
            <v>VINFAST</v>
          </cell>
          <cell r="E590" t="str">
            <v>LAM SƠN</v>
          </cell>
        </row>
        <row r="591">
          <cell r="A591" t="str">
            <v>|0200226010|22.20|0.00|2.000|0.0006370NBC</v>
          </cell>
          <cell r="B591" t="str">
            <v>|0200226010|22.20|0.00|2.000|0.000</v>
          </cell>
          <cell r="C591" t="str">
            <v>C07049</v>
          </cell>
          <cell r="D591" t="str">
            <v>VINFAST</v>
          </cell>
          <cell r="E591" t="str">
            <v>LAM SƠN</v>
          </cell>
        </row>
        <row r="592">
          <cell r="A592" t="str">
            <v>|0200226339|40.00|20.00|2.300|0.000200NBC</v>
          </cell>
          <cell r="B592" t="str">
            <v>|0200226339|40.00|20.00|2.300|0.000</v>
          </cell>
          <cell r="C592" t="str">
            <v>C07050</v>
          </cell>
          <cell r="D592" t="str">
            <v>VINFAST</v>
          </cell>
          <cell r="E592" t="str">
            <v>Vinfast</v>
          </cell>
        </row>
        <row r="593">
          <cell r="A593" t="str">
            <v>|0200220126|42.70|0.00|3.500|0.000268.1NBC</v>
          </cell>
          <cell r="B593" t="str">
            <v>|0200220126|42.70|0.00|3.500|0.000</v>
          </cell>
          <cell r="C593" t="str">
            <v>C07050</v>
          </cell>
          <cell r="D593" t="str">
            <v>VINFAST</v>
          </cell>
          <cell r="E593" t="str">
            <v>Vinfast</v>
          </cell>
        </row>
        <row r="594">
          <cell r="A594" t="str">
            <v>|0200226339|40.00|20.00|2.300|0.000426NBC</v>
          </cell>
          <cell r="B594" t="str">
            <v>|0200226339|40.00|20.00|2.300|0.000</v>
          </cell>
          <cell r="C594" t="str">
            <v>C07050</v>
          </cell>
          <cell r="D594" t="str">
            <v>VINFAST</v>
          </cell>
          <cell r="E594" t="str">
            <v>Vinfast</v>
          </cell>
        </row>
        <row r="595">
          <cell r="A595" t="str">
            <v>|0200220810|48.60|0.00|2.600|0.000532.5NBC</v>
          </cell>
          <cell r="B595" t="str">
            <v>|0200220810|48.60|0.00|2.600|0.000</v>
          </cell>
          <cell r="C595" t="str">
            <v>C07050</v>
          </cell>
          <cell r="D595" t="str">
            <v>VINFAST</v>
          </cell>
          <cell r="E595" t="str">
            <v>Vinfast</v>
          </cell>
        </row>
        <row r="596">
          <cell r="A596" t="str">
            <v>|0200220810|48.60|0.00|2.600|0.000550NBC</v>
          </cell>
          <cell r="B596" t="str">
            <v>|0200220810|48.60|0.00|2.600|0.000</v>
          </cell>
          <cell r="C596" t="str">
            <v>C07050</v>
          </cell>
          <cell r="D596" t="str">
            <v>VINFAST</v>
          </cell>
          <cell r="E596" t="str">
            <v>Vinfast</v>
          </cell>
        </row>
        <row r="597">
          <cell r="A597" t="str">
            <v>|0200220139|22.20|0.00|2.000|0.000633NBC</v>
          </cell>
          <cell r="B597" t="str">
            <v>|0200220139|22.20|0.00|2.000|0.000</v>
          </cell>
          <cell r="C597" t="str">
            <v>C07050</v>
          </cell>
          <cell r="D597" t="str">
            <v>VINFAST</v>
          </cell>
          <cell r="E597" t="str">
            <v>Vinfast</v>
          </cell>
        </row>
        <row r="598">
          <cell r="A598" t="str">
            <v>|0200220810|34.00|0.00|2.000|0.000735NBC</v>
          </cell>
          <cell r="B598" t="str">
            <v>|0200220810|34.00|0.00|2.000|0.000</v>
          </cell>
          <cell r="C598" t="str">
            <v>C07050</v>
          </cell>
          <cell r="D598" t="str">
            <v>VINFAST</v>
          </cell>
          <cell r="E598" t="str">
            <v>Vinfast</v>
          </cell>
        </row>
        <row r="599">
          <cell r="A599" t="str">
            <v>|0200220810|38.10|0.00|2.000|0.0001150NBC</v>
          </cell>
          <cell r="B599" t="str">
            <v>|0200220810|38.10|0.00|2.000|0.000</v>
          </cell>
          <cell r="C599" t="str">
            <v>C07050</v>
          </cell>
          <cell r="D599" t="str">
            <v>VINFAST</v>
          </cell>
          <cell r="E599" t="str">
            <v>Vinfast</v>
          </cell>
        </row>
        <row r="600">
          <cell r="A600" t="str">
            <v>|0200220139|38.10|0.00|2.000|0.0001340NBC</v>
          </cell>
          <cell r="B600" t="str">
            <v>|0200220139|38.10|0.00|2.000|0.000</v>
          </cell>
          <cell r="C600" t="str">
            <v>C07050</v>
          </cell>
          <cell r="D600" t="str">
            <v>VINFAST</v>
          </cell>
          <cell r="E600" t="str">
            <v>Vinfast</v>
          </cell>
        </row>
        <row r="601">
          <cell r="A601" t="str">
            <v>|0200220810|34.00|0.00|2.000|0.000640NBC</v>
          </cell>
          <cell r="B601" t="str">
            <v>|0200220810|34.00|0.00|2.000|0.000</v>
          </cell>
          <cell r="C601" t="str">
            <v>C07050</v>
          </cell>
          <cell r="D601" t="str">
            <v>VINFAST</v>
          </cell>
          <cell r="E601" t="str">
            <v>Vinfast</v>
          </cell>
        </row>
        <row r="602">
          <cell r="A602" t="str">
            <v>|0200220139|22.20|0.00|2.000|0.000670NBC</v>
          </cell>
          <cell r="B602" t="str">
            <v>|0200220139|22.20|0.00|2.000|0.000</v>
          </cell>
          <cell r="C602" t="str">
            <v>C07050</v>
          </cell>
          <cell r="D602" t="str">
            <v>VINFAST</v>
          </cell>
          <cell r="E602" t="str">
            <v>Vinfast</v>
          </cell>
        </row>
        <row r="603">
          <cell r="A603" t="str">
            <v>|0200220810|34.00|0.00|2.000|0.000780NBC</v>
          </cell>
          <cell r="B603" t="str">
            <v>|0200220810|34.00|0.00|2.000|0.000</v>
          </cell>
          <cell r="C603" t="str">
            <v>C07050</v>
          </cell>
          <cell r="D603" t="str">
            <v>VINFAST</v>
          </cell>
          <cell r="E603" t="str">
            <v>Vinfast</v>
          </cell>
        </row>
        <row r="604">
          <cell r="A604" t="str">
            <v>|0200220139|38.10|0.00|2.000|0.0001500NBC</v>
          </cell>
          <cell r="B604" t="str">
            <v>|0200220139|38.10|0.00|2.000|0.000</v>
          </cell>
          <cell r="C604" t="str">
            <v>C07050</v>
          </cell>
          <cell r="D604" t="str">
            <v>VINFAST</v>
          </cell>
          <cell r="E604" t="str">
            <v>Vinfast</v>
          </cell>
        </row>
        <row r="605">
          <cell r="A605" t="str">
            <v>|0200220139|22.20|0.00|1.600|0.0005503NBC</v>
          </cell>
          <cell r="B605" t="str">
            <v>|0200220139|22.20|0.00|1.600|0.000</v>
          </cell>
          <cell r="C605" t="str">
            <v>C07052</v>
          </cell>
          <cell r="D605" t="str">
            <v>OTHER</v>
          </cell>
          <cell r="E605" t="str">
            <v>MIKASA</v>
          </cell>
        </row>
        <row r="606">
          <cell r="A606" t="str">
            <v>|0200220139|15.90|0.00|2.300|0.0006161NBC</v>
          </cell>
          <cell r="B606" t="str">
            <v>|0200220139|15.90|0.00|2.300|0.000</v>
          </cell>
          <cell r="C606" t="str">
            <v>C07052</v>
          </cell>
          <cell r="D606" t="str">
            <v>OTHER</v>
          </cell>
          <cell r="E606" t="str">
            <v>MIKASA</v>
          </cell>
        </row>
        <row r="607">
          <cell r="A607" t="str">
            <v>|0200210911|125.00|75.00|3.200|0.0004100NBC</v>
          </cell>
          <cell r="B607" t="str">
            <v>|0200210911|125.00|75.00|3.200|0.000</v>
          </cell>
          <cell r="C607" t="str">
            <v>C07053</v>
          </cell>
          <cell r="E607" t="str">
            <v>LAYMAC</v>
          </cell>
        </row>
        <row r="608">
          <cell r="A608" t="str">
            <v>|0200226339|50.00|30.00|1.600|0.0006350NBC</v>
          </cell>
          <cell r="B608" t="str">
            <v>|0200226339|50.00|30.00|1.600|0.000</v>
          </cell>
          <cell r="C608" t="str">
            <v>C07053</v>
          </cell>
          <cell r="E608" t="str">
            <v>LAYMAC</v>
          </cell>
        </row>
        <row r="609">
          <cell r="A609" t="str">
            <v>|0200225939|19.10|0.00|2.300|0.0005500NBC</v>
          </cell>
          <cell r="B609" t="str">
            <v>|0200225939|19.10|0.00|2.300|0.000</v>
          </cell>
          <cell r="C609" t="str">
            <v>C07056</v>
          </cell>
          <cell r="D609" t="str">
            <v>HONDA</v>
          </cell>
          <cell r="E609" t="str">
            <v>Nguyen Linh</v>
          </cell>
        </row>
        <row r="610">
          <cell r="A610" t="str">
            <v>|0200225939|19.10|0.00|2.300|0.0006000NBC</v>
          </cell>
          <cell r="B610" t="str">
            <v>|0200225939|19.10|0.00|2.300|0.000</v>
          </cell>
          <cell r="C610" t="str">
            <v>C07056</v>
          </cell>
          <cell r="D610" t="str">
            <v>HONDA</v>
          </cell>
          <cell r="E610" t="str">
            <v>Nguyen Linh</v>
          </cell>
        </row>
        <row r="611">
          <cell r="A611" t="str">
            <v>|0200226010|25.40|0.00|1.600|0.0005763NBC</v>
          </cell>
          <cell r="B611" t="str">
            <v>|0200226010|25.40|0.00|1.600|0.000</v>
          </cell>
          <cell r="C611" t="str">
            <v>C07056</v>
          </cell>
          <cell r="D611" t="str">
            <v>OTHER</v>
          </cell>
          <cell r="E611" t="str">
            <v>Nguyen Linh</v>
          </cell>
        </row>
        <row r="612">
          <cell r="A612" t="str">
            <v>|0200226010|25.40|0.00|2.000|0.0006372NBC</v>
          </cell>
          <cell r="B612" t="str">
            <v>|0200226010|25.40|0.00|2.000|0.000</v>
          </cell>
          <cell r="C612" t="str">
            <v>C07058</v>
          </cell>
          <cell r="D612" t="str">
            <v>OTHER</v>
          </cell>
          <cell r="E612" t="str">
            <v>Gredmann Thăng Long</v>
          </cell>
        </row>
        <row r="613">
          <cell r="A613" t="str">
            <v>|0200230119|22.20|0.00|1.200|0.00061.5NBC</v>
          </cell>
          <cell r="B613" t="str">
            <v>|0200230119|22.20|0.00|1.200|0.000</v>
          </cell>
          <cell r="C613" t="str">
            <v>C07295</v>
          </cell>
          <cell r="D613" t="str">
            <v>OTHER</v>
          </cell>
          <cell r="E613" t="str">
            <v>TANAKA</v>
          </cell>
        </row>
        <row r="614">
          <cell r="A614" t="str">
            <v>|0200226240|28.60|0.00|1.600|0.00080NBC</v>
          </cell>
          <cell r="B614" t="str">
            <v>|0200226240|28.60|0.00|1.600|0.000</v>
          </cell>
          <cell r="C614" t="str">
            <v>C07295</v>
          </cell>
          <cell r="D614" t="str">
            <v>OTHER</v>
          </cell>
          <cell r="E614" t="str">
            <v>TANAKA</v>
          </cell>
        </row>
        <row r="615">
          <cell r="A615" t="str">
            <v>|0200226010|38.10|0.00|2.000|0.00080NBC</v>
          </cell>
          <cell r="B615" t="str">
            <v>|0200226010|38.10|0.00|2.000|0.000</v>
          </cell>
          <cell r="C615" t="str">
            <v>C07295</v>
          </cell>
          <cell r="D615" t="str">
            <v>OTHER</v>
          </cell>
          <cell r="E615" t="str">
            <v>TANAKA</v>
          </cell>
        </row>
        <row r="616">
          <cell r="A616" t="str">
            <v>|0200220810|19.10|0.00|1.600|0.000100NBC</v>
          </cell>
          <cell r="B616" t="str">
            <v>|0200220810|19.10|0.00|1.600|0.000</v>
          </cell>
          <cell r="C616" t="str">
            <v>C07295</v>
          </cell>
          <cell r="D616" t="str">
            <v>OTHER</v>
          </cell>
          <cell r="E616" t="str">
            <v>TANAKA</v>
          </cell>
        </row>
        <row r="617">
          <cell r="A617" t="str">
            <v>|0200220139|22.20|0.00|1.600|0.000287.5NBC</v>
          </cell>
          <cell r="B617" t="str">
            <v>|0200220139|22.20|0.00|1.600|0.000</v>
          </cell>
          <cell r="C617" t="str">
            <v>C07295</v>
          </cell>
          <cell r="D617" t="str">
            <v>OTHER</v>
          </cell>
          <cell r="E617" t="str">
            <v>TANAKA</v>
          </cell>
        </row>
        <row r="618">
          <cell r="A618" t="str">
            <v>|0200220810|19.10|0.00|1.600|0.000290NBC</v>
          </cell>
          <cell r="B618" t="str">
            <v>|0200220810|19.10|0.00|1.600|0.000</v>
          </cell>
          <cell r="C618" t="str">
            <v>C07295</v>
          </cell>
          <cell r="D618" t="str">
            <v>OTHER</v>
          </cell>
          <cell r="E618" t="str">
            <v>TANAKA</v>
          </cell>
        </row>
        <row r="619">
          <cell r="A619" t="str">
            <v>|0200220810|19.10|0.00|1.600|0.000300NBC</v>
          </cell>
          <cell r="B619" t="str">
            <v>|0200220810|19.10|0.00|1.600|0.000</v>
          </cell>
          <cell r="C619" t="str">
            <v>C07295</v>
          </cell>
          <cell r="D619" t="str">
            <v>OTHER</v>
          </cell>
          <cell r="E619" t="str">
            <v>TANAKA</v>
          </cell>
        </row>
        <row r="620">
          <cell r="A620" t="str">
            <v>|0200220139|15.90|0.00|1.600|0.000402.5NBC</v>
          </cell>
          <cell r="B620" t="str">
            <v>|0200220139|15.90|0.00|1.600|0.000</v>
          </cell>
          <cell r="C620" t="str">
            <v>C07295</v>
          </cell>
          <cell r="D620" t="str">
            <v>OTHER</v>
          </cell>
          <cell r="E620" t="str">
            <v>TANAKA</v>
          </cell>
        </row>
        <row r="621">
          <cell r="A621" t="str">
            <v>|0200226339|50.00|30.00|1.600|0.000587NBC</v>
          </cell>
          <cell r="B621" t="str">
            <v>|0200226339|50.00|30.00|1.600|0.000</v>
          </cell>
          <cell r="C621" t="str">
            <v>C07295</v>
          </cell>
          <cell r="D621" t="str">
            <v>OTHER</v>
          </cell>
          <cell r="E621" t="str">
            <v>TANAKA</v>
          </cell>
        </row>
        <row r="622">
          <cell r="A622" t="str">
            <v>|0200226339|50.00|30.00|1.600|0.000737NBC</v>
          </cell>
          <cell r="B622" t="str">
            <v>|0200226339|50.00|30.00|1.600|0.000</v>
          </cell>
          <cell r="C622" t="str">
            <v>C07295</v>
          </cell>
          <cell r="D622" t="str">
            <v>OTHER</v>
          </cell>
          <cell r="E622" t="str">
            <v>TANAKA</v>
          </cell>
        </row>
        <row r="623">
          <cell r="A623" t="str">
            <v>|0200220139|15.90|0.00|1.600|0.000747NBC</v>
          </cell>
          <cell r="B623" t="str">
            <v>|0200220139|15.90|0.00|1.600|0.000</v>
          </cell>
          <cell r="C623" t="str">
            <v>C07295</v>
          </cell>
          <cell r="D623" t="str">
            <v>OTHER</v>
          </cell>
          <cell r="E623" t="str">
            <v>TANAKA</v>
          </cell>
        </row>
        <row r="624">
          <cell r="A624" t="str">
            <v>|0200220810|19.10|0.00|1.600|0.000801NBC</v>
          </cell>
          <cell r="B624" t="str">
            <v>|0200220810|19.10|0.00|1.600|0.000</v>
          </cell>
          <cell r="C624" t="str">
            <v>C07295</v>
          </cell>
          <cell r="D624" t="str">
            <v>OTHER</v>
          </cell>
          <cell r="E624" t="str">
            <v>TANAKA</v>
          </cell>
        </row>
        <row r="625">
          <cell r="A625" t="str">
            <v>|0200226010|42.70|0.00|1.600|0.000822NBC</v>
          </cell>
          <cell r="B625" t="str">
            <v>|0200226010|42.70|0.00|1.600|0.000</v>
          </cell>
          <cell r="C625" t="str">
            <v>C07295</v>
          </cell>
          <cell r="D625" t="str">
            <v>OTHER</v>
          </cell>
          <cell r="E625" t="str">
            <v>TANAKA</v>
          </cell>
        </row>
        <row r="626">
          <cell r="A626" t="str">
            <v>|0200226010|31.80|0.00|1.400|0.000895NBC</v>
          </cell>
          <cell r="B626" t="str">
            <v>|0200226010|31.80|0.00|1.400|0.000</v>
          </cell>
          <cell r="C626" t="str">
            <v>C07295</v>
          </cell>
          <cell r="D626" t="str">
            <v>OTHER</v>
          </cell>
          <cell r="E626" t="str">
            <v>TANAKA</v>
          </cell>
        </row>
        <row r="627">
          <cell r="A627" t="str">
            <v>|0200220139|15.90|0.00|1.600|0.000903NBC</v>
          </cell>
          <cell r="B627" t="str">
            <v>|0200220139|15.90|0.00|1.600|0.000</v>
          </cell>
          <cell r="C627" t="str">
            <v>C07295</v>
          </cell>
          <cell r="D627" t="str">
            <v>OTHER</v>
          </cell>
          <cell r="E627" t="str">
            <v>TANAKA</v>
          </cell>
        </row>
        <row r="628">
          <cell r="A628" t="str">
            <v>|0200226010|42.70|0.00|1.600|0.0001020NBC</v>
          </cell>
          <cell r="B628" t="str">
            <v>|0200226010|42.70|0.00|1.600|0.000</v>
          </cell>
          <cell r="C628" t="str">
            <v>C07295</v>
          </cell>
          <cell r="D628" t="str">
            <v>OTHER</v>
          </cell>
          <cell r="E628" t="str">
            <v>TANAKA</v>
          </cell>
        </row>
        <row r="629">
          <cell r="A629" t="str">
            <v>|0200220139|25.40|0.00|1.600|0.0001266NBC</v>
          </cell>
          <cell r="B629" t="str">
            <v>|0200220139|25.40|0.00|1.600|0.000</v>
          </cell>
          <cell r="C629" t="str">
            <v>C07295</v>
          </cell>
          <cell r="D629" t="str">
            <v>OTHER</v>
          </cell>
          <cell r="E629" t="str">
            <v>TANAKA</v>
          </cell>
        </row>
        <row r="630">
          <cell r="A630" t="str">
            <v>|0200220139|25.40|0.00|1.600|0.0001390NBC</v>
          </cell>
          <cell r="B630" t="str">
            <v>|0200220139|25.40|0.00|1.600|0.000</v>
          </cell>
          <cell r="C630" t="str">
            <v>C07295</v>
          </cell>
          <cell r="D630" t="str">
            <v>OTHER</v>
          </cell>
          <cell r="E630" t="str">
            <v>TANAKA</v>
          </cell>
        </row>
        <row r="631">
          <cell r="A631" t="str">
            <v>|0200230119|22.20|0.00|1.200|0.0005800NBC</v>
          </cell>
          <cell r="B631" t="str">
            <v>|0200230119|22.20|0.00|1.200|0.000</v>
          </cell>
          <cell r="C631" t="str">
            <v>C07295</v>
          </cell>
          <cell r="D631" t="str">
            <v>OTHER</v>
          </cell>
          <cell r="E631" t="str">
            <v>TANAKA</v>
          </cell>
        </row>
        <row r="632">
          <cell r="A632" t="str">
            <v>|0200226240|28.60|0.00|1.600|0.0005903NBC</v>
          </cell>
          <cell r="B632" t="str">
            <v>|0200226240|28.60|0.00|1.600|0.000</v>
          </cell>
          <cell r="C632" t="str">
            <v>C07295</v>
          </cell>
          <cell r="D632" t="str">
            <v>OTHER</v>
          </cell>
          <cell r="E632" t="str">
            <v>TANAKA</v>
          </cell>
        </row>
        <row r="633">
          <cell r="A633" t="str">
            <v>|0200220139|15.90|0.00|1.600|0.0006000NBC</v>
          </cell>
          <cell r="B633" t="str">
            <v>|0200220139|15.90|0.00|1.600|0.000</v>
          </cell>
          <cell r="C633" t="str">
            <v>C07295</v>
          </cell>
          <cell r="D633" t="str">
            <v>OTHER</v>
          </cell>
          <cell r="E633" t="str">
            <v>TANAKA</v>
          </cell>
        </row>
        <row r="634">
          <cell r="A634" t="str">
            <v>|0200226339|40.00|20.00|1.600|0.0006450NBC</v>
          </cell>
          <cell r="B634" t="str">
            <v>|0200226339|40.00|20.00|1.600|0.000</v>
          </cell>
          <cell r="C634" t="str">
            <v>C07295</v>
          </cell>
          <cell r="D634" t="str">
            <v>OTHER</v>
          </cell>
          <cell r="E634" t="str">
            <v>TANAKA</v>
          </cell>
        </row>
        <row r="635">
          <cell r="A635" t="str">
            <v>|0200226339|50.00|30.00|1.600|0.0006450NBC</v>
          </cell>
          <cell r="B635" t="str">
            <v>|0200226339|50.00|30.00|1.600|0.000</v>
          </cell>
          <cell r="C635" t="str">
            <v>C07295</v>
          </cell>
          <cell r="D635" t="str">
            <v>OTHER</v>
          </cell>
          <cell r="E635" t="str">
            <v>TANAKA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C2CB9-7058-482A-A573-384C3FEF862A}">
  <sheetPr>
    <pageSetUpPr fitToPage="1"/>
  </sheetPr>
  <dimension ref="A1:DA944"/>
  <sheetViews>
    <sheetView zoomScale="70" zoomScaleNormal="70" workbookViewId="0">
      <pane xSplit="28" ySplit="2" topLeftCell="AC482" activePane="bottomRight" state="frozen"/>
      <selection pane="topRight" activeCell="AC1" sqref="AC1"/>
      <selection pane="bottomLeft" activeCell="A3" sqref="A3"/>
      <selection pane="bottomRight" activeCell="E3" sqref="E3:AB501"/>
    </sheetView>
  </sheetViews>
  <sheetFormatPr defaultColWidth="0" defaultRowHeight="14.4" zeroHeight="1" x14ac:dyDescent="0.3"/>
  <cols>
    <col min="1" max="3" width="0.44140625" customWidth="1"/>
    <col min="4" max="4" width="0.21875" customWidth="1"/>
    <col min="5" max="5" width="4.109375" customWidth="1"/>
    <col min="6" max="6" width="6" customWidth="1"/>
    <col min="7" max="7" width="9.6640625" customWidth="1"/>
    <col min="8" max="8" width="12" customWidth="1"/>
    <col min="9" max="9" width="7.21875" customWidth="1"/>
    <col min="10" max="10" width="5.109375" customWidth="1"/>
    <col min="11" max="11" width="5.88671875" customWidth="1"/>
    <col min="12" max="12" width="5.33203125" customWidth="1"/>
    <col min="13" max="13" width="5.109375" style="53" customWidth="1"/>
    <col min="14" max="14" width="7.44140625" customWidth="1"/>
    <col min="15" max="15" width="8.21875" customWidth="1"/>
    <col min="16" max="16" width="7.5546875" customWidth="1"/>
    <col min="17" max="17" width="16.21875" customWidth="1"/>
    <col min="18" max="18" width="12" customWidth="1"/>
    <col min="19" max="19" width="1.109375" customWidth="1"/>
    <col min="20" max="20" width="12" customWidth="1"/>
    <col min="21" max="21" width="0.88671875" customWidth="1"/>
    <col min="22" max="22" width="10.44140625" customWidth="1"/>
    <col min="23" max="23" width="9.109375" customWidth="1"/>
    <col min="24" max="24" width="0.44140625" style="4" customWidth="1"/>
    <col min="25" max="25" width="12.77734375" style="54" customWidth="1"/>
    <col min="26" max="26" width="13.6640625" customWidth="1"/>
    <col min="27" max="27" width="11" customWidth="1"/>
    <col min="28" max="28" width="10.77734375" customWidth="1"/>
    <col min="29" max="29" width="2.33203125" style="4" customWidth="1"/>
    <col min="30" max="62" width="4.33203125" style="36" customWidth="1"/>
    <col min="63" max="63" width="6.5546875" style="36" customWidth="1"/>
    <col min="64" max="64" width="7.33203125" style="36" customWidth="1"/>
    <col min="65" max="65" width="7.21875" style="36" customWidth="1"/>
    <col min="66" max="66" width="6.88671875" style="36" customWidth="1"/>
    <col min="67" max="100" width="4.33203125" style="36" customWidth="1"/>
    <col min="101" max="104" width="5.77734375" style="36" customWidth="1"/>
    <col min="105" max="105" width="2.33203125" customWidth="1"/>
    <col min="106" max="106" width="9.109375" hidden="1" customWidth="1"/>
    <col min="107" max="16384" width="9.109375" hidden="1"/>
  </cols>
  <sheetData>
    <row r="1" spans="3:105" ht="45.6" customHeight="1" x14ac:dyDescent="0.3">
      <c r="D1" s="1" t="s">
        <v>2</v>
      </c>
      <c r="E1" s="1" t="s">
        <v>0</v>
      </c>
      <c r="F1" s="50"/>
      <c r="G1" s="50"/>
      <c r="H1" s="50"/>
      <c r="I1" s="51" t="s">
        <v>2</v>
      </c>
      <c r="J1" s="2">
        <v>12</v>
      </c>
      <c r="K1" s="51" t="s">
        <v>1</v>
      </c>
      <c r="L1" s="3"/>
      <c r="M1" s="147" t="s">
        <v>3</v>
      </c>
      <c r="N1" s="148"/>
      <c r="O1" s="149" t="s">
        <v>1138</v>
      </c>
      <c r="P1" s="149"/>
      <c r="Q1" s="149"/>
      <c r="R1" s="69"/>
      <c r="S1" s="70"/>
      <c r="T1" s="150" t="s">
        <v>4</v>
      </c>
      <c r="U1" s="150"/>
      <c r="V1" s="150"/>
      <c r="W1" s="71" t="str">
        <f>(J1-1)&amp;"月末"</f>
        <v>11月末</v>
      </c>
      <c r="X1" s="72" t="s">
        <v>2</v>
      </c>
      <c r="Y1" s="73" t="s">
        <v>1137</v>
      </c>
      <c r="Z1" s="115" t="s">
        <v>5</v>
      </c>
      <c r="AA1" s="74" t="s">
        <v>507</v>
      </c>
      <c r="AB1" s="75" t="str">
        <f>J1&amp;"月"</f>
        <v>12月</v>
      </c>
      <c r="AD1" s="5" t="s">
        <v>6</v>
      </c>
      <c r="AE1" s="6">
        <v>45261</v>
      </c>
      <c r="AF1" s="6">
        <v>45262</v>
      </c>
      <c r="AG1" s="6">
        <v>45263</v>
      </c>
      <c r="AH1" s="6">
        <v>45264</v>
      </c>
      <c r="AI1" s="6">
        <v>45265</v>
      </c>
      <c r="AJ1" s="6">
        <v>45266</v>
      </c>
      <c r="AK1" s="6">
        <v>45267</v>
      </c>
      <c r="AL1" s="6">
        <v>45268</v>
      </c>
      <c r="AM1" s="6">
        <v>45269</v>
      </c>
      <c r="AN1" s="6">
        <v>45270</v>
      </c>
      <c r="AO1" s="6">
        <v>45271</v>
      </c>
      <c r="AP1" s="6">
        <v>45272</v>
      </c>
      <c r="AQ1" s="6">
        <v>45273</v>
      </c>
      <c r="AR1" s="6">
        <v>45274</v>
      </c>
      <c r="AS1" s="6">
        <v>45275</v>
      </c>
      <c r="AT1" s="6">
        <v>45276</v>
      </c>
      <c r="AU1" s="6">
        <v>45277</v>
      </c>
      <c r="AV1" s="6">
        <v>45278</v>
      </c>
      <c r="AW1" s="6">
        <v>45279</v>
      </c>
      <c r="AX1" s="6">
        <v>45280</v>
      </c>
      <c r="AY1" s="6">
        <v>45281</v>
      </c>
      <c r="AZ1" s="6">
        <v>45282</v>
      </c>
      <c r="BA1" s="6">
        <v>45283</v>
      </c>
      <c r="BB1" s="6">
        <v>45284</v>
      </c>
      <c r="BC1" s="6">
        <v>45285</v>
      </c>
      <c r="BD1" s="6">
        <v>45286</v>
      </c>
      <c r="BE1" s="6">
        <v>45287</v>
      </c>
      <c r="BF1" s="6">
        <v>45288</v>
      </c>
      <c r="BG1" s="6">
        <v>45289</v>
      </c>
      <c r="BH1" s="6">
        <v>45290</v>
      </c>
      <c r="BI1" s="6">
        <v>45291</v>
      </c>
      <c r="BJ1" s="6">
        <v>45291</v>
      </c>
      <c r="BK1" s="133">
        <f>EDATE(BJ1,1)</f>
        <v>45322</v>
      </c>
      <c r="BL1" s="133">
        <f>EDATE(BK1,1)</f>
        <v>45351</v>
      </c>
      <c r="BM1" s="133">
        <f>EDATE(BL1,1)</f>
        <v>45380</v>
      </c>
      <c r="BN1" s="133">
        <f>EDATE(BM1,1)</f>
        <v>45411</v>
      </c>
      <c r="BO1" s="7"/>
      <c r="BP1" s="49">
        <f>BQ1-1</f>
        <v>45260</v>
      </c>
      <c r="BQ1" s="8">
        <f t="shared" ref="BQ1:CT1" si="0">AE1</f>
        <v>45261</v>
      </c>
      <c r="BR1" s="8">
        <f t="shared" si="0"/>
        <v>45262</v>
      </c>
      <c r="BS1" s="8">
        <f t="shared" si="0"/>
        <v>45263</v>
      </c>
      <c r="BT1" s="8">
        <f t="shared" si="0"/>
        <v>45264</v>
      </c>
      <c r="BU1" s="8">
        <f t="shared" si="0"/>
        <v>45265</v>
      </c>
      <c r="BV1" s="8">
        <f t="shared" si="0"/>
        <v>45266</v>
      </c>
      <c r="BW1" s="8">
        <f t="shared" si="0"/>
        <v>45267</v>
      </c>
      <c r="BX1" s="8">
        <f t="shared" si="0"/>
        <v>45268</v>
      </c>
      <c r="BY1" s="8">
        <f t="shared" si="0"/>
        <v>45269</v>
      </c>
      <c r="BZ1" s="8">
        <f t="shared" si="0"/>
        <v>45270</v>
      </c>
      <c r="CA1" s="8">
        <f t="shared" si="0"/>
        <v>45271</v>
      </c>
      <c r="CB1" s="8">
        <f t="shared" si="0"/>
        <v>45272</v>
      </c>
      <c r="CC1" s="8">
        <f t="shared" si="0"/>
        <v>45273</v>
      </c>
      <c r="CD1" s="8">
        <f t="shared" si="0"/>
        <v>45274</v>
      </c>
      <c r="CE1" s="8">
        <f t="shared" si="0"/>
        <v>45275</v>
      </c>
      <c r="CF1" s="8">
        <f t="shared" si="0"/>
        <v>45276</v>
      </c>
      <c r="CG1" s="8">
        <f t="shared" si="0"/>
        <v>45277</v>
      </c>
      <c r="CH1" s="8">
        <f t="shared" si="0"/>
        <v>45278</v>
      </c>
      <c r="CI1" s="8">
        <f t="shared" si="0"/>
        <v>45279</v>
      </c>
      <c r="CJ1" s="8">
        <f t="shared" si="0"/>
        <v>45280</v>
      </c>
      <c r="CK1" s="8">
        <f t="shared" si="0"/>
        <v>45281</v>
      </c>
      <c r="CL1" s="8">
        <f t="shared" si="0"/>
        <v>45282</v>
      </c>
      <c r="CM1" s="8">
        <f t="shared" si="0"/>
        <v>45283</v>
      </c>
      <c r="CN1" s="8">
        <f t="shared" si="0"/>
        <v>45284</v>
      </c>
      <c r="CO1" s="8">
        <f t="shared" si="0"/>
        <v>45285</v>
      </c>
      <c r="CP1" s="8">
        <f t="shared" si="0"/>
        <v>45286</v>
      </c>
      <c r="CQ1" s="8">
        <f t="shared" si="0"/>
        <v>45287</v>
      </c>
      <c r="CR1" s="8">
        <f t="shared" si="0"/>
        <v>45288</v>
      </c>
      <c r="CS1" s="8">
        <f t="shared" si="0"/>
        <v>45289</v>
      </c>
      <c r="CT1" s="8">
        <f t="shared" si="0"/>
        <v>45290</v>
      </c>
      <c r="CU1" s="9">
        <f t="shared" ref="CU1:CZ1" si="1">BI1</f>
        <v>45291</v>
      </c>
      <c r="CV1" s="10">
        <f t="shared" si="1"/>
        <v>45291</v>
      </c>
      <c r="CW1" s="11">
        <f t="shared" si="1"/>
        <v>45322</v>
      </c>
      <c r="CX1" s="11">
        <f t="shared" si="1"/>
        <v>45351</v>
      </c>
      <c r="CY1" s="11">
        <f t="shared" si="1"/>
        <v>45380</v>
      </c>
      <c r="CZ1" s="11">
        <f t="shared" si="1"/>
        <v>45411</v>
      </c>
    </row>
    <row r="2" spans="3:105" ht="39" customHeight="1" x14ac:dyDescent="0.3">
      <c r="C2" s="12"/>
      <c r="D2" s="63" t="s">
        <v>1136</v>
      </c>
      <c r="E2" s="76" t="s">
        <v>11</v>
      </c>
      <c r="F2" s="64" t="s">
        <v>12</v>
      </c>
      <c r="G2" s="64" t="s">
        <v>1251</v>
      </c>
      <c r="H2" s="65" t="s">
        <v>13</v>
      </c>
      <c r="I2" s="65" t="s">
        <v>14</v>
      </c>
      <c r="J2" s="64" t="s">
        <v>15</v>
      </c>
      <c r="K2" s="65" t="s">
        <v>16</v>
      </c>
      <c r="L2" s="65" t="s">
        <v>17</v>
      </c>
      <c r="M2" s="65" t="s">
        <v>18</v>
      </c>
      <c r="N2" s="65" t="s">
        <v>19</v>
      </c>
      <c r="O2" s="65" t="s">
        <v>509</v>
      </c>
      <c r="P2" s="64" t="s">
        <v>508</v>
      </c>
      <c r="Q2" s="64" t="s">
        <v>1156</v>
      </c>
      <c r="R2" s="64" t="s">
        <v>1139</v>
      </c>
      <c r="S2" s="64" t="s">
        <v>2</v>
      </c>
      <c r="T2" s="64" t="s">
        <v>1135</v>
      </c>
      <c r="U2" s="66" t="s">
        <v>2</v>
      </c>
      <c r="V2" s="67" t="s">
        <v>20</v>
      </c>
      <c r="W2" s="64" t="s">
        <v>21</v>
      </c>
      <c r="X2" s="63" t="s">
        <v>22</v>
      </c>
      <c r="Y2" s="68" t="s">
        <v>23</v>
      </c>
      <c r="Z2" s="120" t="s">
        <v>24</v>
      </c>
      <c r="AA2" s="64" t="s">
        <v>20</v>
      </c>
      <c r="AB2" s="64" t="s">
        <v>21</v>
      </c>
      <c r="AD2" s="13" t="s">
        <v>25</v>
      </c>
      <c r="AE2" s="14">
        <v>1</v>
      </c>
      <c r="AF2" s="15">
        <v>2</v>
      </c>
      <c r="AG2" s="15">
        <v>3</v>
      </c>
      <c r="AH2" s="15">
        <v>4</v>
      </c>
      <c r="AI2" s="15">
        <v>5</v>
      </c>
      <c r="AJ2" s="15">
        <v>6</v>
      </c>
      <c r="AK2" s="15">
        <v>7</v>
      </c>
      <c r="AL2" s="15">
        <v>8</v>
      </c>
      <c r="AM2" s="15">
        <v>9</v>
      </c>
      <c r="AN2" s="15">
        <v>10</v>
      </c>
      <c r="AO2" s="15">
        <v>11</v>
      </c>
      <c r="AP2" s="15">
        <v>12</v>
      </c>
      <c r="AQ2" s="15">
        <v>13</v>
      </c>
      <c r="AR2" s="15">
        <v>14</v>
      </c>
      <c r="AS2" s="15">
        <v>15</v>
      </c>
      <c r="AT2" s="15">
        <v>16</v>
      </c>
      <c r="AU2" s="15">
        <v>17</v>
      </c>
      <c r="AV2" s="15">
        <v>18</v>
      </c>
      <c r="AW2" s="15">
        <v>19</v>
      </c>
      <c r="AX2" s="15">
        <v>20</v>
      </c>
      <c r="AY2" s="15">
        <v>21</v>
      </c>
      <c r="AZ2" s="15">
        <v>22</v>
      </c>
      <c r="BA2" s="15">
        <v>23</v>
      </c>
      <c r="BB2" s="15">
        <v>24</v>
      </c>
      <c r="BC2" s="15">
        <v>25</v>
      </c>
      <c r="BD2" s="15">
        <v>26</v>
      </c>
      <c r="BE2" s="15">
        <v>27</v>
      </c>
      <c r="BF2" s="15">
        <v>28</v>
      </c>
      <c r="BG2" s="15">
        <v>29</v>
      </c>
      <c r="BH2" s="15">
        <v>30</v>
      </c>
      <c r="BI2" s="15">
        <v>31</v>
      </c>
      <c r="BJ2" s="15">
        <v>31</v>
      </c>
      <c r="BK2" s="16" t="s">
        <v>7</v>
      </c>
      <c r="BL2" s="16" t="s">
        <v>8</v>
      </c>
      <c r="BM2" s="16" t="s">
        <v>9</v>
      </c>
      <c r="BN2" s="16" t="s">
        <v>10</v>
      </c>
      <c r="BO2" s="17"/>
      <c r="BP2" s="18" t="s">
        <v>25</v>
      </c>
      <c r="BQ2" s="15">
        <v>1</v>
      </c>
      <c r="BR2" s="15">
        <v>2</v>
      </c>
      <c r="BS2" s="15">
        <v>3</v>
      </c>
      <c r="BT2" s="15">
        <v>4</v>
      </c>
      <c r="BU2" s="15">
        <v>5</v>
      </c>
      <c r="BV2" s="15">
        <v>6</v>
      </c>
      <c r="BW2" s="15">
        <v>7</v>
      </c>
      <c r="BX2" s="15">
        <v>8</v>
      </c>
      <c r="BY2" s="15">
        <v>9</v>
      </c>
      <c r="BZ2" s="15">
        <v>10</v>
      </c>
      <c r="CA2" s="15">
        <v>11</v>
      </c>
      <c r="CB2" s="15">
        <v>12</v>
      </c>
      <c r="CC2" s="15">
        <v>13</v>
      </c>
      <c r="CD2" s="15">
        <v>14</v>
      </c>
      <c r="CE2" s="15">
        <v>15</v>
      </c>
      <c r="CF2" s="15">
        <v>16</v>
      </c>
      <c r="CG2" s="15">
        <v>17</v>
      </c>
      <c r="CH2" s="15">
        <v>18</v>
      </c>
      <c r="CI2" s="15">
        <v>19</v>
      </c>
      <c r="CJ2" s="15">
        <v>20</v>
      </c>
      <c r="CK2" s="15">
        <v>21</v>
      </c>
      <c r="CL2" s="15">
        <v>22</v>
      </c>
      <c r="CM2" s="15">
        <v>23</v>
      </c>
      <c r="CN2" s="15">
        <v>24</v>
      </c>
      <c r="CO2" s="15">
        <v>25</v>
      </c>
      <c r="CP2" s="15">
        <v>26</v>
      </c>
      <c r="CQ2" s="15">
        <v>27</v>
      </c>
      <c r="CR2" s="15">
        <v>28</v>
      </c>
      <c r="CS2" s="15">
        <v>29</v>
      </c>
      <c r="CT2" s="15">
        <v>30</v>
      </c>
      <c r="CU2" s="15">
        <v>31</v>
      </c>
      <c r="CV2" s="15">
        <v>31</v>
      </c>
      <c r="CW2" s="16" t="s">
        <v>7</v>
      </c>
      <c r="CX2" s="16" t="s">
        <v>8</v>
      </c>
      <c r="CY2" s="16" t="s">
        <v>9</v>
      </c>
      <c r="CZ2" s="16" t="s">
        <v>10</v>
      </c>
    </row>
    <row r="3" spans="3:105" x14ac:dyDescent="0.3">
      <c r="D3" s="61" t="str">
        <f>VLOOKUP(F3,[1]Special!$O$2:$S$209,3,0)</f>
        <v>Buy</v>
      </c>
      <c r="E3" s="20" t="s">
        <v>26</v>
      </c>
      <c r="F3" s="19" t="str">
        <f>LEFT(E3,LEN(E3)-7)</f>
        <v>|0200220139|12.70|0.00|1.600|0.000</v>
      </c>
      <c r="G3" s="19" t="str">
        <f>'Cutting Rules'!H3</f>
        <v>KMV||||||||||||</v>
      </c>
      <c r="H3" s="19" t="str">
        <f>VLOOKUP(MID(F3,8,2),[1]Special!$H$2:$I$32,2,0)</f>
        <v>STKM11A</v>
      </c>
      <c r="I3" s="19" t="str">
        <f>RIGHT(E3,3)</f>
        <v>NBC</v>
      </c>
      <c r="J3" s="19" t="str">
        <f>IF(MID(E3,6,2)="22","P","C")</f>
        <v>P</v>
      </c>
      <c r="K3" s="19" t="str">
        <f>MID(E3,13,4)</f>
        <v>12.7</v>
      </c>
      <c r="L3" s="19" t="str">
        <f>MID(E3,19,4)</f>
        <v>0.00</v>
      </c>
      <c r="M3" s="52" t="str">
        <f>MID(E3,LEN(E3)-17,4)</f>
        <v>1.60</v>
      </c>
      <c r="N3" s="52" t="str">
        <f>MID(E3,LEN(E3)-6,4)</f>
        <v>5490</v>
      </c>
      <c r="O3" s="19">
        <f>VLOOKUP(F3,[1]Item!$A$5:$Z$10000,26,0)</f>
        <v>0.438</v>
      </c>
      <c r="P3" s="19" t="str">
        <f>VLOOKUP(E3,[1]route!$E$3:$O$10005,11,0)</f>
        <v>C</v>
      </c>
      <c r="Q3" s="62" t="str">
        <f>'Cutting Rules'!AD3</f>
        <v>411.8-5490-----------</v>
      </c>
      <c r="R3" s="23">
        <f ca="1">SUMIF([1]route!$E$3:$E$10005,E3,[1]!Table1[生産])</f>
        <v>73.84615384615384</v>
      </c>
      <c r="S3" s="24"/>
      <c r="T3" s="78" t="s">
        <v>547</v>
      </c>
      <c r="U3" s="19"/>
      <c r="V3" s="48">
        <f>SUMIF([1]route!$E$3:$E$10005,E3,[1]route!$M$3:$M$10005)</f>
        <v>327</v>
      </c>
      <c r="W3" s="56">
        <f>O3*N3*V3/1000</f>
        <v>786.31074000000001</v>
      </c>
      <c r="X3" s="27" t="e">
        <f t="array" aca="1" ref="X3" ca="1">INDEX($BP3:$CZ3,MATCH(TRUE,$BP3:$CZ3&lt;0,0))</f>
        <v>#N/A</v>
      </c>
      <c r="Y3" s="47" t="str">
        <f t="shared" ref="Y3:Y66" ca="1" si="2">IFERROR(CHOOSE($AC3,$BP$1,$BQ$1,$BR$1,$BS$1,$BT$1,$BU$1,$BV$1,$BW$1,$BX$1,$BY$1,$BZ$1,$CA$1,$CB$1,$CC$1,$CD$1,$CE$1,$CF$1,$CG$1,$CH$1,$CI$1,$CJ$1,$CK$1,$CL$1,$CM$1,$CN$1,$CO$1,$CP$1,$CQ$1,$CR$1,$CS$1,$CT$1,$CU$1,$CV$1,$CW$1,$CX$1,$CY$1,$CZ$1,),"")</f>
        <v/>
      </c>
      <c r="Z3" s="121" t="str">
        <f>IFERROR(VLOOKUP(E3,[1]route!$E$3:$BL$10005,59,0),"")&amp;IFERROR(VLOOKUP(E3,[1]route!$E$3:$BL$10005,60,0),"")</f>
        <v/>
      </c>
      <c r="AA3" s="28">
        <f ca="1">IF(R3&gt;V3,R3-V3,0)</f>
        <v>0</v>
      </c>
      <c r="AB3" s="77">
        <f ca="1">AA3*O3*N3/1000</f>
        <v>0</v>
      </c>
      <c r="AC3" s="4" t="str">
        <f t="shared" ref="AC3:AC66" ca="1" si="3">IFERROR(MATCH($X3,$BP3:$CZ3,0),"")</f>
        <v/>
      </c>
      <c r="AD3" s="29">
        <v>0</v>
      </c>
      <c r="AE3" s="30">
        <f ca="1">SUMIF([1]route!$E$3:$E$10005,E3,[1]!Table1[1])</f>
        <v>0</v>
      </c>
      <c r="AF3" s="30">
        <f ca="1">SUMIF([1]route!$E$3:$E$10005,E3,[1]!Table1[2])</f>
        <v>0</v>
      </c>
      <c r="AG3" s="30">
        <f ca="1">SUMIF([1]route!$E$3:$E$10005,E3,[1]!Table1[3])</f>
        <v>0</v>
      </c>
      <c r="AH3" s="30">
        <f ca="1">SUMIF([1]route!$E$3:$E$10005,E3,[1]!Table1[4])</f>
        <v>0</v>
      </c>
      <c r="AI3" s="30">
        <f ca="1">SUMIF([1]route!$E$3:$E$10005,E3,[1]!Table1[5])</f>
        <v>0</v>
      </c>
      <c r="AJ3" s="30">
        <f ca="1">SUMIF([1]route!$E$3:$E$10005,E3,[1]!Table1[6])</f>
        <v>0</v>
      </c>
      <c r="AK3" s="30">
        <f ca="1">SUMIF([1]route!$E$3:$E$10005,E3,[1]!Table1[7])</f>
        <v>0</v>
      </c>
      <c r="AL3" s="30">
        <f ca="1">SUMIF([1]route!$E$3:$E$10005,E3,[1]!Table1[8])</f>
        <v>0</v>
      </c>
      <c r="AM3" s="30">
        <f ca="1">SUMIF([1]route!$E$3:$E$10005,E3,[1]!Table1[9])</f>
        <v>0</v>
      </c>
      <c r="AN3" s="30">
        <f ca="1">SUMIF([1]route!$E$3:$E$10005,E3,[1]!Table1[10])</f>
        <v>0</v>
      </c>
      <c r="AO3" s="30">
        <f ca="1">SUMIF([1]route!$E$3:$E$10005,E3,[1]!Table1[11])</f>
        <v>0</v>
      </c>
      <c r="AP3" s="30">
        <f ca="1">SUMIF([1]route!$E$3:$E$10005,E3,[1]!Table1[12])</f>
        <v>0</v>
      </c>
      <c r="AQ3" s="30">
        <f ca="1">SUMIF([1]route!$E$3:$E$10005,E3,[1]!Table1[13])</f>
        <v>0</v>
      </c>
      <c r="AR3" s="30">
        <f ca="1">SUMIF([1]route!$E$3:$E$10005,E3,[1]!Table1[14])</f>
        <v>0</v>
      </c>
      <c r="AS3" s="30">
        <f ca="1">SUMIF([1]route!$E$3:$E$10005,E3,[1]!Table1[15])</f>
        <v>0</v>
      </c>
      <c r="AT3" s="30">
        <f ca="1">SUMIF([1]route!$E$3:$E$10005,E3,[1]!Table1[16])</f>
        <v>0</v>
      </c>
      <c r="AU3" s="30">
        <f ca="1">SUMIF([1]route!$E$3:$E$10005,E3,[1]!Table1[17])</f>
        <v>0</v>
      </c>
      <c r="AV3" s="30">
        <f ca="1">SUMIF([1]route!$E$3:$E$10005,E3,[1]!Table1[18])</f>
        <v>0</v>
      </c>
      <c r="AW3" s="30">
        <f ca="1">SUMIF([1]route!$E$3:$E$10005,E3,[1]!Table1[19])</f>
        <v>0</v>
      </c>
      <c r="AX3" s="30">
        <f ca="1">SUMIF([1]route!$E$3:$E$10005,E3,[1]!Table1[20])</f>
        <v>0</v>
      </c>
      <c r="AY3" s="30">
        <f ca="1">SUMIF([1]route!$E$3:$E$10005,E3,[1]!Table1[21])</f>
        <v>0</v>
      </c>
      <c r="AZ3" s="30">
        <f ca="1">SUMIF([1]route!$E$3:$E$10005,E3,[1]!Table1[22])</f>
        <v>0</v>
      </c>
      <c r="BA3" s="30">
        <f ca="1">SUMIF([1]route!$E$3:$E$10005,E3,[1]!Table1[23])</f>
        <v>0</v>
      </c>
      <c r="BB3" s="30">
        <f ca="1">SUMIF([1]route!$E$3:$E$10005,E3,[1]!Table1[24])</f>
        <v>0</v>
      </c>
      <c r="BC3" s="30">
        <f ca="1">SUMIF([1]route!$E$3:$E$10005,E3,[1]!Table1[25])</f>
        <v>0</v>
      </c>
      <c r="BD3" s="30">
        <f ca="1">SUMIF([1]route!$E$3:$E$10005,E3,[1]!Table1[26])</f>
        <v>0</v>
      </c>
      <c r="BE3" s="30">
        <f ca="1">SUMIF([1]route!$E$3:$E$10005,E3,[1]!Table1[27])</f>
        <v>0</v>
      </c>
      <c r="BF3" s="30">
        <f ca="1">SUMIF([1]route!$E$3:$E$10005,E3,[1]!Table1[28])</f>
        <v>0</v>
      </c>
      <c r="BG3" s="30">
        <f ca="1">SUMIF([1]route!$E$3:$E$10005,E3,[1]!Table1[29])</f>
        <v>0</v>
      </c>
      <c r="BH3" s="30">
        <f ca="1">SUMIF([1]route!$E$3:$E$10005,E3,[1]!Table1[30])</f>
        <v>0</v>
      </c>
      <c r="BI3" s="30">
        <f ca="1">SUMIF([1]route!$E$3:$E$10005,E3,[1]!Table1[31])</f>
        <v>0</v>
      </c>
      <c r="BJ3" s="30">
        <f ca="1">SUMIF([1]route!$E$3:$E$10005,E3,[1]!Table1[Remain PO])</f>
        <v>0</v>
      </c>
      <c r="BK3" s="31">
        <f ca="1">SUMIF([1]route!$E$3:$E$10005,E3,[1]!Table1[N+1])</f>
        <v>73.84615384615384</v>
      </c>
      <c r="BL3" s="31">
        <f ca="1">SUMIF([1]route!$E$3:$E$10005,E3,[1]!Table1[N+2])</f>
        <v>104.61538461538461</v>
      </c>
      <c r="BM3" s="31">
        <f ca="1">SUMIF([1]route!$E$3:$E$10005,E3,[1]!Table1[N+3])</f>
        <v>58.46153846153846</v>
      </c>
      <c r="BN3" s="32">
        <f ca="1">SUMIF([1]route!$E$3:$E$10005,E3,[1]!Table1[N+4])</f>
        <v>0</v>
      </c>
      <c r="BO3" s="33"/>
      <c r="BP3" s="34">
        <f>$V3-$AD3</f>
        <v>327</v>
      </c>
      <c r="BQ3" s="30">
        <f t="shared" ref="BQ3:CF18" ca="1" si="4">BP3-AE3</f>
        <v>327</v>
      </c>
      <c r="BR3" s="30">
        <f t="shared" ca="1" si="4"/>
        <v>327</v>
      </c>
      <c r="BS3" s="30">
        <f t="shared" ca="1" si="4"/>
        <v>327</v>
      </c>
      <c r="BT3" s="30">
        <f t="shared" ca="1" si="4"/>
        <v>327</v>
      </c>
      <c r="BU3" s="30">
        <f t="shared" ca="1" si="4"/>
        <v>327</v>
      </c>
      <c r="BV3" s="30">
        <f t="shared" ca="1" si="4"/>
        <v>327</v>
      </c>
      <c r="BW3" s="30">
        <f t="shared" ca="1" si="4"/>
        <v>327</v>
      </c>
      <c r="BX3" s="30">
        <f t="shared" ca="1" si="4"/>
        <v>327</v>
      </c>
      <c r="BY3" s="30">
        <f t="shared" ca="1" si="4"/>
        <v>327</v>
      </c>
      <c r="BZ3" s="30">
        <f t="shared" ca="1" si="4"/>
        <v>327</v>
      </c>
      <c r="CA3" s="30">
        <f t="shared" ca="1" si="4"/>
        <v>327</v>
      </c>
      <c r="CB3" s="30">
        <f t="shared" ca="1" si="4"/>
        <v>327</v>
      </c>
      <c r="CC3" s="30">
        <f t="shared" ca="1" si="4"/>
        <v>327</v>
      </c>
      <c r="CD3" s="30">
        <f t="shared" ca="1" si="4"/>
        <v>327</v>
      </c>
      <c r="CE3" s="30">
        <f t="shared" ca="1" si="4"/>
        <v>327</v>
      </c>
      <c r="CF3" s="30">
        <f t="shared" ca="1" si="4"/>
        <v>327</v>
      </c>
      <c r="CG3" s="30">
        <f t="shared" ref="CG3:CV18" ca="1" si="5">CF3-AU3</f>
        <v>327</v>
      </c>
      <c r="CH3" s="30">
        <f t="shared" ca="1" si="5"/>
        <v>327</v>
      </c>
      <c r="CI3" s="30">
        <f t="shared" ca="1" si="5"/>
        <v>327</v>
      </c>
      <c r="CJ3" s="30">
        <f t="shared" ca="1" si="5"/>
        <v>327</v>
      </c>
      <c r="CK3" s="30">
        <f t="shared" ca="1" si="5"/>
        <v>327</v>
      </c>
      <c r="CL3" s="30">
        <f t="shared" ca="1" si="5"/>
        <v>327</v>
      </c>
      <c r="CM3" s="30">
        <f t="shared" ca="1" si="5"/>
        <v>327</v>
      </c>
      <c r="CN3" s="30">
        <f t="shared" ca="1" si="5"/>
        <v>327</v>
      </c>
      <c r="CO3" s="30">
        <f t="shared" ca="1" si="5"/>
        <v>327</v>
      </c>
      <c r="CP3" s="30">
        <f t="shared" ca="1" si="5"/>
        <v>327</v>
      </c>
      <c r="CQ3" s="30">
        <f t="shared" ca="1" si="5"/>
        <v>327</v>
      </c>
      <c r="CR3" s="30">
        <f t="shared" ca="1" si="5"/>
        <v>327</v>
      </c>
      <c r="CS3" s="30">
        <f t="shared" ca="1" si="5"/>
        <v>327</v>
      </c>
      <c r="CT3" s="30">
        <f t="shared" ca="1" si="5"/>
        <v>327</v>
      </c>
      <c r="CU3" s="30">
        <f t="shared" ca="1" si="5"/>
        <v>327</v>
      </c>
      <c r="CV3" s="30">
        <f t="shared" ca="1" si="5"/>
        <v>327</v>
      </c>
      <c r="CW3" s="31">
        <f t="shared" ref="CW3:CZ66" ca="1" si="6">CV3-BK3</f>
        <v>253.15384615384616</v>
      </c>
      <c r="CX3" s="31">
        <f t="shared" ca="1" si="6"/>
        <v>148.53846153846155</v>
      </c>
      <c r="CY3" s="31">
        <f t="shared" ca="1" si="6"/>
        <v>90.076923076923094</v>
      </c>
      <c r="CZ3" s="32">
        <f t="shared" ca="1" si="6"/>
        <v>90.076923076923094</v>
      </c>
      <c r="DA3" s="35"/>
    </row>
    <row r="4" spans="3:105" x14ac:dyDescent="0.3">
      <c r="D4" s="61" t="str">
        <f>VLOOKUP(F4,[1]Special!$O$2:$S$209,3,0)</f>
        <v>Buy</v>
      </c>
      <c r="E4" s="20" t="s">
        <v>27</v>
      </c>
      <c r="F4" s="19" t="str">
        <f t="shared" ref="F4:F67" si="7">LEFT(E4,LEN(E4)-7)</f>
        <v>|0200220139|12.70|0.00|2.000|0.000</v>
      </c>
      <c r="G4" s="19" t="str">
        <f>'Cutting Rules'!H4</f>
        <v>TSVN|TOYOTA|||||||||||</v>
      </c>
      <c r="H4" s="19" t="str">
        <f>VLOOKUP(MID(F4,8,2),[1]Special!$H$2:$I$32,2,0)</f>
        <v>STKM11A</v>
      </c>
      <c r="I4" s="19" t="str">
        <f t="shared" ref="I4:I67" si="8">RIGHT(E4,3)</f>
        <v>NBC</v>
      </c>
      <c r="J4" s="19" t="str">
        <f t="shared" ref="J4:J67" si="9">IF(MID(E4,6,2)="22","P","C")</f>
        <v>P</v>
      </c>
      <c r="K4" s="19" t="str">
        <f t="shared" ref="K4:K67" si="10">MID(E4,13,4)</f>
        <v>12.7</v>
      </c>
      <c r="L4" s="19" t="str">
        <f t="shared" ref="L4:L67" si="11">MID(E4,19,4)</f>
        <v>0.00</v>
      </c>
      <c r="M4" s="52" t="str">
        <f t="shared" ref="M4:M67" si="12">MID(E4,LEN(E4)-17,4)</f>
        <v>2.00</v>
      </c>
      <c r="N4" s="52" t="str">
        <f t="shared" ref="N4:N67" si="13">MID(E4,LEN(E4)-6,4)</f>
        <v>4870</v>
      </c>
      <c r="O4" s="19">
        <f>VLOOKUP(F4,[1]Item!$A$5:$Z$10000,26,0)</f>
        <v>0.52800000000000002</v>
      </c>
      <c r="P4" s="19" t="str">
        <f>VLOOKUP(E4,[1]route!$E$3:$O$10005,11,0)</f>
        <v>C</v>
      </c>
      <c r="Q4" s="62" t="str">
        <f>'Cutting Rules'!AD4</f>
        <v>280.5-396.3-4870----------</v>
      </c>
      <c r="R4" s="23">
        <f ca="1">SUMIF([1]route!$E$3:$E$10005,E4,[1]!Table1[生産])</f>
        <v>0</v>
      </c>
      <c r="S4" s="24"/>
      <c r="T4" s="78" t="s">
        <v>547</v>
      </c>
      <c r="U4" s="19"/>
      <c r="V4" s="48">
        <f>SUMIF([1]route!$E$3:$E$10005,E4,[1]route!$M$3:$M$10005)</f>
        <v>986</v>
      </c>
      <c r="W4" s="56">
        <f t="shared" ref="W4:W67" si="14">O4*N4*V4/1000</f>
        <v>2535.36096</v>
      </c>
      <c r="X4" s="27" t="e">
        <f t="array" aca="1" ref="X4" ca="1">INDEX($BP4:$CZ4,MATCH(TRUE,$BP4:$CZ4&lt;0,0))</f>
        <v>#N/A</v>
      </c>
      <c r="Y4" s="47" t="str">
        <f t="shared" ca="1" si="2"/>
        <v/>
      </c>
      <c r="Z4" s="121" t="str">
        <f>IFERROR(VLOOKUP(E4,[1]route!$E$3:$BL$10005,59,0),"")&amp;IFERROR(VLOOKUP(E4,[1]route!$E$3:$BL$10005,60,0),"")</f>
        <v/>
      </c>
      <c r="AA4" s="28">
        <f t="shared" ref="AA4:AA67" ca="1" si="15">IF(R4&gt;V4,R4-V4,0)</f>
        <v>0</v>
      </c>
      <c r="AB4" s="77">
        <f t="shared" ref="AB4:AB67" ca="1" si="16">AA4*O4*N4/1000</f>
        <v>0</v>
      </c>
      <c r="AC4" s="4" t="str">
        <f t="shared" ca="1" si="3"/>
        <v/>
      </c>
      <c r="AD4" s="29">
        <v>0</v>
      </c>
      <c r="AE4" s="30">
        <f ca="1">SUMIF([1]route!$E$3:$E$10005,E4,[1]!Table1[1])</f>
        <v>0</v>
      </c>
      <c r="AF4" s="30">
        <f ca="1">SUMIF([1]route!$E$3:$E$10005,E4,[1]!Table1[2])</f>
        <v>0</v>
      </c>
      <c r="AG4" s="30">
        <f ca="1">SUMIF([1]route!$E$3:$E$10005,E4,[1]!Table1[3])</f>
        <v>0</v>
      </c>
      <c r="AH4" s="30">
        <f ca="1">SUMIF([1]route!$E$3:$E$10005,E4,[1]!Table1[4])</f>
        <v>0</v>
      </c>
      <c r="AI4" s="30">
        <f ca="1">SUMIF([1]route!$E$3:$E$10005,E4,[1]!Table1[5])</f>
        <v>0</v>
      </c>
      <c r="AJ4" s="30">
        <f ca="1">SUMIF([1]route!$E$3:$E$10005,E4,[1]!Table1[6])</f>
        <v>0</v>
      </c>
      <c r="AK4" s="30">
        <f ca="1">SUMIF([1]route!$E$3:$E$10005,E4,[1]!Table1[7])</f>
        <v>0</v>
      </c>
      <c r="AL4" s="30">
        <f ca="1">SUMIF([1]route!$E$3:$E$10005,E4,[1]!Table1[8])</f>
        <v>0</v>
      </c>
      <c r="AM4" s="30">
        <f ca="1">SUMIF([1]route!$E$3:$E$10005,E4,[1]!Table1[9])</f>
        <v>0</v>
      </c>
      <c r="AN4" s="30">
        <f ca="1">SUMIF([1]route!$E$3:$E$10005,E4,[1]!Table1[10])</f>
        <v>0</v>
      </c>
      <c r="AO4" s="30">
        <f ca="1">SUMIF([1]route!$E$3:$E$10005,E4,[1]!Table1[11])</f>
        <v>0</v>
      </c>
      <c r="AP4" s="30">
        <f ca="1">SUMIF([1]route!$E$3:$E$10005,E4,[1]!Table1[12])</f>
        <v>0</v>
      </c>
      <c r="AQ4" s="30">
        <f ca="1">SUMIF([1]route!$E$3:$E$10005,E4,[1]!Table1[13])</f>
        <v>0</v>
      </c>
      <c r="AR4" s="30">
        <f ca="1">SUMIF([1]route!$E$3:$E$10005,E4,[1]!Table1[14])</f>
        <v>0</v>
      </c>
      <c r="AS4" s="30">
        <f ca="1">SUMIF([1]route!$E$3:$E$10005,E4,[1]!Table1[15])</f>
        <v>0</v>
      </c>
      <c r="AT4" s="30">
        <f ca="1">SUMIF([1]route!$E$3:$E$10005,E4,[1]!Table1[16])</f>
        <v>0</v>
      </c>
      <c r="AU4" s="30">
        <f ca="1">SUMIF([1]route!$E$3:$E$10005,E4,[1]!Table1[17])</f>
        <v>0</v>
      </c>
      <c r="AV4" s="30">
        <f ca="1">SUMIF([1]route!$E$3:$E$10005,E4,[1]!Table1[18])</f>
        <v>0</v>
      </c>
      <c r="AW4" s="30">
        <f ca="1">SUMIF([1]route!$E$3:$E$10005,E4,[1]!Table1[19])</f>
        <v>0</v>
      </c>
      <c r="AX4" s="30">
        <f ca="1">SUMIF([1]route!$E$3:$E$10005,E4,[1]!Table1[20])</f>
        <v>0</v>
      </c>
      <c r="AY4" s="30">
        <f ca="1">SUMIF([1]route!$E$3:$E$10005,E4,[1]!Table1[21])</f>
        <v>0</v>
      </c>
      <c r="AZ4" s="30">
        <f ca="1">SUMIF([1]route!$E$3:$E$10005,E4,[1]!Table1[22])</f>
        <v>0</v>
      </c>
      <c r="BA4" s="30">
        <f ca="1">SUMIF([1]route!$E$3:$E$10005,E4,[1]!Table1[23])</f>
        <v>0</v>
      </c>
      <c r="BB4" s="30">
        <f ca="1">SUMIF([1]route!$E$3:$E$10005,E4,[1]!Table1[24])</f>
        <v>0</v>
      </c>
      <c r="BC4" s="30">
        <f ca="1">SUMIF([1]route!$E$3:$E$10005,E4,[1]!Table1[25])</f>
        <v>0</v>
      </c>
      <c r="BD4" s="30">
        <f ca="1">SUMIF([1]route!$E$3:$E$10005,E4,[1]!Table1[26])</f>
        <v>0</v>
      </c>
      <c r="BE4" s="30">
        <f ca="1">SUMIF([1]route!$E$3:$E$10005,E4,[1]!Table1[27])</f>
        <v>0</v>
      </c>
      <c r="BF4" s="30">
        <f ca="1">SUMIF([1]route!$E$3:$E$10005,E4,[1]!Table1[28])</f>
        <v>0</v>
      </c>
      <c r="BG4" s="30">
        <f ca="1">SUMIF([1]route!$E$3:$E$10005,E4,[1]!Table1[29])</f>
        <v>0</v>
      </c>
      <c r="BH4" s="30">
        <f ca="1">SUMIF([1]route!$E$3:$E$10005,E4,[1]!Table1[30])</f>
        <v>0</v>
      </c>
      <c r="BI4" s="30">
        <f ca="1">SUMIF([1]route!$E$3:$E$10005,E4,[1]!Table1[31])</f>
        <v>0</v>
      </c>
      <c r="BJ4" s="30">
        <f ca="1">SUMIF([1]route!$E$3:$E$10005,E4,[1]!Table1[Remain PO])</f>
        <v>0</v>
      </c>
      <c r="BK4" s="31">
        <f ca="1">SUMIF([1]route!$E$3:$E$10005,E4,[1]!Table1[N+1])</f>
        <v>0</v>
      </c>
      <c r="BL4" s="31">
        <f ca="1">SUMIF([1]route!$E$3:$E$10005,E4,[1]!Table1[N+2])</f>
        <v>8.3333333333333339</v>
      </c>
      <c r="BM4" s="31">
        <f ca="1">SUMIF([1]route!$E$3:$E$10005,E4,[1]!Table1[N+3])</f>
        <v>11.098039215686274</v>
      </c>
      <c r="BN4" s="32">
        <f ca="1">SUMIF([1]route!$E$3:$E$10005,E4,[1]!Table1[N+4])</f>
        <v>14.705882352941176</v>
      </c>
      <c r="BP4" s="37">
        <f t="shared" ref="BP4:BP67" si="17">$V4-$AD4</f>
        <v>986</v>
      </c>
      <c r="BQ4" s="35">
        <f t="shared" ca="1" si="4"/>
        <v>986</v>
      </c>
      <c r="BR4" s="35">
        <f t="shared" ca="1" si="4"/>
        <v>986</v>
      </c>
      <c r="BS4" s="35">
        <f t="shared" ca="1" si="4"/>
        <v>986</v>
      </c>
      <c r="BT4" s="35">
        <f t="shared" ca="1" si="4"/>
        <v>986</v>
      </c>
      <c r="BU4" s="35">
        <f t="shared" ca="1" si="4"/>
        <v>986</v>
      </c>
      <c r="BV4" s="35">
        <f t="shared" ca="1" si="4"/>
        <v>986</v>
      </c>
      <c r="BW4" s="35">
        <f t="shared" ca="1" si="4"/>
        <v>986</v>
      </c>
      <c r="BX4" s="35">
        <f t="shared" ca="1" si="4"/>
        <v>986</v>
      </c>
      <c r="BY4" s="35">
        <f t="shared" ca="1" si="4"/>
        <v>986</v>
      </c>
      <c r="BZ4" s="35">
        <f t="shared" ca="1" si="4"/>
        <v>986</v>
      </c>
      <c r="CA4" s="35">
        <f t="shared" ca="1" si="4"/>
        <v>986</v>
      </c>
      <c r="CB4" s="35">
        <f t="shared" ca="1" si="4"/>
        <v>986</v>
      </c>
      <c r="CC4" s="35">
        <f t="shared" ca="1" si="4"/>
        <v>986</v>
      </c>
      <c r="CD4" s="35">
        <f t="shared" ca="1" si="4"/>
        <v>986</v>
      </c>
      <c r="CE4" s="35">
        <f t="shared" ca="1" si="4"/>
        <v>986</v>
      </c>
      <c r="CF4" s="35">
        <f t="shared" ca="1" si="4"/>
        <v>986</v>
      </c>
      <c r="CG4" s="35">
        <f t="shared" ca="1" si="5"/>
        <v>986</v>
      </c>
      <c r="CH4" s="35">
        <f t="shared" ca="1" si="5"/>
        <v>986</v>
      </c>
      <c r="CI4" s="35">
        <f t="shared" ca="1" si="5"/>
        <v>986</v>
      </c>
      <c r="CJ4" s="35">
        <f t="shared" ca="1" si="5"/>
        <v>986</v>
      </c>
      <c r="CK4" s="35">
        <f t="shared" ca="1" si="5"/>
        <v>986</v>
      </c>
      <c r="CL4" s="35">
        <f t="shared" ca="1" si="5"/>
        <v>986</v>
      </c>
      <c r="CM4" s="35">
        <f t="shared" ca="1" si="5"/>
        <v>986</v>
      </c>
      <c r="CN4" s="35">
        <f t="shared" ca="1" si="5"/>
        <v>986</v>
      </c>
      <c r="CO4" s="35">
        <f t="shared" ca="1" si="5"/>
        <v>986</v>
      </c>
      <c r="CP4" s="35">
        <f t="shared" ca="1" si="5"/>
        <v>986</v>
      </c>
      <c r="CQ4" s="35">
        <f t="shared" ca="1" si="5"/>
        <v>986</v>
      </c>
      <c r="CR4" s="35">
        <f t="shared" ca="1" si="5"/>
        <v>986</v>
      </c>
      <c r="CS4" s="35">
        <f t="shared" ca="1" si="5"/>
        <v>986</v>
      </c>
      <c r="CT4" s="35">
        <f t="shared" ca="1" si="5"/>
        <v>986</v>
      </c>
      <c r="CU4" s="35">
        <f t="shared" ca="1" si="5"/>
        <v>986</v>
      </c>
      <c r="CV4" s="35">
        <f t="shared" ca="1" si="5"/>
        <v>986</v>
      </c>
      <c r="CW4" s="38">
        <f t="shared" ca="1" si="6"/>
        <v>986</v>
      </c>
      <c r="CX4" s="38">
        <f t="shared" ca="1" si="6"/>
        <v>977.66666666666663</v>
      </c>
      <c r="CY4" s="38">
        <f t="shared" ca="1" si="6"/>
        <v>966.56862745098033</v>
      </c>
      <c r="CZ4" s="39">
        <f t="shared" ca="1" si="6"/>
        <v>951.86274509803911</v>
      </c>
      <c r="DA4" s="35"/>
    </row>
    <row r="5" spans="3:105" x14ac:dyDescent="0.3">
      <c r="D5" s="61" t="str">
        <f>VLOOKUP(F5,[1]Special!$O$2:$S$209,3,0)</f>
        <v>|0101022000|0.00|0.00|0.000|42.5001.6</v>
      </c>
      <c r="E5" s="20" t="s">
        <v>28</v>
      </c>
      <c r="F5" s="19" t="str">
        <f t="shared" si="7"/>
        <v>|0200220103|13.80|0.00|1.600|0.000</v>
      </c>
      <c r="G5" s="19" t="str">
        <f>'Cutting Rules'!H5</f>
        <v>KMV||||||||||||</v>
      </c>
      <c r="H5" s="19" t="str">
        <f>VLOOKUP(MID(F5,8,2),[1]Special!$H$2:$I$32,2,0)</f>
        <v>STKM11A</v>
      </c>
      <c r="I5" s="19" t="str">
        <f t="shared" si="8"/>
        <v>NBC</v>
      </c>
      <c r="J5" s="19" t="str">
        <f t="shared" si="9"/>
        <v>P</v>
      </c>
      <c r="K5" s="19" t="str">
        <f t="shared" si="10"/>
        <v>13.8</v>
      </c>
      <c r="L5" s="19" t="str">
        <f t="shared" si="11"/>
        <v>0.00</v>
      </c>
      <c r="M5" s="52" t="str">
        <f t="shared" si="12"/>
        <v>1.60</v>
      </c>
      <c r="N5" s="52" t="str">
        <f t="shared" si="13"/>
        <v>4525</v>
      </c>
      <c r="O5" s="19">
        <f>VLOOKUP(F5,[1]Item!$A$5:$Z$10000,26,0)</f>
        <v>0.48099999999999998</v>
      </c>
      <c r="P5" s="19" t="str">
        <f>VLOOKUP(E5,[1]route!$E$3:$O$10005,11,0)</f>
        <v>C</v>
      </c>
      <c r="Q5" s="62" t="str">
        <f>'Cutting Rules'!AD5</f>
        <v>120------------</v>
      </c>
      <c r="R5" s="23">
        <f ca="1">SUMIF([1]route!$E$3:$E$10005,E5,[1]!Table1[生産])</f>
        <v>0</v>
      </c>
      <c r="S5" s="24"/>
      <c r="T5" s="78" t="s">
        <v>547</v>
      </c>
      <c r="U5" s="19"/>
      <c r="V5" s="48">
        <f>SUMIF([1]route!$E$3:$E$10005,E5,[1]route!$M$3:$M$10005)</f>
        <v>6</v>
      </c>
      <c r="W5" s="56">
        <f t="shared" si="14"/>
        <v>13.059150000000001</v>
      </c>
      <c r="X5" s="27" t="e">
        <f t="array" aca="1" ref="X5" ca="1">INDEX($BP5:$CZ5,MATCH(TRUE,$BP5:$CZ5&lt;0,0))</f>
        <v>#N/A</v>
      </c>
      <c r="Y5" s="47" t="str">
        <f t="shared" ca="1" si="2"/>
        <v/>
      </c>
      <c r="Z5" s="121" t="str">
        <f>IFERROR(VLOOKUP(E5,[1]route!$E$3:$BL$10005,59,0),"")&amp;IFERROR(VLOOKUP(E5,[1]route!$E$3:$BL$10005,60,0),"")</f>
        <v/>
      </c>
      <c r="AA5" s="28">
        <f t="shared" ca="1" si="15"/>
        <v>0</v>
      </c>
      <c r="AB5" s="77">
        <f t="shared" ca="1" si="16"/>
        <v>0</v>
      </c>
      <c r="AC5" s="4" t="str">
        <f t="shared" ca="1" si="3"/>
        <v/>
      </c>
      <c r="AD5" s="29">
        <v>0</v>
      </c>
      <c r="AE5" s="30">
        <f ca="1">SUMIF([1]route!$E$3:$E$10005,E5,[1]!Table1[1])</f>
        <v>0</v>
      </c>
      <c r="AF5" s="30">
        <f ca="1">SUMIF([1]route!$E$3:$E$10005,E5,[1]!Table1[2])</f>
        <v>0</v>
      </c>
      <c r="AG5" s="30">
        <f ca="1">SUMIF([1]route!$E$3:$E$10005,E5,[1]!Table1[3])</f>
        <v>0</v>
      </c>
      <c r="AH5" s="30">
        <f ca="1">SUMIF([1]route!$E$3:$E$10005,E5,[1]!Table1[4])</f>
        <v>0</v>
      </c>
      <c r="AI5" s="30">
        <f ca="1">SUMIF([1]route!$E$3:$E$10005,E5,[1]!Table1[5])</f>
        <v>0</v>
      </c>
      <c r="AJ5" s="30">
        <f ca="1">SUMIF([1]route!$E$3:$E$10005,E5,[1]!Table1[6])</f>
        <v>0</v>
      </c>
      <c r="AK5" s="30">
        <f ca="1">SUMIF([1]route!$E$3:$E$10005,E5,[1]!Table1[7])</f>
        <v>0</v>
      </c>
      <c r="AL5" s="30">
        <f ca="1">SUMIF([1]route!$E$3:$E$10005,E5,[1]!Table1[8])</f>
        <v>0</v>
      </c>
      <c r="AM5" s="30">
        <f ca="1">SUMIF([1]route!$E$3:$E$10005,E5,[1]!Table1[9])</f>
        <v>0</v>
      </c>
      <c r="AN5" s="30">
        <f ca="1">SUMIF([1]route!$E$3:$E$10005,E5,[1]!Table1[10])</f>
        <v>0</v>
      </c>
      <c r="AO5" s="30">
        <f ca="1">SUMIF([1]route!$E$3:$E$10005,E5,[1]!Table1[11])</f>
        <v>0</v>
      </c>
      <c r="AP5" s="30">
        <f ca="1">SUMIF([1]route!$E$3:$E$10005,E5,[1]!Table1[12])</f>
        <v>0</v>
      </c>
      <c r="AQ5" s="30">
        <f ca="1">SUMIF([1]route!$E$3:$E$10005,E5,[1]!Table1[13])</f>
        <v>0</v>
      </c>
      <c r="AR5" s="30">
        <f ca="1">SUMIF([1]route!$E$3:$E$10005,E5,[1]!Table1[14])</f>
        <v>0</v>
      </c>
      <c r="AS5" s="30">
        <f ca="1">SUMIF([1]route!$E$3:$E$10005,E5,[1]!Table1[15])</f>
        <v>0</v>
      </c>
      <c r="AT5" s="30">
        <f ca="1">SUMIF([1]route!$E$3:$E$10005,E5,[1]!Table1[16])</f>
        <v>0</v>
      </c>
      <c r="AU5" s="30">
        <f ca="1">SUMIF([1]route!$E$3:$E$10005,E5,[1]!Table1[17])</f>
        <v>0</v>
      </c>
      <c r="AV5" s="30">
        <f ca="1">SUMIF([1]route!$E$3:$E$10005,E5,[1]!Table1[18])</f>
        <v>0</v>
      </c>
      <c r="AW5" s="30">
        <f ca="1">SUMIF([1]route!$E$3:$E$10005,E5,[1]!Table1[19])</f>
        <v>0</v>
      </c>
      <c r="AX5" s="30">
        <f ca="1">SUMIF([1]route!$E$3:$E$10005,E5,[1]!Table1[20])</f>
        <v>0</v>
      </c>
      <c r="AY5" s="30">
        <f ca="1">SUMIF([1]route!$E$3:$E$10005,E5,[1]!Table1[21])</f>
        <v>0</v>
      </c>
      <c r="AZ5" s="30">
        <f ca="1">SUMIF([1]route!$E$3:$E$10005,E5,[1]!Table1[22])</f>
        <v>0</v>
      </c>
      <c r="BA5" s="30">
        <f ca="1">SUMIF([1]route!$E$3:$E$10005,E5,[1]!Table1[23])</f>
        <v>0</v>
      </c>
      <c r="BB5" s="30">
        <f ca="1">SUMIF([1]route!$E$3:$E$10005,E5,[1]!Table1[24])</f>
        <v>0</v>
      </c>
      <c r="BC5" s="30">
        <f ca="1">SUMIF([1]route!$E$3:$E$10005,E5,[1]!Table1[25])</f>
        <v>0</v>
      </c>
      <c r="BD5" s="30">
        <f ca="1">SUMIF([1]route!$E$3:$E$10005,E5,[1]!Table1[26])</f>
        <v>0</v>
      </c>
      <c r="BE5" s="30">
        <f ca="1">SUMIF([1]route!$E$3:$E$10005,E5,[1]!Table1[27])</f>
        <v>0</v>
      </c>
      <c r="BF5" s="30">
        <f ca="1">SUMIF([1]route!$E$3:$E$10005,E5,[1]!Table1[28])</f>
        <v>0</v>
      </c>
      <c r="BG5" s="30">
        <f ca="1">SUMIF([1]route!$E$3:$E$10005,E5,[1]!Table1[29])</f>
        <v>0</v>
      </c>
      <c r="BH5" s="30">
        <f ca="1">SUMIF([1]route!$E$3:$E$10005,E5,[1]!Table1[30])</f>
        <v>0</v>
      </c>
      <c r="BI5" s="30">
        <f ca="1">SUMIF([1]route!$E$3:$E$10005,E5,[1]!Table1[31])</f>
        <v>0</v>
      </c>
      <c r="BJ5" s="30">
        <f ca="1">SUMIF([1]route!$E$3:$E$10005,E5,[1]!Table1[Remain PO])</f>
        <v>0</v>
      </c>
      <c r="BK5" s="31">
        <f ca="1">SUMIF([1]route!$E$3:$E$10005,E5,[1]!Table1[N+1])</f>
        <v>0</v>
      </c>
      <c r="BL5" s="31">
        <f ca="1">SUMIF([1]route!$E$3:$E$10005,E5,[1]!Table1[N+2])</f>
        <v>1.3157894736842106</v>
      </c>
      <c r="BM5" s="31">
        <f ca="1">SUMIF([1]route!$E$3:$E$10005,E5,[1]!Table1[N+3])</f>
        <v>0</v>
      </c>
      <c r="BN5" s="32">
        <f ca="1">SUMIF([1]route!$E$3:$E$10005,E5,[1]!Table1[N+4])</f>
        <v>0</v>
      </c>
      <c r="BP5" s="37">
        <f t="shared" si="17"/>
        <v>6</v>
      </c>
      <c r="BQ5" s="35">
        <f t="shared" ca="1" si="4"/>
        <v>6</v>
      </c>
      <c r="BR5" s="35">
        <f t="shared" ca="1" si="4"/>
        <v>6</v>
      </c>
      <c r="BS5" s="35">
        <f t="shared" ca="1" si="4"/>
        <v>6</v>
      </c>
      <c r="BT5" s="35">
        <f t="shared" ca="1" si="4"/>
        <v>6</v>
      </c>
      <c r="BU5" s="35">
        <f t="shared" ca="1" si="4"/>
        <v>6</v>
      </c>
      <c r="BV5" s="35">
        <f t="shared" ca="1" si="4"/>
        <v>6</v>
      </c>
      <c r="BW5" s="35">
        <f t="shared" ca="1" si="4"/>
        <v>6</v>
      </c>
      <c r="BX5" s="35">
        <f t="shared" ca="1" si="4"/>
        <v>6</v>
      </c>
      <c r="BY5" s="35">
        <f t="shared" ca="1" si="4"/>
        <v>6</v>
      </c>
      <c r="BZ5" s="35">
        <f t="shared" ca="1" si="4"/>
        <v>6</v>
      </c>
      <c r="CA5" s="35">
        <f t="shared" ca="1" si="4"/>
        <v>6</v>
      </c>
      <c r="CB5" s="35">
        <f t="shared" ca="1" si="4"/>
        <v>6</v>
      </c>
      <c r="CC5" s="35">
        <f t="shared" ca="1" si="4"/>
        <v>6</v>
      </c>
      <c r="CD5" s="35">
        <f t="shared" ca="1" si="4"/>
        <v>6</v>
      </c>
      <c r="CE5" s="35">
        <f t="shared" ca="1" si="4"/>
        <v>6</v>
      </c>
      <c r="CF5" s="35">
        <f t="shared" ca="1" si="4"/>
        <v>6</v>
      </c>
      <c r="CG5" s="35">
        <f t="shared" ca="1" si="5"/>
        <v>6</v>
      </c>
      <c r="CH5" s="35">
        <f t="shared" ca="1" si="5"/>
        <v>6</v>
      </c>
      <c r="CI5" s="35">
        <f t="shared" ca="1" si="5"/>
        <v>6</v>
      </c>
      <c r="CJ5" s="35">
        <f t="shared" ca="1" si="5"/>
        <v>6</v>
      </c>
      <c r="CK5" s="35">
        <f t="shared" ca="1" si="5"/>
        <v>6</v>
      </c>
      <c r="CL5" s="35">
        <f t="shared" ca="1" si="5"/>
        <v>6</v>
      </c>
      <c r="CM5" s="35">
        <f t="shared" ca="1" si="5"/>
        <v>6</v>
      </c>
      <c r="CN5" s="35">
        <f t="shared" ca="1" si="5"/>
        <v>6</v>
      </c>
      <c r="CO5" s="35">
        <f t="shared" ca="1" si="5"/>
        <v>6</v>
      </c>
      <c r="CP5" s="35">
        <f t="shared" ca="1" si="5"/>
        <v>6</v>
      </c>
      <c r="CQ5" s="35">
        <f t="shared" ca="1" si="5"/>
        <v>6</v>
      </c>
      <c r="CR5" s="35">
        <f t="shared" ca="1" si="5"/>
        <v>6</v>
      </c>
      <c r="CS5" s="35">
        <f t="shared" ca="1" si="5"/>
        <v>6</v>
      </c>
      <c r="CT5" s="35">
        <f t="shared" ca="1" si="5"/>
        <v>6</v>
      </c>
      <c r="CU5" s="35">
        <f t="shared" ca="1" si="5"/>
        <v>6</v>
      </c>
      <c r="CV5" s="35">
        <f t="shared" ca="1" si="5"/>
        <v>6</v>
      </c>
      <c r="CW5" s="38">
        <f t="shared" ca="1" si="6"/>
        <v>6</v>
      </c>
      <c r="CX5" s="38">
        <f t="shared" ca="1" si="6"/>
        <v>4.6842105263157894</v>
      </c>
      <c r="CY5" s="38">
        <f t="shared" ca="1" si="6"/>
        <v>4.6842105263157894</v>
      </c>
      <c r="CZ5" s="39">
        <f t="shared" ca="1" si="6"/>
        <v>4.6842105263157894</v>
      </c>
      <c r="DA5" s="35"/>
    </row>
    <row r="6" spans="3:105" x14ac:dyDescent="0.3">
      <c r="D6" s="61" t="str">
        <f>VLOOKUP(F6,[1]Special!$O$2:$S$209,3,0)</f>
        <v>|0101030100|0.00|0.00|0.000|49.0001.2</v>
      </c>
      <c r="E6" s="20" t="s">
        <v>29</v>
      </c>
      <c r="F6" s="19" t="str">
        <f t="shared" si="7"/>
        <v>|0200230120|15.90|0.00|1.200|0.000</v>
      </c>
      <c r="G6" s="19" t="str">
        <f>'Cutting Rules'!H6</f>
        <v>KMV|KMV|||||||||||</v>
      </c>
      <c r="H6" s="19" t="str">
        <f>VLOOKUP(MID(F6,8,2),[1]Special!$H$2:$I$32,2,0)</f>
        <v>STKM11A</v>
      </c>
      <c r="I6" s="19" t="str">
        <f t="shared" si="8"/>
        <v>NBC</v>
      </c>
      <c r="J6" s="19" t="str">
        <f t="shared" si="9"/>
        <v>C</v>
      </c>
      <c r="K6" s="19" t="str">
        <f t="shared" si="10"/>
        <v>15.9</v>
      </c>
      <c r="L6" s="19" t="str">
        <f t="shared" si="11"/>
        <v>0.00</v>
      </c>
      <c r="M6" s="52" t="str">
        <f t="shared" si="12"/>
        <v>1.20</v>
      </c>
      <c r="N6" s="52" t="str">
        <f t="shared" si="13"/>
        <v>5591</v>
      </c>
      <c r="O6" s="19">
        <f>VLOOKUP(F6,[1]Item!$A$5:$Z$10000,26,0)</f>
        <v>0.435</v>
      </c>
      <c r="P6" s="19" t="str">
        <f>VLOOKUP(E6,[1]route!$E$3:$O$10005,11,0)</f>
        <v>C</v>
      </c>
      <c r="Q6" s="62" t="str">
        <f>'Cutting Rules'!AD6</f>
        <v>250-273-5591----------</v>
      </c>
      <c r="R6" s="23">
        <f ca="1">SUMIF([1]route!$E$3:$E$10005,E6,[1]!Table1[生産])</f>
        <v>221.89090909090908</v>
      </c>
      <c r="S6" s="24"/>
      <c r="T6" s="78" t="s">
        <v>547</v>
      </c>
      <c r="U6" s="19"/>
      <c r="V6" s="48">
        <f>SUMIF([1]route!$E$3:$E$10005,E6,[1]route!$M$3:$M$10005)</f>
        <v>2469</v>
      </c>
      <c r="W6" s="56">
        <f t="shared" si="14"/>
        <v>6004.817865</v>
      </c>
      <c r="X6" s="27" t="e">
        <f t="array" aca="1" ref="X6" ca="1">INDEX($BP6:$CZ6,MATCH(TRUE,$BP6:$CZ6&lt;0,0))</f>
        <v>#N/A</v>
      </c>
      <c r="Y6" s="47" t="str">
        <f t="shared" ca="1" si="2"/>
        <v/>
      </c>
      <c r="Z6" s="121" t="str">
        <f>IFERROR(VLOOKUP(E6,[1]route!$E$3:$BL$10005,59,0),"")&amp;IFERROR(VLOOKUP(E6,[1]route!$E$3:$BL$10005,60,0),"")</f>
        <v/>
      </c>
      <c r="AA6" s="28">
        <f t="shared" ca="1" si="15"/>
        <v>0</v>
      </c>
      <c r="AB6" s="77">
        <f t="shared" ca="1" si="16"/>
        <v>0</v>
      </c>
      <c r="AC6" s="4" t="str">
        <f t="shared" ca="1" si="3"/>
        <v/>
      </c>
      <c r="AD6" s="29">
        <v>0</v>
      </c>
      <c r="AE6" s="30">
        <f ca="1">SUMIF([1]route!$E$3:$E$10005,E6,[1]!Table1[1])</f>
        <v>0</v>
      </c>
      <c r="AF6" s="30">
        <f ca="1">SUMIF([1]route!$E$3:$E$10005,E6,[1]!Table1[2])</f>
        <v>0</v>
      </c>
      <c r="AG6" s="30">
        <f ca="1">SUMIF([1]route!$E$3:$E$10005,E6,[1]!Table1[3])</f>
        <v>0</v>
      </c>
      <c r="AH6" s="30">
        <f ca="1">SUMIF([1]route!$E$3:$E$10005,E6,[1]!Table1[4])</f>
        <v>0</v>
      </c>
      <c r="AI6" s="30">
        <f ca="1">SUMIF([1]route!$E$3:$E$10005,E6,[1]!Table1[5])</f>
        <v>0</v>
      </c>
      <c r="AJ6" s="30">
        <f ca="1">SUMIF([1]route!$E$3:$E$10005,E6,[1]!Table1[6])</f>
        <v>0</v>
      </c>
      <c r="AK6" s="30">
        <f ca="1">SUMIF([1]route!$E$3:$E$10005,E6,[1]!Table1[7])</f>
        <v>0</v>
      </c>
      <c r="AL6" s="30">
        <f ca="1">SUMIF([1]route!$E$3:$E$10005,E6,[1]!Table1[8])</f>
        <v>0</v>
      </c>
      <c r="AM6" s="30">
        <f ca="1">SUMIF([1]route!$E$3:$E$10005,E6,[1]!Table1[9])</f>
        <v>0</v>
      </c>
      <c r="AN6" s="30">
        <f ca="1">SUMIF([1]route!$E$3:$E$10005,E6,[1]!Table1[10])</f>
        <v>0</v>
      </c>
      <c r="AO6" s="30">
        <f ca="1">SUMIF([1]route!$E$3:$E$10005,E6,[1]!Table1[11])</f>
        <v>0</v>
      </c>
      <c r="AP6" s="30">
        <f ca="1">SUMIF([1]route!$E$3:$E$10005,E6,[1]!Table1[12])</f>
        <v>0</v>
      </c>
      <c r="AQ6" s="30">
        <f ca="1">SUMIF([1]route!$E$3:$E$10005,E6,[1]!Table1[13])</f>
        <v>0</v>
      </c>
      <c r="AR6" s="30">
        <f ca="1">SUMIF([1]route!$E$3:$E$10005,E6,[1]!Table1[14])</f>
        <v>0</v>
      </c>
      <c r="AS6" s="30">
        <f ca="1">SUMIF([1]route!$E$3:$E$10005,E6,[1]!Table1[15])</f>
        <v>0</v>
      </c>
      <c r="AT6" s="30">
        <f ca="1">SUMIF([1]route!$E$3:$E$10005,E6,[1]!Table1[16])</f>
        <v>0</v>
      </c>
      <c r="AU6" s="30">
        <f ca="1">SUMIF([1]route!$E$3:$E$10005,E6,[1]!Table1[17])</f>
        <v>0</v>
      </c>
      <c r="AV6" s="30">
        <f ca="1">SUMIF([1]route!$E$3:$E$10005,E6,[1]!Table1[18])</f>
        <v>0</v>
      </c>
      <c r="AW6" s="30">
        <f ca="1">SUMIF([1]route!$E$3:$E$10005,E6,[1]!Table1[19])</f>
        <v>0</v>
      </c>
      <c r="AX6" s="30">
        <f ca="1">SUMIF([1]route!$E$3:$E$10005,E6,[1]!Table1[20])</f>
        <v>0</v>
      </c>
      <c r="AY6" s="30">
        <f ca="1">SUMIF([1]route!$E$3:$E$10005,E6,[1]!Table1[21])</f>
        <v>0</v>
      </c>
      <c r="AZ6" s="30">
        <f ca="1">SUMIF([1]route!$E$3:$E$10005,E6,[1]!Table1[22])</f>
        <v>0</v>
      </c>
      <c r="BA6" s="30">
        <f ca="1">SUMIF([1]route!$E$3:$E$10005,E6,[1]!Table1[23])</f>
        <v>0</v>
      </c>
      <c r="BB6" s="30">
        <f ca="1">SUMIF([1]route!$E$3:$E$10005,E6,[1]!Table1[24])</f>
        <v>0</v>
      </c>
      <c r="BC6" s="30">
        <f ca="1">SUMIF([1]route!$E$3:$E$10005,E6,[1]!Table1[25])</f>
        <v>0</v>
      </c>
      <c r="BD6" s="30">
        <f ca="1">SUMIF([1]route!$E$3:$E$10005,E6,[1]!Table1[26])</f>
        <v>0</v>
      </c>
      <c r="BE6" s="30">
        <f ca="1">SUMIF([1]route!$E$3:$E$10005,E6,[1]!Table1[27])</f>
        <v>0</v>
      </c>
      <c r="BF6" s="30">
        <f ca="1">SUMIF([1]route!$E$3:$E$10005,E6,[1]!Table1[28])</f>
        <v>0</v>
      </c>
      <c r="BG6" s="30">
        <f ca="1">SUMIF([1]route!$E$3:$E$10005,E6,[1]!Table1[29])</f>
        <v>0</v>
      </c>
      <c r="BH6" s="30">
        <f ca="1">SUMIF([1]route!$E$3:$E$10005,E6,[1]!Table1[30])</f>
        <v>0</v>
      </c>
      <c r="BI6" s="30">
        <f ca="1">SUMIF([1]route!$E$3:$E$10005,E6,[1]!Table1[31])</f>
        <v>0</v>
      </c>
      <c r="BJ6" s="30">
        <f ca="1">SUMIF([1]route!$E$3:$E$10005,E6,[1]!Table1[Remain PO])</f>
        <v>0</v>
      </c>
      <c r="BK6" s="31">
        <f ca="1">SUMIF([1]route!$E$3:$E$10005,E6,[1]!Table1[N+1])</f>
        <v>221.89090909090908</v>
      </c>
      <c r="BL6" s="31">
        <f ca="1">SUMIF([1]route!$E$3:$E$10005,E6,[1]!Table1[N+2])</f>
        <v>385.31818181818181</v>
      </c>
      <c r="BM6" s="31">
        <f ca="1">SUMIF([1]route!$E$3:$E$10005,E6,[1]!Table1[N+3])</f>
        <v>275.31818181818181</v>
      </c>
      <c r="BN6" s="32">
        <f ca="1">SUMIF([1]route!$E$3:$E$10005,E6,[1]!Table1[N+4])</f>
        <v>0</v>
      </c>
      <c r="BP6" s="37">
        <f t="shared" si="17"/>
        <v>2469</v>
      </c>
      <c r="BQ6" s="35">
        <f t="shared" ca="1" si="4"/>
        <v>2469</v>
      </c>
      <c r="BR6" s="35">
        <f t="shared" ca="1" si="4"/>
        <v>2469</v>
      </c>
      <c r="BS6" s="35">
        <f t="shared" ca="1" si="4"/>
        <v>2469</v>
      </c>
      <c r="BT6" s="35">
        <f t="shared" ca="1" si="4"/>
        <v>2469</v>
      </c>
      <c r="BU6" s="35">
        <f t="shared" ca="1" si="4"/>
        <v>2469</v>
      </c>
      <c r="BV6" s="35">
        <f t="shared" ca="1" si="4"/>
        <v>2469</v>
      </c>
      <c r="BW6" s="35">
        <f t="shared" ca="1" si="4"/>
        <v>2469</v>
      </c>
      <c r="BX6" s="35">
        <f t="shared" ca="1" si="4"/>
        <v>2469</v>
      </c>
      <c r="BY6" s="35">
        <f t="shared" ca="1" si="4"/>
        <v>2469</v>
      </c>
      <c r="BZ6" s="35">
        <f t="shared" ca="1" si="4"/>
        <v>2469</v>
      </c>
      <c r="CA6" s="35">
        <f t="shared" ca="1" si="4"/>
        <v>2469</v>
      </c>
      <c r="CB6" s="35">
        <f t="shared" ca="1" si="4"/>
        <v>2469</v>
      </c>
      <c r="CC6" s="35">
        <f t="shared" ca="1" si="4"/>
        <v>2469</v>
      </c>
      <c r="CD6" s="35">
        <f t="shared" ca="1" si="4"/>
        <v>2469</v>
      </c>
      <c r="CE6" s="35">
        <f t="shared" ca="1" si="4"/>
        <v>2469</v>
      </c>
      <c r="CF6" s="35">
        <f t="shared" ca="1" si="4"/>
        <v>2469</v>
      </c>
      <c r="CG6" s="35">
        <f t="shared" ca="1" si="5"/>
        <v>2469</v>
      </c>
      <c r="CH6" s="35">
        <f t="shared" ca="1" si="5"/>
        <v>2469</v>
      </c>
      <c r="CI6" s="35">
        <f t="shared" ca="1" si="5"/>
        <v>2469</v>
      </c>
      <c r="CJ6" s="35">
        <f t="shared" ca="1" si="5"/>
        <v>2469</v>
      </c>
      <c r="CK6" s="35">
        <f t="shared" ca="1" si="5"/>
        <v>2469</v>
      </c>
      <c r="CL6" s="35">
        <f t="shared" ca="1" si="5"/>
        <v>2469</v>
      </c>
      <c r="CM6" s="35">
        <f t="shared" ca="1" si="5"/>
        <v>2469</v>
      </c>
      <c r="CN6" s="35">
        <f t="shared" ca="1" si="5"/>
        <v>2469</v>
      </c>
      <c r="CO6" s="35">
        <f t="shared" ca="1" si="5"/>
        <v>2469</v>
      </c>
      <c r="CP6" s="35">
        <f t="shared" ca="1" si="5"/>
        <v>2469</v>
      </c>
      <c r="CQ6" s="35">
        <f t="shared" ca="1" si="5"/>
        <v>2469</v>
      </c>
      <c r="CR6" s="35">
        <f t="shared" ca="1" si="5"/>
        <v>2469</v>
      </c>
      <c r="CS6" s="35">
        <f t="shared" ca="1" si="5"/>
        <v>2469</v>
      </c>
      <c r="CT6" s="35">
        <f t="shared" ca="1" si="5"/>
        <v>2469</v>
      </c>
      <c r="CU6" s="35">
        <f t="shared" ca="1" si="5"/>
        <v>2469</v>
      </c>
      <c r="CV6" s="35">
        <f t="shared" ca="1" si="5"/>
        <v>2469</v>
      </c>
      <c r="CW6" s="38">
        <f t="shared" ca="1" si="6"/>
        <v>2247.1090909090908</v>
      </c>
      <c r="CX6" s="38">
        <f t="shared" ca="1" si="6"/>
        <v>1861.7909090909091</v>
      </c>
      <c r="CY6" s="38">
        <f t="shared" ca="1" si="6"/>
        <v>1586.4727272727273</v>
      </c>
      <c r="CZ6" s="39">
        <f t="shared" ca="1" si="6"/>
        <v>1586.4727272727273</v>
      </c>
      <c r="DA6" s="35"/>
    </row>
    <row r="7" spans="3:105" x14ac:dyDescent="0.3">
      <c r="D7" s="61" t="str">
        <f>VLOOKUP(F7,[1]Special!$O$2:$S$209,3,0)</f>
        <v>|0101022000|0.00|0.00|0.000|48.5001.6</v>
      </c>
      <c r="E7" s="20" t="s">
        <v>30</v>
      </c>
      <c r="F7" s="19" t="str">
        <f t="shared" si="7"/>
        <v>|0200220139|15.90|0.00|1.600|0.000</v>
      </c>
      <c r="G7" s="19" t="str">
        <f>'Cutting Rules'!H7</f>
        <v>KMV|KMV|KMV|KMV||KMV|TANAKA|KMV|TANAKA|TANAKA|||</v>
      </c>
      <c r="H7" s="19" t="str">
        <f>VLOOKUP(MID(F7,8,2),[1]Special!$H$2:$I$32,2,0)</f>
        <v>STKM11A</v>
      </c>
      <c r="I7" s="19" t="str">
        <f t="shared" si="8"/>
        <v>NBC</v>
      </c>
      <c r="J7" s="19" t="str">
        <f t="shared" si="9"/>
        <v>P</v>
      </c>
      <c r="K7" s="19" t="str">
        <f t="shared" si="10"/>
        <v>15.9</v>
      </c>
      <c r="L7" s="19" t="str">
        <f t="shared" si="11"/>
        <v>0.00</v>
      </c>
      <c r="M7" s="52" t="str">
        <f t="shared" si="12"/>
        <v>1.60</v>
      </c>
      <c r="N7" s="52" t="str">
        <f t="shared" si="13"/>
        <v>5503</v>
      </c>
      <c r="O7" s="19">
        <f>VLOOKUP(F7,[1]Item!$A$5:$Z$10000,26,0)</f>
        <v>0.56399999999999995</v>
      </c>
      <c r="P7" s="19" t="str">
        <f>VLOOKUP(E7,[1]route!$E$3:$O$10005,11,0)</f>
        <v>C</v>
      </c>
      <c r="Q7" s="62" t="str">
        <f>'Cutting Rules'!AD7</f>
        <v>110-120.4-121-133-5503-68.4-747-87-402.5-903---</v>
      </c>
      <c r="R7" s="23">
        <f ca="1">SUMIF([1]route!$E$3:$E$10005,E7,[1]!Table1[生産])</f>
        <v>67.354609570940426</v>
      </c>
      <c r="S7" s="24"/>
      <c r="T7" s="78" t="s">
        <v>547</v>
      </c>
      <c r="U7" s="19"/>
      <c r="V7" s="48">
        <f>SUMIF([1]route!$E$3:$E$10005,E7,[1]route!$M$3:$M$10005)</f>
        <v>254</v>
      </c>
      <c r="W7" s="56">
        <f t="shared" si="14"/>
        <v>788.33776799999987</v>
      </c>
      <c r="X7" s="27" t="e">
        <f t="array" aca="1" ref="X7" ca="1">INDEX($BP7:$CZ7,MATCH(TRUE,$BP7:$CZ7&lt;0,0))</f>
        <v>#N/A</v>
      </c>
      <c r="Y7" s="47" t="str">
        <f t="shared" ca="1" si="2"/>
        <v/>
      </c>
      <c r="Z7" s="121" t="str">
        <f>IFERROR(VLOOKUP(E7,[1]route!$E$3:$BL$10005,59,0),"")&amp;IFERROR(VLOOKUP(E7,[1]route!$E$3:$BL$10005,60,0),"")</f>
        <v/>
      </c>
      <c r="AA7" s="28">
        <f t="shared" ca="1" si="15"/>
        <v>0</v>
      </c>
      <c r="AB7" s="77">
        <f t="shared" ca="1" si="16"/>
        <v>0</v>
      </c>
      <c r="AC7" s="4" t="str">
        <f t="shared" ca="1" si="3"/>
        <v/>
      </c>
      <c r="AD7" s="29">
        <v>0</v>
      </c>
      <c r="AE7" s="30">
        <f ca="1">SUMIF([1]route!$E$3:$E$10005,E7,[1]!Table1[1])</f>
        <v>2.1739130434782608</v>
      </c>
      <c r="AF7" s="30">
        <f ca="1">SUMIF([1]route!$E$3:$E$10005,E7,[1]!Table1[2])</f>
        <v>0</v>
      </c>
      <c r="AG7" s="30">
        <f ca="1">SUMIF([1]route!$E$3:$E$10005,E7,[1]!Table1[3])</f>
        <v>0</v>
      </c>
      <c r="AH7" s="30">
        <f ca="1">SUMIF([1]route!$E$3:$E$10005,E7,[1]!Table1[4])</f>
        <v>0</v>
      </c>
      <c r="AI7" s="30">
        <f ca="1">SUMIF([1]route!$E$3:$E$10005,E7,[1]!Table1[5])</f>
        <v>0</v>
      </c>
      <c r="AJ7" s="30">
        <f ca="1">SUMIF([1]route!$E$3:$E$10005,E7,[1]!Table1[6])</f>
        <v>0</v>
      </c>
      <c r="AK7" s="30">
        <f ca="1">SUMIF([1]route!$E$3:$E$10005,E7,[1]!Table1[7])</f>
        <v>0</v>
      </c>
      <c r="AL7" s="30">
        <f ca="1">SUMIF([1]route!$E$3:$E$10005,E7,[1]!Table1[8])</f>
        <v>0</v>
      </c>
      <c r="AM7" s="30">
        <f ca="1">SUMIF([1]route!$E$3:$E$10005,E7,[1]!Table1[9])</f>
        <v>0</v>
      </c>
      <c r="AN7" s="30">
        <f ca="1">SUMIF([1]route!$E$3:$E$10005,E7,[1]!Table1[10])</f>
        <v>0</v>
      </c>
      <c r="AO7" s="30">
        <f ca="1">SUMIF([1]route!$E$3:$E$10005,E7,[1]!Table1[11])</f>
        <v>0</v>
      </c>
      <c r="AP7" s="30">
        <f ca="1">SUMIF([1]route!$E$3:$E$10005,E7,[1]!Table1[12])</f>
        <v>0</v>
      </c>
      <c r="AQ7" s="30">
        <f ca="1">SUMIF([1]route!$E$3:$E$10005,E7,[1]!Table1[13])</f>
        <v>0</v>
      </c>
      <c r="AR7" s="30">
        <f ca="1">SUMIF([1]route!$E$3:$E$10005,E7,[1]!Table1[14])</f>
        <v>0</v>
      </c>
      <c r="AS7" s="30">
        <f ca="1">SUMIF([1]route!$E$3:$E$10005,E7,[1]!Table1[15])</f>
        <v>0</v>
      </c>
      <c r="AT7" s="30">
        <f ca="1">SUMIF([1]route!$E$3:$E$10005,E7,[1]!Table1[16])</f>
        <v>0</v>
      </c>
      <c r="AU7" s="30">
        <f ca="1">SUMIF([1]route!$E$3:$E$10005,E7,[1]!Table1[17])</f>
        <v>0</v>
      </c>
      <c r="AV7" s="30">
        <f ca="1">SUMIF([1]route!$E$3:$E$10005,E7,[1]!Table1[18])</f>
        <v>0</v>
      </c>
      <c r="AW7" s="30">
        <f ca="1">SUMIF([1]route!$E$3:$E$10005,E7,[1]!Table1[19])</f>
        <v>0</v>
      </c>
      <c r="AX7" s="30">
        <f ca="1">SUMIF([1]route!$E$3:$E$10005,E7,[1]!Table1[20])</f>
        <v>0</v>
      </c>
      <c r="AY7" s="30">
        <f ca="1">SUMIF([1]route!$E$3:$E$10005,E7,[1]!Table1[21])</f>
        <v>0</v>
      </c>
      <c r="AZ7" s="30">
        <f ca="1">SUMIF([1]route!$E$3:$E$10005,E7,[1]!Table1[22])</f>
        <v>0</v>
      </c>
      <c r="BA7" s="30">
        <f ca="1">SUMIF([1]route!$E$3:$E$10005,E7,[1]!Table1[23])</f>
        <v>0</v>
      </c>
      <c r="BB7" s="30">
        <f ca="1">SUMIF([1]route!$E$3:$E$10005,E7,[1]!Table1[24])</f>
        <v>0</v>
      </c>
      <c r="BC7" s="30">
        <f ca="1">SUMIF([1]route!$E$3:$E$10005,E7,[1]!Table1[25])</f>
        <v>0</v>
      </c>
      <c r="BD7" s="30">
        <f ca="1">SUMIF([1]route!$E$3:$E$10005,E7,[1]!Table1[26])</f>
        <v>0</v>
      </c>
      <c r="BE7" s="30">
        <f ca="1">SUMIF([1]route!$E$3:$E$10005,E7,[1]!Table1[27])</f>
        <v>0</v>
      </c>
      <c r="BF7" s="30">
        <f ca="1">SUMIF([1]route!$E$3:$E$10005,E7,[1]!Table1[28])</f>
        <v>0</v>
      </c>
      <c r="BG7" s="30">
        <f ca="1">SUMIF([1]route!$E$3:$E$10005,E7,[1]!Table1[29])</f>
        <v>0</v>
      </c>
      <c r="BH7" s="30">
        <f ca="1">SUMIF([1]route!$E$3:$E$10005,E7,[1]!Table1[30])</f>
        <v>0</v>
      </c>
      <c r="BI7" s="30">
        <f ca="1">SUMIF([1]route!$E$3:$E$10005,E7,[1]!Table1[31])</f>
        <v>0</v>
      </c>
      <c r="BJ7" s="30">
        <f ca="1">SUMIF([1]route!$E$3:$E$10005,E7,[1]!Table1[Remain PO])</f>
        <v>0</v>
      </c>
      <c r="BK7" s="31">
        <f ca="1">SUMIF([1]route!$E$3:$E$10005,E7,[1]!Table1[N+1])</f>
        <v>65.18069652746216</v>
      </c>
      <c r="BL7" s="31">
        <f ca="1">SUMIF([1]route!$E$3:$E$10005,E7,[1]!Table1[N+2])</f>
        <v>36.946169772256731</v>
      </c>
      <c r="BM7" s="31">
        <f ca="1">SUMIF([1]route!$E$3:$E$10005,E7,[1]!Table1[N+3])</f>
        <v>63.414512952582939</v>
      </c>
      <c r="BN7" s="32">
        <f ca="1">SUMIF([1]route!$E$3:$E$10005,E7,[1]!Table1[N+4])</f>
        <v>0</v>
      </c>
      <c r="BP7" s="37">
        <f t="shared" si="17"/>
        <v>254</v>
      </c>
      <c r="BQ7" s="35">
        <f t="shared" ca="1" si="4"/>
        <v>251.82608695652175</v>
      </c>
      <c r="BR7" s="35">
        <f t="shared" ca="1" si="4"/>
        <v>251.82608695652175</v>
      </c>
      <c r="BS7" s="35">
        <f t="shared" ca="1" si="4"/>
        <v>251.82608695652175</v>
      </c>
      <c r="BT7" s="35">
        <f t="shared" ca="1" si="4"/>
        <v>251.82608695652175</v>
      </c>
      <c r="BU7" s="35">
        <f t="shared" ca="1" si="4"/>
        <v>251.82608695652175</v>
      </c>
      <c r="BV7" s="35">
        <f t="shared" ca="1" si="4"/>
        <v>251.82608695652175</v>
      </c>
      <c r="BW7" s="35">
        <f t="shared" ca="1" si="4"/>
        <v>251.82608695652175</v>
      </c>
      <c r="BX7" s="35">
        <f t="shared" ca="1" si="4"/>
        <v>251.82608695652175</v>
      </c>
      <c r="BY7" s="35">
        <f t="shared" ca="1" si="4"/>
        <v>251.82608695652175</v>
      </c>
      <c r="BZ7" s="35">
        <f t="shared" ca="1" si="4"/>
        <v>251.82608695652175</v>
      </c>
      <c r="CA7" s="35">
        <f t="shared" ca="1" si="4"/>
        <v>251.82608695652175</v>
      </c>
      <c r="CB7" s="35">
        <f t="shared" ca="1" si="4"/>
        <v>251.82608695652175</v>
      </c>
      <c r="CC7" s="35">
        <f t="shared" ca="1" si="4"/>
        <v>251.82608695652175</v>
      </c>
      <c r="CD7" s="35">
        <f t="shared" ca="1" si="4"/>
        <v>251.82608695652175</v>
      </c>
      <c r="CE7" s="35">
        <f t="shared" ca="1" si="4"/>
        <v>251.82608695652175</v>
      </c>
      <c r="CF7" s="35">
        <f t="shared" ca="1" si="4"/>
        <v>251.82608695652175</v>
      </c>
      <c r="CG7" s="35">
        <f t="shared" ca="1" si="5"/>
        <v>251.82608695652175</v>
      </c>
      <c r="CH7" s="35">
        <f t="shared" ca="1" si="5"/>
        <v>251.82608695652175</v>
      </c>
      <c r="CI7" s="35">
        <f t="shared" ca="1" si="5"/>
        <v>251.82608695652175</v>
      </c>
      <c r="CJ7" s="35">
        <f t="shared" ca="1" si="5"/>
        <v>251.82608695652175</v>
      </c>
      <c r="CK7" s="35">
        <f t="shared" ca="1" si="5"/>
        <v>251.82608695652175</v>
      </c>
      <c r="CL7" s="35">
        <f t="shared" ca="1" si="5"/>
        <v>251.82608695652175</v>
      </c>
      <c r="CM7" s="35">
        <f t="shared" ca="1" si="5"/>
        <v>251.82608695652175</v>
      </c>
      <c r="CN7" s="35">
        <f t="shared" ca="1" si="5"/>
        <v>251.82608695652175</v>
      </c>
      <c r="CO7" s="35">
        <f t="shared" ca="1" si="5"/>
        <v>251.82608695652175</v>
      </c>
      <c r="CP7" s="35">
        <f t="shared" ca="1" si="5"/>
        <v>251.82608695652175</v>
      </c>
      <c r="CQ7" s="35">
        <f t="shared" ca="1" si="5"/>
        <v>251.82608695652175</v>
      </c>
      <c r="CR7" s="35">
        <f t="shared" ca="1" si="5"/>
        <v>251.82608695652175</v>
      </c>
      <c r="CS7" s="35">
        <f t="shared" ca="1" si="5"/>
        <v>251.82608695652175</v>
      </c>
      <c r="CT7" s="35">
        <f t="shared" ca="1" si="5"/>
        <v>251.82608695652175</v>
      </c>
      <c r="CU7" s="35">
        <f t="shared" ca="1" si="5"/>
        <v>251.82608695652175</v>
      </c>
      <c r="CV7" s="35">
        <f t="shared" ca="1" si="5"/>
        <v>251.82608695652175</v>
      </c>
      <c r="CW7" s="38">
        <f t="shared" ca="1" si="6"/>
        <v>186.6453904290596</v>
      </c>
      <c r="CX7" s="38">
        <f t="shared" ca="1" si="6"/>
        <v>149.69922065680288</v>
      </c>
      <c r="CY7" s="38">
        <f t="shared" ca="1" si="6"/>
        <v>86.28470770421994</v>
      </c>
      <c r="CZ7" s="39">
        <f t="shared" ca="1" si="6"/>
        <v>86.28470770421994</v>
      </c>
      <c r="DA7" s="35"/>
    </row>
    <row r="8" spans="3:105" x14ac:dyDescent="0.3">
      <c r="D8" s="61" t="str">
        <f>VLOOKUP(F8,[1]Special!$O$2:$S$209,3,0)</f>
        <v>|0101022000|0.00|0.00|0.000|47.0002.3</v>
      </c>
      <c r="E8" s="20" t="s">
        <v>31</v>
      </c>
      <c r="F8" s="19" t="str">
        <f t="shared" si="7"/>
        <v>|0200220139|15.90|0.00|2.300|0.000</v>
      </c>
      <c r="G8" s="19" t="str">
        <f>'Cutting Rules'!H8</f>
        <v>TSVN||||||||||||</v>
      </c>
      <c r="H8" s="19" t="str">
        <f>VLOOKUP(MID(F8,8,2),[1]Special!$H$2:$I$32,2,0)</f>
        <v>STKM11A</v>
      </c>
      <c r="I8" s="19" t="str">
        <f t="shared" si="8"/>
        <v>NBC</v>
      </c>
      <c r="J8" s="19" t="str">
        <f t="shared" si="9"/>
        <v>P</v>
      </c>
      <c r="K8" s="19" t="str">
        <f t="shared" si="10"/>
        <v>15.9</v>
      </c>
      <c r="L8" s="19" t="str">
        <f t="shared" si="11"/>
        <v>0.00</v>
      </c>
      <c r="M8" s="52" t="str">
        <f t="shared" si="12"/>
        <v>2.30</v>
      </c>
      <c r="N8" s="52" t="str">
        <f t="shared" si="13"/>
        <v>6049</v>
      </c>
      <c r="O8" s="19">
        <f>VLOOKUP(F8,[1]Item!$A$5:$Z$10000,26,0)</f>
        <v>0.77100000000000002</v>
      </c>
      <c r="P8" s="19" t="str">
        <f>VLOOKUP(E8,[1]route!$E$3:$O$10005,11,0)</f>
        <v>C</v>
      </c>
      <c r="Q8" s="62" t="str">
        <f>'Cutting Rules'!AD8</f>
        <v>270-6049-----------</v>
      </c>
      <c r="R8" s="23">
        <f ca="1">SUMIF([1]route!$E$3:$E$10005,E8,[1]!Table1[生産])</f>
        <v>0</v>
      </c>
      <c r="S8" s="24"/>
      <c r="T8" s="78" t="s">
        <v>547</v>
      </c>
      <c r="U8" s="19"/>
      <c r="V8" s="48">
        <f>SUMIF([1]route!$E$3:$E$10005,E8,[1]route!$M$3:$M$10005)</f>
        <v>72</v>
      </c>
      <c r="W8" s="56">
        <f t="shared" si="14"/>
        <v>335.79208800000004</v>
      </c>
      <c r="X8" s="27" t="e">
        <f t="array" aca="1" ref="X8" ca="1">INDEX($BP8:$CZ8,MATCH(TRUE,$BP8:$CZ8&lt;0,0))</f>
        <v>#N/A</v>
      </c>
      <c r="Y8" s="47" t="str">
        <f t="shared" ca="1" si="2"/>
        <v/>
      </c>
      <c r="Z8" s="121" t="str">
        <f>IFERROR(VLOOKUP(E8,[1]route!$E$3:$BL$10005,59,0),"")&amp;IFERROR(VLOOKUP(E8,[1]route!$E$3:$BL$10005,60,0),"")</f>
        <v/>
      </c>
      <c r="AA8" s="28">
        <f t="shared" ca="1" si="15"/>
        <v>0</v>
      </c>
      <c r="AB8" s="77">
        <f t="shared" ca="1" si="16"/>
        <v>0</v>
      </c>
      <c r="AC8" s="4" t="str">
        <f t="shared" ca="1" si="3"/>
        <v/>
      </c>
      <c r="AD8" s="29">
        <v>0</v>
      </c>
      <c r="AE8" s="30">
        <f ca="1">SUMIF([1]route!$E$3:$E$10005,E8,[1]!Table1[1])</f>
        <v>0</v>
      </c>
      <c r="AF8" s="30">
        <f ca="1">SUMIF([1]route!$E$3:$E$10005,E8,[1]!Table1[2])</f>
        <v>0</v>
      </c>
      <c r="AG8" s="30">
        <f ca="1">SUMIF([1]route!$E$3:$E$10005,E8,[1]!Table1[3])</f>
        <v>0</v>
      </c>
      <c r="AH8" s="30">
        <f ca="1">SUMIF([1]route!$E$3:$E$10005,E8,[1]!Table1[4])</f>
        <v>0</v>
      </c>
      <c r="AI8" s="30">
        <f ca="1">SUMIF([1]route!$E$3:$E$10005,E8,[1]!Table1[5])</f>
        <v>0</v>
      </c>
      <c r="AJ8" s="30">
        <f ca="1">SUMIF([1]route!$E$3:$E$10005,E8,[1]!Table1[6])</f>
        <v>0</v>
      </c>
      <c r="AK8" s="30">
        <f ca="1">SUMIF([1]route!$E$3:$E$10005,E8,[1]!Table1[7])</f>
        <v>0</v>
      </c>
      <c r="AL8" s="30">
        <f ca="1">SUMIF([1]route!$E$3:$E$10005,E8,[1]!Table1[8])</f>
        <v>0</v>
      </c>
      <c r="AM8" s="30">
        <f ca="1">SUMIF([1]route!$E$3:$E$10005,E8,[1]!Table1[9])</f>
        <v>0</v>
      </c>
      <c r="AN8" s="30">
        <f ca="1">SUMIF([1]route!$E$3:$E$10005,E8,[1]!Table1[10])</f>
        <v>0</v>
      </c>
      <c r="AO8" s="30">
        <f ca="1">SUMIF([1]route!$E$3:$E$10005,E8,[1]!Table1[11])</f>
        <v>0</v>
      </c>
      <c r="AP8" s="30">
        <f ca="1">SUMIF([1]route!$E$3:$E$10005,E8,[1]!Table1[12])</f>
        <v>0</v>
      </c>
      <c r="AQ8" s="30">
        <f ca="1">SUMIF([1]route!$E$3:$E$10005,E8,[1]!Table1[13])</f>
        <v>0</v>
      </c>
      <c r="AR8" s="30">
        <f ca="1">SUMIF([1]route!$E$3:$E$10005,E8,[1]!Table1[14])</f>
        <v>0</v>
      </c>
      <c r="AS8" s="30">
        <f ca="1">SUMIF([1]route!$E$3:$E$10005,E8,[1]!Table1[15])</f>
        <v>0</v>
      </c>
      <c r="AT8" s="30">
        <f ca="1">SUMIF([1]route!$E$3:$E$10005,E8,[1]!Table1[16])</f>
        <v>0</v>
      </c>
      <c r="AU8" s="30">
        <f ca="1">SUMIF([1]route!$E$3:$E$10005,E8,[1]!Table1[17])</f>
        <v>0</v>
      </c>
      <c r="AV8" s="30">
        <f ca="1">SUMIF([1]route!$E$3:$E$10005,E8,[1]!Table1[18])</f>
        <v>0</v>
      </c>
      <c r="AW8" s="30">
        <f ca="1">SUMIF([1]route!$E$3:$E$10005,E8,[1]!Table1[19])</f>
        <v>0</v>
      </c>
      <c r="AX8" s="30">
        <f ca="1">SUMIF([1]route!$E$3:$E$10005,E8,[1]!Table1[20])</f>
        <v>0</v>
      </c>
      <c r="AY8" s="30">
        <f ca="1">SUMIF([1]route!$E$3:$E$10005,E8,[1]!Table1[21])</f>
        <v>0</v>
      </c>
      <c r="AZ8" s="30">
        <f ca="1">SUMIF([1]route!$E$3:$E$10005,E8,[1]!Table1[22])</f>
        <v>0</v>
      </c>
      <c r="BA8" s="30">
        <f ca="1">SUMIF([1]route!$E$3:$E$10005,E8,[1]!Table1[23])</f>
        <v>0</v>
      </c>
      <c r="BB8" s="30">
        <f ca="1">SUMIF([1]route!$E$3:$E$10005,E8,[1]!Table1[24])</f>
        <v>0</v>
      </c>
      <c r="BC8" s="30">
        <f ca="1">SUMIF([1]route!$E$3:$E$10005,E8,[1]!Table1[25])</f>
        <v>0</v>
      </c>
      <c r="BD8" s="30">
        <f ca="1">SUMIF([1]route!$E$3:$E$10005,E8,[1]!Table1[26])</f>
        <v>0</v>
      </c>
      <c r="BE8" s="30">
        <f ca="1">SUMIF([1]route!$E$3:$E$10005,E8,[1]!Table1[27])</f>
        <v>0</v>
      </c>
      <c r="BF8" s="30">
        <f ca="1">SUMIF([1]route!$E$3:$E$10005,E8,[1]!Table1[28])</f>
        <v>0</v>
      </c>
      <c r="BG8" s="30">
        <f ca="1">SUMIF([1]route!$E$3:$E$10005,E8,[1]!Table1[29])</f>
        <v>0</v>
      </c>
      <c r="BH8" s="30">
        <f ca="1">SUMIF([1]route!$E$3:$E$10005,E8,[1]!Table1[30])</f>
        <v>0</v>
      </c>
      <c r="BI8" s="30">
        <f ca="1">SUMIF([1]route!$E$3:$E$10005,E8,[1]!Table1[31])</f>
        <v>0</v>
      </c>
      <c r="BJ8" s="30">
        <f ca="1">SUMIF([1]route!$E$3:$E$10005,E8,[1]!Table1[Remain PO])</f>
        <v>0</v>
      </c>
      <c r="BK8" s="31">
        <f ca="1">SUMIF([1]route!$E$3:$E$10005,E8,[1]!Table1[N+1])</f>
        <v>0</v>
      </c>
      <c r="BL8" s="31">
        <f ca="1">SUMIF([1]route!$E$3:$E$10005,E8,[1]!Table1[N+2])</f>
        <v>0</v>
      </c>
      <c r="BM8" s="31">
        <f ca="1">SUMIF([1]route!$E$3:$E$10005,E8,[1]!Table1[N+3])</f>
        <v>2.1363636363636362</v>
      </c>
      <c r="BN8" s="32">
        <f ca="1">SUMIF([1]route!$E$3:$E$10005,E8,[1]!Table1[N+4])</f>
        <v>11.363636363636363</v>
      </c>
      <c r="BP8" s="37">
        <f t="shared" si="17"/>
        <v>72</v>
      </c>
      <c r="BQ8" s="35">
        <f t="shared" ca="1" si="4"/>
        <v>72</v>
      </c>
      <c r="BR8" s="35">
        <f t="shared" ca="1" si="4"/>
        <v>72</v>
      </c>
      <c r="BS8" s="35">
        <f t="shared" ca="1" si="4"/>
        <v>72</v>
      </c>
      <c r="BT8" s="35">
        <f t="shared" ca="1" si="4"/>
        <v>72</v>
      </c>
      <c r="BU8" s="35">
        <f t="shared" ca="1" si="4"/>
        <v>72</v>
      </c>
      <c r="BV8" s="35">
        <f t="shared" ca="1" si="4"/>
        <v>72</v>
      </c>
      <c r="BW8" s="35">
        <f t="shared" ca="1" si="4"/>
        <v>72</v>
      </c>
      <c r="BX8" s="35">
        <f t="shared" ca="1" si="4"/>
        <v>72</v>
      </c>
      <c r="BY8" s="35">
        <f t="shared" ca="1" si="4"/>
        <v>72</v>
      </c>
      <c r="BZ8" s="35">
        <f t="shared" ca="1" si="4"/>
        <v>72</v>
      </c>
      <c r="CA8" s="35">
        <f t="shared" ca="1" si="4"/>
        <v>72</v>
      </c>
      <c r="CB8" s="35">
        <f t="shared" ca="1" si="4"/>
        <v>72</v>
      </c>
      <c r="CC8" s="35">
        <f t="shared" ca="1" si="4"/>
        <v>72</v>
      </c>
      <c r="CD8" s="35">
        <f t="shared" ca="1" si="4"/>
        <v>72</v>
      </c>
      <c r="CE8" s="35">
        <f t="shared" ca="1" si="4"/>
        <v>72</v>
      </c>
      <c r="CF8" s="35">
        <f t="shared" ca="1" si="4"/>
        <v>72</v>
      </c>
      <c r="CG8" s="35">
        <f t="shared" ca="1" si="5"/>
        <v>72</v>
      </c>
      <c r="CH8" s="35">
        <f t="shared" ca="1" si="5"/>
        <v>72</v>
      </c>
      <c r="CI8" s="35">
        <f t="shared" ca="1" si="5"/>
        <v>72</v>
      </c>
      <c r="CJ8" s="35">
        <f t="shared" ca="1" si="5"/>
        <v>72</v>
      </c>
      <c r="CK8" s="35">
        <f t="shared" ca="1" si="5"/>
        <v>72</v>
      </c>
      <c r="CL8" s="35">
        <f t="shared" ca="1" si="5"/>
        <v>72</v>
      </c>
      <c r="CM8" s="35">
        <f t="shared" ca="1" si="5"/>
        <v>72</v>
      </c>
      <c r="CN8" s="35">
        <f t="shared" ca="1" si="5"/>
        <v>72</v>
      </c>
      <c r="CO8" s="35">
        <f t="shared" ca="1" si="5"/>
        <v>72</v>
      </c>
      <c r="CP8" s="35">
        <f t="shared" ca="1" si="5"/>
        <v>72</v>
      </c>
      <c r="CQ8" s="35">
        <f t="shared" ca="1" si="5"/>
        <v>72</v>
      </c>
      <c r="CR8" s="35">
        <f t="shared" ca="1" si="5"/>
        <v>72</v>
      </c>
      <c r="CS8" s="35">
        <f t="shared" ca="1" si="5"/>
        <v>72</v>
      </c>
      <c r="CT8" s="35">
        <f t="shared" ca="1" si="5"/>
        <v>72</v>
      </c>
      <c r="CU8" s="35">
        <f t="shared" ca="1" si="5"/>
        <v>72</v>
      </c>
      <c r="CV8" s="35">
        <f t="shared" ca="1" si="5"/>
        <v>72</v>
      </c>
      <c r="CW8" s="38">
        <f t="shared" ca="1" si="6"/>
        <v>72</v>
      </c>
      <c r="CX8" s="38">
        <f t="shared" ca="1" si="6"/>
        <v>72</v>
      </c>
      <c r="CY8" s="38">
        <f t="shared" ca="1" si="6"/>
        <v>69.86363636363636</v>
      </c>
      <c r="CZ8" s="39">
        <f t="shared" ca="1" si="6"/>
        <v>58.5</v>
      </c>
      <c r="DA8" s="35"/>
    </row>
    <row r="9" spans="3:105" x14ac:dyDescent="0.3">
      <c r="D9" s="61" t="str">
        <f>VLOOKUP(F9,[1]Special!$O$2:$S$209,3,0)</f>
        <v>|0101022000|0.00|0.00|0.000|47.5002</v>
      </c>
      <c r="E9" s="20" t="s">
        <v>32</v>
      </c>
      <c r="F9" s="19" t="str">
        <f t="shared" si="7"/>
        <v>|0200220139|15.90|0.00|2.000|0.000</v>
      </c>
      <c r="G9" s="19" t="str">
        <f>'Cutting Rules'!H9</f>
        <v>KMV|KMV|KMV||||||||||</v>
      </c>
      <c r="H9" s="19" t="str">
        <f>VLOOKUP(MID(F9,8,2),[1]Special!$H$2:$I$32,2,0)</f>
        <v>STKM11A</v>
      </c>
      <c r="I9" s="19" t="str">
        <f t="shared" si="8"/>
        <v>NBC</v>
      </c>
      <c r="J9" s="19" t="str">
        <f t="shared" si="9"/>
        <v>P</v>
      </c>
      <c r="K9" s="19" t="str">
        <f t="shared" si="10"/>
        <v>15.9</v>
      </c>
      <c r="L9" s="19" t="str">
        <f t="shared" si="11"/>
        <v>0.00</v>
      </c>
      <c r="M9" s="52" t="str">
        <f t="shared" si="12"/>
        <v>2.00</v>
      </c>
      <c r="N9" s="52" t="str">
        <f t="shared" si="13"/>
        <v>6066</v>
      </c>
      <c r="O9" s="19">
        <f>VLOOKUP(F9,[1]Item!$A$5:$Z$10000,26,0)</f>
        <v>0.68600000000000005</v>
      </c>
      <c r="P9" s="19" t="str">
        <f>VLOOKUP(E9,[1]route!$E$3:$O$10005,11,0)</f>
        <v>C</v>
      </c>
      <c r="Q9" s="62" t="str">
        <f>'Cutting Rules'!AD9</f>
        <v>190-196-198-6066---------</v>
      </c>
      <c r="R9" s="23">
        <f ca="1">SUMIF([1]route!$E$3:$E$10005,E9,[1]!Table1[生産])</f>
        <v>74.46875</v>
      </c>
      <c r="S9" s="24"/>
      <c r="T9" s="78" t="s">
        <v>547</v>
      </c>
      <c r="U9" s="19"/>
      <c r="V9" s="48">
        <f>SUMIF([1]route!$E$3:$E$10005,E9,[1]route!$M$3:$M$10005)</f>
        <v>945</v>
      </c>
      <c r="W9" s="56">
        <f t="shared" si="14"/>
        <v>3932.4058200000009</v>
      </c>
      <c r="X9" s="27" t="e">
        <f t="array" aca="1" ref="X9" ca="1">INDEX($BP9:$CZ9,MATCH(TRUE,$BP9:$CZ9&lt;0,0))</f>
        <v>#N/A</v>
      </c>
      <c r="Y9" s="47" t="str">
        <f t="shared" ca="1" si="2"/>
        <v/>
      </c>
      <c r="Z9" s="121" t="str">
        <f>IFERROR(VLOOKUP(E9,[1]route!$E$3:$BL$10005,59,0),"")&amp;IFERROR(VLOOKUP(E9,[1]route!$E$3:$BL$10005,60,0),"")</f>
        <v/>
      </c>
      <c r="AA9" s="28">
        <f t="shared" ca="1" si="15"/>
        <v>0</v>
      </c>
      <c r="AB9" s="77">
        <f t="shared" ca="1" si="16"/>
        <v>0</v>
      </c>
      <c r="AC9" s="4" t="str">
        <f t="shared" ca="1" si="3"/>
        <v/>
      </c>
      <c r="AD9" s="29">
        <v>0</v>
      </c>
      <c r="AE9" s="30">
        <f ca="1">SUMIF([1]route!$E$3:$E$10005,E9,[1]!Table1[1])</f>
        <v>0</v>
      </c>
      <c r="AF9" s="30">
        <f ca="1">SUMIF([1]route!$E$3:$E$10005,E9,[1]!Table1[2])</f>
        <v>0</v>
      </c>
      <c r="AG9" s="30">
        <f ca="1">SUMIF([1]route!$E$3:$E$10005,E9,[1]!Table1[3])</f>
        <v>0</v>
      </c>
      <c r="AH9" s="30">
        <f ca="1">SUMIF([1]route!$E$3:$E$10005,E9,[1]!Table1[4])</f>
        <v>0</v>
      </c>
      <c r="AI9" s="30">
        <f ca="1">SUMIF([1]route!$E$3:$E$10005,E9,[1]!Table1[5])</f>
        <v>0</v>
      </c>
      <c r="AJ9" s="30">
        <f ca="1">SUMIF([1]route!$E$3:$E$10005,E9,[1]!Table1[6])</f>
        <v>0</v>
      </c>
      <c r="AK9" s="30">
        <f ca="1">SUMIF([1]route!$E$3:$E$10005,E9,[1]!Table1[7])</f>
        <v>0</v>
      </c>
      <c r="AL9" s="30">
        <f ca="1">SUMIF([1]route!$E$3:$E$10005,E9,[1]!Table1[8])</f>
        <v>0</v>
      </c>
      <c r="AM9" s="30">
        <f ca="1">SUMIF([1]route!$E$3:$E$10005,E9,[1]!Table1[9])</f>
        <v>0</v>
      </c>
      <c r="AN9" s="30">
        <f ca="1">SUMIF([1]route!$E$3:$E$10005,E9,[1]!Table1[10])</f>
        <v>0</v>
      </c>
      <c r="AO9" s="30">
        <f ca="1">SUMIF([1]route!$E$3:$E$10005,E9,[1]!Table1[11])</f>
        <v>0</v>
      </c>
      <c r="AP9" s="30">
        <f ca="1">SUMIF([1]route!$E$3:$E$10005,E9,[1]!Table1[12])</f>
        <v>0</v>
      </c>
      <c r="AQ9" s="30">
        <f ca="1">SUMIF([1]route!$E$3:$E$10005,E9,[1]!Table1[13])</f>
        <v>0</v>
      </c>
      <c r="AR9" s="30">
        <f ca="1">SUMIF([1]route!$E$3:$E$10005,E9,[1]!Table1[14])</f>
        <v>0</v>
      </c>
      <c r="AS9" s="30">
        <f ca="1">SUMIF([1]route!$E$3:$E$10005,E9,[1]!Table1[15])</f>
        <v>0</v>
      </c>
      <c r="AT9" s="30">
        <f ca="1">SUMIF([1]route!$E$3:$E$10005,E9,[1]!Table1[16])</f>
        <v>0</v>
      </c>
      <c r="AU9" s="30">
        <f ca="1">SUMIF([1]route!$E$3:$E$10005,E9,[1]!Table1[17])</f>
        <v>0</v>
      </c>
      <c r="AV9" s="30">
        <f ca="1">SUMIF([1]route!$E$3:$E$10005,E9,[1]!Table1[18])</f>
        <v>0</v>
      </c>
      <c r="AW9" s="30">
        <f ca="1">SUMIF([1]route!$E$3:$E$10005,E9,[1]!Table1[19])</f>
        <v>0</v>
      </c>
      <c r="AX9" s="30">
        <f ca="1">SUMIF([1]route!$E$3:$E$10005,E9,[1]!Table1[20])</f>
        <v>0</v>
      </c>
      <c r="AY9" s="30">
        <f ca="1">SUMIF([1]route!$E$3:$E$10005,E9,[1]!Table1[21])</f>
        <v>0</v>
      </c>
      <c r="AZ9" s="30">
        <f ca="1">SUMIF([1]route!$E$3:$E$10005,E9,[1]!Table1[22])</f>
        <v>0</v>
      </c>
      <c r="BA9" s="30">
        <f ca="1">SUMIF([1]route!$E$3:$E$10005,E9,[1]!Table1[23])</f>
        <v>0</v>
      </c>
      <c r="BB9" s="30">
        <f ca="1">SUMIF([1]route!$E$3:$E$10005,E9,[1]!Table1[24])</f>
        <v>0</v>
      </c>
      <c r="BC9" s="30">
        <f ca="1">SUMIF([1]route!$E$3:$E$10005,E9,[1]!Table1[25])</f>
        <v>0</v>
      </c>
      <c r="BD9" s="30">
        <f ca="1">SUMIF([1]route!$E$3:$E$10005,E9,[1]!Table1[26])</f>
        <v>0</v>
      </c>
      <c r="BE9" s="30">
        <f ca="1">SUMIF([1]route!$E$3:$E$10005,E9,[1]!Table1[27])</f>
        <v>0</v>
      </c>
      <c r="BF9" s="30">
        <f ca="1">SUMIF([1]route!$E$3:$E$10005,E9,[1]!Table1[28])</f>
        <v>0</v>
      </c>
      <c r="BG9" s="30">
        <f ca="1">SUMIF([1]route!$E$3:$E$10005,E9,[1]!Table1[29])</f>
        <v>0</v>
      </c>
      <c r="BH9" s="30">
        <f ca="1">SUMIF([1]route!$E$3:$E$10005,E9,[1]!Table1[30])</f>
        <v>0</v>
      </c>
      <c r="BI9" s="30">
        <f ca="1">SUMIF([1]route!$E$3:$E$10005,E9,[1]!Table1[31])</f>
        <v>0</v>
      </c>
      <c r="BJ9" s="30">
        <f ca="1">SUMIF([1]route!$E$3:$E$10005,E9,[1]!Table1[Remain PO])</f>
        <v>0</v>
      </c>
      <c r="BK9" s="31">
        <f ca="1">SUMIF([1]route!$E$3:$E$10005,E9,[1]!Table1[N+1])</f>
        <v>74.46875</v>
      </c>
      <c r="BL9" s="31">
        <f ca="1">SUMIF([1]route!$E$3:$E$10005,E9,[1]!Table1[N+2])</f>
        <v>96.914314516129039</v>
      </c>
      <c r="BM9" s="31">
        <f ca="1">SUMIF([1]route!$E$3:$E$10005,E9,[1]!Table1[N+3])</f>
        <v>128.0241935483871</v>
      </c>
      <c r="BN9" s="32">
        <f ca="1">SUMIF([1]route!$E$3:$E$10005,E9,[1]!Table1[N+4])</f>
        <v>0</v>
      </c>
      <c r="BP9" s="37">
        <f t="shared" si="17"/>
        <v>945</v>
      </c>
      <c r="BQ9" s="35">
        <f t="shared" ca="1" si="4"/>
        <v>945</v>
      </c>
      <c r="BR9" s="35">
        <f t="shared" ca="1" si="4"/>
        <v>945</v>
      </c>
      <c r="BS9" s="35">
        <f t="shared" ca="1" si="4"/>
        <v>945</v>
      </c>
      <c r="BT9" s="35">
        <f t="shared" ca="1" si="4"/>
        <v>945</v>
      </c>
      <c r="BU9" s="35">
        <f t="shared" ca="1" si="4"/>
        <v>945</v>
      </c>
      <c r="BV9" s="35">
        <f t="shared" ca="1" si="4"/>
        <v>945</v>
      </c>
      <c r="BW9" s="35">
        <f t="shared" ca="1" si="4"/>
        <v>945</v>
      </c>
      <c r="BX9" s="35">
        <f t="shared" ca="1" si="4"/>
        <v>945</v>
      </c>
      <c r="BY9" s="35">
        <f t="shared" ca="1" si="4"/>
        <v>945</v>
      </c>
      <c r="BZ9" s="35">
        <f t="shared" ca="1" si="4"/>
        <v>945</v>
      </c>
      <c r="CA9" s="35">
        <f t="shared" ca="1" si="4"/>
        <v>945</v>
      </c>
      <c r="CB9" s="35">
        <f t="shared" ca="1" si="4"/>
        <v>945</v>
      </c>
      <c r="CC9" s="35">
        <f t="shared" ca="1" si="4"/>
        <v>945</v>
      </c>
      <c r="CD9" s="35">
        <f t="shared" ca="1" si="4"/>
        <v>945</v>
      </c>
      <c r="CE9" s="35">
        <f t="shared" ca="1" si="4"/>
        <v>945</v>
      </c>
      <c r="CF9" s="35">
        <f t="shared" ca="1" si="4"/>
        <v>945</v>
      </c>
      <c r="CG9" s="35">
        <f t="shared" ca="1" si="5"/>
        <v>945</v>
      </c>
      <c r="CH9" s="35">
        <f t="shared" ca="1" si="5"/>
        <v>945</v>
      </c>
      <c r="CI9" s="35">
        <f t="shared" ca="1" si="5"/>
        <v>945</v>
      </c>
      <c r="CJ9" s="35">
        <f t="shared" ca="1" si="5"/>
        <v>945</v>
      </c>
      <c r="CK9" s="35">
        <f t="shared" ca="1" si="5"/>
        <v>945</v>
      </c>
      <c r="CL9" s="35">
        <f t="shared" ca="1" si="5"/>
        <v>945</v>
      </c>
      <c r="CM9" s="35">
        <f t="shared" ca="1" si="5"/>
        <v>945</v>
      </c>
      <c r="CN9" s="35">
        <f t="shared" ca="1" si="5"/>
        <v>945</v>
      </c>
      <c r="CO9" s="35">
        <f t="shared" ca="1" si="5"/>
        <v>945</v>
      </c>
      <c r="CP9" s="35">
        <f t="shared" ca="1" si="5"/>
        <v>945</v>
      </c>
      <c r="CQ9" s="35">
        <f t="shared" ca="1" si="5"/>
        <v>945</v>
      </c>
      <c r="CR9" s="35">
        <f t="shared" ca="1" si="5"/>
        <v>945</v>
      </c>
      <c r="CS9" s="35">
        <f t="shared" ca="1" si="5"/>
        <v>945</v>
      </c>
      <c r="CT9" s="35">
        <f t="shared" ca="1" si="5"/>
        <v>945</v>
      </c>
      <c r="CU9" s="35">
        <f t="shared" ca="1" si="5"/>
        <v>945</v>
      </c>
      <c r="CV9" s="35">
        <f t="shared" ca="1" si="5"/>
        <v>945</v>
      </c>
      <c r="CW9" s="38">
        <f t="shared" ca="1" si="6"/>
        <v>870.53125</v>
      </c>
      <c r="CX9" s="38">
        <f t="shared" ca="1" si="6"/>
        <v>773.61693548387098</v>
      </c>
      <c r="CY9" s="38">
        <f t="shared" ca="1" si="6"/>
        <v>645.5927419354839</v>
      </c>
      <c r="CZ9" s="39">
        <f t="shared" ca="1" si="6"/>
        <v>645.5927419354839</v>
      </c>
      <c r="DA9" s="35"/>
    </row>
    <row r="10" spans="3:105" x14ac:dyDescent="0.3">
      <c r="D10" s="61" t="str">
        <f>VLOOKUP(F10,[1]Special!$O$2:$S$209,3,0)</f>
        <v>|0101030100|0.00|0.00|0.000|59.0001.2</v>
      </c>
      <c r="E10" s="20" t="s">
        <v>33</v>
      </c>
      <c r="F10" s="19" t="str">
        <f t="shared" si="7"/>
        <v>|0200230120|19.10|0.00|1.200|0.000</v>
      </c>
      <c r="G10" s="19" t="str">
        <f>'Cutting Rules'!H10</f>
        <v>TOYOTA||||||||||||</v>
      </c>
      <c r="H10" s="19" t="str">
        <f>VLOOKUP(MID(F10,8,2),[1]Special!$H$2:$I$32,2,0)</f>
        <v>STKM11A</v>
      </c>
      <c r="I10" s="19" t="str">
        <f t="shared" si="8"/>
        <v>NBC</v>
      </c>
      <c r="J10" s="19" t="str">
        <f t="shared" si="9"/>
        <v>C</v>
      </c>
      <c r="K10" s="19" t="str">
        <f t="shared" si="10"/>
        <v>19.1</v>
      </c>
      <c r="L10" s="19" t="str">
        <f t="shared" si="11"/>
        <v>0.00</v>
      </c>
      <c r="M10" s="52" t="str">
        <f t="shared" si="12"/>
        <v>1.20</v>
      </c>
      <c r="N10" s="52" t="str">
        <f t="shared" si="13"/>
        <v>6119</v>
      </c>
      <c r="O10" s="19">
        <f>VLOOKUP(F10,[1]Item!$A$5:$Z$10000,26,0)</f>
        <v>0.53</v>
      </c>
      <c r="P10" s="19" t="str">
        <f>VLOOKUP(E10,[1]route!$E$3:$O$10005,11,0)</f>
        <v>C</v>
      </c>
      <c r="Q10" s="62" t="str">
        <f>'Cutting Rules'!AD10</f>
        <v>427.8-6119-----------</v>
      </c>
      <c r="R10" s="23">
        <f ca="1">SUMIF([1]route!$E$3:$E$10005,E10,[1]!Table1[生産])</f>
        <v>14.285714285714286</v>
      </c>
      <c r="S10" s="24"/>
      <c r="T10" s="78" t="s">
        <v>547</v>
      </c>
      <c r="U10" s="19"/>
      <c r="V10" s="48">
        <f>SUMIF([1]route!$E$3:$E$10005,E10,[1]route!$M$3:$M$10005)</f>
        <v>132</v>
      </c>
      <c r="W10" s="56">
        <f t="shared" si="14"/>
        <v>428.08524000000006</v>
      </c>
      <c r="X10" s="40" t="e">
        <f t="array" aca="1" ref="X10" ca="1">INDEX($BP10:$CZ10,MATCH(TRUE,$BP10:$CZ10&lt;0,0))</f>
        <v>#N/A</v>
      </c>
      <c r="Y10" s="47" t="str">
        <f t="shared" ca="1" si="2"/>
        <v/>
      </c>
      <c r="Z10" s="121" t="str">
        <f>IFERROR(VLOOKUP(E10,[1]route!$E$3:$BL$10005,59,0),"")&amp;IFERROR(VLOOKUP(E10,[1]route!$E$3:$BL$10005,60,0),"")</f>
        <v/>
      </c>
      <c r="AA10" s="28">
        <f t="shared" ca="1" si="15"/>
        <v>0</v>
      </c>
      <c r="AB10" s="77">
        <f t="shared" ca="1" si="16"/>
        <v>0</v>
      </c>
      <c r="AC10" s="4" t="str">
        <f t="shared" ca="1" si="3"/>
        <v/>
      </c>
      <c r="AD10" s="29">
        <v>0</v>
      </c>
      <c r="AE10" s="30">
        <f ca="1">SUMIF([1]route!$E$3:$E$10005,E10,[1]!Table1[1])</f>
        <v>7.1428571428571432</v>
      </c>
      <c r="AF10" s="30">
        <f ca="1">SUMIF([1]route!$E$3:$E$10005,E10,[1]!Table1[2])</f>
        <v>0</v>
      </c>
      <c r="AG10" s="30">
        <f ca="1">SUMIF([1]route!$E$3:$E$10005,E10,[1]!Table1[3])</f>
        <v>0</v>
      </c>
      <c r="AH10" s="30">
        <f ca="1">SUMIF([1]route!$E$3:$E$10005,E10,[1]!Table1[4])</f>
        <v>0</v>
      </c>
      <c r="AI10" s="30">
        <f ca="1">SUMIF([1]route!$E$3:$E$10005,E10,[1]!Table1[5])</f>
        <v>0</v>
      </c>
      <c r="AJ10" s="30">
        <f ca="1">SUMIF([1]route!$E$3:$E$10005,E10,[1]!Table1[6])</f>
        <v>0</v>
      </c>
      <c r="AK10" s="30">
        <f ca="1">SUMIF([1]route!$E$3:$E$10005,E10,[1]!Table1[7])</f>
        <v>0</v>
      </c>
      <c r="AL10" s="30">
        <f ca="1">SUMIF([1]route!$E$3:$E$10005,E10,[1]!Table1[8])</f>
        <v>0</v>
      </c>
      <c r="AM10" s="30">
        <f ca="1">SUMIF([1]route!$E$3:$E$10005,E10,[1]!Table1[9])</f>
        <v>0</v>
      </c>
      <c r="AN10" s="30">
        <f ca="1">SUMIF([1]route!$E$3:$E$10005,E10,[1]!Table1[10])</f>
        <v>0</v>
      </c>
      <c r="AO10" s="30">
        <f ca="1">SUMIF([1]route!$E$3:$E$10005,E10,[1]!Table1[11])</f>
        <v>0</v>
      </c>
      <c r="AP10" s="30">
        <f ca="1">SUMIF([1]route!$E$3:$E$10005,E10,[1]!Table1[12])</f>
        <v>0</v>
      </c>
      <c r="AQ10" s="30">
        <f ca="1">SUMIF([1]route!$E$3:$E$10005,E10,[1]!Table1[13])</f>
        <v>0</v>
      </c>
      <c r="AR10" s="30">
        <f ca="1">SUMIF([1]route!$E$3:$E$10005,E10,[1]!Table1[14])</f>
        <v>0</v>
      </c>
      <c r="AS10" s="30">
        <f ca="1">SUMIF([1]route!$E$3:$E$10005,E10,[1]!Table1[15])</f>
        <v>0</v>
      </c>
      <c r="AT10" s="30">
        <f ca="1">SUMIF([1]route!$E$3:$E$10005,E10,[1]!Table1[16])</f>
        <v>0</v>
      </c>
      <c r="AU10" s="30">
        <f ca="1">SUMIF([1]route!$E$3:$E$10005,E10,[1]!Table1[17])</f>
        <v>0</v>
      </c>
      <c r="AV10" s="30">
        <f ca="1">SUMIF([1]route!$E$3:$E$10005,E10,[1]!Table1[18])</f>
        <v>0</v>
      </c>
      <c r="AW10" s="30">
        <f ca="1">SUMIF([1]route!$E$3:$E$10005,E10,[1]!Table1[19])</f>
        <v>0</v>
      </c>
      <c r="AX10" s="30">
        <f ca="1">SUMIF([1]route!$E$3:$E$10005,E10,[1]!Table1[20])</f>
        <v>0</v>
      </c>
      <c r="AY10" s="30">
        <f ca="1">SUMIF([1]route!$E$3:$E$10005,E10,[1]!Table1[21])</f>
        <v>0</v>
      </c>
      <c r="AZ10" s="30">
        <f ca="1">SUMIF([1]route!$E$3:$E$10005,E10,[1]!Table1[22])</f>
        <v>0</v>
      </c>
      <c r="BA10" s="30">
        <f ca="1">SUMIF([1]route!$E$3:$E$10005,E10,[1]!Table1[23])</f>
        <v>0</v>
      </c>
      <c r="BB10" s="30">
        <f ca="1">SUMIF([1]route!$E$3:$E$10005,E10,[1]!Table1[24])</f>
        <v>0</v>
      </c>
      <c r="BC10" s="30">
        <f ca="1">SUMIF([1]route!$E$3:$E$10005,E10,[1]!Table1[25])</f>
        <v>0</v>
      </c>
      <c r="BD10" s="30">
        <f ca="1">SUMIF([1]route!$E$3:$E$10005,E10,[1]!Table1[26])</f>
        <v>0</v>
      </c>
      <c r="BE10" s="30">
        <f ca="1">SUMIF([1]route!$E$3:$E$10005,E10,[1]!Table1[27])</f>
        <v>0</v>
      </c>
      <c r="BF10" s="30">
        <f ca="1">SUMIF([1]route!$E$3:$E$10005,E10,[1]!Table1[28])</f>
        <v>0</v>
      </c>
      <c r="BG10" s="30">
        <f ca="1">SUMIF([1]route!$E$3:$E$10005,E10,[1]!Table1[29])</f>
        <v>0</v>
      </c>
      <c r="BH10" s="30">
        <f ca="1">SUMIF([1]route!$E$3:$E$10005,E10,[1]!Table1[30])</f>
        <v>0</v>
      </c>
      <c r="BI10" s="30">
        <f ca="1">SUMIF([1]route!$E$3:$E$10005,E10,[1]!Table1[31])</f>
        <v>0</v>
      </c>
      <c r="BJ10" s="30">
        <f ca="1">SUMIF([1]route!$E$3:$E$10005,E10,[1]!Table1[Remain PO])</f>
        <v>0</v>
      </c>
      <c r="BK10" s="31">
        <f ca="1">SUMIF([1]route!$E$3:$E$10005,E10,[1]!Table1[N+1])</f>
        <v>7.1428571428571432</v>
      </c>
      <c r="BL10" s="31">
        <f ca="1">SUMIF([1]route!$E$3:$E$10005,E10,[1]!Table1[N+2])</f>
        <v>14.285714285714286</v>
      </c>
      <c r="BM10" s="31">
        <f ca="1">SUMIF([1]route!$E$3:$E$10005,E10,[1]!Table1[N+3])</f>
        <v>7.1428571428571432</v>
      </c>
      <c r="BN10" s="32">
        <f ca="1">SUMIF([1]route!$E$3:$E$10005,E10,[1]!Table1[N+4])</f>
        <v>0</v>
      </c>
      <c r="BP10" s="37">
        <f t="shared" si="17"/>
        <v>132</v>
      </c>
      <c r="BQ10" s="35">
        <f t="shared" ca="1" si="4"/>
        <v>124.85714285714286</v>
      </c>
      <c r="BR10" s="35">
        <f t="shared" ca="1" si="4"/>
        <v>124.85714285714286</v>
      </c>
      <c r="BS10" s="35">
        <f t="shared" ca="1" si="4"/>
        <v>124.85714285714286</v>
      </c>
      <c r="BT10" s="35">
        <f t="shared" ca="1" si="4"/>
        <v>124.85714285714286</v>
      </c>
      <c r="BU10" s="35">
        <f t="shared" ca="1" si="4"/>
        <v>124.85714285714286</v>
      </c>
      <c r="BV10" s="35">
        <f t="shared" ca="1" si="4"/>
        <v>124.85714285714286</v>
      </c>
      <c r="BW10" s="35">
        <f t="shared" ca="1" si="4"/>
        <v>124.85714285714286</v>
      </c>
      <c r="BX10" s="35">
        <f t="shared" ca="1" si="4"/>
        <v>124.85714285714286</v>
      </c>
      <c r="BY10" s="35">
        <f t="shared" ca="1" si="4"/>
        <v>124.85714285714286</v>
      </c>
      <c r="BZ10" s="35">
        <f t="shared" ca="1" si="4"/>
        <v>124.85714285714286</v>
      </c>
      <c r="CA10" s="35">
        <f t="shared" ca="1" si="4"/>
        <v>124.85714285714286</v>
      </c>
      <c r="CB10" s="35">
        <f t="shared" ca="1" si="4"/>
        <v>124.85714285714286</v>
      </c>
      <c r="CC10" s="35">
        <f t="shared" ca="1" si="4"/>
        <v>124.85714285714286</v>
      </c>
      <c r="CD10" s="35">
        <f t="shared" ca="1" si="4"/>
        <v>124.85714285714286</v>
      </c>
      <c r="CE10" s="35">
        <f t="shared" ca="1" si="4"/>
        <v>124.85714285714286</v>
      </c>
      <c r="CF10" s="35">
        <f t="shared" ca="1" si="4"/>
        <v>124.85714285714286</v>
      </c>
      <c r="CG10" s="35">
        <f t="shared" ca="1" si="5"/>
        <v>124.85714285714286</v>
      </c>
      <c r="CH10" s="35">
        <f t="shared" ca="1" si="5"/>
        <v>124.85714285714286</v>
      </c>
      <c r="CI10" s="35">
        <f t="shared" ca="1" si="5"/>
        <v>124.85714285714286</v>
      </c>
      <c r="CJ10" s="35">
        <f t="shared" ca="1" si="5"/>
        <v>124.85714285714286</v>
      </c>
      <c r="CK10" s="35">
        <f t="shared" ca="1" si="5"/>
        <v>124.85714285714286</v>
      </c>
      <c r="CL10" s="35">
        <f t="shared" ca="1" si="5"/>
        <v>124.85714285714286</v>
      </c>
      <c r="CM10" s="35">
        <f t="shared" ca="1" si="5"/>
        <v>124.85714285714286</v>
      </c>
      <c r="CN10" s="35">
        <f t="shared" ca="1" si="5"/>
        <v>124.85714285714286</v>
      </c>
      <c r="CO10" s="35">
        <f t="shared" ca="1" si="5"/>
        <v>124.85714285714286</v>
      </c>
      <c r="CP10" s="35">
        <f t="shared" ca="1" si="5"/>
        <v>124.85714285714286</v>
      </c>
      <c r="CQ10" s="35">
        <f t="shared" ca="1" si="5"/>
        <v>124.85714285714286</v>
      </c>
      <c r="CR10" s="35">
        <f t="shared" ca="1" si="5"/>
        <v>124.85714285714286</v>
      </c>
      <c r="CS10" s="35">
        <f t="shared" ca="1" si="5"/>
        <v>124.85714285714286</v>
      </c>
      <c r="CT10" s="35">
        <f t="shared" ca="1" si="5"/>
        <v>124.85714285714286</v>
      </c>
      <c r="CU10" s="35">
        <f t="shared" ca="1" si="5"/>
        <v>124.85714285714286</v>
      </c>
      <c r="CV10" s="35">
        <f t="shared" ca="1" si="5"/>
        <v>124.85714285714286</v>
      </c>
      <c r="CW10" s="38">
        <f t="shared" ca="1" si="6"/>
        <v>117.71428571428572</v>
      </c>
      <c r="CX10" s="38">
        <f t="shared" ca="1" si="6"/>
        <v>103.42857142857143</v>
      </c>
      <c r="CY10" s="38">
        <f t="shared" ca="1" si="6"/>
        <v>96.285714285714292</v>
      </c>
      <c r="CZ10" s="39">
        <f t="shared" ca="1" si="6"/>
        <v>96.285714285714292</v>
      </c>
      <c r="DA10" s="35"/>
    </row>
    <row r="11" spans="3:105" x14ac:dyDescent="0.3">
      <c r="D11" s="61" t="str">
        <f>VLOOKUP(F11,[1]Special!$O$2:$S$209,3,0)</f>
        <v>|0101022000|0.00|0.00|0.000|58.5001.4</v>
      </c>
      <c r="E11" s="20" t="s">
        <v>34</v>
      </c>
      <c r="F11" s="19" t="str">
        <f t="shared" si="7"/>
        <v>|0200220139|19.10|0.00|1.400|0.000</v>
      </c>
      <c r="G11" s="19" t="str">
        <f>'Cutting Rules'!H11</f>
        <v>KMV||||||||||||</v>
      </c>
      <c r="H11" s="19" t="str">
        <f>VLOOKUP(MID(F11,8,2),[1]Special!$H$2:$I$32,2,0)</f>
        <v>STKM11A</v>
      </c>
      <c r="I11" s="19" t="str">
        <f t="shared" si="8"/>
        <v>NBC</v>
      </c>
      <c r="J11" s="19" t="str">
        <f t="shared" si="9"/>
        <v>P</v>
      </c>
      <c r="K11" s="19" t="str">
        <f t="shared" si="10"/>
        <v>19.1</v>
      </c>
      <c r="L11" s="19" t="str">
        <f t="shared" si="11"/>
        <v>0.00</v>
      </c>
      <c r="M11" s="52" t="str">
        <f t="shared" si="12"/>
        <v>1.40</v>
      </c>
      <c r="N11" s="52" t="str">
        <f t="shared" si="13"/>
        <v>5571</v>
      </c>
      <c r="O11" s="19">
        <f>VLOOKUP(F11,[1]Item!$A$5:$Z$10000,26,0)</f>
        <v>0.61099999999999999</v>
      </c>
      <c r="P11" s="19" t="str">
        <f>VLOOKUP(E11,[1]route!$E$3:$O$10005,11,0)</f>
        <v>C</v>
      </c>
      <c r="Q11" s="62" t="str">
        <f>'Cutting Rules'!AD11</f>
        <v>286-5571-----------</v>
      </c>
      <c r="R11" s="23">
        <f ca="1">SUMIF([1]route!$E$3:$E$10005,E11,[1]!Table1[生産])</f>
        <v>69.368421052631575</v>
      </c>
      <c r="S11" s="24"/>
      <c r="T11" s="78" t="s">
        <v>547</v>
      </c>
      <c r="U11" s="19"/>
      <c r="V11" s="48">
        <f>SUMIF([1]route!$E$3:$E$10005,E11,[1]route!$M$3:$M$10005)</f>
        <v>338</v>
      </c>
      <c r="W11" s="56">
        <f t="shared" si="14"/>
        <v>1150.5117779999998</v>
      </c>
      <c r="X11" s="27" t="e">
        <f t="array" aca="1" ref="X11" ca="1">INDEX($BP11:$CZ11,MATCH(TRUE,$BP11:$CZ11&lt;0,0))</f>
        <v>#N/A</v>
      </c>
      <c r="Y11" s="47" t="str">
        <f t="shared" ca="1" si="2"/>
        <v/>
      </c>
      <c r="Z11" s="121" t="str">
        <f>IFERROR(VLOOKUP(E11,[1]route!$E$3:$BL$10005,59,0),"")&amp;IFERROR(VLOOKUP(E11,[1]route!$E$3:$BL$10005,60,0),"")</f>
        <v/>
      </c>
      <c r="AA11" s="28">
        <f t="shared" ca="1" si="15"/>
        <v>0</v>
      </c>
      <c r="AB11" s="77">
        <f t="shared" ca="1" si="16"/>
        <v>0</v>
      </c>
      <c r="AC11" s="4" t="str">
        <f t="shared" ca="1" si="3"/>
        <v/>
      </c>
      <c r="AD11" s="29">
        <v>0</v>
      </c>
      <c r="AE11" s="30">
        <f ca="1">SUMIF([1]route!$E$3:$E$10005,E11,[1]!Table1[1])</f>
        <v>0</v>
      </c>
      <c r="AF11" s="30">
        <f ca="1">SUMIF([1]route!$E$3:$E$10005,E11,[1]!Table1[2])</f>
        <v>0</v>
      </c>
      <c r="AG11" s="30">
        <f ca="1">SUMIF([1]route!$E$3:$E$10005,E11,[1]!Table1[3])</f>
        <v>0</v>
      </c>
      <c r="AH11" s="30">
        <f ca="1">SUMIF([1]route!$E$3:$E$10005,E11,[1]!Table1[4])</f>
        <v>0</v>
      </c>
      <c r="AI11" s="30">
        <f ca="1">SUMIF([1]route!$E$3:$E$10005,E11,[1]!Table1[5])</f>
        <v>0</v>
      </c>
      <c r="AJ11" s="30">
        <f ca="1">SUMIF([1]route!$E$3:$E$10005,E11,[1]!Table1[6])</f>
        <v>0</v>
      </c>
      <c r="AK11" s="30">
        <f ca="1">SUMIF([1]route!$E$3:$E$10005,E11,[1]!Table1[7])</f>
        <v>0</v>
      </c>
      <c r="AL11" s="30">
        <f ca="1">SUMIF([1]route!$E$3:$E$10005,E11,[1]!Table1[8])</f>
        <v>0</v>
      </c>
      <c r="AM11" s="30">
        <f ca="1">SUMIF([1]route!$E$3:$E$10005,E11,[1]!Table1[9])</f>
        <v>0</v>
      </c>
      <c r="AN11" s="30">
        <f ca="1">SUMIF([1]route!$E$3:$E$10005,E11,[1]!Table1[10])</f>
        <v>0</v>
      </c>
      <c r="AO11" s="30">
        <f ca="1">SUMIF([1]route!$E$3:$E$10005,E11,[1]!Table1[11])</f>
        <v>0</v>
      </c>
      <c r="AP11" s="30">
        <f ca="1">SUMIF([1]route!$E$3:$E$10005,E11,[1]!Table1[12])</f>
        <v>0</v>
      </c>
      <c r="AQ11" s="30">
        <f ca="1">SUMIF([1]route!$E$3:$E$10005,E11,[1]!Table1[13])</f>
        <v>0</v>
      </c>
      <c r="AR11" s="30">
        <f ca="1">SUMIF([1]route!$E$3:$E$10005,E11,[1]!Table1[14])</f>
        <v>0</v>
      </c>
      <c r="AS11" s="30">
        <f ca="1">SUMIF([1]route!$E$3:$E$10005,E11,[1]!Table1[15])</f>
        <v>0</v>
      </c>
      <c r="AT11" s="30">
        <f ca="1">SUMIF([1]route!$E$3:$E$10005,E11,[1]!Table1[16])</f>
        <v>0</v>
      </c>
      <c r="AU11" s="30">
        <f ca="1">SUMIF([1]route!$E$3:$E$10005,E11,[1]!Table1[17])</f>
        <v>0</v>
      </c>
      <c r="AV11" s="30">
        <f ca="1">SUMIF([1]route!$E$3:$E$10005,E11,[1]!Table1[18])</f>
        <v>0</v>
      </c>
      <c r="AW11" s="30">
        <f ca="1">SUMIF([1]route!$E$3:$E$10005,E11,[1]!Table1[19])</f>
        <v>0</v>
      </c>
      <c r="AX11" s="30">
        <f ca="1">SUMIF([1]route!$E$3:$E$10005,E11,[1]!Table1[20])</f>
        <v>0</v>
      </c>
      <c r="AY11" s="30">
        <f ca="1">SUMIF([1]route!$E$3:$E$10005,E11,[1]!Table1[21])</f>
        <v>0</v>
      </c>
      <c r="AZ11" s="30">
        <f ca="1">SUMIF([1]route!$E$3:$E$10005,E11,[1]!Table1[22])</f>
        <v>0</v>
      </c>
      <c r="BA11" s="30">
        <f ca="1">SUMIF([1]route!$E$3:$E$10005,E11,[1]!Table1[23])</f>
        <v>0</v>
      </c>
      <c r="BB11" s="30">
        <f ca="1">SUMIF([1]route!$E$3:$E$10005,E11,[1]!Table1[24])</f>
        <v>0</v>
      </c>
      <c r="BC11" s="30">
        <f ca="1">SUMIF([1]route!$E$3:$E$10005,E11,[1]!Table1[25])</f>
        <v>0</v>
      </c>
      <c r="BD11" s="30">
        <f ca="1">SUMIF([1]route!$E$3:$E$10005,E11,[1]!Table1[26])</f>
        <v>0</v>
      </c>
      <c r="BE11" s="30">
        <f ca="1">SUMIF([1]route!$E$3:$E$10005,E11,[1]!Table1[27])</f>
        <v>0</v>
      </c>
      <c r="BF11" s="30">
        <f ca="1">SUMIF([1]route!$E$3:$E$10005,E11,[1]!Table1[28])</f>
        <v>0</v>
      </c>
      <c r="BG11" s="30">
        <f ca="1">SUMIF([1]route!$E$3:$E$10005,E11,[1]!Table1[29])</f>
        <v>0</v>
      </c>
      <c r="BH11" s="30">
        <f ca="1">SUMIF([1]route!$E$3:$E$10005,E11,[1]!Table1[30])</f>
        <v>0</v>
      </c>
      <c r="BI11" s="30">
        <f ca="1">SUMIF([1]route!$E$3:$E$10005,E11,[1]!Table1[31])</f>
        <v>0</v>
      </c>
      <c r="BJ11" s="30">
        <f ca="1">SUMIF([1]route!$E$3:$E$10005,E11,[1]!Table1[Remain PO])</f>
        <v>0</v>
      </c>
      <c r="BK11" s="31">
        <f ca="1">SUMIF([1]route!$E$3:$E$10005,E11,[1]!Table1[N+1])</f>
        <v>69.368421052631575</v>
      </c>
      <c r="BL11" s="31">
        <f ca="1">SUMIF([1]route!$E$3:$E$10005,E11,[1]!Table1[N+2])</f>
        <v>37.631578947368418</v>
      </c>
      <c r="BM11" s="31">
        <f ca="1">SUMIF([1]route!$E$3:$E$10005,E11,[1]!Table1[N+3])</f>
        <v>89.263157894736835</v>
      </c>
      <c r="BN11" s="32">
        <f ca="1">SUMIF([1]route!$E$3:$E$10005,E11,[1]!Table1[N+4])</f>
        <v>0</v>
      </c>
      <c r="BP11" s="37">
        <f t="shared" si="17"/>
        <v>338</v>
      </c>
      <c r="BQ11" s="35">
        <f t="shared" ca="1" si="4"/>
        <v>338</v>
      </c>
      <c r="BR11" s="35">
        <f t="shared" ca="1" si="4"/>
        <v>338</v>
      </c>
      <c r="BS11" s="35">
        <f t="shared" ca="1" si="4"/>
        <v>338</v>
      </c>
      <c r="BT11" s="35">
        <f t="shared" ca="1" si="4"/>
        <v>338</v>
      </c>
      <c r="BU11" s="35">
        <f t="shared" ca="1" si="4"/>
        <v>338</v>
      </c>
      <c r="BV11" s="35">
        <f t="shared" ca="1" si="4"/>
        <v>338</v>
      </c>
      <c r="BW11" s="35">
        <f t="shared" ca="1" si="4"/>
        <v>338</v>
      </c>
      <c r="BX11" s="35">
        <f t="shared" ca="1" si="4"/>
        <v>338</v>
      </c>
      <c r="BY11" s="35">
        <f t="shared" ca="1" si="4"/>
        <v>338</v>
      </c>
      <c r="BZ11" s="35">
        <f t="shared" ca="1" si="4"/>
        <v>338</v>
      </c>
      <c r="CA11" s="35">
        <f t="shared" ca="1" si="4"/>
        <v>338</v>
      </c>
      <c r="CB11" s="35">
        <f t="shared" ca="1" si="4"/>
        <v>338</v>
      </c>
      <c r="CC11" s="35">
        <f t="shared" ca="1" si="4"/>
        <v>338</v>
      </c>
      <c r="CD11" s="35">
        <f t="shared" ca="1" si="4"/>
        <v>338</v>
      </c>
      <c r="CE11" s="35">
        <f t="shared" ca="1" si="4"/>
        <v>338</v>
      </c>
      <c r="CF11" s="35">
        <f t="shared" ca="1" si="4"/>
        <v>338</v>
      </c>
      <c r="CG11" s="35">
        <f t="shared" ca="1" si="5"/>
        <v>338</v>
      </c>
      <c r="CH11" s="35">
        <f t="shared" ca="1" si="5"/>
        <v>338</v>
      </c>
      <c r="CI11" s="35">
        <f t="shared" ca="1" si="5"/>
        <v>338</v>
      </c>
      <c r="CJ11" s="35">
        <f t="shared" ca="1" si="5"/>
        <v>338</v>
      </c>
      <c r="CK11" s="35">
        <f t="shared" ca="1" si="5"/>
        <v>338</v>
      </c>
      <c r="CL11" s="35">
        <f t="shared" ca="1" si="5"/>
        <v>338</v>
      </c>
      <c r="CM11" s="35">
        <f t="shared" ca="1" si="5"/>
        <v>338</v>
      </c>
      <c r="CN11" s="35">
        <f t="shared" ca="1" si="5"/>
        <v>338</v>
      </c>
      <c r="CO11" s="35">
        <f t="shared" ca="1" si="5"/>
        <v>338</v>
      </c>
      <c r="CP11" s="35">
        <f t="shared" ca="1" si="5"/>
        <v>338</v>
      </c>
      <c r="CQ11" s="35">
        <f t="shared" ca="1" si="5"/>
        <v>338</v>
      </c>
      <c r="CR11" s="35">
        <f t="shared" ca="1" si="5"/>
        <v>338</v>
      </c>
      <c r="CS11" s="35">
        <f t="shared" ca="1" si="5"/>
        <v>338</v>
      </c>
      <c r="CT11" s="35">
        <f t="shared" ca="1" si="5"/>
        <v>338</v>
      </c>
      <c r="CU11" s="35">
        <f t="shared" ca="1" si="5"/>
        <v>338</v>
      </c>
      <c r="CV11" s="35">
        <f t="shared" ca="1" si="5"/>
        <v>338</v>
      </c>
      <c r="CW11" s="38">
        <f t="shared" ca="1" si="6"/>
        <v>268.63157894736844</v>
      </c>
      <c r="CX11" s="38">
        <f t="shared" ca="1" si="6"/>
        <v>231.00000000000003</v>
      </c>
      <c r="CY11" s="38">
        <f t="shared" ca="1" si="6"/>
        <v>141.73684210526318</v>
      </c>
      <c r="CZ11" s="39">
        <f t="shared" ca="1" si="6"/>
        <v>141.73684210526318</v>
      </c>
      <c r="DA11" s="35"/>
    </row>
    <row r="12" spans="3:105" x14ac:dyDescent="0.3">
      <c r="D12" s="61" t="str">
        <f>VLOOKUP(F12,[1]Special!$O$2:$S$209,3,0)</f>
        <v>|0101030100|0.00|0.00|0.000|59.5001</v>
      </c>
      <c r="E12" s="20" t="s">
        <v>35</v>
      </c>
      <c r="F12" s="19" t="str">
        <f t="shared" si="7"/>
        <v>|0200230120|19.10|0.00|1.000|0.000</v>
      </c>
      <c r="G12" s="19" t="str">
        <f>'Cutting Rules'!H12</f>
        <v>SHVN||||||||||||</v>
      </c>
      <c r="H12" s="19" t="str">
        <f>VLOOKUP(MID(F12,8,2),[1]Special!$H$2:$I$32,2,0)</f>
        <v>STKM11A</v>
      </c>
      <c r="I12" s="19" t="str">
        <f t="shared" si="8"/>
        <v>NBC</v>
      </c>
      <c r="J12" s="19" t="str">
        <f t="shared" si="9"/>
        <v>C</v>
      </c>
      <c r="K12" s="19" t="str">
        <f t="shared" si="10"/>
        <v>19.1</v>
      </c>
      <c r="L12" s="19" t="str">
        <f t="shared" si="11"/>
        <v>0.00</v>
      </c>
      <c r="M12" s="52" t="str">
        <f t="shared" si="12"/>
        <v>1.00</v>
      </c>
      <c r="N12" s="52" t="str">
        <f t="shared" si="13"/>
        <v>5800</v>
      </c>
      <c r="O12" s="19">
        <f>VLOOKUP(F12,[1]Item!$A$5:$Z$10000,26,0)</f>
        <v>0.44600000000000001</v>
      </c>
      <c r="P12" s="19" t="str">
        <f>VLOOKUP(E12,[1]route!$E$3:$O$10005,11,0)</f>
        <v>P/E</v>
      </c>
      <c r="Q12" s="62" t="str">
        <f>'Cutting Rules'!AD12</f>
        <v>5800------------</v>
      </c>
      <c r="R12" s="23">
        <f ca="1">SUMIF([1]route!$E$3:$E$10005,E12,[1]!Table1[生産])</f>
        <v>298</v>
      </c>
      <c r="S12" s="24"/>
      <c r="T12" s="78" t="s">
        <v>547</v>
      </c>
      <c r="U12" s="19"/>
      <c r="V12" s="48">
        <f>SUMIF([1]route!$E$3:$E$10005,E12,[1]route!$M$3:$M$10005)</f>
        <v>338</v>
      </c>
      <c r="W12" s="56">
        <f t="shared" si="14"/>
        <v>874.33839999999998</v>
      </c>
      <c r="X12" s="27">
        <f t="array" aca="1" ref="X12" ca="1">INDEX($BP12:$CZ12,MATCH(TRUE,$BP12:$CZ12&lt;0,0))</f>
        <v>-35</v>
      </c>
      <c r="Y12" s="47">
        <f t="shared" ca="1" si="2"/>
        <v>45351</v>
      </c>
      <c r="Z12" s="121" t="str">
        <f>IFERROR(VLOOKUP(E12,[1]route!$E$3:$BL$10005,59,0),"")&amp;IFERROR(VLOOKUP(E12,[1]route!$E$3:$BL$10005,60,0),"")</f>
        <v/>
      </c>
      <c r="AA12" s="28">
        <f t="shared" ca="1" si="15"/>
        <v>0</v>
      </c>
      <c r="AB12" s="77">
        <f t="shared" ca="1" si="16"/>
        <v>0</v>
      </c>
      <c r="AC12" s="4">
        <f t="shared" ca="1" si="3"/>
        <v>35</v>
      </c>
      <c r="AD12" s="29">
        <v>0</v>
      </c>
      <c r="AE12" s="30">
        <f ca="1">SUMIF([1]route!$E$3:$E$10005,E12,[1]!Table1[1])</f>
        <v>0</v>
      </c>
      <c r="AF12" s="30">
        <f ca="1">SUMIF([1]route!$E$3:$E$10005,E12,[1]!Table1[2])</f>
        <v>0</v>
      </c>
      <c r="AG12" s="30">
        <f ca="1">SUMIF([1]route!$E$3:$E$10005,E12,[1]!Table1[3])</f>
        <v>0</v>
      </c>
      <c r="AH12" s="30">
        <f ca="1">SUMIF([1]route!$E$3:$E$10005,E12,[1]!Table1[4])</f>
        <v>0</v>
      </c>
      <c r="AI12" s="30">
        <f ca="1">SUMIF([1]route!$E$3:$E$10005,E12,[1]!Table1[5])</f>
        <v>40</v>
      </c>
      <c r="AJ12" s="30">
        <f ca="1">SUMIF([1]route!$E$3:$E$10005,E12,[1]!Table1[6])</f>
        <v>0</v>
      </c>
      <c r="AK12" s="30">
        <f ca="1">SUMIF([1]route!$E$3:$E$10005,E12,[1]!Table1[7])</f>
        <v>0</v>
      </c>
      <c r="AL12" s="30">
        <f ca="1">SUMIF([1]route!$E$3:$E$10005,E12,[1]!Table1[8])</f>
        <v>0</v>
      </c>
      <c r="AM12" s="30">
        <f ca="1">SUMIF([1]route!$E$3:$E$10005,E12,[1]!Table1[9])</f>
        <v>0</v>
      </c>
      <c r="AN12" s="30">
        <f ca="1">SUMIF([1]route!$E$3:$E$10005,E12,[1]!Table1[10])</f>
        <v>0</v>
      </c>
      <c r="AO12" s="30">
        <f ca="1">SUMIF([1]route!$E$3:$E$10005,E12,[1]!Table1[11])</f>
        <v>0</v>
      </c>
      <c r="AP12" s="30">
        <f ca="1">SUMIF([1]route!$E$3:$E$10005,E12,[1]!Table1[12])</f>
        <v>0</v>
      </c>
      <c r="AQ12" s="30">
        <f ca="1">SUMIF([1]route!$E$3:$E$10005,E12,[1]!Table1[13])</f>
        <v>0</v>
      </c>
      <c r="AR12" s="30">
        <f ca="1">SUMIF([1]route!$E$3:$E$10005,E12,[1]!Table1[14])</f>
        <v>0</v>
      </c>
      <c r="AS12" s="30">
        <f ca="1">SUMIF([1]route!$E$3:$E$10005,E12,[1]!Table1[15])</f>
        <v>0</v>
      </c>
      <c r="AT12" s="30">
        <f ca="1">SUMIF([1]route!$E$3:$E$10005,E12,[1]!Table1[16])</f>
        <v>0</v>
      </c>
      <c r="AU12" s="30">
        <f ca="1">SUMIF([1]route!$E$3:$E$10005,E12,[1]!Table1[17])</f>
        <v>0</v>
      </c>
      <c r="AV12" s="30">
        <f ca="1">SUMIF([1]route!$E$3:$E$10005,E12,[1]!Table1[18])</f>
        <v>0</v>
      </c>
      <c r="AW12" s="30">
        <f ca="1">SUMIF([1]route!$E$3:$E$10005,E12,[1]!Table1[19])</f>
        <v>0</v>
      </c>
      <c r="AX12" s="30">
        <f ca="1">SUMIF([1]route!$E$3:$E$10005,E12,[1]!Table1[20])</f>
        <v>0</v>
      </c>
      <c r="AY12" s="30">
        <f ca="1">SUMIF([1]route!$E$3:$E$10005,E12,[1]!Table1[21])</f>
        <v>0</v>
      </c>
      <c r="AZ12" s="30">
        <f ca="1">SUMIF([1]route!$E$3:$E$10005,E12,[1]!Table1[22])</f>
        <v>0</v>
      </c>
      <c r="BA12" s="30">
        <f ca="1">SUMIF([1]route!$E$3:$E$10005,E12,[1]!Table1[23])</f>
        <v>0</v>
      </c>
      <c r="BB12" s="30">
        <f ca="1">SUMIF([1]route!$E$3:$E$10005,E12,[1]!Table1[24])</f>
        <v>0</v>
      </c>
      <c r="BC12" s="30">
        <f ca="1">SUMIF([1]route!$E$3:$E$10005,E12,[1]!Table1[25])</f>
        <v>0</v>
      </c>
      <c r="BD12" s="30">
        <f ca="1">SUMIF([1]route!$E$3:$E$10005,E12,[1]!Table1[26])</f>
        <v>0</v>
      </c>
      <c r="BE12" s="30">
        <f ca="1">SUMIF([1]route!$E$3:$E$10005,E12,[1]!Table1[27])</f>
        <v>0</v>
      </c>
      <c r="BF12" s="30">
        <f ca="1">SUMIF([1]route!$E$3:$E$10005,E12,[1]!Table1[28])</f>
        <v>0</v>
      </c>
      <c r="BG12" s="30">
        <f ca="1">SUMIF([1]route!$E$3:$E$10005,E12,[1]!Table1[29])</f>
        <v>0</v>
      </c>
      <c r="BH12" s="30">
        <f ca="1">SUMIF([1]route!$E$3:$E$10005,E12,[1]!Table1[30])</f>
        <v>0</v>
      </c>
      <c r="BI12" s="30">
        <f ca="1">SUMIF([1]route!$E$3:$E$10005,E12,[1]!Table1[31])</f>
        <v>169</v>
      </c>
      <c r="BJ12" s="30">
        <f ca="1">SUMIF([1]route!$E$3:$E$10005,E12,[1]!Table1[Remain PO])</f>
        <v>0</v>
      </c>
      <c r="BK12" s="31">
        <f ca="1">SUMIF([1]route!$E$3:$E$10005,E12,[1]!Table1[N+1])</f>
        <v>89</v>
      </c>
      <c r="BL12" s="31">
        <f ca="1">SUMIF([1]route!$E$3:$E$10005,E12,[1]!Table1[N+2])</f>
        <v>75</v>
      </c>
      <c r="BM12" s="31">
        <f ca="1">SUMIF([1]route!$E$3:$E$10005,E12,[1]!Table1[N+3])</f>
        <v>43</v>
      </c>
      <c r="BN12" s="32">
        <f ca="1">SUMIF([1]route!$E$3:$E$10005,E12,[1]!Table1[N+4])</f>
        <v>0</v>
      </c>
      <c r="BP12" s="37">
        <f t="shared" si="17"/>
        <v>338</v>
      </c>
      <c r="BQ12" s="35">
        <f t="shared" ca="1" si="4"/>
        <v>338</v>
      </c>
      <c r="BR12" s="35">
        <f t="shared" ca="1" si="4"/>
        <v>338</v>
      </c>
      <c r="BS12" s="35">
        <f t="shared" ca="1" si="4"/>
        <v>338</v>
      </c>
      <c r="BT12" s="35">
        <f t="shared" ca="1" si="4"/>
        <v>338</v>
      </c>
      <c r="BU12" s="35">
        <f t="shared" ca="1" si="4"/>
        <v>298</v>
      </c>
      <c r="BV12" s="35">
        <f t="shared" ca="1" si="4"/>
        <v>298</v>
      </c>
      <c r="BW12" s="35">
        <f t="shared" ca="1" si="4"/>
        <v>298</v>
      </c>
      <c r="BX12" s="35">
        <f t="shared" ca="1" si="4"/>
        <v>298</v>
      </c>
      <c r="BY12" s="35">
        <f t="shared" ca="1" si="4"/>
        <v>298</v>
      </c>
      <c r="BZ12" s="35">
        <f t="shared" ca="1" si="4"/>
        <v>298</v>
      </c>
      <c r="CA12" s="35">
        <f t="shared" ca="1" si="4"/>
        <v>298</v>
      </c>
      <c r="CB12" s="35">
        <f t="shared" ca="1" si="4"/>
        <v>298</v>
      </c>
      <c r="CC12" s="35">
        <f t="shared" ca="1" si="4"/>
        <v>298</v>
      </c>
      <c r="CD12" s="35">
        <f t="shared" ca="1" si="4"/>
        <v>298</v>
      </c>
      <c r="CE12" s="35">
        <f t="shared" ca="1" si="4"/>
        <v>298</v>
      </c>
      <c r="CF12" s="35">
        <f t="shared" ca="1" si="4"/>
        <v>298</v>
      </c>
      <c r="CG12" s="35">
        <f t="shared" ca="1" si="5"/>
        <v>298</v>
      </c>
      <c r="CH12" s="35">
        <f t="shared" ca="1" si="5"/>
        <v>298</v>
      </c>
      <c r="CI12" s="35">
        <f t="shared" ca="1" si="5"/>
        <v>298</v>
      </c>
      <c r="CJ12" s="35">
        <f t="shared" ca="1" si="5"/>
        <v>298</v>
      </c>
      <c r="CK12" s="35">
        <f t="shared" ca="1" si="5"/>
        <v>298</v>
      </c>
      <c r="CL12" s="35">
        <f t="shared" ca="1" si="5"/>
        <v>298</v>
      </c>
      <c r="CM12" s="35">
        <f t="shared" ca="1" si="5"/>
        <v>298</v>
      </c>
      <c r="CN12" s="35">
        <f t="shared" ca="1" si="5"/>
        <v>298</v>
      </c>
      <c r="CO12" s="35">
        <f t="shared" ca="1" si="5"/>
        <v>298</v>
      </c>
      <c r="CP12" s="35">
        <f t="shared" ca="1" si="5"/>
        <v>298</v>
      </c>
      <c r="CQ12" s="35">
        <f t="shared" ca="1" si="5"/>
        <v>298</v>
      </c>
      <c r="CR12" s="35">
        <f t="shared" ca="1" si="5"/>
        <v>298</v>
      </c>
      <c r="CS12" s="35">
        <f t="shared" ca="1" si="5"/>
        <v>298</v>
      </c>
      <c r="CT12" s="35">
        <f t="shared" ca="1" si="5"/>
        <v>298</v>
      </c>
      <c r="CU12" s="35">
        <f t="shared" ca="1" si="5"/>
        <v>129</v>
      </c>
      <c r="CV12" s="35">
        <f t="shared" ca="1" si="5"/>
        <v>129</v>
      </c>
      <c r="CW12" s="38">
        <f t="shared" ca="1" si="6"/>
        <v>40</v>
      </c>
      <c r="CX12" s="38">
        <f t="shared" ca="1" si="6"/>
        <v>-35</v>
      </c>
      <c r="CY12" s="38">
        <f t="shared" ca="1" si="6"/>
        <v>-78</v>
      </c>
      <c r="CZ12" s="39">
        <f t="shared" ca="1" si="6"/>
        <v>-78</v>
      </c>
      <c r="DA12" s="35"/>
    </row>
    <row r="13" spans="3:105" x14ac:dyDescent="0.3">
      <c r="D13" s="61" t="str">
        <f>VLOOKUP(F13,[1]Special!$O$2:$S$209,3,0)</f>
        <v>|0101030100|0.00|0.00|0.000|69.5001.2</v>
      </c>
      <c r="E13" s="20" t="s">
        <v>36</v>
      </c>
      <c r="F13" s="19" t="str">
        <f t="shared" si="7"/>
        <v>|0200230119|22.20|0.00|1.200|0.000</v>
      </c>
      <c r="G13" s="19" t="str">
        <f>'Cutting Rules'!H13</f>
        <v>SHVN|TANAKA|||||||||||</v>
      </c>
      <c r="H13" s="19" t="str">
        <f>VLOOKUP(MID(F13,8,2),[1]Special!$H$2:$I$32,2,0)</f>
        <v>STKM11A</v>
      </c>
      <c r="I13" s="19" t="str">
        <f t="shared" si="8"/>
        <v>IBC</v>
      </c>
      <c r="J13" s="19" t="str">
        <f t="shared" si="9"/>
        <v>C</v>
      </c>
      <c r="K13" s="19" t="str">
        <f t="shared" si="10"/>
        <v>22.2</v>
      </c>
      <c r="L13" s="19" t="str">
        <f t="shared" si="11"/>
        <v>0.00</v>
      </c>
      <c r="M13" s="52" t="str">
        <f t="shared" si="12"/>
        <v>1.20</v>
      </c>
      <c r="N13" s="52" t="str">
        <f t="shared" si="13"/>
        <v>5670</v>
      </c>
      <c r="O13" s="19">
        <f>VLOOKUP(F13,[1]Item!$A$5:$Z$10000,26,0)</f>
        <v>0.621</v>
      </c>
      <c r="P13" s="19" t="str">
        <f>VLOOKUP(E13,[1]route!$E$3:$O$10005,11,0)</f>
        <v>P/E</v>
      </c>
      <c r="Q13" s="62" t="str">
        <f>'Cutting Rules'!AD13</f>
        <v>5670-61.5-----------</v>
      </c>
      <c r="R13" s="23">
        <f ca="1">SUMIF([1]route!$E$3:$E$10005,E13,[1]!Table1[生産])</f>
        <v>244</v>
      </c>
      <c r="S13" s="24"/>
      <c r="T13" s="78" t="s">
        <v>547</v>
      </c>
      <c r="U13" s="19"/>
      <c r="V13" s="48">
        <f>SUMIF([1]route!$E$3:$E$10005,E13,[1]route!$M$3:$M$10005)</f>
        <v>171</v>
      </c>
      <c r="W13" s="56">
        <f t="shared" si="14"/>
        <v>602.10297000000003</v>
      </c>
      <c r="X13" s="27">
        <f t="array" aca="1" ref="X13" ca="1">INDEX($BP13:$CZ13,MATCH(TRUE,$BP13:$CZ13&lt;0,0))</f>
        <v>-73</v>
      </c>
      <c r="Y13" s="47">
        <f t="shared" ca="1" si="2"/>
        <v>45322</v>
      </c>
      <c r="Z13" s="121" t="str">
        <f>IFERROR(VLOOKUP(E13,[1]route!$E$3:$BL$10005,59,0),"")&amp;IFERROR(VLOOKUP(E13,[1]route!$E$3:$BL$10005,60,0),"")</f>
        <v/>
      </c>
      <c r="AA13" s="28">
        <f t="shared" ca="1" si="15"/>
        <v>73</v>
      </c>
      <c r="AB13" s="77">
        <f t="shared" ca="1" si="16"/>
        <v>257.03810999999996</v>
      </c>
      <c r="AC13" s="4">
        <f t="shared" ca="1" si="3"/>
        <v>34</v>
      </c>
      <c r="AD13" s="29">
        <v>0</v>
      </c>
      <c r="AE13" s="30">
        <f ca="1">SUMIF([1]route!$E$3:$E$10005,E13,[1]!Table1[1])</f>
        <v>0</v>
      </c>
      <c r="AF13" s="30">
        <f ca="1">SUMIF([1]route!$E$3:$E$10005,E13,[1]!Table1[2])</f>
        <v>0</v>
      </c>
      <c r="AG13" s="30">
        <f ca="1">SUMIF([1]route!$E$3:$E$10005,E13,[1]!Table1[3])</f>
        <v>0</v>
      </c>
      <c r="AH13" s="30">
        <f ca="1">SUMIF([1]route!$E$3:$E$10005,E13,[1]!Table1[4])</f>
        <v>0</v>
      </c>
      <c r="AI13" s="30">
        <f ca="1">SUMIF([1]route!$E$3:$E$10005,E13,[1]!Table1[5])</f>
        <v>12</v>
      </c>
      <c r="AJ13" s="30">
        <f ca="1">SUMIF([1]route!$E$3:$E$10005,E13,[1]!Table1[6])</f>
        <v>0</v>
      </c>
      <c r="AK13" s="30">
        <f ca="1">SUMIF([1]route!$E$3:$E$10005,E13,[1]!Table1[7])</f>
        <v>0</v>
      </c>
      <c r="AL13" s="30">
        <f ca="1">SUMIF([1]route!$E$3:$E$10005,E13,[1]!Table1[8])</f>
        <v>0</v>
      </c>
      <c r="AM13" s="30">
        <f ca="1">SUMIF([1]route!$E$3:$E$10005,E13,[1]!Table1[9])</f>
        <v>0</v>
      </c>
      <c r="AN13" s="30">
        <f ca="1">SUMIF([1]route!$E$3:$E$10005,E13,[1]!Table1[10])</f>
        <v>0</v>
      </c>
      <c r="AO13" s="30">
        <f ca="1">SUMIF([1]route!$E$3:$E$10005,E13,[1]!Table1[11])</f>
        <v>0</v>
      </c>
      <c r="AP13" s="30">
        <f ca="1">SUMIF([1]route!$E$3:$E$10005,E13,[1]!Table1[12])</f>
        <v>0</v>
      </c>
      <c r="AQ13" s="30">
        <f ca="1">SUMIF([1]route!$E$3:$E$10005,E13,[1]!Table1[13])</f>
        <v>20</v>
      </c>
      <c r="AR13" s="30">
        <f ca="1">SUMIF([1]route!$E$3:$E$10005,E13,[1]!Table1[14])</f>
        <v>0</v>
      </c>
      <c r="AS13" s="30">
        <f ca="1">SUMIF([1]route!$E$3:$E$10005,E13,[1]!Table1[15])</f>
        <v>0</v>
      </c>
      <c r="AT13" s="30">
        <f ca="1">SUMIF([1]route!$E$3:$E$10005,E13,[1]!Table1[16])</f>
        <v>0</v>
      </c>
      <c r="AU13" s="30">
        <f ca="1">SUMIF([1]route!$E$3:$E$10005,E13,[1]!Table1[17])</f>
        <v>0</v>
      </c>
      <c r="AV13" s="30">
        <f ca="1">SUMIF([1]route!$E$3:$E$10005,E13,[1]!Table1[18])</f>
        <v>0</v>
      </c>
      <c r="AW13" s="30">
        <f ca="1">SUMIF([1]route!$E$3:$E$10005,E13,[1]!Table1[19])</f>
        <v>0</v>
      </c>
      <c r="AX13" s="30">
        <f ca="1">SUMIF([1]route!$E$3:$E$10005,E13,[1]!Table1[20])</f>
        <v>0</v>
      </c>
      <c r="AY13" s="30">
        <f ca="1">SUMIF([1]route!$E$3:$E$10005,E13,[1]!Table1[21])</f>
        <v>0</v>
      </c>
      <c r="AZ13" s="30">
        <f ca="1">SUMIF([1]route!$E$3:$E$10005,E13,[1]!Table1[22])</f>
        <v>0</v>
      </c>
      <c r="BA13" s="30">
        <f ca="1">SUMIF([1]route!$E$3:$E$10005,E13,[1]!Table1[23])</f>
        <v>0</v>
      </c>
      <c r="BB13" s="30">
        <f ca="1">SUMIF([1]route!$E$3:$E$10005,E13,[1]!Table1[24])</f>
        <v>0</v>
      </c>
      <c r="BC13" s="30">
        <f ca="1">SUMIF([1]route!$E$3:$E$10005,E13,[1]!Table1[25])</f>
        <v>0</v>
      </c>
      <c r="BD13" s="30">
        <f ca="1">SUMIF([1]route!$E$3:$E$10005,E13,[1]!Table1[26])</f>
        <v>0</v>
      </c>
      <c r="BE13" s="30">
        <f ca="1">SUMIF([1]route!$E$3:$E$10005,E13,[1]!Table1[27])</f>
        <v>0</v>
      </c>
      <c r="BF13" s="30">
        <f ca="1">SUMIF([1]route!$E$3:$E$10005,E13,[1]!Table1[28])</f>
        <v>0</v>
      </c>
      <c r="BG13" s="30">
        <f ca="1">SUMIF([1]route!$E$3:$E$10005,E13,[1]!Table1[29])</f>
        <v>0</v>
      </c>
      <c r="BH13" s="30">
        <f ca="1">SUMIF([1]route!$E$3:$E$10005,E13,[1]!Table1[30])</f>
        <v>0</v>
      </c>
      <c r="BI13" s="30">
        <f ca="1">SUMIF([1]route!$E$3:$E$10005,E13,[1]!Table1[31])</f>
        <v>120</v>
      </c>
      <c r="BJ13" s="30">
        <f ca="1">SUMIF([1]route!$E$3:$E$10005,E13,[1]!Table1[Remain PO])</f>
        <v>0</v>
      </c>
      <c r="BK13" s="31">
        <f ca="1">SUMIF([1]route!$E$3:$E$10005,E13,[1]!Table1[N+1])</f>
        <v>92</v>
      </c>
      <c r="BL13" s="31">
        <f ca="1">SUMIF([1]route!$E$3:$E$10005,E13,[1]!Table1[N+2])</f>
        <v>0</v>
      </c>
      <c r="BM13" s="31">
        <f ca="1">SUMIF([1]route!$E$3:$E$10005,E13,[1]!Table1[N+3])</f>
        <v>116</v>
      </c>
      <c r="BN13" s="32">
        <f ca="1">SUMIF([1]route!$E$3:$E$10005,E13,[1]!Table1[N+4])</f>
        <v>0</v>
      </c>
      <c r="BP13" s="37">
        <f t="shared" si="17"/>
        <v>171</v>
      </c>
      <c r="BQ13" s="35">
        <f t="shared" ca="1" si="4"/>
        <v>171</v>
      </c>
      <c r="BR13" s="35">
        <f t="shared" ca="1" si="4"/>
        <v>171</v>
      </c>
      <c r="BS13" s="35">
        <f t="shared" ca="1" si="4"/>
        <v>171</v>
      </c>
      <c r="BT13" s="35">
        <f t="shared" ca="1" si="4"/>
        <v>171</v>
      </c>
      <c r="BU13" s="35">
        <f t="shared" ca="1" si="4"/>
        <v>159</v>
      </c>
      <c r="BV13" s="35">
        <f t="shared" ca="1" si="4"/>
        <v>159</v>
      </c>
      <c r="BW13" s="35">
        <f t="shared" ca="1" si="4"/>
        <v>159</v>
      </c>
      <c r="BX13" s="35">
        <f t="shared" ca="1" si="4"/>
        <v>159</v>
      </c>
      <c r="BY13" s="35">
        <f t="shared" ca="1" si="4"/>
        <v>159</v>
      </c>
      <c r="BZ13" s="35">
        <f t="shared" ca="1" si="4"/>
        <v>159</v>
      </c>
      <c r="CA13" s="35">
        <f t="shared" ca="1" si="4"/>
        <v>159</v>
      </c>
      <c r="CB13" s="35">
        <f t="shared" ca="1" si="4"/>
        <v>159</v>
      </c>
      <c r="CC13" s="35">
        <f t="shared" ca="1" si="4"/>
        <v>139</v>
      </c>
      <c r="CD13" s="35">
        <f t="shared" ca="1" si="4"/>
        <v>139</v>
      </c>
      <c r="CE13" s="35">
        <f t="shared" ca="1" si="4"/>
        <v>139</v>
      </c>
      <c r="CF13" s="35">
        <f t="shared" ca="1" si="4"/>
        <v>139</v>
      </c>
      <c r="CG13" s="35">
        <f t="shared" ca="1" si="5"/>
        <v>139</v>
      </c>
      <c r="CH13" s="35">
        <f t="shared" ca="1" si="5"/>
        <v>139</v>
      </c>
      <c r="CI13" s="35">
        <f t="shared" ca="1" si="5"/>
        <v>139</v>
      </c>
      <c r="CJ13" s="35">
        <f t="shared" ca="1" si="5"/>
        <v>139</v>
      </c>
      <c r="CK13" s="35">
        <f t="shared" ca="1" si="5"/>
        <v>139</v>
      </c>
      <c r="CL13" s="35">
        <f t="shared" ca="1" si="5"/>
        <v>139</v>
      </c>
      <c r="CM13" s="35">
        <f t="shared" ca="1" si="5"/>
        <v>139</v>
      </c>
      <c r="CN13" s="35">
        <f t="shared" ca="1" si="5"/>
        <v>139</v>
      </c>
      <c r="CO13" s="35">
        <f t="shared" ca="1" si="5"/>
        <v>139</v>
      </c>
      <c r="CP13" s="35">
        <f t="shared" ca="1" si="5"/>
        <v>139</v>
      </c>
      <c r="CQ13" s="35">
        <f t="shared" ca="1" si="5"/>
        <v>139</v>
      </c>
      <c r="CR13" s="35">
        <f t="shared" ca="1" si="5"/>
        <v>139</v>
      </c>
      <c r="CS13" s="35">
        <f t="shared" ca="1" si="5"/>
        <v>139</v>
      </c>
      <c r="CT13" s="35">
        <f t="shared" ca="1" si="5"/>
        <v>139</v>
      </c>
      <c r="CU13" s="35">
        <f t="shared" ca="1" si="5"/>
        <v>19</v>
      </c>
      <c r="CV13" s="35">
        <f t="shared" ca="1" si="5"/>
        <v>19</v>
      </c>
      <c r="CW13" s="38">
        <f t="shared" ca="1" si="6"/>
        <v>-73</v>
      </c>
      <c r="CX13" s="38">
        <f t="shared" ca="1" si="6"/>
        <v>-73</v>
      </c>
      <c r="CY13" s="38">
        <f t="shared" ca="1" si="6"/>
        <v>-189</v>
      </c>
      <c r="CZ13" s="39">
        <f t="shared" ca="1" si="6"/>
        <v>-189</v>
      </c>
      <c r="DA13" s="35"/>
    </row>
    <row r="14" spans="3:105" x14ac:dyDescent="0.3">
      <c r="D14" s="61" t="str">
        <f>VLOOKUP(F14,[1]Special!$O$2:$S$209,3,0)</f>
        <v>|0101030100|0.00|0.00|0.000|69.5001.2</v>
      </c>
      <c r="E14" s="20" t="s">
        <v>37</v>
      </c>
      <c r="F14" s="19" t="str">
        <f t="shared" si="7"/>
        <v>|0200230119|22.20|0.00|1.200|0.000</v>
      </c>
      <c r="G14" s="19" t="str">
        <f>'Cutting Rules'!H14</f>
        <v>SHVN||||||||||||</v>
      </c>
      <c r="H14" s="19" t="str">
        <f>VLOOKUP(MID(F14,8,2),[1]Special!$H$2:$I$32,2,0)</f>
        <v>STKM11A</v>
      </c>
      <c r="I14" s="19" t="str">
        <f t="shared" si="8"/>
        <v>IBC</v>
      </c>
      <c r="J14" s="19" t="str">
        <f t="shared" si="9"/>
        <v>C</v>
      </c>
      <c r="K14" s="19" t="str">
        <f t="shared" si="10"/>
        <v>22.2</v>
      </c>
      <c r="L14" s="19" t="str">
        <f t="shared" si="11"/>
        <v>0.00</v>
      </c>
      <c r="M14" s="52" t="str">
        <f t="shared" si="12"/>
        <v>1.20</v>
      </c>
      <c r="N14" s="52" t="str">
        <f t="shared" si="13"/>
        <v>5800</v>
      </c>
      <c r="O14" s="19">
        <f>VLOOKUP(F14,[1]Item!$A$5:$Z$10000,26,0)</f>
        <v>0.621</v>
      </c>
      <c r="P14" s="19" t="str">
        <f>VLOOKUP(E14,[1]route!$E$3:$O$10005,11,0)</f>
        <v>P/E</v>
      </c>
      <c r="Q14" s="62" t="str">
        <f>'Cutting Rules'!AD14</f>
        <v>5800------------</v>
      </c>
      <c r="R14" s="23">
        <f ca="1">SUMIF([1]route!$E$3:$E$10005,E14,[1]!Table1[生産])</f>
        <v>1925</v>
      </c>
      <c r="S14" s="24"/>
      <c r="T14" s="78" t="s">
        <v>547</v>
      </c>
      <c r="U14" s="19"/>
      <c r="V14" s="48">
        <f>SUMIF([1]route!$E$3:$E$10005,E14,[1]route!$M$3:$M$10005)</f>
        <v>1519</v>
      </c>
      <c r="W14" s="56">
        <f t="shared" si="14"/>
        <v>5471.1342000000004</v>
      </c>
      <c r="X14" s="27">
        <f t="array" aca="1" ref="X14" ca="1">INDEX($BP14:$CZ14,MATCH(TRUE,$BP14:$CZ14&lt;0,0))</f>
        <v>-406</v>
      </c>
      <c r="Y14" s="47">
        <f t="shared" ca="1" si="2"/>
        <v>45322</v>
      </c>
      <c r="Z14" s="121" t="str">
        <f>IFERROR(VLOOKUP(E14,[1]route!$E$3:$BL$10005,59,0),"")&amp;IFERROR(VLOOKUP(E14,[1]route!$E$3:$BL$10005,60,0),"")</f>
        <v/>
      </c>
      <c r="AA14" s="28">
        <f t="shared" ca="1" si="15"/>
        <v>406</v>
      </c>
      <c r="AB14" s="77">
        <f t="shared" ca="1" si="16"/>
        <v>1462.3308</v>
      </c>
      <c r="AC14" s="4">
        <f t="shared" ca="1" si="3"/>
        <v>34</v>
      </c>
      <c r="AD14" s="29">
        <v>0</v>
      </c>
      <c r="AE14" s="30">
        <f ca="1">SUMIF([1]route!$E$3:$E$10005,E14,[1]!Table1[1])</f>
        <v>0</v>
      </c>
      <c r="AF14" s="30">
        <f ca="1">SUMIF([1]route!$E$3:$E$10005,E14,[1]!Table1[2])</f>
        <v>0</v>
      </c>
      <c r="AG14" s="30">
        <f ca="1">SUMIF([1]route!$E$3:$E$10005,E14,[1]!Table1[3])</f>
        <v>0</v>
      </c>
      <c r="AH14" s="30">
        <f ca="1">SUMIF([1]route!$E$3:$E$10005,E14,[1]!Table1[4])</f>
        <v>0</v>
      </c>
      <c r="AI14" s="30">
        <f ca="1">SUMIF([1]route!$E$3:$E$10005,E14,[1]!Table1[5])</f>
        <v>169</v>
      </c>
      <c r="AJ14" s="30">
        <f ca="1">SUMIF([1]route!$E$3:$E$10005,E14,[1]!Table1[6])</f>
        <v>0</v>
      </c>
      <c r="AK14" s="30">
        <f ca="1">SUMIF([1]route!$E$3:$E$10005,E14,[1]!Table1[7])</f>
        <v>0</v>
      </c>
      <c r="AL14" s="30">
        <f ca="1">SUMIF([1]route!$E$3:$E$10005,E14,[1]!Table1[8])</f>
        <v>0</v>
      </c>
      <c r="AM14" s="30">
        <f ca="1">SUMIF([1]route!$E$3:$E$10005,E14,[1]!Table1[9])</f>
        <v>0</v>
      </c>
      <c r="AN14" s="30">
        <f ca="1">SUMIF([1]route!$E$3:$E$10005,E14,[1]!Table1[10])</f>
        <v>0</v>
      </c>
      <c r="AO14" s="30">
        <f ca="1">SUMIF([1]route!$E$3:$E$10005,E14,[1]!Table1[11])</f>
        <v>0</v>
      </c>
      <c r="AP14" s="30">
        <f ca="1">SUMIF([1]route!$E$3:$E$10005,E14,[1]!Table1[12])</f>
        <v>0</v>
      </c>
      <c r="AQ14" s="30">
        <f ca="1">SUMIF([1]route!$E$3:$E$10005,E14,[1]!Table1[13])</f>
        <v>169</v>
      </c>
      <c r="AR14" s="30">
        <f ca="1">SUMIF([1]route!$E$3:$E$10005,E14,[1]!Table1[14])</f>
        <v>0</v>
      </c>
      <c r="AS14" s="30">
        <f ca="1">SUMIF([1]route!$E$3:$E$10005,E14,[1]!Table1[15])</f>
        <v>0</v>
      </c>
      <c r="AT14" s="30">
        <f ca="1">SUMIF([1]route!$E$3:$E$10005,E14,[1]!Table1[16])</f>
        <v>0</v>
      </c>
      <c r="AU14" s="30">
        <f ca="1">SUMIF([1]route!$E$3:$E$10005,E14,[1]!Table1[17])</f>
        <v>0</v>
      </c>
      <c r="AV14" s="30">
        <f ca="1">SUMIF([1]route!$E$3:$E$10005,E14,[1]!Table1[18])</f>
        <v>0</v>
      </c>
      <c r="AW14" s="30">
        <f ca="1">SUMIF([1]route!$E$3:$E$10005,E14,[1]!Table1[19])</f>
        <v>0</v>
      </c>
      <c r="AX14" s="30">
        <f ca="1">SUMIF([1]route!$E$3:$E$10005,E14,[1]!Table1[20])</f>
        <v>0</v>
      </c>
      <c r="AY14" s="30">
        <f ca="1">SUMIF([1]route!$E$3:$E$10005,E14,[1]!Table1[21])</f>
        <v>0</v>
      </c>
      <c r="AZ14" s="30">
        <f ca="1">SUMIF([1]route!$E$3:$E$10005,E14,[1]!Table1[22])</f>
        <v>0</v>
      </c>
      <c r="BA14" s="30">
        <f ca="1">SUMIF([1]route!$E$3:$E$10005,E14,[1]!Table1[23])</f>
        <v>0</v>
      </c>
      <c r="BB14" s="30">
        <f ca="1">SUMIF([1]route!$E$3:$E$10005,E14,[1]!Table1[24])</f>
        <v>0</v>
      </c>
      <c r="BC14" s="30">
        <f ca="1">SUMIF([1]route!$E$3:$E$10005,E14,[1]!Table1[25])</f>
        <v>0</v>
      </c>
      <c r="BD14" s="30">
        <f ca="1">SUMIF([1]route!$E$3:$E$10005,E14,[1]!Table1[26])</f>
        <v>0</v>
      </c>
      <c r="BE14" s="30">
        <f ca="1">SUMIF([1]route!$E$3:$E$10005,E14,[1]!Table1[27])</f>
        <v>0</v>
      </c>
      <c r="BF14" s="30">
        <f ca="1">SUMIF([1]route!$E$3:$E$10005,E14,[1]!Table1[28])</f>
        <v>0</v>
      </c>
      <c r="BG14" s="30">
        <f ca="1">SUMIF([1]route!$E$3:$E$10005,E14,[1]!Table1[29])</f>
        <v>0</v>
      </c>
      <c r="BH14" s="30">
        <f ca="1">SUMIF([1]route!$E$3:$E$10005,E14,[1]!Table1[30])</f>
        <v>0</v>
      </c>
      <c r="BI14" s="30">
        <f ca="1">SUMIF([1]route!$E$3:$E$10005,E14,[1]!Table1[31])</f>
        <v>507</v>
      </c>
      <c r="BJ14" s="30">
        <f ca="1">SUMIF([1]route!$E$3:$E$10005,E14,[1]!Table1[Remain PO])</f>
        <v>0</v>
      </c>
      <c r="BK14" s="31">
        <f ca="1">SUMIF([1]route!$E$3:$E$10005,E14,[1]!Table1[N+1])</f>
        <v>1080</v>
      </c>
      <c r="BL14" s="31">
        <f ca="1">SUMIF([1]route!$E$3:$E$10005,E14,[1]!Table1[N+2])</f>
        <v>658</v>
      </c>
      <c r="BM14" s="31">
        <f ca="1">SUMIF([1]route!$E$3:$E$10005,E14,[1]!Table1[N+3])</f>
        <v>728</v>
      </c>
      <c r="BN14" s="32">
        <f ca="1">SUMIF([1]route!$E$3:$E$10005,E14,[1]!Table1[N+4])</f>
        <v>0</v>
      </c>
      <c r="BP14" s="37">
        <f t="shared" si="17"/>
        <v>1519</v>
      </c>
      <c r="BQ14" s="35">
        <f t="shared" ca="1" si="4"/>
        <v>1519</v>
      </c>
      <c r="BR14" s="35">
        <f t="shared" ca="1" si="4"/>
        <v>1519</v>
      </c>
      <c r="BS14" s="35">
        <f t="shared" ca="1" si="4"/>
        <v>1519</v>
      </c>
      <c r="BT14" s="35">
        <f t="shared" ca="1" si="4"/>
        <v>1519</v>
      </c>
      <c r="BU14" s="35">
        <f t="shared" ca="1" si="4"/>
        <v>1350</v>
      </c>
      <c r="BV14" s="35">
        <f t="shared" ca="1" si="4"/>
        <v>1350</v>
      </c>
      <c r="BW14" s="35">
        <f t="shared" ca="1" si="4"/>
        <v>1350</v>
      </c>
      <c r="BX14" s="35">
        <f t="shared" ca="1" si="4"/>
        <v>1350</v>
      </c>
      <c r="BY14" s="35">
        <f t="shared" ca="1" si="4"/>
        <v>1350</v>
      </c>
      <c r="BZ14" s="35">
        <f t="shared" ca="1" si="4"/>
        <v>1350</v>
      </c>
      <c r="CA14" s="35">
        <f t="shared" ca="1" si="4"/>
        <v>1350</v>
      </c>
      <c r="CB14" s="35">
        <f t="shared" ca="1" si="4"/>
        <v>1350</v>
      </c>
      <c r="CC14" s="35">
        <f t="shared" ca="1" si="4"/>
        <v>1181</v>
      </c>
      <c r="CD14" s="35">
        <f t="shared" ca="1" si="4"/>
        <v>1181</v>
      </c>
      <c r="CE14" s="35">
        <f t="shared" ca="1" si="4"/>
        <v>1181</v>
      </c>
      <c r="CF14" s="35">
        <f t="shared" ca="1" si="4"/>
        <v>1181</v>
      </c>
      <c r="CG14" s="35">
        <f t="shared" ca="1" si="5"/>
        <v>1181</v>
      </c>
      <c r="CH14" s="35">
        <f t="shared" ca="1" si="5"/>
        <v>1181</v>
      </c>
      <c r="CI14" s="35">
        <f t="shared" ca="1" si="5"/>
        <v>1181</v>
      </c>
      <c r="CJ14" s="35">
        <f t="shared" ca="1" si="5"/>
        <v>1181</v>
      </c>
      <c r="CK14" s="35">
        <f t="shared" ca="1" si="5"/>
        <v>1181</v>
      </c>
      <c r="CL14" s="35">
        <f t="shared" ca="1" si="5"/>
        <v>1181</v>
      </c>
      <c r="CM14" s="35">
        <f t="shared" ca="1" si="5"/>
        <v>1181</v>
      </c>
      <c r="CN14" s="35">
        <f t="shared" ca="1" si="5"/>
        <v>1181</v>
      </c>
      <c r="CO14" s="35">
        <f t="shared" ca="1" si="5"/>
        <v>1181</v>
      </c>
      <c r="CP14" s="35">
        <f t="shared" ca="1" si="5"/>
        <v>1181</v>
      </c>
      <c r="CQ14" s="35">
        <f t="shared" ca="1" si="5"/>
        <v>1181</v>
      </c>
      <c r="CR14" s="35">
        <f t="shared" ca="1" si="5"/>
        <v>1181</v>
      </c>
      <c r="CS14" s="35">
        <f t="shared" ca="1" si="5"/>
        <v>1181</v>
      </c>
      <c r="CT14" s="35">
        <f t="shared" ca="1" si="5"/>
        <v>1181</v>
      </c>
      <c r="CU14" s="35">
        <f t="shared" ca="1" si="5"/>
        <v>674</v>
      </c>
      <c r="CV14" s="35">
        <f t="shared" ca="1" si="5"/>
        <v>674</v>
      </c>
      <c r="CW14" s="38">
        <f t="shared" ca="1" si="6"/>
        <v>-406</v>
      </c>
      <c r="CX14" s="38">
        <f t="shared" ca="1" si="6"/>
        <v>-1064</v>
      </c>
      <c r="CY14" s="38">
        <f t="shared" ca="1" si="6"/>
        <v>-1792</v>
      </c>
      <c r="CZ14" s="39">
        <f t="shared" ca="1" si="6"/>
        <v>-1792</v>
      </c>
      <c r="DA14" s="35"/>
    </row>
    <row r="15" spans="3:105" x14ac:dyDescent="0.3">
      <c r="D15" s="61" t="str">
        <f>VLOOKUP(F15,[1]Special!$O$2:$S$209,3,0)</f>
        <v>|0101022000|0.00|0.00|0.000|67.5001.6</v>
      </c>
      <c r="E15" s="20" t="s">
        <v>38</v>
      </c>
      <c r="F15" s="19" t="str">
        <f t="shared" si="7"/>
        <v>|0200220139|22.20|0.00|1.600|0.000</v>
      </c>
      <c r="G15" s="19" t="str">
        <f>'Cutting Rules'!H15</f>
        <v>|SHVN|||||||||||</v>
      </c>
      <c r="H15" s="19" t="str">
        <f>VLOOKUP(MID(F15,8,2),[1]Special!$H$2:$I$32,2,0)</f>
        <v>STKM11A</v>
      </c>
      <c r="I15" s="19" t="str">
        <f t="shared" si="8"/>
        <v>IBC</v>
      </c>
      <c r="J15" s="19" t="str">
        <f t="shared" si="9"/>
        <v>P</v>
      </c>
      <c r="K15" s="19" t="str">
        <f t="shared" si="10"/>
        <v>22.2</v>
      </c>
      <c r="L15" s="19" t="str">
        <f t="shared" si="11"/>
        <v>0.00</v>
      </c>
      <c r="M15" s="52" t="str">
        <f t="shared" si="12"/>
        <v>1.60</v>
      </c>
      <c r="N15" s="52" t="str">
        <f t="shared" si="13"/>
        <v>6000</v>
      </c>
      <c r="O15" s="19">
        <f>VLOOKUP(F15,[1]Item!$A$5:$Z$10000,26,0)</f>
        <v>0.81299999999999994</v>
      </c>
      <c r="P15" s="19" t="str">
        <f>VLOOKUP(E15,[1]route!$E$3:$O$10005,11,0)</f>
        <v>C</v>
      </c>
      <c r="Q15" s="62" t="str">
        <f>'Cutting Rules'!AD15</f>
        <v>1374-6000-----------</v>
      </c>
      <c r="R15" s="23">
        <f ca="1">SUMIF([1]route!$E$3:$E$10005,E15,[1]!Table1[生産])</f>
        <v>539</v>
      </c>
      <c r="S15" s="24"/>
      <c r="T15" s="78" t="s">
        <v>547</v>
      </c>
      <c r="U15" s="19"/>
      <c r="V15" s="48">
        <f>SUMIF([1]route!$E$3:$E$10005,E15,[1]route!$M$3:$M$10005)</f>
        <v>171</v>
      </c>
      <c r="W15" s="56">
        <f t="shared" si="14"/>
        <v>834.13800000000003</v>
      </c>
      <c r="X15" s="27">
        <f t="array" aca="1" ref="X15" ca="1">INDEX($BP15:$CZ15,MATCH(TRUE,$BP15:$CZ15&lt;0,0))</f>
        <v>-368</v>
      </c>
      <c r="Y15" s="47">
        <f t="shared" ca="1" si="2"/>
        <v>45322</v>
      </c>
      <c r="Z15" s="121" t="str">
        <f>IFERROR(VLOOKUP(E15,[1]route!$E$3:$BL$10005,59,0),"")&amp;IFERROR(VLOOKUP(E15,[1]route!$E$3:$BL$10005,60,0),"")</f>
        <v/>
      </c>
      <c r="AA15" s="28">
        <f t="shared" ca="1" si="15"/>
        <v>368</v>
      </c>
      <c r="AB15" s="77">
        <f t="shared" ca="1" si="16"/>
        <v>1795.1039999999998</v>
      </c>
      <c r="AC15" s="4">
        <f t="shared" ca="1" si="3"/>
        <v>34</v>
      </c>
      <c r="AD15" s="29">
        <v>0</v>
      </c>
      <c r="AE15" s="30">
        <f ca="1">SUMIF([1]route!$E$3:$E$10005,E15,[1]!Table1[1])</f>
        <v>0</v>
      </c>
      <c r="AF15" s="30">
        <f ca="1">SUMIF([1]route!$E$3:$E$10005,E15,[1]!Table1[2])</f>
        <v>0</v>
      </c>
      <c r="AG15" s="30">
        <f ca="1">SUMIF([1]route!$E$3:$E$10005,E15,[1]!Table1[3])</f>
        <v>0</v>
      </c>
      <c r="AH15" s="30">
        <f ca="1">SUMIF([1]route!$E$3:$E$10005,E15,[1]!Table1[4])</f>
        <v>0</v>
      </c>
      <c r="AI15" s="30">
        <f ca="1">SUMIF([1]route!$E$3:$E$10005,E15,[1]!Table1[5])</f>
        <v>0</v>
      </c>
      <c r="AJ15" s="30">
        <f ca="1">SUMIF([1]route!$E$3:$E$10005,E15,[1]!Table1[6])</f>
        <v>0</v>
      </c>
      <c r="AK15" s="30">
        <f ca="1">SUMIF([1]route!$E$3:$E$10005,E15,[1]!Table1[7])</f>
        <v>0</v>
      </c>
      <c r="AL15" s="30">
        <f ca="1">SUMIF([1]route!$E$3:$E$10005,E15,[1]!Table1[8])</f>
        <v>0</v>
      </c>
      <c r="AM15" s="30">
        <f ca="1">SUMIF([1]route!$E$3:$E$10005,E15,[1]!Table1[9])</f>
        <v>0</v>
      </c>
      <c r="AN15" s="30">
        <f ca="1">SUMIF([1]route!$E$3:$E$10005,E15,[1]!Table1[10])</f>
        <v>0</v>
      </c>
      <c r="AO15" s="30">
        <f ca="1">SUMIF([1]route!$E$3:$E$10005,E15,[1]!Table1[11])</f>
        <v>0</v>
      </c>
      <c r="AP15" s="30">
        <f ca="1">SUMIF([1]route!$E$3:$E$10005,E15,[1]!Table1[12])</f>
        <v>0</v>
      </c>
      <c r="AQ15" s="30">
        <f ca="1">SUMIF([1]route!$E$3:$E$10005,E15,[1]!Table1[13])</f>
        <v>169</v>
      </c>
      <c r="AR15" s="30">
        <f ca="1">SUMIF([1]route!$E$3:$E$10005,E15,[1]!Table1[14])</f>
        <v>0</v>
      </c>
      <c r="AS15" s="30">
        <f ca="1">SUMIF([1]route!$E$3:$E$10005,E15,[1]!Table1[15])</f>
        <v>0</v>
      </c>
      <c r="AT15" s="30">
        <f ca="1">SUMIF([1]route!$E$3:$E$10005,E15,[1]!Table1[16])</f>
        <v>0</v>
      </c>
      <c r="AU15" s="30">
        <f ca="1">SUMIF([1]route!$E$3:$E$10005,E15,[1]!Table1[17])</f>
        <v>0</v>
      </c>
      <c r="AV15" s="30">
        <f ca="1">SUMIF([1]route!$E$3:$E$10005,E15,[1]!Table1[18])</f>
        <v>0</v>
      </c>
      <c r="AW15" s="30">
        <f ca="1">SUMIF([1]route!$E$3:$E$10005,E15,[1]!Table1[19])</f>
        <v>0</v>
      </c>
      <c r="AX15" s="30">
        <f ca="1">SUMIF([1]route!$E$3:$E$10005,E15,[1]!Table1[20])</f>
        <v>0</v>
      </c>
      <c r="AY15" s="30">
        <f ca="1">SUMIF([1]route!$E$3:$E$10005,E15,[1]!Table1[21])</f>
        <v>0</v>
      </c>
      <c r="AZ15" s="30">
        <f ca="1">SUMIF([1]route!$E$3:$E$10005,E15,[1]!Table1[22])</f>
        <v>0</v>
      </c>
      <c r="BA15" s="30">
        <f ca="1">SUMIF([1]route!$E$3:$E$10005,E15,[1]!Table1[23])</f>
        <v>0</v>
      </c>
      <c r="BB15" s="30">
        <f ca="1">SUMIF([1]route!$E$3:$E$10005,E15,[1]!Table1[24])</f>
        <v>0</v>
      </c>
      <c r="BC15" s="30">
        <f ca="1">SUMIF([1]route!$E$3:$E$10005,E15,[1]!Table1[25])</f>
        <v>0</v>
      </c>
      <c r="BD15" s="30">
        <f ca="1">SUMIF([1]route!$E$3:$E$10005,E15,[1]!Table1[26])</f>
        <v>0</v>
      </c>
      <c r="BE15" s="30">
        <f ca="1">SUMIF([1]route!$E$3:$E$10005,E15,[1]!Table1[27])</f>
        <v>0</v>
      </c>
      <c r="BF15" s="30">
        <f ca="1">SUMIF([1]route!$E$3:$E$10005,E15,[1]!Table1[28])</f>
        <v>0</v>
      </c>
      <c r="BG15" s="30">
        <f ca="1">SUMIF([1]route!$E$3:$E$10005,E15,[1]!Table1[29])</f>
        <v>0</v>
      </c>
      <c r="BH15" s="30">
        <f ca="1">SUMIF([1]route!$E$3:$E$10005,E15,[1]!Table1[30])</f>
        <v>0</v>
      </c>
      <c r="BI15" s="30">
        <f ca="1">SUMIF([1]route!$E$3:$E$10005,E15,[1]!Table1[31])</f>
        <v>0</v>
      </c>
      <c r="BJ15" s="30">
        <f ca="1">SUMIF([1]route!$E$3:$E$10005,E15,[1]!Table1[Remain PO])</f>
        <v>0</v>
      </c>
      <c r="BK15" s="31">
        <f ca="1">SUMIF([1]route!$E$3:$E$10005,E15,[1]!Table1[N+1])</f>
        <v>370</v>
      </c>
      <c r="BL15" s="31">
        <f ca="1">SUMIF([1]route!$E$3:$E$10005,E15,[1]!Table1[N+2])</f>
        <v>146</v>
      </c>
      <c r="BM15" s="31">
        <f ca="1">SUMIF([1]route!$E$3:$E$10005,E15,[1]!Table1[N+3])</f>
        <v>257</v>
      </c>
      <c r="BN15" s="32">
        <f ca="1">SUMIF([1]route!$E$3:$E$10005,E15,[1]!Table1[N+4])</f>
        <v>0</v>
      </c>
      <c r="BP15" s="37">
        <f t="shared" si="17"/>
        <v>171</v>
      </c>
      <c r="BQ15" s="35">
        <f t="shared" ca="1" si="4"/>
        <v>171</v>
      </c>
      <c r="BR15" s="35">
        <f t="shared" ca="1" si="4"/>
        <v>171</v>
      </c>
      <c r="BS15" s="35">
        <f t="shared" ca="1" si="4"/>
        <v>171</v>
      </c>
      <c r="BT15" s="35">
        <f t="shared" ca="1" si="4"/>
        <v>171</v>
      </c>
      <c r="BU15" s="35">
        <f t="shared" ca="1" si="4"/>
        <v>171</v>
      </c>
      <c r="BV15" s="35">
        <f t="shared" ca="1" si="4"/>
        <v>171</v>
      </c>
      <c r="BW15" s="35">
        <f t="shared" ca="1" si="4"/>
        <v>171</v>
      </c>
      <c r="BX15" s="35">
        <f t="shared" ca="1" si="4"/>
        <v>171</v>
      </c>
      <c r="BY15" s="35">
        <f t="shared" ca="1" si="4"/>
        <v>171</v>
      </c>
      <c r="BZ15" s="35">
        <f t="shared" ca="1" si="4"/>
        <v>171</v>
      </c>
      <c r="CA15" s="35">
        <f t="shared" ca="1" si="4"/>
        <v>171</v>
      </c>
      <c r="CB15" s="35">
        <f t="shared" ca="1" si="4"/>
        <v>171</v>
      </c>
      <c r="CC15" s="35">
        <f t="shared" ca="1" si="4"/>
        <v>2</v>
      </c>
      <c r="CD15" s="35">
        <f t="shared" ca="1" si="4"/>
        <v>2</v>
      </c>
      <c r="CE15" s="35">
        <f t="shared" ca="1" si="4"/>
        <v>2</v>
      </c>
      <c r="CF15" s="35">
        <f t="shared" ca="1" si="4"/>
        <v>2</v>
      </c>
      <c r="CG15" s="35">
        <f t="shared" ca="1" si="5"/>
        <v>2</v>
      </c>
      <c r="CH15" s="35">
        <f t="shared" ca="1" si="5"/>
        <v>2</v>
      </c>
      <c r="CI15" s="35">
        <f t="shared" ca="1" si="5"/>
        <v>2</v>
      </c>
      <c r="CJ15" s="35">
        <f t="shared" ca="1" si="5"/>
        <v>2</v>
      </c>
      <c r="CK15" s="35">
        <f t="shared" ca="1" si="5"/>
        <v>2</v>
      </c>
      <c r="CL15" s="35">
        <f t="shared" ca="1" si="5"/>
        <v>2</v>
      </c>
      <c r="CM15" s="35">
        <f t="shared" ca="1" si="5"/>
        <v>2</v>
      </c>
      <c r="CN15" s="35">
        <f t="shared" ca="1" si="5"/>
        <v>2</v>
      </c>
      <c r="CO15" s="35">
        <f t="shared" ca="1" si="5"/>
        <v>2</v>
      </c>
      <c r="CP15" s="35">
        <f t="shared" ca="1" si="5"/>
        <v>2</v>
      </c>
      <c r="CQ15" s="35">
        <f t="shared" ca="1" si="5"/>
        <v>2</v>
      </c>
      <c r="CR15" s="35">
        <f t="shared" ca="1" si="5"/>
        <v>2</v>
      </c>
      <c r="CS15" s="35">
        <f t="shared" ca="1" si="5"/>
        <v>2</v>
      </c>
      <c r="CT15" s="35">
        <f t="shared" ca="1" si="5"/>
        <v>2</v>
      </c>
      <c r="CU15" s="35">
        <f t="shared" ca="1" si="5"/>
        <v>2</v>
      </c>
      <c r="CV15" s="35">
        <f t="shared" ca="1" si="5"/>
        <v>2</v>
      </c>
      <c r="CW15" s="38">
        <f t="shared" ca="1" si="6"/>
        <v>-368</v>
      </c>
      <c r="CX15" s="38">
        <f t="shared" ca="1" si="6"/>
        <v>-514</v>
      </c>
      <c r="CY15" s="38">
        <f t="shared" ca="1" si="6"/>
        <v>-771</v>
      </c>
      <c r="CZ15" s="39">
        <f t="shared" ca="1" si="6"/>
        <v>-771</v>
      </c>
      <c r="DA15" s="35"/>
    </row>
    <row r="16" spans="3:105" x14ac:dyDescent="0.3">
      <c r="D16" s="61" t="str">
        <f>VLOOKUP(F16,[1]Special!$O$2:$S$209,3,0)</f>
        <v>|0101022000|0.00|0.00|0.000|67.5001.6</v>
      </c>
      <c r="E16" s="20" t="s">
        <v>39</v>
      </c>
      <c r="F16" s="19" t="str">
        <f t="shared" si="7"/>
        <v>|0200220139|22.20|0.00|1.600|0.000</v>
      </c>
      <c r="G16" s="19" t="str">
        <f>'Cutting Rules'!H16</f>
        <v>||||||||||||</v>
      </c>
      <c r="H16" s="19" t="str">
        <f>VLOOKUP(MID(F16,8,2),[1]Special!$H$2:$I$32,2,0)</f>
        <v>STKM11A</v>
      </c>
      <c r="I16" s="19" t="str">
        <f t="shared" si="8"/>
        <v>NBC</v>
      </c>
      <c r="J16" s="19" t="str">
        <f t="shared" si="9"/>
        <v>P</v>
      </c>
      <c r="K16" s="19" t="str">
        <f t="shared" si="10"/>
        <v>22.2</v>
      </c>
      <c r="L16" s="19" t="str">
        <f t="shared" si="11"/>
        <v>0.00</v>
      </c>
      <c r="M16" s="52" t="str">
        <f t="shared" si="12"/>
        <v>1.60</v>
      </c>
      <c r="N16" s="52" t="str">
        <f t="shared" si="13"/>
        <v>6000</v>
      </c>
      <c r="O16" s="19">
        <f>VLOOKUP(F16,[1]Item!$A$5:$Z$10000,26,0)</f>
        <v>0.81299999999999994</v>
      </c>
      <c r="P16" s="19" t="str">
        <f>VLOOKUP(E16,[1]route!$E$3:$O$10005,11,0)</f>
        <v>C</v>
      </c>
      <c r="Q16" s="62" t="str">
        <f>'Cutting Rules'!AD16</f>
        <v>277.5-6000-----------</v>
      </c>
      <c r="R16" s="23">
        <f ca="1">SUMIF([1]route!$E$3:$E$10005,E16,[1]!Table1[生産])</f>
        <v>0</v>
      </c>
      <c r="S16" s="24"/>
      <c r="T16" s="78" t="s">
        <v>547</v>
      </c>
      <c r="U16" s="19"/>
      <c r="V16" s="48">
        <f>SUMIF([1]route!$E$3:$E$10005,E16,[1]route!$M$3:$M$10005)</f>
        <v>1</v>
      </c>
      <c r="W16" s="56">
        <f>O16*N16*V16/1000</f>
        <v>4.8780000000000001</v>
      </c>
      <c r="X16" s="27" t="e">
        <f t="array" aca="1" ref="X16" ca="1">INDEX($BP16:$CZ16,MATCH(TRUE,$BP16:$CZ16&lt;0,0))</f>
        <v>#N/A</v>
      </c>
      <c r="Y16" s="47" t="str">
        <f t="shared" ca="1" si="2"/>
        <v/>
      </c>
      <c r="Z16" s="121" t="str">
        <f>IFERROR(VLOOKUP(E16,[1]route!$E$3:$BL$10005,59,0),"")&amp;IFERROR(VLOOKUP(E16,[1]route!$E$3:$BL$10005,60,0),"")</f>
        <v/>
      </c>
      <c r="AA16" s="28">
        <f ca="1">IF(R16&gt;V16,R16-V16,0)</f>
        <v>0</v>
      </c>
      <c r="AB16" s="77">
        <f t="shared" ca="1" si="16"/>
        <v>0</v>
      </c>
      <c r="AC16" s="4" t="str">
        <f t="shared" ca="1" si="3"/>
        <v/>
      </c>
      <c r="AD16" s="29">
        <v>0</v>
      </c>
      <c r="AE16" s="30">
        <f ca="1">SUMIF([1]route!$E$3:$E$10005,E16,[1]!Table1[1])</f>
        <v>0</v>
      </c>
      <c r="AF16" s="30">
        <f ca="1">SUMIF([1]route!$E$3:$E$10005,E16,[1]!Table1[2])</f>
        <v>0</v>
      </c>
      <c r="AG16" s="30">
        <f ca="1">SUMIF([1]route!$E$3:$E$10005,E16,[1]!Table1[3])</f>
        <v>0</v>
      </c>
      <c r="AH16" s="30">
        <f ca="1">SUMIF([1]route!$E$3:$E$10005,E16,[1]!Table1[4])</f>
        <v>0</v>
      </c>
      <c r="AI16" s="30">
        <f ca="1">SUMIF([1]route!$E$3:$E$10005,E16,[1]!Table1[5])</f>
        <v>0</v>
      </c>
      <c r="AJ16" s="30">
        <f ca="1">SUMIF([1]route!$E$3:$E$10005,E16,[1]!Table1[6])</f>
        <v>0</v>
      </c>
      <c r="AK16" s="30">
        <f ca="1">SUMIF([1]route!$E$3:$E$10005,E16,[1]!Table1[7])</f>
        <v>0</v>
      </c>
      <c r="AL16" s="30">
        <f ca="1">SUMIF([1]route!$E$3:$E$10005,E16,[1]!Table1[8])</f>
        <v>0</v>
      </c>
      <c r="AM16" s="30">
        <f ca="1">SUMIF([1]route!$E$3:$E$10005,E16,[1]!Table1[9])</f>
        <v>0</v>
      </c>
      <c r="AN16" s="30">
        <f ca="1">SUMIF([1]route!$E$3:$E$10005,E16,[1]!Table1[10])</f>
        <v>0</v>
      </c>
      <c r="AO16" s="30">
        <f ca="1">SUMIF([1]route!$E$3:$E$10005,E16,[1]!Table1[11])</f>
        <v>0</v>
      </c>
      <c r="AP16" s="30">
        <f ca="1">SUMIF([1]route!$E$3:$E$10005,E16,[1]!Table1[12])</f>
        <v>0</v>
      </c>
      <c r="AQ16" s="30">
        <f ca="1">SUMIF([1]route!$E$3:$E$10005,E16,[1]!Table1[13])</f>
        <v>0</v>
      </c>
      <c r="AR16" s="30">
        <f ca="1">SUMIF([1]route!$E$3:$E$10005,E16,[1]!Table1[14])</f>
        <v>0</v>
      </c>
      <c r="AS16" s="30">
        <f ca="1">SUMIF([1]route!$E$3:$E$10005,E16,[1]!Table1[15])</f>
        <v>0</v>
      </c>
      <c r="AT16" s="30">
        <f ca="1">SUMIF([1]route!$E$3:$E$10005,E16,[1]!Table1[16])</f>
        <v>0</v>
      </c>
      <c r="AU16" s="30">
        <f ca="1">SUMIF([1]route!$E$3:$E$10005,E16,[1]!Table1[17])</f>
        <v>0</v>
      </c>
      <c r="AV16" s="30">
        <f ca="1">SUMIF([1]route!$E$3:$E$10005,E16,[1]!Table1[18])</f>
        <v>0</v>
      </c>
      <c r="AW16" s="30">
        <f ca="1">SUMIF([1]route!$E$3:$E$10005,E16,[1]!Table1[19])</f>
        <v>0</v>
      </c>
      <c r="AX16" s="30">
        <f ca="1">SUMIF([1]route!$E$3:$E$10005,E16,[1]!Table1[20])</f>
        <v>0</v>
      </c>
      <c r="AY16" s="30">
        <f ca="1">SUMIF([1]route!$E$3:$E$10005,E16,[1]!Table1[21])</f>
        <v>0</v>
      </c>
      <c r="AZ16" s="30">
        <f ca="1">SUMIF([1]route!$E$3:$E$10005,E16,[1]!Table1[22])</f>
        <v>0</v>
      </c>
      <c r="BA16" s="30">
        <f ca="1">SUMIF([1]route!$E$3:$E$10005,E16,[1]!Table1[23])</f>
        <v>0</v>
      </c>
      <c r="BB16" s="30">
        <f ca="1">SUMIF([1]route!$E$3:$E$10005,E16,[1]!Table1[24])</f>
        <v>0</v>
      </c>
      <c r="BC16" s="30">
        <f ca="1">SUMIF([1]route!$E$3:$E$10005,E16,[1]!Table1[25])</f>
        <v>0</v>
      </c>
      <c r="BD16" s="30">
        <f ca="1">SUMIF([1]route!$E$3:$E$10005,E16,[1]!Table1[26])</f>
        <v>0</v>
      </c>
      <c r="BE16" s="30">
        <f ca="1">SUMIF([1]route!$E$3:$E$10005,E16,[1]!Table1[27])</f>
        <v>0</v>
      </c>
      <c r="BF16" s="30">
        <f ca="1">SUMIF([1]route!$E$3:$E$10005,E16,[1]!Table1[28])</f>
        <v>0</v>
      </c>
      <c r="BG16" s="30">
        <f ca="1">SUMIF([1]route!$E$3:$E$10005,E16,[1]!Table1[29])</f>
        <v>0</v>
      </c>
      <c r="BH16" s="30">
        <f ca="1">SUMIF([1]route!$E$3:$E$10005,E16,[1]!Table1[30])</f>
        <v>0</v>
      </c>
      <c r="BI16" s="30">
        <f ca="1">SUMIF([1]route!$E$3:$E$10005,E16,[1]!Table1[31])</f>
        <v>0</v>
      </c>
      <c r="BJ16" s="30">
        <f ca="1">SUMIF([1]route!$E$3:$E$10005,E16,[1]!Table1[Remain PO])</f>
        <v>0</v>
      </c>
      <c r="BK16" s="31">
        <f ca="1">SUMIF([1]route!$E$3:$E$10005,E16,[1]!Table1[N+1])</f>
        <v>0</v>
      </c>
      <c r="BL16" s="31">
        <f ca="1">SUMIF([1]route!$E$3:$E$10005,E16,[1]!Table1[N+2])</f>
        <v>0</v>
      </c>
      <c r="BM16" s="31">
        <f ca="1">SUMIF([1]route!$E$3:$E$10005,E16,[1]!Table1[N+3])</f>
        <v>0</v>
      </c>
      <c r="BN16" s="32">
        <f ca="1">SUMIF([1]route!$E$3:$E$10005,E16,[1]!Table1[N+4])</f>
        <v>0</v>
      </c>
      <c r="BP16" s="37">
        <f t="shared" si="17"/>
        <v>1</v>
      </c>
      <c r="BQ16" s="35">
        <f t="shared" ca="1" si="4"/>
        <v>1</v>
      </c>
      <c r="BR16" s="35">
        <f t="shared" ca="1" si="4"/>
        <v>1</v>
      </c>
      <c r="BS16" s="35">
        <f t="shared" ca="1" si="4"/>
        <v>1</v>
      </c>
      <c r="BT16" s="35">
        <f t="shared" ca="1" si="4"/>
        <v>1</v>
      </c>
      <c r="BU16" s="35">
        <f t="shared" ca="1" si="4"/>
        <v>1</v>
      </c>
      <c r="BV16" s="35">
        <f t="shared" ca="1" si="4"/>
        <v>1</v>
      </c>
      <c r="BW16" s="35">
        <f t="shared" ca="1" si="4"/>
        <v>1</v>
      </c>
      <c r="BX16" s="35">
        <f t="shared" ca="1" si="4"/>
        <v>1</v>
      </c>
      <c r="BY16" s="35">
        <f t="shared" ca="1" si="4"/>
        <v>1</v>
      </c>
      <c r="BZ16" s="35">
        <f t="shared" ca="1" si="4"/>
        <v>1</v>
      </c>
      <c r="CA16" s="35">
        <f t="shared" ca="1" si="4"/>
        <v>1</v>
      </c>
      <c r="CB16" s="35">
        <f t="shared" ca="1" si="4"/>
        <v>1</v>
      </c>
      <c r="CC16" s="35">
        <f t="shared" ca="1" si="4"/>
        <v>1</v>
      </c>
      <c r="CD16" s="35">
        <f t="shared" ca="1" si="4"/>
        <v>1</v>
      </c>
      <c r="CE16" s="35">
        <f t="shared" ca="1" si="4"/>
        <v>1</v>
      </c>
      <c r="CF16" s="35">
        <f t="shared" ca="1" si="4"/>
        <v>1</v>
      </c>
      <c r="CG16" s="35">
        <f t="shared" ca="1" si="5"/>
        <v>1</v>
      </c>
      <c r="CH16" s="35">
        <f t="shared" ca="1" si="5"/>
        <v>1</v>
      </c>
      <c r="CI16" s="35">
        <f t="shared" ca="1" si="5"/>
        <v>1</v>
      </c>
      <c r="CJ16" s="35">
        <f t="shared" ca="1" si="5"/>
        <v>1</v>
      </c>
      <c r="CK16" s="35">
        <f t="shared" ca="1" si="5"/>
        <v>1</v>
      </c>
      <c r="CL16" s="35">
        <f t="shared" ca="1" si="5"/>
        <v>1</v>
      </c>
      <c r="CM16" s="35">
        <f t="shared" ca="1" si="5"/>
        <v>1</v>
      </c>
      <c r="CN16" s="35">
        <f t="shared" ca="1" si="5"/>
        <v>1</v>
      </c>
      <c r="CO16" s="35">
        <f t="shared" ca="1" si="5"/>
        <v>1</v>
      </c>
      <c r="CP16" s="35">
        <f t="shared" ca="1" si="5"/>
        <v>1</v>
      </c>
      <c r="CQ16" s="35">
        <f t="shared" ca="1" si="5"/>
        <v>1</v>
      </c>
      <c r="CR16" s="35">
        <f t="shared" ca="1" si="5"/>
        <v>1</v>
      </c>
      <c r="CS16" s="35">
        <f t="shared" ca="1" si="5"/>
        <v>1</v>
      </c>
      <c r="CT16" s="35">
        <f t="shared" ca="1" si="5"/>
        <v>1</v>
      </c>
      <c r="CU16" s="35">
        <f t="shared" ca="1" si="5"/>
        <v>1</v>
      </c>
      <c r="CV16" s="35">
        <f t="shared" ca="1" si="5"/>
        <v>1</v>
      </c>
      <c r="CW16" s="38">
        <f t="shared" ca="1" si="6"/>
        <v>1</v>
      </c>
      <c r="CX16" s="38">
        <f t="shared" ca="1" si="6"/>
        <v>1</v>
      </c>
      <c r="CY16" s="38">
        <f t="shared" ca="1" si="6"/>
        <v>1</v>
      </c>
      <c r="CZ16" s="39">
        <f t="shared" ca="1" si="6"/>
        <v>1</v>
      </c>
      <c r="DA16" s="35"/>
    </row>
    <row r="17" spans="4:105" x14ac:dyDescent="0.3">
      <c r="D17" s="61" t="str">
        <f>VLOOKUP(F17,[1]Special!$O$2:$S$209,3,0)</f>
        <v>|0101022000|0.00|0.00|0.000|67.5001.6</v>
      </c>
      <c r="E17" s="20" t="s">
        <v>40</v>
      </c>
      <c r="F17" s="19" t="str">
        <f t="shared" si="7"/>
        <v>|0200220139|22.20|0.00|1.600|0.000</v>
      </c>
      <c r="G17" s="19" t="str">
        <f>'Cutting Rules'!H17</f>
        <v>|KMV|||||||||||</v>
      </c>
      <c r="H17" s="19" t="str">
        <f>VLOOKUP(MID(F17,8,2),[1]Special!$H$2:$I$32,2,0)</f>
        <v>STKM11A</v>
      </c>
      <c r="I17" s="19" t="str">
        <f t="shared" si="8"/>
        <v>NBC</v>
      </c>
      <c r="J17" s="19" t="str">
        <f t="shared" si="9"/>
        <v>P</v>
      </c>
      <c r="K17" s="19" t="str">
        <f t="shared" si="10"/>
        <v>22.2</v>
      </c>
      <c r="L17" s="19" t="str">
        <f t="shared" si="11"/>
        <v>0.00</v>
      </c>
      <c r="M17" s="52" t="str">
        <f t="shared" si="12"/>
        <v>1.60</v>
      </c>
      <c r="N17" s="52" t="str">
        <f t="shared" si="13"/>
        <v>5416</v>
      </c>
      <c r="O17" s="19">
        <f>VLOOKUP(F17,[1]Item!$A$5:$Z$10000,26,0)</f>
        <v>0.81299999999999994</v>
      </c>
      <c r="P17" s="19" t="str">
        <f>VLOOKUP(E17,[1]route!$E$3:$O$10005,11,0)</f>
        <v>P/E</v>
      </c>
      <c r="Q17" s="62" t="str">
        <f>'Cutting Rules'!AD17</f>
        <v>5416-595-----------</v>
      </c>
      <c r="R17" s="23">
        <f ca="1">SUMIF([1]route!$E$3:$E$10005,E17,[1]!Table1[生産])</f>
        <v>4.4444444444444446</v>
      </c>
      <c r="S17" s="24"/>
      <c r="T17" s="78" t="s">
        <v>547</v>
      </c>
      <c r="U17" s="19"/>
      <c r="V17" s="48">
        <f>SUMIF([1]route!$E$3:$E$10005,E17,[1]route!$M$3:$M$10005)</f>
        <v>212</v>
      </c>
      <c r="W17" s="56">
        <f t="shared" si="14"/>
        <v>933.48009599999989</v>
      </c>
      <c r="X17" s="27" t="e">
        <f t="array" aca="1" ref="X17" ca="1">INDEX($BP17:$CZ17,MATCH(TRUE,$BP17:$CZ17&lt;0,0))</f>
        <v>#N/A</v>
      </c>
      <c r="Y17" s="47" t="str">
        <f t="shared" ca="1" si="2"/>
        <v/>
      </c>
      <c r="Z17" s="121" t="str">
        <f>IFERROR(VLOOKUP(E17,[1]route!$E$3:$BL$10005,59,0),"")&amp;IFERROR(VLOOKUP(E17,[1]route!$E$3:$BL$10005,60,0),"")</f>
        <v/>
      </c>
      <c r="AA17" s="28">
        <f t="shared" ca="1" si="15"/>
        <v>0</v>
      </c>
      <c r="AB17" s="77">
        <f t="shared" ca="1" si="16"/>
        <v>0</v>
      </c>
      <c r="AC17" s="4" t="str">
        <f t="shared" ca="1" si="3"/>
        <v/>
      </c>
      <c r="AD17" s="29">
        <v>0</v>
      </c>
      <c r="AE17" s="30">
        <f ca="1">SUMIF([1]route!$E$3:$E$10005,E17,[1]!Table1[1])</f>
        <v>0</v>
      </c>
      <c r="AF17" s="30">
        <f ca="1">SUMIF([1]route!$E$3:$E$10005,E17,[1]!Table1[2])</f>
        <v>0</v>
      </c>
      <c r="AG17" s="30">
        <f ca="1">SUMIF([1]route!$E$3:$E$10005,E17,[1]!Table1[3])</f>
        <v>0</v>
      </c>
      <c r="AH17" s="30">
        <f ca="1">SUMIF([1]route!$E$3:$E$10005,E17,[1]!Table1[4])</f>
        <v>0</v>
      </c>
      <c r="AI17" s="30">
        <f ca="1">SUMIF([1]route!$E$3:$E$10005,E17,[1]!Table1[5])</f>
        <v>0</v>
      </c>
      <c r="AJ17" s="30">
        <f ca="1">SUMIF([1]route!$E$3:$E$10005,E17,[1]!Table1[6])</f>
        <v>0</v>
      </c>
      <c r="AK17" s="30">
        <f ca="1">SUMIF([1]route!$E$3:$E$10005,E17,[1]!Table1[7])</f>
        <v>0</v>
      </c>
      <c r="AL17" s="30">
        <f ca="1">SUMIF([1]route!$E$3:$E$10005,E17,[1]!Table1[8])</f>
        <v>0</v>
      </c>
      <c r="AM17" s="30">
        <f ca="1">SUMIF([1]route!$E$3:$E$10005,E17,[1]!Table1[9])</f>
        <v>0</v>
      </c>
      <c r="AN17" s="30">
        <f ca="1">SUMIF([1]route!$E$3:$E$10005,E17,[1]!Table1[10])</f>
        <v>0</v>
      </c>
      <c r="AO17" s="30">
        <f ca="1">SUMIF([1]route!$E$3:$E$10005,E17,[1]!Table1[11])</f>
        <v>0</v>
      </c>
      <c r="AP17" s="30">
        <f ca="1">SUMIF([1]route!$E$3:$E$10005,E17,[1]!Table1[12])</f>
        <v>0</v>
      </c>
      <c r="AQ17" s="30">
        <f ca="1">SUMIF([1]route!$E$3:$E$10005,E17,[1]!Table1[13])</f>
        <v>0</v>
      </c>
      <c r="AR17" s="30">
        <f ca="1">SUMIF([1]route!$E$3:$E$10005,E17,[1]!Table1[14])</f>
        <v>0</v>
      </c>
      <c r="AS17" s="30">
        <f ca="1">SUMIF([1]route!$E$3:$E$10005,E17,[1]!Table1[15])</f>
        <v>0</v>
      </c>
      <c r="AT17" s="30">
        <f ca="1">SUMIF([1]route!$E$3:$E$10005,E17,[1]!Table1[16])</f>
        <v>0</v>
      </c>
      <c r="AU17" s="30">
        <f ca="1">SUMIF([1]route!$E$3:$E$10005,E17,[1]!Table1[17])</f>
        <v>0</v>
      </c>
      <c r="AV17" s="30">
        <f ca="1">SUMIF([1]route!$E$3:$E$10005,E17,[1]!Table1[18])</f>
        <v>0</v>
      </c>
      <c r="AW17" s="30">
        <f ca="1">SUMIF([1]route!$E$3:$E$10005,E17,[1]!Table1[19])</f>
        <v>0</v>
      </c>
      <c r="AX17" s="30">
        <f ca="1">SUMIF([1]route!$E$3:$E$10005,E17,[1]!Table1[20])</f>
        <v>0</v>
      </c>
      <c r="AY17" s="30">
        <f ca="1">SUMIF([1]route!$E$3:$E$10005,E17,[1]!Table1[21])</f>
        <v>0</v>
      </c>
      <c r="AZ17" s="30">
        <f ca="1">SUMIF([1]route!$E$3:$E$10005,E17,[1]!Table1[22])</f>
        <v>0</v>
      </c>
      <c r="BA17" s="30">
        <f ca="1">SUMIF([1]route!$E$3:$E$10005,E17,[1]!Table1[23])</f>
        <v>0</v>
      </c>
      <c r="BB17" s="30">
        <f ca="1">SUMIF([1]route!$E$3:$E$10005,E17,[1]!Table1[24])</f>
        <v>0</v>
      </c>
      <c r="BC17" s="30">
        <f ca="1">SUMIF([1]route!$E$3:$E$10005,E17,[1]!Table1[25])</f>
        <v>0</v>
      </c>
      <c r="BD17" s="30">
        <f ca="1">SUMIF([1]route!$E$3:$E$10005,E17,[1]!Table1[26])</f>
        <v>0</v>
      </c>
      <c r="BE17" s="30">
        <f ca="1">SUMIF([1]route!$E$3:$E$10005,E17,[1]!Table1[27])</f>
        <v>0</v>
      </c>
      <c r="BF17" s="30">
        <f ca="1">SUMIF([1]route!$E$3:$E$10005,E17,[1]!Table1[28])</f>
        <v>0</v>
      </c>
      <c r="BG17" s="30">
        <f ca="1">SUMIF([1]route!$E$3:$E$10005,E17,[1]!Table1[29])</f>
        <v>0</v>
      </c>
      <c r="BH17" s="30">
        <f ca="1">SUMIF([1]route!$E$3:$E$10005,E17,[1]!Table1[30])</f>
        <v>0</v>
      </c>
      <c r="BI17" s="30">
        <f ca="1">SUMIF([1]route!$E$3:$E$10005,E17,[1]!Table1[31])</f>
        <v>0</v>
      </c>
      <c r="BJ17" s="30">
        <f ca="1">SUMIF([1]route!$E$3:$E$10005,E17,[1]!Table1[Remain PO])</f>
        <v>0</v>
      </c>
      <c r="BK17" s="31">
        <f ca="1">SUMIF([1]route!$E$3:$E$10005,E17,[1]!Table1[N+1])</f>
        <v>4.4444444444444446</v>
      </c>
      <c r="BL17" s="31">
        <f ca="1">SUMIF([1]route!$E$3:$E$10005,E17,[1]!Table1[N+2])</f>
        <v>0</v>
      </c>
      <c r="BM17" s="31">
        <f ca="1">SUMIF([1]route!$E$3:$E$10005,E17,[1]!Table1[N+3])</f>
        <v>4.4444444444444446</v>
      </c>
      <c r="BN17" s="32">
        <f ca="1">SUMIF([1]route!$E$3:$E$10005,E17,[1]!Table1[N+4])</f>
        <v>0</v>
      </c>
      <c r="BP17" s="37">
        <f t="shared" si="17"/>
        <v>212</v>
      </c>
      <c r="BQ17" s="35">
        <f t="shared" ca="1" si="4"/>
        <v>212</v>
      </c>
      <c r="BR17" s="35">
        <f t="shared" ca="1" si="4"/>
        <v>212</v>
      </c>
      <c r="BS17" s="35">
        <f t="shared" ca="1" si="4"/>
        <v>212</v>
      </c>
      <c r="BT17" s="35">
        <f t="shared" ca="1" si="4"/>
        <v>212</v>
      </c>
      <c r="BU17" s="35">
        <f t="shared" ca="1" si="4"/>
        <v>212</v>
      </c>
      <c r="BV17" s="35">
        <f t="shared" ca="1" si="4"/>
        <v>212</v>
      </c>
      <c r="BW17" s="35">
        <f t="shared" ca="1" si="4"/>
        <v>212</v>
      </c>
      <c r="BX17" s="35">
        <f t="shared" ca="1" si="4"/>
        <v>212</v>
      </c>
      <c r="BY17" s="35">
        <f t="shared" ca="1" si="4"/>
        <v>212</v>
      </c>
      <c r="BZ17" s="35">
        <f t="shared" ca="1" si="4"/>
        <v>212</v>
      </c>
      <c r="CA17" s="35">
        <f t="shared" ca="1" si="4"/>
        <v>212</v>
      </c>
      <c r="CB17" s="35">
        <f t="shared" ca="1" si="4"/>
        <v>212</v>
      </c>
      <c r="CC17" s="35">
        <f t="shared" ca="1" si="4"/>
        <v>212</v>
      </c>
      <c r="CD17" s="35">
        <f t="shared" ca="1" si="4"/>
        <v>212</v>
      </c>
      <c r="CE17" s="35">
        <f t="shared" ca="1" si="4"/>
        <v>212</v>
      </c>
      <c r="CF17" s="35">
        <f t="shared" ca="1" si="4"/>
        <v>212</v>
      </c>
      <c r="CG17" s="35">
        <f t="shared" ca="1" si="5"/>
        <v>212</v>
      </c>
      <c r="CH17" s="35">
        <f t="shared" ca="1" si="5"/>
        <v>212</v>
      </c>
      <c r="CI17" s="35">
        <f t="shared" ca="1" si="5"/>
        <v>212</v>
      </c>
      <c r="CJ17" s="35">
        <f t="shared" ca="1" si="5"/>
        <v>212</v>
      </c>
      <c r="CK17" s="35">
        <f t="shared" ca="1" si="5"/>
        <v>212</v>
      </c>
      <c r="CL17" s="35">
        <f t="shared" ca="1" si="5"/>
        <v>212</v>
      </c>
      <c r="CM17" s="35">
        <f t="shared" ca="1" si="5"/>
        <v>212</v>
      </c>
      <c r="CN17" s="35">
        <f t="shared" ca="1" si="5"/>
        <v>212</v>
      </c>
      <c r="CO17" s="35">
        <f t="shared" ca="1" si="5"/>
        <v>212</v>
      </c>
      <c r="CP17" s="35">
        <f t="shared" ca="1" si="5"/>
        <v>212</v>
      </c>
      <c r="CQ17" s="35">
        <f t="shared" ca="1" si="5"/>
        <v>212</v>
      </c>
      <c r="CR17" s="35">
        <f t="shared" ca="1" si="5"/>
        <v>212</v>
      </c>
      <c r="CS17" s="35">
        <f t="shared" ca="1" si="5"/>
        <v>212</v>
      </c>
      <c r="CT17" s="35">
        <f t="shared" ca="1" si="5"/>
        <v>212</v>
      </c>
      <c r="CU17" s="35">
        <f t="shared" ca="1" si="5"/>
        <v>212</v>
      </c>
      <c r="CV17" s="35">
        <f t="shared" ca="1" si="5"/>
        <v>212</v>
      </c>
      <c r="CW17" s="38">
        <f t="shared" ca="1" si="6"/>
        <v>207.55555555555554</v>
      </c>
      <c r="CX17" s="38">
        <f t="shared" ca="1" si="6"/>
        <v>207.55555555555554</v>
      </c>
      <c r="CY17" s="38">
        <f t="shared" ca="1" si="6"/>
        <v>203.11111111111109</v>
      </c>
      <c r="CZ17" s="39">
        <f t="shared" ca="1" si="6"/>
        <v>203.11111111111109</v>
      </c>
      <c r="DA17" s="35"/>
    </row>
    <row r="18" spans="4:105" x14ac:dyDescent="0.3">
      <c r="D18" s="61" t="str">
        <f>VLOOKUP(F18,[1]Special!$O$2:$S$209,3,0)</f>
        <v>|0101022000|0.00|0.00|0.000|67.5001.6</v>
      </c>
      <c r="E18" s="20" t="s">
        <v>41</v>
      </c>
      <c r="F18" s="19" t="str">
        <f t="shared" si="7"/>
        <v>|0200220139|22.20|0.00|1.600|0.000</v>
      </c>
      <c r="G18" s="19" t="str">
        <f>'Cutting Rules'!H18</f>
        <v>MIKASA|KMV|THANH DAT|THANH DAT|||||||||</v>
      </c>
      <c r="H18" s="19" t="str">
        <f>VLOOKUP(MID(F18,8,2),[1]Special!$H$2:$I$32,2,0)</f>
        <v>STKM11A</v>
      </c>
      <c r="I18" s="19" t="str">
        <f t="shared" si="8"/>
        <v>NBC</v>
      </c>
      <c r="J18" s="19" t="str">
        <f t="shared" si="9"/>
        <v>P</v>
      </c>
      <c r="K18" s="19" t="str">
        <f t="shared" si="10"/>
        <v>22.2</v>
      </c>
      <c r="L18" s="19" t="str">
        <f t="shared" si="11"/>
        <v>0.00</v>
      </c>
      <c r="M18" s="52" t="str">
        <f t="shared" si="12"/>
        <v>1.60</v>
      </c>
      <c r="N18" s="52" t="str">
        <f t="shared" si="13"/>
        <v>5503</v>
      </c>
      <c r="O18" s="19">
        <f>VLOOKUP(F18,[1]Item!$A$5:$Z$10000,26,0)</f>
        <v>0.81299999999999994</v>
      </c>
      <c r="P18" s="19" t="str">
        <f>VLOOKUP(E18,[1]route!$E$3:$O$10005,11,0)</f>
        <v>P/E</v>
      </c>
      <c r="Q18" s="62" t="str">
        <f>'Cutting Rules'!AD18</f>
        <v>5503-908-600-950---------</v>
      </c>
      <c r="R18" s="23">
        <f ca="1">SUMIF([1]route!$E$3:$E$10005,E18,[1]!Table1[生産])</f>
        <v>0</v>
      </c>
      <c r="S18" s="24"/>
      <c r="T18" s="78" t="s">
        <v>547</v>
      </c>
      <c r="U18" s="19"/>
      <c r="V18" s="48">
        <f>SUMIF([1]route!$E$3:$E$10005,E18,[1]route!$M$3:$M$10005)</f>
        <v>147</v>
      </c>
      <c r="W18" s="56">
        <f t="shared" si="14"/>
        <v>657.6690329999999</v>
      </c>
      <c r="X18" s="27" t="e">
        <f t="array" aca="1" ref="X18" ca="1">INDEX($BP18:$CZ18,MATCH(TRUE,$BP18:$CZ18&lt;0,0))</f>
        <v>#N/A</v>
      </c>
      <c r="Y18" s="47" t="str">
        <f t="shared" ca="1" si="2"/>
        <v/>
      </c>
      <c r="Z18" s="121" t="str">
        <f>IFERROR(VLOOKUP(E18,[1]route!$E$3:$BL$10005,59,0),"")&amp;IFERROR(VLOOKUP(E18,[1]route!$E$3:$BL$10005,60,0),"")</f>
        <v/>
      </c>
      <c r="AA18" s="28">
        <f t="shared" ca="1" si="15"/>
        <v>0</v>
      </c>
      <c r="AB18" s="77">
        <f t="shared" ca="1" si="16"/>
        <v>0</v>
      </c>
      <c r="AC18" s="4" t="str">
        <f t="shared" ca="1" si="3"/>
        <v/>
      </c>
      <c r="AD18" s="29">
        <v>0</v>
      </c>
      <c r="AE18" s="30">
        <f ca="1">SUMIF([1]route!$E$3:$E$10005,E18,[1]!Table1[1])</f>
        <v>0</v>
      </c>
      <c r="AF18" s="30">
        <f ca="1">SUMIF([1]route!$E$3:$E$10005,E18,[1]!Table1[2])</f>
        <v>0</v>
      </c>
      <c r="AG18" s="30">
        <f ca="1">SUMIF([1]route!$E$3:$E$10005,E18,[1]!Table1[3])</f>
        <v>0</v>
      </c>
      <c r="AH18" s="30">
        <f ca="1">SUMIF([1]route!$E$3:$E$10005,E18,[1]!Table1[4])</f>
        <v>0</v>
      </c>
      <c r="AI18" s="30">
        <f ca="1">SUMIF([1]route!$E$3:$E$10005,E18,[1]!Table1[5])</f>
        <v>0</v>
      </c>
      <c r="AJ18" s="30">
        <f ca="1">SUMIF([1]route!$E$3:$E$10005,E18,[1]!Table1[6])</f>
        <v>0</v>
      </c>
      <c r="AK18" s="30">
        <f ca="1">SUMIF([1]route!$E$3:$E$10005,E18,[1]!Table1[7])</f>
        <v>0</v>
      </c>
      <c r="AL18" s="30">
        <f ca="1">SUMIF([1]route!$E$3:$E$10005,E18,[1]!Table1[8])</f>
        <v>0</v>
      </c>
      <c r="AM18" s="30">
        <f ca="1">SUMIF([1]route!$E$3:$E$10005,E18,[1]!Table1[9])</f>
        <v>0</v>
      </c>
      <c r="AN18" s="30">
        <f ca="1">SUMIF([1]route!$E$3:$E$10005,E18,[1]!Table1[10])</f>
        <v>0</v>
      </c>
      <c r="AO18" s="30">
        <f ca="1">SUMIF([1]route!$E$3:$E$10005,E18,[1]!Table1[11])</f>
        <v>0</v>
      </c>
      <c r="AP18" s="30">
        <f ca="1">SUMIF([1]route!$E$3:$E$10005,E18,[1]!Table1[12])</f>
        <v>0</v>
      </c>
      <c r="AQ18" s="30">
        <f ca="1">SUMIF([1]route!$E$3:$E$10005,E18,[1]!Table1[13])</f>
        <v>0</v>
      </c>
      <c r="AR18" s="30">
        <f ca="1">SUMIF([1]route!$E$3:$E$10005,E18,[1]!Table1[14])</f>
        <v>0</v>
      </c>
      <c r="AS18" s="30">
        <f ca="1">SUMIF([1]route!$E$3:$E$10005,E18,[1]!Table1[15])</f>
        <v>0</v>
      </c>
      <c r="AT18" s="30">
        <f ca="1">SUMIF([1]route!$E$3:$E$10005,E18,[1]!Table1[16])</f>
        <v>0</v>
      </c>
      <c r="AU18" s="30">
        <f ca="1">SUMIF([1]route!$E$3:$E$10005,E18,[1]!Table1[17])</f>
        <v>0</v>
      </c>
      <c r="AV18" s="30">
        <f ca="1">SUMIF([1]route!$E$3:$E$10005,E18,[1]!Table1[18])</f>
        <v>0</v>
      </c>
      <c r="AW18" s="30">
        <f ca="1">SUMIF([1]route!$E$3:$E$10005,E18,[1]!Table1[19])</f>
        <v>0</v>
      </c>
      <c r="AX18" s="30">
        <f ca="1">SUMIF([1]route!$E$3:$E$10005,E18,[1]!Table1[20])</f>
        <v>0</v>
      </c>
      <c r="AY18" s="30">
        <f ca="1">SUMIF([1]route!$E$3:$E$10005,E18,[1]!Table1[21])</f>
        <v>0</v>
      </c>
      <c r="AZ18" s="30">
        <f ca="1">SUMIF([1]route!$E$3:$E$10005,E18,[1]!Table1[22])</f>
        <v>0</v>
      </c>
      <c r="BA18" s="30">
        <f ca="1">SUMIF([1]route!$E$3:$E$10005,E18,[1]!Table1[23])</f>
        <v>0</v>
      </c>
      <c r="BB18" s="30">
        <f ca="1">SUMIF([1]route!$E$3:$E$10005,E18,[1]!Table1[24])</f>
        <v>0</v>
      </c>
      <c r="BC18" s="30">
        <f ca="1">SUMIF([1]route!$E$3:$E$10005,E18,[1]!Table1[25])</f>
        <v>0</v>
      </c>
      <c r="BD18" s="30">
        <f ca="1">SUMIF([1]route!$E$3:$E$10005,E18,[1]!Table1[26])</f>
        <v>0</v>
      </c>
      <c r="BE18" s="30">
        <f ca="1">SUMIF([1]route!$E$3:$E$10005,E18,[1]!Table1[27])</f>
        <v>0</v>
      </c>
      <c r="BF18" s="30">
        <f ca="1">SUMIF([1]route!$E$3:$E$10005,E18,[1]!Table1[28])</f>
        <v>0</v>
      </c>
      <c r="BG18" s="30">
        <f ca="1">SUMIF([1]route!$E$3:$E$10005,E18,[1]!Table1[29])</f>
        <v>0</v>
      </c>
      <c r="BH18" s="30">
        <f ca="1">SUMIF([1]route!$E$3:$E$10005,E18,[1]!Table1[30])</f>
        <v>0</v>
      </c>
      <c r="BI18" s="30">
        <f ca="1">SUMIF([1]route!$E$3:$E$10005,E18,[1]!Table1[31])</f>
        <v>0</v>
      </c>
      <c r="BJ18" s="30">
        <f ca="1">SUMIF([1]route!$E$3:$E$10005,E18,[1]!Table1[Remain PO])</f>
        <v>0</v>
      </c>
      <c r="BK18" s="31">
        <f ca="1">SUMIF([1]route!$E$3:$E$10005,E18,[1]!Table1[N+1])</f>
        <v>0</v>
      </c>
      <c r="BL18" s="31">
        <f ca="1">SUMIF([1]route!$E$3:$E$10005,E18,[1]!Table1[N+2])</f>
        <v>0</v>
      </c>
      <c r="BM18" s="31">
        <f ca="1">SUMIF([1]route!$E$3:$E$10005,E18,[1]!Table1[N+3])</f>
        <v>135.33333333333334</v>
      </c>
      <c r="BN18" s="32">
        <f ca="1">SUMIF([1]route!$E$3:$E$10005,E18,[1]!Table1[N+4])</f>
        <v>0</v>
      </c>
      <c r="BP18" s="37">
        <f t="shared" si="17"/>
        <v>147</v>
      </c>
      <c r="BQ18" s="35">
        <f t="shared" ca="1" si="4"/>
        <v>147</v>
      </c>
      <c r="BR18" s="35">
        <f t="shared" ca="1" si="4"/>
        <v>147</v>
      </c>
      <c r="BS18" s="35">
        <f t="shared" ca="1" si="4"/>
        <v>147</v>
      </c>
      <c r="BT18" s="35">
        <f t="shared" ca="1" si="4"/>
        <v>147</v>
      </c>
      <c r="BU18" s="35">
        <f t="shared" ca="1" si="4"/>
        <v>147</v>
      </c>
      <c r="BV18" s="35">
        <f t="shared" ca="1" si="4"/>
        <v>147</v>
      </c>
      <c r="BW18" s="35">
        <f t="shared" ca="1" si="4"/>
        <v>147</v>
      </c>
      <c r="BX18" s="35">
        <f t="shared" ca="1" si="4"/>
        <v>147</v>
      </c>
      <c r="BY18" s="35">
        <f t="shared" ca="1" si="4"/>
        <v>147</v>
      </c>
      <c r="BZ18" s="35">
        <f t="shared" ca="1" si="4"/>
        <v>147</v>
      </c>
      <c r="CA18" s="35">
        <f t="shared" ca="1" si="4"/>
        <v>147</v>
      </c>
      <c r="CB18" s="35">
        <f t="shared" ca="1" si="4"/>
        <v>147</v>
      </c>
      <c r="CC18" s="35">
        <f t="shared" ca="1" si="4"/>
        <v>147</v>
      </c>
      <c r="CD18" s="35">
        <f t="shared" ca="1" si="4"/>
        <v>147</v>
      </c>
      <c r="CE18" s="35">
        <f t="shared" ca="1" si="4"/>
        <v>147</v>
      </c>
      <c r="CF18" s="35">
        <f t="shared" ref="CF18:CU34" ca="1" si="18">CE18-AT18</f>
        <v>147</v>
      </c>
      <c r="CG18" s="35">
        <f t="shared" ca="1" si="5"/>
        <v>147</v>
      </c>
      <c r="CH18" s="35">
        <f t="shared" ca="1" si="5"/>
        <v>147</v>
      </c>
      <c r="CI18" s="35">
        <f t="shared" ca="1" si="5"/>
        <v>147</v>
      </c>
      <c r="CJ18" s="35">
        <f t="shared" ca="1" si="5"/>
        <v>147</v>
      </c>
      <c r="CK18" s="35">
        <f t="shared" ca="1" si="5"/>
        <v>147</v>
      </c>
      <c r="CL18" s="35">
        <f t="shared" ca="1" si="5"/>
        <v>147</v>
      </c>
      <c r="CM18" s="35">
        <f t="shared" ca="1" si="5"/>
        <v>147</v>
      </c>
      <c r="CN18" s="35">
        <f t="shared" ca="1" si="5"/>
        <v>147</v>
      </c>
      <c r="CO18" s="35">
        <f t="shared" ca="1" si="5"/>
        <v>147</v>
      </c>
      <c r="CP18" s="35">
        <f t="shared" ca="1" si="5"/>
        <v>147</v>
      </c>
      <c r="CQ18" s="35">
        <f t="shared" ca="1" si="5"/>
        <v>147</v>
      </c>
      <c r="CR18" s="35">
        <f t="shared" ca="1" si="5"/>
        <v>147</v>
      </c>
      <c r="CS18" s="35">
        <f t="shared" ca="1" si="5"/>
        <v>147</v>
      </c>
      <c r="CT18" s="35">
        <f t="shared" ca="1" si="5"/>
        <v>147</v>
      </c>
      <c r="CU18" s="35">
        <f t="shared" ca="1" si="5"/>
        <v>147</v>
      </c>
      <c r="CV18" s="35">
        <f t="shared" ref="CV18:CY81" ca="1" si="19">CU18-BJ18</f>
        <v>147</v>
      </c>
      <c r="CW18" s="38">
        <f t="shared" ca="1" si="6"/>
        <v>147</v>
      </c>
      <c r="CX18" s="38">
        <f t="shared" ca="1" si="6"/>
        <v>147</v>
      </c>
      <c r="CY18" s="38">
        <f t="shared" ca="1" si="6"/>
        <v>11.666666666666657</v>
      </c>
      <c r="CZ18" s="39">
        <f t="shared" ca="1" si="6"/>
        <v>11.666666666666657</v>
      </c>
      <c r="DA18" s="35"/>
    </row>
    <row r="19" spans="4:105" x14ac:dyDescent="0.3">
      <c r="D19" s="61" t="str">
        <f>VLOOKUP(F19,[1]Special!$O$2:$S$209,3,0)</f>
        <v>|0101022000|0.00|0.00|0.000|67.5001.6</v>
      </c>
      <c r="E19" s="20" t="s">
        <v>42</v>
      </c>
      <c r="F19" s="19" t="str">
        <f t="shared" si="7"/>
        <v>|0200220139|22.20|0.00|1.600|0.000</v>
      </c>
      <c r="G19" s="19" t="str">
        <f>'Cutting Rules'!H19</f>
        <v>|KMV|TANAKA||||||||||</v>
      </c>
      <c r="H19" s="19" t="str">
        <f>VLOOKUP(MID(F19,8,2),[1]Special!$H$2:$I$32,2,0)</f>
        <v>STKM11A</v>
      </c>
      <c r="I19" s="19" t="str">
        <f t="shared" si="8"/>
        <v>NBC</v>
      </c>
      <c r="J19" s="19" t="str">
        <f t="shared" si="9"/>
        <v>P</v>
      </c>
      <c r="K19" s="19" t="str">
        <f t="shared" si="10"/>
        <v>22.2</v>
      </c>
      <c r="L19" s="19" t="str">
        <f t="shared" si="11"/>
        <v>0.00</v>
      </c>
      <c r="M19" s="52" t="str">
        <f t="shared" si="12"/>
        <v>1.60</v>
      </c>
      <c r="N19" s="52" t="str">
        <f t="shared" si="13"/>
        <v>5699</v>
      </c>
      <c r="O19" s="19">
        <f>VLOOKUP(F19,[1]Item!$A$5:$Z$10000,26,0)</f>
        <v>0.81299999999999994</v>
      </c>
      <c r="P19" s="19" t="str">
        <f>VLOOKUP(E19,[1]route!$E$3:$O$10005,11,0)</f>
        <v>P/E</v>
      </c>
      <c r="Q19" s="62" t="str">
        <f>'Cutting Rules'!AD19</f>
        <v>5699-705-287.5----------</v>
      </c>
      <c r="R19" s="23">
        <f ca="1">SUMIF([1]route!$E$3:$E$10005,E19,[1]!Table1[生産])</f>
        <v>0</v>
      </c>
      <c r="S19" s="24"/>
      <c r="T19" s="78" t="s">
        <v>547</v>
      </c>
      <c r="U19" s="19"/>
      <c r="V19" s="48">
        <f>SUMIF([1]route!$E$3:$E$10005,E19,[1]route!$M$3:$M$10005)</f>
        <v>143</v>
      </c>
      <c r="W19" s="56">
        <f t="shared" si="14"/>
        <v>662.56004099999984</v>
      </c>
      <c r="X19" s="27" t="e">
        <f t="array" aca="1" ref="X19" ca="1">INDEX($BP19:$CZ19,MATCH(TRUE,$BP19:$CZ19&lt;0,0))</f>
        <v>#N/A</v>
      </c>
      <c r="Y19" s="47" t="str">
        <f t="shared" ca="1" si="2"/>
        <v/>
      </c>
      <c r="Z19" s="121" t="str">
        <f>IFERROR(VLOOKUP(E19,[1]route!$E$3:$BL$10005,59,0),"")&amp;IFERROR(VLOOKUP(E19,[1]route!$E$3:$BL$10005,60,0),"")</f>
        <v/>
      </c>
      <c r="AA19" s="28">
        <f t="shared" ca="1" si="15"/>
        <v>0</v>
      </c>
      <c r="AB19" s="77">
        <f t="shared" ca="1" si="16"/>
        <v>0</v>
      </c>
      <c r="AC19" s="4" t="str">
        <f t="shared" ca="1" si="3"/>
        <v/>
      </c>
      <c r="AD19" s="29">
        <v>0</v>
      </c>
      <c r="AE19" s="30">
        <f ca="1">SUMIF([1]route!$E$3:$E$10005,E19,[1]!Table1[1])</f>
        <v>0</v>
      </c>
      <c r="AF19" s="30">
        <f ca="1">SUMIF([1]route!$E$3:$E$10005,E19,[1]!Table1[2])</f>
        <v>0</v>
      </c>
      <c r="AG19" s="30">
        <f ca="1">SUMIF([1]route!$E$3:$E$10005,E19,[1]!Table1[3])</f>
        <v>0</v>
      </c>
      <c r="AH19" s="30">
        <f ca="1">SUMIF([1]route!$E$3:$E$10005,E19,[1]!Table1[4])</f>
        <v>0</v>
      </c>
      <c r="AI19" s="30">
        <f ca="1">SUMIF([1]route!$E$3:$E$10005,E19,[1]!Table1[5])</f>
        <v>0</v>
      </c>
      <c r="AJ19" s="30">
        <f ca="1">SUMIF([1]route!$E$3:$E$10005,E19,[1]!Table1[6])</f>
        <v>0</v>
      </c>
      <c r="AK19" s="30">
        <f ca="1">SUMIF([1]route!$E$3:$E$10005,E19,[1]!Table1[7])</f>
        <v>0</v>
      </c>
      <c r="AL19" s="30">
        <f ca="1">SUMIF([1]route!$E$3:$E$10005,E19,[1]!Table1[8])</f>
        <v>0</v>
      </c>
      <c r="AM19" s="30">
        <f ca="1">SUMIF([1]route!$E$3:$E$10005,E19,[1]!Table1[9])</f>
        <v>0</v>
      </c>
      <c r="AN19" s="30">
        <f ca="1">SUMIF([1]route!$E$3:$E$10005,E19,[1]!Table1[10])</f>
        <v>0</v>
      </c>
      <c r="AO19" s="30">
        <f ca="1">SUMIF([1]route!$E$3:$E$10005,E19,[1]!Table1[11])</f>
        <v>0</v>
      </c>
      <c r="AP19" s="30">
        <f ca="1">SUMIF([1]route!$E$3:$E$10005,E19,[1]!Table1[12])</f>
        <v>0</v>
      </c>
      <c r="AQ19" s="30">
        <f ca="1">SUMIF([1]route!$E$3:$E$10005,E19,[1]!Table1[13])</f>
        <v>0</v>
      </c>
      <c r="AR19" s="30">
        <f ca="1">SUMIF([1]route!$E$3:$E$10005,E19,[1]!Table1[14])</f>
        <v>0</v>
      </c>
      <c r="AS19" s="30">
        <f ca="1">SUMIF([1]route!$E$3:$E$10005,E19,[1]!Table1[15])</f>
        <v>0</v>
      </c>
      <c r="AT19" s="30">
        <f ca="1">SUMIF([1]route!$E$3:$E$10005,E19,[1]!Table1[16])</f>
        <v>0</v>
      </c>
      <c r="AU19" s="30">
        <f ca="1">SUMIF([1]route!$E$3:$E$10005,E19,[1]!Table1[17])</f>
        <v>0</v>
      </c>
      <c r="AV19" s="30">
        <f ca="1">SUMIF([1]route!$E$3:$E$10005,E19,[1]!Table1[18])</f>
        <v>0</v>
      </c>
      <c r="AW19" s="30">
        <f ca="1">SUMIF([1]route!$E$3:$E$10005,E19,[1]!Table1[19])</f>
        <v>0</v>
      </c>
      <c r="AX19" s="30">
        <f ca="1">SUMIF([1]route!$E$3:$E$10005,E19,[1]!Table1[20])</f>
        <v>0</v>
      </c>
      <c r="AY19" s="30">
        <f ca="1">SUMIF([1]route!$E$3:$E$10005,E19,[1]!Table1[21])</f>
        <v>0</v>
      </c>
      <c r="AZ19" s="30">
        <f ca="1">SUMIF([1]route!$E$3:$E$10005,E19,[1]!Table1[22])</f>
        <v>0</v>
      </c>
      <c r="BA19" s="30">
        <f ca="1">SUMIF([1]route!$E$3:$E$10005,E19,[1]!Table1[23])</f>
        <v>0</v>
      </c>
      <c r="BB19" s="30">
        <f ca="1">SUMIF([1]route!$E$3:$E$10005,E19,[1]!Table1[24])</f>
        <v>0</v>
      </c>
      <c r="BC19" s="30">
        <f ca="1">SUMIF([1]route!$E$3:$E$10005,E19,[1]!Table1[25])</f>
        <v>0</v>
      </c>
      <c r="BD19" s="30">
        <f ca="1">SUMIF([1]route!$E$3:$E$10005,E19,[1]!Table1[26])</f>
        <v>0</v>
      </c>
      <c r="BE19" s="30">
        <f ca="1">SUMIF([1]route!$E$3:$E$10005,E19,[1]!Table1[27])</f>
        <v>0</v>
      </c>
      <c r="BF19" s="30">
        <f ca="1">SUMIF([1]route!$E$3:$E$10005,E19,[1]!Table1[28])</f>
        <v>0</v>
      </c>
      <c r="BG19" s="30">
        <f ca="1">SUMIF([1]route!$E$3:$E$10005,E19,[1]!Table1[29])</f>
        <v>0</v>
      </c>
      <c r="BH19" s="30">
        <f ca="1">SUMIF([1]route!$E$3:$E$10005,E19,[1]!Table1[30])</f>
        <v>0</v>
      </c>
      <c r="BI19" s="30">
        <f ca="1">SUMIF([1]route!$E$3:$E$10005,E19,[1]!Table1[31])</f>
        <v>0</v>
      </c>
      <c r="BJ19" s="30">
        <f ca="1">SUMIF([1]route!$E$3:$E$10005,E19,[1]!Table1[Remain PO])</f>
        <v>0</v>
      </c>
      <c r="BK19" s="31">
        <f ca="1">SUMIF([1]route!$E$3:$E$10005,E19,[1]!Table1[N+1])</f>
        <v>0</v>
      </c>
      <c r="BL19" s="31">
        <f ca="1">SUMIF([1]route!$E$3:$E$10005,E19,[1]!Table1[N+2])</f>
        <v>0</v>
      </c>
      <c r="BM19" s="31">
        <f ca="1">SUMIF([1]route!$E$3:$E$10005,E19,[1]!Table1[N+3])</f>
        <v>105.125</v>
      </c>
      <c r="BN19" s="32">
        <f ca="1">SUMIF([1]route!$E$3:$E$10005,E19,[1]!Table1[N+4])</f>
        <v>0</v>
      </c>
      <c r="BP19" s="37">
        <f t="shared" si="17"/>
        <v>143</v>
      </c>
      <c r="BQ19" s="35">
        <f t="shared" ref="BQ19:CE35" ca="1" si="20">BP19-AE19</f>
        <v>143</v>
      </c>
      <c r="BR19" s="35">
        <f t="shared" ca="1" si="20"/>
        <v>143</v>
      </c>
      <c r="BS19" s="35">
        <f t="shared" ca="1" si="20"/>
        <v>143</v>
      </c>
      <c r="BT19" s="35">
        <f t="shared" ca="1" si="20"/>
        <v>143</v>
      </c>
      <c r="BU19" s="35">
        <f t="shared" ca="1" si="20"/>
        <v>143</v>
      </c>
      <c r="BV19" s="35">
        <f t="shared" ca="1" si="20"/>
        <v>143</v>
      </c>
      <c r="BW19" s="35">
        <f t="shared" ca="1" si="20"/>
        <v>143</v>
      </c>
      <c r="BX19" s="35">
        <f t="shared" ca="1" si="20"/>
        <v>143</v>
      </c>
      <c r="BY19" s="35">
        <f t="shared" ca="1" si="20"/>
        <v>143</v>
      </c>
      <c r="BZ19" s="35">
        <f t="shared" ca="1" si="20"/>
        <v>143</v>
      </c>
      <c r="CA19" s="35">
        <f t="shared" ca="1" si="20"/>
        <v>143</v>
      </c>
      <c r="CB19" s="35">
        <f t="shared" ca="1" si="20"/>
        <v>143</v>
      </c>
      <c r="CC19" s="35">
        <f t="shared" ca="1" si="20"/>
        <v>143</v>
      </c>
      <c r="CD19" s="35">
        <f t="shared" ca="1" si="20"/>
        <v>143</v>
      </c>
      <c r="CE19" s="35">
        <f t="shared" ca="1" si="20"/>
        <v>143</v>
      </c>
      <c r="CF19" s="35">
        <f t="shared" ca="1" si="18"/>
        <v>143</v>
      </c>
      <c r="CG19" s="35">
        <f t="shared" ca="1" si="18"/>
        <v>143</v>
      </c>
      <c r="CH19" s="35">
        <f t="shared" ca="1" si="18"/>
        <v>143</v>
      </c>
      <c r="CI19" s="35">
        <f t="shared" ca="1" si="18"/>
        <v>143</v>
      </c>
      <c r="CJ19" s="35">
        <f t="shared" ca="1" si="18"/>
        <v>143</v>
      </c>
      <c r="CK19" s="35">
        <f t="shared" ca="1" si="18"/>
        <v>143</v>
      </c>
      <c r="CL19" s="35">
        <f t="shared" ca="1" si="18"/>
        <v>143</v>
      </c>
      <c r="CM19" s="35">
        <f t="shared" ca="1" si="18"/>
        <v>143</v>
      </c>
      <c r="CN19" s="35">
        <f t="shared" ca="1" si="18"/>
        <v>143</v>
      </c>
      <c r="CO19" s="35">
        <f t="shared" ca="1" si="18"/>
        <v>143</v>
      </c>
      <c r="CP19" s="35">
        <f t="shared" ca="1" si="18"/>
        <v>143</v>
      </c>
      <c r="CQ19" s="35">
        <f t="shared" ca="1" si="18"/>
        <v>143</v>
      </c>
      <c r="CR19" s="35">
        <f t="shared" ca="1" si="18"/>
        <v>143</v>
      </c>
      <c r="CS19" s="35">
        <f t="shared" ca="1" si="18"/>
        <v>143</v>
      </c>
      <c r="CT19" s="35">
        <f t="shared" ca="1" si="18"/>
        <v>143</v>
      </c>
      <c r="CU19" s="35">
        <f t="shared" ca="1" si="18"/>
        <v>143</v>
      </c>
      <c r="CV19" s="35">
        <f t="shared" ca="1" si="19"/>
        <v>143</v>
      </c>
      <c r="CW19" s="38">
        <f t="shared" ca="1" si="6"/>
        <v>143</v>
      </c>
      <c r="CX19" s="38">
        <f t="shared" ca="1" si="6"/>
        <v>143</v>
      </c>
      <c r="CY19" s="38">
        <f t="shared" ca="1" si="6"/>
        <v>37.875</v>
      </c>
      <c r="CZ19" s="39">
        <f t="shared" ca="1" si="6"/>
        <v>37.875</v>
      </c>
      <c r="DA19" s="35"/>
    </row>
    <row r="20" spans="4:105" x14ac:dyDescent="0.3">
      <c r="D20" s="61" t="str">
        <f>VLOOKUP(F20,[1]Special!$O$2:$S$209,3,0)</f>
        <v>|0101022000|0.00|0.00|0.000|67.0001.8</v>
      </c>
      <c r="E20" s="20" t="s">
        <v>43</v>
      </c>
      <c r="F20" s="19" t="str">
        <f t="shared" si="7"/>
        <v>|0200220139|22.20|0.00|1.800|0.000</v>
      </c>
      <c r="G20" s="19" t="str">
        <f>'Cutting Rules'!H20</f>
        <v>TOYOTA||||||||||||</v>
      </c>
      <c r="H20" s="19" t="str">
        <f>VLOOKUP(MID(F20,8,2),[1]Special!$H$2:$I$32,2,0)</f>
        <v>STKM11A</v>
      </c>
      <c r="I20" s="19" t="str">
        <f t="shared" si="8"/>
        <v>NBC</v>
      </c>
      <c r="J20" s="19" t="str">
        <f t="shared" si="9"/>
        <v>P</v>
      </c>
      <c r="K20" s="19" t="str">
        <f t="shared" si="10"/>
        <v>22.2</v>
      </c>
      <c r="L20" s="19" t="str">
        <f t="shared" si="11"/>
        <v>0.00</v>
      </c>
      <c r="M20" s="52" t="str">
        <f t="shared" si="12"/>
        <v>1.80</v>
      </c>
      <c r="N20" s="52" t="str">
        <f t="shared" si="13"/>
        <v>6111</v>
      </c>
      <c r="O20" s="19">
        <f>VLOOKUP(F20,[1]Item!$A$5:$Z$10000,26,0)</f>
        <v>0.90600000000000003</v>
      </c>
      <c r="P20" s="19" t="str">
        <f>VLOOKUP(E20,[1]route!$E$3:$O$10005,11,0)</f>
        <v>C</v>
      </c>
      <c r="Q20" s="62" t="str">
        <f>'Cutting Rules'!AD20</f>
        <v>428.9-6111-----------</v>
      </c>
      <c r="R20" s="23">
        <f ca="1">SUMIF([1]route!$E$3:$E$10005,E20,[1]!Table1[生産])</f>
        <v>192.85714285714286</v>
      </c>
      <c r="S20" s="24"/>
      <c r="T20" s="78" t="s">
        <v>547</v>
      </c>
      <c r="U20" s="19"/>
      <c r="V20" s="48">
        <f>SUMIF([1]route!$E$3:$E$10005,E20,[1]route!$M$3:$M$10005)</f>
        <v>274</v>
      </c>
      <c r="W20" s="56">
        <f t="shared" si="14"/>
        <v>1517.019084</v>
      </c>
      <c r="X20" s="27">
        <f t="array" aca="1" ref="X20" ca="1">INDEX($BP20:$CZ20,MATCH(TRUE,$BP20:$CZ20&lt;0,0))</f>
        <v>-43.857142857142946</v>
      </c>
      <c r="Y20" s="47">
        <f t="shared" ca="1" si="2"/>
        <v>45380</v>
      </c>
      <c r="Z20" s="121" t="str">
        <f>IFERROR(VLOOKUP(E20,[1]route!$E$3:$BL$10005,59,0),"")&amp;IFERROR(VLOOKUP(E20,[1]route!$E$3:$BL$10005,60,0),"")</f>
        <v/>
      </c>
      <c r="AA20" s="28">
        <f t="shared" ca="1" si="15"/>
        <v>0</v>
      </c>
      <c r="AB20" s="77">
        <f t="shared" ca="1" si="16"/>
        <v>0</v>
      </c>
      <c r="AC20" s="4">
        <f t="shared" ca="1" si="3"/>
        <v>36</v>
      </c>
      <c r="AD20" s="29">
        <v>0</v>
      </c>
      <c r="AE20" s="30">
        <f ca="1">SUMIF([1]route!$E$3:$E$10005,E20,[1]!Table1[1])</f>
        <v>10.714285714285714</v>
      </c>
      <c r="AF20" s="30">
        <f ca="1">SUMIF([1]route!$E$3:$E$10005,E20,[1]!Table1[2])</f>
        <v>0</v>
      </c>
      <c r="AG20" s="30">
        <f ca="1">SUMIF([1]route!$E$3:$E$10005,E20,[1]!Table1[3])</f>
        <v>0</v>
      </c>
      <c r="AH20" s="30">
        <f ca="1">SUMIF([1]route!$E$3:$E$10005,E20,[1]!Table1[4])</f>
        <v>10.714285714285714</v>
      </c>
      <c r="AI20" s="30">
        <f ca="1">SUMIF([1]route!$E$3:$E$10005,E20,[1]!Table1[5])</f>
        <v>0</v>
      </c>
      <c r="AJ20" s="30">
        <f ca="1">SUMIF([1]route!$E$3:$E$10005,E20,[1]!Table1[6])</f>
        <v>10.714285714285714</v>
      </c>
      <c r="AK20" s="30">
        <f ca="1">SUMIF([1]route!$E$3:$E$10005,E20,[1]!Table1[7])</f>
        <v>0</v>
      </c>
      <c r="AL20" s="30">
        <f ca="1">SUMIF([1]route!$E$3:$E$10005,E20,[1]!Table1[8])</f>
        <v>10.714285714285714</v>
      </c>
      <c r="AM20" s="30">
        <f ca="1">SUMIF([1]route!$E$3:$E$10005,E20,[1]!Table1[9])</f>
        <v>0</v>
      </c>
      <c r="AN20" s="30">
        <f ca="1">SUMIF([1]route!$E$3:$E$10005,E20,[1]!Table1[10])</f>
        <v>0</v>
      </c>
      <c r="AO20" s="30">
        <f ca="1">SUMIF([1]route!$E$3:$E$10005,E20,[1]!Table1[11])</f>
        <v>10.714285714285714</v>
      </c>
      <c r="AP20" s="30">
        <f ca="1">SUMIF([1]route!$E$3:$E$10005,E20,[1]!Table1[12])</f>
        <v>0</v>
      </c>
      <c r="AQ20" s="30">
        <f ca="1">SUMIF([1]route!$E$3:$E$10005,E20,[1]!Table1[13])</f>
        <v>10.714285714285714</v>
      </c>
      <c r="AR20" s="30">
        <f ca="1">SUMIF([1]route!$E$3:$E$10005,E20,[1]!Table1[14])</f>
        <v>0</v>
      </c>
      <c r="AS20" s="30">
        <f ca="1">SUMIF([1]route!$E$3:$E$10005,E20,[1]!Table1[15])</f>
        <v>10.714285714285714</v>
      </c>
      <c r="AT20" s="30">
        <f ca="1">SUMIF([1]route!$E$3:$E$10005,E20,[1]!Table1[16])</f>
        <v>0</v>
      </c>
      <c r="AU20" s="30">
        <f ca="1">SUMIF([1]route!$E$3:$E$10005,E20,[1]!Table1[17])</f>
        <v>0</v>
      </c>
      <c r="AV20" s="30">
        <f ca="1">SUMIF([1]route!$E$3:$E$10005,E20,[1]!Table1[18])</f>
        <v>10.714285714285714</v>
      </c>
      <c r="AW20" s="30">
        <f ca="1">SUMIF([1]route!$E$3:$E$10005,E20,[1]!Table1[19])</f>
        <v>0</v>
      </c>
      <c r="AX20" s="30">
        <f ca="1">SUMIF([1]route!$E$3:$E$10005,E20,[1]!Table1[20])</f>
        <v>10.714285714285714</v>
      </c>
      <c r="AY20" s="30">
        <f ca="1">SUMIF([1]route!$E$3:$E$10005,E20,[1]!Table1[21])</f>
        <v>0</v>
      </c>
      <c r="AZ20" s="30">
        <f ca="1">SUMIF([1]route!$E$3:$E$10005,E20,[1]!Table1[22])</f>
        <v>10.714285714285714</v>
      </c>
      <c r="BA20" s="30">
        <f ca="1">SUMIF([1]route!$E$3:$E$10005,E20,[1]!Table1[23])</f>
        <v>0</v>
      </c>
      <c r="BB20" s="30">
        <f ca="1">SUMIF([1]route!$E$3:$E$10005,E20,[1]!Table1[24])</f>
        <v>0</v>
      </c>
      <c r="BC20" s="30">
        <f ca="1">SUMIF([1]route!$E$3:$E$10005,E20,[1]!Table1[25])</f>
        <v>10.714285714285714</v>
      </c>
      <c r="BD20" s="30">
        <f ca="1">SUMIF([1]route!$E$3:$E$10005,E20,[1]!Table1[26])</f>
        <v>0</v>
      </c>
      <c r="BE20" s="30">
        <f ca="1">SUMIF([1]route!$E$3:$E$10005,E20,[1]!Table1[27])</f>
        <v>7.1428571428571432</v>
      </c>
      <c r="BF20" s="30">
        <f ca="1">SUMIF([1]route!$E$3:$E$10005,E20,[1]!Table1[28])</f>
        <v>0</v>
      </c>
      <c r="BG20" s="30">
        <f ca="1">SUMIF([1]route!$E$3:$E$10005,E20,[1]!Table1[29])</f>
        <v>0</v>
      </c>
      <c r="BH20" s="30">
        <f ca="1">SUMIF([1]route!$E$3:$E$10005,E20,[1]!Table1[30])</f>
        <v>0</v>
      </c>
      <c r="BI20" s="30">
        <f ca="1">SUMIF([1]route!$E$3:$E$10005,E20,[1]!Table1[31])</f>
        <v>0</v>
      </c>
      <c r="BJ20" s="30">
        <f ca="1">SUMIF([1]route!$E$3:$E$10005,E20,[1]!Table1[Remain PO])</f>
        <v>0</v>
      </c>
      <c r="BK20" s="31">
        <f ca="1">SUMIF([1]route!$E$3:$E$10005,E20,[1]!Table1[N+1])</f>
        <v>67.857142857142861</v>
      </c>
      <c r="BL20" s="31">
        <f ca="1">SUMIF([1]route!$E$3:$E$10005,E20,[1]!Table1[N+2])</f>
        <v>46.428571428571431</v>
      </c>
      <c r="BM20" s="31">
        <f ca="1">SUMIF([1]route!$E$3:$E$10005,E20,[1]!Table1[N+3])</f>
        <v>78.571428571428569</v>
      </c>
      <c r="BN20" s="32">
        <f ca="1">SUMIF([1]route!$E$3:$E$10005,E20,[1]!Table1[N+4])</f>
        <v>0</v>
      </c>
      <c r="BP20" s="37">
        <f t="shared" si="17"/>
        <v>274</v>
      </c>
      <c r="BQ20" s="35">
        <f t="shared" ca="1" si="20"/>
        <v>263.28571428571428</v>
      </c>
      <c r="BR20" s="35">
        <f t="shared" ca="1" si="20"/>
        <v>263.28571428571428</v>
      </c>
      <c r="BS20" s="35">
        <f t="shared" ca="1" si="20"/>
        <v>263.28571428571428</v>
      </c>
      <c r="BT20" s="35">
        <f t="shared" ca="1" si="20"/>
        <v>252.57142857142856</v>
      </c>
      <c r="BU20" s="35">
        <f t="shared" ca="1" si="20"/>
        <v>252.57142857142856</v>
      </c>
      <c r="BV20" s="35">
        <f t="shared" ca="1" si="20"/>
        <v>241.85714285714283</v>
      </c>
      <c r="BW20" s="35">
        <f t="shared" ca="1" si="20"/>
        <v>241.85714285714283</v>
      </c>
      <c r="BX20" s="35">
        <f t="shared" ca="1" si="20"/>
        <v>231.14285714285711</v>
      </c>
      <c r="BY20" s="35">
        <f t="shared" ca="1" si="20"/>
        <v>231.14285714285711</v>
      </c>
      <c r="BZ20" s="35">
        <f t="shared" ca="1" si="20"/>
        <v>231.14285714285711</v>
      </c>
      <c r="CA20" s="35">
        <f t="shared" ca="1" si="20"/>
        <v>220.42857142857139</v>
      </c>
      <c r="CB20" s="35">
        <f t="shared" ca="1" si="20"/>
        <v>220.42857142857139</v>
      </c>
      <c r="CC20" s="35">
        <f t="shared" ca="1" si="20"/>
        <v>209.71428571428567</v>
      </c>
      <c r="CD20" s="35">
        <f t="shared" ca="1" si="20"/>
        <v>209.71428571428567</v>
      </c>
      <c r="CE20" s="35">
        <f t="shared" ca="1" si="20"/>
        <v>198.99999999999994</v>
      </c>
      <c r="CF20" s="35">
        <f t="shared" ca="1" si="18"/>
        <v>198.99999999999994</v>
      </c>
      <c r="CG20" s="35">
        <f t="shared" ca="1" si="18"/>
        <v>198.99999999999994</v>
      </c>
      <c r="CH20" s="35">
        <f t="shared" ca="1" si="18"/>
        <v>188.28571428571422</v>
      </c>
      <c r="CI20" s="35">
        <f t="shared" ca="1" si="18"/>
        <v>188.28571428571422</v>
      </c>
      <c r="CJ20" s="35">
        <f t="shared" ca="1" si="18"/>
        <v>177.5714285714285</v>
      </c>
      <c r="CK20" s="35">
        <f t="shared" ca="1" si="18"/>
        <v>177.5714285714285</v>
      </c>
      <c r="CL20" s="35">
        <f t="shared" ca="1" si="18"/>
        <v>166.85714285714278</v>
      </c>
      <c r="CM20" s="35">
        <f t="shared" ca="1" si="18"/>
        <v>166.85714285714278</v>
      </c>
      <c r="CN20" s="35">
        <f t="shared" ca="1" si="18"/>
        <v>166.85714285714278</v>
      </c>
      <c r="CO20" s="35">
        <f t="shared" ca="1" si="18"/>
        <v>156.14285714285705</v>
      </c>
      <c r="CP20" s="35">
        <f t="shared" ca="1" si="18"/>
        <v>156.14285714285705</v>
      </c>
      <c r="CQ20" s="35">
        <f t="shared" ca="1" si="18"/>
        <v>148.99999999999991</v>
      </c>
      <c r="CR20" s="35">
        <f t="shared" ca="1" si="18"/>
        <v>148.99999999999991</v>
      </c>
      <c r="CS20" s="35">
        <f t="shared" ca="1" si="18"/>
        <v>148.99999999999991</v>
      </c>
      <c r="CT20" s="35">
        <f t="shared" ca="1" si="18"/>
        <v>148.99999999999991</v>
      </c>
      <c r="CU20" s="35">
        <f t="shared" ca="1" si="18"/>
        <v>148.99999999999991</v>
      </c>
      <c r="CV20" s="35">
        <f t="shared" ca="1" si="19"/>
        <v>148.99999999999991</v>
      </c>
      <c r="CW20" s="38">
        <f t="shared" ca="1" si="6"/>
        <v>81.142857142857054</v>
      </c>
      <c r="CX20" s="38">
        <f t="shared" ca="1" si="6"/>
        <v>34.714285714285623</v>
      </c>
      <c r="CY20" s="38">
        <f t="shared" ca="1" si="6"/>
        <v>-43.857142857142946</v>
      </c>
      <c r="CZ20" s="39">
        <f t="shared" ca="1" si="6"/>
        <v>-43.857142857142946</v>
      </c>
      <c r="DA20" s="35"/>
    </row>
    <row r="21" spans="4:105" x14ac:dyDescent="0.3">
      <c r="D21" s="61" t="str">
        <f>VLOOKUP(F21,[1]Special!$O$2:$S$209,3,0)</f>
        <v>|0101022000|0.00|0.00|0.000|66.0002.3</v>
      </c>
      <c r="E21" s="20" t="s">
        <v>44</v>
      </c>
      <c r="F21" s="19" t="str">
        <f t="shared" si="7"/>
        <v>|0200220139|22.20|0.00|2.300|0.000</v>
      </c>
      <c r="G21" s="19" t="str">
        <f>'Cutting Rules'!H21</f>
        <v>SHVN||||||||||||</v>
      </c>
      <c r="H21" s="19" t="str">
        <f>VLOOKUP(MID(F21,8,2),[1]Special!$H$2:$I$32,2,0)</f>
        <v>STKM11A</v>
      </c>
      <c r="I21" s="19" t="str">
        <f t="shared" si="8"/>
        <v>NBC</v>
      </c>
      <c r="J21" s="19" t="str">
        <f t="shared" si="9"/>
        <v>P</v>
      </c>
      <c r="K21" s="19" t="str">
        <f t="shared" si="10"/>
        <v>22.2</v>
      </c>
      <c r="L21" s="19" t="str">
        <f t="shared" si="11"/>
        <v>0.00</v>
      </c>
      <c r="M21" s="52" t="str">
        <f t="shared" si="12"/>
        <v>2.30</v>
      </c>
      <c r="N21" s="52" t="str">
        <f t="shared" si="13"/>
        <v>5800</v>
      </c>
      <c r="O21" s="19">
        <f>VLOOKUP(F21,[1]Item!$A$5:$Z$10000,26,0)</f>
        <v>1.129</v>
      </c>
      <c r="P21" s="19" t="str">
        <f>VLOOKUP(E21,[1]route!$E$3:$O$10005,11,0)</f>
        <v>P/E</v>
      </c>
      <c r="Q21" s="62" t="str">
        <f>'Cutting Rules'!AD21</f>
        <v>5800------------</v>
      </c>
      <c r="R21" s="23">
        <f ca="1">SUMIF([1]route!$E$3:$E$10005,E21,[1]!Table1[生産])</f>
        <v>61</v>
      </c>
      <c r="S21" s="24"/>
      <c r="T21" s="78" t="s">
        <v>547</v>
      </c>
      <c r="U21" s="19"/>
      <c r="V21" s="48">
        <f>SUMIF([1]route!$E$3:$E$10005,E21,[1]route!$M$3:$M$10005)</f>
        <v>121</v>
      </c>
      <c r="W21" s="56">
        <f t="shared" si="14"/>
        <v>792.33219999999994</v>
      </c>
      <c r="X21" s="27" t="e">
        <f t="array" aca="1" ref="X21" ca="1">INDEX($BP21:$CZ21,MATCH(TRUE,$BP21:$CZ21&lt;0,0))</f>
        <v>#N/A</v>
      </c>
      <c r="Y21" s="47" t="str">
        <f t="shared" ca="1" si="2"/>
        <v/>
      </c>
      <c r="Z21" s="121" t="str">
        <f>IFERROR(VLOOKUP(E21,[1]route!$E$3:$BL$10005,59,0),"")&amp;IFERROR(VLOOKUP(E21,[1]route!$E$3:$BL$10005,60,0),"")</f>
        <v/>
      </c>
      <c r="AA21" s="28">
        <f t="shared" ca="1" si="15"/>
        <v>0</v>
      </c>
      <c r="AB21" s="77">
        <f t="shared" ca="1" si="16"/>
        <v>0</v>
      </c>
      <c r="AC21" s="4" t="str">
        <f t="shared" ca="1" si="3"/>
        <v/>
      </c>
      <c r="AD21" s="29">
        <v>0</v>
      </c>
      <c r="AE21" s="30">
        <f ca="1">SUMIF([1]route!$E$3:$E$10005,E21,[1]!Table1[1])</f>
        <v>0</v>
      </c>
      <c r="AF21" s="30">
        <f ca="1">SUMIF([1]route!$E$3:$E$10005,E21,[1]!Table1[2])</f>
        <v>0</v>
      </c>
      <c r="AG21" s="30">
        <f ca="1">SUMIF([1]route!$E$3:$E$10005,E21,[1]!Table1[3])</f>
        <v>0</v>
      </c>
      <c r="AH21" s="30">
        <f ca="1">SUMIF([1]route!$E$3:$E$10005,E21,[1]!Table1[4])</f>
        <v>0</v>
      </c>
      <c r="AI21" s="30">
        <f ca="1">SUMIF([1]route!$E$3:$E$10005,E21,[1]!Table1[5])</f>
        <v>0</v>
      </c>
      <c r="AJ21" s="30">
        <f ca="1">SUMIF([1]route!$E$3:$E$10005,E21,[1]!Table1[6])</f>
        <v>0</v>
      </c>
      <c r="AK21" s="30">
        <f ca="1">SUMIF([1]route!$E$3:$E$10005,E21,[1]!Table1[7])</f>
        <v>0</v>
      </c>
      <c r="AL21" s="30">
        <f ca="1">SUMIF([1]route!$E$3:$E$10005,E21,[1]!Table1[8])</f>
        <v>0</v>
      </c>
      <c r="AM21" s="30">
        <f ca="1">SUMIF([1]route!$E$3:$E$10005,E21,[1]!Table1[9])</f>
        <v>0</v>
      </c>
      <c r="AN21" s="30">
        <f ca="1">SUMIF([1]route!$E$3:$E$10005,E21,[1]!Table1[10])</f>
        <v>0</v>
      </c>
      <c r="AO21" s="30">
        <f ca="1">SUMIF([1]route!$E$3:$E$10005,E21,[1]!Table1[11])</f>
        <v>0</v>
      </c>
      <c r="AP21" s="30">
        <f ca="1">SUMIF([1]route!$E$3:$E$10005,E21,[1]!Table1[12])</f>
        <v>0</v>
      </c>
      <c r="AQ21" s="30">
        <f ca="1">SUMIF([1]route!$E$3:$E$10005,E21,[1]!Table1[13])</f>
        <v>20</v>
      </c>
      <c r="AR21" s="30">
        <f ca="1">SUMIF([1]route!$E$3:$E$10005,E21,[1]!Table1[14])</f>
        <v>0</v>
      </c>
      <c r="AS21" s="30">
        <f ca="1">SUMIF([1]route!$E$3:$E$10005,E21,[1]!Table1[15])</f>
        <v>0</v>
      </c>
      <c r="AT21" s="30">
        <f ca="1">SUMIF([1]route!$E$3:$E$10005,E21,[1]!Table1[16])</f>
        <v>0</v>
      </c>
      <c r="AU21" s="30">
        <f ca="1">SUMIF([1]route!$E$3:$E$10005,E21,[1]!Table1[17])</f>
        <v>0</v>
      </c>
      <c r="AV21" s="30">
        <f ca="1">SUMIF([1]route!$E$3:$E$10005,E21,[1]!Table1[18])</f>
        <v>0</v>
      </c>
      <c r="AW21" s="30">
        <f ca="1">SUMIF([1]route!$E$3:$E$10005,E21,[1]!Table1[19])</f>
        <v>0</v>
      </c>
      <c r="AX21" s="30">
        <f ca="1">SUMIF([1]route!$E$3:$E$10005,E21,[1]!Table1[20])</f>
        <v>0</v>
      </c>
      <c r="AY21" s="30">
        <f ca="1">SUMIF([1]route!$E$3:$E$10005,E21,[1]!Table1[21])</f>
        <v>0</v>
      </c>
      <c r="AZ21" s="30">
        <f ca="1">SUMIF([1]route!$E$3:$E$10005,E21,[1]!Table1[22])</f>
        <v>0</v>
      </c>
      <c r="BA21" s="30">
        <f ca="1">SUMIF([1]route!$E$3:$E$10005,E21,[1]!Table1[23])</f>
        <v>0</v>
      </c>
      <c r="BB21" s="30">
        <f ca="1">SUMIF([1]route!$E$3:$E$10005,E21,[1]!Table1[24])</f>
        <v>0</v>
      </c>
      <c r="BC21" s="30">
        <f ca="1">SUMIF([1]route!$E$3:$E$10005,E21,[1]!Table1[25])</f>
        <v>0</v>
      </c>
      <c r="BD21" s="30">
        <f ca="1">SUMIF([1]route!$E$3:$E$10005,E21,[1]!Table1[26])</f>
        <v>0</v>
      </c>
      <c r="BE21" s="30">
        <f ca="1">SUMIF([1]route!$E$3:$E$10005,E21,[1]!Table1[27])</f>
        <v>0</v>
      </c>
      <c r="BF21" s="30">
        <f ca="1">SUMIF([1]route!$E$3:$E$10005,E21,[1]!Table1[28])</f>
        <v>0</v>
      </c>
      <c r="BG21" s="30">
        <f ca="1">SUMIF([1]route!$E$3:$E$10005,E21,[1]!Table1[29])</f>
        <v>0</v>
      </c>
      <c r="BH21" s="30">
        <f ca="1">SUMIF([1]route!$E$3:$E$10005,E21,[1]!Table1[30])</f>
        <v>0</v>
      </c>
      <c r="BI21" s="30">
        <f ca="1">SUMIF([1]route!$E$3:$E$10005,E21,[1]!Table1[31])</f>
        <v>0</v>
      </c>
      <c r="BJ21" s="30">
        <f ca="1">SUMIF([1]route!$E$3:$E$10005,E21,[1]!Table1[Remain PO])</f>
        <v>0</v>
      </c>
      <c r="BK21" s="31">
        <f ca="1">SUMIF([1]route!$E$3:$E$10005,E21,[1]!Table1[N+1])</f>
        <v>41</v>
      </c>
      <c r="BL21" s="31">
        <f ca="1">SUMIF([1]route!$E$3:$E$10005,E21,[1]!Table1[N+2])</f>
        <v>38</v>
      </c>
      <c r="BM21" s="31">
        <f ca="1">SUMIF([1]route!$E$3:$E$10005,E21,[1]!Table1[N+3])</f>
        <v>20</v>
      </c>
      <c r="BN21" s="32">
        <f ca="1">SUMIF([1]route!$E$3:$E$10005,E21,[1]!Table1[N+4])</f>
        <v>0</v>
      </c>
      <c r="BP21" s="37">
        <f t="shared" si="17"/>
        <v>121</v>
      </c>
      <c r="BQ21" s="35">
        <f t="shared" ca="1" si="20"/>
        <v>121</v>
      </c>
      <c r="BR21" s="35">
        <f t="shared" ca="1" si="20"/>
        <v>121</v>
      </c>
      <c r="BS21" s="35">
        <f t="shared" ca="1" si="20"/>
        <v>121</v>
      </c>
      <c r="BT21" s="35">
        <f t="shared" ca="1" si="20"/>
        <v>121</v>
      </c>
      <c r="BU21" s="35">
        <f t="shared" ca="1" si="20"/>
        <v>121</v>
      </c>
      <c r="BV21" s="35">
        <f t="shared" ca="1" si="20"/>
        <v>121</v>
      </c>
      <c r="BW21" s="35">
        <f t="shared" ca="1" si="20"/>
        <v>121</v>
      </c>
      <c r="BX21" s="35">
        <f t="shared" ca="1" si="20"/>
        <v>121</v>
      </c>
      <c r="BY21" s="35">
        <f t="shared" ca="1" si="20"/>
        <v>121</v>
      </c>
      <c r="BZ21" s="35">
        <f t="shared" ca="1" si="20"/>
        <v>121</v>
      </c>
      <c r="CA21" s="35">
        <f t="shared" ca="1" si="20"/>
        <v>121</v>
      </c>
      <c r="CB21" s="35">
        <f t="shared" ca="1" si="20"/>
        <v>121</v>
      </c>
      <c r="CC21" s="35">
        <f t="shared" ca="1" si="20"/>
        <v>101</v>
      </c>
      <c r="CD21" s="35">
        <f t="shared" ca="1" si="20"/>
        <v>101</v>
      </c>
      <c r="CE21" s="35">
        <f t="shared" ca="1" si="20"/>
        <v>101</v>
      </c>
      <c r="CF21" s="35">
        <f t="shared" ca="1" si="18"/>
        <v>101</v>
      </c>
      <c r="CG21" s="35">
        <f t="shared" ca="1" si="18"/>
        <v>101</v>
      </c>
      <c r="CH21" s="35">
        <f t="shared" ca="1" si="18"/>
        <v>101</v>
      </c>
      <c r="CI21" s="35">
        <f t="shared" ca="1" si="18"/>
        <v>101</v>
      </c>
      <c r="CJ21" s="35">
        <f t="shared" ca="1" si="18"/>
        <v>101</v>
      </c>
      <c r="CK21" s="35">
        <f t="shared" ca="1" si="18"/>
        <v>101</v>
      </c>
      <c r="CL21" s="35">
        <f t="shared" ca="1" si="18"/>
        <v>101</v>
      </c>
      <c r="CM21" s="35">
        <f t="shared" ca="1" si="18"/>
        <v>101</v>
      </c>
      <c r="CN21" s="35">
        <f t="shared" ca="1" si="18"/>
        <v>101</v>
      </c>
      <c r="CO21" s="35">
        <f t="shared" ca="1" si="18"/>
        <v>101</v>
      </c>
      <c r="CP21" s="35">
        <f t="shared" ca="1" si="18"/>
        <v>101</v>
      </c>
      <c r="CQ21" s="35">
        <f t="shared" ca="1" si="18"/>
        <v>101</v>
      </c>
      <c r="CR21" s="35">
        <f t="shared" ca="1" si="18"/>
        <v>101</v>
      </c>
      <c r="CS21" s="35">
        <f t="shared" ca="1" si="18"/>
        <v>101</v>
      </c>
      <c r="CT21" s="35">
        <f t="shared" ca="1" si="18"/>
        <v>101</v>
      </c>
      <c r="CU21" s="35">
        <f t="shared" ca="1" si="18"/>
        <v>101</v>
      </c>
      <c r="CV21" s="35">
        <f t="shared" ca="1" si="19"/>
        <v>101</v>
      </c>
      <c r="CW21" s="38">
        <f t="shared" ca="1" si="6"/>
        <v>60</v>
      </c>
      <c r="CX21" s="38">
        <f t="shared" ca="1" si="6"/>
        <v>22</v>
      </c>
      <c r="CY21" s="38">
        <f t="shared" ca="1" si="6"/>
        <v>2</v>
      </c>
      <c r="CZ21" s="39">
        <f t="shared" ca="1" si="6"/>
        <v>2</v>
      </c>
      <c r="DA21" s="35"/>
    </row>
    <row r="22" spans="4:105" x14ac:dyDescent="0.3">
      <c r="D22" s="61" t="str">
        <f>VLOOKUP(F22,[1]Special!$O$2:$S$209,3,0)</f>
        <v>|0101022000|0.00|0.00|0.000|66.0002.3</v>
      </c>
      <c r="E22" s="20" t="s">
        <v>45</v>
      </c>
      <c r="F22" s="19" t="str">
        <f t="shared" si="7"/>
        <v>|0200220139|22.20|0.00|2.300|0.000</v>
      </c>
      <c r="G22" s="19" t="str">
        <f>'Cutting Rules'!H22</f>
        <v>|SHVN|||||||||||</v>
      </c>
      <c r="H22" s="19" t="str">
        <f>VLOOKUP(MID(F22,8,2),[1]Special!$H$2:$I$32,2,0)</f>
        <v>STKM11A</v>
      </c>
      <c r="I22" s="19" t="str">
        <f t="shared" si="8"/>
        <v>NBC</v>
      </c>
      <c r="J22" s="19" t="str">
        <f t="shared" si="9"/>
        <v>P</v>
      </c>
      <c r="K22" s="19" t="str">
        <f t="shared" si="10"/>
        <v>22.2</v>
      </c>
      <c r="L22" s="19" t="str">
        <f t="shared" si="11"/>
        <v>0.00</v>
      </c>
      <c r="M22" s="52" t="str">
        <f t="shared" si="12"/>
        <v>2.30</v>
      </c>
      <c r="N22" s="52" t="str">
        <f t="shared" si="13"/>
        <v>5883</v>
      </c>
      <c r="O22" s="19">
        <f>VLOOKUP(F22,[1]Item!$A$5:$Z$10000,26,0)</f>
        <v>1.129</v>
      </c>
      <c r="P22" s="19" t="str">
        <f>VLOOKUP(E22,[1]route!$E$3:$O$10005,11,0)</f>
        <v>P/E</v>
      </c>
      <c r="Q22" s="62" t="str">
        <f>'Cutting Rules'!AD22</f>
        <v>5883-726-----------</v>
      </c>
      <c r="R22" s="23">
        <f ca="1">SUMIF([1]route!$E$3:$E$10005,E22,[1]!Table1[生産])</f>
        <v>1.875</v>
      </c>
      <c r="S22" s="24"/>
      <c r="T22" s="78" t="s">
        <v>547</v>
      </c>
      <c r="U22" s="19"/>
      <c r="V22" s="48">
        <f>SUMIF([1]route!$E$3:$E$10005,E22,[1]route!$M$3:$M$10005)</f>
        <v>24</v>
      </c>
      <c r="W22" s="56">
        <f t="shared" si="14"/>
        <v>159.40576800000002</v>
      </c>
      <c r="X22" s="27" t="e">
        <f t="array" aca="1" ref="X22" ca="1">INDEX($BP22:$CZ22,MATCH(TRUE,$BP22:$CZ22&lt;0,0))</f>
        <v>#N/A</v>
      </c>
      <c r="Y22" s="47" t="str">
        <f t="shared" ca="1" si="2"/>
        <v/>
      </c>
      <c r="Z22" s="121" t="str">
        <f>IFERROR(VLOOKUP(E22,[1]route!$E$3:$BL$10005,59,0),"")&amp;IFERROR(VLOOKUP(E22,[1]route!$E$3:$BL$10005,60,0),"")</f>
        <v/>
      </c>
      <c r="AA22" s="28">
        <f t="shared" ca="1" si="15"/>
        <v>0</v>
      </c>
      <c r="AB22" s="77">
        <f t="shared" ca="1" si="16"/>
        <v>0</v>
      </c>
      <c r="AC22" s="4" t="str">
        <f t="shared" ca="1" si="3"/>
        <v/>
      </c>
      <c r="AD22" s="29">
        <v>0</v>
      </c>
      <c r="AE22" s="30">
        <f ca="1">SUMIF([1]route!$E$3:$E$10005,E22,[1]!Table1[1])</f>
        <v>0</v>
      </c>
      <c r="AF22" s="30">
        <f ca="1">SUMIF([1]route!$E$3:$E$10005,E22,[1]!Table1[2])</f>
        <v>0</v>
      </c>
      <c r="AG22" s="30">
        <f ca="1">SUMIF([1]route!$E$3:$E$10005,E22,[1]!Table1[3])</f>
        <v>0</v>
      </c>
      <c r="AH22" s="30">
        <f ca="1">SUMIF([1]route!$E$3:$E$10005,E22,[1]!Table1[4])</f>
        <v>0</v>
      </c>
      <c r="AI22" s="30">
        <f ca="1">SUMIF([1]route!$E$3:$E$10005,E22,[1]!Table1[5])</f>
        <v>1.25</v>
      </c>
      <c r="AJ22" s="30">
        <f ca="1">SUMIF([1]route!$E$3:$E$10005,E22,[1]!Table1[6])</f>
        <v>0</v>
      </c>
      <c r="AK22" s="30">
        <f ca="1">SUMIF([1]route!$E$3:$E$10005,E22,[1]!Table1[7])</f>
        <v>0</v>
      </c>
      <c r="AL22" s="30">
        <f ca="1">SUMIF([1]route!$E$3:$E$10005,E22,[1]!Table1[8])</f>
        <v>0</v>
      </c>
      <c r="AM22" s="30">
        <f ca="1">SUMIF([1]route!$E$3:$E$10005,E22,[1]!Table1[9])</f>
        <v>0</v>
      </c>
      <c r="AN22" s="30">
        <f ca="1">SUMIF([1]route!$E$3:$E$10005,E22,[1]!Table1[10])</f>
        <v>0</v>
      </c>
      <c r="AO22" s="30">
        <f ca="1">SUMIF([1]route!$E$3:$E$10005,E22,[1]!Table1[11])</f>
        <v>0</v>
      </c>
      <c r="AP22" s="30">
        <f ca="1">SUMIF([1]route!$E$3:$E$10005,E22,[1]!Table1[12])</f>
        <v>0</v>
      </c>
      <c r="AQ22" s="30">
        <f ca="1">SUMIF([1]route!$E$3:$E$10005,E22,[1]!Table1[13])</f>
        <v>0</v>
      </c>
      <c r="AR22" s="30">
        <f ca="1">SUMIF([1]route!$E$3:$E$10005,E22,[1]!Table1[14])</f>
        <v>0</v>
      </c>
      <c r="AS22" s="30">
        <f ca="1">SUMIF([1]route!$E$3:$E$10005,E22,[1]!Table1[15])</f>
        <v>0</v>
      </c>
      <c r="AT22" s="30">
        <f ca="1">SUMIF([1]route!$E$3:$E$10005,E22,[1]!Table1[16])</f>
        <v>0</v>
      </c>
      <c r="AU22" s="30">
        <f ca="1">SUMIF([1]route!$E$3:$E$10005,E22,[1]!Table1[17])</f>
        <v>0</v>
      </c>
      <c r="AV22" s="30">
        <f ca="1">SUMIF([1]route!$E$3:$E$10005,E22,[1]!Table1[18])</f>
        <v>0</v>
      </c>
      <c r="AW22" s="30">
        <f ca="1">SUMIF([1]route!$E$3:$E$10005,E22,[1]!Table1[19])</f>
        <v>0</v>
      </c>
      <c r="AX22" s="30">
        <f ca="1">SUMIF([1]route!$E$3:$E$10005,E22,[1]!Table1[20])</f>
        <v>0</v>
      </c>
      <c r="AY22" s="30">
        <f ca="1">SUMIF([1]route!$E$3:$E$10005,E22,[1]!Table1[21])</f>
        <v>0</v>
      </c>
      <c r="AZ22" s="30">
        <f ca="1">SUMIF([1]route!$E$3:$E$10005,E22,[1]!Table1[22])</f>
        <v>0</v>
      </c>
      <c r="BA22" s="30">
        <f ca="1">SUMIF([1]route!$E$3:$E$10005,E22,[1]!Table1[23])</f>
        <v>0</v>
      </c>
      <c r="BB22" s="30">
        <f ca="1">SUMIF([1]route!$E$3:$E$10005,E22,[1]!Table1[24])</f>
        <v>0</v>
      </c>
      <c r="BC22" s="30">
        <f ca="1">SUMIF([1]route!$E$3:$E$10005,E22,[1]!Table1[25])</f>
        <v>0</v>
      </c>
      <c r="BD22" s="30">
        <f ca="1">SUMIF([1]route!$E$3:$E$10005,E22,[1]!Table1[26])</f>
        <v>0</v>
      </c>
      <c r="BE22" s="30">
        <f ca="1">SUMIF([1]route!$E$3:$E$10005,E22,[1]!Table1[27])</f>
        <v>0</v>
      </c>
      <c r="BF22" s="30">
        <f ca="1">SUMIF([1]route!$E$3:$E$10005,E22,[1]!Table1[28])</f>
        <v>0</v>
      </c>
      <c r="BG22" s="30">
        <f ca="1">SUMIF([1]route!$E$3:$E$10005,E22,[1]!Table1[29])</f>
        <v>0</v>
      </c>
      <c r="BH22" s="30">
        <f ca="1">SUMIF([1]route!$E$3:$E$10005,E22,[1]!Table1[30])</f>
        <v>0</v>
      </c>
      <c r="BI22" s="30">
        <f ca="1">SUMIF([1]route!$E$3:$E$10005,E22,[1]!Table1[31])</f>
        <v>0</v>
      </c>
      <c r="BJ22" s="30">
        <f ca="1">SUMIF([1]route!$E$3:$E$10005,E22,[1]!Table1[Remain PO])</f>
        <v>0</v>
      </c>
      <c r="BK22" s="31">
        <f ca="1">SUMIF([1]route!$E$3:$E$10005,E22,[1]!Table1[N+1])</f>
        <v>0.625</v>
      </c>
      <c r="BL22" s="31">
        <f ca="1">SUMIF([1]route!$E$3:$E$10005,E22,[1]!Table1[N+2])</f>
        <v>0.625</v>
      </c>
      <c r="BM22" s="31">
        <f ca="1">SUMIF([1]route!$E$3:$E$10005,E22,[1]!Table1[N+3])</f>
        <v>0</v>
      </c>
      <c r="BN22" s="32">
        <f ca="1">SUMIF([1]route!$E$3:$E$10005,E22,[1]!Table1[N+4])</f>
        <v>0</v>
      </c>
      <c r="BP22" s="37">
        <f t="shared" si="17"/>
        <v>24</v>
      </c>
      <c r="BQ22" s="35">
        <f t="shared" ca="1" si="20"/>
        <v>24</v>
      </c>
      <c r="BR22" s="35">
        <f t="shared" ca="1" si="20"/>
        <v>24</v>
      </c>
      <c r="BS22" s="35">
        <f t="shared" ca="1" si="20"/>
        <v>24</v>
      </c>
      <c r="BT22" s="35">
        <f t="shared" ca="1" si="20"/>
        <v>24</v>
      </c>
      <c r="BU22" s="35">
        <f t="shared" ca="1" si="20"/>
        <v>22.75</v>
      </c>
      <c r="BV22" s="35">
        <f t="shared" ca="1" si="20"/>
        <v>22.75</v>
      </c>
      <c r="BW22" s="35">
        <f t="shared" ca="1" si="20"/>
        <v>22.75</v>
      </c>
      <c r="BX22" s="35">
        <f t="shared" ca="1" si="20"/>
        <v>22.75</v>
      </c>
      <c r="BY22" s="35">
        <f t="shared" ca="1" si="20"/>
        <v>22.75</v>
      </c>
      <c r="BZ22" s="35">
        <f t="shared" ca="1" si="20"/>
        <v>22.75</v>
      </c>
      <c r="CA22" s="35">
        <f t="shared" ca="1" si="20"/>
        <v>22.75</v>
      </c>
      <c r="CB22" s="35">
        <f t="shared" ca="1" si="20"/>
        <v>22.75</v>
      </c>
      <c r="CC22" s="35">
        <f t="shared" ca="1" si="20"/>
        <v>22.75</v>
      </c>
      <c r="CD22" s="35">
        <f t="shared" ca="1" si="20"/>
        <v>22.75</v>
      </c>
      <c r="CE22" s="35">
        <f t="shared" ca="1" si="20"/>
        <v>22.75</v>
      </c>
      <c r="CF22" s="35">
        <f t="shared" ca="1" si="18"/>
        <v>22.75</v>
      </c>
      <c r="CG22" s="35">
        <f t="shared" ca="1" si="18"/>
        <v>22.75</v>
      </c>
      <c r="CH22" s="35">
        <f t="shared" ca="1" si="18"/>
        <v>22.75</v>
      </c>
      <c r="CI22" s="35">
        <f t="shared" ca="1" si="18"/>
        <v>22.75</v>
      </c>
      <c r="CJ22" s="35">
        <f t="shared" ca="1" si="18"/>
        <v>22.75</v>
      </c>
      <c r="CK22" s="35">
        <f t="shared" ca="1" si="18"/>
        <v>22.75</v>
      </c>
      <c r="CL22" s="35">
        <f t="shared" ca="1" si="18"/>
        <v>22.75</v>
      </c>
      <c r="CM22" s="35">
        <f t="shared" ca="1" si="18"/>
        <v>22.75</v>
      </c>
      <c r="CN22" s="35">
        <f t="shared" ca="1" si="18"/>
        <v>22.75</v>
      </c>
      <c r="CO22" s="35">
        <f t="shared" ca="1" si="18"/>
        <v>22.75</v>
      </c>
      <c r="CP22" s="35">
        <f t="shared" ca="1" si="18"/>
        <v>22.75</v>
      </c>
      <c r="CQ22" s="35">
        <f t="shared" ca="1" si="18"/>
        <v>22.75</v>
      </c>
      <c r="CR22" s="35">
        <f t="shared" ca="1" si="18"/>
        <v>22.75</v>
      </c>
      <c r="CS22" s="35">
        <f t="shared" ca="1" si="18"/>
        <v>22.75</v>
      </c>
      <c r="CT22" s="35">
        <f t="shared" ca="1" si="18"/>
        <v>22.75</v>
      </c>
      <c r="CU22" s="35">
        <f t="shared" ca="1" si="18"/>
        <v>22.75</v>
      </c>
      <c r="CV22" s="35">
        <f t="shared" ca="1" si="19"/>
        <v>22.75</v>
      </c>
      <c r="CW22" s="38">
        <f t="shared" ca="1" si="6"/>
        <v>22.125</v>
      </c>
      <c r="CX22" s="38">
        <f t="shared" ca="1" si="6"/>
        <v>21.5</v>
      </c>
      <c r="CY22" s="38">
        <f t="shared" ca="1" si="6"/>
        <v>21.5</v>
      </c>
      <c r="CZ22" s="39">
        <f t="shared" ca="1" si="6"/>
        <v>21.5</v>
      </c>
      <c r="DA22" s="35"/>
    </row>
    <row r="23" spans="4:105" x14ac:dyDescent="0.3">
      <c r="D23" s="61" t="str">
        <f>VLOOKUP(F23,[1]Special!$O$2:$S$209,3,0)</f>
        <v>|0101022000|0.00|0.00|0.000|66.0002.3</v>
      </c>
      <c r="E23" s="20" t="s">
        <v>46</v>
      </c>
      <c r="F23" s="19" t="str">
        <f t="shared" si="7"/>
        <v>|0200220139|22.20|0.00|2.300|0.000</v>
      </c>
      <c r="G23" s="19" t="str">
        <f>'Cutting Rules'!H23</f>
        <v>||||||||||||</v>
      </c>
      <c r="H23" s="19" t="str">
        <f>VLOOKUP(MID(F23,8,2),[1]Special!$H$2:$I$32,2,0)</f>
        <v>STKM11A</v>
      </c>
      <c r="I23" s="19" t="str">
        <f t="shared" si="8"/>
        <v>IBC</v>
      </c>
      <c r="J23" s="19" t="str">
        <f t="shared" si="9"/>
        <v>P</v>
      </c>
      <c r="K23" s="19" t="str">
        <f t="shared" si="10"/>
        <v>22.2</v>
      </c>
      <c r="L23" s="19" t="str">
        <f t="shared" si="11"/>
        <v>0.00</v>
      </c>
      <c r="M23" s="52" t="str">
        <f t="shared" si="12"/>
        <v>2.30</v>
      </c>
      <c r="N23" s="52" t="str">
        <f t="shared" si="13"/>
        <v>5883</v>
      </c>
      <c r="O23" s="19">
        <f>VLOOKUP(F23,[1]Item!$A$5:$Z$10000,26,0)</f>
        <v>1.129</v>
      </c>
      <c r="P23" s="19" t="str">
        <f>VLOOKUP(E23,[1]route!$E$3:$O$10005,11,0)</f>
        <v>C</v>
      </c>
      <c r="Q23" s="62" t="str">
        <f>'Cutting Rules'!AD23</f>
        <v>726------------</v>
      </c>
      <c r="R23" s="23">
        <f ca="1">SUMIF([1]route!$E$3:$E$10005,E23,[1]!Table1[生産])</f>
        <v>0</v>
      </c>
      <c r="S23" s="24"/>
      <c r="T23" s="78" t="s">
        <v>547</v>
      </c>
      <c r="U23" s="19"/>
      <c r="V23" s="48">
        <f>SUMIF([1]route!$E$3:$E$10005,E23,[1]route!$M$3:$M$10005)</f>
        <v>9</v>
      </c>
      <c r="W23" s="56">
        <f t="shared" si="14"/>
        <v>59.777163000000002</v>
      </c>
      <c r="X23" s="27" t="e">
        <f t="array" aca="1" ref="X23" ca="1">INDEX($BP23:$CZ23,MATCH(TRUE,$BP23:$CZ23&lt;0,0))</f>
        <v>#N/A</v>
      </c>
      <c r="Y23" s="47" t="str">
        <f t="shared" ca="1" si="2"/>
        <v/>
      </c>
      <c r="Z23" s="121" t="str">
        <f>IFERROR(VLOOKUP(E23,[1]route!$E$3:$BL$10005,59,0),"")&amp;IFERROR(VLOOKUP(E23,[1]route!$E$3:$BL$10005,60,0),"")</f>
        <v/>
      </c>
      <c r="AA23" s="28">
        <f t="shared" ca="1" si="15"/>
        <v>0</v>
      </c>
      <c r="AB23" s="77">
        <f t="shared" ca="1" si="16"/>
        <v>0</v>
      </c>
      <c r="AC23" s="4" t="str">
        <f t="shared" ca="1" si="3"/>
        <v/>
      </c>
      <c r="AD23" s="29">
        <v>0</v>
      </c>
      <c r="AE23" s="30">
        <f ca="1">SUMIF([1]route!$E$3:$E$10005,E23,[1]!Table1[1])</f>
        <v>0</v>
      </c>
      <c r="AF23" s="30">
        <f ca="1">SUMIF([1]route!$E$3:$E$10005,E23,[1]!Table1[2])</f>
        <v>0</v>
      </c>
      <c r="AG23" s="30">
        <f ca="1">SUMIF([1]route!$E$3:$E$10005,E23,[1]!Table1[3])</f>
        <v>0</v>
      </c>
      <c r="AH23" s="30">
        <f ca="1">SUMIF([1]route!$E$3:$E$10005,E23,[1]!Table1[4])</f>
        <v>0</v>
      </c>
      <c r="AI23" s="30">
        <f ca="1">SUMIF([1]route!$E$3:$E$10005,E23,[1]!Table1[5])</f>
        <v>0</v>
      </c>
      <c r="AJ23" s="30">
        <f ca="1">SUMIF([1]route!$E$3:$E$10005,E23,[1]!Table1[6])</f>
        <v>0</v>
      </c>
      <c r="AK23" s="30">
        <f ca="1">SUMIF([1]route!$E$3:$E$10005,E23,[1]!Table1[7])</f>
        <v>0</v>
      </c>
      <c r="AL23" s="30">
        <f ca="1">SUMIF([1]route!$E$3:$E$10005,E23,[1]!Table1[8])</f>
        <v>0</v>
      </c>
      <c r="AM23" s="30">
        <f ca="1">SUMIF([1]route!$E$3:$E$10005,E23,[1]!Table1[9])</f>
        <v>0</v>
      </c>
      <c r="AN23" s="30">
        <f ca="1">SUMIF([1]route!$E$3:$E$10005,E23,[1]!Table1[10])</f>
        <v>0</v>
      </c>
      <c r="AO23" s="30">
        <f ca="1">SUMIF([1]route!$E$3:$E$10005,E23,[1]!Table1[11])</f>
        <v>0</v>
      </c>
      <c r="AP23" s="30">
        <f ca="1">SUMIF([1]route!$E$3:$E$10005,E23,[1]!Table1[12])</f>
        <v>0</v>
      </c>
      <c r="AQ23" s="30">
        <f ca="1">SUMIF([1]route!$E$3:$E$10005,E23,[1]!Table1[13])</f>
        <v>0</v>
      </c>
      <c r="AR23" s="30">
        <f ca="1">SUMIF([1]route!$E$3:$E$10005,E23,[1]!Table1[14])</f>
        <v>0</v>
      </c>
      <c r="AS23" s="30">
        <f ca="1">SUMIF([1]route!$E$3:$E$10005,E23,[1]!Table1[15])</f>
        <v>0</v>
      </c>
      <c r="AT23" s="30">
        <f ca="1">SUMIF([1]route!$E$3:$E$10005,E23,[1]!Table1[16])</f>
        <v>0</v>
      </c>
      <c r="AU23" s="30">
        <f ca="1">SUMIF([1]route!$E$3:$E$10005,E23,[1]!Table1[17])</f>
        <v>0</v>
      </c>
      <c r="AV23" s="30">
        <f ca="1">SUMIF([1]route!$E$3:$E$10005,E23,[1]!Table1[18])</f>
        <v>0</v>
      </c>
      <c r="AW23" s="30">
        <f ca="1">SUMIF([1]route!$E$3:$E$10005,E23,[1]!Table1[19])</f>
        <v>0</v>
      </c>
      <c r="AX23" s="30">
        <f ca="1">SUMIF([1]route!$E$3:$E$10005,E23,[1]!Table1[20])</f>
        <v>0</v>
      </c>
      <c r="AY23" s="30">
        <f ca="1">SUMIF([1]route!$E$3:$E$10005,E23,[1]!Table1[21])</f>
        <v>0</v>
      </c>
      <c r="AZ23" s="30">
        <f ca="1">SUMIF([1]route!$E$3:$E$10005,E23,[1]!Table1[22])</f>
        <v>0</v>
      </c>
      <c r="BA23" s="30">
        <f ca="1">SUMIF([1]route!$E$3:$E$10005,E23,[1]!Table1[23])</f>
        <v>0</v>
      </c>
      <c r="BB23" s="30">
        <f ca="1">SUMIF([1]route!$E$3:$E$10005,E23,[1]!Table1[24])</f>
        <v>0</v>
      </c>
      <c r="BC23" s="30">
        <f ca="1">SUMIF([1]route!$E$3:$E$10005,E23,[1]!Table1[25])</f>
        <v>0</v>
      </c>
      <c r="BD23" s="30">
        <f ca="1">SUMIF([1]route!$E$3:$E$10005,E23,[1]!Table1[26])</f>
        <v>0</v>
      </c>
      <c r="BE23" s="30">
        <f ca="1">SUMIF([1]route!$E$3:$E$10005,E23,[1]!Table1[27])</f>
        <v>0</v>
      </c>
      <c r="BF23" s="30">
        <f ca="1">SUMIF([1]route!$E$3:$E$10005,E23,[1]!Table1[28])</f>
        <v>0</v>
      </c>
      <c r="BG23" s="30">
        <f ca="1">SUMIF([1]route!$E$3:$E$10005,E23,[1]!Table1[29])</f>
        <v>0</v>
      </c>
      <c r="BH23" s="30">
        <f ca="1">SUMIF([1]route!$E$3:$E$10005,E23,[1]!Table1[30])</f>
        <v>0</v>
      </c>
      <c r="BI23" s="30">
        <f ca="1">SUMIF([1]route!$E$3:$E$10005,E23,[1]!Table1[31])</f>
        <v>0</v>
      </c>
      <c r="BJ23" s="30">
        <f ca="1">SUMIF([1]route!$E$3:$E$10005,E23,[1]!Table1[Remain PO])</f>
        <v>0</v>
      </c>
      <c r="BK23" s="31">
        <f ca="1">SUMIF([1]route!$E$3:$E$10005,E23,[1]!Table1[N+1])</f>
        <v>0</v>
      </c>
      <c r="BL23" s="31">
        <f ca="1">SUMIF([1]route!$E$3:$E$10005,E23,[1]!Table1[N+2])</f>
        <v>0</v>
      </c>
      <c r="BM23" s="31">
        <f ca="1">SUMIF([1]route!$E$3:$E$10005,E23,[1]!Table1[N+3])</f>
        <v>0</v>
      </c>
      <c r="BN23" s="32">
        <f ca="1">SUMIF([1]route!$E$3:$E$10005,E23,[1]!Table1[N+4])</f>
        <v>0</v>
      </c>
      <c r="BP23" s="37">
        <f t="shared" si="17"/>
        <v>9</v>
      </c>
      <c r="BQ23" s="35">
        <f t="shared" ca="1" si="20"/>
        <v>9</v>
      </c>
      <c r="BR23" s="35">
        <f t="shared" ca="1" si="20"/>
        <v>9</v>
      </c>
      <c r="BS23" s="35">
        <f t="shared" ca="1" si="20"/>
        <v>9</v>
      </c>
      <c r="BT23" s="35">
        <f t="shared" ca="1" si="20"/>
        <v>9</v>
      </c>
      <c r="BU23" s="35">
        <f t="shared" ca="1" si="20"/>
        <v>9</v>
      </c>
      <c r="BV23" s="35">
        <f t="shared" ca="1" si="20"/>
        <v>9</v>
      </c>
      <c r="BW23" s="35">
        <f t="shared" ca="1" si="20"/>
        <v>9</v>
      </c>
      <c r="BX23" s="35">
        <f t="shared" ca="1" si="20"/>
        <v>9</v>
      </c>
      <c r="BY23" s="35">
        <f t="shared" ca="1" si="20"/>
        <v>9</v>
      </c>
      <c r="BZ23" s="35">
        <f t="shared" ca="1" si="20"/>
        <v>9</v>
      </c>
      <c r="CA23" s="35">
        <f t="shared" ca="1" si="20"/>
        <v>9</v>
      </c>
      <c r="CB23" s="35">
        <f t="shared" ca="1" si="20"/>
        <v>9</v>
      </c>
      <c r="CC23" s="35">
        <f t="shared" ca="1" si="20"/>
        <v>9</v>
      </c>
      <c r="CD23" s="35">
        <f t="shared" ca="1" si="20"/>
        <v>9</v>
      </c>
      <c r="CE23" s="35">
        <f t="shared" ca="1" si="20"/>
        <v>9</v>
      </c>
      <c r="CF23" s="35">
        <f t="shared" ca="1" si="18"/>
        <v>9</v>
      </c>
      <c r="CG23" s="35">
        <f t="shared" ca="1" si="18"/>
        <v>9</v>
      </c>
      <c r="CH23" s="35">
        <f t="shared" ca="1" si="18"/>
        <v>9</v>
      </c>
      <c r="CI23" s="35">
        <f t="shared" ca="1" si="18"/>
        <v>9</v>
      </c>
      <c r="CJ23" s="35">
        <f t="shared" ca="1" si="18"/>
        <v>9</v>
      </c>
      <c r="CK23" s="35">
        <f t="shared" ca="1" si="18"/>
        <v>9</v>
      </c>
      <c r="CL23" s="35">
        <f t="shared" ca="1" si="18"/>
        <v>9</v>
      </c>
      <c r="CM23" s="35">
        <f t="shared" ca="1" si="18"/>
        <v>9</v>
      </c>
      <c r="CN23" s="35">
        <f t="shared" ca="1" si="18"/>
        <v>9</v>
      </c>
      <c r="CO23" s="35">
        <f t="shared" ca="1" si="18"/>
        <v>9</v>
      </c>
      <c r="CP23" s="35">
        <f t="shared" ca="1" si="18"/>
        <v>9</v>
      </c>
      <c r="CQ23" s="35">
        <f t="shared" ca="1" si="18"/>
        <v>9</v>
      </c>
      <c r="CR23" s="35">
        <f t="shared" ca="1" si="18"/>
        <v>9</v>
      </c>
      <c r="CS23" s="35">
        <f t="shared" ca="1" si="18"/>
        <v>9</v>
      </c>
      <c r="CT23" s="35">
        <f t="shared" ca="1" si="18"/>
        <v>9</v>
      </c>
      <c r="CU23" s="35">
        <f t="shared" ca="1" si="18"/>
        <v>9</v>
      </c>
      <c r="CV23" s="35">
        <f t="shared" ca="1" si="19"/>
        <v>9</v>
      </c>
      <c r="CW23" s="38">
        <f t="shared" ca="1" si="6"/>
        <v>9</v>
      </c>
      <c r="CX23" s="38">
        <f t="shared" ca="1" si="6"/>
        <v>9</v>
      </c>
      <c r="CY23" s="38">
        <f t="shared" ca="1" si="6"/>
        <v>9</v>
      </c>
      <c r="CZ23" s="39">
        <f t="shared" ca="1" si="6"/>
        <v>9</v>
      </c>
      <c r="DA23" s="35"/>
    </row>
    <row r="24" spans="4:105" x14ac:dyDescent="0.3">
      <c r="D24" s="61" t="str">
        <f>VLOOKUP(F24,[1]Special!$O$2:$S$209,3,0)</f>
        <v>|0101022000|0.00|0.00|0.000|67.0002</v>
      </c>
      <c r="E24" s="20" t="s">
        <v>47</v>
      </c>
      <c r="F24" s="19" t="str">
        <f t="shared" si="7"/>
        <v>|0200220139|22.20|0.00|2.000|0.000</v>
      </c>
      <c r="G24" s="19" t="str">
        <f>'Cutting Rules'!H24</f>
        <v>KMV||THANH DAT||||||||||</v>
      </c>
      <c r="H24" s="19" t="str">
        <f>VLOOKUP(MID(F24,8,2),[1]Special!$H$2:$I$32,2,0)</f>
        <v>STKM11A</v>
      </c>
      <c r="I24" s="19" t="str">
        <f t="shared" si="8"/>
        <v>NBC</v>
      </c>
      <c r="J24" s="19" t="str">
        <f t="shared" si="9"/>
        <v>P</v>
      </c>
      <c r="K24" s="19" t="str">
        <f t="shared" si="10"/>
        <v>22.2</v>
      </c>
      <c r="L24" s="19" t="str">
        <f t="shared" si="11"/>
        <v>0.00</v>
      </c>
      <c r="M24" s="52" t="str">
        <f t="shared" si="12"/>
        <v>2.00</v>
      </c>
      <c r="N24" s="52" t="str">
        <f t="shared" si="13"/>
        <v>5723</v>
      </c>
      <c r="O24" s="19">
        <f>VLOOKUP(F24,[1]Item!$A$5:$Z$10000,26,0)</f>
        <v>0.996</v>
      </c>
      <c r="P24" s="19" t="str">
        <f>VLOOKUP(E24,[1]route!$E$3:$O$10005,11,0)</f>
        <v>C</v>
      </c>
      <c r="Q24" s="62" t="str">
        <f>'Cutting Rules'!AD24</f>
        <v>353-5723-677----------</v>
      </c>
      <c r="R24" s="23">
        <f ca="1">SUMIF([1]route!$E$3:$E$10005,E24,[1]!Table1[生産])</f>
        <v>760.625</v>
      </c>
      <c r="S24" s="24"/>
      <c r="T24" s="78" t="s">
        <v>547</v>
      </c>
      <c r="U24" s="19"/>
      <c r="V24" s="48">
        <f>SUMIF([1]route!$E$3:$E$10005,E24,[1]route!$M$3:$M$10005)</f>
        <v>1182</v>
      </c>
      <c r="W24" s="56">
        <f t="shared" si="14"/>
        <v>6737.5276560000002</v>
      </c>
      <c r="X24" s="27">
        <f t="array" aca="1" ref="X24" ca="1">INDEX($BP24:$CZ24,MATCH(TRUE,$BP24:$CZ24&lt;0,0))</f>
        <v>-643.25</v>
      </c>
      <c r="Y24" s="47">
        <f t="shared" ca="1" si="2"/>
        <v>45380</v>
      </c>
      <c r="Z24" s="121" t="str">
        <f>IFERROR(VLOOKUP(E24,[1]route!$E$3:$BL$10005,59,0),"")&amp;IFERROR(VLOOKUP(E24,[1]route!$E$3:$BL$10005,60,0),"")</f>
        <v>Fixed&gt;500pcs</v>
      </c>
      <c r="AA24" s="28">
        <f t="shared" ca="1" si="15"/>
        <v>0</v>
      </c>
      <c r="AB24" s="77">
        <f t="shared" ca="1" si="16"/>
        <v>0</v>
      </c>
      <c r="AC24" s="4">
        <f t="shared" ca="1" si="3"/>
        <v>36</v>
      </c>
      <c r="AD24" s="29">
        <v>0</v>
      </c>
      <c r="AE24" s="30">
        <f ca="1">SUMIF([1]route!$E$3:$E$10005,E24,[1]!Table1[1])</f>
        <v>0</v>
      </c>
      <c r="AF24" s="30">
        <f ca="1">SUMIF([1]route!$E$3:$E$10005,E24,[1]!Table1[2])</f>
        <v>27.5</v>
      </c>
      <c r="AG24" s="30">
        <f ca="1">SUMIF([1]route!$E$3:$E$10005,E24,[1]!Table1[3])</f>
        <v>0</v>
      </c>
      <c r="AH24" s="30">
        <f ca="1">SUMIF([1]route!$E$3:$E$10005,E24,[1]!Table1[4])</f>
        <v>0</v>
      </c>
      <c r="AI24" s="30">
        <f ca="1">SUMIF([1]route!$E$3:$E$10005,E24,[1]!Table1[5])</f>
        <v>0</v>
      </c>
      <c r="AJ24" s="30">
        <f ca="1">SUMIF([1]route!$E$3:$E$10005,E24,[1]!Table1[6])</f>
        <v>0</v>
      </c>
      <c r="AK24" s="30">
        <f ca="1">SUMIF([1]route!$E$3:$E$10005,E24,[1]!Table1[7])</f>
        <v>0</v>
      </c>
      <c r="AL24" s="30">
        <f ca="1">SUMIF([1]route!$E$3:$E$10005,E24,[1]!Table1[8])</f>
        <v>0</v>
      </c>
      <c r="AM24" s="30">
        <f ca="1">SUMIF([1]route!$E$3:$E$10005,E24,[1]!Table1[9])</f>
        <v>0</v>
      </c>
      <c r="AN24" s="30">
        <f ca="1">SUMIF([1]route!$E$3:$E$10005,E24,[1]!Table1[10])</f>
        <v>0</v>
      </c>
      <c r="AO24" s="30">
        <f ca="1">SUMIF([1]route!$E$3:$E$10005,E24,[1]!Table1[11])</f>
        <v>0</v>
      </c>
      <c r="AP24" s="30">
        <f ca="1">SUMIF([1]route!$E$3:$E$10005,E24,[1]!Table1[12])</f>
        <v>0</v>
      </c>
      <c r="AQ24" s="30">
        <f ca="1">SUMIF([1]route!$E$3:$E$10005,E24,[1]!Table1[13])</f>
        <v>0</v>
      </c>
      <c r="AR24" s="30">
        <f ca="1">SUMIF([1]route!$E$3:$E$10005,E24,[1]!Table1[14])</f>
        <v>0</v>
      </c>
      <c r="AS24" s="30">
        <f ca="1">SUMIF([1]route!$E$3:$E$10005,E24,[1]!Table1[15])</f>
        <v>0</v>
      </c>
      <c r="AT24" s="30">
        <f ca="1">SUMIF([1]route!$E$3:$E$10005,E24,[1]!Table1[16])</f>
        <v>0</v>
      </c>
      <c r="AU24" s="30">
        <f ca="1">SUMIF([1]route!$E$3:$E$10005,E24,[1]!Table1[17])</f>
        <v>0</v>
      </c>
      <c r="AV24" s="30">
        <f ca="1">SUMIF([1]route!$E$3:$E$10005,E24,[1]!Table1[18])</f>
        <v>0</v>
      </c>
      <c r="AW24" s="30">
        <f ca="1">SUMIF([1]route!$E$3:$E$10005,E24,[1]!Table1[19])</f>
        <v>0</v>
      </c>
      <c r="AX24" s="30">
        <f ca="1">SUMIF([1]route!$E$3:$E$10005,E24,[1]!Table1[20])</f>
        <v>0</v>
      </c>
      <c r="AY24" s="30">
        <f ca="1">SUMIF([1]route!$E$3:$E$10005,E24,[1]!Table1[21])</f>
        <v>0</v>
      </c>
      <c r="AZ24" s="30">
        <f ca="1">SUMIF([1]route!$E$3:$E$10005,E24,[1]!Table1[22])</f>
        <v>0</v>
      </c>
      <c r="BA24" s="30">
        <f ca="1">SUMIF([1]route!$E$3:$E$10005,E24,[1]!Table1[23])</f>
        <v>0</v>
      </c>
      <c r="BB24" s="30">
        <f ca="1">SUMIF([1]route!$E$3:$E$10005,E24,[1]!Table1[24])</f>
        <v>0</v>
      </c>
      <c r="BC24" s="30">
        <f ca="1">SUMIF([1]route!$E$3:$E$10005,E24,[1]!Table1[25])</f>
        <v>0</v>
      </c>
      <c r="BD24" s="30">
        <f ca="1">SUMIF([1]route!$E$3:$E$10005,E24,[1]!Table1[26])</f>
        <v>0</v>
      </c>
      <c r="BE24" s="30">
        <f ca="1">SUMIF([1]route!$E$3:$E$10005,E24,[1]!Table1[27])</f>
        <v>0</v>
      </c>
      <c r="BF24" s="30">
        <f ca="1">SUMIF([1]route!$E$3:$E$10005,E24,[1]!Table1[28])</f>
        <v>0</v>
      </c>
      <c r="BG24" s="30">
        <f ca="1">SUMIF([1]route!$E$3:$E$10005,E24,[1]!Table1[29])</f>
        <v>0</v>
      </c>
      <c r="BH24" s="30">
        <f ca="1">SUMIF([1]route!$E$3:$E$10005,E24,[1]!Table1[30])</f>
        <v>0</v>
      </c>
      <c r="BI24" s="30">
        <f ca="1">SUMIF([1]route!$E$3:$E$10005,E24,[1]!Table1[31])</f>
        <v>0</v>
      </c>
      <c r="BJ24" s="30">
        <f ca="1">SUMIF([1]route!$E$3:$E$10005,E24,[1]!Table1[Remain PO])</f>
        <v>0</v>
      </c>
      <c r="BK24" s="31">
        <f ca="1">SUMIF([1]route!$E$3:$E$10005,E24,[1]!Table1[N+1])</f>
        <v>733.125</v>
      </c>
      <c r="BL24" s="31">
        <f ca="1">SUMIF([1]route!$E$3:$E$10005,E24,[1]!Table1[N+2])</f>
        <v>387.0625</v>
      </c>
      <c r="BM24" s="31">
        <f ca="1">SUMIF([1]route!$E$3:$E$10005,E24,[1]!Table1[N+3])</f>
        <v>677.5625</v>
      </c>
      <c r="BN24" s="32">
        <f ca="1">SUMIF([1]route!$E$3:$E$10005,E24,[1]!Table1[N+4])</f>
        <v>0</v>
      </c>
      <c r="BP24" s="37">
        <f t="shared" si="17"/>
        <v>1182</v>
      </c>
      <c r="BQ24" s="35">
        <f t="shared" ca="1" si="20"/>
        <v>1182</v>
      </c>
      <c r="BR24" s="35">
        <f t="shared" ca="1" si="20"/>
        <v>1154.5</v>
      </c>
      <c r="BS24" s="35">
        <f t="shared" ca="1" si="20"/>
        <v>1154.5</v>
      </c>
      <c r="BT24" s="35">
        <f t="shared" ca="1" si="20"/>
        <v>1154.5</v>
      </c>
      <c r="BU24" s="35">
        <f t="shared" ca="1" si="20"/>
        <v>1154.5</v>
      </c>
      <c r="BV24" s="35">
        <f t="shared" ca="1" si="20"/>
        <v>1154.5</v>
      </c>
      <c r="BW24" s="35">
        <f t="shared" ca="1" si="20"/>
        <v>1154.5</v>
      </c>
      <c r="BX24" s="35">
        <f t="shared" ca="1" si="20"/>
        <v>1154.5</v>
      </c>
      <c r="BY24" s="35">
        <f t="shared" ca="1" si="20"/>
        <v>1154.5</v>
      </c>
      <c r="BZ24" s="35">
        <f t="shared" ca="1" si="20"/>
        <v>1154.5</v>
      </c>
      <c r="CA24" s="35">
        <f t="shared" ca="1" si="20"/>
        <v>1154.5</v>
      </c>
      <c r="CB24" s="35">
        <f t="shared" ca="1" si="20"/>
        <v>1154.5</v>
      </c>
      <c r="CC24" s="35">
        <f t="shared" ca="1" si="20"/>
        <v>1154.5</v>
      </c>
      <c r="CD24" s="35">
        <f t="shared" ca="1" si="20"/>
        <v>1154.5</v>
      </c>
      <c r="CE24" s="35">
        <f t="shared" ca="1" si="20"/>
        <v>1154.5</v>
      </c>
      <c r="CF24" s="35">
        <f t="shared" ca="1" si="18"/>
        <v>1154.5</v>
      </c>
      <c r="CG24" s="35">
        <f t="shared" ca="1" si="18"/>
        <v>1154.5</v>
      </c>
      <c r="CH24" s="35">
        <f t="shared" ca="1" si="18"/>
        <v>1154.5</v>
      </c>
      <c r="CI24" s="35">
        <f t="shared" ca="1" si="18"/>
        <v>1154.5</v>
      </c>
      <c r="CJ24" s="35">
        <f t="shared" ca="1" si="18"/>
        <v>1154.5</v>
      </c>
      <c r="CK24" s="35">
        <f t="shared" ca="1" si="18"/>
        <v>1154.5</v>
      </c>
      <c r="CL24" s="35">
        <f t="shared" ca="1" si="18"/>
        <v>1154.5</v>
      </c>
      <c r="CM24" s="35">
        <f t="shared" ca="1" si="18"/>
        <v>1154.5</v>
      </c>
      <c r="CN24" s="35">
        <f t="shared" ca="1" si="18"/>
        <v>1154.5</v>
      </c>
      <c r="CO24" s="35">
        <f t="shared" ca="1" si="18"/>
        <v>1154.5</v>
      </c>
      <c r="CP24" s="35">
        <f t="shared" ca="1" si="18"/>
        <v>1154.5</v>
      </c>
      <c r="CQ24" s="35">
        <f t="shared" ca="1" si="18"/>
        <v>1154.5</v>
      </c>
      <c r="CR24" s="35">
        <f t="shared" ca="1" si="18"/>
        <v>1154.5</v>
      </c>
      <c r="CS24" s="35">
        <f t="shared" ca="1" si="18"/>
        <v>1154.5</v>
      </c>
      <c r="CT24" s="35">
        <f t="shared" ca="1" si="18"/>
        <v>1154.5</v>
      </c>
      <c r="CU24" s="35">
        <f t="shared" ca="1" si="18"/>
        <v>1154.5</v>
      </c>
      <c r="CV24" s="35">
        <f t="shared" ca="1" si="19"/>
        <v>1154.5</v>
      </c>
      <c r="CW24" s="38">
        <f t="shared" ca="1" si="6"/>
        <v>421.375</v>
      </c>
      <c r="CX24" s="38">
        <f t="shared" ca="1" si="6"/>
        <v>34.3125</v>
      </c>
      <c r="CY24" s="38">
        <f t="shared" ca="1" si="6"/>
        <v>-643.25</v>
      </c>
      <c r="CZ24" s="39">
        <f t="shared" ca="1" si="6"/>
        <v>-643.25</v>
      </c>
      <c r="DA24" s="35"/>
    </row>
    <row r="25" spans="4:105" x14ac:dyDescent="0.3">
      <c r="D25" s="61" t="str">
        <f>VLOOKUP(F25,[1]Special!$O$2:$S$209,3,0)</f>
        <v>|0101022000|0.00|0.00|0.000|67.0002</v>
      </c>
      <c r="E25" s="20" t="s">
        <v>48</v>
      </c>
      <c r="F25" s="19" t="str">
        <f t="shared" si="7"/>
        <v>|0200220139|22.20|0.00|2.000|0.000</v>
      </c>
      <c r="G25" s="19" t="str">
        <f>'Cutting Rules'!H25</f>
        <v>KMV||||||||||||</v>
      </c>
      <c r="H25" s="19" t="str">
        <f>VLOOKUP(MID(F25,8,2),[1]Special!$H$2:$I$32,2,0)</f>
        <v>STKM11A</v>
      </c>
      <c r="I25" s="19" t="str">
        <f t="shared" si="8"/>
        <v>NBC</v>
      </c>
      <c r="J25" s="19" t="str">
        <f t="shared" si="9"/>
        <v>P</v>
      </c>
      <c r="K25" s="19" t="str">
        <f t="shared" si="10"/>
        <v>22.2</v>
      </c>
      <c r="L25" s="19" t="str">
        <f t="shared" si="11"/>
        <v>0.00</v>
      </c>
      <c r="M25" s="52" t="str">
        <f t="shared" si="12"/>
        <v>2.00</v>
      </c>
      <c r="N25" s="52" t="str">
        <f t="shared" si="13"/>
        <v>5931</v>
      </c>
      <c r="O25" s="19">
        <f>VLOOKUP(F25,[1]Item!$A$5:$Z$10000,26,0)</f>
        <v>0.996</v>
      </c>
      <c r="P25" s="19" t="str">
        <f>VLOOKUP(E25,[1]route!$E$3:$O$10005,11,0)</f>
        <v>C</v>
      </c>
      <c r="Q25" s="62" t="str">
        <f>'Cutting Rules'!AD25</f>
        <v>366-5931-----------</v>
      </c>
      <c r="R25" s="23">
        <f ca="1">SUMIF([1]route!$E$3:$E$10005,E25,[1]!Table1[生産])</f>
        <v>758.125</v>
      </c>
      <c r="S25" s="24"/>
      <c r="T25" s="78" t="s">
        <v>547</v>
      </c>
      <c r="U25" s="19"/>
      <c r="V25" s="48">
        <f>SUMIF([1]route!$E$3:$E$10005,E25,[1]route!$M$3:$M$10005)</f>
        <v>1194</v>
      </c>
      <c r="W25" s="56">
        <f t="shared" si="14"/>
        <v>7053.2875439999998</v>
      </c>
      <c r="X25" s="27">
        <f t="array" aca="1" ref="X25" ca="1">INDEX($BP25:$CZ25,MATCH(TRUE,$BP25:$CZ25&lt;0,0))</f>
        <v>-628.75</v>
      </c>
      <c r="Y25" s="47">
        <f t="shared" ca="1" si="2"/>
        <v>45380</v>
      </c>
      <c r="Z25" s="121" t="str">
        <f>IFERROR(VLOOKUP(E25,[1]route!$E$3:$BL$10005,59,0),"")&amp;IFERROR(VLOOKUP(E25,[1]route!$E$3:$BL$10005,60,0),"")</f>
        <v>Fixed&gt;500pcs</v>
      </c>
      <c r="AA25" s="28">
        <f t="shared" ca="1" si="15"/>
        <v>0</v>
      </c>
      <c r="AB25" s="77">
        <f t="shared" ca="1" si="16"/>
        <v>0</v>
      </c>
      <c r="AC25" s="4">
        <f t="shared" ca="1" si="3"/>
        <v>36</v>
      </c>
      <c r="AD25" s="29">
        <v>0</v>
      </c>
      <c r="AE25" s="30">
        <f ca="1">SUMIF([1]route!$E$3:$E$10005,E25,[1]!Table1[1])</f>
        <v>0</v>
      </c>
      <c r="AF25" s="30">
        <f ca="1">SUMIF([1]route!$E$3:$E$10005,E25,[1]!Table1[2])</f>
        <v>25</v>
      </c>
      <c r="AG25" s="30">
        <f ca="1">SUMIF([1]route!$E$3:$E$10005,E25,[1]!Table1[3])</f>
        <v>0</v>
      </c>
      <c r="AH25" s="30">
        <f ca="1">SUMIF([1]route!$E$3:$E$10005,E25,[1]!Table1[4])</f>
        <v>0</v>
      </c>
      <c r="AI25" s="30">
        <f ca="1">SUMIF([1]route!$E$3:$E$10005,E25,[1]!Table1[5])</f>
        <v>0</v>
      </c>
      <c r="AJ25" s="30">
        <f ca="1">SUMIF([1]route!$E$3:$E$10005,E25,[1]!Table1[6])</f>
        <v>0</v>
      </c>
      <c r="AK25" s="30">
        <f ca="1">SUMIF([1]route!$E$3:$E$10005,E25,[1]!Table1[7])</f>
        <v>0</v>
      </c>
      <c r="AL25" s="30">
        <f ca="1">SUMIF([1]route!$E$3:$E$10005,E25,[1]!Table1[8])</f>
        <v>0</v>
      </c>
      <c r="AM25" s="30">
        <f ca="1">SUMIF([1]route!$E$3:$E$10005,E25,[1]!Table1[9])</f>
        <v>0</v>
      </c>
      <c r="AN25" s="30">
        <f ca="1">SUMIF([1]route!$E$3:$E$10005,E25,[1]!Table1[10])</f>
        <v>0</v>
      </c>
      <c r="AO25" s="30">
        <f ca="1">SUMIF([1]route!$E$3:$E$10005,E25,[1]!Table1[11])</f>
        <v>0</v>
      </c>
      <c r="AP25" s="30">
        <f ca="1">SUMIF([1]route!$E$3:$E$10005,E25,[1]!Table1[12])</f>
        <v>0</v>
      </c>
      <c r="AQ25" s="30">
        <f ca="1">SUMIF([1]route!$E$3:$E$10005,E25,[1]!Table1[13])</f>
        <v>0</v>
      </c>
      <c r="AR25" s="30">
        <f ca="1">SUMIF([1]route!$E$3:$E$10005,E25,[1]!Table1[14])</f>
        <v>0</v>
      </c>
      <c r="AS25" s="30">
        <f ca="1">SUMIF([1]route!$E$3:$E$10005,E25,[1]!Table1[15])</f>
        <v>0</v>
      </c>
      <c r="AT25" s="30">
        <f ca="1">SUMIF([1]route!$E$3:$E$10005,E25,[1]!Table1[16])</f>
        <v>0</v>
      </c>
      <c r="AU25" s="30">
        <f ca="1">SUMIF([1]route!$E$3:$E$10005,E25,[1]!Table1[17])</f>
        <v>0</v>
      </c>
      <c r="AV25" s="30">
        <f ca="1">SUMIF([1]route!$E$3:$E$10005,E25,[1]!Table1[18])</f>
        <v>0</v>
      </c>
      <c r="AW25" s="30">
        <f ca="1">SUMIF([1]route!$E$3:$E$10005,E25,[1]!Table1[19])</f>
        <v>0</v>
      </c>
      <c r="AX25" s="30">
        <f ca="1">SUMIF([1]route!$E$3:$E$10005,E25,[1]!Table1[20])</f>
        <v>0</v>
      </c>
      <c r="AY25" s="30">
        <f ca="1">SUMIF([1]route!$E$3:$E$10005,E25,[1]!Table1[21])</f>
        <v>0</v>
      </c>
      <c r="AZ25" s="30">
        <f ca="1">SUMIF([1]route!$E$3:$E$10005,E25,[1]!Table1[22])</f>
        <v>0</v>
      </c>
      <c r="BA25" s="30">
        <f ca="1">SUMIF([1]route!$E$3:$E$10005,E25,[1]!Table1[23])</f>
        <v>0</v>
      </c>
      <c r="BB25" s="30">
        <f ca="1">SUMIF([1]route!$E$3:$E$10005,E25,[1]!Table1[24])</f>
        <v>0</v>
      </c>
      <c r="BC25" s="30">
        <f ca="1">SUMIF([1]route!$E$3:$E$10005,E25,[1]!Table1[25])</f>
        <v>0</v>
      </c>
      <c r="BD25" s="30">
        <f ca="1">SUMIF([1]route!$E$3:$E$10005,E25,[1]!Table1[26])</f>
        <v>0</v>
      </c>
      <c r="BE25" s="30">
        <f ca="1">SUMIF([1]route!$E$3:$E$10005,E25,[1]!Table1[27])</f>
        <v>0</v>
      </c>
      <c r="BF25" s="30">
        <f ca="1">SUMIF([1]route!$E$3:$E$10005,E25,[1]!Table1[28])</f>
        <v>0</v>
      </c>
      <c r="BG25" s="30">
        <f ca="1">SUMIF([1]route!$E$3:$E$10005,E25,[1]!Table1[29])</f>
        <v>0</v>
      </c>
      <c r="BH25" s="30">
        <f ca="1">SUMIF([1]route!$E$3:$E$10005,E25,[1]!Table1[30])</f>
        <v>0</v>
      </c>
      <c r="BI25" s="30">
        <f ca="1">SUMIF([1]route!$E$3:$E$10005,E25,[1]!Table1[31])</f>
        <v>0</v>
      </c>
      <c r="BJ25" s="30">
        <f ca="1">SUMIF([1]route!$E$3:$E$10005,E25,[1]!Table1[Remain PO])</f>
        <v>0</v>
      </c>
      <c r="BK25" s="31">
        <f ca="1">SUMIF([1]route!$E$3:$E$10005,E25,[1]!Table1[N+1])</f>
        <v>733.125</v>
      </c>
      <c r="BL25" s="31">
        <f ca="1">SUMIF([1]route!$E$3:$E$10005,E25,[1]!Table1[N+2])</f>
        <v>387.0625</v>
      </c>
      <c r="BM25" s="31">
        <f ca="1">SUMIF([1]route!$E$3:$E$10005,E25,[1]!Table1[N+3])</f>
        <v>677.5625</v>
      </c>
      <c r="BN25" s="32">
        <f ca="1">SUMIF([1]route!$E$3:$E$10005,E25,[1]!Table1[N+4])</f>
        <v>0</v>
      </c>
      <c r="BP25" s="37">
        <f t="shared" si="17"/>
        <v>1194</v>
      </c>
      <c r="BQ25" s="35">
        <f t="shared" ca="1" si="20"/>
        <v>1194</v>
      </c>
      <c r="BR25" s="35">
        <f t="shared" ca="1" si="20"/>
        <v>1169</v>
      </c>
      <c r="BS25" s="35">
        <f t="shared" ca="1" si="20"/>
        <v>1169</v>
      </c>
      <c r="BT25" s="35">
        <f t="shared" ca="1" si="20"/>
        <v>1169</v>
      </c>
      <c r="BU25" s="35">
        <f t="shared" ca="1" si="20"/>
        <v>1169</v>
      </c>
      <c r="BV25" s="35">
        <f t="shared" ca="1" si="20"/>
        <v>1169</v>
      </c>
      <c r="BW25" s="35">
        <f t="shared" ca="1" si="20"/>
        <v>1169</v>
      </c>
      <c r="BX25" s="35">
        <f t="shared" ca="1" si="20"/>
        <v>1169</v>
      </c>
      <c r="BY25" s="35">
        <f t="shared" ca="1" si="20"/>
        <v>1169</v>
      </c>
      <c r="BZ25" s="35">
        <f t="shared" ca="1" si="20"/>
        <v>1169</v>
      </c>
      <c r="CA25" s="35">
        <f t="shared" ca="1" si="20"/>
        <v>1169</v>
      </c>
      <c r="CB25" s="35">
        <f t="shared" ca="1" si="20"/>
        <v>1169</v>
      </c>
      <c r="CC25" s="35">
        <f t="shared" ca="1" si="20"/>
        <v>1169</v>
      </c>
      <c r="CD25" s="35">
        <f t="shared" ca="1" si="20"/>
        <v>1169</v>
      </c>
      <c r="CE25" s="35">
        <f t="shared" ca="1" si="20"/>
        <v>1169</v>
      </c>
      <c r="CF25" s="35">
        <f t="shared" ca="1" si="18"/>
        <v>1169</v>
      </c>
      <c r="CG25" s="35">
        <f t="shared" ca="1" si="18"/>
        <v>1169</v>
      </c>
      <c r="CH25" s="35">
        <f t="shared" ca="1" si="18"/>
        <v>1169</v>
      </c>
      <c r="CI25" s="35">
        <f t="shared" ca="1" si="18"/>
        <v>1169</v>
      </c>
      <c r="CJ25" s="35">
        <f t="shared" ca="1" si="18"/>
        <v>1169</v>
      </c>
      <c r="CK25" s="35">
        <f t="shared" ca="1" si="18"/>
        <v>1169</v>
      </c>
      <c r="CL25" s="35">
        <f t="shared" ca="1" si="18"/>
        <v>1169</v>
      </c>
      <c r="CM25" s="35">
        <f t="shared" ca="1" si="18"/>
        <v>1169</v>
      </c>
      <c r="CN25" s="35">
        <f t="shared" ca="1" si="18"/>
        <v>1169</v>
      </c>
      <c r="CO25" s="35">
        <f t="shared" ca="1" si="18"/>
        <v>1169</v>
      </c>
      <c r="CP25" s="35">
        <f t="shared" ca="1" si="18"/>
        <v>1169</v>
      </c>
      <c r="CQ25" s="35">
        <f t="shared" ca="1" si="18"/>
        <v>1169</v>
      </c>
      <c r="CR25" s="35">
        <f t="shared" ca="1" si="18"/>
        <v>1169</v>
      </c>
      <c r="CS25" s="35">
        <f t="shared" ca="1" si="18"/>
        <v>1169</v>
      </c>
      <c r="CT25" s="35">
        <f t="shared" ca="1" si="18"/>
        <v>1169</v>
      </c>
      <c r="CU25" s="35">
        <f t="shared" ca="1" si="18"/>
        <v>1169</v>
      </c>
      <c r="CV25" s="35">
        <f t="shared" ca="1" si="19"/>
        <v>1169</v>
      </c>
      <c r="CW25" s="38">
        <f t="shared" ca="1" si="6"/>
        <v>435.875</v>
      </c>
      <c r="CX25" s="38">
        <f t="shared" ca="1" si="6"/>
        <v>48.8125</v>
      </c>
      <c r="CY25" s="38">
        <f t="shared" ca="1" si="6"/>
        <v>-628.75</v>
      </c>
      <c r="CZ25" s="39">
        <f t="shared" ca="1" si="6"/>
        <v>-628.75</v>
      </c>
      <c r="DA25" s="35"/>
    </row>
    <row r="26" spans="4:105" x14ac:dyDescent="0.3">
      <c r="D26" s="61" t="str">
        <f>VLOOKUP(F26,[1]Special!$O$2:$S$209,3,0)</f>
        <v>|0101022000|0.00|0.00|0.000|67.0002</v>
      </c>
      <c r="E26" s="20" t="s">
        <v>49</v>
      </c>
      <c r="F26" s="19" t="str">
        <f t="shared" si="7"/>
        <v>|0200220139|22.20|0.00|2.000|0.000</v>
      </c>
      <c r="G26" s="19" t="str">
        <f>'Cutting Rules'!H26</f>
        <v>KMV||||||||||||</v>
      </c>
      <c r="H26" s="19" t="str">
        <f>VLOOKUP(MID(F26,8,2),[1]Special!$H$2:$I$32,2,0)</f>
        <v>STKM11A</v>
      </c>
      <c r="I26" s="19" t="str">
        <f t="shared" si="8"/>
        <v>NBC</v>
      </c>
      <c r="J26" s="19" t="str">
        <f t="shared" si="9"/>
        <v>P</v>
      </c>
      <c r="K26" s="19" t="str">
        <f t="shared" si="10"/>
        <v>22.2</v>
      </c>
      <c r="L26" s="19" t="str">
        <f t="shared" si="11"/>
        <v>0.00</v>
      </c>
      <c r="M26" s="52" t="str">
        <f t="shared" si="12"/>
        <v>2.00</v>
      </c>
      <c r="N26" s="52" t="str">
        <f t="shared" si="13"/>
        <v>5758</v>
      </c>
      <c r="O26" s="19">
        <f>VLOOKUP(F26,[1]Item!$A$5:$Z$10000,26,0)</f>
        <v>0.996</v>
      </c>
      <c r="P26" s="19" t="str">
        <f>VLOOKUP(E26,[1]route!$E$3:$O$10005,11,0)</f>
        <v>C</v>
      </c>
      <c r="Q26" s="62" t="str">
        <f>'Cutting Rules'!AD26</f>
        <v>379-5758-----------</v>
      </c>
      <c r="R26" s="23">
        <f ca="1">SUMIF([1]route!$E$3:$E$10005,E26,[1]!Table1[生産])</f>
        <v>803.5333333333333</v>
      </c>
      <c r="S26" s="24"/>
      <c r="T26" s="78" t="s">
        <v>547</v>
      </c>
      <c r="U26" s="19"/>
      <c r="V26" s="48">
        <f>SUMIF([1]route!$E$3:$E$10005,E26,[1]route!$M$3:$M$10005)</f>
        <v>713</v>
      </c>
      <c r="W26" s="56">
        <f t="shared" si="14"/>
        <v>4089.0321839999997</v>
      </c>
      <c r="X26" s="27">
        <f t="array" aca="1" ref="X26" ca="1">INDEX($BP26:$CZ26,MATCH(TRUE,$BP26:$CZ26&lt;0,0))</f>
        <v>-90.533333333333303</v>
      </c>
      <c r="Y26" s="47">
        <f t="shared" ca="1" si="2"/>
        <v>45322</v>
      </c>
      <c r="Z26" s="121" t="str">
        <f>IFERROR(VLOOKUP(E26,[1]route!$E$3:$BL$10005,59,0),"")&amp;IFERROR(VLOOKUP(E26,[1]route!$E$3:$BL$10005,60,0),"")</f>
        <v>Fixed&gt;500pcs</v>
      </c>
      <c r="AA26" s="28">
        <f t="shared" ca="1" si="15"/>
        <v>90.533333333333303</v>
      </c>
      <c r="AB26" s="77">
        <f t="shared" ca="1" si="16"/>
        <v>519.20576959999983</v>
      </c>
      <c r="AC26" s="4">
        <f t="shared" ca="1" si="3"/>
        <v>34</v>
      </c>
      <c r="AD26" s="29">
        <v>0</v>
      </c>
      <c r="AE26" s="30">
        <f ca="1">SUMIF([1]route!$E$3:$E$10005,E26,[1]!Table1[1])</f>
        <v>40</v>
      </c>
      <c r="AF26" s="30">
        <f ca="1">SUMIF([1]route!$E$3:$E$10005,E26,[1]!Table1[2])</f>
        <v>36.666666666666664</v>
      </c>
      <c r="AG26" s="30">
        <f ca="1">SUMIF([1]route!$E$3:$E$10005,E26,[1]!Table1[3])</f>
        <v>0</v>
      </c>
      <c r="AH26" s="30">
        <f ca="1">SUMIF([1]route!$E$3:$E$10005,E26,[1]!Table1[4])</f>
        <v>0</v>
      </c>
      <c r="AI26" s="30">
        <f ca="1">SUMIF([1]route!$E$3:$E$10005,E26,[1]!Table1[5])</f>
        <v>0</v>
      </c>
      <c r="AJ26" s="30">
        <f ca="1">SUMIF([1]route!$E$3:$E$10005,E26,[1]!Table1[6])</f>
        <v>0</v>
      </c>
      <c r="AK26" s="30">
        <f ca="1">SUMIF([1]route!$E$3:$E$10005,E26,[1]!Table1[7])</f>
        <v>0</v>
      </c>
      <c r="AL26" s="30">
        <f ca="1">SUMIF([1]route!$E$3:$E$10005,E26,[1]!Table1[8])</f>
        <v>0</v>
      </c>
      <c r="AM26" s="30">
        <f ca="1">SUMIF([1]route!$E$3:$E$10005,E26,[1]!Table1[9])</f>
        <v>0</v>
      </c>
      <c r="AN26" s="30">
        <f ca="1">SUMIF([1]route!$E$3:$E$10005,E26,[1]!Table1[10])</f>
        <v>0</v>
      </c>
      <c r="AO26" s="30">
        <f ca="1">SUMIF([1]route!$E$3:$E$10005,E26,[1]!Table1[11])</f>
        <v>0</v>
      </c>
      <c r="AP26" s="30">
        <f ca="1">SUMIF([1]route!$E$3:$E$10005,E26,[1]!Table1[12])</f>
        <v>0</v>
      </c>
      <c r="AQ26" s="30">
        <f ca="1">SUMIF([1]route!$E$3:$E$10005,E26,[1]!Table1[13])</f>
        <v>0</v>
      </c>
      <c r="AR26" s="30">
        <f ca="1">SUMIF([1]route!$E$3:$E$10005,E26,[1]!Table1[14])</f>
        <v>0</v>
      </c>
      <c r="AS26" s="30">
        <f ca="1">SUMIF([1]route!$E$3:$E$10005,E26,[1]!Table1[15])</f>
        <v>0</v>
      </c>
      <c r="AT26" s="30">
        <f ca="1">SUMIF([1]route!$E$3:$E$10005,E26,[1]!Table1[16])</f>
        <v>0</v>
      </c>
      <c r="AU26" s="30">
        <f ca="1">SUMIF([1]route!$E$3:$E$10005,E26,[1]!Table1[17])</f>
        <v>0</v>
      </c>
      <c r="AV26" s="30">
        <f ca="1">SUMIF([1]route!$E$3:$E$10005,E26,[1]!Table1[18])</f>
        <v>0</v>
      </c>
      <c r="AW26" s="30">
        <f ca="1">SUMIF([1]route!$E$3:$E$10005,E26,[1]!Table1[19])</f>
        <v>0</v>
      </c>
      <c r="AX26" s="30">
        <f ca="1">SUMIF([1]route!$E$3:$E$10005,E26,[1]!Table1[20])</f>
        <v>0</v>
      </c>
      <c r="AY26" s="30">
        <f ca="1">SUMIF([1]route!$E$3:$E$10005,E26,[1]!Table1[21])</f>
        <v>0</v>
      </c>
      <c r="AZ26" s="30">
        <f ca="1">SUMIF([1]route!$E$3:$E$10005,E26,[1]!Table1[22])</f>
        <v>0</v>
      </c>
      <c r="BA26" s="30">
        <f ca="1">SUMIF([1]route!$E$3:$E$10005,E26,[1]!Table1[23])</f>
        <v>0</v>
      </c>
      <c r="BB26" s="30">
        <f ca="1">SUMIF([1]route!$E$3:$E$10005,E26,[1]!Table1[24])</f>
        <v>0</v>
      </c>
      <c r="BC26" s="30">
        <f ca="1">SUMIF([1]route!$E$3:$E$10005,E26,[1]!Table1[25])</f>
        <v>0</v>
      </c>
      <c r="BD26" s="30">
        <f ca="1">SUMIF([1]route!$E$3:$E$10005,E26,[1]!Table1[26])</f>
        <v>0</v>
      </c>
      <c r="BE26" s="30">
        <f ca="1">SUMIF([1]route!$E$3:$E$10005,E26,[1]!Table1[27])</f>
        <v>0</v>
      </c>
      <c r="BF26" s="30">
        <f ca="1">SUMIF([1]route!$E$3:$E$10005,E26,[1]!Table1[28])</f>
        <v>0</v>
      </c>
      <c r="BG26" s="30">
        <f ca="1">SUMIF([1]route!$E$3:$E$10005,E26,[1]!Table1[29])</f>
        <v>0</v>
      </c>
      <c r="BH26" s="30">
        <f ca="1">SUMIF([1]route!$E$3:$E$10005,E26,[1]!Table1[30])</f>
        <v>0</v>
      </c>
      <c r="BI26" s="30">
        <f ca="1">SUMIF([1]route!$E$3:$E$10005,E26,[1]!Table1[31])</f>
        <v>0</v>
      </c>
      <c r="BJ26" s="30">
        <f ca="1">SUMIF([1]route!$E$3:$E$10005,E26,[1]!Table1[Remain PO])</f>
        <v>0</v>
      </c>
      <c r="BK26" s="31">
        <f ca="1">SUMIF([1]route!$E$3:$E$10005,E26,[1]!Table1[N+1])</f>
        <v>726.86666666666667</v>
      </c>
      <c r="BL26" s="31">
        <f ca="1">SUMIF([1]route!$E$3:$E$10005,E26,[1]!Table1[N+2])</f>
        <v>423.93333333333334</v>
      </c>
      <c r="BM26" s="31">
        <f ca="1">SUMIF([1]route!$E$3:$E$10005,E26,[1]!Table1[N+3])</f>
        <v>836.66666666666663</v>
      </c>
      <c r="BN26" s="32">
        <f ca="1">SUMIF([1]route!$E$3:$E$10005,E26,[1]!Table1[N+4])</f>
        <v>0</v>
      </c>
      <c r="BP26" s="37">
        <f t="shared" si="17"/>
        <v>713</v>
      </c>
      <c r="BQ26" s="35">
        <f t="shared" ca="1" si="20"/>
        <v>673</v>
      </c>
      <c r="BR26" s="35">
        <f t="shared" ca="1" si="20"/>
        <v>636.33333333333337</v>
      </c>
      <c r="BS26" s="35">
        <f t="shared" ca="1" si="20"/>
        <v>636.33333333333337</v>
      </c>
      <c r="BT26" s="35">
        <f t="shared" ca="1" si="20"/>
        <v>636.33333333333337</v>
      </c>
      <c r="BU26" s="35">
        <f t="shared" ca="1" si="20"/>
        <v>636.33333333333337</v>
      </c>
      <c r="BV26" s="35">
        <f t="shared" ca="1" si="20"/>
        <v>636.33333333333337</v>
      </c>
      <c r="BW26" s="35">
        <f t="shared" ca="1" si="20"/>
        <v>636.33333333333337</v>
      </c>
      <c r="BX26" s="35">
        <f t="shared" ca="1" si="20"/>
        <v>636.33333333333337</v>
      </c>
      <c r="BY26" s="35">
        <f t="shared" ca="1" si="20"/>
        <v>636.33333333333337</v>
      </c>
      <c r="BZ26" s="35">
        <f t="shared" ca="1" si="20"/>
        <v>636.33333333333337</v>
      </c>
      <c r="CA26" s="35">
        <f t="shared" ca="1" si="20"/>
        <v>636.33333333333337</v>
      </c>
      <c r="CB26" s="35">
        <f t="shared" ca="1" si="20"/>
        <v>636.33333333333337</v>
      </c>
      <c r="CC26" s="35">
        <f t="shared" ca="1" si="20"/>
        <v>636.33333333333337</v>
      </c>
      <c r="CD26" s="35">
        <f t="shared" ca="1" si="20"/>
        <v>636.33333333333337</v>
      </c>
      <c r="CE26" s="35">
        <f t="shared" ca="1" si="20"/>
        <v>636.33333333333337</v>
      </c>
      <c r="CF26" s="35">
        <f t="shared" ca="1" si="18"/>
        <v>636.33333333333337</v>
      </c>
      <c r="CG26" s="35">
        <f t="shared" ca="1" si="18"/>
        <v>636.33333333333337</v>
      </c>
      <c r="CH26" s="35">
        <f t="shared" ca="1" si="18"/>
        <v>636.33333333333337</v>
      </c>
      <c r="CI26" s="35">
        <f t="shared" ca="1" si="18"/>
        <v>636.33333333333337</v>
      </c>
      <c r="CJ26" s="35">
        <f t="shared" ca="1" si="18"/>
        <v>636.33333333333337</v>
      </c>
      <c r="CK26" s="35">
        <f t="shared" ca="1" si="18"/>
        <v>636.33333333333337</v>
      </c>
      <c r="CL26" s="35">
        <f t="shared" ca="1" si="18"/>
        <v>636.33333333333337</v>
      </c>
      <c r="CM26" s="35">
        <f t="shared" ca="1" si="18"/>
        <v>636.33333333333337</v>
      </c>
      <c r="CN26" s="35">
        <f t="shared" ca="1" si="18"/>
        <v>636.33333333333337</v>
      </c>
      <c r="CO26" s="35">
        <f t="shared" ca="1" si="18"/>
        <v>636.33333333333337</v>
      </c>
      <c r="CP26" s="35">
        <f t="shared" ca="1" si="18"/>
        <v>636.33333333333337</v>
      </c>
      <c r="CQ26" s="35">
        <f t="shared" ca="1" si="18"/>
        <v>636.33333333333337</v>
      </c>
      <c r="CR26" s="35">
        <f t="shared" ca="1" si="18"/>
        <v>636.33333333333337</v>
      </c>
      <c r="CS26" s="35">
        <f t="shared" ca="1" si="18"/>
        <v>636.33333333333337</v>
      </c>
      <c r="CT26" s="35">
        <f t="shared" ca="1" si="18"/>
        <v>636.33333333333337</v>
      </c>
      <c r="CU26" s="35">
        <f t="shared" ca="1" si="18"/>
        <v>636.33333333333337</v>
      </c>
      <c r="CV26" s="35">
        <f t="shared" ca="1" si="19"/>
        <v>636.33333333333337</v>
      </c>
      <c r="CW26" s="38">
        <f t="shared" ca="1" si="6"/>
        <v>-90.533333333333303</v>
      </c>
      <c r="CX26" s="38">
        <f t="shared" ca="1" si="6"/>
        <v>-514.4666666666667</v>
      </c>
      <c r="CY26" s="38">
        <f t="shared" ca="1" si="6"/>
        <v>-1351.1333333333332</v>
      </c>
      <c r="CZ26" s="39">
        <f t="shared" ca="1" si="6"/>
        <v>-1351.1333333333332</v>
      </c>
      <c r="DA26" s="35"/>
    </row>
    <row r="27" spans="4:105" x14ac:dyDescent="0.3">
      <c r="D27" s="61" t="str">
        <f>VLOOKUP(F27,[1]Special!$O$2:$S$209,3,0)</f>
        <v>|0101022000|0.00|0.00|0.000|67.0002</v>
      </c>
      <c r="E27" s="20" t="s">
        <v>50</v>
      </c>
      <c r="F27" s="19" t="str">
        <f t="shared" si="7"/>
        <v>|0200220139|22.20|0.00|2.000|0.000</v>
      </c>
      <c r="G27" s="19" t="str">
        <f>'Cutting Rules'!H27</f>
        <v>KMV||||||||||||</v>
      </c>
      <c r="H27" s="19" t="str">
        <f>VLOOKUP(MID(F27,8,2),[1]Special!$H$2:$I$32,2,0)</f>
        <v>STKM11A</v>
      </c>
      <c r="I27" s="19" t="str">
        <f t="shared" si="8"/>
        <v>NBC</v>
      </c>
      <c r="J27" s="19" t="str">
        <f t="shared" si="9"/>
        <v>P</v>
      </c>
      <c r="K27" s="19" t="str">
        <f t="shared" si="10"/>
        <v>22.2</v>
      </c>
      <c r="L27" s="19" t="str">
        <f t="shared" si="11"/>
        <v>0.00</v>
      </c>
      <c r="M27" s="52" t="str">
        <f t="shared" si="12"/>
        <v>2.00</v>
      </c>
      <c r="N27" s="52" t="str">
        <f t="shared" si="13"/>
        <v>5833</v>
      </c>
      <c r="O27" s="19">
        <f>VLOOKUP(F27,[1]Item!$A$5:$Z$10000,26,0)</f>
        <v>0.996</v>
      </c>
      <c r="P27" s="19" t="str">
        <f>VLOOKUP(E27,[1]route!$E$3:$O$10005,11,0)</f>
        <v>C</v>
      </c>
      <c r="Q27" s="62" t="str">
        <f>'Cutting Rules'!AD27</f>
        <v>384-5833-----------</v>
      </c>
      <c r="R27" s="23">
        <f ca="1">SUMIF([1]route!$E$3:$E$10005,E27,[1]!Table1[生産])</f>
        <v>803.5333333333333</v>
      </c>
      <c r="S27" s="24"/>
      <c r="T27" s="78" t="s">
        <v>547</v>
      </c>
      <c r="U27" s="19"/>
      <c r="V27" s="48">
        <f>SUMIF([1]route!$E$3:$E$10005,E27,[1]route!$M$3:$M$10005)</f>
        <v>713</v>
      </c>
      <c r="W27" s="56">
        <f t="shared" si="14"/>
        <v>4142.2932840000003</v>
      </c>
      <c r="X27" s="27">
        <f t="array" aca="1" ref="X27" ca="1">INDEX($BP27:$CZ27,MATCH(TRUE,$BP27:$CZ27&lt;0,0))</f>
        <v>-90.533333333333303</v>
      </c>
      <c r="Y27" s="47">
        <f t="shared" ca="1" si="2"/>
        <v>45322</v>
      </c>
      <c r="Z27" s="121" t="str">
        <f>IFERROR(VLOOKUP(E27,[1]route!$E$3:$BL$10005,59,0),"")&amp;IFERROR(VLOOKUP(E27,[1]route!$E$3:$BL$10005,60,0),"")</f>
        <v>Fixed&gt;500pcs</v>
      </c>
      <c r="AA27" s="28">
        <f t="shared" ca="1" si="15"/>
        <v>90.533333333333303</v>
      </c>
      <c r="AB27" s="77">
        <f t="shared" ca="1" si="16"/>
        <v>525.96860959999981</v>
      </c>
      <c r="AC27" s="4">
        <f t="shared" ca="1" si="3"/>
        <v>34</v>
      </c>
      <c r="AD27" s="29">
        <v>0</v>
      </c>
      <c r="AE27" s="30">
        <f ca="1">SUMIF([1]route!$E$3:$E$10005,E27,[1]!Table1[1])</f>
        <v>40</v>
      </c>
      <c r="AF27" s="30">
        <f ca="1">SUMIF([1]route!$E$3:$E$10005,E27,[1]!Table1[2])</f>
        <v>36.666666666666664</v>
      </c>
      <c r="AG27" s="30">
        <f ca="1">SUMIF([1]route!$E$3:$E$10005,E27,[1]!Table1[3])</f>
        <v>0</v>
      </c>
      <c r="AH27" s="30">
        <f ca="1">SUMIF([1]route!$E$3:$E$10005,E27,[1]!Table1[4])</f>
        <v>0</v>
      </c>
      <c r="AI27" s="30">
        <f ca="1">SUMIF([1]route!$E$3:$E$10005,E27,[1]!Table1[5])</f>
        <v>0</v>
      </c>
      <c r="AJ27" s="30">
        <f ca="1">SUMIF([1]route!$E$3:$E$10005,E27,[1]!Table1[6])</f>
        <v>0</v>
      </c>
      <c r="AK27" s="30">
        <f ca="1">SUMIF([1]route!$E$3:$E$10005,E27,[1]!Table1[7])</f>
        <v>0</v>
      </c>
      <c r="AL27" s="30">
        <f ca="1">SUMIF([1]route!$E$3:$E$10005,E27,[1]!Table1[8])</f>
        <v>0</v>
      </c>
      <c r="AM27" s="30">
        <f ca="1">SUMIF([1]route!$E$3:$E$10005,E27,[1]!Table1[9])</f>
        <v>0</v>
      </c>
      <c r="AN27" s="30">
        <f ca="1">SUMIF([1]route!$E$3:$E$10005,E27,[1]!Table1[10])</f>
        <v>0</v>
      </c>
      <c r="AO27" s="30">
        <f ca="1">SUMIF([1]route!$E$3:$E$10005,E27,[1]!Table1[11])</f>
        <v>0</v>
      </c>
      <c r="AP27" s="30">
        <f ca="1">SUMIF([1]route!$E$3:$E$10005,E27,[1]!Table1[12])</f>
        <v>0</v>
      </c>
      <c r="AQ27" s="30">
        <f ca="1">SUMIF([1]route!$E$3:$E$10005,E27,[1]!Table1[13])</f>
        <v>0</v>
      </c>
      <c r="AR27" s="30">
        <f ca="1">SUMIF([1]route!$E$3:$E$10005,E27,[1]!Table1[14])</f>
        <v>0</v>
      </c>
      <c r="AS27" s="30">
        <f ca="1">SUMIF([1]route!$E$3:$E$10005,E27,[1]!Table1[15])</f>
        <v>0</v>
      </c>
      <c r="AT27" s="30">
        <f ca="1">SUMIF([1]route!$E$3:$E$10005,E27,[1]!Table1[16])</f>
        <v>0</v>
      </c>
      <c r="AU27" s="30">
        <f ca="1">SUMIF([1]route!$E$3:$E$10005,E27,[1]!Table1[17])</f>
        <v>0</v>
      </c>
      <c r="AV27" s="30">
        <f ca="1">SUMIF([1]route!$E$3:$E$10005,E27,[1]!Table1[18])</f>
        <v>0</v>
      </c>
      <c r="AW27" s="30">
        <f ca="1">SUMIF([1]route!$E$3:$E$10005,E27,[1]!Table1[19])</f>
        <v>0</v>
      </c>
      <c r="AX27" s="30">
        <f ca="1">SUMIF([1]route!$E$3:$E$10005,E27,[1]!Table1[20])</f>
        <v>0</v>
      </c>
      <c r="AY27" s="30">
        <f ca="1">SUMIF([1]route!$E$3:$E$10005,E27,[1]!Table1[21])</f>
        <v>0</v>
      </c>
      <c r="AZ27" s="30">
        <f ca="1">SUMIF([1]route!$E$3:$E$10005,E27,[1]!Table1[22])</f>
        <v>0</v>
      </c>
      <c r="BA27" s="30">
        <f ca="1">SUMIF([1]route!$E$3:$E$10005,E27,[1]!Table1[23])</f>
        <v>0</v>
      </c>
      <c r="BB27" s="30">
        <f ca="1">SUMIF([1]route!$E$3:$E$10005,E27,[1]!Table1[24])</f>
        <v>0</v>
      </c>
      <c r="BC27" s="30">
        <f ca="1">SUMIF([1]route!$E$3:$E$10005,E27,[1]!Table1[25])</f>
        <v>0</v>
      </c>
      <c r="BD27" s="30">
        <f ca="1">SUMIF([1]route!$E$3:$E$10005,E27,[1]!Table1[26])</f>
        <v>0</v>
      </c>
      <c r="BE27" s="30">
        <f ca="1">SUMIF([1]route!$E$3:$E$10005,E27,[1]!Table1[27])</f>
        <v>0</v>
      </c>
      <c r="BF27" s="30">
        <f ca="1">SUMIF([1]route!$E$3:$E$10005,E27,[1]!Table1[28])</f>
        <v>0</v>
      </c>
      <c r="BG27" s="30">
        <f ca="1">SUMIF([1]route!$E$3:$E$10005,E27,[1]!Table1[29])</f>
        <v>0</v>
      </c>
      <c r="BH27" s="30">
        <f ca="1">SUMIF([1]route!$E$3:$E$10005,E27,[1]!Table1[30])</f>
        <v>0</v>
      </c>
      <c r="BI27" s="30">
        <f ca="1">SUMIF([1]route!$E$3:$E$10005,E27,[1]!Table1[31])</f>
        <v>0</v>
      </c>
      <c r="BJ27" s="30">
        <f ca="1">SUMIF([1]route!$E$3:$E$10005,E27,[1]!Table1[Remain PO])</f>
        <v>0</v>
      </c>
      <c r="BK27" s="31">
        <f ca="1">SUMIF([1]route!$E$3:$E$10005,E27,[1]!Table1[N+1])</f>
        <v>726.86666666666667</v>
      </c>
      <c r="BL27" s="31">
        <f ca="1">SUMIF([1]route!$E$3:$E$10005,E27,[1]!Table1[N+2])</f>
        <v>423.93333333333334</v>
      </c>
      <c r="BM27" s="31">
        <f ca="1">SUMIF([1]route!$E$3:$E$10005,E27,[1]!Table1[N+3])</f>
        <v>836.66666666666663</v>
      </c>
      <c r="BN27" s="32">
        <f ca="1">SUMIF([1]route!$E$3:$E$10005,E27,[1]!Table1[N+4])</f>
        <v>0</v>
      </c>
      <c r="BP27" s="37">
        <f t="shared" si="17"/>
        <v>713</v>
      </c>
      <c r="BQ27" s="35">
        <f t="shared" ca="1" si="20"/>
        <v>673</v>
      </c>
      <c r="BR27" s="35">
        <f t="shared" ca="1" si="20"/>
        <v>636.33333333333337</v>
      </c>
      <c r="BS27" s="35">
        <f t="shared" ca="1" si="20"/>
        <v>636.33333333333337</v>
      </c>
      <c r="BT27" s="35">
        <f t="shared" ca="1" si="20"/>
        <v>636.33333333333337</v>
      </c>
      <c r="BU27" s="35">
        <f t="shared" ca="1" si="20"/>
        <v>636.33333333333337</v>
      </c>
      <c r="BV27" s="35">
        <f t="shared" ca="1" si="20"/>
        <v>636.33333333333337</v>
      </c>
      <c r="BW27" s="35">
        <f t="shared" ca="1" si="20"/>
        <v>636.33333333333337</v>
      </c>
      <c r="BX27" s="35">
        <f t="shared" ca="1" si="20"/>
        <v>636.33333333333337</v>
      </c>
      <c r="BY27" s="35">
        <f t="shared" ca="1" si="20"/>
        <v>636.33333333333337</v>
      </c>
      <c r="BZ27" s="35">
        <f t="shared" ca="1" si="20"/>
        <v>636.33333333333337</v>
      </c>
      <c r="CA27" s="35">
        <f t="shared" ca="1" si="20"/>
        <v>636.33333333333337</v>
      </c>
      <c r="CB27" s="35">
        <f t="shared" ca="1" si="20"/>
        <v>636.33333333333337</v>
      </c>
      <c r="CC27" s="35">
        <f t="shared" ca="1" si="20"/>
        <v>636.33333333333337</v>
      </c>
      <c r="CD27" s="35">
        <f t="shared" ca="1" si="20"/>
        <v>636.33333333333337</v>
      </c>
      <c r="CE27" s="35">
        <f t="shared" ca="1" si="20"/>
        <v>636.33333333333337</v>
      </c>
      <c r="CF27" s="35">
        <f t="shared" ca="1" si="18"/>
        <v>636.33333333333337</v>
      </c>
      <c r="CG27" s="35">
        <f t="shared" ca="1" si="18"/>
        <v>636.33333333333337</v>
      </c>
      <c r="CH27" s="35">
        <f t="shared" ca="1" si="18"/>
        <v>636.33333333333337</v>
      </c>
      <c r="CI27" s="35">
        <f t="shared" ca="1" si="18"/>
        <v>636.33333333333337</v>
      </c>
      <c r="CJ27" s="35">
        <f t="shared" ca="1" si="18"/>
        <v>636.33333333333337</v>
      </c>
      <c r="CK27" s="35">
        <f t="shared" ca="1" si="18"/>
        <v>636.33333333333337</v>
      </c>
      <c r="CL27" s="35">
        <f t="shared" ca="1" si="18"/>
        <v>636.33333333333337</v>
      </c>
      <c r="CM27" s="35">
        <f t="shared" ca="1" si="18"/>
        <v>636.33333333333337</v>
      </c>
      <c r="CN27" s="35">
        <f t="shared" ca="1" si="18"/>
        <v>636.33333333333337</v>
      </c>
      <c r="CO27" s="35">
        <f t="shared" ca="1" si="18"/>
        <v>636.33333333333337</v>
      </c>
      <c r="CP27" s="35">
        <f t="shared" ca="1" si="18"/>
        <v>636.33333333333337</v>
      </c>
      <c r="CQ27" s="35">
        <f t="shared" ca="1" si="18"/>
        <v>636.33333333333337</v>
      </c>
      <c r="CR27" s="35">
        <f t="shared" ca="1" si="18"/>
        <v>636.33333333333337</v>
      </c>
      <c r="CS27" s="35">
        <f t="shared" ca="1" si="18"/>
        <v>636.33333333333337</v>
      </c>
      <c r="CT27" s="35">
        <f t="shared" ca="1" si="18"/>
        <v>636.33333333333337</v>
      </c>
      <c r="CU27" s="35">
        <f t="shared" ca="1" si="18"/>
        <v>636.33333333333337</v>
      </c>
      <c r="CV27" s="35">
        <f t="shared" ca="1" si="19"/>
        <v>636.33333333333337</v>
      </c>
      <c r="CW27" s="38">
        <f t="shared" ca="1" si="6"/>
        <v>-90.533333333333303</v>
      </c>
      <c r="CX27" s="38">
        <f t="shared" ca="1" si="6"/>
        <v>-514.4666666666667</v>
      </c>
      <c r="CY27" s="38">
        <f t="shared" ca="1" si="6"/>
        <v>-1351.1333333333332</v>
      </c>
      <c r="CZ27" s="39">
        <f t="shared" ca="1" si="6"/>
        <v>-1351.1333333333332</v>
      </c>
      <c r="DA27" s="35"/>
    </row>
    <row r="28" spans="4:105" x14ac:dyDescent="0.3">
      <c r="D28" s="61" t="str">
        <f>VLOOKUP(F28,[1]Special!$O$2:$S$209,3,0)</f>
        <v>|0101022000|0.00|0.00|0.000|67.0002</v>
      </c>
      <c r="E28" s="20" t="s">
        <v>51</v>
      </c>
      <c r="F28" s="19" t="str">
        <f t="shared" si="7"/>
        <v>|0200220139|22.20|0.00|2.000|0.000</v>
      </c>
      <c r="G28" s="19" t="str">
        <f>'Cutting Rules'!H28</f>
        <v>SHVN||||||||||||</v>
      </c>
      <c r="H28" s="19" t="str">
        <f>VLOOKUP(MID(F28,8,2),[1]Special!$H$2:$I$32,2,0)</f>
        <v>STKM11A</v>
      </c>
      <c r="I28" s="19" t="str">
        <f t="shared" si="8"/>
        <v>IBC</v>
      </c>
      <c r="J28" s="19" t="str">
        <f t="shared" si="9"/>
        <v>P</v>
      </c>
      <c r="K28" s="19" t="str">
        <f t="shared" si="10"/>
        <v>22.2</v>
      </c>
      <c r="L28" s="19" t="str">
        <f t="shared" si="11"/>
        <v>0.00</v>
      </c>
      <c r="M28" s="52" t="str">
        <f t="shared" si="12"/>
        <v>2.00</v>
      </c>
      <c r="N28" s="52" t="str">
        <f t="shared" si="13"/>
        <v>5800</v>
      </c>
      <c r="O28" s="19">
        <f>VLOOKUP(F28,[1]Item!$A$5:$Z$10000,26,0)</f>
        <v>0.996</v>
      </c>
      <c r="P28" s="19" t="str">
        <f>VLOOKUP(E28,[1]route!$E$3:$O$10005,11,0)</f>
        <v>P/E</v>
      </c>
      <c r="Q28" s="62" t="str">
        <f>'Cutting Rules'!AD28</f>
        <v>5800------------</v>
      </c>
      <c r="R28" s="23">
        <f ca="1">SUMIF([1]route!$E$3:$E$10005,E28,[1]!Table1[生産])</f>
        <v>892</v>
      </c>
      <c r="S28" s="24"/>
      <c r="T28" s="78" t="s">
        <v>547</v>
      </c>
      <c r="U28" s="19"/>
      <c r="V28" s="48">
        <f>SUMIF([1]route!$E$3:$E$10005,E28,[1]route!$M$3:$M$10005)</f>
        <v>507</v>
      </c>
      <c r="W28" s="56">
        <f t="shared" si="14"/>
        <v>2928.8376000000003</v>
      </c>
      <c r="X28" s="27">
        <f t="array" aca="1" ref="X28" ca="1">INDEX($BP28:$CZ28,MATCH(TRUE,$BP28:$CZ28&lt;0,0))</f>
        <v>-385</v>
      </c>
      <c r="Y28" s="47">
        <f t="shared" ca="1" si="2"/>
        <v>45322</v>
      </c>
      <c r="Z28" s="121" t="str">
        <f>IFERROR(VLOOKUP(E28,[1]route!$E$3:$BL$10005,59,0),"")&amp;IFERROR(VLOOKUP(E28,[1]route!$E$3:$BL$10005,60,0),"")</f>
        <v/>
      </c>
      <c r="AA28" s="28">
        <f t="shared" ca="1" si="15"/>
        <v>385</v>
      </c>
      <c r="AB28" s="77">
        <f t="shared" ca="1" si="16"/>
        <v>2224.0680000000002</v>
      </c>
      <c r="AC28" s="4">
        <f t="shared" ca="1" si="3"/>
        <v>34</v>
      </c>
      <c r="AD28" s="29">
        <v>0</v>
      </c>
      <c r="AE28" s="30">
        <f ca="1">SUMIF([1]route!$E$3:$E$10005,E28,[1]!Table1[1])</f>
        <v>0</v>
      </c>
      <c r="AF28" s="30">
        <f ca="1">SUMIF([1]route!$E$3:$E$10005,E28,[1]!Table1[2])</f>
        <v>0</v>
      </c>
      <c r="AG28" s="30">
        <f ca="1">SUMIF([1]route!$E$3:$E$10005,E28,[1]!Table1[3])</f>
        <v>0</v>
      </c>
      <c r="AH28" s="30">
        <f ca="1">SUMIF([1]route!$E$3:$E$10005,E28,[1]!Table1[4])</f>
        <v>0</v>
      </c>
      <c r="AI28" s="30">
        <f ca="1">SUMIF([1]route!$E$3:$E$10005,E28,[1]!Table1[5])</f>
        <v>169</v>
      </c>
      <c r="AJ28" s="30">
        <f ca="1">SUMIF([1]route!$E$3:$E$10005,E28,[1]!Table1[6])</f>
        <v>0</v>
      </c>
      <c r="AK28" s="30">
        <f ca="1">SUMIF([1]route!$E$3:$E$10005,E28,[1]!Table1[7])</f>
        <v>0</v>
      </c>
      <c r="AL28" s="30">
        <f ca="1">SUMIF([1]route!$E$3:$E$10005,E28,[1]!Table1[8])</f>
        <v>0</v>
      </c>
      <c r="AM28" s="30">
        <f ca="1">SUMIF([1]route!$E$3:$E$10005,E28,[1]!Table1[9])</f>
        <v>0</v>
      </c>
      <c r="AN28" s="30">
        <f ca="1">SUMIF([1]route!$E$3:$E$10005,E28,[1]!Table1[10])</f>
        <v>0</v>
      </c>
      <c r="AO28" s="30">
        <f ca="1">SUMIF([1]route!$E$3:$E$10005,E28,[1]!Table1[11])</f>
        <v>0</v>
      </c>
      <c r="AP28" s="30">
        <f ca="1">SUMIF([1]route!$E$3:$E$10005,E28,[1]!Table1[12])</f>
        <v>0</v>
      </c>
      <c r="AQ28" s="30">
        <f ca="1">SUMIF([1]route!$E$3:$E$10005,E28,[1]!Table1[13])</f>
        <v>0</v>
      </c>
      <c r="AR28" s="30">
        <f ca="1">SUMIF([1]route!$E$3:$E$10005,E28,[1]!Table1[14])</f>
        <v>0</v>
      </c>
      <c r="AS28" s="30">
        <f ca="1">SUMIF([1]route!$E$3:$E$10005,E28,[1]!Table1[15])</f>
        <v>0</v>
      </c>
      <c r="AT28" s="30">
        <f ca="1">SUMIF([1]route!$E$3:$E$10005,E28,[1]!Table1[16])</f>
        <v>0</v>
      </c>
      <c r="AU28" s="30">
        <f ca="1">SUMIF([1]route!$E$3:$E$10005,E28,[1]!Table1[17])</f>
        <v>0</v>
      </c>
      <c r="AV28" s="30">
        <f ca="1">SUMIF([1]route!$E$3:$E$10005,E28,[1]!Table1[18])</f>
        <v>0</v>
      </c>
      <c r="AW28" s="30">
        <f ca="1">SUMIF([1]route!$E$3:$E$10005,E28,[1]!Table1[19])</f>
        <v>0</v>
      </c>
      <c r="AX28" s="30">
        <f ca="1">SUMIF([1]route!$E$3:$E$10005,E28,[1]!Table1[20])</f>
        <v>0</v>
      </c>
      <c r="AY28" s="30">
        <f ca="1">SUMIF([1]route!$E$3:$E$10005,E28,[1]!Table1[21])</f>
        <v>0</v>
      </c>
      <c r="AZ28" s="30">
        <f ca="1">SUMIF([1]route!$E$3:$E$10005,E28,[1]!Table1[22])</f>
        <v>0</v>
      </c>
      <c r="BA28" s="30">
        <f ca="1">SUMIF([1]route!$E$3:$E$10005,E28,[1]!Table1[23])</f>
        <v>0</v>
      </c>
      <c r="BB28" s="30">
        <f ca="1">SUMIF([1]route!$E$3:$E$10005,E28,[1]!Table1[24])</f>
        <v>0</v>
      </c>
      <c r="BC28" s="30">
        <f ca="1">SUMIF([1]route!$E$3:$E$10005,E28,[1]!Table1[25])</f>
        <v>0</v>
      </c>
      <c r="BD28" s="30">
        <f ca="1">SUMIF([1]route!$E$3:$E$10005,E28,[1]!Table1[26])</f>
        <v>0</v>
      </c>
      <c r="BE28" s="30">
        <f ca="1">SUMIF([1]route!$E$3:$E$10005,E28,[1]!Table1[27])</f>
        <v>0</v>
      </c>
      <c r="BF28" s="30">
        <f ca="1">SUMIF([1]route!$E$3:$E$10005,E28,[1]!Table1[28])</f>
        <v>0</v>
      </c>
      <c r="BG28" s="30">
        <f ca="1">SUMIF([1]route!$E$3:$E$10005,E28,[1]!Table1[29])</f>
        <v>0</v>
      </c>
      <c r="BH28" s="30">
        <f ca="1">SUMIF([1]route!$E$3:$E$10005,E28,[1]!Table1[30])</f>
        <v>0</v>
      </c>
      <c r="BI28" s="30">
        <f ca="1">SUMIF([1]route!$E$3:$E$10005,E28,[1]!Table1[31])</f>
        <v>169</v>
      </c>
      <c r="BJ28" s="30">
        <f ca="1">SUMIF([1]route!$E$3:$E$10005,E28,[1]!Table1[Remain PO])</f>
        <v>0</v>
      </c>
      <c r="BK28" s="31">
        <f ca="1">SUMIF([1]route!$E$3:$E$10005,E28,[1]!Table1[N+1])</f>
        <v>554</v>
      </c>
      <c r="BL28" s="31">
        <f ca="1">SUMIF([1]route!$E$3:$E$10005,E28,[1]!Table1[N+2])</f>
        <v>350</v>
      </c>
      <c r="BM28" s="31">
        <f ca="1">SUMIF([1]route!$E$3:$E$10005,E28,[1]!Table1[N+3])</f>
        <v>580</v>
      </c>
      <c r="BN28" s="32">
        <f ca="1">SUMIF([1]route!$E$3:$E$10005,E28,[1]!Table1[N+4])</f>
        <v>0</v>
      </c>
      <c r="BP28" s="37">
        <f t="shared" si="17"/>
        <v>507</v>
      </c>
      <c r="BQ28" s="35">
        <f t="shared" ca="1" si="20"/>
        <v>507</v>
      </c>
      <c r="BR28" s="35">
        <f t="shared" ca="1" si="20"/>
        <v>507</v>
      </c>
      <c r="BS28" s="35">
        <f t="shared" ca="1" si="20"/>
        <v>507</v>
      </c>
      <c r="BT28" s="35">
        <f t="shared" ca="1" si="20"/>
        <v>507</v>
      </c>
      <c r="BU28" s="35">
        <f t="shared" ca="1" si="20"/>
        <v>338</v>
      </c>
      <c r="BV28" s="35">
        <f t="shared" ca="1" si="20"/>
        <v>338</v>
      </c>
      <c r="BW28" s="35">
        <f t="shared" ca="1" si="20"/>
        <v>338</v>
      </c>
      <c r="BX28" s="35">
        <f t="shared" ca="1" si="20"/>
        <v>338</v>
      </c>
      <c r="BY28" s="35">
        <f t="shared" ca="1" si="20"/>
        <v>338</v>
      </c>
      <c r="BZ28" s="35">
        <f t="shared" ca="1" si="20"/>
        <v>338</v>
      </c>
      <c r="CA28" s="35">
        <f t="shared" ca="1" si="20"/>
        <v>338</v>
      </c>
      <c r="CB28" s="35">
        <f t="shared" ca="1" si="20"/>
        <v>338</v>
      </c>
      <c r="CC28" s="35">
        <f t="shared" ca="1" si="20"/>
        <v>338</v>
      </c>
      <c r="CD28" s="35">
        <f t="shared" ca="1" si="20"/>
        <v>338</v>
      </c>
      <c r="CE28" s="35">
        <f t="shared" ca="1" si="20"/>
        <v>338</v>
      </c>
      <c r="CF28" s="35">
        <f t="shared" ca="1" si="18"/>
        <v>338</v>
      </c>
      <c r="CG28" s="35">
        <f t="shared" ca="1" si="18"/>
        <v>338</v>
      </c>
      <c r="CH28" s="35">
        <f t="shared" ca="1" si="18"/>
        <v>338</v>
      </c>
      <c r="CI28" s="35">
        <f t="shared" ca="1" si="18"/>
        <v>338</v>
      </c>
      <c r="CJ28" s="35">
        <f t="shared" ca="1" si="18"/>
        <v>338</v>
      </c>
      <c r="CK28" s="35">
        <f t="shared" ca="1" si="18"/>
        <v>338</v>
      </c>
      <c r="CL28" s="35">
        <f t="shared" ca="1" si="18"/>
        <v>338</v>
      </c>
      <c r="CM28" s="35">
        <f t="shared" ca="1" si="18"/>
        <v>338</v>
      </c>
      <c r="CN28" s="35">
        <f t="shared" ca="1" si="18"/>
        <v>338</v>
      </c>
      <c r="CO28" s="35">
        <f t="shared" ca="1" si="18"/>
        <v>338</v>
      </c>
      <c r="CP28" s="35">
        <f t="shared" ca="1" si="18"/>
        <v>338</v>
      </c>
      <c r="CQ28" s="35">
        <f t="shared" ca="1" si="18"/>
        <v>338</v>
      </c>
      <c r="CR28" s="35">
        <f t="shared" ca="1" si="18"/>
        <v>338</v>
      </c>
      <c r="CS28" s="35">
        <f t="shared" ca="1" si="18"/>
        <v>338</v>
      </c>
      <c r="CT28" s="35">
        <f t="shared" ca="1" si="18"/>
        <v>338</v>
      </c>
      <c r="CU28" s="35">
        <f t="shared" ca="1" si="18"/>
        <v>169</v>
      </c>
      <c r="CV28" s="35">
        <f t="shared" ca="1" si="19"/>
        <v>169</v>
      </c>
      <c r="CW28" s="38">
        <f t="shared" ca="1" si="6"/>
        <v>-385</v>
      </c>
      <c r="CX28" s="38">
        <f t="shared" ca="1" si="6"/>
        <v>-735</v>
      </c>
      <c r="CY28" s="38">
        <f t="shared" ca="1" si="6"/>
        <v>-1315</v>
      </c>
      <c r="CZ28" s="39">
        <f t="shared" ca="1" si="6"/>
        <v>-1315</v>
      </c>
      <c r="DA28" s="35"/>
    </row>
    <row r="29" spans="4:105" x14ac:dyDescent="0.3">
      <c r="D29" s="61" t="str">
        <f>VLOOKUP(F29,[1]Special!$O$2:$S$209,3,0)</f>
        <v>|0101022000|0.00|0.00|0.000|67.0002</v>
      </c>
      <c r="E29" s="20" t="s">
        <v>52</v>
      </c>
      <c r="F29" s="19" t="str">
        <f t="shared" si="7"/>
        <v>|0200220139|22.20|0.00|2.000|0.000</v>
      </c>
      <c r="G29" s="19" t="str">
        <f>'Cutting Rules'!H29</f>
        <v>|Vinfast|||||||||||</v>
      </c>
      <c r="H29" s="19" t="str">
        <f>VLOOKUP(MID(F29,8,2),[1]Special!$H$2:$I$32,2,0)</f>
        <v>STKM11A</v>
      </c>
      <c r="I29" s="19" t="str">
        <f t="shared" si="8"/>
        <v>NBC</v>
      </c>
      <c r="J29" s="19" t="str">
        <f t="shared" si="9"/>
        <v>P</v>
      </c>
      <c r="K29" s="19" t="str">
        <f t="shared" si="10"/>
        <v>22.2</v>
      </c>
      <c r="L29" s="19" t="str">
        <f t="shared" si="11"/>
        <v>0.00</v>
      </c>
      <c r="M29" s="52" t="str">
        <f t="shared" si="12"/>
        <v>2.00</v>
      </c>
      <c r="N29" s="52" t="str">
        <f t="shared" si="13"/>
        <v>6091</v>
      </c>
      <c r="O29" s="19">
        <f>VLOOKUP(F29,[1]Item!$A$5:$Z$10000,26,0)</f>
        <v>0.996</v>
      </c>
      <c r="P29" s="19" t="str">
        <f>VLOOKUP(E29,[1]route!$E$3:$O$10005,11,0)</f>
        <v>P/E</v>
      </c>
      <c r="Q29" s="62" t="str">
        <f>'Cutting Rules'!AD29</f>
        <v>6091-670-----------</v>
      </c>
      <c r="R29" s="23">
        <f ca="1">SUMIF([1]route!$E$3:$E$10005,E29,[1]!Table1[生産])</f>
        <v>0</v>
      </c>
      <c r="S29" s="24"/>
      <c r="T29" s="78" t="s">
        <v>547</v>
      </c>
      <c r="U29" s="19"/>
      <c r="V29" s="48">
        <f>SUMIF([1]route!$E$3:$E$10005,E29,[1]route!$M$3:$M$10005)</f>
        <v>0</v>
      </c>
      <c r="W29" s="56">
        <f t="shared" si="14"/>
        <v>0</v>
      </c>
      <c r="X29" s="27" t="e">
        <f t="array" aca="1" ref="X29" ca="1">INDEX($BP29:$CZ29,MATCH(TRUE,$BP29:$CZ29&lt;0,0))</f>
        <v>#N/A</v>
      </c>
      <c r="Y29" s="47" t="str">
        <f t="shared" ca="1" si="2"/>
        <v/>
      </c>
      <c r="Z29" s="121" t="str">
        <f>IFERROR(VLOOKUP(E29,[1]route!$E$3:$BL$10005,59,0),"")&amp;IFERROR(VLOOKUP(E29,[1]route!$E$3:$BL$10005,60,0),"")</f>
        <v/>
      </c>
      <c r="AA29" s="28">
        <f t="shared" ca="1" si="15"/>
        <v>0</v>
      </c>
      <c r="AB29" s="77">
        <f t="shared" ca="1" si="16"/>
        <v>0</v>
      </c>
      <c r="AC29" s="4" t="str">
        <f t="shared" ca="1" si="3"/>
        <v/>
      </c>
      <c r="AD29" s="29">
        <v>0</v>
      </c>
      <c r="AE29" s="30">
        <f ca="1">SUMIF([1]route!$E$3:$E$10005,E29,[1]!Table1[1])</f>
        <v>0</v>
      </c>
      <c r="AF29" s="30">
        <f ca="1">SUMIF([1]route!$E$3:$E$10005,E29,[1]!Table1[2])</f>
        <v>0</v>
      </c>
      <c r="AG29" s="30">
        <f ca="1">SUMIF([1]route!$E$3:$E$10005,E29,[1]!Table1[3])</f>
        <v>0</v>
      </c>
      <c r="AH29" s="30">
        <f ca="1">SUMIF([1]route!$E$3:$E$10005,E29,[1]!Table1[4])</f>
        <v>0</v>
      </c>
      <c r="AI29" s="30">
        <f ca="1">SUMIF([1]route!$E$3:$E$10005,E29,[1]!Table1[5])</f>
        <v>0</v>
      </c>
      <c r="AJ29" s="30">
        <f ca="1">SUMIF([1]route!$E$3:$E$10005,E29,[1]!Table1[6])</f>
        <v>0</v>
      </c>
      <c r="AK29" s="30">
        <f ca="1">SUMIF([1]route!$E$3:$E$10005,E29,[1]!Table1[7])</f>
        <v>0</v>
      </c>
      <c r="AL29" s="30">
        <f ca="1">SUMIF([1]route!$E$3:$E$10005,E29,[1]!Table1[8])</f>
        <v>0</v>
      </c>
      <c r="AM29" s="30">
        <f ca="1">SUMIF([1]route!$E$3:$E$10005,E29,[1]!Table1[9])</f>
        <v>0</v>
      </c>
      <c r="AN29" s="30">
        <f ca="1">SUMIF([1]route!$E$3:$E$10005,E29,[1]!Table1[10])</f>
        <v>0</v>
      </c>
      <c r="AO29" s="30">
        <f ca="1">SUMIF([1]route!$E$3:$E$10005,E29,[1]!Table1[11])</f>
        <v>0</v>
      </c>
      <c r="AP29" s="30">
        <f ca="1">SUMIF([1]route!$E$3:$E$10005,E29,[1]!Table1[12])</f>
        <v>0</v>
      </c>
      <c r="AQ29" s="30">
        <f ca="1">SUMIF([1]route!$E$3:$E$10005,E29,[1]!Table1[13])</f>
        <v>0</v>
      </c>
      <c r="AR29" s="30">
        <f ca="1">SUMIF([1]route!$E$3:$E$10005,E29,[1]!Table1[14])</f>
        <v>0</v>
      </c>
      <c r="AS29" s="30">
        <f ca="1">SUMIF([1]route!$E$3:$E$10005,E29,[1]!Table1[15])</f>
        <v>0</v>
      </c>
      <c r="AT29" s="30">
        <f ca="1">SUMIF([1]route!$E$3:$E$10005,E29,[1]!Table1[16])</f>
        <v>0</v>
      </c>
      <c r="AU29" s="30">
        <f ca="1">SUMIF([1]route!$E$3:$E$10005,E29,[1]!Table1[17])</f>
        <v>0</v>
      </c>
      <c r="AV29" s="30">
        <f ca="1">SUMIF([1]route!$E$3:$E$10005,E29,[1]!Table1[18])</f>
        <v>0</v>
      </c>
      <c r="AW29" s="30">
        <f ca="1">SUMIF([1]route!$E$3:$E$10005,E29,[1]!Table1[19])</f>
        <v>0</v>
      </c>
      <c r="AX29" s="30">
        <f ca="1">SUMIF([1]route!$E$3:$E$10005,E29,[1]!Table1[20])</f>
        <v>0</v>
      </c>
      <c r="AY29" s="30">
        <f ca="1">SUMIF([1]route!$E$3:$E$10005,E29,[1]!Table1[21])</f>
        <v>0</v>
      </c>
      <c r="AZ29" s="30">
        <f ca="1">SUMIF([1]route!$E$3:$E$10005,E29,[1]!Table1[22])</f>
        <v>0</v>
      </c>
      <c r="BA29" s="30">
        <f ca="1">SUMIF([1]route!$E$3:$E$10005,E29,[1]!Table1[23])</f>
        <v>0</v>
      </c>
      <c r="BB29" s="30">
        <f ca="1">SUMIF([1]route!$E$3:$E$10005,E29,[1]!Table1[24])</f>
        <v>0</v>
      </c>
      <c r="BC29" s="30">
        <f ca="1">SUMIF([1]route!$E$3:$E$10005,E29,[1]!Table1[25])</f>
        <v>0</v>
      </c>
      <c r="BD29" s="30">
        <f ca="1">SUMIF([1]route!$E$3:$E$10005,E29,[1]!Table1[26])</f>
        <v>0</v>
      </c>
      <c r="BE29" s="30">
        <f ca="1">SUMIF([1]route!$E$3:$E$10005,E29,[1]!Table1[27])</f>
        <v>0</v>
      </c>
      <c r="BF29" s="30">
        <f ca="1">SUMIF([1]route!$E$3:$E$10005,E29,[1]!Table1[28])</f>
        <v>0</v>
      </c>
      <c r="BG29" s="30">
        <f ca="1">SUMIF([1]route!$E$3:$E$10005,E29,[1]!Table1[29])</f>
        <v>0</v>
      </c>
      <c r="BH29" s="30">
        <f ca="1">SUMIF([1]route!$E$3:$E$10005,E29,[1]!Table1[30])</f>
        <v>0</v>
      </c>
      <c r="BI29" s="30">
        <f ca="1">SUMIF([1]route!$E$3:$E$10005,E29,[1]!Table1[31])</f>
        <v>0</v>
      </c>
      <c r="BJ29" s="30">
        <f ca="1">SUMIF([1]route!$E$3:$E$10005,E29,[1]!Table1[Remain PO])</f>
        <v>0</v>
      </c>
      <c r="BK29" s="31">
        <f ca="1">SUMIF([1]route!$E$3:$E$10005,E29,[1]!Table1[N+1])</f>
        <v>0</v>
      </c>
      <c r="BL29" s="31">
        <f ca="1">SUMIF([1]route!$E$3:$E$10005,E29,[1]!Table1[N+2])</f>
        <v>0</v>
      </c>
      <c r="BM29" s="31">
        <f ca="1">SUMIF([1]route!$E$3:$E$10005,E29,[1]!Table1[N+3])</f>
        <v>0</v>
      </c>
      <c r="BN29" s="32">
        <f ca="1">SUMIF([1]route!$E$3:$E$10005,E29,[1]!Table1[N+4])</f>
        <v>0</v>
      </c>
      <c r="BP29" s="37">
        <f t="shared" si="17"/>
        <v>0</v>
      </c>
      <c r="BQ29" s="35">
        <f t="shared" ca="1" si="20"/>
        <v>0</v>
      </c>
      <c r="BR29" s="35">
        <f t="shared" ca="1" si="20"/>
        <v>0</v>
      </c>
      <c r="BS29" s="35">
        <f t="shared" ca="1" si="20"/>
        <v>0</v>
      </c>
      <c r="BT29" s="35">
        <f t="shared" ca="1" si="20"/>
        <v>0</v>
      </c>
      <c r="BU29" s="35">
        <f t="shared" ca="1" si="20"/>
        <v>0</v>
      </c>
      <c r="BV29" s="35">
        <f t="shared" ca="1" si="20"/>
        <v>0</v>
      </c>
      <c r="BW29" s="35">
        <f t="shared" ca="1" si="20"/>
        <v>0</v>
      </c>
      <c r="BX29" s="35">
        <f t="shared" ca="1" si="20"/>
        <v>0</v>
      </c>
      <c r="BY29" s="35">
        <f t="shared" ca="1" si="20"/>
        <v>0</v>
      </c>
      <c r="BZ29" s="35">
        <f t="shared" ca="1" si="20"/>
        <v>0</v>
      </c>
      <c r="CA29" s="35">
        <f t="shared" ca="1" si="20"/>
        <v>0</v>
      </c>
      <c r="CB29" s="35">
        <f t="shared" ca="1" si="20"/>
        <v>0</v>
      </c>
      <c r="CC29" s="35">
        <f t="shared" ca="1" si="20"/>
        <v>0</v>
      </c>
      <c r="CD29" s="35">
        <f t="shared" ca="1" si="20"/>
        <v>0</v>
      </c>
      <c r="CE29" s="35">
        <f t="shared" ca="1" si="20"/>
        <v>0</v>
      </c>
      <c r="CF29" s="35">
        <f t="shared" ca="1" si="18"/>
        <v>0</v>
      </c>
      <c r="CG29" s="35">
        <f t="shared" ca="1" si="18"/>
        <v>0</v>
      </c>
      <c r="CH29" s="35">
        <f t="shared" ca="1" si="18"/>
        <v>0</v>
      </c>
      <c r="CI29" s="35">
        <f t="shared" ca="1" si="18"/>
        <v>0</v>
      </c>
      <c r="CJ29" s="35">
        <f t="shared" ca="1" si="18"/>
        <v>0</v>
      </c>
      <c r="CK29" s="35">
        <f t="shared" ca="1" si="18"/>
        <v>0</v>
      </c>
      <c r="CL29" s="35">
        <f t="shared" ca="1" si="18"/>
        <v>0</v>
      </c>
      <c r="CM29" s="35">
        <f t="shared" ca="1" si="18"/>
        <v>0</v>
      </c>
      <c r="CN29" s="35">
        <f t="shared" ca="1" si="18"/>
        <v>0</v>
      </c>
      <c r="CO29" s="35">
        <f t="shared" ca="1" si="18"/>
        <v>0</v>
      </c>
      <c r="CP29" s="35">
        <f t="shared" ca="1" si="18"/>
        <v>0</v>
      </c>
      <c r="CQ29" s="35">
        <f t="shared" ca="1" si="18"/>
        <v>0</v>
      </c>
      <c r="CR29" s="35">
        <f t="shared" ca="1" si="18"/>
        <v>0</v>
      </c>
      <c r="CS29" s="35">
        <f t="shared" ca="1" si="18"/>
        <v>0</v>
      </c>
      <c r="CT29" s="35">
        <f t="shared" ca="1" si="18"/>
        <v>0</v>
      </c>
      <c r="CU29" s="35">
        <f t="shared" ca="1" si="18"/>
        <v>0</v>
      </c>
      <c r="CV29" s="35">
        <f t="shared" ca="1" si="19"/>
        <v>0</v>
      </c>
      <c r="CW29" s="38">
        <f t="shared" ca="1" si="6"/>
        <v>0</v>
      </c>
      <c r="CX29" s="38">
        <f t="shared" ca="1" si="6"/>
        <v>0</v>
      </c>
      <c r="CY29" s="38">
        <f t="shared" ca="1" si="6"/>
        <v>0</v>
      </c>
      <c r="CZ29" s="39">
        <f t="shared" ca="1" si="6"/>
        <v>0</v>
      </c>
      <c r="DA29" s="35"/>
    </row>
    <row r="30" spans="4:105" x14ac:dyDescent="0.3">
      <c r="D30" s="61" t="str">
        <f>VLOOKUP(F30,[1]Special!$O$2:$S$209,3,0)</f>
        <v>|0101030100|0.00|0.00|0.000|79.0001.2</v>
      </c>
      <c r="E30" s="20" t="s">
        <v>53</v>
      </c>
      <c r="F30" s="19" t="str">
        <f t="shared" si="7"/>
        <v>|0200230119|25.40|0.00|1.200|0.000</v>
      </c>
      <c r="G30" s="19" t="str">
        <f>'Cutting Rules'!H30</f>
        <v>TOYOTA||||||||||||</v>
      </c>
      <c r="H30" s="19" t="str">
        <f>VLOOKUP(MID(F30,8,2),[1]Special!$H$2:$I$32,2,0)</f>
        <v>STKM11A</v>
      </c>
      <c r="I30" s="19" t="str">
        <f t="shared" si="8"/>
        <v>NBC</v>
      </c>
      <c r="J30" s="19" t="str">
        <f t="shared" si="9"/>
        <v>C</v>
      </c>
      <c r="K30" s="19" t="str">
        <f t="shared" si="10"/>
        <v>25.4</v>
      </c>
      <c r="L30" s="19" t="str">
        <f t="shared" si="11"/>
        <v>0.00</v>
      </c>
      <c r="M30" s="52" t="str">
        <f t="shared" si="12"/>
        <v>1.20</v>
      </c>
      <c r="N30" s="52" t="str">
        <f t="shared" si="13"/>
        <v>6175</v>
      </c>
      <c r="O30" s="19">
        <f>VLOOKUP(F30,[1]Item!$A$5:$Z$10000,26,0)</f>
        <v>0.71599999999999997</v>
      </c>
      <c r="P30" s="19" t="str">
        <f>VLOOKUP(E30,[1]route!$E$3:$O$10005,11,0)</f>
        <v>C</v>
      </c>
      <c r="Q30" s="62" t="str">
        <f>'Cutting Rules'!AD30</f>
        <v>467.4-6175-----------</v>
      </c>
      <c r="R30" s="23">
        <f ca="1">SUMIF([1]route!$E$3:$E$10005,E30,[1]!Table1[生産])</f>
        <v>15.384615384615385</v>
      </c>
      <c r="S30" s="24"/>
      <c r="T30" s="78" t="s">
        <v>547</v>
      </c>
      <c r="U30" s="19"/>
      <c r="V30" s="48">
        <f>SUMIF([1]route!$E$3:$E$10005,E30,[1]route!$M$3:$M$10005)</f>
        <v>72</v>
      </c>
      <c r="W30" s="56">
        <f t="shared" si="14"/>
        <v>318.33360000000005</v>
      </c>
      <c r="X30" s="27" t="e">
        <f t="array" aca="1" ref="X30" ca="1">INDEX($BP30:$CZ30,MATCH(TRUE,$BP30:$CZ30&lt;0,0))</f>
        <v>#N/A</v>
      </c>
      <c r="Y30" s="47" t="str">
        <f t="shared" ca="1" si="2"/>
        <v/>
      </c>
      <c r="Z30" s="121" t="str">
        <f>IFERROR(VLOOKUP(E30,[1]route!$E$3:$BL$10005,59,0),"")&amp;IFERROR(VLOOKUP(E30,[1]route!$E$3:$BL$10005,60,0),"")</f>
        <v/>
      </c>
      <c r="AA30" s="28">
        <f t="shared" ca="1" si="15"/>
        <v>0</v>
      </c>
      <c r="AB30" s="77">
        <f t="shared" ca="1" si="16"/>
        <v>0</v>
      </c>
      <c r="AC30" s="4" t="str">
        <f t="shared" ca="1" si="3"/>
        <v/>
      </c>
      <c r="AD30" s="29">
        <v>0</v>
      </c>
      <c r="AE30" s="30">
        <f ca="1">SUMIF([1]route!$E$3:$E$10005,E30,[1]!Table1[1])</f>
        <v>3.8461538461538463</v>
      </c>
      <c r="AF30" s="30">
        <f ca="1">SUMIF([1]route!$E$3:$E$10005,E30,[1]!Table1[2])</f>
        <v>0</v>
      </c>
      <c r="AG30" s="30">
        <f ca="1">SUMIF([1]route!$E$3:$E$10005,E30,[1]!Table1[3])</f>
        <v>0</v>
      </c>
      <c r="AH30" s="30">
        <f ca="1">SUMIF([1]route!$E$3:$E$10005,E30,[1]!Table1[4])</f>
        <v>0</v>
      </c>
      <c r="AI30" s="30">
        <f ca="1">SUMIF([1]route!$E$3:$E$10005,E30,[1]!Table1[5])</f>
        <v>0</v>
      </c>
      <c r="AJ30" s="30">
        <f ca="1">SUMIF([1]route!$E$3:$E$10005,E30,[1]!Table1[6])</f>
        <v>0</v>
      </c>
      <c r="AK30" s="30">
        <f ca="1">SUMIF([1]route!$E$3:$E$10005,E30,[1]!Table1[7])</f>
        <v>0</v>
      </c>
      <c r="AL30" s="30">
        <f ca="1">SUMIF([1]route!$E$3:$E$10005,E30,[1]!Table1[8])</f>
        <v>0</v>
      </c>
      <c r="AM30" s="30">
        <f ca="1">SUMIF([1]route!$E$3:$E$10005,E30,[1]!Table1[9])</f>
        <v>0</v>
      </c>
      <c r="AN30" s="30">
        <f ca="1">SUMIF([1]route!$E$3:$E$10005,E30,[1]!Table1[10])</f>
        <v>0</v>
      </c>
      <c r="AO30" s="30">
        <f ca="1">SUMIF([1]route!$E$3:$E$10005,E30,[1]!Table1[11])</f>
        <v>3.8461538461538463</v>
      </c>
      <c r="AP30" s="30">
        <f ca="1">SUMIF([1]route!$E$3:$E$10005,E30,[1]!Table1[12])</f>
        <v>0</v>
      </c>
      <c r="AQ30" s="30">
        <f ca="1">SUMIF([1]route!$E$3:$E$10005,E30,[1]!Table1[13])</f>
        <v>0</v>
      </c>
      <c r="AR30" s="30">
        <f ca="1">SUMIF([1]route!$E$3:$E$10005,E30,[1]!Table1[14])</f>
        <v>0</v>
      </c>
      <c r="AS30" s="30">
        <f ca="1">SUMIF([1]route!$E$3:$E$10005,E30,[1]!Table1[15])</f>
        <v>0</v>
      </c>
      <c r="AT30" s="30">
        <f ca="1">SUMIF([1]route!$E$3:$E$10005,E30,[1]!Table1[16])</f>
        <v>0</v>
      </c>
      <c r="AU30" s="30">
        <f ca="1">SUMIF([1]route!$E$3:$E$10005,E30,[1]!Table1[17])</f>
        <v>0</v>
      </c>
      <c r="AV30" s="30">
        <f ca="1">SUMIF([1]route!$E$3:$E$10005,E30,[1]!Table1[18])</f>
        <v>0</v>
      </c>
      <c r="AW30" s="30">
        <f ca="1">SUMIF([1]route!$E$3:$E$10005,E30,[1]!Table1[19])</f>
        <v>0</v>
      </c>
      <c r="AX30" s="30">
        <f ca="1">SUMIF([1]route!$E$3:$E$10005,E30,[1]!Table1[20])</f>
        <v>0</v>
      </c>
      <c r="AY30" s="30">
        <f ca="1">SUMIF([1]route!$E$3:$E$10005,E30,[1]!Table1[21])</f>
        <v>0</v>
      </c>
      <c r="AZ30" s="30">
        <f ca="1">SUMIF([1]route!$E$3:$E$10005,E30,[1]!Table1[22])</f>
        <v>0</v>
      </c>
      <c r="BA30" s="30">
        <f ca="1">SUMIF([1]route!$E$3:$E$10005,E30,[1]!Table1[23])</f>
        <v>0</v>
      </c>
      <c r="BB30" s="30">
        <f ca="1">SUMIF([1]route!$E$3:$E$10005,E30,[1]!Table1[24])</f>
        <v>0</v>
      </c>
      <c r="BC30" s="30">
        <f ca="1">SUMIF([1]route!$E$3:$E$10005,E30,[1]!Table1[25])</f>
        <v>0</v>
      </c>
      <c r="BD30" s="30">
        <f ca="1">SUMIF([1]route!$E$3:$E$10005,E30,[1]!Table1[26])</f>
        <v>0</v>
      </c>
      <c r="BE30" s="30">
        <f ca="1">SUMIF([1]route!$E$3:$E$10005,E30,[1]!Table1[27])</f>
        <v>0</v>
      </c>
      <c r="BF30" s="30">
        <f ca="1">SUMIF([1]route!$E$3:$E$10005,E30,[1]!Table1[28])</f>
        <v>0</v>
      </c>
      <c r="BG30" s="30">
        <f ca="1">SUMIF([1]route!$E$3:$E$10005,E30,[1]!Table1[29])</f>
        <v>0</v>
      </c>
      <c r="BH30" s="30">
        <f ca="1">SUMIF([1]route!$E$3:$E$10005,E30,[1]!Table1[30])</f>
        <v>0</v>
      </c>
      <c r="BI30" s="30">
        <f ca="1">SUMIF([1]route!$E$3:$E$10005,E30,[1]!Table1[31])</f>
        <v>0</v>
      </c>
      <c r="BJ30" s="30">
        <f ca="1">SUMIF([1]route!$E$3:$E$10005,E30,[1]!Table1[Remain PO])</f>
        <v>0</v>
      </c>
      <c r="BK30" s="31">
        <f ca="1">SUMIF([1]route!$E$3:$E$10005,E30,[1]!Table1[N+1])</f>
        <v>7.6923076923076925</v>
      </c>
      <c r="BL30" s="31">
        <f ca="1">SUMIF([1]route!$E$3:$E$10005,E30,[1]!Table1[N+2])</f>
        <v>3.8461538461538463</v>
      </c>
      <c r="BM30" s="31">
        <f ca="1">SUMIF([1]route!$E$3:$E$10005,E30,[1]!Table1[N+3])</f>
        <v>7.6923076923076925</v>
      </c>
      <c r="BN30" s="32">
        <f ca="1">SUMIF([1]route!$E$3:$E$10005,E30,[1]!Table1[N+4])</f>
        <v>0</v>
      </c>
      <c r="BP30" s="37">
        <f t="shared" si="17"/>
        <v>72</v>
      </c>
      <c r="BQ30" s="35">
        <f t="shared" ca="1" si="20"/>
        <v>68.15384615384616</v>
      </c>
      <c r="BR30" s="35">
        <f t="shared" ca="1" si="20"/>
        <v>68.15384615384616</v>
      </c>
      <c r="BS30" s="35">
        <f t="shared" ca="1" si="20"/>
        <v>68.15384615384616</v>
      </c>
      <c r="BT30" s="35">
        <f t="shared" ca="1" si="20"/>
        <v>68.15384615384616</v>
      </c>
      <c r="BU30" s="35">
        <f t="shared" ca="1" si="20"/>
        <v>68.15384615384616</v>
      </c>
      <c r="BV30" s="35">
        <f t="shared" ca="1" si="20"/>
        <v>68.15384615384616</v>
      </c>
      <c r="BW30" s="35">
        <f t="shared" ca="1" si="20"/>
        <v>68.15384615384616</v>
      </c>
      <c r="BX30" s="35">
        <f t="shared" ca="1" si="20"/>
        <v>68.15384615384616</v>
      </c>
      <c r="BY30" s="35">
        <f t="shared" ca="1" si="20"/>
        <v>68.15384615384616</v>
      </c>
      <c r="BZ30" s="35">
        <f t="shared" ca="1" si="20"/>
        <v>68.15384615384616</v>
      </c>
      <c r="CA30" s="35">
        <f t="shared" ca="1" si="20"/>
        <v>64.307692307692321</v>
      </c>
      <c r="CB30" s="35">
        <f t="shared" ca="1" si="20"/>
        <v>64.307692307692321</v>
      </c>
      <c r="CC30" s="35">
        <f t="shared" ca="1" si="20"/>
        <v>64.307692307692321</v>
      </c>
      <c r="CD30" s="35">
        <f t="shared" ca="1" si="20"/>
        <v>64.307692307692321</v>
      </c>
      <c r="CE30" s="35">
        <f t="shared" ca="1" si="20"/>
        <v>64.307692307692321</v>
      </c>
      <c r="CF30" s="35">
        <f t="shared" ca="1" si="18"/>
        <v>64.307692307692321</v>
      </c>
      <c r="CG30" s="35">
        <f t="shared" ca="1" si="18"/>
        <v>64.307692307692321</v>
      </c>
      <c r="CH30" s="35">
        <f t="shared" ca="1" si="18"/>
        <v>64.307692307692321</v>
      </c>
      <c r="CI30" s="35">
        <f t="shared" ca="1" si="18"/>
        <v>64.307692307692321</v>
      </c>
      <c r="CJ30" s="35">
        <f t="shared" ca="1" si="18"/>
        <v>64.307692307692321</v>
      </c>
      <c r="CK30" s="35">
        <f t="shared" ca="1" si="18"/>
        <v>64.307692307692321</v>
      </c>
      <c r="CL30" s="35">
        <f t="shared" ca="1" si="18"/>
        <v>64.307692307692321</v>
      </c>
      <c r="CM30" s="35">
        <f t="shared" ca="1" si="18"/>
        <v>64.307692307692321</v>
      </c>
      <c r="CN30" s="35">
        <f t="shared" ca="1" si="18"/>
        <v>64.307692307692321</v>
      </c>
      <c r="CO30" s="35">
        <f t="shared" ca="1" si="18"/>
        <v>64.307692307692321</v>
      </c>
      <c r="CP30" s="35">
        <f t="shared" ca="1" si="18"/>
        <v>64.307692307692321</v>
      </c>
      <c r="CQ30" s="35">
        <f t="shared" ca="1" si="18"/>
        <v>64.307692307692321</v>
      </c>
      <c r="CR30" s="35">
        <f t="shared" ca="1" si="18"/>
        <v>64.307692307692321</v>
      </c>
      <c r="CS30" s="35">
        <f t="shared" ca="1" si="18"/>
        <v>64.307692307692321</v>
      </c>
      <c r="CT30" s="35">
        <f t="shared" ca="1" si="18"/>
        <v>64.307692307692321</v>
      </c>
      <c r="CU30" s="35">
        <f t="shared" ca="1" si="18"/>
        <v>64.307692307692321</v>
      </c>
      <c r="CV30" s="35">
        <f t="shared" ca="1" si="19"/>
        <v>64.307692307692321</v>
      </c>
      <c r="CW30" s="38">
        <f t="shared" ca="1" si="6"/>
        <v>56.615384615384627</v>
      </c>
      <c r="CX30" s="38">
        <f t="shared" ca="1" si="6"/>
        <v>52.769230769230781</v>
      </c>
      <c r="CY30" s="38">
        <f t="shared" ca="1" si="6"/>
        <v>45.076923076923087</v>
      </c>
      <c r="CZ30" s="39">
        <f t="shared" ca="1" si="6"/>
        <v>45.076923076923087</v>
      </c>
      <c r="DA30" s="35"/>
    </row>
    <row r="31" spans="4:105" x14ac:dyDescent="0.3">
      <c r="D31" s="61" t="str">
        <f>VLOOKUP(F31,[1]Special!$O$2:$S$209,3,0)</f>
        <v>|0101022000|0.00|0.00|0.000|78.0001.6</v>
      </c>
      <c r="E31" s="20" t="s">
        <v>54</v>
      </c>
      <c r="F31" s="19" t="str">
        <f t="shared" si="7"/>
        <v>|0200220139|25.40|0.00|1.600|0.000</v>
      </c>
      <c r="G31" s="19" t="str">
        <f>'Cutting Rules'!H31</f>
        <v>TOYOTA||||||||||||</v>
      </c>
      <c r="H31" s="19" t="str">
        <f>VLOOKUP(MID(F31,8,2),[1]Special!$H$2:$I$32,2,0)</f>
        <v>STKM11A</v>
      </c>
      <c r="I31" s="19" t="str">
        <f t="shared" si="8"/>
        <v>NBC</v>
      </c>
      <c r="J31" s="19" t="str">
        <f t="shared" si="9"/>
        <v>P</v>
      </c>
      <c r="K31" s="19" t="str">
        <f t="shared" si="10"/>
        <v>25.4</v>
      </c>
      <c r="L31" s="19" t="str">
        <f t="shared" si="11"/>
        <v>0.00</v>
      </c>
      <c r="M31" s="52" t="str">
        <f t="shared" si="12"/>
        <v>1.60</v>
      </c>
      <c r="N31" s="52" t="str">
        <f t="shared" si="13"/>
        <v>6003</v>
      </c>
      <c r="O31" s="19">
        <f>VLOOKUP(F31,[1]Item!$A$5:$Z$10000,26,0)</f>
        <v>0.93899999999999995</v>
      </c>
      <c r="P31" s="19" t="str">
        <f>VLOOKUP(E31,[1]route!$E$3:$O$10005,11,0)</f>
        <v>C</v>
      </c>
      <c r="Q31" s="62" t="str">
        <f>'Cutting Rules'!AD31</f>
        <v>1488-6003-----------</v>
      </c>
      <c r="R31" s="23">
        <f ca="1">SUMIF([1]route!$E$3:$E$10005,E31,[1]!Table1[生産])</f>
        <v>62.5</v>
      </c>
      <c r="S31" s="24"/>
      <c r="T31" s="78" t="s">
        <v>547</v>
      </c>
      <c r="U31" s="19"/>
      <c r="V31" s="48">
        <f>SUMIF([1]route!$E$3:$E$10005,E31,[1]route!$M$3:$M$10005)</f>
        <v>543</v>
      </c>
      <c r="W31" s="56">
        <f t="shared" si="14"/>
        <v>3060.7916310000001</v>
      </c>
      <c r="X31" s="27" t="e">
        <f t="array" aca="1" ref="X31" ca="1">INDEX($BP31:$CZ31,MATCH(TRUE,$BP31:$CZ31&lt;0,0))</f>
        <v>#N/A</v>
      </c>
      <c r="Y31" s="47" t="str">
        <f t="shared" ca="1" si="2"/>
        <v/>
      </c>
      <c r="Z31" s="121" t="str">
        <f>IFERROR(VLOOKUP(E31,[1]route!$E$3:$BL$10005,59,0),"")&amp;IFERROR(VLOOKUP(E31,[1]route!$E$3:$BL$10005,60,0),"")</f>
        <v/>
      </c>
      <c r="AA31" s="28">
        <f t="shared" ca="1" si="15"/>
        <v>0</v>
      </c>
      <c r="AB31" s="77">
        <f t="shared" ca="1" si="16"/>
        <v>0</v>
      </c>
      <c r="AC31" s="4" t="str">
        <f t="shared" ca="1" si="3"/>
        <v/>
      </c>
      <c r="AD31" s="29">
        <v>0</v>
      </c>
      <c r="AE31" s="30">
        <f ca="1">SUMIF([1]route!$E$3:$E$10005,E31,[1]!Table1[1])</f>
        <v>0</v>
      </c>
      <c r="AF31" s="30">
        <f ca="1">SUMIF([1]route!$E$3:$E$10005,E31,[1]!Table1[2])</f>
        <v>0</v>
      </c>
      <c r="AG31" s="30">
        <f ca="1">SUMIF([1]route!$E$3:$E$10005,E31,[1]!Table1[3])</f>
        <v>0</v>
      </c>
      <c r="AH31" s="30">
        <f ca="1">SUMIF([1]route!$E$3:$E$10005,E31,[1]!Table1[4])</f>
        <v>0</v>
      </c>
      <c r="AI31" s="30">
        <f ca="1">SUMIF([1]route!$E$3:$E$10005,E31,[1]!Table1[5])</f>
        <v>0</v>
      </c>
      <c r="AJ31" s="30">
        <f ca="1">SUMIF([1]route!$E$3:$E$10005,E31,[1]!Table1[6])</f>
        <v>7.5</v>
      </c>
      <c r="AK31" s="30">
        <f ca="1">SUMIF([1]route!$E$3:$E$10005,E31,[1]!Table1[7])</f>
        <v>0</v>
      </c>
      <c r="AL31" s="30">
        <f ca="1">SUMIF([1]route!$E$3:$E$10005,E31,[1]!Table1[8])</f>
        <v>0</v>
      </c>
      <c r="AM31" s="30">
        <f ca="1">SUMIF([1]route!$E$3:$E$10005,E31,[1]!Table1[9])</f>
        <v>0</v>
      </c>
      <c r="AN31" s="30">
        <f ca="1">SUMIF([1]route!$E$3:$E$10005,E31,[1]!Table1[10])</f>
        <v>0</v>
      </c>
      <c r="AO31" s="30">
        <f ca="1">SUMIF([1]route!$E$3:$E$10005,E31,[1]!Table1[11])</f>
        <v>0</v>
      </c>
      <c r="AP31" s="30">
        <f ca="1">SUMIF([1]route!$E$3:$E$10005,E31,[1]!Table1[12])</f>
        <v>0</v>
      </c>
      <c r="AQ31" s="30">
        <f ca="1">SUMIF([1]route!$E$3:$E$10005,E31,[1]!Table1[13])</f>
        <v>0</v>
      </c>
      <c r="AR31" s="30">
        <f ca="1">SUMIF([1]route!$E$3:$E$10005,E31,[1]!Table1[14])</f>
        <v>0</v>
      </c>
      <c r="AS31" s="30">
        <f ca="1">SUMIF([1]route!$E$3:$E$10005,E31,[1]!Table1[15])</f>
        <v>0</v>
      </c>
      <c r="AT31" s="30">
        <f ca="1">SUMIF([1]route!$E$3:$E$10005,E31,[1]!Table1[16])</f>
        <v>0</v>
      </c>
      <c r="AU31" s="30">
        <f ca="1">SUMIF([1]route!$E$3:$E$10005,E31,[1]!Table1[17])</f>
        <v>0</v>
      </c>
      <c r="AV31" s="30">
        <f ca="1">SUMIF([1]route!$E$3:$E$10005,E31,[1]!Table1[18])</f>
        <v>0</v>
      </c>
      <c r="AW31" s="30">
        <f ca="1">SUMIF([1]route!$E$3:$E$10005,E31,[1]!Table1[19])</f>
        <v>0</v>
      </c>
      <c r="AX31" s="30">
        <f ca="1">SUMIF([1]route!$E$3:$E$10005,E31,[1]!Table1[20])</f>
        <v>0</v>
      </c>
      <c r="AY31" s="30">
        <f ca="1">SUMIF([1]route!$E$3:$E$10005,E31,[1]!Table1[21])</f>
        <v>0</v>
      </c>
      <c r="AZ31" s="30">
        <f ca="1">SUMIF([1]route!$E$3:$E$10005,E31,[1]!Table1[22])</f>
        <v>0</v>
      </c>
      <c r="BA31" s="30">
        <f ca="1">SUMIF([1]route!$E$3:$E$10005,E31,[1]!Table1[23])</f>
        <v>0</v>
      </c>
      <c r="BB31" s="30">
        <f ca="1">SUMIF([1]route!$E$3:$E$10005,E31,[1]!Table1[24])</f>
        <v>0</v>
      </c>
      <c r="BC31" s="30">
        <f ca="1">SUMIF([1]route!$E$3:$E$10005,E31,[1]!Table1[25])</f>
        <v>0</v>
      </c>
      <c r="BD31" s="30">
        <f ca="1">SUMIF([1]route!$E$3:$E$10005,E31,[1]!Table1[26])</f>
        <v>0</v>
      </c>
      <c r="BE31" s="30">
        <f ca="1">SUMIF([1]route!$E$3:$E$10005,E31,[1]!Table1[27])</f>
        <v>0</v>
      </c>
      <c r="BF31" s="30">
        <f ca="1">SUMIF([1]route!$E$3:$E$10005,E31,[1]!Table1[28])</f>
        <v>0</v>
      </c>
      <c r="BG31" s="30">
        <f ca="1">SUMIF([1]route!$E$3:$E$10005,E31,[1]!Table1[29])</f>
        <v>0</v>
      </c>
      <c r="BH31" s="30">
        <f ca="1">SUMIF([1]route!$E$3:$E$10005,E31,[1]!Table1[30])</f>
        <v>0</v>
      </c>
      <c r="BI31" s="30">
        <f ca="1">SUMIF([1]route!$E$3:$E$10005,E31,[1]!Table1[31])</f>
        <v>0</v>
      </c>
      <c r="BJ31" s="30">
        <f ca="1">SUMIF([1]route!$E$3:$E$10005,E31,[1]!Table1[Remain PO])</f>
        <v>0</v>
      </c>
      <c r="BK31" s="31">
        <f ca="1">SUMIF([1]route!$E$3:$E$10005,E31,[1]!Table1[N+1])</f>
        <v>55</v>
      </c>
      <c r="BL31" s="31">
        <f ca="1">SUMIF([1]route!$E$3:$E$10005,E31,[1]!Table1[N+2])</f>
        <v>35</v>
      </c>
      <c r="BM31" s="31">
        <f ca="1">SUMIF([1]route!$E$3:$E$10005,E31,[1]!Table1[N+3])</f>
        <v>0</v>
      </c>
      <c r="BN31" s="32">
        <f ca="1">SUMIF([1]route!$E$3:$E$10005,E31,[1]!Table1[N+4])</f>
        <v>0</v>
      </c>
      <c r="BP31" s="37">
        <f t="shared" si="17"/>
        <v>543</v>
      </c>
      <c r="BQ31" s="35">
        <f t="shared" ca="1" si="20"/>
        <v>543</v>
      </c>
      <c r="BR31" s="35">
        <f t="shared" ca="1" si="20"/>
        <v>543</v>
      </c>
      <c r="BS31" s="35">
        <f t="shared" ca="1" si="20"/>
        <v>543</v>
      </c>
      <c r="BT31" s="35">
        <f t="shared" ca="1" si="20"/>
        <v>543</v>
      </c>
      <c r="BU31" s="35">
        <f t="shared" ca="1" si="20"/>
        <v>543</v>
      </c>
      <c r="BV31" s="35">
        <f t="shared" ca="1" si="20"/>
        <v>535.5</v>
      </c>
      <c r="BW31" s="35">
        <f t="shared" ca="1" si="20"/>
        <v>535.5</v>
      </c>
      <c r="BX31" s="35">
        <f t="shared" ca="1" si="20"/>
        <v>535.5</v>
      </c>
      <c r="BY31" s="35">
        <f t="shared" ca="1" si="20"/>
        <v>535.5</v>
      </c>
      <c r="BZ31" s="35">
        <f t="shared" ca="1" si="20"/>
        <v>535.5</v>
      </c>
      <c r="CA31" s="35">
        <f t="shared" ca="1" si="20"/>
        <v>535.5</v>
      </c>
      <c r="CB31" s="35">
        <f t="shared" ca="1" si="20"/>
        <v>535.5</v>
      </c>
      <c r="CC31" s="35">
        <f t="shared" ca="1" si="20"/>
        <v>535.5</v>
      </c>
      <c r="CD31" s="35">
        <f t="shared" ca="1" si="20"/>
        <v>535.5</v>
      </c>
      <c r="CE31" s="35">
        <f t="shared" ca="1" si="20"/>
        <v>535.5</v>
      </c>
      <c r="CF31" s="35">
        <f t="shared" ca="1" si="18"/>
        <v>535.5</v>
      </c>
      <c r="CG31" s="35">
        <f t="shared" ca="1" si="18"/>
        <v>535.5</v>
      </c>
      <c r="CH31" s="35">
        <f t="shared" ca="1" si="18"/>
        <v>535.5</v>
      </c>
      <c r="CI31" s="35">
        <f t="shared" ca="1" si="18"/>
        <v>535.5</v>
      </c>
      <c r="CJ31" s="35">
        <f t="shared" ca="1" si="18"/>
        <v>535.5</v>
      </c>
      <c r="CK31" s="35">
        <f t="shared" ca="1" si="18"/>
        <v>535.5</v>
      </c>
      <c r="CL31" s="35">
        <f t="shared" ca="1" si="18"/>
        <v>535.5</v>
      </c>
      <c r="CM31" s="35">
        <f t="shared" ca="1" si="18"/>
        <v>535.5</v>
      </c>
      <c r="CN31" s="35">
        <f t="shared" ca="1" si="18"/>
        <v>535.5</v>
      </c>
      <c r="CO31" s="35">
        <f t="shared" ca="1" si="18"/>
        <v>535.5</v>
      </c>
      <c r="CP31" s="35">
        <f t="shared" ca="1" si="18"/>
        <v>535.5</v>
      </c>
      <c r="CQ31" s="35">
        <f t="shared" ca="1" si="18"/>
        <v>535.5</v>
      </c>
      <c r="CR31" s="35">
        <f t="shared" ca="1" si="18"/>
        <v>535.5</v>
      </c>
      <c r="CS31" s="35">
        <f t="shared" ca="1" si="18"/>
        <v>535.5</v>
      </c>
      <c r="CT31" s="35">
        <f t="shared" ca="1" si="18"/>
        <v>535.5</v>
      </c>
      <c r="CU31" s="35">
        <f t="shared" ca="1" si="18"/>
        <v>535.5</v>
      </c>
      <c r="CV31" s="35">
        <f t="shared" ca="1" si="19"/>
        <v>535.5</v>
      </c>
      <c r="CW31" s="38">
        <f t="shared" ca="1" si="6"/>
        <v>480.5</v>
      </c>
      <c r="CX31" s="38">
        <f t="shared" ca="1" si="6"/>
        <v>445.5</v>
      </c>
      <c r="CY31" s="38">
        <f t="shared" ca="1" si="6"/>
        <v>445.5</v>
      </c>
      <c r="CZ31" s="39">
        <f t="shared" ca="1" si="6"/>
        <v>445.5</v>
      </c>
      <c r="DA31" s="35"/>
    </row>
    <row r="32" spans="4:105" x14ac:dyDescent="0.3">
      <c r="D32" s="61" t="str">
        <f>VLOOKUP(F32,[1]Special!$O$2:$S$209,3,0)</f>
        <v>|0101022000|0.00|0.00|0.000|78.0001.6</v>
      </c>
      <c r="E32" s="20" t="s">
        <v>55</v>
      </c>
      <c r="F32" s="19" t="str">
        <f t="shared" si="7"/>
        <v>|0200220139|25.40|0.00|1.600|0.000</v>
      </c>
      <c r="G32" s="19" t="str">
        <f>'Cutting Rules'!H32</f>
        <v>KMV||||||||||||</v>
      </c>
      <c r="H32" s="19" t="str">
        <f>VLOOKUP(MID(F32,8,2),[1]Special!$H$2:$I$32,2,0)</f>
        <v>STKM11A</v>
      </c>
      <c r="I32" s="19" t="str">
        <f t="shared" si="8"/>
        <v>NBC</v>
      </c>
      <c r="J32" s="19" t="str">
        <f t="shared" si="9"/>
        <v>P</v>
      </c>
      <c r="K32" s="19" t="str">
        <f t="shared" si="10"/>
        <v>25.4</v>
      </c>
      <c r="L32" s="19" t="str">
        <f t="shared" si="11"/>
        <v>0.00</v>
      </c>
      <c r="M32" s="52" t="str">
        <f t="shared" si="12"/>
        <v>1.60</v>
      </c>
      <c r="N32" s="52" t="str">
        <f t="shared" si="13"/>
        <v>6163</v>
      </c>
      <c r="O32" s="19">
        <f>VLOOKUP(F32,[1]Item!$A$5:$Z$10000,26,0)</f>
        <v>0.93899999999999995</v>
      </c>
      <c r="P32" s="19" t="str">
        <f>VLOOKUP(E32,[1]route!$E$3:$O$10005,11,0)</f>
        <v>C</v>
      </c>
      <c r="Q32" s="62" t="str">
        <f>'Cutting Rules'!AD32</f>
        <v>406-6163-----------</v>
      </c>
      <c r="R32" s="23">
        <f ca="1">SUMIF([1]route!$E$3:$E$10005,E32,[1]!Table1[生産])</f>
        <v>118.6</v>
      </c>
      <c r="S32" s="24"/>
      <c r="T32" s="78" t="s">
        <v>547</v>
      </c>
      <c r="U32" s="19"/>
      <c r="V32" s="48">
        <f>SUMIF([1]route!$E$3:$E$10005,E32,[1]route!$M$3:$M$10005)</f>
        <v>112</v>
      </c>
      <c r="W32" s="56">
        <f t="shared" si="14"/>
        <v>648.15038399999992</v>
      </c>
      <c r="X32" s="27">
        <f t="array" aca="1" ref="X32" ca="1">INDEX($BP32:$CZ32,MATCH(TRUE,$BP32:$CZ32&lt;0,0))</f>
        <v>-6.5999999999999943</v>
      </c>
      <c r="Y32" s="47">
        <f t="shared" ca="1" si="2"/>
        <v>45322</v>
      </c>
      <c r="Z32" s="121" t="str">
        <f>IFERROR(VLOOKUP(E32,[1]route!$E$3:$BL$10005,59,0),"")&amp;IFERROR(VLOOKUP(E32,[1]route!$E$3:$BL$10005,60,0),"")</f>
        <v/>
      </c>
      <c r="AA32" s="28">
        <f t="shared" ca="1" si="15"/>
        <v>6.5999999999999943</v>
      </c>
      <c r="AB32" s="77">
        <f t="shared" ca="1" si="16"/>
        <v>38.194576199999965</v>
      </c>
      <c r="AC32" s="4">
        <f t="shared" ca="1" si="3"/>
        <v>34</v>
      </c>
      <c r="AD32" s="29">
        <v>0</v>
      </c>
      <c r="AE32" s="30">
        <f ca="1">SUMIF([1]route!$E$3:$E$10005,E32,[1]!Table1[1])</f>
        <v>0</v>
      </c>
      <c r="AF32" s="30">
        <f ca="1">SUMIF([1]route!$E$3:$E$10005,E32,[1]!Table1[2])</f>
        <v>20</v>
      </c>
      <c r="AG32" s="30">
        <f ca="1">SUMIF([1]route!$E$3:$E$10005,E32,[1]!Table1[3])</f>
        <v>0</v>
      </c>
      <c r="AH32" s="30">
        <f ca="1">SUMIF([1]route!$E$3:$E$10005,E32,[1]!Table1[4])</f>
        <v>0</v>
      </c>
      <c r="AI32" s="30">
        <f ca="1">SUMIF([1]route!$E$3:$E$10005,E32,[1]!Table1[5])</f>
        <v>0</v>
      </c>
      <c r="AJ32" s="30">
        <f ca="1">SUMIF([1]route!$E$3:$E$10005,E32,[1]!Table1[6])</f>
        <v>0</v>
      </c>
      <c r="AK32" s="30">
        <f ca="1">SUMIF([1]route!$E$3:$E$10005,E32,[1]!Table1[7])</f>
        <v>0</v>
      </c>
      <c r="AL32" s="30">
        <f ca="1">SUMIF([1]route!$E$3:$E$10005,E32,[1]!Table1[8])</f>
        <v>0</v>
      </c>
      <c r="AM32" s="30">
        <f ca="1">SUMIF([1]route!$E$3:$E$10005,E32,[1]!Table1[9])</f>
        <v>0</v>
      </c>
      <c r="AN32" s="30">
        <f ca="1">SUMIF([1]route!$E$3:$E$10005,E32,[1]!Table1[10])</f>
        <v>0</v>
      </c>
      <c r="AO32" s="30">
        <f ca="1">SUMIF([1]route!$E$3:$E$10005,E32,[1]!Table1[11])</f>
        <v>0</v>
      </c>
      <c r="AP32" s="30">
        <f ca="1">SUMIF([1]route!$E$3:$E$10005,E32,[1]!Table1[12])</f>
        <v>0</v>
      </c>
      <c r="AQ32" s="30">
        <f ca="1">SUMIF([1]route!$E$3:$E$10005,E32,[1]!Table1[13])</f>
        <v>0</v>
      </c>
      <c r="AR32" s="30">
        <f ca="1">SUMIF([1]route!$E$3:$E$10005,E32,[1]!Table1[14])</f>
        <v>0</v>
      </c>
      <c r="AS32" s="30">
        <f ca="1">SUMIF([1]route!$E$3:$E$10005,E32,[1]!Table1[15])</f>
        <v>0</v>
      </c>
      <c r="AT32" s="30">
        <f ca="1">SUMIF([1]route!$E$3:$E$10005,E32,[1]!Table1[16])</f>
        <v>0</v>
      </c>
      <c r="AU32" s="30">
        <f ca="1">SUMIF([1]route!$E$3:$E$10005,E32,[1]!Table1[17])</f>
        <v>0</v>
      </c>
      <c r="AV32" s="30">
        <f ca="1">SUMIF([1]route!$E$3:$E$10005,E32,[1]!Table1[18])</f>
        <v>0</v>
      </c>
      <c r="AW32" s="30">
        <f ca="1">SUMIF([1]route!$E$3:$E$10005,E32,[1]!Table1[19])</f>
        <v>0</v>
      </c>
      <c r="AX32" s="30">
        <f ca="1">SUMIF([1]route!$E$3:$E$10005,E32,[1]!Table1[20])</f>
        <v>0</v>
      </c>
      <c r="AY32" s="30">
        <f ca="1">SUMIF([1]route!$E$3:$E$10005,E32,[1]!Table1[21])</f>
        <v>0</v>
      </c>
      <c r="AZ32" s="30">
        <f ca="1">SUMIF([1]route!$E$3:$E$10005,E32,[1]!Table1[22])</f>
        <v>0</v>
      </c>
      <c r="BA32" s="30">
        <f ca="1">SUMIF([1]route!$E$3:$E$10005,E32,[1]!Table1[23])</f>
        <v>0</v>
      </c>
      <c r="BB32" s="30">
        <f ca="1">SUMIF([1]route!$E$3:$E$10005,E32,[1]!Table1[24])</f>
        <v>0</v>
      </c>
      <c r="BC32" s="30">
        <f ca="1">SUMIF([1]route!$E$3:$E$10005,E32,[1]!Table1[25])</f>
        <v>0</v>
      </c>
      <c r="BD32" s="30">
        <f ca="1">SUMIF([1]route!$E$3:$E$10005,E32,[1]!Table1[26])</f>
        <v>0</v>
      </c>
      <c r="BE32" s="30">
        <f ca="1">SUMIF([1]route!$E$3:$E$10005,E32,[1]!Table1[27])</f>
        <v>0</v>
      </c>
      <c r="BF32" s="30">
        <f ca="1">SUMIF([1]route!$E$3:$E$10005,E32,[1]!Table1[28])</f>
        <v>0</v>
      </c>
      <c r="BG32" s="30">
        <f ca="1">SUMIF([1]route!$E$3:$E$10005,E32,[1]!Table1[29])</f>
        <v>0</v>
      </c>
      <c r="BH32" s="30">
        <f ca="1">SUMIF([1]route!$E$3:$E$10005,E32,[1]!Table1[30])</f>
        <v>0</v>
      </c>
      <c r="BI32" s="30">
        <f ca="1">SUMIF([1]route!$E$3:$E$10005,E32,[1]!Table1[31])</f>
        <v>0</v>
      </c>
      <c r="BJ32" s="30">
        <f ca="1">SUMIF([1]route!$E$3:$E$10005,E32,[1]!Table1[Remain PO])</f>
        <v>0</v>
      </c>
      <c r="BK32" s="31">
        <f ca="1">SUMIF([1]route!$E$3:$E$10005,E32,[1]!Table1[N+1])</f>
        <v>98.6</v>
      </c>
      <c r="BL32" s="31">
        <f ca="1">SUMIF([1]route!$E$3:$E$10005,E32,[1]!Table1[N+2])</f>
        <v>58.533333333333331</v>
      </c>
      <c r="BM32" s="31">
        <f ca="1">SUMIF([1]route!$E$3:$E$10005,E32,[1]!Table1[N+3])</f>
        <v>106.66666666666667</v>
      </c>
      <c r="BN32" s="32">
        <f ca="1">SUMIF([1]route!$E$3:$E$10005,E32,[1]!Table1[N+4])</f>
        <v>0</v>
      </c>
      <c r="BP32" s="37">
        <f t="shared" si="17"/>
        <v>112</v>
      </c>
      <c r="BQ32" s="35">
        <f t="shared" ca="1" si="20"/>
        <v>112</v>
      </c>
      <c r="BR32" s="35">
        <f t="shared" ca="1" si="20"/>
        <v>92</v>
      </c>
      <c r="BS32" s="35">
        <f t="shared" ca="1" si="20"/>
        <v>92</v>
      </c>
      <c r="BT32" s="35">
        <f t="shared" ca="1" si="20"/>
        <v>92</v>
      </c>
      <c r="BU32" s="35">
        <f t="shared" ca="1" si="20"/>
        <v>92</v>
      </c>
      <c r="BV32" s="35">
        <f t="shared" ca="1" si="20"/>
        <v>92</v>
      </c>
      <c r="BW32" s="35">
        <f t="shared" ca="1" si="20"/>
        <v>92</v>
      </c>
      <c r="BX32" s="35">
        <f t="shared" ca="1" si="20"/>
        <v>92</v>
      </c>
      <c r="BY32" s="35">
        <f t="shared" ca="1" si="20"/>
        <v>92</v>
      </c>
      <c r="BZ32" s="35">
        <f t="shared" ca="1" si="20"/>
        <v>92</v>
      </c>
      <c r="CA32" s="35">
        <f t="shared" ca="1" si="20"/>
        <v>92</v>
      </c>
      <c r="CB32" s="35">
        <f t="shared" ca="1" si="20"/>
        <v>92</v>
      </c>
      <c r="CC32" s="35">
        <f t="shared" ca="1" si="20"/>
        <v>92</v>
      </c>
      <c r="CD32" s="35">
        <f t="shared" ca="1" si="20"/>
        <v>92</v>
      </c>
      <c r="CE32" s="35">
        <f t="shared" ca="1" si="20"/>
        <v>92</v>
      </c>
      <c r="CF32" s="35">
        <f t="shared" ca="1" si="18"/>
        <v>92</v>
      </c>
      <c r="CG32" s="35">
        <f t="shared" ca="1" si="18"/>
        <v>92</v>
      </c>
      <c r="CH32" s="35">
        <f t="shared" ca="1" si="18"/>
        <v>92</v>
      </c>
      <c r="CI32" s="35">
        <f t="shared" ca="1" si="18"/>
        <v>92</v>
      </c>
      <c r="CJ32" s="35">
        <f t="shared" ca="1" si="18"/>
        <v>92</v>
      </c>
      <c r="CK32" s="35">
        <f t="shared" ca="1" si="18"/>
        <v>92</v>
      </c>
      <c r="CL32" s="35">
        <f t="shared" ca="1" si="18"/>
        <v>92</v>
      </c>
      <c r="CM32" s="35">
        <f t="shared" ca="1" si="18"/>
        <v>92</v>
      </c>
      <c r="CN32" s="35">
        <f t="shared" ca="1" si="18"/>
        <v>92</v>
      </c>
      <c r="CO32" s="35">
        <f t="shared" ca="1" si="18"/>
        <v>92</v>
      </c>
      <c r="CP32" s="35">
        <f t="shared" ca="1" si="18"/>
        <v>92</v>
      </c>
      <c r="CQ32" s="35">
        <f t="shared" ca="1" si="18"/>
        <v>92</v>
      </c>
      <c r="CR32" s="35">
        <f t="shared" ca="1" si="18"/>
        <v>92</v>
      </c>
      <c r="CS32" s="35">
        <f t="shared" ca="1" si="18"/>
        <v>92</v>
      </c>
      <c r="CT32" s="35">
        <f t="shared" ca="1" si="18"/>
        <v>92</v>
      </c>
      <c r="CU32" s="35">
        <f t="shared" ca="1" si="18"/>
        <v>92</v>
      </c>
      <c r="CV32" s="35">
        <f t="shared" ca="1" si="19"/>
        <v>92</v>
      </c>
      <c r="CW32" s="38">
        <f t="shared" ca="1" si="6"/>
        <v>-6.5999999999999943</v>
      </c>
      <c r="CX32" s="38">
        <f t="shared" ca="1" si="6"/>
        <v>-65.133333333333326</v>
      </c>
      <c r="CY32" s="38">
        <f t="shared" ca="1" si="6"/>
        <v>-171.8</v>
      </c>
      <c r="CZ32" s="39">
        <f t="shared" ca="1" si="6"/>
        <v>-171.8</v>
      </c>
      <c r="DA32" s="35"/>
    </row>
    <row r="33" spans="4:105" x14ac:dyDescent="0.3">
      <c r="D33" s="61" t="str">
        <f>VLOOKUP(F33,[1]Special!$O$2:$S$209,3,0)</f>
        <v>|0101022000|0.00|0.00|0.000|78.0001.6</v>
      </c>
      <c r="E33" s="20" t="s">
        <v>56</v>
      </c>
      <c r="F33" s="19" t="str">
        <f t="shared" si="7"/>
        <v>|0200220139|25.40|0.00|1.600|0.000</v>
      </c>
      <c r="G33" s="19" t="str">
        <f>'Cutting Rules'!H33</f>
        <v>KMV||||||||||||</v>
      </c>
      <c r="H33" s="19" t="str">
        <f>VLOOKUP(MID(F33,8,2),[1]Special!$H$2:$I$32,2,0)</f>
        <v>STKM11A</v>
      </c>
      <c r="I33" s="19" t="str">
        <f t="shared" si="8"/>
        <v>NBC</v>
      </c>
      <c r="J33" s="19" t="str">
        <f t="shared" si="9"/>
        <v>P</v>
      </c>
      <c r="K33" s="19" t="str">
        <f t="shared" si="10"/>
        <v>25.4</v>
      </c>
      <c r="L33" s="19" t="str">
        <f t="shared" si="11"/>
        <v>0.00</v>
      </c>
      <c r="M33" s="52" t="str">
        <f t="shared" si="12"/>
        <v>1.60</v>
      </c>
      <c r="N33" s="52" t="str">
        <f t="shared" si="13"/>
        <v>6037</v>
      </c>
      <c r="O33" s="19">
        <f>VLOOKUP(F33,[1]Item!$A$5:$Z$10000,26,0)</f>
        <v>0.93899999999999995</v>
      </c>
      <c r="P33" s="19" t="str">
        <f>VLOOKUP(E33,[1]route!$E$3:$O$10005,11,0)</f>
        <v>C</v>
      </c>
      <c r="Q33" s="62" t="str">
        <f>'Cutting Rules'!AD33</f>
        <v>458-6037-----------</v>
      </c>
      <c r="R33" s="23">
        <f ca="1">SUMIF([1]route!$E$3:$E$10005,E33,[1]!Table1[生産])</f>
        <v>64.307692307692307</v>
      </c>
      <c r="S33" s="24"/>
      <c r="T33" s="78" t="s">
        <v>547</v>
      </c>
      <c r="U33" s="19"/>
      <c r="V33" s="48">
        <f>SUMIF([1]route!$E$3:$E$10005,E33,[1]route!$M$3:$M$10005)</f>
        <v>82</v>
      </c>
      <c r="W33" s="56">
        <f t="shared" si="14"/>
        <v>464.83692600000001</v>
      </c>
      <c r="X33" s="27">
        <f t="array" aca="1" ref="X33" ca="1">INDEX($BP33:$CZ33,MATCH(TRUE,$BP33:$CZ33&lt;0,0))</f>
        <v>-21.46153846153846</v>
      </c>
      <c r="Y33" s="47">
        <f t="shared" ca="1" si="2"/>
        <v>45351</v>
      </c>
      <c r="Z33" s="121" t="str">
        <f>IFERROR(VLOOKUP(E33,[1]route!$E$3:$BL$10005,59,0),"")&amp;IFERROR(VLOOKUP(E33,[1]route!$E$3:$BL$10005,60,0),"")</f>
        <v/>
      </c>
      <c r="AA33" s="28">
        <f t="shared" ca="1" si="15"/>
        <v>0</v>
      </c>
      <c r="AB33" s="77">
        <f t="shared" ca="1" si="16"/>
        <v>0</v>
      </c>
      <c r="AC33" s="4">
        <f t="shared" ca="1" si="3"/>
        <v>35</v>
      </c>
      <c r="AD33" s="29">
        <v>0</v>
      </c>
      <c r="AE33" s="30">
        <f ca="1">SUMIF([1]route!$E$3:$E$10005,E33,[1]!Table1[1])</f>
        <v>0</v>
      </c>
      <c r="AF33" s="30">
        <f ca="1">SUMIF([1]route!$E$3:$E$10005,E33,[1]!Table1[2])</f>
        <v>0</v>
      </c>
      <c r="AG33" s="30">
        <f ca="1">SUMIF([1]route!$E$3:$E$10005,E33,[1]!Table1[3])</f>
        <v>0</v>
      </c>
      <c r="AH33" s="30">
        <f ca="1">SUMIF([1]route!$E$3:$E$10005,E33,[1]!Table1[4])</f>
        <v>0</v>
      </c>
      <c r="AI33" s="30">
        <f ca="1">SUMIF([1]route!$E$3:$E$10005,E33,[1]!Table1[5])</f>
        <v>0</v>
      </c>
      <c r="AJ33" s="30">
        <f ca="1">SUMIF([1]route!$E$3:$E$10005,E33,[1]!Table1[6])</f>
        <v>0</v>
      </c>
      <c r="AK33" s="30">
        <f ca="1">SUMIF([1]route!$E$3:$E$10005,E33,[1]!Table1[7])</f>
        <v>0</v>
      </c>
      <c r="AL33" s="30">
        <f ca="1">SUMIF([1]route!$E$3:$E$10005,E33,[1]!Table1[8])</f>
        <v>0</v>
      </c>
      <c r="AM33" s="30">
        <f ca="1">SUMIF([1]route!$E$3:$E$10005,E33,[1]!Table1[9])</f>
        <v>0</v>
      </c>
      <c r="AN33" s="30">
        <f ca="1">SUMIF([1]route!$E$3:$E$10005,E33,[1]!Table1[10])</f>
        <v>0</v>
      </c>
      <c r="AO33" s="30">
        <f ca="1">SUMIF([1]route!$E$3:$E$10005,E33,[1]!Table1[11])</f>
        <v>0</v>
      </c>
      <c r="AP33" s="30">
        <f ca="1">SUMIF([1]route!$E$3:$E$10005,E33,[1]!Table1[12])</f>
        <v>0</v>
      </c>
      <c r="AQ33" s="30">
        <f ca="1">SUMIF([1]route!$E$3:$E$10005,E33,[1]!Table1[13])</f>
        <v>0</v>
      </c>
      <c r="AR33" s="30">
        <f ca="1">SUMIF([1]route!$E$3:$E$10005,E33,[1]!Table1[14])</f>
        <v>0</v>
      </c>
      <c r="AS33" s="30">
        <f ca="1">SUMIF([1]route!$E$3:$E$10005,E33,[1]!Table1[15])</f>
        <v>0</v>
      </c>
      <c r="AT33" s="30">
        <f ca="1">SUMIF([1]route!$E$3:$E$10005,E33,[1]!Table1[16])</f>
        <v>0</v>
      </c>
      <c r="AU33" s="30">
        <f ca="1">SUMIF([1]route!$E$3:$E$10005,E33,[1]!Table1[17])</f>
        <v>0</v>
      </c>
      <c r="AV33" s="30">
        <f ca="1">SUMIF([1]route!$E$3:$E$10005,E33,[1]!Table1[18])</f>
        <v>0</v>
      </c>
      <c r="AW33" s="30">
        <f ca="1">SUMIF([1]route!$E$3:$E$10005,E33,[1]!Table1[19])</f>
        <v>0</v>
      </c>
      <c r="AX33" s="30">
        <f ca="1">SUMIF([1]route!$E$3:$E$10005,E33,[1]!Table1[20])</f>
        <v>0</v>
      </c>
      <c r="AY33" s="30">
        <f ca="1">SUMIF([1]route!$E$3:$E$10005,E33,[1]!Table1[21])</f>
        <v>0</v>
      </c>
      <c r="AZ33" s="30">
        <f ca="1">SUMIF([1]route!$E$3:$E$10005,E33,[1]!Table1[22])</f>
        <v>0</v>
      </c>
      <c r="BA33" s="30">
        <f ca="1">SUMIF([1]route!$E$3:$E$10005,E33,[1]!Table1[23])</f>
        <v>0</v>
      </c>
      <c r="BB33" s="30">
        <f ca="1">SUMIF([1]route!$E$3:$E$10005,E33,[1]!Table1[24])</f>
        <v>0</v>
      </c>
      <c r="BC33" s="30">
        <f ca="1">SUMIF([1]route!$E$3:$E$10005,E33,[1]!Table1[25])</f>
        <v>0</v>
      </c>
      <c r="BD33" s="30">
        <f ca="1">SUMIF([1]route!$E$3:$E$10005,E33,[1]!Table1[26])</f>
        <v>0</v>
      </c>
      <c r="BE33" s="30">
        <f ca="1">SUMIF([1]route!$E$3:$E$10005,E33,[1]!Table1[27])</f>
        <v>0</v>
      </c>
      <c r="BF33" s="30">
        <f ca="1">SUMIF([1]route!$E$3:$E$10005,E33,[1]!Table1[28])</f>
        <v>0</v>
      </c>
      <c r="BG33" s="30">
        <f ca="1">SUMIF([1]route!$E$3:$E$10005,E33,[1]!Table1[29])</f>
        <v>0</v>
      </c>
      <c r="BH33" s="30">
        <f ca="1">SUMIF([1]route!$E$3:$E$10005,E33,[1]!Table1[30])</f>
        <v>0</v>
      </c>
      <c r="BI33" s="30">
        <f ca="1">SUMIF([1]route!$E$3:$E$10005,E33,[1]!Table1[31])</f>
        <v>0</v>
      </c>
      <c r="BJ33" s="30">
        <f ca="1">SUMIF([1]route!$E$3:$E$10005,E33,[1]!Table1[Remain PO])</f>
        <v>0</v>
      </c>
      <c r="BK33" s="31">
        <f ca="1">SUMIF([1]route!$E$3:$E$10005,E33,[1]!Table1[N+1])</f>
        <v>64.307692307692307</v>
      </c>
      <c r="BL33" s="31">
        <f ca="1">SUMIF([1]route!$E$3:$E$10005,E33,[1]!Table1[N+2])</f>
        <v>39.153846153846153</v>
      </c>
      <c r="BM33" s="31">
        <f ca="1">SUMIF([1]route!$E$3:$E$10005,E33,[1]!Table1[N+3])</f>
        <v>61.53846153846154</v>
      </c>
      <c r="BN33" s="32">
        <f ca="1">SUMIF([1]route!$E$3:$E$10005,E33,[1]!Table1[N+4])</f>
        <v>0</v>
      </c>
      <c r="BP33" s="37">
        <f t="shared" si="17"/>
        <v>82</v>
      </c>
      <c r="BQ33" s="35">
        <f t="shared" ca="1" si="20"/>
        <v>82</v>
      </c>
      <c r="BR33" s="35">
        <f t="shared" ca="1" si="20"/>
        <v>82</v>
      </c>
      <c r="BS33" s="35">
        <f t="shared" ca="1" si="20"/>
        <v>82</v>
      </c>
      <c r="BT33" s="35">
        <f t="shared" ca="1" si="20"/>
        <v>82</v>
      </c>
      <c r="BU33" s="35">
        <f t="shared" ca="1" si="20"/>
        <v>82</v>
      </c>
      <c r="BV33" s="35">
        <f t="shared" ca="1" si="20"/>
        <v>82</v>
      </c>
      <c r="BW33" s="35">
        <f t="shared" ca="1" si="20"/>
        <v>82</v>
      </c>
      <c r="BX33" s="35">
        <f t="shared" ca="1" si="20"/>
        <v>82</v>
      </c>
      <c r="BY33" s="35">
        <f t="shared" ca="1" si="20"/>
        <v>82</v>
      </c>
      <c r="BZ33" s="35">
        <f t="shared" ca="1" si="20"/>
        <v>82</v>
      </c>
      <c r="CA33" s="35">
        <f t="shared" ca="1" si="20"/>
        <v>82</v>
      </c>
      <c r="CB33" s="35">
        <f t="shared" ca="1" si="20"/>
        <v>82</v>
      </c>
      <c r="CC33" s="35">
        <f t="shared" ca="1" si="20"/>
        <v>82</v>
      </c>
      <c r="CD33" s="35">
        <f t="shared" ca="1" si="20"/>
        <v>82</v>
      </c>
      <c r="CE33" s="35">
        <f t="shared" ca="1" si="20"/>
        <v>82</v>
      </c>
      <c r="CF33" s="35">
        <f t="shared" ca="1" si="18"/>
        <v>82</v>
      </c>
      <c r="CG33" s="35">
        <f t="shared" ca="1" si="18"/>
        <v>82</v>
      </c>
      <c r="CH33" s="35">
        <f t="shared" ca="1" si="18"/>
        <v>82</v>
      </c>
      <c r="CI33" s="35">
        <f t="shared" ca="1" si="18"/>
        <v>82</v>
      </c>
      <c r="CJ33" s="35">
        <f t="shared" ca="1" si="18"/>
        <v>82</v>
      </c>
      <c r="CK33" s="35">
        <f t="shared" ca="1" si="18"/>
        <v>82</v>
      </c>
      <c r="CL33" s="35">
        <f t="shared" ca="1" si="18"/>
        <v>82</v>
      </c>
      <c r="CM33" s="35">
        <f t="shared" ca="1" si="18"/>
        <v>82</v>
      </c>
      <c r="CN33" s="35">
        <f t="shared" ca="1" si="18"/>
        <v>82</v>
      </c>
      <c r="CO33" s="35">
        <f t="shared" ca="1" si="18"/>
        <v>82</v>
      </c>
      <c r="CP33" s="35">
        <f t="shared" ca="1" si="18"/>
        <v>82</v>
      </c>
      <c r="CQ33" s="35">
        <f t="shared" ca="1" si="18"/>
        <v>82</v>
      </c>
      <c r="CR33" s="35">
        <f t="shared" ca="1" si="18"/>
        <v>82</v>
      </c>
      <c r="CS33" s="35">
        <f t="shared" ca="1" si="18"/>
        <v>82</v>
      </c>
      <c r="CT33" s="35">
        <f t="shared" ca="1" si="18"/>
        <v>82</v>
      </c>
      <c r="CU33" s="35">
        <f t="shared" ca="1" si="18"/>
        <v>82</v>
      </c>
      <c r="CV33" s="35">
        <f t="shared" ca="1" si="19"/>
        <v>82</v>
      </c>
      <c r="CW33" s="38">
        <f t="shared" ca="1" si="6"/>
        <v>17.692307692307693</v>
      </c>
      <c r="CX33" s="38">
        <f t="shared" ca="1" si="6"/>
        <v>-21.46153846153846</v>
      </c>
      <c r="CY33" s="38">
        <f t="shared" ca="1" si="6"/>
        <v>-83</v>
      </c>
      <c r="CZ33" s="39">
        <f t="shared" ca="1" si="6"/>
        <v>-83</v>
      </c>
      <c r="DA33" s="35"/>
    </row>
    <row r="34" spans="4:105" x14ac:dyDescent="0.3">
      <c r="D34" s="61" t="str">
        <f>VLOOKUP(F34,[1]Special!$O$2:$S$209,3,0)</f>
        <v>|0101022000|0.00|0.00|0.000|78.0001.6</v>
      </c>
      <c r="E34" s="20" t="s">
        <v>57</v>
      </c>
      <c r="F34" s="19" t="str">
        <f t="shared" si="7"/>
        <v>|0200220139|25.40|0.00|1.600|0.000</v>
      </c>
      <c r="G34" s="19" t="str">
        <f>'Cutting Rules'!H34</f>
        <v>|KMV|TANAKA|TANAKA|||||||||</v>
      </c>
      <c r="H34" s="19" t="str">
        <f>VLOOKUP(MID(F34,8,2),[1]Special!$H$2:$I$32,2,0)</f>
        <v>STKM11A</v>
      </c>
      <c r="I34" s="19" t="str">
        <f t="shared" si="8"/>
        <v>NBC</v>
      </c>
      <c r="J34" s="19" t="str">
        <f t="shared" si="9"/>
        <v>P</v>
      </c>
      <c r="K34" s="19" t="str">
        <f t="shared" si="10"/>
        <v>25.4</v>
      </c>
      <c r="L34" s="19" t="str">
        <f t="shared" si="11"/>
        <v>0.00</v>
      </c>
      <c r="M34" s="52" t="str">
        <f t="shared" si="12"/>
        <v>1.60</v>
      </c>
      <c r="N34" s="52" t="str">
        <f t="shared" si="13"/>
        <v>5974</v>
      </c>
      <c r="O34" s="19">
        <f>VLOOKUP(F34,[1]Item!$A$5:$Z$10000,26,0)</f>
        <v>0.93899999999999995</v>
      </c>
      <c r="P34" s="19" t="str">
        <f>VLOOKUP(E34,[1]route!$E$3:$O$10005,11,0)</f>
        <v>P/E</v>
      </c>
      <c r="Q34" s="62" t="str">
        <f>'Cutting Rules'!AD34</f>
        <v>5974-845-1266-1390---------</v>
      </c>
      <c r="R34" s="23">
        <f ca="1">SUMIF([1]route!$E$3:$E$10005,E34,[1]!Table1[生産])</f>
        <v>3443.7142857142858</v>
      </c>
      <c r="S34" s="24"/>
      <c r="T34" s="78" t="s">
        <v>547</v>
      </c>
      <c r="U34" s="19"/>
      <c r="V34" s="48">
        <f>SUMIF([1]route!$E$3:$E$10005,E34,[1]route!$M$3:$M$10005)</f>
        <v>2696</v>
      </c>
      <c r="W34" s="56">
        <f t="shared" si="14"/>
        <v>15123.443855999998</v>
      </c>
      <c r="X34" s="27">
        <f t="array" aca="1" ref="X34" ca="1">INDEX($BP34:$CZ34,MATCH(TRUE,$BP34:$CZ34&lt;0,0))</f>
        <v>-747.71428571428623</v>
      </c>
      <c r="Y34" s="47">
        <f t="shared" ca="1" si="2"/>
        <v>45322</v>
      </c>
      <c r="Z34" s="121" t="str">
        <f>IFERROR(VLOOKUP(E34,[1]route!$E$3:$BL$10005,59,0),"")&amp;IFERROR(VLOOKUP(E34,[1]route!$E$3:$BL$10005,60,0),"")</f>
        <v/>
      </c>
      <c r="AA34" s="28">
        <f t="shared" ca="1" si="15"/>
        <v>747.71428571428578</v>
      </c>
      <c r="AB34" s="77">
        <f t="shared" ca="1" si="16"/>
        <v>4194.3675891428575</v>
      </c>
      <c r="AC34" s="4">
        <f t="shared" ca="1" si="3"/>
        <v>34</v>
      </c>
      <c r="AD34" s="29">
        <v>0</v>
      </c>
      <c r="AE34" s="30">
        <f ca="1">SUMIF([1]route!$E$3:$E$10005,E34,[1]!Table1[1])</f>
        <v>157.14285714285714</v>
      </c>
      <c r="AF34" s="30">
        <f ca="1">SUMIF([1]route!$E$3:$E$10005,E34,[1]!Table1[2])</f>
        <v>171.42857142857142</v>
      </c>
      <c r="AG34" s="30">
        <f ca="1">SUMIF([1]route!$E$3:$E$10005,E34,[1]!Table1[3])</f>
        <v>0</v>
      </c>
      <c r="AH34" s="30">
        <f ca="1">SUMIF([1]route!$E$3:$E$10005,E34,[1]!Table1[4])</f>
        <v>0</v>
      </c>
      <c r="AI34" s="30">
        <f ca="1">SUMIF([1]route!$E$3:$E$10005,E34,[1]!Table1[5])</f>
        <v>0</v>
      </c>
      <c r="AJ34" s="30">
        <f ca="1">SUMIF([1]route!$E$3:$E$10005,E34,[1]!Table1[6])</f>
        <v>0</v>
      </c>
      <c r="AK34" s="30">
        <f ca="1">SUMIF([1]route!$E$3:$E$10005,E34,[1]!Table1[7])</f>
        <v>0</v>
      </c>
      <c r="AL34" s="30">
        <f ca="1">SUMIF([1]route!$E$3:$E$10005,E34,[1]!Table1[8])</f>
        <v>0</v>
      </c>
      <c r="AM34" s="30">
        <f ca="1">SUMIF([1]route!$E$3:$E$10005,E34,[1]!Table1[9])</f>
        <v>0</v>
      </c>
      <c r="AN34" s="30">
        <f ca="1">SUMIF([1]route!$E$3:$E$10005,E34,[1]!Table1[10])</f>
        <v>0</v>
      </c>
      <c r="AO34" s="30">
        <f ca="1">SUMIF([1]route!$E$3:$E$10005,E34,[1]!Table1[11])</f>
        <v>0</v>
      </c>
      <c r="AP34" s="30">
        <f ca="1">SUMIF([1]route!$E$3:$E$10005,E34,[1]!Table1[12])</f>
        <v>0</v>
      </c>
      <c r="AQ34" s="30">
        <f ca="1">SUMIF([1]route!$E$3:$E$10005,E34,[1]!Table1[13])</f>
        <v>0</v>
      </c>
      <c r="AR34" s="30">
        <f ca="1">SUMIF([1]route!$E$3:$E$10005,E34,[1]!Table1[14])</f>
        <v>0</v>
      </c>
      <c r="AS34" s="30">
        <f ca="1">SUMIF([1]route!$E$3:$E$10005,E34,[1]!Table1[15])</f>
        <v>0</v>
      </c>
      <c r="AT34" s="30">
        <f ca="1">SUMIF([1]route!$E$3:$E$10005,E34,[1]!Table1[16])</f>
        <v>0</v>
      </c>
      <c r="AU34" s="30">
        <f ca="1">SUMIF([1]route!$E$3:$E$10005,E34,[1]!Table1[17])</f>
        <v>0</v>
      </c>
      <c r="AV34" s="30">
        <f ca="1">SUMIF([1]route!$E$3:$E$10005,E34,[1]!Table1[18])</f>
        <v>0</v>
      </c>
      <c r="AW34" s="30">
        <f ca="1">SUMIF([1]route!$E$3:$E$10005,E34,[1]!Table1[19])</f>
        <v>0</v>
      </c>
      <c r="AX34" s="30">
        <f ca="1">SUMIF([1]route!$E$3:$E$10005,E34,[1]!Table1[20])</f>
        <v>0</v>
      </c>
      <c r="AY34" s="30">
        <f ca="1">SUMIF([1]route!$E$3:$E$10005,E34,[1]!Table1[21])</f>
        <v>0</v>
      </c>
      <c r="AZ34" s="30">
        <f ca="1">SUMIF([1]route!$E$3:$E$10005,E34,[1]!Table1[22])</f>
        <v>0</v>
      </c>
      <c r="BA34" s="30">
        <f ca="1">SUMIF([1]route!$E$3:$E$10005,E34,[1]!Table1[23])</f>
        <v>0</v>
      </c>
      <c r="BB34" s="30">
        <f ca="1">SUMIF([1]route!$E$3:$E$10005,E34,[1]!Table1[24])</f>
        <v>0</v>
      </c>
      <c r="BC34" s="30">
        <f ca="1">SUMIF([1]route!$E$3:$E$10005,E34,[1]!Table1[25])</f>
        <v>0</v>
      </c>
      <c r="BD34" s="30">
        <f ca="1">SUMIF([1]route!$E$3:$E$10005,E34,[1]!Table1[26])</f>
        <v>0</v>
      </c>
      <c r="BE34" s="30">
        <f ca="1">SUMIF([1]route!$E$3:$E$10005,E34,[1]!Table1[27])</f>
        <v>0</v>
      </c>
      <c r="BF34" s="30">
        <f ca="1">SUMIF([1]route!$E$3:$E$10005,E34,[1]!Table1[28])</f>
        <v>0</v>
      </c>
      <c r="BG34" s="30">
        <f ca="1">SUMIF([1]route!$E$3:$E$10005,E34,[1]!Table1[29])</f>
        <v>0</v>
      </c>
      <c r="BH34" s="30">
        <f ca="1">SUMIF([1]route!$E$3:$E$10005,E34,[1]!Table1[30])</f>
        <v>0</v>
      </c>
      <c r="BI34" s="30">
        <f ca="1">SUMIF([1]route!$E$3:$E$10005,E34,[1]!Table1[31])</f>
        <v>0</v>
      </c>
      <c r="BJ34" s="30">
        <f ca="1">SUMIF([1]route!$E$3:$E$10005,E34,[1]!Table1[Remain PO])</f>
        <v>0</v>
      </c>
      <c r="BK34" s="31">
        <f ca="1">SUMIF([1]route!$E$3:$E$10005,E34,[1]!Table1[N+1])</f>
        <v>3115.1428571428573</v>
      </c>
      <c r="BL34" s="31">
        <f ca="1">SUMIF([1]route!$E$3:$E$10005,E34,[1]!Table1[N+2])</f>
        <v>1816.8571428571429</v>
      </c>
      <c r="BM34" s="31">
        <f ca="1">SUMIF([1]route!$E$3:$E$10005,E34,[1]!Table1[N+3])</f>
        <v>3585.7142857142858</v>
      </c>
      <c r="BN34" s="32">
        <f ca="1">SUMIF([1]route!$E$3:$E$10005,E34,[1]!Table1[N+4])</f>
        <v>0</v>
      </c>
      <c r="BP34" s="37">
        <f t="shared" si="17"/>
        <v>2696</v>
      </c>
      <c r="BQ34" s="35">
        <f t="shared" ca="1" si="20"/>
        <v>2538.8571428571427</v>
      </c>
      <c r="BR34" s="35">
        <f t="shared" ca="1" si="20"/>
        <v>2367.4285714285711</v>
      </c>
      <c r="BS34" s="35">
        <f t="shared" ca="1" si="20"/>
        <v>2367.4285714285711</v>
      </c>
      <c r="BT34" s="35">
        <f t="shared" ca="1" si="20"/>
        <v>2367.4285714285711</v>
      </c>
      <c r="BU34" s="35">
        <f t="shared" ca="1" si="20"/>
        <v>2367.4285714285711</v>
      </c>
      <c r="BV34" s="35">
        <f t="shared" ca="1" si="20"/>
        <v>2367.4285714285711</v>
      </c>
      <c r="BW34" s="35">
        <f t="shared" ca="1" si="20"/>
        <v>2367.4285714285711</v>
      </c>
      <c r="BX34" s="35">
        <f t="shared" ca="1" si="20"/>
        <v>2367.4285714285711</v>
      </c>
      <c r="BY34" s="35">
        <f t="shared" ca="1" si="20"/>
        <v>2367.4285714285711</v>
      </c>
      <c r="BZ34" s="35">
        <f t="shared" ca="1" si="20"/>
        <v>2367.4285714285711</v>
      </c>
      <c r="CA34" s="35">
        <f t="shared" ca="1" si="20"/>
        <v>2367.4285714285711</v>
      </c>
      <c r="CB34" s="35">
        <f t="shared" ca="1" si="20"/>
        <v>2367.4285714285711</v>
      </c>
      <c r="CC34" s="35">
        <f t="shared" ca="1" si="20"/>
        <v>2367.4285714285711</v>
      </c>
      <c r="CD34" s="35">
        <f t="shared" ca="1" si="20"/>
        <v>2367.4285714285711</v>
      </c>
      <c r="CE34" s="35">
        <f t="shared" ca="1" si="20"/>
        <v>2367.4285714285711</v>
      </c>
      <c r="CF34" s="35">
        <f t="shared" ca="1" si="18"/>
        <v>2367.4285714285711</v>
      </c>
      <c r="CG34" s="35">
        <f t="shared" ca="1" si="18"/>
        <v>2367.4285714285711</v>
      </c>
      <c r="CH34" s="35">
        <f t="shared" ca="1" si="18"/>
        <v>2367.4285714285711</v>
      </c>
      <c r="CI34" s="35">
        <f t="shared" ca="1" si="18"/>
        <v>2367.4285714285711</v>
      </c>
      <c r="CJ34" s="35">
        <f t="shared" ca="1" si="18"/>
        <v>2367.4285714285711</v>
      </c>
      <c r="CK34" s="35">
        <f t="shared" ca="1" si="18"/>
        <v>2367.4285714285711</v>
      </c>
      <c r="CL34" s="35">
        <f t="shared" ca="1" si="18"/>
        <v>2367.4285714285711</v>
      </c>
      <c r="CM34" s="35">
        <f t="shared" ca="1" si="18"/>
        <v>2367.4285714285711</v>
      </c>
      <c r="CN34" s="35">
        <f t="shared" ca="1" si="18"/>
        <v>2367.4285714285711</v>
      </c>
      <c r="CO34" s="35">
        <f t="shared" ca="1" si="18"/>
        <v>2367.4285714285711</v>
      </c>
      <c r="CP34" s="35">
        <f t="shared" ca="1" si="18"/>
        <v>2367.4285714285711</v>
      </c>
      <c r="CQ34" s="35">
        <f t="shared" ca="1" si="18"/>
        <v>2367.4285714285711</v>
      </c>
      <c r="CR34" s="35">
        <f t="shared" ca="1" si="18"/>
        <v>2367.4285714285711</v>
      </c>
      <c r="CS34" s="35">
        <f t="shared" ca="1" si="18"/>
        <v>2367.4285714285711</v>
      </c>
      <c r="CT34" s="35">
        <f t="shared" ref="CT34:CY97" ca="1" si="21">CS34-BH34</f>
        <v>2367.4285714285711</v>
      </c>
      <c r="CU34" s="35">
        <f t="shared" ca="1" si="21"/>
        <v>2367.4285714285711</v>
      </c>
      <c r="CV34" s="35">
        <f t="shared" ca="1" si="19"/>
        <v>2367.4285714285711</v>
      </c>
      <c r="CW34" s="38">
        <f t="shared" ca="1" si="6"/>
        <v>-747.71428571428623</v>
      </c>
      <c r="CX34" s="38">
        <f t="shared" ca="1" si="6"/>
        <v>-2564.5714285714294</v>
      </c>
      <c r="CY34" s="38">
        <f t="shared" ca="1" si="6"/>
        <v>-6150.2857142857156</v>
      </c>
      <c r="CZ34" s="39">
        <f t="shared" ca="1" si="6"/>
        <v>-6150.2857142857156</v>
      </c>
      <c r="DA34" s="35"/>
    </row>
    <row r="35" spans="4:105" x14ac:dyDescent="0.3">
      <c r="D35" s="61" t="str">
        <f>VLOOKUP(F35,[1]Special!$O$2:$S$209,3,0)</f>
        <v>|0101022000|0.00|0.00|0.000|78.0001.8</v>
      </c>
      <c r="E35" s="20" t="s">
        <v>58</v>
      </c>
      <c r="F35" s="19" t="str">
        <f t="shared" si="7"/>
        <v>|0200220139|25.40|0.00|1.800|0.000</v>
      </c>
      <c r="G35" s="19" t="str">
        <f>'Cutting Rules'!H35</f>
        <v>TOYOTA||TOYOTA||||||||||</v>
      </c>
      <c r="H35" s="19" t="str">
        <f>VLOOKUP(MID(F35,8,2),[1]Special!$H$2:$I$32,2,0)</f>
        <v>STKM11A</v>
      </c>
      <c r="I35" s="19" t="str">
        <f t="shared" si="8"/>
        <v>NBC</v>
      </c>
      <c r="J35" s="19" t="str">
        <f t="shared" si="9"/>
        <v>P</v>
      </c>
      <c r="K35" s="19" t="str">
        <f t="shared" si="10"/>
        <v>25.4</v>
      </c>
      <c r="L35" s="19" t="str">
        <f t="shared" si="11"/>
        <v>0.00</v>
      </c>
      <c r="M35" s="52" t="str">
        <f t="shared" si="12"/>
        <v>1.80</v>
      </c>
      <c r="N35" s="52" t="str">
        <f t="shared" si="13"/>
        <v>6210</v>
      </c>
      <c r="O35" s="19">
        <f>VLOOKUP(F35,[1]Item!$A$5:$Z$10000,26,0)</f>
        <v>1.048</v>
      </c>
      <c r="P35" s="19" t="str">
        <f>VLOOKUP(E35,[1]route!$E$3:$O$10005,11,0)</f>
        <v>C</v>
      </c>
      <c r="Q35" s="62" t="str">
        <f>'Cutting Rules'!AD35</f>
        <v>469.4-6210-463.4----------</v>
      </c>
      <c r="R35" s="23">
        <f ca="1">SUMIF([1]route!$E$3:$E$10005,E35,[1]!Table1[生産])</f>
        <v>419.23076923076923</v>
      </c>
      <c r="S35" s="24"/>
      <c r="T35" s="78" t="s">
        <v>547</v>
      </c>
      <c r="U35" s="19"/>
      <c r="V35" s="48">
        <f>SUMIF([1]route!$E$3:$E$10005,E35,[1]route!$M$3:$M$10005)</f>
        <v>246</v>
      </c>
      <c r="W35" s="56">
        <f t="shared" si="14"/>
        <v>1600.98768</v>
      </c>
      <c r="X35" s="27">
        <f t="array" aca="1" ref="X35" ca="1">INDEX($BP35:$CZ35,MATCH(TRUE,$BP35:$CZ35&lt;0,0))</f>
        <v>-7.846153846153868</v>
      </c>
      <c r="Y35" s="47">
        <f t="shared" ca="1" si="2"/>
        <v>45282</v>
      </c>
      <c r="Z35" s="121" t="str">
        <f>IFERROR(VLOOKUP(E35,[1]route!$E$3:$BL$10005,59,0),"")&amp;IFERROR(VLOOKUP(E35,[1]route!$E$3:$BL$10005,60,0),"")</f>
        <v/>
      </c>
      <c r="AA35" s="28">
        <f t="shared" ca="1" si="15"/>
        <v>173.23076923076923</v>
      </c>
      <c r="AB35" s="77">
        <f t="shared" ca="1" si="16"/>
        <v>1127.3997046153845</v>
      </c>
      <c r="AC35" s="4">
        <f t="shared" ca="1" si="3"/>
        <v>23</v>
      </c>
      <c r="AD35" s="29">
        <v>0</v>
      </c>
      <c r="AE35" s="30">
        <f ca="1">SUMIF([1]route!$E$3:$E$10005,E35,[1]!Table1[1])</f>
        <v>26.923076923076923</v>
      </c>
      <c r="AF35" s="30">
        <f ca="1">SUMIF([1]route!$E$3:$E$10005,E35,[1]!Table1[2])</f>
        <v>0</v>
      </c>
      <c r="AG35" s="30">
        <f ca="1">SUMIF([1]route!$E$3:$E$10005,E35,[1]!Table1[3])</f>
        <v>0</v>
      </c>
      <c r="AH35" s="30">
        <f ca="1">SUMIF([1]route!$E$3:$E$10005,E35,[1]!Table1[4])</f>
        <v>26.923076923076923</v>
      </c>
      <c r="AI35" s="30">
        <f ca="1">SUMIF([1]route!$E$3:$E$10005,E35,[1]!Table1[5])</f>
        <v>0</v>
      </c>
      <c r="AJ35" s="30">
        <f ca="1">SUMIF([1]route!$E$3:$E$10005,E35,[1]!Table1[6])</f>
        <v>26.923076923076923</v>
      </c>
      <c r="AK35" s="30">
        <f ca="1">SUMIF([1]route!$E$3:$E$10005,E35,[1]!Table1[7])</f>
        <v>0</v>
      </c>
      <c r="AL35" s="30">
        <f ca="1">SUMIF([1]route!$E$3:$E$10005,E35,[1]!Table1[8])</f>
        <v>23.076923076923077</v>
      </c>
      <c r="AM35" s="30">
        <f ca="1">SUMIF([1]route!$E$3:$E$10005,E35,[1]!Table1[9])</f>
        <v>0</v>
      </c>
      <c r="AN35" s="30">
        <f ca="1">SUMIF([1]route!$E$3:$E$10005,E35,[1]!Table1[10])</f>
        <v>0</v>
      </c>
      <c r="AO35" s="30">
        <f ca="1">SUMIF([1]route!$E$3:$E$10005,E35,[1]!Table1[11])</f>
        <v>23.076923076923077</v>
      </c>
      <c r="AP35" s="30">
        <f ca="1">SUMIF([1]route!$E$3:$E$10005,E35,[1]!Table1[12])</f>
        <v>0</v>
      </c>
      <c r="AQ35" s="30">
        <f ca="1">SUMIF([1]route!$E$3:$E$10005,E35,[1]!Table1[13])</f>
        <v>26.923076923076923</v>
      </c>
      <c r="AR35" s="30">
        <f ca="1">SUMIF([1]route!$E$3:$E$10005,E35,[1]!Table1[14])</f>
        <v>0</v>
      </c>
      <c r="AS35" s="30">
        <f ca="1">SUMIF([1]route!$E$3:$E$10005,E35,[1]!Table1[15])</f>
        <v>23.076923076923077</v>
      </c>
      <c r="AT35" s="30">
        <f ca="1">SUMIF([1]route!$E$3:$E$10005,E35,[1]!Table1[16])</f>
        <v>0</v>
      </c>
      <c r="AU35" s="30">
        <f ca="1">SUMIF([1]route!$E$3:$E$10005,E35,[1]!Table1[17])</f>
        <v>0</v>
      </c>
      <c r="AV35" s="30">
        <f ca="1">SUMIF([1]route!$E$3:$E$10005,E35,[1]!Table1[18])</f>
        <v>26.923076923076923</v>
      </c>
      <c r="AW35" s="30">
        <f ca="1">SUMIF([1]route!$E$3:$E$10005,E35,[1]!Table1[19])</f>
        <v>0</v>
      </c>
      <c r="AX35" s="30">
        <f ca="1">SUMIF([1]route!$E$3:$E$10005,E35,[1]!Table1[20])</f>
        <v>23.076923076923077</v>
      </c>
      <c r="AY35" s="30">
        <f ca="1">SUMIF([1]route!$E$3:$E$10005,E35,[1]!Table1[21])</f>
        <v>0</v>
      </c>
      <c r="AZ35" s="30">
        <f ca="1">SUMIF([1]route!$E$3:$E$10005,E35,[1]!Table1[22])</f>
        <v>26.923076923076923</v>
      </c>
      <c r="BA35" s="30">
        <f ca="1">SUMIF([1]route!$E$3:$E$10005,E35,[1]!Table1[23])</f>
        <v>0</v>
      </c>
      <c r="BB35" s="30">
        <f ca="1">SUMIF([1]route!$E$3:$E$10005,E35,[1]!Table1[24])</f>
        <v>0</v>
      </c>
      <c r="BC35" s="30">
        <f ca="1">SUMIF([1]route!$E$3:$E$10005,E35,[1]!Table1[25])</f>
        <v>23.076923076923077</v>
      </c>
      <c r="BD35" s="30">
        <f ca="1">SUMIF([1]route!$E$3:$E$10005,E35,[1]!Table1[26])</f>
        <v>0</v>
      </c>
      <c r="BE35" s="30">
        <f ca="1">SUMIF([1]route!$E$3:$E$10005,E35,[1]!Table1[27])</f>
        <v>19.23076923076923</v>
      </c>
      <c r="BF35" s="30">
        <f ca="1">SUMIF([1]route!$E$3:$E$10005,E35,[1]!Table1[28])</f>
        <v>0</v>
      </c>
      <c r="BG35" s="30">
        <f ca="1">SUMIF([1]route!$E$3:$E$10005,E35,[1]!Table1[29])</f>
        <v>0</v>
      </c>
      <c r="BH35" s="30">
        <f ca="1">SUMIF([1]route!$E$3:$E$10005,E35,[1]!Table1[30])</f>
        <v>0</v>
      </c>
      <c r="BI35" s="30">
        <f ca="1">SUMIF([1]route!$E$3:$E$10005,E35,[1]!Table1[31])</f>
        <v>0</v>
      </c>
      <c r="BJ35" s="30">
        <f ca="1">SUMIF([1]route!$E$3:$E$10005,E35,[1]!Table1[Remain PO])</f>
        <v>0</v>
      </c>
      <c r="BK35" s="31">
        <f ca="1">SUMIF([1]route!$E$3:$E$10005,E35,[1]!Table1[N+1])</f>
        <v>123.07692307692308</v>
      </c>
      <c r="BL35" s="31">
        <f ca="1">SUMIF([1]route!$E$3:$E$10005,E35,[1]!Table1[N+2])</f>
        <v>80.769230769230774</v>
      </c>
      <c r="BM35" s="31">
        <f ca="1">SUMIF([1]route!$E$3:$E$10005,E35,[1]!Table1[N+3])</f>
        <v>153.84615384615384</v>
      </c>
      <c r="BN35" s="32">
        <f ca="1">SUMIF([1]route!$E$3:$E$10005,E35,[1]!Table1[N+4])</f>
        <v>0</v>
      </c>
      <c r="BP35" s="37">
        <f t="shared" si="17"/>
        <v>246</v>
      </c>
      <c r="BQ35" s="35">
        <f t="shared" ca="1" si="20"/>
        <v>219.07692307692307</v>
      </c>
      <c r="BR35" s="35">
        <f t="shared" ca="1" si="20"/>
        <v>219.07692307692307</v>
      </c>
      <c r="BS35" s="35">
        <f t="shared" ca="1" si="20"/>
        <v>219.07692307692307</v>
      </c>
      <c r="BT35" s="35">
        <f t="shared" ca="1" si="20"/>
        <v>192.15384615384613</v>
      </c>
      <c r="BU35" s="35">
        <f t="shared" ca="1" si="20"/>
        <v>192.15384615384613</v>
      </c>
      <c r="BV35" s="35">
        <f t="shared" ca="1" si="20"/>
        <v>165.2307692307692</v>
      </c>
      <c r="BW35" s="35">
        <f t="shared" ca="1" si="20"/>
        <v>165.2307692307692</v>
      </c>
      <c r="BX35" s="35">
        <f t="shared" ca="1" si="20"/>
        <v>142.15384615384613</v>
      </c>
      <c r="BY35" s="35">
        <f t="shared" ca="1" si="20"/>
        <v>142.15384615384613</v>
      </c>
      <c r="BZ35" s="35">
        <f t="shared" ca="1" si="20"/>
        <v>142.15384615384613</v>
      </c>
      <c r="CA35" s="35">
        <f t="shared" ca="1" si="20"/>
        <v>119.07692307692305</v>
      </c>
      <c r="CB35" s="35">
        <f t="shared" ca="1" si="20"/>
        <v>119.07692307692305</v>
      </c>
      <c r="CC35" s="35">
        <f t="shared" ca="1" si="20"/>
        <v>92.153846153846132</v>
      </c>
      <c r="CD35" s="35">
        <f t="shared" ca="1" si="20"/>
        <v>92.153846153846132</v>
      </c>
      <c r="CE35" s="35">
        <f t="shared" ca="1" si="20"/>
        <v>69.076923076923052</v>
      </c>
      <c r="CF35" s="35">
        <f t="shared" ref="CF35:CS53" ca="1" si="22">CE35-AT35</f>
        <v>69.076923076923052</v>
      </c>
      <c r="CG35" s="35">
        <f t="shared" ca="1" si="22"/>
        <v>69.076923076923052</v>
      </c>
      <c r="CH35" s="35">
        <f t="shared" ca="1" si="22"/>
        <v>42.153846153846132</v>
      </c>
      <c r="CI35" s="35">
        <f t="shared" ca="1" si="22"/>
        <v>42.153846153846132</v>
      </c>
      <c r="CJ35" s="35">
        <f t="shared" ca="1" si="22"/>
        <v>19.076923076923055</v>
      </c>
      <c r="CK35" s="35">
        <f t="shared" ca="1" si="22"/>
        <v>19.076923076923055</v>
      </c>
      <c r="CL35" s="35">
        <f t="shared" ca="1" si="22"/>
        <v>-7.846153846153868</v>
      </c>
      <c r="CM35" s="35">
        <f t="shared" ca="1" si="22"/>
        <v>-7.846153846153868</v>
      </c>
      <c r="CN35" s="35">
        <f t="shared" ca="1" si="22"/>
        <v>-7.846153846153868</v>
      </c>
      <c r="CO35" s="35">
        <f t="shared" ca="1" si="22"/>
        <v>-30.923076923076945</v>
      </c>
      <c r="CP35" s="35">
        <f t="shared" ca="1" si="22"/>
        <v>-30.923076923076945</v>
      </c>
      <c r="CQ35" s="35">
        <f t="shared" ca="1" si="22"/>
        <v>-50.153846153846175</v>
      </c>
      <c r="CR35" s="35">
        <f t="shared" ca="1" si="22"/>
        <v>-50.153846153846175</v>
      </c>
      <c r="CS35" s="35">
        <f t="shared" ca="1" si="22"/>
        <v>-50.153846153846175</v>
      </c>
      <c r="CT35" s="35">
        <f t="shared" ca="1" si="21"/>
        <v>-50.153846153846175</v>
      </c>
      <c r="CU35" s="35">
        <f t="shared" ca="1" si="21"/>
        <v>-50.153846153846175</v>
      </c>
      <c r="CV35" s="35">
        <f t="shared" ca="1" si="19"/>
        <v>-50.153846153846175</v>
      </c>
      <c r="CW35" s="38">
        <f t="shared" ca="1" si="6"/>
        <v>-173.23076923076925</v>
      </c>
      <c r="CX35" s="38">
        <f t="shared" ca="1" si="6"/>
        <v>-254.00000000000003</v>
      </c>
      <c r="CY35" s="38">
        <f t="shared" ca="1" si="6"/>
        <v>-407.84615384615387</v>
      </c>
      <c r="CZ35" s="39">
        <f t="shared" ca="1" si="6"/>
        <v>-407.84615384615387</v>
      </c>
      <c r="DA35" s="35"/>
    </row>
    <row r="36" spans="4:105" x14ac:dyDescent="0.3">
      <c r="D36" s="61" t="str">
        <f>VLOOKUP(F36,[1]Special!$O$2:$S$209,3,0)</f>
        <v>|0101022000|0.00|0.00|0.000|75.5002.6</v>
      </c>
      <c r="E36" s="20" t="s">
        <v>59</v>
      </c>
      <c r="F36" s="19" t="str">
        <f t="shared" si="7"/>
        <v>|0200220139|25.40|0.00|2.600|0.000</v>
      </c>
      <c r="G36" s="19" t="str">
        <f>'Cutting Rules'!H36</f>
        <v>TSVN||||||||||||</v>
      </c>
      <c r="H36" s="19" t="str">
        <f>VLOOKUP(MID(F36,8,2),[1]Special!$H$2:$I$32,2,0)</f>
        <v>STKM11A</v>
      </c>
      <c r="I36" s="19" t="str">
        <f t="shared" si="8"/>
        <v>NBC</v>
      </c>
      <c r="J36" s="19" t="str">
        <f t="shared" si="9"/>
        <v>P</v>
      </c>
      <c r="K36" s="19" t="str">
        <f t="shared" si="10"/>
        <v>25.4</v>
      </c>
      <c r="L36" s="19" t="str">
        <f t="shared" si="11"/>
        <v>0.00</v>
      </c>
      <c r="M36" s="52" t="str">
        <f t="shared" si="12"/>
        <v>2.60</v>
      </c>
      <c r="N36" s="52" t="str">
        <f t="shared" si="13"/>
        <v>6163</v>
      </c>
      <c r="O36" s="19">
        <f>VLOOKUP(F36,[1]Item!$A$5:$Z$10000,26,0)</f>
        <v>1.462</v>
      </c>
      <c r="P36" s="19" t="str">
        <f>VLOOKUP(E36,[1]route!$E$3:$O$10005,11,0)</f>
        <v>C</v>
      </c>
      <c r="Q36" s="62" t="str">
        <f>'Cutting Rules'!AD36</f>
        <v>274.7-6163-----------</v>
      </c>
      <c r="R36" s="23">
        <f ca="1">SUMIF([1]route!$E$3:$E$10005,E36,[1]!Table1[生産])</f>
        <v>0</v>
      </c>
      <c r="S36" s="24"/>
      <c r="T36" s="78" t="s">
        <v>547</v>
      </c>
      <c r="U36" s="19"/>
      <c r="V36" s="48">
        <f>SUMIF([1]route!$E$3:$E$10005,E36,[1]route!$M$3:$M$10005)</f>
        <v>185</v>
      </c>
      <c r="W36" s="56">
        <f t="shared" si="14"/>
        <v>1666.90661</v>
      </c>
      <c r="X36" s="27" t="e">
        <f t="array" aca="1" ref="X36" ca="1">INDEX($BP36:$CZ36,MATCH(TRUE,$BP36:$CZ36&lt;0,0))</f>
        <v>#N/A</v>
      </c>
      <c r="Y36" s="47" t="str">
        <f t="shared" ca="1" si="2"/>
        <v/>
      </c>
      <c r="Z36" s="121" t="str">
        <f>IFERROR(VLOOKUP(E36,[1]route!$E$3:$BL$10005,59,0),"")&amp;IFERROR(VLOOKUP(E36,[1]route!$E$3:$BL$10005,60,0),"")</f>
        <v/>
      </c>
      <c r="AA36" s="28">
        <f t="shared" ca="1" si="15"/>
        <v>0</v>
      </c>
      <c r="AB36" s="77">
        <f t="shared" ca="1" si="16"/>
        <v>0</v>
      </c>
      <c r="AC36" s="4" t="str">
        <f t="shared" ca="1" si="3"/>
        <v/>
      </c>
      <c r="AD36" s="29">
        <v>0</v>
      </c>
      <c r="AE36" s="30">
        <f ca="1">SUMIF([1]route!$E$3:$E$10005,E36,[1]!Table1[1])</f>
        <v>0</v>
      </c>
      <c r="AF36" s="30">
        <f ca="1">SUMIF([1]route!$E$3:$E$10005,E36,[1]!Table1[2])</f>
        <v>0</v>
      </c>
      <c r="AG36" s="30">
        <f ca="1">SUMIF([1]route!$E$3:$E$10005,E36,[1]!Table1[3])</f>
        <v>0</v>
      </c>
      <c r="AH36" s="30">
        <f ca="1">SUMIF([1]route!$E$3:$E$10005,E36,[1]!Table1[4])</f>
        <v>0</v>
      </c>
      <c r="AI36" s="30">
        <f ca="1">SUMIF([1]route!$E$3:$E$10005,E36,[1]!Table1[5])</f>
        <v>0</v>
      </c>
      <c r="AJ36" s="30">
        <f ca="1">SUMIF([1]route!$E$3:$E$10005,E36,[1]!Table1[6])</f>
        <v>0</v>
      </c>
      <c r="AK36" s="30">
        <f ca="1">SUMIF([1]route!$E$3:$E$10005,E36,[1]!Table1[7])</f>
        <v>0</v>
      </c>
      <c r="AL36" s="30">
        <f ca="1">SUMIF([1]route!$E$3:$E$10005,E36,[1]!Table1[8])</f>
        <v>0</v>
      </c>
      <c r="AM36" s="30">
        <f ca="1">SUMIF([1]route!$E$3:$E$10005,E36,[1]!Table1[9])</f>
        <v>0</v>
      </c>
      <c r="AN36" s="30">
        <f ca="1">SUMIF([1]route!$E$3:$E$10005,E36,[1]!Table1[10])</f>
        <v>0</v>
      </c>
      <c r="AO36" s="30">
        <f ca="1">SUMIF([1]route!$E$3:$E$10005,E36,[1]!Table1[11])</f>
        <v>0</v>
      </c>
      <c r="AP36" s="30">
        <f ca="1">SUMIF([1]route!$E$3:$E$10005,E36,[1]!Table1[12])</f>
        <v>0</v>
      </c>
      <c r="AQ36" s="30">
        <f ca="1">SUMIF([1]route!$E$3:$E$10005,E36,[1]!Table1[13])</f>
        <v>0</v>
      </c>
      <c r="AR36" s="30">
        <f ca="1">SUMIF([1]route!$E$3:$E$10005,E36,[1]!Table1[14])</f>
        <v>0</v>
      </c>
      <c r="AS36" s="30">
        <f ca="1">SUMIF([1]route!$E$3:$E$10005,E36,[1]!Table1[15])</f>
        <v>0</v>
      </c>
      <c r="AT36" s="30">
        <f ca="1">SUMIF([1]route!$E$3:$E$10005,E36,[1]!Table1[16])</f>
        <v>0</v>
      </c>
      <c r="AU36" s="30">
        <f ca="1">SUMIF([1]route!$E$3:$E$10005,E36,[1]!Table1[17])</f>
        <v>0</v>
      </c>
      <c r="AV36" s="30">
        <f ca="1">SUMIF([1]route!$E$3:$E$10005,E36,[1]!Table1[18])</f>
        <v>0</v>
      </c>
      <c r="AW36" s="30">
        <f ca="1">SUMIF([1]route!$E$3:$E$10005,E36,[1]!Table1[19])</f>
        <v>0</v>
      </c>
      <c r="AX36" s="30">
        <f ca="1">SUMIF([1]route!$E$3:$E$10005,E36,[1]!Table1[20])</f>
        <v>0</v>
      </c>
      <c r="AY36" s="30">
        <f ca="1">SUMIF([1]route!$E$3:$E$10005,E36,[1]!Table1[21])</f>
        <v>0</v>
      </c>
      <c r="AZ36" s="30">
        <f ca="1">SUMIF([1]route!$E$3:$E$10005,E36,[1]!Table1[22])</f>
        <v>0</v>
      </c>
      <c r="BA36" s="30">
        <f ca="1">SUMIF([1]route!$E$3:$E$10005,E36,[1]!Table1[23])</f>
        <v>0</v>
      </c>
      <c r="BB36" s="30">
        <f ca="1">SUMIF([1]route!$E$3:$E$10005,E36,[1]!Table1[24])</f>
        <v>0</v>
      </c>
      <c r="BC36" s="30">
        <f ca="1">SUMIF([1]route!$E$3:$E$10005,E36,[1]!Table1[25])</f>
        <v>0</v>
      </c>
      <c r="BD36" s="30">
        <f ca="1">SUMIF([1]route!$E$3:$E$10005,E36,[1]!Table1[26])</f>
        <v>0</v>
      </c>
      <c r="BE36" s="30">
        <f ca="1">SUMIF([1]route!$E$3:$E$10005,E36,[1]!Table1[27])</f>
        <v>0</v>
      </c>
      <c r="BF36" s="30">
        <f ca="1">SUMIF([1]route!$E$3:$E$10005,E36,[1]!Table1[28])</f>
        <v>0</v>
      </c>
      <c r="BG36" s="30">
        <f ca="1">SUMIF([1]route!$E$3:$E$10005,E36,[1]!Table1[29])</f>
        <v>0</v>
      </c>
      <c r="BH36" s="30">
        <f ca="1">SUMIF([1]route!$E$3:$E$10005,E36,[1]!Table1[30])</f>
        <v>0</v>
      </c>
      <c r="BI36" s="30">
        <f ca="1">SUMIF([1]route!$E$3:$E$10005,E36,[1]!Table1[31])</f>
        <v>0</v>
      </c>
      <c r="BJ36" s="30">
        <f ca="1">SUMIF([1]route!$E$3:$E$10005,E36,[1]!Table1[Remain PO])</f>
        <v>0</v>
      </c>
      <c r="BK36" s="31">
        <f ca="1">SUMIF([1]route!$E$3:$E$10005,E36,[1]!Table1[N+1])</f>
        <v>0</v>
      </c>
      <c r="BL36" s="31">
        <f ca="1">SUMIF([1]route!$E$3:$E$10005,E36,[1]!Table1[N+2])</f>
        <v>0</v>
      </c>
      <c r="BM36" s="31">
        <f ca="1">SUMIF([1]route!$E$3:$E$10005,E36,[1]!Table1[N+3])</f>
        <v>0</v>
      </c>
      <c r="BN36" s="32">
        <f ca="1">SUMIF([1]route!$E$3:$E$10005,E36,[1]!Table1[N+4])</f>
        <v>0</v>
      </c>
      <c r="BP36" s="37">
        <f t="shared" si="17"/>
        <v>185</v>
      </c>
      <c r="BQ36" s="35">
        <f t="shared" ref="BQ36:CE52" ca="1" si="23">BP36-AE36</f>
        <v>185</v>
      </c>
      <c r="BR36" s="35">
        <f t="shared" ca="1" si="23"/>
        <v>185</v>
      </c>
      <c r="BS36" s="35">
        <f t="shared" ca="1" si="23"/>
        <v>185</v>
      </c>
      <c r="BT36" s="35">
        <f t="shared" ca="1" si="23"/>
        <v>185</v>
      </c>
      <c r="BU36" s="35">
        <f t="shared" ca="1" si="23"/>
        <v>185</v>
      </c>
      <c r="BV36" s="35">
        <f t="shared" ca="1" si="23"/>
        <v>185</v>
      </c>
      <c r="BW36" s="35">
        <f t="shared" ca="1" si="23"/>
        <v>185</v>
      </c>
      <c r="BX36" s="35">
        <f t="shared" ca="1" si="23"/>
        <v>185</v>
      </c>
      <c r="BY36" s="35">
        <f t="shared" ca="1" si="23"/>
        <v>185</v>
      </c>
      <c r="BZ36" s="35">
        <f t="shared" ca="1" si="23"/>
        <v>185</v>
      </c>
      <c r="CA36" s="35">
        <f t="shared" ca="1" si="23"/>
        <v>185</v>
      </c>
      <c r="CB36" s="35">
        <f t="shared" ca="1" si="23"/>
        <v>185</v>
      </c>
      <c r="CC36" s="35">
        <f t="shared" ca="1" si="23"/>
        <v>185</v>
      </c>
      <c r="CD36" s="35">
        <f t="shared" ca="1" si="23"/>
        <v>185</v>
      </c>
      <c r="CE36" s="35">
        <f t="shared" ca="1" si="23"/>
        <v>185</v>
      </c>
      <c r="CF36" s="35">
        <f t="shared" ca="1" si="22"/>
        <v>185</v>
      </c>
      <c r="CG36" s="35">
        <f t="shared" ca="1" si="22"/>
        <v>185</v>
      </c>
      <c r="CH36" s="35">
        <f t="shared" ca="1" si="22"/>
        <v>185</v>
      </c>
      <c r="CI36" s="35">
        <f t="shared" ca="1" si="22"/>
        <v>185</v>
      </c>
      <c r="CJ36" s="35">
        <f t="shared" ca="1" si="22"/>
        <v>185</v>
      </c>
      <c r="CK36" s="35">
        <f t="shared" ca="1" si="22"/>
        <v>185</v>
      </c>
      <c r="CL36" s="35">
        <f t="shared" ca="1" si="22"/>
        <v>185</v>
      </c>
      <c r="CM36" s="35">
        <f t="shared" ca="1" si="22"/>
        <v>185</v>
      </c>
      <c r="CN36" s="35">
        <f t="shared" ca="1" si="22"/>
        <v>185</v>
      </c>
      <c r="CO36" s="35">
        <f t="shared" ca="1" si="22"/>
        <v>185</v>
      </c>
      <c r="CP36" s="35">
        <f t="shared" ca="1" si="22"/>
        <v>185</v>
      </c>
      <c r="CQ36" s="35">
        <f t="shared" ca="1" si="22"/>
        <v>185</v>
      </c>
      <c r="CR36" s="35">
        <f t="shared" ca="1" si="22"/>
        <v>185</v>
      </c>
      <c r="CS36" s="35">
        <f t="shared" ca="1" si="22"/>
        <v>185</v>
      </c>
      <c r="CT36" s="35">
        <f t="shared" ca="1" si="21"/>
        <v>185</v>
      </c>
      <c r="CU36" s="35">
        <f t="shared" ca="1" si="21"/>
        <v>185</v>
      </c>
      <c r="CV36" s="35">
        <f t="shared" ca="1" si="19"/>
        <v>185</v>
      </c>
      <c r="CW36" s="38">
        <f t="shared" ca="1" si="6"/>
        <v>185</v>
      </c>
      <c r="CX36" s="38">
        <f t="shared" ca="1" si="6"/>
        <v>185</v>
      </c>
      <c r="CY36" s="38">
        <f t="shared" ca="1" si="6"/>
        <v>185</v>
      </c>
      <c r="CZ36" s="39">
        <f t="shared" ca="1" si="6"/>
        <v>185</v>
      </c>
      <c r="DA36" s="35"/>
    </row>
    <row r="37" spans="4:105" x14ac:dyDescent="0.3">
      <c r="D37" s="61" t="str">
        <f>VLOOKUP(F37,[1]Special!$O$2:$S$209,3,0)</f>
        <v>|0101022000|0.00|0.00|0.000|75.5003.2</v>
      </c>
      <c r="E37" s="20" t="s">
        <v>60</v>
      </c>
      <c r="F37" s="19" t="str">
        <f t="shared" si="7"/>
        <v>|0200220139|25.40|0.00|3.200|0.000</v>
      </c>
      <c r="G37" s="19" t="str">
        <f>'Cutting Rules'!H37</f>
        <v>KMV||KMV|KMV||KMV|||||||</v>
      </c>
      <c r="H37" s="19" t="str">
        <f>VLOOKUP(MID(F37,8,2),[1]Special!$H$2:$I$32,2,0)</f>
        <v>STKM11A</v>
      </c>
      <c r="I37" s="19" t="str">
        <f t="shared" si="8"/>
        <v>NBC</v>
      </c>
      <c r="J37" s="19" t="str">
        <f t="shared" si="9"/>
        <v>P</v>
      </c>
      <c r="K37" s="19" t="str">
        <f t="shared" si="10"/>
        <v>25.4</v>
      </c>
      <c r="L37" s="19" t="str">
        <f t="shared" si="11"/>
        <v>0.00</v>
      </c>
      <c r="M37" s="52" t="str">
        <f t="shared" si="12"/>
        <v>3.20</v>
      </c>
      <c r="N37" s="52" t="str">
        <f t="shared" si="13"/>
        <v>5561</v>
      </c>
      <c r="O37" s="19">
        <f>VLOOKUP(F37,[1]Item!$A$5:$Z$10000,26,0)</f>
        <v>1.752</v>
      </c>
      <c r="P37" s="19" t="str">
        <f>VLOOKUP(E37,[1]route!$E$3:$O$10005,11,0)</f>
        <v>C</v>
      </c>
      <c r="Q37" s="62" t="str">
        <f>'Cutting Rules'!AD37</f>
        <v>214-215.5-242-44.5-46-49.5-51-5561-----</v>
      </c>
      <c r="R37" s="23">
        <f ca="1">SUMIF([1]route!$E$3:$E$10005,E37,[1]!Table1[生産])</f>
        <v>179.72598184424271</v>
      </c>
      <c r="S37" s="24"/>
      <c r="T37" s="78" t="s">
        <v>547</v>
      </c>
      <c r="U37" s="19"/>
      <c r="V37" s="48">
        <f>SUMIF([1]route!$E$3:$E$10005,E37,[1]route!$M$3:$M$10005)</f>
        <v>395</v>
      </c>
      <c r="W37" s="56">
        <f t="shared" si="14"/>
        <v>3848.43444</v>
      </c>
      <c r="X37" s="27" t="e">
        <f t="array" aca="1" ref="X37" ca="1">INDEX($BP37:$CZ37,MATCH(TRUE,$BP37:$CZ37&lt;0,0))</f>
        <v>#N/A</v>
      </c>
      <c r="Y37" s="47" t="str">
        <f t="shared" ca="1" si="2"/>
        <v/>
      </c>
      <c r="Z37" s="121" t="str">
        <f>IFERROR(VLOOKUP(E37,[1]route!$E$3:$BL$10005,59,0),"")&amp;IFERROR(VLOOKUP(E37,[1]route!$E$3:$BL$10005,60,0),"")</f>
        <v/>
      </c>
      <c r="AA37" s="28">
        <f t="shared" ca="1" si="15"/>
        <v>0</v>
      </c>
      <c r="AB37" s="77">
        <f t="shared" ca="1" si="16"/>
        <v>0</v>
      </c>
      <c r="AC37" s="4" t="str">
        <f t="shared" ca="1" si="3"/>
        <v/>
      </c>
      <c r="AD37" s="29">
        <v>0</v>
      </c>
      <c r="AE37" s="30">
        <f ca="1">SUMIF([1]route!$E$3:$E$10005,E37,[1]!Table1[1])</f>
        <v>0</v>
      </c>
      <c r="AF37" s="30">
        <f ca="1">SUMIF([1]route!$E$3:$E$10005,E37,[1]!Table1[2])</f>
        <v>23.850931677018632</v>
      </c>
      <c r="AG37" s="30">
        <f ca="1">SUMIF([1]route!$E$3:$E$10005,E37,[1]!Table1[3])</f>
        <v>0</v>
      </c>
      <c r="AH37" s="30">
        <f ca="1">SUMIF([1]route!$E$3:$E$10005,E37,[1]!Table1[4])</f>
        <v>0</v>
      </c>
      <c r="AI37" s="30">
        <f ca="1">SUMIF([1]route!$E$3:$E$10005,E37,[1]!Table1[5])</f>
        <v>0</v>
      </c>
      <c r="AJ37" s="30">
        <f ca="1">SUMIF([1]route!$E$3:$E$10005,E37,[1]!Table1[6])</f>
        <v>0</v>
      </c>
      <c r="AK37" s="30">
        <f ca="1">SUMIF([1]route!$E$3:$E$10005,E37,[1]!Table1[7])</f>
        <v>0</v>
      </c>
      <c r="AL37" s="30">
        <f ca="1">SUMIF([1]route!$E$3:$E$10005,E37,[1]!Table1[8])</f>
        <v>0</v>
      </c>
      <c r="AM37" s="30">
        <f ca="1">SUMIF([1]route!$E$3:$E$10005,E37,[1]!Table1[9])</f>
        <v>0</v>
      </c>
      <c r="AN37" s="30">
        <f ca="1">SUMIF([1]route!$E$3:$E$10005,E37,[1]!Table1[10])</f>
        <v>0</v>
      </c>
      <c r="AO37" s="30">
        <f ca="1">SUMIF([1]route!$E$3:$E$10005,E37,[1]!Table1[11])</f>
        <v>0</v>
      </c>
      <c r="AP37" s="30">
        <f ca="1">SUMIF([1]route!$E$3:$E$10005,E37,[1]!Table1[12])</f>
        <v>0</v>
      </c>
      <c r="AQ37" s="30">
        <f ca="1">SUMIF([1]route!$E$3:$E$10005,E37,[1]!Table1[13])</f>
        <v>0</v>
      </c>
      <c r="AR37" s="30">
        <f ca="1">SUMIF([1]route!$E$3:$E$10005,E37,[1]!Table1[14])</f>
        <v>0</v>
      </c>
      <c r="AS37" s="30">
        <f ca="1">SUMIF([1]route!$E$3:$E$10005,E37,[1]!Table1[15])</f>
        <v>0</v>
      </c>
      <c r="AT37" s="30">
        <f ca="1">SUMIF([1]route!$E$3:$E$10005,E37,[1]!Table1[16])</f>
        <v>0</v>
      </c>
      <c r="AU37" s="30">
        <f ca="1">SUMIF([1]route!$E$3:$E$10005,E37,[1]!Table1[17])</f>
        <v>0</v>
      </c>
      <c r="AV37" s="30">
        <f ca="1">SUMIF([1]route!$E$3:$E$10005,E37,[1]!Table1[18])</f>
        <v>0</v>
      </c>
      <c r="AW37" s="30">
        <f ca="1">SUMIF([1]route!$E$3:$E$10005,E37,[1]!Table1[19])</f>
        <v>0</v>
      </c>
      <c r="AX37" s="30">
        <f ca="1">SUMIF([1]route!$E$3:$E$10005,E37,[1]!Table1[20])</f>
        <v>0</v>
      </c>
      <c r="AY37" s="30">
        <f ca="1">SUMIF([1]route!$E$3:$E$10005,E37,[1]!Table1[21])</f>
        <v>0</v>
      </c>
      <c r="AZ37" s="30">
        <f ca="1">SUMIF([1]route!$E$3:$E$10005,E37,[1]!Table1[22])</f>
        <v>0</v>
      </c>
      <c r="BA37" s="30">
        <f ca="1">SUMIF([1]route!$E$3:$E$10005,E37,[1]!Table1[23])</f>
        <v>0</v>
      </c>
      <c r="BB37" s="30">
        <f ca="1">SUMIF([1]route!$E$3:$E$10005,E37,[1]!Table1[24])</f>
        <v>0</v>
      </c>
      <c r="BC37" s="30">
        <f ca="1">SUMIF([1]route!$E$3:$E$10005,E37,[1]!Table1[25])</f>
        <v>0</v>
      </c>
      <c r="BD37" s="30">
        <f ca="1">SUMIF([1]route!$E$3:$E$10005,E37,[1]!Table1[26])</f>
        <v>0</v>
      </c>
      <c r="BE37" s="30">
        <f ca="1">SUMIF([1]route!$E$3:$E$10005,E37,[1]!Table1[27])</f>
        <v>0</v>
      </c>
      <c r="BF37" s="30">
        <f ca="1">SUMIF([1]route!$E$3:$E$10005,E37,[1]!Table1[28])</f>
        <v>0</v>
      </c>
      <c r="BG37" s="30">
        <f ca="1">SUMIF([1]route!$E$3:$E$10005,E37,[1]!Table1[29])</f>
        <v>0</v>
      </c>
      <c r="BH37" s="30">
        <f ca="1">SUMIF([1]route!$E$3:$E$10005,E37,[1]!Table1[30])</f>
        <v>0</v>
      </c>
      <c r="BI37" s="30">
        <f ca="1">SUMIF([1]route!$E$3:$E$10005,E37,[1]!Table1[31])</f>
        <v>0</v>
      </c>
      <c r="BJ37" s="30">
        <f ca="1">SUMIF([1]route!$E$3:$E$10005,E37,[1]!Table1[Remain PO])</f>
        <v>0</v>
      </c>
      <c r="BK37" s="31">
        <f ca="1">SUMIF([1]route!$E$3:$E$10005,E37,[1]!Table1[N+1])</f>
        <v>155.87505016722406</v>
      </c>
      <c r="BL37" s="31">
        <f ca="1">SUMIF([1]route!$E$3:$E$10005,E37,[1]!Table1[N+2])</f>
        <v>83.306258958432863</v>
      </c>
      <c r="BM37" s="31">
        <f ca="1">SUMIF([1]route!$E$3:$E$10005,E37,[1]!Table1[N+3])</f>
        <v>72.168294314381257</v>
      </c>
      <c r="BN37" s="32">
        <f ca="1">SUMIF([1]route!$E$3:$E$10005,E37,[1]!Table1[N+4])</f>
        <v>0</v>
      </c>
      <c r="BP37" s="37">
        <f t="shared" si="17"/>
        <v>395</v>
      </c>
      <c r="BQ37" s="35">
        <f t="shared" ca="1" si="23"/>
        <v>395</v>
      </c>
      <c r="BR37" s="35">
        <f t="shared" ca="1" si="23"/>
        <v>371.14906832298135</v>
      </c>
      <c r="BS37" s="35">
        <f t="shared" ca="1" si="23"/>
        <v>371.14906832298135</v>
      </c>
      <c r="BT37" s="35">
        <f t="shared" ca="1" si="23"/>
        <v>371.14906832298135</v>
      </c>
      <c r="BU37" s="35">
        <f t="shared" ca="1" si="23"/>
        <v>371.14906832298135</v>
      </c>
      <c r="BV37" s="35">
        <f t="shared" ca="1" si="23"/>
        <v>371.14906832298135</v>
      </c>
      <c r="BW37" s="35">
        <f t="shared" ca="1" si="23"/>
        <v>371.14906832298135</v>
      </c>
      <c r="BX37" s="35">
        <f t="shared" ca="1" si="23"/>
        <v>371.14906832298135</v>
      </c>
      <c r="BY37" s="35">
        <f t="shared" ca="1" si="23"/>
        <v>371.14906832298135</v>
      </c>
      <c r="BZ37" s="35">
        <f t="shared" ca="1" si="23"/>
        <v>371.14906832298135</v>
      </c>
      <c r="CA37" s="35">
        <f t="shared" ca="1" si="23"/>
        <v>371.14906832298135</v>
      </c>
      <c r="CB37" s="35">
        <f t="shared" ca="1" si="23"/>
        <v>371.14906832298135</v>
      </c>
      <c r="CC37" s="35">
        <f t="shared" ca="1" si="23"/>
        <v>371.14906832298135</v>
      </c>
      <c r="CD37" s="35">
        <f t="shared" ca="1" si="23"/>
        <v>371.14906832298135</v>
      </c>
      <c r="CE37" s="35">
        <f t="shared" ca="1" si="23"/>
        <v>371.14906832298135</v>
      </c>
      <c r="CF37" s="35">
        <f t="shared" ca="1" si="22"/>
        <v>371.14906832298135</v>
      </c>
      <c r="CG37" s="35">
        <f t="shared" ca="1" si="22"/>
        <v>371.14906832298135</v>
      </c>
      <c r="CH37" s="35">
        <f t="shared" ca="1" si="22"/>
        <v>371.14906832298135</v>
      </c>
      <c r="CI37" s="35">
        <f t="shared" ca="1" si="22"/>
        <v>371.14906832298135</v>
      </c>
      <c r="CJ37" s="35">
        <f t="shared" ca="1" si="22"/>
        <v>371.14906832298135</v>
      </c>
      <c r="CK37" s="35">
        <f t="shared" ca="1" si="22"/>
        <v>371.14906832298135</v>
      </c>
      <c r="CL37" s="35">
        <f t="shared" ca="1" si="22"/>
        <v>371.14906832298135</v>
      </c>
      <c r="CM37" s="35">
        <f t="shared" ca="1" si="22"/>
        <v>371.14906832298135</v>
      </c>
      <c r="CN37" s="35">
        <f t="shared" ca="1" si="22"/>
        <v>371.14906832298135</v>
      </c>
      <c r="CO37" s="35">
        <f t="shared" ca="1" si="22"/>
        <v>371.14906832298135</v>
      </c>
      <c r="CP37" s="35">
        <f t="shared" ca="1" si="22"/>
        <v>371.14906832298135</v>
      </c>
      <c r="CQ37" s="35">
        <f t="shared" ca="1" si="22"/>
        <v>371.14906832298135</v>
      </c>
      <c r="CR37" s="35">
        <f t="shared" ca="1" si="22"/>
        <v>371.14906832298135</v>
      </c>
      <c r="CS37" s="35">
        <f t="shared" ca="1" si="22"/>
        <v>371.14906832298135</v>
      </c>
      <c r="CT37" s="35">
        <f t="shared" ca="1" si="21"/>
        <v>371.14906832298135</v>
      </c>
      <c r="CU37" s="35">
        <f t="shared" ca="1" si="21"/>
        <v>371.14906832298135</v>
      </c>
      <c r="CV37" s="35">
        <f t="shared" ca="1" si="19"/>
        <v>371.14906832298135</v>
      </c>
      <c r="CW37" s="38">
        <f t="shared" ca="1" si="6"/>
        <v>215.27401815575729</v>
      </c>
      <c r="CX37" s="38">
        <f t="shared" ca="1" si="6"/>
        <v>131.96775919732443</v>
      </c>
      <c r="CY37" s="38">
        <f t="shared" ca="1" si="6"/>
        <v>59.79946488294317</v>
      </c>
      <c r="CZ37" s="39">
        <f t="shared" ca="1" si="6"/>
        <v>59.79946488294317</v>
      </c>
      <c r="DA37" s="35"/>
    </row>
    <row r="38" spans="4:105" x14ac:dyDescent="0.3">
      <c r="D38" s="61" t="str">
        <f>VLOOKUP(F38,[1]Special!$O$2:$S$209,3,0)</f>
        <v>|0101030100|0.00|0.00|0.000|89.0001.2</v>
      </c>
      <c r="E38" s="20" t="s">
        <v>61</v>
      </c>
      <c r="F38" s="19" t="str">
        <f t="shared" si="7"/>
        <v>|0200230120|28.60|0.00|1.200|0.000</v>
      </c>
      <c r="G38" s="19" t="str">
        <f>'Cutting Rules'!H38</f>
        <v>FULLWEI||||||||||||</v>
      </c>
      <c r="H38" s="19" t="str">
        <f>VLOOKUP(MID(F38,8,2),[1]Special!$H$2:$I$32,2,0)</f>
        <v>STKM11A</v>
      </c>
      <c r="I38" s="19" t="str">
        <f t="shared" si="8"/>
        <v>IBC</v>
      </c>
      <c r="J38" s="19" t="str">
        <f t="shared" si="9"/>
        <v>C</v>
      </c>
      <c r="K38" s="19" t="str">
        <f t="shared" si="10"/>
        <v>28.6</v>
      </c>
      <c r="L38" s="19" t="str">
        <f t="shared" si="11"/>
        <v>0.00</v>
      </c>
      <c r="M38" s="52" t="str">
        <f t="shared" si="12"/>
        <v>1.20</v>
      </c>
      <c r="N38" s="52" t="str">
        <f t="shared" si="13"/>
        <v>6253</v>
      </c>
      <c r="O38" s="19">
        <f>VLOOKUP(F38,[1]Item!$A$5:$Z$10000,26,0)</f>
        <v>0.81100000000000005</v>
      </c>
      <c r="P38" s="19" t="str">
        <f>VLOOKUP(E38,[1]route!$E$3:$O$10005,11,0)</f>
        <v>C</v>
      </c>
      <c r="Q38" s="62" t="str">
        <f>'Cutting Rules'!AD38</f>
        <v>410-6253-----------</v>
      </c>
      <c r="R38" s="23">
        <f ca="1">SUMIF([1]route!$E$3:$E$10005,E38,[1]!Table1[生産])</f>
        <v>0</v>
      </c>
      <c r="S38" s="24"/>
      <c r="T38" s="78" t="s">
        <v>547</v>
      </c>
      <c r="U38" s="19"/>
      <c r="V38" s="48">
        <f>SUMIF([1]route!$E$3:$E$10005,E38,[1]route!$M$3:$M$10005)</f>
        <v>303</v>
      </c>
      <c r="W38" s="56">
        <f t="shared" si="14"/>
        <v>1536.5684490000001</v>
      </c>
      <c r="X38" s="27" t="e">
        <f t="array" aca="1" ref="X38" ca="1">INDEX($BP38:$CZ38,MATCH(TRUE,$BP38:$CZ38&lt;0,0))</f>
        <v>#N/A</v>
      </c>
      <c r="Y38" s="47" t="str">
        <f t="shared" ca="1" si="2"/>
        <v/>
      </c>
      <c r="Z38" s="121" t="str">
        <f>IFERROR(VLOOKUP(E38,[1]route!$E$3:$BL$10005,59,0),"")&amp;IFERROR(VLOOKUP(E38,[1]route!$E$3:$BL$10005,60,0),"")</f>
        <v/>
      </c>
      <c r="AA38" s="28">
        <f t="shared" ca="1" si="15"/>
        <v>0</v>
      </c>
      <c r="AB38" s="77">
        <f t="shared" ca="1" si="16"/>
        <v>0</v>
      </c>
      <c r="AC38" s="4" t="str">
        <f t="shared" ca="1" si="3"/>
        <v/>
      </c>
      <c r="AD38" s="29">
        <v>0</v>
      </c>
      <c r="AE38" s="30">
        <f ca="1">SUMIF([1]route!$E$3:$E$10005,E38,[1]!Table1[1])</f>
        <v>0</v>
      </c>
      <c r="AF38" s="30">
        <f ca="1">SUMIF([1]route!$E$3:$E$10005,E38,[1]!Table1[2])</f>
        <v>0</v>
      </c>
      <c r="AG38" s="30">
        <f ca="1">SUMIF([1]route!$E$3:$E$10005,E38,[1]!Table1[3])</f>
        <v>0</v>
      </c>
      <c r="AH38" s="30">
        <f ca="1">SUMIF([1]route!$E$3:$E$10005,E38,[1]!Table1[4])</f>
        <v>0</v>
      </c>
      <c r="AI38" s="30">
        <f ca="1">SUMIF([1]route!$E$3:$E$10005,E38,[1]!Table1[5])</f>
        <v>0</v>
      </c>
      <c r="AJ38" s="30">
        <f ca="1">SUMIF([1]route!$E$3:$E$10005,E38,[1]!Table1[6])</f>
        <v>0</v>
      </c>
      <c r="AK38" s="30">
        <f ca="1">SUMIF([1]route!$E$3:$E$10005,E38,[1]!Table1[7])</f>
        <v>0</v>
      </c>
      <c r="AL38" s="30">
        <f ca="1">SUMIF([1]route!$E$3:$E$10005,E38,[1]!Table1[8])</f>
        <v>0</v>
      </c>
      <c r="AM38" s="30">
        <f ca="1">SUMIF([1]route!$E$3:$E$10005,E38,[1]!Table1[9])</f>
        <v>0</v>
      </c>
      <c r="AN38" s="30">
        <f ca="1">SUMIF([1]route!$E$3:$E$10005,E38,[1]!Table1[10])</f>
        <v>0</v>
      </c>
      <c r="AO38" s="30">
        <f ca="1">SUMIF([1]route!$E$3:$E$10005,E38,[1]!Table1[11])</f>
        <v>0</v>
      </c>
      <c r="AP38" s="30">
        <f ca="1">SUMIF([1]route!$E$3:$E$10005,E38,[1]!Table1[12])</f>
        <v>0</v>
      </c>
      <c r="AQ38" s="30">
        <f ca="1">SUMIF([1]route!$E$3:$E$10005,E38,[1]!Table1[13])</f>
        <v>0</v>
      </c>
      <c r="AR38" s="30">
        <f ca="1">SUMIF([1]route!$E$3:$E$10005,E38,[1]!Table1[14])</f>
        <v>0</v>
      </c>
      <c r="AS38" s="30">
        <f ca="1">SUMIF([1]route!$E$3:$E$10005,E38,[1]!Table1[15])</f>
        <v>0</v>
      </c>
      <c r="AT38" s="30">
        <f ca="1">SUMIF([1]route!$E$3:$E$10005,E38,[1]!Table1[16])</f>
        <v>0</v>
      </c>
      <c r="AU38" s="30">
        <f ca="1">SUMIF([1]route!$E$3:$E$10005,E38,[1]!Table1[17])</f>
        <v>0</v>
      </c>
      <c r="AV38" s="30">
        <f ca="1">SUMIF([1]route!$E$3:$E$10005,E38,[1]!Table1[18])</f>
        <v>0</v>
      </c>
      <c r="AW38" s="30">
        <f ca="1">SUMIF([1]route!$E$3:$E$10005,E38,[1]!Table1[19])</f>
        <v>0</v>
      </c>
      <c r="AX38" s="30">
        <f ca="1">SUMIF([1]route!$E$3:$E$10005,E38,[1]!Table1[20])</f>
        <v>0</v>
      </c>
      <c r="AY38" s="30">
        <f ca="1">SUMIF([1]route!$E$3:$E$10005,E38,[1]!Table1[21])</f>
        <v>0</v>
      </c>
      <c r="AZ38" s="30">
        <f ca="1">SUMIF([1]route!$E$3:$E$10005,E38,[1]!Table1[22])</f>
        <v>0</v>
      </c>
      <c r="BA38" s="30">
        <f ca="1">SUMIF([1]route!$E$3:$E$10005,E38,[1]!Table1[23])</f>
        <v>0</v>
      </c>
      <c r="BB38" s="30">
        <f ca="1">SUMIF([1]route!$E$3:$E$10005,E38,[1]!Table1[24])</f>
        <v>0</v>
      </c>
      <c r="BC38" s="30">
        <f ca="1">SUMIF([1]route!$E$3:$E$10005,E38,[1]!Table1[25])</f>
        <v>0</v>
      </c>
      <c r="BD38" s="30">
        <f ca="1">SUMIF([1]route!$E$3:$E$10005,E38,[1]!Table1[26])</f>
        <v>0</v>
      </c>
      <c r="BE38" s="30">
        <f ca="1">SUMIF([1]route!$E$3:$E$10005,E38,[1]!Table1[27])</f>
        <v>0</v>
      </c>
      <c r="BF38" s="30">
        <f ca="1">SUMIF([1]route!$E$3:$E$10005,E38,[1]!Table1[28])</f>
        <v>0</v>
      </c>
      <c r="BG38" s="30">
        <f ca="1">SUMIF([1]route!$E$3:$E$10005,E38,[1]!Table1[29])</f>
        <v>0</v>
      </c>
      <c r="BH38" s="30">
        <f ca="1">SUMIF([1]route!$E$3:$E$10005,E38,[1]!Table1[30])</f>
        <v>0</v>
      </c>
      <c r="BI38" s="30">
        <f ca="1">SUMIF([1]route!$E$3:$E$10005,E38,[1]!Table1[31])</f>
        <v>0</v>
      </c>
      <c r="BJ38" s="30">
        <f ca="1">SUMIF([1]route!$E$3:$E$10005,E38,[1]!Table1[Remain PO])</f>
        <v>0</v>
      </c>
      <c r="BK38" s="31">
        <f ca="1">SUMIF([1]route!$E$3:$E$10005,E38,[1]!Table1[N+1])</f>
        <v>0</v>
      </c>
      <c r="BL38" s="31">
        <f ca="1">SUMIF([1]route!$E$3:$E$10005,E38,[1]!Table1[N+2])</f>
        <v>106.66666666666667</v>
      </c>
      <c r="BM38" s="31">
        <f ca="1">SUMIF([1]route!$E$3:$E$10005,E38,[1]!Table1[N+3])</f>
        <v>0</v>
      </c>
      <c r="BN38" s="32">
        <f ca="1">SUMIF([1]route!$E$3:$E$10005,E38,[1]!Table1[N+4])</f>
        <v>0</v>
      </c>
      <c r="BP38" s="37">
        <f t="shared" si="17"/>
        <v>303</v>
      </c>
      <c r="BQ38" s="35">
        <f t="shared" ca="1" si="23"/>
        <v>303</v>
      </c>
      <c r="BR38" s="35">
        <f t="shared" ca="1" si="23"/>
        <v>303</v>
      </c>
      <c r="BS38" s="35">
        <f t="shared" ca="1" si="23"/>
        <v>303</v>
      </c>
      <c r="BT38" s="35">
        <f t="shared" ca="1" si="23"/>
        <v>303</v>
      </c>
      <c r="BU38" s="35">
        <f t="shared" ca="1" si="23"/>
        <v>303</v>
      </c>
      <c r="BV38" s="35">
        <f t="shared" ca="1" si="23"/>
        <v>303</v>
      </c>
      <c r="BW38" s="35">
        <f t="shared" ca="1" si="23"/>
        <v>303</v>
      </c>
      <c r="BX38" s="35">
        <f t="shared" ca="1" si="23"/>
        <v>303</v>
      </c>
      <c r="BY38" s="35">
        <f t="shared" ca="1" si="23"/>
        <v>303</v>
      </c>
      <c r="BZ38" s="35">
        <f t="shared" ca="1" si="23"/>
        <v>303</v>
      </c>
      <c r="CA38" s="35">
        <f t="shared" ca="1" si="23"/>
        <v>303</v>
      </c>
      <c r="CB38" s="35">
        <f t="shared" ca="1" si="23"/>
        <v>303</v>
      </c>
      <c r="CC38" s="35">
        <f t="shared" ca="1" si="23"/>
        <v>303</v>
      </c>
      <c r="CD38" s="35">
        <f t="shared" ca="1" si="23"/>
        <v>303</v>
      </c>
      <c r="CE38" s="35">
        <f t="shared" ca="1" si="23"/>
        <v>303</v>
      </c>
      <c r="CF38" s="35">
        <f t="shared" ca="1" si="22"/>
        <v>303</v>
      </c>
      <c r="CG38" s="35">
        <f t="shared" ca="1" si="22"/>
        <v>303</v>
      </c>
      <c r="CH38" s="35">
        <f t="shared" ca="1" si="22"/>
        <v>303</v>
      </c>
      <c r="CI38" s="35">
        <f t="shared" ca="1" si="22"/>
        <v>303</v>
      </c>
      <c r="CJ38" s="35">
        <f t="shared" ca="1" si="22"/>
        <v>303</v>
      </c>
      <c r="CK38" s="35">
        <f t="shared" ca="1" si="22"/>
        <v>303</v>
      </c>
      <c r="CL38" s="35">
        <f t="shared" ca="1" si="22"/>
        <v>303</v>
      </c>
      <c r="CM38" s="35">
        <f t="shared" ca="1" si="22"/>
        <v>303</v>
      </c>
      <c r="CN38" s="35">
        <f t="shared" ca="1" si="22"/>
        <v>303</v>
      </c>
      <c r="CO38" s="35">
        <f t="shared" ca="1" si="22"/>
        <v>303</v>
      </c>
      <c r="CP38" s="35">
        <f t="shared" ca="1" si="22"/>
        <v>303</v>
      </c>
      <c r="CQ38" s="35">
        <f t="shared" ca="1" si="22"/>
        <v>303</v>
      </c>
      <c r="CR38" s="35">
        <f t="shared" ca="1" si="22"/>
        <v>303</v>
      </c>
      <c r="CS38" s="35">
        <f t="shared" ca="1" si="22"/>
        <v>303</v>
      </c>
      <c r="CT38" s="35">
        <f t="shared" ca="1" si="21"/>
        <v>303</v>
      </c>
      <c r="CU38" s="35">
        <f t="shared" ca="1" si="21"/>
        <v>303</v>
      </c>
      <c r="CV38" s="35">
        <f t="shared" ca="1" si="19"/>
        <v>303</v>
      </c>
      <c r="CW38" s="38">
        <f t="shared" ca="1" si="6"/>
        <v>303</v>
      </c>
      <c r="CX38" s="38">
        <f t="shared" ca="1" si="6"/>
        <v>196.33333333333331</v>
      </c>
      <c r="CY38" s="38">
        <f t="shared" ca="1" si="6"/>
        <v>196.33333333333331</v>
      </c>
      <c r="CZ38" s="39">
        <f t="shared" ca="1" si="6"/>
        <v>196.33333333333331</v>
      </c>
      <c r="DA38" s="35"/>
    </row>
    <row r="39" spans="4:105" x14ac:dyDescent="0.3">
      <c r="D39" s="61" t="str">
        <f>VLOOKUP(F39,[1]Special!$O$2:$S$209,3,0)</f>
        <v>|0101030100|0.00|0.00|0.000|89.0001.2</v>
      </c>
      <c r="E39" s="20" t="s">
        <v>62</v>
      </c>
      <c r="F39" s="19" t="str">
        <f t="shared" si="7"/>
        <v>|0200230120|28.60|0.00|1.200|0.000</v>
      </c>
      <c r="G39" s="19" t="str">
        <f>'Cutting Rules'!H39</f>
        <v>SHVN||||||||||||</v>
      </c>
      <c r="H39" s="19" t="str">
        <f>VLOOKUP(MID(F39,8,2),[1]Special!$H$2:$I$32,2,0)</f>
        <v>STKM11A</v>
      </c>
      <c r="I39" s="19" t="str">
        <f t="shared" si="8"/>
        <v>IBC</v>
      </c>
      <c r="J39" s="19" t="str">
        <f t="shared" si="9"/>
        <v>C</v>
      </c>
      <c r="K39" s="19" t="str">
        <f t="shared" si="10"/>
        <v>28.6</v>
      </c>
      <c r="L39" s="19" t="str">
        <f t="shared" si="11"/>
        <v>0.00</v>
      </c>
      <c r="M39" s="52" t="str">
        <f t="shared" si="12"/>
        <v>1.20</v>
      </c>
      <c r="N39" s="52" t="str">
        <f t="shared" si="13"/>
        <v>5300</v>
      </c>
      <c r="O39" s="19">
        <f>VLOOKUP(F39,[1]Item!$A$5:$Z$10000,26,0)</f>
        <v>0.81100000000000005</v>
      </c>
      <c r="P39" s="19" t="str">
        <f>VLOOKUP(E39,[1]route!$E$3:$O$10005,11,0)</f>
        <v>P/E</v>
      </c>
      <c r="Q39" s="62" t="str">
        <f>'Cutting Rules'!AD39</f>
        <v>5300------------</v>
      </c>
      <c r="R39" s="23">
        <f ca="1">SUMIF([1]route!$E$3:$E$10005,E39,[1]!Table1[生産])</f>
        <v>250</v>
      </c>
      <c r="S39" s="24"/>
      <c r="T39" s="78" t="s">
        <v>547</v>
      </c>
      <c r="U39" s="19"/>
      <c r="V39" s="48">
        <f>SUMIF([1]route!$E$3:$E$10005,E39,[1]route!$M$3:$M$10005)</f>
        <v>712</v>
      </c>
      <c r="W39" s="56">
        <f t="shared" si="14"/>
        <v>3060.3896</v>
      </c>
      <c r="X39" s="27" t="e">
        <f t="array" aca="1" ref="X39" ca="1">INDEX($BP39:$CZ39,MATCH(TRUE,$BP39:$CZ39&lt;0,0))</f>
        <v>#N/A</v>
      </c>
      <c r="Y39" s="47" t="str">
        <f t="shared" ca="1" si="2"/>
        <v/>
      </c>
      <c r="Z39" s="121" t="str">
        <f>IFERROR(VLOOKUP(E39,[1]route!$E$3:$BL$10005,59,0),"")&amp;IFERROR(VLOOKUP(E39,[1]route!$E$3:$BL$10005,60,0),"")</f>
        <v/>
      </c>
      <c r="AA39" s="28">
        <f t="shared" ca="1" si="15"/>
        <v>0</v>
      </c>
      <c r="AB39" s="77">
        <f t="shared" ca="1" si="16"/>
        <v>0</v>
      </c>
      <c r="AC39" s="4" t="str">
        <f t="shared" ca="1" si="3"/>
        <v/>
      </c>
      <c r="AD39" s="29">
        <v>0</v>
      </c>
      <c r="AE39" s="30">
        <f ca="1">SUMIF([1]route!$E$3:$E$10005,E39,[1]!Table1[1])</f>
        <v>0</v>
      </c>
      <c r="AF39" s="30">
        <f ca="1">SUMIF([1]route!$E$3:$E$10005,E39,[1]!Table1[2])</f>
        <v>0</v>
      </c>
      <c r="AG39" s="30">
        <f ca="1">SUMIF([1]route!$E$3:$E$10005,E39,[1]!Table1[3])</f>
        <v>0</v>
      </c>
      <c r="AH39" s="30">
        <f ca="1">SUMIF([1]route!$E$3:$E$10005,E39,[1]!Table1[4])</f>
        <v>0</v>
      </c>
      <c r="AI39" s="30">
        <f ca="1">SUMIF([1]route!$E$3:$E$10005,E39,[1]!Table1[5])</f>
        <v>0</v>
      </c>
      <c r="AJ39" s="30">
        <f ca="1">SUMIF([1]route!$E$3:$E$10005,E39,[1]!Table1[6])</f>
        <v>0</v>
      </c>
      <c r="AK39" s="30">
        <f ca="1">SUMIF([1]route!$E$3:$E$10005,E39,[1]!Table1[7])</f>
        <v>0</v>
      </c>
      <c r="AL39" s="30">
        <f ca="1">SUMIF([1]route!$E$3:$E$10005,E39,[1]!Table1[8])</f>
        <v>0</v>
      </c>
      <c r="AM39" s="30">
        <f ca="1">SUMIF([1]route!$E$3:$E$10005,E39,[1]!Table1[9])</f>
        <v>0</v>
      </c>
      <c r="AN39" s="30">
        <f ca="1">SUMIF([1]route!$E$3:$E$10005,E39,[1]!Table1[10])</f>
        <v>0</v>
      </c>
      <c r="AO39" s="30">
        <f ca="1">SUMIF([1]route!$E$3:$E$10005,E39,[1]!Table1[11])</f>
        <v>0</v>
      </c>
      <c r="AP39" s="30">
        <f ca="1">SUMIF([1]route!$E$3:$E$10005,E39,[1]!Table1[12])</f>
        <v>0</v>
      </c>
      <c r="AQ39" s="30">
        <f ca="1">SUMIF([1]route!$E$3:$E$10005,E39,[1]!Table1[13])</f>
        <v>0</v>
      </c>
      <c r="AR39" s="30">
        <f ca="1">SUMIF([1]route!$E$3:$E$10005,E39,[1]!Table1[14])</f>
        <v>0</v>
      </c>
      <c r="AS39" s="30">
        <f ca="1">SUMIF([1]route!$E$3:$E$10005,E39,[1]!Table1[15])</f>
        <v>0</v>
      </c>
      <c r="AT39" s="30">
        <f ca="1">SUMIF([1]route!$E$3:$E$10005,E39,[1]!Table1[16])</f>
        <v>0</v>
      </c>
      <c r="AU39" s="30">
        <f ca="1">SUMIF([1]route!$E$3:$E$10005,E39,[1]!Table1[17])</f>
        <v>0</v>
      </c>
      <c r="AV39" s="30">
        <f ca="1">SUMIF([1]route!$E$3:$E$10005,E39,[1]!Table1[18])</f>
        <v>0</v>
      </c>
      <c r="AW39" s="30">
        <f ca="1">SUMIF([1]route!$E$3:$E$10005,E39,[1]!Table1[19])</f>
        <v>0</v>
      </c>
      <c r="AX39" s="30">
        <f ca="1">SUMIF([1]route!$E$3:$E$10005,E39,[1]!Table1[20])</f>
        <v>0</v>
      </c>
      <c r="AY39" s="30">
        <f ca="1">SUMIF([1]route!$E$3:$E$10005,E39,[1]!Table1[21])</f>
        <v>0</v>
      </c>
      <c r="AZ39" s="30">
        <f ca="1">SUMIF([1]route!$E$3:$E$10005,E39,[1]!Table1[22])</f>
        <v>0</v>
      </c>
      <c r="BA39" s="30">
        <f ca="1">SUMIF([1]route!$E$3:$E$10005,E39,[1]!Table1[23])</f>
        <v>0</v>
      </c>
      <c r="BB39" s="30">
        <f ca="1">SUMIF([1]route!$E$3:$E$10005,E39,[1]!Table1[24])</f>
        <v>0</v>
      </c>
      <c r="BC39" s="30">
        <f ca="1">SUMIF([1]route!$E$3:$E$10005,E39,[1]!Table1[25])</f>
        <v>0</v>
      </c>
      <c r="BD39" s="30">
        <f ca="1">SUMIF([1]route!$E$3:$E$10005,E39,[1]!Table1[26])</f>
        <v>0</v>
      </c>
      <c r="BE39" s="30">
        <f ca="1">SUMIF([1]route!$E$3:$E$10005,E39,[1]!Table1[27])</f>
        <v>0</v>
      </c>
      <c r="BF39" s="30">
        <f ca="1">SUMIF([1]route!$E$3:$E$10005,E39,[1]!Table1[28])</f>
        <v>0</v>
      </c>
      <c r="BG39" s="30">
        <f ca="1">SUMIF([1]route!$E$3:$E$10005,E39,[1]!Table1[29])</f>
        <v>0</v>
      </c>
      <c r="BH39" s="30">
        <f ca="1">SUMIF([1]route!$E$3:$E$10005,E39,[1]!Table1[30])</f>
        <v>0</v>
      </c>
      <c r="BI39" s="30">
        <f ca="1">SUMIF([1]route!$E$3:$E$10005,E39,[1]!Table1[31])</f>
        <v>60</v>
      </c>
      <c r="BJ39" s="30">
        <f ca="1">SUMIF([1]route!$E$3:$E$10005,E39,[1]!Table1[Remain PO])</f>
        <v>0</v>
      </c>
      <c r="BK39" s="31">
        <f ca="1">SUMIF([1]route!$E$3:$E$10005,E39,[1]!Table1[N+1])</f>
        <v>190</v>
      </c>
      <c r="BL39" s="31">
        <f ca="1">SUMIF([1]route!$E$3:$E$10005,E39,[1]!Table1[N+2])</f>
        <v>113</v>
      </c>
      <c r="BM39" s="31">
        <f ca="1">SUMIF([1]route!$E$3:$E$10005,E39,[1]!Table1[N+3])</f>
        <v>159</v>
      </c>
      <c r="BN39" s="32">
        <f ca="1">SUMIF([1]route!$E$3:$E$10005,E39,[1]!Table1[N+4])</f>
        <v>0</v>
      </c>
      <c r="BP39" s="37">
        <f t="shared" si="17"/>
        <v>712</v>
      </c>
      <c r="BQ39" s="35">
        <f t="shared" ca="1" si="23"/>
        <v>712</v>
      </c>
      <c r="BR39" s="35">
        <f t="shared" ca="1" si="23"/>
        <v>712</v>
      </c>
      <c r="BS39" s="35">
        <f t="shared" ca="1" si="23"/>
        <v>712</v>
      </c>
      <c r="BT39" s="35">
        <f t="shared" ca="1" si="23"/>
        <v>712</v>
      </c>
      <c r="BU39" s="35">
        <f t="shared" ca="1" si="23"/>
        <v>712</v>
      </c>
      <c r="BV39" s="35">
        <f t="shared" ca="1" si="23"/>
        <v>712</v>
      </c>
      <c r="BW39" s="35">
        <f t="shared" ca="1" si="23"/>
        <v>712</v>
      </c>
      <c r="BX39" s="35">
        <f t="shared" ca="1" si="23"/>
        <v>712</v>
      </c>
      <c r="BY39" s="35">
        <f t="shared" ca="1" si="23"/>
        <v>712</v>
      </c>
      <c r="BZ39" s="35">
        <f t="shared" ca="1" si="23"/>
        <v>712</v>
      </c>
      <c r="CA39" s="35">
        <f t="shared" ca="1" si="23"/>
        <v>712</v>
      </c>
      <c r="CB39" s="35">
        <f t="shared" ca="1" si="23"/>
        <v>712</v>
      </c>
      <c r="CC39" s="35">
        <f t="shared" ca="1" si="23"/>
        <v>712</v>
      </c>
      <c r="CD39" s="35">
        <f t="shared" ca="1" si="23"/>
        <v>712</v>
      </c>
      <c r="CE39" s="35">
        <f t="shared" ca="1" si="23"/>
        <v>712</v>
      </c>
      <c r="CF39" s="35">
        <f t="shared" ca="1" si="22"/>
        <v>712</v>
      </c>
      <c r="CG39" s="35">
        <f t="shared" ca="1" si="22"/>
        <v>712</v>
      </c>
      <c r="CH39" s="35">
        <f t="shared" ca="1" si="22"/>
        <v>712</v>
      </c>
      <c r="CI39" s="35">
        <f t="shared" ca="1" si="22"/>
        <v>712</v>
      </c>
      <c r="CJ39" s="35">
        <f t="shared" ca="1" si="22"/>
        <v>712</v>
      </c>
      <c r="CK39" s="35">
        <f t="shared" ca="1" si="22"/>
        <v>712</v>
      </c>
      <c r="CL39" s="35">
        <f t="shared" ca="1" si="22"/>
        <v>712</v>
      </c>
      <c r="CM39" s="35">
        <f t="shared" ca="1" si="22"/>
        <v>712</v>
      </c>
      <c r="CN39" s="35">
        <f t="shared" ca="1" si="22"/>
        <v>712</v>
      </c>
      <c r="CO39" s="35">
        <f t="shared" ca="1" si="22"/>
        <v>712</v>
      </c>
      <c r="CP39" s="35">
        <f t="shared" ca="1" si="22"/>
        <v>712</v>
      </c>
      <c r="CQ39" s="35">
        <f t="shared" ca="1" si="22"/>
        <v>712</v>
      </c>
      <c r="CR39" s="35">
        <f t="shared" ca="1" si="22"/>
        <v>712</v>
      </c>
      <c r="CS39" s="35">
        <f t="shared" ca="1" si="22"/>
        <v>712</v>
      </c>
      <c r="CT39" s="35">
        <f t="shared" ca="1" si="21"/>
        <v>712</v>
      </c>
      <c r="CU39" s="35">
        <f t="shared" ca="1" si="21"/>
        <v>652</v>
      </c>
      <c r="CV39" s="35">
        <f t="shared" ca="1" si="19"/>
        <v>652</v>
      </c>
      <c r="CW39" s="38">
        <f t="shared" ca="1" si="6"/>
        <v>462</v>
      </c>
      <c r="CX39" s="38">
        <f t="shared" ca="1" si="6"/>
        <v>349</v>
      </c>
      <c r="CY39" s="38">
        <f t="shared" ca="1" si="6"/>
        <v>190</v>
      </c>
      <c r="CZ39" s="39">
        <f t="shared" ca="1" si="6"/>
        <v>190</v>
      </c>
      <c r="DA39" s="35"/>
    </row>
    <row r="40" spans="4:105" x14ac:dyDescent="0.3">
      <c r="D40" s="61" t="str">
        <f>VLOOKUP(F40,[1]Special!$O$2:$S$209,3,0)</f>
        <v>|0101022000|0.00|0.00|0.000|85.5002.3</v>
      </c>
      <c r="E40" s="20" t="s">
        <v>63</v>
      </c>
      <c r="F40" s="19" t="str">
        <f t="shared" si="7"/>
        <v>|0200220139|28.60|0.00|2.300|0.000</v>
      </c>
      <c r="G40" s="19" t="str">
        <f>'Cutting Rules'!H40</f>
        <v>KMV||||||||||||</v>
      </c>
      <c r="H40" s="19" t="str">
        <f>VLOOKUP(MID(F40,8,2),[1]Special!$H$2:$I$32,2,0)</f>
        <v>STKM11A</v>
      </c>
      <c r="I40" s="19" t="str">
        <f t="shared" si="8"/>
        <v>IBC</v>
      </c>
      <c r="J40" s="19" t="str">
        <f t="shared" si="9"/>
        <v>P</v>
      </c>
      <c r="K40" s="19" t="str">
        <f t="shared" si="10"/>
        <v>28.6</v>
      </c>
      <c r="L40" s="19" t="str">
        <f t="shared" si="11"/>
        <v>0.00</v>
      </c>
      <c r="M40" s="52" t="str">
        <f t="shared" si="12"/>
        <v>2.30</v>
      </c>
      <c r="N40" s="52" t="str">
        <f t="shared" si="13"/>
        <v>5751</v>
      </c>
      <c r="O40" s="19">
        <f>VLOOKUP(F40,[1]Item!$A$5:$Z$10000,26,0)</f>
        <v>1.492</v>
      </c>
      <c r="P40" s="19" t="str">
        <f>VLOOKUP(E40,[1]route!$E$3:$O$10005,11,0)</f>
        <v>C</v>
      </c>
      <c r="Q40" s="62" t="str">
        <f>'Cutting Rules'!AD40</f>
        <v>139------------</v>
      </c>
      <c r="R40" s="23">
        <f ca="1">SUMIF([1]route!$E$3:$E$10005,E40,[1]!Table1[生産])</f>
        <v>4.878048780487805E-2</v>
      </c>
      <c r="S40" s="24"/>
      <c r="T40" s="78" t="s">
        <v>547</v>
      </c>
      <c r="U40" s="19"/>
      <c r="V40" s="48">
        <f>SUMIF([1]route!$E$3:$E$10005,E40,[1]route!$M$3:$M$10005)</f>
        <v>10</v>
      </c>
      <c r="W40" s="56">
        <f t="shared" si="14"/>
        <v>85.804919999999996</v>
      </c>
      <c r="X40" s="27" t="e">
        <f t="array" aca="1" ref="X40" ca="1">INDEX($BP40:$CZ40,MATCH(TRUE,$BP40:$CZ40&lt;0,0))</f>
        <v>#N/A</v>
      </c>
      <c r="Y40" s="47" t="str">
        <f t="shared" ca="1" si="2"/>
        <v/>
      </c>
      <c r="Z40" s="121" t="str">
        <f>IFERROR(VLOOKUP(E40,[1]route!$E$3:$BL$10005,59,0),"")&amp;IFERROR(VLOOKUP(E40,[1]route!$E$3:$BL$10005,60,0),"")</f>
        <v/>
      </c>
      <c r="AA40" s="28">
        <f t="shared" ca="1" si="15"/>
        <v>0</v>
      </c>
      <c r="AB40" s="77">
        <f t="shared" ca="1" si="16"/>
        <v>0</v>
      </c>
      <c r="AC40" s="4" t="str">
        <f t="shared" ca="1" si="3"/>
        <v/>
      </c>
      <c r="AD40" s="29">
        <v>0</v>
      </c>
      <c r="AE40" s="30">
        <f ca="1">SUMIF([1]route!$E$3:$E$10005,E40,[1]!Table1[1])</f>
        <v>0</v>
      </c>
      <c r="AF40" s="30">
        <f ca="1">SUMIF([1]route!$E$3:$E$10005,E40,[1]!Table1[2])</f>
        <v>0</v>
      </c>
      <c r="AG40" s="30">
        <f ca="1">SUMIF([1]route!$E$3:$E$10005,E40,[1]!Table1[3])</f>
        <v>0</v>
      </c>
      <c r="AH40" s="30">
        <f ca="1">SUMIF([1]route!$E$3:$E$10005,E40,[1]!Table1[4])</f>
        <v>0</v>
      </c>
      <c r="AI40" s="30">
        <f ca="1">SUMIF([1]route!$E$3:$E$10005,E40,[1]!Table1[5])</f>
        <v>0</v>
      </c>
      <c r="AJ40" s="30">
        <f ca="1">SUMIF([1]route!$E$3:$E$10005,E40,[1]!Table1[6])</f>
        <v>0</v>
      </c>
      <c r="AK40" s="30">
        <f ca="1">SUMIF([1]route!$E$3:$E$10005,E40,[1]!Table1[7])</f>
        <v>0</v>
      </c>
      <c r="AL40" s="30">
        <f ca="1">SUMIF([1]route!$E$3:$E$10005,E40,[1]!Table1[8])</f>
        <v>0</v>
      </c>
      <c r="AM40" s="30">
        <f ca="1">SUMIF([1]route!$E$3:$E$10005,E40,[1]!Table1[9])</f>
        <v>0</v>
      </c>
      <c r="AN40" s="30">
        <f ca="1">SUMIF([1]route!$E$3:$E$10005,E40,[1]!Table1[10])</f>
        <v>0</v>
      </c>
      <c r="AO40" s="30">
        <f ca="1">SUMIF([1]route!$E$3:$E$10005,E40,[1]!Table1[11])</f>
        <v>0</v>
      </c>
      <c r="AP40" s="30">
        <f ca="1">SUMIF([1]route!$E$3:$E$10005,E40,[1]!Table1[12])</f>
        <v>0</v>
      </c>
      <c r="AQ40" s="30">
        <f ca="1">SUMIF([1]route!$E$3:$E$10005,E40,[1]!Table1[13])</f>
        <v>0</v>
      </c>
      <c r="AR40" s="30">
        <f ca="1">SUMIF([1]route!$E$3:$E$10005,E40,[1]!Table1[14])</f>
        <v>0</v>
      </c>
      <c r="AS40" s="30">
        <f ca="1">SUMIF([1]route!$E$3:$E$10005,E40,[1]!Table1[15])</f>
        <v>0</v>
      </c>
      <c r="AT40" s="30">
        <f ca="1">SUMIF([1]route!$E$3:$E$10005,E40,[1]!Table1[16])</f>
        <v>0</v>
      </c>
      <c r="AU40" s="30">
        <f ca="1">SUMIF([1]route!$E$3:$E$10005,E40,[1]!Table1[17])</f>
        <v>0</v>
      </c>
      <c r="AV40" s="30">
        <f ca="1">SUMIF([1]route!$E$3:$E$10005,E40,[1]!Table1[18])</f>
        <v>0</v>
      </c>
      <c r="AW40" s="30">
        <f ca="1">SUMIF([1]route!$E$3:$E$10005,E40,[1]!Table1[19])</f>
        <v>0</v>
      </c>
      <c r="AX40" s="30">
        <f ca="1">SUMIF([1]route!$E$3:$E$10005,E40,[1]!Table1[20])</f>
        <v>0</v>
      </c>
      <c r="AY40" s="30">
        <f ca="1">SUMIF([1]route!$E$3:$E$10005,E40,[1]!Table1[21])</f>
        <v>0</v>
      </c>
      <c r="AZ40" s="30">
        <f ca="1">SUMIF([1]route!$E$3:$E$10005,E40,[1]!Table1[22])</f>
        <v>0</v>
      </c>
      <c r="BA40" s="30">
        <f ca="1">SUMIF([1]route!$E$3:$E$10005,E40,[1]!Table1[23])</f>
        <v>0</v>
      </c>
      <c r="BB40" s="30">
        <f ca="1">SUMIF([1]route!$E$3:$E$10005,E40,[1]!Table1[24])</f>
        <v>0</v>
      </c>
      <c r="BC40" s="30">
        <f ca="1">SUMIF([1]route!$E$3:$E$10005,E40,[1]!Table1[25])</f>
        <v>0</v>
      </c>
      <c r="BD40" s="30">
        <f ca="1">SUMIF([1]route!$E$3:$E$10005,E40,[1]!Table1[26])</f>
        <v>0</v>
      </c>
      <c r="BE40" s="30">
        <f ca="1">SUMIF([1]route!$E$3:$E$10005,E40,[1]!Table1[27])</f>
        <v>0</v>
      </c>
      <c r="BF40" s="30">
        <f ca="1">SUMIF([1]route!$E$3:$E$10005,E40,[1]!Table1[28])</f>
        <v>0</v>
      </c>
      <c r="BG40" s="30">
        <f ca="1">SUMIF([1]route!$E$3:$E$10005,E40,[1]!Table1[29])</f>
        <v>0</v>
      </c>
      <c r="BH40" s="30">
        <f ca="1">SUMIF([1]route!$E$3:$E$10005,E40,[1]!Table1[30])</f>
        <v>0</v>
      </c>
      <c r="BI40" s="30">
        <f ca="1">SUMIF([1]route!$E$3:$E$10005,E40,[1]!Table1[31])</f>
        <v>0</v>
      </c>
      <c r="BJ40" s="30">
        <f ca="1">SUMIF([1]route!$E$3:$E$10005,E40,[1]!Table1[Remain PO])</f>
        <v>0</v>
      </c>
      <c r="BK40" s="31">
        <f ca="1">SUMIF([1]route!$E$3:$E$10005,E40,[1]!Table1[N+1])</f>
        <v>4.878048780487805E-2</v>
      </c>
      <c r="BL40" s="31">
        <f ca="1">SUMIF([1]route!$E$3:$E$10005,E40,[1]!Table1[N+2])</f>
        <v>0</v>
      </c>
      <c r="BM40" s="31">
        <f ca="1">SUMIF([1]route!$E$3:$E$10005,E40,[1]!Table1[N+3])</f>
        <v>0</v>
      </c>
      <c r="BN40" s="32">
        <f ca="1">SUMIF([1]route!$E$3:$E$10005,E40,[1]!Table1[N+4])</f>
        <v>0</v>
      </c>
      <c r="BP40" s="37">
        <f t="shared" si="17"/>
        <v>10</v>
      </c>
      <c r="BQ40" s="35">
        <f t="shared" ca="1" si="23"/>
        <v>10</v>
      </c>
      <c r="BR40" s="35">
        <f t="shared" ca="1" si="23"/>
        <v>10</v>
      </c>
      <c r="BS40" s="35">
        <f t="shared" ca="1" si="23"/>
        <v>10</v>
      </c>
      <c r="BT40" s="35">
        <f t="shared" ca="1" si="23"/>
        <v>10</v>
      </c>
      <c r="BU40" s="35">
        <f t="shared" ca="1" si="23"/>
        <v>10</v>
      </c>
      <c r="BV40" s="35">
        <f t="shared" ca="1" si="23"/>
        <v>10</v>
      </c>
      <c r="BW40" s="35">
        <f t="shared" ca="1" si="23"/>
        <v>10</v>
      </c>
      <c r="BX40" s="35">
        <f t="shared" ca="1" si="23"/>
        <v>10</v>
      </c>
      <c r="BY40" s="35">
        <f t="shared" ca="1" si="23"/>
        <v>10</v>
      </c>
      <c r="BZ40" s="35">
        <f t="shared" ca="1" si="23"/>
        <v>10</v>
      </c>
      <c r="CA40" s="35">
        <f t="shared" ca="1" si="23"/>
        <v>10</v>
      </c>
      <c r="CB40" s="35">
        <f t="shared" ca="1" si="23"/>
        <v>10</v>
      </c>
      <c r="CC40" s="35">
        <f t="shared" ca="1" si="23"/>
        <v>10</v>
      </c>
      <c r="CD40" s="35">
        <f t="shared" ca="1" si="23"/>
        <v>10</v>
      </c>
      <c r="CE40" s="35">
        <f t="shared" ca="1" si="23"/>
        <v>10</v>
      </c>
      <c r="CF40" s="35">
        <f t="shared" ca="1" si="22"/>
        <v>10</v>
      </c>
      <c r="CG40" s="35">
        <f t="shared" ca="1" si="22"/>
        <v>10</v>
      </c>
      <c r="CH40" s="35">
        <f t="shared" ca="1" si="22"/>
        <v>10</v>
      </c>
      <c r="CI40" s="35">
        <f t="shared" ca="1" si="22"/>
        <v>10</v>
      </c>
      <c r="CJ40" s="35">
        <f t="shared" ca="1" si="22"/>
        <v>10</v>
      </c>
      <c r="CK40" s="35">
        <f t="shared" ca="1" si="22"/>
        <v>10</v>
      </c>
      <c r="CL40" s="35">
        <f t="shared" ca="1" si="22"/>
        <v>10</v>
      </c>
      <c r="CM40" s="35">
        <f t="shared" ca="1" si="22"/>
        <v>10</v>
      </c>
      <c r="CN40" s="35">
        <f t="shared" ca="1" si="22"/>
        <v>10</v>
      </c>
      <c r="CO40" s="35">
        <f t="shared" ca="1" si="22"/>
        <v>10</v>
      </c>
      <c r="CP40" s="35">
        <f t="shared" ca="1" si="22"/>
        <v>10</v>
      </c>
      <c r="CQ40" s="35">
        <f t="shared" ca="1" si="22"/>
        <v>10</v>
      </c>
      <c r="CR40" s="35">
        <f t="shared" ca="1" si="22"/>
        <v>10</v>
      </c>
      <c r="CS40" s="35">
        <f t="shared" ca="1" si="22"/>
        <v>10</v>
      </c>
      <c r="CT40" s="35">
        <f t="shared" ca="1" si="21"/>
        <v>10</v>
      </c>
      <c r="CU40" s="35">
        <f t="shared" ca="1" si="21"/>
        <v>10</v>
      </c>
      <c r="CV40" s="35">
        <f t="shared" ca="1" si="19"/>
        <v>10</v>
      </c>
      <c r="CW40" s="38">
        <f t="shared" ca="1" si="6"/>
        <v>9.9512195121951219</v>
      </c>
      <c r="CX40" s="38">
        <f t="shared" ca="1" si="6"/>
        <v>9.9512195121951219</v>
      </c>
      <c r="CY40" s="38">
        <f t="shared" ca="1" si="6"/>
        <v>9.9512195121951219</v>
      </c>
      <c r="CZ40" s="39">
        <f t="shared" ca="1" si="6"/>
        <v>9.9512195121951219</v>
      </c>
      <c r="DA40" s="35"/>
    </row>
    <row r="41" spans="4:105" x14ac:dyDescent="0.3">
      <c r="D41" s="61" t="str">
        <f>VLOOKUP(F41,[1]Special!$O$2:$S$209,3,0)</f>
        <v>|0101022000|0.00|0.00|0.000|85.0002.6</v>
      </c>
      <c r="E41" s="20" t="s">
        <v>64</v>
      </c>
      <c r="F41" s="19" t="str">
        <f t="shared" si="7"/>
        <v>|0200220139|28.60|0.00|2.600|0.000</v>
      </c>
      <c r="G41" s="19" t="str">
        <f>'Cutting Rules'!H41</f>
        <v>KMV||||||||||||</v>
      </c>
      <c r="H41" s="19" t="str">
        <f>VLOOKUP(MID(F41,8,2),[1]Special!$H$2:$I$32,2,0)</f>
        <v>STKM11A</v>
      </c>
      <c r="I41" s="19" t="str">
        <f t="shared" si="8"/>
        <v>NBC</v>
      </c>
      <c r="J41" s="19" t="str">
        <f t="shared" si="9"/>
        <v>P</v>
      </c>
      <c r="K41" s="19" t="str">
        <f t="shared" si="10"/>
        <v>28.6</v>
      </c>
      <c r="L41" s="19" t="str">
        <f t="shared" si="11"/>
        <v>0.00</v>
      </c>
      <c r="M41" s="52" t="str">
        <f t="shared" si="12"/>
        <v>2.60</v>
      </c>
      <c r="N41" s="52" t="str">
        <f t="shared" si="13"/>
        <v>5506</v>
      </c>
      <c r="O41" s="19">
        <f>VLOOKUP(F41,[1]Item!$A$5:$Z$10000,26,0)</f>
        <v>1.667</v>
      </c>
      <c r="P41" s="19" t="str">
        <f>VLOOKUP(E41,[1]route!$E$3:$O$10005,11,0)</f>
        <v>C</v>
      </c>
      <c r="Q41" s="62" t="str">
        <f>'Cutting Rules'!AD41</f>
        <v>176------------</v>
      </c>
      <c r="R41" s="23">
        <f ca="1">SUMIF([1]route!$E$3:$E$10005,E41,[1]!Table1[生産])</f>
        <v>0.64516129032258063</v>
      </c>
      <c r="S41" s="24"/>
      <c r="T41" s="78" t="s">
        <v>547</v>
      </c>
      <c r="U41" s="19"/>
      <c r="V41" s="48">
        <f>SUMIF([1]route!$E$3:$E$10005,E41,[1]route!$M$3:$M$10005)</f>
        <v>8</v>
      </c>
      <c r="W41" s="56">
        <f t="shared" si="14"/>
        <v>73.428016</v>
      </c>
      <c r="X41" s="27" t="e">
        <f t="array" aca="1" ref="X41" ca="1">INDEX($BP41:$CZ41,MATCH(TRUE,$BP41:$CZ41&lt;0,0))</f>
        <v>#N/A</v>
      </c>
      <c r="Y41" s="47" t="str">
        <f t="shared" ca="1" si="2"/>
        <v/>
      </c>
      <c r="Z41" s="121" t="str">
        <f>IFERROR(VLOOKUP(E41,[1]route!$E$3:$BL$10005,59,0),"")&amp;IFERROR(VLOOKUP(E41,[1]route!$E$3:$BL$10005,60,0),"")</f>
        <v/>
      </c>
      <c r="AA41" s="28">
        <f t="shared" ca="1" si="15"/>
        <v>0</v>
      </c>
      <c r="AB41" s="77">
        <f t="shared" ca="1" si="16"/>
        <v>0</v>
      </c>
      <c r="AC41" s="4" t="str">
        <f t="shared" ca="1" si="3"/>
        <v/>
      </c>
      <c r="AD41" s="29">
        <v>0</v>
      </c>
      <c r="AE41" s="30">
        <f ca="1">SUMIF([1]route!$E$3:$E$10005,E41,[1]!Table1[1])</f>
        <v>0</v>
      </c>
      <c r="AF41" s="30">
        <f ca="1">SUMIF([1]route!$E$3:$E$10005,E41,[1]!Table1[2])</f>
        <v>0</v>
      </c>
      <c r="AG41" s="30">
        <f ca="1">SUMIF([1]route!$E$3:$E$10005,E41,[1]!Table1[3])</f>
        <v>0</v>
      </c>
      <c r="AH41" s="30">
        <f ca="1">SUMIF([1]route!$E$3:$E$10005,E41,[1]!Table1[4])</f>
        <v>0</v>
      </c>
      <c r="AI41" s="30">
        <f ca="1">SUMIF([1]route!$E$3:$E$10005,E41,[1]!Table1[5])</f>
        <v>0</v>
      </c>
      <c r="AJ41" s="30">
        <f ca="1">SUMIF([1]route!$E$3:$E$10005,E41,[1]!Table1[6])</f>
        <v>0</v>
      </c>
      <c r="AK41" s="30">
        <f ca="1">SUMIF([1]route!$E$3:$E$10005,E41,[1]!Table1[7])</f>
        <v>0</v>
      </c>
      <c r="AL41" s="30">
        <f ca="1">SUMIF([1]route!$E$3:$E$10005,E41,[1]!Table1[8])</f>
        <v>0</v>
      </c>
      <c r="AM41" s="30">
        <f ca="1">SUMIF([1]route!$E$3:$E$10005,E41,[1]!Table1[9])</f>
        <v>0</v>
      </c>
      <c r="AN41" s="30">
        <f ca="1">SUMIF([1]route!$E$3:$E$10005,E41,[1]!Table1[10])</f>
        <v>0</v>
      </c>
      <c r="AO41" s="30">
        <f ca="1">SUMIF([1]route!$E$3:$E$10005,E41,[1]!Table1[11])</f>
        <v>0</v>
      </c>
      <c r="AP41" s="30">
        <f ca="1">SUMIF([1]route!$E$3:$E$10005,E41,[1]!Table1[12])</f>
        <v>0</v>
      </c>
      <c r="AQ41" s="30">
        <f ca="1">SUMIF([1]route!$E$3:$E$10005,E41,[1]!Table1[13])</f>
        <v>0</v>
      </c>
      <c r="AR41" s="30">
        <f ca="1">SUMIF([1]route!$E$3:$E$10005,E41,[1]!Table1[14])</f>
        <v>0</v>
      </c>
      <c r="AS41" s="30">
        <f ca="1">SUMIF([1]route!$E$3:$E$10005,E41,[1]!Table1[15])</f>
        <v>0</v>
      </c>
      <c r="AT41" s="30">
        <f ca="1">SUMIF([1]route!$E$3:$E$10005,E41,[1]!Table1[16])</f>
        <v>0</v>
      </c>
      <c r="AU41" s="30">
        <f ca="1">SUMIF([1]route!$E$3:$E$10005,E41,[1]!Table1[17])</f>
        <v>0</v>
      </c>
      <c r="AV41" s="30">
        <f ca="1">SUMIF([1]route!$E$3:$E$10005,E41,[1]!Table1[18])</f>
        <v>0</v>
      </c>
      <c r="AW41" s="30">
        <f ca="1">SUMIF([1]route!$E$3:$E$10005,E41,[1]!Table1[19])</f>
        <v>0</v>
      </c>
      <c r="AX41" s="30">
        <f ca="1">SUMIF([1]route!$E$3:$E$10005,E41,[1]!Table1[20])</f>
        <v>0</v>
      </c>
      <c r="AY41" s="30">
        <f ca="1">SUMIF([1]route!$E$3:$E$10005,E41,[1]!Table1[21])</f>
        <v>0</v>
      </c>
      <c r="AZ41" s="30">
        <f ca="1">SUMIF([1]route!$E$3:$E$10005,E41,[1]!Table1[22])</f>
        <v>0</v>
      </c>
      <c r="BA41" s="30">
        <f ca="1">SUMIF([1]route!$E$3:$E$10005,E41,[1]!Table1[23])</f>
        <v>0</v>
      </c>
      <c r="BB41" s="30">
        <f ca="1">SUMIF([1]route!$E$3:$E$10005,E41,[1]!Table1[24])</f>
        <v>0</v>
      </c>
      <c r="BC41" s="30">
        <f ca="1">SUMIF([1]route!$E$3:$E$10005,E41,[1]!Table1[25])</f>
        <v>0</v>
      </c>
      <c r="BD41" s="30">
        <f ca="1">SUMIF([1]route!$E$3:$E$10005,E41,[1]!Table1[26])</f>
        <v>0</v>
      </c>
      <c r="BE41" s="30">
        <f ca="1">SUMIF([1]route!$E$3:$E$10005,E41,[1]!Table1[27])</f>
        <v>0</v>
      </c>
      <c r="BF41" s="30">
        <f ca="1">SUMIF([1]route!$E$3:$E$10005,E41,[1]!Table1[28])</f>
        <v>0</v>
      </c>
      <c r="BG41" s="30">
        <f ca="1">SUMIF([1]route!$E$3:$E$10005,E41,[1]!Table1[29])</f>
        <v>0</v>
      </c>
      <c r="BH41" s="30">
        <f ca="1">SUMIF([1]route!$E$3:$E$10005,E41,[1]!Table1[30])</f>
        <v>0</v>
      </c>
      <c r="BI41" s="30">
        <f ca="1">SUMIF([1]route!$E$3:$E$10005,E41,[1]!Table1[31])</f>
        <v>0</v>
      </c>
      <c r="BJ41" s="30">
        <f ca="1">SUMIF([1]route!$E$3:$E$10005,E41,[1]!Table1[Remain PO])</f>
        <v>0</v>
      </c>
      <c r="BK41" s="31">
        <f ca="1">SUMIF([1]route!$E$3:$E$10005,E41,[1]!Table1[N+1])</f>
        <v>0.64516129032258063</v>
      </c>
      <c r="BL41" s="31">
        <f ca="1">SUMIF([1]route!$E$3:$E$10005,E41,[1]!Table1[N+2])</f>
        <v>0</v>
      </c>
      <c r="BM41" s="31">
        <f ca="1">SUMIF([1]route!$E$3:$E$10005,E41,[1]!Table1[N+3])</f>
        <v>0.967741935483871</v>
      </c>
      <c r="BN41" s="32">
        <f ca="1">SUMIF([1]route!$E$3:$E$10005,E41,[1]!Table1[N+4])</f>
        <v>0</v>
      </c>
      <c r="BP41" s="37">
        <f t="shared" si="17"/>
        <v>8</v>
      </c>
      <c r="BQ41" s="35">
        <f t="shared" ca="1" si="23"/>
        <v>8</v>
      </c>
      <c r="BR41" s="35">
        <f t="shared" ca="1" si="23"/>
        <v>8</v>
      </c>
      <c r="BS41" s="35">
        <f t="shared" ca="1" si="23"/>
        <v>8</v>
      </c>
      <c r="BT41" s="35">
        <f t="shared" ca="1" si="23"/>
        <v>8</v>
      </c>
      <c r="BU41" s="35">
        <f t="shared" ca="1" si="23"/>
        <v>8</v>
      </c>
      <c r="BV41" s="35">
        <f t="shared" ca="1" si="23"/>
        <v>8</v>
      </c>
      <c r="BW41" s="35">
        <f t="shared" ca="1" si="23"/>
        <v>8</v>
      </c>
      <c r="BX41" s="35">
        <f t="shared" ca="1" si="23"/>
        <v>8</v>
      </c>
      <c r="BY41" s="35">
        <f t="shared" ca="1" si="23"/>
        <v>8</v>
      </c>
      <c r="BZ41" s="35">
        <f t="shared" ca="1" si="23"/>
        <v>8</v>
      </c>
      <c r="CA41" s="35">
        <f t="shared" ca="1" si="23"/>
        <v>8</v>
      </c>
      <c r="CB41" s="35">
        <f t="shared" ca="1" si="23"/>
        <v>8</v>
      </c>
      <c r="CC41" s="35">
        <f t="shared" ca="1" si="23"/>
        <v>8</v>
      </c>
      <c r="CD41" s="35">
        <f t="shared" ca="1" si="23"/>
        <v>8</v>
      </c>
      <c r="CE41" s="35">
        <f t="shared" ca="1" si="23"/>
        <v>8</v>
      </c>
      <c r="CF41" s="35">
        <f t="shared" ca="1" si="22"/>
        <v>8</v>
      </c>
      <c r="CG41" s="35">
        <f t="shared" ca="1" si="22"/>
        <v>8</v>
      </c>
      <c r="CH41" s="35">
        <f t="shared" ca="1" si="22"/>
        <v>8</v>
      </c>
      <c r="CI41" s="35">
        <f t="shared" ca="1" si="22"/>
        <v>8</v>
      </c>
      <c r="CJ41" s="35">
        <f t="shared" ca="1" si="22"/>
        <v>8</v>
      </c>
      <c r="CK41" s="35">
        <f t="shared" ca="1" si="22"/>
        <v>8</v>
      </c>
      <c r="CL41" s="35">
        <f t="shared" ca="1" si="22"/>
        <v>8</v>
      </c>
      <c r="CM41" s="35">
        <f t="shared" ca="1" si="22"/>
        <v>8</v>
      </c>
      <c r="CN41" s="35">
        <f t="shared" ca="1" si="22"/>
        <v>8</v>
      </c>
      <c r="CO41" s="35">
        <f t="shared" ca="1" si="22"/>
        <v>8</v>
      </c>
      <c r="CP41" s="35">
        <f t="shared" ca="1" si="22"/>
        <v>8</v>
      </c>
      <c r="CQ41" s="35">
        <f t="shared" ca="1" si="22"/>
        <v>8</v>
      </c>
      <c r="CR41" s="35">
        <f t="shared" ca="1" si="22"/>
        <v>8</v>
      </c>
      <c r="CS41" s="35">
        <f t="shared" ca="1" si="22"/>
        <v>8</v>
      </c>
      <c r="CT41" s="35">
        <f t="shared" ca="1" si="21"/>
        <v>8</v>
      </c>
      <c r="CU41" s="35">
        <f t="shared" ca="1" si="21"/>
        <v>8</v>
      </c>
      <c r="CV41" s="35">
        <f t="shared" ca="1" si="19"/>
        <v>8</v>
      </c>
      <c r="CW41" s="38">
        <f t="shared" ca="1" si="6"/>
        <v>7.354838709677419</v>
      </c>
      <c r="CX41" s="38">
        <f t="shared" ca="1" si="6"/>
        <v>7.354838709677419</v>
      </c>
      <c r="CY41" s="38">
        <f t="shared" ca="1" si="6"/>
        <v>6.387096774193548</v>
      </c>
      <c r="CZ41" s="39">
        <f t="shared" ca="1" si="6"/>
        <v>6.387096774193548</v>
      </c>
      <c r="DA41" s="35"/>
    </row>
    <row r="42" spans="4:105" x14ac:dyDescent="0.3">
      <c r="D42" s="61" t="str">
        <f>VLOOKUP(F42,[1]Special!$O$2:$S$209,3,0)</f>
        <v>|0101022000|0.00|0.00|0.000|87.0002</v>
      </c>
      <c r="E42" s="20" t="s">
        <v>65</v>
      </c>
      <c r="F42" s="19" t="str">
        <f t="shared" si="7"/>
        <v>|0200220139|28.60|0.00|2.000|0.000</v>
      </c>
      <c r="G42" s="19" t="str">
        <f>'Cutting Rules'!H42</f>
        <v>KMV||TAM HOP|TSVN|THANH DAT||||||||</v>
      </c>
      <c r="H42" s="19" t="str">
        <f>VLOOKUP(MID(F42,8,2),[1]Special!$H$2:$I$32,2,0)</f>
        <v>STKM11A</v>
      </c>
      <c r="I42" s="19" t="str">
        <f t="shared" si="8"/>
        <v>NBC</v>
      </c>
      <c r="J42" s="19" t="str">
        <f t="shared" si="9"/>
        <v>P</v>
      </c>
      <c r="K42" s="19" t="str">
        <f t="shared" si="10"/>
        <v>28.6</v>
      </c>
      <c r="L42" s="19" t="str">
        <f t="shared" si="11"/>
        <v>0.00</v>
      </c>
      <c r="M42" s="52" t="str">
        <f t="shared" si="12"/>
        <v>2.00</v>
      </c>
      <c r="N42" s="52" t="str">
        <f t="shared" si="13"/>
        <v>6475</v>
      </c>
      <c r="O42" s="19">
        <f>VLOOKUP(F42,[1]Item!$A$5:$Z$10000,26,0)</f>
        <v>1.3120000000000001</v>
      </c>
      <c r="P42" s="19" t="str">
        <f>VLOOKUP(E42,[1]route!$E$3:$O$10005,11,0)</f>
        <v>C</v>
      </c>
      <c r="Q42" s="62" t="str">
        <f>'Cutting Rules'!AD42</f>
        <v>1070-53-6475-219-130--------</v>
      </c>
      <c r="R42" s="23">
        <f ca="1">SUMIF([1]route!$E$3:$E$10005,E42,[1]!Table1[生産])</f>
        <v>97.333333333333329</v>
      </c>
      <c r="S42" s="24"/>
      <c r="T42" s="78" t="s">
        <v>547</v>
      </c>
      <c r="U42" s="19"/>
      <c r="V42" s="48">
        <f>SUMIF([1]route!$E$3:$E$10005,E42,[1]route!$M$3:$M$10005)</f>
        <v>362</v>
      </c>
      <c r="W42" s="56">
        <f t="shared" si="14"/>
        <v>3075.2624000000005</v>
      </c>
      <c r="X42" s="27" t="e">
        <f t="array" aca="1" ref="X42" ca="1">INDEX($BP42:$CZ42,MATCH(TRUE,$BP42:$CZ42&lt;0,0))</f>
        <v>#N/A</v>
      </c>
      <c r="Y42" s="47" t="str">
        <f t="shared" ca="1" si="2"/>
        <v/>
      </c>
      <c r="Z42" s="121" t="str">
        <f>IFERROR(VLOOKUP(E42,[1]route!$E$3:$BL$10005,59,0),"")&amp;IFERROR(VLOOKUP(E42,[1]route!$E$3:$BL$10005,60,0),"")</f>
        <v/>
      </c>
      <c r="AA42" s="28">
        <f t="shared" ca="1" si="15"/>
        <v>0</v>
      </c>
      <c r="AB42" s="77">
        <f t="shared" ca="1" si="16"/>
        <v>0</v>
      </c>
      <c r="AC42" s="4" t="str">
        <f t="shared" ca="1" si="3"/>
        <v/>
      </c>
      <c r="AD42" s="29">
        <v>0</v>
      </c>
      <c r="AE42" s="30">
        <f ca="1">SUMIF([1]route!$E$3:$E$10005,E42,[1]!Table1[1])</f>
        <v>0</v>
      </c>
      <c r="AF42" s="30">
        <f ca="1">SUMIF([1]route!$E$3:$E$10005,E42,[1]!Table1[2])</f>
        <v>0</v>
      </c>
      <c r="AG42" s="30">
        <f ca="1">SUMIF([1]route!$E$3:$E$10005,E42,[1]!Table1[3])</f>
        <v>0</v>
      </c>
      <c r="AH42" s="30">
        <f ca="1">SUMIF([1]route!$E$3:$E$10005,E42,[1]!Table1[4])</f>
        <v>0</v>
      </c>
      <c r="AI42" s="30">
        <f ca="1">SUMIF([1]route!$E$3:$E$10005,E42,[1]!Table1[5])</f>
        <v>0</v>
      </c>
      <c r="AJ42" s="30">
        <f ca="1">SUMIF([1]route!$E$3:$E$10005,E42,[1]!Table1[6])</f>
        <v>0</v>
      </c>
      <c r="AK42" s="30">
        <f ca="1">SUMIF([1]route!$E$3:$E$10005,E42,[1]!Table1[7])</f>
        <v>0</v>
      </c>
      <c r="AL42" s="30">
        <f ca="1">SUMIF([1]route!$E$3:$E$10005,E42,[1]!Table1[8])</f>
        <v>0</v>
      </c>
      <c r="AM42" s="30">
        <f ca="1">SUMIF([1]route!$E$3:$E$10005,E42,[1]!Table1[9])</f>
        <v>0</v>
      </c>
      <c r="AN42" s="30">
        <f ca="1">SUMIF([1]route!$E$3:$E$10005,E42,[1]!Table1[10])</f>
        <v>0</v>
      </c>
      <c r="AO42" s="30">
        <f ca="1">SUMIF([1]route!$E$3:$E$10005,E42,[1]!Table1[11])</f>
        <v>0</v>
      </c>
      <c r="AP42" s="30">
        <f ca="1">SUMIF([1]route!$E$3:$E$10005,E42,[1]!Table1[12])</f>
        <v>0</v>
      </c>
      <c r="AQ42" s="30">
        <f ca="1">SUMIF([1]route!$E$3:$E$10005,E42,[1]!Table1[13])</f>
        <v>0</v>
      </c>
      <c r="AR42" s="30">
        <f ca="1">SUMIF([1]route!$E$3:$E$10005,E42,[1]!Table1[14])</f>
        <v>0</v>
      </c>
      <c r="AS42" s="30">
        <f ca="1">SUMIF([1]route!$E$3:$E$10005,E42,[1]!Table1[15])</f>
        <v>0</v>
      </c>
      <c r="AT42" s="30">
        <f ca="1">SUMIF([1]route!$E$3:$E$10005,E42,[1]!Table1[16])</f>
        <v>0</v>
      </c>
      <c r="AU42" s="30">
        <f ca="1">SUMIF([1]route!$E$3:$E$10005,E42,[1]!Table1[17])</f>
        <v>0</v>
      </c>
      <c r="AV42" s="30">
        <f ca="1">SUMIF([1]route!$E$3:$E$10005,E42,[1]!Table1[18])</f>
        <v>0</v>
      </c>
      <c r="AW42" s="30">
        <f ca="1">SUMIF([1]route!$E$3:$E$10005,E42,[1]!Table1[19])</f>
        <v>0</v>
      </c>
      <c r="AX42" s="30">
        <f ca="1">SUMIF([1]route!$E$3:$E$10005,E42,[1]!Table1[20])</f>
        <v>0</v>
      </c>
      <c r="AY42" s="30">
        <f ca="1">SUMIF([1]route!$E$3:$E$10005,E42,[1]!Table1[21])</f>
        <v>0</v>
      </c>
      <c r="AZ42" s="30">
        <f ca="1">SUMIF([1]route!$E$3:$E$10005,E42,[1]!Table1[22])</f>
        <v>0</v>
      </c>
      <c r="BA42" s="30">
        <f ca="1">SUMIF([1]route!$E$3:$E$10005,E42,[1]!Table1[23])</f>
        <v>0</v>
      </c>
      <c r="BB42" s="30">
        <f ca="1">SUMIF([1]route!$E$3:$E$10005,E42,[1]!Table1[24])</f>
        <v>0</v>
      </c>
      <c r="BC42" s="30">
        <f ca="1">SUMIF([1]route!$E$3:$E$10005,E42,[1]!Table1[25])</f>
        <v>0</v>
      </c>
      <c r="BD42" s="30">
        <f ca="1">SUMIF([1]route!$E$3:$E$10005,E42,[1]!Table1[26])</f>
        <v>0</v>
      </c>
      <c r="BE42" s="30">
        <f ca="1">SUMIF([1]route!$E$3:$E$10005,E42,[1]!Table1[27])</f>
        <v>0</v>
      </c>
      <c r="BF42" s="30">
        <f ca="1">SUMIF([1]route!$E$3:$E$10005,E42,[1]!Table1[28])</f>
        <v>0</v>
      </c>
      <c r="BG42" s="30">
        <f ca="1">SUMIF([1]route!$E$3:$E$10005,E42,[1]!Table1[29])</f>
        <v>0</v>
      </c>
      <c r="BH42" s="30">
        <f ca="1">SUMIF([1]route!$E$3:$E$10005,E42,[1]!Table1[30])</f>
        <v>0</v>
      </c>
      <c r="BI42" s="30">
        <f ca="1">SUMIF([1]route!$E$3:$E$10005,E42,[1]!Table1[31])</f>
        <v>0</v>
      </c>
      <c r="BJ42" s="30">
        <f ca="1">SUMIF([1]route!$E$3:$E$10005,E42,[1]!Table1[Remain PO])</f>
        <v>0</v>
      </c>
      <c r="BK42" s="31">
        <f ca="1">SUMIF([1]route!$E$3:$E$10005,E42,[1]!Table1[N+1])</f>
        <v>97.333333333333329</v>
      </c>
      <c r="BL42" s="31">
        <f ca="1">SUMIF([1]route!$E$3:$E$10005,E42,[1]!Table1[N+2])</f>
        <v>143.33333333333334</v>
      </c>
      <c r="BM42" s="31">
        <f ca="1">SUMIF([1]route!$E$3:$E$10005,E42,[1]!Table1[N+3])</f>
        <v>93.333333333333329</v>
      </c>
      <c r="BN42" s="32">
        <f ca="1">SUMIF([1]route!$E$3:$E$10005,E42,[1]!Table1[N+4])</f>
        <v>0</v>
      </c>
      <c r="BP42" s="37">
        <f t="shared" si="17"/>
        <v>362</v>
      </c>
      <c r="BQ42" s="35">
        <f t="shared" ca="1" si="23"/>
        <v>362</v>
      </c>
      <c r="BR42" s="35">
        <f t="shared" ca="1" si="23"/>
        <v>362</v>
      </c>
      <c r="BS42" s="35">
        <f t="shared" ca="1" si="23"/>
        <v>362</v>
      </c>
      <c r="BT42" s="35">
        <f t="shared" ca="1" si="23"/>
        <v>362</v>
      </c>
      <c r="BU42" s="35">
        <f t="shared" ca="1" si="23"/>
        <v>362</v>
      </c>
      <c r="BV42" s="35">
        <f t="shared" ca="1" si="23"/>
        <v>362</v>
      </c>
      <c r="BW42" s="35">
        <f t="shared" ca="1" si="23"/>
        <v>362</v>
      </c>
      <c r="BX42" s="35">
        <f t="shared" ca="1" si="23"/>
        <v>362</v>
      </c>
      <c r="BY42" s="35">
        <f t="shared" ca="1" si="23"/>
        <v>362</v>
      </c>
      <c r="BZ42" s="35">
        <f t="shared" ca="1" si="23"/>
        <v>362</v>
      </c>
      <c r="CA42" s="35">
        <f t="shared" ca="1" si="23"/>
        <v>362</v>
      </c>
      <c r="CB42" s="35">
        <f t="shared" ca="1" si="23"/>
        <v>362</v>
      </c>
      <c r="CC42" s="35">
        <f t="shared" ca="1" si="23"/>
        <v>362</v>
      </c>
      <c r="CD42" s="35">
        <f t="shared" ca="1" si="23"/>
        <v>362</v>
      </c>
      <c r="CE42" s="35">
        <f t="shared" ca="1" si="23"/>
        <v>362</v>
      </c>
      <c r="CF42" s="35">
        <f t="shared" ca="1" si="22"/>
        <v>362</v>
      </c>
      <c r="CG42" s="35">
        <f t="shared" ca="1" si="22"/>
        <v>362</v>
      </c>
      <c r="CH42" s="35">
        <f t="shared" ca="1" si="22"/>
        <v>362</v>
      </c>
      <c r="CI42" s="35">
        <f t="shared" ca="1" si="22"/>
        <v>362</v>
      </c>
      <c r="CJ42" s="35">
        <f t="shared" ca="1" si="22"/>
        <v>362</v>
      </c>
      <c r="CK42" s="35">
        <f t="shared" ca="1" si="22"/>
        <v>362</v>
      </c>
      <c r="CL42" s="35">
        <f t="shared" ca="1" si="22"/>
        <v>362</v>
      </c>
      <c r="CM42" s="35">
        <f t="shared" ca="1" si="22"/>
        <v>362</v>
      </c>
      <c r="CN42" s="35">
        <f t="shared" ca="1" si="22"/>
        <v>362</v>
      </c>
      <c r="CO42" s="35">
        <f t="shared" ca="1" si="22"/>
        <v>362</v>
      </c>
      <c r="CP42" s="35">
        <f t="shared" ca="1" si="22"/>
        <v>362</v>
      </c>
      <c r="CQ42" s="35">
        <f t="shared" ca="1" si="22"/>
        <v>362</v>
      </c>
      <c r="CR42" s="35">
        <f t="shared" ca="1" si="22"/>
        <v>362</v>
      </c>
      <c r="CS42" s="35">
        <f t="shared" ca="1" si="22"/>
        <v>362</v>
      </c>
      <c r="CT42" s="35">
        <f t="shared" ca="1" si="21"/>
        <v>362</v>
      </c>
      <c r="CU42" s="35">
        <f t="shared" ca="1" si="21"/>
        <v>362</v>
      </c>
      <c r="CV42" s="35">
        <f t="shared" ca="1" si="19"/>
        <v>362</v>
      </c>
      <c r="CW42" s="38">
        <f t="shared" ca="1" si="6"/>
        <v>264.66666666666669</v>
      </c>
      <c r="CX42" s="38">
        <f t="shared" ca="1" si="6"/>
        <v>121.33333333333334</v>
      </c>
      <c r="CY42" s="38">
        <f t="shared" ca="1" si="6"/>
        <v>28.000000000000014</v>
      </c>
      <c r="CZ42" s="39">
        <f t="shared" ca="1" si="6"/>
        <v>28.000000000000014</v>
      </c>
      <c r="DA42" s="35"/>
    </row>
    <row r="43" spans="4:105" x14ac:dyDescent="0.3">
      <c r="D43" s="61" t="str">
        <f>VLOOKUP(F43,[1]Special!$O$2:$S$209,3,0)</f>
        <v>|0101022000|0.00|0.00|0.000|87.0003.2</v>
      </c>
      <c r="E43" s="20" t="s">
        <v>66</v>
      </c>
      <c r="F43" s="19" t="str">
        <f t="shared" si="7"/>
        <v>|0200220139|29.40|0.00|3.200|0.000</v>
      </c>
      <c r="G43" s="19" t="str">
        <f>'Cutting Rules'!H43</f>
        <v>KMV||||||||||||</v>
      </c>
      <c r="H43" s="19" t="str">
        <f>VLOOKUP(MID(F43,8,2),[1]Special!$H$2:$I$32,2,0)</f>
        <v>STKM11A</v>
      </c>
      <c r="I43" s="19" t="str">
        <f t="shared" si="8"/>
        <v>IBC</v>
      </c>
      <c r="J43" s="19" t="str">
        <f t="shared" si="9"/>
        <v>P</v>
      </c>
      <c r="K43" s="19" t="str">
        <f t="shared" si="10"/>
        <v>29.4</v>
      </c>
      <c r="L43" s="19" t="str">
        <f t="shared" si="11"/>
        <v>0.00</v>
      </c>
      <c r="M43" s="52" t="str">
        <f t="shared" si="12"/>
        <v>3.20</v>
      </c>
      <c r="N43" s="52" t="str">
        <f t="shared" si="13"/>
        <v>6161</v>
      </c>
      <c r="O43" s="19">
        <f>VLOOKUP(F43,[1]Item!$A$5:$Z$10000,26,0)</f>
        <v>2.0670000000000002</v>
      </c>
      <c r="P43" s="19" t="str">
        <f>VLOOKUP(E43,[1]route!$E$3:$O$10005,11,0)</f>
        <v>C</v>
      </c>
      <c r="Q43" s="62" t="str">
        <f>'Cutting Rules'!AD43</f>
        <v>41-42.5-6161----------</v>
      </c>
      <c r="R43" s="23">
        <f ca="1">SUMIF([1]route!$E$3:$E$10005,E43,[1]!Table1[生産])</f>
        <v>502.12</v>
      </c>
      <c r="S43" s="24"/>
      <c r="T43" s="78" t="s">
        <v>547</v>
      </c>
      <c r="U43" s="19"/>
      <c r="V43" s="48">
        <f>SUMIF([1]route!$E$3:$E$10005,E43,[1]route!$M$3:$M$10005)</f>
        <v>1084</v>
      </c>
      <c r="W43" s="56">
        <f t="shared" si="14"/>
        <v>13804.509108</v>
      </c>
      <c r="X43" s="27">
        <f t="array" aca="1" ref="X43" ca="1">INDEX($BP43:$CZ43,MATCH(TRUE,$BP43:$CZ43&lt;0,0))</f>
        <v>-215.81333333333345</v>
      </c>
      <c r="Y43" s="47">
        <f t="shared" ca="1" si="2"/>
        <v>45380</v>
      </c>
      <c r="Z43" s="121" t="str">
        <f>IFERROR(VLOOKUP(E43,[1]route!$E$3:$BL$10005,59,0),"")&amp;IFERROR(VLOOKUP(E43,[1]route!$E$3:$BL$10005,60,0),"")</f>
        <v/>
      </c>
      <c r="AA43" s="28">
        <f t="shared" ca="1" si="15"/>
        <v>0</v>
      </c>
      <c r="AB43" s="77">
        <f t="shared" ca="1" si="16"/>
        <v>0</v>
      </c>
      <c r="AC43" s="4">
        <f t="shared" ca="1" si="3"/>
        <v>36</v>
      </c>
      <c r="AD43" s="29">
        <v>0</v>
      </c>
      <c r="AE43" s="30">
        <f ca="1">SUMIF([1]route!$E$3:$E$10005,E43,[1]!Table1[1])</f>
        <v>10.666666666666666</v>
      </c>
      <c r="AF43" s="30">
        <f ca="1">SUMIF([1]route!$E$3:$E$10005,E43,[1]!Table1[2])</f>
        <v>14</v>
      </c>
      <c r="AG43" s="30">
        <f ca="1">SUMIF([1]route!$E$3:$E$10005,E43,[1]!Table1[3])</f>
        <v>0</v>
      </c>
      <c r="AH43" s="30">
        <f ca="1">SUMIF([1]route!$E$3:$E$10005,E43,[1]!Table1[4])</f>
        <v>0</v>
      </c>
      <c r="AI43" s="30">
        <f ca="1">SUMIF([1]route!$E$3:$E$10005,E43,[1]!Table1[5])</f>
        <v>0</v>
      </c>
      <c r="AJ43" s="30">
        <f ca="1">SUMIF([1]route!$E$3:$E$10005,E43,[1]!Table1[6])</f>
        <v>0</v>
      </c>
      <c r="AK43" s="30">
        <f ca="1">SUMIF([1]route!$E$3:$E$10005,E43,[1]!Table1[7])</f>
        <v>0</v>
      </c>
      <c r="AL43" s="30">
        <f ca="1">SUMIF([1]route!$E$3:$E$10005,E43,[1]!Table1[8])</f>
        <v>0</v>
      </c>
      <c r="AM43" s="30">
        <f ca="1">SUMIF([1]route!$E$3:$E$10005,E43,[1]!Table1[9])</f>
        <v>0</v>
      </c>
      <c r="AN43" s="30">
        <f ca="1">SUMIF([1]route!$E$3:$E$10005,E43,[1]!Table1[10])</f>
        <v>0</v>
      </c>
      <c r="AO43" s="30">
        <f ca="1">SUMIF([1]route!$E$3:$E$10005,E43,[1]!Table1[11])</f>
        <v>0</v>
      </c>
      <c r="AP43" s="30">
        <f ca="1">SUMIF([1]route!$E$3:$E$10005,E43,[1]!Table1[12])</f>
        <v>0</v>
      </c>
      <c r="AQ43" s="30">
        <f ca="1">SUMIF([1]route!$E$3:$E$10005,E43,[1]!Table1[13])</f>
        <v>0</v>
      </c>
      <c r="AR43" s="30">
        <f ca="1">SUMIF([1]route!$E$3:$E$10005,E43,[1]!Table1[14])</f>
        <v>0</v>
      </c>
      <c r="AS43" s="30">
        <f ca="1">SUMIF([1]route!$E$3:$E$10005,E43,[1]!Table1[15])</f>
        <v>0</v>
      </c>
      <c r="AT43" s="30">
        <f ca="1">SUMIF([1]route!$E$3:$E$10005,E43,[1]!Table1[16])</f>
        <v>0</v>
      </c>
      <c r="AU43" s="30">
        <f ca="1">SUMIF([1]route!$E$3:$E$10005,E43,[1]!Table1[17])</f>
        <v>0</v>
      </c>
      <c r="AV43" s="30">
        <f ca="1">SUMIF([1]route!$E$3:$E$10005,E43,[1]!Table1[18])</f>
        <v>0</v>
      </c>
      <c r="AW43" s="30">
        <f ca="1">SUMIF([1]route!$E$3:$E$10005,E43,[1]!Table1[19])</f>
        <v>0</v>
      </c>
      <c r="AX43" s="30">
        <f ca="1">SUMIF([1]route!$E$3:$E$10005,E43,[1]!Table1[20])</f>
        <v>0</v>
      </c>
      <c r="AY43" s="30">
        <f ca="1">SUMIF([1]route!$E$3:$E$10005,E43,[1]!Table1[21])</f>
        <v>0</v>
      </c>
      <c r="AZ43" s="30">
        <f ca="1">SUMIF([1]route!$E$3:$E$10005,E43,[1]!Table1[22])</f>
        <v>0</v>
      </c>
      <c r="BA43" s="30">
        <f ca="1">SUMIF([1]route!$E$3:$E$10005,E43,[1]!Table1[23])</f>
        <v>0</v>
      </c>
      <c r="BB43" s="30">
        <f ca="1">SUMIF([1]route!$E$3:$E$10005,E43,[1]!Table1[24])</f>
        <v>0</v>
      </c>
      <c r="BC43" s="30">
        <f ca="1">SUMIF([1]route!$E$3:$E$10005,E43,[1]!Table1[25])</f>
        <v>0</v>
      </c>
      <c r="BD43" s="30">
        <f ca="1">SUMIF([1]route!$E$3:$E$10005,E43,[1]!Table1[26])</f>
        <v>0</v>
      </c>
      <c r="BE43" s="30">
        <f ca="1">SUMIF([1]route!$E$3:$E$10005,E43,[1]!Table1[27])</f>
        <v>0</v>
      </c>
      <c r="BF43" s="30">
        <f ca="1">SUMIF([1]route!$E$3:$E$10005,E43,[1]!Table1[28])</f>
        <v>0</v>
      </c>
      <c r="BG43" s="30">
        <f ca="1">SUMIF([1]route!$E$3:$E$10005,E43,[1]!Table1[29])</f>
        <v>0</v>
      </c>
      <c r="BH43" s="30">
        <f ca="1">SUMIF([1]route!$E$3:$E$10005,E43,[1]!Table1[30])</f>
        <v>0</v>
      </c>
      <c r="BI43" s="30">
        <f ca="1">SUMIF([1]route!$E$3:$E$10005,E43,[1]!Table1[31])</f>
        <v>0</v>
      </c>
      <c r="BJ43" s="30">
        <f ca="1">SUMIF([1]route!$E$3:$E$10005,E43,[1]!Table1[Remain PO])</f>
        <v>0</v>
      </c>
      <c r="BK43" s="31">
        <f ca="1">SUMIF([1]route!$E$3:$E$10005,E43,[1]!Table1[N+1])</f>
        <v>477.45333333333332</v>
      </c>
      <c r="BL43" s="31">
        <f ca="1">SUMIF([1]route!$E$3:$E$10005,E43,[1]!Table1[N+2])</f>
        <v>321.27999999999997</v>
      </c>
      <c r="BM43" s="31">
        <f ca="1">SUMIF([1]route!$E$3:$E$10005,E43,[1]!Table1[N+3])</f>
        <v>476.41333333333336</v>
      </c>
      <c r="BN43" s="32">
        <f ca="1">SUMIF([1]route!$E$3:$E$10005,E43,[1]!Table1[N+4])</f>
        <v>0</v>
      </c>
      <c r="BP43" s="37">
        <f t="shared" si="17"/>
        <v>1084</v>
      </c>
      <c r="BQ43" s="35">
        <f t="shared" ca="1" si="23"/>
        <v>1073.3333333333333</v>
      </c>
      <c r="BR43" s="35">
        <f t="shared" ca="1" si="23"/>
        <v>1059.3333333333333</v>
      </c>
      <c r="BS43" s="35">
        <f t="shared" ca="1" si="23"/>
        <v>1059.3333333333333</v>
      </c>
      <c r="BT43" s="35">
        <f t="shared" ca="1" si="23"/>
        <v>1059.3333333333333</v>
      </c>
      <c r="BU43" s="35">
        <f t="shared" ca="1" si="23"/>
        <v>1059.3333333333333</v>
      </c>
      <c r="BV43" s="35">
        <f t="shared" ca="1" si="23"/>
        <v>1059.3333333333333</v>
      </c>
      <c r="BW43" s="35">
        <f t="shared" ca="1" si="23"/>
        <v>1059.3333333333333</v>
      </c>
      <c r="BX43" s="35">
        <f t="shared" ca="1" si="23"/>
        <v>1059.3333333333333</v>
      </c>
      <c r="BY43" s="35">
        <f t="shared" ca="1" si="23"/>
        <v>1059.3333333333333</v>
      </c>
      <c r="BZ43" s="35">
        <f t="shared" ca="1" si="23"/>
        <v>1059.3333333333333</v>
      </c>
      <c r="CA43" s="35">
        <f t="shared" ca="1" si="23"/>
        <v>1059.3333333333333</v>
      </c>
      <c r="CB43" s="35">
        <f t="shared" ca="1" si="23"/>
        <v>1059.3333333333333</v>
      </c>
      <c r="CC43" s="35">
        <f t="shared" ca="1" si="23"/>
        <v>1059.3333333333333</v>
      </c>
      <c r="CD43" s="35">
        <f t="shared" ca="1" si="23"/>
        <v>1059.3333333333333</v>
      </c>
      <c r="CE43" s="35">
        <f t="shared" ca="1" si="23"/>
        <v>1059.3333333333333</v>
      </c>
      <c r="CF43" s="35">
        <f t="shared" ca="1" si="22"/>
        <v>1059.3333333333333</v>
      </c>
      <c r="CG43" s="35">
        <f t="shared" ca="1" si="22"/>
        <v>1059.3333333333333</v>
      </c>
      <c r="CH43" s="35">
        <f t="shared" ca="1" si="22"/>
        <v>1059.3333333333333</v>
      </c>
      <c r="CI43" s="35">
        <f t="shared" ca="1" si="22"/>
        <v>1059.3333333333333</v>
      </c>
      <c r="CJ43" s="35">
        <f t="shared" ca="1" si="22"/>
        <v>1059.3333333333333</v>
      </c>
      <c r="CK43" s="35">
        <f t="shared" ca="1" si="22"/>
        <v>1059.3333333333333</v>
      </c>
      <c r="CL43" s="35">
        <f t="shared" ca="1" si="22"/>
        <v>1059.3333333333333</v>
      </c>
      <c r="CM43" s="35">
        <f t="shared" ca="1" si="22"/>
        <v>1059.3333333333333</v>
      </c>
      <c r="CN43" s="35">
        <f t="shared" ca="1" si="22"/>
        <v>1059.3333333333333</v>
      </c>
      <c r="CO43" s="35">
        <f t="shared" ca="1" si="22"/>
        <v>1059.3333333333333</v>
      </c>
      <c r="CP43" s="35">
        <f t="shared" ca="1" si="22"/>
        <v>1059.3333333333333</v>
      </c>
      <c r="CQ43" s="35">
        <f t="shared" ca="1" si="22"/>
        <v>1059.3333333333333</v>
      </c>
      <c r="CR43" s="35">
        <f t="shared" ca="1" si="22"/>
        <v>1059.3333333333333</v>
      </c>
      <c r="CS43" s="35">
        <f t="shared" ca="1" si="22"/>
        <v>1059.3333333333333</v>
      </c>
      <c r="CT43" s="35">
        <f t="shared" ca="1" si="21"/>
        <v>1059.3333333333333</v>
      </c>
      <c r="CU43" s="35">
        <f t="shared" ca="1" si="21"/>
        <v>1059.3333333333333</v>
      </c>
      <c r="CV43" s="35">
        <f t="shared" ca="1" si="19"/>
        <v>1059.3333333333333</v>
      </c>
      <c r="CW43" s="38">
        <f t="shared" ca="1" si="6"/>
        <v>581.87999999999988</v>
      </c>
      <c r="CX43" s="38">
        <f t="shared" ca="1" si="6"/>
        <v>260.59999999999991</v>
      </c>
      <c r="CY43" s="38">
        <f t="shared" ca="1" si="6"/>
        <v>-215.81333333333345</v>
      </c>
      <c r="CZ43" s="39">
        <f t="shared" ca="1" si="6"/>
        <v>-215.81333333333345</v>
      </c>
      <c r="DA43" s="35"/>
    </row>
    <row r="44" spans="4:105" x14ac:dyDescent="0.3">
      <c r="D44" s="61" t="str">
        <f>VLOOKUP(F44,[1]Special!$O$2:$S$209,3,0)</f>
        <v>|0101022000|0.00|0.00|0.000|97.0002.6</v>
      </c>
      <c r="E44" s="20" t="s">
        <v>67</v>
      </c>
      <c r="F44" s="19" t="str">
        <f t="shared" si="7"/>
        <v>|0200220139|31.80|0.00|2.600|0.000</v>
      </c>
      <c r="G44" s="19" t="str">
        <f>'Cutting Rules'!H44</f>
        <v>VPIC1||||||||||||</v>
      </c>
      <c r="H44" s="19" t="str">
        <f>VLOOKUP(MID(F44,8,2),[1]Special!$H$2:$I$32,2,0)</f>
        <v>STKM11A</v>
      </c>
      <c r="I44" s="19" t="str">
        <f t="shared" si="8"/>
        <v>IBC</v>
      </c>
      <c r="J44" s="19" t="str">
        <f t="shared" si="9"/>
        <v>P</v>
      </c>
      <c r="K44" s="19" t="str">
        <f t="shared" si="10"/>
        <v>31.8</v>
      </c>
      <c r="L44" s="19" t="str">
        <f t="shared" si="11"/>
        <v>0.00</v>
      </c>
      <c r="M44" s="52" t="str">
        <f t="shared" si="12"/>
        <v>2.60</v>
      </c>
      <c r="N44" s="52" t="str">
        <f t="shared" si="13"/>
        <v>5300</v>
      </c>
      <c r="O44" s="19">
        <f>VLOOKUP(F44,[1]Item!$A$5:$Z$10000,26,0)</f>
        <v>1.8720000000000001</v>
      </c>
      <c r="P44" s="19" t="str">
        <f>VLOOKUP(E44,[1]route!$E$3:$O$10005,11,0)</f>
        <v>P/E</v>
      </c>
      <c r="Q44" s="62" t="str">
        <f>'Cutting Rules'!AD44</f>
        <v>5300------------</v>
      </c>
      <c r="R44" s="23">
        <f ca="1">SUMIF([1]route!$E$3:$E$10005,E44,[1]!Table1[生産])</f>
        <v>0</v>
      </c>
      <c r="S44" s="24"/>
      <c r="T44" s="78" t="s">
        <v>547</v>
      </c>
      <c r="U44" s="19"/>
      <c r="V44" s="48">
        <f>SUMIF([1]route!$E$3:$E$10005,E44,[1]route!$M$3:$M$10005)</f>
        <v>15</v>
      </c>
      <c r="W44" s="56">
        <f t="shared" si="14"/>
        <v>148.82400000000001</v>
      </c>
      <c r="X44" s="27" t="e">
        <f t="array" aca="1" ref="X44" ca="1">INDEX($BP44:$CZ44,MATCH(TRUE,$BP44:$CZ44&lt;0,0))</f>
        <v>#N/A</v>
      </c>
      <c r="Y44" s="47" t="str">
        <f t="shared" ca="1" si="2"/>
        <v/>
      </c>
      <c r="Z44" s="121" t="str">
        <f>IFERROR(VLOOKUP(E44,[1]route!$E$3:$BL$10005,59,0),"")&amp;IFERROR(VLOOKUP(E44,[1]route!$E$3:$BL$10005,60,0),"")</f>
        <v/>
      </c>
      <c r="AA44" s="28">
        <f t="shared" ca="1" si="15"/>
        <v>0</v>
      </c>
      <c r="AB44" s="77">
        <f t="shared" ca="1" si="16"/>
        <v>0</v>
      </c>
      <c r="AC44" s="4" t="str">
        <f t="shared" ca="1" si="3"/>
        <v/>
      </c>
      <c r="AD44" s="29">
        <v>0</v>
      </c>
      <c r="AE44" s="30">
        <f ca="1">SUMIF([1]route!$E$3:$E$10005,E44,[1]!Table1[1])</f>
        <v>0</v>
      </c>
      <c r="AF44" s="30">
        <f ca="1">SUMIF([1]route!$E$3:$E$10005,E44,[1]!Table1[2])</f>
        <v>0</v>
      </c>
      <c r="AG44" s="30">
        <f ca="1">SUMIF([1]route!$E$3:$E$10005,E44,[1]!Table1[3])</f>
        <v>0</v>
      </c>
      <c r="AH44" s="30">
        <f ca="1">SUMIF([1]route!$E$3:$E$10005,E44,[1]!Table1[4])</f>
        <v>0</v>
      </c>
      <c r="AI44" s="30">
        <f ca="1">SUMIF([1]route!$E$3:$E$10005,E44,[1]!Table1[5])</f>
        <v>0</v>
      </c>
      <c r="AJ44" s="30">
        <f ca="1">SUMIF([1]route!$E$3:$E$10005,E44,[1]!Table1[6])</f>
        <v>0</v>
      </c>
      <c r="AK44" s="30">
        <f ca="1">SUMIF([1]route!$E$3:$E$10005,E44,[1]!Table1[7])</f>
        <v>0</v>
      </c>
      <c r="AL44" s="30">
        <f ca="1">SUMIF([1]route!$E$3:$E$10005,E44,[1]!Table1[8])</f>
        <v>0</v>
      </c>
      <c r="AM44" s="30">
        <f ca="1">SUMIF([1]route!$E$3:$E$10005,E44,[1]!Table1[9])</f>
        <v>0</v>
      </c>
      <c r="AN44" s="30">
        <f ca="1">SUMIF([1]route!$E$3:$E$10005,E44,[1]!Table1[10])</f>
        <v>0</v>
      </c>
      <c r="AO44" s="30">
        <f ca="1">SUMIF([1]route!$E$3:$E$10005,E44,[1]!Table1[11])</f>
        <v>0</v>
      </c>
      <c r="AP44" s="30">
        <f ca="1">SUMIF([1]route!$E$3:$E$10005,E44,[1]!Table1[12])</f>
        <v>0</v>
      </c>
      <c r="AQ44" s="30">
        <f ca="1">SUMIF([1]route!$E$3:$E$10005,E44,[1]!Table1[13])</f>
        <v>0</v>
      </c>
      <c r="AR44" s="30">
        <f ca="1">SUMIF([1]route!$E$3:$E$10005,E44,[1]!Table1[14])</f>
        <v>0</v>
      </c>
      <c r="AS44" s="30">
        <f ca="1">SUMIF([1]route!$E$3:$E$10005,E44,[1]!Table1[15])</f>
        <v>0</v>
      </c>
      <c r="AT44" s="30">
        <f ca="1">SUMIF([1]route!$E$3:$E$10005,E44,[1]!Table1[16])</f>
        <v>0</v>
      </c>
      <c r="AU44" s="30">
        <f ca="1">SUMIF([1]route!$E$3:$E$10005,E44,[1]!Table1[17])</f>
        <v>0</v>
      </c>
      <c r="AV44" s="30">
        <f ca="1">SUMIF([1]route!$E$3:$E$10005,E44,[1]!Table1[18])</f>
        <v>0</v>
      </c>
      <c r="AW44" s="30">
        <f ca="1">SUMIF([1]route!$E$3:$E$10005,E44,[1]!Table1[19])</f>
        <v>0</v>
      </c>
      <c r="AX44" s="30">
        <f ca="1">SUMIF([1]route!$E$3:$E$10005,E44,[1]!Table1[20])</f>
        <v>0</v>
      </c>
      <c r="AY44" s="30">
        <f ca="1">SUMIF([1]route!$E$3:$E$10005,E44,[1]!Table1[21])</f>
        <v>0</v>
      </c>
      <c r="AZ44" s="30">
        <f ca="1">SUMIF([1]route!$E$3:$E$10005,E44,[1]!Table1[22])</f>
        <v>0</v>
      </c>
      <c r="BA44" s="30">
        <f ca="1">SUMIF([1]route!$E$3:$E$10005,E44,[1]!Table1[23])</f>
        <v>0</v>
      </c>
      <c r="BB44" s="30">
        <f ca="1">SUMIF([1]route!$E$3:$E$10005,E44,[1]!Table1[24])</f>
        <v>0</v>
      </c>
      <c r="BC44" s="30">
        <f ca="1">SUMIF([1]route!$E$3:$E$10005,E44,[1]!Table1[25])</f>
        <v>0</v>
      </c>
      <c r="BD44" s="30">
        <f ca="1">SUMIF([1]route!$E$3:$E$10005,E44,[1]!Table1[26])</f>
        <v>0</v>
      </c>
      <c r="BE44" s="30">
        <f ca="1">SUMIF([1]route!$E$3:$E$10005,E44,[1]!Table1[27])</f>
        <v>0</v>
      </c>
      <c r="BF44" s="30">
        <f ca="1">SUMIF([1]route!$E$3:$E$10005,E44,[1]!Table1[28])</f>
        <v>0</v>
      </c>
      <c r="BG44" s="30">
        <f ca="1">SUMIF([1]route!$E$3:$E$10005,E44,[1]!Table1[29])</f>
        <v>0</v>
      </c>
      <c r="BH44" s="30">
        <f ca="1">SUMIF([1]route!$E$3:$E$10005,E44,[1]!Table1[30])</f>
        <v>0</v>
      </c>
      <c r="BI44" s="30">
        <f ca="1">SUMIF([1]route!$E$3:$E$10005,E44,[1]!Table1[31])</f>
        <v>0</v>
      </c>
      <c r="BJ44" s="30">
        <f ca="1">SUMIF([1]route!$E$3:$E$10005,E44,[1]!Table1[Remain PO])</f>
        <v>0</v>
      </c>
      <c r="BK44" s="31">
        <f ca="1">SUMIF([1]route!$E$3:$E$10005,E44,[1]!Table1[N+1])</f>
        <v>0</v>
      </c>
      <c r="BL44" s="31">
        <f ca="1">SUMIF([1]route!$E$3:$E$10005,E44,[1]!Table1[N+2])</f>
        <v>0</v>
      </c>
      <c r="BM44" s="31">
        <f ca="1">SUMIF([1]route!$E$3:$E$10005,E44,[1]!Table1[N+3])</f>
        <v>0</v>
      </c>
      <c r="BN44" s="32">
        <f ca="1">SUMIF([1]route!$E$3:$E$10005,E44,[1]!Table1[N+4])</f>
        <v>0</v>
      </c>
      <c r="BP44" s="37">
        <f t="shared" si="17"/>
        <v>15</v>
      </c>
      <c r="BQ44" s="35">
        <f t="shared" ca="1" si="23"/>
        <v>15</v>
      </c>
      <c r="BR44" s="35">
        <f t="shared" ca="1" si="23"/>
        <v>15</v>
      </c>
      <c r="BS44" s="35">
        <f t="shared" ca="1" si="23"/>
        <v>15</v>
      </c>
      <c r="BT44" s="35">
        <f t="shared" ca="1" si="23"/>
        <v>15</v>
      </c>
      <c r="BU44" s="35">
        <f t="shared" ca="1" si="23"/>
        <v>15</v>
      </c>
      <c r="BV44" s="35">
        <f t="shared" ca="1" si="23"/>
        <v>15</v>
      </c>
      <c r="BW44" s="35">
        <f t="shared" ca="1" si="23"/>
        <v>15</v>
      </c>
      <c r="BX44" s="35">
        <f t="shared" ca="1" si="23"/>
        <v>15</v>
      </c>
      <c r="BY44" s="35">
        <f t="shared" ca="1" si="23"/>
        <v>15</v>
      </c>
      <c r="BZ44" s="35">
        <f t="shared" ca="1" si="23"/>
        <v>15</v>
      </c>
      <c r="CA44" s="35">
        <f t="shared" ca="1" si="23"/>
        <v>15</v>
      </c>
      <c r="CB44" s="35">
        <f t="shared" ca="1" si="23"/>
        <v>15</v>
      </c>
      <c r="CC44" s="35">
        <f t="shared" ca="1" si="23"/>
        <v>15</v>
      </c>
      <c r="CD44" s="35">
        <f t="shared" ca="1" si="23"/>
        <v>15</v>
      </c>
      <c r="CE44" s="35">
        <f t="shared" ca="1" si="23"/>
        <v>15</v>
      </c>
      <c r="CF44" s="35">
        <f t="shared" ca="1" si="22"/>
        <v>15</v>
      </c>
      <c r="CG44" s="35">
        <f t="shared" ca="1" si="22"/>
        <v>15</v>
      </c>
      <c r="CH44" s="35">
        <f t="shared" ca="1" si="22"/>
        <v>15</v>
      </c>
      <c r="CI44" s="35">
        <f t="shared" ca="1" si="22"/>
        <v>15</v>
      </c>
      <c r="CJ44" s="35">
        <f t="shared" ca="1" si="22"/>
        <v>15</v>
      </c>
      <c r="CK44" s="35">
        <f t="shared" ca="1" si="22"/>
        <v>15</v>
      </c>
      <c r="CL44" s="35">
        <f t="shared" ca="1" si="22"/>
        <v>15</v>
      </c>
      <c r="CM44" s="35">
        <f t="shared" ca="1" si="22"/>
        <v>15</v>
      </c>
      <c r="CN44" s="35">
        <f t="shared" ca="1" si="22"/>
        <v>15</v>
      </c>
      <c r="CO44" s="35">
        <f t="shared" ca="1" si="22"/>
        <v>15</v>
      </c>
      <c r="CP44" s="35">
        <f t="shared" ca="1" si="22"/>
        <v>15</v>
      </c>
      <c r="CQ44" s="35">
        <f t="shared" ca="1" si="22"/>
        <v>15</v>
      </c>
      <c r="CR44" s="35">
        <f t="shared" ca="1" si="22"/>
        <v>15</v>
      </c>
      <c r="CS44" s="35">
        <f t="shared" ca="1" si="22"/>
        <v>15</v>
      </c>
      <c r="CT44" s="35">
        <f t="shared" ca="1" si="21"/>
        <v>15</v>
      </c>
      <c r="CU44" s="35">
        <f t="shared" ca="1" si="21"/>
        <v>15</v>
      </c>
      <c r="CV44" s="35">
        <f t="shared" ca="1" si="19"/>
        <v>15</v>
      </c>
      <c r="CW44" s="38">
        <f t="shared" ca="1" si="6"/>
        <v>15</v>
      </c>
      <c r="CX44" s="38">
        <f t="shared" ca="1" si="6"/>
        <v>15</v>
      </c>
      <c r="CY44" s="38">
        <f t="shared" ca="1" si="6"/>
        <v>15</v>
      </c>
      <c r="CZ44" s="39">
        <f t="shared" ca="1" si="6"/>
        <v>15</v>
      </c>
      <c r="DA44" s="35"/>
    </row>
    <row r="45" spans="4:105" x14ac:dyDescent="0.3">
      <c r="D45" s="61" t="str">
        <f>VLOOKUP(F45,[1]Special!$O$2:$S$209,3,0)</f>
        <v>|0101022000|0.00|0.00|0.000|97.0002</v>
      </c>
      <c r="E45" s="20" t="s">
        <v>68</v>
      </c>
      <c r="F45" s="19" t="str">
        <f t="shared" si="7"/>
        <v>|0200220139|31.80|0.00|2.000|0.000</v>
      </c>
      <c r="G45" s="19" t="str">
        <f>'Cutting Rules'!H45</f>
        <v>SHVN|KMV|KMV|THANH DAT|||||||||</v>
      </c>
      <c r="H45" s="19" t="str">
        <f>VLOOKUP(MID(F45,8,2),[1]Special!$H$2:$I$32,2,0)</f>
        <v>STKM11A</v>
      </c>
      <c r="I45" s="19" t="str">
        <f t="shared" si="8"/>
        <v>NBC</v>
      </c>
      <c r="J45" s="19" t="str">
        <f t="shared" si="9"/>
        <v>P</v>
      </c>
      <c r="K45" s="19" t="str">
        <f t="shared" si="10"/>
        <v>31.8</v>
      </c>
      <c r="L45" s="19" t="str">
        <f t="shared" si="11"/>
        <v>0.00</v>
      </c>
      <c r="M45" s="52" t="str">
        <f t="shared" si="12"/>
        <v>2.00</v>
      </c>
      <c r="N45" s="52" t="str">
        <f t="shared" si="13"/>
        <v>6475</v>
      </c>
      <c r="O45" s="19">
        <f>VLOOKUP(F45,[1]Item!$A$5:$Z$10000,26,0)</f>
        <v>1.47</v>
      </c>
      <c r="P45" s="19" t="str">
        <f>VLOOKUP(E45,[1]route!$E$3:$O$10005,11,0)</f>
        <v>P/E</v>
      </c>
      <c r="Q45" s="62" t="str">
        <f>'Cutting Rules'!AD45</f>
        <v>6475-799-422-336.8---------</v>
      </c>
      <c r="R45" s="23">
        <f ca="1">SUMIF([1]route!$E$3:$E$10005,E45,[1]!Table1[生産])</f>
        <v>18.125</v>
      </c>
      <c r="S45" s="24"/>
      <c r="T45" s="78" t="s">
        <v>547</v>
      </c>
      <c r="U45" s="19"/>
      <c r="V45" s="48">
        <f>SUMIF([1]route!$E$3:$E$10005,E45,[1]route!$M$3:$M$10005)</f>
        <v>227</v>
      </c>
      <c r="W45" s="56">
        <f t="shared" si="14"/>
        <v>2160.64275</v>
      </c>
      <c r="X45" s="27" t="e">
        <f t="array" aca="1" ref="X45" ca="1">INDEX($BP45:$CZ45,MATCH(TRUE,$BP45:$CZ45&lt;0,0))</f>
        <v>#N/A</v>
      </c>
      <c r="Y45" s="47" t="str">
        <f t="shared" ca="1" si="2"/>
        <v/>
      </c>
      <c r="Z45" s="121" t="str">
        <f>IFERROR(VLOOKUP(E45,[1]route!$E$3:$BL$10005,59,0),"")&amp;IFERROR(VLOOKUP(E45,[1]route!$E$3:$BL$10005,60,0),"")</f>
        <v/>
      </c>
      <c r="AA45" s="28">
        <f t="shared" ca="1" si="15"/>
        <v>0</v>
      </c>
      <c r="AB45" s="77">
        <f t="shared" ca="1" si="16"/>
        <v>0</v>
      </c>
      <c r="AC45" s="4" t="str">
        <f t="shared" ca="1" si="3"/>
        <v/>
      </c>
      <c r="AD45" s="29">
        <v>0</v>
      </c>
      <c r="AE45" s="30">
        <f ca="1">SUMIF([1]route!$E$3:$E$10005,E45,[1]!Table1[1])</f>
        <v>0</v>
      </c>
      <c r="AF45" s="30">
        <f ca="1">SUMIF([1]route!$E$3:$E$10005,E45,[1]!Table1[2])</f>
        <v>0</v>
      </c>
      <c r="AG45" s="30">
        <f ca="1">SUMIF([1]route!$E$3:$E$10005,E45,[1]!Table1[3])</f>
        <v>0</v>
      </c>
      <c r="AH45" s="30">
        <f ca="1">SUMIF([1]route!$E$3:$E$10005,E45,[1]!Table1[4])</f>
        <v>0</v>
      </c>
      <c r="AI45" s="30">
        <f ca="1">SUMIF([1]route!$E$3:$E$10005,E45,[1]!Table1[5])</f>
        <v>0</v>
      </c>
      <c r="AJ45" s="30">
        <f ca="1">SUMIF([1]route!$E$3:$E$10005,E45,[1]!Table1[6])</f>
        <v>0</v>
      </c>
      <c r="AK45" s="30">
        <f ca="1">SUMIF([1]route!$E$3:$E$10005,E45,[1]!Table1[7])</f>
        <v>0</v>
      </c>
      <c r="AL45" s="30">
        <f ca="1">SUMIF([1]route!$E$3:$E$10005,E45,[1]!Table1[8])</f>
        <v>0</v>
      </c>
      <c r="AM45" s="30">
        <f ca="1">SUMIF([1]route!$E$3:$E$10005,E45,[1]!Table1[9])</f>
        <v>0</v>
      </c>
      <c r="AN45" s="30">
        <f ca="1">SUMIF([1]route!$E$3:$E$10005,E45,[1]!Table1[10])</f>
        <v>0</v>
      </c>
      <c r="AO45" s="30">
        <f ca="1">SUMIF([1]route!$E$3:$E$10005,E45,[1]!Table1[11])</f>
        <v>0</v>
      </c>
      <c r="AP45" s="30">
        <f ca="1">SUMIF([1]route!$E$3:$E$10005,E45,[1]!Table1[12])</f>
        <v>0</v>
      </c>
      <c r="AQ45" s="30">
        <f ca="1">SUMIF([1]route!$E$3:$E$10005,E45,[1]!Table1[13])</f>
        <v>0</v>
      </c>
      <c r="AR45" s="30">
        <f ca="1">SUMIF([1]route!$E$3:$E$10005,E45,[1]!Table1[14])</f>
        <v>0</v>
      </c>
      <c r="AS45" s="30">
        <f ca="1">SUMIF([1]route!$E$3:$E$10005,E45,[1]!Table1[15])</f>
        <v>0</v>
      </c>
      <c r="AT45" s="30">
        <f ca="1">SUMIF([1]route!$E$3:$E$10005,E45,[1]!Table1[16])</f>
        <v>0</v>
      </c>
      <c r="AU45" s="30">
        <f ca="1">SUMIF([1]route!$E$3:$E$10005,E45,[1]!Table1[17])</f>
        <v>0</v>
      </c>
      <c r="AV45" s="30">
        <f ca="1">SUMIF([1]route!$E$3:$E$10005,E45,[1]!Table1[18])</f>
        <v>0</v>
      </c>
      <c r="AW45" s="30">
        <f ca="1">SUMIF([1]route!$E$3:$E$10005,E45,[1]!Table1[19])</f>
        <v>0</v>
      </c>
      <c r="AX45" s="30">
        <f ca="1">SUMIF([1]route!$E$3:$E$10005,E45,[1]!Table1[20])</f>
        <v>0</v>
      </c>
      <c r="AY45" s="30">
        <f ca="1">SUMIF([1]route!$E$3:$E$10005,E45,[1]!Table1[21])</f>
        <v>0</v>
      </c>
      <c r="AZ45" s="30">
        <f ca="1">SUMIF([1]route!$E$3:$E$10005,E45,[1]!Table1[22])</f>
        <v>0</v>
      </c>
      <c r="BA45" s="30">
        <f ca="1">SUMIF([1]route!$E$3:$E$10005,E45,[1]!Table1[23])</f>
        <v>0</v>
      </c>
      <c r="BB45" s="30">
        <f ca="1">SUMIF([1]route!$E$3:$E$10005,E45,[1]!Table1[24])</f>
        <v>0</v>
      </c>
      <c r="BC45" s="30">
        <f ca="1">SUMIF([1]route!$E$3:$E$10005,E45,[1]!Table1[25])</f>
        <v>0</v>
      </c>
      <c r="BD45" s="30">
        <f ca="1">SUMIF([1]route!$E$3:$E$10005,E45,[1]!Table1[26])</f>
        <v>0</v>
      </c>
      <c r="BE45" s="30">
        <f ca="1">SUMIF([1]route!$E$3:$E$10005,E45,[1]!Table1[27])</f>
        <v>0</v>
      </c>
      <c r="BF45" s="30">
        <f ca="1">SUMIF([1]route!$E$3:$E$10005,E45,[1]!Table1[28])</f>
        <v>0</v>
      </c>
      <c r="BG45" s="30">
        <f ca="1">SUMIF([1]route!$E$3:$E$10005,E45,[1]!Table1[29])</f>
        <v>0</v>
      </c>
      <c r="BH45" s="30">
        <f ca="1">SUMIF([1]route!$E$3:$E$10005,E45,[1]!Table1[30])</f>
        <v>0</v>
      </c>
      <c r="BI45" s="30">
        <f ca="1">SUMIF([1]route!$E$3:$E$10005,E45,[1]!Table1[31])</f>
        <v>0</v>
      </c>
      <c r="BJ45" s="30">
        <f ca="1">SUMIF([1]route!$E$3:$E$10005,E45,[1]!Table1[Remain PO])</f>
        <v>0</v>
      </c>
      <c r="BK45" s="31">
        <f ca="1">SUMIF([1]route!$E$3:$E$10005,E45,[1]!Table1[N+1])</f>
        <v>18.125</v>
      </c>
      <c r="BL45" s="31">
        <f ca="1">SUMIF([1]route!$E$3:$E$10005,E45,[1]!Table1[N+2])</f>
        <v>18.75</v>
      </c>
      <c r="BM45" s="31">
        <f ca="1">SUMIF([1]route!$E$3:$E$10005,E45,[1]!Table1[N+3])</f>
        <v>18.75</v>
      </c>
      <c r="BN45" s="32">
        <f ca="1">SUMIF([1]route!$E$3:$E$10005,E45,[1]!Table1[N+4])</f>
        <v>0</v>
      </c>
      <c r="BP45" s="37">
        <f t="shared" si="17"/>
        <v>227</v>
      </c>
      <c r="BQ45" s="35">
        <f t="shared" ca="1" si="23"/>
        <v>227</v>
      </c>
      <c r="BR45" s="35">
        <f t="shared" ca="1" si="23"/>
        <v>227</v>
      </c>
      <c r="BS45" s="35">
        <f t="shared" ca="1" si="23"/>
        <v>227</v>
      </c>
      <c r="BT45" s="35">
        <f t="shared" ca="1" si="23"/>
        <v>227</v>
      </c>
      <c r="BU45" s="35">
        <f t="shared" ca="1" si="23"/>
        <v>227</v>
      </c>
      <c r="BV45" s="35">
        <f t="shared" ca="1" si="23"/>
        <v>227</v>
      </c>
      <c r="BW45" s="35">
        <f t="shared" ca="1" si="23"/>
        <v>227</v>
      </c>
      <c r="BX45" s="35">
        <f t="shared" ca="1" si="23"/>
        <v>227</v>
      </c>
      <c r="BY45" s="35">
        <f t="shared" ca="1" si="23"/>
        <v>227</v>
      </c>
      <c r="BZ45" s="35">
        <f t="shared" ca="1" si="23"/>
        <v>227</v>
      </c>
      <c r="CA45" s="35">
        <f t="shared" ca="1" si="23"/>
        <v>227</v>
      </c>
      <c r="CB45" s="35">
        <f t="shared" ca="1" si="23"/>
        <v>227</v>
      </c>
      <c r="CC45" s="35">
        <f t="shared" ca="1" si="23"/>
        <v>227</v>
      </c>
      <c r="CD45" s="35">
        <f t="shared" ca="1" si="23"/>
        <v>227</v>
      </c>
      <c r="CE45" s="35">
        <f t="shared" ca="1" si="23"/>
        <v>227</v>
      </c>
      <c r="CF45" s="35">
        <f t="shared" ca="1" si="22"/>
        <v>227</v>
      </c>
      <c r="CG45" s="35">
        <f t="shared" ca="1" si="22"/>
        <v>227</v>
      </c>
      <c r="CH45" s="35">
        <f t="shared" ca="1" si="22"/>
        <v>227</v>
      </c>
      <c r="CI45" s="35">
        <f t="shared" ca="1" si="22"/>
        <v>227</v>
      </c>
      <c r="CJ45" s="35">
        <f t="shared" ca="1" si="22"/>
        <v>227</v>
      </c>
      <c r="CK45" s="35">
        <f t="shared" ca="1" si="22"/>
        <v>227</v>
      </c>
      <c r="CL45" s="35">
        <f t="shared" ca="1" si="22"/>
        <v>227</v>
      </c>
      <c r="CM45" s="35">
        <f t="shared" ca="1" si="22"/>
        <v>227</v>
      </c>
      <c r="CN45" s="35">
        <f t="shared" ca="1" si="22"/>
        <v>227</v>
      </c>
      <c r="CO45" s="35">
        <f t="shared" ca="1" si="22"/>
        <v>227</v>
      </c>
      <c r="CP45" s="35">
        <f t="shared" ca="1" si="22"/>
        <v>227</v>
      </c>
      <c r="CQ45" s="35">
        <f t="shared" ca="1" si="22"/>
        <v>227</v>
      </c>
      <c r="CR45" s="35">
        <f t="shared" ca="1" si="22"/>
        <v>227</v>
      </c>
      <c r="CS45" s="35">
        <f t="shared" ca="1" si="22"/>
        <v>227</v>
      </c>
      <c r="CT45" s="35">
        <f t="shared" ca="1" si="21"/>
        <v>227</v>
      </c>
      <c r="CU45" s="35">
        <f t="shared" ca="1" si="21"/>
        <v>227</v>
      </c>
      <c r="CV45" s="35">
        <f t="shared" ca="1" si="19"/>
        <v>227</v>
      </c>
      <c r="CW45" s="38">
        <f t="shared" ca="1" si="6"/>
        <v>208.875</v>
      </c>
      <c r="CX45" s="38">
        <f t="shared" ca="1" si="6"/>
        <v>190.125</v>
      </c>
      <c r="CY45" s="38">
        <f t="shared" ca="1" si="6"/>
        <v>171.375</v>
      </c>
      <c r="CZ45" s="39">
        <f t="shared" ca="1" si="6"/>
        <v>171.375</v>
      </c>
      <c r="DA45" s="35"/>
    </row>
    <row r="46" spans="4:105" x14ac:dyDescent="0.3">
      <c r="D46" s="61" t="str">
        <f>VLOOKUP(F46,[1]Special!$O$2:$S$209,3,0)</f>
        <v>|0101022000|0.00|0.00|0.000|103.0002.6</v>
      </c>
      <c r="E46" s="20" t="s">
        <v>69</v>
      </c>
      <c r="F46" s="19" t="str">
        <f t="shared" si="7"/>
        <v>|0200220139|34.00|0.00|2.600|0.000</v>
      </c>
      <c r="G46" s="19" t="str">
        <f>'Cutting Rules'!H46</f>
        <v>||||||||||||</v>
      </c>
      <c r="H46" s="19" t="str">
        <f>VLOOKUP(MID(F46,8,2),[1]Special!$H$2:$I$32,2,0)</f>
        <v>STKM11A</v>
      </c>
      <c r="I46" s="19" t="str">
        <f t="shared" si="8"/>
        <v>NBC</v>
      </c>
      <c r="J46" s="19" t="str">
        <f t="shared" si="9"/>
        <v>P</v>
      </c>
      <c r="K46" s="19" t="str">
        <f t="shared" si="10"/>
        <v>34.0</v>
      </c>
      <c r="L46" s="19" t="str">
        <f t="shared" si="11"/>
        <v>0.00</v>
      </c>
      <c r="M46" s="52" t="str">
        <f t="shared" si="12"/>
        <v>2.60</v>
      </c>
      <c r="N46" s="52" t="str">
        <f t="shared" si="13"/>
        <v>6121</v>
      </c>
      <c r="O46" s="19">
        <f>VLOOKUP(F46,[1]Item!$A$5:$Z$10000,26,0)</f>
        <v>2.0129999999999999</v>
      </c>
      <c r="P46" s="19" t="str">
        <f>VLOOKUP(E46,[1]route!$E$3:$O$10005,11,0)</f>
        <v>C</v>
      </c>
      <c r="Q46" s="62" t="str">
        <f>'Cutting Rules'!AD46</f>
        <v>247------------</v>
      </c>
      <c r="R46" s="23">
        <f ca="1">SUMIF([1]route!$E$3:$E$10005,E46,[1]!Table1[生産])</f>
        <v>0</v>
      </c>
      <c r="S46" s="24"/>
      <c r="T46" s="78" t="s">
        <v>547</v>
      </c>
      <c r="U46" s="19"/>
      <c r="V46" s="48">
        <f>SUMIF([1]route!$E$3:$E$10005,E46,[1]route!$M$3:$M$10005)</f>
        <v>12</v>
      </c>
      <c r="W46" s="56">
        <f t="shared" si="14"/>
        <v>147.85887599999998</v>
      </c>
      <c r="X46" s="27" t="e">
        <f t="array" aca="1" ref="X46" ca="1">INDEX($BP46:$CZ46,MATCH(TRUE,$BP46:$CZ46&lt;0,0))</f>
        <v>#N/A</v>
      </c>
      <c r="Y46" s="47" t="str">
        <f t="shared" ca="1" si="2"/>
        <v/>
      </c>
      <c r="Z46" s="121" t="str">
        <f>IFERROR(VLOOKUP(E46,[1]route!$E$3:$BL$10005,59,0),"")&amp;IFERROR(VLOOKUP(E46,[1]route!$E$3:$BL$10005,60,0),"")</f>
        <v/>
      </c>
      <c r="AA46" s="28">
        <f t="shared" ca="1" si="15"/>
        <v>0</v>
      </c>
      <c r="AB46" s="77">
        <f t="shared" ca="1" si="16"/>
        <v>0</v>
      </c>
      <c r="AC46" s="4" t="str">
        <f t="shared" ca="1" si="3"/>
        <v/>
      </c>
      <c r="AD46" s="29">
        <v>0</v>
      </c>
      <c r="AE46" s="30">
        <f ca="1">SUMIF([1]route!$E$3:$E$10005,E46,[1]!Table1[1])</f>
        <v>0</v>
      </c>
      <c r="AF46" s="30">
        <f ca="1">SUMIF([1]route!$E$3:$E$10005,E46,[1]!Table1[2])</f>
        <v>0</v>
      </c>
      <c r="AG46" s="30">
        <f ca="1">SUMIF([1]route!$E$3:$E$10005,E46,[1]!Table1[3])</f>
        <v>0</v>
      </c>
      <c r="AH46" s="30">
        <f ca="1">SUMIF([1]route!$E$3:$E$10005,E46,[1]!Table1[4])</f>
        <v>0</v>
      </c>
      <c r="AI46" s="30">
        <f ca="1">SUMIF([1]route!$E$3:$E$10005,E46,[1]!Table1[5])</f>
        <v>0</v>
      </c>
      <c r="AJ46" s="30">
        <f ca="1">SUMIF([1]route!$E$3:$E$10005,E46,[1]!Table1[6])</f>
        <v>0</v>
      </c>
      <c r="AK46" s="30">
        <f ca="1">SUMIF([1]route!$E$3:$E$10005,E46,[1]!Table1[7])</f>
        <v>0</v>
      </c>
      <c r="AL46" s="30">
        <f ca="1">SUMIF([1]route!$E$3:$E$10005,E46,[1]!Table1[8])</f>
        <v>0</v>
      </c>
      <c r="AM46" s="30">
        <f ca="1">SUMIF([1]route!$E$3:$E$10005,E46,[1]!Table1[9])</f>
        <v>0</v>
      </c>
      <c r="AN46" s="30">
        <f ca="1">SUMIF([1]route!$E$3:$E$10005,E46,[1]!Table1[10])</f>
        <v>0</v>
      </c>
      <c r="AO46" s="30">
        <f ca="1">SUMIF([1]route!$E$3:$E$10005,E46,[1]!Table1[11])</f>
        <v>0</v>
      </c>
      <c r="AP46" s="30">
        <f ca="1">SUMIF([1]route!$E$3:$E$10005,E46,[1]!Table1[12])</f>
        <v>0</v>
      </c>
      <c r="AQ46" s="30">
        <f ca="1">SUMIF([1]route!$E$3:$E$10005,E46,[1]!Table1[13])</f>
        <v>0</v>
      </c>
      <c r="AR46" s="30">
        <f ca="1">SUMIF([1]route!$E$3:$E$10005,E46,[1]!Table1[14])</f>
        <v>0</v>
      </c>
      <c r="AS46" s="30">
        <f ca="1">SUMIF([1]route!$E$3:$E$10005,E46,[1]!Table1[15])</f>
        <v>0</v>
      </c>
      <c r="AT46" s="30">
        <f ca="1">SUMIF([1]route!$E$3:$E$10005,E46,[1]!Table1[16])</f>
        <v>0</v>
      </c>
      <c r="AU46" s="30">
        <f ca="1">SUMIF([1]route!$E$3:$E$10005,E46,[1]!Table1[17])</f>
        <v>0</v>
      </c>
      <c r="AV46" s="30">
        <f ca="1">SUMIF([1]route!$E$3:$E$10005,E46,[1]!Table1[18])</f>
        <v>0</v>
      </c>
      <c r="AW46" s="30">
        <f ca="1">SUMIF([1]route!$E$3:$E$10005,E46,[1]!Table1[19])</f>
        <v>0</v>
      </c>
      <c r="AX46" s="30">
        <f ca="1">SUMIF([1]route!$E$3:$E$10005,E46,[1]!Table1[20])</f>
        <v>0</v>
      </c>
      <c r="AY46" s="30">
        <f ca="1">SUMIF([1]route!$E$3:$E$10005,E46,[1]!Table1[21])</f>
        <v>0</v>
      </c>
      <c r="AZ46" s="30">
        <f ca="1">SUMIF([1]route!$E$3:$E$10005,E46,[1]!Table1[22])</f>
        <v>0</v>
      </c>
      <c r="BA46" s="30">
        <f ca="1">SUMIF([1]route!$E$3:$E$10005,E46,[1]!Table1[23])</f>
        <v>0</v>
      </c>
      <c r="BB46" s="30">
        <f ca="1">SUMIF([1]route!$E$3:$E$10005,E46,[1]!Table1[24])</f>
        <v>0</v>
      </c>
      <c r="BC46" s="30">
        <f ca="1">SUMIF([1]route!$E$3:$E$10005,E46,[1]!Table1[25])</f>
        <v>0</v>
      </c>
      <c r="BD46" s="30">
        <f ca="1">SUMIF([1]route!$E$3:$E$10005,E46,[1]!Table1[26])</f>
        <v>0</v>
      </c>
      <c r="BE46" s="30">
        <f ca="1">SUMIF([1]route!$E$3:$E$10005,E46,[1]!Table1[27])</f>
        <v>0</v>
      </c>
      <c r="BF46" s="30">
        <f ca="1">SUMIF([1]route!$E$3:$E$10005,E46,[1]!Table1[28])</f>
        <v>0</v>
      </c>
      <c r="BG46" s="30">
        <f ca="1">SUMIF([1]route!$E$3:$E$10005,E46,[1]!Table1[29])</f>
        <v>0</v>
      </c>
      <c r="BH46" s="30">
        <f ca="1">SUMIF([1]route!$E$3:$E$10005,E46,[1]!Table1[30])</f>
        <v>0</v>
      </c>
      <c r="BI46" s="30">
        <f ca="1">SUMIF([1]route!$E$3:$E$10005,E46,[1]!Table1[31])</f>
        <v>0</v>
      </c>
      <c r="BJ46" s="30">
        <f ca="1">SUMIF([1]route!$E$3:$E$10005,E46,[1]!Table1[Remain PO])</f>
        <v>0</v>
      </c>
      <c r="BK46" s="31">
        <f ca="1">SUMIF([1]route!$E$3:$E$10005,E46,[1]!Table1[N+1])</f>
        <v>0</v>
      </c>
      <c r="BL46" s="31">
        <f ca="1">SUMIF([1]route!$E$3:$E$10005,E46,[1]!Table1[N+2])</f>
        <v>0</v>
      </c>
      <c r="BM46" s="31">
        <f ca="1">SUMIF([1]route!$E$3:$E$10005,E46,[1]!Table1[N+3])</f>
        <v>0</v>
      </c>
      <c r="BN46" s="32">
        <f ca="1">SUMIF([1]route!$E$3:$E$10005,E46,[1]!Table1[N+4])</f>
        <v>0</v>
      </c>
      <c r="BP46" s="37">
        <f t="shared" si="17"/>
        <v>12</v>
      </c>
      <c r="BQ46" s="35">
        <f t="shared" ca="1" si="23"/>
        <v>12</v>
      </c>
      <c r="BR46" s="35">
        <f t="shared" ca="1" si="23"/>
        <v>12</v>
      </c>
      <c r="BS46" s="35">
        <f t="shared" ca="1" si="23"/>
        <v>12</v>
      </c>
      <c r="BT46" s="35">
        <f t="shared" ca="1" si="23"/>
        <v>12</v>
      </c>
      <c r="BU46" s="35">
        <f t="shared" ca="1" si="23"/>
        <v>12</v>
      </c>
      <c r="BV46" s="35">
        <f t="shared" ca="1" si="23"/>
        <v>12</v>
      </c>
      <c r="BW46" s="35">
        <f t="shared" ca="1" si="23"/>
        <v>12</v>
      </c>
      <c r="BX46" s="35">
        <f t="shared" ca="1" si="23"/>
        <v>12</v>
      </c>
      <c r="BY46" s="35">
        <f t="shared" ca="1" si="23"/>
        <v>12</v>
      </c>
      <c r="BZ46" s="35">
        <f t="shared" ca="1" si="23"/>
        <v>12</v>
      </c>
      <c r="CA46" s="35">
        <f t="shared" ca="1" si="23"/>
        <v>12</v>
      </c>
      <c r="CB46" s="35">
        <f t="shared" ca="1" si="23"/>
        <v>12</v>
      </c>
      <c r="CC46" s="35">
        <f t="shared" ca="1" si="23"/>
        <v>12</v>
      </c>
      <c r="CD46" s="35">
        <f t="shared" ca="1" si="23"/>
        <v>12</v>
      </c>
      <c r="CE46" s="35">
        <f t="shared" ca="1" si="23"/>
        <v>12</v>
      </c>
      <c r="CF46" s="35">
        <f t="shared" ca="1" si="22"/>
        <v>12</v>
      </c>
      <c r="CG46" s="35">
        <f t="shared" ca="1" si="22"/>
        <v>12</v>
      </c>
      <c r="CH46" s="35">
        <f t="shared" ca="1" si="22"/>
        <v>12</v>
      </c>
      <c r="CI46" s="35">
        <f t="shared" ca="1" si="22"/>
        <v>12</v>
      </c>
      <c r="CJ46" s="35">
        <f t="shared" ca="1" si="22"/>
        <v>12</v>
      </c>
      <c r="CK46" s="35">
        <f t="shared" ca="1" si="22"/>
        <v>12</v>
      </c>
      <c r="CL46" s="35">
        <f t="shared" ca="1" si="22"/>
        <v>12</v>
      </c>
      <c r="CM46" s="35">
        <f t="shared" ca="1" si="22"/>
        <v>12</v>
      </c>
      <c r="CN46" s="35">
        <f t="shared" ca="1" si="22"/>
        <v>12</v>
      </c>
      <c r="CO46" s="35">
        <f t="shared" ca="1" si="22"/>
        <v>12</v>
      </c>
      <c r="CP46" s="35">
        <f t="shared" ca="1" si="22"/>
        <v>12</v>
      </c>
      <c r="CQ46" s="35">
        <f t="shared" ca="1" si="22"/>
        <v>12</v>
      </c>
      <c r="CR46" s="35">
        <f t="shared" ca="1" si="22"/>
        <v>12</v>
      </c>
      <c r="CS46" s="35">
        <f t="shared" ca="1" si="22"/>
        <v>12</v>
      </c>
      <c r="CT46" s="35">
        <f t="shared" ca="1" si="21"/>
        <v>12</v>
      </c>
      <c r="CU46" s="35">
        <f t="shared" ca="1" si="21"/>
        <v>12</v>
      </c>
      <c r="CV46" s="35">
        <f t="shared" ca="1" si="19"/>
        <v>12</v>
      </c>
      <c r="CW46" s="38">
        <f t="shared" ca="1" si="6"/>
        <v>12</v>
      </c>
      <c r="CX46" s="38">
        <f t="shared" ca="1" si="6"/>
        <v>12</v>
      </c>
      <c r="CY46" s="38">
        <f t="shared" ca="1" si="6"/>
        <v>12</v>
      </c>
      <c r="CZ46" s="39">
        <f t="shared" ca="1" si="6"/>
        <v>12</v>
      </c>
      <c r="DA46" s="35"/>
    </row>
    <row r="47" spans="4:105" x14ac:dyDescent="0.3">
      <c r="D47" s="61" t="str">
        <f>VLOOKUP(F47,[1]Special!$O$2:$S$209,3,0)</f>
        <v>|0101021900|0.00|0.00|0.000|101.5003.5</v>
      </c>
      <c r="E47" s="20" t="s">
        <v>70</v>
      </c>
      <c r="F47" s="19" t="str">
        <f t="shared" si="7"/>
        <v>|0200220139|34.00|0.00|3.500|0.000</v>
      </c>
      <c r="G47" s="19" t="str">
        <f>'Cutting Rules'!H47</f>
        <v>KMV||||||||||||</v>
      </c>
      <c r="H47" s="19" t="str">
        <f>VLOOKUP(MID(F47,8,2),[1]Special!$H$2:$I$32,2,0)</f>
        <v>STKM11A</v>
      </c>
      <c r="I47" s="19" t="str">
        <f t="shared" si="8"/>
        <v>IBC</v>
      </c>
      <c r="J47" s="19" t="str">
        <f t="shared" si="9"/>
        <v>P</v>
      </c>
      <c r="K47" s="19" t="str">
        <f t="shared" si="10"/>
        <v>34.0</v>
      </c>
      <c r="L47" s="19" t="str">
        <f t="shared" si="11"/>
        <v>0.00</v>
      </c>
      <c r="M47" s="52" t="str">
        <f t="shared" si="12"/>
        <v>3.50</v>
      </c>
      <c r="N47" s="52" t="str">
        <f t="shared" si="13"/>
        <v>5616</v>
      </c>
      <c r="O47" s="19">
        <f>VLOOKUP(F47,[1]Item!$A$5:$Z$10000,26,0)</f>
        <v>2.6320000000000001</v>
      </c>
      <c r="P47" s="19" t="str">
        <f>VLOOKUP(E47,[1]route!$E$3:$O$10005,11,0)</f>
        <v>C</v>
      </c>
      <c r="Q47" s="62" t="str">
        <f>'Cutting Rules'!AD47</f>
        <v>45-5616-----------</v>
      </c>
      <c r="R47" s="23">
        <f ca="1">SUMIF([1]route!$E$3:$E$10005,E47,[1]!Table1[生産])</f>
        <v>0</v>
      </c>
      <c r="S47" s="24"/>
      <c r="T47" s="78" t="s">
        <v>547</v>
      </c>
      <c r="U47" s="19"/>
      <c r="V47" s="48">
        <f>SUMIF([1]route!$E$3:$E$10005,E47,[1]route!$M$3:$M$10005)</f>
        <v>4</v>
      </c>
      <c r="W47" s="56">
        <f t="shared" si="14"/>
        <v>59.125247999999999</v>
      </c>
      <c r="X47" s="27" t="e">
        <f t="array" aca="1" ref="X47" ca="1">INDEX($BP47:$CZ47,MATCH(TRUE,$BP47:$CZ47&lt;0,0))</f>
        <v>#N/A</v>
      </c>
      <c r="Y47" s="47" t="str">
        <f t="shared" ca="1" si="2"/>
        <v/>
      </c>
      <c r="Z47" s="121" t="str">
        <f>IFERROR(VLOOKUP(E47,[1]route!$E$3:$BL$10005,59,0),"")&amp;IFERROR(VLOOKUP(E47,[1]route!$E$3:$BL$10005,60,0),"")</f>
        <v/>
      </c>
      <c r="AA47" s="28">
        <f t="shared" ca="1" si="15"/>
        <v>0</v>
      </c>
      <c r="AB47" s="77">
        <f t="shared" ca="1" si="16"/>
        <v>0</v>
      </c>
      <c r="AC47" s="4" t="str">
        <f t="shared" ca="1" si="3"/>
        <v/>
      </c>
      <c r="AD47" s="29">
        <v>0</v>
      </c>
      <c r="AE47" s="30">
        <f ca="1">SUMIF([1]route!$E$3:$E$10005,E47,[1]!Table1[1])</f>
        <v>0</v>
      </c>
      <c r="AF47" s="30">
        <f ca="1">SUMIF([1]route!$E$3:$E$10005,E47,[1]!Table1[2])</f>
        <v>0</v>
      </c>
      <c r="AG47" s="30">
        <f ca="1">SUMIF([1]route!$E$3:$E$10005,E47,[1]!Table1[3])</f>
        <v>0</v>
      </c>
      <c r="AH47" s="30">
        <f ca="1">SUMIF([1]route!$E$3:$E$10005,E47,[1]!Table1[4])</f>
        <v>0</v>
      </c>
      <c r="AI47" s="30">
        <f ca="1">SUMIF([1]route!$E$3:$E$10005,E47,[1]!Table1[5])</f>
        <v>0</v>
      </c>
      <c r="AJ47" s="30">
        <f ca="1">SUMIF([1]route!$E$3:$E$10005,E47,[1]!Table1[6])</f>
        <v>0</v>
      </c>
      <c r="AK47" s="30">
        <f ca="1">SUMIF([1]route!$E$3:$E$10005,E47,[1]!Table1[7])</f>
        <v>0</v>
      </c>
      <c r="AL47" s="30">
        <f ca="1">SUMIF([1]route!$E$3:$E$10005,E47,[1]!Table1[8])</f>
        <v>0</v>
      </c>
      <c r="AM47" s="30">
        <f ca="1">SUMIF([1]route!$E$3:$E$10005,E47,[1]!Table1[9])</f>
        <v>0</v>
      </c>
      <c r="AN47" s="30">
        <f ca="1">SUMIF([1]route!$E$3:$E$10005,E47,[1]!Table1[10])</f>
        <v>0</v>
      </c>
      <c r="AO47" s="30">
        <f ca="1">SUMIF([1]route!$E$3:$E$10005,E47,[1]!Table1[11])</f>
        <v>0</v>
      </c>
      <c r="AP47" s="30">
        <f ca="1">SUMIF([1]route!$E$3:$E$10005,E47,[1]!Table1[12])</f>
        <v>0</v>
      </c>
      <c r="AQ47" s="30">
        <f ca="1">SUMIF([1]route!$E$3:$E$10005,E47,[1]!Table1[13])</f>
        <v>0</v>
      </c>
      <c r="AR47" s="30">
        <f ca="1">SUMIF([1]route!$E$3:$E$10005,E47,[1]!Table1[14])</f>
        <v>0</v>
      </c>
      <c r="AS47" s="30">
        <f ca="1">SUMIF([1]route!$E$3:$E$10005,E47,[1]!Table1[15])</f>
        <v>0</v>
      </c>
      <c r="AT47" s="30">
        <f ca="1">SUMIF([1]route!$E$3:$E$10005,E47,[1]!Table1[16])</f>
        <v>0</v>
      </c>
      <c r="AU47" s="30">
        <f ca="1">SUMIF([1]route!$E$3:$E$10005,E47,[1]!Table1[17])</f>
        <v>0</v>
      </c>
      <c r="AV47" s="30">
        <f ca="1">SUMIF([1]route!$E$3:$E$10005,E47,[1]!Table1[18])</f>
        <v>0</v>
      </c>
      <c r="AW47" s="30">
        <f ca="1">SUMIF([1]route!$E$3:$E$10005,E47,[1]!Table1[19])</f>
        <v>0</v>
      </c>
      <c r="AX47" s="30">
        <f ca="1">SUMIF([1]route!$E$3:$E$10005,E47,[1]!Table1[20])</f>
        <v>0</v>
      </c>
      <c r="AY47" s="30">
        <f ca="1">SUMIF([1]route!$E$3:$E$10005,E47,[1]!Table1[21])</f>
        <v>0</v>
      </c>
      <c r="AZ47" s="30">
        <f ca="1">SUMIF([1]route!$E$3:$E$10005,E47,[1]!Table1[22])</f>
        <v>0</v>
      </c>
      <c r="BA47" s="30">
        <f ca="1">SUMIF([1]route!$E$3:$E$10005,E47,[1]!Table1[23])</f>
        <v>0</v>
      </c>
      <c r="BB47" s="30">
        <f ca="1">SUMIF([1]route!$E$3:$E$10005,E47,[1]!Table1[24])</f>
        <v>0</v>
      </c>
      <c r="BC47" s="30">
        <f ca="1">SUMIF([1]route!$E$3:$E$10005,E47,[1]!Table1[25])</f>
        <v>0</v>
      </c>
      <c r="BD47" s="30">
        <f ca="1">SUMIF([1]route!$E$3:$E$10005,E47,[1]!Table1[26])</f>
        <v>0</v>
      </c>
      <c r="BE47" s="30">
        <f ca="1">SUMIF([1]route!$E$3:$E$10005,E47,[1]!Table1[27])</f>
        <v>0</v>
      </c>
      <c r="BF47" s="30">
        <f ca="1">SUMIF([1]route!$E$3:$E$10005,E47,[1]!Table1[28])</f>
        <v>0</v>
      </c>
      <c r="BG47" s="30">
        <f ca="1">SUMIF([1]route!$E$3:$E$10005,E47,[1]!Table1[29])</f>
        <v>0</v>
      </c>
      <c r="BH47" s="30">
        <f ca="1">SUMIF([1]route!$E$3:$E$10005,E47,[1]!Table1[30])</f>
        <v>0</v>
      </c>
      <c r="BI47" s="30">
        <f ca="1">SUMIF([1]route!$E$3:$E$10005,E47,[1]!Table1[31])</f>
        <v>0</v>
      </c>
      <c r="BJ47" s="30">
        <f ca="1">SUMIF([1]route!$E$3:$E$10005,E47,[1]!Table1[Remain PO])</f>
        <v>0</v>
      </c>
      <c r="BK47" s="31">
        <f ca="1">SUMIF([1]route!$E$3:$E$10005,E47,[1]!Table1[N+1])</f>
        <v>0</v>
      </c>
      <c r="BL47" s="31">
        <f ca="1">SUMIF([1]route!$E$3:$E$10005,E47,[1]!Table1[N+2])</f>
        <v>1.84</v>
      </c>
      <c r="BM47" s="31">
        <f ca="1">SUMIF([1]route!$E$3:$E$10005,E47,[1]!Table1[N+3])</f>
        <v>0</v>
      </c>
      <c r="BN47" s="32">
        <f ca="1">SUMIF([1]route!$E$3:$E$10005,E47,[1]!Table1[N+4])</f>
        <v>0</v>
      </c>
      <c r="BP47" s="37">
        <f t="shared" si="17"/>
        <v>4</v>
      </c>
      <c r="BQ47" s="35">
        <f t="shared" ca="1" si="23"/>
        <v>4</v>
      </c>
      <c r="BR47" s="35">
        <f t="shared" ca="1" si="23"/>
        <v>4</v>
      </c>
      <c r="BS47" s="35">
        <f t="shared" ca="1" si="23"/>
        <v>4</v>
      </c>
      <c r="BT47" s="35">
        <f t="shared" ca="1" si="23"/>
        <v>4</v>
      </c>
      <c r="BU47" s="35">
        <f t="shared" ca="1" si="23"/>
        <v>4</v>
      </c>
      <c r="BV47" s="35">
        <f t="shared" ca="1" si="23"/>
        <v>4</v>
      </c>
      <c r="BW47" s="35">
        <f t="shared" ca="1" si="23"/>
        <v>4</v>
      </c>
      <c r="BX47" s="35">
        <f t="shared" ca="1" si="23"/>
        <v>4</v>
      </c>
      <c r="BY47" s="35">
        <f t="shared" ca="1" si="23"/>
        <v>4</v>
      </c>
      <c r="BZ47" s="35">
        <f t="shared" ca="1" si="23"/>
        <v>4</v>
      </c>
      <c r="CA47" s="35">
        <f t="shared" ca="1" si="23"/>
        <v>4</v>
      </c>
      <c r="CB47" s="35">
        <f t="shared" ca="1" si="23"/>
        <v>4</v>
      </c>
      <c r="CC47" s="35">
        <f t="shared" ca="1" si="23"/>
        <v>4</v>
      </c>
      <c r="CD47" s="35">
        <f t="shared" ca="1" si="23"/>
        <v>4</v>
      </c>
      <c r="CE47" s="35">
        <f t="shared" ca="1" si="23"/>
        <v>4</v>
      </c>
      <c r="CF47" s="35">
        <f t="shared" ca="1" si="22"/>
        <v>4</v>
      </c>
      <c r="CG47" s="35">
        <f t="shared" ca="1" si="22"/>
        <v>4</v>
      </c>
      <c r="CH47" s="35">
        <f t="shared" ca="1" si="22"/>
        <v>4</v>
      </c>
      <c r="CI47" s="35">
        <f t="shared" ca="1" si="22"/>
        <v>4</v>
      </c>
      <c r="CJ47" s="35">
        <f t="shared" ca="1" si="22"/>
        <v>4</v>
      </c>
      <c r="CK47" s="35">
        <f t="shared" ca="1" si="22"/>
        <v>4</v>
      </c>
      <c r="CL47" s="35">
        <f t="shared" ca="1" si="22"/>
        <v>4</v>
      </c>
      <c r="CM47" s="35">
        <f t="shared" ca="1" si="22"/>
        <v>4</v>
      </c>
      <c r="CN47" s="35">
        <f t="shared" ca="1" si="22"/>
        <v>4</v>
      </c>
      <c r="CO47" s="35">
        <f t="shared" ca="1" si="22"/>
        <v>4</v>
      </c>
      <c r="CP47" s="35">
        <f t="shared" ca="1" si="22"/>
        <v>4</v>
      </c>
      <c r="CQ47" s="35">
        <f t="shared" ca="1" si="22"/>
        <v>4</v>
      </c>
      <c r="CR47" s="35">
        <f t="shared" ca="1" si="22"/>
        <v>4</v>
      </c>
      <c r="CS47" s="35">
        <f t="shared" ca="1" si="22"/>
        <v>4</v>
      </c>
      <c r="CT47" s="35">
        <f t="shared" ca="1" si="21"/>
        <v>4</v>
      </c>
      <c r="CU47" s="35">
        <f t="shared" ca="1" si="21"/>
        <v>4</v>
      </c>
      <c r="CV47" s="35">
        <f t="shared" ca="1" si="19"/>
        <v>4</v>
      </c>
      <c r="CW47" s="38">
        <f t="shared" ca="1" si="6"/>
        <v>4</v>
      </c>
      <c r="CX47" s="38">
        <f t="shared" ca="1" si="6"/>
        <v>2.16</v>
      </c>
      <c r="CY47" s="38">
        <f t="shared" ca="1" si="6"/>
        <v>2.16</v>
      </c>
      <c r="CZ47" s="39">
        <f t="shared" ca="1" si="6"/>
        <v>2.16</v>
      </c>
      <c r="DA47" s="35"/>
    </row>
    <row r="48" spans="4:105" x14ac:dyDescent="0.3">
      <c r="D48" s="61" t="str">
        <f>VLOOKUP(F48,[1]Special!$O$2:$S$209,3,0)</f>
        <v>|0101030100|0.00|0.00|0.000|109.5001.2</v>
      </c>
      <c r="E48" s="20" t="s">
        <v>71</v>
      </c>
      <c r="F48" s="19" t="str">
        <f t="shared" si="7"/>
        <v>|0200230120|35.00|0.00|1.200|0.000</v>
      </c>
      <c r="G48" s="19" t="str">
        <f>'Cutting Rules'!H48</f>
        <v>LEGROUP||||||||||||</v>
      </c>
      <c r="H48" s="19" t="str">
        <f>VLOOKUP(MID(F48,8,2),[1]Special!$H$2:$I$32,2,0)</f>
        <v>STKM11A</v>
      </c>
      <c r="I48" s="19" t="str">
        <f t="shared" si="8"/>
        <v>IBC</v>
      </c>
      <c r="J48" s="19" t="str">
        <f t="shared" si="9"/>
        <v>C</v>
      </c>
      <c r="K48" s="19" t="str">
        <f t="shared" si="10"/>
        <v>35.0</v>
      </c>
      <c r="L48" s="19" t="str">
        <f t="shared" si="11"/>
        <v>0.00</v>
      </c>
      <c r="M48" s="52" t="str">
        <f t="shared" si="12"/>
        <v>1.20</v>
      </c>
      <c r="N48" s="52" t="str">
        <f t="shared" si="13"/>
        <v>5800</v>
      </c>
      <c r="O48" s="19">
        <f>VLOOKUP(F48,[1]Item!$A$5:$Z$10000,26,0)</f>
        <v>1</v>
      </c>
      <c r="P48" s="19" t="str">
        <f>VLOOKUP(E48,[1]route!$E$3:$O$10005,11,0)</f>
        <v>P/E</v>
      </c>
      <c r="Q48" s="62" t="str">
        <f>'Cutting Rules'!AD48</f>
        <v>5800------------</v>
      </c>
      <c r="R48" s="23">
        <f ca="1">SUMIF([1]route!$E$3:$E$10005,E48,[1]!Table1[生産])</f>
        <v>0</v>
      </c>
      <c r="S48" s="24"/>
      <c r="T48" s="78" t="s">
        <v>547</v>
      </c>
      <c r="U48" s="19"/>
      <c r="V48" s="48">
        <f>SUMIF([1]route!$E$3:$E$10005,E48,[1]route!$M$3:$M$10005)</f>
        <v>0</v>
      </c>
      <c r="W48" s="56">
        <f t="shared" si="14"/>
        <v>0</v>
      </c>
      <c r="X48" s="27" t="e">
        <f t="array" aca="1" ref="X48" ca="1">INDEX($BP48:$CZ48,MATCH(TRUE,$BP48:$CZ48&lt;0,0))</f>
        <v>#N/A</v>
      </c>
      <c r="Y48" s="47" t="str">
        <f t="shared" ca="1" si="2"/>
        <v/>
      </c>
      <c r="Z48" s="121" t="str">
        <f>IFERROR(VLOOKUP(E48,[1]route!$E$3:$BL$10005,59,0),"")&amp;IFERROR(VLOOKUP(E48,[1]route!$E$3:$BL$10005,60,0),"")</f>
        <v/>
      </c>
      <c r="AA48" s="28">
        <f t="shared" ca="1" si="15"/>
        <v>0</v>
      </c>
      <c r="AB48" s="77">
        <f t="shared" ca="1" si="16"/>
        <v>0</v>
      </c>
      <c r="AC48" s="4" t="str">
        <f t="shared" ca="1" si="3"/>
        <v/>
      </c>
      <c r="AD48" s="29">
        <v>0</v>
      </c>
      <c r="AE48" s="30">
        <f ca="1">SUMIF([1]route!$E$3:$E$10005,E48,[1]!Table1[1])</f>
        <v>0</v>
      </c>
      <c r="AF48" s="30">
        <f ca="1">SUMIF([1]route!$E$3:$E$10005,E48,[1]!Table1[2])</f>
        <v>0</v>
      </c>
      <c r="AG48" s="30">
        <f ca="1">SUMIF([1]route!$E$3:$E$10005,E48,[1]!Table1[3])</f>
        <v>0</v>
      </c>
      <c r="AH48" s="30">
        <f ca="1">SUMIF([1]route!$E$3:$E$10005,E48,[1]!Table1[4])</f>
        <v>0</v>
      </c>
      <c r="AI48" s="30">
        <f ca="1">SUMIF([1]route!$E$3:$E$10005,E48,[1]!Table1[5])</f>
        <v>0</v>
      </c>
      <c r="AJ48" s="30">
        <f ca="1">SUMIF([1]route!$E$3:$E$10005,E48,[1]!Table1[6])</f>
        <v>0</v>
      </c>
      <c r="AK48" s="30">
        <f ca="1">SUMIF([1]route!$E$3:$E$10005,E48,[1]!Table1[7])</f>
        <v>0</v>
      </c>
      <c r="AL48" s="30">
        <f ca="1">SUMIF([1]route!$E$3:$E$10005,E48,[1]!Table1[8])</f>
        <v>0</v>
      </c>
      <c r="AM48" s="30">
        <f ca="1">SUMIF([1]route!$E$3:$E$10005,E48,[1]!Table1[9])</f>
        <v>0</v>
      </c>
      <c r="AN48" s="30">
        <f ca="1">SUMIF([1]route!$E$3:$E$10005,E48,[1]!Table1[10])</f>
        <v>0</v>
      </c>
      <c r="AO48" s="30">
        <f ca="1">SUMIF([1]route!$E$3:$E$10005,E48,[1]!Table1[11])</f>
        <v>0</v>
      </c>
      <c r="AP48" s="30">
        <f ca="1">SUMIF([1]route!$E$3:$E$10005,E48,[1]!Table1[12])</f>
        <v>0</v>
      </c>
      <c r="AQ48" s="30">
        <f ca="1">SUMIF([1]route!$E$3:$E$10005,E48,[1]!Table1[13])</f>
        <v>0</v>
      </c>
      <c r="AR48" s="30">
        <f ca="1">SUMIF([1]route!$E$3:$E$10005,E48,[1]!Table1[14])</f>
        <v>0</v>
      </c>
      <c r="AS48" s="30">
        <f ca="1">SUMIF([1]route!$E$3:$E$10005,E48,[1]!Table1[15])</f>
        <v>0</v>
      </c>
      <c r="AT48" s="30">
        <f ca="1">SUMIF([1]route!$E$3:$E$10005,E48,[1]!Table1[16])</f>
        <v>0</v>
      </c>
      <c r="AU48" s="30">
        <f ca="1">SUMIF([1]route!$E$3:$E$10005,E48,[1]!Table1[17])</f>
        <v>0</v>
      </c>
      <c r="AV48" s="30">
        <f ca="1">SUMIF([1]route!$E$3:$E$10005,E48,[1]!Table1[18])</f>
        <v>0</v>
      </c>
      <c r="AW48" s="30">
        <f ca="1">SUMIF([1]route!$E$3:$E$10005,E48,[1]!Table1[19])</f>
        <v>0</v>
      </c>
      <c r="AX48" s="30">
        <f ca="1">SUMIF([1]route!$E$3:$E$10005,E48,[1]!Table1[20])</f>
        <v>0</v>
      </c>
      <c r="AY48" s="30">
        <f ca="1">SUMIF([1]route!$E$3:$E$10005,E48,[1]!Table1[21])</f>
        <v>0</v>
      </c>
      <c r="AZ48" s="30">
        <f ca="1">SUMIF([1]route!$E$3:$E$10005,E48,[1]!Table1[22])</f>
        <v>0</v>
      </c>
      <c r="BA48" s="30">
        <f ca="1">SUMIF([1]route!$E$3:$E$10005,E48,[1]!Table1[23])</f>
        <v>0</v>
      </c>
      <c r="BB48" s="30">
        <f ca="1">SUMIF([1]route!$E$3:$E$10005,E48,[1]!Table1[24])</f>
        <v>0</v>
      </c>
      <c r="BC48" s="30">
        <f ca="1">SUMIF([1]route!$E$3:$E$10005,E48,[1]!Table1[25])</f>
        <v>0</v>
      </c>
      <c r="BD48" s="30">
        <f ca="1">SUMIF([1]route!$E$3:$E$10005,E48,[1]!Table1[26])</f>
        <v>0</v>
      </c>
      <c r="BE48" s="30">
        <f ca="1">SUMIF([1]route!$E$3:$E$10005,E48,[1]!Table1[27])</f>
        <v>0</v>
      </c>
      <c r="BF48" s="30">
        <f ca="1">SUMIF([1]route!$E$3:$E$10005,E48,[1]!Table1[28])</f>
        <v>0</v>
      </c>
      <c r="BG48" s="30">
        <f ca="1">SUMIF([1]route!$E$3:$E$10005,E48,[1]!Table1[29])</f>
        <v>0</v>
      </c>
      <c r="BH48" s="30">
        <f ca="1">SUMIF([1]route!$E$3:$E$10005,E48,[1]!Table1[30])</f>
        <v>0</v>
      </c>
      <c r="BI48" s="30">
        <f ca="1">SUMIF([1]route!$E$3:$E$10005,E48,[1]!Table1[31])</f>
        <v>0</v>
      </c>
      <c r="BJ48" s="30">
        <f ca="1">SUMIF([1]route!$E$3:$E$10005,E48,[1]!Table1[Remain PO])</f>
        <v>0</v>
      </c>
      <c r="BK48" s="31">
        <f ca="1">SUMIF([1]route!$E$3:$E$10005,E48,[1]!Table1[N+1])</f>
        <v>0</v>
      </c>
      <c r="BL48" s="31">
        <f ca="1">SUMIF([1]route!$E$3:$E$10005,E48,[1]!Table1[N+2])</f>
        <v>0</v>
      </c>
      <c r="BM48" s="31">
        <f ca="1">SUMIF([1]route!$E$3:$E$10005,E48,[1]!Table1[N+3])</f>
        <v>0</v>
      </c>
      <c r="BN48" s="32">
        <f ca="1">SUMIF([1]route!$E$3:$E$10005,E48,[1]!Table1[N+4])</f>
        <v>0</v>
      </c>
      <c r="BP48" s="37">
        <f t="shared" si="17"/>
        <v>0</v>
      </c>
      <c r="BQ48" s="35">
        <f t="shared" ca="1" si="23"/>
        <v>0</v>
      </c>
      <c r="BR48" s="35">
        <f t="shared" ca="1" si="23"/>
        <v>0</v>
      </c>
      <c r="BS48" s="35">
        <f t="shared" ca="1" si="23"/>
        <v>0</v>
      </c>
      <c r="BT48" s="35">
        <f t="shared" ca="1" si="23"/>
        <v>0</v>
      </c>
      <c r="BU48" s="35">
        <f t="shared" ca="1" si="23"/>
        <v>0</v>
      </c>
      <c r="BV48" s="35">
        <f t="shared" ca="1" si="23"/>
        <v>0</v>
      </c>
      <c r="BW48" s="35">
        <f t="shared" ca="1" si="23"/>
        <v>0</v>
      </c>
      <c r="BX48" s="35">
        <f t="shared" ca="1" si="23"/>
        <v>0</v>
      </c>
      <c r="BY48" s="35">
        <f t="shared" ca="1" si="23"/>
        <v>0</v>
      </c>
      <c r="BZ48" s="35">
        <f t="shared" ca="1" si="23"/>
        <v>0</v>
      </c>
      <c r="CA48" s="35">
        <f t="shared" ca="1" si="23"/>
        <v>0</v>
      </c>
      <c r="CB48" s="35">
        <f t="shared" ca="1" si="23"/>
        <v>0</v>
      </c>
      <c r="CC48" s="35">
        <f t="shared" ca="1" si="23"/>
        <v>0</v>
      </c>
      <c r="CD48" s="35">
        <f t="shared" ca="1" si="23"/>
        <v>0</v>
      </c>
      <c r="CE48" s="35">
        <f t="shared" ca="1" si="23"/>
        <v>0</v>
      </c>
      <c r="CF48" s="35">
        <f t="shared" ca="1" si="22"/>
        <v>0</v>
      </c>
      <c r="CG48" s="35">
        <f t="shared" ca="1" si="22"/>
        <v>0</v>
      </c>
      <c r="CH48" s="35">
        <f t="shared" ca="1" si="22"/>
        <v>0</v>
      </c>
      <c r="CI48" s="35">
        <f t="shared" ca="1" si="22"/>
        <v>0</v>
      </c>
      <c r="CJ48" s="35">
        <f t="shared" ca="1" si="22"/>
        <v>0</v>
      </c>
      <c r="CK48" s="35">
        <f t="shared" ca="1" si="22"/>
        <v>0</v>
      </c>
      <c r="CL48" s="35">
        <f t="shared" ca="1" si="22"/>
        <v>0</v>
      </c>
      <c r="CM48" s="35">
        <f t="shared" ca="1" si="22"/>
        <v>0</v>
      </c>
      <c r="CN48" s="35">
        <f t="shared" ca="1" si="22"/>
        <v>0</v>
      </c>
      <c r="CO48" s="35">
        <f t="shared" ca="1" si="22"/>
        <v>0</v>
      </c>
      <c r="CP48" s="35">
        <f t="shared" ca="1" si="22"/>
        <v>0</v>
      </c>
      <c r="CQ48" s="35">
        <f t="shared" ca="1" si="22"/>
        <v>0</v>
      </c>
      <c r="CR48" s="35">
        <f t="shared" ca="1" si="22"/>
        <v>0</v>
      </c>
      <c r="CS48" s="35">
        <f t="shared" ca="1" si="22"/>
        <v>0</v>
      </c>
      <c r="CT48" s="35">
        <f t="shared" ca="1" si="21"/>
        <v>0</v>
      </c>
      <c r="CU48" s="35">
        <f t="shared" ca="1" si="21"/>
        <v>0</v>
      </c>
      <c r="CV48" s="35">
        <f t="shared" ca="1" si="19"/>
        <v>0</v>
      </c>
      <c r="CW48" s="38">
        <f t="shared" ca="1" si="6"/>
        <v>0</v>
      </c>
      <c r="CX48" s="38">
        <f t="shared" ca="1" si="6"/>
        <v>0</v>
      </c>
      <c r="CY48" s="38">
        <f t="shared" ca="1" si="6"/>
        <v>0</v>
      </c>
      <c r="CZ48" s="39">
        <f t="shared" ca="1" si="6"/>
        <v>0</v>
      </c>
      <c r="DA48" s="35"/>
    </row>
    <row r="49" spans="4:105" x14ac:dyDescent="0.3">
      <c r="D49" s="61" t="str">
        <f>VLOOKUP(F49,[1]Special!$O$2:$S$209,3,0)</f>
        <v>|0101030100|0.00|0.00|0.000|119.0001.2</v>
      </c>
      <c r="E49" s="20" t="s">
        <v>72</v>
      </c>
      <c r="F49" s="19" t="str">
        <f t="shared" si="7"/>
        <v>|0200230120|38.10|0.00|1.200|0.000</v>
      </c>
      <c r="G49" s="19" t="str">
        <f>'Cutting Rules'!H49</f>
        <v>SHVN||||||||||||</v>
      </c>
      <c r="H49" s="19" t="str">
        <f>VLOOKUP(MID(F49,8,2),[1]Special!$H$2:$I$32,2,0)</f>
        <v>STKM11A</v>
      </c>
      <c r="I49" s="19" t="str">
        <f t="shared" si="8"/>
        <v>IBC</v>
      </c>
      <c r="J49" s="19" t="str">
        <f t="shared" si="9"/>
        <v>C</v>
      </c>
      <c r="K49" s="19" t="str">
        <f t="shared" si="10"/>
        <v>38.1</v>
      </c>
      <c r="L49" s="19" t="str">
        <f t="shared" si="11"/>
        <v>0.00</v>
      </c>
      <c r="M49" s="52" t="str">
        <f t="shared" si="12"/>
        <v>1.20</v>
      </c>
      <c r="N49" s="52" t="str">
        <f t="shared" si="13"/>
        <v>5450</v>
      </c>
      <c r="O49" s="19">
        <f>VLOOKUP(F49,[1]Item!$A$5:$Z$10000,26,0)</f>
        <v>1.0920000000000001</v>
      </c>
      <c r="P49" s="19" t="str">
        <f>VLOOKUP(E49,[1]route!$E$3:$O$10005,11,0)</f>
        <v>P/E</v>
      </c>
      <c r="Q49" s="62" t="str">
        <f>'Cutting Rules'!AD49</f>
        <v>5450------------</v>
      </c>
      <c r="R49" s="23">
        <f ca="1">SUMIF([1]route!$E$3:$E$10005,E49,[1]!Table1[生産])</f>
        <v>63</v>
      </c>
      <c r="S49" s="24"/>
      <c r="T49" s="78" t="s">
        <v>547</v>
      </c>
      <c r="U49" s="19"/>
      <c r="V49" s="48">
        <f>SUMIF([1]route!$E$3:$E$10005,E49,[1]route!$M$3:$M$10005)</f>
        <v>121</v>
      </c>
      <c r="W49" s="56">
        <f t="shared" si="14"/>
        <v>720.11940000000004</v>
      </c>
      <c r="X49" s="27">
        <f t="array" aca="1" ref="X49" ca="1">INDEX($BP49:$CZ49,MATCH(TRUE,$BP49:$CZ49&lt;0,0))</f>
        <v>-33</v>
      </c>
      <c r="Y49" s="47">
        <f t="shared" ca="1" si="2"/>
        <v>45380</v>
      </c>
      <c r="Z49" s="121" t="str">
        <f>IFERROR(VLOOKUP(E49,[1]route!$E$3:$BL$10005,59,0),"")&amp;IFERROR(VLOOKUP(E49,[1]route!$E$3:$BL$10005,60,0),"")</f>
        <v/>
      </c>
      <c r="AA49" s="28">
        <f t="shared" ca="1" si="15"/>
        <v>0</v>
      </c>
      <c r="AB49" s="77">
        <f t="shared" ca="1" si="16"/>
        <v>0</v>
      </c>
      <c r="AC49" s="4">
        <f t="shared" ca="1" si="3"/>
        <v>36</v>
      </c>
      <c r="AD49" s="29">
        <v>0</v>
      </c>
      <c r="AE49" s="30">
        <f ca="1">SUMIF([1]route!$E$3:$E$10005,E49,[1]!Table1[1])</f>
        <v>0</v>
      </c>
      <c r="AF49" s="30">
        <f ca="1">SUMIF([1]route!$E$3:$E$10005,E49,[1]!Table1[2])</f>
        <v>0</v>
      </c>
      <c r="AG49" s="30">
        <f ca="1">SUMIF([1]route!$E$3:$E$10005,E49,[1]!Table1[3])</f>
        <v>0</v>
      </c>
      <c r="AH49" s="30">
        <f ca="1">SUMIF([1]route!$E$3:$E$10005,E49,[1]!Table1[4])</f>
        <v>0</v>
      </c>
      <c r="AI49" s="30">
        <f ca="1">SUMIF([1]route!$E$3:$E$10005,E49,[1]!Table1[5])</f>
        <v>0</v>
      </c>
      <c r="AJ49" s="30">
        <f ca="1">SUMIF([1]route!$E$3:$E$10005,E49,[1]!Table1[6])</f>
        <v>0</v>
      </c>
      <c r="AK49" s="30">
        <f ca="1">SUMIF([1]route!$E$3:$E$10005,E49,[1]!Table1[7])</f>
        <v>0</v>
      </c>
      <c r="AL49" s="30">
        <f ca="1">SUMIF([1]route!$E$3:$E$10005,E49,[1]!Table1[8])</f>
        <v>0</v>
      </c>
      <c r="AM49" s="30">
        <f ca="1">SUMIF([1]route!$E$3:$E$10005,E49,[1]!Table1[9])</f>
        <v>0</v>
      </c>
      <c r="AN49" s="30">
        <f ca="1">SUMIF([1]route!$E$3:$E$10005,E49,[1]!Table1[10])</f>
        <v>0</v>
      </c>
      <c r="AO49" s="30">
        <f ca="1">SUMIF([1]route!$E$3:$E$10005,E49,[1]!Table1[11])</f>
        <v>0</v>
      </c>
      <c r="AP49" s="30">
        <f ca="1">SUMIF([1]route!$E$3:$E$10005,E49,[1]!Table1[12])</f>
        <v>0</v>
      </c>
      <c r="AQ49" s="30">
        <f ca="1">SUMIF([1]route!$E$3:$E$10005,E49,[1]!Table1[13])</f>
        <v>0</v>
      </c>
      <c r="AR49" s="30">
        <f ca="1">SUMIF([1]route!$E$3:$E$10005,E49,[1]!Table1[14])</f>
        <v>0</v>
      </c>
      <c r="AS49" s="30">
        <f ca="1">SUMIF([1]route!$E$3:$E$10005,E49,[1]!Table1[15])</f>
        <v>0</v>
      </c>
      <c r="AT49" s="30">
        <f ca="1">SUMIF([1]route!$E$3:$E$10005,E49,[1]!Table1[16])</f>
        <v>0</v>
      </c>
      <c r="AU49" s="30">
        <f ca="1">SUMIF([1]route!$E$3:$E$10005,E49,[1]!Table1[17])</f>
        <v>0</v>
      </c>
      <c r="AV49" s="30">
        <f ca="1">SUMIF([1]route!$E$3:$E$10005,E49,[1]!Table1[18])</f>
        <v>0</v>
      </c>
      <c r="AW49" s="30">
        <f ca="1">SUMIF([1]route!$E$3:$E$10005,E49,[1]!Table1[19])</f>
        <v>0</v>
      </c>
      <c r="AX49" s="30">
        <f ca="1">SUMIF([1]route!$E$3:$E$10005,E49,[1]!Table1[20])</f>
        <v>0</v>
      </c>
      <c r="AY49" s="30">
        <f ca="1">SUMIF([1]route!$E$3:$E$10005,E49,[1]!Table1[21])</f>
        <v>0</v>
      </c>
      <c r="AZ49" s="30">
        <f ca="1">SUMIF([1]route!$E$3:$E$10005,E49,[1]!Table1[22])</f>
        <v>0</v>
      </c>
      <c r="BA49" s="30">
        <f ca="1">SUMIF([1]route!$E$3:$E$10005,E49,[1]!Table1[23])</f>
        <v>0</v>
      </c>
      <c r="BB49" s="30">
        <f ca="1">SUMIF([1]route!$E$3:$E$10005,E49,[1]!Table1[24])</f>
        <v>0</v>
      </c>
      <c r="BC49" s="30">
        <f ca="1">SUMIF([1]route!$E$3:$E$10005,E49,[1]!Table1[25])</f>
        <v>0</v>
      </c>
      <c r="BD49" s="30">
        <f ca="1">SUMIF([1]route!$E$3:$E$10005,E49,[1]!Table1[26])</f>
        <v>0</v>
      </c>
      <c r="BE49" s="30">
        <f ca="1">SUMIF([1]route!$E$3:$E$10005,E49,[1]!Table1[27])</f>
        <v>0</v>
      </c>
      <c r="BF49" s="30">
        <f ca="1">SUMIF([1]route!$E$3:$E$10005,E49,[1]!Table1[28])</f>
        <v>0</v>
      </c>
      <c r="BG49" s="30">
        <f ca="1">SUMIF([1]route!$E$3:$E$10005,E49,[1]!Table1[29])</f>
        <v>0</v>
      </c>
      <c r="BH49" s="30">
        <f ca="1">SUMIF([1]route!$E$3:$E$10005,E49,[1]!Table1[30])</f>
        <v>0</v>
      </c>
      <c r="BI49" s="30">
        <f ca="1">SUMIF([1]route!$E$3:$E$10005,E49,[1]!Table1[31])</f>
        <v>0</v>
      </c>
      <c r="BJ49" s="30">
        <f ca="1">SUMIF([1]route!$E$3:$E$10005,E49,[1]!Table1[Remain PO])</f>
        <v>0</v>
      </c>
      <c r="BK49" s="31">
        <f ca="1">SUMIF([1]route!$E$3:$E$10005,E49,[1]!Table1[N+1])</f>
        <v>63</v>
      </c>
      <c r="BL49" s="31">
        <f ca="1">SUMIF([1]route!$E$3:$E$10005,E49,[1]!Table1[N+2])</f>
        <v>38</v>
      </c>
      <c r="BM49" s="31">
        <f ca="1">SUMIF([1]route!$E$3:$E$10005,E49,[1]!Table1[N+3])</f>
        <v>53</v>
      </c>
      <c r="BN49" s="32">
        <f ca="1">SUMIF([1]route!$E$3:$E$10005,E49,[1]!Table1[N+4])</f>
        <v>0</v>
      </c>
      <c r="BP49" s="37">
        <f t="shared" si="17"/>
        <v>121</v>
      </c>
      <c r="BQ49" s="35">
        <f t="shared" ca="1" si="23"/>
        <v>121</v>
      </c>
      <c r="BR49" s="35">
        <f t="shared" ca="1" si="23"/>
        <v>121</v>
      </c>
      <c r="BS49" s="35">
        <f t="shared" ca="1" si="23"/>
        <v>121</v>
      </c>
      <c r="BT49" s="35">
        <f t="shared" ca="1" si="23"/>
        <v>121</v>
      </c>
      <c r="BU49" s="35">
        <f t="shared" ca="1" si="23"/>
        <v>121</v>
      </c>
      <c r="BV49" s="35">
        <f t="shared" ca="1" si="23"/>
        <v>121</v>
      </c>
      <c r="BW49" s="35">
        <f t="shared" ca="1" si="23"/>
        <v>121</v>
      </c>
      <c r="BX49" s="35">
        <f t="shared" ca="1" si="23"/>
        <v>121</v>
      </c>
      <c r="BY49" s="35">
        <f t="shared" ca="1" si="23"/>
        <v>121</v>
      </c>
      <c r="BZ49" s="35">
        <f t="shared" ca="1" si="23"/>
        <v>121</v>
      </c>
      <c r="CA49" s="35">
        <f t="shared" ca="1" si="23"/>
        <v>121</v>
      </c>
      <c r="CB49" s="35">
        <f t="shared" ca="1" si="23"/>
        <v>121</v>
      </c>
      <c r="CC49" s="35">
        <f t="shared" ca="1" si="23"/>
        <v>121</v>
      </c>
      <c r="CD49" s="35">
        <f t="shared" ca="1" si="23"/>
        <v>121</v>
      </c>
      <c r="CE49" s="35">
        <f t="shared" ca="1" si="23"/>
        <v>121</v>
      </c>
      <c r="CF49" s="35">
        <f t="shared" ca="1" si="22"/>
        <v>121</v>
      </c>
      <c r="CG49" s="35">
        <f t="shared" ca="1" si="22"/>
        <v>121</v>
      </c>
      <c r="CH49" s="35">
        <f t="shared" ca="1" si="22"/>
        <v>121</v>
      </c>
      <c r="CI49" s="35">
        <f t="shared" ca="1" si="22"/>
        <v>121</v>
      </c>
      <c r="CJ49" s="35">
        <f t="shared" ca="1" si="22"/>
        <v>121</v>
      </c>
      <c r="CK49" s="35">
        <f t="shared" ca="1" si="22"/>
        <v>121</v>
      </c>
      <c r="CL49" s="35">
        <f t="shared" ca="1" si="22"/>
        <v>121</v>
      </c>
      <c r="CM49" s="35">
        <f t="shared" ca="1" si="22"/>
        <v>121</v>
      </c>
      <c r="CN49" s="35">
        <f t="shared" ca="1" si="22"/>
        <v>121</v>
      </c>
      <c r="CO49" s="35">
        <f t="shared" ca="1" si="22"/>
        <v>121</v>
      </c>
      <c r="CP49" s="35">
        <f t="shared" ca="1" si="22"/>
        <v>121</v>
      </c>
      <c r="CQ49" s="35">
        <f t="shared" ca="1" si="22"/>
        <v>121</v>
      </c>
      <c r="CR49" s="35">
        <f t="shared" ca="1" si="22"/>
        <v>121</v>
      </c>
      <c r="CS49" s="35">
        <f t="shared" ca="1" si="22"/>
        <v>121</v>
      </c>
      <c r="CT49" s="35">
        <f t="shared" ca="1" si="21"/>
        <v>121</v>
      </c>
      <c r="CU49" s="35">
        <f t="shared" ca="1" si="21"/>
        <v>121</v>
      </c>
      <c r="CV49" s="35">
        <f t="shared" ca="1" si="19"/>
        <v>121</v>
      </c>
      <c r="CW49" s="38">
        <f t="shared" ca="1" si="6"/>
        <v>58</v>
      </c>
      <c r="CX49" s="38">
        <f t="shared" ca="1" si="6"/>
        <v>20</v>
      </c>
      <c r="CY49" s="38">
        <f t="shared" ca="1" si="6"/>
        <v>-33</v>
      </c>
      <c r="CZ49" s="39">
        <f t="shared" ca="1" si="6"/>
        <v>-33</v>
      </c>
      <c r="DA49" s="35"/>
    </row>
    <row r="50" spans="4:105" x14ac:dyDescent="0.3">
      <c r="D50" s="61" t="str">
        <f>VLOOKUP(F50,[1]Special!$O$2:$S$209,3,0)</f>
        <v>|0101022000|0.00|0.00|0.000|116.0002.3</v>
      </c>
      <c r="E50" s="20" t="s">
        <v>73</v>
      </c>
      <c r="F50" s="19" t="str">
        <f t="shared" si="7"/>
        <v>|0200220139|38.10|0.00|2.300|0.000</v>
      </c>
      <c r="G50" s="19" t="str">
        <f>'Cutting Rules'!H50</f>
        <v>KMV|KMV|||||||||||</v>
      </c>
      <c r="H50" s="19" t="str">
        <f>VLOOKUP(MID(F50,8,2),[1]Special!$H$2:$I$32,2,0)</f>
        <v>STKM11A</v>
      </c>
      <c r="I50" s="19" t="str">
        <f t="shared" si="8"/>
        <v>NBC</v>
      </c>
      <c r="J50" s="19" t="str">
        <f t="shared" si="9"/>
        <v>P</v>
      </c>
      <c r="K50" s="19" t="str">
        <f t="shared" si="10"/>
        <v>38.1</v>
      </c>
      <c r="L50" s="19" t="str">
        <f t="shared" si="11"/>
        <v>0.00</v>
      </c>
      <c r="M50" s="52" t="str">
        <f t="shared" si="12"/>
        <v>2.30</v>
      </c>
      <c r="N50" s="52" t="str">
        <f t="shared" si="13"/>
        <v>5959</v>
      </c>
      <c r="O50" s="19">
        <f>VLOOKUP(F50,[1]Item!$A$5:$Z$10000,26,0)</f>
        <v>2.0310000000000001</v>
      </c>
      <c r="P50" s="19" t="str">
        <f>VLOOKUP(E50,[1]route!$E$3:$O$10005,11,0)</f>
        <v>C</v>
      </c>
      <c r="Q50" s="62" t="str">
        <f>'Cutting Rules'!AD50</f>
        <v>290-308-5959----------</v>
      </c>
      <c r="R50" s="23">
        <f ca="1">SUMIF([1]route!$E$3:$E$10005,E50,[1]!Table1[生産])</f>
        <v>43.736842105263158</v>
      </c>
      <c r="S50" s="24"/>
      <c r="T50" s="78" t="s">
        <v>547</v>
      </c>
      <c r="U50" s="19"/>
      <c r="V50" s="48">
        <f>SUMIF([1]route!$E$3:$E$10005,E50,[1]route!$M$3:$M$10005)</f>
        <v>90</v>
      </c>
      <c r="W50" s="56">
        <f t="shared" si="14"/>
        <v>1089.2456100000002</v>
      </c>
      <c r="X50" s="27">
        <f t="array" aca="1" ref="X50" ca="1">INDEX($BP50:$CZ50,MATCH(TRUE,$BP50:$CZ50&lt;0,0))</f>
        <v>-22.578947368421055</v>
      </c>
      <c r="Y50" s="47">
        <f t="shared" ca="1" si="2"/>
        <v>45380</v>
      </c>
      <c r="Z50" s="121" t="str">
        <f>IFERROR(VLOOKUP(E50,[1]route!$E$3:$BL$10005,59,0),"")&amp;IFERROR(VLOOKUP(E50,[1]route!$E$3:$BL$10005,60,0),"")</f>
        <v/>
      </c>
      <c r="AA50" s="28">
        <f t="shared" ca="1" si="15"/>
        <v>0</v>
      </c>
      <c r="AB50" s="77">
        <f t="shared" ca="1" si="16"/>
        <v>0</v>
      </c>
      <c r="AC50" s="4">
        <f t="shared" ca="1" si="3"/>
        <v>36</v>
      </c>
      <c r="AD50" s="29">
        <v>0</v>
      </c>
      <c r="AE50" s="30">
        <f ca="1">SUMIF([1]route!$E$3:$E$10005,E50,[1]!Table1[1])</f>
        <v>0</v>
      </c>
      <c r="AF50" s="30">
        <f ca="1">SUMIF([1]route!$E$3:$E$10005,E50,[1]!Table1[2])</f>
        <v>0</v>
      </c>
      <c r="AG50" s="30">
        <f ca="1">SUMIF([1]route!$E$3:$E$10005,E50,[1]!Table1[3])</f>
        <v>0</v>
      </c>
      <c r="AH50" s="30">
        <f ca="1">SUMIF([1]route!$E$3:$E$10005,E50,[1]!Table1[4])</f>
        <v>0</v>
      </c>
      <c r="AI50" s="30">
        <f ca="1">SUMIF([1]route!$E$3:$E$10005,E50,[1]!Table1[5])</f>
        <v>0</v>
      </c>
      <c r="AJ50" s="30">
        <f ca="1">SUMIF([1]route!$E$3:$E$10005,E50,[1]!Table1[6])</f>
        <v>0</v>
      </c>
      <c r="AK50" s="30">
        <f ca="1">SUMIF([1]route!$E$3:$E$10005,E50,[1]!Table1[7])</f>
        <v>0</v>
      </c>
      <c r="AL50" s="30">
        <f ca="1">SUMIF([1]route!$E$3:$E$10005,E50,[1]!Table1[8])</f>
        <v>0</v>
      </c>
      <c r="AM50" s="30">
        <f ca="1">SUMIF([1]route!$E$3:$E$10005,E50,[1]!Table1[9])</f>
        <v>0</v>
      </c>
      <c r="AN50" s="30">
        <f ca="1">SUMIF([1]route!$E$3:$E$10005,E50,[1]!Table1[10])</f>
        <v>0</v>
      </c>
      <c r="AO50" s="30">
        <f ca="1">SUMIF([1]route!$E$3:$E$10005,E50,[1]!Table1[11])</f>
        <v>0</v>
      </c>
      <c r="AP50" s="30">
        <f ca="1">SUMIF([1]route!$E$3:$E$10005,E50,[1]!Table1[12])</f>
        <v>0</v>
      </c>
      <c r="AQ50" s="30">
        <f ca="1">SUMIF([1]route!$E$3:$E$10005,E50,[1]!Table1[13])</f>
        <v>0</v>
      </c>
      <c r="AR50" s="30">
        <f ca="1">SUMIF([1]route!$E$3:$E$10005,E50,[1]!Table1[14])</f>
        <v>0</v>
      </c>
      <c r="AS50" s="30">
        <f ca="1">SUMIF([1]route!$E$3:$E$10005,E50,[1]!Table1[15])</f>
        <v>0</v>
      </c>
      <c r="AT50" s="30">
        <f ca="1">SUMIF([1]route!$E$3:$E$10005,E50,[1]!Table1[16])</f>
        <v>0</v>
      </c>
      <c r="AU50" s="30">
        <f ca="1">SUMIF([1]route!$E$3:$E$10005,E50,[1]!Table1[17])</f>
        <v>0</v>
      </c>
      <c r="AV50" s="30">
        <f ca="1">SUMIF([1]route!$E$3:$E$10005,E50,[1]!Table1[18])</f>
        <v>0</v>
      </c>
      <c r="AW50" s="30">
        <f ca="1">SUMIF([1]route!$E$3:$E$10005,E50,[1]!Table1[19])</f>
        <v>0</v>
      </c>
      <c r="AX50" s="30">
        <f ca="1">SUMIF([1]route!$E$3:$E$10005,E50,[1]!Table1[20])</f>
        <v>0</v>
      </c>
      <c r="AY50" s="30">
        <f ca="1">SUMIF([1]route!$E$3:$E$10005,E50,[1]!Table1[21])</f>
        <v>0</v>
      </c>
      <c r="AZ50" s="30">
        <f ca="1">SUMIF([1]route!$E$3:$E$10005,E50,[1]!Table1[22])</f>
        <v>0</v>
      </c>
      <c r="BA50" s="30">
        <f ca="1">SUMIF([1]route!$E$3:$E$10005,E50,[1]!Table1[23])</f>
        <v>0</v>
      </c>
      <c r="BB50" s="30">
        <f ca="1">SUMIF([1]route!$E$3:$E$10005,E50,[1]!Table1[24])</f>
        <v>0</v>
      </c>
      <c r="BC50" s="30">
        <f ca="1">SUMIF([1]route!$E$3:$E$10005,E50,[1]!Table1[25])</f>
        <v>0</v>
      </c>
      <c r="BD50" s="30">
        <f ca="1">SUMIF([1]route!$E$3:$E$10005,E50,[1]!Table1[26])</f>
        <v>0</v>
      </c>
      <c r="BE50" s="30">
        <f ca="1">SUMIF([1]route!$E$3:$E$10005,E50,[1]!Table1[27])</f>
        <v>0</v>
      </c>
      <c r="BF50" s="30">
        <f ca="1">SUMIF([1]route!$E$3:$E$10005,E50,[1]!Table1[28])</f>
        <v>0</v>
      </c>
      <c r="BG50" s="30">
        <f ca="1">SUMIF([1]route!$E$3:$E$10005,E50,[1]!Table1[29])</f>
        <v>0</v>
      </c>
      <c r="BH50" s="30">
        <f ca="1">SUMIF([1]route!$E$3:$E$10005,E50,[1]!Table1[30])</f>
        <v>0</v>
      </c>
      <c r="BI50" s="30">
        <f ca="1">SUMIF([1]route!$E$3:$E$10005,E50,[1]!Table1[31])</f>
        <v>0</v>
      </c>
      <c r="BJ50" s="30">
        <f ca="1">SUMIF([1]route!$E$3:$E$10005,E50,[1]!Table1[Remain PO])</f>
        <v>0</v>
      </c>
      <c r="BK50" s="31">
        <f ca="1">SUMIF([1]route!$E$3:$E$10005,E50,[1]!Table1[N+1])</f>
        <v>43.736842105263158</v>
      </c>
      <c r="BL50" s="31">
        <f ca="1">SUMIF([1]route!$E$3:$E$10005,E50,[1]!Table1[N+2])</f>
        <v>26.736842105263158</v>
      </c>
      <c r="BM50" s="31">
        <f ca="1">SUMIF([1]route!$E$3:$E$10005,E50,[1]!Table1[N+3])</f>
        <v>42.10526315789474</v>
      </c>
      <c r="BN50" s="32">
        <f ca="1">SUMIF([1]route!$E$3:$E$10005,E50,[1]!Table1[N+4])</f>
        <v>0</v>
      </c>
      <c r="BP50" s="37">
        <f t="shared" si="17"/>
        <v>90</v>
      </c>
      <c r="BQ50" s="35">
        <f t="shared" ca="1" si="23"/>
        <v>90</v>
      </c>
      <c r="BR50" s="35">
        <f t="shared" ca="1" si="23"/>
        <v>90</v>
      </c>
      <c r="BS50" s="35">
        <f t="shared" ca="1" si="23"/>
        <v>90</v>
      </c>
      <c r="BT50" s="35">
        <f t="shared" ca="1" si="23"/>
        <v>90</v>
      </c>
      <c r="BU50" s="35">
        <f t="shared" ca="1" si="23"/>
        <v>90</v>
      </c>
      <c r="BV50" s="35">
        <f t="shared" ca="1" si="23"/>
        <v>90</v>
      </c>
      <c r="BW50" s="35">
        <f t="shared" ca="1" si="23"/>
        <v>90</v>
      </c>
      <c r="BX50" s="35">
        <f t="shared" ca="1" si="23"/>
        <v>90</v>
      </c>
      <c r="BY50" s="35">
        <f t="shared" ca="1" si="23"/>
        <v>90</v>
      </c>
      <c r="BZ50" s="35">
        <f t="shared" ca="1" si="23"/>
        <v>90</v>
      </c>
      <c r="CA50" s="35">
        <f t="shared" ca="1" si="23"/>
        <v>90</v>
      </c>
      <c r="CB50" s="35">
        <f t="shared" ca="1" si="23"/>
        <v>90</v>
      </c>
      <c r="CC50" s="35">
        <f t="shared" ca="1" si="23"/>
        <v>90</v>
      </c>
      <c r="CD50" s="35">
        <f t="shared" ca="1" si="23"/>
        <v>90</v>
      </c>
      <c r="CE50" s="35">
        <f t="shared" ca="1" si="23"/>
        <v>90</v>
      </c>
      <c r="CF50" s="35">
        <f t="shared" ca="1" si="22"/>
        <v>90</v>
      </c>
      <c r="CG50" s="35">
        <f t="shared" ca="1" si="22"/>
        <v>90</v>
      </c>
      <c r="CH50" s="35">
        <f t="shared" ca="1" si="22"/>
        <v>90</v>
      </c>
      <c r="CI50" s="35">
        <f t="shared" ca="1" si="22"/>
        <v>90</v>
      </c>
      <c r="CJ50" s="35">
        <f t="shared" ca="1" si="22"/>
        <v>90</v>
      </c>
      <c r="CK50" s="35">
        <f t="shared" ca="1" si="22"/>
        <v>90</v>
      </c>
      <c r="CL50" s="35">
        <f t="shared" ca="1" si="22"/>
        <v>90</v>
      </c>
      <c r="CM50" s="35">
        <f t="shared" ca="1" si="22"/>
        <v>90</v>
      </c>
      <c r="CN50" s="35">
        <f t="shared" ca="1" si="22"/>
        <v>90</v>
      </c>
      <c r="CO50" s="35">
        <f t="shared" ca="1" si="22"/>
        <v>90</v>
      </c>
      <c r="CP50" s="35">
        <f t="shared" ca="1" si="22"/>
        <v>90</v>
      </c>
      <c r="CQ50" s="35">
        <f t="shared" ca="1" si="22"/>
        <v>90</v>
      </c>
      <c r="CR50" s="35">
        <f t="shared" ca="1" si="22"/>
        <v>90</v>
      </c>
      <c r="CS50" s="35">
        <f t="shared" ca="1" si="22"/>
        <v>90</v>
      </c>
      <c r="CT50" s="35">
        <f t="shared" ca="1" si="21"/>
        <v>90</v>
      </c>
      <c r="CU50" s="35">
        <f t="shared" ca="1" si="21"/>
        <v>90</v>
      </c>
      <c r="CV50" s="35">
        <f t="shared" ca="1" si="19"/>
        <v>90</v>
      </c>
      <c r="CW50" s="38">
        <f t="shared" ca="1" si="6"/>
        <v>46.263157894736842</v>
      </c>
      <c r="CX50" s="38">
        <f t="shared" ca="1" si="6"/>
        <v>19.526315789473685</v>
      </c>
      <c r="CY50" s="38">
        <f t="shared" ca="1" si="6"/>
        <v>-22.578947368421055</v>
      </c>
      <c r="CZ50" s="39">
        <f t="shared" ca="1" si="6"/>
        <v>-22.578947368421055</v>
      </c>
      <c r="DA50" s="35"/>
    </row>
    <row r="51" spans="4:105" x14ac:dyDescent="0.3">
      <c r="D51" s="61" t="str">
        <f>VLOOKUP(F51,[1]Special!$O$2:$S$209,3,0)</f>
        <v>|0101022000|0.00|0.00|0.000|115.0002.6</v>
      </c>
      <c r="E51" s="20" t="s">
        <v>74</v>
      </c>
      <c r="F51" s="19" t="str">
        <f t="shared" si="7"/>
        <v>|0200220139|38.10|0.00|2.600|0.000</v>
      </c>
      <c r="G51" s="19" t="str">
        <f>'Cutting Rules'!H51</f>
        <v>KMV||||||||||||</v>
      </c>
      <c r="H51" s="19" t="str">
        <f>VLOOKUP(MID(F51,8,2),[1]Special!$H$2:$I$32,2,0)</f>
        <v>STKM11A</v>
      </c>
      <c r="I51" s="19" t="str">
        <f t="shared" si="8"/>
        <v>NBC</v>
      </c>
      <c r="J51" s="19" t="str">
        <f t="shared" si="9"/>
        <v>P</v>
      </c>
      <c r="K51" s="19" t="str">
        <f t="shared" si="10"/>
        <v>38.1</v>
      </c>
      <c r="L51" s="19" t="str">
        <f t="shared" si="11"/>
        <v>0.00</v>
      </c>
      <c r="M51" s="52" t="str">
        <f t="shared" si="12"/>
        <v>2.60</v>
      </c>
      <c r="N51" s="52" t="str">
        <f t="shared" si="13"/>
        <v>6133</v>
      </c>
      <c r="O51" s="19">
        <f>VLOOKUP(F51,[1]Item!$A$5:$Z$10000,26,0)</f>
        <v>2.2759999999999998</v>
      </c>
      <c r="P51" s="19" t="str">
        <f>VLOOKUP(E51,[1]route!$E$3:$O$10005,11,0)</f>
        <v>C</v>
      </c>
      <c r="Q51" s="62" t="str">
        <f>'Cutting Rules'!AD51</f>
        <v>259.8-261.3-6133----------</v>
      </c>
      <c r="R51" s="23">
        <f ca="1">SUMIF([1]route!$E$3:$E$10005,E51,[1]!Table1[生産])</f>
        <v>95.833333333333329</v>
      </c>
      <c r="S51" s="24"/>
      <c r="T51" s="78" t="s">
        <v>547</v>
      </c>
      <c r="U51" s="19"/>
      <c r="V51" s="48">
        <f>SUMIF([1]route!$E$3:$E$10005,E51,[1]route!$M$3:$M$10005)</f>
        <v>28</v>
      </c>
      <c r="W51" s="56">
        <f t="shared" si="14"/>
        <v>390.84382399999998</v>
      </c>
      <c r="X51" s="27">
        <f t="array" aca="1" ref="X51" ca="1">INDEX($BP51:$CZ51,MATCH(TRUE,$BP51:$CZ51&lt;0,0))</f>
        <v>-67.833333333333329</v>
      </c>
      <c r="Y51" s="47">
        <f t="shared" ca="1" si="2"/>
        <v>45322</v>
      </c>
      <c r="Z51" s="121" t="str">
        <f>IFERROR(VLOOKUP(E51,[1]route!$E$3:$BL$10005,59,0),"")&amp;IFERROR(VLOOKUP(E51,[1]route!$E$3:$BL$10005,60,0),"")</f>
        <v/>
      </c>
      <c r="AA51" s="28">
        <f t="shared" ca="1" si="15"/>
        <v>67.833333333333329</v>
      </c>
      <c r="AB51" s="77">
        <f t="shared" ca="1" si="16"/>
        <v>946.86569266666652</v>
      </c>
      <c r="AC51" s="4">
        <f t="shared" ca="1" si="3"/>
        <v>34</v>
      </c>
      <c r="AD51" s="29">
        <v>0</v>
      </c>
      <c r="AE51" s="30">
        <f ca="1">SUMIF([1]route!$E$3:$E$10005,E51,[1]!Table1[1])</f>
        <v>0</v>
      </c>
      <c r="AF51" s="30">
        <f ca="1">SUMIF([1]route!$E$3:$E$10005,E51,[1]!Table1[2])</f>
        <v>0</v>
      </c>
      <c r="AG51" s="30">
        <f ca="1">SUMIF([1]route!$E$3:$E$10005,E51,[1]!Table1[3])</f>
        <v>0</v>
      </c>
      <c r="AH51" s="30">
        <f ca="1">SUMIF([1]route!$E$3:$E$10005,E51,[1]!Table1[4])</f>
        <v>0</v>
      </c>
      <c r="AI51" s="30">
        <f ca="1">SUMIF([1]route!$E$3:$E$10005,E51,[1]!Table1[5])</f>
        <v>0</v>
      </c>
      <c r="AJ51" s="30">
        <f ca="1">SUMIF([1]route!$E$3:$E$10005,E51,[1]!Table1[6])</f>
        <v>0</v>
      </c>
      <c r="AK51" s="30">
        <f ca="1">SUMIF([1]route!$E$3:$E$10005,E51,[1]!Table1[7])</f>
        <v>0</v>
      </c>
      <c r="AL51" s="30">
        <f ca="1">SUMIF([1]route!$E$3:$E$10005,E51,[1]!Table1[8])</f>
        <v>0</v>
      </c>
      <c r="AM51" s="30">
        <f ca="1">SUMIF([1]route!$E$3:$E$10005,E51,[1]!Table1[9])</f>
        <v>0</v>
      </c>
      <c r="AN51" s="30">
        <f ca="1">SUMIF([1]route!$E$3:$E$10005,E51,[1]!Table1[10])</f>
        <v>0</v>
      </c>
      <c r="AO51" s="30">
        <f ca="1">SUMIF([1]route!$E$3:$E$10005,E51,[1]!Table1[11])</f>
        <v>0</v>
      </c>
      <c r="AP51" s="30">
        <f ca="1">SUMIF([1]route!$E$3:$E$10005,E51,[1]!Table1[12])</f>
        <v>0</v>
      </c>
      <c r="AQ51" s="30">
        <f ca="1">SUMIF([1]route!$E$3:$E$10005,E51,[1]!Table1[13])</f>
        <v>0</v>
      </c>
      <c r="AR51" s="30">
        <f ca="1">SUMIF([1]route!$E$3:$E$10005,E51,[1]!Table1[14])</f>
        <v>0</v>
      </c>
      <c r="AS51" s="30">
        <f ca="1">SUMIF([1]route!$E$3:$E$10005,E51,[1]!Table1[15])</f>
        <v>0</v>
      </c>
      <c r="AT51" s="30">
        <f ca="1">SUMIF([1]route!$E$3:$E$10005,E51,[1]!Table1[16])</f>
        <v>0</v>
      </c>
      <c r="AU51" s="30">
        <f ca="1">SUMIF([1]route!$E$3:$E$10005,E51,[1]!Table1[17])</f>
        <v>0</v>
      </c>
      <c r="AV51" s="30">
        <f ca="1">SUMIF([1]route!$E$3:$E$10005,E51,[1]!Table1[18])</f>
        <v>0</v>
      </c>
      <c r="AW51" s="30">
        <f ca="1">SUMIF([1]route!$E$3:$E$10005,E51,[1]!Table1[19])</f>
        <v>0</v>
      </c>
      <c r="AX51" s="30">
        <f ca="1">SUMIF([1]route!$E$3:$E$10005,E51,[1]!Table1[20])</f>
        <v>0</v>
      </c>
      <c r="AY51" s="30">
        <f ca="1">SUMIF([1]route!$E$3:$E$10005,E51,[1]!Table1[21])</f>
        <v>0</v>
      </c>
      <c r="AZ51" s="30">
        <f ca="1">SUMIF([1]route!$E$3:$E$10005,E51,[1]!Table1[22])</f>
        <v>0</v>
      </c>
      <c r="BA51" s="30">
        <f ca="1">SUMIF([1]route!$E$3:$E$10005,E51,[1]!Table1[23])</f>
        <v>0</v>
      </c>
      <c r="BB51" s="30">
        <f ca="1">SUMIF([1]route!$E$3:$E$10005,E51,[1]!Table1[24])</f>
        <v>0</v>
      </c>
      <c r="BC51" s="30">
        <f ca="1">SUMIF([1]route!$E$3:$E$10005,E51,[1]!Table1[25])</f>
        <v>0</v>
      </c>
      <c r="BD51" s="30">
        <f ca="1">SUMIF([1]route!$E$3:$E$10005,E51,[1]!Table1[26])</f>
        <v>0</v>
      </c>
      <c r="BE51" s="30">
        <f ca="1">SUMIF([1]route!$E$3:$E$10005,E51,[1]!Table1[27])</f>
        <v>0</v>
      </c>
      <c r="BF51" s="30">
        <f ca="1">SUMIF([1]route!$E$3:$E$10005,E51,[1]!Table1[28])</f>
        <v>0</v>
      </c>
      <c r="BG51" s="30">
        <f ca="1">SUMIF([1]route!$E$3:$E$10005,E51,[1]!Table1[29])</f>
        <v>0</v>
      </c>
      <c r="BH51" s="30">
        <f ca="1">SUMIF([1]route!$E$3:$E$10005,E51,[1]!Table1[30])</f>
        <v>0</v>
      </c>
      <c r="BI51" s="30">
        <f ca="1">SUMIF([1]route!$E$3:$E$10005,E51,[1]!Table1[31])</f>
        <v>0</v>
      </c>
      <c r="BJ51" s="30">
        <f ca="1">SUMIF([1]route!$E$3:$E$10005,E51,[1]!Table1[Remain PO])</f>
        <v>0</v>
      </c>
      <c r="BK51" s="31">
        <f ca="1">SUMIF([1]route!$E$3:$E$10005,E51,[1]!Table1[N+1])</f>
        <v>95.833333333333329</v>
      </c>
      <c r="BL51" s="31">
        <f ca="1">SUMIF([1]route!$E$3:$E$10005,E51,[1]!Table1[N+2])</f>
        <v>16.666666666666668</v>
      </c>
      <c r="BM51" s="31">
        <f ca="1">SUMIF([1]route!$E$3:$E$10005,E51,[1]!Table1[N+3])</f>
        <v>41.666666666666664</v>
      </c>
      <c r="BN51" s="32">
        <f ca="1">SUMIF([1]route!$E$3:$E$10005,E51,[1]!Table1[N+4])</f>
        <v>0</v>
      </c>
      <c r="BP51" s="37">
        <f t="shared" si="17"/>
        <v>28</v>
      </c>
      <c r="BQ51" s="35">
        <f t="shared" ca="1" si="23"/>
        <v>28</v>
      </c>
      <c r="BR51" s="35">
        <f t="shared" ca="1" si="23"/>
        <v>28</v>
      </c>
      <c r="BS51" s="35">
        <f t="shared" ca="1" si="23"/>
        <v>28</v>
      </c>
      <c r="BT51" s="35">
        <f t="shared" ca="1" si="23"/>
        <v>28</v>
      </c>
      <c r="BU51" s="35">
        <f t="shared" ca="1" si="23"/>
        <v>28</v>
      </c>
      <c r="BV51" s="35">
        <f t="shared" ca="1" si="23"/>
        <v>28</v>
      </c>
      <c r="BW51" s="35">
        <f t="shared" ca="1" si="23"/>
        <v>28</v>
      </c>
      <c r="BX51" s="35">
        <f t="shared" ca="1" si="23"/>
        <v>28</v>
      </c>
      <c r="BY51" s="35">
        <f t="shared" ca="1" si="23"/>
        <v>28</v>
      </c>
      <c r="BZ51" s="35">
        <f t="shared" ca="1" si="23"/>
        <v>28</v>
      </c>
      <c r="CA51" s="35">
        <f t="shared" ca="1" si="23"/>
        <v>28</v>
      </c>
      <c r="CB51" s="35">
        <f t="shared" ca="1" si="23"/>
        <v>28</v>
      </c>
      <c r="CC51" s="35">
        <f t="shared" ca="1" si="23"/>
        <v>28</v>
      </c>
      <c r="CD51" s="35">
        <f t="shared" ca="1" si="23"/>
        <v>28</v>
      </c>
      <c r="CE51" s="35">
        <f t="shared" ca="1" si="23"/>
        <v>28</v>
      </c>
      <c r="CF51" s="35">
        <f t="shared" ca="1" si="22"/>
        <v>28</v>
      </c>
      <c r="CG51" s="35">
        <f t="shared" ca="1" si="22"/>
        <v>28</v>
      </c>
      <c r="CH51" s="35">
        <f t="shared" ca="1" si="22"/>
        <v>28</v>
      </c>
      <c r="CI51" s="35">
        <f t="shared" ca="1" si="22"/>
        <v>28</v>
      </c>
      <c r="CJ51" s="35">
        <f t="shared" ca="1" si="22"/>
        <v>28</v>
      </c>
      <c r="CK51" s="35">
        <f t="shared" ca="1" si="22"/>
        <v>28</v>
      </c>
      <c r="CL51" s="35">
        <f t="shared" ca="1" si="22"/>
        <v>28</v>
      </c>
      <c r="CM51" s="35">
        <f t="shared" ca="1" si="22"/>
        <v>28</v>
      </c>
      <c r="CN51" s="35">
        <f t="shared" ca="1" si="22"/>
        <v>28</v>
      </c>
      <c r="CO51" s="35">
        <f t="shared" ca="1" si="22"/>
        <v>28</v>
      </c>
      <c r="CP51" s="35">
        <f t="shared" ca="1" si="22"/>
        <v>28</v>
      </c>
      <c r="CQ51" s="35">
        <f t="shared" ca="1" si="22"/>
        <v>28</v>
      </c>
      <c r="CR51" s="35">
        <f t="shared" ca="1" si="22"/>
        <v>28</v>
      </c>
      <c r="CS51" s="35">
        <f t="shared" ca="1" si="22"/>
        <v>28</v>
      </c>
      <c r="CT51" s="35">
        <f t="shared" ca="1" si="21"/>
        <v>28</v>
      </c>
      <c r="CU51" s="35">
        <f t="shared" ca="1" si="21"/>
        <v>28</v>
      </c>
      <c r="CV51" s="35">
        <f t="shared" ca="1" si="19"/>
        <v>28</v>
      </c>
      <c r="CW51" s="38">
        <f t="shared" ca="1" si="6"/>
        <v>-67.833333333333329</v>
      </c>
      <c r="CX51" s="38">
        <f t="shared" ca="1" si="6"/>
        <v>-84.5</v>
      </c>
      <c r="CY51" s="38">
        <f t="shared" ca="1" si="6"/>
        <v>-126.16666666666666</v>
      </c>
      <c r="CZ51" s="39">
        <f t="shared" ca="1" si="6"/>
        <v>-126.16666666666666</v>
      </c>
      <c r="DA51" s="35"/>
    </row>
    <row r="52" spans="4:105" x14ac:dyDescent="0.3">
      <c r="D52" s="61" t="str">
        <f>VLOOKUP(F52,[1]Special!$O$2:$S$209,3,0)</f>
        <v>|0101022000|0.00|0.00|0.000|117.0002</v>
      </c>
      <c r="E52" s="20" t="s">
        <v>75</v>
      </c>
      <c r="F52" s="19" t="str">
        <f t="shared" si="7"/>
        <v>|0200220139|38.10|0.00|2.000|0.000</v>
      </c>
      <c r="G52" s="19" t="str">
        <f>'Cutting Rules'!H52</f>
        <v>THANH DAT|KMV|||||||||||</v>
      </c>
      <c r="H52" s="19" t="str">
        <f>VLOOKUP(MID(F52,8,2),[1]Special!$H$2:$I$32,2,0)</f>
        <v>STKM11A</v>
      </c>
      <c r="I52" s="19" t="str">
        <f t="shared" si="8"/>
        <v>NBC</v>
      </c>
      <c r="J52" s="19" t="str">
        <f t="shared" si="9"/>
        <v>P</v>
      </c>
      <c r="K52" s="19" t="str">
        <f t="shared" si="10"/>
        <v>38.1</v>
      </c>
      <c r="L52" s="19" t="str">
        <f t="shared" si="11"/>
        <v>0.00</v>
      </c>
      <c r="M52" s="52" t="str">
        <f t="shared" si="12"/>
        <v>2.00</v>
      </c>
      <c r="N52" s="52" t="str">
        <f t="shared" si="13"/>
        <v>5411</v>
      </c>
      <c r="O52" s="19">
        <f>VLOOKUP(F52,[1]Item!$A$5:$Z$10000,26,0)</f>
        <v>1.78</v>
      </c>
      <c r="P52" s="19" t="str">
        <f>VLOOKUP(E52,[1]route!$E$3:$O$10005,11,0)</f>
        <v>C</v>
      </c>
      <c r="Q52" s="62" t="str">
        <f>'Cutting Rules'!AD52</f>
        <v>1340-274-5411-80---------</v>
      </c>
      <c r="R52" s="23">
        <f ca="1">SUMIF([1]route!$E$3:$E$10005,E52,[1]!Table1[生産])</f>
        <v>0</v>
      </c>
      <c r="S52" s="24"/>
      <c r="T52" s="78" t="s">
        <v>547</v>
      </c>
      <c r="U52" s="19"/>
      <c r="V52" s="48">
        <f>SUMIF([1]route!$E$3:$E$10005,E52,[1]route!$M$3:$M$10005)</f>
        <v>8719</v>
      </c>
      <c r="W52" s="56">
        <f t="shared" si="14"/>
        <v>83977.746019999991</v>
      </c>
      <c r="X52" s="27" t="e">
        <f t="array" aca="1" ref="X52" ca="1">INDEX($BP52:$CZ52,MATCH(TRUE,$BP52:$CZ52&lt;0,0))</f>
        <v>#N/A</v>
      </c>
      <c r="Y52" s="47" t="str">
        <f t="shared" ca="1" si="2"/>
        <v/>
      </c>
      <c r="Z52" s="121" t="str">
        <f>IFERROR(VLOOKUP(E52,[1]route!$E$3:$BL$10005,59,0),"")&amp;IFERROR(VLOOKUP(E52,[1]route!$E$3:$BL$10005,60,0),"")</f>
        <v/>
      </c>
      <c r="AA52" s="28">
        <f t="shared" ca="1" si="15"/>
        <v>0</v>
      </c>
      <c r="AB52" s="77">
        <f t="shared" ca="1" si="16"/>
        <v>0</v>
      </c>
      <c r="AC52" s="4" t="str">
        <f t="shared" ca="1" si="3"/>
        <v/>
      </c>
      <c r="AD52" s="29">
        <v>0</v>
      </c>
      <c r="AE52" s="30">
        <f ca="1">SUMIF([1]route!$E$3:$E$10005,E52,[1]!Table1[1])</f>
        <v>0</v>
      </c>
      <c r="AF52" s="30">
        <f ca="1">SUMIF([1]route!$E$3:$E$10005,E52,[1]!Table1[2])</f>
        <v>0</v>
      </c>
      <c r="AG52" s="30">
        <f ca="1">SUMIF([1]route!$E$3:$E$10005,E52,[1]!Table1[3])</f>
        <v>0</v>
      </c>
      <c r="AH52" s="30">
        <f ca="1">SUMIF([1]route!$E$3:$E$10005,E52,[1]!Table1[4])</f>
        <v>0</v>
      </c>
      <c r="AI52" s="30">
        <f ca="1">SUMIF([1]route!$E$3:$E$10005,E52,[1]!Table1[5])</f>
        <v>0</v>
      </c>
      <c r="AJ52" s="30">
        <f ca="1">SUMIF([1]route!$E$3:$E$10005,E52,[1]!Table1[6])</f>
        <v>0</v>
      </c>
      <c r="AK52" s="30">
        <f ca="1">SUMIF([1]route!$E$3:$E$10005,E52,[1]!Table1[7])</f>
        <v>0</v>
      </c>
      <c r="AL52" s="30">
        <f ca="1">SUMIF([1]route!$E$3:$E$10005,E52,[1]!Table1[8])</f>
        <v>0</v>
      </c>
      <c r="AM52" s="30">
        <f ca="1">SUMIF([1]route!$E$3:$E$10005,E52,[1]!Table1[9])</f>
        <v>0</v>
      </c>
      <c r="AN52" s="30">
        <f ca="1">SUMIF([1]route!$E$3:$E$10005,E52,[1]!Table1[10])</f>
        <v>0</v>
      </c>
      <c r="AO52" s="30">
        <f ca="1">SUMIF([1]route!$E$3:$E$10005,E52,[1]!Table1[11])</f>
        <v>0</v>
      </c>
      <c r="AP52" s="30">
        <f ca="1">SUMIF([1]route!$E$3:$E$10005,E52,[1]!Table1[12])</f>
        <v>0</v>
      </c>
      <c r="AQ52" s="30">
        <f ca="1">SUMIF([1]route!$E$3:$E$10005,E52,[1]!Table1[13])</f>
        <v>0</v>
      </c>
      <c r="AR52" s="30">
        <f ca="1">SUMIF([1]route!$E$3:$E$10005,E52,[1]!Table1[14])</f>
        <v>0</v>
      </c>
      <c r="AS52" s="30">
        <f ca="1">SUMIF([1]route!$E$3:$E$10005,E52,[1]!Table1[15])</f>
        <v>0</v>
      </c>
      <c r="AT52" s="30">
        <f ca="1">SUMIF([1]route!$E$3:$E$10005,E52,[1]!Table1[16])</f>
        <v>0</v>
      </c>
      <c r="AU52" s="30">
        <f ca="1">SUMIF([1]route!$E$3:$E$10005,E52,[1]!Table1[17])</f>
        <v>0</v>
      </c>
      <c r="AV52" s="30">
        <f ca="1">SUMIF([1]route!$E$3:$E$10005,E52,[1]!Table1[18])</f>
        <v>0</v>
      </c>
      <c r="AW52" s="30">
        <f ca="1">SUMIF([1]route!$E$3:$E$10005,E52,[1]!Table1[19])</f>
        <v>0</v>
      </c>
      <c r="AX52" s="30">
        <f ca="1">SUMIF([1]route!$E$3:$E$10005,E52,[1]!Table1[20])</f>
        <v>0</v>
      </c>
      <c r="AY52" s="30">
        <f ca="1">SUMIF([1]route!$E$3:$E$10005,E52,[1]!Table1[21])</f>
        <v>0</v>
      </c>
      <c r="AZ52" s="30">
        <f ca="1">SUMIF([1]route!$E$3:$E$10005,E52,[1]!Table1[22])</f>
        <v>0</v>
      </c>
      <c r="BA52" s="30">
        <f ca="1">SUMIF([1]route!$E$3:$E$10005,E52,[1]!Table1[23])</f>
        <v>0</v>
      </c>
      <c r="BB52" s="30">
        <f ca="1">SUMIF([1]route!$E$3:$E$10005,E52,[1]!Table1[24])</f>
        <v>0</v>
      </c>
      <c r="BC52" s="30">
        <f ca="1">SUMIF([1]route!$E$3:$E$10005,E52,[1]!Table1[25])</f>
        <v>0</v>
      </c>
      <c r="BD52" s="30">
        <f ca="1">SUMIF([1]route!$E$3:$E$10005,E52,[1]!Table1[26])</f>
        <v>0</v>
      </c>
      <c r="BE52" s="30">
        <f ca="1">SUMIF([1]route!$E$3:$E$10005,E52,[1]!Table1[27])</f>
        <v>0</v>
      </c>
      <c r="BF52" s="30">
        <f ca="1">SUMIF([1]route!$E$3:$E$10005,E52,[1]!Table1[28])</f>
        <v>0</v>
      </c>
      <c r="BG52" s="30">
        <f ca="1">SUMIF([1]route!$E$3:$E$10005,E52,[1]!Table1[29])</f>
        <v>0</v>
      </c>
      <c r="BH52" s="30">
        <f ca="1">SUMIF([1]route!$E$3:$E$10005,E52,[1]!Table1[30])</f>
        <v>0</v>
      </c>
      <c r="BI52" s="30">
        <f ca="1">SUMIF([1]route!$E$3:$E$10005,E52,[1]!Table1[31])</f>
        <v>0</v>
      </c>
      <c r="BJ52" s="30">
        <f ca="1">SUMIF([1]route!$E$3:$E$10005,E52,[1]!Table1[Remain PO])</f>
        <v>0</v>
      </c>
      <c r="BK52" s="31">
        <f ca="1">SUMIF([1]route!$E$3:$E$10005,E52,[1]!Table1[N+1])</f>
        <v>0</v>
      </c>
      <c r="BL52" s="31">
        <f ca="1">SUMIF([1]route!$E$3:$E$10005,E52,[1]!Table1[N+2])</f>
        <v>0</v>
      </c>
      <c r="BM52" s="31">
        <f ca="1">SUMIF([1]route!$E$3:$E$10005,E52,[1]!Table1[N+3])</f>
        <v>0</v>
      </c>
      <c r="BN52" s="32">
        <f ca="1">SUMIF([1]route!$E$3:$E$10005,E52,[1]!Table1[N+4])</f>
        <v>0</v>
      </c>
      <c r="BP52" s="37">
        <f t="shared" si="17"/>
        <v>8719</v>
      </c>
      <c r="BQ52" s="35">
        <f t="shared" ca="1" si="23"/>
        <v>8719</v>
      </c>
      <c r="BR52" s="35">
        <f t="shared" ca="1" si="23"/>
        <v>8719</v>
      </c>
      <c r="BS52" s="35">
        <f t="shared" ca="1" si="23"/>
        <v>8719</v>
      </c>
      <c r="BT52" s="35">
        <f t="shared" ca="1" si="23"/>
        <v>8719</v>
      </c>
      <c r="BU52" s="35">
        <f t="shared" ca="1" si="23"/>
        <v>8719</v>
      </c>
      <c r="BV52" s="35">
        <f t="shared" ca="1" si="23"/>
        <v>8719</v>
      </c>
      <c r="BW52" s="35">
        <f t="shared" ca="1" si="23"/>
        <v>8719</v>
      </c>
      <c r="BX52" s="35">
        <f t="shared" ca="1" si="23"/>
        <v>8719</v>
      </c>
      <c r="BY52" s="35">
        <f t="shared" ca="1" si="23"/>
        <v>8719</v>
      </c>
      <c r="BZ52" s="35">
        <f t="shared" ca="1" si="23"/>
        <v>8719</v>
      </c>
      <c r="CA52" s="35">
        <f t="shared" ca="1" si="23"/>
        <v>8719</v>
      </c>
      <c r="CB52" s="35">
        <f t="shared" ca="1" si="23"/>
        <v>8719</v>
      </c>
      <c r="CC52" s="35">
        <f t="shared" ca="1" si="23"/>
        <v>8719</v>
      </c>
      <c r="CD52" s="35">
        <f t="shared" ca="1" si="23"/>
        <v>8719</v>
      </c>
      <c r="CE52" s="35">
        <f t="shared" ca="1" si="23"/>
        <v>8719</v>
      </c>
      <c r="CF52" s="35">
        <f t="shared" ca="1" si="22"/>
        <v>8719</v>
      </c>
      <c r="CG52" s="35">
        <f t="shared" ca="1" si="22"/>
        <v>8719</v>
      </c>
      <c r="CH52" s="35">
        <f t="shared" ca="1" si="22"/>
        <v>8719</v>
      </c>
      <c r="CI52" s="35">
        <f t="shared" ca="1" si="22"/>
        <v>8719</v>
      </c>
      <c r="CJ52" s="35">
        <f t="shared" ca="1" si="22"/>
        <v>8719</v>
      </c>
      <c r="CK52" s="35">
        <f t="shared" ca="1" si="22"/>
        <v>8719</v>
      </c>
      <c r="CL52" s="35">
        <f t="shared" ca="1" si="22"/>
        <v>8719</v>
      </c>
      <c r="CM52" s="35">
        <f t="shared" ca="1" si="22"/>
        <v>8719</v>
      </c>
      <c r="CN52" s="35">
        <f t="shared" ca="1" si="22"/>
        <v>8719</v>
      </c>
      <c r="CO52" s="35">
        <f t="shared" ca="1" si="22"/>
        <v>8719</v>
      </c>
      <c r="CP52" s="35">
        <f t="shared" ca="1" si="22"/>
        <v>8719</v>
      </c>
      <c r="CQ52" s="35">
        <f t="shared" ca="1" si="22"/>
        <v>8719</v>
      </c>
      <c r="CR52" s="35">
        <f t="shared" ca="1" si="22"/>
        <v>8719</v>
      </c>
      <c r="CS52" s="35">
        <f t="shared" ca="1" si="22"/>
        <v>8719</v>
      </c>
      <c r="CT52" s="35">
        <f t="shared" ca="1" si="21"/>
        <v>8719</v>
      </c>
      <c r="CU52" s="35">
        <f t="shared" ca="1" si="21"/>
        <v>8719</v>
      </c>
      <c r="CV52" s="35">
        <f t="shared" ca="1" si="19"/>
        <v>8719</v>
      </c>
      <c r="CW52" s="38">
        <f t="shared" ca="1" si="6"/>
        <v>8719</v>
      </c>
      <c r="CX52" s="38">
        <f t="shared" ca="1" si="6"/>
        <v>8719</v>
      </c>
      <c r="CY52" s="38">
        <f t="shared" ca="1" si="6"/>
        <v>8719</v>
      </c>
      <c r="CZ52" s="39">
        <f t="shared" ca="1" si="6"/>
        <v>8719</v>
      </c>
      <c r="DA52" s="35"/>
    </row>
    <row r="53" spans="4:105" x14ac:dyDescent="0.3">
      <c r="D53" s="61" t="str">
        <f>VLOOKUP(F53,[1]Special!$O$2:$S$209,3,0)</f>
        <v>|0101022000|0.00|0.00|0.000|117.0002</v>
      </c>
      <c r="E53" s="20" t="s">
        <v>76</v>
      </c>
      <c r="F53" s="19" t="str">
        <f t="shared" si="7"/>
        <v>|0200220139|38.10|0.00|2.000|0.000</v>
      </c>
      <c r="G53" s="19" t="str">
        <f>'Cutting Rules'!H53</f>
        <v>TSVN||||||||||||</v>
      </c>
      <c r="H53" s="19" t="str">
        <f>VLOOKUP(MID(F53,8,2),[1]Special!$H$2:$I$32,2,0)</f>
        <v>STKM11A</v>
      </c>
      <c r="I53" s="19" t="str">
        <f t="shared" si="8"/>
        <v>NBC</v>
      </c>
      <c r="J53" s="19" t="str">
        <f t="shared" si="9"/>
        <v>P</v>
      </c>
      <c r="K53" s="19" t="str">
        <f t="shared" si="10"/>
        <v>38.1</v>
      </c>
      <c r="L53" s="19" t="str">
        <f t="shared" si="11"/>
        <v>0.00</v>
      </c>
      <c r="M53" s="52" t="str">
        <f t="shared" si="12"/>
        <v>2.00</v>
      </c>
      <c r="N53" s="52" t="str">
        <f t="shared" si="13"/>
        <v>1340</v>
      </c>
      <c r="O53" s="19">
        <f>VLOOKUP(F53,[1]Item!$A$5:$Z$10000,26,0)</f>
        <v>1.78</v>
      </c>
      <c r="P53" s="19" t="str">
        <f>VLOOKUP(E53,[1]route!$E$3:$O$10005,11,0)</f>
        <v>C</v>
      </c>
      <c r="Q53" s="62" t="str">
        <f>'Cutting Rules'!AD53</f>
        <v>390------------</v>
      </c>
      <c r="R53" s="23">
        <f ca="1">SUMIF([1]route!$E$3:$E$10005,E53,[1]!Table1[生産])</f>
        <v>0</v>
      </c>
      <c r="S53" s="24"/>
      <c r="T53" s="78" t="s">
        <v>547</v>
      </c>
      <c r="U53" s="19"/>
      <c r="V53" s="48">
        <f>SUMIF([1]route!$E$3:$E$10005,E53,[1]route!$M$3:$M$10005)</f>
        <v>485</v>
      </c>
      <c r="W53" s="56">
        <f t="shared" si="14"/>
        <v>1156.8219999999999</v>
      </c>
      <c r="X53" s="27" t="e">
        <f t="array" aca="1" ref="X53" ca="1">INDEX($BP53:$CZ53,MATCH(TRUE,$BP53:$CZ53&lt;0,0))</f>
        <v>#N/A</v>
      </c>
      <c r="Y53" s="47" t="str">
        <f t="shared" ca="1" si="2"/>
        <v/>
      </c>
      <c r="Z53" s="121" t="str">
        <f>IFERROR(VLOOKUP(E53,[1]route!$E$3:$BL$10005,59,0),"")&amp;IFERROR(VLOOKUP(E53,[1]route!$E$3:$BL$10005,60,0),"")</f>
        <v/>
      </c>
      <c r="AA53" s="28">
        <f t="shared" ca="1" si="15"/>
        <v>0</v>
      </c>
      <c r="AB53" s="77">
        <f t="shared" ca="1" si="16"/>
        <v>0</v>
      </c>
      <c r="AC53" s="4" t="str">
        <f t="shared" ca="1" si="3"/>
        <v/>
      </c>
      <c r="AD53" s="29">
        <v>0</v>
      </c>
      <c r="AE53" s="30">
        <f ca="1">SUMIF([1]route!$E$3:$E$10005,E53,[1]!Table1[1])</f>
        <v>0</v>
      </c>
      <c r="AF53" s="30">
        <f ca="1">SUMIF([1]route!$E$3:$E$10005,E53,[1]!Table1[2])</f>
        <v>0</v>
      </c>
      <c r="AG53" s="30">
        <f ca="1">SUMIF([1]route!$E$3:$E$10005,E53,[1]!Table1[3])</f>
        <v>0</v>
      </c>
      <c r="AH53" s="30">
        <f ca="1">SUMIF([1]route!$E$3:$E$10005,E53,[1]!Table1[4])</f>
        <v>0</v>
      </c>
      <c r="AI53" s="30">
        <f ca="1">SUMIF([1]route!$E$3:$E$10005,E53,[1]!Table1[5])</f>
        <v>0</v>
      </c>
      <c r="AJ53" s="30">
        <f ca="1">SUMIF([1]route!$E$3:$E$10005,E53,[1]!Table1[6])</f>
        <v>0</v>
      </c>
      <c r="AK53" s="30">
        <f ca="1">SUMIF([1]route!$E$3:$E$10005,E53,[1]!Table1[7])</f>
        <v>0</v>
      </c>
      <c r="AL53" s="30">
        <f ca="1">SUMIF([1]route!$E$3:$E$10005,E53,[1]!Table1[8])</f>
        <v>0</v>
      </c>
      <c r="AM53" s="30">
        <f ca="1">SUMIF([1]route!$E$3:$E$10005,E53,[1]!Table1[9])</f>
        <v>0</v>
      </c>
      <c r="AN53" s="30">
        <f ca="1">SUMIF([1]route!$E$3:$E$10005,E53,[1]!Table1[10])</f>
        <v>0</v>
      </c>
      <c r="AO53" s="30">
        <f ca="1">SUMIF([1]route!$E$3:$E$10005,E53,[1]!Table1[11])</f>
        <v>0</v>
      </c>
      <c r="AP53" s="30">
        <f ca="1">SUMIF([1]route!$E$3:$E$10005,E53,[1]!Table1[12])</f>
        <v>0</v>
      </c>
      <c r="AQ53" s="30">
        <f ca="1">SUMIF([1]route!$E$3:$E$10005,E53,[1]!Table1[13])</f>
        <v>0</v>
      </c>
      <c r="AR53" s="30">
        <f ca="1">SUMIF([1]route!$E$3:$E$10005,E53,[1]!Table1[14])</f>
        <v>0</v>
      </c>
      <c r="AS53" s="30">
        <f ca="1">SUMIF([1]route!$E$3:$E$10005,E53,[1]!Table1[15])</f>
        <v>0</v>
      </c>
      <c r="AT53" s="30">
        <f ca="1">SUMIF([1]route!$E$3:$E$10005,E53,[1]!Table1[16])</f>
        <v>0</v>
      </c>
      <c r="AU53" s="30">
        <f ca="1">SUMIF([1]route!$E$3:$E$10005,E53,[1]!Table1[17])</f>
        <v>0</v>
      </c>
      <c r="AV53" s="30">
        <f ca="1">SUMIF([1]route!$E$3:$E$10005,E53,[1]!Table1[18])</f>
        <v>0</v>
      </c>
      <c r="AW53" s="30">
        <f ca="1">SUMIF([1]route!$E$3:$E$10005,E53,[1]!Table1[19])</f>
        <v>0</v>
      </c>
      <c r="AX53" s="30">
        <f ca="1">SUMIF([1]route!$E$3:$E$10005,E53,[1]!Table1[20])</f>
        <v>0</v>
      </c>
      <c r="AY53" s="30">
        <f ca="1">SUMIF([1]route!$E$3:$E$10005,E53,[1]!Table1[21])</f>
        <v>0</v>
      </c>
      <c r="AZ53" s="30">
        <f ca="1">SUMIF([1]route!$E$3:$E$10005,E53,[1]!Table1[22])</f>
        <v>0</v>
      </c>
      <c r="BA53" s="30">
        <f ca="1">SUMIF([1]route!$E$3:$E$10005,E53,[1]!Table1[23])</f>
        <v>0</v>
      </c>
      <c r="BB53" s="30">
        <f ca="1">SUMIF([1]route!$E$3:$E$10005,E53,[1]!Table1[24])</f>
        <v>0</v>
      </c>
      <c r="BC53" s="30">
        <f ca="1">SUMIF([1]route!$E$3:$E$10005,E53,[1]!Table1[25])</f>
        <v>0</v>
      </c>
      <c r="BD53" s="30">
        <f ca="1">SUMIF([1]route!$E$3:$E$10005,E53,[1]!Table1[26])</f>
        <v>0</v>
      </c>
      <c r="BE53" s="30">
        <f ca="1">SUMIF([1]route!$E$3:$E$10005,E53,[1]!Table1[27])</f>
        <v>0</v>
      </c>
      <c r="BF53" s="30">
        <f ca="1">SUMIF([1]route!$E$3:$E$10005,E53,[1]!Table1[28])</f>
        <v>0</v>
      </c>
      <c r="BG53" s="30">
        <f ca="1">SUMIF([1]route!$E$3:$E$10005,E53,[1]!Table1[29])</f>
        <v>0</v>
      </c>
      <c r="BH53" s="30">
        <f ca="1">SUMIF([1]route!$E$3:$E$10005,E53,[1]!Table1[30])</f>
        <v>0</v>
      </c>
      <c r="BI53" s="30">
        <f ca="1">SUMIF([1]route!$E$3:$E$10005,E53,[1]!Table1[31])</f>
        <v>0</v>
      </c>
      <c r="BJ53" s="30">
        <f ca="1">SUMIF([1]route!$E$3:$E$10005,E53,[1]!Table1[Remain PO])</f>
        <v>0</v>
      </c>
      <c r="BK53" s="31">
        <f ca="1">SUMIF([1]route!$E$3:$E$10005,E53,[1]!Table1[N+1])</f>
        <v>0</v>
      </c>
      <c r="BL53" s="31">
        <f ca="1">SUMIF([1]route!$E$3:$E$10005,E53,[1]!Table1[N+2])</f>
        <v>0</v>
      </c>
      <c r="BM53" s="31">
        <f ca="1">SUMIF([1]route!$E$3:$E$10005,E53,[1]!Table1[N+3])</f>
        <v>195.33333333333334</v>
      </c>
      <c r="BN53" s="32">
        <f ca="1">SUMIF([1]route!$E$3:$E$10005,E53,[1]!Table1[N+4])</f>
        <v>165</v>
      </c>
      <c r="BP53" s="37">
        <f t="shared" si="17"/>
        <v>485</v>
      </c>
      <c r="BQ53" s="35">
        <f t="shared" ref="BQ53:CF68" ca="1" si="24">BP53-AE53</f>
        <v>485</v>
      </c>
      <c r="BR53" s="35">
        <f t="shared" ca="1" si="24"/>
        <v>485</v>
      </c>
      <c r="BS53" s="35">
        <f t="shared" ca="1" si="24"/>
        <v>485</v>
      </c>
      <c r="BT53" s="35">
        <f t="shared" ca="1" si="24"/>
        <v>485</v>
      </c>
      <c r="BU53" s="35">
        <f t="shared" ca="1" si="24"/>
        <v>485</v>
      </c>
      <c r="BV53" s="35">
        <f t="shared" ca="1" si="24"/>
        <v>485</v>
      </c>
      <c r="BW53" s="35">
        <f t="shared" ca="1" si="24"/>
        <v>485</v>
      </c>
      <c r="BX53" s="35">
        <f t="shared" ca="1" si="24"/>
        <v>485</v>
      </c>
      <c r="BY53" s="35">
        <f t="shared" ca="1" si="24"/>
        <v>485</v>
      </c>
      <c r="BZ53" s="35">
        <f t="shared" ca="1" si="24"/>
        <v>485</v>
      </c>
      <c r="CA53" s="35">
        <f t="shared" ca="1" si="24"/>
        <v>485</v>
      </c>
      <c r="CB53" s="35">
        <f t="shared" ca="1" si="24"/>
        <v>485</v>
      </c>
      <c r="CC53" s="35">
        <f t="shared" ca="1" si="24"/>
        <v>485</v>
      </c>
      <c r="CD53" s="35">
        <f t="shared" ca="1" si="24"/>
        <v>485</v>
      </c>
      <c r="CE53" s="35">
        <f t="shared" ca="1" si="24"/>
        <v>485</v>
      </c>
      <c r="CF53" s="35">
        <f t="shared" ca="1" si="22"/>
        <v>485</v>
      </c>
      <c r="CG53" s="35">
        <f t="shared" ca="1" si="22"/>
        <v>485</v>
      </c>
      <c r="CH53" s="35">
        <f t="shared" ca="1" si="22"/>
        <v>485</v>
      </c>
      <c r="CI53" s="35">
        <f t="shared" ref="CI53:CS76" ca="1" si="25">CH53-AW53</f>
        <v>485</v>
      </c>
      <c r="CJ53" s="35">
        <f t="shared" ca="1" si="25"/>
        <v>485</v>
      </c>
      <c r="CK53" s="35">
        <f t="shared" ca="1" si="25"/>
        <v>485</v>
      </c>
      <c r="CL53" s="35">
        <f t="shared" ca="1" si="25"/>
        <v>485</v>
      </c>
      <c r="CM53" s="35">
        <f t="shared" ca="1" si="25"/>
        <v>485</v>
      </c>
      <c r="CN53" s="35">
        <f t="shared" ca="1" si="25"/>
        <v>485</v>
      </c>
      <c r="CO53" s="35">
        <f t="shared" ca="1" si="25"/>
        <v>485</v>
      </c>
      <c r="CP53" s="35">
        <f t="shared" ca="1" si="25"/>
        <v>485</v>
      </c>
      <c r="CQ53" s="35">
        <f t="shared" ca="1" si="25"/>
        <v>485</v>
      </c>
      <c r="CR53" s="35">
        <f t="shared" ca="1" si="25"/>
        <v>485</v>
      </c>
      <c r="CS53" s="35">
        <f t="shared" ca="1" si="25"/>
        <v>485</v>
      </c>
      <c r="CT53" s="35">
        <f t="shared" ca="1" si="21"/>
        <v>485</v>
      </c>
      <c r="CU53" s="35">
        <f t="shared" ca="1" si="21"/>
        <v>485</v>
      </c>
      <c r="CV53" s="35">
        <f t="shared" ca="1" si="19"/>
        <v>485</v>
      </c>
      <c r="CW53" s="38">
        <f t="shared" ca="1" si="6"/>
        <v>485</v>
      </c>
      <c r="CX53" s="38">
        <f t="shared" ca="1" si="6"/>
        <v>485</v>
      </c>
      <c r="CY53" s="38">
        <f t="shared" ca="1" si="6"/>
        <v>289.66666666666663</v>
      </c>
      <c r="CZ53" s="39">
        <f t="shared" ca="1" si="6"/>
        <v>124.66666666666663</v>
      </c>
      <c r="DA53" s="35"/>
    </row>
    <row r="54" spans="4:105" x14ac:dyDescent="0.3">
      <c r="D54" s="61" t="str">
        <f>VLOOKUP(F54,[1]Special!$O$2:$S$209,3,0)</f>
        <v>|0101022000|0.00|0.00|0.000|131.0002</v>
      </c>
      <c r="E54" s="20" t="s">
        <v>77</v>
      </c>
      <c r="F54" s="19" t="str">
        <f t="shared" si="7"/>
        <v>|0200220139|42.70|0.00|2.000|0.000</v>
      </c>
      <c r="G54" s="19" t="str">
        <f>'Cutting Rules'!H54</f>
        <v>KMV||||||||||||</v>
      </c>
      <c r="H54" s="19" t="str">
        <f>VLOOKUP(MID(F54,8,2),[1]Special!$H$2:$I$32,2,0)</f>
        <v>STKM11A</v>
      </c>
      <c r="I54" s="19" t="str">
        <f t="shared" si="8"/>
        <v>NBC</v>
      </c>
      <c r="J54" s="19" t="str">
        <f t="shared" si="9"/>
        <v>P</v>
      </c>
      <c r="K54" s="19" t="str">
        <f t="shared" si="10"/>
        <v>42.7</v>
      </c>
      <c r="L54" s="19" t="str">
        <f t="shared" si="11"/>
        <v>0.00</v>
      </c>
      <c r="M54" s="52" t="str">
        <f t="shared" si="12"/>
        <v>2.00</v>
      </c>
      <c r="N54" s="52" t="str">
        <f t="shared" si="13"/>
        <v>6135</v>
      </c>
      <c r="O54" s="19">
        <f>VLOOKUP(F54,[1]Item!$A$5:$Z$10000,26,0)</f>
        <v>2.0070000000000001</v>
      </c>
      <c r="P54" s="19" t="str">
        <f>VLOOKUP(E54,[1]route!$E$3:$O$10005,11,0)</f>
        <v>C</v>
      </c>
      <c r="Q54" s="62" t="str">
        <f>'Cutting Rules'!AD54</f>
        <v>214-6135-----------</v>
      </c>
      <c r="R54" s="23">
        <f ca="1">SUMIF([1]route!$E$3:$E$10005,E54,[1]!Table1[生産])</f>
        <v>51</v>
      </c>
      <c r="S54" s="24"/>
      <c r="T54" s="78" t="s">
        <v>547</v>
      </c>
      <c r="U54" s="19"/>
      <c r="V54" s="48">
        <f>SUMIF([1]route!$E$3:$E$10005,E54,[1]route!$M$3:$M$10005)</f>
        <v>214</v>
      </c>
      <c r="W54" s="56">
        <f t="shared" si="14"/>
        <v>2634.9702300000004</v>
      </c>
      <c r="X54" s="27" t="e">
        <f t="array" aca="1" ref="X54" ca="1">INDEX($BP54:$CZ54,MATCH(TRUE,$BP54:$CZ54&lt;0,0))</f>
        <v>#N/A</v>
      </c>
      <c r="Y54" s="47" t="str">
        <f t="shared" ca="1" si="2"/>
        <v/>
      </c>
      <c r="Z54" s="121" t="str">
        <f>IFERROR(VLOOKUP(E54,[1]route!$E$3:$BL$10005,59,0),"")&amp;IFERROR(VLOOKUP(E54,[1]route!$E$3:$BL$10005,60,0),"")</f>
        <v/>
      </c>
      <c r="AA54" s="28">
        <f t="shared" ca="1" si="15"/>
        <v>0</v>
      </c>
      <c r="AB54" s="77">
        <f t="shared" ca="1" si="16"/>
        <v>0</v>
      </c>
      <c r="AC54" s="4" t="str">
        <f t="shared" ca="1" si="3"/>
        <v/>
      </c>
      <c r="AD54" s="29">
        <v>0</v>
      </c>
      <c r="AE54" s="30">
        <f ca="1">SUMIF([1]route!$E$3:$E$10005,E54,[1]!Table1[1])</f>
        <v>0</v>
      </c>
      <c r="AF54" s="30">
        <f ca="1">SUMIF([1]route!$E$3:$E$10005,E54,[1]!Table1[2])</f>
        <v>0</v>
      </c>
      <c r="AG54" s="30">
        <f ca="1">SUMIF([1]route!$E$3:$E$10005,E54,[1]!Table1[3])</f>
        <v>0</v>
      </c>
      <c r="AH54" s="30">
        <f ca="1">SUMIF([1]route!$E$3:$E$10005,E54,[1]!Table1[4])</f>
        <v>0</v>
      </c>
      <c r="AI54" s="30">
        <f ca="1">SUMIF([1]route!$E$3:$E$10005,E54,[1]!Table1[5])</f>
        <v>0</v>
      </c>
      <c r="AJ54" s="30">
        <f ca="1">SUMIF([1]route!$E$3:$E$10005,E54,[1]!Table1[6])</f>
        <v>0</v>
      </c>
      <c r="AK54" s="30">
        <f ca="1">SUMIF([1]route!$E$3:$E$10005,E54,[1]!Table1[7])</f>
        <v>0</v>
      </c>
      <c r="AL54" s="30">
        <f ca="1">SUMIF([1]route!$E$3:$E$10005,E54,[1]!Table1[8])</f>
        <v>0</v>
      </c>
      <c r="AM54" s="30">
        <f ca="1">SUMIF([1]route!$E$3:$E$10005,E54,[1]!Table1[9])</f>
        <v>0</v>
      </c>
      <c r="AN54" s="30">
        <f ca="1">SUMIF([1]route!$E$3:$E$10005,E54,[1]!Table1[10])</f>
        <v>0</v>
      </c>
      <c r="AO54" s="30">
        <f ca="1">SUMIF([1]route!$E$3:$E$10005,E54,[1]!Table1[11])</f>
        <v>0</v>
      </c>
      <c r="AP54" s="30">
        <f ca="1">SUMIF([1]route!$E$3:$E$10005,E54,[1]!Table1[12])</f>
        <v>0</v>
      </c>
      <c r="AQ54" s="30">
        <f ca="1">SUMIF([1]route!$E$3:$E$10005,E54,[1]!Table1[13])</f>
        <v>0</v>
      </c>
      <c r="AR54" s="30">
        <f ca="1">SUMIF([1]route!$E$3:$E$10005,E54,[1]!Table1[14])</f>
        <v>0</v>
      </c>
      <c r="AS54" s="30">
        <f ca="1">SUMIF([1]route!$E$3:$E$10005,E54,[1]!Table1[15])</f>
        <v>0</v>
      </c>
      <c r="AT54" s="30">
        <f ca="1">SUMIF([1]route!$E$3:$E$10005,E54,[1]!Table1[16])</f>
        <v>0</v>
      </c>
      <c r="AU54" s="30">
        <f ca="1">SUMIF([1]route!$E$3:$E$10005,E54,[1]!Table1[17])</f>
        <v>0</v>
      </c>
      <c r="AV54" s="30">
        <f ca="1">SUMIF([1]route!$E$3:$E$10005,E54,[1]!Table1[18])</f>
        <v>0</v>
      </c>
      <c r="AW54" s="30">
        <f ca="1">SUMIF([1]route!$E$3:$E$10005,E54,[1]!Table1[19])</f>
        <v>0</v>
      </c>
      <c r="AX54" s="30">
        <f ca="1">SUMIF([1]route!$E$3:$E$10005,E54,[1]!Table1[20])</f>
        <v>0</v>
      </c>
      <c r="AY54" s="30">
        <f ca="1">SUMIF([1]route!$E$3:$E$10005,E54,[1]!Table1[21])</f>
        <v>0</v>
      </c>
      <c r="AZ54" s="30">
        <f ca="1">SUMIF([1]route!$E$3:$E$10005,E54,[1]!Table1[22])</f>
        <v>0</v>
      </c>
      <c r="BA54" s="30">
        <f ca="1">SUMIF([1]route!$E$3:$E$10005,E54,[1]!Table1[23])</f>
        <v>0</v>
      </c>
      <c r="BB54" s="30">
        <f ca="1">SUMIF([1]route!$E$3:$E$10005,E54,[1]!Table1[24])</f>
        <v>0</v>
      </c>
      <c r="BC54" s="30">
        <f ca="1">SUMIF([1]route!$E$3:$E$10005,E54,[1]!Table1[25])</f>
        <v>0</v>
      </c>
      <c r="BD54" s="30">
        <f ca="1">SUMIF([1]route!$E$3:$E$10005,E54,[1]!Table1[26])</f>
        <v>0</v>
      </c>
      <c r="BE54" s="30">
        <f ca="1">SUMIF([1]route!$E$3:$E$10005,E54,[1]!Table1[27])</f>
        <v>0</v>
      </c>
      <c r="BF54" s="30">
        <f ca="1">SUMIF([1]route!$E$3:$E$10005,E54,[1]!Table1[28])</f>
        <v>0</v>
      </c>
      <c r="BG54" s="30">
        <f ca="1">SUMIF([1]route!$E$3:$E$10005,E54,[1]!Table1[29])</f>
        <v>0</v>
      </c>
      <c r="BH54" s="30">
        <f ca="1">SUMIF([1]route!$E$3:$E$10005,E54,[1]!Table1[30])</f>
        <v>0</v>
      </c>
      <c r="BI54" s="30">
        <f ca="1">SUMIF([1]route!$E$3:$E$10005,E54,[1]!Table1[31])</f>
        <v>0</v>
      </c>
      <c r="BJ54" s="30">
        <f ca="1">SUMIF([1]route!$E$3:$E$10005,E54,[1]!Table1[Remain PO])</f>
        <v>0</v>
      </c>
      <c r="BK54" s="31">
        <f ca="1">SUMIF([1]route!$E$3:$E$10005,E54,[1]!Table1[N+1])</f>
        <v>51</v>
      </c>
      <c r="BL54" s="31">
        <f ca="1">SUMIF([1]route!$E$3:$E$10005,E54,[1]!Table1[N+2])</f>
        <v>30.275862068965516</v>
      </c>
      <c r="BM54" s="31">
        <f ca="1">SUMIF([1]route!$E$3:$E$10005,E54,[1]!Table1[N+3])</f>
        <v>55.172413793103445</v>
      </c>
      <c r="BN54" s="32">
        <f ca="1">SUMIF([1]route!$E$3:$E$10005,E54,[1]!Table1[N+4])</f>
        <v>0</v>
      </c>
      <c r="BP54" s="37">
        <f t="shared" si="17"/>
        <v>214</v>
      </c>
      <c r="BQ54" s="35">
        <f t="shared" ca="1" si="24"/>
        <v>214</v>
      </c>
      <c r="BR54" s="35">
        <f t="shared" ca="1" si="24"/>
        <v>214</v>
      </c>
      <c r="BS54" s="35">
        <f t="shared" ca="1" si="24"/>
        <v>214</v>
      </c>
      <c r="BT54" s="35">
        <f t="shared" ca="1" si="24"/>
        <v>214</v>
      </c>
      <c r="BU54" s="35">
        <f t="shared" ca="1" si="24"/>
        <v>214</v>
      </c>
      <c r="BV54" s="35">
        <f t="shared" ca="1" si="24"/>
        <v>214</v>
      </c>
      <c r="BW54" s="35">
        <f t="shared" ca="1" si="24"/>
        <v>214</v>
      </c>
      <c r="BX54" s="35">
        <f t="shared" ca="1" si="24"/>
        <v>214</v>
      </c>
      <c r="BY54" s="35">
        <f t="shared" ca="1" si="24"/>
        <v>214</v>
      </c>
      <c r="BZ54" s="35">
        <f t="shared" ca="1" si="24"/>
        <v>214</v>
      </c>
      <c r="CA54" s="35">
        <f t="shared" ca="1" si="24"/>
        <v>214</v>
      </c>
      <c r="CB54" s="35">
        <f t="shared" ca="1" si="24"/>
        <v>214</v>
      </c>
      <c r="CC54" s="35">
        <f t="shared" ca="1" si="24"/>
        <v>214</v>
      </c>
      <c r="CD54" s="35">
        <f t="shared" ca="1" si="24"/>
        <v>214</v>
      </c>
      <c r="CE54" s="35">
        <f t="shared" ca="1" si="24"/>
        <v>214</v>
      </c>
      <c r="CF54" s="35">
        <f t="shared" ca="1" si="24"/>
        <v>214</v>
      </c>
      <c r="CG54" s="35">
        <f t="shared" ref="CG54:CV108" ca="1" si="26">CF54-AU54</f>
        <v>214</v>
      </c>
      <c r="CH54" s="35">
        <f t="shared" ca="1" si="26"/>
        <v>214</v>
      </c>
      <c r="CI54" s="35">
        <f t="shared" ca="1" si="25"/>
        <v>214</v>
      </c>
      <c r="CJ54" s="35">
        <f t="shared" ca="1" si="25"/>
        <v>214</v>
      </c>
      <c r="CK54" s="35">
        <f t="shared" ca="1" si="25"/>
        <v>214</v>
      </c>
      <c r="CL54" s="35">
        <f t="shared" ca="1" si="25"/>
        <v>214</v>
      </c>
      <c r="CM54" s="35">
        <f t="shared" ca="1" si="25"/>
        <v>214</v>
      </c>
      <c r="CN54" s="35">
        <f t="shared" ca="1" si="25"/>
        <v>214</v>
      </c>
      <c r="CO54" s="35">
        <f t="shared" ca="1" si="25"/>
        <v>214</v>
      </c>
      <c r="CP54" s="35">
        <f t="shared" ca="1" si="25"/>
        <v>214</v>
      </c>
      <c r="CQ54" s="35">
        <f t="shared" ca="1" si="25"/>
        <v>214</v>
      </c>
      <c r="CR54" s="35">
        <f t="shared" ca="1" si="25"/>
        <v>214</v>
      </c>
      <c r="CS54" s="35">
        <f t="shared" ca="1" si="25"/>
        <v>214</v>
      </c>
      <c r="CT54" s="35">
        <f t="shared" ca="1" si="21"/>
        <v>214</v>
      </c>
      <c r="CU54" s="35">
        <f t="shared" ca="1" si="21"/>
        <v>214</v>
      </c>
      <c r="CV54" s="35">
        <f t="shared" ca="1" si="19"/>
        <v>214</v>
      </c>
      <c r="CW54" s="38">
        <f t="shared" ca="1" si="6"/>
        <v>163</v>
      </c>
      <c r="CX54" s="38">
        <f t="shared" ca="1" si="6"/>
        <v>132.72413793103448</v>
      </c>
      <c r="CY54" s="38">
        <f t="shared" ca="1" si="6"/>
        <v>77.551724137931032</v>
      </c>
      <c r="CZ54" s="39">
        <f t="shared" ca="1" si="6"/>
        <v>77.551724137931032</v>
      </c>
      <c r="DA54" s="35"/>
    </row>
    <row r="55" spans="4:105" x14ac:dyDescent="0.3">
      <c r="D55" s="61" t="str">
        <f>VLOOKUP(F55,[1]Special!$O$2:$S$209,3,0)</f>
        <v>|0101021900|0.00|0.00|0.000|127.0003.5</v>
      </c>
      <c r="E55" s="20" t="s">
        <v>78</v>
      </c>
      <c r="F55" s="19" t="str">
        <f t="shared" si="7"/>
        <v>|0200220126|42.70|0.00|3.500|0.000</v>
      </c>
      <c r="G55" s="19" t="str">
        <f>'Cutting Rules'!H55</f>
        <v>KMV||||||||||||</v>
      </c>
      <c r="H55" s="19" t="str">
        <f>VLOOKUP(MID(F55,8,2),[1]Special!$H$2:$I$32,2,0)</f>
        <v>STKM11A</v>
      </c>
      <c r="I55" s="19" t="str">
        <f t="shared" si="8"/>
        <v>IBC</v>
      </c>
      <c r="J55" s="19" t="str">
        <f t="shared" si="9"/>
        <v>P</v>
      </c>
      <c r="K55" s="19" t="str">
        <f t="shared" si="10"/>
        <v>42.7</v>
      </c>
      <c r="L55" s="19" t="str">
        <f t="shared" si="11"/>
        <v>0.00</v>
      </c>
      <c r="M55" s="52" t="str">
        <f t="shared" si="12"/>
        <v>3.50</v>
      </c>
      <c r="N55" s="52" t="str">
        <f t="shared" si="13"/>
        <v>6046</v>
      </c>
      <c r="O55" s="19">
        <f>VLOOKUP(F55,[1]Item!$A$5:$Z$10000,26,0)</f>
        <v>3.383</v>
      </c>
      <c r="P55" s="19" t="str">
        <f>VLOOKUP(E55,[1]route!$E$3:$O$10005,11,0)</f>
        <v>C</v>
      </c>
      <c r="Q55" s="62" t="str">
        <f>'Cutting Rules'!AD55</f>
        <v>195-196.5-6046----------</v>
      </c>
      <c r="R55" s="23">
        <f ca="1">SUMIF([1]route!$E$3:$E$10005,E55,[1]!Table1[生産])</f>
        <v>668.25806451612902</v>
      </c>
      <c r="S55" s="24"/>
      <c r="T55" s="78" t="s">
        <v>547</v>
      </c>
      <c r="U55" s="19"/>
      <c r="V55" s="48">
        <f>SUMIF([1]route!$E$3:$E$10005,E55,[1]route!$M$3:$M$10005)</f>
        <v>965</v>
      </c>
      <c r="W55" s="56">
        <f t="shared" si="14"/>
        <v>19737.741369999996</v>
      </c>
      <c r="X55" s="27">
        <f t="array" aca="1" ref="X55" ca="1">INDEX($BP55:$CZ55,MATCH(TRUE,$BP55:$CZ55&lt;0,0))</f>
        <v>-134.64516129032245</v>
      </c>
      <c r="Y55" s="47">
        <f t="shared" ca="1" si="2"/>
        <v>45351</v>
      </c>
      <c r="Z55" s="121" t="str">
        <f>IFERROR(VLOOKUP(E55,[1]route!$E$3:$BL$10005,59,0),"")&amp;IFERROR(VLOOKUP(E55,[1]route!$E$3:$BL$10005,60,0),"")</f>
        <v>Fixed&gt;500pcs</v>
      </c>
      <c r="AA55" s="28">
        <f t="shared" ca="1" si="15"/>
        <v>0</v>
      </c>
      <c r="AB55" s="77">
        <f t="shared" ca="1" si="16"/>
        <v>0</v>
      </c>
      <c r="AC55" s="4">
        <f t="shared" ca="1" si="3"/>
        <v>35</v>
      </c>
      <c r="AD55" s="29">
        <v>0</v>
      </c>
      <c r="AE55" s="30">
        <f ca="1">SUMIF([1]route!$E$3:$E$10005,E55,[1]!Table1[1])</f>
        <v>9.67741935483871</v>
      </c>
      <c r="AF55" s="30">
        <f ca="1">SUMIF([1]route!$E$3:$E$10005,E55,[1]!Table1[2])</f>
        <v>12.903225806451612</v>
      </c>
      <c r="AG55" s="30">
        <f ca="1">SUMIF([1]route!$E$3:$E$10005,E55,[1]!Table1[3])</f>
        <v>0</v>
      </c>
      <c r="AH55" s="30">
        <f ca="1">SUMIF([1]route!$E$3:$E$10005,E55,[1]!Table1[4])</f>
        <v>0</v>
      </c>
      <c r="AI55" s="30">
        <f ca="1">SUMIF([1]route!$E$3:$E$10005,E55,[1]!Table1[5])</f>
        <v>0</v>
      </c>
      <c r="AJ55" s="30">
        <f ca="1">SUMIF([1]route!$E$3:$E$10005,E55,[1]!Table1[6])</f>
        <v>0</v>
      </c>
      <c r="AK55" s="30">
        <f ca="1">SUMIF([1]route!$E$3:$E$10005,E55,[1]!Table1[7])</f>
        <v>0</v>
      </c>
      <c r="AL55" s="30">
        <f ca="1">SUMIF([1]route!$E$3:$E$10005,E55,[1]!Table1[8])</f>
        <v>0</v>
      </c>
      <c r="AM55" s="30">
        <f ca="1">SUMIF([1]route!$E$3:$E$10005,E55,[1]!Table1[9])</f>
        <v>0</v>
      </c>
      <c r="AN55" s="30">
        <f ca="1">SUMIF([1]route!$E$3:$E$10005,E55,[1]!Table1[10])</f>
        <v>0</v>
      </c>
      <c r="AO55" s="30">
        <f ca="1">SUMIF([1]route!$E$3:$E$10005,E55,[1]!Table1[11])</f>
        <v>0</v>
      </c>
      <c r="AP55" s="30">
        <f ca="1">SUMIF([1]route!$E$3:$E$10005,E55,[1]!Table1[12])</f>
        <v>0</v>
      </c>
      <c r="AQ55" s="30">
        <f ca="1">SUMIF([1]route!$E$3:$E$10005,E55,[1]!Table1[13])</f>
        <v>0</v>
      </c>
      <c r="AR55" s="30">
        <f ca="1">SUMIF([1]route!$E$3:$E$10005,E55,[1]!Table1[14])</f>
        <v>0</v>
      </c>
      <c r="AS55" s="30">
        <f ca="1">SUMIF([1]route!$E$3:$E$10005,E55,[1]!Table1[15])</f>
        <v>0</v>
      </c>
      <c r="AT55" s="30">
        <f ca="1">SUMIF([1]route!$E$3:$E$10005,E55,[1]!Table1[16])</f>
        <v>0</v>
      </c>
      <c r="AU55" s="30">
        <f ca="1">SUMIF([1]route!$E$3:$E$10005,E55,[1]!Table1[17])</f>
        <v>0</v>
      </c>
      <c r="AV55" s="30">
        <f ca="1">SUMIF([1]route!$E$3:$E$10005,E55,[1]!Table1[18])</f>
        <v>0</v>
      </c>
      <c r="AW55" s="30">
        <f ca="1">SUMIF([1]route!$E$3:$E$10005,E55,[1]!Table1[19])</f>
        <v>0</v>
      </c>
      <c r="AX55" s="30">
        <f ca="1">SUMIF([1]route!$E$3:$E$10005,E55,[1]!Table1[20])</f>
        <v>0</v>
      </c>
      <c r="AY55" s="30">
        <f ca="1">SUMIF([1]route!$E$3:$E$10005,E55,[1]!Table1[21])</f>
        <v>0</v>
      </c>
      <c r="AZ55" s="30">
        <f ca="1">SUMIF([1]route!$E$3:$E$10005,E55,[1]!Table1[22])</f>
        <v>0</v>
      </c>
      <c r="BA55" s="30">
        <f ca="1">SUMIF([1]route!$E$3:$E$10005,E55,[1]!Table1[23])</f>
        <v>0</v>
      </c>
      <c r="BB55" s="30">
        <f ca="1">SUMIF([1]route!$E$3:$E$10005,E55,[1]!Table1[24])</f>
        <v>0</v>
      </c>
      <c r="BC55" s="30">
        <f ca="1">SUMIF([1]route!$E$3:$E$10005,E55,[1]!Table1[25])</f>
        <v>0</v>
      </c>
      <c r="BD55" s="30">
        <f ca="1">SUMIF([1]route!$E$3:$E$10005,E55,[1]!Table1[26])</f>
        <v>0</v>
      </c>
      <c r="BE55" s="30">
        <f ca="1">SUMIF([1]route!$E$3:$E$10005,E55,[1]!Table1[27])</f>
        <v>0</v>
      </c>
      <c r="BF55" s="30">
        <f ca="1">SUMIF([1]route!$E$3:$E$10005,E55,[1]!Table1[28])</f>
        <v>0</v>
      </c>
      <c r="BG55" s="30">
        <f ca="1">SUMIF([1]route!$E$3:$E$10005,E55,[1]!Table1[29])</f>
        <v>0</v>
      </c>
      <c r="BH55" s="30">
        <f ca="1">SUMIF([1]route!$E$3:$E$10005,E55,[1]!Table1[30])</f>
        <v>0</v>
      </c>
      <c r="BI55" s="30">
        <f ca="1">SUMIF([1]route!$E$3:$E$10005,E55,[1]!Table1[31])</f>
        <v>0</v>
      </c>
      <c r="BJ55" s="30">
        <f ca="1">SUMIF([1]route!$E$3:$E$10005,E55,[1]!Table1[Remain PO])</f>
        <v>0</v>
      </c>
      <c r="BK55" s="31">
        <f ca="1">SUMIF([1]route!$E$3:$E$10005,E55,[1]!Table1[N+1])</f>
        <v>645.67741935483866</v>
      </c>
      <c r="BL55" s="31">
        <f ca="1">SUMIF([1]route!$E$3:$E$10005,E55,[1]!Table1[N+2])</f>
        <v>431.38709677419354</v>
      </c>
      <c r="BM55" s="31">
        <f ca="1">SUMIF([1]route!$E$3:$E$10005,E55,[1]!Table1[N+3])</f>
        <v>673.90322580645159</v>
      </c>
      <c r="BN55" s="32">
        <f ca="1">SUMIF([1]route!$E$3:$E$10005,E55,[1]!Table1[N+4])</f>
        <v>0</v>
      </c>
      <c r="BP55" s="37">
        <f t="shared" si="17"/>
        <v>965</v>
      </c>
      <c r="BQ55" s="35">
        <f t="shared" ca="1" si="24"/>
        <v>955.32258064516134</v>
      </c>
      <c r="BR55" s="35">
        <f t="shared" ca="1" si="24"/>
        <v>942.41935483870975</v>
      </c>
      <c r="BS55" s="35">
        <f t="shared" ca="1" si="24"/>
        <v>942.41935483870975</v>
      </c>
      <c r="BT55" s="35">
        <f t="shared" ca="1" si="24"/>
        <v>942.41935483870975</v>
      </c>
      <c r="BU55" s="35">
        <f t="shared" ca="1" si="24"/>
        <v>942.41935483870975</v>
      </c>
      <c r="BV55" s="35">
        <f t="shared" ca="1" si="24"/>
        <v>942.41935483870975</v>
      </c>
      <c r="BW55" s="35">
        <f t="shared" ca="1" si="24"/>
        <v>942.41935483870975</v>
      </c>
      <c r="BX55" s="35">
        <f t="shared" ca="1" si="24"/>
        <v>942.41935483870975</v>
      </c>
      <c r="BY55" s="35">
        <f t="shared" ca="1" si="24"/>
        <v>942.41935483870975</v>
      </c>
      <c r="BZ55" s="35">
        <f t="shared" ca="1" si="24"/>
        <v>942.41935483870975</v>
      </c>
      <c r="CA55" s="35">
        <f t="shared" ca="1" si="24"/>
        <v>942.41935483870975</v>
      </c>
      <c r="CB55" s="35">
        <f t="shared" ca="1" si="24"/>
        <v>942.41935483870975</v>
      </c>
      <c r="CC55" s="35">
        <f t="shared" ca="1" si="24"/>
        <v>942.41935483870975</v>
      </c>
      <c r="CD55" s="35">
        <f t="shared" ca="1" si="24"/>
        <v>942.41935483870975</v>
      </c>
      <c r="CE55" s="35">
        <f t="shared" ca="1" si="24"/>
        <v>942.41935483870975</v>
      </c>
      <c r="CF55" s="35">
        <f t="shared" ca="1" si="24"/>
        <v>942.41935483870975</v>
      </c>
      <c r="CG55" s="35">
        <f t="shared" ca="1" si="26"/>
        <v>942.41935483870975</v>
      </c>
      <c r="CH55" s="35">
        <f t="shared" ca="1" si="26"/>
        <v>942.41935483870975</v>
      </c>
      <c r="CI55" s="35">
        <f t="shared" ca="1" si="25"/>
        <v>942.41935483870975</v>
      </c>
      <c r="CJ55" s="35">
        <f t="shared" ca="1" si="25"/>
        <v>942.41935483870975</v>
      </c>
      <c r="CK55" s="35">
        <f t="shared" ca="1" si="25"/>
        <v>942.41935483870975</v>
      </c>
      <c r="CL55" s="35">
        <f t="shared" ca="1" si="25"/>
        <v>942.41935483870975</v>
      </c>
      <c r="CM55" s="35">
        <f t="shared" ca="1" si="25"/>
        <v>942.41935483870975</v>
      </c>
      <c r="CN55" s="35">
        <f t="shared" ca="1" si="25"/>
        <v>942.41935483870975</v>
      </c>
      <c r="CO55" s="35">
        <f t="shared" ca="1" si="25"/>
        <v>942.41935483870975</v>
      </c>
      <c r="CP55" s="35">
        <f t="shared" ca="1" si="25"/>
        <v>942.41935483870975</v>
      </c>
      <c r="CQ55" s="35">
        <f t="shared" ca="1" si="25"/>
        <v>942.41935483870975</v>
      </c>
      <c r="CR55" s="35">
        <f t="shared" ca="1" si="25"/>
        <v>942.41935483870975</v>
      </c>
      <c r="CS55" s="35">
        <f t="shared" ca="1" si="25"/>
        <v>942.41935483870975</v>
      </c>
      <c r="CT55" s="35">
        <f t="shared" ca="1" si="21"/>
        <v>942.41935483870975</v>
      </c>
      <c r="CU55" s="35">
        <f t="shared" ca="1" si="21"/>
        <v>942.41935483870975</v>
      </c>
      <c r="CV55" s="35">
        <f t="shared" ca="1" si="19"/>
        <v>942.41935483870975</v>
      </c>
      <c r="CW55" s="38">
        <f t="shared" ca="1" si="6"/>
        <v>296.74193548387109</v>
      </c>
      <c r="CX55" s="38">
        <f t="shared" ca="1" si="6"/>
        <v>-134.64516129032245</v>
      </c>
      <c r="CY55" s="38">
        <f t="shared" ca="1" si="6"/>
        <v>-808.54838709677404</v>
      </c>
      <c r="CZ55" s="39">
        <f t="shared" ca="1" si="6"/>
        <v>-808.54838709677404</v>
      </c>
      <c r="DA55" s="35"/>
    </row>
    <row r="56" spans="4:105" x14ac:dyDescent="0.3">
      <c r="D56" s="61" t="str">
        <f>VLOOKUP(F56,[1]Special!$O$2:$S$209,3,0)</f>
        <v>|0101021900|0.00|0.00|0.000|127.0003.5</v>
      </c>
      <c r="E56" s="20" t="s">
        <v>79</v>
      </c>
      <c r="F56" s="19" t="str">
        <f t="shared" si="7"/>
        <v>|0200220126|42.70|0.00|3.500|0.000</v>
      </c>
      <c r="G56" s="19" t="str">
        <f>'Cutting Rules'!H56</f>
        <v>KMV||KMV||TSVN|Mitsuboshi Forming VN|||||||</v>
      </c>
      <c r="H56" s="19" t="str">
        <f>VLOOKUP(MID(F56,8,2),[1]Special!$H$2:$I$32,2,0)</f>
        <v>STKM11A</v>
      </c>
      <c r="I56" s="19" t="str">
        <f t="shared" si="8"/>
        <v>IBC</v>
      </c>
      <c r="J56" s="19" t="str">
        <f t="shared" si="9"/>
        <v>P</v>
      </c>
      <c r="K56" s="19" t="str">
        <f t="shared" si="10"/>
        <v>42.7</v>
      </c>
      <c r="L56" s="19" t="str">
        <f t="shared" si="11"/>
        <v>0.00</v>
      </c>
      <c r="M56" s="52" t="str">
        <f t="shared" si="12"/>
        <v>3.50</v>
      </c>
      <c r="N56" s="52" t="str">
        <f t="shared" si="13"/>
        <v>5894</v>
      </c>
      <c r="O56" s="19">
        <f>VLOOKUP(F56,[1]Item!$A$5:$Z$10000,26,0)</f>
        <v>3.383</v>
      </c>
      <c r="P56" s="19" t="str">
        <f>VLOOKUP(E56,[1]route!$E$3:$O$10005,11,0)</f>
        <v>C</v>
      </c>
      <c r="Q56" s="62" t="str">
        <f>'Cutting Rules'!AD56</f>
        <v>261-262.5-263-5894-273-286-------</v>
      </c>
      <c r="R56" s="23">
        <f ca="1">SUMIF([1]route!$E$3:$E$10005,E56,[1]!Table1[生産])</f>
        <v>267.97826086956525</v>
      </c>
      <c r="S56" s="24"/>
      <c r="T56" s="78" t="s">
        <v>547</v>
      </c>
      <c r="U56" s="19"/>
      <c r="V56" s="48">
        <f>SUMIF([1]route!$E$3:$E$10005,E56,[1]route!$M$3:$M$10005)</f>
        <v>272</v>
      </c>
      <c r="W56" s="56">
        <f t="shared" si="14"/>
        <v>5423.5173439999999</v>
      </c>
      <c r="X56" s="27">
        <f t="array" aca="1" ref="X56" ca="1">INDEX($BP56:$CZ56,MATCH(TRUE,$BP56:$CZ56&lt;0,0))</f>
        <v>-146.5652173913044</v>
      </c>
      <c r="Y56" s="47">
        <f t="shared" ca="1" si="2"/>
        <v>45351</v>
      </c>
      <c r="Z56" s="121" t="str">
        <f>IFERROR(VLOOKUP(E56,[1]route!$E$3:$BL$10005,59,0),"")&amp;IFERROR(VLOOKUP(E56,[1]route!$E$3:$BL$10005,60,0),"")</f>
        <v/>
      </c>
      <c r="AA56" s="28">
        <f t="shared" ca="1" si="15"/>
        <v>0</v>
      </c>
      <c r="AB56" s="77">
        <f t="shared" ca="1" si="16"/>
        <v>0</v>
      </c>
      <c r="AC56" s="4">
        <f t="shared" ca="1" si="3"/>
        <v>35</v>
      </c>
      <c r="AD56" s="29">
        <v>0</v>
      </c>
      <c r="AE56" s="30">
        <f ca="1">SUMIF([1]route!$E$3:$E$10005,E56,[1]!Table1[1])</f>
        <v>8.695652173913043</v>
      </c>
      <c r="AF56" s="30">
        <f ca="1">SUMIF([1]route!$E$3:$E$10005,E56,[1]!Table1[2])</f>
        <v>6.5217391304347823</v>
      </c>
      <c r="AG56" s="30">
        <f ca="1">SUMIF([1]route!$E$3:$E$10005,E56,[1]!Table1[3])</f>
        <v>0</v>
      </c>
      <c r="AH56" s="30">
        <f ca="1">SUMIF([1]route!$E$3:$E$10005,E56,[1]!Table1[4])</f>
        <v>0</v>
      </c>
      <c r="AI56" s="30">
        <f ca="1">SUMIF([1]route!$E$3:$E$10005,E56,[1]!Table1[5])</f>
        <v>0</v>
      </c>
      <c r="AJ56" s="30">
        <f ca="1">SUMIF([1]route!$E$3:$E$10005,E56,[1]!Table1[6])</f>
        <v>0</v>
      </c>
      <c r="AK56" s="30">
        <f ca="1">SUMIF([1]route!$E$3:$E$10005,E56,[1]!Table1[7])</f>
        <v>0</v>
      </c>
      <c r="AL56" s="30">
        <f ca="1">SUMIF([1]route!$E$3:$E$10005,E56,[1]!Table1[8])</f>
        <v>0</v>
      </c>
      <c r="AM56" s="30">
        <f ca="1">SUMIF([1]route!$E$3:$E$10005,E56,[1]!Table1[9])</f>
        <v>0</v>
      </c>
      <c r="AN56" s="30">
        <f ca="1">SUMIF([1]route!$E$3:$E$10005,E56,[1]!Table1[10])</f>
        <v>0</v>
      </c>
      <c r="AO56" s="30">
        <f ca="1">SUMIF([1]route!$E$3:$E$10005,E56,[1]!Table1[11])</f>
        <v>0</v>
      </c>
      <c r="AP56" s="30">
        <f ca="1">SUMIF([1]route!$E$3:$E$10005,E56,[1]!Table1[12])</f>
        <v>0</v>
      </c>
      <c r="AQ56" s="30">
        <f ca="1">SUMIF([1]route!$E$3:$E$10005,E56,[1]!Table1[13])</f>
        <v>0</v>
      </c>
      <c r="AR56" s="30">
        <f ca="1">SUMIF([1]route!$E$3:$E$10005,E56,[1]!Table1[14])</f>
        <v>0</v>
      </c>
      <c r="AS56" s="30">
        <f ca="1">SUMIF([1]route!$E$3:$E$10005,E56,[1]!Table1[15])</f>
        <v>0</v>
      </c>
      <c r="AT56" s="30">
        <f ca="1">SUMIF([1]route!$E$3:$E$10005,E56,[1]!Table1[16])</f>
        <v>0</v>
      </c>
      <c r="AU56" s="30">
        <f ca="1">SUMIF([1]route!$E$3:$E$10005,E56,[1]!Table1[17])</f>
        <v>0</v>
      </c>
      <c r="AV56" s="30">
        <f ca="1">SUMIF([1]route!$E$3:$E$10005,E56,[1]!Table1[18])</f>
        <v>0</v>
      </c>
      <c r="AW56" s="30">
        <f ca="1">SUMIF([1]route!$E$3:$E$10005,E56,[1]!Table1[19])</f>
        <v>0</v>
      </c>
      <c r="AX56" s="30">
        <f ca="1">SUMIF([1]route!$E$3:$E$10005,E56,[1]!Table1[20])</f>
        <v>0</v>
      </c>
      <c r="AY56" s="30">
        <f ca="1">SUMIF([1]route!$E$3:$E$10005,E56,[1]!Table1[21])</f>
        <v>0</v>
      </c>
      <c r="AZ56" s="30">
        <f ca="1">SUMIF([1]route!$E$3:$E$10005,E56,[1]!Table1[22])</f>
        <v>0</v>
      </c>
      <c r="BA56" s="30">
        <f ca="1">SUMIF([1]route!$E$3:$E$10005,E56,[1]!Table1[23])</f>
        <v>0</v>
      </c>
      <c r="BB56" s="30">
        <f ca="1">SUMIF([1]route!$E$3:$E$10005,E56,[1]!Table1[24])</f>
        <v>0</v>
      </c>
      <c r="BC56" s="30">
        <f ca="1">SUMIF([1]route!$E$3:$E$10005,E56,[1]!Table1[25])</f>
        <v>0</v>
      </c>
      <c r="BD56" s="30">
        <f ca="1">SUMIF([1]route!$E$3:$E$10005,E56,[1]!Table1[26])</f>
        <v>0</v>
      </c>
      <c r="BE56" s="30">
        <f ca="1">SUMIF([1]route!$E$3:$E$10005,E56,[1]!Table1[27])</f>
        <v>0</v>
      </c>
      <c r="BF56" s="30">
        <f ca="1">SUMIF([1]route!$E$3:$E$10005,E56,[1]!Table1[28])</f>
        <v>0</v>
      </c>
      <c r="BG56" s="30">
        <f ca="1">SUMIF([1]route!$E$3:$E$10005,E56,[1]!Table1[29])</f>
        <v>0</v>
      </c>
      <c r="BH56" s="30">
        <f ca="1">SUMIF([1]route!$E$3:$E$10005,E56,[1]!Table1[30])</f>
        <v>0</v>
      </c>
      <c r="BI56" s="30">
        <f ca="1">SUMIF([1]route!$E$3:$E$10005,E56,[1]!Table1[31])</f>
        <v>0</v>
      </c>
      <c r="BJ56" s="30">
        <f ca="1">SUMIF([1]route!$E$3:$E$10005,E56,[1]!Table1[Remain PO])</f>
        <v>0</v>
      </c>
      <c r="BK56" s="31">
        <f ca="1">SUMIF([1]route!$E$3:$E$10005,E56,[1]!Table1[N+1])</f>
        <v>252.7608695652174</v>
      </c>
      <c r="BL56" s="31">
        <f ca="1">SUMIF([1]route!$E$3:$E$10005,E56,[1]!Table1[N+2])</f>
        <v>150.58695652173913</v>
      </c>
      <c r="BM56" s="31">
        <f ca="1">SUMIF([1]route!$E$3:$E$10005,E56,[1]!Table1[N+3])</f>
        <v>264.14229249011856</v>
      </c>
      <c r="BN56" s="32">
        <f ca="1">SUMIF([1]route!$E$3:$E$10005,E56,[1]!Table1[N+4])</f>
        <v>0</v>
      </c>
      <c r="BP56" s="37">
        <f t="shared" si="17"/>
        <v>272</v>
      </c>
      <c r="BQ56" s="35">
        <f t="shared" ca="1" si="24"/>
        <v>263.30434782608694</v>
      </c>
      <c r="BR56" s="35">
        <f t="shared" ca="1" si="24"/>
        <v>256.78260869565213</v>
      </c>
      <c r="BS56" s="35">
        <f t="shared" ca="1" si="24"/>
        <v>256.78260869565213</v>
      </c>
      <c r="BT56" s="35">
        <f t="shared" ca="1" si="24"/>
        <v>256.78260869565213</v>
      </c>
      <c r="BU56" s="35">
        <f t="shared" ca="1" si="24"/>
        <v>256.78260869565213</v>
      </c>
      <c r="BV56" s="35">
        <f t="shared" ca="1" si="24"/>
        <v>256.78260869565213</v>
      </c>
      <c r="BW56" s="35">
        <f t="shared" ca="1" si="24"/>
        <v>256.78260869565213</v>
      </c>
      <c r="BX56" s="35">
        <f t="shared" ca="1" si="24"/>
        <v>256.78260869565213</v>
      </c>
      <c r="BY56" s="35">
        <f t="shared" ca="1" si="24"/>
        <v>256.78260869565213</v>
      </c>
      <c r="BZ56" s="35">
        <f t="shared" ca="1" si="24"/>
        <v>256.78260869565213</v>
      </c>
      <c r="CA56" s="35">
        <f t="shared" ca="1" si="24"/>
        <v>256.78260869565213</v>
      </c>
      <c r="CB56" s="35">
        <f t="shared" ca="1" si="24"/>
        <v>256.78260869565213</v>
      </c>
      <c r="CC56" s="35">
        <f t="shared" ca="1" si="24"/>
        <v>256.78260869565213</v>
      </c>
      <c r="CD56" s="35">
        <f t="shared" ca="1" si="24"/>
        <v>256.78260869565213</v>
      </c>
      <c r="CE56" s="35">
        <f t="shared" ca="1" si="24"/>
        <v>256.78260869565213</v>
      </c>
      <c r="CF56" s="35">
        <f t="shared" ca="1" si="24"/>
        <v>256.78260869565213</v>
      </c>
      <c r="CG56" s="35">
        <f t="shared" ca="1" si="26"/>
        <v>256.78260869565213</v>
      </c>
      <c r="CH56" s="35">
        <f t="shared" ca="1" si="26"/>
        <v>256.78260869565213</v>
      </c>
      <c r="CI56" s="35">
        <f t="shared" ca="1" si="25"/>
        <v>256.78260869565213</v>
      </c>
      <c r="CJ56" s="35">
        <f t="shared" ca="1" si="25"/>
        <v>256.78260869565213</v>
      </c>
      <c r="CK56" s="35">
        <f t="shared" ca="1" si="25"/>
        <v>256.78260869565213</v>
      </c>
      <c r="CL56" s="35">
        <f t="shared" ca="1" si="25"/>
        <v>256.78260869565213</v>
      </c>
      <c r="CM56" s="35">
        <f t="shared" ca="1" si="25"/>
        <v>256.78260869565213</v>
      </c>
      <c r="CN56" s="35">
        <f t="shared" ca="1" si="25"/>
        <v>256.78260869565213</v>
      </c>
      <c r="CO56" s="35">
        <f t="shared" ca="1" si="25"/>
        <v>256.78260869565213</v>
      </c>
      <c r="CP56" s="35">
        <f t="shared" ca="1" si="25"/>
        <v>256.78260869565213</v>
      </c>
      <c r="CQ56" s="35">
        <f t="shared" ca="1" si="25"/>
        <v>256.78260869565213</v>
      </c>
      <c r="CR56" s="35">
        <f t="shared" ca="1" si="25"/>
        <v>256.78260869565213</v>
      </c>
      <c r="CS56" s="35">
        <f t="shared" ca="1" si="25"/>
        <v>256.78260869565213</v>
      </c>
      <c r="CT56" s="35">
        <f t="shared" ca="1" si="21"/>
        <v>256.78260869565213</v>
      </c>
      <c r="CU56" s="35">
        <f t="shared" ca="1" si="21"/>
        <v>256.78260869565213</v>
      </c>
      <c r="CV56" s="35">
        <f t="shared" ca="1" si="19"/>
        <v>256.78260869565213</v>
      </c>
      <c r="CW56" s="38">
        <f t="shared" ca="1" si="6"/>
        <v>4.0217391304347245</v>
      </c>
      <c r="CX56" s="38">
        <f t="shared" ca="1" si="6"/>
        <v>-146.5652173913044</v>
      </c>
      <c r="CY56" s="38">
        <f t="shared" ca="1" si="6"/>
        <v>-410.70750988142299</v>
      </c>
      <c r="CZ56" s="39">
        <f t="shared" ca="1" si="6"/>
        <v>-410.70750988142299</v>
      </c>
      <c r="DA56" s="35"/>
    </row>
    <row r="57" spans="4:105" x14ac:dyDescent="0.3">
      <c r="D57" s="61" t="str">
        <f>VLOOKUP(F57,[1]Special!$O$2:$S$209,3,0)</f>
        <v>|0101021900|0.00|0.00|0.000|127.0003.5</v>
      </c>
      <c r="E57" s="20" t="s">
        <v>80</v>
      </c>
      <c r="F57" s="19" t="str">
        <f t="shared" si="7"/>
        <v>|0200220126|42.70|0.00|3.500|0.000</v>
      </c>
      <c r="G57" s="19" t="str">
        <f>'Cutting Rules'!H57</f>
        <v>Vinfast||||||||||||</v>
      </c>
      <c r="H57" s="19" t="str">
        <f>VLOOKUP(MID(F57,8,2),[1]Special!$H$2:$I$32,2,0)</f>
        <v>STKM11A</v>
      </c>
      <c r="I57" s="19" t="str">
        <f t="shared" si="8"/>
        <v>NBC</v>
      </c>
      <c r="J57" s="19" t="str">
        <f t="shared" si="9"/>
        <v>P</v>
      </c>
      <c r="K57" s="19" t="str">
        <f t="shared" si="10"/>
        <v>42.7</v>
      </c>
      <c r="L57" s="19" t="str">
        <f t="shared" si="11"/>
        <v>0.00</v>
      </c>
      <c r="M57" s="52" t="str">
        <f t="shared" si="12"/>
        <v>3.50</v>
      </c>
      <c r="N57" s="52" t="str">
        <f t="shared" si="13"/>
        <v>6007</v>
      </c>
      <c r="O57" s="19">
        <f>VLOOKUP(F57,[1]Item!$A$5:$Z$10000,26,0)</f>
        <v>3.383</v>
      </c>
      <c r="P57" s="19" t="str">
        <f>VLOOKUP(E57,[1]route!$E$3:$O$10005,11,0)</f>
        <v>C</v>
      </c>
      <c r="Q57" s="62" t="str">
        <f>'Cutting Rules'!AD57</f>
        <v>268.1-6007-----------</v>
      </c>
      <c r="R57" s="23">
        <f ca="1">SUMIF([1]route!$E$3:$E$10005,E57,[1]!Table1[生産])</f>
        <v>363.63636363636363</v>
      </c>
      <c r="S57" s="24"/>
      <c r="T57" s="78" t="s">
        <v>547</v>
      </c>
      <c r="U57" s="19"/>
      <c r="V57" s="48">
        <f>SUMIF([1]route!$E$3:$E$10005,E57,[1]route!$M$3:$M$10005)</f>
        <v>718</v>
      </c>
      <c r="W57" s="56">
        <f t="shared" si="14"/>
        <v>14590.966958000001</v>
      </c>
      <c r="X57" s="27">
        <f t="array" aca="1" ref="X57" ca="1">INDEX($BP57:$CZ57,MATCH(TRUE,$BP57:$CZ57&lt;0,0))</f>
        <v>-154.72727272727269</v>
      </c>
      <c r="Y57" s="47">
        <f t="shared" ca="1" si="2"/>
        <v>45380</v>
      </c>
      <c r="Z57" s="121" t="str">
        <f>IFERROR(VLOOKUP(E57,[1]route!$E$3:$BL$10005,59,0),"")&amp;IFERROR(VLOOKUP(E57,[1]route!$E$3:$BL$10005,60,0),"")</f>
        <v/>
      </c>
      <c r="AA57" s="28">
        <f t="shared" ca="1" si="15"/>
        <v>0</v>
      </c>
      <c r="AB57" s="77">
        <f t="shared" ca="1" si="16"/>
        <v>0</v>
      </c>
      <c r="AC57" s="4">
        <f t="shared" ca="1" si="3"/>
        <v>36</v>
      </c>
      <c r="AD57" s="29">
        <v>0</v>
      </c>
      <c r="AE57" s="30">
        <f ca="1">SUMIF([1]route!$E$3:$E$10005,E57,[1]!Table1[1])</f>
        <v>0</v>
      </c>
      <c r="AF57" s="30">
        <f ca="1">SUMIF([1]route!$E$3:$E$10005,E57,[1]!Table1[2])</f>
        <v>0</v>
      </c>
      <c r="AG57" s="30">
        <f ca="1">SUMIF([1]route!$E$3:$E$10005,E57,[1]!Table1[3])</f>
        <v>0</v>
      </c>
      <c r="AH57" s="30">
        <f ca="1">SUMIF([1]route!$E$3:$E$10005,E57,[1]!Table1[4])</f>
        <v>0</v>
      </c>
      <c r="AI57" s="30">
        <f ca="1">SUMIF([1]route!$E$3:$E$10005,E57,[1]!Table1[5])</f>
        <v>0</v>
      </c>
      <c r="AJ57" s="30">
        <f ca="1">SUMIF([1]route!$E$3:$E$10005,E57,[1]!Table1[6])</f>
        <v>0</v>
      </c>
      <c r="AK57" s="30">
        <f ca="1">SUMIF([1]route!$E$3:$E$10005,E57,[1]!Table1[7])</f>
        <v>0</v>
      </c>
      <c r="AL57" s="30">
        <f ca="1">SUMIF([1]route!$E$3:$E$10005,E57,[1]!Table1[8])</f>
        <v>0</v>
      </c>
      <c r="AM57" s="30">
        <f ca="1">SUMIF([1]route!$E$3:$E$10005,E57,[1]!Table1[9])</f>
        <v>0</v>
      </c>
      <c r="AN57" s="30">
        <f ca="1">SUMIF([1]route!$E$3:$E$10005,E57,[1]!Table1[10])</f>
        <v>0</v>
      </c>
      <c r="AO57" s="30">
        <f ca="1">SUMIF([1]route!$E$3:$E$10005,E57,[1]!Table1[11])</f>
        <v>0</v>
      </c>
      <c r="AP57" s="30">
        <f ca="1">SUMIF([1]route!$E$3:$E$10005,E57,[1]!Table1[12])</f>
        <v>0</v>
      </c>
      <c r="AQ57" s="30">
        <f ca="1">SUMIF([1]route!$E$3:$E$10005,E57,[1]!Table1[13])</f>
        <v>0</v>
      </c>
      <c r="AR57" s="30">
        <f ca="1">SUMIF([1]route!$E$3:$E$10005,E57,[1]!Table1[14])</f>
        <v>0</v>
      </c>
      <c r="AS57" s="30">
        <f ca="1">SUMIF([1]route!$E$3:$E$10005,E57,[1]!Table1[15])</f>
        <v>0</v>
      </c>
      <c r="AT57" s="30">
        <f ca="1">SUMIF([1]route!$E$3:$E$10005,E57,[1]!Table1[16])</f>
        <v>0</v>
      </c>
      <c r="AU57" s="30">
        <f ca="1">SUMIF([1]route!$E$3:$E$10005,E57,[1]!Table1[17])</f>
        <v>0</v>
      </c>
      <c r="AV57" s="30">
        <f ca="1">SUMIF([1]route!$E$3:$E$10005,E57,[1]!Table1[18])</f>
        <v>0</v>
      </c>
      <c r="AW57" s="30">
        <f ca="1">SUMIF([1]route!$E$3:$E$10005,E57,[1]!Table1[19])</f>
        <v>0</v>
      </c>
      <c r="AX57" s="30">
        <f ca="1">SUMIF([1]route!$E$3:$E$10005,E57,[1]!Table1[20])</f>
        <v>0</v>
      </c>
      <c r="AY57" s="30">
        <f ca="1">SUMIF([1]route!$E$3:$E$10005,E57,[1]!Table1[21])</f>
        <v>0</v>
      </c>
      <c r="AZ57" s="30">
        <f ca="1">SUMIF([1]route!$E$3:$E$10005,E57,[1]!Table1[22])</f>
        <v>0</v>
      </c>
      <c r="BA57" s="30">
        <f ca="1">SUMIF([1]route!$E$3:$E$10005,E57,[1]!Table1[23])</f>
        <v>0</v>
      </c>
      <c r="BB57" s="30">
        <f ca="1">SUMIF([1]route!$E$3:$E$10005,E57,[1]!Table1[24])</f>
        <v>0</v>
      </c>
      <c r="BC57" s="30">
        <f ca="1">SUMIF([1]route!$E$3:$E$10005,E57,[1]!Table1[25])</f>
        <v>0</v>
      </c>
      <c r="BD57" s="30">
        <f ca="1">SUMIF([1]route!$E$3:$E$10005,E57,[1]!Table1[26])</f>
        <v>0</v>
      </c>
      <c r="BE57" s="30">
        <f ca="1">SUMIF([1]route!$E$3:$E$10005,E57,[1]!Table1[27])</f>
        <v>0</v>
      </c>
      <c r="BF57" s="30">
        <f ca="1">SUMIF([1]route!$E$3:$E$10005,E57,[1]!Table1[28])</f>
        <v>0</v>
      </c>
      <c r="BG57" s="30">
        <f ca="1">SUMIF([1]route!$E$3:$E$10005,E57,[1]!Table1[29])</f>
        <v>0</v>
      </c>
      <c r="BH57" s="30">
        <f ca="1">SUMIF([1]route!$E$3:$E$10005,E57,[1]!Table1[30])</f>
        <v>0</v>
      </c>
      <c r="BI57" s="30">
        <f ca="1">SUMIF([1]route!$E$3:$E$10005,E57,[1]!Table1[31])</f>
        <v>0</v>
      </c>
      <c r="BJ57" s="30">
        <f ca="1">SUMIF([1]route!$E$3:$E$10005,E57,[1]!Table1[Remain PO])</f>
        <v>0</v>
      </c>
      <c r="BK57" s="31">
        <f ca="1">SUMIF([1]route!$E$3:$E$10005,E57,[1]!Table1[N+1])</f>
        <v>363.63636363636363</v>
      </c>
      <c r="BL57" s="31">
        <f ca="1">SUMIF([1]route!$E$3:$E$10005,E57,[1]!Table1[N+2])</f>
        <v>327.27272727272725</v>
      </c>
      <c r="BM57" s="31">
        <f ca="1">SUMIF([1]route!$E$3:$E$10005,E57,[1]!Table1[N+3])</f>
        <v>181.81818181818181</v>
      </c>
      <c r="BN57" s="32">
        <f ca="1">SUMIF([1]route!$E$3:$E$10005,E57,[1]!Table1[N+4])</f>
        <v>36.363636363636367</v>
      </c>
      <c r="BP57" s="37">
        <f t="shared" si="17"/>
        <v>718</v>
      </c>
      <c r="BQ57" s="35">
        <f t="shared" ca="1" si="24"/>
        <v>718</v>
      </c>
      <c r="BR57" s="35">
        <f t="shared" ca="1" si="24"/>
        <v>718</v>
      </c>
      <c r="BS57" s="35">
        <f t="shared" ca="1" si="24"/>
        <v>718</v>
      </c>
      <c r="BT57" s="35">
        <f t="shared" ca="1" si="24"/>
        <v>718</v>
      </c>
      <c r="BU57" s="35">
        <f t="shared" ca="1" si="24"/>
        <v>718</v>
      </c>
      <c r="BV57" s="35">
        <f t="shared" ca="1" si="24"/>
        <v>718</v>
      </c>
      <c r="BW57" s="35">
        <f t="shared" ca="1" si="24"/>
        <v>718</v>
      </c>
      <c r="BX57" s="35">
        <f t="shared" ca="1" si="24"/>
        <v>718</v>
      </c>
      <c r="BY57" s="35">
        <f t="shared" ca="1" si="24"/>
        <v>718</v>
      </c>
      <c r="BZ57" s="35">
        <f t="shared" ca="1" si="24"/>
        <v>718</v>
      </c>
      <c r="CA57" s="35">
        <f t="shared" ca="1" si="24"/>
        <v>718</v>
      </c>
      <c r="CB57" s="35">
        <f t="shared" ca="1" si="24"/>
        <v>718</v>
      </c>
      <c r="CC57" s="35">
        <f t="shared" ca="1" si="24"/>
        <v>718</v>
      </c>
      <c r="CD57" s="35">
        <f t="shared" ca="1" si="24"/>
        <v>718</v>
      </c>
      <c r="CE57" s="35">
        <f t="shared" ca="1" si="24"/>
        <v>718</v>
      </c>
      <c r="CF57" s="35">
        <f t="shared" ca="1" si="24"/>
        <v>718</v>
      </c>
      <c r="CG57" s="35">
        <f t="shared" ca="1" si="26"/>
        <v>718</v>
      </c>
      <c r="CH57" s="35">
        <f t="shared" ca="1" si="26"/>
        <v>718</v>
      </c>
      <c r="CI57" s="35">
        <f t="shared" ca="1" si="25"/>
        <v>718</v>
      </c>
      <c r="CJ57" s="35">
        <f t="shared" ca="1" si="25"/>
        <v>718</v>
      </c>
      <c r="CK57" s="35">
        <f t="shared" ca="1" si="25"/>
        <v>718</v>
      </c>
      <c r="CL57" s="35">
        <f t="shared" ca="1" si="25"/>
        <v>718</v>
      </c>
      <c r="CM57" s="35">
        <f t="shared" ca="1" si="25"/>
        <v>718</v>
      </c>
      <c r="CN57" s="35">
        <f t="shared" ca="1" si="25"/>
        <v>718</v>
      </c>
      <c r="CO57" s="35">
        <f t="shared" ca="1" si="25"/>
        <v>718</v>
      </c>
      <c r="CP57" s="35">
        <f t="shared" ca="1" si="25"/>
        <v>718</v>
      </c>
      <c r="CQ57" s="35">
        <f t="shared" ca="1" si="25"/>
        <v>718</v>
      </c>
      <c r="CR57" s="35">
        <f t="shared" ca="1" si="25"/>
        <v>718</v>
      </c>
      <c r="CS57" s="35">
        <f t="shared" ca="1" si="25"/>
        <v>718</v>
      </c>
      <c r="CT57" s="35">
        <f t="shared" ca="1" si="21"/>
        <v>718</v>
      </c>
      <c r="CU57" s="35">
        <f t="shared" ca="1" si="21"/>
        <v>718</v>
      </c>
      <c r="CV57" s="35">
        <f t="shared" ca="1" si="19"/>
        <v>718</v>
      </c>
      <c r="CW57" s="38">
        <f t="shared" ca="1" si="6"/>
        <v>354.36363636363637</v>
      </c>
      <c r="CX57" s="38">
        <f t="shared" ca="1" si="6"/>
        <v>27.090909090909122</v>
      </c>
      <c r="CY57" s="38">
        <f t="shared" ca="1" si="6"/>
        <v>-154.72727272727269</v>
      </c>
      <c r="CZ57" s="39">
        <f t="shared" ca="1" si="6"/>
        <v>-191.09090909090907</v>
      </c>
      <c r="DA57" s="35"/>
    </row>
    <row r="58" spans="4:105" x14ac:dyDescent="0.3">
      <c r="D58" s="61" t="str">
        <f>VLOOKUP(F58,[1]Special!$O$2:$S$209,3,0)</f>
        <v>|0101030100|0.00|0.00|0.000|141.0001.2</v>
      </c>
      <c r="E58" s="20" t="s">
        <v>81</v>
      </c>
      <c r="F58" s="19" t="str">
        <f t="shared" si="7"/>
        <v>|0200230119|45.00|0.00|1.200|0.000</v>
      </c>
      <c r="G58" s="19" t="str">
        <f>'Cutting Rules'!H58</f>
        <v>SHVN||||||||||||</v>
      </c>
      <c r="H58" s="19" t="str">
        <f>VLOOKUP(MID(F58,8,2),[1]Special!$H$2:$I$32,2,0)</f>
        <v>STKM11A</v>
      </c>
      <c r="I58" s="19" t="str">
        <f t="shared" si="8"/>
        <v>IBC</v>
      </c>
      <c r="J58" s="19" t="str">
        <f t="shared" si="9"/>
        <v>C</v>
      </c>
      <c r="K58" s="19" t="str">
        <f t="shared" si="10"/>
        <v>45.0</v>
      </c>
      <c r="L58" s="19" t="str">
        <f t="shared" si="11"/>
        <v>0.00</v>
      </c>
      <c r="M58" s="52" t="str">
        <f t="shared" si="12"/>
        <v>1.20</v>
      </c>
      <c r="N58" s="52" t="str">
        <f t="shared" si="13"/>
        <v>5600</v>
      </c>
      <c r="O58" s="19">
        <f>VLOOKUP(F58,[1]Item!$A$5:$Z$10000,26,0)</f>
        <v>1.296</v>
      </c>
      <c r="P58" s="19" t="str">
        <f>VLOOKUP(E58,[1]route!$E$3:$O$10005,11,0)</f>
        <v>P/E</v>
      </c>
      <c r="Q58" s="62" t="str">
        <f>'Cutting Rules'!AD58</f>
        <v>5600------------</v>
      </c>
      <c r="R58" s="23">
        <f ca="1">SUMIF([1]route!$E$3:$E$10005,E58,[1]!Table1[生産])</f>
        <v>112</v>
      </c>
      <c r="S58" s="24"/>
      <c r="T58" s="78" t="s">
        <v>547</v>
      </c>
      <c r="U58" s="19"/>
      <c r="V58" s="48">
        <f>SUMIF([1]route!$E$3:$E$10005,E58,[1]route!$M$3:$M$10005)</f>
        <v>84</v>
      </c>
      <c r="W58" s="56">
        <f t="shared" si="14"/>
        <v>609.63840000000005</v>
      </c>
      <c r="X58" s="27">
        <f t="array" aca="1" ref="X58" ca="1">INDEX($BP58:$CZ58,MATCH(TRUE,$BP58:$CZ58&lt;0,0))</f>
        <v>-28</v>
      </c>
      <c r="Y58" s="47">
        <f t="shared" ca="1" si="2"/>
        <v>45322</v>
      </c>
      <c r="Z58" s="121" t="str">
        <f>IFERROR(VLOOKUP(E58,[1]route!$E$3:$BL$10005,59,0),"")&amp;IFERROR(VLOOKUP(E58,[1]route!$E$3:$BL$10005,60,0),"")</f>
        <v/>
      </c>
      <c r="AA58" s="28">
        <f t="shared" ca="1" si="15"/>
        <v>28</v>
      </c>
      <c r="AB58" s="77">
        <f t="shared" ca="1" si="16"/>
        <v>203.21280000000002</v>
      </c>
      <c r="AC58" s="4">
        <f t="shared" ca="1" si="3"/>
        <v>34</v>
      </c>
      <c r="AD58" s="29">
        <v>0</v>
      </c>
      <c r="AE58" s="30">
        <f ca="1">SUMIF([1]route!$E$3:$E$10005,E58,[1]!Table1[1])</f>
        <v>0</v>
      </c>
      <c r="AF58" s="30">
        <f ca="1">SUMIF([1]route!$E$3:$E$10005,E58,[1]!Table1[2])</f>
        <v>0</v>
      </c>
      <c r="AG58" s="30">
        <f ca="1">SUMIF([1]route!$E$3:$E$10005,E58,[1]!Table1[3])</f>
        <v>0</v>
      </c>
      <c r="AH58" s="30">
        <f ca="1">SUMIF([1]route!$E$3:$E$10005,E58,[1]!Table1[4])</f>
        <v>0</v>
      </c>
      <c r="AI58" s="30">
        <f ca="1">SUMIF([1]route!$E$3:$E$10005,E58,[1]!Table1[5])</f>
        <v>0</v>
      </c>
      <c r="AJ58" s="30">
        <f ca="1">SUMIF([1]route!$E$3:$E$10005,E58,[1]!Table1[6])</f>
        <v>0</v>
      </c>
      <c r="AK58" s="30">
        <f ca="1">SUMIF([1]route!$E$3:$E$10005,E58,[1]!Table1[7])</f>
        <v>0</v>
      </c>
      <c r="AL58" s="30">
        <f ca="1">SUMIF([1]route!$E$3:$E$10005,E58,[1]!Table1[8])</f>
        <v>0</v>
      </c>
      <c r="AM58" s="30">
        <f ca="1">SUMIF([1]route!$E$3:$E$10005,E58,[1]!Table1[9])</f>
        <v>0</v>
      </c>
      <c r="AN58" s="30">
        <f ca="1">SUMIF([1]route!$E$3:$E$10005,E58,[1]!Table1[10])</f>
        <v>0</v>
      </c>
      <c r="AO58" s="30">
        <f ca="1">SUMIF([1]route!$E$3:$E$10005,E58,[1]!Table1[11])</f>
        <v>0</v>
      </c>
      <c r="AP58" s="30">
        <f ca="1">SUMIF([1]route!$E$3:$E$10005,E58,[1]!Table1[12])</f>
        <v>0</v>
      </c>
      <c r="AQ58" s="30">
        <f ca="1">SUMIF([1]route!$E$3:$E$10005,E58,[1]!Table1[13])</f>
        <v>0</v>
      </c>
      <c r="AR58" s="30">
        <f ca="1">SUMIF([1]route!$E$3:$E$10005,E58,[1]!Table1[14])</f>
        <v>0</v>
      </c>
      <c r="AS58" s="30">
        <f ca="1">SUMIF([1]route!$E$3:$E$10005,E58,[1]!Table1[15])</f>
        <v>0</v>
      </c>
      <c r="AT58" s="30">
        <f ca="1">SUMIF([1]route!$E$3:$E$10005,E58,[1]!Table1[16])</f>
        <v>0</v>
      </c>
      <c r="AU58" s="30">
        <f ca="1">SUMIF([1]route!$E$3:$E$10005,E58,[1]!Table1[17])</f>
        <v>0</v>
      </c>
      <c r="AV58" s="30">
        <f ca="1">SUMIF([1]route!$E$3:$E$10005,E58,[1]!Table1[18])</f>
        <v>0</v>
      </c>
      <c r="AW58" s="30">
        <f ca="1">SUMIF([1]route!$E$3:$E$10005,E58,[1]!Table1[19])</f>
        <v>0</v>
      </c>
      <c r="AX58" s="30">
        <f ca="1">SUMIF([1]route!$E$3:$E$10005,E58,[1]!Table1[20])</f>
        <v>0</v>
      </c>
      <c r="AY58" s="30">
        <f ca="1">SUMIF([1]route!$E$3:$E$10005,E58,[1]!Table1[21])</f>
        <v>0</v>
      </c>
      <c r="AZ58" s="30">
        <f ca="1">SUMIF([1]route!$E$3:$E$10005,E58,[1]!Table1[22])</f>
        <v>0</v>
      </c>
      <c r="BA58" s="30">
        <f ca="1">SUMIF([1]route!$E$3:$E$10005,E58,[1]!Table1[23])</f>
        <v>0</v>
      </c>
      <c r="BB58" s="30">
        <f ca="1">SUMIF([1]route!$E$3:$E$10005,E58,[1]!Table1[24])</f>
        <v>0</v>
      </c>
      <c r="BC58" s="30">
        <f ca="1">SUMIF([1]route!$E$3:$E$10005,E58,[1]!Table1[25])</f>
        <v>0</v>
      </c>
      <c r="BD58" s="30">
        <f ca="1">SUMIF([1]route!$E$3:$E$10005,E58,[1]!Table1[26])</f>
        <v>0</v>
      </c>
      <c r="BE58" s="30">
        <f ca="1">SUMIF([1]route!$E$3:$E$10005,E58,[1]!Table1[27])</f>
        <v>0</v>
      </c>
      <c r="BF58" s="30">
        <f ca="1">SUMIF([1]route!$E$3:$E$10005,E58,[1]!Table1[28])</f>
        <v>0</v>
      </c>
      <c r="BG58" s="30">
        <f ca="1">SUMIF([1]route!$E$3:$E$10005,E58,[1]!Table1[29])</f>
        <v>0</v>
      </c>
      <c r="BH58" s="30">
        <f ca="1">SUMIF([1]route!$E$3:$E$10005,E58,[1]!Table1[30])</f>
        <v>0</v>
      </c>
      <c r="BI58" s="30">
        <f ca="1">SUMIF([1]route!$E$3:$E$10005,E58,[1]!Table1[31])</f>
        <v>50</v>
      </c>
      <c r="BJ58" s="30">
        <f ca="1">SUMIF([1]route!$E$3:$E$10005,E58,[1]!Table1[Remain PO])</f>
        <v>0</v>
      </c>
      <c r="BK58" s="31">
        <f ca="1">SUMIF([1]route!$E$3:$E$10005,E58,[1]!Table1[N+1])</f>
        <v>62</v>
      </c>
      <c r="BL58" s="31">
        <f ca="1">SUMIF([1]route!$E$3:$E$10005,E58,[1]!Table1[N+2])</f>
        <v>28</v>
      </c>
      <c r="BM58" s="31">
        <f ca="1">SUMIF([1]route!$E$3:$E$10005,E58,[1]!Table1[N+3])</f>
        <v>9</v>
      </c>
      <c r="BN58" s="32">
        <f ca="1">SUMIF([1]route!$E$3:$E$10005,E58,[1]!Table1[N+4])</f>
        <v>0</v>
      </c>
      <c r="BP58" s="37">
        <f t="shared" si="17"/>
        <v>84</v>
      </c>
      <c r="BQ58" s="35">
        <f t="shared" ca="1" si="24"/>
        <v>84</v>
      </c>
      <c r="BR58" s="35">
        <f t="shared" ca="1" si="24"/>
        <v>84</v>
      </c>
      <c r="BS58" s="35">
        <f t="shared" ca="1" si="24"/>
        <v>84</v>
      </c>
      <c r="BT58" s="35">
        <f t="shared" ca="1" si="24"/>
        <v>84</v>
      </c>
      <c r="BU58" s="35">
        <f t="shared" ca="1" si="24"/>
        <v>84</v>
      </c>
      <c r="BV58" s="35">
        <f t="shared" ca="1" si="24"/>
        <v>84</v>
      </c>
      <c r="BW58" s="35">
        <f t="shared" ca="1" si="24"/>
        <v>84</v>
      </c>
      <c r="BX58" s="35">
        <f t="shared" ca="1" si="24"/>
        <v>84</v>
      </c>
      <c r="BY58" s="35">
        <f t="shared" ca="1" si="24"/>
        <v>84</v>
      </c>
      <c r="BZ58" s="35">
        <f t="shared" ca="1" si="24"/>
        <v>84</v>
      </c>
      <c r="CA58" s="35">
        <f t="shared" ca="1" si="24"/>
        <v>84</v>
      </c>
      <c r="CB58" s="35">
        <f t="shared" ca="1" si="24"/>
        <v>84</v>
      </c>
      <c r="CC58" s="35">
        <f t="shared" ca="1" si="24"/>
        <v>84</v>
      </c>
      <c r="CD58" s="35">
        <f t="shared" ca="1" si="24"/>
        <v>84</v>
      </c>
      <c r="CE58" s="35">
        <f t="shared" ca="1" si="24"/>
        <v>84</v>
      </c>
      <c r="CF58" s="35">
        <f t="shared" ca="1" si="24"/>
        <v>84</v>
      </c>
      <c r="CG58" s="35">
        <f t="shared" ca="1" si="26"/>
        <v>84</v>
      </c>
      <c r="CH58" s="35">
        <f t="shared" ca="1" si="26"/>
        <v>84</v>
      </c>
      <c r="CI58" s="35">
        <f t="shared" ca="1" si="25"/>
        <v>84</v>
      </c>
      <c r="CJ58" s="35">
        <f t="shared" ca="1" si="25"/>
        <v>84</v>
      </c>
      <c r="CK58" s="35">
        <f t="shared" ca="1" si="25"/>
        <v>84</v>
      </c>
      <c r="CL58" s="35">
        <f t="shared" ca="1" si="25"/>
        <v>84</v>
      </c>
      <c r="CM58" s="35">
        <f t="shared" ca="1" si="25"/>
        <v>84</v>
      </c>
      <c r="CN58" s="35">
        <f t="shared" ca="1" si="25"/>
        <v>84</v>
      </c>
      <c r="CO58" s="35">
        <f t="shared" ca="1" si="25"/>
        <v>84</v>
      </c>
      <c r="CP58" s="35">
        <f t="shared" ca="1" si="25"/>
        <v>84</v>
      </c>
      <c r="CQ58" s="35">
        <f t="shared" ca="1" si="25"/>
        <v>84</v>
      </c>
      <c r="CR58" s="35">
        <f t="shared" ca="1" si="25"/>
        <v>84</v>
      </c>
      <c r="CS58" s="35">
        <f t="shared" ca="1" si="25"/>
        <v>84</v>
      </c>
      <c r="CT58" s="35">
        <f t="shared" ca="1" si="21"/>
        <v>84</v>
      </c>
      <c r="CU58" s="35">
        <f t="shared" ca="1" si="21"/>
        <v>34</v>
      </c>
      <c r="CV58" s="35">
        <f t="shared" ca="1" si="19"/>
        <v>34</v>
      </c>
      <c r="CW58" s="38">
        <f t="shared" ca="1" si="6"/>
        <v>-28</v>
      </c>
      <c r="CX58" s="38">
        <f t="shared" ca="1" si="6"/>
        <v>-56</v>
      </c>
      <c r="CY58" s="38">
        <f t="shared" ca="1" si="6"/>
        <v>-65</v>
      </c>
      <c r="CZ58" s="39">
        <f t="shared" ca="1" si="6"/>
        <v>-65</v>
      </c>
      <c r="DA58" s="35"/>
    </row>
    <row r="59" spans="4:105" x14ac:dyDescent="0.3">
      <c r="D59" s="61" t="str">
        <f>VLOOKUP(F59,[1]Special!$O$2:$S$209,3,0)</f>
        <v>|0101022000|0.00|0.00|0.000|150.5002</v>
      </c>
      <c r="E59" s="20" t="s">
        <v>82</v>
      </c>
      <c r="F59" s="19" t="str">
        <f t="shared" si="7"/>
        <v>|0200220139|48.60|0.00|2.000|0.000</v>
      </c>
      <c r="G59" s="19" t="str">
        <f>'Cutting Rules'!H59</f>
        <v>KMV||||||||||||</v>
      </c>
      <c r="H59" s="19" t="str">
        <f>VLOOKUP(MID(F59,8,2),[1]Special!$H$2:$I$32,2,0)</f>
        <v>STKM11A</v>
      </c>
      <c r="I59" s="19" t="str">
        <f t="shared" si="8"/>
        <v>NBC</v>
      </c>
      <c r="J59" s="19" t="str">
        <f t="shared" si="9"/>
        <v>P</v>
      </c>
      <c r="K59" s="19" t="str">
        <f t="shared" si="10"/>
        <v>48.6</v>
      </c>
      <c r="L59" s="19" t="str">
        <f t="shared" si="11"/>
        <v>0.00</v>
      </c>
      <c r="M59" s="52" t="str">
        <f t="shared" si="12"/>
        <v>2.00</v>
      </c>
      <c r="N59" s="52" t="str">
        <f t="shared" si="13"/>
        <v>5461</v>
      </c>
      <c r="O59" s="19">
        <f>VLOOKUP(F59,[1]Item!$A$5:$Z$10000,26,0)</f>
        <v>2.298</v>
      </c>
      <c r="P59" s="19" t="str">
        <f>VLOOKUP(E59,[1]route!$E$3:$O$10005,11,0)</f>
        <v>C</v>
      </c>
      <c r="Q59" s="62" t="str">
        <f>'Cutting Rules'!AD59</f>
        <v>1804-5461-----------</v>
      </c>
      <c r="R59" s="23">
        <f ca="1">SUMIF([1]route!$E$3:$E$10005,E59,[1]!Table1[生産])</f>
        <v>193.33333333333334</v>
      </c>
      <c r="S59" s="24"/>
      <c r="T59" s="78" t="s">
        <v>547</v>
      </c>
      <c r="U59" s="19"/>
      <c r="V59" s="48">
        <f>SUMIF([1]route!$E$3:$E$10005,E59,[1]route!$M$3:$M$10005)</f>
        <v>913</v>
      </c>
      <c r="W59" s="56">
        <f t="shared" si="14"/>
        <v>11457.582114000001</v>
      </c>
      <c r="X59" s="27" t="e">
        <f t="array" aca="1" ref="X59" ca="1">INDEX($BP59:$CZ59,MATCH(TRUE,$BP59:$CZ59&lt;0,0))</f>
        <v>#N/A</v>
      </c>
      <c r="Y59" s="47" t="str">
        <f t="shared" ca="1" si="2"/>
        <v/>
      </c>
      <c r="Z59" s="121" t="str">
        <f>IFERROR(VLOOKUP(E59,[1]route!$E$3:$BL$10005,59,0),"")&amp;IFERROR(VLOOKUP(E59,[1]route!$E$3:$BL$10005,60,0),"")</f>
        <v/>
      </c>
      <c r="AA59" s="28">
        <f t="shared" ca="1" si="15"/>
        <v>0</v>
      </c>
      <c r="AB59" s="77">
        <f t="shared" ca="1" si="16"/>
        <v>0</v>
      </c>
      <c r="AC59" s="4" t="str">
        <f t="shared" ca="1" si="3"/>
        <v/>
      </c>
      <c r="AD59" s="29">
        <v>0</v>
      </c>
      <c r="AE59" s="30">
        <f ca="1">SUMIF([1]route!$E$3:$E$10005,E59,[1]!Table1[1])</f>
        <v>0</v>
      </c>
      <c r="AF59" s="30">
        <f ca="1">SUMIF([1]route!$E$3:$E$10005,E59,[1]!Table1[2])</f>
        <v>0</v>
      </c>
      <c r="AG59" s="30">
        <f ca="1">SUMIF([1]route!$E$3:$E$10005,E59,[1]!Table1[3])</f>
        <v>0</v>
      </c>
      <c r="AH59" s="30">
        <f ca="1">SUMIF([1]route!$E$3:$E$10005,E59,[1]!Table1[4])</f>
        <v>0</v>
      </c>
      <c r="AI59" s="30">
        <f ca="1">SUMIF([1]route!$E$3:$E$10005,E59,[1]!Table1[5])</f>
        <v>0</v>
      </c>
      <c r="AJ59" s="30">
        <f ca="1">SUMIF([1]route!$E$3:$E$10005,E59,[1]!Table1[6])</f>
        <v>0</v>
      </c>
      <c r="AK59" s="30">
        <f ca="1">SUMIF([1]route!$E$3:$E$10005,E59,[1]!Table1[7])</f>
        <v>0</v>
      </c>
      <c r="AL59" s="30">
        <f ca="1">SUMIF([1]route!$E$3:$E$10005,E59,[1]!Table1[8])</f>
        <v>0</v>
      </c>
      <c r="AM59" s="30">
        <f ca="1">SUMIF([1]route!$E$3:$E$10005,E59,[1]!Table1[9])</f>
        <v>0</v>
      </c>
      <c r="AN59" s="30">
        <f ca="1">SUMIF([1]route!$E$3:$E$10005,E59,[1]!Table1[10])</f>
        <v>0</v>
      </c>
      <c r="AO59" s="30">
        <f ca="1">SUMIF([1]route!$E$3:$E$10005,E59,[1]!Table1[11])</f>
        <v>0</v>
      </c>
      <c r="AP59" s="30">
        <f ca="1">SUMIF([1]route!$E$3:$E$10005,E59,[1]!Table1[12])</f>
        <v>0</v>
      </c>
      <c r="AQ59" s="30">
        <f ca="1">SUMIF([1]route!$E$3:$E$10005,E59,[1]!Table1[13])</f>
        <v>0</v>
      </c>
      <c r="AR59" s="30">
        <f ca="1">SUMIF([1]route!$E$3:$E$10005,E59,[1]!Table1[14])</f>
        <v>0</v>
      </c>
      <c r="AS59" s="30">
        <f ca="1">SUMIF([1]route!$E$3:$E$10005,E59,[1]!Table1[15])</f>
        <v>0</v>
      </c>
      <c r="AT59" s="30">
        <f ca="1">SUMIF([1]route!$E$3:$E$10005,E59,[1]!Table1[16])</f>
        <v>0</v>
      </c>
      <c r="AU59" s="30">
        <f ca="1">SUMIF([1]route!$E$3:$E$10005,E59,[1]!Table1[17])</f>
        <v>0</v>
      </c>
      <c r="AV59" s="30">
        <f ca="1">SUMIF([1]route!$E$3:$E$10005,E59,[1]!Table1[18])</f>
        <v>0</v>
      </c>
      <c r="AW59" s="30">
        <f ca="1">SUMIF([1]route!$E$3:$E$10005,E59,[1]!Table1[19])</f>
        <v>0</v>
      </c>
      <c r="AX59" s="30">
        <f ca="1">SUMIF([1]route!$E$3:$E$10005,E59,[1]!Table1[20])</f>
        <v>0</v>
      </c>
      <c r="AY59" s="30">
        <f ca="1">SUMIF([1]route!$E$3:$E$10005,E59,[1]!Table1[21])</f>
        <v>0</v>
      </c>
      <c r="AZ59" s="30">
        <f ca="1">SUMIF([1]route!$E$3:$E$10005,E59,[1]!Table1[22])</f>
        <v>0</v>
      </c>
      <c r="BA59" s="30">
        <f ca="1">SUMIF([1]route!$E$3:$E$10005,E59,[1]!Table1[23])</f>
        <v>0</v>
      </c>
      <c r="BB59" s="30">
        <f ca="1">SUMIF([1]route!$E$3:$E$10005,E59,[1]!Table1[24])</f>
        <v>0</v>
      </c>
      <c r="BC59" s="30">
        <f ca="1">SUMIF([1]route!$E$3:$E$10005,E59,[1]!Table1[25])</f>
        <v>0</v>
      </c>
      <c r="BD59" s="30">
        <f ca="1">SUMIF([1]route!$E$3:$E$10005,E59,[1]!Table1[26])</f>
        <v>0</v>
      </c>
      <c r="BE59" s="30">
        <f ca="1">SUMIF([1]route!$E$3:$E$10005,E59,[1]!Table1[27])</f>
        <v>0</v>
      </c>
      <c r="BF59" s="30">
        <f ca="1">SUMIF([1]route!$E$3:$E$10005,E59,[1]!Table1[28])</f>
        <v>0</v>
      </c>
      <c r="BG59" s="30">
        <f ca="1">SUMIF([1]route!$E$3:$E$10005,E59,[1]!Table1[29])</f>
        <v>0</v>
      </c>
      <c r="BH59" s="30">
        <f ca="1">SUMIF([1]route!$E$3:$E$10005,E59,[1]!Table1[30])</f>
        <v>0</v>
      </c>
      <c r="BI59" s="30">
        <f ca="1">SUMIF([1]route!$E$3:$E$10005,E59,[1]!Table1[31])</f>
        <v>0</v>
      </c>
      <c r="BJ59" s="30">
        <f ca="1">SUMIF([1]route!$E$3:$E$10005,E59,[1]!Table1[Remain PO])</f>
        <v>0</v>
      </c>
      <c r="BK59" s="31">
        <f ca="1">SUMIF([1]route!$E$3:$E$10005,E59,[1]!Table1[N+1])</f>
        <v>193.33333333333334</v>
      </c>
      <c r="BL59" s="31">
        <f ca="1">SUMIF([1]route!$E$3:$E$10005,E59,[1]!Table1[N+2])</f>
        <v>393.33333333333331</v>
      </c>
      <c r="BM59" s="31">
        <f ca="1">SUMIF([1]route!$E$3:$E$10005,E59,[1]!Table1[N+3])</f>
        <v>220</v>
      </c>
      <c r="BN59" s="32">
        <f ca="1">SUMIF([1]route!$E$3:$E$10005,E59,[1]!Table1[N+4])</f>
        <v>0</v>
      </c>
      <c r="BP59" s="37">
        <f t="shared" si="17"/>
        <v>913</v>
      </c>
      <c r="BQ59" s="35">
        <f t="shared" ca="1" si="24"/>
        <v>913</v>
      </c>
      <c r="BR59" s="35">
        <f t="shared" ca="1" si="24"/>
        <v>913</v>
      </c>
      <c r="BS59" s="35">
        <f t="shared" ca="1" si="24"/>
        <v>913</v>
      </c>
      <c r="BT59" s="35">
        <f t="shared" ca="1" si="24"/>
        <v>913</v>
      </c>
      <c r="BU59" s="35">
        <f t="shared" ca="1" si="24"/>
        <v>913</v>
      </c>
      <c r="BV59" s="35">
        <f t="shared" ca="1" si="24"/>
        <v>913</v>
      </c>
      <c r="BW59" s="35">
        <f t="shared" ca="1" si="24"/>
        <v>913</v>
      </c>
      <c r="BX59" s="35">
        <f t="shared" ca="1" si="24"/>
        <v>913</v>
      </c>
      <c r="BY59" s="35">
        <f t="shared" ca="1" si="24"/>
        <v>913</v>
      </c>
      <c r="BZ59" s="35">
        <f t="shared" ca="1" si="24"/>
        <v>913</v>
      </c>
      <c r="CA59" s="35">
        <f t="shared" ca="1" si="24"/>
        <v>913</v>
      </c>
      <c r="CB59" s="35">
        <f t="shared" ca="1" si="24"/>
        <v>913</v>
      </c>
      <c r="CC59" s="35">
        <f t="shared" ca="1" si="24"/>
        <v>913</v>
      </c>
      <c r="CD59" s="35">
        <f t="shared" ca="1" si="24"/>
        <v>913</v>
      </c>
      <c r="CE59" s="35">
        <f t="shared" ca="1" si="24"/>
        <v>913</v>
      </c>
      <c r="CF59" s="35">
        <f t="shared" ca="1" si="24"/>
        <v>913</v>
      </c>
      <c r="CG59" s="35">
        <f t="shared" ca="1" si="26"/>
        <v>913</v>
      </c>
      <c r="CH59" s="35">
        <f t="shared" ca="1" si="26"/>
        <v>913</v>
      </c>
      <c r="CI59" s="35">
        <f t="shared" ca="1" si="25"/>
        <v>913</v>
      </c>
      <c r="CJ59" s="35">
        <f t="shared" ca="1" si="25"/>
        <v>913</v>
      </c>
      <c r="CK59" s="35">
        <f t="shared" ca="1" si="25"/>
        <v>913</v>
      </c>
      <c r="CL59" s="35">
        <f t="shared" ca="1" si="25"/>
        <v>913</v>
      </c>
      <c r="CM59" s="35">
        <f t="shared" ca="1" si="25"/>
        <v>913</v>
      </c>
      <c r="CN59" s="35">
        <f t="shared" ca="1" si="25"/>
        <v>913</v>
      </c>
      <c r="CO59" s="35">
        <f t="shared" ca="1" si="25"/>
        <v>913</v>
      </c>
      <c r="CP59" s="35">
        <f t="shared" ca="1" si="25"/>
        <v>913</v>
      </c>
      <c r="CQ59" s="35">
        <f t="shared" ca="1" si="25"/>
        <v>913</v>
      </c>
      <c r="CR59" s="35">
        <f t="shared" ca="1" si="25"/>
        <v>913</v>
      </c>
      <c r="CS59" s="35">
        <f t="shared" ca="1" si="25"/>
        <v>913</v>
      </c>
      <c r="CT59" s="35">
        <f t="shared" ca="1" si="21"/>
        <v>913</v>
      </c>
      <c r="CU59" s="35">
        <f t="shared" ca="1" si="21"/>
        <v>913</v>
      </c>
      <c r="CV59" s="35">
        <f t="shared" ca="1" si="19"/>
        <v>913</v>
      </c>
      <c r="CW59" s="38">
        <f t="shared" ca="1" si="6"/>
        <v>719.66666666666663</v>
      </c>
      <c r="CX59" s="38">
        <f t="shared" ca="1" si="6"/>
        <v>326.33333333333331</v>
      </c>
      <c r="CY59" s="38">
        <f t="shared" ca="1" si="6"/>
        <v>106.33333333333331</v>
      </c>
      <c r="CZ59" s="39">
        <f t="shared" ca="1" si="6"/>
        <v>106.33333333333331</v>
      </c>
      <c r="DA59" s="35"/>
    </row>
    <row r="60" spans="4:105" x14ac:dyDescent="0.3">
      <c r="D60" s="61" t="str">
        <f>VLOOKUP(F60,[1]Special!$O$2:$S$209,3,0)</f>
        <v>|0101022000|0.00|0.00|0.000|146.5003.1</v>
      </c>
      <c r="E60" s="20" t="s">
        <v>83</v>
      </c>
      <c r="F60" s="19" t="str">
        <f t="shared" si="7"/>
        <v>|0200220139|48.60|0.00|3.100|0.000</v>
      </c>
      <c r="G60" s="19" t="str">
        <f>'Cutting Rules'!H60</f>
        <v>KMV||||||||||||</v>
      </c>
      <c r="H60" s="19" t="str">
        <f>VLOOKUP(MID(F60,8,2),[1]Special!$H$2:$I$32,2,0)</f>
        <v>STKM11A</v>
      </c>
      <c r="I60" s="19" t="str">
        <f t="shared" si="8"/>
        <v>NBC</v>
      </c>
      <c r="J60" s="19" t="str">
        <f t="shared" si="9"/>
        <v>P</v>
      </c>
      <c r="K60" s="19" t="str">
        <f t="shared" si="10"/>
        <v>48.6</v>
      </c>
      <c r="L60" s="19" t="str">
        <f t="shared" si="11"/>
        <v>0.00</v>
      </c>
      <c r="M60" s="52" t="str">
        <f t="shared" si="12"/>
        <v>3.10</v>
      </c>
      <c r="N60" s="52" t="str">
        <f t="shared" si="13"/>
        <v>5569</v>
      </c>
      <c r="O60" s="19">
        <f>VLOOKUP(F60,[1]Item!$A$5:$Z$10000,26,0)</f>
        <v>3.4780000000000002</v>
      </c>
      <c r="P60" s="19" t="str">
        <f>VLOOKUP(E60,[1]route!$E$3:$O$10005,11,0)</f>
        <v>C</v>
      </c>
      <c r="Q60" s="62" t="str">
        <f>'Cutting Rules'!AD60</f>
        <v>1830-5569-----------</v>
      </c>
      <c r="R60" s="23">
        <f ca="1">SUMIF([1]route!$E$3:$E$10005,E60,[1]!Table1[生産])</f>
        <v>100</v>
      </c>
      <c r="S60" s="24"/>
      <c r="T60" s="78" t="s">
        <v>547</v>
      </c>
      <c r="U60" s="19"/>
      <c r="V60" s="48">
        <f>SUMIF([1]route!$E$3:$E$10005,E60,[1]route!$M$3:$M$10005)</f>
        <v>183</v>
      </c>
      <c r="W60" s="56">
        <f t="shared" si="14"/>
        <v>3544.5237059999999</v>
      </c>
      <c r="X60" s="27">
        <f t="array" aca="1" ref="X60" ca="1">INDEX($BP60:$CZ60,MATCH(TRUE,$BP60:$CZ60&lt;0,0))</f>
        <v>-17</v>
      </c>
      <c r="Y60" s="47">
        <f t="shared" ca="1" si="2"/>
        <v>45380</v>
      </c>
      <c r="Z60" s="121" t="str">
        <f>IFERROR(VLOOKUP(E60,[1]route!$E$3:$BL$10005,59,0),"")&amp;IFERROR(VLOOKUP(E60,[1]route!$E$3:$BL$10005,60,0),"")</f>
        <v/>
      </c>
      <c r="AA60" s="28">
        <f t="shared" ca="1" si="15"/>
        <v>0</v>
      </c>
      <c r="AB60" s="77">
        <f t="shared" ca="1" si="16"/>
        <v>0</v>
      </c>
      <c r="AC60" s="4">
        <f t="shared" ca="1" si="3"/>
        <v>36</v>
      </c>
      <c r="AD60" s="29">
        <v>0</v>
      </c>
      <c r="AE60" s="30">
        <f ca="1">SUMIF([1]route!$E$3:$E$10005,E60,[1]!Table1[1])</f>
        <v>0</v>
      </c>
      <c r="AF60" s="30">
        <f ca="1">SUMIF([1]route!$E$3:$E$10005,E60,[1]!Table1[2])</f>
        <v>0</v>
      </c>
      <c r="AG60" s="30">
        <f ca="1">SUMIF([1]route!$E$3:$E$10005,E60,[1]!Table1[3])</f>
        <v>0</v>
      </c>
      <c r="AH60" s="30">
        <f ca="1">SUMIF([1]route!$E$3:$E$10005,E60,[1]!Table1[4])</f>
        <v>0</v>
      </c>
      <c r="AI60" s="30">
        <f ca="1">SUMIF([1]route!$E$3:$E$10005,E60,[1]!Table1[5])</f>
        <v>0</v>
      </c>
      <c r="AJ60" s="30">
        <f ca="1">SUMIF([1]route!$E$3:$E$10005,E60,[1]!Table1[6])</f>
        <v>0</v>
      </c>
      <c r="AK60" s="30">
        <f ca="1">SUMIF([1]route!$E$3:$E$10005,E60,[1]!Table1[7])</f>
        <v>0</v>
      </c>
      <c r="AL60" s="30">
        <f ca="1">SUMIF([1]route!$E$3:$E$10005,E60,[1]!Table1[8])</f>
        <v>0</v>
      </c>
      <c r="AM60" s="30">
        <f ca="1">SUMIF([1]route!$E$3:$E$10005,E60,[1]!Table1[9])</f>
        <v>0</v>
      </c>
      <c r="AN60" s="30">
        <f ca="1">SUMIF([1]route!$E$3:$E$10005,E60,[1]!Table1[10])</f>
        <v>0</v>
      </c>
      <c r="AO60" s="30">
        <f ca="1">SUMIF([1]route!$E$3:$E$10005,E60,[1]!Table1[11])</f>
        <v>0</v>
      </c>
      <c r="AP60" s="30">
        <f ca="1">SUMIF([1]route!$E$3:$E$10005,E60,[1]!Table1[12])</f>
        <v>0</v>
      </c>
      <c r="AQ60" s="30">
        <f ca="1">SUMIF([1]route!$E$3:$E$10005,E60,[1]!Table1[13])</f>
        <v>0</v>
      </c>
      <c r="AR60" s="30">
        <f ca="1">SUMIF([1]route!$E$3:$E$10005,E60,[1]!Table1[14])</f>
        <v>0</v>
      </c>
      <c r="AS60" s="30">
        <f ca="1">SUMIF([1]route!$E$3:$E$10005,E60,[1]!Table1[15])</f>
        <v>0</v>
      </c>
      <c r="AT60" s="30">
        <f ca="1">SUMIF([1]route!$E$3:$E$10005,E60,[1]!Table1[16])</f>
        <v>0</v>
      </c>
      <c r="AU60" s="30">
        <f ca="1">SUMIF([1]route!$E$3:$E$10005,E60,[1]!Table1[17])</f>
        <v>0</v>
      </c>
      <c r="AV60" s="30">
        <f ca="1">SUMIF([1]route!$E$3:$E$10005,E60,[1]!Table1[18])</f>
        <v>0</v>
      </c>
      <c r="AW60" s="30">
        <f ca="1">SUMIF([1]route!$E$3:$E$10005,E60,[1]!Table1[19])</f>
        <v>0</v>
      </c>
      <c r="AX60" s="30">
        <f ca="1">SUMIF([1]route!$E$3:$E$10005,E60,[1]!Table1[20])</f>
        <v>0</v>
      </c>
      <c r="AY60" s="30">
        <f ca="1">SUMIF([1]route!$E$3:$E$10005,E60,[1]!Table1[21])</f>
        <v>0</v>
      </c>
      <c r="AZ60" s="30">
        <f ca="1">SUMIF([1]route!$E$3:$E$10005,E60,[1]!Table1[22])</f>
        <v>0</v>
      </c>
      <c r="BA60" s="30">
        <f ca="1">SUMIF([1]route!$E$3:$E$10005,E60,[1]!Table1[23])</f>
        <v>0</v>
      </c>
      <c r="BB60" s="30">
        <f ca="1">SUMIF([1]route!$E$3:$E$10005,E60,[1]!Table1[24])</f>
        <v>0</v>
      </c>
      <c r="BC60" s="30">
        <f ca="1">SUMIF([1]route!$E$3:$E$10005,E60,[1]!Table1[25])</f>
        <v>0</v>
      </c>
      <c r="BD60" s="30">
        <f ca="1">SUMIF([1]route!$E$3:$E$10005,E60,[1]!Table1[26])</f>
        <v>0</v>
      </c>
      <c r="BE60" s="30">
        <f ca="1">SUMIF([1]route!$E$3:$E$10005,E60,[1]!Table1[27])</f>
        <v>0</v>
      </c>
      <c r="BF60" s="30">
        <f ca="1">SUMIF([1]route!$E$3:$E$10005,E60,[1]!Table1[28])</f>
        <v>0</v>
      </c>
      <c r="BG60" s="30">
        <f ca="1">SUMIF([1]route!$E$3:$E$10005,E60,[1]!Table1[29])</f>
        <v>0</v>
      </c>
      <c r="BH60" s="30">
        <f ca="1">SUMIF([1]route!$E$3:$E$10005,E60,[1]!Table1[30])</f>
        <v>0</v>
      </c>
      <c r="BI60" s="30">
        <f ca="1">SUMIF([1]route!$E$3:$E$10005,E60,[1]!Table1[31])</f>
        <v>0</v>
      </c>
      <c r="BJ60" s="30">
        <f ca="1">SUMIF([1]route!$E$3:$E$10005,E60,[1]!Table1[Remain PO])</f>
        <v>0</v>
      </c>
      <c r="BK60" s="31">
        <f ca="1">SUMIF([1]route!$E$3:$E$10005,E60,[1]!Table1[N+1])</f>
        <v>100</v>
      </c>
      <c r="BL60" s="31">
        <f ca="1">SUMIF([1]route!$E$3:$E$10005,E60,[1]!Table1[N+2])</f>
        <v>60</v>
      </c>
      <c r="BM60" s="31">
        <f ca="1">SUMIF([1]route!$E$3:$E$10005,E60,[1]!Table1[N+3])</f>
        <v>40</v>
      </c>
      <c r="BN60" s="32">
        <f ca="1">SUMIF([1]route!$E$3:$E$10005,E60,[1]!Table1[N+4])</f>
        <v>0</v>
      </c>
      <c r="BP60" s="37">
        <f t="shared" si="17"/>
        <v>183</v>
      </c>
      <c r="BQ60" s="35">
        <f t="shared" ca="1" si="24"/>
        <v>183</v>
      </c>
      <c r="BR60" s="35">
        <f t="shared" ca="1" si="24"/>
        <v>183</v>
      </c>
      <c r="BS60" s="35">
        <f t="shared" ca="1" si="24"/>
        <v>183</v>
      </c>
      <c r="BT60" s="35">
        <f t="shared" ca="1" si="24"/>
        <v>183</v>
      </c>
      <c r="BU60" s="35">
        <f t="shared" ca="1" si="24"/>
        <v>183</v>
      </c>
      <c r="BV60" s="35">
        <f t="shared" ca="1" si="24"/>
        <v>183</v>
      </c>
      <c r="BW60" s="35">
        <f t="shared" ca="1" si="24"/>
        <v>183</v>
      </c>
      <c r="BX60" s="35">
        <f t="shared" ca="1" si="24"/>
        <v>183</v>
      </c>
      <c r="BY60" s="35">
        <f t="shared" ca="1" si="24"/>
        <v>183</v>
      </c>
      <c r="BZ60" s="35">
        <f t="shared" ca="1" si="24"/>
        <v>183</v>
      </c>
      <c r="CA60" s="35">
        <f t="shared" ca="1" si="24"/>
        <v>183</v>
      </c>
      <c r="CB60" s="35">
        <f t="shared" ca="1" si="24"/>
        <v>183</v>
      </c>
      <c r="CC60" s="35">
        <f t="shared" ca="1" si="24"/>
        <v>183</v>
      </c>
      <c r="CD60" s="35">
        <f t="shared" ca="1" si="24"/>
        <v>183</v>
      </c>
      <c r="CE60" s="35">
        <f t="shared" ca="1" si="24"/>
        <v>183</v>
      </c>
      <c r="CF60" s="35">
        <f t="shared" ca="1" si="24"/>
        <v>183</v>
      </c>
      <c r="CG60" s="35">
        <f t="shared" ca="1" si="26"/>
        <v>183</v>
      </c>
      <c r="CH60" s="35">
        <f t="shared" ca="1" si="26"/>
        <v>183</v>
      </c>
      <c r="CI60" s="35">
        <f t="shared" ca="1" si="25"/>
        <v>183</v>
      </c>
      <c r="CJ60" s="35">
        <f t="shared" ca="1" si="25"/>
        <v>183</v>
      </c>
      <c r="CK60" s="35">
        <f t="shared" ca="1" si="25"/>
        <v>183</v>
      </c>
      <c r="CL60" s="35">
        <f t="shared" ca="1" si="25"/>
        <v>183</v>
      </c>
      <c r="CM60" s="35">
        <f t="shared" ca="1" si="25"/>
        <v>183</v>
      </c>
      <c r="CN60" s="35">
        <f t="shared" ca="1" si="25"/>
        <v>183</v>
      </c>
      <c r="CO60" s="35">
        <f t="shared" ca="1" si="25"/>
        <v>183</v>
      </c>
      <c r="CP60" s="35">
        <f t="shared" ca="1" si="25"/>
        <v>183</v>
      </c>
      <c r="CQ60" s="35">
        <f t="shared" ca="1" si="25"/>
        <v>183</v>
      </c>
      <c r="CR60" s="35">
        <f t="shared" ca="1" si="25"/>
        <v>183</v>
      </c>
      <c r="CS60" s="35">
        <f t="shared" ca="1" si="25"/>
        <v>183</v>
      </c>
      <c r="CT60" s="35">
        <f t="shared" ca="1" si="21"/>
        <v>183</v>
      </c>
      <c r="CU60" s="35">
        <f t="shared" ca="1" si="21"/>
        <v>183</v>
      </c>
      <c r="CV60" s="35">
        <f t="shared" ca="1" si="19"/>
        <v>183</v>
      </c>
      <c r="CW60" s="38">
        <f t="shared" ca="1" si="6"/>
        <v>83</v>
      </c>
      <c r="CX60" s="38">
        <f t="shared" ca="1" si="6"/>
        <v>23</v>
      </c>
      <c r="CY60" s="38">
        <f t="shared" ca="1" si="6"/>
        <v>-17</v>
      </c>
      <c r="CZ60" s="39">
        <f t="shared" ca="1" si="6"/>
        <v>-17</v>
      </c>
      <c r="DA60" s="35"/>
    </row>
    <row r="61" spans="4:105" x14ac:dyDescent="0.3">
      <c r="D61" s="61" t="str">
        <f>VLOOKUP(F61,[1]Special!$O$2:$S$209,3,0)</f>
        <v>|0101022000|0.00|0.00|0.000|157.0001.6</v>
      </c>
      <c r="E61" s="20" t="s">
        <v>84</v>
      </c>
      <c r="F61" s="19" t="str">
        <f t="shared" si="7"/>
        <v>|0200220139|50.80|0.00|1.600|0.000</v>
      </c>
      <c r="G61" s="19" t="str">
        <f>'Cutting Rules'!H61</f>
        <v>|KMV|||||||||||</v>
      </c>
      <c r="H61" s="19" t="str">
        <f>VLOOKUP(MID(F61,8,2),[1]Special!$H$2:$I$32,2,0)</f>
        <v>STKM11A</v>
      </c>
      <c r="I61" s="19" t="str">
        <f t="shared" si="8"/>
        <v>NBC</v>
      </c>
      <c r="J61" s="19" t="str">
        <f t="shared" si="9"/>
        <v>P</v>
      </c>
      <c r="K61" s="19" t="str">
        <f t="shared" si="10"/>
        <v>50.8</v>
      </c>
      <c r="L61" s="19" t="str">
        <f t="shared" si="11"/>
        <v>0.00</v>
      </c>
      <c r="M61" s="52" t="str">
        <f t="shared" si="12"/>
        <v>1.60</v>
      </c>
      <c r="N61" s="52" t="str">
        <f t="shared" si="13"/>
        <v>5716</v>
      </c>
      <c r="O61" s="19">
        <f>VLOOKUP(F61,[1]Item!$A$5:$Z$10000,26,0)</f>
        <v>1.9410000000000001</v>
      </c>
      <c r="P61" s="19" t="str">
        <f>VLOOKUP(E61,[1]route!$E$3:$O$10005,11,0)</f>
        <v>P/E</v>
      </c>
      <c r="Q61" s="62" t="str">
        <f>'Cutting Rules'!AD61</f>
        <v>5716-630.6-----------</v>
      </c>
      <c r="R61" s="23">
        <f ca="1">SUMIF([1]route!$E$3:$E$10005,E61,[1]!Table1[生産])</f>
        <v>94.222222222222229</v>
      </c>
      <c r="S61" s="24"/>
      <c r="T61" s="78" t="s">
        <v>547</v>
      </c>
      <c r="U61" s="19"/>
      <c r="V61" s="48">
        <f>SUMIF([1]route!$E$3:$E$10005,E61,[1]route!$M$3:$M$10005)</f>
        <v>211</v>
      </c>
      <c r="W61" s="56">
        <f t="shared" si="14"/>
        <v>2340.9935160000005</v>
      </c>
      <c r="X61" s="27" t="e">
        <f t="array" aca="1" ref="X61" ca="1">INDEX($BP61:$CZ61,MATCH(TRUE,$BP61:$CZ61&lt;0,0))</f>
        <v>#N/A</v>
      </c>
      <c r="Y61" s="47" t="str">
        <f t="shared" ca="1" si="2"/>
        <v/>
      </c>
      <c r="Z61" s="121" t="str">
        <f>IFERROR(VLOOKUP(E61,[1]route!$E$3:$BL$10005,59,0),"")&amp;IFERROR(VLOOKUP(E61,[1]route!$E$3:$BL$10005,60,0),"")</f>
        <v/>
      </c>
      <c r="AA61" s="28">
        <f t="shared" ca="1" si="15"/>
        <v>0</v>
      </c>
      <c r="AB61" s="77">
        <f t="shared" ca="1" si="16"/>
        <v>0</v>
      </c>
      <c r="AC61" s="4" t="str">
        <f t="shared" ca="1" si="3"/>
        <v/>
      </c>
      <c r="AD61" s="29">
        <v>0</v>
      </c>
      <c r="AE61" s="30">
        <f ca="1">SUMIF([1]route!$E$3:$E$10005,E61,[1]!Table1[1])</f>
        <v>0</v>
      </c>
      <c r="AF61" s="30">
        <f ca="1">SUMIF([1]route!$E$3:$E$10005,E61,[1]!Table1[2])</f>
        <v>0</v>
      </c>
      <c r="AG61" s="30">
        <f ca="1">SUMIF([1]route!$E$3:$E$10005,E61,[1]!Table1[3])</f>
        <v>0</v>
      </c>
      <c r="AH61" s="30">
        <f ca="1">SUMIF([1]route!$E$3:$E$10005,E61,[1]!Table1[4])</f>
        <v>0</v>
      </c>
      <c r="AI61" s="30">
        <f ca="1">SUMIF([1]route!$E$3:$E$10005,E61,[1]!Table1[5])</f>
        <v>0</v>
      </c>
      <c r="AJ61" s="30">
        <f ca="1">SUMIF([1]route!$E$3:$E$10005,E61,[1]!Table1[6])</f>
        <v>0</v>
      </c>
      <c r="AK61" s="30">
        <f ca="1">SUMIF([1]route!$E$3:$E$10005,E61,[1]!Table1[7])</f>
        <v>0</v>
      </c>
      <c r="AL61" s="30">
        <f ca="1">SUMIF([1]route!$E$3:$E$10005,E61,[1]!Table1[8])</f>
        <v>0</v>
      </c>
      <c r="AM61" s="30">
        <f ca="1">SUMIF([1]route!$E$3:$E$10005,E61,[1]!Table1[9])</f>
        <v>0</v>
      </c>
      <c r="AN61" s="30">
        <f ca="1">SUMIF([1]route!$E$3:$E$10005,E61,[1]!Table1[10])</f>
        <v>0</v>
      </c>
      <c r="AO61" s="30">
        <f ca="1">SUMIF([1]route!$E$3:$E$10005,E61,[1]!Table1[11])</f>
        <v>0</v>
      </c>
      <c r="AP61" s="30">
        <f ca="1">SUMIF([1]route!$E$3:$E$10005,E61,[1]!Table1[12])</f>
        <v>0</v>
      </c>
      <c r="AQ61" s="30">
        <f ca="1">SUMIF([1]route!$E$3:$E$10005,E61,[1]!Table1[13])</f>
        <v>0</v>
      </c>
      <c r="AR61" s="30">
        <f ca="1">SUMIF([1]route!$E$3:$E$10005,E61,[1]!Table1[14])</f>
        <v>0</v>
      </c>
      <c r="AS61" s="30">
        <f ca="1">SUMIF([1]route!$E$3:$E$10005,E61,[1]!Table1[15])</f>
        <v>0</v>
      </c>
      <c r="AT61" s="30">
        <f ca="1">SUMIF([1]route!$E$3:$E$10005,E61,[1]!Table1[16])</f>
        <v>0</v>
      </c>
      <c r="AU61" s="30">
        <f ca="1">SUMIF([1]route!$E$3:$E$10005,E61,[1]!Table1[17])</f>
        <v>0</v>
      </c>
      <c r="AV61" s="30">
        <f ca="1">SUMIF([1]route!$E$3:$E$10005,E61,[1]!Table1[18])</f>
        <v>0</v>
      </c>
      <c r="AW61" s="30">
        <f ca="1">SUMIF([1]route!$E$3:$E$10005,E61,[1]!Table1[19])</f>
        <v>0</v>
      </c>
      <c r="AX61" s="30">
        <f ca="1">SUMIF([1]route!$E$3:$E$10005,E61,[1]!Table1[20])</f>
        <v>0</v>
      </c>
      <c r="AY61" s="30">
        <f ca="1">SUMIF([1]route!$E$3:$E$10005,E61,[1]!Table1[21])</f>
        <v>0</v>
      </c>
      <c r="AZ61" s="30">
        <f ca="1">SUMIF([1]route!$E$3:$E$10005,E61,[1]!Table1[22])</f>
        <v>0</v>
      </c>
      <c r="BA61" s="30">
        <f ca="1">SUMIF([1]route!$E$3:$E$10005,E61,[1]!Table1[23])</f>
        <v>0</v>
      </c>
      <c r="BB61" s="30">
        <f ca="1">SUMIF([1]route!$E$3:$E$10005,E61,[1]!Table1[24])</f>
        <v>0</v>
      </c>
      <c r="BC61" s="30">
        <f ca="1">SUMIF([1]route!$E$3:$E$10005,E61,[1]!Table1[25])</f>
        <v>0</v>
      </c>
      <c r="BD61" s="30">
        <f ca="1">SUMIF([1]route!$E$3:$E$10005,E61,[1]!Table1[26])</f>
        <v>0</v>
      </c>
      <c r="BE61" s="30">
        <f ca="1">SUMIF([1]route!$E$3:$E$10005,E61,[1]!Table1[27])</f>
        <v>0</v>
      </c>
      <c r="BF61" s="30">
        <f ca="1">SUMIF([1]route!$E$3:$E$10005,E61,[1]!Table1[28])</f>
        <v>0</v>
      </c>
      <c r="BG61" s="30">
        <f ca="1">SUMIF([1]route!$E$3:$E$10005,E61,[1]!Table1[29])</f>
        <v>0</v>
      </c>
      <c r="BH61" s="30">
        <f ca="1">SUMIF([1]route!$E$3:$E$10005,E61,[1]!Table1[30])</f>
        <v>0</v>
      </c>
      <c r="BI61" s="30">
        <f ca="1">SUMIF([1]route!$E$3:$E$10005,E61,[1]!Table1[31])</f>
        <v>0</v>
      </c>
      <c r="BJ61" s="30">
        <f ca="1">SUMIF([1]route!$E$3:$E$10005,E61,[1]!Table1[Remain PO])</f>
        <v>0</v>
      </c>
      <c r="BK61" s="31">
        <f ca="1">SUMIF([1]route!$E$3:$E$10005,E61,[1]!Table1[N+1])</f>
        <v>94.222222222222229</v>
      </c>
      <c r="BL61" s="31">
        <f ca="1">SUMIF([1]route!$E$3:$E$10005,E61,[1]!Table1[N+2])</f>
        <v>0</v>
      </c>
      <c r="BM61" s="31">
        <f ca="1">SUMIF([1]route!$E$3:$E$10005,E61,[1]!Table1[N+3])</f>
        <v>0</v>
      </c>
      <c r="BN61" s="32">
        <f ca="1">SUMIF([1]route!$E$3:$E$10005,E61,[1]!Table1[N+4])</f>
        <v>0</v>
      </c>
      <c r="BP61" s="37">
        <f t="shared" si="17"/>
        <v>211</v>
      </c>
      <c r="BQ61" s="35">
        <f t="shared" ca="1" si="24"/>
        <v>211</v>
      </c>
      <c r="BR61" s="35">
        <f t="shared" ca="1" si="24"/>
        <v>211</v>
      </c>
      <c r="BS61" s="35">
        <f t="shared" ca="1" si="24"/>
        <v>211</v>
      </c>
      <c r="BT61" s="35">
        <f t="shared" ca="1" si="24"/>
        <v>211</v>
      </c>
      <c r="BU61" s="35">
        <f t="shared" ca="1" si="24"/>
        <v>211</v>
      </c>
      <c r="BV61" s="35">
        <f t="shared" ca="1" si="24"/>
        <v>211</v>
      </c>
      <c r="BW61" s="35">
        <f t="shared" ca="1" si="24"/>
        <v>211</v>
      </c>
      <c r="BX61" s="35">
        <f t="shared" ca="1" si="24"/>
        <v>211</v>
      </c>
      <c r="BY61" s="35">
        <f t="shared" ca="1" si="24"/>
        <v>211</v>
      </c>
      <c r="BZ61" s="35">
        <f t="shared" ca="1" si="24"/>
        <v>211</v>
      </c>
      <c r="CA61" s="35">
        <f t="shared" ca="1" si="24"/>
        <v>211</v>
      </c>
      <c r="CB61" s="35">
        <f t="shared" ca="1" si="24"/>
        <v>211</v>
      </c>
      <c r="CC61" s="35">
        <f t="shared" ca="1" si="24"/>
        <v>211</v>
      </c>
      <c r="CD61" s="35">
        <f t="shared" ca="1" si="24"/>
        <v>211</v>
      </c>
      <c r="CE61" s="35">
        <f t="shared" ca="1" si="24"/>
        <v>211</v>
      </c>
      <c r="CF61" s="35">
        <f t="shared" ca="1" si="24"/>
        <v>211</v>
      </c>
      <c r="CG61" s="35">
        <f t="shared" ca="1" si="26"/>
        <v>211</v>
      </c>
      <c r="CH61" s="35">
        <f t="shared" ca="1" si="26"/>
        <v>211</v>
      </c>
      <c r="CI61" s="35">
        <f t="shared" ca="1" si="25"/>
        <v>211</v>
      </c>
      <c r="CJ61" s="35">
        <f t="shared" ca="1" si="25"/>
        <v>211</v>
      </c>
      <c r="CK61" s="35">
        <f t="shared" ca="1" si="25"/>
        <v>211</v>
      </c>
      <c r="CL61" s="35">
        <f t="shared" ca="1" si="25"/>
        <v>211</v>
      </c>
      <c r="CM61" s="35">
        <f t="shared" ca="1" si="25"/>
        <v>211</v>
      </c>
      <c r="CN61" s="35">
        <f t="shared" ca="1" si="25"/>
        <v>211</v>
      </c>
      <c r="CO61" s="35">
        <f t="shared" ca="1" si="25"/>
        <v>211</v>
      </c>
      <c r="CP61" s="35">
        <f t="shared" ca="1" si="25"/>
        <v>211</v>
      </c>
      <c r="CQ61" s="35">
        <f t="shared" ca="1" si="25"/>
        <v>211</v>
      </c>
      <c r="CR61" s="35">
        <f t="shared" ca="1" si="25"/>
        <v>211</v>
      </c>
      <c r="CS61" s="35">
        <f t="shared" ca="1" si="25"/>
        <v>211</v>
      </c>
      <c r="CT61" s="35">
        <f t="shared" ca="1" si="21"/>
        <v>211</v>
      </c>
      <c r="CU61" s="35">
        <f t="shared" ca="1" si="21"/>
        <v>211</v>
      </c>
      <c r="CV61" s="35">
        <f t="shared" ca="1" si="19"/>
        <v>211</v>
      </c>
      <c r="CW61" s="38">
        <f t="shared" ca="1" si="6"/>
        <v>116.77777777777777</v>
      </c>
      <c r="CX61" s="38">
        <f t="shared" ca="1" si="6"/>
        <v>116.77777777777777</v>
      </c>
      <c r="CY61" s="38">
        <f t="shared" ca="1" si="6"/>
        <v>116.77777777777777</v>
      </c>
      <c r="CZ61" s="39">
        <f t="shared" ca="1" si="6"/>
        <v>116.77777777777777</v>
      </c>
      <c r="DA61" s="35"/>
    </row>
    <row r="62" spans="4:105" x14ac:dyDescent="0.3">
      <c r="D62" s="61" t="str">
        <f>VLOOKUP(F62,[1]Special!$O$2:$S$209,3,0)</f>
        <v>|0101022000|0.00|0.00|0.000|188.0002</v>
      </c>
      <c r="E62" s="20" t="s">
        <v>85</v>
      </c>
      <c r="F62" s="19" t="str">
        <f t="shared" si="7"/>
        <v>|0200220139|60.50|0.00|2.000|0.000</v>
      </c>
      <c r="G62" s="19" t="str">
        <f>'Cutting Rules'!H62</f>
        <v>KMV|||KMV|KMV||||||||</v>
      </c>
      <c r="H62" s="19" t="str">
        <f>VLOOKUP(MID(F62,8,2),[1]Special!$H$2:$I$32,2,0)</f>
        <v>STKM11A</v>
      </c>
      <c r="I62" s="19" t="str">
        <f t="shared" si="8"/>
        <v>NBC</v>
      </c>
      <c r="J62" s="19" t="str">
        <f t="shared" si="9"/>
        <v>P</v>
      </c>
      <c r="K62" s="19" t="str">
        <f t="shared" si="10"/>
        <v>60.5</v>
      </c>
      <c r="L62" s="19" t="str">
        <f t="shared" si="11"/>
        <v>0.00</v>
      </c>
      <c r="M62" s="52" t="str">
        <f t="shared" si="12"/>
        <v>2.00</v>
      </c>
      <c r="N62" s="52" t="str">
        <f t="shared" si="13"/>
        <v>5160</v>
      </c>
      <c r="O62" s="19">
        <f>VLOOKUP(F62,[1]Item!$A$5:$Z$10000,26,0)</f>
        <v>2.8849999999999998</v>
      </c>
      <c r="P62" s="19" t="str">
        <f>VLOOKUP(E62,[1]route!$E$3:$O$10005,11,0)</f>
        <v>C</v>
      </c>
      <c r="Q62" s="62" t="str">
        <f>'Cutting Rules'!AD62</f>
        <v>1020-1021.5-5160-1064-1014--------</v>
      </c>
      <c r="R62" s="23">
        <f ca="1">SUMIF([1]route!$E$3:$E$10005,E62,[1]!Table1[生産])</f>
        <v>147.80000000000001</v>
      </c>
      <c r="S62" s="24"/>
      <c r="T62" s="78" t="s">
        <v>547</v>
      </c>
      <c r="U62" s="19"/>
      <c r="V62" s="48">
        <f>SUMIF([1]route!$E$3:$E$10005,E62,[1]route!$M$3:$M$10005)</f>
        <v>243</v>
      </c>
      <c r="W62" s="56">
        <f t="shared" si="14"/>
        <v>3617.4438</v>
      </c>
      <c r="X62" s="27">
        <f t="array" aca="1" ref="X62" ca="1">INDEX($BP62:$CZ62,MATCH(TRUE,$BP62:$CZ62&lt;0,0))</f>
        <v>-154.40000000000003</v>
      </c>
      <c r="Y62" s="47">
        <f t="shared" ca="1" si="2"/>
        <v>45380</v>
      </c>
      <c r="Z62" s="121" t="str">
        <f>IFERROR(VLOOKUP(E62,[1]route!$E$3:$BL$10005,59,0),"")&amp;IFERROR(VLOOKUP(E62,[1]route!$E$3:$BL$10005,60,0),"")</f>
        <v/>
      </c>
      <c r="AA62" s="28">
        <f t="shared" ca="1" si="15"/>
        <v>0</v>
      </c>
      <c r="AB62" s="77">
        <f t="shared" ca="1" si="16"/>
        <v>0</v>
      </c>
      <c r="AC62" s="4">
        <f t="shared" ca="1" si="3"/>
        <v>36</v>
      </c>
      <c r="AD62" s="29">
        <v>0</v>
      </c>
      <c r="AE62" s="30">
        <f ca="1">SUMIF([1]route!$E$3:$E$10005,E62,[1]!Table1[1])</f>
        <v>0</v>
      </c>
      <c r="AF62" s="30">
        <f ca="1">SUMIF([1]route!$E$3:$E$10005,E62,[1]!Table1[2])</f>
        <v>0</v>
      </c>
      <c r="AG62" s="30">
        <f ca="1">SUMIF([1]route!$E$3:$E$10005,E62,[1]!Table1[3])</f>
        <v>0</v>
      </c>
      <c r="AH62" s="30">
        <f ca="1">SUMIF([1]route!$E$3:$E$10005,E62,[1]!Table1[4])</f>
        <v>0</v>
      </c>
      <c r="AI62" s="30">
        <f ca="1">SUMIF([1]route!$E$3:$E$10005,E62,[1]!Table1[5])</f>
        <v>0</v>
      </c>
      <c r="AJ62" s="30">
        <f ca="1">SUMIF([1]route!$E$3:$E$10005,E62,[1]!Table1[6])</f>
        <v>0</v>
      </c>
      <c r="AK62" s="30">
        <f ca="1">SUMIF([1]route!$E$3:$E$10005,E62,[1]!Table1[7])</f>
        <v>0</v>
      </c>
      <c r="AL62" s="30">
        <f ca="1">SUMIF([1]route!$E$3:$E$10005,E62,[1]!Table1[8])</f>
        <v>0</v>
      </c>
      <c r="AM62" s="30">
        <f ca="1">SUMIF([1]route!$E$3:$E$10005,E62,[1]!Table1[9])</f>
        <v>0</v>
      </c>
      <c r="AN62" s="30">
        <f ca="1">SUMIF([1]route!$E$3:$E$10005,E62,[1]!Table1[10])</f>
        <v>0</v>
      </c>
      <c r="AO62" s="30">
        <f ca="1">SUMIF([1]route!$E$3:$E$10005,E62,[1]!Table1[11])</f>
        <v>0</v>
      </c>
      <c r="AP62" s="30">
        <f ca="1">SUMIF([1]route!$E$3:$E$10005,E62,[1]!Table1[12])</f>
        <v>0</v>
      </c>
      <c r="AQ62" s="30">
        <f ca="1">SUMIF([1]route!$E$3:$E$10005,E62,[1]!Table1[13])</f>
        <v>0</v>
      </c>
      <c r="AR62" s="30">
        <f ca="1">SUMIF([1]route!$E$3:$E$10005,E62,[1]!Table1[14])</f>
        <v>0</v>
      </c>
      <c r="AS62" s="30">
        <f ca="1">SUMIF([1]route!$E$3:$E$10005,E62,[1]!Table1[15])</f>
        <v>0</v>
      </c>
      <c r="AT62" s="30">
        <f ca="1">SUMIF([1]route!$E$3:$E$10005,E62,[1]!Table1[16])</f>
        <v>0</v>
      </c>
      <c r="AU62" s="30">
        <f ca="1">SUMIF([1]route!$E$3:$E$10005,E62,[1]!Table1[17])</f>
        <v>0</v>
      </c>
      <c r="AV62" s="30">
        <f ca="1">SUMIF([1]route!$E$3:$E$10005,E62,[1]!Table1[18])</f>
        <v>0</v>
      </c>
      <c r="AW62" s="30">
        <f ca="1">SUMIF([1]route!$E$3:$E$10005,E62,[1]!Table1[19])</f>
        <v>0</v>
      </c>
      <c r="AX62" s="30">
        <f ca="1">SUMIF([1]route!$E$3:$E$10005,E62,[1]!Table1[20])</f>
        <v>0</v>
      </c>
      <c r="AY62" s="30">
        <f ca="1">SUMIF([1]route!$E$3:$E$10005,E62,[1]!Table1[21])</f>
        <v>0</v>
      </c>
      <c r="AZ62" s="30">
        <f ca="1">SUMIF([1]route!$E$3:$E$10005,E62,[1]!Table1[22])</f>
        <v>0</v>
      </c>
      <c r="BA62" s="30">
        <f ca="1">SUMIF([1]route!$E$3:$E$10005,E62,[1]!Table1[23])</f>
        <v>0</v>
      </c>
      <c r="BB62" s="30">
        <f ca="1">SUMIF([1]route!$E$3:$E$10005,E62,[1]!Table1[24])</f>
        <v>0</v>
      </c>
      <c r="BC62" s="30">
        <f ca="1">SUMIF([1]route!$E$3:$E$10005,E62,[1]!Table1[25])</f>
        <v>0</v>
      </c>
      <c r="BD62" s="30">
        <f ca="1">SUMIF([1]route!$E$3:$E$10005,E62,[1]!Table1[26])</f>
        <v>0</v>
      </c>
      <c r="BE62" s="30">
        <f ca="1">SUMIF([1]route!$E$3:$E$10005,E62,[1]!Table1[27])</f>
        <v>0</v>
      </c>
      <c r="BF62" s="30">
        <f ca="1">SUMIF([1]route!$E$3:$E$10005,E62,[1]!Table1[28])</f>
        <v>0</v>
      </c>
      <c r="BG62" s="30">
        <f ca="1">SUMIF([1]route!$E$3:$E$10005,E62,[1]!Table1[29])</f>
        <v>0</v>
      </c>
      <c r="BH62" s="30">
        <f ca="1">SUMIF([1]route!$E$3:$E$10005,E62,[1]!Table1[30])</f>
        <v>0</v>
      </c>
      <c r="BI62" s="30">
        <f ca="1">SUMIF([1]route!$E$3:$E$10005,E62,[1]!Table1[31])</f>
        <v>0</v>
      </c>
      <c r="BJ62" s="30">
        <f ca="1">SUMIF([1]route!$E$3:$E$10005,E62,[1]!Table1[Remain PO])</f>
        <v>0</v>
      </c>
      <c r="BK62" s="31">
        <f ca="1">SUMIF([1]route!$E$3:$E$10005,E62,[1]!Table1[N+1])</f>
        <v>147.80000000000001</v>
      </c>
      <c r="BL62" s="31">
        <f ca="1">SUMIF([1]route!$E$3:$E$10005,E62,[1]!Table1[N+2])</f>
        <v>87.8</v>
      </c>
      <c r="BM62" s="31">
        <f ca="1">SUMIF([1]route!$E$3:$E$10005,E62,[1]!Table1[N+3])</f>
        <v>161.80000000000001</v>
      </c>
      <c r="BN62" s="32">
        <f ca="1">SUMIF([1]route!$E$3:$E$10005,E62,[1]!Table1[N+4])</f>
        <v>0</v>
      </c>
      <c r="BP62" s="37">
        <f t="shared" si="17"/>
        <v>243</v>
      </c>
      <c r="BQ62" s="35">
        <f t="shared" ca="1" si="24"/>
        <v>243</v>
      </c>
      <c r="BR62" s="35">
        <f t="shared" ca="1" si="24"/>
        <v>243</v>
      </c>
      <c r="BS62" s="35">
        <f t="shared" ca="1" si="24"/>
        <v>243</v>
      </c>
      <c r="BT62" s="35">
        <f t="shared" ca="1" si="24"/>
        <v>243</v>
      </c>
      <c r="BU62" s="35">
        <f t="shared" ca="1" si="24"/>
        <v>243</v>
      </c>
      <c r="BV62" s="35">
        <f t="shared" ca="1" si="24"/>
        <v>243</v>
      </c>
      <c r="BW62" s="35">
        <f t="shared" ca="1" si="24"/>
        <v>243</v>
      </c>
      <c r="BX62" s="35">
        <f t="shared" ca="1" si="24"/>
        <v>243</v>
      </c>
      <c r="BY62" s="35">
        <f t="shared" ca="1" si="24"/>
        <v>243</v>
      </c>
      <c r="BZ62" s="35">
        <f t="shared" ca="1" si="24"/>
        <v>243</v>
      </c>
      <c r="CA62" s="35">
        <f t="shared" ca="1" si="24"/>
        <v>243</v>
      </c>
      <c r="CB62" s="35">
        <f t="shared" ca="1" si="24"/>
        <v>243</v>
      </c>
      <c r="CC62" s="35">
        <f t="shared" ca="1" si="24"/>
        <v>243</v>
      </c>
      <c r="CD62" s="35">
        <f t="shared" ca="1" si="24"/>
        <v>243</v>
      </c>
      <c r="CE62" s="35">
        <f t="shared" ca="1" si="24"/>
        <v>243</v>
      </c>
      <c r="CF62" s="35">
        <f t="shared" ca="1" si="24"/>
        <v>243</v>
      </c>
      <c r="CG62" s="35">
        <f t="shared" ca="1" si="26"/>
        <v>243</v>
      </c>
      <c r="CH62" s="35">
        <f t="shared" ca="1" si="26"/>
        <v>243</v>
      </c>
      <c r="CI62" s="35">
        <f t="shared" ca="1" si="25"/>
        <v>243</v>
      </c>
      <c r="CJ62" s="35">
        <f t="shared" ca="1" si="25"/>
        <v>243</v>
      </c>
      <c r="CK62" s="35">
        <f t="shared" ca="1" si="25"/>
        <v>243</v>
      </c>
      <c r="CL62" s="35">
        <f t="shared" ca="1" si="25"/>
        <v>243</v>
      </c>
      <c r="CM62" s="35">
        <f t="shared" ca="1" si="25"/>
        <v>243</v>
      </c>
      <c r="CN62" s="35">
        <f t="shared" ca="1" si="25"/>
        <v>243</v>
      </c>
      <c r="CO62" s="35">
        <f t="shared" ca="1" si="25"/>
        <v>243</v>
      </c>
      <c r="CP62" s="35">
        <f t="shared" ca="1" si="25"/>
        <v>243</v>
      </c>
      <c r="CQ62" s="35">
        <f t="shared" ca="1" si="25"/>
        <v>243</v>
      </c>
      <c r="CR62" s="35">
        <f t="shared" ca="1" si="25"/>
        <v>243</v>
      </c>
      <c r="CS62" s="35">
        <f t="shared" ca="1" si="25"/>
        <v>243</v>
      </c>
      <c r="CT62" s="35">
        <f t="shared" ca="1" si="21"/>
        <v>243</v>
      </c>
      <c r="CU62" s="35">
        <f t="shared" ca="1" si="21"/>
        <v>243</v>
      </c>
      <c r="CV62" s="35">
        <f t="shared" ca="1" si="19"/>
        <v>243</v>
      </c>
      <c r="CW62" s="38">
        <f t="shared" ca="1" si="6"/>
        <v>95.199999999999989</v>
      </c>
      <c r="CX62" s="38">
        <f t="shared" ca="1" si="6"/>
        <v>7.3999999999999915</v>
      </c>
      <c r="CY62" s="38">
        <f t="shared" ca="1" si="6"/>
        <v>-154.40000000000003</v>
      </c>
      <c r="CZ62" s="39">
        <f t="shared" ca="1" si="6"/>
        <v>-154.40000000000003</v>
      </c>
      <c r="DA62" s="35"/>
    </row>
    <row r="63" spans="4:105" x14ac:dyDescent="0.3">
      <c r="D63" s="61" t="str">
        <f>VLOOKUP(F63,[1]Special!$O$2:$S$209,3,0)</f>
        <v>|0101022000|0.00|0.00|0.000|188.0002</v>
      </c>
      <c r="E63" s="20" t="s">
        <v>86</v>
      </c>
      <c r="F63" s="19" t="str">
        <f t="shared" si="7"/>
        <v>|0200220139|60.50|0.00|2.000|0.000</v>
      </c>
      <c r="G63" s="19" t="str">
        <f>'Cutting Rules'!H63</f>
        <v>KMV||||||||||||</v>
      </c>
      <c r="H63" s="19" t="str">
        <f>VLOOKUP(MID(F63,8,2),[1]Special!$H$2:$I$32,2,0)</f>
        <v>STKM11A</v>
      </c>
      <c r="I63" s="19" t="str">
        <f t="shared" si="8"/>
        <v>NBC</v>
      </c>
      <c r="J63" s="19" t="str">
        <f t="shared" si="9"/>
        <v>P</v>
      </c>
      <c r="K63" s="19" t="str">
        <f t="shared" si="10"/>
        <v>60.5</v>
      </c>
      <c r="L63" s="19" t="str">
        <f t="shared" si="11"/>
        <v>0.00</v>
      </c>
      <c r="M63" s="52" t="str">
        <f t="shared" si="12"/>
        <v>2.00</v>
      </c>
      <c r="N63" s="52" t="str">
        <f t="shared" si="13"/>
        <v>5360</v>
      </c>
      <c r="O63" s="19">
        <f>VLOOKUP(F63,[1]Item!$A$5:$Z$10000,26,0)</f>
        <v>2.8849999999999998</v>
      </c>
      <c r="P63" s="19" t="str">
        <f>VLOOKUP(E63,[1]route!$E$3:$O$10005,11,0)</f>
        <v>C</v>
      </c>
      <c r="Q63" s="62" t="str">
        <f>'Cutting Rules'!AD63</f>
        <v>1060-1061.5-5360----------</v>
      </c>
      <c r="R63" s="23">
        <f ca="1">SUMIF([1]route!$E$3:$E$10005,E63,[1]!Table1[生産])</f>
        <v>85.6</v>
      </c>
      <c r="S63" s="24"/>
      <c r="T63" s="78" t="s">
        <v>547</v>
      </c>
      <c r="U63" s="19"/>
      <c r="V63" s="48">
        <f>SUMIF([1]route!$E$3:$E$10005,E63,[1]route!$M$3:$M$10005)</f>
        <v>121</v>
      </c>
      <c r="W63" s="56">
        <f t="shared" si="14"/>
        <v>1871.0955999999999</v>
      </c>
      <c r="X63" s="27">
        <f t="array" aca="1" ref="X63" ca="1">INDEX($BP63:$CZ63,MATCH(TRUE,$BP63:$CZ63&lt;0,0))</f>
        <v>-15.599999999999994</v>
      </c>
      <c r="Y63" s="47">
        <f t="shared" ca="1" si="2"/>
        <v>45351</v>
      </c>
      <c r="Z63" s="121" t="str">
        <f>IFERROR(VLOOKUP(E63,[1]route!$E$3:$BL$10005,59,0),"")&amp;IFERROR(VLOOKUP(E63,[1]route!$E$3:$BL$10005,60,0),"")</f>
        <v/>
      </c>
      <c r="AA63" s="28">
        <f t="shared" ca="1" si="15"/>
        <v>0</v>
      </c>
      <c r="AB63" s="77">
        <f t="shared" ca="1" si="16"/>
        <v>0</v>
      </c>
      <c r="AC63" s="4">
        <f t="shared" ca="1" si="3"/>
        <v>35</v>
      </c>
      <c r="AD63" s="29">
        <v>0</v>
      </c>
      <c r="AE63" s="30">
        <f ca="1">SUMIF([1]route!$E$3:$E$10005,E63,[1]!Table1[1])</f>
        <v>0</v>
      </c>
      <c r="AF63" s="30">
        <f ca="1">SUMIF([1]route!$E$3:$E$10005,E63,[1]!Table1[2])</f>
        <v>0</v>
      </c>
      <c r="AG63" s="30">
        <f ca="1">SUMIF([1]route!$E$3:$E$10005,E63,[1]!Table1[3])</f>
        <v>0</v>
      </c>
      <c r="AH63" s="30">
        <f ca="1">SUMIF([1]route!$E$3:$E$10005,E63,[1]!Table1[4])</f>
        <v>0</v>
      </c>
      <c r="AI63" s="30">
        <f ca="1">SUMIF([1]route!$E$3:$E$10005,E63,[1]!Table1[5])</f>
        <v>0</v>
      </c>
      <c r="AJ63" s="30">
        <f ca="1">SUMIF([1]route!$E$3:$E$10005,E63,[1]!Table1[6])</f>
        <v>0</v>
      </c>
      <c r="AK63" s="30">
        <f ca="1">SUMIF([1]route!$E$3:$E$10005,E63,[1]!Table1[7])</f>
        <v>0</v>
      </c>
      <c r="AL63" s="30">
        <f ca="1">SUMIF([1]route!$E$3:$E$10005,E63,[1]!Table1[8])</f>
        <v>0</v>
      </c>
      <c r="AM63" s="30">
        <f ca="1">SUMIF([1]route!$E$3:$E$10005,E63,[1]!Table1[9])</f>
        <v>0</v>
      </c>
      <c r="AN63" s="30">
        <f ca="1">SUMIF([1]route!$E$3:$E$10005,E63,[1]!Table1[10])</f>
        <v>0</v>
      </c>
      <c r="AO63" s="30">
        <f ca="1">SUMIF([1]route!$E$3:$E$10005,E63,[1]!Table1[11])</f>
        <v>0</v>
      </c>
      <c r="AP63" s="30">
        <f ca="1">SUMIF([1]route!$E$3:$E$10005,E63,[1]!Table1[12])</f>
        <v>0</v>
      </c>
      <c r="AQ63" s="30">
        <f ca="1">SUMIF([1]route!$E$3:$E$10005,E63,[1]!Table1[13])</f>
        <v>0</v>
      </c>
      <c r="AR63" s="30">
        <f ca="1">SUMIF([1]route!$E$3:$E$10005,E63,[1]!Table1[14])</f>
        <v>0</v>
      </c>
      <c r="AS63" s="30">
        <f ca="1">SUMIF([1]route!$E$3:$E$10005,E63,[1]!Table1[15])</f>
        <v>0</v>
      </c>
      <c r="AT63" s="30">
        <f ca="1">SUMIF([1]route!$E$3:$E$10005,E63,[1]!Table1[16])</f>
        <v>0</v>
      </c>
      <c r="AU63" s="30">
        <f ca="1">SUMIF([1]route!$E$3:$E$10005,E63,[1]!Table1[17])</f>
        <v>0</v>
      </c>
      <c r="AV63" s="30">
        <f ca="1">SUMIF([1]route!$E$3:$E$10005,E63,[1]!Table1[18])</f>
        <v>0</v>
      </c>
      <c r="AW63" s="30">
        <f ca="1">SUMIF([1]route!$E$3:$E$10005,E63,[1]!Table1[19])</f>
        <v>0</v>
      </c>
      <c r="AX63" s="30">
        <f ca="1">SUMIF([1]route!$E$3:$E$10005,E63,[1]!Table1[20])</f>
        <v>0</v>
      </c>
      <c r="AY63" s="30">
        <f ca="1">SUMIF([1]route!$E$3:$E$10005,E63,[1]!Table1[21])</f>
        <v>0</v>
      </c>
      <c r="AZ63" s="30">
        <f ca="1">SUMIF([1]route!$E$3:$E$10005,E63,[1]!Table1[22])</f>
        <v>0</v>
      </c>
      <c r="BA63" s="30">
        <f ca="1">SUMIF([1]route!$E$3:$E$10005,E63,[1]!Table1[23])</f>
        <v>0</v>
      </c>
      <c r="BB63" s="30">
        <f ca="1">SUMIF([1]route!$E$3:$E$10005,E63,[1]!Table1[24])</f>
        <v>0</v>
      </c>
      <c r="BC63" s="30">
        <f ca="1">SUMIF([1]route!$E$3:$E$10005,E63,[1]!Table1[25])</f>
        <v>0</v>
      </c>
      <c r="BD63" s="30">
        <f ca="1">SUMIF([1]route!$E$3:$E$10005,E63,[1]!Table1[26])</f>
        <v>0</v>
      </c>
      <c r="BE63" s="30">
        <f ca="1">SUMIF([1]route!$E$3:$E$10005,E63,[1]!Table1[27])</f>
        <v>0</v>
      </c>
      <c r="BF63" s="30">
        <f ca="1">SUMIF([1]route!$E$3:$E$10005,E63,[1]!Table1[28])</f>
        <v>0</v>
      </c>
      <c r="BG63" s="30">
        <f ca="1">SUMIF([1]route!$E$3:$E$10005,E63,[1]!Table1[29])</f>
        <v>0</v>
      </c>
      <c r="BH63" s="30">
        <f ca="1">SUMIF([1]route!$E$3:$E$10005,E63,[1]!Table1[30])</f>
        <v>0</v>
      </c>
      <c r="BI63" s="30">
        <f ca="1">SUMIF([1]route!$E$3:$E$10005,E63,[1]!Table1[31])</f>
        <v>0</v>
      </c>
      <c r="BJ63" s="30">
        <f ca="1">SUMIF([1]route!$E$3:$E$10005,E63,[1]!Table1[Remain PO])</f>
        <v>0</v>
      </c>
      <c r="BK63" s="31">
        <f ca="1">SUMIF([1]route!$E$3:$E$10005,E63,[1]!Table1[N+1])</f>
        <v>85.6</v>
      </c>
      <c r="BL63" s="31">
        <f ca="1">SUMIF([1]route!$E$3:$E$10005,E63,[1]!Table1[N+2])</f>
        <v>51</v>
      </c>
      <c r="BM63" s="31">
        <f ca="1">SUMIF([1]route!$E$3:$E$10005,E63,[1]!Table1[N+3])</f>
        <v>80</v>
      </c>
      <c r="BN63" s="32">
        <f ca="1">SUMIF([1]route!$E$3:$E$10005,E63,[1]!Table1[N+4])</f>
        <v>0</v>
      </c>
      <c r="BP63" s="37">
        <f t="shared" si="17"/>
        <v>121</v>
      </c>
      <c r="BQ63" s="35">
        <f t="shared" ca="1" si="24"/>
        <v>121</v>
      </c>
      <c r="BR63" s="35">
        <f t="shared" ca="1" si="24"/>
        <v>121</v>
      </c>
      <c r="BS63" s="35">
        <f t="shared" ca="1" si="24"/>
        <v>121</v>
      </c>
      <c r="BT63" s="35">
        <f t="shared" ca="1" si="24"/>
        <v>121</v>
      </c>
      <c r="BU63" s="35">
        <f t="shared" ca="1" si="24"/>
        <v>121</v>
      </c>
      <c r="BV63" s="35">
        <f t="shared" ca="1" si="24"/>
        <v>121</v>
      </c>
      <c r="BW63" s="35">
        <f t="shared" ca="1" si="24"/>
        <v>121</v>
      </c>
      <c r="BX63" s="35">
        <f t="shared" ca="1" si="24"/>
        <v>121</v>
      </c>
      <c r="BY63" s="35">
        <f t="shared" ca="1" si="24"/>
        <v>121</v>
      </c>
      <c r="BZ63" s="35">
        <f t="shared" ca="1" si="24"/>
        <v>121</v>
      </c>
      <c r="CA63" s="35">
        <f t="shared" ca="1" si="24"/>
        <v>121</v>
      </c>
      <c r="CB63" s="35">
        <f t="shared" ca="1" si="24"/>
        <v>121</v>
      </c>
      <c r="CC63" s="35">
        <f t="shared" ca="1" si="24"/>
        <v>121</v>
      </c>
      <c r="CD63" s="35">
        <f t="shared" ca="1" si="24"/>
        <v>121</v>
      </c>
      <c r="CE63" s="35">
        <f t="shared" ca="1" si="24"/>
        <v>121</v>
      </c>
      <c r="CF63" s="35">
        <f t="shared" ca="1" si="24"/>
        <v>121</v>
      </c>
      <c r="CG63" s="35">
        <f t="shared" ca="1" si="26"/>
        <v>121</v>
      </c>
      <c r="CH63" s="35">
        <f t="shared" ca="1" si="26"/>
        <v>121</v>
      </c>
      <c r="CI63" s="35">
        <f t="shared" ca="1" si="25"/>
        <v>121</v>
      </c>
      <c r="CJ63" s="35">
        <f t="shared" ca="1" si="25"/>
        <v>121</v>
      </c>
      <c r="CK63" s="35">
        <f t="shared" ca="1" si="25"/>
        <v>121</v>
      </c>
      <c r="CL63" s="35">
        <f t="shared" ca="1" si="25"/>
        <v>121</v>
      </c>
      <c r="CM63" s="35">
        <f t="shared" ca="1" si="25"/>
        <v>121</v>
      </c>
      <c r="CN63" s="35">
        <f t="shared" ca="1" si="25"/>
        <v>121</v>
      </c>
      <c r="CO63" s="35">
        <f t="shared" ca="1" si="25"/>
        <v>121</v>
      </c>
      <c r="CP63" s="35">
        <f t="shared" ca="1" si="25"/>
        <v>121</v>
      </c>
      <c r="CQ63" s="35">
        <f t="shared" ca="1" si="25"/>
        <v>121</v>
      </c>
      <c r="CR63" s="35">
        <f t="shared" ca="1" si="25"/>
        <v>121</v>
      </c>
      <c r="CS63" s="35">
        <f t="shared" ca="1" si="25"/>
        <v>121</v>
      </c>
      <c r="CT63" s="35">
        <f t="shared" ca="1" si="21"/>
        <v>121</v>
      </c>
      <c r="CU63" s="35">
        <f t="shared" ca="1" si="21"/>
        <v>121</v>
      </c>
      <c r="CV63" s="35">
        <f t="shared" ca="1" si="19"/>
        <v>121</v>
      </c>
      <c r="CW63" s="38">
        <f t="shared" ca="1" si="6"/>
        <v>35.400000000000006</v>
      </c>
      <c r="CX63" s="38">
        <f t="shared" ca="1" si="6"/>
        <v>-15.599999999999994</v>
      </c>
      <c r="CY63" s="38">
        <f t="shared" ca="1" si="6"/>
        <v>-95.6</v>
      </c>
      <c r="CZ63" s="39">
        <f t="shared" ca="1" si="6"/>
        <v>-95.6</v>
      </c>
      <c r="DA63" s="35"/>
    </row>
    <row r="64" spans="4:105" x14ac:dyDescent="0.3">
      <c r="D64" s="61" t="str">
        <f>VLOOKUP(F64,[1]Special!$O$2:$S$209,3,0)</f>
        <v>|0101022000|0.00|0.00|0.000|184.0003.8</v>
      </c>
      <c r="E64" s="20" t="s">
        <v>87</v>
      </c>
      <c r="F64" s="19" t="str">
        <f t="shared" si="7"/>
        <v>|0200220139|60.80|0.00|3.800|0.000</v>
      </c>
      <c r="G64" s="19" t="str">
        <f>'Cutting Rules'!H64</f>
        <v>KMV||||||||||||</v>
      </c>
      <c r="H64" s="19" t="str">
        <f>VLOOKUP(MID(F64,8,2),[1]Special!$H$2:$I$32,2,0)</f>
        <v>STKM11A</v>
      </c>
      <c r="I64" s="19" t="str">
        <f t="shared" si="8"/>
        <v>IBC</v>
      </c>
      <c r="J64" s="19" t="str">
        <f t="shared" si="9"/>
        <v>P</v>
      </c>
      <c r="K64" s="19" t="str">
        <f t="shared" si="10"/>
        <v>60.8</v>
      </c>
      <c r="L64" s="19" t="str">
        <f t="shared" si="11"/>
        <v>0.00</v>
      </c>
      <c r="M64" s="52" t="str">
        <f t="shared" si="12"/>
        <v>3.80</v>
      </c>
      <c r="N64" s="52" t="str">
        <f t="shared" si="13"/>
        <v>6011</v>
      </c>
      <c r="O64" s="19">
        <f>VLOOKUP(F64,[1]Item!$A$5:$Z$10000,26,0)</f>
        <v>5.3410000000000002</v>
      </c>
      <c r="P64" s="19" t="str">
        <f>VLOOKUP(E64,[1]route!$E$3:$O$10005,11,0)</f>
        <v>C</v>
      </c>
      <c r="Q64" s="62" t="str">
        <f>'Cutting Rules'!AD64</f>
        <v>55-6011-----------</v>
      </c>
      <c r="R64" s="23">
        <f ca="1">SUMIF([1]route!$E$3:$E$10005,E64,[1]!Table1[生産])</f>
        <v>15.779816513761467</v>
      </c>
      <c r="S64" s="24"/>
      <c r="T64" s="78" t="s">
        <v>547</v>
      </c>
      <c r="U64" s="19"/>
      <c r="V64" s="48">
        <f>SUMIF([1]route!$E$3:$E$10005,E64,[1]route!$M$3:$M$10005)</f>
        <v>90</v>
      </c>
      <c r="W64" s="56">
        <f t="shared" si="14"/>
        <v>2889.4275899999998</v>
      </c>
      <c r="X64" s="27" t="e">
        <f t="array" aca="1" ref="X64" ca="1">INDEX($BP64:$CZ64,MATCH(TRUE,$BP64:$CZ64&lt;0,0))</f>
        <v>#N/A</v>
      </c>
      <c r="Y64" s="47" t="str">
        <f t="shared" ca="1" si="2"/>
        <v/>
      </c>
      <c r="Z64" s="121" t="str">
        <f>IFERROR(VLOOKUP(E64,[1]route!$E$3:$BL$10005,59,0),"")&amp;IFERROR(VLOOKUP(E64,[1]route!$E$3:$BL$10005,60,0),"")</f>
        <v/>
      </c>
      <c r="AA64" s="28">
        <f t="shared" ca="1" si="15"/>
        <v>0</v>
      </c>
      <c r="AB64" s="77">
        <f t="shared" ca="1" si="16"/>
        <v>0</v>
      </c>
      <c r="AC64" s="4" t="str">
        <f t="shared" ca="1" si="3"/>
        <v/>
      </c>
      <c r="AD64" s="29">
        <v>0</v>
      </c>
      <c r="AE64" s="30">
        <f ca="1">SUMIF([1]route!$E$3:$E$10005,E64,[1]!Table1[1])</f>
        <v>0</v>
      </c>
      <c r="AF64" s="30">
        <f ca="1">SUMIF([1]route!$E$3:$E$10005,E64,[1]!Table1[2])</f>
        <v>0</v>
      </c>
      <c r="AG64" s="30">
        <f ca="1">SUMIF([1]route!$E$3:$E$10005,E64,[1]!Table1[3])</f>
        <v>0</v>
      </c>
      <c r="AH64" s="30">
        <f ca="1">SUMIF([1]route!$E$3:$E$10005,E64,[1]!Table1[4])</f>
        <v>0</v>
      </c>
      <c r="AI64" s="30">
        <f ca="1">SUMIF([1]route!$E$3:$E$10005,E64,[1]!Table1[5])</f>
        <v>0</v>
      </c>
      <c r="AJ64" s="30">
        <f ca="1">SUMIF([1]route!$E$3:$E$10005,E64,[1]!Table1[6])</f>
        <v>0</v>
      </c>
      <c r="AK64" s="30">
        <f ca="1">SUMIF([1]route!$E$3:$E$10005,E64,[1]!Table1[7])</f>
        <v>0</v>
      </c>
      <c r="AL64" s="30">
        <f ca="1">SUMIF([1]route!$E$3:$E$10005,E64,[1]!Table1[8])</f>
        <v>0</v>
      </c>
      <c r="AM64" s="30">
        <f ca="1">SUMIF([1]route!$E$3:$E$10005,E64,[1]!Table1[9])</f>
        <v>0</v>
      </c>
      <c r="AN64" s="30">
        <f ca="1">SUMIF([1]route!$E$3:$E$10005,E64,[1]!Table1[10])</f>
        <v>0</v>
      </c>
      <c r="AO64" s="30">
        <f ca="1">SUMIF([1]route!$E$3:$E$10005,E64,[1]!Table1[11])</f>
        <v>0</v>
      </c>
      <c r="AP64" s="30">
        <f ca="1">SUMIF([1]route!$E$3:$E$10005,E64,[1]!Table1[12])</f>
        <v>0</v>
      </c>
      <c r="AQ64" s="30">
        <f ca="1">SUMIF([1]route!$E$3:$E$10005,E64,[1]!Table1[13])</f>
        <v>0</v>
      </c>
      <c r="AR64" s="30">
        <f ca="1">SUMIF([1]route!$E$3:$E$10005,E64,[1]!Table1[14])</f>
        <v>0</v>
      </c>
      <c r="AS64" s="30">
        <f ca="1">SUMIF([1]route!$E$3:$E$10005,E64,[1]!Table1[15])</f>
        <v>0</v>
      </c>
      <c r="AT64" s="30">
        <f ca="1">SUMIF([1]route!$E$3:$E$10005,E64,[1]!Table1[16])</f>
        <v>0</v>
      </c>
      <c r="AU64" s="30">
        <f ca="1">SUMIF([1]route!$E$3:$E$10005,E64,[1]!Table1[17])</f>
        <v>0</v>
      </c>
      <c r="AV64" s="30">
        <f ca="1">SUMIF([1]route!$E$3:$E$10005,E64,[1]!Table1[18])</f>
        <v>0</v>
      </c>
      <c r="AW64" s="30">
        <f ca="1">SUMIF([1]route!$E$3:$E$10005,E64,[1]!Table1[19])</f>
        <v>0</v>
      </c>
      <c r="AX64" s="30">
        <f ca="1">SUMIF([1]route!$E$3:$E$10005,E64,[1]!Table1[20])</f>
        <v>0</v>
      </c>
      <c r="AY64" s="30">
        <f ca="1">SUMIF([1]route!$E$3:$E$10005,E64,[1]!Table1[21])</f>
        <v>0</v>
      </c>
      <c r="AZ64" s="30">
        <f ca="1">SUMIF([1]route!$E$3:$E$10005,E64,[1]!Table1[22])</f>
        <v>0</v>
      </c>
      <c r="BA64" s="30">
        <f ca="1">SUMIF([1]route!$E$3:$E$10005,E64,[1]!Table1[23])</f>
        <v>0</v>
      </c>
      <c r="BB64" s="30">
        <f ca="1">SUMIF([1]route!$E$3:$E$10005,E64,[1]!Table1[24])</f>
        <v>0</v>
      </c>
      <c r="BC64" s="30">
        <f ca="1">SUMIF([1]route!$E$3:$E$10005,E64,[1]!Table1[25])</f>
        <v>0</v>
      </c>
      <c r="BD64" s="30">
        <f ca="1">SUMIF([1]route!$E$3:$E$10005,E64,[1]!Table1[26])</f>
        <v>0</v>
      </c>
      <c r="BE64" s="30">
        <f ca="1">SUMIF([1]route!$E$3:$E$10005,E64,[1]!Table1[27])</f>
        <v>0</v>
      </c>
      <c r="BF64" s="30">
        <f ca="1">SUMIF([1]route!$E$3:$E$10005,E64,[1]!Table1[28])</f>
        <v>0</v>
      </c>
      <c r="BG64" s="30">
        <f ca="1">SUMIF([1]route!$E$3:$E$10005,E64,[1]!Table1[29])</f>
        <v>0</v>
      </c>
      <c r="BH64" s="30">
        <f ca="1">SUMIF([1]route!$E$3:$E$10005,E64,[1]!Table1[30])</f>
        <v>0</v>
      </c>
      <c r="BI64" s="30">
        <f ca="1">SUMIF([1]route!$E$3:$E$10005,E64,[1]!Table1[31])</f>
        <v>0</v>
      </c>
      <c r="BJ64" s="30">
        <f ca="1">SUMIF([1]route!$E$3:$E$10005,E64,[1]!Table1[Remain PO])</f>
        <v>0</v>
      </c>
      <c r="BK64" s="31">
        <f ca="1">SUMIF([1]route!$E$3:$E$10005,E64,[1]!Table1[N+1])</f>
        <v>15.779816513761467</v>
      </c>
      <c r="BL64" s="31">
        <f ca="1">SUMIF([1]route!$E$3:$E$10005,E64,[1]!Table1[N+2])</f>
        <v>8.4403669724770634</v>
      </c>
      <c r="BM64" s="31">
        <f ca="1">SUMIF([1]route!$E$3:$E$10005,E64,[1]!Table1[N+3])</f>
        <v>10.642201834862385</v>
      </c>
      <c r="BN64" s="32">
        <f ca="1">SUMIF([1]route!$E$3:$E$10005,E64,[1]!Table1[N+4])</f>
        <v>0</v>
      </c>
      <c r="BP64" s="37">
        <f t="shared" si="17"/>
        <v>90</v>
      </c>
      <c r="BQ64" s="35">
        <f t="shared" ca="1" si="24"/>
        <v>90</v>
      </c>
      <c r="BR64" s="35">
        <f t="shared" ca="1" si="24"/>
        <v>90</v>
      </c>
      <c r="BS64" s="35">
        <f t="shared" ca="1" si="24"/>
        <v>90</v>
      </c>
      <c r="BT64" s="35">
        <f t="shared" ca="1" si="24"/>
        <v>90</v>
      </c>
      <c r="BU64" s="35">
        <f t="shared" ca="1" si="24"/>
        <v>90</v>
      </c>
      <c r="BV64" s="35">
        <f t="shared" ca="1" si="24"/>
        <v>90</v>
      </c>
      <c r="BW64" s="35">
        <f t="shared" ca="1" si="24"/>
        <v>90</v>
      </c>
      <c r="BX64" s="35">
        <f t="shared" ca="1" si="24"/>
        <v>90</v>
      </c>
      <c r="BY64" s="35">
        <f t="shared" ca="1" si="24"/>
        <v>90</v>
      </c>
      <c r="BZ64" s="35">
        <f t="shared" ca="1" si="24"/>
        <v>90</v>
      </c>
      <c r="CA64" s="35">
        <f t="shared" ca="1" si="24"/>
        <v>90</v>
      </c>
      <c r="CB64" s="35">
        <f t="shared" ca="1" si="24"/>
        <v>90</v>
      </c>
      <c r="CC64" s="35">
        <f t="shared" ca="1" si="24"/>
        <v>90</v>
      </c>
      <c r="CD64" s="35">
        <f t="shared" ca="1" si="24"/>
        <v>90</v>
      </c>
      <c r="CE64" s="35">
        <f t="shared" ca="1" si="24"/>
        <v>90</v>
      </c>
      <c r="CF64" s="35">
        <f t="shared" ca="1" si="24"/>
        <v>90</v>
      </c>
      <c r="CG64" s="35">
        <f t="shared" ca="1" si="26"/>
        <v>90</v>
      </c>
      <c r="CH64" s="35">
        <f t="shared" ca="1" si="26"/>
        <v>90</v>
      </c>
      <c r="CI64" s="35">
        <f t="shared" ca="1" si="25"/>
        <v>90</v>
      </c>
      <c r="CJ64" s="35">
        <f t="shared" ca="1" si="25"/>
        <v>90</v>
      </c>
      <c r="CK64" s="35">
        <f t="shared" ca="1" si="25"/>
        <v>90</v>
      </c>
      <c r="CL64" s="35">
        <f t="shared" ca="1" si="25"/>
        <v>90</v>
      </c>
      <c r="CM64" s="35">
        <f t="shared" ca="1" si="25"/>
        <v>90</v>
      </c>
      <c r="CN64" s="35">
        <f t="shared" ca="1" si="25"/>
        <v>90</v>
      </c>
      <c r="CO64" s="35">
        <f t="shared" ca="1" si="25"/>
        <v>90</v>
      </c>
      <c r="CP64" s="35">
        <f t="shared" ca="1" si="25"/>
        <v>90</v>
      </c>
      <c r="CQ64" s="35">
        <f t="shared" ca="1" si="25"/>
        <v>90</v>
      </c>
      <c r="CR64" s="35">
        <f t="shared" ca="1" si="25"/>
        <v>90</v>
      </c>
      <c r="CS64" s="35">
        <f t="shared" ca="1" si="25"/>
        <v>90</v>
      </c>
      <c r="CT64" s="35">
        <f t="shared" ca="1" si="21"/>
        <v>90</v>
      </c>
      <c r="CU64" s="35">
        <f t="shared" ca="1" si="21"/>
        <v>90</v>
      </c>
      <c r="CV64" s="35">
        <f t="shared" ca="1" si="19"/>
        <v>90</v>
      </c>
      <c r="CW64" s="38">
        <f t="shared" ca="1" si="6"/>
        <v>74.22018348623854</v>
      </c>
      <c r="CX64" s="38">
        <f t="shared" ca="1" si="6"/>
        <v>65.779816513761475</v>
      </c>
      <c r="CY64" s="38">
        <f t="shared" ca="1" si="6"/>
        <v>55.137614678899091</v>
      </c>
      <c r="CZ64" s="39">
        <f t="shared" ca="1" si="6"/>
        <v>55.137614678899091</v>
      </c>
      <c r="DA64" s="35"/>
    </row>
    <row r="65" spans="4:105" x14ac:dyDescent="0.3">
      <c r="D65" s="61" t="str">
        <f>VLOOKUP(F65,[1]Special!$O$2:$S$209,3,0)</f>
        <v>|0101022000|0.00|0.00|0.000|237.5002</v>
      </c>
      <c r="E65" s="20" t="s">
        <v>88</v>
      </c>
      <c r="F65" s="19" t="str">
        <f t="shared" si="7"/>
        <v>|0200220139|76.30|0.00|2.000|0.000</v>
      </c>
      <c r="G65" s="19" t="str">
        <f>'Cutting Rules'!H65</f>
        <v>KMV||||||||||||</v>
      </c>
      <c r="H65" s="19" t="str">
        <f>VLOOKUP(MID(F65,8,2),[1]Special!$H$2:$I$32,2,0)</f>
        <v>STKM11A</v>
      </c>
      <c r="I65" s="19" t="str">
        <f t="shared" si="8"/>
        <v>IBC</v>
      </c>
      <c r="J65" s="19" t="str">
        <f t="shared" si="9"/>
        <v>P</v>
      </c>
      <c r="K65" s="19" t="str">
        <f t="shared" si="10"/>
        <v>76.3</v>
      </c>
      <c r="L65" s="19" t="str">
        <f t="shared" si="11"/>
        <v>0.00</v>
      </c>
      <c r="M65" s="52" t="str">
        <f t="shared" si="12"/>
        <v>2.00</v>
      </c>
      <c r="N65" s="52" t="str">
        <f t="shared" si="13"/>
        <v>6149</v>
      </c>
      <c r="O65" s="19">
        <f>VLOOKUP(F65,[1]Item!$A$5:$Z$10000,26,0)</f>
        <v>3.6640000000000001</v>
      </c>
      <c r="P65" s="19" t="str">
        <f>VLOOKUP(E65,[1]route!$E$3:$O$10005,11,0)</f>
        <v>C</v>
      </c>
      <c r="Q65" s="62" t="str">
        <f>'Cutting Rules'!AD65</f>
        <v>238-6149-----------</v>
      </c>
      <c r="R65" s="23">
        <f ca="1">SUMIF([1]route!$E$3:$E$10005,E65,[1]!Table1[生産])</f>
        <v>0</v>
      </c>
      <c r="S65" s="24"/>
      <c r="T65" s="78" t="s">
        <v>547</v>
      </c>
      <c r="U65" s="19"/>
      <c r="V65" s="48">
        <f>SUMIF([1]route!$E$3:$E$10005,E65,[1]route!$M$3:$M$10005)</f>
        <v>137</v>
      </c>
      <c r="W65" s="56">
        <f t="shared" si="14"/>
        <v>3086.6012320000004</v>
      </c>
      <c r="X65" s="27" t="e">
        <f t="array" aca="1" ref="X65" ca="1">INDEX($BP65:$CZ65,MATCH(TRUE,$BP65:$CZ65&lt;0,0))</f>
        <v>#N/A</v>
      </c>
      <c r="Y65" s="47" t="str">
        <f t="shared" ca="1" si="2"/>
        <v/>
      </c>
      <c r="Z65" s="121" t="str">
        <f>IFERROR(VLOOKUP(E65,[1]route!$E$3:$BL$10005,59,0),"")&amp;IFERROR(VLOOKUP(E65,[1]route!$E$3:$BL$10005,60,0),"")</f>
        <v/>
      </c>
      <c r="AA65" s="28">
        <f t="shared" ca="1" si="15"/>
        <v>0</v>
      </c>
      <c r="AB65" s="77">
        <f t="shared" ca="1" si="16"/>
        <v>0</v>
      </c>
      <c r="AC65" s="4" t="str">
        <f t="shared" ca="1" si="3"/>
        <v/>
      </c>
      <c r="AD65" s="29">
        <v>0</v>
      </c>
      <c r="AE65" s="30">
        <f ca="1">SUMIF([1]route!$E$3:$E$10005,E65,[1]!Table1[1])</f>
        <v>0</v>
      </c>
      <c r="AF65" s="30">
        <f ca="1">SUMIF([1]route!$E$3:$E$10005,E65,[1]!Table1[2])</f>
        <v>0</v>
      </c>
      <c r="AG65" s="30">
        <f ca="1">SUMIF([1]route!$E$3:$E$10005,E65,[1]!Table1[3])</f>
        <v>0</v>
      </c>
      <c r="AH65" s="30">
        <f ca="1">SUMIF([1]route!$E$3:$E$10005,E65,[1]!Table1[4])</f>
        <v>0</v>
      </c>
      <c r="AI65" s="30">
        <f ca="1">SUMIF([1]route!$E$3:$E$10005,E65,[1]!Table1[5])</f>
        <v>0</v>
      </c>
      <c r="AJ65" s="30">
        <f ca="1">SUMIF([1]route!$E$3:$E$10005,E65,[1]!Table1[6])</f>
        <v>0</v>
      </c>
      <c r="AK65" s="30">
        <f ca="1">SUMIF([1]route!$E$3:$E$10005,E65,[1]!Table1[7])</f>
        <v>0</v>
      </c>
      <c r="AL65" s="30">
        <f ca="1">SUMIF([1]route!$E$3:$E$10005,E65,[1]!Table1[8])</f>
        <v>0</v>
      </c>
      <c r="AM65" s="30">
        <f ca="1">SUMIF([1]route!$E$3:$E$10005,E65,[1]!Table1[9])</f>
        <v>0</v>
      </c>
      <c r="AN65" s="30">
        <f ca="1">SUMIF([1]route!$E$3:$E$10005,E65,[1]!Table1[10])</f>
        <v>0</v>
      </c>
      <c r="AO65" s="30">
        <f ca="1">SUMIF([1]route!$E$3:$E$10005,E65,[1]!Table1[11])</f>
        <v>0</v>
      </c>
      <c r="AP65" s="30">
        <f ca="1">SUMIF([1]route!$E$3:$E$10005,E65,[1]!Table1[12])</f>
        <v>0</v>
      </c>
      <c r="AQ65" s="30">
        <f ca="1">SUMIF([1]route!$E$3:$E$10005,E65,[1]!Table1[13])</f>
        <v>0</v>
      </c>
      <c r="AR65" s="30">
        <f ca="1">SUMIF([1]route!$E$3:$E$10005,E65,[1]!Table1[14])</f>
        <v>0</v>
      </c>
      <c r="AS65" s="30">
        <f ca="1">SUMIF([1]route!$E$3:$E$10005,E65,[1]!Table1[15])</f>
        <v>0</v>
      </c>
      <c r="AT65" s="30">
        <f ca="1">SUMIF([1]route!$E$3:$E$10005,E65,[1]!Table1[16])</f>
        <v>0</v>
      </c>
      <c r="AU65" s="30">
        <f ca="1">SUMIF([1]route!$E$3:$E$10005,E65,[1]!Table1[17])</f>
        <v>0</v>
      </c>
      <c r="AV65" s="30">
        <f ca="1">SUMIF([1]route!$E$3:$E$10005,E65,[1]!Table1[18])</f>
        <v>0</v>
      </c>
      <c r="AW65" s="30">
        <f ca="1">SUMIF([1]route!$E$3:$E$10005,E65,[1]!Table1[19])</f>
        <v>0</v>
      </c>
      <c r="AX65" s="30">
        <f ca="1">SUMIF([1]route!$E$3:$E$10005,E65,[1]!Table1[20])</f>
        <v>0</v>
      </c>
      <c r="AY65" s="30">
        <f ca="1">SUMIF([1]route!$E$3:$E$10005,E65,[1]!Table1[21])</f>
        <v>0</v>
      </c>
      <c r="AZ65" s="30">
        <f ca="1">SUMIF([1]route!$E$3:$E$10005,E65,[1]!Table1[22])</f>
        <v>0</v>
      </c>
      <c r="BA65" s="30">
        <f ca="1">SUMIF([1]route!$E$3:$E$10005,E65,[1]!Table1[23])</f>
        <v>0</v>
      </c>
      <c r="BB65" s="30">
        <f ca="1">SUMIF([1]route!$E$3:$E$10005,E65,[1]!Table1[24])</f>
        <v>0</v>
      </c>
      <c r="BC65" s="30">
        <f ca="1">SUMIF([1]route!$E$3:$E$10005,E65,[1]!Table1[25])</f>
        <v>0</v>
      </c>
      <c r="BD65" s="30">
        <f ca="1">SUMIF([1]route!$E$3:$E$10005,E65,[1]!Table1[26])</f>
        <v>0</v>
      </c>
      <c r="BE65" s="30">
        <f ca="1">SUMIF([1]route!$E$3:$E$10005,E65,[1]!Table1[27])</f>
        <v>0</v>
      </c>
      <c r="BF65" s="30">
        <f ca="1">SUMIF([1]route!$E$3:$E$10005,E65,[1]!Table1[28])</f>
        <v>0</v>
      </c>
      <c r="BG65" s="30">
        <f ca="1">SUMIF([1]route!$E$3:$E$10005,E65,[1]!Table1[29])</f>
        <v>0</v>
      </c>
      <c r="BH65" s="30">
        <f ca="1">SUMIF([1]route!$E$3:$E$10005,E65,[1]!Table1[30])</f>
        <v>0</v>
      </c>
      <c r="BI65" s="30">
        <f ca="1">SUMIF([1]route!$E$3:$E$10005,E65,[1]!Table1[31])</f>
        <v>0</v>
      </c>
      <c r="BJ65" s="30">
        <f ca="1">SUMIF([1]route!$E$3:$E$10005,E65,[1]!Table1[Remain PO])</f>
        <v>0</v>
      </c>
      <c r="BK65" s="31">
        <f ca="1">SUMIF([1]route!$E$3:$E$10005,E65,[1]!Table1[N+1])</f>
        <v>0</v>
      </c>
      <c r="BL65" s="31">
        <f ca="1">SUMIF([1]route!$E$3:$E$10005,E65,[1]!Table1[N+2])</f>
        <v>3.8461538461538463</v>
      </c>
      <c r="BM65" s="31">
        <f ca="1">SUMIF([1]route!$E$3:$E$10005,E65,[1]!Table1[N+3])</f>
        <v>0</v>
      </c>
      <c r="BN65" s="32">
        <f ca="1">SUMIF([1]route!$E$3:$E$10005,E65,[1]!Table1[N+4])</f>
        <v>0</v>
      </c>
      <c r="BP65" s="37">
        <f t="shared" si="17"/>
        <v>137</v>
      </c>
      <c r="BQ65" s="35">
        <f t="shared" ca="1" si="24"/>
        <v>137</v>
      </c>
      <c r="BR65" s="35">
        <f t="shared" ca="1" si="24"/>
        <v>137</v>
      </c>
      <c r="BS65" s="35">
        <f t="shared" ca="1" si="24"/>
        <v>137</v>
      </c>
      <c r="BT65" s="35">
        <f t="shared" ca="1" si="24"/>
        <v>137</v>
      </c>
      <c r="BU65" s="35">
        <f t="shared" ca="1" si="24"/>
        <v>137</v>
      </c>
      <c r="BV65" s="35">
        <f t="shared" ca="1" si="24"/>
        <v>137</v>
      </c>
      <c r="BW65" s="35">
        <f t="shared" ca="1" si="24"/>
        <v>137</v>
      </c>
      <c r="BX65" s="35">
        <f t="shared" ca="1" si="24"/>
        <v>137</v>
      </c>
      <c r="BY65" s="35">
        <f t="shared" ca="1" si="24"/>
        <v>137</v>
      </c>
      <c r="BZ65" s="35">
        <f t="shared" ca="1" si="24"/>
        <v>137</v>
      </c>
      <c r="CA65" s="35">
        <f t="shared" ca="1" si="24"/>
        <v>137</v>
      </c>
      <c r="CB65" s="35">
        <f t="shared" ca="1" si="24"/>
        <v>137</v>
      </c>
      <c r="CC65" s="35">
        <f t="shared" ca="1" si="24"/>
        <v>137</v>
      </c>
      <c r="CD65" s="35">
        <f t="shared" ca="1" si="24"/>
        <v>137</v>
      </c>
      <c r="CE65" s="35">
        <f t="shared" ca="1" si="24"/>
        <v>137</v>
      </c>
      <c r="CF65" s="35">
        <f t="shared" ca="1" si="24"/>
        <v>137</v>
      </c>
      <c r="CG65" s="35">
        <f t="shared" ca="1" si="26"/>
        <v>137</v>
      </c>
      <c r="CH65" s="35">
        <f t="shared" ca="1" si="26"/>
        <v>137</v>
      </c>
      <c r="CI65" s="35">
        <f t="shared" ca="1" si="25"/>
        <v>137</v>
      </c>
      <c r="CJ65" s="35">
        <f t="shared" ca="1" si="25"/>
        <v>137</v>
      </c>
      <c r="CK65" s="35">
        <f t="shared" ca="1" si="25"/>
        <v>137</v>
      </c>
      <c r="CL65" s="35">
        <f t="shared" ca="1" si="25"/>
        <v>137</v>
      </c>
      <c r="CM65" s="35">
        <f t="shared" ca="1" si="25"/>
        <v>137</v>
      </c>
      <c r="CN65" s="35">
        <f t="shared" ca="1" si="25"/>
        <v>137</v>
      </c>
      <c r="CO65" s="35">
        <f t="shared" ca="1" si="25"/>
        <v>137</v>
      </c>
      <c r="CP65" s="35">
        <f t="shared" ca="1" si="25"/>
        <v>137</v>
      </c>
      <c r="CQ65" s="35">
        <f t="shared" ca="1" si="25"/>
        <v>137</v>
      </c>
      <c r="CR65" s="35">
        <f t="shared" ca="1" si="25"/>
        <v>137</v>
      </c>
      <c r="CS65" s="35">
        <f t="shared" ca="1" si="25"/>
        <v>137</v>
      </c>
      <c r="CT65" s="35">
        <f t="shared" ca="1" si="21"/>
        <v>137</v>
      </c>
      <c r="CU65" s="35">
        <f t="shared" ca="1" si="21"/>
        <v>137</v>
      </c>
      <c r="CV65" s="35">
        <f t="shared" ca="1" si="19"/>
        <v>137</v>
      </c>
      <c r="CW65" s="38">
        <f t="shared" ca="1" si="6"/>
        <v>137</v>
      </c>
      <c r="CX65" s="38">
        <f t="shared" ca="1" si="6"/>
        <v>133.15384615384616</v>
      </c>
      <c r="CY65" s="38">
        <f t="shared" ca="1" si="6"/>
        <v>133.15384615384616</v>
      </c>
      <c r="CZ65" s="39">
        <f t="shared" ca="1" si="6"/>
        <v>133.15384615384616</v>
      </c>
      <c r="DA65" s="35"/>
    </row>
    <row r="66" spans="4:105" x14ac:dyDescent="0.3">
      <c r="D66" s="61" t="str">
        <f>VLOOKUP(F66,[1]Special!$O$2:$S$209,3,0)</f>
        <v>E-C</v>
      </c>
      <c r="E66" s="20" t="s">
        <v>89</v>
      </c>
      <c r="F66" s="19" t="str">
        <f t="shared" si="7"/>
        <v>|0200220600|15.00|10.30|2.350|0.000</v>
      </c>
      <c r="G66" s="19" t="str">
        <f>'Cutting Rules'!H66</f>
        <v>KMV||||||||||||</v>
      </c>
      <c r="H66" s="19" t="str">
        <f>VLOOKUP(MID(F66,8,2),[1]Special!$H$2:$I$32,2,0)</f>
        <v>STKM12C</v>
      </c>
      <c r="I66" s="19" t="str">
        <f t="shared" si="8"/>
        <v>IBC</v>
      </c>
      <c r="J66" s="19" t="str">
        <f t="shared" si="9"/>
        <v>P</v>
      </c>
      <c r="K66" s="19" t="str">
        <f t="shared" si="10"/>
        <v>15.0</v>
      </c>
      <c r="L66" s="19" t="str">
        <f t="shared" si="11"/>
        <v>10.3</v>
      </c>
      <c r="M66" s="52" t="str">
        <f t="shared" si="12"/>
        <v>2.35</v>
      </c>
      <c r="N66" s="52" t="str">
        <f t="shared" si="13"/>
        <v>5700</v>
      </c>
      <c r="O66" s="19">
        <f>VLOOKUP(F66,[1]Item!$A$5:$Z$10000,26,0)</f>
        <v>0.73299999999999998</v>
      </c>
      <c r="P66" s="19" t="str">
        <f>VLOOKUP(E66,[1]route!$E$3:$O$10005,11,0)</f>
        <v>C</v>
      </c>
      <c r="Q66" s="62" t="str">
        <f>'Cutting Rules'!AD66</f>
        <v>103------------</v>
      </c>
      <c r="R66" s="23">
        <f ca="1">SUMIF([1]route!$E$3:$E$10005,E66,[1]!Table1[生産])</f>
        <v>0</v>
      </c>
      <c r="S66" s="24"/>
      <c r="T66" s="78" t="s">
        <v>547</v>
      </c>
      <c r="U66" s="19"/>
      <c r="V66" s="48">
        <f>SUMIF([1]route!$E$3:$E$10005,E66,[1]route!$M$3:$M$10005)</f>
        <v>37</v>
      </c>
      <c r="W66" s="56">
        <f t="shared" si="14"/>
        <v>154.58970000000002</v>
      </c>
      <c r="X66" s="27" t="e">
        <f t="array" aca="1" ref="X66" ca="1">INDEX($BP66:$CZ66,MATCH(TRUE,$BP66:$CZ66&lt;0,0))</f>
        <v>#N/A</v>
      </c>
      <c r="Y66" s="47" t="str">
        <f t="shared" ca="1" si="2"/>
        <v/>
      </c>
      <c r="Z66" s="121" t="str">
        <f>IFERROR(VLOOKUP(E66,[1]route!$E$3:$BL$10005,59,0),"")&amp;IFERROR(VLOOKUP(E66,[1]route!$E$3:$BL$10005,60,0),"")</f>
        <v/>
      </c>
      <c r="AA66" s="28">
        <f t="shared" ca="1" si="15"/>
        <v>0</v>
      </c>
      <c r="AB66" s="77">
        <f t="shared" ca="1" si="16"/>
        <v>0</v>
      </c>
      <c r="AC66" s="4" t="str">
        <f t="shared" ca="1" si="3"/>
        <v/>
      </c>
      <c r="AD66" s="29">
        <v>0</v>
      </c>
      <c r="AE66" s="30">
        <f ca="1">SUMIF([1]route!$E$3:$E$10005,E66,[1]!Table1[1])</f>
        <v>0</v>
      </c>
      <c r="AF66" s="30">
        <f ca="1">SUMIF([1]route!$E$3:$E$10005,E66,[1]!Table1[2])</f>
        <v>0</v>
      </c>
      <c r="AG66" s="30">
        <f ca="1">SUMIF([1]route!$E$3:$E$10005,E66,[1]!Table1[3])</f>
        <v>0</v>
      </c>
      <c r="AH66" s="30">
        <f ca="1">SUMIF([1]route!$E$3:$E$10005,E66,[1]!Table1[4])</f>
        <v>0</v>
      </c>
      <c r="AI66" s="30">
        <f ca="1">SUMIF([1]route!$E$3:$E$10005,E66,[1]!Table1[5])</f>
        <v>0</v>
      </c>
      <c r="AJ66" s="30">
        <f ca="1">SUMIF([1]route!$E$3:$E$10005,E66,[1]!Table1[6])</f>
        <v>0</v>
      </c>
      <c r="AK66" s="30">
        <f ca="1">SUMIF([1]route!$E$3:$E$10005,E66,[1]!Table1[7])</f>
        <v>0</v>
      </c>
      <c r="AL66" s="30">
        <f ca="1">SUMIF([1]route!$E$3:$E$10005,E66,[1]!Table1[8])</f>
        <v>0</v>
      </c>
      <c r="AM66" s="30">
        <f ca="1">SUMIF([1]route!$E$3:$E$10005,E66,[1]!Table1[9])</f>
        <v>0</v>
      </c>
      <c r="AN66" s="30">
        <f ca="1">SUMIF([1]route!$E$3:$E$10005,E66,[1]!Table1[10])</f>
        <v>0</v>
      </c>
      <c r="AO66" s="30">
        <f ca="1">SUMIF([1]route!$E$3:$E$10005,E66,[1]!Table1[11])</f>
        <v>0</v>
      </c>
      <c r="AP66" s="30">
        <f ca="1">SUMIF([1]route!$E$3:$E$10005,E66,[1]!Table1[12])</f>
        <v>0</v>
      </c>
      <c r="AQ66" s="30">
        <f ca="1">SUMIF([1]route!$E$3:$E$10005,E66,[1]!Table1[13])</f>
        <v>0</v>
      </c>
      <c r="AR66" s="30">
        <f ca="1">SUMIF([1]route!$E$3:$E$10005,E66,[1]!Table1[14])</f>
        <v>0</v>
      </c>
      <c r="AS66" s="30">
        <f ca="1">SUMIF([1]route!$E$3:$E$10005,E66,[1]!Table1[15])</f>
        <v>0</v>
      </c>
      <c r="AT66" s="30">
        <f ca="1">SUMIF([1]route!$E$3:$E$10005,E66,[1]!Table1[16])</f>
        <v>0</v>
      </c>
      <c r="AU66" s="30">
        <f ca="1">SUMIF([1]route!$E$3:$E$10005,E66,[1]!Table1[17])</f>
        <v>0</v>
      </c>
      <c r="AV66" s="30">
        <f ca="1">SUMIF([1]route!$E$3:$E$10005,E66,[1]!Table1[18])</f>
        <v>0</v>
      </c>
      <c r="AW66" s="30">
        <f ca="1">SUMIF([1]route!$E$3:$E$10005,E66,[1]!Table1[19])</f>
        <v>0</v>
      </c>
      <c r="AX66" s="30">
        <f ca="1">SUMIF([1]route!$E$3:$E$10005,E66,[1]!Table1[20])</f>
        <v>0</v>
      </c>
      <c r="AY66" s="30">
        <f ca="1">SUMIF([1]route!$E$3:$E$10005,E66,[1]!Table1[21])</f>
        <v>0</v>
      </c>
      <c r="AZ66" s="30">
        <f ca="1">SUMIF([1]route!$E$3:$E$10005,E66,[1]!Table1[22])</f>
        <v>0</v>
      </c>
      <c r="BA66" s="30">
        <f ca="1">SUMIF([1]route!$E$3:$E$10005,E66,[1]!Table1[23])</f>
        <v>0</v>
      </c>
      <c r="BB66" s="30">
        <f ca="1">SUMIF([1]route!$E$3:$E$10005,E66,[1]!Table1[24])</f>
        <v>0</v>
      </c>
      <c r="BC66" s="30">
        <f ca="1">SUMIF([1]route!$E$3:$E$10005,E66,[1]!Table1[25])</f>
        <v>0</v>
      </c>
      <c r="BD66" s="30">
        <f ca="1">SUMIF([1]route!$E$3:$E$10005,E66,[1]!Table1[26])</f>
        <v>0</v>
      </c>
      <c r="BE66" s="30">
        <f ca="1">SUMIF([1]route!$E$3:$E$10005,E66,[1]!Table1[27])</f>
        <v>0</v>
      </c>
      <c r="BF66" s="30">
        <f ca="1">SUMIF([1]route!$E$3:$E$10005,E66,[1]!Table1[28])</f>
        <v>0</v>
      </c>
      <c r="BG66" s="30">
        <f ca="1">SUMIF([1]route!$E$3:$E$10005,E66,[1]!Table1[29])</f>
        <v>0</v>
      </c>
      <c r="BH66" s="30">
        <f ca="1">SUMIF([1]route!$E$3:$E$10005,E66,[1]!Table1[30])</f>
        <v>0</v>
      </c>
      <c r="BI66" s="30">
        <f ca="1">SUMIF([1]route!$E$3:$E$10005,E66,[1]!Table1[31])</f>
        <v>0</v>
      </c>
      <c r="BJ66" s="30">
        <f ca="1">SUMIF([1]route!$E$3:$E$10005,E66,[1]!Table1[Remain PO])</f>
        <v>0</v>
      </c>
      <c r="BK66" s="31">
        <f ca="1">SUMIF([1]route!$E$3:$E$10005,E66,[1]!Table1[N+1])</f>
        <v>0</v>
      </c>
      <c r="BL66" s="31">
        <f ca="1">SUMIF([1]route!$E$3:$E$10005,E66,[1]!Table1[N+2])</f>
        <v>0</v>
      </c>
      <c r="BM66" s="31">
        <f ca="1">SUMIF([1]route!$E$3:$E$10005,E66,[1]!Table1[N+3])</f>
        <v>0</v>
      </c>
      <c r="BN66" s="32">
        <f ca="1">SUMIF([1]route!$E$3:$E$10005,E66,[1]!Table1[N+4])</f>
        <v>0</v>
      </c>
      <c r="BP66" s="37">
        <f t="shared" si="17"/>
        <v>37</v>
      </c>
      <c r="BQ66" s="35">
        <f t="shared" ca="1" si="24"/>
        <v>37</v>
      </c>
      <c r="BR66" s="35">
        <f t="shared" ca="1" si="24"/>
        <v>37</v>
      </c>
      <c r="BS66" s="35">
        <f t="shared" ca="1" si="24"/>
        <v>37</v>
      </c>
      <c r="BT66" s="35">
        <f t="shared" ca="1" si="24"/>
        <v>37</v>
      </c>
      <c r="BU66" s="35">
        <f t="shared" ca="1" si="24"/>
        <v>37</v>
      </c>
      <c r="BV66" s="35">
        <f t="shared" ca="1" si="24"/>
        <v>37</v>
      </c>
      <c r="BW66" s="35">
        <f t="shared" ca="1" si="24"/>
        <v>37</v>
      </c>
      <c r="BX66" s="35">
        <f t="shared" ca="1" si="24"/>
        <v>37</v>
      </c>
      <c r="BY66" s="35">
        <f t="shared" ca="1" si="24"/>
        <v>37</v>
      </c>
      <c r="BZ66" s="35">
        <f t="shared" ca="1" si="24"/>
        <v>37</v>
      </c>
      <c r="CA66" s="35">
        <f t="shared" ca="1" si="24"/>
        <v>37</v>
      </c>
      <c r="CB66" s="35">
        <f t="shared" ca="1" si="24"/>
        <v>37</v>
      </c>
      <c r="CC66" s="35">
        <f t="shared" ca="1" si="24"/>
        <v>37</v>
      </c>
      <c r="CD66" s="35">
        <f t="shared" ca="1" si="24"/>
        <v>37</v>
      </c>
      <c r="CE66" s="35">
        <f t="shared" ca="1" si="24"/>
        <v>37</v>
      </c>
      <c r="CF66" s="35">
        <f t="shared" ca="1" si="24"/>
        <v>37</v>
      </c>
      <c r="CG66" s="35">
        <f t="shared" ca="1" si="26"/>
        <v>37</v>
      </c>
      <c r="CH66" s="35">
        <f t="shared" ca="1" si="26"/>
        <v>37</v>
      </c>
      <c r="CI66" s="35">
        <f t="shared" ca="1" si="25"/>
        <v>37</v>
      </c>
      <c r="CJ66" s="35">
        <f t="shared" ca="1" si="25"/>
        <v>37</v>
      </c>
      <c r="CK66" s="35">
        <f t="shared" ca="1" si="25"/>
        <v>37</v>
      </c>
      <c r="CL66" s="35">
        <f t="shared" ca="1" si="25"/>
        <v>37</v>
      </c>
      <c r="CM66" s="35">
        <f t="shared" ca="1" si="25"/>
        <v>37</v>
      </c>
      <c r="CN66" s="35">
        <f t="shared" ca="1" si="25"/>
        <v>37</v>
      </c>
      <c r="CO66" s="35">
        <f t="shared" ca="1" si="25"/>
        <v>37</v>
      </c>
      <c r="CP66" s="35">
        <f t="shared" ca="1" si="25"/>
        <v>37</v>
      </c>
      <c r="CQ66" s="35">
        <f t="shared" ca="1" si="25"/>
        <v>37</v>
      </c>
      <c r="CR66" s="35">
        <f t="shared" ca="1" si="25"/>
        <v>37</v>
      </c>
      <c r="CS66" s="35">
        <f t="shared" ca="1" si="25"/>
        <v>37</v>
      </c>
      <c r="CT66" s="35">
        <f t="shared" ca="1" si="21"/>
        <v>37</v>
      </c>
      <c r="CU66" s="35">
        <f t="shared" ca="1" si="21"/>
        <v>37</v>
      </c>
      <c r="CV66" s="35">
        <f t="shared" ca="1" si="19"/>
        <v>37</v>
      </c>
      <c r="CW66" s="38">
        <f t="shared" ca="1" si="6"/>
        <v>37</v>
      </c>
      <c r="CX66" s="38">
        <f t="shared" ca="1" si="6"/>
        <v>37</v>
      </c>
      <c r="CY66" s="38">
        <f t="shared" ca="1" si="6"/>
        <v>37</v>
      </c>
      <c r="CZ66" s="39">
        <f t="shared" ref="CZ66:CZ129" ca="1" si="27">CY66-BN66</f>
        <v>37</v>
      </c>
      <c r="DA66" s="35"/>
    </row>
    <row r="67" spans="4:105" x14ac:dyDescent="0.3">
      <c r="D67" s="61" t="str">
        <f>VLOOKUP(F67,[1]Special!$O$2:$S$209,3,0)</f>
        <v>E-C</v>
      </c>
      <c r="E67" s="20" t="s">
        <v>90</v>
      </c>
      <c r="F67" s="19" t="str">
        <f t="shared" si="7"/>
        <v>|0200220600|15.00|10.30|2.350|0.000</v>
      </c>
      <c r="G67" s="19" t="str">
        <f>'Cutting Rules'!H67</f>
        <v>||||||||||||</v>
      </c>
      <c r="H67" s="19" t="str">
        <f>VLOOKUP(MID(F67,8,2),[1]Special!$H$2:$I$32,2,0)</f>
        <v>STKM12C</v>
      </c>
      <c r="I67" s="19" t="str">
        <f t="shared" si="8"/>
        <v>IBC</v>
      </c>
      <c r="J67" s="19" t="str">
        <f t="shared" si="9"/>
        <v>P</v>
      </c>
      <c r="K67" s="19" t="str">
        <f t="shared" si="10"/>
        <v>15.0</v>
      </c>
      <c r="L67" s="19" t="str">
        <f t="shared" si="11"/>
        <v>10.3</v>
      </c>
      <c r="M67" s="52" t="str">
        <f t="shared" si="12"/>
        <v>2.35</v>
      </c>
      <c r="N67" s="52" t="str">
        <f t="shared" si="13"/>
        <v>5600</v>
      </c>
      <c r="O67" s="19">
        <f>VLOOKUP(F67,[1]Item!$A$5:$Z$10000,26,0)</f>
        <v>0.73299999999999998</v>
      </c>
      <c r="P67" s="19" t="str">
        <f>VLOOKUP(E67,[1]route!$E$3:$O$10005,11,0)</f>
        <v>P/E</v>
      </c>
      <c r="Q67" s="62" t="str">
        <f>'Cutting Rules'!AD67</f>
        <v>5600------------</v>
      </c>
      <c r="R67" s="23">
        <f ca="1">SUMIF([1]route!$E$3:$E$10005,E67,[1]!Table1[生産])</f>
        <v>0</v>
      </c>
      <c r="S67" s="24"/>
      <c r="T67" s="78" t="s">
        <v>547</v>
      </c>
      <c r="U67" s="19"/>
      <c r="V67" s="48">
        <f>SUMIF([1]route!$E$3:$E$10005,E67,[1]route!$M$3:$M$10005)</f>
        <v>30</v>
      </c>
      <c r="W67" s="56">
        <f t="shared" si="14"/>
        <v>123.14400000000001</v>
      </c>
      <c r="X67" s="27" t="e">
        <f t="array" aca="1" ref="X67" ca="1">INDEX($BP67:$CZ67,MATCH(TRUE,$BP67:$CZ67&lt;0,0))</f>
        <v>#N/A</v>
      </c>
      <c r="Y67" s="47" t="str">
        <f t="shared" ref="Y67:Y130" ca="1" si="28">IFERROR(CHOOSE($AC67,$BP$1,$BQ$1,$BR$1,$BS$1,$BT$1,$BU$1,$BV$1,$BW$1,$BX$1,$BY$1,$BZ$1,$CA$1,$CB$1,$CC$1,$CD$1,$CE$1,$CF$1,$CG$1,$CH$1,$CI$1,$CJ$1,$CK$1,$CL$1,$CM$1,$CN$1,$CO$1,$CP$1,$CQ$1,$CR$1,$CS$1,$CT$1,$CU$1,$CV$1,$CW$1,$CX$1,$CY$1,$CZ$1,),"")</f>
        <v/>
      </c>
      <c r="Z67" s="121" t="str">
        <f>IFERROR(VLOOKUP(E67,[1]route!$E$3:$BL$10005,59,0),"")&amp;IFERROR(VLOOKUP(E67,[1]route!$E$3:$BL$10005,60,0),"")</f>
        <v/>
      </c>
      <c r="AA67" s="28">
        <f t="shared" ca="1" si="15"/>
        <v>0</v>
      </c>
      <c r="AB67" s="77">
        <f t="shared" ca="1" si="16"/>
        <v>0</v>
      </c>
      <c r="AC67" s="4" t="str">
        <f t="shared" ref="AC67:AC130" ca="1" si="29">IFERROR(MATCH($X67,$BP67:$CZ67,0),"")</f>
        <v/>
      </c>
      <c r="AD67" s="29">
        <v>0</v>
      </c>
      <c r="AE67" s="30">
        <f ca="1">SUMIF([1]route!$E$3:$E$10005,E67,[1]!Table1[1])</f>
        <v>0</v>
      </c>
      <c r="AF67" s="30">
        <f ca="1">SUMIF([1]route!$E$3:$E$10005,E67,[1]!Table1[2])</f>
        <v>0</v>
      </c>
      <c r="AG67" s="30">
        <f ca="1">SUMIF([1]route!$E$3:$E$10005,E67,[1]!Table1[3])</f>
        <v>0</v>
      </c>
      <c r="AH67" s="30">
        <f ca="1">SUMIF([1]route!$E$3:$E$10005,E67,[1]!Table1[4])</f>
        <v>0</v>
      </c>
      <c r="AI67" s="30">
        <f ca="1">SUMIF([1]route!$E$3:$E$10005,E67,[1]!Table1[5])</f>
        <v>0</v>
      </c>
      <c r="AJ67" s="30">
        <f ca="1">SUMIF([1]route!$E$3:$E$10005,E67,[1]!Table1[6])</f>
        <v>0</v>
      </c>
      <c r="AK67" s="30">
        <f ca="1">SUMIF([1]route!$E$3:$E$10005,E67,[1]!Table1[7])</f>
        <v>0</v>
      </c>
      <c r="AL67" s="30">
        <f ca="1">SUMIF([1]route!$E$3:$E$10005,E67,[1]!Table1[8])</f>
        <v>0</v>
      </c>
      <c r="AM67" s="30">
        <f ca="1">SUMIF([1]route!$E$3:$E$10005,E67,[1]!Table1[9])</f>
        <v>0</v>
      </c>
      <c r="AN67" s="30">
        <f ca="1">SUMIF([1]route!$E$3:$E$10005,E67,[1]!Table1[10])</f>
        <v>0</v>
      </c>
      <c r="AO67" s="30">
        <f ca="1">SUMIF([1]route!$E$3:$E$10005,E67,[1]!Table1[11])</f>
        <v>0</v>
      </c>
      <c r="AP67" s="30">
        <f ca="1">SUMIF([1]route!$E$3:$E$10005,E67,[1]!Table1[12])</f>
        <v>0</v>
      </c>
      <c r="AQ67" s="30">
        <f ca="1">SUMIF([1]route!$E$3:$E$10005,E67,[1]!Table1[13])</f>
        <v>0</v>
      </c>
      <c r="AR67" s="30">
        <f ca="1">SUMIF([1]route!$E$3:$E$10005,E67,[1]!Table1[14])</f>
        <v>0</v>
      </c>
      <c r="AS67" s="30">
        <f ca="1">SUMIF([1]route!$E$3:$E$10005,E67,[1]!Table1[15])</f>
        <v>0</v>
      </c>
      <c r="AT67" s="30">
        <f ca="1">SUMIF([1]route!$E$3:$E$10005,E67,[1]!Table1[16])</f>
        <v>0</v>
      </c>
      <c r="AU67" s="30">
        <f ca="1">SUMIF([1]route!$E$3:$E$10005,E67,[1]!Table1[17])</f>
        <v>0</v>
      </c>
      <c r="AV67" s="30">
        <f ca="1">SUMIF([1]route!$E$3:$E$10005,E67,[1]!Table1[18])</f>
        <v>0</v>
      </c>
      <c r="AW67" s="30">
        <f ca="1">SUMIF([1]route!$E$3:$E$10005,E67,[1]!Table1[19])</f>
        <v>0</v>
      </c>
      <c r="AX67" s="30">
        <f ca="1">SUMIF([1]route!$E$3:$E$10005,E67,[1]!Table1[20])</f>
        <v>0</v>
      </c>
      <c r="AY67" s="30">
        <f ca="1">SUMIF([1]route!$E$3:$E$10005,E67,[1]!Table1[21])</f>
        <v>0</v>
      </c>
      <c r="AZ67" s="30">
        <f ca="1">SUMIF([1]route!$E$3:$E$10005,E67,[1]!Table1[22])</f>
        <v>0</v>
      </c>
      <c r="BA67" s="30">
        <f ca="1">SUMIF([1]route!$E$3:$E$10005,E67,[1]!Table1[23])</f>
        <v>0</v>
      </c>
      <c r="BB67" s="30">
        <f ca="1">SUMIF([1]route!$E$3:$E$10005,E67,[1]!Table1[24])</f>
        <v>0</v>
      </c>
      <c r="BC67" s="30">
        <f ca="1">SUMIF([1]route!$E$3:$E$10005,E67,[1]!Table1[25])</f>
        <v>0</v>
      </c>
      <c r="BD67" s="30">
        <f ca="1">SUMIF([1]route!$E$3:$E$10005,E67,[1]!Table1[26])</f>
        <v>0</v>
      </c>
      <c r="BE67" s="30">
        <f ca="1">SUMIF([1]route!$E$3:$E$10005,E67,[1]!Table1[27])</f>
        <v>0</v>
      </c>
      <c r="BF67" s="30">
        <f ca="1">SUMIF([1]route!$E$3:$E$10005,E67,[1]!Table1[28])</f>
        <v>0</v>
      </c>
      <c r="BG67" s="30">
        <f ca="1">SUMIF([1]route!$E$3:$E$10005,E67,[1]!Table1[29])</f>
        <v>0</v>
      </c>
      <c r="BH67" s="30">
        <f ca="1">SUMIF([1]route!$E$3:$E$10005,E67,[1]!Table1[30])</f>
        <v>0</v>
      </c>
      <c r="BI67" s="30">
        <f ca="1">SUMIF([1]route!$E$3:$E$10005,E67,[1]!Table1[31])</f>
        <v>0</v>
      </c>
      <c r="BJ67" s="30">
        <f ca="1">SUMIF([1]route!$E$3:$E$10005,E67,[1]!Table1[Remain PO])</f>
        <v>0</v>
      </c>
      <c r="BK67" s="31">
        <f ca="1">SUMIF([1]route!$E$3:$E$10005,E67,[1]!Table1[N+1])</f>
        <v>0</v>
      </c>
      <c r="BL67" s="31">
        <f ca="1">SUMIF([1]route!$E$3:$E$10005,E67,[1]!Table1[N+2])</f>
        <v>0</v>
      </c>
      <c r="BM67" s="31">
        <f ca="1">SUMIF([1]route!$E$3:$E$10005,E67,[1]!Table1[N+3])</f>
        <v>0</v>
      </c>
      <c r="BN67" s="32">
        <f ca="1">SUMIF([1]route!$E$3:$E$10005,E67,[1]!Table1[N+4])</f>
        <v>0</v>
      </c>
      <c r="BP67" s="37">
        <f t="shared" si="17"/>
        <v>30</v>
      </c>
      <c r="BQ67" s="35">
        <f t="shared" ca="1" si="24"/>
        <v>30</v>
      </c>
      <c r="BR67" s="35">
        <f t="shared" ca="1" si="24"/>
        <v>30</v>
      </c>
      <c r="BS67" s="35">
        <f t="shared" ca="1" si="24"/>
        <v>30</v>
      </c>
      <c r="BT67" s="35">
        <f t="shared" ca="1" si="24"/>
        <v>30</v>
      </c>
      <c r="BU67" s="35">
        <f t="shared" ca="1" si="24"/>
        <v>30</v>
      </c>
      <c r="BV67" s="35">
        <f t="shared" ca="1" si="24"/>
        <v>30</v>
      </c>
      <c r="BW67" s="35">
        <f t="shared" ca="1" si="24"/>
        <v>30</v>
      </c>
      <c r="BX67" s="35">
        <f t="shared" ca="1" si="24"/>
        <v>30</v>
      </c>
      <c r="BY67" s="35">
        <f t="shared" ca="1" si="24"/>
        <v>30</v>
      </c>
      <c r="BZ67" s="35">
        <f t="shared" ca="1" si="24"/>
        <v>30</v>
      </c>
      <c r="CA67" s="35">
        <f t="shared" ca="1" si="24"/>
        <v>30</v>
      </c>
      <c r="CB67" s="35">
        <f t="shared" ca="1" si="24"/>
        <v>30</v>
      </c>
      <c r="CC67" s="35">
        <f t="shared" ca="1" si="24"/>
        <v>30</v>
      </c>
      <c r="CD67" s="35">
        <f t="shared" ca="1" si="24"/>
        <v>30</v>
      </c>
      <c r="CE67" s="35">
        <f t="shared" ca="1" si="24"/>
        <v>30</v>
      </c>
      <c r="CF67" s="35">
        <f t="shared" ca="1" si="24"/>
        <v>30</v>
      </c>
      <c r="CG67" s="35">
        <f t="shared" ca="1" si="26"/>
        <v>30</v>
      </c>
      <c r="CH67" s="35">
        <f t="shared" ca="1" si="26"/>
        <v>30</v>
      </c>
      <c r="CI67" s="35">
        <f t="shared" ca="1" si="25"/>
        <v>30</v>
      </c>
      <c r="CJ67" s="35">
        <f t="shared" ca="1" si="25"/>
        <v>30</v>
      </c>
      <c r="CK67" s="35">
        <f t="shared" ca="1" si="25"/>
        <v>30</v>
      </c>
      <c r="CL67" s="35">
        <f t="shared" ca="1" si="25"/>
        <v>30</v>
      </c>
      <c r="CM67" s="35">
        <f t="shared" ca="1" si="25"/>
        <v>30</v>
      </c>
      <c r="CN67" s="35">
        <f t="shared" ca="1" si="25"/>
        <v>30</v>
      </c>
      <c r="CO67" s="35">
        <f t="shared" ca="1" si="25"/>
        <v>30</v>
      </c>
      <c r="CP67" s="35">
        <f t="shared" ca="1" si="25"/>
        <v>30</v>
      </c>
      <c r="CQ67" s="35">
        <f t="shared" ca="1" si="25"/>
        <v>30</v>
      </c>
      <c r="CR67" s="35">
        <f t="shared" ca="1" si="25"/>
        <v>30</v>
      </c>
      <c r="CS67" s="35">
        <f t="shared" ca="1" si="25"/>
        <v>30</v>
      </c>
      <c r="CT67" s="35">
        <f t="shared" ca="1" si="21"/>
        <v>30</v>
      </c>
      <c r="CU67" s="35">
        <f t="shared" ca="1" si="21"/>
        <v>30</v>
      </c>
      <c r="CV67" s="35">
        <f t="shared" ca="1" si="19"/>
        <v>30</v>
      </c>
      <c r="CW67" s="38">
        <f t="shared" ca="1" si="19"/>
        <v>30</v>
      </c>
      <c r="CX67" s="38">
        <f t="shared" ca="1" si="19"/>
        <v>30</v>
      </c>
      <c r="CY67" s="38">
        <f t="shared" ca="1" si="19"/>
        <v>30</v>
      </c>
      <c r="CZ67" s="39">
        <f t="shared" ca="1" si="27"/>
        <v>30</v>
      </c>
      <c r="DA67" s="35"/>
    </row>
    <row r="68" spans="4:105" x14ac:dyDescent="0.3">
      <c r="D68" s="61" t="str">
        <f>VLOOKUP(F68,[1]Special!$O$2:$S$209,3,0)</f>
        <v>E-C</v>
      </c>
      <c r="E68" s="20" t="s">
        <v>91</v>
      </c>
      <c r="F68" s="19" t="str">
        <f t="shared" ref="F68:F131" si="30">LEFT(E68,LEN(E68)-7)</f>
        <v>|0200220600|23.00|12.40|5.300|0.000</v>
      </c>
      <c r="G68" s="19" t="str">
        <f>'Cutting Rules'!H68</f>
        <v>|KMV|||||||||||</v>
      </c>
      <c r="H68" s="19" t="str">
        <f>VLOOKUP(MID(F68,8,2),[1]Special!$H$2:$I$32,2,0)</f>
        <v>STKM12C</v>
      </c>
      <c r="I68" s="19" t="str">
        <f t="shared" ref="I68:I131" si="31">RIGHT(E68,3)</f>
        <v>IBC</v>
      </c>
      <c r="J68" s="19" t="str">
        <f t="shared" ref="J68:J131" si="32">IF(MID(E68,6,2)="22","P","C")</f>
        <v>P</v>
      </c>
      <c r="K68" s="19" t="str">
        <f t="shared" ref="K68:K131" si="33">MID(E68,13,4)</f>
        <v>23.0</v>
      </c>
      <c r="L68" s="19" t="str">
        <f t="shared" ref="L68:L131" si="34">MID(E68,19,4)</f>
        <v>12.4</v>
      </c>
      <c r="M68" s="52" t="str">
        <f t="shared" ref="M68:M131" si="35">MID(E68,LEN(E68)-17,4)</f>
        <v>5.30</v>
      </c>
      <c r="N68" s="52" t="str">
        <f t="shared" ref="N68:N131" si="36">MID(E68,LEN(E68)-6,4)</f>
        <v>3600</v>
      </c>
      <c r="O68" s="19">
        <f>VLOOKUP(F68,[1]Item!$A$5:$Z$10000,26,0)</f>
        <v>2.3130000000000002</v>
      </c>
      <c r="P68" s="19" t="str">
        <f>VLOOKUP(E68,[1]route!$E$3:$O$10005,11,0)</f>
        <v>P/E</v>
      </c>
      <c r="Q68" s="62" t="str">
        <f>'Cutting Rules'!AD68</f>
        <v>3600-80-----------</v>
      </c>
      <c r="R68" s="23">
        <f ca="1">SUMIF([1]route!$E$3:$E$10005,E68,[1]!Table1[生産])</f>
        <v>0</v>
      </c>
      <c r="S68" s="24"/>
      <c r="T68" s="78" t="s">
        <v>547</v>
      </c>
      <c r="U68" s="19"/>
      <c r="V68" s="48">
        <f>SUMIF([1]route!$E$3:$E$10005,E68,[1]route!$M$3:$M$10005)</f>
        <v>633</v>
      </c>
      <c r="W68" s="56">
        <f t="shared" ref="W68:W131" si="37">O68*N68*V68/1000</f>
        <v>5270.8644000000004</v>
      </c>
      <c r="X68" s="27" t="e">
        <f t="array" aca="1" ref="X68" ca="1">INDEX($BP68:$CZ68,MATCH(TRUE,$BP68:$CZ68&lt;0,0))</f>
        <v>#N/A</v>
      </c>
      <c r="Y68" s="47" t="str">
        <f t="shared" ca="1" si="28"/>
        <v/>
      </c>
      <c r="Z68" s="121" t="str">
        <f>IFERROR(VLOOKUP(E68,[1]route!$E$3:$BL$10005,59,0),"")&amp;IFERROR(VLOOKUP(E68,[1]route!$E$3:$BL$10005,60,0),"")</f>
        <v/>
      </c>
      <c r="AA68" s="28">
        <f t="shared" ref="AA68:AA131" ca="1" si="38">IF(R68&gt;V68,R68-V68,0)</f>
        <v>0</v>
      </c>
      <c r="AB68" s="77">
        <f t="shared" ref="AB68:AB131" ca="1" si="39">AA68*O68*N68/1000</f>
        <v>0</v>
      </c>
      <c r="AC68" s="4" t="str">
        <f t="shared" ca="1" si="29"/>
        <v/>
      </c>
      <c r="AD68" s="29">
        <v>0</v>
      </c>
      <c r="AE68" s="30">
        <f ca="1">SUMIF([1]route!$E$3:$E$10005,E68,[1]!Table1[1])</f>
        <v>0</v>
      </c>
      <c r="AF68" s="30">
        <f ca="1">SUMIF([1]route!$E$3:$E$10005,E68,[1]!Table1[2])</f>
        <v>0</v>
      </c>
      <c r="AG68" s="30">
        <f ca="1">SUMIF([1]route!$E$3:$E$10005,E68,[1]!Table1[3])</f>
        <v>0</v>
      </c>
      <c r="AH68" s="30">
        <f ca="1">SUMIF([1]route!$E$3:$E$10005,E68,[1]!Table1[4])</f>
        <v>0</v>
      </c>
      <c r="AI68" s="30">
        <f ca="1">SUMIF([1]route!$E$3:$E$10005,E68,[1]!Table1[5])</f>
        <v>0</v>
      </c>
      <c r="AJ68" s="30">
        <f ca="1">SUMIF([1]route!$E$3:$E$10005,E68,[1]!Table1[6])</f>
        <v>0</v>
      </c>
      <c r="AK68" s="30">
        <f ca="1">SUMIF([1]route!$E$3:$E$10005,E68,[1]!Table1[7])</f>
        <v>0</v>
      </c>
      <c r="AL68" s="30">
        <f ca="1">SUMIF([1]route!$E$3:$E$10005,E68,[1]!Table1[8])</f>
        <v>0</v>
      </c>
      <c r="AM68" s="30">
        <f ca="1">SUMIF([1]route!$E$3:$E$10005,E68,[1]!Table1[9])</f>
        <v>0</v>
      </c>
      <c r="AN68" s="30">
        <f ca="1">SUMIF([1]route!$E$3:$E$10005,E68,[1]!Table1[10])</f>
        <v>0</v>
      </c>
      <c r="AO68" s="30">
        <f ca="1">SUMIF([1]route!$E$3:$E$10005,E68,[1]!Table1[11])</f>
        <v>0</v>
      </c>
      <c r="AP68" s="30">
        <f ca="1">SUMIF([1]route!$E$3:$E$10005,E68,[1]!Table1[12])</f>
        <v>0</v>
      </c>
      <c r="AQ68" s="30">
        <f ca="1">SUMIF([1]route!$E$3:$E$10005,E68,[1]!Table1[13])</f>
        <v>0</v>
      </c>
      <c r="AR68" s="30">
        <f ca="1">SUMIF([1]route!$E$3:$E$10005,E68,[1]!Table1[14])</f>
        <v>0</v>
      </c>
      <c r="AS68" s="30">
        <f ca="1">SUMIF([1]route!$E$3:$E$10005,E68,[1]!Table1[15])</f>
        <v>0</v>
      </c>
      <c r="AT68" s="30">
        <f ca="1">SUMIF([1]route!$E$3:$E$10005,E68,[1]!Table1[16])</f>
        <v>0</v>
      </c>
      <c r="AU68" s="30">
        <f ca="1">SUMIF([1]route!$E$3:$E$10005,E68,[1]!Table1[17])</f>
        <v>0</v>
      </c>
      <c r="AV68" s="30">
        <f ca="1">SUMIF([1]route!$E$3:$E$10005,E68,[1]!Table1[18])</f>
        <v>0</v>
      </c>
      <c r="AW68" s="30">
        <f ca="1">SUMIF([1]route!$E$3:$E$10005,E68,[1]!Table1[19])</f>
        <v>0</v>
      </c>
      <c r="AX68" s="30">
        <f ca="1">SUMIF([1]route!$E$3:$E$10005,E68,[1]!Table1[20])</f>
        <v>0</v>
      </c>
      <c r="AY68" s="30">
        <f ca="1">SUMIF([1]route!$E$3:$E$10005,E68,[1]!Table1[21])</f>
        <v>0</v>
      </c>
      <c r="AZ68" s="30">
        <f ca="1">SUMIF([1]route!$E$3:$E$10005,E68,[1]!Table1[22])</f>
        <v>0</v>
      </c>
      <c r="BA68" s="30">
        <f ca="1">SUMIF([1]route!$E$3:$E$10005,E68,[1]!Table1[23])</f>
        <v>0</v>
      </c>
      <c r="BB68" s="30">
        <f ca="1">SUMIF([1]route!$E$3:$E$10005,E68,[1]!Table1[24])</f>
        <v>0</v>
      </c>
      <c r="BC68" s="30">
        <f ca="1">SUMIF([1]route!$E$3:$E$10005,E68,[1]!Table1[25])</f>
        <v>0</v>
      </c>
      <c r="BD68" s="30">
        <f ca="1">SUMIF([1]route!$E$3:$E$10005,E68,[1]!Table1[26])</f>
        <v>0</v>
      </c>
      <c r="BE68" s="30">
        <f ca="1">SUMIF([1]route!$E$3:$E$10005,E68,[1]!Table1[27])</f>
        <v>0</v>
      </c>
      <c r="BF68" s="30">
        <f ca="1">SUMIF([1]route!$E$3:$E$10005,E68,[1]!Table1[28])</f>
        <v>0</v>
      </c>
      <c r="BG68" s="30">
        <f ca="1">SUMIF([1]route!$E$3:$E$10005,E68,[1]!Table1[29])</f>
        <v>0</v>
      </c>
      <c r="BH68" s="30">
        <f ca="1">SUMIF([1]route!$E$3:$E$10005,E68,[1]!Table1[30])</f>
        <v>0</v>
      </c>
      <c r="BI68" s="30">
        <f ca="1">SUMIF([1]route!$E$3:$E$10005,E68,[1]!Table1[31])</f>
        <v>0</v>
      </c>
      <c r="BJ68" s="30">
        <f ca="1">SUMIF([1]route!$E$3:$E$10005,E68,[1]!Table1[Remain PO])</f>
        <v>0</v>
      </c>
      <c r="BK68" s="31">
        <f ca="1">SUMIF([1]route!$E$3:$E$10005,E68,[1]!Table1[N+1])</f>
        <v>0</v>
      </c>
      <c r="BL68" s="31">
        <f ca="1">SUMIF([1]route!$E$3:$E$10005,E68,[1]!Table1[N+2])</f>
        <v>0</v>
      </c>
      <c r="BM68" s="31">
        <f ca="1">SUMIF([1]route!$E$3:$E$10005,E68,[1]!Table1[N+3])</f>
        <v>0</v>
      </c>
      <c r="BN68" s="32">
        <f ca="1">SUMIF([1]route!$E$3:$E$10005,E68,[1]!Table1[N+4])</f>
        <v>0</v>
      </c>
      <c r="BP68" s="37">
        <f t="shared" ref="BP68:BP131" si="40">$V68-$AD68</f>
        <v>633</v>
      </c>
      <c r="BQ68" s="35">
        <f t="shared" ca="1" si="24"/>
        <v>633</v>
      </c>
      <c r="BR68" s="35">
        <f t="shared" ca="1" si="24"/>
        <v>633</v>
      </c>
      <c r="BS68" s="35">
        <f t="shared" ca="1" si="24"/>
        <v>633</v>
      </c>
      <c r="BT68" s="35">
        <f t="shared" ca="1" si="24"/>
        <v>633</v>
      </c>
      <c r="BU68" s="35">
        <f t="shared" ca="1" si="24"/>
        <v>633</v>
      </c>
      <c r="BV68" s="35">
        <f t="shared" ca="1" si="24"/>
        <v>633</v>
      </c>
      <c r="BW68" s="35">
        <f t="shared" ca="1" si="24"/>
        <v>633</v>
      </c>
      <c r="BX68" s="35">
        <f t="shared" ca="1" si="24"/>
        <v>633</v>
      </c>
      <c r="BY68" s="35">
        <f t="shared" ca="1" si="24"/>
        <v>633</v>
      </c>
      <c r="BZ68" s="35">
        <f t="shared" ca="1" si="24"/>
        <v>633</v>
      </c>
      <c r="CA68" s="35">
        <f t="shared" ca="1" si="24"/>
        <v>633</v>
      </c>
      <c r="CB68" s="35">
        <f t="shared" ca="1" si="24"/>
        <v>633</v>
      </c>
      <c r="CC68" s="35">
        <f t="shared" ca="1" si="24"/>
        <v>633</v>
      </c>
      <c r="CD68" s="35">
        <f t="shared" ca="1" si="24"/>
        <v>633</v>
      </c>
      <c r="CE68" s="35">
        <f t="shared" ca="1" si="24"/>
        <v>633</v>
      </c>
      <c r="CF68" s="35">
        <f t="shared" ca="1" si="24"/>
        <v>633</v>
      </c>
      <c r="CG68" s="35">
        <f t="shared" ca="1" si="26"/>
        <v>633</v>
      </c>
      <c r="CH68" s="35">
        <f t="shared" ca="1" si="26"/>
        <v>633</v>
      </c>
      <c r="CI68" s="35">
        <f t="shared" ca="1" si="25"/>
        <v>633</v>
      </c>
      <c r="CJ68" s="35">
        <f t="shared" ca="1" si="25"/>
        <v>633</v>
      </c>
      <c r="CK68" s="35">
        <f t="shared" ca="1" si="25"/>
        <v>633</v>
      </c>
      <c r="CL68" s="35">
        <f t="shared" ca="1" si="25"/>
        <v>633</v>
      </c>
      <c r="CM68" s="35">
        <f t="shared" ca="1" si="25"/>
        <v>633</v>
      </c>
      <c r="CN68" s="35">
        <f t="shared" ca="1" si="25"/>
        <v>633</v>
      </c>
      <c r="CO68" s="35">
        <f t="shared" ca="1" si="25"/>
        <v>633</v>
      </c>
      <c r="CP68" s="35">
        <f t="shared" ca="1" si="25"/>
        <v>633</v>
      </c>
      <c r="CQ68" s="35">
        <f t="shared" ca="1" si="25"/>
        <v>633</v>
      </c>
      <c r="CR68" s="35">
        <f t="shared" ca="1" si="25"/>
        <v>633</v>
      </c>
      <c r="CS68" s="35">
        <f t="shared" ca="1" si="25"/>
        <v>633</v>
      </c>
      <c r="CT68" s="35">
        <f t="shared" ca="1" si="21"/>
        <v>633</v>
      </c>
      <c r="CU68" s="35">
        <f t="shared" ca="1" si="21"/>
        <v>633</v>
      </c>
      <c r="CV68" s="35">
        <f t="shared" ca="1" si="19"/>
        <v>633</v>
      </c>
      <c r="CW68" s="38">
        <f t="shared" ca="1" si="19"/>
        <v>633</v>
      </c>
      <c r="CX68" s="38">
        <f t="shared" ca="1" si="19"/>
        <v>633</v>
      </c>
      <c r="CY68" s="38">
        <f t="shared" ca="1" si="19"/>
        <v>633</v>
      </c>
      <c r="CZ68" s="39">
        <f t="shared" ca="1" si="27"/>
        <v>633</v>
      </c>
      <c r="DA68" s="35"/>
    </row>
    <row r="69" spans="4:105" x14ac:dyDescent="0.3">
      <c r="D69" s="61" t="str">
        <f>VLOOKUP(F69,[1]Special!$O$2:$S$209,3,0)</f>
        <v>E-C</v>
      </c>
      <c r="E69" s="20" t="s">
        <v>92</v>
      </c>
      <c r="F69" s="19" t="str">
        <f t="shared" si="30"/>
        <v>|0200220600|23.00|12.40|5.300|0.000</v>
      </c>
      <c r="G69" s="19" t="str">
        <f>'Cutting Rules'!H69</f>
        <v>KMV||||||||||||</v>
      </c>
      <c r="H69" s="19" t="str">
        <f>VLOOKUP(MID(F69,8,2),[1]Special!$H$2:$I$32,2,0)</f>
        <v>STKM12C</v>
      </c>
      <c r="I69" s="19" t="str">
        <f t="shared" si="31"/>
        <v>IBC</v>
      </c>
      <c r="J69" s="19" t="str">
        <f t="shared" si="32"/>
        <v>P</v>
      </c>
      <c r="K69" s="19" t="str">
        <f t="shared" si="33"/>
        <v>23.0</v>
      </c>
      <c r="L69" s="19" t="str">
        <f t="shared" si="34"/>
        <v>12.4</v>
      </c>
      <c r="M69" s="52" t="str">
        <f t="shared" si="35"/>
        <v>5.30</v>
      </c>
      <c r="N69" s="52" t="str">
        <f t="shared" si="36"/>
        <v>4300</v>
      </c>
      <c r="O69" s="19">
        <f>VLOOKUP(F69,[1]Item!$A$5:$Z$10000,26,0)</f>
        <v>2.3130000000000002</v>
      </c>
      <c r="P69" s="19" t="str">
        <f>VLOOKUP(E69,[1]route!$E$3:$O$10005,11,0)</f>
        <v>C</v>
      </c>
      <c r="Q69" s="62" t="str">
        <f>'Cutting Rules'!AD69</f>
        <v>96------------</v>
      </c>
      <c r="R69" s="23">
        <f ca="1">SUMIF([1]route!$E$3:$E$10005,E69,[1]!Table1[生産])</f>
        <v>297.77777777777777</v>
      </c>
      <c r="S69" s="24"/>
      <c r="T69" s="78" t="s">
        <v>547</v>
      </c>
      <c r="U69" s="19"/>
      <c r="V69" s="48">
        <f>SUMIF([1]route!$E$3:$E$10005,E69,[1]route!$M$3:$M$10005)</f>
        <v>230</v>
      </c>
      <c r="W69" s="56">
        <f t="shared" si="37"/>
        <v>2287.5570000000002</v>
      </c>
      <c r="X69" s="27">
        <f t="array" aca="1" ref="X69" ca="1">INDEX($BP69:$CZ69,MATCH(TRUE,$BP69:$CZ69&lt;0,0))</f>
        <v>-67.777777777777771</v>
      </c>
      <c r="Y69" s="47">
        <f t="shared" ca="1" si="28"/>
        <v>45322</v>
      </c>
      <c r="Z69" s="121" t="str">
        <f>IFERROR(VLOOKUP(E69,[1]route!$E$3:$BL$10005,59,0),"")&amp;IFERROR(VLOOKUP(E69,[1]route!$E$3:$BL$10005,60,0),"")</f>
        <v/>
      </c>
      <c r="AA69" s="28">
        <f t="shared" ca="1" si="38"/>
        <v>67.777777777777771</v>
      </c>
      <c r="AB69" s="77">
        <f t="shared" ca="1" si="39"/>
        <v>674.11099999999999</v>
      </c>
      <c r="AC69" s="4">
        <f t="shared" ca="1" si="29"/>
        <v>34</v>
      </c>
      <c r="AD69" s="29">
        <v>0</v>
      </c>
      <c r="AE69" s="30">
        <f ca="1">SUMIF([1]route!$E$3:$E$10005,E69,[1]!Table1[1])</f>
        <v>0</v>
      </c>
      <c r="AF69" s="30">
        <f ca="1">SUMIF([1]route!$E$3:$E$10005,E69,[1]!Table1[2])</f>
        <v>0</v>
      </c>
      <c r="AG69" s="30">
        <f ca="1">SUMIF([1]route!$E$3:$E$10005,E69,[1]!Table1[3])</f>
        <v>0</v>
      </c>
      <c r="AH69" s="30">
        <f ca="1">SUMIF([1]route!$E$3:$E$10005,E69,[1]!Table1[4])</f>
        <v>0</v>
      </c>
      <c r="AI69" s="30">
        <f ca="1">SUMIF([1]route!$E$3:$E$10005,E69,[1]!Table1[5])</f>
        <v>0</v>
      </c>
      <c r="AJ69" s="30">
        <f ca="1">SUMIF([1]route!$E$3:$E$10005,E69,[1]!Table1[6])</f>
        <v>0</v>
      </c>
      <c r="AK69" s="30">
        <f ca="1">SUMIF([1]route!$E$3:$E$10005,E69,[1]!Table1[7])</f>
        <v>0</v>
      </c>
      <c r="AL69" s="30">
        <f ca="1">SUMIF([1]route!$E$3:$E$10005,E69,[1]!Table1[8])</f>
        <v>0</v>
      </c>
      <c r="AM69" s="30">
        <f ca="1">SUMIF([1]route!$E$3:$E$10005,E69,[1]!Table1[9])</f>
        <v>0</v>
      </c>
      <c r="AN69" s="30">
        <f ca="1">SUMIF([1]route!$E$3:$E$10005,E69,[1]!Table1[10])</f>
        <v>0</v>
      </c>
      <c r="AO69" s="30">
        <f ca="1">SUMIF([1]route!$E$3:$E$10005,E69,[1]!Table1[11])</f>
        <v>0</v>
      </c>
      <c r="AP69" s="30">
        <f ca="1">SUMIF([1]route!$E$3:$E$10005,E69,[1]!Table1[12])</f>
        <v>0</v>
      </c>
      <c r="AQ69" s="30">
        <f ca="1">SUMIF([1]route!$E$3:$E$10005,E69,[1]!Table1[13])</f>
        <v>0</v>
      </c>
      <c r="AR69" s="30">
        <f ca="1">SUMIF([1]route!$E$3:$E$10005,E69,[1]!Table1[14])</f>
        <v>0</v>
      </c>
      <c r="AS69" s="30">
        <f ca="1">SUMIF([1]route!$E$3:$E$10005,E69,[1]!Table1[15])</f>
        <v>0</v>
      </c>
      <c r="AT69" s="30">
        <f ca="1">SUMIF([1]route!$E$3:$E$10005,E69,[1]!Table1[16])</f>
        <v>0</v>
      </c>
      <c r="AU69" s="30">
        <f ca="1">SUMIF([1]route!$E$3:$E$10005,E69,[1]!Table1[17])</f>
        <v>0</v>
      </c>
      <c r="AV69" s="30">
        <f ca="1">SUMIF([1]route!$E$3:$E$10005,E69,[1]!Table1[18])</f>
        <v>0</v>
      </c>
      <c r="AW69" s="30">
        <f ca="1">SUMIF([1]route!$E$3:$E$10005,E69,[1]!Table1[19])</f>
        <v>0</v>
      </c>
      <c r="AX69" s="30">
        <f ca="1">SUMIF([1]route!$E$3:$E$10005,E69,[1]!Table1[20])</f>
        <v>0</v>
      </c>
      <c r="AY69" s="30">
        <f ca="1">SUMIF([1]route!$E$3:$E$10005,E69,[1]!Table1[21])</f>
        <v>0</v>
      </c>
      <c r="AZ69" s="30">
        <f ca="1">SUMIF([1]route!$E$3:$E$10005,E69,[1]!Table1[22])</f>
        <v>0</v>
      </c>
      <c r="BA69" s="30">
        <f ca="1">SUMIF([1]route!$E$3:$E$10005,E69,[1]!Table1[23])</f>
        <v>0</v>
      </c>
      <c r="BB69" s="30">
        <f ca="1">SUMIF([1]route!$E$3:$E$10005,E69,[1]!Table1[24])</f>
        <v>0</v>
      </c>
      <c r="BC69" s="30">
        <f ca="1">SUMIF([1]route!$E$3:$E$10005,E69,[1]!Table1[25])</f>
        <v>0</v>
      </c>
      <c r="BD69" s="30">
        <f ca="1">SUMIF([1]route!$E$3:$E$10005,E69,[1]!Table1[26])</f>
        <v>0</v>
      </c>
      <c r="BE69" s="30">
        <f ca="1">SUMIF([1]route!$E$3:$E$10005,E69,[1]!Table1[27])</f>
        <v>0</v>
      </c>
      <c r="BF69" s="30">
        <f ca="1">SUMIF([1]route!$E$3:$E$10005,E69,[1]!Table1[28])</f>
        <v>0</v>
      </c>
      <c r="BG69" s="30">
        <f ca="1">SUMIF([1]route!$E$3:$E$10005,E69,[1]!Table1[29])</f>
        <v>0</v>
      </c>
      <c r="BH69" s="30">
        <f ca="1">SUMIF([1]route!$E$3:$E$10005,E69,[1]!Table1[30])</f>
        <v>0</v>
      </c>
      <c r="BI69" s="30">
        <f ca="1">SUMIF([1]route!$E$3:$E$10005,E69,[1]!Table1[31])</f>
        <v>0</v>
      </c>
      <c r="BJ69" s="30">
        <f ca="1">SUMIF([1]route!$E$3:$E$10005,E69,[1]!Table1[Remain PO])</f>
        <v>0</v>
      </c>
      <c r="BK69" s="31">
        <f ca="1">SUMIF([1]route!$E$3:$E$10005,E69,[1]!Table1[N+1])</f>
        <v>297.77777777777777</v>
      </c>
      <c r="BL69" s="31">
        <f ca="1">SUMIF([1]route!$E$3:$E$10005,E69,[1]!Table1[N+2])</f>
        <v>160</v>
      </c>
      <c r="BM69" s="31">
        <f ca="1">SUMIF([1]route!$E$3:$E$10005,E69,[1]!Table1[N+3])</f>
        <v>115.55555555555556</v>
      </c>
      <c r="BN69" s="32">
        <f ca="1">SUMIF([1]route!$E$3:$E$10005,E69,[1]!Table1[N+4])</f>
        <v>0</v>
      </c>
      <c r="BP69" s="37">
        <f t="shared" si="40"/>
        <v>230</v>
      </c>
      <c r="BQ69" s="35">
        <f t="shared" ref="BQ69:CF84" ca="1" si="41">BP69-AE69</f>
        <v>230</v>
      </c>
      <c r="BR69" s="35">
        <f t="shared" ca="1" si="41"/>
        <v>230</v>
      </c>
      <c r="BS69" s="35">
        <f t="shared" ca="1" si="41"/>
        <v>230</v>
      </c>
      <c r="BT69" s="35">
        <f t="shared" ca="1" si="41"/>
        <v>230</v>
      </c>
      <c r="BU69" s="35">
        <f t="shared" ca="1" si="41"/>
        <v>230</v>
      </c>
      <c r="BV69" s="35">
        <f t="shared" ca="1" si="41"/>
        <v>230</v>
      </c>
      <c r="BW69" s="35">
        <f t="shared" ca="1" si="41"/>
        <v>230</v>
      </c>
      <c r="BX69" s="35">
        <f t="shared" ca="1" si="41"/>
        <v>230</v>
      </c>
      <c r="BY69" s="35">
        <f t="shared" ca="1" si="41"/>
        <v>230</v>
      </c>
      <c r="BZ69" s="35">
        <f t="shared" ca="1" si="41"/>
        <v>230</v>
      </c>
      <c r="CA69" s="35">
        <f t="shared" ca="1" si="41"/>
        <v>230</v>
      </c>
      <c r="CB69" s="35">
        <f t="shared" ca="1" si="41"/>
        <v>230</v>
      </c>
      <c r="CC69" s="35">
        <f t="shared" ca="1" si="41"/>
        <v>230</v>
      </c>
      <c r="CD69" s="35">
        <f t="shared" ca="1" si="41"/>
        <v>230</v>
      </c>
      <c r="CE69" s="35">
        <f t="shared" ca="1" si="41"/>
        <v>230</v>
      </c>
      <c r="CF69" s="35">
        <f t="shared" ca="1" si="41"/>
        <v>230</v>
      </c>
      <c r="CG69" s="35">
        <f t="shared" ca="1" si="26"/>
        <v>230</v>
      </c>
      <c r="CH69" s="35">
        <f t="shared" ca="1" si="26"/>
        <v>230</v>
      </c>
      <c r="CI69" s="35">
        <f t="shared" ca="1" si="25"/>
        <v>230</v>
      </c>
      <c r="CJ69" s="35">
        <f t="shared" ca="1" si="25"/>
        <v>230</v>
      </c>
      <c r="CK69" s="35">
        <f t="shared" ca="1" si="25"/>
        <v>230</v>
      </c>
      <c r="CL69" s="35">
        <f t="shared" ca="1" si="25"/>
        <v>230</v>
      </c>
      <c r="CM69" s="35">
        <f t="shared" ca="1" si="25"/>
        <v>230</v>
      </c>
      <c r="CN69" s="35">
        <f t="shared" ca="1" si="25"/>
        <v>230</v>
      </c>
      <c r="CO69" s="35">
        <f t="shared" ca="1" si="25"/>
        <v>230</v>
      </c>
      <c r="CP69" s="35">
        <f t="shared" ca="1" si="25"/>
        <v>230</v>
      </c>
      <c r="CQ69" s="35">
        <f t="shared" ca="1" si="25"/>
        <v>230</v>
      </c>
      <c r="CR69" s="35">
        <f t="shared" ca="1" si="25"/>
        <v>230</v>
      </c>
      <c r="CS69" s="35">
        <f t="shared" ca="1" si="25"/>
        <v>230</v>
      </c>
      <c r="CT69" s="35">
        <f t="shared" ca="1" si="21"/>
        <v>230</v>
      </c>
      <c r="CU69" s="35">
        <f t="shared" ca="1" si="21"/>
        <v>230</v>
      </c>
      <c r="CV69" s="35">
        <f t="shared" ca="1" si="19"/>
        <v>230</v>
      </c>
      <c r="CW69" s="38">
        <f t="shared" ca="1" si="19"/>
        <v>-67.777777777777771</v>
      </c>
      <c r="CX69" s="38">
        <f t="shared" ca="1" si="19"/>
        <v>-227.77777777777777</v>
      </c>
      <c r="CY69" s="38">
        <f t="shared" ca="1" si="19"/>
        <v>-343.33333333333331</v>
      </c>
      <c r="CZ69" s="39">
        <f t="shared" ca="1" si="27"/>
        <v>-343.33333333333331</v>
      </c>
      <c r="DA69" s="35"/>
    </row>
    <row r="70" spans="4:105" x14ac:dyDescent="0.3">
      <c r="D70" s="61" t="str">
        <f>VLOOKUP(F70,[1]Special!$O$2:$S$209,3,0)</f>
        <v>|0101031200|0.00|0.00|0.000|68.0001.4</v>
      </c>
      <c r="E70" s="20" t="s">
        <v>93</v>
      </c>
      <c r="F70" s="19" t="str">
        <f t="shared" si="30"/>
        <v>|0200230742|22.20|0.00|1.400|0.000</v>
      </c>
      <c r="G70" s="19" t="str">
        <f>'Cutting Rules'!H70</f>
        <v>INNOTEK||||||||||||</v>
      </c>
      <c r="H70" s="19" t="str">
        <f>VLOOKUP(MID(F70,8,2),[1]Special!$H$2:$I$32,2,0)</f>
        <v>R13A/HSST590C</v>
      </c>
      <c r="I70" s="19" t="str">
        <f t="shared" si="31"/>
        <v>NBC</v>
      </c>
      <c r="J70" s="19" t="str">
        <f t="shared" si="32"/>
        <v>C</v>
      </c>
      <c r="K70" s="19" t="str">
        <f t="shared" si="33"/>
        <v>22.2</v>
      </c>
      <c r="L70" s="19" t="str">
        <f t="shared" si="34"/>
        <v>0.00</v>
      </c>
      <c r="M70" s="52" t="str">
        <f t="shared" si="35"/>
        <v>1.40</v>
      </c>
      <c r="N70" s="52" t="str">
        <f t="shared" si="36"/>
        <v>5350</v>
      </c>
      <c r="O70" s="19">
        <f>VLOOKUP(F70,[1]Item!$A$5:$Z$10000,26,0)</f>
        <v>0.71799999999999997</v>
      </c>
      <c r="P70" s="19" t="str">
        <f>VLOOKUP(E70,[1]route!$E$3:$O$10005,11,0)</f>
        <v>P/E</v>
      </c>
      <c r="Q70" s="62" t="str">
        <f>'Cutting Rules'!AD70</f>
        <v>5350------------</v>
      </c>
      <c r="R70" s="23">
        <f ca="1">SUMIF([1]route!$E$3:$E$10005,E70,[1]!Table1[生産])</f>
        <v>4508</v>
      </c>
      <c r="S70" s="24"/>
      <c r="T70" s="78" t="s">
        <v>547</v>
      </c>
      <c r="U70" s="19"/>
      <c r="V70" s="48">
        <f>SUMIF([1]route!$E$3:$E$10005,E70,[1]route!$M$3:$M$10005)</f>
        <v>2868</v>
      </c>
      <c r="W70" s="56">
        <f t="shared" si="37"/>
        <v>11016.848399999999</v>
      </c>
      <c r="X70" s="27">
        <f t="array" aca="1" ref="X70" ca="1">INDEX($BP70:$CZ70,MATCH(TRUE,$BP70:$CZ70&lt;0,0))</f>
        <v>-607</v>
      </c>
      <c r="Y70" s="47">
        <f t="shared" ca="1" si="28"/>
        <v>45322</v>
      </c>
      <c r="Z70" s="121" t="str">
        <f>IFERROR(VLOOKUP(E70,[1]route!$E$3:$BL$10005,59,0),"")&amp;IFERROR(VLOOKUP(E70,[1]route!$E$3:$BL$10005,60,0),"")</f>
        <v/>
      </c>
      <c r="AA70" s="28">
        <f t="shared" ca="1" si="38"/>
        <v>1640</v>
      </c>
      <c r="AB70" s="77">
        <f t="shared" ca="1" si="39"/>
        <v>6299.732</v>
      </c>
      <c r="AC70" s="4">
        <f t="shared" ca="1" si="29"/>
        <v>34</v>
      </c>
      <c r="AD70" s="29">
        <v>0</v>
      </c>
      <c r="AE70" s="30">
        <f ca="1">SUMIF([1]route!$E$3:$E$10005,E70,[1]!Table1[1])</f>
        <v>0</v>
      </c>
      <c r="AF70" s="30">
        <f ca="1">SUMIF([1]route!$E$3:$E$10005,E70,[1]!Table1[2])</f>
        <v>0</v>
      </c>
      <c r="AG70" s="30">
        <f ca="1">SUMIF([1]route!$E$3:$E$10005,E70,[1]!Table1[3])</f>
        <v>0</v>
      </c>
      <c r="AH70" s="30">
        <f ca="1">SUMIF([1]route!$E$3:$E$10005,E70,[1]!Table1[4])</f>
        <v>169</v>
      </c>
      <c r="AI70" s="30">
        <f ca="1">SUMIF([1]route!$E$3:$E$10005,E70,[1]!Table1[5])</f>
        <v>169</v>
      </c>
      <c r="AJ70" s="30">
        <f ca="1">SUMIF([1]route!$E$3:$E$10005,E70,[1]!Table1[6])</f>
        <v>0</v>
      </c>
      <c r="AK70" s="30">
        <f ca="1">SUMIF([1]route!$E$3:$E$10005,E70,[1]!Table1[7])</f>
        <v>169</v>
      </c>
      <c r="AL70" s="30">
        <f ca="1">SUMIF([1]route!$E$3:$E$10005,E70,[1]!Table1[8])</f>
        <v>0</v>
      </c>
      <c r="AM70" s="30">
        <f ca="1">SUMIF([1]route!$E$3:$E$10005,E70,[1]!Table1[9])</f>
        <v>0</v>
      </c>
      <c r="AN70" s="30">
        <f ca="1">SUMIF([1]route!$E$3:$E$10005,E70,[1]!Table1[10])</f>
        <v>0</v>
      </c>
      <c r="AO70" s="30">
        <f ca="1">SUMIF([1]route!$E$3:$E$10005,E70,[1]!Table1[11])</f>
        <v>0</v>
      </c>
      <c r="AP70" s="30">
        <f ca="1">SUMIF([1]route!$E$3:$E$10005,E70,[1]!Table1[12])</f>
        <v>169</v>
      </c>
      <c r="AQ70" s="30">
        <f ca="1">SUMIF([1]route!$E$3:$E$10005,E70,[1]!Table1[13])</f>
        <v>0</v>
      </c>
      <c r="AR70" s="30">
        <f ca="1">SUMIF([1]route!$E$3:$E$10005,E70,[1]!Table1[14])</f>
        <v>169</v>
      </c>
      <c r="AS70" s="30">
        <f ca="1">SUMIF([1]route!$E$3:$E$10005,E70,[1]!Table1[15])</f>
        <v>0</v>
      </c>
      <c r="AT70" s="30">
        <f ca="1">SUMIF([1]route!$E$3:$E$10005,E70,[1]!Table1[16])</f>
        <v>0</v>
      </c>
      <c r="AU70" s="30">
        <f ca="1">SUMIF([1]route!$E$3:$E$10005,E70,[1]!Table1[17])</f>
        <v>0</v>
      </c>
      <c r="AV70" s="30">
        <f ca="1">SUMIF([1]route!$E$3:$E$10005,E70,[1]!Table1[18])</f>
        <v>169</v>
      </c>
      <c r="AW70" s="30">
        <f ca="1">SUMIF([1]route!$E$3:$E$10005,E70,[1]!Table1[19])</f>
        <v>0</v>
      </c>
      <c r="AX70" s="30">
        <f ca="1">SUMIF([1]route!$E$3:$E$10005,E70,[1]!Table1[20])</f>
        <v>169</v>
      </c>
      <c r="AY70" s="30">
        <f ca="1">SUMIF([1]route!$E$3:$E$10005,E70,[1]!Table1[21])</f>
        <v>0</v>
      </c>
      <c r="AZ70" s="30">
        <f ca="1">SUMIF([1]route!$E$3:$E$10005,E70,[1]!Table1[22])</f>
        <v>169</v>
      </c>
      <c r="BA70" s="30">
        <f ca="1">SUMIF([1]route!$E$3:$E$10005,E70,[1]!Table1[23])</f>
        <v>0</v>
      </c>
      <c r="BB70" s="30">
        <f ca="1">SUMIF([1]route!$E$3:$E$10005,E70,[1]!Table1[24])</f>
        <v>0</v>
      </c>
      <c r="BC70" s="30">
        <f ca="1">SUMIF([1]route!$E$3:$E$10005,E70,[1]!Table1[25])</f>
        <v>0</v>
      </c>
      <c r="BD70" s="30">
        <f ca="1">SUMIF([1]route!$E$3:$E$10005,E70,[1]!Table1[26])</f>
        <v>169</v>
      </c>
      <c r="BE70" s="30">
        <f ca="1">SUMIF([1]route!$E$3:$E$10005,E70,[1]!Table1[27])</f>
        <v>169</v>
      </c>
      <c r="BF70" s="30">
        <f ca="1">SUMIF([1]route!$E$3:$E$10005,E70,[1]!Table1[28])</f>
        <v>0</v>
      </c>
      <c r="BG70" s="30">
        <f ca="1">SUMIF([1]route!$E$3:$E$10005,E70,[1]!Table1[29])</f>
        <v>100</v>
      </c>
      <c r="BH70" s="30">
        <f ca="1">SUMIF([1]route!$E$3:$E$10005,E70,[1]!Table1[30])</f>
        <v>0</v>
      </c>
      <c r="BI70" s="30">
        <f ca="1">SUMIF([1]route!$E$3:$E$10005,E70,[1]!Table1[31])</f>
        <v>0</v>
      </c>
      <c r="BJ70" s="30">
        <f ca="1">SUMIF([1]route!$E$3:$E$10005,E70,[1]!Table1[Remain PO])</f>
        <v>0</v>
      </c>
      <c r="BK70" s="31">
        <f ca="1">SUMIF([1]route!$E$3:$E$10005,E70,[1]!Table1[N+1])</f>
        <v>1685</v>
      </c>
      <c r="BL70" s="31">
        <f ca="1">SUMIF([1]route!$E$3:$E$10005,E70,[1]!Table1[N+2])</f>
        <v>1033</v>
      </c>
      <c r="BM70" s="31">
        <f ca="1">SUMIF([1]route!$E$3:$E$10005,E70,[1]!Table1[N+3])</f>
        <v>1287</v>
      </c>
      <c r="BN70" s="32">
        <f ca="1">SUMIF([1]route!$E$3:$E$10005,E70,[1]!Table1[N+4])</f>
        <v>0</v>
      </c>
      <c r="BP70" s="37">
        <f t="shared" si="40"/>
        <v>2868</v>
      </c>
      <c r="BQ70" s="35">
        <f t="shared" ca="1" si="41"/>
        <v>2868</v>
      </c>
      <c r="BR70" s="35">
        <f t="shared" ca="1" si="41"/>
        <v>2868</v>
      </c>
      <c r="BS70" s="35">
        <f t="shared" ca="1" si="41"/>
        <v>2868</v>
      </c>
      <c r="BT70" s="35">
        <f t="shared" ca="1" si="41"/>
        <v>2699</v>
      </c>
      <c r="BU70" s="35">
        <f t="shared" ca="1" si="41"/>
        <v>2530</v>
      </c>
      <c r="BV70" s="35">
        <f t="shared" ca="1" si="41"/>
        <v>2530</v>
      </c>
      <c r="BW70" s="35">
        <f t="shared" ca="1" si="41"/>
        <v>2361</v>
      </c>
      <c r="BX70" s="35">
        <f t="shared" ca="1" si="41"/>
        <v>2361</v>
      </c>
      <c r="BY70" s="35">
        <f t="shared" ca="1" si="41"/>
        <v>2361</v>
      </c>
      <c r="BZ70" s="35">
        <f t="shared" ca="1" si="41"/>
        <v>2361</v>
      </c>
      <c r="CA70" s="35">
        <f t="shared" ca="1" si="41"/>
        <v>2361</v>
      </c>
      <c r="CB70" s="35">
        <f t="shared" ca="1" si="41"/>
        <v>2192</v>
      </c>
      <c r="CC70" s="35">
        <f t="shared" ca="1" si="41"/>
        <v>2192</v>
      </c>
      <c r="CD70" s="35">
        <f t="shared" ca="1" si="41"/>
        <v>2023</v>
      </c>
      <c r="CE70" s="35">
        <f t="shared" ca="1" si="41"/>
        <v>2023</v>
      </c>
      <c r="CF70" s="35">
        <f t="shared" ca="1" si="41"/>
        <v>2023</v>
      </c>
      <c r="CG70" s="35">
        <f t="shared" ca="1" si="26"/>
        <v>2023</v>
      </c>
      <c r="CH70" s="35">
        <f t="shared" ca="1" si="26"/>
        <v>1854</v>
      </c>
      <c r="CI70" s="35">
        <f t="shared" ca="1" si="25"/>
        <v>1854</v>
      </c>
      <c r="CJ70" s="35">
        <f t="shared" ca="1" si="25"/>
        <v>1685</v>
      </c>
      <c r="CK70" s="35">
        <f t="shared" ca="1" si="25"/>
        <v>1685</v>
      </c>
      <c r="CL70" s="35">
        <f t="shared" ca="1" si="25"/>
        <v>1516</v>
      </c>
      <c r="CM70" s="35">
        <f t="shared" ca="1" si="25"/>
        <v>1516</v>
      </c>
      <c r="CN70" s="35">
        <f t="shared" ca="1" si="25"/>
        <v>1516</v>
      </c>
      <c r="CO70" s="35">
        <f t="shared" ca="1" si="25"/>
        <v>1516</v>
      </c>
      <c r="CP70" s="35">
        <f t="shared" ca="1" si="25"/>
        <v>1347</v>
      </c>
      <c r="CQ70" s="35">
        <f t="shared" ca="1" si="25"/>
        <v>1178</v>
      </c>
      <c r="CR70" s="35">
        <f t="shared" ca="1" si="25"/>
        <v>1178</v>
      </c>
      <c r="CS70" s="35">
        <f t="shared" ca="1" si="25"/>
        <v>1078</v>
      </c>
      <c r="CT70" s="35">
        <f t="shared" ca="1" si="21"/>
        <v>1078</v>
      </c>
      <c r="CU70" s="35">
        <f t="shared" ca="1" si="21"/>
        <v>1078</v>
      </c>
      <c r="CV70" s="35">
        <f t="shared" ca="1" si="19"/>
        <v>1078</v>
      </c>
      <c r="CW70" s="38">
        <f t="shared" ca="1" si="19"/>
        <v>-607</v>
      </c>
      <c r="CX70" s="38">
        <f t="shared" ca="1" si="19"/>
        <v>-1640</v>
      </c>
      <c r="CY70" s="38">
        <f t="shared" ca="1" si="19"/>
        <v>-2927</v>
      </c>
      <c r="CZ70" s="39">
        <f t="shared" ca="1" si="27"/>
        <v>-2927</v>
      </c>
      <c r="DA70" s="35"/>
    </row>
    <row r="71" spans="4:105" x14ac:dyDescent="0.3">
      <c r="D71" s="61" t="str">
        <f>VLOOKUP(F71,[1]Special!$O$2:$S$209,3,0)</f>
        <v>|0101031200|0.00|0.00|0.000|68.0001.4</v>
      </c>
      <c r="E71" s="20" t="s">
        <v>94</v>
      </c>
      <c r="F71" s="19" t="str">
        <f t="shared" si="30"/>
        <v>|0200230742|22.20|0.00|1.400|0.000</v>
      </c>
      <c r="G71" s="19" t="str">
        <f>'Cutting Rules'!H71</f>
        <v>CIC||||||||||||</v>
      </c>
      <c r="H71" s="19" t="str">
        <f>VLOOKUP(MID(F71,8,2),[1]Special!$H$2:$I$32,2,0)</f>
        <v>R13A/HSST590C</v>
      </c>
      <c r="I71" s="19" t="str">
        <f t="shared" si="31"/>
        <v>NBC</v>
      </c>
      <c r="J71" s="19" t="str">
        <f t="shared" si="32"/>
        <v>C</v>
      </c>
      <c r="K71" s="19" t="str">
        <f t="shared" si="33"/>
        <v>22.2</v>
      </c>
      <c r="L71" s="19" t="str">
        <f t="shared" si="34"/>
        <v>0.00</v>
      </c>
      <c r="M71" s="52" t="str">
        <f t="shared" si="35"/>
        <v>1.40</v>
      </c>
      <c r="N71" s="52" t="str">
        <f t="shared" si="36"/>
        <v>5580</v>
      </c>
      <c r="O71" s="19">
        <f>VLOOKUP(F71,[1]Item!$A$5:$Z$10000,26,0)</f>
        <v>0.71799999999999997</v>
      </c>
      <c r="P71" s="19" t="str">
        <f>VLOOKUP(E71,[1]route!$E$3:$O$10005,11,0)</f>
        <v>P/E</v>
      </c>
      <c r="Q71" s="62" t="str">
        <f>'Cutting Rules'!AD71</f>
        <v>5580------------</v>
      </c>
      <c r="R71" s="23">
        <f ca="1">SUMIF([1]route!$E$3:$E$10005,E71,[1]!Table1[生産])</f>
        <v>486</v>
      </c>
      <c r="S71" s="24"/>
      <c r="T71" s="78" t="s">
        <v>547</v>
      </c>
      <c r="U71" s="19"/>
      <c r="V71" s="48">
        <f>SUMIF([1]route!$E$3:$E$10005,E71,[1]route!$M$3:$M$10005)</f>
        <v>572</v>
      </c>
      <c r="W71" s="56">
        <f t="shared" si="37"/>
        <v>2291.6836800000001</v>
      </c>
      <c r="X71" s="27">
        <f t="array" aca="1" ref="X71" ca="1">INDEX($BP71:$CZ71,MATCH(TRUE,$BP71:$CZ71&lt;0,0))</f>
        <v>-441</v>
      </c>
      <c r="Y71" s="47">
        <f t="shared" ca="1" si="28"/>
        <v>45380</v>
      </c>
      <c r="Z71" s="121" t="str">
        <f>IFERROR(VLOOKUP(E71,[1]route!$E$3:$BL$10005,59,0),"")&amp;IFERROR(VLOOKUP(E71,[1]route!$E$3:$BL$10005,60,0),"")</f>
        <v>Check PO again</v>
      </c>
      <c r="AA71" s="28">
        <f t="shared" ca="1" si="38"/>
        <v>0</v>
      </c>
      <c r="AB71" s="77">
        <f t="shared" ca="1" si="39"/>
        <v>0</v>
      </c>
      <c r="AC71" s="4">
        <f t="shared" ca="1" si="29"/>
        <v>36</v>
      </c>
      <c r="AD71" s="29">
        <v>0</v>
      </c>
      <c r="AE71" s="30">
        <f ca="1">SUMIF([1]route!$E$3:$E$10005,E71,[1]!Table1[1])</f>
        <v>169</v>
      </c>
      <c r="AF71" s="30">
        <f ca="1">SUMIF([1]route!$E$3:$E$10005,E71,[1]!Table1[2])</f>
        <v>0</v>
      </c>
      <c r="AG71" s="30">
        <f ca="1">SUMIF([1]route!$E$3:$E$10005,E71,[1]!Table1[3])</f>
        <v>0</v>
      </c>
      <c r="AH71" s="30">
        <f ca="1">SUMIF([1]route!$E$3:$E$10005,E71,[1]!Table1[4])</f>
        <v>0</v>
      </c>
      <c r="AI71" s="30">
        <f ca="1">SUMIF([1]route!$E$3:$E$10005,E71,[1]!Table1[5])</f>
        <v>0</v>
      </c>
      <c r="AJ71" s="30">
        <f ca="1">SUMIF([1]route!$E$3:$E$10005,E71,[1]!Table1[6])</f>
        <v>0</v>
      </c>
      <c r="AK71" s="30">
        <f ca="1">SUMIF([1]route!$E$3:$E$10005,E71,[1]!Table1[7])</f>
        <v>0</v>
      </c>
      <c r="AL71" s="30">
        <f ca="1">SUMIF([1]route!$E$3:$E$10005,E71,[1]!Table1[8])</f>
        <v>0</v>
      </c>
      <c r="AM71" s="30">
        <f ca="1">SUMIF([1]route!$E$3:$E$10005,E71,[1]!Table1[9])</f>
        <v>0</v>
      </c>
      <c r="AN71" s="30">
        <f ca="1">SUMIF([1]route!$E$3:$E$10005,E71,[1]!Table1[10])</f>
        <v>0</v>
      </c>
      <c r="AO71" s="30">
        <f ca="1">SUMIF([1]route!$E$3:$E$10005,E71,[1]!Table1[11])</f>
        <v>0</v>
      </c>
      <c r="AP71" s="30">
        <f ca="1">SUMIF([1]route!$E$3:$E$10005,E71,[1]!Table1[12])</f>
        <v>0</v>
      </c>
      <c r="AQ71" s="30">
        <f ca="1">SUMIF([1]route!$E$3:$E$10005,E71,[1]!Table1[13])</f>
        <v>0</v>
      </c>
      <c r="AR71" s="30">
        <f ca="1">SUMIF([1]route!$E$3:$E$10005,E71,[1]!Table1[14])</f>
        <v>0</v>
      </c>
      <c r="AS71" s="30">
        <f ca="1">SUMIF([1]route!$E$3:$E$10005,E71,[1]!Table1[15])</f>
        <v>0</v>
      </c>
      <c r="AT71" s="30">
        <f ca="1">SUMIF([1]route!$E$3:$E$10005,E71,[1]!Table1[16])</f>
        <v>0</v>
      </c>
      <c r="AU71" s="30">
        <f ca="1">SUMIF([1]route!$E$3:$E$10005,E71,[1]!Table1[17])</f>
        <v>0</v>
      </c>
      <c r="AV71" s="30">
        <f ca="1">SUMIF([1]route!$E$3:$E$10005,E71,[1]!Table1[18])</f>
        <v>0</v>
      </c>
      <c r="AW71" s="30">
        <f ca="1">SUMIF([1]route!$E$3:$E$10005,E71,[1]!Table1[19])</f>
        <v>0</v>
      </c>
      <c r="AX71" s="30">
        <f ca="1">SUMIF([1]route!$E$3:$E$10005,E71,[1]!Table1[20])</f>
        <v>0</v>
      </c>
      <c r="AY71" s="30">
        <f ca="1">SUMIF([1]route!$E$3:$E$10005,E71,[1]!Table1[21])</f>
        <v>0</v>
      </c>
      <c r="AZ71" s="30">
        <f ca="1">SUMIF([1]route!$E$3:$E$10005,E71,[1]!Table1[22])</f>
        <v>0</v>
      </c>
      <c r="BA71" s="30">
        <f ca="1">SUMIF([1]route!$E$3:$E$10005,E71,[1]!Table1[23])</f>
        <v>0</v>
      </c>
      <c r="BB71" s="30">
        <f ca="1">SUMIF([1]route!$E$3:$E$10005,E71,[1]!Table1[24])</f>
        <v>0</v>
      </c>
      <c r="BC71" s="30">
        <f ca="1">SUMIF([1]route!$E$3:$E$10005,E71,[1]!Table1[25])</f>
        <v>0</v>
      </c>
      <c r="BD71" s="30">
        <f ca="1">SUMIF([1]route!$E$3:$E$10005,E71,[1]!Table1[26])</f>
        <v>0</v>
      </c>
      <c r="BE71" s="30">
        <f ca="1">SUMIF([1]route!$E$3:$E$10005,E71,[1]!Table1[27])</f>
        <v>0</v>
      </c>
      <c r="BF71" s="30">
        <f ca="1">SUMIF([1]route!$E$3:$E$10005,E71,[1]!Table1[28])</f>
        <v>0</v>
      </c>
      <c r="BG71" s="30">
        <f ca="1">SUMIF([1]route!$E$3:$E$10005,E71,[1]!Table1[29])</f>
        <v>0</v>
      </c>
      <c r="BH71" s="30">
        <f ca="1">SUMIF([1]route!$E$3:$E$10005,E71,[1]!Table1[30])</f>
        <v>0</v>
      </c>
      <c r="BI71" s="30">
        <f ca="1">SUMIF([1]route!$E$3:$E$10005,E71,[1]!Table1[31])</f>
        <v>0</v>
      </c>
      <c r="BJ71" s="30">
        <f ca="1">SUMIF([1]route!$E$3:$E$10005,E71,[1]!Table1[Remain PO])</f>
        <v>0</v>
      </c>
      <c r="BK71" s="31">
        <f ca="1">SUMIF([1]route!$E$3:$E$10005,E71,[1]!Table1[N+1])</f>
        <v>132</v>
      </c>
      <c r="BL71" s="31">
        <f ca="1">SUMIF([1]route!$E$3:$E$10005,E71,[1]!Table1[N+2])</f>
        <v>185</v>
      </c>
      <c r="BM71" s="31">
        <f ca="1">SUMIF([1]route!$E$3:$E$10005,E71,[1]!Table1[N+3])</f>
        <v>527</v>
      </c>
      <c r="BN71" s="32">
        <f ca="1">SUMIF([1]route!$E$3:$E$10005,E71,[1]!Table1[N+4])</f>
        <v>0</v>
      </c>
      <c r="BP71" s="37">
        <f t="shared" si="40"/>
        <v>572</v>
      </c>
      <c r="BQ71" s="35">
        <f t="shared" ca="1" si="41"/>
        <v>403</v>
      </c>
      <c r="BR71" s="35">
        <f t="shared" ca="1" si="41"/>
        <v>403</v>
      </c>
      <c r="BS71" s="35">
        <f t="shared" ca="1" si="41"/>
        <v>403</v>
      </c>
      <c r="BT71" s="35">
        <f t="shared" ca="1" si="41"/>
        <v>403</v>
      </c>
      <c r="BU71" s="35">
        <f t="shared" ca="1" si="41"/>
        <v>403</v>
      </c>
      <c r="BV71" s="35">
        <f t="shared" ca="1" si="41"/>
        <v>403</v>
      </c>
      <c r="BW71" s="35">
        <f t="shared" ca="1" si="41"/>
        <v>403</v>
      </c>
      <c r="BX71" s="35">
        <f t="shared" ca="1" si="41"/>
        <v>403</v>
      </c>
      <c r="BY71" s="35">
        <f t="shared" ca="1" si="41"/>
        <v>403</v>
      </c>
      <c r="BZ71" s="35">
        <f t="shared" ca="1" si="41"/>
        <v>403</v>
      </c>
      <c r="CA71" s="35">
        <f t="shared" ca="1" si="41"/>
        <v>403</v>
      </c>
      <c r="CB71" s="35">
        <f t="shared" ca="1" si="41"/>
        <v>403</v>
      </c>
      <c r="CC71" s="35">
        <f t="shared" ca="1" si="41"/>
        <v>403</v>
      </c>
      <c r="CD71" s="35">
        <f t="shared" ca="1" si="41"/>
        <v>403</v>
      </c>
      <c r="CE71" s="35">
        <f t="shared" ca="1" si="41"/>
        <v>403</v>
      </c>
      <c r="CF71" s="35">
        <f t="shared" ca="1" si="41"/>
        <v>403</v>
      </c>
      <c r="CG71" s="35">
        <f t="shared" ca="1" si="26"/>
        <v>403</v>
      </c>
      <c r="CH71" s="35">
        <f t="shared" ca="1" si="26"/>
        <v>403</v>
      </c>
      <c r="CI71" s="35">
        <f t="shared" ca="1" si="25"/>
        <v>403</v>
      </c>
      <c r="CJ71" s="35">
        <f t="shared" ca="1" si="25"/>
        <v>403</v>
      </c>
      <c r="CK71" s="35">
        <f t="shared" ca="1" si="25"/>
        <v>403</v>
      </c>
      <c r="CL71" s="35">
        <f t="shared" ca="1" si="25"/>
        <v>403</v>
      </c>
      <c r="CM71" s="35">
        <f t="shared" ca="1" si="25"/>
        <v>403</v>
      </c>
      <c r="CN71" s="35">
        <f t="shared" ca="1" si="25"/>
        <v>403</v>
      </c>
      <c r="CO71" s="35">
        <f t="shared" ca="1" si="25"/>
        <v>403</v>
      </c>
      <c r="CP71" s="35">
        <f t="shared" ca="1" si="25"/>
        <v>403</v>
      </c>
      <c r="CQ71" s="35">
        <f t="shared" ca="1" si="25"/>
        <v>403</v>
      </c>
      <c r="CR71" s="35">
        <f t="shared" ca="1" si="25"/>
        <v>403</v>
      </c>
      <c r="CS71" s="35">
        <f t="shared" ca="1" si="25"/>
        <v>403</v>
      </c>
      <c r="CT71" s="35">
        <f t="shared" ca="1" si="21"/>
        <v>403</v>
      </c>
      <c r="CU71" s="35">
        <f t="shared" ca="1" si="21"/>
        <v>403</v>
      </c>
      <c r="CV71" s="35">
        <f t="shared" ca="1" si="19"/>
        <v>403</v>
      </c>
      <c r="CW71" s="38">
        <f t="shared" ca="1" si="19"/>
        <v>271</v>
      </c>
      <c r="CX71" s="38">
        <f t="shared" ca="1" si="19"/>
        <v>86</v>
      </c>
      <c r="CY71" s="38">
        <f t="shared" ca="1" si="19"/>
        <v>-441</v>
      </c>
      <c r="CZ71" s="39">
        <f t="shared" ca="1" si="27"/>
        <v>-441</v>
      </c>
      <c r="DA71" s="35"/>
    </row>
    <row r="72" spans="4:105" x14ac:dyDescent="0.3">
      <c r="D72" s="61" t="str">
        <f>VLOOKUP(F72,[1]Special!$O$2:$S$209,3,0)</f>
        <v>|0101031200|0.00|0.00|0.000|68.0001.4</v>
      </c>
      <c r="E72" s="20" t="s">
        <v>95</v>
      </c>
      <c r="F72" s="19" t="str">
        <f t="shared" si="30"/>
        <v>|0200230742|22.20|0.00|1.400|0.000</v>
      </c>
      <c r="G72" s="19" t="str">
        <f>'Cutting Rules'!H72</f>
        <v>INNOTEK||||||||||||</v>
      </c>
      <c r="H72" s="19" t="str">
        <f>VLOOKUP(MID(F72,8,2),[1]Special!$H$2:$I$32,2,0)</f>
        <v>R13A/HSST590C</v>
      </c>
      <c r="I72" s="19" t="str">
        <f t="shared" si="31"/>
        <v>NBC</v>
      </c>
      <c r="J72" s="19" t="str">
        <f t="shared" si="32"/>
        <v>C</v>
      </c>
      <c r="K72" s="19" t="str">
        <f t="shared" si="33"/>
        <v>22.2</v>
      </c>
      <c r="L72" s="19" t="str">
        <f t="shared" si="34"/>
        <v>0.00</v>
      </c>
      <c r="M72" s="52" t="str">
        <f t="shared" si="35"/>
        <v>1.40</v>
      </c>
      <c r="N72" s="52" t="str">
        <f t="shared" si="36"/>
        <v>6035</v>
      </c>
      <c r="O72" s="19">
        <f>VLOOKUP(F72,[1]Item!$A$5:$Z$10000,26,0)</f>
        <v>0.71799999999999997</v>
      </c>
      <c r="P72" s="19" t="str">
        <f>VLOOKUP(E72,[1]route!$E$3:$O$10005,11,0)</f>
        <v>P/E</v>
      </c>
      <c r="Q72" s="62" t="str">
        <f>'Cutting Rules'!AD72</f>
        <v>6035------------</v>
      </c>
      <c r="R72" s="23">
        <f ca="1">SUMIF([1]route!$E$3:$E$10005,E72,[1]!Table1[生産])</f>
        <v>0</v>
      </c>
      <c r="S72" s="24"/>
      <c r="T72" s="78" t="s">
        <v>547</v>
      </c>
      <c r="U72" s="19"/>
      <c r="V72" s="48">
        <f>SUMIF([1]route!$E$3:$E$10005,E72,[1]route!$M$3:$M$10005)</f>
        <v>0</v>
      </c>
      <c r="W72" s="56">
        <f t="shared" si="37"/>
        <v>0</v>
      </c>
      <c r="X72" s="27" t="e">
        <f t="array" aca="1" ref="X72" ca="1">INDEX($BP72:$CZ72,MATCH(TRUE,$BP72:$CZ72&lt;0,0))</f>
        <v>#N/A</v>
      </c>
      <c r="Y72" s="47" t="str">
        <f t="shared" ca="1" si="28"/>
        <v/>
      </c>
      <c r="Z72" s="121" t="str">
        <f>IFERROR(VLOOKUP(E72,[1]route!$E$3:$BL$10005,59,0),"")&amp;IFERROR(VLOOKUP(E72,[1]route!$E$3:$BL$10005,60,0),"")</f>
        <v/>
      </c>
      <c r="AA72" s="28">
        <f t="shared" ca="1" si="38"/>
        <v>0</v>
      </c>
      <c r="AB72" s="77">
        <f t="shared" ca="1" si="39"/>
        <v>0</v>
      </c>
      <c r="AC72" s="4" t="str">
        <f t="shared" ca="1" si="29"/>
        <v/>
      </c>
      <c r="AD72" s="29">
        <v>0</v>
      </c>
      <c r="AE72" s="30">
        <f ca="1">SUMIF([1]route!$E$3:$E$10005,E72,[1]!Table1[1])</f>
        <v>0</v>
      </c>
      <c r="AF72" s="30">
        <f ca="1">SUMIF([1]route!$E$3:$E$10005,E72,[1]!Table1[2])</f>
        <v>0</v>
      </c>
      <c r="AG72" s="30">
        <f ca="1">SUMIF([1]route!$E$3:$E$10005,E72,[1]!Table1[3])</f>
        <v>0</v>
      </c>
      <c r="AH72" s="30">
        <f ca="1">SUMIF([1]route!$E$3:$E$10005,E72,[1]!Table1[4])</f>
        <v>0</v>
      </c>
      <c r="AI72" s="30">
        <f ca="1">SUMIF([1]route!$E$3:$E$10005,E72,[1]!Table1[5])</f>
        <v>0</v>
      </c>
      <c r="AJ72" s="30">
        <f ca="1">SUMIF([1]route!$E$3:$E$10005,E72,[1]!Table1[6])</f>
        <v>0</v>
      </c>
      <c r="AK72" s="30">
        <f ca="1">SUMIF([1]route!$E$3:$E$10005,E72,[1]!Table1[7])</f>
        <v>0</v>
      </c>
      <c r="AL72" s="30">
        <f ca="1">SUMIF([1]route!$E$3:$E$10005,E72,[1]!Table1[8])</f>
        <v>0</v>
      </c>
      <c r="AM72" s="30">
        <f ca="1">SUMIF([1]route!$E$3:$E$10005,E72,[1]!Table1[9])</f>
        <v>0</v>
      </c>
      <c r="AN72" s="30">
        <f ca="1">SUMIF([1]route!$E$3:$E$10005,E72,[1]!Table1[10])</f>
        <v>0</v>
      </c>
      <c r="AO72" s="30">
        <f ca="1">SUMIF([1]route!$E$3:$E$10005,E72,[1]!Table1[11])</f>
        <v>0</v>
      </c>
      <c r="AP72" s="30">
        <f ca="1">SUMIF([1]route!$E$3:$E$10005,E72,[1]!Table1[12])</f>
        <v>0</v>
      </c>
      <c r="AQ72" s="30">
        <f ca="1">SUMIF([1]route!$E$3:$E$10005,E72,[1]!Table1[13])</f>
        <v>0</v>
      </c>
      <c r="AR72" s="30">
        <f ca="1">SUMIF([1]route!$E$3:$E$10005,E72,[1]!Table1[14])</f>
        <v>0</v>
      </c>
      <c r="AS72" s="30">
        <f ca="1">SUMIF([1]route!$E$3:$E$10005,E72,[1]!Table1[15])</f>
        <v>0</v>
      </c>
      <c r="AT72" s="30">
        <f ca="1">SUMIF([1]route!$E$3:$E$10005,E72,[1]!Table1[16])</f>
        <v>0</v>
      </c>
      <c r="AU72" s="30">
        <f ca="1">SUMIF([1]route!$E$3:$E$10005,E72,[1]!Table1[17])</f>
        <v>0</v>
      </c>
      <c r="AV72" s="30">
        <f ca="1">SUMIF([1]route!$E$3:$E$10005,E72,[1]!Table1[18])</f>
        <v>0</v>
      </c>
      <c r="AW72" s="30">
        <f ca="1">SUMIF([1]route!$E$3:$E$10005,E72,[1]!Table1[19])</f>
        <v>0</v>
      </c>
      <c r="AX72" s="30">
        <f ca="1">SUMIF([1]route!$E$3:$E$10005,E72,[1]!Table1[20])</f>
        <v>0</v>
      </c>
      <c r="AY72" s="30">
        <f ca="1">SUMIF([1]route!$E$3:$E$10005,E72,[1]!Table1[21])</f>
        <v>0</v>
      </c>
      <c r="AZ72" s="30">
        <f ca="1">SUMIF([1]route!$E$3:$E$10005,E72,[1]!Table1[22])</f>
        <v>0</v>
      </c>
      <c r="BA72" s="30">
        <f ca="1">SUMIF([1]route!$E$3:$E$10005,E72,[1]!Table1[23])</f>
        <v>0</v>
      </c>
      <c r="BB72" s="30">
        <f ca="1">SUMIF([1]route!$E$3:$E$10005,E72,[1]!Table1[24])</f>
        <v>0</v>
      </c>
      <c r="BC72" s="30">
        <f ca="1">SUMIF([1]route!$E$3:$E$10005,E72,[1]!Table1[25])</f>
        <v>0</v>
      </c>
      <c r="BD72" s="30">
        <f ca="1">SUMIF([1]route!$E$3:$E$10005,E72,[1]!Table1[26])</f>
        <v>0</v>
      </c>
      <c r="BE72" s="30">
        <f ca="1">SUMIF([1]route!$E$3:$E$10005,E72,[1]!Table1[27])</f>
        <v>0</v>
      </c>
      <c r="BF72" s="30">
        <f ca="1">SUMIF([1]route!$E$3:$E$10005,E72,[1]!Table1[28])</f>
        <v>0</v>
      </c>
      <c r="BG72" s="30">
        <f ca="1">SUMIF([1]route!$E$3:$E$10005,E72,[1]!Table1[29])</f>
        <v>0</v>
      </c>
      <c r="BH72" s="30">
        <f ca="1">SUMIF([1]route!$E$3:$E$10005,E72,[1]!Table1[30])</f>
        <v>0</v>
      </c>
      <c r="BI72" s="30">
        <f ca="1">SUMIF([1]route!$E$3:$E$10005,E72,[1]!Table1[31])</f>
        <v>0</v>
      </c>
      <c r="BJ72" s="30">
        <f ca="1">SUMIF([1]route!$E$3:$E$10005,E72,[1]!Table1[Remain PO])</f>
        <v>0</v>
      </c>
      <c r="BK72" s="31">
        <f ca="1">SUMIF([1]route!$E$3:$E$10005,E72,[1]!Table1[N+1])</f>
        <v>0</v>
      </c>
      <c r="BL72" s="31">
        <f ca="1">SUMIF([1]route!$E$3:$E$10005,E72,[1]!Table1[N+2])</f>
        <v>0</v>
      </c>
      <c r="BM72" s="31">
        <f ca="1">SUMIF([1]route!$E$3:$E$10005,E72,[1]!Table1[N+3])</f>
        <v>0</v>
      </c>
      <c r="BN72" s="32">
        <f ca="1">SUMIF([1]route!$E$3:$E$10005,E72,[1]!Table1[N+4])</f>
        <v>0</v>
      </c>
      <c r="BP72" s="37">
        <f t="shared" si="40"/>
        <v>0</v>
      </c>
      <c r="BQ72" s="35">
        <f t="shared" ca="1" si="41"/>
        <v>0</v>
      </c>
      <c r="BR72" s="35">
        <f t="shared" ca="1" si="41"/>
        <v>0</v>
      </c>
      <c r="BS72" s="35">
        <f t="shared" ca="1" si="41"/>
        <v>0</v>
      </c>
      <c r="BT72" s="35">
        <f t="shared" ca="1" si="41"/>
        <v>0</v>
      </c>
      <c r="BU72" s="35">
        <f t="shared" ca="1" si="41"/>
        <v>0</v>
      </c>
      <c r="BV72" s="35">
        <f t="shared" ca="1" si="41"/>
        <v>0</v>
      </c>
      <c r="BW72" s="35">
        <f t="shared" ca="1" si="41"/>
        <v>0</v>
      </c>
      <c r="BX72" s="35">
        <f t="shared" ca="1" si="41"/>
        <v>0</v>
      </c>
      <c r="BY72" s="35">
        <f t="shared" ca="1" si="41"/>
        <v>0</v>
      </c>
      <c r="BZ72" s="35">
        <f t="shared" ca="1" si="41"/>
        <v>0</v>
      </c>
      <c r="CA72" s="35">
        <f t="shared" ca="1" si="41"/>
        <v>0</v>
      </c>
      <c r="CB72" s="35">
        <f t="shared" ca="1" si="41"/>
        <v>0</v>
      </c>
      <c r="CC72" s="35">
        <f t="shared" ca="1" si="41"/>
        <v>0</v>
      </c>
      <c r="CD72" s="35">
        <f t="shared" ca="1" si="41"/>
        <v>0</v>
      </c>
      <c r="CE72" s="35">
        <f t="shared" ca="1" si="41"/>
        <v>0</v>
      </c>
      <c r="CF72" s="35">
        <f t="shared" ca="1" si="41"/>
        <v>0</v>
      </c>
      <c r="CG72" s="35">
        <f t="shared" ca="1" si="26"/>
        <v>0</v>
      </c>
      <c r="CH72" s="35">
        <f t="shared" ca="1" si="26"/>
        <v>0</v>
      </c>
      <c r="CI72" s="35">
        <f t="shared" ca="1" si="25"/>
        <v>0</v>
      </c>
      <c r="CJ72" s="35">
        <f t="shared" ca="1" si="25"/>
        <v>0</v>
      </c>
      <c r="CK72" s="35">
        <f t="shared" ca="1" si="25"/>
        <v>0</v>
      </c>
      <c r="CL72" s="35">
        <f t="shared" ca="1" si="25"/>
        <v>0</v>
      </c>
      <c r="CM72" s="35">
        <f t="shared" ca="1" si="25"/>
        <v>0</v>
      </c>
      <c r="CN72" s="35">
        <f t="shared" ca="1" si="25"/>
        <v>0</v>
      </c>
      <c r="CO72" s="35">
        <f t="shared" ca="1" si="25"/>
        <v>0</v>
      </c>
      <c r="CP72" s="35">
        <f t="shared" ca="1" si="25"/>
        <v>0</v>
      </c>
      <c r="CQ72" s="35">
        <f t="shared" ca="1" si="25"/>
        <v>0</v>
      </c>
      <c r="CR72" s="35">
        <f t="shared" ca="1" si="25"/>
        <v>0</v>
      </c>
      <c r="CS72" s="35">
        <f t="shared" ca="1" si="25"/>
        <v>0</v>
      </c>
      <c r="CT72" s="35">
        <f t="shared" ca="1" si="21"/>
        <v>0</v>
      </c>
      <c r="CU72" s="35">
        <f t="shared" ca="1" si="21"/>
        <v>0</v>
      </c>
      <c r="CV72" s="35">
        <f t="shared" ca="1" si="19"/>
        <v>0</v>
      </c>
      <c r="CW72" s="38">
        <f t="shared" ca="1" si="19"/>
        <v>0</v>
      </c>
      <c r="CX72" s="38">
        <f t="shared" ca="1" si="19"/>
        <v>0</v>
      </c>
      <c r="CY72" s="38">
        <f t="shared" ca="1" si="19"/>
        <v>0</v>
      </c>
      <c r="CZ72" s="39">
        <f t="shared" ca="1" si="27"/>
        <v>0</v>
      </c>
      <c r="DA72" s="35"/>
    </row>
    <row r="73" spans="4:105" x14ac:dyDescent="0.3">
      <c r="D73" s="61" t="str">
        <f>VLOOKUP(F73,[1]Special!$O$2:$S$209,3,0)</f>
        <v>|0101031200|0.00|0.00|0.000|68.0001.4</v>
      </c>
      <c r="E73" s="20" t="s">
        <v>96</v>
      </c>
      <c r="F73" s="19" t="str">
        <f t="shared" si="30"/>
        <v>|0200230742|22.20|0.00|1.400|0.000</v>
      </c>
      <c r="G73" s="19" t="str">
        <f>'Cutting Rules'!H73</f>
        <v>INNOTEK||||||||||||</v>
      </c>
      <c r="H73" s="19" t="str">
        <f>VLOOKUP(MID(F73,8,2),[1]Special!$H$2:$I$32,2,0)</f>
        <v>R13A/HSST590C</v>
      </c>
      <c r="I73" s="19" t="str">
        <f t="shared" si="31"/>
        <v>NBC</v>
      </c>
      <c r="J73" s="19" t="str">
        <f t="shared" si="32"/>
        <v>C</v>
      </c>
      <c r="K73" s="19" t="str">
        <f t="shared" si="33"/>
        <v>22.2</v>
      </c>
      <c r="L73" s="19" t="str">
        <f t="shared" si="34"/>
        <v>0.00</v>
      </c>
      <c r="M73" s="52" t="str">
        <f t="shared" si="35"/>
        <v>1.40</v>
      </c>
      <c r="N73" s="52" t="str">
        <f t="shared" si="36"/>
        <v>6335</v>
      </c>
      <c r="O73" s="19">
        <f>VLOOKUP(F73,[1]Item!$A$5:$Z$10000,26,0)</f>
        <v>0.71799999999999997</v>
      </c>
      <c r="P73" s="19" t="str">
        <f>VLOOKUP(E73,[1]route!$E$3:$O$10005,11,0)</f>
        <v>P/E</v>
      </c>
      <c r="Q73" s="62" t="str">
        <f>'Cutting Rules'!AD73</f>
        <v>6335------------</v>
      </c>
      <c r="R73" s="23">
        <f ca="1">SUMIF([1]route!$E$3:$E$10005,E73,[1]!Table1[生産])</f>
        <v>0</v>
      </c>
      <c r="S73" s="24"/>
      <c r="T73" s="78" t="s">
        <v>547</v>
      </c>
      <c r="U73" s="19"/>
      <c r="V73" s="48">
        <f>SUMIF([1]route!$E$3:$E$10005,E73,[1]route!$M$3:$M$10005)</f>
        <v>0</v>
      </c>
      <c r="W73" s="56">
        <f t="shared" si="37"/>
        <v>0</v>
      </c>
      <c r="X73" s="27" t="e">
        <f t="array" aca="1" ref="X73" ca="1">INDEX($BP73:$CZ73,MATCH(TRUE,$BP73:$CZ73&lt;0,0))</f>
        <v>#N/A</v>
      </c>
      <c r="Y73" s="47" t="str">
        <f t="shared" ca="1" si="28"/>
        <v/>
      </c>
      <c r="Z73" s="121" t="str">
        <f>IFERROR(VLOOKUP(E73,[1]route!$E$3:$BL$10005,59,0),"")&amp;IFERROR(VLOOKUP(E73,[1]route!$E$3:$BL$10005,60,0),"")</f>
        <v/>
      </c>
      <c r="AA73" s="28">
        <f t="shared" ca="1" si="38"/>
        <v>0</v>
      </c>
      <c r="AB73" s="77">
        <f t="shared" ca="1" si="39"/>
        <v>0</v>
      </c>
      <c r="AC73" s="4" t="str">
        <f t="shared" ca="1" si="29"/>
        <v/>
      </c>
      <c r="AD73" s="29">
        <v>0</v>
      </c>
      <c r="AE73" s="30">
        <f ca="1">SUMIF([1]route!$E$3:$E$10005,E73,[1]!Table1[1])</f>
        <v>0</v>
      </c>
      <c r="AF73" s="30">
        <f ca="1">SUMIF([1]route!$E$3:$E$10005,E73,[1]!Table1[2])</f>
        <v>0</v>
      </c>
      <c r="AG73" s="30">
        <f ca="1">SUMIF([1]route!$E$3:$E$10005,E73,[1]!Table1[3])</f>
        <v>0</v>
      </c>
      <c r="AH73" s="30">
        <f ca="1">SUMIF([1]route!$E$3:$E$10005,E73,[1]!Table1[4])</f>
        <v>0</v>
      </c>
      <c r="AI73" s="30">
        <f ca="1">SUMIF([1]route!$E$3:$E$10005,E73,[1]!Table1[5])</f>
        <v>0</v>
      </c>
      <c r="AJ73" s="30">
        <f ca="1">SUMIF([1]route!$E$3:$E$10005,E73,[1]!Table1[6])</f>
        <v>0</v>
      </c>
      <c r="AK73" s="30">
        <f ca="1">SUMIF([1]route!$E$3:$E$10005,E73,[1]!Table1[7])</f>
        <v>0</v>
      </c>
      <c r="AL73" s="30">
        <f ca="1">SUMIF([1]route!$E$3:$E$10005,E73,[1]!Table1[8])</f>
        <v>0</v>
      </c>
      <c r="AM73" s="30">
        <f ca="1">SUMIF([1]route!$E$3:$E$10005,E73,[1]!Table1[9])</f>
        <v>0</v>
      </c>
      <c r="AN73" s="30">
        <f ca="1">SUMIF([1]route!$E$3:$E$10005,E73,[1]!Table1[10])</f>
        <v>0</v>
      </c>
      <c r="AO73" s="30">
        <f ca="1">SUMIF([1]route!$E$3:$E$10005,E73,[1]!Table1[11])</f>
        <v>0</v>
      </c>
      <c r="AP73" s="30">
        <f ca="1">SUMIF([1]route!$E$3:$E$10005,E73,[1]!Table1[12])</f>
        <v>0</v>
      </c>
      <c r="AQ73" s="30">
        <f ca="1">SUMIF([1]route!$E$3:$E$10005,E73,[1]!Table1[13])</f>
        <v>0</v>
      </c>
      <c r="AR73" s="30">
        <f ca="1">SUMIF([1]route!$E$3:$E$10005,E73,[1]!Table1[14])</f>
        <v>0</v>
      </c>
      <c r="AS73" s="30">
        <f ca="1">SUMIF([1]route!$E$3:$E$10005,E73,[1]!Table1[15])</f>
        <v>0</v>
      </c>
      <c r="AT73" s="30">
        <f ca="1">SUMIF([1]route!$E$3:$E$10005,E73,[1]!Table1[16])</f>
        <v>0</v>
      </c>
      <c r="AU73" s="30">
        <f ca="1">SUMIF([1]route!$E$3:$E$10005,E73,[1]!Table1[17])</f>
        <v>0</v>
      </c>
      <c r="AV73" s="30">
        <f ca="1">SUMIF([1]route!$E$3:$E$10005,E73,[1]!Table1[18])</f>
        <v>0</v>
      </c>
      <c r="AW73" s="30">
        <f ca="1">SUMIF([1]route!$E$3:$E$10005,E73,[1]!Table1[19])</f>
        <v>0</v>
      </c>
      <c r="AX73" s="30">
        <f ca="1">SUMIF([1]route!$E$3:$E$10005,E73,[1]!Table1[20])</f>
        <v>0</v>
      </c>
      <c r="AY73" s="30">
        <f ca="1">SUMIF([1]route!$E$3:$E$10005,E73,[1]!Table1[21])</f>
        <v>0</v>
      </c>
      <c r="AZ73" s="30">
        <f ca="1">SUMIF([1]route!$E$3:$E$10005,E73,[1]!Table1[22])</f>
        <v>0</v>
      </c>
      <c r="BA73" s="30">
        <f ca="1">SUMIF([1]route!$E$3:$E$10005,E73,[1]!Table1[23])</f>
        <v>0</v>
      </c>
      <c r="BB73" s="30">
        <f ca="1">SUMIF([1]route!$E$3:$E$10005,E73,[1]!Table1[24])</f>
        <v>0</v>
      </c>
      <c r="BC73" s="30">
        <f ca="1">SUMIF([1]route!$E$3:$E$10005,E73,[1]!Table1[25])</f>
        <v>0</v>
      </c>
      <c r="BD73" s="30">
        <f ca="1">SUMIF([1]route!$E$3:$E$10005,E73,[1]!Table1[26])</f>
        <v>0</v>
      </c>
      <c r="BE73" s="30">
        <f ca="1">SUMIF([1]route!$E$3:$E$10005,E73,[1]!Table1[27])</f>
        <v>0</v>
      </c>
      <c r="BF73" s="30">
        <f ca="1">SUMIF([1]route!$E$3:$E$10005,E73,[1]!Table1[28])</f>
        <v>0</v>
      </c>
      <c r="BG73" s="30">
        <f ca="1">SUMIF([1]route!$E$3:$E$10005,E73,[1]!Table1[29])</f>
        <v>0</v>
      </c>
      <c r="BH73" s="30">
        <f ca="1">SUMIF([1]route!$E$3:$E$10005,E73,[1]!Table1[30])</f>
        <v>0</v>
      </c>
      <c r="BI73" s="30">
        <f ca="1">SUMIF([1]route!$E$3:$E$10005,E73,[1]!Table1[31])</f>
        <v>0</v>
      </c>
      <c r="BJ73" s="30">
        <f ca="1">SUMIF([1]route!$E$3:$E$10005,E73,[1]!Table1[Remain PO])</f>
        <v>0</v>
      </c>
      <c r="BK73" s="31">
        <f ca="1">SUMIF([1]route!$E$3:$E$10005,E73,[1]!Table1[N+1])</f>
        <v>0</v>
      </c>
      <c r="BL73" s="31">
        <f ca="1">SUMIF([1]route!$E$3:$E$10005,E73,[1]!Table1[N+2])</f>
        <v>0</v>
      </c>
      <c r="BM73" s="31">
        <f ca="1">SUMIF([1]route!$E$3:$E$10005,E73,[1]!Table1[N+3])</f>
        <v>0</v>
      </c>
      <c r="BN73" s="32">
        <f ca="1">SUMIF([1]route!$E$3:$E$10005,E73,[1]!Table1[N+4])</f>
        <v>0</v>
      </c>
      <c r="BP73" s="37">
        <f t="shared" si="40"/>
        <v>0</v>
      </c>
      <c r="BQ73" s="35">
        <f t="shared" ca="1" si="41"/>
        <v>0</v>
      </c>
      <c r="BR73" s="35">
        <f t="shared" ca="1" si="41"/>
        <v>0</v>
      </c>
      <c r="BS73" s="35">
        <f t="shared" ca="1" si="41"/>
        <v>0</v>
      </c>
      <c r="BT73" s="35">
        <f t="shared" ca="1" si="41"/>
        <v>0</v>
      </c>
      <c r="BU73" s="35">
        <f t="shared" ca="1" si="41"/>
        <v>0</v>
      </c>
      <c r="BV73" s="35">
        <f t="shared" ca="1" si="41"/>
        <v>0</v>
      </c>
      <c r="BW73" s="35">
        <f t="shared" ca="1" si="41"/>
        <v>0</v>
      </c>
      <c r="BX73" s="35">
        <f t="shared" ca="1" si="41"/>
        <v>0</v>
      </c>
      <c r="BY73" s="35">
        <f t="shared" ca="1" si="41"/>
        <v>0</v>
      </c>
      <c r="BZ73" s="35">
        <f t="shared" ca="1" si="41"/>
        <v>0</v>
      </c>
      <c r="CA73" s="35">
        <f t="shared" ca="1" si="41"/>
        <v>0</v>
      </c>
      <c r="CB73" s="35">
        <f t="shared" ca="1" si="41"/>
        <v>0</v>
      </c>
      <c r="CC73" s="35">
        <f t="shared" ca="1" si="41"/>
        <v>0</v>
      </c>
      <c r="CD73" s="35">
        <f t="shared" ca="1" si="41"/>
        <v>0</v>
      </c>
      <c r="CE73" s="35">
        <f t="shared" ca="1" si="41"/>
        <v>0</v>
      </c>
      <c r="CF73" s="35">
        <f t="shared" ca="1" si="41"/>
        <v>0</v>
      </c>
      <c r="CG73" s="35">
        <f t="shared" ca="1" si="26"/>
        <v>0</v>
      </c>
      <c r="CH73" s="35">
        <f t="shared" ca="1" si="26"/>
        <v>0</v>
      </c>
      <c r="CI73" s="35">
        <f t="shared" ca="1" si="25"/>
        <v>0</v>
      </c>
      <c r="CJ73" s="35">
        <f t="shared" ca="1" si="25"/>
        <v>0</v>
      </c>
      <c r="CK73" s="35">
        <f t="shared" ca="1" si="25"/>
        <v>0</v>
      </c>
      <c r="CL73" s="35">
        <f t="shared" ca="1" si="25"/>
        <v>0</v>
      </c>
      <c r="CM73" s="35">
        <f t="shared" ca="1" si="25"/>
        <v>0</v>
      </c>
      <c r="CN73" s="35">
        <f t="shared" ca="1" si="25"/>
        <v>0</v>
      </c>
      <c r="CO73" s="35">
        <f t="shared" ca="1" si="25"/>
        <v>0</v>
      </c>
      <c r="CP73" s="35">
        <f t="shared" ca="1" si="25"/>
        <v>0</v>
      </c>
      <c r="CQ73" s="35">
        <f t="shared" ca="1" si="25"/>
        <v>0</v>
      </c>
      <c r="CR73" s="35">
        <f t="shared" ca="1" si="25"/>
        <v>0</v>
      </c>
      <c r="CS73" s="35">
        <f t="shared" ca="1" si="25"/>
        <v>0</v>
      </c>
      <c r="CT73" s="35">
        <f t="shared" ca="1" si="21"/>
        <v>0</v>
      </c>
      <c r="CU73" s="35">
        <f t="shared" ca="1" si="21"/>
        <v>0</v>
      </c>
      <c r="CV73" s="35">
        <f t="shared" ca="1" si="19"/>
        <v>0</v>
      </c>
      <c r="CW73" s="38">
        <f t="shared" ca="1" si="19"/>
        <v>0</v>
      </c>
      <c r="CX73" s="38">
        <f t="shared" ca="1" si="19"/>
        <v>0</v>
      </c>
      <c r="CY73" s="38">
        <f t="shared" ca="1" si="19"/>
        <v>0</v>
      </c>
      <c r="CZ73" s="39">
        <f t="shared" ca="1" si="27"/>
        <v>0</v>
      </c>
      <c r="DA73" s="35"/>
    </row>
    <row r="74" spans="4:105" x14ac:dyDescent="0.3">
      <c r="D74" s="61" t="str">
        <f>VLOOKUP(F74,[1]Special!$O$2:$S$209,3,0)</f>
        <v>|0101031200|0.00|0.00|0.000|156.0001.6</v>
      </c>
      <c r="E74" s="20" t="s">
        <v>97</v>
      </c>
      <c r="F74" s="19" t="str">
        <f t="shared" si="30"/>
        <v>|0200230742|25.00|55.00|1.600|0.000</v>
      </c>
      <c r="G74" s="19" t="str">
        <f>'Cutting Rules'!H74</f>
        <v>KKTL|KKTL|||||||||||</v>
      </c>
      <c r="H74" s="19" t="str">
        <f>VLOOKUP(MID(F74,8,2),[1]Special!$H$2:$I$32,2,0)</f>
        <v>R13A/HSST590C</v>
      </c>
      <c r="I74" s="19" t="str">
        <f t="shared" si="31"/>
        <v>IBC</v>
      </c>
      <c r="J74" s="19" t="str">
        <f t="shared" si="32"/>
        <v>C</v>
      </c>
      <c r="K74" s="19" t="str">
        <f t="shared" si="33"/>
        <v>25.0</v>
      </c>
      <c r="L74" s="19" t="str">
        <f t="shared" si="34"/>
        <v>55.0</v>
      </c>
      <c r="M74" s="52" t="str">
        <f t="shared" si="35"/>
        <v>1.60</v>
      </c>
      <c r="N74" s="52" t="str">
        <f t="shared" si="36"/>
        <v>6179</v>
      </c>
      <c r="O74" s="19">
        <f>VLOOKUP(F74,[1]Item!$A$5:$Z$10000,26,0)</f>
        <v>1.9410000000000001</v>
      </c>
      <c r="P74" s="19" t="str">
        <f>VLOOKUP(E74,[1]route!$E$3:$O$10005,11,0)</f>
        <v>C</v>
      </c>
      <c r="Q74" s="62" t="str">
        <f>'Cutting Rules'!AD74</f>
        <v>551-552-6179----------</v>
      </c>
      <c r="R74" s="23">
        <f ca="1">SUMIF([1]route!$E$3:$E$10005,E74,[1]!Table1[生産])</f>
        <v>3312.727272727273</v>
      </c>
      <c r="S74" s="24"/>
      <c r="T74" s="78" t="s">
        <v>547</v>
      </c>
      <c r="U74" s="19"/>
      <c r="V74" s="48">
        <f>SUMIF([1]route!$E$3:$E$10005,E74,[1]route!$M$3:$M$10005)</f>
        <v>1553</v>
      </c>
      <c r="W74" s="56">
        <f t="shared" si="37"/>
        <v>18625.810767000003</v>
      </c>
      <c r="X74" s="27">
        <f t="array" aca="1" ref="X74" ca="1">INDEX($BP74:$CZ74,MATCH(TRUE,$BP74:$CZ74&lt;0,0))</f>
        <v>-1268.818181818182</v>
      </c>
      <c r="Y74" s="47">
        <f t="shared" ca="1" si="28"/>
        <v>45322</v>
      </c>
      <c r="Z74" s="121" t="str">
        <f>IFERROR(VLOOKUP(E74,[1]route!$E$3:$BL$10005,59,0),"")&amp;IFERROR(VLOOKUP(E74,[1]route!$E$3:$BL$10005,60,0),"")</f>
        <v/>
      </c>
      <c r="AA74" s="28">
        <f t="shared" ca="1" si="38"/>
        <v>1759.727272727273</v>
      </c>
      <c r="AB74" s="77">
        <f t="shared" ca="1" si="39"/>
        <v>21105.181702090911</v>
      </c>
      <c r="AC74" s="4">
        <f t="shared" ca="1" si="29"/>
        <v>34</v>
      </c>
      <c r="AD74" s="29">
        <v>0</v>
      </c>
      <c r="AE74" s="30">
        <f ca="1">SUMIF([1]route!$E$3:$E$10005,E74,[1]!Table1[1])</f>
        <v>0</v>
      </c>
      <c r="AF74" s="30">
        <f ca="1">SUMIF([1]route!$E$3:$E$10005,E74,[1]!Table1[2])</f>
        <v>0</v>
      </c>
      <c r="AG74" s="30">
        <f ca="1">SUMIF([1]route!$E$3:$E$10005,E74,[1]!Table1[3])</f>
        <v>0</v>
      </c>
      <c r="AH74" s="30">
        <f ca="1">SUMIF([1]route!$E$3:$E$10005,E74,[1]!Table1[4])</f>
        <v>0</v>
      </c>
      <c r="AI74" s="30">
        <f ca="1">SUMIF([1]route!$E$3:$E$10005,E74,[1]!Table1[5])</f>
        <v>0</v>
      </c>
      <c r="AJ74" s="30">
        <f ca="1">SUMIF([1]route!$E$3:$E$10005,E74,[1]!Table1[6])</f>
        <v>0</v>
      </c>
      <c r="AK74" s="30">
        <f ca="1">SUMIF([1]route!$E$3:$E$10005,E74,[1]!Table1[7])</f>
        <v>218.18181818181819</v>
      </c>
      <c r="AL74" s="30">
        <f ca="1">SUMIF([1]route!$E$3:$E$10005,E74,[1]!Table1[8])</f>
        <v>0</v>
      </c>
      <c r="AM74" s="30">
        <f ca="1">SUMIF([1]route!$E$3:$E$10005,E74,[1]!Table1[9])</f>
        <v>0</v>
      </c>
      <c r="AN74" s="30">
        <f ca="1">SUMIF([1]route!$E$3:$E$10005,E74,[1]!Table1[10])</f>
        <v>0</v>
      </c>
      <c r="AO74" s="30">
        <f ca="1">SUMIF([1]route!$E$3:$E$10005,E74,[1]!Table1[11])</f>
        <v>0</v>
      </c>
      <c r="AP74" s="30">
        <f ca="1">SUMIF([1]route!$E$3:$E$10005,E74,[1]!Table1[12])</f>
        <v>0</v>
      </c>
      <c r="AQ74" s="30">
        <f ca="1">SUMIF([1]route!$E$3:$E$10005,E74,[1]!Table1[13])</f>
        <v>0</v>
      </c>
      <c r="AR74" s="30">
        <f ca="1">SUMIF([1]route!$E$3:$E$10005,E74,[1]!Table1[14])</f>
        <v>218.18181818181819</v>
      </c>
      <c r="AS74" s="30">
        <f ca="1">SUMIF([1]route!$E$3:$E$10005,E74,[1]!Table1[15])</f>
        <v>130.90909090909091</v>
      </c>
      <c r="AT74" s="30">
        <f ca="1">SUMIF([1]route!$E$3:$E$10005,E74,[1]!Table1[16])</f>
        <v>0</v>
      </c>
      <c r="AU74" s="30">
        <f ca="1">SUMIF([1]route!$E$3:$E$10005,E74,[1]!Table1[17])</f>
        <v>0</v>
      </c>
      <c r="AV74" s="30">
        <f ca="1">SUMIF([1]route!$E$3:$E$10005,E74,[1]!Table1[18])</f>
        <v>0</v>
      </c>
      <c r="AW74" s="30">
        <f ca="1">SUMIF([1]route!$E$3:$E$10005,E74,[1]!Table1[19])</f>
        <v>0</v>
      </c>
      <c r="AX74" s="30">
        <f ca="1">SUMIF([1]route!$E$3:$E$10005,E74,[1]!Table1[20])</f>
        <v>0</v>
      </c>
      <c r="AY74" s="30">
        <f ca="1">SUMIF([1]route!$E$3:$E$10005,E74,[1]!Table1[21])</f>
        <v>0</v>
      </c>
      <c r="AZ74" s="30">
        <f ca="1">SUMIF([1]route!$E$3:$E$10005,E74,[1]!Table1[22])</f>
        <v>0</v>
      </c>
      <c r="BA74" s="30">
        <f ca="1">SUMIF([1]route!$E$3:$E$10005,E74,[1]!Table1[23])</f>
        <v>0</v>
      </c>
      <c r="BB74" s="30">
        <f ca="1">SUMIF([1]route!$E$3:$E$10005,E74,[1]!Table1[24])</f>
        <v>0</v>
      </c>
      <c r="BC74" s="30">
        <f ca="1">SUMIF([1]route!$E$3:$E$10005,E74,[1]!Table1[25])</f>
        <v>0</v>
      </c>
      <c r="BD74" s="30">
        <f ca="1">SUMIF([1]route!$E$3:$E$10005,E74,[1]!Table1[26])</f>
        <v>0</v>
      </c>
      <c r="BE74" s="30">
        <f ca="1">SUMIF([1]route!$E$3:$E$10005,E74,[1]!Table1[27])</f>
        <v>0</v>
      </c>
      <c r="BF74" s="30">
        <f ca="1">SUMIF([1]route!$E$3:$E$10005,E74,[1]!Table1[28])</f>
        <v>0</v>
      </c>
      <c r="BG74" s="30">
        <f ca="1">SUMIF([1]route!$E$3:$E$10005,E74,[1]!Table1[29])</f>
        <v>0</v>
      </c>
      <c r="BH74" s="30">
        <f ca="1">SUMIF([1]route!$E$3:$E$10005,E74,[1]!Table1[30])</f>
        <v>0</v>
      </c>
      <c r="BI74" s="30">
        <f ca="1">SUMIF([1]route!$E$3:$E$10005,E74,[1]!Table1[31])</f>
        <v>654.5454545454545</v>
      </c>
      <c r="BJ74" s="30">
        <f ca="1">SUMIF([1]route!$E$3:$E$10005,E74,[1]!Table1[Remain PO])</f>
        <v>0</v>
      </c>
      <c r="BK74" s="31">
        <f ca="1">SUMIF([1]route!$E$3:$E$10005,E74,[1]!Table1[N+1])</f>
        <v>1600</v>
      </c>
      <c r="BL74" s="31">
        <f ca="1">SUMIF([1]route!$E$3:$E$10005,E74,[1]!Table1[N+2])</f>
        <v>490.90909090909093</v>
      </c>
      <c r="BM74" s="31">
        <f ca="1">SUMIF([1]route!$E$3:$E$10005,E74,[1]!Table1[N+3])</f>
        <v>345.45454545454544</v>
      </c>
      <c r="BN74" s="32">
        <f ca="1">SUMIF([1]route!$E$3:$E$10005,E74,[1]!Table1[N+4])</f>
        <v>0</v>
      </c>
      <c r="BP74" s="37">
        <f t="shared" si="40"/>
        <v>1553</v>
      </c>
      <c r="BQ74" s="35">
        <f t="shared" ca="1" si="41"/>
        <v>1553</v>
      </c>
      <c r="BR74" s="35">
        <f t="shared" ca="1" si="41"/>
        <v>1553</v>
      </c>
      <c r="BS74" s="35">
        <f t="shared" ca="1" si="41"/>
        <v>1553</v>
      </c>
      <c r="BT74" s="35">
        <f t="shared" ca="1" si="41"/>
        <v>1553</v>
      </c>
      <c r="BU74" s="35">
        <f t="shared" ca="1" si="41"/>
        <v>1553</v>
      </c>
      <c r="BV74" s="35">
        <f t="shared" ca="1" si="41"/>
        <v>1553</v>
      </c>
      <c r="BW74" s="35">
        <f t="shared" ca="1" si="41"/>
        <v>1334.8181818181818</v>
      </c>
      <c r="BX74" s="35">
        <f t="shared" ca="1" si="41"/>
        <v>1334.8181818181818</v>
      </c>
      <c r="BY74" s="35">
        <f t="shared" ca="1" si="41"/>
        <v>1334.8181818181818</v>
      </c>
      <c r="BZ74" s="35">
        <f t="shared" ca="1" si="41"/>
        <v>1334.8181818181818</v>
      </c>
      <c r="CA74" s="35">
        <f t="shared" ca="1" si="41"/>
        <v>1334.8181818181818</v>
      </c>
      <c r="CB74" s="35">
        <f t="shared" ca="1" si="41"/>
        <v>1334.8181818181818</v>
      </c>
      <c r="CC74" s="35">
        <f t="shared" ca="1" si="41"/>
        <v>1334.8181818181818</v>
      </c>
      <c r="CD74" s="35">
        <f t="shared" ca="1" si="41"/>
        <v>1116.6363636363635</v>
      </c>
      <c r="CE74" s="35">
        <f t="shared" ca="1" si="41"/>
        <v>985.72727272727263</v>
      </c>
      <c r="CF74" s="35">
        <f t="shared" ca="1" si="41"/>
        <v>985.72727272727263</v>
      </c>
      <c r="CG74" s="35">
        <f t="shared" ca="1" si="26"/>
        <v>985.72727272727263</v>
      </c>
      <c r="CH74" s="35">
        <f t="shared" ca="1" si="26"/>
        <v>985.72727272727263</v>
      </c>
      <c r="CI74" s="35">
        <f t="shared" ca="1" si="25"/>
        <v>985.72727272727263</v>
      </c>
      <c r="CJ74" s="35">
        <f t="shared" ca="1" si="25"/>
        <v>985.72727272727263</v>
      </c>
      <c r="CK74" s="35">
        <f t="shared" ca="1" si="25"/>
        <v>985.72727272727263</v>
      </c>
      <c r="CL74" s="35">
        <f t="shared" ca="1" si="25"/>
        <v>985.72727272727263</v>
      </c>
      <c r="CM74" s="35">
        <f t="shared" ca="1" si="25"/>
        <v>985.72727272727263</v>
      </c>
      <c r="CN74" s="35">
        <f t="shared" ca="1" si="25"/>
        <v>985.72727272727263</v>
      </c>
      <c r="CO74" s="35">
        <f t="shared" ca="1" si="25"/>
        <v>985.72727272727263</v>
      </c>
      <c r="CP74" s="35">
        <f t="shared" ca="1" si="25"/>
        <v>985.72727272727263</v>
      </c>
      <c r="CQ74" s="35">
        <f t="shared" ca="1" si="25"/>
        <v>985.72727272727263</v>
      </c>
      <c r="CR74" s="35">
        <f t="shared" ca="1" si="25"/>
        <v>985.72727272727263</v>
      </c>
      <c r="CS74" s="35">
        <f t="shared" ca="1" si="25"/>
        <v>985.72727272727263</v>
      </c>
      <c r="CT74" s="35">
        <f t="shared" ca="1" si="21"/>
        <v>985.72727272727263</v>
      </c>
      <c r="CU74" s="35">
        <f t="shared" ca="1" si="21"/>
        <v>331.18181818181813</v>
      </c>
      <c r="CV74" s="35">
        <f t="shared" ca="1" si="19"/>
        <v>331.18181818181813</v>
      </c>
      <c r="CW74" s="38">
        <f t="shared" ca="1" si="19"/>
        <v>-1268.818181818182</v>
      </c>
      <c r="CX74" s="38">
        <f t="shared" ca="1" si="19"/>
        <v>-1759.727272727273</v>
      </c>
      <c r="CY74" s="38">
        <f t="shared" ca="1" si="19"/>
        <v>-2105.1818181818185</v>
      </c>
      <c r="CZ74" s="39">
        <f t="shared" ca="1" si="27"/>
        <v>-2105.1818181818185</v>
      </c>
      <c r="DA74" s="35"/>
    </row>
    <row r="75" spans="4:105" x14ac:dyDescent="0.3">
      <c r="D75" s="61" t="str">
        <f>VLOOKUP(F75,[1]Special!$O$2:$S$209,3,0)</f>
        <v>|0101031200|0.00|0.00|0.000|156.0001.6</v>
      </c>
      <c r="E75" s="20" t="s">
        <v>98</v>
      </c>
      <c r="F75" s="19" t="str">
        <f t="shared" si="30"/>
        <v>|0200230742|25.00|55.00|1.600|0.000</v>
      </c>
      <c r="G75" s="19" t="str">
        <f>'Cutting Rules'!H75</f>
        <v>HTVN||||||||||||</v>
      </c>
      <c r="H75" s="19" t="str">
        <f>VLOOKUP(MID(F75,8,2),[1]Special!$H$2:$I$32,2,0)</f>
        <v>R13A/HSST590C</v>
      </c>
      <c r="I75" s="19" t="str">
        <f t="shared" si="31"/>
        <v>IBC</v>
      </c>
      <c r="J75" s="19" t="str">
        <f t="shared" si="32"/>
        <v>C</v>
      </c>
      <c r="K75" s="19" t="str">
        <f t="shared" si="33"/>
        <v>25.0</v>
      </c>
      <c r="L75" s="19" t="str">
        <f t="shared" si="34"/>
        <v>55.0</v>
      </c>
      <c r="M75" s="52" t="str">
        <f t="shared" si="35"/>
        <v>1.60</v>
      </c>
      <c r="N75" s="52" t="str">
        <f t="shared" si="36"/>
        <v>5780</v>
      </c>
      <c r="O75" s="19">
        <f>VLOOKUP(F75,[1]Item!$A$5:$Z$10000,26,0)</f>
        <v>1.9410000000000001</v>
      </c>
      <c r="P75" s="19" t="str">
        <f>VLOOKUP(E75,[1]route!$E$3:$O$10005,11,0)</f>
        <v>P/E</v>
      </c>
      <c r="Q75" s="62" t="str">
        <f>'Cutting Rules'!AD75</f>
        <v>5780------------</v>
      </c>
      <c r="R75" s="23">
        <f ca="1">SUMIF([1]route!$E$3:$E$10005,E75,[1]!Table1[生産])</f>
        <v>1872</v>
      </c>
      <c r="S75" s="24"/>
      <c r="T75" s="78" t="s">
        <v>547</v>
      </c>
      <c r="U75" s="19"/>
      <c r="V75" s="48">
        <f>SUMIF([1]route!$E$3:$E$10005,E75,[1]route!$M$3:$M$10005)</f>
        <v>2787</v>
      </c>
      <c r="W75" s="56">
        <f t="shared" si="37"/>
        <v>31267.297259999999</v>
      </c>
      <c r="X75" s="27">
        <f t="array" aca="1" ref="X75" ca="1">INDEX($BP75:$CZ75,MATCH(TRUE,$BP75:$CZ75&lt;0,0))</f>
        <v>-21</v>
      </c>
      <c r="Y75" s="47">
        <f t="shared" ca="1" si="28"/>
        <v>45380</v>
      </c>
      <c r="Z75" s="121" t="str">
        <f>IFERROR(VLOOKUP(E75,[1]route!$E$3:$BL$10005,59,0),"")&amp;IFERROR(VLOOKUP(E75,[1]route!$E$3:$BL$10005,60,0),"")</f>
        <v>Fixed&gt;500pcs</v>
      </c>
      <c r="AA75" s="28">
        <f t="shared" ca="1" si="38"/>
        <v>0</v>
      </c>
      <c r="AB75" s="77">
        <f t="shared" ca="1" si="39"/>
        <v>0</v>
      </c>
      <c r="AC75" s="4">
        <f t="shared" ca="1" si="29"/>
        <v>36</v>
      </c>
      <c r="AD75" s="29">
        <v>0</v>
      </c>
      <c r="AE75" s="30">
        <f ca="1">SUMIF([1]route!$E$3:$E$10005,E75,[1]!Table1[1])</f>
        <v>0</v>
      </c>
      <c r="AF75" s="30">
        <f ca="1">SUMIF([1]route!$E$3:$E$10005,E75,[1]!Table1[2])</f>
        <v>0</v>
      </c>
      <c r="AG75" s="30">
        <f ca="1">SUMIF([1]route!$E$3:$E$10005,E75,[1]!Table1[3])</f>
        <v>0</v>
      </c>
      <c r="AH75" s="30">
        <f ca="1">SUMIF([1]route!$E$3:$E$10005,E75,[1]!Table1[4])</f>
        <v>0</v>
      </c>
      <c r="AI75" s="30">
        <f ca="1">SUMIF([1]route!$E$3:$E$10005,E75,[1]!Table1[5])</f>
        <v>0</v>
      </c>
      <c r="AJ75" s="30">
        <f ca="1">SUMIF([1]route!$E$3:$E$10005,E75,[1]!Table1[6])</f>
        <v>0</v>
      </c>
      <c r="AK75" s="30">
        <f ca="1">SUMIF([1]route!$E$3:$E$10005,E75,[1]!Table1[7])</f>
        <v>0</v>
      </c>
      <c r="AL75" s="30">
        <f ca="1">SUMIF([1]route!$E$3:$E$10005,E75,[1]!Table1[8])</f>
        <v>0</v>
      </c>
      <c r="AM75" s="30">
        <f ca="1">SUMIF([1]route!$E$3:$E$10005,E75,[1]!Table1[9])</f>
        <v>0</v>
      </c>
      <c r="AN75" s="30">
        <f ca="1">SUMIF([1]route!$E$3:$E$10005,E75,[1]!Table1[10])</f>
        <v>0</v>
      </c>
      <c r="AO75" s="30">
        <f ca="1">SUMIF([1]route!$E$3:$E$10005,E75,[1]!Table1[11])</f>
        <v>0</v>
      </c>
      <c r="AP75" s="30">
        <f ca="1">SUMIF([1]route!$E$3:$E$10005,E75,[1]!Table1[12])</f>
        <v>0</v>
      </c>
      <c r="AQ75" s="30">
        <f ca="1">SUMIF([1]route!$E$3:$E$10005,E75,[1]!Table1[13])</f>
        <v>0</v>
      </c>
      <c r="AR75" s="30">
        <f ca="1">SUMIF([1]route!$E$3:$E$10005,E75,[1]!Table1[14])</f>
        <v>0</v>
      </c>
      <c r="AS75" s="30">
        <f ca="1">SUMIF([1]route!$E$3:$E$10005,E75,[1]!Table1[15])</f>
        <v>0</v>
      </c>
      <c r="AT75" s="30">
        <f ca="1">SUMIF([1]route!$E$3:$E$10005,E75,[1]!Table1[16])</f>
        <v>0</v>
      </c>
      <c r="AU75" s="30">
        <f ca="1">SUMIF([1]route!$E$3:$E$10005,E75,[1]!Table1[17])</f>
        <v>0</v>
      </c>
      <c r="AV75" s="30">
        <f ca="1">SUMIF([1]route!$E$3:$E$10005,E75,[1]!Table1[18])</f>
        <v>0</v>
      </c>
      <c r="AW75" s="30">
        <f ca="1">SUMIF([1]route!$E$3:$E$10005,E75,[1]!Table1[19])</f>
        <v>0</v>
      </c>
      <c r="AX75" s="30">
        <f ca="1">SUMIF([1]route!$E$3:$E$10005,E75,[1]!Table1[20])</f>
        <v>0</v>
      </c>
      <c r="AY75" s="30">
        <f ca="1">SUMIF([1]route!$E$3:$E$10005,E75,[1]!Table1[21])</f>
        <v>0</v>
      </c>
      <c r="AZ75" s="30">
        <f ca="1">SUMIF([1]route!$E$3:$E$10005,E75,[1]!Table1[22])</f>
        <v>0</v>
      </c>
      <c r="BA75" s="30">
        <f ca="1">SUMIF([1]route!$E$3:$E$10005,E75,[1]!Table1[23])</f>
        <v>0</v>
      </c>
      <c r="BB75" s="30">
        <f ca="1">SUMIF([1]route!$E$3:$E$10005,E75,[1]!Table1[24])</f>
        <v>0</v>
      </c>
      <c r="BC75" s="30">
        <f ca="1">SUMIF([1]route!$E$3:$E$10005,E75,[1]!Table1[25])</f>
        <v>0</v>
      </c>
      <c r="BD75" s="30">
        <f ca="1">SUMIF([1]route!$E$3:$E$10005,E75,[1]!Table1[26])</f>
        <v>0</v>
      </c>
      <c r="BE75" s="30">
        <f ca="1">SUMIF([1]route!$E$3:$E$10005,E75,[1]!Table1[27])</f>
        <v>0</v>
      </c>
      <c r="BF75" s="30">
        <f ca="1">SUMIF([1]route!$E$3:$E$10005,E75,[1]!Table1[28])</f>
        <v>0</v>
      </c>
      <c r="BG75" s="30">
        <f ca="1">SUMIF([1]route!$E$3:$E$10005,E75,[1]!Table1[29])</f>
        <v>0</v>
      </c>
      <c r="BH75" s="30">
        <f ca="1">SUMIF([1]route!$E$3:$E$10005,E75,[1]!Table1[30])</f>
        <v>0</v>
      </c>
      <c r="BI75" s="30">
        <f ca="1">SUMIF([1]route!$E$3:$E$10005,E75,[1]!Table1[31])</f>
        <v>0</v>
      </c>
      <c r="BJ75" s="30">
        <f ca="1">SUMIF([1]route!$E$3:$E$10005,E75,[1]!Table1[Remain PO])</f>
        <v>0</v>
      </c>
      <c r="BK75" s="31">
        <f ca="1">SUMIF([1]route!$E$3:$E$10005,E75,[1]!Table1[N+1])</f>
        <v>936</v>
      </c>
      <c r="BL75" s="31">
        <f ca="1">SUMIF([1]route!$E$3:$E$10005,E75,[1]!Table1[N+2])</f>
        <v>936</v>
      </c>
      <c r="BM75" s="31">
        <f ca="1">SUMIF([1]route!$E$3:$E$10005,E75,[1]!Table1[N+3])</f>
        <v>936</v>
      </c>
      <c r="BN75" s="32">
        <f ca="1">SUMIF([1]route!$E$3:$E$10005,E75,[1]!Table1[N+4])</f>
        <v>936</v>
      </c>
      <c r="BP75" s="37">
        <f t="shared" si="40"/>
        <v>2787</v>
      </c>
      <c r="BQ75" s="35">
        <f t="shared" ca="1" si="41"/>
        <v>2787</v>
      </c>
      <c r="BR75" s="35">
        <f t="shared" ca="1" si="41"/>
        <v>2787</v>
      </c>
      <c r="BS75" s="35">
        <f t="shared" ca="1" si="41"/>
        <v>2787</v>
      </c>
      <c r="BT75" s="35">
        <f t="shared" ca="1" si="41"/>
        <v>2787</v>
      </c>
      <c r="BU75" s="35">
        <f t="shared" ca="1" si="41"/>
        <v>2787</v>
      </c>
      <c r="BV75" s="35">
        <f t="shared" ca="1" si="41"/>
        <v>2787</v>
      </c>
      <c r="BW75" s="35">
        <f t="shared" ca="1" si="41"/>
        <v>2787</v>
      </c>
      <c r="BX75" s="35">
        <f t="shared" ca="1" si="41"/>
        <v>2787</v>
      </c>
      <c r="BY75" s="35">
        <f t="shared" ca="1" si="41"/>
        <v>2787</v>
      </c>
      <c r="BZ75" s="35">
        <f t="shared" ca="1" si="41"/>
        <v>2787</v>
      </c>
      <c r="CA75" s="35">
        <f t="shared" ca="1" si="41"/>
        <v>2787</v>
      </c>
      <c r="CB75" s="35">
        <f t="shared" ca="1" si="41"/>
        <v>2787</v>
      </c>
      <c r="CC75" s="35">
        <f t="shared" ca="1" si="41"/>
        <v>2787</v>
      </c>
      <c r="CD75" s="35">
        <f t="shared" ca="1" si="41"/>
        <v>2787</v>
      </c>
      <c r="CE75" s="35">
        <f t="shared" ca="1" si="41"/>
        <v>2787</v>
      </c>
      <c r="CF75" s="35">
        <f t="shared" ca="1" si="41"/>
        <v>2787</v>
      </c>
      <c r="CG75" s="35">
        <f t="shared" ca="1" si="26"/>
        <v>2787</v>
      </c>
      <c r="CH75" s="35">
        <f t="shared" ca="1" si="26"/>
        <v>2787</v>
      </c>
      <c r="CI75" s="35">
        <f t="shared" ca="1" si="25"/>
        <v>2787</v>
      </c>
      <c r="CJ75" s="35">
        <f t="shared" ca="1" si="25"/>
        <v>2787</v>
      </c>
      <c r="CK75" s="35">
        <f t="shared" ca="1" si="25"/>
        <v>2787</v>
      </c>
      <c r="CL75" s="35">
        <f t="shared" ca="1" si="25"/>
        <v>2787</v>
      </c>
      <c r="CM75" s="35">
        <f t="shared" ca="1" si="25"/>
        <v>2787</v>
      </c>
      <c r="CN75" s="35">
        <f t="shared" ca="1" si="25"/>
        <v>2787</v>
      </c>
      <c r="CO75" s="35">
        <f t="shared" ca="1" si="25"/>
        <v>2787</v>
      </c>
      <c r="CP75" s="35">
        <f t="shared" ca="1" si="25"/>
        <v>2787</v>
      </c>
      <c r="CQ75" s="35">
        <f t="shared" ca="1" si="25"/>
        <v>2787</v>
      </c>
      <c r="CR75" s="35">
        <f t="shared" ca="1" si="25"/>
        <v>2787</v>
      </c>
      <c r="CS75" s="35">
        <f t="shared" ca="1" si="25"/>
        <v>2787</v>
      </c>
      <c r="CT75" s="35">
        <f t="shared" ca="1" si="21"/>
        <v>2787</v>
      </c>
      <c r="CU75" s="35">
        <f t="shared" ca="1" si="21"/>
        <v>2787</v>
      </c>
      <c r="CV75" s="35">
        <f t="shared" ca="1" si="19"/>
        <v>2787</v>
      </c>
      <c r="CW75" s="38">
        <f t="shared" ca="1" si="19"/>
        <v>1851</v>
      </c>
      <c r="CX75" s="38">
        <f t="shared" ca="1" si="19"/>
        <v>915</v>
      </c>
      <c r="CY75" s="38">
        <f t="shared" ca="1" si="19"/>
        <v>-21</v>
      </c>
      <c r="CZ75" s="39">
        <f t="shared" ca="1" si="27"/>
        <v>-957</v>
      </c>
      <c r="DA75" s="35"/>
    </row>
    <row r="76" spans="4:105" x14ac:dyDescent="0.3">
      <c r="D76" s="61" t="str">
        <f>VLOOKUP(F76,[1]Special!$O$2:$S$209,3,0)</f>
        <v>Buy</v>
      </c>
      <c r="E76" s="20" t="s">
        <v>99</v>
      </c>
      <c r="F76" s="19" t="str">
        <f t="shared" si="30"/>
        <v>|0200230841|12.70|0.00|1.200|0.000</v>
      </c>
      <c r="G76" s="19" t="str">
        <f>'Cutting Rules'!H76</f>
        <v>KMV|KMV||KMV|TOYOTA|TOYOTA|||||||</v>
      </c>
      <c r="H76" s="19" t="str">
        <f>VLOOKUP(MID(F76,8,2),[1]Special!$H$2:$I$32,2,0)</f>
        <v>STKM13A</v>
      </c>
      <c r="I76" s="19" t="str">
        <f t="shared" si="31"/>
        <v>NBC</v>
      </c>
      <c r="J76" s="19" t="str">
        <f t="shared" si="32"/>
        <v>C</v>
      </c>
      <c r="K76" s="19" t="str">
        <f t="shared" si="33"/>
        <v>12.7</v>
      </c>
      <c r="L76" s="19" t="str">
        <f t="shared" si="34"/>
        <v>0.00</v>
      </c>
      <c r="M76" s="52" t="str">
        <f t="shared" si="35"/>
        <v>1.20</v>
      </c>
      <c r="N76" s="52" t="str">
        <f t="shared" si="36"/>
        <v>4901</v>
      </c>
      <c r="O76" s="19">
        <f>VLOOKUP(F76,[1]Item!$A$5:$Z$10000,26,0)</f>
        <v>0.34</v>
      </c>
      <c r="P76" s="19" t="str">
        <f>VLOOKUP(E76,[1]route!$E$3:$O$10005,11,0)</f>
        <v>C</v>
      </c>
      <c r="Q76" s="62" t="str">
        <f>'Cutting Rules'!AD76</f>
        <v>144-241-4901-80-963.5-2071-------</v>
      </c>
      <c r="R76" s="23">
        <f ca="1">SUMIF([1]route!$E$3:$E$10005,E76,[1]!Table1[生産])</f>
        <v>99.157184185149475</v>
      </c>
      <c r="S76" s="24"/>
      <c r="T76" s="78" t="s">
        <v>547</v>
      </c>
      <c r="U76" s="19"/>
      <c r="V76" s="48">
        <f>SUMIF([1]route!$E$3:$E$10005,E76,[1]route!$M$3:$M$10005)</f>
        <v>108</v>
      </c>
      <c r="W76" s="56">
        <f t="shared" si="37"/>
        <v>179.96472000000003</v>
      </c>
      <c r="X76" s="27">
        <f t="array" aca="1" ref="X76" ca="1">INDEX($BP76:$CZ76,MATCH(TRUE,$BP76:$CZ76&lt;0,0))</f>
        <v>-82.218466730954688</v>
      </c>
      <c r="Y76" s="47">
        <f t="shared" ca="1" si="28"/>
        <v>45351</v>
      </c>
      <c r="Z76" s="121" t="str">
        <f>IFERROR(VLOOKUP(E76,[1]route!$E$3:$BL$10005,59,0),"")&amp;IFERROR(VLOOKUP(E76,[1]route!$E$3:$BL$10005,60,0),"")</f>
        <v/>
      </c>
      <c r="AA76" s="28">
        <f t="shared" ca="1" si="38"/>
        <v>0</v>
      </c>
      <c r="AB76" s="77">
        <f t="shared" ca="1" si="39"/>
        <v>0</v>
      </c>
      <c r="AC76" s="4">
        <f t="shared" ca="1" si="29"/>
        <v>35</v>
      </c>
      <c r="AD76" s="29">
        <v>0</v>
      </c>
      <c r="AE76" s="30">
        <f ca="1">SUMIF([1]route!$E$3:$E$10005,E76,[1]!Table1[1])</f>
        <v>0</v>
      </c>
      <c r="AF76" s="30">
        <f ca="1">SUMIF([1]route!$E$3:$E$10005,E76,[1]!Table1[2])</f>
        <v>0</v>
      </c>
      <c r="AG76" s="30">
        <f ca="1">SUMIF([1]route!$E$3:$E$10005,E76,[1]!Table1[3])</f>
        <v>0</v>
      </c>
      <c r="AH76" s="30">
        <f ca="1">SUMIF([1]route!$E$3:$E$10005,E76,[1]!Table1[4])</f>
        <v>0</v>
      </c>
      <c r="AI76" s="30">
        <f ca="1">SUMIF([1]route!$E$3:$E$10005,E76,[1]!Table1[5])</f>
        <v>0</v>
      </c>
      <c r="AJ76" s="30">
        <f ca="1">SUMIF([1]route!$E$3:$E$10005,E76,[1]!Table1[6])</f>
        <v>0</v>
      </c>
      <c r="AK76" s="30">
        <f ca="1">SUMIF([1]route!$E$3:$E$10005,E76,[1]!Table1[7])</f>
        <v>0</v>
      </c>
      <c r="AL76" s="30">
        <f ca="1">SUMIF([1]route!$E$3:$E$10005,E76,[1]!Table1[8])</f>
        <v>0</v>
      </c>
      <c r="AM76" s="30">
        <f ca="1">SUMIF([1]route!$E$3:$E$10005,E76,[1]!Table1[9])</f>
        <v>0</v>
      </c>
      <c r="AN76" s="30">
        <f ca="1">SUMIF([1]route!$E$3:$E$10005,E76,[1]!Table1[10])</f>
        <v>0</v>
      </c>
      <c r="AO76" s="30">
        <f ca="1">SUMIF([1]route!$E$3:$E$10005,E76,[1]!Table1[11])</f>
        <v>0</v>
      </c>
      <c r="AP76" s="30">
        <f ca="1">SUMIF([1]route!$E$3:$E$10005,E76,[1]!Table1[12])</f>
        <v>0</v>
      </c>
      <c r="AQ76" s="30">
        <f ca="1">SUMIF([1]route!$E$3:$E$10005,E76,[1]!Table1[13])</f>
        <v>0</v>
      </c>
      <c r="AR76" s="30">
        <f ca="1">SUMIF([1]route!$E$3:$E$10005,E76,[1]!Table1[14])</f>
        <v>0</v>
      </c>
      <c r="AS76" s="30">
        <f ca="1">SUMIF([1]route!$E$3:$E$10005,E76,[1]!Table1[15])</f>
        <v>0</v>
      </c>
      <c r="AT76" s="30">
        <f ca="1">SUMIF([1]route!$E$3:$E$10005,E76,[1]!Table1[16])</f>
        <v>0</v>
      </c>
      <c r="AU76" s="30">
        <f ca="1">SUMIF([1]route!$E$3:$E$10005,E76,[1]!Table1[17])</f>
        <v>0</v>
      </c>
      <c r="AV76" s="30">
        <f ca="1">SUMIF([1]route!$E$3:$E$10005,E76,[1]!Table1[18])</f>
        <v>0</v>
      </c>
      <c r="AW76" s="30">
        <f ca="1">SUMIF([1]route!$E$3:$E$10005,E76,[1]!Table1[19])</f>
        <v>0</v>
      </c>
      <c r="AX76" s="30">
        <f ca="1">SUMIF([1]route!$E$3:$E$10005,E76,[1]!Table1[20])</f>
        <v>0</v>
      </c>
      <c r="AY76" s="30">
        <f ca="1">SUMIF([1]route!$E$3:$E$10005,E76,[1]!Table1[21])</f>
        <v>0</v>
      </c>
      <c r="AZ76" s="30">
        <f ca="1">SUMIF([1]route!$E$3:$E$10005,E76,[1]!Table1[22])</f>
        <v>0</v>
      </c>
      <c r="BA76" s="30">
        <f ca="1">SUMIF([1]route!$E$3:$E$10005,E76,[1]!Table1[23])</f>
        <v>0</v>
      </c>
      <c r="BB76" s="30">
        <f ca="1">SUMIF([1]route!$E$3:$E$10005,E76,[1]!Table1[24])</f>
        <v>0</v>
      </c>
      <c r="BC76" s="30">
        <f ca="1">SUMIF([1]route!$E$3:$E$10005,E76,[1]!Table1[25])</f>
        <v>0</v>
      </c>
      <c r="BD76" s="30">
        <f ca="1">SUMIF([1]route!$E$3:$E$10005,E76,[1]!Table1[26])</f>
        <v>0</v>
      </c>
      <c r="BE76" s="30">
        <f ca="1">SUMIF([1]route!$E$3:$E$10005,E76,[1]!Table1[27])</f>
        <v>0</v>
      </c>
      <c r="BF76" s="30">
        <f ca="1">SUMIF([1]route!$E$3:$E$10005,E76,[1]!Table1[28])</f>
        <v>0</v>
      </c>
      <c r="BG76" s="30">
        <f ca="1">SUMIF([1]route!$E$3:$E$10005,E76,[1]!Table1[29])</f>
        <v>0</v>
      </c>
      <c r="BH76" s="30">
        <f ca="1">SUMIF([1]route!$E$3:$E$10005,E76,[1]!Table1[30])</f>
        <v>0</v>
      </c>
      <c r="BI76" s="30">
        <f ca="1">SUMIF([1]route!$E$3:$E$10005,E76,[1]!Table1[31])</f>
        <v>0</v>
      </c>
      <c r="BJ76" s="30">
        <f ca="1">SUMIF([1]route!$E$3:$E$10005,E76,[1]!Table1[Remain PO])</f>
        <v>0</v>
      </c>
      <c r="BK76" s="31">
        <f ca="1">SUMIF([1]route!$E$3:$E$10005,E76,[1]!Table1[N+1])</f>
        <v>99.157184185149475</v>
      </c>
      <c r="BL76" s="31">
        <f ca="1">SUMIF([1]route!$E$3:$E$10005,E76,[1]!Table1[N+2])</f>
        <v>91.061282545805213</v>
      </c>
      <c r="BM76" s="31">
        <f ca="1">SUMIF([1]route!$E$3:$E$10005,E76,[1]!Table1[N+3])</f>
        <v>84.719479267116682</v>
      </c>
      <c r="BN76" s="32">
        <f ca="1">SUMIF([1]route!$E$3:$E$10005,E76,[1]!Table1[N+4])</f>
        <v>0</v>
      </c>
      <c r="BP76" s="37">
        <f t="shared" si="40"/>
        <v>108</v>
      </c>
      <c r="BQ76" s="35">
        <f t="shared" ca="1" si="41"/>
        <v>108</v>
      </c>
      <c r="BR76" s="35">
        <f t="shared" ca="1" si="41"/>
        <v>108</v>
      </c>
      <c r="BS76" s="35">
        <f t="shared" ca="1" si="41"/>
        <v>108</v>
      </c>
      <c r="BT76" s="35">
        <f t="shared" ca="1" si="41"/>
        <v>108</v>
      </c>
      <c r="BU76" s="35">
        <f t="shared" ca="1" si="41"/>
        <v>108</v>
      </c>
      <c r="BV76" s="35">
        <f t="shared" ca="1" si="41"/>
        <v>108</v>
      </c>
      <c r="BW76" s="35">
        <f t="shared" ca="1" si="41"/>
        <v>108</v>
      </c>
      <c r="BX76" s="35">
        <f t="shared" ca="1" si="41"/>
        <v>108</v>
      </c>
      <c r="BY76" s="35">
        <f t="shared" ca="1" si="41"/>
        <v>108</v>
      </c>
      <c r="BZ76" s="35">
        <f t="shared" ca="1" si="41"/>
        <v>108</v>
      </c>
      <c r="CA76" s="35">
        <f t="shared" ca="1" si="41"/>
        <v>108</v>
      </c>
      <c r="CB76" s="35">
        <f t="shared" ca="1" si="41"/>
        <v>108</v>
      </c>
      <c r="CC76" s="35">
        <f t="shared" ca="1" si="41"/>
        <v>108</v>
      </c>
      <c r="CD76" s="35">
        <f t="shared" ca="1" si="41"/>
        <v>108</v>
      </c>
      <c r="CE76" s="35">
        <f t="shared" ca="1" si="41"/>
        <v>108</v>
      </c>
      <c r="CF76" s="35">
        <f t="shared" ca="1" si="41"/>
        <v>108</v>
      </c>
      <c r="CG76" s="35">
        <f t="shared" ca="1" si="26"/>
        <v>108</v>
      </c>
      <c r="CH76" s="35">
        <f t="shared" ca="1" si="26"/>
        <v>108</v>
      </c>
      <c r="CI76" s="35">
        <f t="shared" ca="1" si="25"/>
        <v>108</v>
      </c>
      <c r="CJ76" s="35">
        <f t="shared" ca="1" si="25"/>
        <v>108</v>
      </c>
      <c r="CK76" s="35">
        <f t="shared" ref="CK76:CY101" ca="1" si="42">CJ76-AY76</f>
        <v>108</v>
      </c>
      <c r="CL76" s="35">
        <f t="shared" ca="1" si="42"/>
        <v>108</v>
      </c>
      <c r="CM76" s="35">
        <f t="shared" ca="1" si="42"/>
        <v>108</v>
      </c>
      <c r="CN76" s="35">
        <f t="shared" ca="1" si="42"/>
        <v>108</v>
      </c>
      <c r="CO76" s="35">
        <f t="shared" ca="1" si="42"/>
        <v>108</v>
      </c>
      <c r="CP76" s="35">
        <f t="shared" ca="1" si="42"/>
        <v>108</v>
      </c>
      <c r="CQ76" s="35">
        <f t="shared" ca="1" si="42"/>
        <v>108</v>
      </c>
      <c r="CR76" s="35">
        <f t="shared" ca="1" si="42"/>
        <v>108</v>
      </c>
      <c r="CS76" s="35">
        <f t="shared" ca="1" si="42"/>
        <v>108</v>
      </c>
      <c r="CT76" s="35">
        <f t="shared" ca="1" si="21"/>
        <v>108</v>
      </c>
      <c r="CU76" s="35">
        <f t="shared" ca="1" si="21"/>
        <v>108</v>
      </c>
      <c r="CV76" s="35">
        <f t="shared" ca="1" si="19"/>
        <v>108</v>
      </c>
      <c r="CW76" s="38">
        <f t="shared" ca="1" si="19"/>
        <v>8.8428158148505247</v>
      </c>
      <c r="CX76" s="38">
        <f t="shared" ca="1" si="19"/>
        <v>-82.218466730954688</v>
      </c>
      <c r="CY76" s="38">
        <f t="shared" ca="1" si="19"/>
        <v>-166.93794599807137</v>
      </c>
      <c r="CZ76" s="39">
        <f t="shared" ca="1" si="27"/>
        <v>-166.93794599807137</v>
      </c>
      <c r="DA76" s="35"/>
    </row>
    <row r="77" spans="4:105" x14ac:dyDescent="0.3">
      <c r="D77" s="61" t="str">
        <f>VLOOKUP(F77,[1]Special!$O$2:$S$209,3,0)</f>
        <v>|0101021700|0.00|0.00|0.000|39.0001.6</v>
      </c>
      <c r="E77" s="20" t="s">
        <v>100</v>
      </c>
      <c r="F77" s="19" t="str">
        <f t="shared" si="30"/>
        <v>|0200220810|12.70|0.00|1.600|0.000</v>
      </c>
      <c r="G77" s="19" t="str">
        <f>'Cutting Rules'!H77</f>
        <v>TOYOTA||||||||||||</v>
      </c>
      <c r="H77" s="19" t="str">
        <f>VLOOKUP(MID(F77,8,2),[1]Special!$H$2:$I$32,2,0)</f>
        <v>STKM13A</v>
      </c>
      <c r="I77" s="19" t="str">
        <f t="shared" si="31"/>
        <v>NBC</v>
      </c>
      <c r="J77" s="19" t="str">
        <f t="shared" si="32"/>
        <v>P</v>
      </c>
      <c r="K77" s="19" t="str">
        <f t="shared" si="33"/>
        <v>12.7</v>
      </c>
      <c r="L77" s="19" t="str">
        <f t="shared" si="34"/>
        <v>0.00</v>
      </c>
      <c r="M77" s="52" t="str">
        <f t="shared" si="35"/>
        <v>1.60</v>
      </c>
      <c r="N77" s="52" t="str">
        <f t="shared" si="36"/>
        <v>5424</v>
      </c>
      <c r="O77" s="19">
        <f>VLOOKUP(F77,[1]Item!$A$5:$Z$10000,26,0)</f>
        <v>0.438</v>
      </c>
      <c r="P77" s="19" t="str">
        <f>VLOOKUP(E77,[1]route!$E$3:$O$10005,11,0)</f>
        <v>C</v>
      </c>
      <c r="Q77" s="62" t="str">
        <f>'Cutting Rules'!AD77</f>
        <v>411.3-5424-----------</v>
      </c>
      <c r="R77" s="23">
        <f ca="1">SUMIF([1]route!$E$3:$E$10005,E77,[1]!Table1[生産])</f>
        <v>292.30769230769232</v>
      </c>
      <c r="S77" s="24"/>
      <c r="T77" s="78" t="s">
        <v>547</v>
      </c>
      <c r="U77" s="19"/>
      <c r="V77" s="48">
        <f>SUMIF([1]route!$E$3:$E$10005,E77,[1]route!$M$3:$M$10005)</f>
        <v>559</v>
      </c>
      <c r="W77" s="56">
        <f t="shared" si="37"/>
        <v>1328.0230079999999</v>
      </c>
      <c r="X77" s="27" t="e">
        <f t="array" aca="1" ref="X77" ca="1">INDEX($BP77:$CZ77,MATCH(TRUE,$BP77:$CZ77&lt;0,0))</f>
        <v>#N/A</v>
      </c>
      <c r="Y77" s="47" t="str">
        <f t="shared" ca="1" si="28"/>
        <v/>
      </c>
      <c r="Z77" s="121" t="str">
        <f>IFERROR(VLOOKUP(E77,[1]route!$E$3:$BL$10005,59,0),"")&amp;IFERROR(VLOOKUP(E77,[1]route!$E$3:$BL$10005,60,0),"")</f>
        <v/>
      </c>
      <c r="AA77" s="28">
        <f t="shared" ca="1" si="38"/>
        <v>0</v>
      </c>
      <c r="AB77" s="77">
        <f t="shared" ca="1" si="39"/>
        <v>0</v>
      </c>
      <c r="AC77" s="4" t="str">
        <f t="shared" ca="1" si="29"/>
        <v/>
      </c>
      <c r="AD77" s="29">
        <v>0</v>
      </c>
      <c r="AE77" s="30">
        <f ca="1">SUMIF([1]route!$E$3:$E$10005,E77,[1]!Table1[1])</f>
        <v>19.23076923076923</v>
      </c>
      <c r="AF77" s="30">
        <f ca="1">SUMIF([1]route!$E$3:$E$10005,E77,[1]!Table1[2])</f>
        <v>0</v>
      </c>
      <c r="AG77" s="30">
        <f ca="1">SUMIF([1]route!$E$3:$E$10005,E77,[1]!Table1[3])</f>
        <v>0</v>
      </c>
      <c r="AH77" s="30">
        <f ca="1">SUMIF([1]route!$E$3:$E$10005,E77,[1]!Table1[4])</f>
        <v>19.23076923076923</v>
      </c>
      <c r="AI77" s="30">
        <f ca="1">SUMIF([1]route!$E$3:$E$10005,E77,[1]!Table1[5])</f>
        <v>0</v>
      </c>
      <c r="AJ77" s="30">
        <f ca="1">SUMIF([1]route!$E$3:$E$10005,E77,[1]!Table1[6])</f>
        <v>15.384615384615385</v>
      </c>
      <c r="AK77" s="30">
        <f ca="1">SUMIF([1]route!$E$3:$E$10005,E77,[1]!Table1[7])</f>
        <v>0</v>
      </c>
      <c r="AL77" s="30">
        <f ca="1">SUMIF([1]route!$E$3:$E$10005,E77,[1]!Table1[8])</f>
        <v>15.384615384615385</v>
      </c>
      <c r="AM77" s="30">
        <f ca="1">SUMIF([1]route!$E$3:$E$10005,E77,[1]!Table1[9])</f>
        <v>0</v>
      </c>
      <c r="AN77" s="30">
        <f ca="1">SUMIF([1]route!$E$3:$E$10005,E77,[1]!Table1[10])</f>
        <v>0</v>
      </c>
      <c r="AO77" s="30">
        <f ca="1">SUMIF([1]route!$E$3:$E$10005,E77,[1]!Table1[11])</f>
        <v>19.23076923076923</v>
      </c>
      <c r="AP77" s="30">
        <f ca="1">SUMIF([1]route!$E$3:$E$10005,E77,[1]!Table1[12])</f>
        <v>0</v>
      </c>
      <c r="AQ77" s="30">
        <f ca="1">SUMIF([1]route!$E$3:$E$10005,E77,[1]!Table1[13])</f>
        <v>15.384615384615385</v>
      </c>
      <c r="AR77" s="30">
        <f ca="1">SUMIF([1]route!$E$3:$E$10005,E77,[1]!Table1[14])</f>
        <v>0</v>
      </c>
      <c r="AS77" s="30">
        <f ca="1">SUMIF([1]route!$E$3:$E$10005,E77,[1]!Table1[15])</f>
        <v>15.384615384615385</v>
      </c>
      <c r="AT77" s="30">
        <f ca="1">SUMIF([1]route!$E$3:$E$10005,E77,[1]!Table1[16])</f>
        <v>0</v>
      </c>
      <c r="AU77" s="30">
        <f ca="1">SUMIF([1]route!$E$3:$E$10005,E77,[1]!Table1[17])</f>
        <v>0</v>
      </c>
      <c r="AV77" s="30">
        <f ca="1">SUMIF([1]route!$E$3:$E$10005,E77,[1]!Table1[18])</f>
        <v>19.23076923076923</v>
      </c>
      <c r="AW77" s="30">
        <f ca="1">SUMIF([1]route!$E$3:$E$10005,E77,[1]!Table1[19])</f>
        <v>0</v>
      </c>
      <c r="AX77" s="30">
        <f ca="1">SUMIF([1]route!$E$3:$E$10005,E77,[1]!Table1[20])</f>
        <v>15.384615384615385</v>
      </c>
      <c r="AY77" s="30">
        <f ca="1">SUMIF([1]route!$E$3:$E$10005,E77,[1]!Table1[21])</f>
        <v>0</v>
      </c>
      <c r="AZ77" s="30">
        <f ca="1">SUMIF([1]route!$E$3:$E$10005,E77,[1]!Table1[22])</f>
        <v>15.384615384615385</v>
      </c>
      <c r="BA77" s="30">
        <f ca="1">SUMIF([1]route!$E$3:$E$10005,E77,[1]!Table1[23])</f>
        <v>0</v>
      </c>
      <c r="BB77" s="30">
        <f ca="1">SUMIF([1]route!$E$3:$E$10005,E77,[1]!Table1[24])</f>
        <v>0</v>
      </c>
      <c r="BC77" s="30">
        <f ca="1">SUMIF([1]route!$E$3:$E$10005,E77,[1]!Table1[25])</f>
        <v>15.384615384615385</v>
      </c>
      <c r="BD77" s="30">
        <f ca="1">SUMIF([1]route!$E$3:$E$10005,E77,[1]!Table1[26])</f>
        <v>0</v>
      </c>
      <c r="BE77" s="30">
        <f ca="1">SUMIF([1]route!$E$3:$E$10005,E77,[1]!Table1[27])</f>
        <v>15.384615384615385</v>
      </c>
      <c r="BF77" s="30">
        <f ca="1">SUMIF([1]route!$E$3:$E$10005,E77,[1]!Table1[28])</f>
        <v>0</v>
      </c>
      <c r="BG77" s="30">
        <f ca="1">SUMIF([1]route!$E$3:$E$10005,E77,[1]!Table1[29])</f>
        <v>0</v>
      </c>
      <c r="BH77" s="30">
        <f ca="1">SUMIF([1]route!$E$3:$E$10005,E77,[1]!Table1[30])</f>
        <v>0</v>
      </c>
      <c r="BI77" s="30">
        <f ca="1">SUMIF([1]route!$E$3:$E$10005,E77,[1]!Table1[31])</f>
        <v>0</v>
      </c>
      <c r="BJ77" s="30">
        <f ca="1">SUMIF([1]route!$E$3:$E$10005,E77,[1]!Table1[Remain PO])</f>
        <v>0</v>
      </c>
      <c r="BK77" s="31">
        <f ca="1">SUMIF([1]route!$E$3:$E$10005,E77,[1]!Table1[N+1])</f>
        <v>92.307692307692307</v>
      </c>
      <c r="BL77" s="31">
        <f ca="1">SUMIF([1]route!$E$3:$E$10005,E77,[1]!Table1[N+2])</f>
        <v>84.615384615384613</v>
      </c>
      <c r="BM77" s="31">
        <f ca="1">SUMIF([1]route!$E$3:$E$10005,E77,[1]!Table1[N+3])</f>
        <v>123.07692307692308</v>
      </c>
      <c r="BN77" s="32">
        <f ca="1">SUMIF([1]route!$E$3:$E$10005,E77,[1]!Table1[N+4])</f>
        <v>0</v>
      </c>
      <c r="BP77" s="37">
        <f t="shared" si="40"/>
        <v>559</v>
      </c>
      <c r="BQ77" s="35">
        <f t="shared" ca="1" si="41"/>
        <v>539.76923076923072</v>
      </c>
      <c r="BR77" s="35">
        <f t="shared" ca="1" si="41"/>
        <v>539.76923076923072</v>
      </c>
      <c r="BS77" s="35">
        <f t="shared" ca="1" si="41"/>
        <v>539.76923076923072</v>
      </c>
      <c r="BT77" s="35">
        <f t="shared" ca="1" si="41"/>
        <v>520.53846153846143</v>
      </c>
      <c r="BU77" s="35">
        <f t="shared" ca="1" si="41"/>
        <v>520.53846153846143</v>
      </c>
      <c r="BV77" s="35">
        <f t="shared" ca="1" si="41"/>
        <v>505.15384615384608</v>
      </c>
      <c r="BW77" s="35">
        <f t="shared" ca="1" si="41"/>
        <v>505.15384615384608</v>
      </c>
      <c r="BX77" s="35">
        <f t="shared" ca="1" si="41"/>
        <v>489.76923076923072</v>
      </c>
      <c r="BY77" s="35">
        <f t="shared" ca="1" si="41"/>
        <v>489.76923076923072</v>
      </c>
      <c r="BZ77" s="35">
        <f t="shared" ca="1" si="41"/>
        <v>489.76923076923072</v>
      </c>
      <c r="CA77" s="35">
        <f t="shared" ca="1" si="41"/>
        <v>470.53846153846149</v>
      </c>
      <c r="CB77" s="35">
        <f t="shared" ca="1" si="41"/>
        <v>470.53846153846149</v>
      </c>
      <c r="CC77" s="35">
        <f t="shared" ca="1" si="41"/>
        <v>455.15384615384613</v>
      </c>
      <c r="CD77" s="35">
        <f t="shared" ca="1" si="41"/>
        <v>455.15384615384613</v>
      </c>
      <c r="CE77" s="35">
        <f t="shared" ca="1" si="41"/>
        <v>439.76923076923077</v>
      </c>
      <c r="CF77" s="35">
        <f t="shared" ca="1" si="41"/>
        <v>439.76923076923077</v>
      </c>
      <c r="CG77" s="35">
        <f t="shared" ca="1" si="26"/>
        <v>439.76923076923077</v>
      </c>
      <c r="CH77" s="35">
        <f t="shared" ca="1" si="26"/>
        <v>420.53846153846155</v>
      </c>
      <c r="CI77" s="35">
        <f t="shared" ca="1" si="26"/>
        <v>420.53846153846155</v>
      </c>
      <c r="CJ77" s="35">
        <f t="shared" ca="1" si="26"/>
        <v>405.15384615384619</v>
      </c>
      <c r="CK77" s="35">
        <f t="shared" ca="1" si="42"/>
        <v>405.15384615384619</v>
      </c>
      <c r="CL77" s="35">
        <f t="shared" ca="1" si="42"/>
        <v>389.76923076923083</v>
      </c>
      <c r="CM77" s="35">
        <f t="shared" ca="1" si="42"/>
        <v>389.76923076923083</v>
      </c>
      <c r="CN77" s="35">
        <f t="shared" ca="1" si="42"/>
        <v>389.76923076923083</v>
      </c>
      <c r="CO77" s="35">
        <f t="shared" ca="1" si="42"/>
        <v>374.38461538461547</v>
      </c>
      <c r="CP77" s="35">
        <f t="shared" ca="1" si="42"/>
        <v>374.38461538461547</v>
      </c>
      <c r="CQ77" s="35">
        <f t="shared" ca="1" si="42"/>
        <v>359.00000000000011</v>
      </c>
      <c r="CR77" s="35">
        <f t="shared" ca="1" si="42"/>
        <v>359.00000000000011</v>
      </c>
      <c r="CS77" s="35">
        <f t="shared" ca="1" si="42"/>
        <v>359.00000000000011</v>
      </c>
      <c r="CT77" s="35">
        <f t="shared" ca="1" si="21"/>
        <v>359.00000000000011</v>
      </c>
      <c r="CU77" s="35">
        <f t="shared" ca="1" si="21"/>
        <v>359.00000000000011</v>
      </c>
      <c r="CV77" s="35">
        <f t="shared" ca="1" si="19"/>
        <v>359.00000000000011</v>
      </c>
      <c r="CW77" s="38">
        <f t="shared" ca="1" si="19"/>
        <v>266.69230769230779</v>
      </c>
      <c r="CX77" s="38">
        <f t="shared" ca="1" si="19"/>
        <v>182.07692307692318</v>
      </c>
      <c r="CY77" s="38">
        <f t="shared" ca="1" si="19"/>
        <v>59.000000000000099</v>
      </c>
      <c r="CZ77" s="39">
        <f t="shared" ca="1" si="27"/>
        <v>59.000000000000099</v>
      </c>
      <c r="DA77" s="35"/>
    </row>
    <row r="78" spans="4:105" x14ac:dyDescent="0.3">
      <c r="D78" s="61" t="str">
        <f>VLOOKUP(F78,[1]Special!$O$2:$S$209,3,0)</f>
        <v>|0101031000|0.00|0.00|0.000|49.0001.2</v>
      </c>
      <c r="E78" s="20" t="s">
        <v>101</v>
      </c>
      <c r="F78" s="19" t="str">
        <f t="shared" si="30"/>
        <v>|0200230841|15.90|0.00|1.200|0.000</v>
      </c>
      <c r="G78" s="19" t="str">
        <f>'Cutting Rules'!H78</f>
        <v>KMV||||||||||||</v>
      </c>
      <c r="H78" s="19" t="str">
        <f>VLOOKUP(MID(F78,8,2),[1]Special!$H$2:$I$32,2,0)</f>
        <v>STKM13A</v>
      </c>
      <c r="I78" s="19" t="str">
        <f t="shared" si="31"/>
        <v>NBC</v>
      </c>
      <c r="J78" s="19" t="str">
        <f t="shared" si="32"/>
        <v>C</v>
      </c>
      <c r="K78" s="19" t="str">
        <f t="shared" si="33"/>
        <v>15.9</v>
      </c>
      <c r="L78" s="19" t="str">
        <f t="shared" si="34"/>
        <v>0.00</v>
      </c>
      <c r="M78" s="52" t="str">
        <f t="shared" si="35"/>
        <v>1.20</v>
      </c>
      <c r="N78" s="52" t="str">
        <f t="shared" si="36"/>
        <v>5813</v>
      </c>
      <c r="O78" s="19">
        <f>VLOOKUP(F78,[1]Item!$A$5:$Z$10000,26,0)</f>
        <v>0.435</v>
      </c>
      <c r="P78" s="19" t="str">
        <f>VLOOKUP(E78,[1]route!$E$3:$O$10005,11,0)</f>
        <v>C</v>
      </c>
      <c r="Q78" s="62" t="str">
        <f>'Cutting Rules'!AD78</f>
        <v>316-330-5813----------</v>
      </c>
      <c r="R78" s="23">
        <f ca="1">SUMIF([1]route!$E$3:$E$10005,E78,[1]!Table1[生産])</f>
        <v>36</v>
      </c>
      <c r="S78" s="24"/>
      <c r="T78" s="78" t="s">
        <v>547</v>
      </c>
      <c r="U78" s="19"/>
      <c r="V78" s="48">
        <f>SUMIF([1]route!$E$3:$E$10005,E78,[1]route!$M$3:$M$10005)</f>
        <v>380</v>
      </c>
      <c r="W78" s="56">
        <f t="shared" si="37"/>
        <v>960.88890000000004</v>
      </c>
      <c r="X78" s="27" t="e">
        <f t="array" aca="1" ref="X78" ca="1">INDEX($BP78:$CZ78,MATCH(TRUE,$BP78:$CZ78&lt;0,0))</f>
        <v>#N/A</v>
      </c>
      <c r="Y78" s="47" t="str">
        <f t="shared" ca="1" si="28"/>
        <v/>
      </c>
      <c r="Z78" s="121" t="str">
        <f>IFERROR(VLOOKUP(E78,[1]route!$E$3:$BL$10005,59,0),"")&amp;IFERROR(VLOOKUP(E78,[1]route!$E$3:$BL$10005,60,0),"")</f>
        <v/>
      </c>
      <c r="AA78" s="28">
        <f t="shared" ca="1" si="38"/>
        <v>0</v>
      </c>
      <c r="AB78" s="77">
        <f t="shared" ca="1" si="39"/>
        <v>0</v>
      </c>
      <c r="AC78" s="4" t="str">
        <f t="shared" ca="1" si="29"/>
        <v/>
      </c>
      <c r="AD78" s="29">
        <v>0</v>
      </c>
      <c r="AE78" s="30">
        <f ca="1">SUMIF([1]route!$E$3:$E$10005,E78,[1]!Table1[1])</f>
        <v>0</v>
      </c>
      <c r="AF78" s="30">
        <f ca="1">SUMIF([1]route!$E$3:$E$10005,E78,[1]!Table1[2])</f>
        <v>0</v>
      </c>
      <c r="AG78" s="30">
        <f ca="1">SUMIF([1]route!$E$3:$E$10005,E78,[1]!Table1[3])</f>
        <v>0</v>
      </c>
      <c r="AH78" s="30">
        <f ca="1">SUMIF([1]route!$E$3:$E$10005,E78,[1]!Table1[4])</f>
        <v>0</v>
      </c>
      <c r="AI78" s="30">
        <f ca="1">SUMIF([1]route!$E$3:$E$10005,E78,[1]!Table1[5])</f>
        <v>0</v>
      </c>
      <c r="AJ78" s="30">
        <f ca="1">SUMIF([1]route!$E$3:$E$10005,E78,[1]!Table1[6])</f>
        <v>0</v>
      </c>
      <c r="AK78" s="30">
        <f ca="1">SUMIF([1]route!$E$3:$E$10005,E78,[1]!Table1[7])</f>
        <v>0</v>
      </c>
      <c r="AL78" s="30">
        <f ca="1">SUMIF([1]route!$E$3:$E$10005,E78,[1]!Table1[8])</f>
        <v>0</v>
      </c>
      <c r="AM78" s="30">
        <f ca="1">SUMIF([1]route!$E$3:$E$10005,E78,[1]!Table1[9])</f>
        <v>0</v>
      </c>
      <c r="AN78" s="30">
        <f ca="1">SUMIF([1]route!$E$3:$E$10005,E78,[1]!Table1[10])</f>
        <v>0</v>
      </c>
      <c r="AO78" s="30">
        <f ca="1">SUMIF([1]route!$E$3:$E$10005,E78,[1]!Table1[11])</f>
        <v>0</v>
      </c>
      <c r="AP78" s="30">
        <f ca="1">SUMIF([1]route!$E$3:$E$10005,E78,[1]!Table1[12])</f>
        <v>0</v>
      </c>
      <c r="AQ78" s="30">
        <f ca="1">SUMIF([1]route!$E$3:$E$10005,E78,[1]!Table1[13])</f>
        <v>0</v>
      </c>
      <c r="AR78" s="30">
        <f ca="1">SUMIF([1]route!$E$3:$E$10005,E78,[1]!Table1[14])</f>
        <v>0</v>
      </c>
      <c r="AS78" s="30">
        <f ca="1">SUMIF([1]route!$E$3:$E$10005,E78,[1]!Table1[15])</f>
        <v>0</v>
      </c>
      <c r="AT78" s="30">
        <f ca="1">SUMIF([1]route!$E$3:$E$10005,E78,[1]!Table1[16])</f>
        <v>0</v>
      </c>
      <c r="AU78" s="30">
        <f ca="1">SUMIF([1]route!$E$3:$E$10005,E78,[1]!Table1[17])</f>
        <v>0</v>
      </c>
      <c r="AV78" s="30">
        <f ca="1">SUMIF([1]route!$E$3:$E$10005,E78,[1]!Table1[18])</f>
        <v>0</v>
      </c>
      <c r="AW78" s="30">
        <f ca="1">SUMIF([1]route!$E$3:$E$10005,E78,[1]!Table1[19])</f>
        <v>0</v>
      </c>
      <c r="AX78" s="30">
        <f ca="1">SUMIF([1]route!$E$3:$E$10005,E78,[1]!Table1[20])</f>
        <v>0</v>
      </c>
      <c r="AY78" s="30">
        <f ca="1">SUMIF([1]route!$E$3:$E$10005,E78,[1]!Table1[21])</f>
        <v>0</v>
      </c>
      <c r="AZ78" s="30">
        <f ca="1">SUMIF([1]route!$E$3:$E$10005,E78,[1]!Table1[22])</f>
        <v>0</v>
      </c>
      <c r="BA78" s="30">
        <f ca="1">SUMIF([1]route!$E$3:$E$10005,E78,[1]!Table1[23])</f>
        <v>0</v>
      </c>
      <c r="BB78" s="30">
        <f ca="1">SUMIF([1]route!$E$3:$E$10005,E78,[1]!Table1[24])</f>
        <v>0</v>
      </c>
      <c r="BC78" s="30">
        <f ca="1">SUMIF([1]route!$E$3:$E$10005,E78,[1]!Table1[25])</f>
        <v>0</v>
      </c>
      <c r="BD78" s="30">
        <f ca="1">SUMIF([1]route!$E$3:$E$10005,E78,[1]!Table1[26])</f>
        <v>0</v>
      </c>
      <c r="BE78" s="30">
        <f ca="1">SUMIF([1]route!$E$3:$E$10005,E78,[1]!Table1[27])</f>
        <v>0</v>
      </c>
      <c r="BF78" s="30">
        <f ca="1">SUMIF([1]route!$E$3:$E$10005,E78,[1]!Table1[28])</f>
        <v>0</v>
      </c>
      <c r="BG78" s="30">
        <f ca="1">SUMIF([1]route!$E$3:$E$10005,E78,[1]!Table1[29])</f>
        <v>0</v>
      </c>
      <c r="BH78" s="30">
        <f ca="1">SUMIF([1]route!$E$3:$E$10005,E78,[1]!Table1[30])</f>
        <v>0</v>
      </c>
      <c r="BI78" s="30">
        <f ca="1">SUMIF([1]route!$E$3:$E$10005,E78,[1]!Table1[31])</f>
        <v>0</v>
      </c>
      <c r="BJ78" s="30">
        <f ca="1">SUMIF([1]route!$E$3:$E$10005,E78,[1]!Table1[Remain PO])</f>
        <v>0</v>
      </c>
      <c r="BK78" s="31">
        <f ca="1">SUMIF([1]route!$E$3:$E$10005,E78,[1]!Table1[N+1])</f>
        <v>36</v>
      </c>
      <c r="BL78" s="31">
        <f ca="1">SUMIF([1]route!$E$3:$E$10005,E78,[1]!Table1[N+2])</f>
        <v>36.666666666666664</v>
      </c>
      <c r="BM78" s="31">
        <f ca="1">SUMIF([1]route!$E$3:$E$10005,E78,[1]!Table1[N+3])</f>
        <v>36.666666666666664</v>
      </c>
      <c r="BN78" s="32">
        <f ca="1">SUMIF([1]route!$E$3:$E$10005,E78,[1]!Table1[N+4])</f>
        <v>0</v>
      </c>
      <c r="BP78" s="37">
        <f t="shared" si="40"/>
        <v>380</v>
      </c>
      <c r="BQ78" s="35">
        <f t="shared" ca="1" si="41"/>
        <v>380</v>
      </c>
      <c r="BR78" s="35">
        <f t="shared" ca="1" si="41"/>
        <v>380</v>
      </c>
      <c r="BS78" s="35">
        <f t="shared" ca="1" si="41"/>
        <v>380</v>
      </c>
      <c r="BT78" s="35">
        <f t="shared" ca="1" si="41"/>
        <v>380</v>
      </c>
      <c r="BU78" s="35">
        <f t="shared" ca="1" si="41"/>
        <v>380</v>
      </c>
      <c r="BV78" s="35">
        <f t="shared" ca="1" si="41"/>
        <v>380</v>
      </c>
      <c r="BW78" s="35">
        <f t="shared" ca="1" si="41"/>
        <v>380</v>
      </c>
      <c r="BX78" s="35">
        <f t="shared" ca="1" si="41"/>
        <v>380</v>
      </c>
      <c r="BY78" s="35">
        <f t="shared" ca="1" si="41"/>
        <v>380</v>
      </c>
      <c r="BZ78" s="35">
        <f t="shared" ca="1" si="41"/>
        <v>380</v>
      </c>
      <c r="CA78" s="35">
        <f t="shared" ca="1" si="41"/>
        <v>380</v>
      </c>
      <c r="CB78" s="35">
        <f t="shared" ca="1" si="41"/>
        <v>380</v>
      </c>
      <c r="CC78" s="35">
        <f t="shared" ca="1" si="41"/>
        <v>380</v>
      </c>
      <c r="CD78" s="35">
        <f t="shared" ca="1" si="41"/>
        <v>380</v>
      </c>
      <c r="CE78" s="35">
        <f t="shared" ca="1" si="41"/>
        <v>380</v>
      </c>
      <c r="CF78" s="35">
        <f t="shared" ca="1" si="41"/>
        <v>380</v>
      </c>
      <c r="CG78" s="35">
        <f t="shared" ca="1" si="26"/>
        <v>380</v>
      </c>
      <c r="CH78" s="35">
        <f t="shared" ca="1" si="26"/>
        <v>380</v>
      </c>
      <c r="CI78" s="35">
        <f t="shared" ca="1" si="26"/>
        <v>380</v>
      </c>
      <c r="CJ78" s="35">
        <f t="shared" ca="1" si="26"/>
        <v>380</v>
      </c>
      <c r="CK78" s="35">
        <f t="shared" ca="1" si="42"/>
        <v>380</v>
      </c>
      <c r="CL78" s="35">
        <f t="shared" ca="1" si="42"/>
        <v>380</v>
      </c>
      <c r="CM78" s="35">
        <f t="shared" ca="1" si="42"/>
        <v>380</v>
      </c>
      <c r="CN78" s="35">
        <f t="shared" ca="1" si="42"/>
        <v>380</v>
      </c>
      <c r="CO78" s="35">
        <f t="shared" ca="1" si="42"/>
        <v>380</v>
      </c>
      <c r="CP78" s="35">
        <f t="shared" ca="1" si="42"/>
        <v>380</v>
      </c>
      <c r="CQ78" s="35">
        <f t="shared" ca="1" si="42"/>
        <v>380</v>
      </c>
      <c r="CR78" s="35">
        <f t="shared" ca="1" si="42"/>
        <v>380</v>
      </c>
      <c r="CS78" s="35">
        <f t="shared" ca="1" si="42"/>
        <v>380</v>
      </c>
      <c r="CT78" s="35">
        <f t="shared" ca="1" si="21"/>
        <v>380</v>
      </c>
      <c r="CU78" s="35">
        <f t="shared" ca="1" si="21"/>
        <v>380</v>
      </c>
      <c r="CV78" s="35">
        <f t="shared" ca="1" si="19"/>
        <v>380</v>
      </c>
      <c r="CW78" s="38">
        <f t="shared" ca="1" si="19"/>
        <v>344</v>
      </c>
      <c r="CX78" s="38">
        <f t="shared" ca="1" si="19"/>
        <v>307.33333333333331</v>
      </c>
      <c r="CY78" s="38">
        <f t="shared" ca="1" si="19"/>
        <v>270.66666666666663</v>
      </c>
      <c r="CZ78" s="39">
        <f t="shared" ca="1" si="27"/>
        <v>270.66666666666663</v>
      </c>
      <c r="DA78" s="35"/>
    </row>
    <row r="79" spans="4:105" x14ac:dyDescent="0.3">
      <c r="D79" s="61" t="str">
        <f>VLOOKUP(F79,[1]Special!$O$2:$S$209,3,0)</f>
        <v>|0101021700|0.00|0.00|0.000|48.5001.6</v>
      </c>
      <c r="E79" s="20" t="s">
        <v>102</v>
      </c>
      <c r="F79" s="19" t="str">
        <f t="shared" si="30"/>
        <v>|0200226010|15.90|0.00|1.600|0.000</v>
      </c>
      <c r="G79" s="19" t="str">
        <f>'Cutting Rules'!H79</f>
        <v>||KKTL||||||||||</v>
      </c>
      <c r="H79" s="19" t="str">
        <f>VLOOKUP(MID(F79,8,2),[1]Special!$H$2:$I$32,2,0)</f>
        <v>STAM390G</v>
      </c>
      <c r="I79" s="19" t="str">
        <f t="shared" si="31"/>
        <v>NBC</v>
      </c>
      <c r="J79" s="19" t="str">
        <f t="shared" si="32"/>
        <v>P</v>
      </c>
      <c r="K79" s="19" t="str">
        <f t="shared" si="33"/>
        <v>15.9</v>
      </c>
      <c r="L79" s="19" t="str">
        <f t="shared" si="34"/>
        <v>0.00</v>
      </c>
      <c r="M79" s="52" t="str">
        <f t="shared" si="35"/>
        <v>1.60</v>
      </c>
      <c r="N79" s="52" t="str">
        <f t="shared" si="36"/>
        <v>5670</v>
      </c>
      <c r="O79" s="19">
        <f>VLOOKUP(F79,[1]Item!$A$5:$Z$10000,26,0)</f>
        <v>0.56399999999999995</v>
      </c>
      <c r="P79" s="19" t="str">
        <f>VLOOKUP(E79,[1]route!$E$3:$O$10005,11,0)</f>
        <v>C</v>
      </c>
      <c r="Q79" s="62" t="str">
        <f>'Cutting Rules'!AD79</f>
        <v>150-316-5670----------</v>
      </c>
      <c r="R79" s="23">
        <f ca="1">SUMIF([1]route!$E$3:$E$10005,E79,[1]!Table1[生産])</f>
        <v>0</v>
      </c>
      <c r="S79" s="24"/>
      <c r="T79" s="78" t="s">
        <v>547</v>
      </c>
      <c r="U79" s="19"/>
      <c r="V79" s="48">
        <f>SUMIF([1]route!$E$3:$E$10005,E79,[1]route!$M$3:$M$10005)</f>
        <v>0</v>
      </c>
      <c r="W79" s="56">
        <f t="shared" si="37"/>
        <v>0</v>
      </c>
      <c r="X79" s="27" t="e">
        <f t="array" aca="1" ref="X79" ca="1">INDEX($BP79:$CZ79,MATCH(TRUE,$BP79:$CZ79&lt;0,0))</f>
        <v>#N/A</v>
      </c>
      <c r="Y79" s="47" t="str">
        <f t="shared" ca="1" si="28"/>
        <v/>
      </c>
      <c r="Z79" s="121" t="str">
        <f>IFERROR(VLOOKUP(E79,[1]route!$E$3:$BL$10005,59,0),"")&amp;IFERROR(VLOOKUP(E79,[1]route!$E$3:$BL$10005,60,0),"")</f>
        <v/>
      </c>
      <c r="AA79" s="28">
        <f t="shared" ca="1" si="38"/>
        <v>0</v>
      </c>
      <c r="AB79" s="77">
        <f t="shared" ca="1" si="39"/>
        <v>0</v>
      </c>
      <c r="AC79" s="4" t="str">
        <f t="shared" ca="1" si="29"/>
        <v/>
      </c>
      <c r="AD79" s="29">
        <v>0</v>
      </c>
      <c r="AE79" s="30">
        <f ca="1">SUMIF([1]route!$E$3:$E$10005,E79,[1]!Table1[1])</f>
        <v>0</v>
      </c>
      <c r="AF79" s="30">
        <f ca="1">SUMIF([1]route!$E$3:$E$10005,E79,[1]!Table1[2])</f>
        <v>0</v>
      </c>
      <c r="AG79" s="30">
        <f ca="1">SUMIF([1]route!$E$3:$E$10005,E79,[1]!Table1[3])</f>
        <v>0</v>
      </c>
      <c r="AH79" s="30">
        <f ca="1">SUMIF([1]route!$E$3:$E$10005,E79,[1]!Table1[4])</f>
        <v>0</v>
      </c>
      <c r="AI79" s="30">
        <f ca="1">SUMIF([1]route!$E$3:$E$10005,E79,[1]!Table1[5])</f>
        <v>0</v>
      </c>
      <c r="AJ79" s="30">
        <f ca="1">SUMIF([1]route!$E$3:$E$10005,E79,[1]!Table1[6])</f>
        <v>0</v>
      </c>
      <c r="AK79" s="30">
        <f ca="1">SUMIF([1]route!$E$3:$E$10005,E79,[1]!Table1[7])</f>
        <v>0</v>
      </c>
      <c r="AL79" s="30">
        <f ca="1">SUMIF([1]route!$E$3:$E$10005,E79,[1]!Table1[8])</f>
        <v>0</v>
      </c>
      <c r="AM79" s="30">
        <f ca="1">SUMIF([1]route!$E$3:$E$10005,E79,[1]!Table1[9])</f>
        <v>0</v>
      </c>
      <c r="AN79" s="30">
        <f ca="1">SUMIF([1]route!$E$3:$E$10005,E79,[1]!Table1[10])</f>
        <v>0</v>
      </c>
      <c r="AO79" s="30">
        <f ca="1">SUMIF([1]route!$E$3:$E$10005,E79,[1]!Table1[11])</f>
        <v>0</v>
      </c>
      <c r="AP79" s="30">
        <f ca="1">SUMIF([1]route!$E$3:$E$10005,E79,[1]!Table1[12])</f>
        <v>0</v>
      </c>
      <c r="AQ79" s="30">
        <f ca="1">SUMIF([1]route!$E$3:$E$10005,E79,[1]!Table1[13])</f>
        <v>0</v>
      </c>
      <c r="AR79" s="30">
        <f ca="1">SUMIF([1]route!$E$3:$E$10005,E79,[1]!Table1[14])</f>
        <v>0</v>
      </c>
      <c r="AS79" s="30">
        <f ca="1">SUMIF([1]route!$E$3:$E$10005,E79,[1]!Table1[15])</f>
        <v>0</v>
      </c>
      <c r="AT79" s="30">
        <f ca="1">SUMIF([1]route!$E$3:$E$10005,E79,[1]!Table1[16])</f>
        <v>0</v>
      </c>
      <c r="AU79" s="30">
        <f ca="1">SUMIF([1]route!$E$3:$E$10005,E79,[1]!Table1[17])</f>
        <v>0</v>
      </c>
      <c r="AV79" s="30">
        <f ca="1">SUMIF([1]route!$E$3:$E$10005,E79,[1]!Table1[18])</f>
        <v>0</v>
      </c>
      <c r="AW79" s="30">
        <f ca="1">SUMIF([1]route!$E$3:$E$10005,E79,[1]!Table1[19])</f>
        <v>0</v>
      </c>
      <c r="AX79" s="30">
        <f ca="1">SUMIF([1]route!$E$3:$E$10005,E79,[1]!Table1[20])</f>
        <v>0</v>
      </c>
      <c r="AY79" s="30">
        <f ca="1">SUMIF([1]route!$E$3:$E$10005,E79,[1]!Table1[21])</f>
        <v>0</v>
      </c>
      <c r="AZ79" s="30">
        <f ca="1">SUMIF([1]route!$E$3:$E$10005,E79,[1]!Table1[22])</f>
        <v>0</v>
      </c>
      <c r="BA79" s="30">
        <f ca="1">SUMIF([1]route!$E$3:$E$10005,E79,[1]!Table1[23])</f>
        <v>0</v>
      </c>
      <c r="BB79" s="30">
        <f ca="1">SUMIF([1]route!$E$3:$E$10005,E79,[1]!Table1[24])</f>
        <v>0</v>
      </c>
      <c r="BC79" s="30">
        <f ca="1">SUMIF([1]route!$E$3:$E$10005,E79,[1]!Table1[25])</f>
        <v>0</v>
      </c>
      <c r="BD79" s="30">
        <f ca="1">SUMIF([1]route!$E$3:$E$10005,E79,[1]!Table1[26])</f>
        <v>0</v>
      </c>
      <c r="BE79" s="30">
        <f ca="1">SUMIF([1]route!$E$3:$E$10005,E79,[1]!Table1[27])</f>
        <v>0</v>
      </c>
      <c r="BF79" s="30">
        <f ca="1">SUMIF([1]route!$E$3:$E$10005,E79,[1]!Table1[28])</f>
        <v>0</v>
      </c>
      <c r="BG79" s="30">
        <f ca="1">SUMIF([1]route!$E$3:$E$10005,E79,[1]!Table1[29])</f>
        <v>0</v>
      </c>
      <c r="BH79" s="30">
        <f ca="1">SUMIF([1]route!$E$3:$E$10005,E79,[1]!Table1[30])</f>
        <v>0</v>
      </c>
      <c r="BI79" s="30">
        <f ca="1">SUMIF([1]route!$E$3:$E$10005,E79,[1]!Table1[31])</f>
        <v>0</v>
      </c>
      <c r="BJ79" s="30">
        <f ca="1">SUMIF([1]route!$E$3:$E$10005,E79,[1]!Table1[Remain PO])</f>
        <v>0</v>
      </c>
      <c r="BK79" s="31">
        <f ca="1">SUMIF([1]route!$E$3:$E$10005,E79,[1]!Table1[N+1])</f>
        <v>0</v>
      </c>
      <c r="BL79" s="31">
        <f ca="1">SUMIF([1]route!$E$3:$E$10005,E79,[1]!Table1[N+2])</f>
        <v>0</v>
      </c>
      <c r="BM79" s="31">
        <f ca="1">SUMIF([1]route!$E$3:$E$10005,E79,[1]!Table1[N+3])</f>
        <v>0</v>
      </c>
      <c r="BN79" s="32">
        <f ca="1">SUMIF([1]route!$E$3:$E$10005,E79,[1]!Table1[N+4])</f>
        <v>0</v>
      </c>
      <c r="BP79" s="37">
        <f t="shared" si="40"/>
        <v>0</v>
      </c>
      <c r="BQ79" s="35">
        <f t="shared" ca="1" si="41"/>
        <v>0</v>
      </c>
      <c r="BR79" s="35">
        <f t="shared" ca="1" si="41"/>
        <v>0</v>
      </c>
      <c r="BS79" s="35">
        <f t="shared" ca="1" si="41"/>
        <v>0</v>
      </c>
      <c r="BT79" s="35">
        <f t="shared" ca="1" si="41"/>
        <v>0</v>
      </c>
      <c r="BU79" s="35">
        <f t="shared" ca="1" si="41"/>
        <v>0</v>
      </c>
      <c r="BV79" s="35">
        <f t="shared" ca="1" si="41"/>
        <v>0</v>
      </c>
      <c r="BW79" s="35">
        <f t="shared" ca="1" si="41"/>
        <v>0</v>
      </c>
      <c r="BX79" s="35">
        <f t="shared" ca="1" si="41"/>
        <v>0</v>
      </c>
      <c r="BY79" s="35">
        <f t="shared" ca="1" si="41"/>
        <v>0</v>
      </c>
      <c r="BZ79" s="35">
        <f t="shared" ca="1" si="41"/>
        <v>0</v>
      </c>
      <c r="CA79" s="35">
        <f t="shared" ca="1" si="41"/>
        <v>0</v>
      </c>
      <c r="CB79" s="35">
        <f t="shared" ca="1" si="41"/>
        <v>0</v>
      </c>
      <c r="CC79" s="35">
        <f t="shared" ca="1" si="41"/>
        <v>0</v>
      </c>
      <c r="CD79" s="35">
        <f t="shared" ca="1" si="41"/>
        <v>0</v>
      </c>
      <c r="CE79" s="35">
        <f t="shared" ca="1" si="41"/>
        <v>0</v>
      </c>
      <c r="CF79" s="35">
        <f t="shared" ca="1" si="41"/>
        <v>0</v>
      </c>
      <c r="CG79" s="35">
        <f t="shared" ca="1" si="26"/>
        <v>0</v>
      </c>
      <c r="CH79" s="35">
        <f t="shared" ca="1" si="26"/>
        <v>0</v>
      </c>
      <c r="CI79" s="35">
        <f t="shared" ca="1" si="26"/>
        <v>0</v>
      </c>
      <c r="CJ79" s="35">
        <f t="shared" ca="1" si="26"/>
        <v>0</v>
      </c>
      <c r="CK79" s="35">
        <f t="shared" ca="1" si="42"/>
        <v>0</v>
      </c>
      <c r="CL79" s="35">
        <f t="shared" ca="1" si="42"/>
        <v>0</v>
      </c>
      <c r="CM79" s="35">
        <f t="shared" ca="1" si="42"/>
        <v>0</v>
      </c>
      <c r="CN79" s="35">
        <f t="shared" ca="1" si="42"/>
        <v>0</v>
      </c>
      <c r="CO79" s="35">
        <f t="shared" ca="1" si="42"/>
        <v>0</v>
      </c>
      <c r="CP79" s="35">
        <f t="shared" ca="1" si="42"/>
        <v>0</v>
      </c>
      <c r="CQ79" s="35">
        <f t="shared" ca="1" si="42"/>
        <v>0</v>
      </c>
      <c r="CR79" s="35">
        <f t="shared" ca="1" si="42"/>
        <v>0</v>
      </c>
      <c r="CS79" s="35">
        <f t="shared" ca="1" si="42"/>
        <v>0</v>
      </c>
      <c r="CT79" s="35">
        <f t="shared" ca="1" si="21"/>
        <v>0</v>
      </c>
      <c r="CU79" s="35">
        <f t="shared" ca="1" si="21"/>
        <v>0</v>
      </c>
      <c r="CV79" s="35">
        <f t="shared" ca="1" si="19"/>
        <v>0</v>
      </c>
      <c r="CW79" s="38">
        <f t="shared" ca="1" si="19"/>
        <v>0</v>
      </c>
      <c r="CX79" s="38">
        <f t="shared" ca="1" si="19"/>
        <v>0</v>
      </c>
      <c r="CY79" s="38">
        <f t="shared" ca="1" si="19"/>
        <v>0</v>
      </c>
      <c r="CZ79" s="39">
        <f t="shared" ca="1" si="27"/>
        <v>0</v>
      </c>
      <c r="DA79" s="35"/>
    </row>
    <row r="80" spans="4:105" x14ac:dyDescent="0.3">
      <c r="D80" s="61" t="str">
        <f>VLOOKUP(F80,[1]Special!$O$2:$S$209,3,0)</f>
        <v>|0101031000|0.00|0.00|0.000|54.0001.2</v>
      </c>
      <c r="E80" s="20" t="s">
        <v>103</v>
      </c>
      <c r="F80" s="19" t="str">
        <f t="shared" si="30"/>
        <v>|0200230841|17.30|0.00|1.200|0.000</v>
      </c>
      <c r="G80" s="19" t="str">
        <f>'Cutting Rules'!H80</f>
        <v>|KMV|||||||||||</v>
      </c>
      <c r="H80" s="19" t="str">
        <f>VLOOKUP(MID(F80,8,2),[1]Special!$H$2:$I$32,2,0)</f>
        <v>STKM13A</v>
      </c>
      <c r="I80" s="19" t="str">
        <f t="shared" si="31"/>
        <v>NBC</v>
      </c>
      <c r="J80" s="19" t="str">
        <f t="shared" si="32"/>
        <v>C</v>
      </c>
      <c r="K80" s="19" t="str">
        <f t="shared" si="33"/>
        <v>17.3</v>
      </c>
      <c r="L80" s="19" t="str">
        <f t="shared" si="34"/>
        <v>0.00</v>
      </c>
      <c r="M80" s="52" t="str">
        <f t="shared" si="35"/>
        <v>1.20</v>
      </c>
      <c r="N80" s="52" t="str">
        <f t="shared" si="36"/>
        <v>5757</v>
      </c>
      <c r="O80" s="19">
        <f>VLOOKUP(F80,[1]Item!$A$5:$Z$10000,26,0)</f>
        <v>0.47599999999999998</v>
      </c>
      <c r="P80" s="19" t="str">
        <f>VLOOKUP(E80,[1]route!$E$3:$O$10005,11,0)</f>
        <v>P/E</v>
      </c>
      <c r="Q80" s="62" t="str">
        <f>'Cutting Rules'!AD80</f>
        <v>5757-810-----------</v>
      </c>
      <c r="R80" s="23">
        <f ca="1">SUMIF([1]route!$E$3:$E$10005,E80,[1]!Table1[生産])</f>
        <v>135</v>
      </c>
      <c r="S80" s="24"/>
      <c r="T80" s="78" t="s">
        <v>547</v>
      </c>
      <c r="U80" s="19"/>
      <c r="V80" s="48">
        <f>SUMIF([1]route!$E$3:$E$10005,E80,[1]route!$M$3:$M$10005)</f>
        <v>126</v>
      </c>
      <c r="W80" s="56">
        <f t="shared" si="37"/>
        <v>345.28183200000001</v>
      </c>
      <c r="X80" s="27">
        <f t="array" aca="1" ref="X80" ca="1">INDEX($BP80:$CZ80,MATCH(TRUE,$BP80:$CZ80&lt;0,0))</f>
        <v>-9</v>
      </c>
      <c r="Y80" s="47">
        <f t="shared" ca="1" si="28"/>
        <v>45322</v>
      </c>
      <c r="Z80" s="121" t="str">
        <f>IFERROR(VLOOKUP(E80,[1]route!$E$3:$BL$10005,59,0),"")&amp;IFERROR(VLOOKUP(E80,[1]route!$E$3:$BL$10005,60,0),"")</f>
        <v/>
      </c>
      <c r="AA80" s="28">
        <f t="shared" ca="1" si="38"/>
        <v>9</v>
      </c>
      <c r="AB80" s="77">
        <f t="shared" ca="1" si="39"/>
        <v>24.662987999999999</v>
      </c>
      <c r="AC80" s="4">
        <f t="shared" ca="1" si="29"/>
        <v>34</v>
      </c>
      <c r="AD80" s="29">
        <v>0</v>
      </c>
      <c r="AE80" s="30">
        <f ca="1">SUMIF([1]route!$E$3:$E$10005,E80,[1]!Table1[1])</f>
        <v>0</v>
      </c>
      <c r="AF80" s="30">
        <f ca="1">SUMIF([1]route!$E$3:$E$10005,E80,[1]!Table1[2])</f>
        <v>0</v>
      </c>
      <c r="AG80" s="30">
        <f ca="1">SUMIF([1]route!$E$3:$E$10005,E80,[1]!Table1[3])</f>
        <v>0</v>
      </c>
      <c r="AH80" s="30">
        <f ca="1">SUMIF([1]route!$E$3:$E$10005,E80,[1]!Table1[4])</f>
        <v>0</v>
      </c>
      <c r="AI80" s="30">
        <f ca="1">SUMIF([1]route!$E$3:$E$10005,E80,[1]!Table1[5])</f>
        <v>0</v>
      </c>
      <c r="AJ80" s="30">
        <f ca="1">SUMIF([1]route!$E$3:$E$10005,E80,[1]!Table1[6])</f>
        <v>0</v>
      </c>
      <c r="AK80" s="30">
        <f ca="1">SUMIF([1]route!$E$3:$E$10005,E80,[1]!Table1[7])</f>
        <v>0</v>
      </c>
      <c r="AL80" s="30">
        <f ca="1">SUMIF([1]route!$E$3:$E$10005,E80,[1]!Table1[8])</f>
        <v>0</v>
      </c>
      <c r="AM80" s="30">
        <f ca="1">SUMIF([1]route!$E$3:$E$10005,E80,[1]!Table1[9])</f>
        <v>0</v>
      </c>
      <c r="AN80" s="30">
        <f ca="1">SUMIF([1]route!$E$3:$E$10005,E80,[1]!Table1[10])</f>
        <v>0</v>
      </c>
      <c r="AO80" s="30">
        <f ca="1">SUMIF([1]route!$E$3:$E$10005,E80,[1]!Table1[11])</f>
        <v>0</v>
      </c>
      <c r="AP80" s="30">
        <f ca="1">SUMIF([1]route!$E$3:$E$10005,E80,[1]!Table1[12])</f>
        <v>0</v>
      </c>
      <c r="AQ80" s="30">
        <f ca="1">SUMIF([1]route!$E$3:$E$10005,E80,[1]!Table1[13])</f>
        <v>0</v>
      </c>
      <c r="AR80" s="30">
        <f ca="1">SUMIF([1]route!$E$3:$E$10005,E80,[1]!Table1[14])</f>
        <v>0</v>
      </c>
      <c r="AS80" s="30">
        <f ca="1">SUMIF([1]route!$E$3:$E$10005,E80,[1]!Table1[15])</f>
        <v>0</v>
      </c>
      <c r="AT80" s="30">
        <f ca="1">SUMIF([1]route!$E$3:$E$10005,E80,[1]!Table1[16])</f>
        <v>0</v>
      </c>
      <c r="AU80" s="30">
        <f ca="1">SUMIF([1]route!$E$3:$E$10005,E80,[1]!Table1[17])</f>
        <v>0</v>
      </c>
      <c r="AV80" s="30">
        <f ca="1">SUMIF([1]route!$E$3:$E$10005,E80,[1]!Table1[18])</f>
        <v>0</v>
      </c>
      <c r="AW80" s="30">
        <f ca="1">SUMIF([1]route!$E$3:$E$10005,E80,[1]!Table1[19])</f>
        <v>0</v>
      </c>
      <c r="AX80" s="30">
        <f ca="1">SUMIF([1]route!$E$3:$E$10005,E80,[1]!Table1[20])</f>
        <v>0</v>
      </c>
      <c r="AY80" s="30">
        <f ca="1">SUMIF([1]route!$E$3:$E$10005,E80,[1]!Table1[21])</f>
        <v>0</v>
      </c>
      <c r="AZ80" s="30">
        <f ca="1">SUMIF([1]route!$E$3:$E$10005,E80,[1]!Table1[22])</f>
        <v>0</v>
      </c>
      <c r="BA80" s="30">
        <f ca="1">SUMIF([1]route!$E$3:$E$10005,E80,[1]!Table1[23])</f>
        <v>0</v>
      </c>
      <c r="BB80" s="30">
        <f ca="1">SUMIF([1]route!$E$3:$E$10005,E80,[1]!Table1[24])</f>
        <v>0</v>
      </c>
      <c r="BC80" s="30">
        <f ca="1">SUMIF([1]route!$E$3:$E$10005,E80,[1]!Table1[25])</f>
        <v>0</v>
      </c>
      <c r="BD80" s="30">
        <f ca="1">SUMIF([1]route!$E$3:$E$10005,E80,[1]!Table1[26])</f>
        <v>0</v>
      </c>
      <c r="BE80" s="30">
        <f ca="1">SUMIF([1]route!$E$3:$E$10005,E80,[1]!Table1[27])</f>
        <v>0</v>
      </c>
      <c r="BF80" s="30">
        <f ca="1">SUMIF([1]route!$E$3:$E$10005,E80,[1]!Table1[28])</f>
        <v>0</v>
      </c>
      <c r="BG80" s="30">
        <f ca="1">SUMIF([1]route!$E$3:$E$10005,E80,[1]!Table1[29])</f>
        <v>0</v>
      </c>
      <c r="BH80" s="30">
        <f ca="1">SUMIF([1]route!$E$3:$E$10005,E80,[1]!Table1[30])</f>
        <v>0</v>
      </c>
      <c r="BI80" s="30">
        <f ca="1">SUMIF([1]route!$E$3:$E$10005,E80,[1]!Table1[31])</f>
        <v>0</v>
      </c>
      <c r="BJ80" s="30">
        <f ca="1">SUMIF([1]route!$E$3:$E$10005,E80,[1]!Table1[Remain PO])</f>
        <v>0</v>
      </c>
      <c r="BK80" s="31">
        <f ca="1">SUMIF([1]route!$E$3:$E$10005,E80,[1]!Table1[N+1])</f>
        <v>135</v>
      </c>
      <c r="BL80" s="31">
        <f ca="1">SUMIF([1]route!$E$3:$E$10005,E80,[1]!Table1[N+2])</f>
        <v>139.85714285714286</v>
      </c>
      <c r="BM80" s="31">
        <f ca="1">SUMIF([1]route!$E$3:$E$10005,E80,[1]!Table1[N+3])</f>
        <v>140.14285714285714</v>
      </c>
      <c r="BN80" s="32">
        <f ca="1">SUMIF([1]route!$E$3:$E$10005,E80,[1]!Table1[N+4])</f>
        <v>0</v>
      </c>
      <c r="BP80" s="37">
        <f t="shared" si="40"/>
        <v>126</v>
      </c>
      <c r="BQ80" s="35">
        <f t="shared" ca="1" si="41"/>
        <v>126</v>
      </c>
      <c r="BR80" s="35">
        <f t="shared" ca="1" si="41"/>
        <v>126</v>
      </c>
      <c r="BS80" s="35">
        <f t="shared" ca="1" si="41"/>
        <v>126</v>
      </c>
      <c r="BT80" s="35">
        <f t="shared" ca="1" si="41"/>
        <v>126</v>
      </c>
      <c r="BU80" s="35">
        <f t="shared" ca="1" si="41"/>
        <v>126</v>
      </c>
      <c r="BV80" s="35">
        <f t="shared" ca="1" si="41"/>
        <v>126</v>
      </c>
      <c r="BW80" s="35">
        <f t="shared" ca="1" si="41"/>
        <v>126</v>
      </c>
      <c r="BX80" s="35">
        <f t="shared" ca="1" si="41"/>
        <v>126</v>
      </c>
      <c r="BY80" s="35">
        <f t="shared" ca="1" si="41"/>
        <v>126</v>
      </c>
      <c r="BZ80" s="35">
        <f t="shared" ca="1" si="41"/>
        <v>126</v>
      </c>
      <c r="CA80" s="35">
        <f t="shared" ca="1" si="41"/>
        <v>126</v>
      </c>
      <c r="CB80" s="35">
        <f t="shared" ca="1" si="41"/>
        <v>126</v>
      </c>
      <c r="CC80" s="35">
        <f t="shared" ca="1" si="41"/>
        <v>126</v>
      </c>
      <c r="CD80" s="35">
        <f t="shared" ca="1" si="41"/>
        <v>126</v>
      </c>
      <c r="CE80" s="35">
        <f t="shared" ca="1" si="41"/>
        <v>126</v>
      </c>
      <c r="CF80" s="35">
        <f t="shared" ca="1" si="41"/>
        <v>126</v>
      </c>
      <c r="CG80" s="35">
        <f t="shared" ca="1" si="26"/>
        <v>126</v>
      </c>
      <c r="CH80" s="35">
        <f t="shared" ca="1" si="26"/>
        <v>126</v>
      </c>
      <c r="CI80" s="35">
        <f t="shared" ca="1" si="26"/>
        <v>126</v>
      </c>
      <c r="CJ80" s="35">
        <f t="shared" ca="1" si="26"/>
        <v>126</v>
      </c>
      <c r="CK80" s="35">
        <f t="shared" ca="1" si="42"/>
        <v>126</v>
      </c>
      <c r="CL80" s="35">
        <f t="shared" ca="1" si="42"/>
        <v>126</v>
      </c>
      <c r="CM80" s="35">
        <f t="shared" ca="1" si="42"/>
        <v>126</v>
      </c>
      <c r="CN80" s="35">
        <f t="shared" ca="1" si="42"/>
        <v>126</v>
      </c>
      <c r="CO80" s="35">
        <f t="shared" ca="1" si="42"/>
        <v>126</v>
      </c>
      <c r="CP80" s="35">
        <f t="shared" ca="1" si="42"/>
        <v>126</v>
      </c>
      <c r="CQ80" s="35">
        <f t="shared" ca="1" si="42"/>
        <v>126</v>
      </c>
      <c r="CR80" s="35">
        <f t="shared" ca="1" si="42"/>
        <v>126</v>
      </c>
      <c r="CS80" s="35">
        <f t="shared" ca="1" si="42"/>
        <v>126</v>
      </c>
      <c r="CT80" s="35">
        <f t="shared" ca="1" si="21"/>
        <v>126</v>
      </c>
      <c r="CU80" s="35">
        <f t="shared" ca="1" si="21"/>
        <v>126</v>
      </c>
      <c r="CV80" s="35">
        <f t="shared" ca="1" si="19"/>
        <v>126</v>
      </c>
      <c r="CW80" s="38">
        <f t="shared" ca="1" si="19"/>
        <v>-9</v>
      </c>
      <c r="CX80" s="38">
        <f t="shared" ca="1" si="19"/>
        <v>-148.85714285714286</v>
      </c>
      <c r="CY80" s="38">
        <f t="shared" ca="1" si="19"/>
        <v>-289</v>
      </c>
      <c r="CZ80" s="39">
        <f t="shared" ca="1" si="27"/>
        <v>-289</v>
      </c>
      <c r="DA80" s="35"/>
    </row>
    <row r="81" spans="4:105" x14ac:dyDescent="0.3">
      <c r="D81" s="61" t="str">
        <f>VLOOKUP(F81,[1]Special!$O$2:$S$209,3,0)</f>
        <v>|0101031000|0.00|0.00|0.000|59.0001.2</v>
      </c>
      <c r="E81" s="20" t="s">
        <v>104</v>
      </c>
      <c r="F81" s="19" t="str">
        <f t="shared" si="30"/>
        <v>|0200230841|19.10|0.00|1.200|0.000</v>
      </c>
      <c r="G81" s="19" t="str">
        <f>'Cutting Rules'!H81</f>
        <v>TOYOTA||TOYOTA||||||||||</v>
      </c>
      <c r="H81" s="19" t="str">
        <f>VLOOKUP(MID(F81,8,2),[1]Special!$H$2:$I$32,2,0)</f>
        <v>STKM13A</v>
      </c>
      <c r="I81" s="19" t="str">
        <f t="shared" si="31"/>
        <v>NBC</v>
      </c>
      <c r="J81" s="19" t="str">
        <f t="shared" si="32"/>
        <v>C</v>
      </c>
      <c r="K81" s="19" t="str">
        <f t="shared" si="33"/>
        <v>19.1</v>
      </c>
      <c r="L81" s="19" t="str">
        <f t="shared" si="34"/>
        <v>0.00</v>
      </c>
      <c r="M81" s="52" t="str">
        <f t="shared" si="35"/>
        <v>1.20</v>
      </c>
      <c r="N81" s="52" t="str">
        <f t="shared" si="36"/>
        <v>5353</v>
      </c>
      <c r="O81" s="19">
        <f>VLOOKUP(F81,[1]Item!$A$5:$Z$10000,26,0)</f>
        <v>0.53</v>
      </c>
      <c r="P81" s="19" t="str">
        <f>VLOOKUP(E81,[1]route!$E$3:$O$10005,11,0)</f>
        <v>C</v>
      </c>
      <c r="Q81" s="62" t="str">
        <f>'Cutting Rules'!AD81</f>
        <v>520-5353-1054----------</v>
      </c>
      <c r="R81" s="23">
        <f ca="1">SUMIF([1]route!$E$3:$E$10005,E81,[1]!Table1[生産])</f>
        <v>210</v>
      </c>
      <c r="S81" s="24"/>
      <c r="T81" s="78" t="s">
        <v>547</v>
      </c>
      <c r="U81" s="19"/>
      <c r="V81" s="48">
        <f>SUMIF([1]route!$E$3:$E$10005,E81,[1]route!$M$3:$M$10005)</f>
        <v>397</v>
      </c>
      <c r="W81" s="56">
        <f t="shared" si="37"/>
        <v>1126.32473</v>
      </c>
      <c r="X81" s="27" t="e">
        <f t="array" aca="1" ref="X81" ca="1">INDEX($BP81:$CZ81,MATCH(TRUE,$BP81:$CZ81&lt;0,0))</f>
        <v>#N/A</v>
      </c>
      <c r="Y81" s="47" t="str">
        <f t="shared" ca="1" si="28"/>
        <v/>
      </c>
      <c r="Z81" s="121" t="str">
        <f>IFERROR(VLOOKUP(E81,[1]route!$E$3:$BL$10005,59,0),"")&amp;IFERROR(VLOOKUP(E81,[1]route!$E$3:$BL$10005,60,0),"")</f>
        <v/>
      </c>
      <c r="AA81" s="28">
        <f t="shared" ca="1" si="38"/>
        <v>0</v>
      </c>
      <c r="AB81" s="77">
        <f t="shared" ca="1" si="39"/>
        <v>0</v>
      </c>
      <c r="AC81" s="4" t="str">
        <f t="shared" ca="1" si="29"/>
        <v/>
      </c>
      <c r="AD81" s="29">
        <v>0</v>
      </c>
      <c r="AE81" s="30">
        <f ca="1">SUMIF([1]route!$E$3:$E$10005,E81,[1]!Table1[1])</f>
        <v>0</v>
      </c>
      <c r="AF81" s="30">
        <f ca="1">SUMIF([1]route!$E$3:$E$10005,E81,[1]!Table1[2])</f>
        <v>0</v>
      </c>
      <c r="AG81" s="30">
        <f ca="1">SUMIF([1]route!$E$3:$E$10005,E81,[1]!Table1[3])</f>
        <v>0</v>
      </c>
      <c r="AH81" s="30">
        <f ca="1">SUMIF([1]route!$E$3:$E$10005,E81,[1]!Table1[4])</f>
        <v>0</v>
      </c>
      <c r="AI81" s="30">
        <f ca="1">SUMIF([1]route!$E$3:$E$10005,E81,[1]!Table1[5])</f>
        <v>0</v>
      </c>
      <c r="AJ81" s="30">
        <f ca="1">SUMIF([1]route!$E$3:$E$10005,E81,[1]!Table1[6])</f>
        <v>140</v>
      </c>
      <c r="AK81" s="30">
        <f ca="1">SUMIF([1]route!$E$3:$E$10005,E81,[1]!Table1[7])</f>
        <v>0</v>
      </c>
      <c r="AL81" s="30">
        <f ca="1">SUMIF([1]route!$E$3:$E$10005,E81,[1]!Table1[8])</f>
        <v>0</v>
      </c>
      <c r="AM81" s="30">
        <f ca="1">SUMIF([1]route!$E$3:$E$10005,E81,[1]!Table1[9])</f>
        <v>0</v>
      </c>
      <c r="AN81" s="30">
        <f ca="1">SUMIF([1]route!$E$3:$E$10005,E81,[1]!Table1[10])</f>
        <v>0</v>
      </c>
      <c r="AO81" s="30">
        <f ca="1">SUMIF([1]route!$E$3:$E$10005,E81,[1]!Table1[11])</f>
        <v>0</v>
      </c>
      <c r="AP81" s="30">
        <f ca="1">SUMIF([1]route!$E$3:$E$10005,E81,[1]!Table1[12])</f>
        <v>0</v>
      </c>
      <c r="AQ81" s="30">
        <f ca="1">SUMIF([1]route!$E$3:$E$10005,E81,[1]!Table1[13])</f>
        <v>0</v>
      </c>
      <c r="AR81" s="30">
        <f ca="1">SUMIF([1]route!$E$3:$E$10005,E81,[1]!Table1[14])</f>
        <v>0</v>
      </c>
      <c r="AS81" s="30">
        <f ca="1">SUMIF([1]route!$E$3:$E$10005,E81,[1]!Table1[15])</f>
        <v>0</v>
      </c>
      <c r="AT81" s="30">
        <f ca="1">SUMIF([1]route!$E$3:$E$10005,E81,[1]!Table1[16])</f>
        <v>0</v>
      </c>
      <c r="AU81" s="30">
        <f ca="1">SUMIF([1]route!$E$3:$E$10005,E81,[1]!Table1[17])</f>
        <v>0</v>
      </c>
      <c r="AV81" s="30">
        <f ca="1">SUMIF([1]route!$E$3:$E$10005,E81,[1]!Table1[18])</f>
        <v>0</v>
      </c>
      <c r="AW81" s="30">
        <f ca="1">SUMIF([1]route!$E$3:$E$10005,E81,[1]!Table1[19])</f>
        <v>0</v>
      </c>
      <c r="AX81" s="30">
        <f ca="1">SUMIF([1]route!$E$3:$E$10005,E81,[1]!Table1[20])</f>
        <v>0</v>
      </c>
      <c r="AY81" s="30">
        <f ca="1">SUMIF([1]route!$E$3:$E$10005,E81,[1]!Table1[21])</f>
        <v>0</v>
      </c>
      <c r="AZ81" s="30">
        <f ca="1">SUMIF([1]route!$E$3:$E$10005,E81,[1]!Table1[22])</f>
        <v>0</v>
      </c>
      <c r="BA81" s="30">
        <f ca="1">SUMIF([1]route!$E$3:$E$10005,E81,[1]!Table1[23])</f>
        <v>0</v>
      </c>
      <c r="BB81" s="30">
        <f ca="1">SUMIF([1]route!$E$3:$E$10005,E81,[1]!Table1[24])</f>
        <v>0</v>
      </c>
      <c r="BC81" s="30">
        <f ca="1">SUMIF([1]route!$E$3:$E$10005,E81,[1]!Table1[25])</f>
        <v>0</v>
      </c>
      <c r="BD81" s="30">
        <f ca="1">SUMIF([1]route!$E$3:$E$10005,E81,[1]!Table1[26])</f>
        <v>0</v>
      </c>
      <c r="BE81" s="30">
        <f ca="1">SUMIF([1]route!$E$3:$E$10005,E81,[1]!Table1[27])</f>
        <v>0</v>
      </c>
      <c r="BF81" s="30">
        <f ca="1">SUMIF([1]route!$E$3:$E$10005,E81,[1]!Table1[28])</f>
        <v>0</v>
      </c>
      <c r="BG81" s="30">
        <f ca="1">SUMIF([1]route!$E$3:$E$10005,E81,[1]!Table1[29])</f>
        <v>0</v>
      </c>
      <c r="BH81" s="30">
        <f ca="1">SUMIF([1]route!$E$3:$E$10005,E81,[1]!Table1[30])</f>
        <v>0</v>
      </c>
      <c r="BI81" s="30">
        <f ca="1">SUMIF([1]route!$E$3:$E$10005,E81,[1]!Table1[31])</f>
        <v>0</v>
      </c>
      <c r="BJ81" s="30">
        <f ca="1">SUMIF([1]route!$E$3:$E$10005,E81,[1]!Table1[Remain PO])</f>
        <v>0</v>
      </c>
      <c r="BK81" s="31">
        <f ca="1">SUMIF([1]route!$E$3:$E$10005,E81,[1]!Table1[N+1])</f>
        <v>70</v>
      </c>
      <c r="BL81" s="31">
        <f ca="1">SUMIF([1]route!$E$3:$E$10005,E81,[1]!Table1[N+2])</f>
        <v>55</v>
      </c>
      <c r="BM81" s="31">
        <f ca="1">SUMIF([1]route!$E$3:$E$10005,E81,[1]!Table1[N+3])</f>
        <v>0</v>
      </c>
      <c r="BN81" s="32">
        <f ca="1">SUMIF([1]route!$E$3:$E$10005,E81,[1]!Table1[N+4])</f>
        <v>0</v>
      </c>
      <c r="BP81" s="37">
        <f t="shared" si="40"/>
        <v>397</v>
      </c>
      <c r="BQ81" s="35">
        <f t="shared" ca="1" si="41"/>
        <v>397</v>
      </c>
      <c r="BR81" s="35">
        <f t="shared" ca="1" si="41"/>
        <v>397</v>
      </c>
      <c r="BS81" s="35">
        <f t="shared" ca="1" si="41"/>
        <v>397</v>
      </c>
      <c r="BT81" s="35">
        <f t="shared" ca="1" si="41"/>
        <v>397</v>
      </c>
      <c r="BU81" s="35">
        <f t="shared" ca="1" si="41"/>
        <v>397</v>
      </c>
      <c r="BV81" s="35">
        <f t="shared" ca="1" si="41"/>
        <v>257</v>
      </c>
      <c r="BW81" s="35">
        <f t="shared" ca="1" si="41"/>
        <v>257</v>
      </c>
      <c r="BX81" s="35">
        <f t="shared" ca="1" si="41"/>
        <v>257</v>
      </c>
      <c r="BY81" s="35">
        <f t="shared" ca="1" si="41"/>
        <v>257</v>
      </c>
      <c r="BZ81" s="35">
        <f t="shared" ca="1" si="41"/>
        <v>257</v>
      </c>
      <c r="CA81" s="35">
        <f t="shared" ca="1" si="41"/>
        <v>257</v>
      </c>
      <c r="CB81" s="35">
        <f t="shared" ca="1" si="41"/>
        <v>257</v>
      </c>
      <c r="CC81" s="35">
        <f t="shared" ca="1" si="41"/>
        <v>257</v>
      </c>
      <c r="CD81" s="35">
        <f t="shared" ca="1" si="41"/>
        <v>257</v>
      </c>
      <c r="CE81" s="35">
        <f t="shared" ca="1" si="41"/>
        <v>257</v>
      </c>
      <c r="CF81" s="35">
        <f t="shared" ca="1" si="41"/>
        <v>257</v>
      </c>
      <c r="CG81" s="35">
        <f t="shared" ca="1" si="26"/>
        <v>257</v>
      </c>
      <c r="CH81" s="35">
        <f t="shared" ca="1" si="26"/>
        <v>257</v>
      </c>
      <c r="CI81" s="35">
        <f t="shared" ca="1" si="26"/>
        <v>257</v>
      </c>
      <c r="CJ81" s="35">
        <f t="shared" ca="1" si="26"/>
        <v>257</v>
      </c>
      <c r="CK81" s="35">
        <f t="shared" ca="1" si="42"/>
        <v>257</v>
      </c>
      <c r="CL81" s="35">
        <f t="shared" ca="1" si="42"/>
        <v>257</v>
      </c>
      <c r="CM81" s="35">
        <f t="shared" ca="1" si="42"/>
        <v>257</v>
      </c>
      <c r="CN81" s="35">
        <f t="shared" ca="1" si="42"/>
        <v>257</v>
      </c>
      <c r="CO81" s="35">
        <f t="shared" ca="1" si="42"/>
        <v>257</v>
      </c>
      <c r="CP81" s="35">
        <f t="shared" ca="1" si="42"/>
        <v>257</v>
      </c>
      <c r="CQ81" s="35">
        <f t="shared" ca="1" si="42"/>
        <v>257</v>
      </c>
      <c r="CR81" s="35">
        <f t="shared" ca="1" si="42"/>
        <v>257</v>
      </c>
      <c r="CS81" s="35">
        <f t="shared" ca="1" si="42"/>
        <v>257</v>
      </c>
      <c r="CT81" s="35">
        <f t="shared" ca="1" si="21"/>
        <v>257</v>
      </c>
      <c r="CU81" s="35">
        <f t="shared" ca="1" si="21"/>
        <v>257</v>
      </c>
      <c r="CV81" s="35">
        <f t="shared" ca="1" si="19"/>
        <v>257</v>
      </c>
      <c r="CW81" s="38">
        <f t="shared" ca="1" si="19"/>
        <v>187</v>
      </c>
      <c r="CX81" s="38">
        <f t="shared" ca="1" si="19"/>
        <v>132</v>
      </c>
      <c r="CY81" s="38">
        <f t="shared" ca="1" si="19"/>
        <v>132</v>
      </c>
      <c r="CZ81" s="39">
        <f t="shared" ca="1" si="27"/>
        <v>132</v>
      </c>
      <c r="DA81" s="35"/>
    </row>
    <row r="82" spans="4:105" x14ac:dyDescent="0.3">
      <c r="D82" s="61" t="str">
        <f>VLOOKUP(F82,[1]Special!$O$2:$S$209,3,0)</f>
        <v>|0101021700|0.00|0.00|0.000|58.5001.4</v>
      </c>
      <c r="E82" s="20" t="s">
        <v>105</v>
      </c>
      <c r="F82" s="19" t="str">
        <f t="shared" si="30"/>
        <v>|0200220810|19.10|0.00|1.400|0.000</v>
      </c>
      <c r="G82" s="19" t="str">
        <f>'Cutting Rules'!H82</f>
        <v>KMV||||||||||||</v>
      </c>
      <c r="H82" s="19" t="str">
        <f>VLOOKUP(MID(F82,8,2),[1]Special!$H$2:$I$32,2,0)</f>
        <v>STKM13A</v>
      </c>
      <c r="I82" s="19" t="str">
        <f t="shared" si="31"/>
        <v>NBC</v>
      </c>
      <c r="J82" s="19" t="str">
        <f t="shared" si="32"/>
        <v>P</v>
      </c>
      <c r="K82" s="19" t="str">
        <f t="shared" si="33"/>
        <v>19.1</v>
      </c>
      <c r="L82" s="19" t="str">
        <f t="shared" si="34"/>
        <v>0.00</v>
      </c>
      <c r="M82" s="52" t="str">
        <f t="shared" si="35"/>
        <v>1.40</v>
      </c>
      <c r="N82" s="52" t="str">
        <f t="shared" si="36"/>
        <v>5732</v>
      </c>
      <c r="O82" s="19">
        <f>VLOOKUP(F82,[1]Item!$A$5:$Z$10000,26,0)</f>
        <v>0.61099999999999999</v>
      </c>
      <c r="P82" s="19" t="str">
        <f>VLOOKUP(E82,[1]route!$E$3:$O$10005,11,0)</f>
        <v>C</v>
      </c>
      <c r="Q82" s="62" t="str">
        <f>'Cutting Rules'!AD82</f>
        <v>280-5732-----------</v>
      </c>
      <c r="R82" s="23">
        <f ca="1">SUMIF([1]route!$E$3:$E$10005,E82,[1]!Table1[生産])</f>
        <v>36.75</v>
      </c>
      <c r="S82" s="24"/>
      <c r="T82" s="78" t="s">
        <v>547</v>
      </c>
      <c r="U82" s="19"/>
      <c r="V82" s="48">
        <f>SUMIF([1]route!$E$3:$E$10005,E82,[1]route!$M$3:$M$10005)</f>
        <v>184</v>
      </c>
      <c r="W82" s="56">
        <f t="shared" si="37"/>
        <v>644.41436799999997</v>
      </c>
      <c r="X82" s="27" t="e">
        <f t="array" aca="1" ref="X82" ca="1">INDEX($BP82:$CZ82,MATCH(TRUE,$BP82:$CZ82&lt;0,0))</f>
        <v>#N/A</v>
      </c>
      <c r="Y82" s="47" t="str">
        <f t="shared" ca="1" si="28"/>
        <v/>
      </c>
      <c r="Z82" s="121" t="str">
        <f>IFERROR(VLOOKUP(E82,[1]route!$E$3:$BL$10005,59,0),"")&amp;IFERROR(VLOOKUP(E82,[1]route!$E$3:$BL$10005,60,0),"")</f>
        <v/>
      </c>
      <c r="AA82" s="28">
        <f t="shared" ca="1" si="38"/>
        <v>0</v>
      </c>
      <c r="AB82" s="77">
        <f t="shared" ca="1" si="39"/>
        <v>0</v>
      </c>
      <c r="AC82" s="4" t="str">
        <f t="shared" ca="1" si="29"/>
        <v/>
      </c>
      <c r="AD82" s="29">
        <v>0</v>
      </c>
      <c r="AE82" s="30">
        <f ca="1">SUMIF([1]route!$E$3:$E$10005,E82,[1]!Table1[1])</f>
        <v>0</v>
      </c>
      <c r="AF82" s="30">
        <f ca="1">SUMIF([1]route!$E$3:$E$10005,E82,[1]!Table1[2])</f>
        <v>0</v>
      </c>
      <c r="AG82" s="30">
        <f ca="1">SUMIF([1]route!$E$3:$E$10005,E82,[1]!Table1[3])</f>
        <v>0</v>
      </c>
      <c r="AH82" s="30">
        <f ca="1">SUMIF([1]route!$E$3:$E$10005,E82,[1]!Table1[4])</f>
        <v>0</v>
      </c>
      <c r="AI82" s="30">
        <f ca="1">SUMIF([1]route!$E$3:$E$10005,E82,[1]!Table1[5])</f>
        <v>0</v>
      </c>
      <c r="AJ82" s="30">
        <f ca="1">SUMIF([1]route!$E$3:$E$10005,E82,[1]!Table1[6])</f>
        <v>0</v>
      </c>
      <c r="AK82" s="30">
        <f ca="1">SUMIF([1]route!$E$3:$E$10005,E82,[1]!Table1[7])</f>
        <v>0</v>
      </c>
      <c r="AL82" s="30">
        <f ca="1">SUMIF([1]route!$E$3:$E$10005,E82,[1]!Table1[8])</f>
        <v>0</v>
      </c>
      <c r="AM82" s="30">
        <f ca="1">SUMIF([1]route!$E$3:$E$10005,E82,[1]!Table1[9])</f>
        <v>0</v>
      </c>
      <c r="AN82" s="30">
        <f ca="1">SUMIF([1]route!$E$3:$E$10005,E82,[1]!Table1[10])</f>
        <v>0</v>
      </c>
      <c r="AO82" s="30">
        <f ca="1">SUMIF([1]route!$E$3:$E$10005,E82,[1]!Table1[11])</f>
        <v>0</v>
      </c>
      <c r="AP82" s="30">
        <f ca="1">SUMIF([1]route!$E$3:$E$10005,E82,[1]!Table1[12])</f>
        <v>0</v>
      </c>
      <c r="AQ82" s="30">
        <f ca="1">SUMIF([1]route!$E$3:$E$10005,E82,[1]!Table1[13])</f>
        <v>0</v>
      </c>
      <c r="AR82" s="30">
        <f ca="1">SUMIF([1]route!$E$3:$E$10005,E82,[1]!Table1[14])</f>
        <v>0</v>
      </c>
      <c r="AS82" s="30">
        <f ca="1">SUMIF([1]route!$E$3:$E$10005,E82,[1]!Table1[15])</f>
        <v>0</v>
      </c>
      <c r="AT82" s="30">
        <f ca="1">SUMIF([1]route!$E$3:$E$10005,E82,[1]!Table1[16])</f>
        <v>0</v>
      </c>
      <c r="AU82" s="30">
        <f ca="1">SUMIF([1]route!$E$3:$E$10005,E82,[1]!Table1[17])</f>
        <v>0</v>
      </c>
      <c r="AV82" s="30">
        <f ca="1">SUMIF([1]route!$E$3:$E$10005,E82,[1]!Table1[18])</f>
        <v>0</v>
      </c>
      <c r="AW82" s="30">
        <f ca="1">SUMIF([1]route!$E$3:$E$10005,E82,[1]!Table1[19])</f>
        <v>0</v>
      </c>
      <c r="AX82" s="30">
        <f ca="1">SUMIF([1]route!$E$3:$E$10005,E82,[1]!Table1[20])</f>
        <v>0</v>
      </c>
      <c r="AY82" s="30">
        <f ca="1">SUMIF([1]route!$E$3:$E$10005,E82,[1]!Table1[21])</f>
        <v>0</v>
      </c>
      <c r="AZ82" s="30">
        <f ca="1">SUMIF([1]route!$E$3:$E$10005,E82,[1]!Table1[22])</f>
        <v>0</v>
      </c>
      <c r="BA82" s="30">
        <f ca="1">SUMIF([1]route!$E$3:$E$10005,E82,[1]!Table1[23])</f>
        <v>0</v>
      </c>
      <c r="BB82" s="30">
        <f ca="1">SUMIF([1]route!$E$3:$E$10005,E82,[1]!Table1[24])</f>
        <v>0</v>
      </c>
      <c r="BC82" s="30">
        <f ca="1">SUMIF([1]route!$E$3:$E$10005,E82,[1]!Table1[25])</f>
        <v>0</v>
      </c>
      <c r="BD82" s="30">
        <f ca="1">SUMIF([1]route!$E$3:$E$10005,E82,[1]!Table1[26])</f>
        <v>0</v>
      </c>
      <c r="BE82" s="30">
        <f ca="1">SUMIF([1]route!$E$3:$E$10005,E82,[1]!Table1[27])</f>
        <v>0</v>
      </c>
      <c r="BF82" s="30">
        <f ca="1">SUMIF([1]route!$E$3:$E$10005,E82,[1]!Table1[28])</f>
        <v>0</v>
      </c>
      <c r="BG82" s="30">
        <f ca="1">SUMIF([1]route!$E$3:$E$10005,E82,[1]!Table1[29])</f>
        <v>0</v>
      </c>
      <c r="BH82" s="30">
        <f ca="1">SUMIF([1]route!$E$3:$E$10005,E82,[1]!Table1[30])</f>
        <v>0</v>
      </c>
      <c r="BI82" s="30">
        <f ca="1">SUMIF([1]route!$E$3:$E$10005,E82,[1]!Table1[31])</f>
        <v>0</v>
      </c>
      <c r="BJ82" s="30">
        <f ca="1">SUMIF([1]route!$E$3:$E$10005,E82,[1]!Table1[Remain PO])</f>
        <v>0</v>
      </c>
      <c r="BK82" s="31">
        <f ca="1">SUMIF([1]route!$E$3:$E$10005,E82,[1]!Table1[N+1])</f>
        <v>36.75</v>
      </c>
      <c r="BL82" s="31">
        <f ca="1">SUMIF([1]route!$E$3:$E$10005,E82,[1]!Table1[N+2])</f>
        <v>38.6</v>
      </c>
      <c r="BM82" s="31">
        <f ca="1">SUMIF([1]route!$E$3:$E$10005,E82,[1]!Table1[N+3])</f>
        <v>38.6</v>
      </c>
      <c r="BN82" s="32">
        <f ca="1">SUMIF([1]route!$E$3:$E$10005,E82,[1]!Table1[N+4])</f>
        <v>0</v>
      </c>
      <c r="BP82" s="37">
        <f t="shared" si="40"/>
        <v>184</v>
      </c>
      <c r="BQ82" s="35">
        <f t="shared" ca="1" si="41"/>
        <v>184</v>
      </c>
      <c r="BR82" s="35">
        <f t="shared" ca="1" si="41"/>
        <v>184</v>
      </c>
      <c r="BS82" s="35">
        <f t="shared" ca="1" si="41"/>
        <v>184</v>
      </c>
      <c r="BT82" s="35">
        <f t="shared" ca="1" si="41"/>
        <v>184</v>
      </c>
      <c r="BU82" s="35">
        <f t="shared" ca="1" si="41"/>
        <v>184</v>
      </c>
      <c r="BV82" s="35">
        <f t="shared" ca="1" si="41"/>
        <v>184</v>
      </c>
      <c r="BW82" s="35">
        <f t="shared" ca="1" si="41"/>
        <v>184</v>
      </c>
      <c r="BX82" s="35">
        <f t="shared" ca="1" si="41"/>
        <v>184</v>
      </c>
      <c r="BY82" s="35">
        <f t="shared" ca="1" si="41"/>
        <v>184</v>
      </c>
      <c r="BZ82" s="35">
        <f t="shared" ca="1" si="41"/>
        <v>184</v>
      </c>
      <c r="CA82" s="35">
        <f t="shared" ca="1" si="41"/>
        <v>184</v>
      </c>
      <c r="CB82" s="35">
        <f t="shared" ca="1" si="41"/>
        <v>184</v>
      </c>
      <c r="CC82" s="35">
        <f t="shared" ca="1" si="41"/>
        <v>184</v>
      </c>
      <c r="CD82" s="35">
        <f t="shared" ca="1" si="41"/>
        <v>184</v>
      </c>
      <c r="CE82" s="35">
        <f t="shared" ca="1" si="41"/>
        <v>184</v>
      </c>
      <c r="CF82" s="35">
        <f t="shared" ca="1" si="41"/>
        <v>184</v>
      </c>
      <c r="CG82" s="35">
        <f t="shared" ca="1" si="26"/>
        <v>184</v>
      </c>
      <c r="CH82" s="35">
        <f t="shared" ca="1" si="26"/>
        <v>184</v>
      </c>
      <c r="CI82" s="35">
        <f t="shared" ca="1" si="26"/>
        <v>184</v>
      </c>
      <c r="CJ82" s="35">
        <f t="shared" ca="1" si="26"/>
        <v>184</v>
      </c>
      <c r="CK82" s="35">
        <f t="shared" ca="1" si="42"/>
        <v>184</v>
      </c>
      <c r="CL82" s="35">
        <f t="shared" ca="1" si="42"/>
        <v>184</v>
      </c>
      <c r="CM82" s="35">
        <f t="shared" ca="1" si="42"/>
        <v>184</v>
      </c>
      <c r="CN82" s="35">
        <f t="shared" ca="1" si="42"/>
        <v>184</v>
      </c>
      <c r="CO82" s="35">
        <f t="shared" ca="1" si="42"/>
        <v>184</v>
      </c>
      <c r="CP82" s="35">
        <f t="shared" ca="1" si="42"/>
        <v>184</v>
      </c>
      <c r="CQ82" s="35">
        <f t="shared" ca="1" si="42"/>
        <v>184</v>
      </c>
      <c r="CR82" s="35">
        <f t="shared" ca="1" si="42"/>
        <v>184</v>
      </c>
      <c r="CS82" s="35">
        <f t="shared" ca="1" si="42"/>
        <v>184</v>
      </c>
      <c r="CT82" s="35">
        <f t="shared" ca="1" si="21"/>
        <v>184</v>
      </c>
      <c r="CU82" s="35">
        <f t="shared" ca="1" si="21"/>
        <v>184</v>
      </c>
      <c r="CV82" s="35">
        <f t="shared" ca="1" si="21"/>
        <v>184</v>
      </c>
      <c r="CW82" s="38">
        <f t="shared" ca="1" si="21"/>
        <v>147.25</v>
      </c>
      <c r="CX82" s="38">
        <f t="shared" ca="1" si="21"/>
        <v>108.65</v>
      </c>
      <c r="CY82" s="38">
        <f t="shared" ca="1" si="21"/>
        <v>70.050000000000011</v>
      </c>
      <c r="CZ82" s="39">
        <f t="shared" ca="1" si="27"/>
        <v>70.050000000000011</v>
      </c>
      <c r="DA82" s="35"/>
    </row>
    <row r="83" spans="4:105" x14ac:dyDescent="0.3">
      <c r="D83" s="61" t="str">
        <f>VLOOKUP(F83,[1]Special!$O$2:$S$209,3,0)</f>
        <v>|0101021700|0.00|0.00|0.000|58.0001.6</v>
      </c>
      <c r="E83" s="20" t="s">
        <v>106</v>
      </c>
      <c r="F83" s="19" t="str">
        <f t="shared" si="30"/>
        <v>|0200220810|19.10|0.00|1.600|0.000</v>
      </c>
      <c r="G83" s="19" t="str">
        <f>'Cutting Rules'!H83</f>
        <v>TANAKA||||||||||||</v>
      </c>
      <c r="H83" s="19" t="str">
        <f>VLOOKUP(MID(F83,8,2),[1]Special!$H$2:$I$32,2,0)</f>
        <v>STKM13A</v>
      </c>
      <c r="I83" s="19" t="str">
        <f t="shared" si="31"/>
        <v>NBC</v>
      </c>
      <c r="J83" s="19" t="str">
        <f t="shared" si="32"/>
        <v>P</v>
      </c>
      <c r="K83" s="19" t="str">
        <f t="shared" si="33"/>
        <v>19.1</v>
      </c>
      <c r="L83" s="19" t="str">
        <f t="shared" si="34"/>
        <v>0.00</v>
      </c>
      <c r="M83" s="52" t="str">
        <f t="shared" si="35"/>
        <v>1.60</v>
      </c>
      <c r="N83" s="52" t="str">
        <f t="shared" si="36"/>
        <v>1316</v>
      </c>
      <c r="O83" s="19">
        <f>VLOOKUP(F83,[1]Item!$A$5:$Z$10000,26,0)</f>
        <v>0.69</v>
      </c>
      <c r="P83" s="19" t="str">
        <f>VLOOKUP(E83,[1]route!$E$3:$O$10005,11,0)</f>
        <v>C</v>
      </c>
      <c r="Q83" s="62" t="str">
        <f>'Cutting Rules'!AD83</f>
        <v>100------------</v>
      </c>
      <c r="R83" s="23">
        <f ca="1">SUMIF([1]route!$E$3:$E$10005,E83,[1]!Table1[生産])</f>
        <v>0</v>
      </c>
      <c r="S83" s="24"/>
      <c r="T83" s="78" t="s">
        <v>547</v>
      </c>
      <c r="U83" s="19"/>
      <c r="V83" s="48">
        <f>SUMIF([1]route!$E$3:$E$10005,E83,[1]route!$M$3:$M$10005)</f>
        <v>4</v>
      </c>
      <c r="W83" s="56">
        <f t="shared" si="37"/>
        <v>3.6321599999999998</v>
      </c>
      <c r="X83" s="27" t="e">
        <f t="array" aca="1" ref="X83" ca="1">INDEX($BP83:$CZ83,MATCH(TRUE,$BP83:$CZ83&lt;0,0))</f>
        <v>#N/A</v>
      </c>
      <c r="Y83" s="47" t="str">
        <f t="shared" ca="1" si="28"/>
        <v/>
      </c>
      <c r="Z83" s="121" t="str">
        <f>IFERROR(VLOOKUP(E83,[1]route!$E$3:$BL$10005,59,0),"")&amp;IFERROR(VLOOKUP(E83,[1]route!$E$3:$BL$10005,60,0),"")</f>
        <v/>
      </c>
      <c r="AA83" s="28">
        <f t="shared" ca="1" si="38"/>
        <v>0</v>
      </c>
      <c r="AB83" s="77">
        <f t="shared" ca="1" si="39"/>
        <v>0</v>
      </c>
      <c r="AC83" s="4" t="str">
        <f t="shared" ca="1" si="29"/>
        <v/>
      </c>
      <c r="AD83" s="29">
        <v>0</v>
      </c>
      <c r="AE83" s="30">
        <f ca="1">SUMIF([1]route!$E$3:$E$10005,E83,[1]!Table1[1])</f>
        <v>0</v>
      </c>
      <c r="AF83" s="30">
        <f ca="1">SUMIF([1]route!$E$3:$E$10005,E83,[1]!Table1[2])</f>
        <v>0</v>
      </c>
      <c r="AG83" s="30">
        <f ca="1">SUMIF([1]route!$E$3:$E$10005,E83,[1]!Table1[3])</f>
        <v>0</v>
      </c>
      <c r="AH83" s="30">
        <f ca="1">SUMIF([1]route!$E$3:$E$10005,E83,[1]!Table1[4])</f>
        <v>0</v>
      </c>
      <c r="AI83" s="30">
        <f ca="1">SUMIF([1]route!$E$3:$E$10005,E83,[1]!Table1[5])</f>
        <v>0</v>
      </c>
      <c r="AJ83" s="30">
        <f ca="1">SUMIF([1]route!$E$3:$E$10005,E83,[1]!Table1[6])</f>
        <v>0</v>
      </c>
      <c r="AK83" s="30">
        <f ca="1">SUMIF([1]route!$E$3:$E$10005,E83,[1]!Table1[7])</f>
        <v>0</v>
      </c>
      <c r="AL83" s="30">
        <f ca="1">SUMIF([1]route!$E$3:$E$10005,E83,[1]!Table1[8])</f>
        <v>0</v>
      </c>
      <c r="AM83" s="30">
        <f ca="1">SUMIF([1]route!$E$3:$E$10005,E83,[1]!Table1[9])</f>
        <v>0</v>
      </c>
      <c r="AN83" s="30">
        <f ca="1">SUMIF([1]route!$E$3:$E$10005,E83,[1]!Table1[10])</f>
        <v>0</v>
      </c>
      <c r="AO83" s="30">
        <f ca="1">SUMIF([1]route!$E$3:$E$10005,E83,[1]!Table1[11])</f>
        <v>0</v>
      </c>
      <c r="AP83" s="30">
        <f ca="1">SUMIF([1]route!$E$3:$E$10005,E83,[1]!Table1[12])</f>
        <v>0</v>
      </c>
      <c r="AQ83" s="30">
        <f ca="1">SUMIF([1]route!$E$3:$E$10005,E83,[1]!Table1[13])</f>
        <v>0</v>
      </c>
      <c r="AR83" s="30">
        <f ca="1">SUMIF([1]route!$E$3:$E$10005,E83,[1]!Table1[14])</f>
        <v>0</v>
      </c>
      <c r="AS83" s="30">
        <f ca="1">SUMIF([1]route!$E$3:$E$10005,E83,[1]!Table1[15])</f>
        <v>0</v>
      </c>
      <c r="AT83" s="30">
        <f ca="1">SUMIF([1]route!$E$3:$E$10005,E83,[1]!Table1[16])</f>
        <v>0</v>
      </c>
      <c r="AU83" s="30">
        <f ca="1">SUMIF([1]route!$E$3:$E$10005,E83,[1]!Table1[17])</f>
        <v>0</v>
      </c>
      <c r="AV83" s="30">
        <f ca="1">SUMIF([1]route!$E$3:$E$10005,E83,[1]!Table1[18])</f>
        <v>0</v>
      </c>
      <c r="AW83" s="30">
        <f ca="1">SUMIF([1]route!$E$3:$E$10005,E83,[1]!Table1[19])</f>
        <v>0</v>
      </c>
      <c r="AX83" s="30">
        <f ca="1">SUMIF([1]route!$E$3:$E$10005,E83,[1]!Table1[20])</f>
        <v>0</v>
      </c>
      <c r="AY83" s="30">
        <f ca="1">SUMIF([1]route!$E$3:$E$10005,E83,[1]!Table1[21])</f>
        <v>0</v>
      </c>
      <c r="AZ83" s="30">
        <f ca="1">SUMIF([1]route!$E$3:$E$10005,E83,[1]!Table1[22])</f>
        <v>0</v>
      </c>
      <c r="BA83" s="30">
        <f ca="1">SUMIF([1]route!$E$3:$E$10005,E83,[1]!Table1[23])</f>
        <v>0</v>
      </c>
      <c r="BB83" s="30">
        <f ca="1">SUMIF([1]route!$E$3:$E$10005,E83,[1]!Table1[24])</f>
        <v>0</v>
      </c>
      <c r="BC83" s="30">
        <f ca="1">SUMIF([1]route!$E$3:$E$10005,E83,[1]!Table1[25])</f>
        <v>0</v>
      </c>
      <c r="BD83" s="30">
        <f ca="1">SUMIF([1]route!$E$3:$E$10005,E83,[1]!Table1[26])</f>
        <v>0</v>
      </c>
      <c r="BE83" s="30">
        <f ca="1">SUMIF([1]route!$E$3:$E$10005,E83,[1]!Table1[27])</f>
        <v>0</v>
      </c>
      <c r="BF83" s="30">
        <f ca="1">SUMIF([1]route!$E$3:$E$10005,E83,[1]!Table1[28])</f>
        <v>0</v>
      </c>
      <c r="BG83" s="30">
        <f ca="1">SUMIF([1]route!$E$3:$E$10005,E83,[1]!Table1[29])</f>
        <v>0</v>
      </c>
      <c r="BH83" s="30">
        <f ca="1">SUMIF([1]route!$E$3:$E$10005,E83,[1]!Table1[30])</f>
        <v>0</v>
      </c>
      <c r="BI83" s="30">
        <f ca="1">SUMIF([1]route!$E$3:$E$10005,E83,[1]!Table1[31])</f>
        <v>0</v>
      </c>
      <c r="BJ83" s="30">
        <f ca="1">SUMIF([1]route!$E$3:$E$10005,E83,[1]!Table1[Remain PO])</f>
        <v>0</v>
      </c>
      <c r="BK83" s="31">
        <f ca="1">SUMIF([1]route!$E$3:$E$10005,E83,[1]!Table1[N+1])</f>
        <v>0</v>
      </c>
      <c r="BL83" s="31">
        <f ca="1">SUMIF([1]route!$E$3:$E$10005,E83,[1]!Table1[N+2])</f>
        <v>0</v>
      </c>
      <c r="BM83" s="31">
        <f ca="1">SUMIF([1]route!$E$3:$E$10005,E83,[1]!Table1[N+3])</f>
        <v>0</v>
      </c>
      <c r="BN83" s="32">
        <f ca="1">SUMIF([1]route!$E$3:$E$10005,E83,[1]!Table1[N+4])</f>
        <v>0</v>
      </c>
      <c r="BP83" s="37">
        <f t="shared" si="40"/>
        <v>4</v>
      </c>
      <c r="BQ83" s="35">
        <f t="shared" ca="1" si="41"/>
        <v>4</v>
      </c>
      <c r="BR83" s="35">
        <f t="shared" ca="1" si="41"/>
        <v>4</v>
      </c>
      <c r="BS83" s="35">
        <f t="shared" ca="1" si="41"/>
        <v>4</v>
      </c>
      <c r="BT83" s="35">
        <f t="shared" ca="1" si="41"/>
        <v>4</v>
      </c>
      <c r="BU83" s="35">
        <f t="shared" ca="1" si="41"/>
        <v>4</v>
      </c>
      <c r="BV83" s="35">
        <f t="shared" ca="1" si="41"/>
        <v>4</v>
      </c>
      <c r="BW83" s="35">
        <f t="shared" ca="1" si="41"/>
        <v>4</v>
      </c>
      <c r="BX83" s="35">
        <f t="shared" ca="1" si="41"/>
        <v>4</v>
      </c>
      <c r="BY83" s="35">
        <f t="shared" ca="1" si="41"/>
        <v>4</v>
      </c>
      <c r="BZ83" s="35">
        <f t="shared" ca="1" si="41"/>
        <v>4</v>
      </c>
      <c r="CA83" s="35">
        <f t="shared" ca="1" si="41"/>
        <v>4</v>
      </c>
      <c r="CB83" s="35">
        <f t="shared" ca="1" si="41"/>
        <v>4</v>
      </c>
      <c r="CC83" s="35">
        <f t="shared" ca="1" si="41"/>
        <v>4</v>
      </c>
      <c r="CD83" s="35">
        <f t="shared" ca="1" si="41"/>
        <v>4</v>
      </c>
      <c r="CE83" s="35">
        <f t="shared" ca="1" si="41"/>
        <v>4</v>
      </c>
      <c r="CF83" s="35">
        <f t="shared" ca="1" si="41"/>
        <v>4</v>
      </c>
      <c r="CG83" s="35">
        <f t="shared" ca="1" si="26"/>
        <v>4</v>
      </c>
      <c r="CH83" s="35">
        <f t="shared" ca="1" si="26"/>
        <v>4</v>
      </c>
      <c r="CI83" s="35">
        <f t="shared" ca="1" si="26"/>
        <v>4</v>
      </c>
      <c r="CJ83" s="35">
        <f t="shared" ca="1" si="26"/>
        <v>4</v>
      </c>
      <c r="CK83" s="35">
        <f t="shared" ca="1" si="42"/>
        <v>4</v>
      </c>
      <c r="CL83" s="35">
        <f t="shared" ca="1" si="42"/>
        <v>4</v>
      </c>
      <c r="CM83" s="35">
        <f t="shared" ca="1" si="42"/>
        <v>4</v>
      </c>
      <c r="CN83" s="35">
        <f t="shared" ca="1" si="42"/>
        <v>4</v>
      </c>
      <c r="CO83" s="35">
        <f t="shared" ca="1" si="42"/>
        <v>4</v>
      </c>
      <c r="CP83" s="35">
        <f t="shared" ca="1" si="42"/>
        <v>4</v>
      </c>
      <c r="CQ83" s="35">
        <f t="shared" ca="1" si="42"/>
        <v>4</v>
      </c>
      <c r="CR83" s="35">
        <f t="shared" ca="1" si="42"/>
        <v>4</v>
      </c>
      <c r="CS83" s="35">
        <f t="shared" ca="1" si="42"/>
        <v>4</v>
      </c>
      <c r="CT83" s="35">
        <f t="shared" ca="1" si="21"/>
        <v>4</v>
      </c>
      <c r="CU83" s="35">
        <f t="shared" ca="1" si="21"/>
        <v>4</v>
      </c>
      <c r="CV83" s="35">
        <f t="shared" ca="1" si="21"/>
        <v>4</v>
      </c>
      <c r="CW83" s="38">
        <f t="shared" ca="1" si="21"/>
        <v>4</v>
      </c>
      <c r="CX83" s="38">
        <f t="shared" ca="1" si="21"/>
        <v>4</v>
      </c>
      <c r="CY83" s="38">
        <f t="shared" ca="1" si="21"/>
        <v>4</v>
      </c>
      <c r="CZ83" s="39">
        <f t="shared" ca="1" si="27"/>
        <v>4</v>
      </c>
      <c r="DA83" s="35"/>
    </row>
    <row r="84" spans="4:105" x14ac:dyDescent="0.3">
      <c r="D84" s="61" t="str">
        <f>VLOOKUP(F84,[1]Special!$O$2:$S$209,3,0)</f>
        <v>|0101021700|0.00|0.00|0.000|58.0001.6</v>
      </c>
      <c r="E84" s="20" t="s">
        <v>107</v>
      </c>
      <c r="F84" s="19" t="str">
        <f t="shared" si="30"/>
        <v>|0200220810|19.10|0.00|1.600|0.000</v>
      </c>
      <c r="G84" s="19" t="str">
        <f>'Cutting Rules'!H84</f>
        <v>KMV||KMV|KMV|TANAKA||||||||</v>
      </c>
      <c r="H84" s="19" t="str">
        <f>VLOOKUP(MID(F84,8,2),[1]Special!$H$2:$I$32,2,0)</f>
        <v>STKM13A</v>
      </c>
      <c r="I84" s="19" t="str">
        <f t="shared" si="31"/>
        <v>NBC</v>
      </c>
      <c r="J84" s="19" t="str">
        <f t="shared" si="32"/>
        <v>P</v>
      </c>
      <c r="K84" s="19" t="str">
        <f t="shared" si="33"/>
        <v>19.1</v>
      </c>
      <c r="L84" s="19" t="str">
        <f t="shared" si="34"/>
        <v>0.00</v>
      </c>
      <c r="M84" s="52" t="str">
        <f t="shared" si="35"/>
        <v>1.60</v>
      </c>
      <c r="N84" s="52" t="str">
        <f t="shared" si="36"/>
        <v>6111</v>
      </c>
      <c r="O84" s="19">
        <f>VLOOKUP(F84,[1]Item!$A$5:$Z$10000,26,0)</f>
        <v>0.69</v>
      </c>
      <c r="P84" s="19" t="str">
        <f>VLOOKUP(E84,[1]route!$E$3:$O$10005,11,0)</f>
        <v>C</v>
      </c>
      <c r="Q84" s="62" t="str">
        <f>'Cutting Rules'!AD84</f>
        <v>148-6111-143-156-300--------</v>
      </c>
      <c r="R84" s="23">
        <f ca="1">SUMIF([1]route!$E$3:$E$10005,E84,[1]!Table1[生産])</f>
        <v>425.48781942202248</v>
      </c>
      <c r="S84" s="24"/>
      <c r="T84" s="78" t="s">
        <v>547</v>
      </c>
      <c r="U84" s="19"/>
      <c r="V84" s="48">
        <f>SUMIF([1]route!$E$3:$E$10005,E84,[1]route!$M$3:$M$10005)</f>
        <v>634</v>
      </c>
      <c r="W84" s="56">
        <f t="shared" si="37"/>
        <v>2673.3180599999996</v>
      </c>
      <c r="X84" s="27">
        <f t="array" aca="1" ref="X84" ca="1">INDEX($BP84:$CZ84,MATCH(TRUE,$BP84:$CZ84&lt;0,0))</f>
        <v>-40.529516994633212</v>
      </c>
      <c r="Y84" s="47">
        <f t="shared" ca="1" si="28"/>
        <v>45351</v>
      </c>
      <c r="Z84" s="121" t="str">
        <f>IFERROR(VLOOKUP(E84,[1]route!$E$3:$BL$10005,59,0),"")&amp;IFERROR(VLOOKUP(E84,[1]route!$E$3:$BL$10005,60,0),"")</f>
        <v/>
      </c>
      <c r="AA84" s="28">
        <f t="shared" ca="1" si="38"/>
        <v>0</v>
      </c>
      <c r="AB84" s="77">
        <f t="shared" ca="1" si="39"/>
        <v>0</v>
      </c>
      <c r="AC84" s="4">
        <f t="shared" ca="1" si="29"/>
        <v>35</v>
      </c>
      <c r="AD84" s="29">
        <v>0</v>
      </c>
      <c r="AE84" s="30">
        <f ca="1">SUMIF([1]route!$E$3:$E$10005,E84,[1]!Table1[1])</f>
        <v>36.444652908067546</v>
      </c>
      <c r="AF84" s="30">
        <f ca="1">SUMIF([1]route!$E$3:$E$10005,E84,[1]!Table1[2])</f>
        <v>30.564102564102566</v>
      </c>
      <c r="AG84" s="30">
        <f ca="1">SUMIF([1]route!$E$3:$E$10005,E84,[1]!Table1[3])</f>
        <v>0</v>
      </c>
      <c r="AH84" s="30">
        <f ca="1">SUMIF([1]route!$E$3:$E$10005,E84,[1]!Table1[4])</f>
        <v>0</v>
      </c>
      <c r="AI84" s="30">
        <f ca="1">SUMIF([1]route!$E$3:$E$10005,E84,[1]!Table1[5])</f>
        <v>0</v>
      </c>
      <c r="AJ84" s="30">
        <f ca="1">SUMIF([1]route!$E$3:$E$10005,E84,[1]!Table1[6])</f>
        <v>0</v>
      </c>
      <c r="AK84" s="30">
        <f ca="1">SUMIF([1]route!$E$3:$E$10005,E84,[1]!Table1[7])</f>
        <v>0</v>
      </c>
      <c r="AL84" s="30">
        <f ca="1">SUMIF([1]route!$E$3:$E$10005,E84,[1]!Table1[8])</f>
        <v>0</v>
      </c>
      <c r="AM84" s="30">
        <f ca="1">SUMIF([1]route!$E$3:$E$10005,E84,[1]!Table1[9])</f>
        <v>0</v>
      </c>
      <c r="AN84" s="30">
        <f ca="1">SUMIF([1]route!$E$3:$E$10005,E84,[1]!Table1[10])</f>
        <v>0</v>
      </c>
      <c r="AO84" s="30">
        <f ca="1">SUMIF([1]route!$E$3:$E$10005,E84,[1]!Table1[11])</f>
        <v>0</v>
      </c>
      <c r="AP84" s="30">
        <f ca="1">SUMIF([1]route!$E$3:$E$10005,E84,[1]!Table1[12])</f>
        <v>0</v>
      </c>
      <c r="AQ84" s="30">
        <f ca="1">SUMIF([1]route!$E$3:$E$10005,E84,[1]!Table1[13])</f>
        <v>0</v>
      </c>
      <c r="AR84" s="30">
        <f ca="1">SUMIF([1]route!$E$3:$E$10005,E84,[1]!Table1[14])</f>
        <v>0</v>
      </c>
      <c r="AS84" s="30">
        <f ca="1">SUMIF([1]route!$E$3:$E$10005,E84,[1]!Table1[15])</f>
        <v>0</v>
      </c>
      <c r="AT84" s="30">
        <f ca="1">SUMIF([1]route!$E$3:$E$10005,E84,[1]!Table1[16])</f>
        <v>0</v>
      </c>
      <c r="AU84" s="30">
        <f ca="1">SUMIF([1]route!$E$3:$E$10005,E84,[1]!Table1[17])</f>
        <v>0</v>
      </c>
      <c r="AV84" s="30">
        <f ca="1">SUMIF([1]route!$E$3:$E$10005,E84,[1]!Table1[18])</f>
        <v>0</v>
      </c>
      <c r="AW84" s="30">
        <f ca="1">SUMIF([1]route!$E$3:$E$10005,E84,[1]!Table1[19])</f>
        <v>0</v>
      </c>
      <c r="AX84" s="30">
        <f ca="1">SUMIF([1]route!$E$3:$E$10005,E84,[1]!Table1[20])</f>
        <v>0</v>
      </c>
      <c r="AY84" s="30">
        <f ca="1">SUMIF([1]route!$E$3:$E$10005,E84,[1]!Table1[21])</f>
        <v>0</v>
      </c>
      <c r="AZ84" s="30">
        <f ca="1">SUMIF([1]route!$E$3:$E$10005,E84,[1]!Table1[22])</f>
        <v>0</v>
      </c>
      <c r="BA84" s="30">
        <f ca="1">SUMIF([1]route!$E$3:$E$10005,E84,[1]!Table1[23])</f>
        <v>0</v>
      </c>
      <c r="BB84" s="30">
        <f ca="1">SUMIF([1]route!$E$3:$E$10005,E84,[1]!Table1[24])</f>
        <v>0</v>
      </c>
      <c r="BC84" s="30">
        <f ca="1">SUMIF([1]route!$E$3:$E$10005,E84,[1]!Table1[25])</f>
        <v>0</v>
      </c>
      <c r="BD84" s="30">
        <f ca="1">SUMIF([1]route!$E$3:$E$10005,E84,[1]!Table1[26])</f>
        <v>0</v>
      </c>
      <c r="BE84" s="30">
        <f ca="1">SUMIF([1]route!$E$3:$E$10005,E84,[1]!Table1[27])</f>
        <v>0</v>
      </c>
      <c r="BF84" s="30">
        <f ca="1">SUMIF([1]route!$E$3:$E$10005,E84,[1]!Table1[28])</f>
        <v>0</v>
      </c>
      <c r="BG84" s="30">
        <f ca="1">SUMIF([1]route!$E$3:$E$10005,E84,[1]!Table1[29])</f>
        <v>0</v>
      </c>
      <c r="BH84" s="30">
        <f ca="1">SUMIF([1]route!$E$3:$E$10005,E84,[1]!Table1[30])</f>
        <v>0</v>
      </c>
      <c r="BI84" s="30">
        <f ca="1">SUMIF([1]route!$E$3:$E$10005,E84,[1]!Table1[31])</f>
        <v>0</v>
      </c>
      <c r="BJ84" s="30">
        <f ca="1">SUMIF([1]route!$E$3:$E$10005,E84,[1]!Table1[Remain PO])</f>
        <v>0</v>
      </c>
      <c r="BK84" s="31">
        <f ca="1">SUMIF([1]route!$E$3:$E$10005,E84,[1]!Table1[N+1])</f>
        <v>358.47906394985239</v>
      </c>
      <c r="BL84" s="31">
        <f ca="1">SUMIF([1]route!$E$3:$E$10005,E84,[1]!Table1[N+2])</f>
        <v>249.04169757261079</v>
      </c>
      <c r="BM84" s="31">
        <f ca="1">SUMIF([1]route!$E$3:$E$10005,E84,[1]!Table1[N+3])</f>
        <v>327.03044053696351</v>
      </c>
      <c r="BN84" s="32">
        <f ca="1">SUMIF([1]route!$E$3:$E$10005,E84,[1]!Table1[N+4])</f>
        <v>0</v>
      </c>
      <c r="BP84" s="37">
        <f t="shared" si="40"/>
        <v>634</v>
      </c>
      <c r="BQ84" s="35">
        <f t="shared" ca="1" si="41"/>
        <v>597.5553470919325</v>
      </c>
      <c r="BR84" s="35">
        <f t="shared" ca="1" si="41"/>
        <v>566.99124452782996</v>
      </c>
      <c r="BS84" s="35">
        <f t="shared" ca="1" si="41"/>
        <v>566.99124452782996</v>
      </c>
      <c r="BT84" s="35">
        <f t="shared" ca="1" si="41"/>
        <v>566.99124452782996</v>
      </c>
      <c r="BU84" s="35">
        <f t="shared" ca="1" si="41"/>
        <v>566.99124452782996</v>
      </c>
      <c r="BV84" s="35">
        <f t="shared" ca="1" si="41"/>
        <v>566.99124452782996</v>
      </c>
      <c r="BW84" s="35">
        <f t="shared" ca="1" si="41"/>
        <v>566.99124452782996</v>
      </c>
      <c r="BX84" s="35">
        <f t="shared" ca="1" si="41"/>
        <v>566.99124452782996</v>
      </c>
      <c r="BY84" s="35">
        <f t="shared" ca="1" si="41"/>
        <v>566.99124452782996</v>
      </c>
      <c r="BZ84" s="35">
        <f t="shared" ca="1" si="41"/>
        <v>566.99124452782996</v>
      </c>
      <c r="CA84" s="35">
        <f t="shared" ca="1" si="41"/>
        <v>566.99124452782996</v>
      </c>
      <c r="CB84" s="35">
        <f t="shared" ca="1" si="41"/>
        <v>566.99124452782996</v>
      </c>
      <c r="CC84" s="35">
        <f t="shared" ca="1" si="41"/>
        <v>566.99124452782996</v>
      </c>
      <c r="CD84" s="35">
        <f t="shared" ca="1" si="41"/>
        <v>566.99124452782996</v>
      </c>
      <c r="CE84" s="35">
        <f t="shared" ca="1" si="41"/>
        <v>566.99124452782996</v>
      </c>
      <c r="CF84" s="35">
        <f t="shared" ref="CF84:CS125" ca="1" si="43">CE84-AT84</f>
        <v>566.99124452782996</v>
      </c>
      <c r="CG84" s="35">
        <f t="shared" ca="1" si="26"/>
        <v>566.99124452782996</v>
      </c>
      <c r="CH84" s="35">
        <f t="shared" ca="1" si="26"/>
        <v>566.99124452782996</v>
      </c>
      <c r="CI84" s="35">
        <f t="shared" ca="1" si="26"/>
        <v>566.99124452782996</v>
      </c>
      <c r="CJ84" s="35">
        <f t="shared" ca="1" si="26"/>
        <v>566.99124452782996</v>
      </c>
      <c r="CK84" s="35">
        <f t="shared" ca="1" si="42"/>
        <v>566.99124452782996</v>
      </c>
      <c r="CL84" s="35">
        <f t="shared" ca="1" si="42"/>
        <v>566.99124452782996</v>
      </c>
      <c r="CM84" s="35">
        <f t="shared" ca="1" si="42"/>
        <v>566.99124452782996</v>
      </c>
      <c r="CN84" s="35">
        <f t="shared" ca="1" si="42"/>
        <v>566.99124452782996</v>
      </c>
      <c r="CO84" s="35">
        <f t="shared" ca="1" si="42"/>
        <v>566.99124452782996</v>
      </c>
      <c r="CP84" s="35">
        <f t="shared" ca="1" si="42"/>
        <v>566.99124452782996</v>
      </c>
      <c r="CQ84" s="35">
        <f t="shared" ca="1" si="42"/>
        <v>566.99124452782996</v>
      </c>
      <c r="CR84" s="35">
        <f t="shared" ca="1" si="42"/>
        <v>566.99124452782996</v>
      </c>
      <c r="CS84" s="35">
        <f t="shared" ca="1" si="42"/>
        <v>566.99124452782996</v>
      </c>
      <c r="CT84" s="35">
        <f t="shared" ca="1" si="21"/>
        <v>566.99124452782996</v>
      </c>
      <c r="CU84" s="35">
        <f t="shared" ca="1" si="21"/>
        <v>566.99124452782996</v>
      </c>
      <c r="CV84" s="35">
        <f t="shared" ca="1" si="21"/>
        <v>566.99124452782996</v>
      </c>
      <c r="CW84" s="38">
        <f t="shared" ca="1" si="21"/>
        <v>208.51218057797757</v>
      </c>
      <c r="CX84" s="38">
        <f t="shared" ca="1" si="21"/>
        <v>-40.529516994633212</v>
      </c>
      <c r="CY84" s="38">
        <f t="shared" ca="1" si="21"/>
        <v>-367.55995753159675</v>
      </c>
      <c r="CZ84" s="39">
        <f t="shared" ca="1" si="27"/>
        <v>-367.55995753159675</v>
      </c>
      <c r="DA84" s="35"/>
    </row>
    <row r="85" spans="4:105" x14ac:dyDescent="0.3">
      <c r="D85" s="61" t="str">
        <f>VLOOKUP(F85,[1]Special!$O$2:$S$209,3,0)</f>
        <v>|0101021700|0.00|0.00|0.000|58.0001.6</v>
      </c>
      <c r="E85" s="20" t="s">
        <v>108</v>
      </c>
      <c r="F85" s="19" t="str">
        <f t="shared" si="30"/>
        <v>|0200220810|19.10|0.00|1.600|0.000</v>
      </c>
      <c r="G85" s="19" t="str">
        <f>'Cutting Rules'!H85</f>
        <v>TOYOTA||TANAKA||||||||||</v>
      </c>
      <c r="H85" s="19" t="str">
        <f>VLOOKUP(MID(F85,8,2),[1]Special!$H$2:$I$32,2,0)</f>
        <v>STKM13A</v>
      </c>
      <c r="I85" s="19" t="str">
        <f t="shared" si="31"/>
        <v>NBC</v>
      </c>
      <c r="J85" s="19" t="str">
        <f t="shared" si="32"/>
        <v>P</v>
      </c>
      <c r="K85" s="19" t="str">
        <f t="shared" si="33"/>
        <v>19.1</v>
      </c>
      <c r="L85" s="19" t="str">
        <f t="shared" si="34"/>
        <v>0.00</v>
      </c>
      <c r="M85" s="52" t="str">
        <f t="shared" si="35"/>
        <v>1.60</v>
      </c>
      <c r="N85" s="52" t="str">
        <f t="shared" si="36"/>
        <v>5919</v>
      </c>
      <c r="O85" s="19">
        <f>VLOOKUP(F85,[1]Item!$A$5:$Z$10000,26,0)</f>
        <v>0.69</v>
      </c>
      <c r="P85" s="19" t="str">
        <f>VLOOKUP(E85,[1]route!$E$3:$O$10005,11,0)</f>
        <v>C</v>
      </c>
      <c r="Q85" s="62" t="str">
        <f>'Cutting Rules'!AD85</f>
        <v>450-5919-290----------</v>
      </c>
      <c r="R85" s="23">
        <f ca="1">SUMIF([1]route!$E$3:$E$10005,E85,[1]!Table1[生産])</f>
        <v>16.153846153846153</v>
      </c>
      <c r="S85" s="24"/>
      <c r="T85" s="78" t="s">
        <v>547</v>
      </c>
      <c r="U85" s="19"/>
      <c r="V85" s="48">
        <f>SUMIF([1]route!$E$3:$E$10005,E85,[1]route!$M$3:$M$10005)</f>
        <v>16</v>
      </c>
      <c r="W85" s="56">
        <f t="shared" si="37"/>
        <v>65.345759999999999</v>
      </c>
      <c r="X85" s="27">
        <f t="array" aca="1" ref="X85" ca="1">INDEX($BP85:$CZ85,MATCH(TRUE,$BP85:$CZ85&lt;0,0))</f>
        <v>-0.15384615384615419</v>
      </c>
      <c r="Y85" s="47">
        <f t="shared" ca="1" si="28"/>
        <v>45322</v>
      </c>
      <c r="Z85" s="121" t="str">
        <f>IFERROR(VLOOKUP(E85,[1]route!$E$3:$BL$10005,59,0),"")&amp;IFERROR(VLOOKUP(E85,[1]route!$E$3:$BL$10005,60,0),"")</f>
        <v/>
      </c>
      <c r="AA85" s="28">
        <f t="shared" ca="1" si="38"/>
        <v>0.1538461538461533</v>
      </c>
      <c r="AB85" s="77">
        <f t="shared" ca="1" si="39"/>
        <v>0.62832461538461315</v>
      </c>
      <c r="AC85" s="4">
        <f t="shared" ca="1" si="29"/>
        <v>34</v>
      </c>
      <c r="AD85" s="29">
        <v>0</v>
      </c>
      <c r="AE85" s="30">
        <f ca="1">SUMIF([1]route!$E$3:$E$10005,E85,[1]!Table1[1])</f>
        <v>0</v>
      </c>
      <c r="AF85" s="30">
        <f ca="1">SUMIF([1]route!$E$3:$E$10005,E85,[1]!Table1[2])</f>
        <v>0</v>
      </c>
      <c r="AG85" s="30">
        <f ca="1">SUMIF([1]route!$E$3:$E$10005,E85,[1]!Table1[3])</f>
        <v>0</v>
      </c>
      <c r="AH85" s="30">
        <f ca="1">SUMIF([1]route!$E$3:$E$10005,E85,[1]!Table1[4])</f>
        <v>0</v>
      </c>
      <c r="AI85" s="30">
        <f ca="1">SUMIF([1]route!$E$3:$E$10005,E85,[1]!Table1[5])</f>
        <v>0</v>
      </c>
      <c r="AJ85" s="30">
        <f ca="1">SUMIF([1]route!$E$3:$E$10005,E85,[1]!Table1[6])</f>
        <v>8.4615384615384617</v>
      </c>
      <c r="AK85" s="30">
        <f ca="1">SUMIF([1]route!$E$3:$E$10005,E85,[1]!Table1[7])</f>
        <v>0</v>
      </c>
      <c r="AL85" s="30">
        <f ca="1">SUMIF([1]route!$E$3:$E$10005,E85,[1]!Table1[8])</f>
        <v>0</v>
      </c>
      <c r="AM85" s="30">
        <f ca="1">SUMIF([1]route!$E$3:$E$10005,E85,[1]!Table1[9])</f>
        <v>0</v>
      </c>
      <c r="AN85" s="30">
        <f ca="1">SUMIF([1]route!$E$3:$E$10005,E85,[1]!Table1[10])</f>
        <v>0</v>
      </c>
      <c r="AO85" s="30">
        <f ca="1">SUMIF([1]route!$E$3:$E$10005,E85,[1]!Table1[11])</f>
        <v>0</v>
      </c>
      <c r="AP85" s="30">
        <f ca="1">SUMIF([1]route!$E$3:$E$10005,E85,[1]!Table1[12])</f>
        <v>0</v>
      </c>
      <c r="AQ85" s="30">
        <f ca="1">SUMIF([1]route!$E$3:$E$10005,E85,[1]!Table1[13])</f>
        <v>0</v>
      </c>
      <c r="AR85" s="30">
        <f ca="1">SUMIF([1]route!$E$3:$E$10005,E85,[1]!Table1[14])</f>
        <v>0</v>
      </c>
      <c r="AS85" s="30">
        <f ca="1">SUMIF([1]route!$E$3:$E$10005,E85,[1]!Table1[15])</f>
        <v>0</v>
      </c>
      <c r="AT85" s="30">
        <f ca="1">SUMIF([1]route!$E$3:$E$10005,E85,[1]!Table1[16])</f>
        <v>0</v>
      </c>
      <c r="AU85" s="30">
        <f ca="1">SUMIF([1]route!$E$3:$E$10005,E85,[1]!Table1[17])</f>
        <v>0</v>
      </c>
      <c r="AV85" s="30">
        <f ca="1">SUMIF([1]route!$E$3:$E$10005,E85,[1]!Table1[18])</f>
        <v>0</v>
      </c>
      <c r="AW85" s="30">
        <f ca="1">SUMIF([1]route!$E$3:$E$10005,E85,[1]!Table1[19])</f>
        <v>0</v>
      </c>
      <c r="AX85" s="30">
        <f ca="1">SUMIF([1]route!$E$3:$E$10005,E85,[1]!Table1[20])</f>
        <v>0</v>
      </c>
      <c r="AY85" s="30">
        <f ca="1">SUMIF([1]route!$E$3:$E$10005,E85,[1]!Table1[21])</f>
        <v>0</v>
      </c>
      <c r="AZ85" s="30">
        <f ca="1">SUMIF([1]route!$E$3:$E$10005,E85,[1]!Table1[22])</f>
        <v>0</v>
      </c>
      <c r="BA85" s="30">
        <f ca="1">SUMIF([1]route!$E$3:$E$10005,E85,[1]!Table1[23])</f>
        <v>0</v>
      </c>
      <c r="BB85" s="30">
        <f ca="1">SUMIF([1]route!$E$3:$E$10005,E85,[1]!Table1[24])</f>
        <v>0</v>
      </c>
      <c r="BC85" s="30">
        <f ca="1">SUMIF([1]route!$E$3:$E$10005,E85,[1]!Table1[25])</f>
        <v>0</v>
      </c>
      <c r="BD85" s="30">
        <f ca="1">SUMIF([1]route!$E$3:$E$10005,E85,[1]!Table1[26])</f>
        <v>0</v>
      </c>
      <c r="BE85" s="30">
        <f ca="1">SUMIF([1]route!$E$3:$E$10005,E85,[1]!Table1[27])</f>
        <v>0</v>
      </c>
      <c r="BF85" s="30">
        <f ca="1">SUMIF([1]route!$E$3:$E$10005,E85,[1]!Table1[28])</f>
        <v>0</v>
      </c>
      <c r="BG85" s="30">
        <f ca="1">SUMIF([1]route!$E$3:$E$10005,E85,[1]!Table1[29])</f>
        <v>0</v>
      </c>
      <c r="BH85" s="30">
        <f ca="1">SUMIF([1]route!$E$3:$E$10005,E85,[1]!Table1[30])</f>
        <v>0</v>
      </c>
      <c r="BI85" s="30">
        <f ca="1">SUMIF([1]route!$E$3:$E$10005,E85,[1]!Table1[31])</f>
        <v>0</v>
      </c>
      <c r="BJ85" s="30">
        <f ca="1">SUMIF([1]route!$E$3:$E$10005,E85,[1]!Table1[Remain PO])</f>
        <v>0</v>
      </c>
      <c r="BK85" s="31">
        <f ca="1">SUMIF([1]route!$E$3:$E$10005,E85,[1]!Table1[N+1])</f>
        <v>7.6923076923076925</v>
      </c>
      <c r="BL85" s="31">
        <f ca="1">SUMIF([1]route!$E$3:$E$10005,E85,[1]!Table1[N+2])</f>
        <v>4.615384615384615</v>
      </c>
      <c r="BM85" s="31">
        <f ca="1">SUMIF([1]route!$E$3:$E$10005,E85,[1]!Table1[N+3])</f>
        <v>0</v>
      </c>
      <c r="BN85" s="32">
        <f ca="1">SUMIF([1]route!$E$3:$E$10005,E85,[1]!Table1[N+4])</f>
        <v>0</v>
      </c>
      <c r="BP85" s="37">
        <f t="shared" si="40"/>
        <v>16</v>
      </c>
      <c r="BQ85" s="35">
        <f t="shared" ref="BQ85:CE101" ca="1" si="44">BP85-AE85</f>
        <v>16</v>
      </c>
      <c r="BR85" s="35">
        <f t="shared" ca="1" si="44"/>
        <v>16</v>
      </c>
      <c r="BS85" s="35">
        <f t="shared" ca="1" si="44"/>
        <v>16</v>
      </c>
      <c r="BT85" s="35">
        <f t="shared" ca="1" si="44"/>
        <v>16</v>
      </c>
      <c r="BU85" s="35">
        <f t="shared" ca="1" si="44"/>
        <v>16</v>
      </c>
      <c r="BV85" s="35">
        <f t="shared" ca="1" si="44"/>
        <v>7.5384615384615383</v>
      </c>
      <c r="BW85" s="35">
        <f t="shared" ca="1" si="44"/>
        <v>7.5384615384615383</v>
      </c>
      <c r="BX85" s="35">
        <f t="shared" ca="1" si="44"/>
        <v>7.5384615384615383</v>
      </c>
      <c r="BY85" s="35">
        <f t="shared" ca="1" si="44"/>
        <v>7.5384615384615383</v>
      </c>
      <c r="BZ85" s="35">
        <f t="shared" ca="1" si="44"/>
        <v>7.5384615384615383</v>
      </c>
      <c r="CA85" s="35">
        <f t="shared" ca="1" si="44"/>
        <v>7.5384615384615383</v>
      </c>
      <c r="CB85" s="35">
        <f t="shared" ca="1" si="44"/>
        <v>7.5384615384615383</v>
      </c>
      <c r="CC85" s="35">
        <f t="shared" ca="1" si="44"/>
        <v>7.5384615384615383</v>
      </c>
      <c r="CD85" s="35">
        <f t="shared" ca="1" si="44"/>
        <v>7.5384615384615383</v>
      </c>
      <c r="CE85" s="35">
        <f t="shared" ca="1" si="44"/>
        <v>7.5384615384615383</v>
      </c>
      <c r="CF85" s="35">
        <f t="shared" ca="1" si="43"/>
        <v>7.5384615384615383</v>
      </c>
      <c r="CG85" s="35">
        <f t="shared" ca="1" si="26"/>
        <v>7.5384615384615383</v>
      </c>
      <c r="CH85" s="35">
        <f t="shared" ca="1" si="26"/>
        <v>7.5384615384615383</v>
      </c>
      <c r="CI85" s="35">
        <f t="shared" ca="1" si="26"/>
        <v>7.5384615384615383</v>
      </c>
      <c r="CJ85" s="35">
        <f t="shared" ca="1" si="26"/>
        <v>7.5384615384615383</v>
      </c>
      <c r="CK85" s="35">
        <f t="shared" ca="1" si="42"/>
        <v>7.5384615384615383</v>
      </c>
      <c r="CL85" s="35">
        <f t="shared" ca="1" si="42"/>
        <v>7.5384615384615383</v>
      </c>
      <c r="CM85" s="35">
        <f t="shared" ca="1" si="42"/>
        <v>7.5384615384615383</v>
      </c>
      <c r="CN85" s="35">
        <f t="shared" ca="1" si="42"/>
        <v>7.5384615384615383</v>
      </c>
      <c r="CO85" s="35">
        <f t="shared" ca="1" si="42"/>
        <v>7.5384615384615383</v>
      </c>
      <c r="CP85" s="35">
        <f t="shared" ca="1" si="42"/>
        <v>7.5384615384615383</v>
      </c>
      <c r="CQ85" s="35">
        <f t="shared" ca="1" si="42"/>
        <v>7.5384615384615383</v>
      </c>
      <c r="CR85" s="35">
        <f t="shared" ca="1" si="42"/>
        <v>7.5384615384615383</v>
      </c>
      <c r="CS85" s="35">
        <f t="shared" ca="1" si="42"/>
        <v>7.5384615384615383</v>
      </c>
      <c r="CT85" s="35">
        <f t="shared" ca="1" si="21"/>
        <v>7.5384615384615383</v>
      </c>
      <c r="CU85" s="35">
        <f t="shared" ca="1" si="21"/>
        <v>7.5384615384615383</v>
      </c>
      <c r="CV85" s="35">
        <f t="shared" ca="1" si="21"/>
        <v>7.5384615384615383</v>
      </c>
      <c r="CW85" s="38">
        <f t="shared" ca="1" si="21"/>
        <v>-0.15384615384615419</v>
      </c>
      <c r="CX85" s="38">
        <f t="shared" ca="1" si="21"/>
        <v>-4.7692307692307692</v>
      </c>
      <c r="CY85" s="38">
        <f t="shared" ca="1" si="21"/>
        <v>-4.7692307692307692</v>
      </c>
      <c r="CZ85" s="39">
        <f t="shared" ca="1" si="27"/>
        <v>-4.7692307692307692</v>
      </c>
      <c r="DA85" s="35"/>
    </row>
    <row r="86" spans="4:105" x14ac:dyDescent="0.3">
      <c r="D86" s="61" t="str">
        <f>VLOOKUP(F86,[1]Special!$O$2:$S$209,3,0)</f>
        <v>|0101021700|0.00|0.00|0.000|58.0001.6</v>
      </c>
      <c r="E86" s="20" t="s">
        <v>109</v>
      </c>
      <c r="F86" s="19" t="str">
        <f t="shared" si="30"/>
        <v>|0200220810|19.10|0.00|1.600|0.000</v>
      </c>
      <c r="G86" s="19" t="str">
        <f>'Cutting Rules'!H86</f>
        <v>|TOYOTA|||||||||||</v>
      </c>
      <c r="H86" s="19" t="str">
        <f>VLOOKUP(MID(F86,8,2),[1]Special!$H$2:$I$32,2,0)</f>
        <v>STKM13A</v>
      </c>
      <c r="I86" s="19" t="str">
        <f t="shared" si="31"/>
        <v>NBC</v>
      </c>
      <c r="J86" s="19" t="str">
        <f t="shared" si="32"/>
        <v>P</v>
      </c>
      <c r="K86" s="19" t="str">
        <f t="shared" si="33"/>
        <v>19.1</v>
      </c>
      <c r="L86" s="19" t="str">
        <f t="shared" si="34"/>
        <v>0.00</v>
      </c>
      <c r="M86" s="52" t="str">
        <f t="shared" si="35"/>
        <v>1.60</v>
      </c>
      <c r="N86" s="52" t="str">
        <f t="shared" si="36"/>
        <v>5790</v>
      </c>
      <c r="O86" s="19">
        <f>VLOOKUP(F86,[1]Item!$A$5:$Z$10000,26,0)</f>
        <v>0.69</v>
      </c>
      <c r="P86" s="19" t="str">
        <f>VLOOKUP(E86,[1]route!$E$3:$O$10005,11,0)</f>
        <v>P/E</v>
      </c>
      <c r="Q86" s="62" t="str">
        <f>'Cutting Rules'!AD86</f>
        <v>5790-636.5-----------</v>
      </c>
      <c r="R86" s="23">
        <f ca="1">SUMIF([1]route!$E$3:$E$10005,E86,[1]!Table1[生産])</f>
        <v>30</v>
      </c>
      <c r="S86" s="24"/>
      <c r="T86" s="78" t="s">
        <v>547</v>
      </c>
      <c r="U86" s="19"/>
      <c r="V86" s="48">
        <f>SUMIF([1]route!$E$3:$E$10005,E86,[1]route!$M$3:$M$10005)</f>
        <v>30</v>
      </c>
      <c r="W86" s="56">
        <f t="shared" si="37"/>
        <v>119.85299999999999</v>
      </c>
      <c r="X86" s="27">
        <f t="array" aca="1" ref="X86" ca="1">INDEX($BP86:$CZ86,MATCH(TRUE,$BP86:$CZ86&lt;0,0))</f>
        <v>-13.333333333333334</v>
      </c>
      <c r="Y86" s="47">
        <f t="shared" ca="1" si="28"/>
        <v>45351</v>
      </c>
      <c r="Z86" s="121" t="str">
        <f>IFERROR(VLOOKUP(E86,[1]route!$E$3:$BL$10005,59,0),"")&amp;IFERROR(VLOOKUP(E86,[1]route!$E$3:$BL$10005,60,0),"")</f>
        <v/>
      </c>
      <c r="AA86" s="28">
        <f t="shared" ca="1" si="38"/>
        <v>0</v>
      </c>
      <c r="AB86" s="77">
        <f t="shared" ca="1" si="39"/>
        <v>0</v>
      </c>
      <c r="AC86" s="4">
        <f t="shared" ca="1" si="29"/>
        <v>35</v>
      </c>
      <c r="AD86" s="29">
        <v>0</v>
      </c>
      <c r="AE86" s="30">
        <f ca="1">SUMIF([1]route!$E$3:$E$10005,E86,[1]!Table1[1])</f>
        <v>0</v>
      </c>
      <c r="AF86" s="30">
        <f ca="1">SUMIF([1]route!$E$3:$E$10005,E86,[1]!Table1[2])</f>
        <v>0</v>
      </c>
      <c r="AG86" s="30">
        <f ca="1">SUMIF([1]route!$E$3:$E$10005,E86,[1]!Table1[3])</f>
        <v>0</v>
      </c>
      <c r="AH86" s="30">
        <f ca="1">SUMIF([1]route!$E$3:$E$10005,E86,[1]!Table1[4])</f>
        <v>0</v>
      </c>
      <c r="AI86" s="30">
        <f ca="1">SUMIF([1]route!$E$3:$E$10005,E86,[1]!Table1[5])</f>
        <v>0</v>
      </c>
      <c r="AJ86" s="30">
        <f ca="1">SUMIF([1]route!$E$3:$E$10005,E86,[1]!Table1[6])</f>
        <v>14.444444444444445</v>
      </c>
      <c r="AK86" s="30">
        <f ca="1">SUMIF([1]route!$E$3:$E$10005,E86,[1]!Table1[7])</f>
        <v>0</v>
      </c>
      <c r="AL86" s="30">
        <f ca="1">SUMIF([1]route!$E$3:$E$10005,E86,[1]!Table1[8])</f>
        <v>0</v>
      </c>
      <c r="AM86" s="30">
        <f ca="1">SUMIF([1]route!$E$3:$E$10005,E86,[1]!Table1[9])</f>
        <v>0</v>
      </c>
      <c r="AN86" s="30">
        <f ca="1">SUMIF([1]route!$E$3:$E$10005,E86,[1]!Table1[10])</f>
        <v>0</v>
      </c>
      <c r="AO86" s="30">
        <f ca="1">SUMIF([1]route!$E$3:$E$10005,E86,[1]!Table1[11])</f>
        <v>0</v>
      </c>
      <c r="AP86" s="30">
        <f ca="1">SUMIF([1]route!$E$3:$E$10005,E86,[1]!Table1[12])</f>
        <v>0</v>
      </c>
      <c r="AQ86" s="30">
        <f ca="1">SUMIF([1]route!$E$3:$E$10005,E86,[1]!Table1[13])</f>
        <v>0</v>
      </c>
      <c r="AR86" s="30">
        <f ca="1">SUMIF([1]route!$E$3:$E$10005,E86,[1]!Table1[14])</f>
        <v>0</v>
      </c>
      <c r="AS86" s="30">
        <f ca="1">SUMIF([1]route!$E$3:$E$10005,E86,[1]!Table1[15])</f>
        <v>0</v>
      </c>
      <c r="AT86" s="30">
        <f ca="1">SUMIF([1]route!$E$3:$E$10005,E86,[1]!Table1[16])</f>
        <v>0</v>
      </c>
      <c r="AU86" s="30">
        <f ca="1">SUMIF([1]route!$E$3:$E$10005,E86,[1]!Table1[17])</f>
        <v>0</v>
      </c>
      <c r="AV86" s="30">
        <f ca="1">SUMIF([1]route!$E$3:$E$10005,E86,[1]!Table1[18])</f>
        <v>0</v>
      </c>
      <c r="AW86" s="30">
        <f ca="1">SUMIF([1]route!$E$3:$E$10005,E86,[1]!Table1[19])</f>
        <v>0</v>
      </c>
      <c r="AX86" s="30">
        <f ca="1">SUMIF([1]route!$E$3:$E$10005,E86,[1]!Table1[20])</f>
        <v>0</v>
      </c>
      <c r="AY86" s="30">
        <f ca="1">SUMIF([1]route!$E$3:$E$10005,E86,[1]!Table1[21])</f>
        <v>0</v>
      </c>
      <c r="AZ86" s="30">
        <f ca="1">SUMIF([1]route!$E$3:$E$10005,E86,[1]!Table1[22])</f>
        <v>0</v>
      </c>
      <c r="BA86" s="30">
        <f ca="1">SUMIF([1]route!$E$3:$E$10005,E86,[1]!Table1[23])</f>
        <v>0</v>
      </c>
      <c r="BB86" s="30">
        <f ca="1">SUMIF([1]route!$E$3:$E$10005,E86,[1]!Table1[24])</f>
        <v>0</v>
      </c>
      <c r="BC86" s="30">
        <f ca="1">SUMIF([1]route!$E$3:$E$10005,E86,[1]!Table1[25])</f>
        <v>0</v>
      </c>
      <c r="BD86" s="30">
        <f ca="1">SUMIF([1]route!$E$3:$E$10005,E86,[1]!Table1[26])</f>
        <v>0</v>
      </c>
      <c r="BE86" s="30">
        <f ca="1">SUMIF([1]route!$E$3:$E$10005,E86,[1]!Table1[27])</f>
        <v>0</v>
      </c>
      <c r="BF86" s="30">
        <f ca="1">SUMIF([1]route!$E$3:$E$10005,E86,[1]!Table1[28])</f>
        <v>0</v>
      </c>
      <c r="BG86" s="30">
        <f ca="1">SUMIF([1]route!$E$3:$E$10005,E86,[1]!Table1[29])</f>
        <v>0</v>
      </c>
      <c r="BH86" s="30">
        <f ca="1">SUMIF([1]route!$E$3:$E$10005,E86,[1]!Table1[30])</f>
        <v>0</v>
      </c>
      <c r="BI86" s="30">
        <f ca="1">SUMIF([1]route!$E$3:$E$10005,E86,[1]!Table1[31])</f>
        <v>0</v>
      </c>
      <c r="BJ86" s="30">
        <f ca="1">SUMIF([1]route!$E$3:$E$10005,E86,[1]!Table1[Remain PO])</f>
        <v>0</v>
      </c>
      <c r="BK86" s="31">
        <f ca="1">SUMIF([1]route!$E$3:$E$10005,E86,[1]!Table1[N+1])</f>
        <v>15.555555555555555</v>
      </c>
      <c r="BL86" s="31">
        <f ca="1">SUMIF([1]route!$E$3:$E$10005,E86,[1]!Table1[N+2])</f>
        <v>13.333333333333334</v>
      </c>
      <c r="BM86" s="31">
        <f ca="1">SUMIF([1]route!$E$3:$E$10005,E86,[1]!Table1[N+3])</f>
        <v>0</v>
      </c>
      <c r="BN86" s="32">
        <f ca="1">SUMIF([1]route!$E$3:$E$10005,E86,[1]!Table1[N+4])</f>
        <v>0</v>
      </c>
      <c r="BP86" s="37">
        <f t="shared" si="40"/>
        <v>30</v>
      </c>
      <c r="BQ86" s="35">
        <f t="shared" ca="1" si="44"/>
        <v>30</v>
      </c>
      <c r="BR86" s="35">
        <f t="shared" ca="1" si="44"/>
        <v>30</v>
      </c>
      <c r="BS86" s="35">
        <f t="shared" ca="1" si="44"/>
        <v>30</v>
      </c>
      <c r="BT86" s="35">
        <f t="shared" ca="1" si="44"/>
        <v>30</v>
      </c>
      <c r="BU86" s="35">
        <f t="shared" ca="1" si="44"/>
        <v>30</v>
      </c>
      <c r="BV86" s="35">
        <f t="shared" ca="1" si="44"/>
        <v>15.555555555555555</v>
      </c>
      <c r="BW86" s="35">
        <f t="shared" ca="1" si="44"/>
        <v>15.555555555555555</v>
      </c>
      <c r="BX86" s="35">
        <f t="shared" ca="1" si="44"/>
        <v>15.555555555555555</v>
      </c>
      <c r="BY86" s="35">
        <f t="shared" ca="1" si="44"/>
        <v>15.555555555555555</v>
      </c>
      <c r="BZ86" s="35">
        <f t="shared" ca="1" si="44"/>
        <v>15.555555555555555</v>
      </c>
      <c r="CA86" s="35">
        <f t="shared" ca="1" si="44"/>
        <v>15.555555555555555</v>
      </c>
      <c r="CB86" s="35">
        <f t="shared" ca="1" si="44"/>
        <v>15.555555555555555</v>
      </c>
      <c r="CC86" s="35">
        <f t="shared" ca="1" si="44"/>
        <v>15.555555555555555</v>
      </c>
      <c r="CD86" s="35">
        <f t="shared" ca="1" si="44"/>
        <v>15.555555555555555</v>
      </c>
      <c r="CE86" s="35">
        <f t="shared" ca="1" si="44"/>
        <v>15.555555555555555</v>
      </c>
      <c r="CF86" s="35">
        <f t="shared" ca="1" si="43"/>
        <v>15.555555555555555</v>
      </c>
      <c r="CG86" s="35">
        <f t="shared" ca="1" si="26"/>
        <v>15.555555555555555</v>
      </c>
      <c r="CH86" s="35">
        <f t="shared" ca="1" si="26"/>
        <v>15.555555555555555</v>
      </c>
      <c r="CI86" s="35">
        <f t="shared" ca="1" si="26"/>
        <v>15.555555555555555</v>
      </c>
      <c r="CJ86" s="35">
        <f t="shared" ca="1" si="26"/>
        <v>15.555555555555555</v>
      </c>
      <c r="CK86" s="35">
        <f t="shared" ca="1" si="42"/>
        <v>15.555555555555555</v>
      </c>
      <c r="CL86" s="35">
        <f t="shared" ca="1" si="42"/>
        <v>15.555555555555555</v>
      </c>
      <c r="CM86" s="35">
        <f t="shared" ca="1" si="42"/>
        <v>15.555555555555555</v>
      </c>
      <c r="CN86" s="35">
        <f t="shared" ca="1" si="42"/>
        <v>15.555555555555555</v>
      </c>
      <c r="CO86" s="35">
        <f t="shared" ca="1" si="42"/>
        <v>15.555555555555555</v>
      </c>
      <c r="CP86" s="35">
        <f t="shared" ca="1" si="42"/>
        <v>15.555555555555555</v>
      </c>
      <c r="CQ86" s="35">
        <f t="shared" ca="1" si="42"/>
        <v>15.555555555555555</v>
      </c>
      <c r="CR86" s="35">
        <f t="shared" ca="1" si="42"/>
        <v>15.555555555555555</v>
      </c>
      <c r="CS86" s="35">
        <f t="shared" ca="1" si="42"/>
        <v>15.555555555555555</v>
      </c>
      <c r="CT86" s="35">
        <f t="shared" ca="1" si="21"/>
        <v>15.555555555555555</v>
      </c>
      <c r="CU86" s="35">
        <f t="shared" ca="1" si="21"/>
        <v>15.555555555555555</v>
      </c>
      <c r="CV86" s="35">
        <f t="shared" ca="1" si="21"/>
        <v>15.555555555555555</v>
      </c>
      <c r="CW86" s="38">
        <f t="shared" ca="1" si="21"/>
        <v>0</v>
      </c>
      <c r="CX86" s="38">
        <f t="shared" ca="1" si="21"/>
        <v>-13.333333333333334</v>
      </c>
      <c r="CY86" s="38">
        <f t="shared" ca="1" si="21"/>
        <v>-13.333333333333334</v>
      </c>
      <c r="CZ86" s="39">
        <f t="shared" ca="1" si="27"/>
        <v>-13.333333333333334</v>
      </c>
      <c r="DA86" s="35"/>
    </row>
    <row r="87" spans="4:105" x14ac:dyDescent="0.3">
      <c r="D87" s="61" t="str">
        <f>VLOOKUP(F87,[1]Special!$O$2:$S$209,3,0)</f>
        <v>|0101021700|0.00|0.00|0.000|58.0001.6</v>
      </c>
      <c r="E87" s="20" t="s">
        <v>204</v>
      </c>
      <c r="F87" s="19" t="str">
        <f t="shared" si="30"/>
        <v>|0200226010|19.10|0.00|1.600|0.000</v>
      </c>
      <c r="G87" s="19" t="str">
        <f>'Cutting Rules'!H87</f>
        <v>TANAKA|CIC1|KMV||||||||||</v>
      </c>
      <c r="H87" s="19" t="str">
        <f>VLOOKUP(MID(F87,8,2),[1]Special!$H$2:$I$32,2,0)</f>
        <v>STAM390G</v>
      </c>
      <c r="I87" s="19" t="str">
        <f t="shared" si="31"/>
        <v>NBC</v>
      </c>
      <c r="J87" s="19" t="str">
        <f t="shared" si="32"/>
        <v>P</v>
      </c>
      <c r="K87" s="19" t="str">
        <f t="shared" si="33"/>
        <v>19.1</v>
      </c>
      <c r="L87" s="19" t="str">
        <f t="shared" si="34"/>
        <v>0.00</v>
      </c>
      <c r="M87" s="52" t="str">
        <f t="shared" si="35"/>
        <v>1.60</v>
      </c>
      <c r="N87" s="52" t="str">
        <f t="shared" si="36"/>
        <v>5680</v>
      </c>
      <c r="O87" s="19">
        <f>VLOOKUP(F87,[1]Item!$A$5:$Z$10000,26,0)</f>
        <v>0.69</v>
      </c>
      <c r="P87" s="19" t="str">
        <f>VLOOKUP(E87,[1]route!$E$3:$O$10005,11,0)</f>
        <v>C</v>
      </c>
      <c r="Q87" s="62" t="str">
        <f>'Cutting Rules'!AD87</f>
        <v>801-5680-1316----------</v>
      </c>
      <c r="R87" s="23">
        <f ca="1">SUMIF([1]route!$E$3:$E$10005,E87,[1]!Table1[生産])</f>
        <v>157</v>
      </c>
      <c r="S87" s="24"/>
      <c r="T87" s="78" t="s">
        <v>547</v>
      </c>
      <c r="U87" s="19"/>
      <c r="V87" s="48">
        <f>SUMIF([1]route!$E$3:$E$10005,E87,[1]route!$M$3:$M$10005)</f>
        <v>279</v>
      </c>
      <c r="W87" s="56">
        <f t="shared" si="37"/>
        <v>1093.4568000000002</v>
      </c>
      <c r="X87" s="27">
        <f t="array" aca="1" ref="X87" ca="1">INDEX($BP87:$CZ87,MATCH(TRUE,$BP87:$CZ87&lt;0,0))</f>
        <v>-166</v>
      </c>
      <c r="Y87" s="47">
        <f t="shared" ca="1" si="28"/>
        <v>45380</v>
      </c>
      <c r="Z87" s="121" t="str">
        <f>IFERROR(VLOOKUP(E87,[1]route!$E$3:$BL$10005,59,0),"")&amp;IFERROR(VLOOKUP(E87,[1]route!$E$3:$BL$10005,60,0),"")</f>
        <v/>
      </c>
      <c r="AA87" s="28">
        <f t="shared" ca="1" si="38"/>
        <v>0</v>
      </c>
      <c r="AB87" s="77">
        <f t="shared" ca="1" si="39"/>
        <v>0</v>
      </c>
      <c r="AC87" s="4">
        <f t="shared" ca="1" si="29"/>
        <v>36</v>
      </c>
      <c r="AD87" s="29">
        <v>0</v>
      </c>
      <c r="AE87" s="30">
        <f ca="1">SUMIF([1]route!$E$3:$E$10005,E87,[1]!Table1[1])</f>
        <v>0</v>
      </c>
      <c r="AF87" s="30">
        <f ca="1">SUMIF([1]route!$E$3:$E$10005,E87,[1]!Table1[2])</f>
        <v>0</v>
      </c>
      <c r="AG87" s="30">
        <f ca="1">SUMIF([1]route!$E$3:$E$10005,E87,[1]!Table1[3])</f>
        <v>0</v>
      </c>
      <c r="AH87" s="30">
        <f ca="1">SUMIF([1]route!$E$3:$E$10005,E87,[1]!Table1[4])</f>
        <v>0</v>
      </c>
      <c r="AI87" s="30">
        <f ca="1">SUMIF([1]route!$E$3:$E$10005,E87,[1]!Table1[5])</f>
        <v>0</v>
      </c>
      <c r="AJ87" s="30">
        <f ca="1">SUMIF([1]route!$E$3:$E$10005,E87,[1]!Table1[6])</f>
        <v>0</v>
      </c>
      <c r="AK87" s="30">
        <f ca="1">SUMIF([1]route!$E$3:$E$10005,E87,[1]!Table1[7])</f>
        <v>0</v>
      </c>
      <c r="AL87" s="30">
        <f ca="1">SUMIF([1]route!$E$3:$E$10005,E87,[1]!Table1[8])</f>
        <v>0</v>
      </c>
      <c r="AM87" s="30">
        <f ca="1">SUMIF([1]route!$E$3:$E$10005,E87,[1]!Table1[9])</f>
        <v>0</v>
      </c>
      <c r="AN87" s="30">
        <f ca="1">SUMIF([1]route!$E$3:$E$10005,E87,[1]!Table1[10])</f>
        <v>0</v>
      </c>
      <c r="AO87" s="30">
        <f ca="1">SUMIF([1]route!$E$3:$E$10005,E87,[1]!Table1[11])</f>
        <v>0</v>
      </c>
      <c r="AP87" s="30">
        <f ca="1">SUMIF([1]route!$E$3:$E$10005,E87,[1]!Table1[12])</f>
        <v>0</v>
      </c>
      <c r="AQ87" s="30">
        <f ca="1">SUMIF([1]route!$E$3:$E$10005,E87,[1]!Table1[13])</f>
        <v>0</v>
      </c>
      <c r="AR87" s="30">
        <f ca="1">SUMIF([1]route!$E$3:$E$10005,E87,[1]!Table1[14])</f>
        <v>0</v>
      </c>
      <c r="AS87" s="30">
        <f ca="1">SUMIF([1]route!$E$3:$E$10005,E87,[1]!Table1[15])</f>
        <v>0</v>
      </c>
      <c r="AT87" s="30">
        <f ca="1">SUMIF([1]route!$E$3:$E$10005,E87,[1]!Table1[16])</f>
        <v>0</v>
      </c>
      <c r="AU87" s="30">
        <f ca="1">SUMIF([1]route!$E$3:$E$10005,E87,[1]!Table1[17])</f>
        <v>0</v>
      </c>
      <c r="AV87" s="30">
        <f ca="1">SUMIF([1]route!$E$3:$E$10005,E87,[1]!Table1[18])</f>
        <v>0</v>
      </c>
      <c r="AW87" s="30">
        <f ca="1">SUMIF([1]route!$E$3:$E$10005,E87,[1]!Table1[19])</f>
        <v>0</v>
      </c>
      <c r="AX87" s="30">
        <f ca="1">SUMIF([1]route!$E$3:$E$10005,E87,[1]!Table1[20])</f>
        <v>0</v>
      </c>
      <c r="AY87" s="30">
        <f ca="1">SUMIF([1]route!$E$3:$E$10005,E87,[1]!Table1[21])</f>
        <v>0</v>
      </c>
      <c r="AZ87" s="30">
        <f ca="1">SUMIF([1]route!$E$3:$E$10005,E87,[1]!Table1[22])</f>
        <v>0</v>
      </c>
      <c r="BA87" s="30">
        <f ca="1">SUMIF([1]route!$E$3:$E$10005,E87,[1]!Table1[23])</f>
        <v>0</v>
      </c>
      <c r="BB87" s="30">
        <f ca="1">SUMIF([1]route!$E$3:$E$10005,E87,[1]!Table1[24])</f>
        <v>0</v>
      </c>
      <c r="BC87" s="30">
        <f ca="1">SUMIF([1]route!$E$3:$E$10005,E87,[1]!Table1[25])</f>
        <v>0</v>
      </c>
      <c r="BD87" s="30">
        <f ca="1">SUMIF([1]route!$E$3:$E$10005,E87,[1]!Table1[26])</f>
        <v>0</v>
      </c>
      <c r="BE87" s="30">
        <f ca="1">SUMIF([1]route!$E$3:$E$10005,E87,[1]!Table1[27])</f>
        <v>0</v>
      </c>
      <c r="BF87" s="30">
        <f ca="1">SUMIF([1]route!$E$3:$E$10005,E87,[1]!Table1[28])</f>
        <v>0</v>
      </c>
      <c r="BG87" s="30">
        <f ca="1">SUMIF([1]route!$E$3:$E$10005,E87,[1]!Table1[29])</f>
        <v>0</v>
      </c>
      <c r="BH87" s="30">
        <f ca="1">SUMIF([1]route!$E$3:$E$10005,E87,[1]!Table1[30])</f>
        <v>0</v>
      </c>
      <c r="BI87" s="30">
        <f ca="1">SUMIF([1]route!$E$3:$E$10005,E87,[1]!Table1[31])</f>
        <v>0</v>
      </c>
      <c r="BJ87" s="30">
        <f ca="1">SUMIF([1]route!$E$3:$E$10005,E87,[1]!Table1[Remain PO])</f>
        <v>0</v>
      </c>
      <c r="BK87" s="31">
        <f ca="1">SUMIF([1]route!$E$3:$E$10005,E87,[1]!Table1[N+1])</f>
        <v>157</v>
      </c>
      <c r="BL87" s="31">
        <f ca="1">SUMIF([1]route!$E$3:$E$10005,E87,[1]!Table1[N+2])</f>
        <v>94</v>
      </c>
      <c r="BM87" s="31">
        <f ca="1">SUMIF([1]route!$E$3:$E$10005,E87,[1]!Table1[N+3])</f>
        <v>194</v>
      </c>
      <c r="BN87" s="32">
        <f ca="1">SUMIF([1]route!$E$3:$E$10005,E87,[1]!Table1[N+4])</f>
        <v>0</v>
      </c>
      <c r="BP87" s="37">
        <f t="shared" si="40"/>
        <v>279</v>
      </c>
      <c r="BQ87" s="35">
        <f t="shared" ca="1" si="44"/>
        <v>279</v>
      </c>
      <c r="BR87" s="35">
        <f t="shared" ca="1" si="44"/>
        <v>279</v>
      </c>
      <c r="BS87" s="35">
        <f t="shared" ca="1" si="44"/>
        <v>279</v>
      </c>
      <c r="BT87" s="35">
        <f t="shared" ca="1" si="44"/>
        <v>279</v>
      </c>
      <c r="BU87" s="35">
        <f t="shared" ca="1" si="44"/>
        <v>279</v>
      </c>
      <c r="BV87" s="35">
        <f t="shared" ca="1" si="44"/>
        <v>279</v>
      </c>
      <c r="BW87" s="35">
        <f t="shared" ca="1" si="44"/>
        <v>279</v>
      </c>
      <c r="BX87" s="35">
        <f t="shared" ca="1" si="44"/>
        <v>279</v>
      </c>
      <c r="BY87" s="35">
        <f t="shared" ca="1" si="44"/>
        <v>279</v>
      </c>
      <c r="BZ87" s="35">
        <f t="shared" ca="1" si="44"/>
        <v>279</v>
      </c>
      <c r="CA87" s="35">
        <f t="shared" ca="1" si="44"/>
        <v>279</v>
      </c>
      <c r="CB87" s="35">
        <f t="shared" ca="1" si="44"/>
        <v>279</v>
      </c>
      <c r="CC87" s="35">
        <f t="shared" ca="1" si="44"/>
        <v>279</v>
      </c>
      <c r="CD87" s="35">
        <f t="shared" ca="1" si="44"/>
        <v>279</v>
      </c>
      <c r="CE87" s="35">
        <f t="shared" ca="1" si="44"/>
        <v>279</v>
      </c>
      <c r="CF87" s="35">
        <f t="shared" ca="1" si="43"/>
        <v>279</v>
      </c>
      <c r="CG87" s="35">
        <f t="shared" ca="1" si="26"/>
        <v>279</v>
      </c>
      <c r="CH87" s="35">
        <f t="shared" ca="1" si="26"/>
        <v>279</v>
      </c>
      <c r="CI87" s="35">
        <f t="shared" ca="1" si="26"/>
        <v>279</v>
      </c>
      <c r="CJ87" s="35">
        <f t="shared" ca="1" si="26"/>
        <v>279</v>
      </c>
      <c r="CK87" s="35">
        <f t="shared" ca="1" si="42"/>
        <v>279</v>
      </c>
      <c r="CL87" s="35">
        <f t="shared" ca="1" si="42"/>
        <v>279</v>
      </c>
      <c r="CM87" s="35">
        <f t="shared" ca="1" si="42"/>
        <v>279</v>
      </c>
      <c r="CN87" s="35">
        <f t="shared" ca="1" si="42"/>
        <v>279</v>
      </c>
      <c r="CO87" s="35">
        <f t="shared" ca="1" si="42"/>
        <v>279</v>
      </c>
      <c r="CP87" s="35">
        <f t="shared" ca="1" si="42"/>
        <v>279</v>
      </c>
      <c r="CQ87" s="35">
        <f t="shared" ca="1" si="42"/>
        <v>279</v>
      </c>
      <c r="CR87" s="35">
        <f t="shared" ca="1" si="42"/>
        <v>279</v>
      </c>
      <c r="CS87" s="35">
        <f t="shared" ca="1" si="42"/>
        <v>279</v>
      </c>
      <c r="CT87" s="35">
        <f t="shared" ca="1" si="21"/>
        <v>279</v>
      </c>
      <c r="CU87" s="35">
        <f t="shared" ca="1" si="21"/>
        <v>279</v>
      </c>
      <c r="CV87" s="35">
        <f t="shared" ca="1" si="21"/>
        <v>279</v>
      </c>
      <c r="CW87" s="38">
        <f t="shared" ca="1" si="21"/>
        <v>122</v>
      </c>
      <c r="CX87" s="38">
        <f t="shared" ca="1" si="21"/>
        <v>28</v>
      </c>
      <c r="CY87" s="38">
        <f t="shared" ca="1" si="21"/>
        <v>-166</v>
      </c>
      <c r="CZ87" s="39">
        <f t="shared" ca="1" si="27"/>
        <v>-166</v>
      </c>
      <c r="DA87" s="35"/>
    </row>
    <row r="88" spans="4:105" x14ac:dyDescent="0.3">
      <c r="D88" s="61" t="str">
        <f>VLOOKUP(F88,[1]Special!$O$2:$S$209,3,0)</f>
        <v>|0101021700|0.00|0.00|0.000|56.5002.3</v>
      </c>
      <c r="E88" s="20" t="s">
        <v>110</v>
      </c>
      <c r="F88" s="19" t="str">
        <f t="shared" si="30"/>
        <v>|0200220810|19.10|0.00|2.300|0.000</v>
      </c>
      <c r="G88" s="19" t="str">
        <f>'Cutting Rules'!H88</f>
        <v>TOYOTA||||||||||||</v>
      </c>
      <c r="H88" s="19" t="str">
        <f>VLOOKUP(MID(F88,8,2),[1]Special!$H$2:$I$32,2,0)</f>
        <v>STKM13A</v>
      </c>
      <c r="I88" s="19" t="str">
        <f t="shared" si="31"/>
        <v>NBC</v>
      </c>
      <c r="J88" s="19" t="str">
        <f t="shared" si="32"/>
        <v>P</v>
      </c>
      <c r="K88" s="19" t="str">
        <f t="shared" si="33"/>
        <v>19.1</v>
      </c>
      <c r="L88" s="19" t="str">
        <f t="shared" si="34"/>
        <v>0.00</v>
      </c>
      <c r="M88" s="52" t="str">
        <f t="shared" si="35"/>
        <v>2.30</v>
      </c>
      <c r="N88" s="52" t="str">
        <f t="shared" si="36"/>
        <v>6073</v>
      </c>
      <c r="O88" s="19">
        <f>VLOOKUP(F88,[1]Item!$A$5:$Z$10000,26,0)</f>
        <v>0.95299999999999996</v>
      </c>
      <c r="P88" s="19" t="str">
        <f>VLOOKUP(E88,[1]route!$E$3:$O$10005,11,0)</f>
        <v>C</v>
      </c>
      <c r="Q88" s="62" t="str">
        <f>'Cutting Rules'!AD88</f>
        <v>371.7-6073-----------</v>
      </c>
      <c r="R88" s="23">
        <f ca="1">SUMIF([1]route!$E$3:$E$10005,E88,[1]!Table1[生産])</f>
        <v>75</v>
      </c>
      <c r="S88" s="24"/>
      <c r="T88" s="78" t="s">
        <v>547</v>
      </c>
      <c r="U88" s="19"/>
      <c r="V88" s="48">
        <f>SUMIF([1]route!$E$3:$E$10005,E88,[1]route!$M$3:$M$10005)</f>
        <v>65</v>
      </c>
      <c r="W88" s="56">
        <f t="shared" si="37"/>
        <v>376.19198499999999</v>
      </c>
      <c r="X88" s="27">
        <f t="array" aca="1" ref="X88" ca="1">INDEX($BP88:$CZ88,MATCH(TRUE,$BP88:$CZ88&lt;0,0))</f>
        <v>-10</v>
      </c>
      <c r="Y88" s="47">
        <f t="shared" ca="1" si="28"/>
        <v>45322</v>
      </c>
      <c r="Z88" s="121" t="str">
        <f>IFERROR(VLOOKUP(E88,[1]route!$E$3:$BL$10005,59,0),"")&amp;IFERROR(VLOOKUP(E88,[1]route!$E$3:$BL$10005,60,0),"")</f>
        <v/>
      </c>
      <c r="AA88" s="28">
        <f t="shared" ca="1" si="38"/>
        <v>10</v>
      </c>
      <c r="AB88" s="77">
        <f t="shared" ca="1" si="39"/>
        <v>57.875689999999992</v>
      </c>
      <c r="AC88" s="4">
        <f t="shared" ca="1" si="29"/>
        <v>34</v>
      </c>
      <c r="AD88" s="29">
        <v>0</v>
      </c>
      <c r="AE88" s="30">
        <f ca="1">SUMIF([1]route!$E$3:$E$10005,E88,[1]!Table1[1])</f>
        <v>6.25</v>
      </c>
      <c r="AF88" s="30">
        <f ca="1">SUMIF([1]route!$E$3:$E$10005,E88,[1]!Table1[2])</f>
        <v>0</v>
      </c>
      <c r="AG88" s="30">
        <f ca="1">SUMIF([1]route!$E$3:$E$10005,E88,[1]!Table1[3])</f>
        <v>0</v>
      </c>
      <c r="AH88" s="30">
        <f ca="1">SUMIF([1]route!$E$3:$E$10005,E88,[1]!Table1[4])</f>
        <v>3.125</v>
      </c>
      <c r="AI88" s="30">
        <f ca="1">SUMIF([1]route!$E$3:$E$10005,E88,[1]!Table1[5])</f>
        <v>0</v>
      </c>
      <c r="AJ88" s="30">
        <f ca="1">SUMIF([1]route!$E$3:$E$10005,E88,[1]!Table1[6])</f>
        <v>3.125</v>
      </c>
      <c r="AK88" s="30">
        <f ca="1">SUMIF([1]route!$E$3:$E$10005,E88,[1]!Table1[7])</f>
        <v>0</v>
      </c>
      <c r="AL88" s="30">
        <f ca="1">SUMIF([1]route!$E$3:$E$10005,E88,[1]!Table1[8])</f>
        <v>3.125</v>
      </c>
      <c r="AM88" s="30">
        <f ca="1">SUMIF([1]route!$E$3:$E$10005,E88,[1]!Table1[9])</f>
        <v>0</v>
      </c>
      <c r="AN88" s="30">
        <f ca="1">SUMIF([1]route!$E$3:$E$10005,E88,[1]!Table1[10])</f>
        <v>0</v>
      </c>
      <c r="AO88" s="30">
        <f ca="1">SUMIF([1]route!$E$3:$E$10005,E88,[1]!Table1[11])</f>
        <v>3.125</v>
      </c>
      <c r="AP88" s="30">
        <f ca="1">SUMIF([1]route!$E$3:$E$10005,E88,[1]!Table1[12])</f>
        <v>0</v>
      </c>
      <c r="AQ88" s="30">
        <f ca="1">SUMIF([1]route!$E$3:$E$10005,E88,[1]!Table1[13])</f>
        <v>3.125</v>
      </c>
      <c r="AR88" s="30">
        <f ca="1">SUMIF([1]route!$E$3:$E$10005,E88,[1]!Table1[14])</f>
        <v>0</v>
      </c>
      <c r="AS88" s="30">
        <f ca="1">SUMIF([1]route!$E$3:$E$10005,E88,[1]!Table1[15])</f>
        <v>3.125</v>
      </c>
      <c r="AT88" s="30">
        <f ca="1">SUMIF([1]route!$E$3:$E$10005,E88,[1]!Table1[16])</f>
        <v>0</v>
      </c>
      <c r="AU88" s="30">
        <f ca="1">SUMIF([1]route!$E$3:$E$10005,E88,[1]!Table1[17])</f>
        <v>0</v>
      </c>
      <c r="AV88" s="30">
        <f ca="1">SUMIF([1]route!$E$3:$E$10005,E88,[1]!Table1[18])</f>
        <v>3.125</v>
      </c>
      <c r="AW88" s="30">
        <f ca="1">SUMIF([1]route!$E$3:$E$10005,E88,[1]!Table1[19])</f>
        <v>0</v>
      </c>
      <c r="AX88" s="30">
        <f ca="1">SUMIF([1]route!$E$3:$E$10005,E88,[1]!Table1[20])</f>
        <v>3.125</v>
      </c>
      <c r="AY88" s="30">
        <f ca="1">SUMIF([1]route!$E$3:$E$10005,E88,[1]!Table1[21])</f>
        <v>0</v>
      </c>
      <c r="AZ88" s="30">
        <f ca="1">SUMIF([1]route!$E$3:$E$10005,E88,[1]!Table1[22])</f>
        <v>3.125</v>
      </c>
      <c r="BA88" s="30">
        <f ca="1">SUMIF([1]route!$E$3:$E$10005,E88,[1]!Table1[23])</f>
        <v>0</v>
      </c>
      <c r="BB88" s="30">
        <f ca="1">SUMIF([1]route!$E$3:$E$10005,E88,[1]!Table1[24])</f>
        <v>0</v>
      </c>
      <c r="BC88" s="30">
        <f ca="1">SUMIF([1]route!$E$3:$E$10005,E88,[1]!Table1[25])</f>
        <v>3.125</v>
      </c>
      <c r="BD88" s="30">
        <f ca="1">SUMIF([1]route!$E$3:$E$10005,E88,[1]!Table1[26])</f>
        <v>0</v>
      </c>
      <c r="BE88" s="30">
        <f ca="1">SUMIF([1]route!$E$3:$E$10005,E88,[1]!Table1[27])</f>
        <v>3.125</v>
      </c>
      <c r="BF88" s="30">
        <f ca="1">SUMIF([1]route!$E$3:$E$10005,E88,[1]!Table1[28])</f>
        <v>0</v>
      </c>
      <c r="BG88" s="30">
        <f ca="1">SUMIF([1]route!$E$3:$E$10005,E88,[1]!Table1[29])</f>
        <v>0</v>
      </c>
      <c r="BH88" s="30">
        <f ca="1">SUMIF([1]route!$E$3:$E$10005,E88,[1]!Table1[30])</f>
        <v>0</v>
      </c>
      <c r="BI88" s="30">
        <f ca="1">SUMIF([1]route!$E$3:$E$10005,E88,[1]!Table1[31])</f>
        <v>0</v>
      </c>
      <c r="BJ88" s="30">
        <f ca="1">SUMIF([1]route!$E$3:$E$10005,E88,[1]!Table1[Remain PO])</f>
        <v>0</v>
      </c>
      <c r="BK88" s="31">
        <f ca="1">SUMIF([1]route!$E$3:$E$10005,E88,[1]!Table1[N+1])</f>
        <v>34.375</v>
      </c>
      <c r="BL88" s="31">
        <f ca="1">SUMIF([1]route!$E$3:$E$10005,E88,[1]!Table1[N+2])</f>
        <v>21.875</v>
      </c>
      <c r="BM88" s="31">
        <f ca="1">SUMIF([1]route!$E$3:$E$10005,E88,[1]!Table1[N+3])</f>
        <v>40.625</v>
      </c>
      <c r="BN88" s="32">
        <f ca="1">SUMIF([1]route!$E$3:$E$10005,E88,[1]!Table1[N+4])</f>
        <v>0</v>
      </c>
      <c r="BP88" s="37">
        <f t="shared" si="40"/>
        <v>65</v>
      </c>
      <c r="BQ88" s="35">
        <f t="shared" ca="1" si="44"/>
        <v>58.75</v>
      </c>
      <c r="BR88" s="35">
        <f t="shared" ca="1" si="44"/>
        <v>58.75</v>
      </c>
      <c r="BS88" s="35">
        <f t="shared" ca="1" si="44"/>
        <v>58.75</v>
      </c>
      <c r="BT88" s="35">
        <f t="shared" ca="1" si="44"/>
        <v>55.625</v>
      </c>
      <c r="BU88" s="35">
        <f t="shared" ca="1" si="44"/>
        <v>55.625</v>
      </c>
      <c r="BV88" s="35">
        <f t="shared" ca="1" si="44"/>
        <v>52.5</v>
      </c>
      <c r="BW88" s="35">
        <f t="shared" ca="1" si="44"/>
        <v>52.5</v>
      </c>
      <c r="BX88" s="35">
        <f t="shared" ca="1" si="44"/>
        <v>49.375</v>
      </c>
      <c r="BY88" s="35">
        <f t="shared" ca="1" si="44"/>
        <v>49.375</v>
      </c>
      <c r="BZ88" s="35">
        <f t="shared" ca="1" si="44"/>
        <v>49.375</v>
      </c>
      <c r="CA88" s="35">
        <f t="shared" ca="1" si="44"/>
        <v>46.25</v>
      </c>
      <c r="CB88" s="35">
        <f t="shared" ca="1" si="44"/>
        <v>46.25</v>
      </c>
      <c r="CC88" s="35">
        <f t="shared" ca="1" si="44"/>
        <v>43.125</v>
      </c>
      <c r="CD88" s="35">
        <f t="shared" ca="1" si="44"/>
        <v>43.125</v>
      </c>
      <c r="CE88" s="35">
        <f t="shared" ca="1" si="44"/>
        <v>40</v>
      </c>
      <c r="CF88" s="35">
        <f t="shared" ca="1" si="43"/>
        <v>40</v>
      </c>
      <c r="CG88" s="35">
        <f t="shared" ca="1" si="26"/>
        <v>40</v>
      </c>
      <c r="CH88" s="35">
        <f t="shared" ca="1" si="26"/>
        <v>36.875</v>
      </c>
      <c r="CI88" s="35">
        <f t="shared" ca="1" si="26"/>
        <v>36.875</v>
      </c>
      <c r="CJ88" s="35">
        <f t="shared" ca="1" si="26"/>
        <v>33.75</v>
      </c>
      <c r="CK88" s="35">
        <f t="shared" ca="1" si="42"/>
        <v>33.75</v>
      </c>
      <c r="CL88" s="35">
        <f t="shared" ca="1" si="42"/>
        <v>30.625</v>
      </c>
      <c r="CM88" s="35">
        <f t="shared" ca="1" si="42"/>
        <v>30.625</v>
      </c>
      <c r="CN88" s="35">
        <f t="shared" ca="1" si="42"/>
        <v>30.625</v>
      </c>
      <c r="CO88" s="35">
        <f t="shared" ca="1" si="42"/>
        <v>27.5</v>
      </c>
      <c r="CP88" s="35">
        <f t="shared" ca="1" si="42"/>
        <v>27.5</v>
      </c>
      <c r="CQ88" s="35">
        <f t="shared" ca="1" si="42"/>
        <v>24.375</v>
      </c>
      <c r="CR88" s="35">
        <f t="shared" ca="1" si="42"/>
        <v>24.375</v>
      </c>
      <c r="CS88" s="35">
        <f t="shared" ca="1" si="42"/>
        <v>24.375</v>
      </c>
      <c r="CT88" s="35">
        <f t="shared" ca="1" si="21"/>
        <v>24.375</v>
      </c>
      <c r="CU88" s="35">
        <f t="shared" ca="1" si="21"/>
        <v>24.375</v>
      </c>
      <c r="CV88" s="35">
        <f t="shared" ca="1" si="21"/>
        <v>24.375</v>
      </c>
      <c r="CW88" s="38">
        <f t="shared" ca="1" si="21"/>
        <v>-10</v>
      </c>
      <c r="CX88" s="38">
        <f t="shared" ca="1" si="21"/>
        <v>-31.875</v>
      </c>
      <c r="CY88" s="38">
        <f t="shared" ca="1" si="21"/>
        <v>-72.5</v>
      </c>
      <c r="CZ88" s="39">
        <f t="shared" ca="1" si="27"/>
        <v>-72.5</v>
      </c>
      <c r="DA88" s="35"/>
    </row>
    <row r="89" spans="4:105" x14ac:dyDescent="0.3">
      <c r="D89" s="61" t="str">
        <f>VLOOKUP(F89,[1]Special!$O$2:$S$209,3,0)</f>
        <v>|0101021700|0.00|0.00|0.000|56.5002.3</v>
      </c>
      <c r="E89" s="20" t="s">
        <v>111</v>
      </c>
      <c r="F89" s="19" t="str">
        <f t="shared" si="30"/>
        <v>|0200220810|19.10|0.00|2.300|0.000</v>
      </c>
      <c r="G89" s="19" t="str">
        <f>'Cutting Rules'!H89</f>
        <v>TOYOTA||||||||||||</v>
      </c>
      <c r="H89" s="19" t="str">
        <f>VLOOKUP(MID(F89,8,2),[1]Special!$H$2:$I$32,2,0)</f>
        <v>STKM13A</v>
      </c>
      <c r="I89" s="19" t="str">
        <f t="shared" si="31"/>
        <v>NBC</v>
      </c>
      <c r="J89" s="19" t="str">
        <f t="shared" si="32"/>
        <v>P</v>
      </c>
      <c r="K89" s="19" t="str">
        <f t="shared" si="33"/>
        <v>19.1</v>
      </c>
      <c r="L89" s="19" t="str">
        <f t="shared" si="34"/>
        <v>0.00</v>
      </c>
      <c r="M89" s="52" t="str">
        <f t="shared" si="35"/>
        <v>2.30</v>
      </c>
      <c r="N89" s="52" t="str">
        <f t="shared" si="36"/>
        <v>5100</v>
      </c>
      <c r="O89" s="19">
        <f>VLOOKUP(F89,[1]Item!$A$5:$Z$10000,26,0)</f>
        <v>0.95299999999999996</v>
      </c>
      <c r="P89" s="19" t="str">
        <f>VLOOKUP(E89,[1]route!$E$3:$O$10005,11,0)</f>
        <v>P/E</v>
      </c>
      <c r="Q89" s="62" t="str">
        <f>'Cutting Rules'!AD89</f>
        <v>5100------------</v>
      </c>
      <c r="R89" s="23">
        <f ca="1">SUMIF([1]route!$E$3:$E$10005,E89,[1]!Table1[生産])</f>
        <v>0</v>
      </c>
      <c r="S89" s="24"/>
      <c r="T89" s="78" t="s">
        <v>547</v>
      </c>
      <c r="U89" s="19"/>
      <c r="V89" s="48">
        <f>SUMIF([1]route!$E$3:$E$10005,E89,[1]route!$M$3:$M$10005)</f>
        <v>0</v>
      </c>
      <c r="W89" s="56">
        <f t="shared" si="37"/>
        <v>0</v>
      </c>
      <c r="X89" s="27" t="e">
        <f t="array" aca="1" ref="X89" ca="1">INDEX($BP89:$CZ89,MATCH(TRUE,$BP89:$CZ89&lt;0,0))</f>
        <v>#N/A</v>
      </c>
      <c r="Y89" s="47" t="str">
        <f t="shared" ca="1" si="28"/>
        <v/>
      </c>
      <c r="Z89" s="121" t="str">
        <f>IFERROR(VLOOKUP(E89,[1]route!$E$3:$BL$10005,59,0),"")&amp;IFERROR(VLOOKUP(E89,[1]route!$E$3:$BL$10005,60,0),"")</f>
        <v/>
      </c>
      <c r="AA89" s="28">
        <f t="shared" ca="1" si="38"/>
        <v>0</v>
      </c>
      <c r="AB89" s="77">
        <f t="shared" ca="1" si="39"/>
        <v>0</v>
      </c>
      <c r="AC89" s="4" t="str">
        <f t="shared" ca="1" si="29"/>
        <v/>
      </c>
      <c r="AD89" s="29">
        <v>0</v>
      </c>
      <c r="AE89" s="30">
        <f ca="1">SUMIF([1]route!$E$3:$E$10005,E89,[1]!Table1[1])</f>
        <v>0</v>
      </c>
      <c r="AF89" s="30">
        <f ca="1">SUMIF([1]route!$E$3:$E$10005,E89,[1]!Table1[2])</f>
        <v>0</v>
      </c>
      <c r="AG89" s="30">
        <f ca="1">SUMIF([1]route!$E$3:$E$10005,E89,[1]!Table1[3])</f>
        <v>0</v>
      </c>
      <c r="AH89" s="30">
        <f ca="1">SUMIF([1]route!$E$3:$E$10005,E89,[1]!Table1[4])</f>
        <v>0</v>
      </c>
      <c r="AI89" s="30">
        <f ca="1">SUMIF([1]route!$E$3:$E$10005,E89,[1]!Table1[5])</f>
        <v>0</v>
      </c>
      <c r="AJ89" s="30">
        <f ca="1">SUMIF([1]route!$E$3:$E$10005,E89,[1]!Table1[6])</f>
        <v>0</v>
      </c>
      <c r="AK89" s="30">
        <f ca="1">SUMIF([1]route!$E$3:$E$10005,E89,[1]!Table1[7])</f>
        <v>0</v>
      </c>
      <c r="AL89" s="30">
        <f ca="1">SUMIF([1]route!$E$3:$E$10005,E89,[1]!Table1[8])</f>
        <v>0</v>
      </c>
      <c r="AM89" s="30">
        <f ca="1">SUMIF([1]route!$E$3:$E$10005,E89,[1]!Table1[9])</f>
        <v>0</v>
      </c>
      <c r="AN89" s="30">
        <f ca="1">SUMIF([1]route!$E$3:$E$10005,E89,[1]!Table1[10])</f>
        <v>0</v>
      </c>
      <c r="AO89" s="30">
        <f ca="1">SUMIF([1]route!$E$3:$E$10005,E89,[1]!Table1[11])</f>
        <v>0</v>
      </c>
      <c r="AP89" s="30">
        <f ca="1">SUMIF([1]route!$E$3:$E$10005,E89,[1]!Table1[12])</f>
        <v>0</v>
      </c>
      <c r="AQ89" s="30">
        <f ca="1">SUMIF([1]route!$E$3:$E$10005,E89,[1]!Table1[13])</f>
        <v>0</v>
      </c>
      <c r="AR89" s="30">
        <f ca="1">SUMIF([1]route!$E$3:$E$10005,E89,[1]!Table1[14])</f>
        <v>0</v>
      </c>
      <c r="AS89" s="30">
        <f ca="1">SUMIF([1]route!$E$3:$E$10005,E89,[1]!Table1[15])</f>
        <v>0</v>
      </c>
      <c r="AT89" s="30">
        <f ca="1">SUMIF([1]route!$E$3:$E$10005,E89,[1]!Table1[16])</f>
        <v>0</v>
      </c>
      <c r="AU89" s="30">
        <f ca="1">SUMIF([1]route!$E$3:$E$10005,E89,[1]!Table1[17])</f>
        <v>0</v>
      </c>
      <c r="AV89" s="30">
        <f ca="1">SUMIF([1]route!$E$3:$E$10005,E89,[1]!Table1[18])</f>
        <v>0</v>
      </c>
      <c r="AW89" s="30">
        <f ca="1">SUMIF([1]route!$E$3:$E$10005,E89,[1]!Table1[19])</f>
        <v>0</v>
      </c>
      <c r="AX89" s="30">
        <f ca="1">SUMIF([1]route!$E$3:$E$10005,E89,[1]!Table1[20])</f>
        <v>0</v>
      </c>
      <c r="AY89" s="30">
        <f ca="1">SUMIF([1]route!$E$3:$E$10005,E89,[1]!Table1[21])</f>
        <v>0</v>
      </c>
      <c r="AZ89" s="30">
        <f ca="1">SUMIF([1]route!$E$3:$E$10005,E89,[1]!Table1[22])</f>
        <v>0</v>
      </c>
      <c r="BA89" s="30">
        <f ca="1">SUMIF([1]route!$E$3:$E$10005,E89,[1]!Table1[23])</f>
        <v>0</v>
      </c>
      <c r="BB89" s="30">
        <f ca="1">SUMIF([1]route!$E$3:$E$10005,E89,[1]!Table1[24])</f>
        <v>0</v>
      </c>
      <c r="BC89" s="30">
        <f ca="1">SUMIF([1]route!$E$3:$E$10005,E89,[1]!Table1[25])</f>
        <v>0</v>
      </c>
      <c r="BD89" s="30">
        <f ca="1">SUMIF([1]route!$E$3:$E$10005,E89,[1]!Table1[26])</f>
        <v>0</v>
      </c>
      <c r="BE89" s="30">
        <f ca="1">SUMIF([1]route!$E$3:$E$10005,E89,[1]!Table1[27])</f>
        <v>0</v>
      </c>
      <c r="BF89" s="30">
        <f ca="1">SUMIF([1]route!$E$3:$E$10005,E89,[1]!Table1[28])</f>
        <v>0</v>
      </c>
      <c r="BG89" s="30">
        <f ca="1">SUMIF([1]route!$E$3:$E$10005,E89,[1]!Table1[29])</f>
        <v>0</v>
      </c>
      <c r="BH89" s="30">
        <f ca="1">SUMIF([1]route!$E$3:$E$10005,E89,[1]!Table1[30])</f>
        <v>0</v>
      </c>
      <c r="BI89" s="30">
        <f ca="1">SUMIF([1]route!$E$3:$E$10005,E89,[1]!Table1[31])</f>
        <v>0</v>
      </c>
      <c r="BJ89" s="30">
        <f ca="1">SUMIF([1]route!$E$3:$E$10005,E89,[1]!Table1[Remain PO])</f>
        <v>0</v>
      </c>
      <c r="BK89" s="31">
        <f ca="1">SUMIF([1]route!$E$3:$E$10005,E89,[1]!Table1[N+1])</f>
        <v>0</v>
      </c>
      <c r="BL89" s="31">
        <f ca="1">SUMIF([1]route!$E$3:$E$10005,E89,[1]!Table1[N+2])</f>
        <v>0</v>
      </c>
      <c r="BM89" s="31">
        <f ca="1">SUMIF([1]route!$E$3:$E$10005,E89,[1]!Table1[N+3])</f>
        <v>0</v>
      </c>
      <c r="BN89" s="32">
        <f ca="1">SUMIF([1]route!$E$3:$E$10005,E89,[1]!Table1[N+4])</f>
        <v>0</v>
      </c>
      <c r="BP89" s="37">
        <f t="shared" si="40"/>
        <v>0</v>
      </c>
      <c r="BQ89" s="35">
        <f t="shared" ca="1" si="44"/>
        <v>0</v>
      </c>
      <c r="BR89" s="35">
        <f t="shared" ca="1" si="44"/>
        <v>0</v>
      </c>
      <c r="BS89" s="35">
        <f t="shared" ca="1" si="44"/>
        <v>0</v>
      </c>
      <c r="BT89" s="35">
        <f t="shared" ca="1" si="44"/>
        <v>0</v>
      </c>
      <c r="BU89" s="35">
        <f t="shared" ca="1" si="44"/>
        <v>0</v>
      </c>
      <c r="BV89" s="35">
        <f t="shared" ca="1" si="44"/>
        <v>0</v>
      </c>
      <c r="BW89" s="35">
        <f t="shared" ca="1" si="44"/>
        <v>0</v>
      </c>
      <c r="BX89" s="35">
        <f t="shared" ca="1" si="44"/>
        <v>0</v>
      </c>
      <c r="BY89" s="35">
        <f t="shared" ca="1" si="44"/>
        <v>0</v>
      </c>
      <c r="BZ89" s="35">
        <f t="shared" ca="1" si="44"/>
        <v>0</v>
      </c>
      <c r="CA89" s="35">
        <f t="shared" ca="1" si="44"/>
        <v>0</v>
      </c>
      <c r="CB89" s="35">
        <f t="shared" ca="1" si="44"/>
        <v>0</v>
      </c>
      <c r="CC89" s="35">
        <f t="shared" ca="1" si="44"/>
        <v>0</v>
      </c>
      <c r="CD89" s="35">
        <f t="shared" ca="1" si="44"/>
        <v>0</v>
      </c>
      <c r="CE89" s="35">
        <f t="shared" ca="1" si="44"/>
        <v>0</v>
      </c>
      <c r="CF89" s="35">
        <f t="shared" ca="1" si="43"/>
        <v>0</v>
      </c>
      <c r="CG89" s="35">
        <f t="shared" ca="1" si="26"/>
        <v>0</v>
      </c>
      <c r="CH89" s="35">
        <f t="shared" ca="1" si="26"/>
        <v>0</v>
      </c>
      <c r="CI89" s="35">
        <f t="shared" ca="1" si="26"/>
        <v>0</v>
      </c>
      <c r="CJ89" s="35">
        <f t="shared" ca="1" si="26"/>
        <v>0</v>
      </c>
      <c r="CK89" s="35">
        <f t="shared" ca="1" si="42"/>
        <v>0</v>
      </c>
      <c r="CL89" s="35">
        <f t="shared" ca="1" si="42"/>
        <v>0</v>
      </c>
      <c r="CM89" s="35">
        <f t="shared" ca="1" si="42"/>
        <v>0</v>
      </c>
      <c r="CN89" s="35">
        <f t="shared" ca="1" si="42"/>
        <v>0</v>
      </c>
      <c r="CO89" s="35">
        <f t="shared" ca="1" si="42"/>
        <v>0</v>
      </c>
      <c r="CP89" s="35">
        <f t="shared" ca="1" si="42"/>
        <v>0</v>
      </c>
      <c r="CQ89" s="35">
        <f t="shared" ca="1" si="42"/>
        <v>0</v>
      </c>
      <c r="CR89" s="35">
        <f t="shared" ca="1" si="42"/>
        <v>0</v>
      </c>
      <c r="CS89" s="35">
        <f t="shared" ca="1" si="42"/>
        <v>0</v>
      </c>
      <c r="CT89" s="35">
        <f t="shared" ca="1" si="21"/>
        <v>0</v>
      </c>
      <c r="CU89" s="35">
        <f t="shared" ca="1" si="21"/>
        <v>0</v>
      </c>
      <c r="CV89" s="35">
        <f t="shared" ca="1" si="21"/>
        <v>0</v>
      </c>
      <c r="CW89" s="38">
        <f t="shared" ca="1" si="21"/>
        <v>0</v>
      </c>
      <c r="CX89" s="38">
        <f t="shared" ca="1" si="21"/>
        <v>0</v>
      </c>
      <c r="CY89" s="38">
        <f t="shared" ca="1" si="21"/>
        <v>0</v>
      </c>
      <c r="CZ89" s="39">
        <f t="shared" ca="1" si="27"/>
        <v>0</v>
      </c>
      <c r="DA89" s="35"/>
    </row>
    <row r="90" spans="4:105" x14ac:dyDescent="0.3">
      <c r="D90" s="61" t="str">
        <f>VLOOKUP(F90,[1]Special!$O$2:$S$209,3,0)</f>
        <v>|0101021700|0.00|0.00|0.000|68.0001.4</v>
      </c>
      <c r="E90" s="20" t="s">
        <v>112</v>
      </c>
      <c r="F90" s="19" t="str">
        <f t="shared" si="30"/>
        <v>|0200220810|22.20|0.00|1.400|0.000</v>
      </c>
      <c r="G90" s="19" t="str">
        <f>'Cutting Rules'!H90</f>
        <v>KMV||||||||||||</v>
      </c>
      <c r="H90" s="19" t="str">
        <f>VLOOKUP(MID(F90,8,2),[1]Special!$H$2:$I$32,2,0)</f>
        <v>STKM13A</v>
      </c>
      <c r="I90" s="19" t="str">
        <f t="shared" si="31"/>
        <v>NBC</v>
      </c>
      <c r="J90" s="19" t="str">
        <f t="shared" si="32"/>
        <v>P</v>
      </c>
      <c r="K90" s="19" t="str">
        <f t="shared" si="33"/>
        <v>22.2</v>
      </c>
      <c r="L90" s="19" t="str">
        <f t="shared" si="34"/>
        <v>0.00</v>
      </c>
      <c r="M90" s="52" t="str">
        <f t="shared" si="35"/>
        <v>1.40</v>
      </c>
      <c r="N90" s="52" t="str">
        <f t="shared" si="36"/>
        <v>5619</v>
      </c>
      <c r="O90" s="19">
        <f>VLOOKUP(F90,[1]Item!$A$5:$Z$10000,26,0)</f>
        <v>0.71799999999999997</v>
      </c>
      <c r="P90" s="19" t="str">
        <f>VLOOKUP(E90,[1]route!$E$3:$O$10005,11,0)</f>
        <v>C</v>
      </c>
      <c r="Q90" s="62" t="str">
        <f>'Cutting Rules'!AD90</f>
        <v>120-5619-----------</v>
      </c>
      <c r="R90" s="23">
        <f ca="1">SUMIF([1]route!$E$3:$E$10005,E90,[1]!Table1[生産])</f>
        <v>40.212765957446805</v>
      </c>
      <c r="S90" s="24"/>
      <c r="T90" s="78" t="s">
        <v>547</v>
      </c>
      <c r="U90" s="19"/>
      <c r="V90" s="48">
        <f>SUMIF([1]route!$E$3:$E$10005,E90,[1]route!$M$3:$M$10005)</f>
        <v>48</v>
      </c>
      <c r="W90" s="56">
        <f t="shared" si="37"/>
        <v>193.65321600000001</v>
      </c>
      <c r="X90" s="27">
        <f t="array" aca="1" ref="X90" ca="1">INDEX($BP90:$CZ90,MATCH(TRUE,$BP90:$CZ90&lt;0,0))</f>
        <v>-33.87234042553191</v>
      </c>
      <c r="Y90" s="47">
        <f t="shared" ca="1" si="28"/>
        <v>45351</v>
      </c>
      <c r="Z90" s="121" t="str">
        <f>IFERROR(VLOOKUP(E90,[1]route!$E$3:$BL$10005,59,0),"")&amp;IFERROR(VLOOKUP(E90,[1]route!$E$3:$BL$10005,60,0),"")</f>
        <v/>
      </c>
      <c r="AA90" s="28">
        <f t="shared" ca="1" si="38"/>
        <v>0</v>
      </c>
      <c r="AB90" s="77">
        <f t="shared" ca="1" si="39"/>
        <v>0</v>
      </c>
      <c r="AC90" s="4">
        <f t="shared" ca="1" si="29"/>
        <v>35</v>
      </c>
      <c r="AD90" s="29">
        <v>0</v>
      </c>
      <c r="AE90" s="30">
        <f ca="1">SUMIF([1]route!$E$3:$E$10005,E90,[1]!Table1[1])</f>
        <v>0</v>
      </c>
      <c r="AF90" s="30">
        <f ca="1">SUMIF([1]route!$E$3:$E$10005,E90,[1]!Table1[2])</f>
        <v>0</v>
      </c>
      <c r="AG90" s="30">
        <f ca="1">SUMIF([1]route!$E$3:$E$10005,E90,[1]!Table1[3])</f>
        <v>0</v>
      </c>
      <c r="AH90" s="30">
        <f ca="1">SUMIF([1]route!$E$3:$E$10005,E90,[1]!Table1[4])</f>
        <v>0</v>
      </c>
      <c r="AI90" s="30">
        <f ca="1">SUMIF([1]route!$E$3:$E$10005,E90,[1]!Table1[5])</f>
        <v>0</v>
      </c>
      <c r="AJ90" s="30">
        <f ca="1">SUMIF([1]route!$E$3:$E$10005,E90,[1]!Table1[6])</f>
        <v>0</v>
      </c>
      <c r="AK90" s="30">
        <f ca="1">SUMIF([1]route!$E$3:$E$10005,E90,[1]!Table1[7])</f>
        <v>0</v>
      </c>
      <c r="AL90" s="30">
        <f ca="1">SUMIF([1]route!$E$3:$E$10005,E90,[1]!Table1[8])</f>
        <v>0</v>
      </c>
      <c r="AM90" s="30">
        <f ca="1">SUMIF([1]route!$E$3:$E$10005,E90,[1]!Table1[9])</f>
        <v>0</v>
      </c>
      <c r="AN90" s="30">
        <f ca="1">SUMIF([1]route!$E$3:$E$10005,E90,[1]!Table1[10])</f>
        <v>0</v>
      </c>
      <c r="AO90" s="30">
        <f ca="1">SUMIF([1]route!$E$3:$E$10005,E90,[1]!Table1[11])</f>
        <v>0</v>
      </c>
      <c r="AP90" s="30">
        <f ca="1">SUMIF([1]route!$E$3:$E$10005,E90,[1]!Table1[12])</f>
        <v>0</v>
      </c>
      <c r="AQ90" s="30">
        <f ca="1">SUMIF([1]route!$E$3:$E$10005,E90,[1]!Table1[13])</f>
        <v>0</v>
      </c>
      <c r="AR90" s="30">
        <f ca="1">SUMIF([1]route!$E$3:$E$10005,E90,[1]!Table1[14])</f>
        <v>0</v>
      </c>
      <c r="AS90" s="30">
        <f ca="1">SUMIF([1]route!$E$3:$E$10005,E90,[1]!Table1[15])</f>
        <v>0</v>
      </c>
      <c r="AT90" s="30">
        <f ca="1">SUMIF([1]route!$E$3:$E$10005,E90,[1]!Table1[16])</f>
        <v>0</v>
      </c>
      <c r="AU90" s="30">
        <f ca="1">SUMIF([1]route!$E$3:$E$10005,E90,[1]!Table1[17])</f>
        <v>0</v>
      </c>
      <c r="AV90" s="30">
        <f ca="1">SUMIF([1]route!$E$3:$E$10005,E90,[1]!Table1[18])</f>
        <v>0</v>
      </c>
      <c r="AW90" s="30">
        <f ca="1">SUMIF([1]route!$E$3:$E$10005,E90,[1]!Table1[19])</f>
        <v>0</v>
      </c>
      <c r="AX90" s="30">
        <f ca="1">SUMIF([1]route!$E$3:$E$10005,E90,[1]!Table1[20])</f>
        <v>0</v>
      </c>
      <c r="AY90" s="30">
        <f ca="1">SUMIF([1]route!$E$3:$E$10005,E90,[1]!Table1[21])</f>
        <v>0</v>
      </c>
      <c r="AZ90" s="30">
        <f ca="1">SUMIF([1]route!$E$3:$E$10005,E90,[1]!Table1[22])</f>
        <v>0</v>
      </c>
      <c r="BA90" s="30">
        <f ca="1">SUMIF([1]route!$E$3:$E$10005,E90,[1]!Table1[23])</f>
        <v>0</v>
      </c>
      <c r="BB90" s="30">
        <f ca="1">SUMIF([1]route!$E$3:$E$10005,E90,[1]!Table1[24])</f>
        <v>0</v>
      </c>
      <c r="BC90" s="30">
        <f ca="1">SUMIF([1]route!$E$3:$E$10005,E90,[1]!Table1[25])</f>
        <v>0</v>
      </c>
      <c r="BD90" s="30">
        <f ca="1">SUMIF([1]route!$E$3:$E$10005,E90,[1]!Table1[26])</f>
        <v>0</v>
      </c>
      <c r="BE90" s="30">
        <f ca="1">SUMIF([1]route!$E$3:$E$10005,E90,[1]!Table1[27])</f>
        <v>0</v>
      </c>
      <c r="BF90" s="30">
        <f ca="1">SUMIF([1]route!$E$3:$E$10005,E90,[1]!Table1[28])</f>
        <v>0</v>
      </c>
      <c r="BG90" s="30">
        <f ca="1">SUMIF([1]route!$E$3:$E$10005,E90,[1]!Table1[29])</f>
        <v>0</v>
      </c>
      <c r="BH90" s="30">
        <f ca="1">SUMIF([1]route!$E$3:$E$10005,E90,[1]!Table1[30])</f>
        <v>0</v>
      </c>
      <c r="BI90" s="30">
        <f ca="1">SUMIF([1]route!$E$3:$E$10005,E90,[1]!Table1[31])</f>
        <v>0</v>
      </c>
      <c r="BJ90" s="30">
        <f ca="1">SUMIF([1]route!$E$3:$E$10005,E90,[1]!Table1[Remain PO])</f>
        <v>0</v>
      </c>
      <c r="BK90" s="31">
        <f ca="1">SUMIF([1]route!$E$3:$E$10005,E90,[1]!Table1[N+1])</f>
        <v>40.212765957446805</v>
      </c>
      <c r="BL90" s="31">
        <f ca="1">SUMIF([1]route!$E$3:$E$10005,E90,[1]!Table1[N+2])</f>
        <v>41.659574468085104</v>
      </c>
      <c r="BM90" s="31">
        <f ca="1">SUMIF([1]route!$E$3:$E$10005,E90,[1]!Table1[N+3])</f>
        <v>41.744680851063826</v>
      </c>
      <c r="BN90" s="32">
        <f ca="1">SUMIF([1]route!$E$3:$E$10005,E90,[1]!Table1[N+4])</f>
        <v>0</v>
      </c>
      <c r="BP90" s="37">
        <f t="shared" si="40"/>
        <v>48</v>
      </c>
      <c r="BQ90" s="35">
        <f t="shared" ca="1" si="44"/>
        <v>48</v>
      </c>
      <c r="BR90" s="35">
        <f t="shared" ca="1" si="44"/>
        <v>48</v>
      </c>
      <c r="BS90" s="35">
        <f t="shared" ca="1" si="44"/>
        <v>48</v>
      </c>
      <c r="BT90" s="35">
        <f t="shared" ca="1" si="44"/>
        <v>48</v>
      </c>
      <c r="BU90" s="35">
        <f t="shared" ca="1" si="44"/>
        <v>48</v>
      </c>
      <c r="BV90" s="35">
        <f t="shared" ca="1" si="44"/>
        <v>48</v>
      </c>
      <c r="BW90" s="35">
        <f t="shared" ca="1" si="44"/>
        <v>48</v>
      </c>
      <c r="BX90" s="35">
        <f t="shared" ca="1" si="44"/>
        <v>48</v>
      </c>
      <c r="BY90" s="35">
        <f t="shared" ca="1" si="44"/>
        <v>48</v>
      </c>
      <c r="BZ90" s="35">
        <f t="shared" ca="1" si="44"/>
        <v>48</v>
      </c>
      <c r="CA90" s="35">
        <f t="shared" ca="1" si="44"/>
        <v>48</v>
      </c>
      <c r="CB90" s="35">
        <f t="shared" ca="1" si="44"/>
        <v>48</v>
      </c>
      <c r="CC90" s="35">
        <f t="shared" ca="1" si="44"/>
        <v>48</v>
      </c>
      <c r="CD90" s="35">
        <f t="shared" ca="1" si="44"/>
        <v>48</v>
      </c>
      <c r="CE90" s="35">
        <f t="shared" ca="1" si="44"/>
        <v>48</v>
      </c>
      <c r="CF90" s="35">
        <f t="shared" ca="1" si="43"/>
        <v>48</v>
      </c>
      <c r="CG90" s="35">
        <f t="shared" ca="1" si="26"/>
        <v>48</v>
      </c>
      <c r="CH90" s="35">
        <f t="shared" ca="1" si="26"/>
        <v>48</v>
      </c>
      <c r="CI90" s="35">
        <f t="shared" ca="1" si="26"/>
        <v>48</v>
      </c>
      <c r="CJ90" s="35">
        <f t="shared" ca="1" si="26"/>
        <v>48</v>
      </c>
      <c r="CK90" s="35">
        <f t="shared" ca="1" si="42"/>
        <v>48</v>
      </c>
      <c r="CL90" s="35">
        <f t="shared" ca="1" si="42"/>
        <v>48</v>
      </c>
      <c r="CM90" s="35">
        <f t="shared" ca="1" si="42"/>
        <v>48</v>
      </c>
      <c r="CN90" s="35">
        <f t="shared" ca="1" si="42"/>
        <v>48</v>
      </c>
      <c r="CO90" s="35">
        <f t="shared" ca="1" si="42"/>
        <v>48</v>
      </c>
      <c r="CP90" s="35">
        <f t="shared" ca="1" si="42"/>
        <v>48</v>
      </c>
      <c r="CQ90" s="35">
        <f t="shared" ca="1" si="42"/>
        <v>48</v>
      </c>
      <c r="CR90" s="35">
        <f t="shared" ca="1" si="42"/>
        <v>48</v>
      </c>
      <c r="CS90" s="35">
        <f t="shared" ca="1" si="42"/>
        <v>48</v>
      </c>
      <c r="CT90" s="35">
        <f t="shared" ca="1" si="21"/>
        <v>48</v>
      </c>
      <c r="CU90" s="35">
        <f t="shared" ca="1" si="21"/>
        <v>48</v>
      </c>
      <c r="CV90" s="35">
        <f t="shared" ca="1" si="21"/>
        <v>48</v>
      </c>
      <c r="CW90" s="38">
        <f t="shared" ca="1" si="21"/>
        <v>7.7872340425531945</v>
      </c>
      <c r="CX90" s="38">
        <f t="shared" ca="1" si="21"/>
        <v>-33.87234042553191</v>
      </c>
      <c r="CY90" s="38">
        <f t="shared" ca="1" si="21"/>
        <v>-75.617021276595736</v>
      </c>
      <c r="CZ90" s="39">
        <f t="shared" ca="1" si="27"/>
        <v>-75.617021276595736</v>
      </c>
      <c r="DA90" s="35"/>
    </row>
    <row r="91" spans="4:105" x14ac:dyDescent="0.3">
      <c r="D91" s="61" t="str">
        <f>VLOOKUP(F91,[1]Special!$O$2:$S$209,3,0)</f>
        <v>|0101021700|0.00|0.00|0.000|68.0001.4</v>
      </c>
      <c r="E91" s="20" t="s">
        <v>115</v>
      </c>
      <c r="F91" s="19" t="str">
        <f t="shared" si="30"/>
        <v>|0200220810|22.20|0.00|1.400|0.000</v>
      </c>
      <c r="G91" s="19" t="str">
        <f>'Cutting Rules'!H91</f>
        <v>KMV||||||||||||</v>
      </c>
      <c r="H91" s="19" t="str">
        <f>VLOOKUP(MID(F91,8,2),[1]Special!$H$2:$I$32,2,0)</f>
        <v>STKM13A</v>
      </c>
      <c r="I91" s="19" t="str">
        <f t="shared" si="31"/>
        <v>NBC</v>
      </c>
      <c r="J91" s="19" t="str">
        <f t="shared" si="32"/>
        <v>P</v>
      </c>
      <c r="K91" s="19" t="str">
        <f t="shared" si="33"/>
        <v>22.2</v>
      </c>
      <c r="L91" s="19" t="str">
        <f t="shared" si="34"/>
        <v>0.00</v>
      </c>
      <c r="M91" s="52" t="str">
        <f t="shared" si="35"/>
        <v>1.40</v>
      </c>
      <c r="N91" s="52" t="str">
        <f t="shared" si="36"/>
        <v>5305</v>
      </c>
      <c r="O91" s="19">
        <f>VLOOKUP(F91,[1]Item!$A$5:$Z$10000,26,0)</f>
        <v>0.71799999999999997</v>
      </c>
      <c r="P91" s="19" t="str">
        <f>VLOOKUP(E91,[1]route!$E$3:$O$10005,11,0)</f>
        <v>C</v>
      </c>
      <c r="Q91" s="62" t="str">
        <f>'Cutting Rules'!AD91</f>
        <v>1306-5305-----------</v>
      </c>
      <c r="R91" s="23">
        <f ca="1">SUMIF([1]route!$E$3:$E$10005,E91,[1]!Table1[生産])</f>
        <v>483.75</v>
      </c>
      <c r="S91" s="24"/>
      <c r="T91" s="78" t="s">
        <v>547</v>
      </c>
      <c r="U91" s="19"/>
      <c r="V91" s="48">
        <f>SUMIF([1]route!$E$3:$E$10005,E91,[1]route!$M$3:$M$10005)</f>
        <v>400</v>
      </c>
      <c r="W91" s="56">
        <f t="shared" si="37"/>
        <v>1523.596</v>
      </c>
      <c r="X91" s="27">
        <f t="array" aca="1" ref="X91" ca="1">INDEX($BP91:$CZ91,MATCH(TRUE,$BP91:$CZ91&lt;0,0))</f>
        <v>-83.75</v>
      </c>
      <c r="Y91" s="47">
        <f t="shared" ca="1" si="28"/>
        <v>45322</v>
      </c>
      <c r="Z91" s="121" t="str">
        <f>IFERROR(VLOOKUP(E91,[1]route!$E$3:$BL$10005,59,0),"")&amp;IFERROR(VLOOKUP(E91,[1]route!$E$3:$BL$10005,60,0),"")</f>
        <v>Fixed&gt;500pcs</v>
      </c>
      <c r="AA91" s="28">
        <f t="shared" ca="1" si="38"/>
        <v>83.75</v>
      </c>
      <c r="AB91" s="77">
        <f t="shared" ca="1" si="39"/>
        <v>319.00291249999998</v>
      </c>
      <c r="AC91" s="4">
        <f t="shared" ca="1" si="29"/>
        <v>34</v>
      </c>
      <c r="AD91" s="29">
        <v>0</v>
      </c>
      <c r="AE91" s="30">
        <f ca="1">SUMIF([1]route!$E$3:$E$10005,E91,[1]!Table1[1])</f>
        <v>0</v>
      </c>
      <c r="AF91" s="30">
        <f ca="1">SUMIF([1]route!$E$3:$E$10005,E91,[1]!Table1[2])</f>
        <v>0</v>
      </c>
      <c r="AG91" s="30">
        <f ca="1">SUMIF([1]route!$E$3:$E$10005,E91,[1]!Table1[3])</f>
        <v>0</v>
      </c>
      <c r="AH91" s="30">
        <f ca="1">SUMIF([1]route!$E$3:$E$10005,E91,[1]!Table1[4])</f>
        <v>0</v>
      </c>
      <c r="AI91" s="30">
        <f ca="1">SUMIF([1]route!$E$3:$E$10005,E91,[1]!Table1[5])</f>
        <v>0</v>
      </c>
      <c r="AJ91" s="30">
        <f ca="1">SUMIF([1]route!$E$3:$E$10005,E91,[1]!Table1[6])</f>
        <v>0</v>
      </c>
      <c r="AK91" s="30">
        <f ca="1">SUMIF([1]route!$E$3:$E$10005,E91,[1]!Table1[7])</f>
        <v>0</v>
      </c>
      <c r="AL91" s="30">
        <f ca="1">SUMIF([1]route!$E$3:$E$10005,E91,[1]!Table1[8])</f>
        <v>0</v>
      </c>
      <c r="AM91" s="30">
        <f ca="1">SUMIF([1]route!$E$3:$E$10005,E91,[1]!Table1[9])</f>
        <v>0</v>
      </c>
      <c r="AN91" s="30">
        <f ca="1">SUMIF([1]route!$E$3:$E$10005,E91,[1]!Table1[10])</f>
        <v>0</v>
      </c>
      <c r="AO91" s="30">
        <f ca="1">SUMIF([1]route!$E$3:$E$10005,E91,[1]!Table1[11])</f>
        <v>0</v>
      </c>
      <c r="AP91" s="30">
        <f ca="1">SUMIF([1]route!$E$3:$E$10005,E91,[1]!Table1[12])</f>
        <v>0</v>
      </c>
      <c r="AQ91" s="30">
        <f ca="1">SUMIF([1]route!$E$3:$E$10005,E91,[1]!Table1[13])</f>
        <v>0</v>
      </c>
      <c r="AR91" s="30">
        <f ca="1">SUMIF([1]route!$E$3:$E$10005,E91,[1]!Table1[14])</f>
        <v>0</v>
      </c>
      <c r="AS91" s="30">
        <f ca="1">SUMIF([1]route!$E$3:$E$10005,E91,[1]!Table1[15])</f>
        <v>0</v>
      </c>
      <c r="AT91" s="30">
        <f ca="1">SUMIF([1]route!$E$3:$E$10005,E91,[1]!Table1[16])</f>
        <v>0</v>
      </c>
      <c r="AU91" s="30">
        <f ca="1">SUMIF([1]route!$E$3:$E$10005,E91,[1]!Table1[17])</f>
        <v>0</v>
      </c>
      <c r="AV91" s="30">
        <f ca="1">SUMIF([1]route!$E$3:$E$10005,E91,[1]!Table1[18])</f>
        <v>0</v>
      </c>
      <c r="AW91" s="30">
        <f ca="1">SUMIF([1]route!$E$3:$E$10005,E91,[1]!Table1[19])</f>
        <v>0</v>
      </c>
      <c r="AX91" s="30">
        <f ca="1">SUMIF([1]route!$E$3:$E$10005,E91,[1]!Table1[20])</f>
        <v>0</v>
      </c>
      <c r="AY91" s="30">
        <f ca="1">SUMIF([1]route!$E$3:$E$10005,E91,[1]!Table1[21])</f>
        <v>0</v>
      </c>
      <c r="AZ91" s="30">
        <f ca="1">SUMIF([1]route!$E$3:$E$10005,E91,[1]!Table1[22])</f>
        <v>0</v>
      </c>
      <c r="BA91" s="30">
        <f ca="1">SUMIF([1]route!$E$3:$E$10005,E91,[1]!Table1[23])</f>
        <v>0</v>
      </c>
      <c r="BB91" s="30">
        <f ca="1">SUMIF([1]route!$E$3:$E$10005,E91,[1]!Table1[24])</f>
        <v>0</v>
      </c>
      <c r="BC91" s="30">
        <f ca="1">SUMIF([1]route!$E$3:$E$10005,E91,[1]!Table1[25])</f>
        <v>0</v>
      </c>
      <c r="BD91" s="30">
        <f ca="1">SUMIF([1]route!$E$3:$E$10005,E91,[1]!Table1[26])</f>
        <v>0</v>
      </c>
      <c r="BE91" s="30">
        <f ca="1">SUMIF([1]route!$E$3:$E$10005,E91,[1]!Table1[27])</f>
        <v>0</v>
      </c>
      <c r="BF91" s="30">
        <f ca="1">SUMIF([1]route!$E$3:$E$10005,E91,[1]!Table1[28])</f>
        <v>0</v>
      </c>
      <c r="BG91" s="30">
        <f ca="1">SUMIF([1]route!$E$3:$E$10005,E91,[1]!Table1[29])</f>
        <v>0</v>
      </c>
      <c r="BH91" s="30">
        <f ca="1">SUMIF([1]route!$E$3:$E$10005,E91,[1]!Table1[30])</f>
        <v>0</v>
      </c>
      <c r="BI91" s="30">
        <f ca="1">SUMIF([1]route!$E$3:$E$10005,E91,[1]!Table1[31])</f>
        <v>0</v>
      </c>
      <c r="BJ91" s="30">
        <f ca="1">SUMIF([1]route!$E$3:$E$10005,E91,[1]!Table1[Remain PO])</f>
        <v>0</v>
      </c>
      <c r="BK91" s="31">
        <f ca="1">SUMIF([1]route!$E$3:$E$10005,E91,[1]!Table1[N+1])</f>
        <v>483.75</v>
      </c>
      <c r="BL91" s="31">
        <f ca="1">SUMIF([1]route!$E$3:$E$10005,E91,[1]!Table1[N+2])</f>
        <v>509.5</v>
      </c>
      <c r="BM91" s="31">
        <f ca="1">SUMIF([1]route!$E$3:$E$10005,E91,[1]!Table1[N+3])</f>
        <v>508.5</v>
      </c>
      <c r="BN91" s="32">
        <f ca="1">SUMIF([1]route!$E$3:$E$10005,E91,[1]!Table1[N+4])</f>
        <v>0</v>
      </c>
      <c r="BP91" s="37">
        <f t="shared" si="40"/>
        <v>400</v>
      </c>
      <c r="BQ91" s="35">
        <f t="shared" ca="1" si="44"/>
        <v>400</v>
      </c>
      <c r="BR91" s="35">
        <f t="shared" ca="1" si="44"/>
        <v>400</v>
      </c>
      <c r="BS91" s="35">
        <f t="shared" ca="1" si="44"/>
        <v>400</v>
      </c>
      <c r="BT91" s="35">
        <f t="shared" ca="1" si="44"/>
        <v>400</v>
      </c>
      <c r="BU91" s="35">
        <f t="shared" ca="1" si="44"/>
        <v>400</v>
      </c>
      <c r="BV91" s="35">
        <f t="shared" ca="1" si="44"/>
        <v>400</v>
      </c>
      <c r="BW91" s="35">
        <f t="shared" ca="1" si="44"/>
        <v>400</v>
      </c>
      <c r="BX91" s="35">
        <f t="shared" ca="1" si="44"/>
        <v>400</v>
      </c>
      <c r="BY91" s="35">
        <f t="shared" ca="1" si="44"/>
        <v>400</v>
      </c>
      <c r="BZ91" s="35">
        <f t="shared" ca="1" si="44"/>
        <v>400</v>
      </c>
      <c r="CA91" s="35">
        <f t="shared" ca="1" si="44"/>
        <v>400</v>
      </c>
      <c r="CB91" s="35">
        <f t="shared" ca="1" si="44"/>
        <v>400</v>
      </c>
      <c r="CC91" s="35">
        <f t="shared" ca="1" si="44"/>
        <v>400</v>
      </c>
      <c r="CD91" s="35">
        <f t="shared" ca="1" si="44"/>
        <v>400</v>
      </c>
      <c r="CE91" s="35">
        <f t="shared" ca="1" si="44"/>
        <v>400</v>
      </c>
      <c r="CF91" s="35">
        <f t="shared" ca="1" si="43"/>
        <v>400</v>
      </c>
      <c r="CG91" s="35">
        <f t="shared" ca="1" si="26"/>
        <v>400</v>
      </c>
      <c r="CH91" s="35">
        <f t="shared" ca="1" si="26"/>
        <v>400</v>
      </c>
      <c r="CI91" s="35">
        <f t="shared" ca="1" si="26"/>
        <v>400</v>
      </c>
      <c r="CJ91" s="35">
        <f t="shared" ca="1" si="26"/>
        <v>400</v>
      </c>
      <c r="CK91" s="35">
        <f t="shared" ca="1" si="42"/>
        <v>400</v>
      </c>
      <c r="CL91" s="35">
        <f t="shared" ca="1" si="42"/>
        <v>400</v>
      </c>
      <c r="CM91" s="35">
        <f t="shared" ca="1" si="42"/>
        <v>400</v>
      </c>
      <c r="CN91" s="35">
        <f t="shared" ca="1" si="42"/>
        <v>400</v>
      </c>
      <c r="CO91" s="35">
        <f t="shared" ca="1" si="42"/>
        <v>400</v>
      </c>
      <c r="CP91" s="35">
        <f t="shared" ca="1" si="42"/>
        <v>400</v>
      </c>
      <c r="CQ91" s="35">
        <f t="shared" ca="1" si="42"/>
        <v>400</v>
      </c>
      <c r="CR91" s="35">
        <f t="shared" ca="1" si="42"/>
        <v>400</v>
      </c>
      <c r="CS91" s="35">
        <f t="shared" ca="1" si="42"/>
        <v>400</v>
      </c>
      <c r="CT91" s="35">
        <f t="shared" ca="1" si="21"/>
        <v>400</v>
      </c>
      <c r="CU91" s="35">
        <f t="shared" ca="1" si="21"/>
        <v>400</v>
      </c>
      <c r="CV91" s="35">
        <f t="shared" ca="1" si="21"/>
        <v>400</v>
      </c>
      <c r="CW91" s="38">
        <f t="shared" ca="1" si="21"/>
        <v>-83.75</v>
      </c>
      <c r="CX91" s="38">
        <f t="shared" ca="1" si="21"/>
        <v>-593.25</v>
      </c>
      <c r="CY91" s="38">
        <f t="shared" ca="1" si="21"/>
        <v>-1101.75</v>
      </c>
      <c r="CZ91" s="39">
        <f t="shared" ca="1" si="27"/>
        <v>-1101.75</v>
      </c>
      <c r="DA91" s="35"/>
    </row>
    <row r="92" spans="4:105" x14ac:dyDescent="0.3">
      <c r="D92" s="61" t="str">
        <f>VLOOKUP(F92,[1]Special!$O$2:$S$209,3,0)</f>
        <v>|0101021700|0.00|0.00|0.000|68.0001.4</v>
      </c>
      <c r="E92" s="20" t="s">
        <v>118</v>
      </c>
      <c r="F92" s="19" t="str">
        <f t="shared" si="30"/>
        <v>|0200220810|22.20|0.00|1.400|0.000</v>
      </c>
      <c r="G92" s="19" t="str">
        <f>'Cutting Rules'!H92</f>
        <v>KMV||||||||||||</v>
      </c>
      <c r="H92" s="19" t="str">
        <f>VLOOKUP(MID(F92,8,2),[1]Special!$H$2:$I$32,2,0)</f>
        <v>STKM13A</v>
      </c>
      <c r="I92" s="19" t="str">
        <f t="shared" si="31"/>
        <v>NBC</v>
      </c>
      <c r="J92" s="19" t="str">
        <f t="shared" si="32"/>
        <v>P</v>
      </c>
      <c r="K92" s="19" t="str">
        <f t="shared" si="33"/>
        <v>22.2</v>
      </c>
      <c r="L92" s="19" t="str">
        <f t="shared" si="34"/>
        <v>0.00</v>
      </c>
      <c r="M92" s="52" t="str">
        <f t="shared" si="35"/>
        <v>1.40</v>
      </c>
      <c r="N92" s="52" t="str">
        <f t="shared" si="36"/>
        <v>5927</v>
      </c>
      <c r="O92" s="19">
        <f>VLOOKUP(F92,[1]Item!$A$5:$Z$10000,26,0)</f>
        <v>0.71799999999999997</v>
      </c>
      <c r="P92" s="19" t="str">
        <f>VLOOKUP(E92,[1]route!$E$3:$O$10005,11,0)</f>
        <v>C</v>
      </c>
      <c r="Q92" s="62" t="str">
        <f>'Cutting Rules'!AD92</f>
        <v>192-5927-----------</v>
      </c>
      <c r="R92" s="23">
        <f ca="1">SUMIF([1]route!$E$3:$E$10005,E92,[1]!Table1[生産])</f>
        <v>62.741935483870968</v>
      </c>
      <c r="S92" s="24"/>
      <c r="T92" s="78" t="s">
        <v>547</v>
      </c>
      <c r="U92" s="19"/>
      <c r="V92" s="48">
        <f>SUMIF([1]route!$E$3:$E$10005,E92,[1]route!$M$3:$M$10005)</f>
        <v>66</v>
      </c>
      <c r="W92" s="56">
        <f t="shared" si="37"/>
        <v>280.86867600000005</v>
      </c>
      <c r="X92" s="27">
        <f t="array" aca="1" ref="X92" ca="1">INDEX($BP92:$CZ92,MATCH(TRUE,$BP92:$CZ92&lt;0,0))</f>
        <v>-59.903225806451616</v>
      </c>
      <c r="Y92" s="47">
        <f t="shared" ca="1" si="28"/>
        <v>45351</v>
      </c>
      <c r="Z92" s="121" t="str">
        <f>IFERROR(VLOOKUP(E92,[1]route!$E$3:$BL$10005,59,0),"")&amp;IFERROR(VLOOKUP(E92,[1]route!$E$3:$BL$10005,60,0),"")</f>
        <v/>
      </c>
      <c r="AA92" s="28">
        <f t="shared" ca="1" si="38"/>
        <v>0</v>
      </c>
      <c r="AB92" s="77">
        <f t="shared" ca="1" si="39"/>
        <v>0</v>
      </c>
      <c r="AC92" s="4">
        <f t="shared" ca="1" si="29"/>
        <v>35</v>
      </c>
      <c r="AD92" s="29">
        <v>0</v>
      </c>
      <c r="AE92" s="30">
        <f ca="1">SUMIF([1]route!$E$3:$E$10005,E92,[1]!Table1[1])</f>
        <v>0</v>
      </c>
      <c r="AF92" s="30">
        <f ca="1">SUMIF([1]route!$E$3:$E$10005,E92,[1]!Table1[2])</f>
        <v>0</v>
      </c>
      <c r="AG92" s="30">
        <f ca="1">SUMIF([1]route!$E$3:$E$10005,E92,[1]!Table1[3])</f>
        <v>0</v>
      </c>
      <c r="AH92" s="30">
        <f ca="1">SUMIF([1]route!$E$3:$E$10005,E92,[1]!Table1[4])</f>
        <v>0</v>
      </c>
      <c r="AI92" s="30">
        <f ca="1">SUMIF([1]route!$E$3:$E$10005,E92,[1]!Table1[5])</f>
        <v>0</v>
      </c>
      <c r="AJ92" s="30">
        <f ca="1">SUMIF([1]route!$E$3:$E$10005,E92,[1]!Table1[6])</f>
        <v>0</v>
      </c>
      <c r="AK92" s="30">
        <f ca="1">SUMIF([1]route!$E$3:$E$10005,E92,[1]!Table1[7])</f>
        <v>0</v>
      </c>
      <c r="AL92" s="30">
        <f ca="1">SUMIF([1]route!$E$3:$E$10005,E92,[1]!Table1[8])</f>
        <v>0</v>
      </c>
      <c r="AM92" s="30">
        <f ca="1">SUMIF([1]route!$E$3:$E$10005,E92,[1]!Table1[9])</f>
        <v>0</v>
      </c>
      <c r="AN92" s="30">
        <f ca="1">SUMIF([1]route!$E$3:$E$10005,E92,[1]!Table1[10])</f>
        <v>0</v>
      </c>
      <c r="AO92" s="30">
        <f ca="1">SUMIF([1]route!$E$3:$E$10005,E92,[1]!Table1[11])</f>
        <v>0</v>
      </c>
      <c r="AP92" s="30">
        <f ca="1">SUMIF([1]route!$E$3:$E$10005,E92,[1]!Table1[12])</f>
        <v>0</v>
      </c>
      <c r="AQ92" s="30">
        <f ca="1">SUMIF([1]route!$E$3:$E$10005,E92,[1]!Table1[13])</f>
        <v>0</v>
      </c>
      <c r="AR92" s="30">
        <f ca="1">SUMIF([1]route!$E$3:$E$10005,E92,[1]!Table1[14])</f>
        <v>0</v>
      </c>
      <c r="AS92" s="30">
        <f ca="1">SUMIF([1]route!$E$3:$E$10005,E92,[1]!Table1[15])</f>
        <v>0</v>
      </c>
      <c r="AT92" s="30">
        <f ca="1">SUMIF([1]route!$E$3:$E$10005,E92,[1]!Table1[16])</f>
        <v>0</v>
      </c>
      <c r="AU92" s="30">
        <f ca="1">SUMIF([1]route!$E$3:$E$10005,E92,[1]!Table1[17])</f>
        <v>0</v>
      </c>
      <c r="AV92" s="30">
        <f ca="1">SUMIF([1]route!$E$3:$E$10005,E92,[1]!Table1[18])</f>
        <v>0</v>
      </c>
      <c r="AW92" s="30">
        <f ca="1">SUMIF([1]route!$E$3:$E$10005,E92,[1]!Table1[19])</f>
        <v>0</v>
      </c>
      <c r="AX92" s="30">
        <f ca="1">SUMIF([1]route!$E$3:$E$10005,E92,[1]!Table1[20])</f>
        <v>0</v>
      </c>
      <c r="AY92" s="30">
        <f ca="1">SUMIF([1]route!$E$3:$E$10005,E92,[1]!Table1[21])</f>
        <v>0</v>
      </c>
      <c r="AZ92" s="30">
        <f ca="1">SUMIF([1]route!$E$3:$E$10005,E92,[1]!Table1[22])</f>
        <v>0</v>
      </c>
      <c r="BA92" s="30">
        <f ca="1">SUMIF([1]route!$E$3:$E$10005,E92,[1]!Table1[23])</f>
        <v>0</v>
      </c>
      <c r="BB92" s="30">
        <f ca="1">SUMIF([1]route!$E$3:$E$10005,E92,[1]!Table1[24])</f>
        <v>0</v>
      </c>
      <c r="BC92" s="30">
        <f ca="1">SUMIF([1]route!$E$3:$E$10005,E92,[1]!Table1[25])</f>
        <v>0</v>
      </c>
      <c r="BD92" s="30">
        <f ca="1">SUMIF([1]route!$E$3:$E$10005,E92,[1]!Table1[26])</f>
        <v>0</v>
      </c>
      <c r="BE92" s="30">
        <f ca="1">SUMIF([1]route!$E$3:$E$10005,E92,[1]!Table1[27])</f>
        <v>0</v>
      </c>
      <c r="BF92" s="30">
        <f ca="1">SUMIF([1]route!$E$3:$E$10005,E92,[1]!Table1[28])</f>
        <v>0</v>
      </c>
      <c r="BG92" s="30">
        <f ca="1">SUMIF([1]route!$E$3:$E$10005,E92,[1]!Table1[29])</f>
        <v>0</v>
      </c>
      <c r="BH92" s="30">
        <f ca="1">SUMIF([1]route!$E$3:$E$10005,E92,[1]!Table1[30])</f>
        <v>0</v>
      </c>
      <c r="BI92" s="30">
        <f ca="1">SUMIF([1]route!$E$3:$E$10005,E92,[1]!Table1[31])</f>
        <v>0</v>
      </c>
      <c r="BJ92" s="30">
        <f ca="1">SUMIF([1]route!$E$3:$E$10005,E92,[1]!Table1[Remain PO])</f>
        <v>0</v>
      </c>
      <c r="BK92" s="31">
        <f ca="1">SUMIF([1]route!$E$3:$E$10005,E92,[1]!Table1[N+1])</f>
        <v>62.741935483870968</v>
      </c>
      <c r="BL92" s="31">
        <f ca="1">SUMIF([1]route!$E$3:$E$10005,E92,[1]!Table1[N+2])</f>
        <v>63.161290322580648</v>
      </c>
      <c r="BM92" s="31">
        <f ca="1">SUMIF([1]route!$E$3:$E$10005,E92,[1]!Table1[N+3])</f>
        <v>63.29032258064516</v>
      </c>
      <c r="BN92" s="32">
        <f ca="1">SUMIF([1]route!$E$3:$E$10005,E92,[1]!Table1[N+4])</f>
        <v>0</v>
      </c>
      <c r="BP92" s="37">
        <f t="shared" si="40"/>
        <v>66</v>
      </c>
      <c r="BQ92" s="35">
        <f t="shared" ca="1" si="44"/>
        <v>66</v>
      </c>
      <c r="BR92" s="35">
        <f t="shared" ca="1" si="44"/>
        <v>66</v>
      </c>
      <c r="BS92" s="35">
        <f t="shared" ca="1" si="44"/>
        <v>66</v>
      </c>
      <c r="BT92" s="35">
        <f t="shared" ca="1" si="44"/>
        <v>66</v>
      </c>
      <c r="BU92" s="35">
        <f t="shared" ca="1" si="44"/>
        <v>66</v>
      </c>
      <c r="BV92" s="35">
        <f t="shared" ca="1" si="44"/>
        <v>66</v>
      </c>
      <c r="BW92" s="35">
        <f t="shared" ca="1" si="44"/>
        <v>66</v>
      </c>
      <c r="BX92" s="35">
        <f t="shared" ca="1" si="44"/>
        <v>66</v>
      </c>
      <c r="BY92" s="35">
        <f t="shared" ca="1" si="44"/>
        <v>66</v>
      </c>
      <c r="BZ92" s="35">
        <f t="shared" ca="1" si="44"/>
        <v>66</v>
      </c>
      <c r="CA92" s="35">
        <f t="shared" ca="1" si="44"/>
        <v>66</v>
      </c>
      <c r="CB92" s="35">
        <f t="shared" ca="1" si="44"/>
        <v>66</v>
      </c>
      <c r="CC92" s="35">
        <f t="shared" ca="1" si="44"/>
        <v>66</v>
      </c>
      <c r="CD92" s="35">
        <f t="shared" ca="1" si="44"/>
        <v>66</v>
      </c>
      <c r="CE92" s="35">
        <f t="shared" ca="1" si="44"/>
        <v>66</v>
      </c>
      <c r="CF92" s="35">
        <f t="shared" ca="1" si="43"/>
        <v>66</v>
      </c>
      <c r="CG92" s="35">
        <f t="shared" ca="1" si="26"/>
        <v>66</v>
      </c>
      <c r="CH92" s="35">
        <f t="shared" ca="1" si="26"/>
        <v>66</v>
      </c>
      <c r="CI92" s="35">
        <f t="shared" ca="1" si="26"/>
        <v>66</v>
      </c>
      <c r="CJ92" s="35">
        <f t="shared" ca="1" si="26"/>
        <v>66</v>
      </c>
      <c r="CK92" s="35">
        <f t="shared" ca="1" si="42"/>
        <v>66</v>
      </c>
      <c r="CL92" s="35">
        <f t="shared" ca="1" si="42"/>
        <v>66</v>
      </c>
      <c r="CM92" s="35">
        <f t="shared" ca="1" si="42"/>
        <v>66</v>
      </c>
      <c r="CN92" s="35">
        <f t="shared" ca="1" si="42"/>
        <v>66</v>
      </c>
      <c r="CO92" s="35">
        <f t="shared" ca="1" si="42"/>
        <v>66</v>
      </c>
      <c r="CP92" s="35">
        <f t="shared" ca="1" si="42"/>
        <v>66</v>
      </c>
      <c r="CQ92" s="35">
        <f t="shared" ca="1" si="42"/>
        <v>66</v>
      </c>
      <c r="CR92" s="35">
        <f t="shared" ca="1" si="42"/>
        <v>66</v>
      </c>
      <c r="CS92" s="35">
        <f t="shared" ca="1" si="42"/>
        <v>66</v>
      </c>
      <c r="CT92" s="35">
        <f t="shared" ca="1" si="21"/>
        <v>66</v>
      </c>
      <c r="CU92" s="35">
        <f t="shared" ca="1" si="21"/>
        <v>66</v>
      </c>
      <c r="CV92" s="35">
        <f t="shared" ca="1" si="21"/>
        <v>66</v>
      </c>
      <c r="CW92" s="38">
        <f t="shared" ca="1" si="21"/>
        <v>3.258064516129032</v>
      </c>
      <c r="CX92" s="38">
        <f t="shared" ca="1" si="21"/>
        <v>-59.903225806451616</v>
      </c>
      <c r="CY92" s="38">
        <f t="shared" ca="1" si="21"/>
        <v>-123.19354838709677</v>
      </c>
      <c r="CZ92" s="39">
        <f t="shared" ca="1" si="27"/>
        <v>-123.19354838709677</v>
      </c>
      <c r="DA92" s="35"/>
    </row>
    <row r="93" spans="4:105" x14ac:dyDescent="0.3">
      <c r="D93" s="61" t="str">
        <f>VLOOKUP(F93,[1]Special!$O$2:$S$209,3,0)</f>
        <v>|0101021700|0.00|0.00|0.000|68.0001.4</v>
      </c>
      <c r="E93" s="20" t="s">
        <v>114</v>
      </c>
      <c r="F93" s="19" t="str">
        <f t="shared" si="30"/>
        <v>|0200220810|22.20|0.00|1.400|0.000</v>
      </c>
      <c r="G93" s="19" t="str">
        <f>'Cutting Rules'!H93</f>
        <v>KMV||||||||||||</v>
      </c>
      <c r="H93" s="19" t="str">
        <f>VLOOKUP(MID(F93,8,2),[1]Special!$H$2:$I$32,2,0)</f>
        <v>STKM13A</v>
      </c>
      <c r="I93" s="19" t="str">
        <f t="shared" si="31"/>
        <v>NBC</v>
      </c>
      <c r="J93" s="19" t="str">
        <f t="shared" si="32"/>
        <v>P</v>
      </c>
      <c r="K93" s="19" t="str">
        <f t="shared" si="33"/>
        <v>22.2</v>
      </c>
      <c r="L93" s="19" t="str">
        <f t="shared" si="34"/>
        <v>0.00</v>
      </c>
      <c r="M93" s="52" t="str">
        <f t="shared" si="35"/>
        <v>1.40</v>
      </c>
      <c r="N93" s="52" t="str">
        <f t="shared" si="36"/>
        <v>5771</v>
      </c>
      <c r="O93" s="19">
        <f>VLOOKUP(F93,[1]Item!$A$5:$Z$10000,26,0)</f>
        <v>0.71799999999999997</v>
      </c>
      <c r="P93" s="19" t="str">
        <f>VLOOKUP(E93,[1]route!$E$3:$O$10005,11,0)</f>
        <v>C</v>
      </c>
      <c r="Q93" s="62" t="str">
        <f>'Cutting Rules'!AD93</f>
        <v>256-5771-----------</v>
      </c>
      <c r="R93" s="23">
        <f ca="1">SUMIF([1]route!$E$3:$E$10005,E93,[1]!Table1[生産])</f>
        <v>33.043478260869563</v>
      </c>
      <c r="S93" s="24"/>
      <c r="T93" s="78" t="s">
        <v>547</v>
      </c>
      <c r="U93" s="19"/>
      <c r="V93" s="48">
        <f>SUMIF([1]route!$E$3:$E$10005,E93,[1]route!$M$3:$M$10005)</f>
        <v>338</v>
      </c>
      <c r="W93" s="56">
        <f t="shared" si="37"/>
        <v>1400.5293639999998</v>
      </c>
      <c r="X93" s="27" t="e">
        <f t="array" aca="1" ref="X93" ca="1">INDEX($BP93:$CZ93,MATCH(TRUE,$BP93:$CZ93&lt;0,0))</f>
        <v>#N/A</v>
      </c>
      <c r="Y93" s="47" t="str">
        <f t="shared" ca="1" si="28"/>
        <v/>
      </c>
      <c r="Z93" s="121" t="str">
        <f>IFERROR(VLOOKUP(E93,[1]route!$E$3:$BL$10005,59,0),"")&amp;IFERROR(VLOOKUP(E93,[1]route!$E$3:$BL$10005,60,0),"")</f>
        <v/>
      </c>
      <c r="AA93" s="28">
        <f t="shared" ca="1" si="38"/>
        <v>0</v>
      </c>
      <c r="AB93" s="77">
        <f t="shared" ca="1" si="39"/>
        <v>0</v>
      </c>
      <c r="AC93" s="4" t="str">
        <f t="shared" ca="1" si="29"/>
        <v/>
      </c>
      <c r="AD93" s="29">
        <v>0</v>
      </c>
      <c r="AE93" s="30">
        <f ca="1">SUMIF([1]route!$E$3:$E$10005,E93,[1]!Table1[1])</f>
        <v>0</v>
      </c>
      <c r="AF93" s="30">
        <f ca="1">SUMIF([1]route!$E$3:$E$10005,E93,[1]!Table1[2])</f>
        <v>0</v>
      </c>
      <c r="AG93" s="30">
        <f ca="1">SUMIF([1]route!$E$3:$E$10005,E93,[1]!Table1[3])</f>
        <v>0</v>
      </c>
      <c r="AH93" s="30">
        <f ca="1">SUMIF([1]route!$E$3:$E$10005,E93,[1]!Table1[4])</f>
        <v>0</v>
      </c>
      <c r="AI93" s="30">
        <f ca="1">SUMIF([1]route!$E$3:$E$10005,E93,[1]!Table1[5])</f>
        <v>0</v>
      </c>
      <c r="AJ93" s="30">
        <f ca="1">SUMIF([1]route!$E$3:$E$10005,E93,[1]!Table1[6])</f>
        <v>0</v>
      </c>
      <c r="AK93" s="30">
        <f ca="1">SUMIF([1]route!$E$3:$E$10005,E93,[1]!Table1[7])</f>
        <v>0</v>
      </c>
      <c r="AL93" s="30">
        <f ca="1">SUMIF([1]route!$E$3:$E$10005,E93,[1]!Table1[8])</f>
        <v>0</v>
      </c>
      <c r="AM93" s="30">
        <f ca="1">SUMIF([1]route!$E$3:$E$10005,E93,[1]!Table1[9])</f>
        <v>0</v>
      </c>
      <c r="AN93" s="30">
        <f ca="1">SUMIF([1]route!$E$3:$E$10005,E93,[1]!Table1[10])</f>
        <v>0</v>
      </c>
      <c r="AO93" s="30">
        <f ca="1">SUMIF([1]route!$E$3:$E$10005,E93,[1]!Table1[11])</f>
        <v>0</v>
      </c>
      <c r="AP93" s="30">
        <f ca="1">SUMIF([1]route!$E$3:$E$10005,E93,[1]!Table1[12])</f>
        <v>0</v>
      </c>
      <c r="AQ93" s="30">
        <f ca="1">SUMIF([1]route!$E$3:$E$10005,E93,[1]!Table1[13])</f>
        <v>0</v>
      </c>
      <c r="AR93" s="30">
        <f ca="1">SUMIF([1]route!$E$3:$E$10005,E93,[1]!Table1[14])</f>
        <v>0</v>
      </c>
      <c r="AS93" s="30">
        <f ca="1">SUMIF([1]route!$E$3:$E$10005,E93,[1]!Table1[15])</f>
        <v>0</v>
      </c>
      <c r="AT93" s="30">
        <f ca="1">SUMIF([1]route!$E$3:$E$10005,E93,[1]!Table1[16])</f>
        <v>0</v>
      </c>
      <c r="AU93" s="30">
        <f ca="1">SUMIF([1]route!$E$3:$E$10005,E93,[1]!Table1[17])</f>
        <v>0</v>
      </c>
      <c r="AV93" s="30">
        <f ca="1">SUMIF([1]route!$E$3:$E$10005,E93,[1]!Table1[18])</f>
        <v>0</v>
      </c>
      <c r="AW93" s="30">
        <f ca="1">SUMIF([1]route!$E$3:$E$10005,E93,[1]!Table1[19])</f>
        <v>0</v>
      </c>
      <c r="AX93" s="30">
        <f ca="1">SUMIF([1]route!$E$3:$E$10005,E93,[1]!Table1[20])</f>
        <v>0</v>
      </c>
      <c r="AY93" s="30">
        <f ca="1">SUMIF([1]route!$E$3:$E$10005,E93,[1]!Table1[21])</f>
        <v>0</v>
      </c>
      <c r="AZ93" s="30">
        <f ca="1">SUMIF([1]route!$E$3:$E$10005,E93,[1]!Table1[22])</f>
        <v>0</v>
      </c>
      <c r="BA93" s="30">
        <f ca="1">SUMIF([1]route!$E$3:$E$10005,E93,[1]!Table1[23])</f>
        <v>0</v>
      </c>
      <c r="BB93" s="30">
        <f ca="1">SUMIF([1]route!$E$3:$E$10005,E93,[1]!Table1[24])</f>
        <v>0</v>
      </c>
      <c r="BC93" s="30">
        <f ca="1">SUMIF([1]route!$E$3:$E$10005,E93,[1]!Table1[25])</f>
        <v>0</v>
      </c>
      <c r="BD93" s="30">
        <f ca="1">SUMIF([1]route!$E$3:$E$10005,E93,[1]!Table1[26])</f>
        <v>0</v>
      </c>
      <c r="BE93" s="30">
        <f ca="1">SUMIF([1]route!$E$3:$E$10005,E93,[1]!Table1[27])</f>
        <v>0</v>
      </c>
      <c r="BF93" s="30">
        <f ca="1">SUMIF([1]route!$E$3:$E$10005,E93,[1]!Table1[28])</f>
        <v>0</v>
      </c>
      <c r="BG93" s="30">
        <f ca="1">SUMIF([1]route!$E$3:$E$10005,E93,[1]!Table1[29])</f>
        <v>0</v>
      </c>
      <c r="BH93" s="30">
        <f ca="1">SUMIF([1]route!$E$3:$E$10005,E93,[1]!Table1[30])</f>
        <v>0</v>
      </c>
      <c r="BI93" s="30">
        <f ca="1">SUMIF([1]route!$E$3:$E$10005,E93,[1]!Table1[31])</f>
        <v>0</v>
      </c>
      <c r="BJ93" s="30">
        <f ca="1">SUMIF([1]route!$E$3:$E$10005,E93,[1]!Table1[Remain PO])</f>
        <v>0</v>
      </c>
      <c r="BK93" s="31">
        <f ca="1">SUMIF([1]route!$E$3:$E$10005,E93,[1]!Table1[N+1])</f>
        <v>33.043478260869563</v>
      </c>
      <c r="BL93" s="31">
        <f ca="1">SUMIF([1]route!$E$3:$E$10005,E93,[1]!Table1[N+2])</f>
        <v>33.565217391304351</v>
      </c>
      <c r="BM93" s="31">
        <f ca="1">SUMIF([1]route!$E$3:$E$10005,E93,[1]!Table1[N+3])</f>
        <v>33.565217391304351</v>
      </c>
      <c r="BN93" s="32">
        <f ca="1">SUMIF([1]route!$E$3:$E$10005,E93,[1]!Table1[N+4])</f>
        <v>0</v>
      </c>
      <c r="BP93" s="37">
        <f t="shared" si="40"/>
        <v>338</v>
      </c>
      <c r="BQ93" s="35">
        <f t="shared" ca="1" si="44"/>
        <v>338</v>
      </c>
      <c r="BR93" s="35">
        <f t="shared" ca="1" si="44"/>
        <v>338</v>
      </c>
      <c r="BS93" s="35">
        <f t="shared" ca="1" si="44"/>
        <v>338</v>
      </c>
      <c r="BT93" s="35">
        <f t="shared" ca="1" si="44"/>
        <v>338</v>
      </c>
      <c r="BU93" s="35">
        <f t="shared" ca="1" si="44"/>
        <v>338</v>
      </c>
      <c r="BV93" s="35">
        <f t="shared" ca="1" si="44"/>
        <v>338</v>
      </c>
      <c r="BW93" s="35">
        <f t="shared" ca="1" si="44"/>
        <v>338</v>
      </c>
      <c r="BX93" s="35">
        <f t="shared" ca="1" si="44"/>
        <v>338</v>
      </c>
      <c r="BY93" s="35">
        <f t="shared" ca="1" si="44"/>
        <v>338</v>
      </c>
      <c r="BZ93" s="35">
        <f t="shared" ca="1" si="44"/>
        <v>338</v>
      </c>
      <c r="CA93" s="35">
        <f t="shared" ca="1" si="44"/>
        <v>338</v>
      </c>
      <c r="CB93" s="35">
        <f t="shared" ca="1" si="44"/>
        <v>338</v>
      </c>
      <c r="CC93" s="35">
        <f t="shared" ca="1" si="44"/>
        <v>338</v>
      </c>
      <c r="CD93" s="35">
        <f t="shared" ca="1" si="44"/>
        <v>338</v>
      </c>
      <c r="CE93" s="35">
        <f t="shared" ca="1" si="44"/>
        <v>338</v>
      </c>
      <c r="CF93" s="35">
        <f t="shared" ca="1" si="43"/>
        <v>338</v>
      </c>
      <c r="CG93" s="35">
        <f t="shared" ca="1" si="26"/>
        <v>338</v>
      </c>
      <c r="CH93" s="35">
        <f t="shared" ca="1" si="26"/>
        <v>338</v>
      </c>
      <c r="CI93" s="35">
        <f t="shared" ca="1" si="26"/>
        <v>338</v>
      </c>
      <c r="CJ93" s="35">
        <f t="shared" ca="1" si="26"/>
        <v>338</v>
      </c>
      <c r="CK93" s="35">
        <f t="shared" ca="1" si="42"/>
        <v>338</v>
      </c>
      <c r="CL93" s="35">
        <f t="shared" ca="1" si="42"/>
        <v>338</v>
      </c>
      <c r="CM93" s="35">
        <f t="shared" ca="1" si="42"/>
        <v>338</v>
      </c>
      <c r="CN93" s="35">
        <f t="shared" ca="1" si="42"/>
        <v>338</v>
      </c>
      <c r="CO93" s="35">
        <f t="shared" ca="1" si="42"/>
        <v>338</v>
      </c>
      <c r="CP93" s="35">
        <f t="shared" ca="1" si="42"/>
        <v>338</v>
      </c>
      <c r="CQ93" s="35">
        <f t="shared" ca="1" si="42"/>
        <v>338</v>
      </c>
      <c r="CR93" s="35">
        <f t="shared" ca="1" si="42"/>
        <v>338</v>
      </c>
      <c r="CS93" s="35">
        <f t="shared" ca="1" si="42"/>
        <v>338</v>
      </c>
      <c r="CT93" s="35">
        <f t="shared" ca="1" si="21"/>
        <v>338</v>
      </c>
      <c r="CU93" s="35">
        <f t="shared" ca="1" si="21"/>
        <v>338</v>
      </c>
      <c r="CV93" s="35">
        <f t="shared" ca="1" si="21"/>
        <v>338</v>
      </c>
      <c r="CW93" s="38">
        <f t="shared" ca="1" si="21"/>
        <v>304.95652173913044</v>
      </c>
      <c r="CX93" s="38">
        <f t="shared" ca="1" si="21"/>
        <v>271.39130434782606</v>
      </c>
      <c r="CY93" s="38">
        <f t="shared" ca="1" si="21"/>
        <v>237.82608695652172</v>
      </c>
      <c r="CZ93" s="39">
        <f t="shared" ca="1" si="27"/>
        <v>237.82608695652172</v>
      </c>
      <c r="DA93" s="35"/>
    </row>
    <row r="94" spans="4:105" x14ac:dyDescent="0.3">
      <c r="D94" s="61" t="str">
        <f>VLOOKUP(F94,[1]Special!$O$2:$S$209,3,0)</f>
        <v>|0101021700|0.00|0.00|0.000|68.0001.4</v>
      </c>
      <c r="E94" s="20" t="s">
        <v>113</v>
      </c>
      <c r="F94" s="19" t="str">
        <f t="shared" si="30"/>
        <v>|0200220810|22.20|0.00|1.400|0.000</v>
      </c>
      <c r="G94" s="19" t="str">
        <f>'Cutting Rules'!H94</f>
        <v>KMV||KMV||||||||||</v>
      </c>
      <c r="H94" s="19" t="str">
        <f>VLOOKUP(MID(F94,8,2),[1]Special!$H$2:$I$32,2,0)</f>
        <v>STKM13A</v>
      </c>
      <c r="I94" s="19" t="str">
        <f t="shared" si="31"/>
        <v>NBC</v>
      </c>
      <c r="J94" s="19" t="str">
        <f t="shared" si="32"/>
        <v>P</v>
      </c>
      <c r="K94" s="19" t="str">
        <f t="shared" si="33"/>
        <v>22.2</v>
      </c>
      <c r="L94" s="19" t="str">
        <f t="shared" si="34"/>
        <v>0.00</v>
      </c>
      <c r="M94" s="52" t="str">
        <f t="shared" si="35"/>
        <v>1.40</v>
      </c>
      <c r="N94" s="52" t="str">
        <f t="shared" si="36"/>
        <v>5267</v>
      </c>
      <c r="O94" s="19">
        <f>VLOOKUP(F94,[1]Item!$A$5:$Z$10000,26,0)</f>
        <v>0.71799999999999997</v>
      </c>
      <c r="P94" s="19" t="str">
        <f>VLOOKUP(E94,[1]route!$E$3:$O$10005,11,0)</f>
        <v>C</v>
      </c>
      <c r="Q94" s="62" t="str">
        <f>'Cutting Rules'!AD94</f>
        <v>2595-5267-641----------</v>
      </c>
      <c r="R94" s="23">
        <f ca="1">SUMIF([1]route!$E$3:$E$10005,E94,[1]!Table1[生産])</f>
        <v>311.25</v>
      </c>
      <c r="S94" s="24"/>
      <c r="T94" s="78" t="s">
        <v>547</v>
      </c>
      <c r="U94" s="19"/>
      <c r="V94" s="48">
        <f>SUMIF([1]route!$E$3:$E$10005,E94,[1]route!$M$3:$M$10005)</f>
        <v>527</v>
      </c>
      <c r="W94" s="56">
        <f t="shared" si="37"/>
        <v>1992.9590619999999</v>
      </c>
      <c r="X94" s="27">
        <f t="array" aca="1" ref="X94" ca="1">INDEX($BP94:$CZ94,MATCH(TRUE,$BP94:$CZ94&lt;0,0))</f>
        <v>-142.25</v>
      </c>
      <c r="Y94" s="47">
        <f t="shared" ca="1" si="28"/>
        <v>45351</v>
      </c>
      <c r="Z94" s="121" t="str">
        <f>IFERROR(VLOOKUP(E94,[1]route!$E$3:$BL$10005,59,0),"")&amp;IFERROR(VLOOKUP(E94,[1]route!$E$3:$BL$10005,60,0),"")</f>
        <v/>
      </c>
      <c r="AA94" s="28">
        <f t="shared" ca="1" si="38"/>
        <v>0</v>
      </c>
      <c r="AB94" s="77">
        <f t="shared" ca="1" si="39"/>
        <v>0</v>
      </c>
      <c r="AC94" s="4">
        <f t="shared" ca="1" si="29"/>
        <v>35</v>
      </c>
      <c r="AD94" s="29">
        <v>0</v>
      </c>
      <c r="AE94" s="30">
        <f ca="1">SUMIF([1]route!$E$3:$E$10005,E94,[1]!Table1[1])</f>
        <v>0</v>
      </c>
      <c r="AF94" s="30">
        <f ca="1">SUMIF([1]route!$E$3:$E$10005,E94,[1]!Table1[2])</f>
        <v>0</v>
      </c>
      <c r="AG94" s="30">
        <f ca="1">SUMIF([1]route!$E$3:$E$10005,E94,[1]!Table1[3])</f>
        <v>0</v>
      </c>
      <c r="AH94" s="30">
        <f ca="1">SUMIF([1]route!$E$3:$E$10005,E94,[1]!Table1[4])</f>
        <v>0</v>
      </c>
      <c r="AI94" s="30">
        <f ca="1">SUMIF([1]route!$E$3:$E$10005,E94,[1]!Table1[5])</f>
        <v>0</v>
      </c>
      <c r="AJ94" s="30">
        <f ca="1">SUMIF([1]route!$E$3:$E$10005,E94,[1]!Table1[6])</f>
        <v>0</v>
      </c>
      <c r="AK94" s="30">
        <f ca="1">SUMIF([1]route!$E$3:$E$10005,E94,[1]!Table1[7])</f>
        <v>0</v>
      </c>
      <c r="AL94" s="30">
        <f ca="1">SUMIF([1]route!$E$3:$E$10005,E94,[1]!Table1[8])</f>
        <v>0</v>
      </c>
      <c r="AM94" s="30">
        <f ca="1">SUMIF([1]route!$E$3:$E$10005,E94,[1]!Table1[9])</f>
        <v>0</v>
      </c>
      <c r="AN94" s="30">
        <f ca="1">SUMIF([1]route!$E$3:$E$10005,E94,[1]!Table1[10])</f>
        <v>0</v>
      </c>
      <c r="AO94" s="30">
        <f ca="1">SUMIF([1]route!$E$3:$E$10005,E94,[1]!Table1[11])</f>
        <v>0</v>
      </c>
      <c r="AP94" s="30">
        <f ca="1">SUMIF([1]route!$E$3:$E$10005,E94,[1]!Table1[12])</f>
        <v>0</v>
      </c>
      <c r="AQ94" s="30">
        <f ca="1">SUMIF([1]route!$E$3:$E$10005,E94,[1]!Table1[13])</f>
        <v>0</v>
      </c>
      <c r="AR94" s="30">
        <f ca="1">SUMIF([1]route!$E$3:$E$10005,E94,[1]!Table1[14])</f>
        <v>0</v>
      </c>
      <c r="AS94" s="30">
        <f ca="1">SUMIF([1]route!$E$3:$E$10005,E94,[1]!Table1[15])</f>
        <v>0</v>
      </c>
      <c r="AT94" s="30">
        <f ca="1">SUMIF([1]route!$E$3:$E$10005,E94,[1]!Table1[16])</f>
        <v>0</v>
      </c>
      <c r="AU94" s="30">
        <f ca="1">SUMIF([1]route!$E$3:$E$10005,E94,[1]!Table1[17])</f>
        <v>0</v>
      </c>
      <c r="AV94" s="30">
        <f ca="1">SUMIF([1]route!$E$3:$E$10005,E94,[1]!Table1[18])</f>
        <v>0</v>
      </c>
      <c r="AW94" s="30">
        <f ca="1">SUMIF([1]route!$E$3:$E$10005,E94,[1]!Table1[19])</f>
        <v>0</v>
      </c>
      <c r="AX94" s="30">
        <f ca="1">SUMIF([1]route!$E$3:$E$10005,E94,[1]!Table1[20])</f>
        <v>0</v>
      </c>
      <c r="AY94" s="30">
        <f ca="1">SUMIF([1]route!$E$3:$E$10005,E94,[1]!Table1[21])</f>
        <v>0</v>
      </c>
      <c r="AZ94" s="30">
        <f ca="1">SUMIF([1]route!$E$3:$E$10005,E94,[1]!Table1[22])</f>
        <v>0</v>
      </c>
      <c r="BA94" s="30">
        <f ca="1">SUMIF([1]route!$E$3:$E$10005,E94,[1]!Table1[23])</f>
        <v>0</v>
      </c>
      <c r="BB94" s="30">
        <f ca="1">SUMIF([1]route!$E$3:$E$10005,E94,[1]!Table1[24])</f>
        <v>0</v>
      </c>
      <c r="BC94" s="30">
        <f ca="1">SUMIF([1]route!$E$3:$E$10005,E94,[1]!Table1[25])</f>
        <v>0</v>
      </c>
      <c r="BD94" s="30">
        <f ca="1">SUMIF([1]route!$E$3:$E$10005,E94,[1]!Table1[26])</f>
        <v>0</v>
      </c>
      <c r="BE94" s="30">
        <f ca="1">SUMIF([1]route!$E$3:$E$10005,E94,[1]!Table1[27])</f>
        <v>0</v>
      </c>
      <c r="BF94" s="30">
        <f ca="1">SUMIF([1]route!$E$3:$E$10005,E94,[1]!Table1[28])</f>
        <v>0</v>
      </c>
      <c r="BG94" s="30">
        <f ca="1">SUMIF([1]route!$E$3:$E$10005,E94,[1]!Table1[29])</f>
        <v>0</v>
      </c>
      <c r="BH94" s="30">
        <f ca="1">SUMIF([1]route!$E$3:$E$10005,E94,[1]!Table1[30])</f>
        <v>0</v>
      </c>
      <c r="BI94" s="30">
        <f ca="1">SUMIF([1]route!$E$3:$E$10005,E94,[1]!Table1[31])</f>
        <v>0</v>
      </c>
      <c r="BJ94" s="30">
        <f ca="1">SUMIF([1]route!$E$3:$E$10005,E94,[1]!Table1[Remain PO])</f>
        <v>0</v>
      </c>
      <c r="BK94" s="31">
        <f ca="1">SUMIF([1]route!$E$3:$E$10005,E94,[1]!Table1[N+1])</f>
        <v>311.25</v>
      </c>
      <c r="BL94" s="31">
        <f ca="1">SUMIF([1]route!$E$3:$E$10005,E94,[1]!Table1[N+2])</f>
        <v>358</v>
      </c>
      <c r="BM94" s="31">
        <f ca="1">SUMIF([1]route!$E$3:$E$10005,E94,[1]!Table1[N+3])</f>
        <v>358</v>
      </c>
      <c r="BN94" s="32">
        <f ca="1">SUMIF([1]route!$E$3:$E$10005,E94,[1]!Table1[N+4])</f>
        <v>0</v>
      </c>
      <c r="BP94" s="37">
        <f t="shared" si="40"/>
        <v>527</v>
      </c>
      <c r="BQ94" s="35">
        <f t="shared" ca="1" si="44"/>
        <v>527</v>
      </c>
      <c r="BR94" s="35">
        <f t="shared" ca="1" si="44"/>
        <v>527</v>
      </c>
      <c r="BS94" s="35">
        <f t="shared" ca="1" si="44"/>
        <v>527</v>
      </c>
      <c r="BT94" s="35">
        <f t="shared" ca="1" si="44"/>
        <v>527</v>
      </c>
      <c r="BU94" s="35">
        <f t="shared" ca="1" si="44"/>
        <v>527</v>
      </c>
      <c r="BV94" s="35">
        <f t="shared" ca="1" si="44"/>
        <v>527</v>
      </c>
      <c r="BW94" s="35">
        <f t="shared" ca="1" si="44"/>
        <v>527</v>
      </c>
      <c r="BX94" s="35">
        <f t="shared" ca="1" si="44"/>
        <v>527</v>
      </c>
      <c r="BY94" s="35">
        <f t="shared" ca="1" si="44"/>
        <v>527</v>
      </c>
      <c r="BZ94" s="35">
        <f t="shared" ca="1" si="44"/>
        <v>527</v>
      </c>
      <c r="CA94" s="35">
        <f t="shared" ca="1" si="44"/>
        <v>527</v>
      </c>
      <c r="CB94" s="35">
        <f t="shared" ca="1" si="44"/>
        <v>527</v>
      </c>
      <c r="CC94" s="35">
        <f t="shared" ca="1" si="44"/>
        <v>527</v>
      </c>
      <c r="CD94" s="35">
        <f t="shared" ca="1" si="44"/>
        <v>527</v>
      </c>
      <c r="CE94" s="35">
        <f t="shared" ca="1" si="44"/>
        <v>527</v>
      </c>
      <c r="CF94" s="35">
        <f t="shared" ca="1" si="43"/>
        <v>527</v>
      </c>
      <c r="CG94" s="35">
        <f t="shared" ca="1" si="26"/>
        <v>527</v>
      </c>
      <c r="CH94" s="35">
        <f t="shared" ca="1" si="26"/>
        <v>527</v>
      </c>
      <c r="CI94" s="35">
        <f t="shared" ca="1" si="26"/>
        <v>527</v>
      </c>
      <c r="CJ94" s="35">
        <f t="shared" ca="1" si="26"/>
        <v>527</v>
      </c>
      <c r="CK94" s="35">
        <f t="shared" ca="1" si="42"/>
        <v>527</v>
      </c>
      <c r="CL94" s="35">
        <f t="shared" ca="1" si="42"/>
        <v>527</v>
      </c>
      <c r="CM94" s="35">
        <f t="shared" ca="1" si="42"/>
        <v>527</v>
      </c>
      <c r="CN94" s="35">
        <f t="shared" ca="1" si="42"/>
        <v>527</v>
      </c>
      <c r="CO94" s="35">
        <f t="shared" ca="1" si="42"/>
        <v>527</v>
      </c>
      <c r="CP94" s="35">
        <f t="shared" ca="1" si="42"/>
        <v>527</v>
      </c>
      <c r="CQ94" s="35">
        <f t="shared" ca="1" si="42"/>
        <v>527</v>
      </c>
      <c r="CR94" s="35">
        <f t="shared" ca="1" si="42"/>
        <v>527</v>
      </c>
      <c r="CS94" s="35">
        <f t="shared" ca="1" si="42"/>
        <v>527</v>
      </c>
      <c r="CT94" s="35">
        <f t="shared" ca="1" si="21"/>
        <v>527</v>
      </c>
      <c r="CU94" s="35">
        <f t="shared" ca="1" si="21"/>
        <v>527</v>
      </c>
      <c r="CV94" s="35">
        <f t="shared" ca="1" si="21"/>
        <v>527</v>
      </c>
      <c r="CW94" s="38">
        <f t="shared" ca="1" si="21"/>
        <v>215.75</v>
      </c>
      <c r="CX94" s="38">
        <f t="shared" ca="1" si="21"/>
        <v>-142.25</v>
      </c>
      <c r="CY94" s="38">
        <f t="shared" ca="1" si="21"/>
        <v>-500.25</v>
      </c>
      <c r="CZ94" s="39">
        <f t="shared" ca="1" si="27"/>
        <v>-500.25</v>
      </c>
      <c r="DA94" s="35"/>
    </row>
    <row r="95" spans="4:105" x14ac:dyDescent="0.3">
      <c r="D95" s="61" t="str">
        <f>VLOOKUP(F95,[1]Special!$O$2:$S$209,3,0)</f>
        <v>|0101021700|0.00|0.00|0.000|68.0001.4</v>
      </c>
      <c r="E95" s="20" t="s">
        <v>119</v>
      </c>
      <c r="F95" s="19" t="str">
        <f t="shared" si="30"/>
        <v>|0200220810|22.20|0.00|1.400|0.000</v>
      </c>
      <c r="G95" s="19" t="str">
        <f>'Cutting Rules'!H95</f>
        <v>KMV||||||||||||</v>
      </c>
      <c r="H95" s="19" t="str">
        <f>VLOOKUP(MID(F95,8,2),[1]Special!$H$2:$I$32,2,0)</f>
        <v>STKM13A</v>
      </c>
      <c r="I95" s="19" t="str">
        <f t="shared" si="31"/>
        <v>NBC</v>
      </c>
      <c r="J95" s="19" t="str">
        <f t="shared" si="32"/>
        <v>P</v>
      </c>
      <c r="K95" s="19" t="str">
        <f t="shared" si="33"/>
        <v>22.2</v>
      </c>
      <c r="L95" s="19" t="str">
        <f t="shared" si="34"/>
        <v>0.00</v>
      </c>
      <c r="M95" s="52" t="str">
        <f t="shared" si="35"/>
        <v>1.40</v>
      </c>
      <c r="N95" s="52" t="str">
        <f t="shared" si="36"/>
        <v>5973</v>
      </c>
      <c r="O95" s="19">
        <f>VLOOKUP(F95,[1]Item!$A$5:$Z$10000,26,0)</f>
        <v>0.71799999999999997</v>
      </c>
      <c r="P95" s="19" t="str">
        <f>VLOOKUP(E95,[1]route!$E$3:$O$10005,11,0)</f>
        <v>C</v>
      </c>
      <c r="Q95" s="62" t="str">
        <f>'Cutting Rules'!AD95</f>
        <v>293-5973-----------</v>
      </c>
      <c r="R95" s="23">
        <f ca="1">SUMIF([1]route!$E$3:$E$10005,E95,[1]!Table1[生産])</f>
        <v>50.15</v>
      </c>
      <c r="S95" s="24"/>
      <c r="T95" s="78" t="s">
        <v>547</v>
      </c>
      <c r="U95" s="19"/>
      <c r="V95" s="48">
        <f>SUMIF([1]route!$E$3:$E$10005,E95,[1]route!$M$3:$M$10005)</f>
        <v>84</v>
      </c>
      <c r="W95" s="56">
        <f t="shared" si="37"/>
        <v>360.24357599999996</v>
      </c>
      <c r="X95" s="27">
        <f t="array" aca="1" ref="X95" ca="1">INDEX($BP95:$CZ95,MATCH(TRUE,$BP95:$CZ95&lt;0,0))</f>
        <v>-32.15</v>
      </c>
      <c r="Y95" s="47">
        <f t="shared" ca="1" si="28"/>
        <v>45351</v>
      </c>
      <c r="Z95" s="121" t="str">
        <f>IFERROR(VLOOKUP(E95,[1]route!$E$3:$BL$10005,59,0),"")&amp;IFERROR(VLOOKUP(E95,[1]route!$E$3:$BL$10005,60,0),"")</f>
        <v/>
      </c>
      <c r="AA95" s="28">
        <f t="shared" ca="1" si="38"/>
        <v>0</v>
      </c>
      <c r="AB95" s="77">
        <f t="shared" ca="1" si="39"/>
        <v>0</v>
      </c>
      <c r="AC95" s="4">
        <f t="shared" ca="1" si="29"/>
        <v>35</v>
      </c>
      <c r="AD95" s="29">
        <v>0</v>
      </c>
      <c r="AE95" s="30">
        <f ca="1">SUMIF([1]route!$E$3:$E$10005,E95,[1]!Table1[1])</f>
        <v>0</v>
      </c>
      <c r="AF95" s="30">
        <f ca="1">SUMIF([1]route!$E$3:$E$10005,E95,[1]!Table1[2])</f>
        <v>0</v>
      </c>
      <c r="AG95" s="30">
        <f ca="1">SUMIF([1]route!$E$3:$E$10005,E95,[1]!Table1[3])</f>
        <v>0</v>
      </c>
      <c r="AH95" s="30">
        <f ca="1">SUMIF([1]route!$E$3:$E$10005,E95,[1]!Table1[4])</f>
        <v>0</v>
      </c>
      <c r="AI95" s="30">
        <f ca="1">SUMIF([1]route!$E$3:$E$10005,E95,[1]!Table1[5])</f>
        <v>0</v>
      </c>
      <c r="AJ95" s="30">
        <f ca="1">SUMIF([1]route!$E$3:$E$10005,E95,[1]!Table1[6])</f>
        <v>0</v>
      </c>
      <c r="AK95" s="30">
        <f ca="1">SUMIF([1]route!$E$3:$E$10005,E95,[1]!Table1[7])</f>
        <v>0</v>
      </c>
      <c r="AL95" s="30">
        <f ca="1">SUMIF([1]route!$E$3:$E$10005,E95,[1]!Table1[8])</f>
        <v>0</v>
      </c>
      <c r="AM95" s="30">
        <f ca="1">SUMIF([1]route!$E$3:$E$10005,E95,[1]!Table1[9])</f>
        <v>0</v>
      </c>
      <c r="AN95" s="30">
        <f ca="1">SUMIF([1]route!$E$3:$E$10005,E95,[1]!Table1[10])</f>
        <v>0</v>
      </c>
      <c r="AO95" s="30">
        <f ca="1">SUMIF([1]route!$E$3:$E$10005,E95,[1]!Table1[11])</f>
        <v>0</v>
      </c>
      <c r="AP95" s="30">
        <f ca="1">SUMIF([1]route!$E$3:$E$10005,E95,[1]!Table1[12])</f>
        <v>0</v>
      </c>
      <c r="AQ95" s="30">
        <f ca="1">SUMIF([1]route!$E$3:$E$10005,E95,[1]!Table1[13])</f>
        <v>0</v>
      </c>
      <c r="AR95" s="30">
        <f ca="1">SUMIF([1]route!$E$3:$E$10005,E95,[1]!Table1[14])</f>
        <v>0</v>
      </c>
      <c r="AS95" s="30">
        <f ca="1">SUMIF([1]route!$E$3:$E$10005,E95,[1]!Table1[15])</f>
        <v>0</v>
      </c>
      <c r="AT95" s="30">
        <f ca="1">SUMIF([1]route!$E$3:$E$10005,E95,[1]!Table1[16])</f>
        <v>0</v>
      </c>
      <c r="AU95" s="30">
        <f ca="1">SUMIF([1]route!$E$3:$E$10005,E95,[1]!Table1[17])</f>
        <v>0</v>
      </c>
      <c r="AV95" s="30">
        <f ca="1">SUMIF([1]route!$E$3:$E$10005,E95,[1]!Table1[18])</f>
        <v>0</v>
      </c>
      <c r="AW95" s="30">
        <f ca="1">SUMIF([1]route!$E$3:$E$10005,E95,[1]!Table1[19])</f>
        <v>0</v>
      </c>
      <c r="AX95" s="30">
        <f ca="1">SUMIF([1]route!$E$3:$E$10005,E95,[1]!Table1[20])</f>
        <v>0</v>
      </c>
      <c r="AY95" s="30">
        <f ca="1">SUMIF([1]route!$E$3:$E$10005,E95,[1]!Table1[21])</f>
        <v>0</v>
      </c>
      <c r="AZ95" s="30">
        <f ca="1">SUMIF([1]route!$E$3:$E$10005,E95,[1]!Table1[22])</f>
        <v>0</v>
      </c>
      <c r="BA95" s="30">
        <f ca="1">SUMIF([1]route!$E$3:$E$10005,E95,[1]!Table1[23])</f>
        <v>0</v>
      </c>
      <c r="BB95" s="30">
        <f ca="1">SUMIF([1]route!$E$3:$E$10005,E95,[1]!Table1[24])</f>
        <v>0</v>
      </c>
      <c r="BC95" s="30">
        <f ca="1">SUMIF([1]route!$E$3:$E$10005,E95,[1]!Table1[25])</f>
        <v>0</v>
      </c>
      <c r="BD95" s="30">
        <f ca="1">SUMIF([1]route!$E$3:$E$10005,E95,[1]!Table1[26])</f>
        <v>0</v>
      </c>
      <c r="BE95" s="30">
        <f ca="1">SUMIF([1]route!$E$3:$E$10005,E95,[1]!Table1[27])</f>
        <v>0</v>
      </c>
      <c r="BF95" s="30">
        <f ca="1">SUMIF([1]route!$E$3:$E$10005,E95,[1]!Table1[28])</f>
        <v>0</v>
      </c>
      <c r="BG95" s="30">
        <f ca="1">SUMIF([1]route!$E$3:$E$10005,E95,[1]!Table1[29])</f>
        <v>0</v>
      </c>
      <c r="BH95" s="30">
        <f ca="1">SUMIF([1]route!$E$3:$E$10005,E95,[1]!Table1[30])</f>
        <v>0</v>
      </c>
      <c r="BI95" s="30">
        <f ca="1">SUMIF([1]route!$E$3:$E$10005,E95,[1]!Table1[31])</f>
        <v>0</v>
      </c>
      <c r="BJ95" s="30">
        <f ca="1">SUMIF([1]route!$E$3:$E$10005,E95,[1]!Table1[Remain PO])</f>
        <v>0</v>
      </c>
      <c r="BK95" s="31">
        <f ca="1">SUMIF([1]route!$E$3:$E$10005,E95,[1]!Table1[N+1])</f>
        <v>50.15</v>
      </c>
      <c r="BL95" s="31">
        <f ca="1">SUMIF([1]route!$E$3:$E$10005,E95,[1]!Table1[N+2])</f>
        <v>66</v>
      </c>
      <c r="BM95" s="31">
        <f ca="1">SUMIF([1]route!$E$3:$E$10005,E95,[1]!Table1[N+3])</f>
        <v>66</v>
      </c>
      <c r="BN95" s="32">
        <f ca="1">SUMIF([1]route!$E$3:$E$10005,E95,[1]!Table1[N+4])</f>
        <v>0</v>
      </c>
      <c r="BP95" s="37">
        <f t="shared" si="40"/>
        <v>84</v>
      </c>
      <c r="BQ95" s="35">
        <f t="shared" ca="1" si="44"/>
        <v>84</v>
      </c>
      <c r="BR95" s="35">
        <f t="shared" ca="1" si="44"/>
        <v>84</v>
      </c>
      <c r="BS95" s="35">
        <f t="shared" ca="1" si="44"/>
        <v>84</v>
      </c>
      <c r="BT95" s="35">
        <f t="shared" ca="1" si="44"/>
        <v>84</v>
      </c>
      <c r="BU95" s="35">
        <f t="shared" ca="1" si="44"/>
        <v>84</v>
      </c>
      <c r="BV95" s="35">
        <f t="shared" ca="1" si="44"/>
        <v>84</v>
      </c>
      <c r="BW95" s="35">
        <f t="shared" ca="1" si="44"/>
        <v>84</v>
      </c>
      <c r="BX95" s="35">
        <f t="shared" ca="1" si="44"/>
        <v>84</v>
      </c>
      <c r="BY95" s="35">
        <f t="shared" ca="1" si="44"/>
        <v>84</v>
      </c>
      <c r="BZ95" s="35">
        <f t="shared" ca="1" si="44"/>
        <v>84</v>
      </c>
      <c r="CA95" s="35">
        <f t="shared" ca="1" si="44"/>
        <v>84</v>
      </c>
      <c r="CB95" s="35">
        <f t="shared" ca="1" si="44"/>
        <v>84</v>
      </c>
      <c r="CC95" s="35">
        <f t="shared" ca="1" si="44"/>
        <v>84</v>
      </c>
      <c r="CD95" s="35">
        <f t="shared" ca="1" si="44"/>
        <v>84</v>
      </c>
      <c r="CE95" s="35">
        <f t="shared" ca="1" si="44"/>
        <v>84</v>
      </c>
      <c r="CF95" s="35">
        <f t="shared" ca="1" si="43"/>
        <v>84</v>
      </c>
      <c r="CG95" s="35">
        <f t="shared" ca="1" si="26"/>
        <v>84</v>
      </c>
      <c r="CH95" s="35">
        <f t="shared" ca="1" si="26"/>
        <v>84</v>
      </c>
      <c r="CI95" s="35">
        <f t="shared" ca="1" si="26"/>
        <v>84</v>
      </c>
      <c r="CJ95" s="35">
        <f t="shared" ca="1" si="26"/>
        <v>84</v>
      </c>
      <c r="CK95" s="35">
        <f t="shared" ca="1" si="42"/>
        <v>84</v>
      </c>
      <c r="CL95" s="35">
        <f t="shared" ca="1" si="42"/>
        <v>84</v>
      </c>
      <c r="CM95" s="35">
        <f t="shared" ca="1" si="42"/>
        <v>84</v>
      </c>
      <c r="CN95" s="35">
        <f t="shared" ca="1" si="42"/>
        <v>84</v>
      </c>
      <c r="CO95" s="35">
        <f t="shared" ca="1" si="42"/>
        <v>84</v>
      </c>
      <c r="CP95" s="35">
        <f t="shared" ca="1" si="42"/>
        <v>84</v>
      </c>
      <c r="CQ95" s="35">
        <f t="shared" ca="1" si="42"/>
        <v>84</v>
      </c>
      <c r="CR95" s="35">
        <f t="shared" ca="1" si="42"/>
        <v>84</v>
      </c>
      <c r="CS95" s="35">
        <f t="shared" ca="1" si="42"/>
        <v>84</v>
      </c>
      <c r="CT95" s="35">
        <f t="shared" ca="1" si="21"/>
        <v>84</v>
      </c>
      <c r="CU95" s="35">
        <f t="shared" ca="1" si="21"/>
        <v>84</v>
      </c>
      <c r="CV95" s="35">
        <f t="shared" ca="1" si="21"/>
        <v>84</v>
      </c>
      <c r="CW95" s="38">
        <f t="shared" ca="1" si="21"/>
        <v>33.85</v>
      </c>
      <c r="CX95" s="38">
        <f t="shared" ca="1" si="21"/>
        <v>-32.15</v>
      </c>
      <c r="CY95" s="38">
        <f t="shared" ca="1" si="21"/>
        <v>-98.15</v>
      </c>
      <c r="CZ95" s="39">
        <f t="shared" ca="1" si="27"/>
        <v>-98.15</v>
      </c>
      <c r="DA95" s="35"/>
    </row>
    <row r="96" spans="4:105" x14ac:dyDescent="0.3">
      <c r="D96" s="61" t="str">
        <f>VLOOKUP(F96,[1]Special!$O$2:$S$209,3,0)</f>
        <v>|0101021700|0.00|0.00|0.000|68.0001.4</v>
      </c>
      <c r="E96" s="20" t="s">
        <v>116</v>
      </c>
      <c r="F96" s="19" t="str">
        <f t="shared" si="30"/>
        <v>|0200220810|22.20|0.00|1.400|0.000</v>
      </c>
      <c r="G96" s="19" t="str">
        <f>'Cutting Rules'!H96</f>
        <v>|KMV|||||||||||</v>
      </c>
      <c r="H96" s="19" t="str">
        <f>VLOOKUP(MID(F96,8,2),[1]Special!$H$2:$I$32,2,0)</f>
        <v>STKM13A</v>
      </c>
      <c r="I96" s="19" t="str">
        <f t="shared" si="31"/>
        <v>NBC</v>
      </c>
      <c r="J96" s="19" t="str">
        <f t="shared" si="32"/>
        <v>P</v>
      </c>
      <c r="K96" s="19" t="str">
        <f t="shared" si="33"/>
        <v>22.2</v>
      </c>
      <c r="L96" s="19" t="str">
        <f t="shared" si="34"/>
        <v>0.00</v>
      </c>
      <c r="M96" s="52" t="str">
        <f t="shared" si="35"/>
        <v>1.40</v>
      </c>
      <c r="N96" s="52" t="str">
        <f t="shared" si="36"/>
        <v>5671</v>
      </c>
      <c r="O96" s="19">
        <f>VLOOKUP(F96,[1]Item!$A$5:$Z$10000,26,0)</f>
        <v>0.71799999999999997</v>
      </c>
      <c r="P96" s="19" t="str">
        <f>VLOOKUP(E96,[1]route!$E$3:$O$10005,11,0)</f>
        <v>P/E</v>
      </c>
      <c r="Q96" s="62" t="str">
        <f>'Cutting Rules'!AD96</f>
        <v>5671-620-----------</v>
      </c>
      <c r="R96" s="23">
        <f ca="1">SUMIF([1]route!$E$3:$E$10005,E96,[1]!Table1[生産])</f>
        <v>54.888888888888886</v>
      </c>
      <c r="S96" s="24"/>
      <c r="T96" s="78" t="s">
        <v>547</v>
      </c>
      <c r="U96" s="19"/>
      <c r="V96" s="48">
        <f>SUMIF([1]route!$E$3:$E$10005,E96,[1]route!$M$3:$M$10005)</f>
        <v>92</v>
      </c>
      <c r="W96" s="56">
        <f t="shared" si="37"/>
        <v>374.60357599999998</v>
      </c>
      <c r="X96" s="27">
        <f t="array" aca="1" ref="X96" ca="1">INDEX($BP96:$CZ96,MATCH(TRUE,$BP96:$CZ96&lt;0,0))</f>
        <v>-36.222222222222214</v>
      </c>
      <c r="Y96" s="47">
        <f t="shared" ca="1" si="28"/>
        <v>45351</v>
      </c>
      <c r="Z96" s="121" t="str">
        <f>IFERROR(VLOOKUP(E96,[1]route!$E$3:$BL$10005,59,0),"")&amp;IFERROR(VLOOKUP(E96,[1]route!$E$3:$BL$10005,60,0),"")</f>
        <v/>
      </c>
      <c r="AA96" s="28">
        <f t="shared" ca="1" si="38"/>
        <v>0</v>
      </c>
      <c r="AB96" s="77">
        <f t="shared" ca="1" si="39"/>
        <v>0</v>
      </c>
      <c r="AC96" s="4">
        <f t="shared" ca="1" si="29"/>
        <v>35</v>
      </c>
      <c r="AD96" s="29">
        <v>0</v>
      </c>
      <c r="AE96" s="30">
        <f ca="1">SUMIF([1]route!$E$3:$E$10005,E96,[1]!Table1[1])</f>
        <v>0</v>
      </c>
      <c r="AF96" s="30">
        <f ca="1">SUMIF([1]route!$E$3:$E$10005,E96,[1]!Table1[2])</f>
        <v>0</v>
      </c>
      <c r="AG96" s="30">
        <f ca="1">SUMIF([1]route!$E$3:$E$10005,E96,[1]!Table1[3])</f>
        <v>0</v>
      </c>
      <c r="AH96" s="30">
        <f ca="1">SUMIF([1]route!$E$3:$E$10005,E96,[1]!Table1[4])</f>
        <v>0</v>
      </c>
      <c r="AI96" s="30">
        <f ca="1">SUMIF([1]route!$E$3:$E$10005,E96,[1]!Table1[5])</f>
        <v>0</v>
      </c>
      <c r="AJ96" s="30">
        <f ca="1">SUMIF([1]route!$E$3:$E$10005,E96,[1]!Table1[6])</f>
        <v>0</v>
      </c>
      <c r="AK96" s="30">
        <f ca="1">SUMIF([1]route!$E$3:$E$10005,E96,[1]!Table1[7])</f>
        <v>0</v>
      </c>
      <c r="AL96" s="30">
        <f ca="1">SUMIF([1]route!$E$3:$E$10005,E96,[1]!Table1[8])</f>
        <v>0</v>
      </c>
      <c r="AM96" s="30">
        <f ca="1">SUMIF([1]route!$E$3:$E$10005,E96,[1]!Table1[9])</f>
        <v>0</v>
      </c>
      <c r="AN96" s="30">
        <f ca="1">SUMIF([1]route!$E$3:$E$10005,E96,[1]!Table1[10])</f>
        <v>0</v>
      </c>
      <c r="AO96" s="30">
        <f ca="1">SUMIF([1]route!$E$3:$E$10005,E96,[1]!Table1[11])</f>
        <v>0</v>
      </c>
      <c r="AP96" s="30">
        <f ca="1">SUMIF([1]route!$E$3:$E$10005,E96,[1]!Table1[12])</f>
        <v>0</v>
      </c>
      <c r="AQ96" s="30">
        <f ca="1">SUMIF([1]route!$E$3:$E$10005,E96,[1]!Table1[13])</f>
        <v>0</v>
      </c>
      <c r="AR96" s="30">
        <f ca="1">SUMIF([1]route!$E$3:$E$10005,E96,[1]!Table1[14])</f>
        <v>0</v>
      </c>
      <c r="AS96" s="30">
        <f ca="1">SUMIF([1]route!$E$3:$E$10005,E96,[1]!Table1[15])</f>
        <v>0</v>
      </c>
      <c r="AT96" s="30">
        <f ca="1">SUMIF([1]route!$E$3:$E$10005,E96,[1]!Table1[16])</f>
        <v>0</v>
      </c>
      <c r="AU96" s="30">
        <f ca="1">SUMIF([1]route!$E$3:$E$10005,E96,[1]!Table1[17])</f>
        <v>0</v>
      </c>
      <c r="AV96" s="30">
        <f ca="1">SUMIF([1]route!$E$3:$E$10005,E96,[1]!Table1[18])</f>
        <v>0</v>
      </c>
      <c r="AW96" s="30">
        <f ca="1">SUMIF([1]route!$E$3:$E$10005,E96,[1]!Table1[19])</f>
        <v>0</v>
      </c>
      <c r="AX96" s="30">
        <f ca="1">SUMIF([1]route!$E$3:$E$10005,E96,[1]!Table1[20])</f>
        <v>0</v>
      </c>
      <c r="AY96" s="30">
        <f ca="1">SUMIF([1]route!$E$3:$E$10005,E96,[1]!Table1[21])</f>
        <v>0</v>
      </c>
      <c r="AZ96" s="30">
        <f ca="1">SUMIF([1]route!$E$3:$E$10005,E96,[1]!Table1[22])</f>
        <v>0</v>
      </c>
      <c r="BA96" s="30">
        <f ca="1">SUMIF([1]route!$E$3:$E$10005,E96,[1]!Table1[23])</f>
        <v>0</v>
      </c>
      <c r="BB96" s="30">
        <f ca="1">SUMIF([1]route!$E$3:$E$10005,E96,[1]!Table1[24])</f>
        <v>0</v>
      </c>
      <c r="BC96" s="30">
        <f ca="1">SUMIF([1]route!$E$3:$E$10005,E96,[1]!Table1[25])</f>
        <v>0</v>
      </c>
      <c r="BD96" s="30">
        <f ca="1">SUMIF([1]route!$E$3:$E$10005,E96,[1]!Table1[26])</f>
        <v>0</v>
      </c>
      <c r="BE96" s="30">
        <f ca="1">SUMIF([1]route!$E$3:$E$10005,E96,[1]!Table1[27])</f>
        <v>0</v>
      </c>
      <c r="BF96" s="30">
        <f ca="1">SUMIF([1]route!$E$3:$E$10005,E96,[1]!Table1[28])</f>
        <v>0</v>
      </c>
      <c r="BG96" s="30">
        <f ca="1">SUMIF([1]route!$E$3:$E$10005,E96,[1]!Table1[29])</f>
        <v>0</v>
      </c>
      <c r="BH96" s="30">
        <f ca="1">SUMIF([1]route!$E$3:$E$10005,E96,[1]!Table1[30])</f>
        <v>0</v>
      </c>
      <c r="BI96" s="30">
        <f ca="1">SUMIF([1]route!$E$3:$E$10005,E96,[1]!Table1[31])</f>
        <v>0</v>
      </c>
      <c r="BJ96" s="30">
        <f ca="1">SUMIF([1]route!$E$3:$E$10005,E96,[1]!Table1[Remain PO])</f>
        <v>0</v>
      </c>
      <c r="BK96" s="31">
        <f ca="1">SUMIF([1]route!$E$3:$E$10005,E96,[1]!Table1[N+1])</f>
        <v>54.888888888888886</v>
      </c>
      <c r="BL96" s="31">
        <f ca="1">SUMIF([1]route!$E$3:$E$10005,E96,[1]!Table1[N+2])</f>
        <v>73.333333333333329</v>
      </c>
      <c r="BM96" s="31">
        <f ca="1">SUMIF([1]route!$E$3:$E$10005,E96,[1]!Table1[N+3])</f>
        <v>73.333333333333329</v>
      </c>
      <c r="BN96" s="32">
        <f ca="1">SUMIF([1]route!$E$3:$E$10005,E96,[1]!Table1[N+4])</f>
        <v>0</v>
      </c>
      <c r="BP96" s="37">
        <f t="shared" si="40"/>
        <v>92</v>
      </c>
      <c r="BQ96" s="35">
        <f t="shared" ca="1" si="44"/>
        <v>92</v>
      </c>
      <c r="BR96" s="35">
        <f t="shared" ca="1" si="44"/>
        <v>92</v>
      </c>
      <c r="BS96" s="35">
        <f t="shared" ca="1" si="44"/>
        <v>92</v>
      </c>
      <c r="BT96" s="35">
        <f t="shared" ca="1" si="44"/>
        <v>92</v>
      </c>
      <c r="BU96" s="35">
        <f t="shared" ca="1" si="44"/>
        <v>92</v>
      </c>
      <c r="BV96" s="35">
        <f t="shared" ca="1" si="44"/>
        <v>92</v>
      </c>
      <c r="BW96" s="35">
        <f t="shared" ca="1" si="44"/>
        <v>92</v>
      </c>
      <c r="BX96" s="35">
        <f t="shared" ca="1" si="44"/>
        <v>92</v>
      </c>
      <c r="BY96" s="35">
        <f t="shared" ca="1" si="44"/>
        <v>92</v>
      </c>
      <c r="BZ96" s="35">
        <f t="shared" ca="1" si="44"/>
        <v>92</v>
      </c>
      <c r="CA96" s="35">
        <f t="shared" ca="1" si="44"/>
        <v>92</v>
      </c>
      <c r="CB96" s="35">
        <f t="shared" ca="1" si="44"/>
        <v>92</v>
      </c>
      <c r="CC96" s="35">
        <f t="shared" ca="1" si="44"/>
        <v>92</v>
      </c>
      <c r="CD96" s="35">
        <f t="shared" ca="1" si="44"/>
        <v>92</v>
      </c>
      <c r="CE96" s="35">
        <f t="shared" ca="1" si="44"/>
        <v>92</v>
      </c>
      <c r="CF96" s="35">
        <f t="shared" ca="1" si="43"/>
        <v>92</v>
      </c>
      <c r="CG96" s="35">
        <f t="shared" ca="1" si="26"/>
        <v>92</v>
      </c>
      <c r="CH96" s="35">
        <f t="shared" ca="1" si="26"/>
        <v>92</v>
      </c>
      <c r="CI96" s="35">
        <f t="shared" ca="1" si="26"/>
        <v>92</v>
      </c>
      <c r="CJ96" s="35">
        <f t="shared" ca="1" si="26"/>
        <v>92</v>
      </c>
      <c r="CK96" s="35">
        <f t="shared" ca="1" si="42"/>
        <v>92</v>
      </c>
      <c r="CL96" s="35">
        <f t="shared" ca="1" si="42"/>
        <v>92</v>
      </c>
      <c r="CM96" s="35">
        <f t="shared" ca="1" si="42"/>
        <v>92</v>
      </c>
      <c r="CN96" s="35">
        <f t="shared" ca="1" si="42"/>
        <v>92</v>
      </c>
      <c r="CO96" s="35">
        <f t="shared" ca="1" si="42"/>
        <v>92</v>
      </c>
      <c r="CP96" s="35">
        <f t="shared" ca="1" si="42"/>
        <v>92</v>
      </c>
      <c r="CQ96" s="35">
        <f t="shared" ca="1" si="42"/>
        <v>92</v>
      </c>
      <c r="CR96" s="35">
        <f t="shared" ca="1" si="42"/>
        <v>92</v>
      </c>
      <c r="CS96" s="35">
        <f t="shared" ca="1" si="42"/>
        <v>92</v>
      </c>
      <c r="CT96" s="35">
        <f t="shared" ca="1" si="21"/>
        <v>92</v>
      </c>
      <c r="CU96" s="35">
        <f t="shared" ca="1" si="21"/>
        <v>92</v>
      </c>
      <c r="CV96" s="35">
        <f t="shared" ca="1" si="21"/>
        <v>92</v>
      </c>
      <c r="CW96" s="38">
        <f t="shared" ca="1" si="21"/>
        <v>37.111111111111114</v>
      </c>
      <c r="CX96" s="38">
        <f t="shared" ca="1" si="21"/>
        <v>-36.222222222222214</v>
      </c>
      <c r="CY96" s="38">
        <f t="shared" ca="1" si="21"/>
        <v>-109.55555555555554</v>
      </c>
      <c r="CZ96" s="39">
        <f t="shared" ca="1" si="27"/>
        <v>-109.55555555555554</v>
      </c>
      <c r="DA96" s="35"/>
    </row>
    <row r="97" spans="4:105" x14ac:dyDescent="0.3">
      <c r="D97" s="61" t="str">
        <f>VLOOKUP(F97,[1]Special!$O$2:$S$209,3,0)</f>
        <v>|0101021700|0.00|0.00|0.000|68.0001.4</v>
      </c>
      <c r="E97" s="20" t="s">
        <v>117</v>
      </c>
      <c r="F97" s="19" t="str">
        <f t="shared" si="30"/>
        <v>|0200220810|22.20|0.00|1.400|0.000</v>
      </c>
      <c r="G97" s="19" t="str">
        <f>'Cutting Rules'!H97</f>
        <v>||||||||||||</v>
      </c>
      <c r="H97" s="19" t="str">
        <f>VLOOKUP(MID(F97,8,2),[1]Special!$H$2:$I$32,2,0)</f>
        <v>STKM13A</v>
      </c>
      <c r="I97" s="19" t="str">
        <f t="shared" si="31"/>
        <v>NBC</v>
      </c>
      <c r="J97" s="19" t="str">
        <f t="shared" si="32"/>
        <v>P</v>
      </c>
      <c r="K97" s="19" t="str">
        <f t="shared" si="33"/>
        <v>22.2</v>
      </c>
      <c r="L97" s="19" t="str">
        <f t="shared" si="34"/>
        <v>0.00</v>
      </c>
      <c r="M97" s="52" t="str">
        <f t="shared" si="35"/>
        <v>1.40</v>
      </c>
      <c r="N97" s="52" t="str">
        <f t="shared" si="36"/>
        <v>5860</v>
      </c>
      <c r="O97" s="19">
        <f>VLOOKUP(F97,[1]Item!$A$5:$Z$10000,26,0)</f>
        <v>0.71799999999999997</v>
      </c>
      <c r="P97" s="19" t="str">
        <f>VLOOKUP(E97,[1]route!$E$3:$O$10005,11,0)</f>
        <v>P/E</v>
      </c>
      <c r="Q97" s="62" t="str">
        <f>'Cutting Rules'!AD97</f>
        <v>5860------------</v>
      </c>
      <c r="R97" s="23">
        <f ca="1">SUMIF([1]route!$E$3:$E$10005,E97,[1]!Table1[生産])</f>
        <v>0</v>
      </c>
      <c r="S97" s="24"/>
      <c r="T97" s="78" t="s">
        <v>547</v>
      </c>
      <c r="U97" s="19"/>
      <c r="V97" s="48">
        <f>SUMIF([1]route!$E$3:$E$10005,E97,[1]route!$M$3:$M$10005)</f>
        <v>89</v>
      </c>
      <c r="W97" s="56">
        <f t="shared" si="37"/>
        <v>374.46571999999998</v>
      </c>
      <c r="X97" s="27" t="e">
        <f t="array" aca="1" ref="X97" ca="1">INDEX($BP97:$CZ97,MATCH(TRUE,$BP97:$CZ97&lt;0,0))</f>
        <v>#N/A</v>
      </c>
      <c r="Y97" s="47" t="str">
        <f t="shared" ca="1" si="28"/>
        <v/>
      </c>
      <c r="Z97" s="121" t="str">
        <f>IFERROR(VLOOKUP(E97,[1]route!$E$3:$BL$10005,59,0),"")&amp;IFERROR(VLOOKUP(E97,[1]route!$E$3:$BL$10005,60,0),"")</f>
        <v/>
      </c>
      <c r="AA97" s="28">
        <f t="shared" ca="1" si="38"/>
        <v>0</v>
      </c>
      <c r="AB97" s="77">
        <f t="shared" ca="1" si="39"/>
        <v>0</v>
      </c>
      <c r="AC97" s="4" t="str">
        <f t="shared" ca="1" si="29"/>
        <v/>
      </c>
      <c r="AD97" s="29">
        <v>0</v>
      </c>
      <c r="AE97" s="30">
        <f ca="1">SUMIF([1]route!$E$3:$E$10005,E97,[1]!Table1[1])</f>
        <v>0</v>
      </c>
      <c r="AF97" s="30">
        <f ca="1">SUMIF([1]route!$E$3:$E$10005,E97,[1]!Table1[2])</f>
        <v>0</v>
      </c>
      <c r="AG97" s="30">
        <f ca="1">SUMIF([1]route!$E$3:$E$10005,E97,[1]!Table1[3])</f>
        <v>0</v>
      </c>
      <c r="AH97" s="30">
        <f ca="1">SUMIF([1]route!$E$3:$E$10005,E97,[1]!Table1[4])</f>
        <v>0</v>
      </c>
      <c r="AI97" s="30">
        <f ca="1">SUMIF([1]route!$E$3:$E$10005,E97,[1]!Table1[5])</f>
        <v>0</v>
      </c>
      <c r="AJ97" s="30">
        <f ca="1">SUMIF([1]route!$E$3:$E$10005,E97,[1]!Table1[6])</f>
        <v>0</v>
      </c>
      <c r="AK97" s="30">
        <f ca="1">SUMIF([1]route!$E$3:$E$10005,E97,[1]!Table1[7])</f>
        <v>0</v>
      </c>
      <c r="AL97" s="30">
        <f ca="1">SUMIF([1]route!$E$3:$E$10005,E97,[1]!Table1[8])</f>
        <v>0</v>
      </c>
      <c r="AM97" s="30">
        <f ca="1">SUMIF([1]route!$E$3:$E$10005,E97,[1]!Table1[9])</f>
        <v>0</v>
      </c>
      <c r="AN97" s="30">
        <f ca="1">SUMIF([1]route!$E$3:$E$10005,E97,[1]!Table1[10])</f>
        <v>0</v>
      </c>
      <c r="AO97" s="30">
        <f ca="1">SUMIF([1]route!$E$3:$E$10005,E97,[1]!Table1[11])</f>
        <v>0</v>
      </c>
      <c r="AP97" s="30">
        <f ca="1">SUMIF([1]route!$E$3:$E$10005,E97,[1]!Table1[12])</f>
        <v>0</v>
      </c>
      <c r="AQ97" s="30">
        <f ca="1">SUMIF([1]route!$E$3:$E$10005,E97,[1]!Table1[13])</f>
        <v>0</v>
      </c>
      <c r="AR97" s="30">
        <f ca="1">SUMIF([1]route!$E$3:$E$10005,E97,[1]!Table1[14])</f>
        <v>0</v>
      </c>
      <c r="AS97" s="30">
        <f ca="1">SUMIF([1]route!$E$3:$E$10005,E97,[1]!Table1[15])</f>
        <v>0</v>
      </c>
      <c r="AT97" s="30">
        <f ca="1">SUMIF([1]route!$E$3:$E$10005,E97,[1]!Table1[16])</f>
        <v>0</v>
      </c>
      <c r="AU97" s="30">
        <f ca="1">SUMIF([1]route!$E$3:$E$10005,E97,[1]!Table1[17])</f>
        <v>0</v>
      </c>
      <c r="AV97" s="30">
        <f ca="1">SUMIF([1]route!$E$3:$E$10005,E97,[1]!Table1[18])</f>
        <v>0</v>
      </c>
      <c r="AW97" s="30">
        <f ca="1">SUMIF([1]route!$E$3:$E$10005,E97,[1]!Table1[19])</f>
        <v>0</v>
      </c>
      <c r="AX97" s="30">
        <f ca="1">SUMIF([1]route!$E$3:$E$10005,E97,[1]!Table1[20])</f>
        <v>0</v>
      </c>
      <c r="AY97" s="30">
        <f ca="1">SUMIF([1]route!$E$3:$E$10005,E97,[1]!Table1[21])</f>
        <v>0</v>
      </c>
      <c r="AZ97" s="30">
        <f ca="1">SUMIF([1]route!$E$3:$E$10005,E97,[1]!Table1[22])</f>
        <v>0</v>
      </c>
      <c r="BA97" s="30">
        <f ca="1">SUMIF([1]route!$E$3:$E$10005,E97,[1]!Table1[23])</f>
        <v>0</v>
      </c>
      <c r="BB97" s="30">
        <f ca="1">SUMIF([1]route!$E$3:$E$10005,E97,[1]!Table1[24])</f>
        <v>0</v>
      </c>
      <c r="BC97" s="30">
        <f ca="1">SUMIF([1]route!$E$3:$E$10005,E97,[1]!Table1[25])</f>
        <v>0</v>
      </c>
      <c r="BD97" s="30">
        <f ca="1">SUMIF([1]route!$E$3:$E$10005,E97,[1]!Table1[26])</f>
        <v>0</v>
      </c>
      <c r="BE97" s="30">
        <f ca="1">SUMIF([1]route!$E$3:$E$10005,E97,[1]!Table1[27])</f>
        <v>0</v>
      </c>
      <c r="BF97" s="30">
        <f ca="1">SUMIF([1]route!$E$3:$E$10005,E97,[1]!Table1[28])</f>
        <v>0</v>
      </c>
      <c r="BG97" s="30">
        <f ca="1">SUMIF([1]route!$E$3:$E$10005,E97,[1]!Table1[29])</f>
        <v>0</v>
      </c>
      <c r="BH97" s="30">
        <f ca="1">SUMIF([1]route!$E$3:$E$10005,E97,[1]!Table1[30])</f>
        <v>0</v>
      </c>
      <c r="BI97" s="30">
        <f ca="1">SUMIF([1]route!$E$3:$E$10005,E97,[1]!Table1[31])</f>
        <v>0</v>
      </c>
      <c r="BJ97" s="30">
        <f ca="1">SUMIF([1]route!$E$3:$E$10005,E97,[1]!Table1[Remain PO])</f>
        <v>0</v>
      </c>
      <c r="BK97" s="31">
        <f ca="1">SUMIF([1]route!$E$3:$E$10005,E97,[1]!Table1[N+1])</f>
        <v>0</v>
      </c>
      <c r="BL97" s="31">
        <f ca="1">SUMIF([1]route!$E$3:$E$10005,E97,[1]!Table1[N+2])</f>
        <v>0</v>
      </c>
      <c r="BM97" s="31">
        <f ca="1">SUMIF([1]route!$E$3:$E$10005,E97,[1]!Table1[N+3])</f>
        <v>0</v>
      </c>
      <c r="BN97" s="32">
        <f ca="1">SUMIF([1]route!$E$3:$E$10005,E97,[1]!Table1[N+4])</f>
        <v>0</v>
      </c>
      <c r="BP97" s="37">
        <f t="shared" si="40"/>
        <v>89</v>
      </c>
      <c r="BQ97" s="35">
        <f t="shared" ca="1" si="44"/>
        <v>89</v>
      </c>
      <c r="BR97" s="35">
        <f t="shared" ca="1" si="44"/>
        <v>89</v>
      </c>
      <c r="BS97" s="35">
        <f t="shared" ca="1" si="44"/>
        <v>89</v>
      </c>
      <c r="BT97" s="35">
        <f t="shared" ca="1" si="44"/>
        <v>89</v>
      </c>
      <c r="BU97" s="35">
        <f t="shared" ca="1" si="44"/>
        <v>89</v>
      </c>
      <c r="BV97" s="35">
        <f t="shared" ca="1" si="44"/>
        <v>89</v>
      </c>
      <c r="BW97" s="35">
        <f t="shared" ca="1" si="44"/>
        <v>89</v>
      </c>
      <c r="BX97" s="35">
        <f t="shared" ca="1" si="44"/>
        <v>89</v>
      </c>
      <c r="BY97" s="35">
        <f t="shared" ca="1" si="44"/>
        <v>89</v>
      </c>
      <c r="BZ97" s="35">
        <f t="shared" ca="1" si="44"/>
        <v>89</v>
      </c>
      <c r="CA97" s="35">
        <f t="shared" ca="1" si="44"/>
        <v>89</v>
      </c>
      <c r="CB97" s="35">
        <f t="shared" ca="1" si="44"/>
        <v>89</v>
      </c>
      <c r="CC97" s="35">
        <f t="shared" ca="1" si="44"/>
        <v>89</v>
      </c>
      <c r="CD97" s="35">
        <f t="shared" ca="1" si="44"/>
        <v>89</v>
      </c>
      <c r="CE97" s="35">
        <f t="shared" ca="1" si="44"/>
        <v>89</v>
      </c>
      <c r="CF97" s="35">
        <f t="shared" ca="1" si="43"/>
        <v>89</v>
      </c>
      <c r="CG97" s="35">
        <f t="shared" ca="1" si="26"/>
        <v>89</v>
      </c>
      <c r="CH97" s="35">
        <f t="shared" ca="1" si="26"/>
        <v>89</v>
      </c>
      <c r="CI97" s="35">
        <f t="shared" ca="1" si="26"/>
        <v>89</v>
      </c>
      <c r="CJ97" s="35">
        <f t="shared" ca="1" si="26"/>
        <v>89</v>
      </c>
      <c r="CK97" s="35">
        <f t="shared" ca="1" si="42"/>
        <v>89</v>
      </c>
      <c r="CL97" s="35">
        <f t="shared" ca="1" si="42"/>
        <v>89</v>
      </c>
      <c r="CM97" s="35">
        <f t="shared" ca="1" si="42"/>
        <v>89</v>
      </c>
      <c r="CN97" s="35">
        <f t="shared" ca="1" si="42"/>
        <v>89</v>
      </c>
      <c r="CO97" s="35">
        <f t="shared" ca="1" si="42"/>
        <v>89</v>
      </c>
      <c r="CP97" s="35">
        <f t="shared" ca="1" si="42"/>
        <v>89</v>
      </c>
      <c r="CQ97" s="35">
        <f t="shared" ca="1" si="42"/>
        <v>89</v>
      </c>
      <c r="CR97" s="35">
        <f t="shared" ca="1" si="42"/>
        <v>89</v>
      </c>
      <c r="CS97" s="35">
        <f t="shared" ca="1" si="42"/>
        <v>89</v>
      </c>
      <c r="CT97" s="35">
        <f t="shared" ca="1" si="21"/>
        <v>89</v>
      </c>
      <c r="CU97" s="35">
        <f t="shared" ca="1" si="21"/>
        <v>89</v>
      </c>
      <c r="CV97" s="35">
        <f t="shared" ca="1" si="21"/>
        <v>89</v>
      </c>
      <c r="CW97" s="38">
        <f t="shared" ca="1" si="21"/>
        <v>89</v>
      </c>
      <c r="CX97" s="38">
        <f t="shared" ca="1" si="21"/>
        <v>89</v>
      </c>
      <c r="CY97" s="38">
        <f t="shared" ca="1" si="21"/>
        <v>89</v>
      </c>
      <c r="CZ97" s="39">
        <f t="shared" ca="1" si="27"/>
        <v>89</v>
      </c>
      <c r="DA97" s="35"/>
    </row>
    <row r="98" spans="4:105" x14ac:dyDescent="0.3">
      <c r="D98" s="61" t="str">
        <f>VLOOKUP(F98,[1]Special!$O$2:$S$209,3,0)</f>
        <v>|0101021700|0.00|0.00|0.000|67.5001.6</v>
      </c>
      <c r="E98" s="20" t="s">
        <v>120</v>
      </c>
      <c r="F98" s="19" t="str">
        <f t="shared" si="30"/>
        <v>|0200220810|22.20|0.00|1.600|0.000</v>
      </c>
      <c r="G98" s="19" t="str">
        <f>'Cutting Rules'!H98</f>
        <v>KMV||||||||||||</v>
      </c>
      <c r="H98" s="19" t="str">
        <f>VLOOKUP(MID(F98,8,2),[1]Special!$H$2:$I$32,2,0)</f>
        <v>STKM13A</v>
      </c>
      <c r="I98" s="19" t="str">
        <f t="shared" si="31"/>
        <v>NBC</v>
      </c>
      <c r="J98" s="19" t="str">
        <f t="shared" si="32"/>
        <v>P</v>
      </c>
      <c r="K98" s="19" t="str">
        <f t="shared" si="33"/>
        <v>22.2</v>
      </c>
      <c r="L98" s="19" t="str">
        <f t="shared" si="34"/>
        <v>0.00</v>
      </c>
      <c r="M98" s="52" t="str">
        <f t="shared" si="35"/>
        <v>1.60</v>
      </c>
      <c r="N98" s="52" t="str">
        <f t="shared" si="36"/>
        <v>5922</v>
      </c>
      <c r="O98" s="19">
        <f>VLOOKUP(F98,[1]Item!$A$5:$Z$10000,26,0)</f>
        <v>0.81299999999999994</v>
      </c>
      <c r="P98" s="19" t="str">
        <f>VLOOKUP(E98,[1]route!$E$3:$O$10005,11,0)</f>
        <v>C</v>
      </c>
      <c r="Q98" s="62" t="str">
        <f>'Cutting Rules'!AD98</f>
        <v>175-5922-----------</v>
      </c>
      <c r="R98" s="23">
        <f ca="1">SUMIF([1]route!$E$3:$E$10005,E98,[1]!Table1[生産])</f>
        <v>21.882352941176471</v>
      </c>
      <c r="S98" s="24"/>
      <c r="T98" s="78" t="s">
        <v>547</v>
      </c>
      <c r="U98" s="19"/>
      <c r="V98" s="48">
        <f>SUMIF([1]route!$E$3:$E$10005,E98,[1]route!$M$3:$M$10005)</f>
        <v>81</v>
      </c>
      <c r="W98" s="56">
        <f t="shared" si="37"/>
        <v>389.98146599999995</v>
      </c>
      <c r="X98" s="27" t="e">
        <f t="array" aca="1" ref="X98" ca="1">INDEX($BP98:$CZ98,MATCH(TRUE,$BP98:$CZ98&lt;0,0))</f>
        <v>#N/A</v>
      </c>
      <c r="Y98" s="47" t="str">
        <f t="shared" ca="1" si="28"/>
        <v/>
      </c>
      <c r="Z98" s="121" t="str">
        <f>IFERROR(VLOOKUP(E98,[1]route!$E$3:$BL$10005,59,0),"")&amp;IFERROR(VLOOKUP(E98,[1]route!$E$3:$BL$10005,60,0),"")</f>
        <v/>
      </c>
      <c r="AA98" s="28">
        <f t="shared" ca="1" si="38"/>
        <v>0</v>
      </c>
      <c r="AB98" s="77">
        <f t="shared" ca="1" si="39"/>
        <v>0</v>
      </c>
      <c r="AC98" s="4" t="str">
        <f t="shared" ca="1" si="29"/>
        <v/>
      </c>
      <c r="AD98" s="29">
        <v>0</v>
      </c>
      <c r="AE98" s="30">
        <f ca="1">SUMIF([1]route!$E$3:$E$10005,E98,[1]!Table1[1])</f>
        <v>0</v>
      </c>
      <c r="AF98" s="30">
        <f ca="1">SUMIF([1]route!$E$3:$E$10005,E98,[1]!Table1[2])</f>
        <v>0</v>
      </c>
      <c r="AG98" s="30">
        <f ca="1">SUMIF([1]route!$E$3:$E$10005,E98,[1]!Table1[3])</f>
        <v>0</v>
      </c>
      <c r="AH98" s="30">
        <f ca="1">SUMIF([1]route!$E$3:$E$10005,E98,[1]!Table1[4])</f>
        <v>0</v>
      </c>
      <c r="AI98" s="30">
        <f ca="1">SUMIF([1]route!$E$3:$E$10005,E98,[1]!Table1[5])</f>
        <v>0</v>
      </c>
      <c r="AJ98" s="30">
        <f ca="1">SUMIF([1]route!$E$3:$E$10005,E98,[1]!Table1[6])</f>
        <v>0</v>
      </c>
      <c r="AK98" s="30">
        <f ca="1">SUMIF([1]route!$E$3:$E$10005,E98,[1]!Table1[7])</f>
        <v>0</v>
      </c>
      <c r="AL98" s="30">
        <f ca="1">SUMIF([1]route!$E$3:$E$10005,E98,[1]!Table1[8])</f>
        <v>0</v>
      </c>
      <c r="AM98" s="30">
        <f ca="1">SUMIF([1]route!$E$3:$E$10005,E98,[1]!Table1[9])</f>
        <v>0</v>
      </c>
      <c r="AN98" s="30">
        <f ca="1">SUMIF([1]route!$E$3:$E$10005,E98,[1]!Table1[10])</f>
        <v>0</v>
      </c>
      <c r="AO98" s="30">
        <f ca="1">SUMIF([1]route!$E$3:$E$10005,E98,[1]!Table1[11])</f>
        <v>0</v>
      </c>
      <c r="AP98" s="30">
        <f ca="1">SUMIF([1]route!$E$3:$E$10005,E98,[1]!Table1[12])</f>
        <v>0</v>
      </c>
      <c r="AQ98" s="30">
        <f ca="1">SUMIF([1]route!$E$3:$E$10005,E98,[1]!Table1[13])</f>
        <v>0</v>
      </c>
      <c r="AR98" s="30">
        <f ca="1">SUMIF([1]route!$E$3:$E$10005,E98,[1]!Table1[14])</f>
        <v>0</v>
      </c>
      <c r="AS98" s="30">
        <f ca="1">SUMIF([1]route!$E$3:$E$10005,E98,[1]!Table1[15])</f>
        <v>0</v>
      </c>
      <c r="AT98" s="30">
        <f ca="1">SUMIF([1]route!$E$3:$E$10005,E98,[1]!Table1[16])</f>
        <v>0</v>
      </c>
      <c r="AU98" s="30">
        <f ca="1">SUMIF([1]route!$E$3:$E$10005,E98,[1]!Table1[17])</f>
        <v>0</v>
      </c>
      <c r="AV98" s="30">
        <f ca="1">SUMIF([1]route!$E$3:$E$10005,E98,[1]!Table1[18])</f>
        <v>0</v>
      </c>
      <c r="AW98" s="30">
        <f ca="1">SUMIF([1]route!$E$3:$E$10005,E98,[1]!Table1[19])</f>
        <v>0</v>
      </c>
      <c r="AX98" s="30">
        <f ca="1">SUMIF([1]route!$E$3:$E$10005,E98,[1]!Table1[20])</f>
        <v>0</v>
      </c>
      <c r="AY98" s="30">
        <f ca="1">SUMIF([1]route!$E$3:$E$10005,E98,[1]!Table1[21])</f>
        <v>0</v>
      </c>
      <c r="AZ98" s="30">
        <f ca="1">SUMIF([1]route!$E$3:$E$10005,E98,[1]!Table1[22])</f>
        <v>0</v>
      </c>
      <c r="BA98" s="30">
        <f ca="1">SUMIF([1]route!$E$3:$E$10005,E98,[1]!Table1[23])</f>
        <v>0</v>
      </c>
      <c r="BB98" s="30">
        <f ca="1">SUMIF([1]route!$E$3:$E$10005,E98,[1]!Table1[24])</f>
        <v>0</v>
      </c>
      <c r="BC98" s="30">
        <f ca="1">SUMIF([1]route!$E$3:$E$10005,E98,[1]!Table1[25])</f>
        <v>0</v>
      </c>
      <c r="BD98" s="30">
        <f ca="1">SUMIF([1]route!$E$3:$E$10005,E98,[1]!Table1[26])</f>
        <v>0</v>
      </c>
      <c r="BE98" s="30">
        <f ca="1">SUMIF([1]route!$E$3:$E$10005,E98,[1]!Table1[27])</f>
        <v>0</v>
      </c>
      <c r="BF98" s="30">
        <f ca="1">SUMIF([1]route!$E$3:$E$10005,E98,[1]!Table1[28])</f>
        <v>0</v>
      </c>
      <c r="BG98" s="30">
        <f ca="1">SUMIF([1]route!$E$3:$E$10005,E98,[1]!Table1[29])</f>
        <v>0</v>
      </c>
      <c r="BH98" s="30">
        <f ca="1">SUMIF([1]route!$E$3:$E$10005,E98,[1]!Table1[30])</f>
        <v>0</v>
      </c>
      <c r="BI98" s="30">
        <f ca="1">SUMIF([1]route!$E$3:$E$10005,E98,[1]!Table1[31])</f>
        <v>0</v>
      </c>
      <c r="BJ98" s="30">
        <f ca="1">SUMIF([1]route!$E$3:$E$10005,E98,[1]!Table1[Remain PO])</f>
        <v>0</v>
      </c>
      <c r="BK98" s="31">
        <f ca="1">SUMIF([1]route!$E$3:$E$10005,E98,[1]!Table1[N+1])</f>
        <v>21.882352941176471</v>
      </c>
      <c r="BL98" s="31">
        <f ca="1">SUMIF([1]route!$E$3:$E$10005,E98,[1]!Table1[N+2])</f>
        <v>22.705882352941178</v>
      </c>
      <c r="BM98" s="31">
        <f ca="1">SUMIF([1]route!$E$3:$E$10005,E98,[1]!Table1[N+3])</f>
        <v>22.705882352941178</v>
      </c>
      <c r="BN98" s="32">
        <f ca="1">SUMIF([1]route!$E$3:$E$10005,E98,[1]!Table1[N+4])</f>
        <v>0</v>
      </c>
      <c r="BP98" s="37">
        <f t="shared" si="40"/>
        <v>81</v>
      </c>
      <c r="BQ98" s="35">
        <f t="shared" ca="1" si="44"/>
        <v>81</v>
      </c>
      <c r="BR98" s="35">
        <f t="shared" ca="1" si="44"/>
        <v>81</v>
      </c>
      <c r="BS98" s="35">
        <f t="shared" ca="1" si="44"/>
        <v>81</v>
      </c>
      <c r="BT98" s="35">
        <f t="shared" ca="1" si="44"/>
        <v>81</v>
      </c>
      <c r="BU98" s="35">
        <f t="shared" ca="1" si="44"/>
        <v>81</v>
      </c>
      <c r="BV98" s="35">
        <f t="shared" ca="1" si="44"/>
        <v>81</v>
      </c>
      <c r="BW98" s="35">
        <f t="shared" ca="1" si="44"/>
        <v>81</v>
      </c>
      <c r="BX98" s="35">
        <f t="shared" ca="1" si="44"/>
        <v>81</v>
      </c>
      <c r="BY98" s="35">
        <f t="shared" ca="1" si="44"/>
        <v>81</v>
      </c>
      <c r="BZ98" s="35">
        <f t="shared" ca="1" si="44"/>
        <v>81</v>
      </c>
      <c r="CA98" s="35">
        <f t="shared" ca="1" si="44"/>
        <v>81</v>
      </c>
      <c r="CB98" s="35">
        <f t="shared" ca="1" si="44"/>
        <v>81</v>
      </c>
      <c r="CC98" s="35">
        <f t="shared" ca="1" si="44"/>
        <v>81</v>
      </c>
      <c r="CD98" s="35">
        <f t="shared" ca="1" si="44"/>
        <v>81</v>
      </c>
      <c r="CE98" s="35">
        <f t="shared" ca="1" si="44"/>
        <v>81</v>
      </c>
      <c r="CF98" s="35">
        <f t="shared" ca="1" si="43"/>
        <v>81</v>
      </c>
      <c r="CG98" s="35">
        <f t="shared" ca="1" si="26"/>
        <v>81</v>
      </c>
      <c r="CH98" s="35">
        <f t="shared" ca="1" si="26"/>
        <v>81</v>
      </c>
      <c r="CI98" s="35">
        <f t="shared" ca="1" si="26"/>
        <v>81</v>
      </c>
      <c r="CJ98" s="35">
        <f t="shared" ca="1" si="26"/>
        <v>81</v>
      </c>
      <c r="CK98" s="35">
        <f t="shared" ca="1" si="42"/>
        <v>81</v>
      </c>
      <c r="CL98" s="35">
        <f t="shared" ca="1" si="42"/>
        <v>81</v>
      </c>
      <c r="CM98" s="35">
        <f t="shared" ca="1" si="42"/>
        <v>81</v>
      </c>
      <c r="CN98" s="35">
        <f t="shared" ca="1" si="42"/>
        <v>81</v>
      </c>
      <c r="CO98" s="35">
        <f t="shared" ca="1" si="42"/>
        <v>81</v>
      </c>
      <c r="CP98" s="35">
        <f t="shared" ca="1" si="42"/>
        <v>81</v>
      </c>
      <c r="CQ98" s="35">
        <f t="shared" ca="1" si="42"/>
        <v>81</v>
      </c>
      <c r="CR98" s="35">
        <f t="shared" ca="1" si="42"/>
        <v>81</v>
      </c>
      <c r="CS98" s="35">
        <f t="shared" ca="1" si="42"/>
        <v>81</v>
      </c>
      <c r="CT98" s="35">
        <f t="shared" ca="1" si="42"/>
        <v>81</v>
      </c>
      <c r="CU98" s="35">
        <f t="shared" ca="1" si="42"/>
        <v>81</v>
      </c>
      <c r="CV98" s="35">
        <f t="shared" ca="1" si="42"/>
        <v>81</v>
      </c>
      <c r="CW98" s="38">
        <f t="shared" ca="1" si="42"/>
        <v>59.117647058823529</v>
      </c>
      <c r="CX98" s="38">
        <f t="shared" ca="1" si="42"/>
        <v>36.411764705882348</v>
      </c>
      <c r="CY98" s="38">
        <f t="shared" ca="1" si="42"/>
        <v>13.70588235294117</v>
      </c>
      <c r="CZ98" s="39">
        <f t="shared" ca="1" si="27"/>
        <v>13.70588235294117</v>
      </c>
      <c r="DA98" s="35"/>
    </row>
    <row r="99" spans="4:105" x14ac:dyDescent="0.3">
      <c r="D99" s="61" t="str">
        <f>VLOOKUP(F99,[1]Special!$O$2:$S$209,3,0)</f>
        <v>|0101021700|0.00|0.00|0.000|67.5001.6</v>
      </c>
      <c r="E99" s="20" t="s">
        <v>121</v>
      </c>
      <c r="F99" s="19" t="str">
        <f t="shared" si="30"/>
        <v>|0200220810|22.20|0.00|1.600|0.000</v>
      </c>
      <c r="G99" s="19" t="str">
        <f>'Cutting Rules'!H99</f>
        <v>KMV||||||||||||</v>
      </c>
      <c r="H99" s="19" t="str">
        <f>VLOOKUP(MID(F99,8,2),[1]Special!$H$2:$I$32,2,0)</f>
        <v>STKM13A</v>
      </c>
      <c r="I99" s="19" t="str">
        <f t="shared" si="31"/>
        <v>NBC</v>
      </c>
      <c r="J99" s="19" t="str">
        <f t="shared" si="32"/>
        <v>P</v>
      </c>
      <c r="K99" s="19" t="str">
        <f t="shared" si="33"/>
        <v>22.2</v>
      </c>
      <c r="L99" s="19" t="str">
        <f t="shared" si="34"/>
        <v>0.00</v>
      </c>
      <c r="M99" s="52" t="str">
        <f t="shared" si="35"/>
        <v>1.60</v>
      </c>
      <c r="N99" s="52" t="str">
        <f t="shared" si="36"/>
        <v>6019</v>
      </c>
      <c r="O99" s="19">
        <f>VLOOKUP(F99,[1]Item!$A$5:$Z$10000,26,0)</f>
        <v>0.81299999999999994</v>
      </c>
      <c r="P99" s="19" t="str">
        <f>VLOOKUP(E99,[1]route!$E$3:$O$10005,11,0)</f>
        <v>C</v>
      </c>
      <c r="Q99" s="62" t="str">
        <f>'Cutting Rules'!AD99</f>
        <v>236-6019-----------</v>
      </c>
      <c r="R99" s="23">
        <f ca="1">SUMIF([1]route!$E$3:$E$10005,E99,[1]!Table1[生産])</f>
        <v>27.692307692307693</v>
      </c>
      <c r="S99" s="24"/>
      <c r="T99" s="78" t="s">
        <v>547</v>
      </c>
      <c r="U99" s="19"/>
      <c r="V99" s="48">
        <f>SUMIF([1]route!$E$3:$E$10005,E99,[1]route!$M$3:$M$10005)</f>
        <v>129</v>
      </c>
      <c r="W99" s="56">
        <f t="shared" si="37"/>
        <v>631.25466300000005</v>
      </c>
      <c r="X99" s="27" t="e">
        <f t="array" aca="1" ref="X99" ca="1">INDEX($BP99:$CZ99,MATCH(TRUE,$BP99:$CZ99&lt;0,0))</f>
        <v>#N/A</v>
      </c>
      <c r="Y99" s="47" t="str">
        <f t="shared" ca="1" si="28"/>
        <v/>
      </c>
      <c r="Z99" s="121" t="str">
        <f>IFERROR(VLOOKUP(E99,[1]route!$E$3:$BL$10005,59,0),"")&amp;IFERROR(VLOOKUP(E99,[1]route!$E$3:$BL$10005,60,0),"")</f>
        <v/>
      </c>
      <c r="AA99" s="28">
        <f t="shared" ca="1" si="38"/>
        <v>0</v>
      </c>
      <c r="AB99" s="77">
        <f t="shared" ca="1" si="39"/>
        <v>0</v>
      </c>
      <c r="AC99" s="4" t="str">
        <f t="shared" ca="1" si="29"/>
        <v/>
      </c>
      <c r="AD99" s="29">
        <v>0</v>
      </c>
      <c r="AE99" s="30">
        <f ca="1">SUMIF([1]route!$E$3:$E$10005,E99,[1]!Table1[1])</f>
        <v>0</v>
      </c>
      <c r="AF99" s="30">
        <f ca="1">SUMIF([1]route!$E$3:$E$10005,E99,[1]!Table1[2])</f>
        <v>0</v>
      </c>
      <c r="AG99" s="30">
        <f ca="1">SUMIF([1]route!$E$3:$E$10005,E99,[1]!Table1[3])</f>
        <v>0</v>
      </c>
      <c r="AH99" s="30">
        <f ca="1">SUMIF([1]route!$E$3:$E$10005,E99,[1]!Table1[4])</f>
        <v>0</v>
      </c>
      <c r="AI99" s="30">
        <f ca="1">SUMIF([1]route!$E$3:$E$10005,E99,[1]!Table1[5])</f>
        <v>0</v>
      </c>
      <c r="AJ99" s="30">
        <f ca="1">SUMIF([1]route!$E$3:$E$10005,E99,[1]!Table1[6])</f>
        <v>0</v>
      </c>
      <c r="AK99" s="30">
        <f ca="1">SUMIF([1]route!$E$3:$E$10005,E99,[1]!Table1[7])</f>
        <v>0</v>
      </c>
      <c r="AL99" s="30">
        <f ca="1">SUMIF([1]route!$E$3:$E$10005,E99,[1]!Table1[8])</f>
        <v>0</v>
      </c>
      <c r="AM99" s="30">
        <f ca="1">SUMIF([1]route!$E$3:$E$10005,E99,[1]!Table1[9])</f>
        <v>0</v>
      </c>
      <c r="AN99" s="30">
        <f ca="1">SUMIF([1]route!$E$3:$E$10005,E99,[1]!Table1[10])</f>
        <v>0</v>
      </c>
      <c r="AO99" s="30">
        <f ca="1">SUMIF([1]route!$E$3:$E$10005,E99,[1]!Table1[11])</f>
        <v>0</v>
      </c>
      <c r="AP99" s="30">
        <f ca="1">SUMIF([1]route!$E$3:$E$10005,E99,[1]!Table1[12])</f>
        <v>0</v>
      </c>
      <c r="AQ99" s="30">
        <f ca="1">SUMIF([1]route!$E$3:$E$10005,E99,[1]!Table1[13])</f>
        <v>0</v>
      </c>
      <c r="AR99" s="30">
        <f ca="1">SUMIF([1]route!$E$3:$E$10005,E99,[1]!Table1[14])</f>
        <v>0</v>
      </c>
      <c r="AS99" s="30">
        <f ca="1">SUMIF([1]route!$E$3:$E$10005,E99,[1]!Table1[15])</f>
        <v>0</v>
      </c>
      <c r="AT99" s="30">
        <f ca="1">SUMIF([1]route!$E$3:$E$10005,E99,[1]!Table1[16])</f>
        <v>0</v>
      </c>
      <c r="AU99" s="30">
        <f ca="1">SUMIF([1]route!$E$3:$E$10005,E99,[1]!Table1[17])</f>
        <v>0</v>
      </c>
      <c r="AV99" s="30">
        <f ca="1">SUMIF([1]route!$E$3:$E$10005,E99,[1]!Table1[18])</f>
        <v>0</v>
      </c>
      <c r="AW99" s="30">
        <f ca="1">SUMIF([1]route!$E$3:$E$10005,E99,[1]!Table1[19])</f>
        <v>0</v>
      </c>
      <c r="AX99" s="30">
        <f ca="1">SUMIF([1]route!$E$3:$E$10005,E99,[1]!Table1[20])</f>
        <v>0</v>
      </c>
      <c r="AY99" s="30">
        <f ca="1">SUMIF([1]route!$E$3:$E$10005,E99,[1]!Table1[21])</f>
        <v>0</v>
      </c>
      <c r="AZ99" s="30">
        <f ca="1">SUMIF([1]route!$E$3:$E$10005,E99,[1]!Table1[22])</f>
        <v>0</v>
      </c>
      <c r="BA99" s="30">
        <f ca="1">SUMIF([1]route!$E$3:$E$10005,E99,[1]!Table1[23])</f>
        <v>0</v>
      </c>
      <c r="BB99" s="30">
        <f ca="1">SUMIF([1]route!$E$3:$E$10005,E99,[1]!Table1[24])</f>
        <v>0</v>
      </c>
      <c r="BC99" s="30">
        <f ca="1">SUMIF([1]route!$E$3:$E$10005,E99,[1]!Table1[25])</f>
        <v>0</v>
      </c>
      <c r="BD99" s="30">
        <f ca="1">SUMIF([1]route!$E$3:$E$10005,E99,[1]!Table1[26])</f>
        <v>0</v>
      </c>
      <c r="BE99" s="30">
        <f ca="1">SUMIF([1]route!$E$3:$E$10005,E99,[1]!Table1[27])</f>
        <v>0</v>
      </c>
      <c r="BF99" s="30">
        <f ca="1">SUMIF([1]route!$E$3:$E$10005,E99,[1]!Table1[28])</f>
        <v>0</v>
      </c>
      <c r="BG99" s="30">
        <f ca="1">SUMIF([1]route!$E$3:$E$10005,E99,[1]!Table1[29])</f>
        <v>0</v>
      </c>
      <c r="BH99" s="30">
        <f ca="1">SUMIF([1]route!$E$3:$E$10005,E99,[1]!Table1[30])</f>
        <v>0</v>
      </c>
      <c r="BI99" s="30">
        <f ca="1">SUMIF([1]route!$E$3:$E$10005,E99,[1]!Table1[31])</f>
        <v>0</v>
      </c>
      <c r="BJ99" s="30">
        <f ca="1">SUMIF([1]route!$E$3:$E$10005,E99,[1]!Table1[Remain PO])</f>
        <v>0</v>
      </c>
      <c r="BK99" s="31">
        <f ca="1">SUMIF([1]route!$E$3:$E$10005,E99,[1]!Table1[N+1])</f>
        <v>27.692307692307693</v>
      </c>
      <c r="BL99" s="31">
        <f ca="1">SUMIF([1]route!$E$3:$E$10005,E99,[1]!Table1[N+2])</f>
        <v>29.46153846153846</v>
      </c>
      <c r="BM99" s="31">
        <f ca="1">SUMIF([1]route!$E$3:$E$10005,E99,[1]!Table1[N+3])</f>
        <v>29.692307692307693</v>
      </c>
      <c r="BN99" s="32">
        <f ca="1">SUMIF([1]route!$E$3:$E$10005,E99,[1]!Table1[N+4])</f>
        <v>0</v>
      </c>
      <c r="BP99" s="37">
        <f t="shared" si="40"/>
        <v>129</v>
      </c>
      <c r="BQ99" s="35">
        <f t="shared" ca="1" si="44"/>
        <v>129</v>
      </c>
      <c r="BR99" s="35">
        <f t="shared" ca="1" si="44"/>
        <v>129</v>
      </c>
      <c r="BS99" s="35">
        <f t="shared" ca="1" si="44"/>
        <v>129</v>
      </c>
      <c r="BT99" s="35">
        <f t="shared" ca="1" si="44"/>
        <v>129</v>
      </c>
      <c r="BU99" s="35">
        <f t="shared" ca="1" si="44"/>
        <v>129</v>
      </c>
      <c r="BV99" s="35">
        <f t="shared" ca="1" si="44"/>
        <v>129</v>
      </c>
      <c r="BW99" s="35">
        <f t="shared" ca="1" si="44"/>
        <v>129</v>
      </c>
      <c r="BX99" s="35">
        <f t="shared" ca="1" si="44"/>
        <v>129</v>
      </c>
      <c r="BY99" s="35">
        <f t="shared" ca="1" si="44"/>
        <v>129</v>
      </c>
      <c r="BZ99" s="35">
        <f t="shared" ca="1" si="44"/>
        <v>129</v>
      </c>
      <c r="CA99" s="35">
        <f t="shared" ca="1" si="44"/>
        <v>129</v>
      </c>
      <c r="CB99" s="35">
        <f t="shared" ca="1" si="44"/>
        <v>129</v>
      </c>
      <c r="CC99" s="35">
        <f t="shared" ca="1" si="44"/>
        <v>129</v>
      </c>
      <c r="CD99" s="35">
        <f t="shared" ca="1" si="44"/>
        <v>129</v>
      </c>
      <c r="CE99" s="35">
        <f t="shared" ca="1" si="44"/>
        <v>129</v>
      </c>
      <c r="CF99" s="35">
        <f t="shared" ca="1" si="43"/>
        <v>129</v>
      </c>
      <c r="CG99" s="35">
        <f t="shared" ca="1" si="26"/>
        <v>129</v>
      </c>
      <c r="CH99" s="35">
        <f t="shared" ca="1" si="26"/>
        <v>129</v>
      </c>
      <c r="CI99" s="35">
        <f t="shared" ca="1" si="26"/>
        <v>129</v>
      </c>
      <c r="CJ99" s="35">
        <f t="shared" ca="1" si="26"/>
        <v>129</v>
      </c>
      <c r="CK99" s="35">
        <f t="shared" ca="1" si="42"/>
        <v>129</v>
      </c>
      <c r="CL99" s="35">
        <f t="shared" ca="1" si="42"/>
        <v>129</v>
      </c>
      <c r="CM99" s="35">
        <f t="shared" ca="1" si="42"/>
        <v>129</v>
      </c>
      <c r="CN99" s="35">
        <f t="shared" ca="1" si="42"/>
        <v>129</v>
      </c>
      <c r="CO99" s="35">
        <f t="shared" ca="1" si="42"/>
        <v>129</v>
      </c>
      <c r="CP99" s="35">
        <f t="shared" ca="1" si="42"/>
        <v>129</v>
      </c>
      <c r="CQ99" s="35">
        <f t="shared" ca="1" si="42"/>
        <v>129</v>
      </c>
      <c r="CR99" s="35">
        <f t="shared" ca="1" si="42"/>
        <v>129</v>
      </c>
      <c r="CS99" s="35">
        <f t="shared" ca="1" si="42"/>
        <v>129</v>
      </c>
      <c r="CT99" s="35">
        <f t="shared" ca="1" si="42"/>
        <v>129</v>
      </c>
      <c r="CU99" s="35">
        <f t="shared" ca="1" si="42"/>
        <v>129</v>
      </c>
      <c r="CV99" s="35">
        <f t="shared" ca="1" si="42"/>
        <v>129</v>
      </c>
      <c r="CW99" s="38">
        <f t="shared" ca="1" si="42"/>
        <v>101.30769230769231</v>
      </c>
      <c r="CX99" s="38">
        <f t="shared" ca="1" si="42"/>
        <v>71.84615384615384</v>
      </c>
      <c r="CY99" s="38">
        <f t="shared" ca="1" si="42"/>
        <v>42.153846153846146</v>
      </c>
      <c r="CZ99" s="39">
        <f t="shared" ca="1" si="27"/>
        <v>42.153846153846146</v>
      </c>
      <c r="DA99" s="35"/>
    </row>
    <row r="100" spans="4:105" x14ac:dyDescent="0.3">
      <c r="D100" s="61" t="str">
        <f>VLOOKUP(F100,[1]Special!$O$2:$S$209,3,0)</f>
        <v>|0101021700|0.00|0.00|0.000|67.0002</v>
      </c>
      <c r="E100" s="20" t="s">
        <v>122</v>
      </c>
      <c r="F100" s="19" t="str">
        <f t="shared" si="30"/>
        <v>|0200220810|22.20|0.00|2.000|0.000</v>
      </c>
      <c r="G100" s="19" t="str">
        <f>'Cutting Rules'!H100</f>
        <v>TOYOTA||||||||||||</v>
      </c>
      <c r="H100" s="19" t="str">
        <f>VLOOKUP(MID(F100,8,2),[1]Special!$H$2:$I$32,2,0)</f>
        <v>STKM13A</v>
      </c>
      <c r="I100" s="19" t="str">
        <f t="shared" si="31"/>
        <v>NBC</v>
      </c>
      <c r="J100" s="19" t="str">
        <f t="shared" si="32"/>
        <v>P</v>
      </c>
      <c r="K100" s="19" t="str">
        <f t="shared" si="33"/>
        <v>22.2</v>
      </c>
      <c r="L100" s="19" t="str">
        <f t="shared" si="34"/>
        <v>0.00</v>
      </c>
      <c r="M100" s="52" t="str">
        <f t="shared" si="35"/>
        <v>2.00</v>
      </c>
      <c r="N100" s="52" t="str">
        <f t="shared" si="36"/>
        <v>5905</v>
      </c>
      <c r="O100" s="19">
        <f>VLOOKUP(F100,[1]Item!$A$5:$Z$10000,26,0)</f>
        <v>0.996</v>
      </c>
      <c r="P100" s="19" t="str">
        <f>VLOOKUP(E100,[1]route!$E$3:$O$10005,11,0)</f>
        <v>C</v>
      </c>
      <c r="Q100" s="62" t="str">
        <f>'Cutting Rules'!AD100</f>
        <v>416-5905-----------</v>
      </c>
      <c r="R100" s="23">
        <f ca="1">SUMIF([1]route!$E$3:$E$10005,E100,[1]!Table1[生産])</f>
        <v>80</v>
      </c>
      <c r="S100" s="24"/>
      <c r="T100" s="78" t="s">
        <v>547</v>
      </c>
      <c r="U100" s="19"/>
      <c r="V100" s="48">
        <f>SUMIF([1]route!$E$3:$E$10005,E100,[1]route!$M$3:$M$10005)</f>
        <v>378</v>
      </c>
      <c r="W100" s="56">
        <f t="shared" si="37"/>
        <v>2223.1616400000003</v>
      </c>
      <c r="X100" s="27" t="e">
        <f t="array" aca="1" ref="X100" ca="1">INDEX($BP100:$CZ100,MATCH(TRUE,$BP100:$CZ100&lt;0,0))</f>
        <v>#N/A</v>
      </c>
      <c r="Y100" s="47" t="str">
        <f t="shared" ca="1" si="28"/>
        <v/>
      </c>
      <c r="Z100" s="121" t="str">
        <f>IFERROR(VLOOKUP(E100,[1]route!$E$3:$BL$10005,59,0),"")&amp;IFERROR(VLOOKUP(E100,[1]route!$E$3:$BL$10005,60,0),"")</f>
        <v/>
      </c>
      <c r="AA100" s="28">
        <f t="shared" ca="1" si="38"/>
        <v>0</v>
      </c>
      <c r="AB100" s="77">
        <f t="shared" ca="1" si="39"/>
        <v>0</v>
      </c>
      <c r="AC100" s="4" t="str">
        <f t="shared" ca="1" si="29"/>
        <v/>
      </c>
      <c r="AD100" s="29">
        <v>0</v>
      </c>
      <c r="AE100" s="30">
        <f ca="1">SUMIF([1]route!$E$3:$E$10005,E100,[1]!Table1[1])</f>
        <v>0</v>
      </c>
      <c r="AF100" s="30">
        <f ca="1">SUMIF([1]route!$E$3:$E$10005,E100,[1]!Table1[2])</f>
        <v>0</v>
      </c>
      <c r="AG100" s="30">
        <f ca="1">SUMIF([1]route!$E$3:$E$10005,E100,[1]!Table1[3])</f>
        <v>0</v>
      </c>
      <c r="AH100" s="30">
        <f ca="1">SUMIF([1]route!$E$3:$E$10005,E100,[1]!Table1[4])</f>
        <v>0</v>
      </c>
      <c r="AI100" s="30">
        <f ca="1">SUMIF([1]route!$E$3:$E$10005,E100,[1]!Table1[5])</f>
        <v>0</v>
      </c>
      <c r="AJ100" s="30">
        <f ca="1">SUMIF([1]route!$E$3:$E$10005,E100,[1]!Table1[6])</f>
        <v>37.142857142857146</v>
      </c>
      <c r="AK100" s="30">
        <f ca="1">SUMIF([1]route!$E$3:$E$10005,E100,[1]!Table1[7])</f>
        <v>0</v>
      </c>
      <c r="AL100" s="30">
        <f ca="1">SUMIF([1]route!$E$3:$E$10005,E100,[1]!Table1[8])</f>
        <v>0</v>
      </c>
      <c r="AM100" s="30">
        <f ca="1">SUMIF([1]route!$E$3:$E$10005,E100,[1]!Table1[9])</f>
        <v>0</v>
      </c>
      <c r="AN100" s="30">
        <f ca="1">SUMIF([1]route!$E$3:$E$10005,E100,[1]!Table1[10])</f>
        <v>0</v>
      </c>
      <c r="AO100" s="30">
        <f ca="1">SUMIF([1]route!$E$3:$E$10005,E100,[1]!Table1[11])</f>
        <v>0</v>
      </c>
      <c r="AP100" s="30">
        <f ca="1">SUMIF([1]route!$E$3:$E$10005,E100,[1]!Table1[12])</f>
        <v>0</v>
      </c>
      <c r="AQ100" s="30">
        <f ca="1">SUMIF([1]route!$E$3:$E$10005,E100,[1]!Table1[13])</f>
        <v>0</v>
      </c>
      <c r="AR100" s="30">
        <f ca="1">SUMIF([1]route!$E$3:$E$10005,E100,[1]!Table1[14])</f>
        <v>0</v>
      </c>
      <c r="AS100" s="30">
        <f ca="1">SUMIF([1]route!$E$3:$E$10005,E100,[1]!Table1[15])</f>
        <v>0</v>
      </c>
      <c r="AT100" s="30">
        <f ca="1">SUMIF([1]route!$E$3:$E$10005,E100,[1]!Table1[16])</f>
        <v>0</v>
      </c>
      <c r="AU100" s="30">
        <f ca="1">SUMIF([1]route!$E$3:$E$10005,E100,[1]!Table1[17])</f>
        <v>0</v>
      </c>
      <c r="AV100" s="30">
        <f ca="1">SUMIF([1]route!$E$3:$E$10005,E100,[1]!Table1[18])</f>
        <v>0</v>
      </c>
      <c r="AW100" s="30">
        <f ca="1">SUMIF([1]route!$E$3:$E$10005,E100,[1]!Table1[19])</f>
        <v>0</v>
      </c>
      <c r="AX100" s="30">
        <f ca="1">SUMIF([1]route!$E$3:$E$10005,E100,[1]!Table1[20])</f>
        <v>0</v>
      </c>
      <c r="AY100" s="30">
        <f ca="1">SUMIF([1]route!$E$3:$E$10005,E100,[1]!Table1[21])</f>
        <v>0</v>
      </c>
      <c r="AZ100" s="30">
        <f ca="1">SUMIF([1]route!$E$3:$E$10005,E100,[1]!Table1[22])</f>
        <v>0</v>
      </c>
      <c r="BA100" s="30">
        <f ca="1">SUMIF([1]route!$E$3:$E$10005,E100,[1]!Table1[23])</f>
        <v>0</v>
      </c>
      <c r="BB100" s="30">
        <f ca="1">SUMIF([1]route!$E$3:$E$10005,E100,[1]!Table1[24])</f>
        <v>0</v>
      </c>
      <c r="BC100" s="30">
        <f ca="1">SUMIF([1]route!$E$3:$E$10005,E100,[1]!Table1[25])</f>
        <v>0</v>
      </c>
      <c r="BD100" s="30">
        <f ca="1">SUMIF([1]route!$E$3:$E$10005,E100,[1]!Table1[26])</f>
        <v>0</v>
      </c>
      <c r="BE100" s="30">
        <f ca="1">SUMIF([1]route!$E$3:$E$10005,E100,[1]!Table1[27])</f>
        <v>0</v>
      </c>
      <c r="BF100" s="30">
        <f ca="1">SUMIF([1]route!$E$3:$E$10005,E100,[1]!Table1[28])</f>
        <v>0</v>
      </c>
      <c r="BG100" s="30">
        <f ca="1">SUMIF([1]route!$E$3:$E$10005,E100,[1]!Table1[29])</f>
        <v>0</v>
      </c>
      <c r="BH100" s="30">
        <f ca="1">SUMIF([1]route!$E$3:$E$10005,E100,[1]!Table1[30])</f>
        <v>0</v>
      </c>
      <c r="BI100" s="30">
        <f ca="1">SUMIF([1]route!$E$3:$E$10005,E100,[1]!Table1[31])</f>
        <v>0</v>
      </c>
      <c r="BJ100" s="30">
        <f ca="1">SUMIF([1]route!$E$3:$E$10005,E100,[1]!Table1[Remain PO])</f>
        <v>0</v>
      </c>
      <c r="BK100" s="31">
        <f ca="1">SUMIF([1]route!$E$3:$E$10005,E100,[1]!Table1[N+1])</f>
        <v>42.857142857142854</v>
      </c>
      <c r="BL100" s="31">
        <f ca="1">SUMIF([1]route!$E$3:$E$10005,E100,[1]!Table1[N+2])</f>
        <v>37.142857142857146</v>
      </c>
      <c r="BM100" s="31">
        <f ca="1">SUMIF([1]route!$E$3:$E$10005,E100,[1]!Table1[N+3])</f>
        <v>0</v>
      </c>
      <c r="BN100" s="32">
        <f ca="1">SUMIF([1]route!$E$3:$E$10005,E100,[1]!Table1[N+4])</f>
        <v>0</v>
      </c>
      <c r="BP100" s="37">
        <f t="shared" si="40"/>
        <v>378</v>
      </c>
      <c r="BQ100" s="35">
        <f t="shared" ca="1" si="44"/>
        <v>378</v>
      </c>
      <c r="BR100" s="35">
        <f t="shared" ca="1" si="44"/>
        <v>378</v>
      </c>
      <c r="BS100" s="35">
        <f t="shared" ca="1" si="44"/>
        <v>378</v>
      </c>
      <c r="BT100" s="35">
        <f t="shared" ca="1" si="44"/>
        <v>378</v>
      </c>
      <c r="BU100" s="35">
        <f t="shared" ca="1" si="44"/>
        <v>378</v>
      </c>
      <c r="BV100" s="35">
        <f t="shared" ca="1" si="44"/>
        <v>340.85714285714283</v>
      </c>
      <c r="BW100" s="35">
        <f t="shared" ca="1" si="44"/>
        <v>340.85714285714283</v>
      </c>
      <c r="BX100" s="35">
        <f t="shared" ca="1" si="44"/>
        <v>340.85714285714283</v>
      </c>
      <c r="BY100" s="35">
        <f t="shared" ca="1" si="44"/>
        <v>340.85714285714283</v>
      </c>
      <c r="BZ100" s="35">
        <f t="shared" ca="1" si="44"/>
        <v>340.85714285714283</v>
      </c>
      <c r="CA100" s="35">
        <f t="shared" ca="1" si="44"/>
        <v>340.85714285714283</v>
      </c>
      <c r="CB100" s="35">
        <f t="shared" ca="1" si="44"/>
        <v>340.85714285714283</v>
      </c>
      <c r="CC100" s="35">
        <f t="shared" ca="1" si="44"/>
        <v>340.85714285714283</v>
      </c>
      <c r="CD100" s="35">
        <f t="shared" ca="1" si="44"/>
        <v>340.85714285714283</v>
      </c>
      <c r="CE100" s="35">
        <f t="shared" ca="1" si="44"/>
        <v>340.85714285714283</v>
      </c>
      <c r="CF100" s="35">
        <f t="shared" ca="1" si="43"/>
        <v>340.85714285714283</v>
      </c>
      <c r="CG100" s="35">
        <f t="shared" ca="1" si="26"/>
        <v>340.85714285714283</v>
      </c>
      <c r="CH100" s="35">
        <f t="shared" ca="1" si="26"/>
        <v>340.85714285714283</v>
      </c>
      <c r="CI100" s="35">
        <f t="shared" ca="1" si="26"/>
        <v>340.85714285714283</v>
      </c>
      <c r="CJ100" s="35">
        <f t="shared" ca="1" si="26"/>
        <v>340.85714285714283</v>
      </c>
      <c r="CK100" s="35">
        <f t="shared" ca="1" si="42"/>
        <v>340.85714285714283</v>
      </c>
      <c r="CL100" s="35">
        <f t="shared" ca="1" si="42"/>
        <v>340.85714285714283</v>
      </c>
      <c r="CM100" s="35">
        <f t="shared" ca="1" si="42"/>
        <v>340.85714285714283</v>
      </c>
      <c r="CN100" s="35">
        <f t="shared" ca="1" si="42"/>
        <v>340.85714285714283</v>
      </c>
      <c r="CO100" s="35">
        <f t="shared" ca="1" si="42"/>
        <v>340.85714285714283</v>
      </c>
      <c r="CP100" s="35">
        <f t="shared" ca="1" si="42"/>
        <v>340.85714285714283</v>
      </c>
      <c r="CQ100" s="35">
        <f t="shared" ca="1" si="42"/>
        <v>340.85714285714283</v>
      </c>
      <c r="CR100" s="35">
        <f t="shared" ca="1" si="42"/>
        <v>340.85714285714283</v>
      </c>
      <c r="CS100" s="35">
        <f t="shared" ca="1" si="42"/>
        <v>340.85714285714283</v>
      </c>
      <c r="CT100" s="35">
        <f t="shared" ca="1" si="42"/>
        <v>340.85714285714283</v>
      </c>
      <c r="CU100" s="35">
        <f t="shared" ca="1" si="42"/>
        <v>340.85714285714283</v>
      </c>
      <c r="CV100" s="35">
        <f t="shared" ca="1" si="42"/>
        <v>340.85714285714283</v>
      </c>
      <c r="CW100" s="38">
        <f t="shared" ca="1" si="42"/>
        <v>298</v>
      </c>
      <c r="CX100" s="38">
        <f t="shared" ca="1" si="42"/>
        <v>260.85714285714283</v>
      </c>
      <c r="CY100" s="38">
        <f t="shared" ca="1" si="42"/>
        <v>260.85714285714283</v>
      </c>
      <c r="CZ100" s="39">
        <f t="shared" ca="1" si="27"/>
        <v>260.85714285714283</v>
      </c>
      <c r="DA100" s="35"/>
    </row>
    <row r="101" spans="4:105" x14ac:dyDescent="0.3">
      <c r="D101" s="61" t="str">
        <f>VLOOKUP(F101,[1]Special!$O$2:$S$209,3,0)</f>
        <v>|0101031000|0.00|0.00|0.000|79.0001.2</v>
      </c>
      <c r="E101" s="20" t="s">
        <v>123</v>
      </c>
      <c r="F101" s="19" t="str">
        <f t="shared" si="30"/>
        <v>|0200230841|25.40|0.00|1.200|0.000</v>
      </c>
      <c r="G101" s="19" t="str">
        <f>'Cutting Rules'!H101</f>
        <v>TOYOTA||||||||||||</v>
      </c>
      <c r="H101" s="19" t="str">
        <f>VLOOKUP(MID(F101,8,2),[1]Special!$H$2:$I$32,2,0)</f>
        <v>STKM13A</v>
      </c>
      <c r="I101" s="19" t="str">
        <f t="shared" si="31"/>
        <v>NBC</v>
      </c>
      <c r="J101" s="19" t="str">
        <f t="shared" si="32"/>
        <v>C</v>
      </c>
      <c r="K101" s="19" t="str">
        <f t="shared" si="33"/>
        <v>25.4</v>
      </c>
      <c r="L101" s="19" t="str">
        <f t="shared" si="34"/>
        <v>0.00</v>
      </c>
      <c r="M101" s="52" t="str">
        <f t="shared" si="35"/>
        <v>1.20</v>
      </c>
      <c r="N101" s="52" t="str">
        <f t="shared" si="36"/>
        <v>5538</v>
      </c>
      <c r="O101" s="19">
        <f>VLOOKUP(F101,[1]Item!$A$5:$Z$10000,26,0)</f>
        <v>0.71599999999999997</v>
      </c>
      <c r="P101" s="19" t="str">
        <f>VLOOKUP(E101,[1]route!$E$3:$O$10005,11,0)</f>
        <v>C</v>
      </c>
      <c r="Q101" s="62" t="str">
        <f>'Cutting Rules'!AD101</f>
        <v>1097-5538-----------</v>
      </c>
      <c r="R101" s="23">
        <f ca="1">SUMIF([1]route!$E$3:$E$10005,E101,[1]!Table1[生産])</f>
        <v>60</v>
      </c>
      <c r="S101" s="24"/>
      <c r="T101" s="78" t="s">
        <v>547</v>
      </c>
      <c r="U101" s="19"/>
      <c r="V101" s="48">
        <f>SUMIF([1]route!$E$3:$E$10005,E101,[1]route!$M$3:$M$10005)</f>
        <v>182</v>
      </c>
      <c r="W101" s="56">
        <f t="shared" si="37"/>
        <v>721.66785599999992</v>
      </c>
      <c r="X101" s="27" t="e">
        <f t="array" aca="1" ref="X101" ca="1">INDEX($BP101:$CZ101,MATCH(TRUE,$BP101:$CZ101&lt;0,0))</f>
        <v>#N/A</v>
      </c>
      <c r="Y101" s="47" t="str">
        <f t="shared" ca="1" si="28"/>
        <v/>
      </c>
      <c r="Z101" s="121" t="str">
        <f>IFERROR(VLOOKUP(E101,[1]route!$E$3:$BL$10005,59,0),"")&amp;IFERROR(VLOOKUP(E101,[1]route!$E$3:$BL$10005,60,0),"")</f>
        <v/>
      </c>
      <c r="AA101" s="28">
        <f t="shared" ca="1" si="38"/>
        <v>0</v>
      </c>
      <c r="AB101" s="77">
        <f t="shared" ca="1" si="39"/>
        <v>0</v>
      </c>
      <c r="AC101" s="4" t="str">
        <f t="shared" ca="1" si="29"/>
        <v/>
      </c>
      <c r="AD101" s="29">
        <v>0</v>
      </c>
      <c r="AE101" s="30">
        <f ca="1">SUMIF([1]route!$E$3:$E$10005,E101,[1]!Table1[1])</f>
        <v>0</v>
      </c>
      <c r="AF101" s="30">
        <f ca="1">SUMIF([1]route!$E$3:$E$10005,E101,[1]!Table1[2])</f>
        <v>0</v>
      </c>
      <c r="AG101" s="30">
        <f ca="1">SUMIF([1]route!$E$3:$E$10005,E101,[1]!Table1[3])</f>
        <v>0</v>
      </c>
      <c r="AH101" s="30">
        <f ca="1">SUMIF([1]route!$E$3:$E$10005,E101,[1]!Table1[4])</f>
        <v>0</v>
      </c>
      <c r="AI101" s="30">
        <f ca="1">SUMIF([1]route!$E$3:$E$10005,E101,[1]!Table1[5])</f>
        <v>0</v>
      </c>
      <c r="AJ101" s="30">
        <f ca="1">SUMIF([1]route!$E$3:$E$10005,E101,[1]!Table1[6])</f>
        <v>28</v>
      </c>
      <c r="AK101" s="30">
        <f ca="1">SUMIF([1]route!$E$3:$E$10005,E101,[1]!Table1[7])</f>
        <v>0</v>
      </c>
      <c r="AL101" s="30">
        <f ca="1">SUMIF([1]route!$E$3:$E$10005,E101,[1]!Table1[8])</f>
        <v>0</v>
      </c>
      <c r="AM101" s="30">
        <f ca="1">SUMIF([1]route!$E$3:$E$10005,E101,[1]!Table1[9])</f>
        <v>0</v>
      </c>
      <c r="AN101" s="30">
        <f ca="1">SUMIF([1]route!$E$3:$E$10005,E101,[1]!Table1[10])</f>
        <v>0</v>
      </c>
      <c r="AO101" s="30">
        <f ca="1">SUMIF([1]route!$E$3:$E$10005,E101,[1]!Table1[11])</f>
        <v>0</v>
      </c>
      <c r="AP101" s="30">
        <f ca="1">SUMIF([1]route!$E$3:$E$10005,E101,[1]!Table1[12])</f>
        <v>0</v>
      </c>
      <c r="AQ101" s="30">
        <f ca="1">SUMIF([1]route!$E$3:$E$10005,E101,[1]!Table1[13])</f>
        <v>0</v>
      </c>
      <c r="AR101" s="30">
        <f ca="1">SUMIF([1]route!$E$3:$E$10005,E101,[1]!Table1[14])</f>
        <v>0</v>
      </c>
      <c r="AS101" s="30">
        <f ca="1">SUMIF([1]route!$E$3:$E$10005,E101,[1]!Table1[15])</f>
        <v>0</v>
      </c>
      <c r="AT101" s="30">
        <f ca="1">SUMIF([1]route!$E$3:$E$10005,E101,[1]!Table1[16])</f>
        <v>0</v>
      </c>
      <c r="AU101" s="30">
        <f ca="1">SUMIF([1]route!$E$3:$E$10005,E101,[1]!Table1[17])</f>
        <v>0</v>
      </c>
      <c r="AV101" s="30">
        <f ca="1">SUMIF([1]route!$E$3:$E$10005,E101,[1]!Table1[18])</f>
        <v>0</v>
      </c>
      <c r="AW101" s="30">
        <f ca="1">SUMIF([1]route!$E$3:$E$10005,E101,[1]!Table1[19])</f>
        <v>0</v>
      </c>
      <c r="AX101" s="30">
        <f ca="1">SUMIF([1]route!$E$3:$E$10005,E101,[1]!Table1[20])</f>
        <v>0</v>
      </c>
      <c r="AY101" s="30">
        <f ca="1">SUMIF([1]route!$E$3:$E$10005,E101,[1]!Table1[21])</f>
        <v>0</v>
      </c>
      <c r="AZ101" s="30">
        <f ca="1">SUMIF([1]route!$E$3:$E$10005,E101,[1]!Table1[22])</f>
        <v>0</v>
      </c>
      <c r="BA101" s="30">
        <f ca="1">SUMIF([1]route!$E$3:$E$10005,E101,[1]!Table1[23])</f>
        <v>0</v>
      </c>
      <c r="BB101" s="30">
        <f ca="1">SUMIF([1]route!$E$3:$E$10005,E101,[1]!Table1[24])</f>
        <v>0</v>
      </c>
      <c r="BC101" s="30">
        <f ca="1">SUMIF([1]route!$E$3:$E$10005,E101,[1]!Table1[25])</f>
        <v>0</v>
      </c>
      <c r="BD101" s="30">
        <f ca="1">SUMIF([1]route!$E$3:$E$10005,E101,[1]!Table1[26])</f>
        <v>0</v>
      </c>
      <c r="BE101" s="30">
        <f ca="1">SUMIF([1]route!$E$3:$E$10005,E101,[1]!Table1[27])</f>
        <v>0</v>
      </c>
      <c r="BF101" s="30">
        <f ca="1">SUMIF([1]route!$E$3:$E$10005,E101,[1]!Table1[28])</f>
        <v>0</v>
      </c>
      <c r="BG101" s="30">
        <f ca="1">SUMIF([1]route!$E$3:$E$10005,E101,[1]!Table1[29])</f>
        <v>0</v>
      </c>
      <c r="BH101" s="30">
        <f ca="1">SUMIF([1]route!$E$3:$E$10005,E101,[1]!Table1[30])</f>
        <v>0</v>
      </c>
      <c r="BI101" s="30">
        <f ca="1">SUMIF([1]route!$E$3:$E$10005,E101,[1]!Table1[31])</f>
        <v>0</v>
      </c>
      <c r="BJ101" s="30">
        <f ca="1">SUMIF([1]route!$E$3:$E$10005,E101,[1]!Table1[Remain PO])</f>
        <v>0</v>
      </c>
      <c r="BK101" s="31">
        <f ca="1">SUMIF([1]route!$E$3:$E$10005,E101,[1]!Table1[N+1])</f>
        <v>32</v>
      </c>
      <c r="BL101" s="31">
        <f ca="1">SUMIF([1]route!$E$3:$E$10005,E101,[1]!Table1[N+2])</f>
        <v>20</v>
      </c>
      <c r="BM101" s="31">
        <f ca="1">SUMIF([1]route!$E$3:$E$10005,E101,[1]!Table1[N+3])</f>
        <v>0</v>
      </c>
      <c r="BN101" s="32">
        <f ca="1">SUMIF([1]route!$E$3:$E$10005,E101,[1]!Table1[N+4])</f>
        <v>0</v>
      </c>
      <c r="BP101" s="37">
        <f t="shared" si="40"/>
        <v>182</v>
      </c>
      <c r="BQ101" s="35">
        <f t="shared" ca="1" si="44"/>
        <v>182</v>
      </c>
      <c r="BR101" s="35">
        <f t="shared" ca="1" si="44"/>
        <v>182</v>
      </c>
      <c r="BS101" s="35">
        <f t="shared" ca="1" si="44"/>
        <v>182</v>
      </c>
      <c r="BT101" s="35">
        <f t="shared" ca="1" si="44"/>
        <v>182</v>
      </c>
      <c r="BU101" s="35">
        <f t="shared" ca="1" si="44"/>
        <v>182</v>
      </c>
      <c r="BV101" s="35">
        <f t="shared" ca="1" si="44"/>
        <v>154</v>
      </c>
      <c r="BW101" s="35">
        <f t="shared" ca="1" si="44"/>
        <v>154</v>
      </c>
      <c r="BX101" s="35">
        <f t="shared" ca="1" si="44"/>
        <v>154</v>
      </c>
      <c r="BY101" s="35">
        <f t="shared" ca="1" si="44"/>
        <v>154</v>
      </c>
      <c r="BZ101" s="35">
        <f t="shared" ca="1" si="44"/>
        <v>154</v>
      </c>
      <c r="CA101" s="35">
        <f t="shared" ca="1" si="44"/>
        <v>154</v>
      </c>
      <c r="CB101" s="35">
        <f t="shared" ca="1" si="44"/>
        <v>154</v>
      </c>
      <c r="CC101" s="35">
        <f t="shared" ca="1" si="44"/>
        <v>154</v>
      </c>
      <c r="CD101" s="35">
        <f t="shared" ca="1" si="44"/>
        <v>154</v>
      </c>
      <c r="CE101" s="35">
        <f t="shared" ca="1" si="44"/>
        <v>154</v>
      </c>
      <c r="CF101" s="35">
        <f t="shared" ca="1" si="43"/>
        <v>154</v>
      </c>
      <c r="CG101" s="35">
        <f t="shared" ca="1" si="26"/>
        <v>154</v>
      </c>
      <c r="CH101" s="35">
        <f t="shared" ca="1" si="26"/>
        <v>154</v>
      </c>
      <c r="CI101" s="35">
        <f t="shared" ca="1" si="26"/>
        <v>154</v>
      </c>
      <c r="CJ101" s="35">
        <f t="shared" ca="1" si="26"/>
        <v>154</v>
      </c>
      <c r="CK101" s="35">
        <f t="shared" ca="1" si="42"/>
        <v>154</v>
      </c>
      <c r="CL101" s="35">
        <f t="shared" ca="1" si="42"/>
        <v>154</v>
      </c>
      <c r="CM101" s="35">
        <f t="shared" ca="1" si="42"/>
        <v>154</v>
      </c>
      <c r="CN101" s="35">
        <f t="shared" ca="1" si="42"/>
        <v>154</v>
      </c>
      <c r="CO101" s="35">
        <f t="shared" ca="1" si="42"/>
        <v>154</v>
      </c>
      <c r="CP101" s="35">
        <f t="shared" ca="1" si="42"/>
        <v>154</v>
      </c>
      <c r="CQ101" s="35">
        <f t="shared" ca="1" si="42"/>
        <v>154</v>
      </c>
      <c r="CR101" s="35">
        <f t="shared" ca="1" si="42"/>
        <v>154</v>
      </c>
      <c r="CS101" s="35">
        <f t="shared" ca="1" si="42"/>
        <v>154</v>
      </c>
      <c r="CT101" s="35">
        <f t="shared" ca="1" si="42"/>
        <v>154</v>
      </c>
      <c r="CU101" s="35">
        <f t="shared" ca="1" si="42"/>
        <v>154</v>
      </c>
      <c r="CV101" s="35">
        <f t="shared" ca="1" si="42"/>
        <v>154</v>
      </c>
      <c r="CW101" s="38">
        <f t="shared" ref="CW101:CZ164" ca="1" si="45">CV101-BK101</f>
        <v>122</v>
      </c>
      <c r="CX101" s="38">
        <f t="shared" ca="1" si="45"/>
        <v>102</v>
      </c>
      <c r="CY101" s="38">
        <f t="shared" ca="1" si="45"/>
        <v>102</v>
      </c>
      <c r="CZ101" s="39">
        <f t="shared" ca="1" si="27"/>
        <v>102</v>
      </c>
      <c r="DA101" s="35"/>
    </row>
    <row r="102" spans="4:105" x14ac:dyDescent="0.3">
      <c r="D102" s="61" t="str">
        <f>VLOOKUP(F102,[1]Special!$O$2:$S$209,3,0)</f>
        <v>|0101031000|0.00|0.00|0.000|79.0001.2</v>
      </c>
      <c r="E102" s="20" t="s">
        <v>124</v>
      </c>
      <c r="F102" s="19" t="str">
        <f t="shared" si="30"/>
        <v>|0200230841|25.40|0.00|1.200|0.000</v>
      </c>
      <c r="G102" s="19" t="str">
        <f>'Cutting Rules'!H102</f>
        <v>TOYOTA||||||||||||</v>
      </c>
      <c r="H102" s="19" t="str">
        <f>VLOOKUP(MID(F102,8,2),[1]Special!$H$2:$I$32,2,0)</f>
        <v>STKM13A</v>
      </c>
      <c r="I102" s="19" t="str">
        <f t="shared" si="31"/>
        <v>NBC</v>
      </c>
      <c r="J102" s="19" t="str">
        <f t="shared" si="32"/>
        <v>C</v>
      </c>
      <c r="K102" s="19" t="str">
        <f t="shared" si="33"/>
        <v>25.4</v>
      </c>
      <c r="L102" s="19" t="str">
        <f t="shared" si="34"/>
        <v>0.00</v>
      </c>
      <c r="M102" s="52" t="str">
        <f t="shared" si="35"/>
        <v>1.20</v>
      </c>
      <c r="N102" s="52" t="str">
        <f t="shared" si="36"/>
        <v>5165</v>
      </c>
      <c r="O102" s="19">
        <f>VLOOKUP(F102,[1]Item!$A$5:$Z$10000,26,0)</f>
        <v>0.71599999999999997</v>
      </c>
      <c r="P102" s="19" t="str">
        <f>VLOOKUP(E102,[1]route!$E$3:$O$10005,11,0)</f>
        <v>C</v>
      </c>
      <c r="Q102" s="62" t="str">
        <f>'Cutting Rules'!AD102</f>
        <v>1271-5165-----------</v>
      </c>
      <c r="R102" s="23">
        <f ca="1">SUMIF([1]route!$E$3:$E$10005,E102,[1]!Table1[生産])</f>
        <v>860</v>
      </c>
      <c r="S102" s="24"/>
      <c r="T102" s="78" t="s">
        <v>547</v>
      </c>
      <c r="U102" s="19"/>
      <c r="V102" s="48">
        <f>SUMIF([1]route!$E$3:$E$10005,E102,[1]route!$M$3:$M$10005)</f>
        <v>986</v>
      </c>
      <c r="W102" s="56">
        <f t="shared" si="37"/>
        <v>3646.3660399999999</v>
      </c>
      <c r="X102" s="27">
        <f t="array" aca="1" ref="X102" ca="1">INDEX($BP102:$CZ102,MATCH(TRUE,$BP102:$CZ102&lt;0,0))</f>
        <v>-154</v>
      </c>
      <c r="Y102" s="47">
        <f t="shared" ca="1" si="28"/>
        <v>45351</v>
      </c>
      <c r="Z102" s="121" t="str">
        <f>IFERROR(VLOOKUP(E102,[1]route!$E$3:$BL$10005,59,0),"")&amp;IFERROR(VLOOKUP(E102,[1]route!$E$3:$BL$10005,60,0),"")</f>
        <v/>
      </c>
      <c r="AA102" s="28">
        <f t="shared" ca="1" si="38"/>
        <v>0</v>
      </c>
      <c r="AB102" s="77">
        <f t="shared" ca="1" si="39"/>
        <v>0</v>
      </c>
      <c r="AC102" s="4">
        <f t="shared" ca="1" si="29"/>
        <v>35</v>
      </c>
      <c r="AD102" s="29">
        <v>0</v>
      </c>
      <c r="AE102" s="30">
        <f ca="1">SUMIF([1]route!$E$3:$E$10005,E102,[1]!Table1[1])</f>
        <v>0</v>
      </c>
      <c r="AF102" s="30">
        <f ca="1">SUMIF([1]route!$E$3:$E$10005,E102,[1]!Table1[2])</f>
        <v>0</v>
      </c>
      <c r="AG102" s="30">
        <f ca="1">SUMIF([1]route!$E$3:$E$10005,E102,[1]!Table1[3])</f>
        <v>0</v>
      </c>
      <c r="AH102" s="30">
        <f ca="1">SUMIF([1]route!$E$3:$E$10005,E102,[1]!Table1[4])</f>
        <v>0</v>
      </c>
      <c r="AI102" s="30">
        <f ca="1">SUMIF([1]route!$E$3:$E$10005,E102,[1]!Table1[5])</f>
        <v>0</v>
      </c>
      <c r="AJ102" s="30">
        <f ca="1">SUMIF([1]route!$E$3:$E$10005,E102,[1]!Table1[6])</f>
        <v>580</v>
      </c>
      <c r="AK102" s="30">
        <f ca="1">SUMIF([1]route!$E$3:$E$10005,E102,[1]!Table1[7])</f>
        <v>0</v>
      </c>
      <c r="AL102" s="30">
        <f ca="1">SUMIF([1]route!$E$3:$E$10005,E102,[1]!Table1[8])</f>
        <v>0</v>
      </c>
      <c r="AM102" s="30">
        <f ca="1">SUMIF([1]route!$E$3:$E$10005,E102,[1]!Table1[9])</f>
        <v>0</v>
      </c>
      <c r="AN102" s="30">
        <f ca="1">SUMIF([1]route!$E$3:$E$10005,E102,[1]!Table1[10])</f>
        <v>0</v>
      </c>
      <c r="AO102" s="30">
        <f ca="1">SUMIF([1]route!$E$3:$E$10005,E102,[1]!Table1[11])</f>
        <v>0</v>
      </c>
      <c r="AP102" s="30">
        <f ca="1">SUMIF([1]route!$E$3:$E$10005,E102,[1]!Table1[12])</f>
        <v>0</v>
      </c>
      <c r="AQ102" s="30">
        <f ca="1">SUMIF([1]route!$E$3:$E$10005,E102,[1]!Table1[13])</f>
        <v>0</v>
      </c>
      <c r="AR102" s="30">
        <f ca="1">SUMIF([1]route!$E$3:$E$10005,E102,[1]!Table1[14])</f>
        <v>0</v>
      </c>
      <c r="AS102" s="30">
        <f ca="1">SUMIF([1]route!$E$3:$E$10005,E102,[1]!Table1[15])</f>
        <v>0</v>
      </c>
      <c r="AT102" s="30">
        <f ca="1">SUMIF([1]route!$E$3:$E$10005,E102,[1]!Table1[16])</f>
        <v>0</v>
      </c>
      <c r="AU102" s="30">
        <f ca="1">SUMIF([1]route!$E$3:$E$10005,E102,[1]!Table1[17])</f>
        <v>0</v>
      </c>
      <c r="AV102" s="30">
        <f ca="1">SUMIF([1]route!$E$3:$E$10005,E102,[1]!Table1[18])</f>
        <v>0</v>
      </c>
      <c r="AW102" s="30">
        <f ca="1">SUMIF([1]route!$E$3:$E$10005,E102,[1]!Table1[19])</f>
        <v>0</v>
      </c>
      <c r="AX102" s="30">
        <f ca="1">SUMIF([1]route!$E$3:$E$10005,E102,[1]!Table1[20])</f>
        <v>0</v>
      </c>
      <c r="AY102" s="30">
        <f ca="1">SUMIF([1]route!$E$3:$E$10005,E102,[1]!Table1[21])</f>
        <v>0</v>
      </c>
      <c r="AZ102" s="30">
        <f ca="1">SUMIF([1]route!$E$3:$E$10005,E102,[1]!Table1[22])</f>
        <v>0</v>
      </c>
      <c r="BA102" s="30">
        <f ca="1">SUMIF([1]route!$E$3:$E$10005,E102,[1]!Table1[23])</f>
        <v>0</v>
      </c>
      <c r="BB102" s="30">
        <f ca="1">SUMIF([1]route!$E$3:$E$10005,E102,[1]!Table1[24])</f>
        <v>0</v>
      </c>
      <c r="BC102" s="30">
        <f ca="1">SUMIF([1]route!$E$3:$E$10005,E102,[1]!Table1[25])</f>
        <v>0</v>
      </c>
      <c r="BD102" s="30">
        <f ca="1">SUMIF([1]route!$E$3:$E$10005,E102,[1]!Table1[26])</f>
        <v>0</v>
      </c>
      <c r="BE102" s="30">
        <f ca="1">SUMIF([1]route!$E$3:$E$10005,E102,[1]!Table1[27])</f>
        <v>0</v>
      </c>
      <c r="BF102" s="30">
        <f ca="1">SUMIF([1]route!$E$3:$E$10005,E102,[1]!Table1[28])</f>
        <v>0</v>
      </c>
      <c r="BG102" s="30">
        <f ca="1">SUMIF([1]route!$E$3:$E$10005,E102,[1]!Table1[29])</f>
        <v>0</v>
      </c>
      <c r="BH102" s="30">
        <f ca="1">SUMIF([1]route!$E$3:$E$10005,E102,[1]!Table1[30])</f>
        <v>0</v>
      </c>
      <c r="BI102" s="30">
        <f ca="1">SUMIF([1]route!$E$3:$E$10005,E102,[1]!Table1[31])</f>
        <v>0</v>
      </c>
      <c r="BJ102" s="30">
        <f ca="1">SUMIF([1]route!$E$3:$E$10005,E102,[1]!Table1[Remain PO])</f>
        <v>0</v>
      </c>
      <c r="BK102" s="31">
        <f ca="1">SUMIF([1]route!$E$3:$E$10005,E102,[1]!Table1[N+1])</f>
        <v>280</v>
      </c>
      <c r="BL102" s="31">
        <f ca="1">SUMIF([1]route!$E$3:$E$10005,E102,[1]!Table1[N+2])</f>
        <v>280</v>
      </c>
      <c r="BM102" s="31">
        <f ca="1">SUMIF([1]route!$E$3:$E$10005,E102,[1]!Table1[N+3])</f>
        <v>0</v>
      </c>
      <c r="BN102" s="32">
        <f ca="1">SUMIF([1]route!$E$3:$E$10005,E102,[1]!Table1[N+4])</f>
        <v>0</v>
      </c>
      <c r="BP102" s="37">
        <f t="shared" si="40"/>
        <v>986</v>
      </c>
      <c r="BQ102" s="35">
        <f t="shared" ref="BQ102:CE118" ca="1" si="46">BP102-AE102</f>
        <v>986</v>
      </c>
      <c r="BR102" s="35">
        <f t="shared" ca="1" si="46"/>
        <v>986</v>
      </c>
      <c r="BS102" s="35">
        <f t="shared" ca="1" si="46"/>
        <v>986</v>
      </c>
      <c r="BT102" s="35">
        <f t="shared" ca="1" si="46"/>
        <v>986</v>
      </c>
      <c r="BU102" s="35">
        <f t="shared" ca="1" si="46"/>
        <v>986</v>
      </c>
      <c r="BV102" s="35">
        <f t="shared" ca="1" si="46"/>
        <v>406</v>
      </c>
      <c r="BW102" s="35">
        <f t="shared" ca="1" si="46"/>
        <v>406</v>
      </c>
      <c r="BX102" s="35">
        <f t="shared" ca="1" si="46"/>
        <v>406</v>
      </c>
      <c r="BY102" s="35">
        <f t="shared" ca="1" si="46"/>
        <v>406</v>
      </c>
      <c r="BZ102" s="35">
        <f t="shared" ca="1" si="46"/>
        <v>406</v>
      </c>
      <c r="CA102" s="35">
        <f t="shared" ca="1" si="46"/>
        <v>406</v>
      </c>
      <c r="CB102" s="35">
        <f t="shared" ca="1" si="46"/>
        <v>406</v>
      </c>
      <c r="CC102" s="35">
        <f t="shared" ca="1" si="46"/>
        <v>406</v>
      </c>
      <c r="CD102" s="35">
        <f t="shared" ca="1" si="46"/>
        <v>406</v>
      </c>
      <c r="CE102" s="35">
        <f t="shared" ca="1" si="46"/>
        <v>406</v>
      </c>
      <c r="CF102" s="35">
        <f t="shared" ca="1" si="43"/>
        <v>406</v>
      </c>
      <c r="CG102" s="35">
        <f t="shared" ca="1" si="26"/>
        <v>406</v>
      </c>
      <c r="CH102" s="35">
        <f t="shared" ca="1" si="26"/>
        <v>406</v>
      </c>
      <c r="CI102" s="35">
        <f t="shared" ca="1" si="26"/>
        <v>406</v>
      </c>
      <c r="CJ102" s="35">
        <f t="shared" ca="1" si="26"/>
        <v>406</v>
      </c>
      <c r="CK102" s="35">
        <f t="shared" ca="1" si="26"/>
        <v>406</v>
      </c>
      <c r="CL102" s="35">
        <f t="shared" ca="1" si="26"/>
        <v>406</v>
      </c>
      <c r="CM102" s="35">
        <f t="shared" ca="1" si="26"/>
        <v>406</v>
      </c>
      <c r="CN102" s="35">
        <f t="shared" ca="1" si="26"/>
        <v>406</v>
      </c>
      <c r="CO102" s="35">
        <f t="shared" ca="1" si="26"/>
        <v>406</v>
      </c>
      <c r="CP102" s="35">
        <f t="shared" ca="1" si="26"/>
        <v>406</v>
      </c>
      <c r="CQ102" s="35">
        <f t="shared" ca="1" si="26"/>
        <v>406</v>
      </c>
      <c r="CR102" s="35">
        <f t="shared" ca="1" si="26"/>
        <v>406</v>
      </c>
      <c r="CS102" s="35">
        <f t="shared" ca="1" si="26"/>
        <v>406</v>
      </c>
      <c r="CT102" s="35">
        <f t="shared" ca="1" si="26"/>
        <v>406</v>
      </c>
      <c r="CU102" s="35">
        <f t="shared" ca="1" si="26"/>
        <v>406</v>
      </c>
      <c r="CV102" s="35">
        <f t="shared" ca="1" si="26"/>
        <v>406</v>
      </c>
      <c r="CW102" s="38">
        <f t="shared" ca="1" si="45"/>
        <v>126</v>
      </c>
      <c r="CX102" s="38">
        <f t="shared" ca="1" si="45"/>
        <v>-154</v>
      </c>
      <c r="CY102" s="38">
        <f t="shared" ca="1" si="45"/>
        <v>-154</v>
      </c>
      <c r="CZ102" s="39">
        <f t="shared" ca="1" si="27"/>
        <v>-154</v>
      </c>
      <c r="DA102" s="35"/>
    </row>
    <row r="103" spans="4:105" x14ac:dyDescent="0.3">
      <c r="D103" s="61" t="str">
        <f>VLOOKUP(F103,[1]Special!$O$2:$S$209,3,0)</f>
        <v>|0101031000|0.00|0.00|0.000|79.0001.2</v>
      </c>
      <c r="E103" s="20" t="s">
        <v>125</v>
      </c>
      <c r="F103" s="19" t="str">
        <f t="shared" si="30"/>
        <v>|0200230841|25.40|0.00|1.200|0.000</v>
      </c>
      <c r="G103" s="19" t="str">
        <f>'Cutting Rules'!H103</f>
        <v>TOYOTA||TOYOTA||||||||||</v>
      </c>
      <c r="H103" s="19" t="str">
        <f>VLOOKUP(MID(F103,8,2),[1]Special!$H$2:$I$32,2,0)</f>
        <v>STKM13A</v>
      </c>
      <c r="I103" s="19" t="str">
        <f t="shared" si="31"/>
        <v>NBC</v>
      </c>
      <c r="J103" s="19" t="str">
        <f t="shared" si="32"/>
        <v>C</v>
      </c>
      <c r="K103" s="19" t="str">
        <f t="shared" si="33"/>
        <v>25.4</v>
      </c>
      <c r="L103" s="19" t="str">
        <f t="shared" si="34"/>
        <v>0.00</v>
      </c>
      <c r="M103" s="52" t="str">
        <f t="shared" si="35"/>
        <v>1.20</v>
      </c>
      <c r="N103" s="52" t="str">
        <f t="shared" si="36"/>
        <v>5995</v>
      </c>
      <c r="O103" s="19">
        <f>VLOOKUP(F103,[1]Item!$A$5:$Z$10000,26,0)</f>
        <v>0.71599999999999997</v>
      </c>
      <c r="P103" s="19" t="str">
        <f>VLOOKUP(E103,[1]route!$E$3:$O$10005,11,0)</f>
        <v>C</v>
      </c>
      <c r="Q103" s="62" t="str">
        <f>'Cutting Rules'!AD103</f>
        <v>150-5995-742----------</v>
      </c>
      <c r="R103" s="23">
        <f ca="1">SUMIF([1]route!$E$3:$E$10005,E103,[1]!Table1[生産])</f>
        <v>515.125</v>
      </c>
      <c r="S103" s="24"/>
      <c r="T103" s="78" t="s">
        <v>547</v>
      </c>
      <c r="U103" s="19"/>
      <c r="V103" s="48">
        <f>SUMIF([1]route!$E$3:$E$10005,E103,[1]route!$M$3:$M$10005)</f>
        <v>593</v>
      </c>
      <c r="W103" s="56">
        <f t="shared" si="37"/>
        <v>2545.40506</v>
      </c>
      <c r="X103" s="27">
        <f t="array" aca="1" ref="X103" ca="1">INDEX($BP103:$CZ103,MATCH(TRUE,$BP103:$CZ103&lt;0,0))</f>
        <v>-55.875</v>
      </c>
      <c r="Y103" s="47">
        <f t="shared" ca="1" si="28"/>
        <v>45351</v>
      </c>
      <c r="Z103" s="121" t="str">
        <f>IFERROR(VLOOKUP(E103,[1]route!$E$3:$BL$10005,59,0),"")&amp;IFERROR(VLOOKUP(E103,[1]route!$E$3:$BL$10005,60,0),"")</f>
        <v/>
      </c>
      <c r="AA103" s="28">
        <f t="shared" ca="1" si="38"/>
        <v>0</v>
      </c>
      <c r="AB103" s="77">
        <f t="shared" ca="1" si="39"/>
        <v>0</v>
      </c>
      <c r="AC103" s="4">
        <f t="shared" ca="1" si="29"/>
        <v>35</v>
      </c>
      <c r="AD103" s="29">
        <v>0</v>
      </c>
      <c r="AE103" s="30">
        <f ca="1">SUMIF([1]route!$E$3:$E$10005,E103,[1]!Table1[1])</f>
        <v>0</v>
      </c>
      <c r="AF103" s="30">
        <f ca="1">SUMIF([1]route!$E$3:$E$10005,E103,[1]!Table1[2])</f>
        <v>0</v>
      </c>
      <c r="AG103" s="30">
        <f ca="1">SUMIF([1]route!$E$3:$E$10005,E103,[1]!Table1[3])</f>
        <v>0</v>
      </c>
      <c r="AH103" s="30">
        <f ca="1">SUMIF([1]route!$E$3:$E$10005,E103,[1]!Table1[4])</f>
        <v>0</v>
      </c>
      <c r="AI103" s="30">
        <f ca="1">SUMIF([1]route!$E$3:$E$10005,E103,[1]!Table1[5])</f>
        <v>0</v>
      </c>
      <c r="AJ103" s="30">
        <f ca="1">SUMIF([1]route!$E$3:$E$10005,E103,[1]!Table1[6])</f>
        <v>327.375</v>
      </c>
      <c r="AK103" s="30">
        <f ca="1">SUMIF([1]route!$E$3:$E$10005,E103,[1]!Table1[7])</f>
        <v>0</v>
      </c>
      <c r="AL103" s="30">
        <f ca="1">SUMIF([1]route!$E$3:$E$10005,E103,[1]!Table1[8])</f>
        <v>0</v>
      </c>
      <c r="AM103" s="30">
        <f ca="1">SUMIF([1]route!$E$3:$E$10005,E103,[1]!Table1[9])</f>
        <v>0</v>
      </c>
      <c r="AN103" s="30">
        <f ca="1">SUMIF([1]route!$E$3:$E$10005,E103,[1]!Table1[10])</f>
        <v>0</v>
      </c>
      <c r="AO103" s="30">
        <f ca="1">SUMIF([1]route!$E$3:$E$10005,E103,[1]!Table1[11])</f>
        <v>0</v>
      </c>
      <c r="AP103" s="30">
        <f ca="1">SUMIF([1]route!$E$3:$E$10005,E103,[1]!Table1[12])</f>
        <v>0</v>
      </c>
      <c r="AQ103" s="30">
        <f ca="1">SUMIF([1]route!$E$3:$E$10005,E103,[1]!Table1[13])</f>
        <v>0</v>
      </c>
      <c r="AR103" s="30">
        <f ca="1">SUMIF([1]route!$E$3:$E$10005,E103,[1]!Table1[14])</f>
        <v>0</v>
      </c>
      <c r="AS103" s="30">
        <f ca="1">SUMIF([1]route!$E$3:$E$10005,E103,[1]!Table1[15])</f>
        <v>0</v>
      </c>
      <c r="AT103" s="30">
        <f ca="1">SUMIF([1]route!$E$3:$E$10005,E103,[1]!Table1[16])</f>
        <v>0</v>
      </c>
      <c r="AU103" s="30">
        <f ca="1">SUMIF([1]route!$E$3:$E$10005,E103,[1]!Table1[17])</f>
        <v>0</v>
      </c>
      <c r="AV103" s="30">
        <f ca="1">SUMIF([1]route!$E$3:$E$10005,E103,[1]!Table1[18])</f>
        <v>0</v>
      </c>
      <c r="AW103" s="30">
        <f ca="1">SUMIF([1]route!$E$3:$E$10005,E103,[1]!Table1[19])</f>
        <v>0</v>
      </c>
      <c r="AX103" s="30">
        <f ca="1">SUMIF([1]route!$E$3:$E$10005,E103,[1]!Table1[20])</f>
        <v>0</v>
      </c>
      <c r="AY103" s="30">
        <f ca="1">SUMIF([1]route!$E$3:$E$10005,E103,[1]!Table1[21])</f>
        <v>0</v>
      </c>
      <c r="AZ103" s="30">
        <f ca="1">SUMIF([1]route!$E$3:$E$10005,E103,[1]!Table1[22])</f>
        <v>0</v>
      </c>
      <c r="BA103" s="30">
        <f ca="1">SUMIF([1]route!$E$3:$E$10005,E103,[1]!Table1[23])</f>
        <v>0</v>
      </c>
      <c r="BB103" s="30">
        <f ca="1">SUMIF([1]route!$E$3:$E$10005,E103,[1]!Table1[24])</f>
        <v>0</v>
      </c>
      <c r="BC103" s="30">
        <f ca="1">SUMIF([1]route!$E$3:$E$10005,E103,[1]!Table1[25])</f>
        <v>0</v>
      </c>
      <c r="BD103" s="30">
        <f ca="1">SUMIF([1]route!$E$3:$E$10005,E103,[1]!Table1[26])</f>
        <v>0</v>
      </c>
      <c r="BE103" s="30">
        <f ca="1">SUMIF([1]route!$E$3:$E$10005,E103,[1]!Table1[27])</f>
        <v>0</v>
      </c>
      <c r="BF103" s="30">
        <f ca="1">SUMIF([1]route!$E$3:$E$10005,E103,[1]!Table1[28])</f>
        <v>0</v>
      </c>
      <c r="BG103" s="30">
        <f ca="1">SUMIF([1]route!$E$3:$E$10005,E103,[1]!Table1[29])</f>
        <v>0</v>
      </c>
      <c r="BH103" s="30">
        <f ca="1">SUMIF([1]route!$E$3:$E$10005,E103,[1]!Table1[30])</f>
        <v>0</v>
      </c>
      <c r="BI103" s="30">
        <f ca="1">SUMIF([1]route!$E$3:$E$10005,E103,[1]!Table1[31])</f>
        <v>0</v>
      </c>
      <c r="BJ103" s="30">
        <f ca="1">SUMIF([1]route!$E$3:$E$10005,E103,[1]!Table1[Remain PO])</f>
        <v>0</v>
      </c>
      <c r="BK103" s="31">
        <f ca="1">SUMIF([1]route!$E$3:$E$10005,E103,[1]!Table1[N+1])</f>
        <v>187.75</v>
      </c>
      <c r="BL103" s="31">
        <f ca="1">SUMIF([1]route!$E$3:$E$10005,E103,[1]!Table1[N+2])</f>
        <v>133.75</v>
      </c>
      <c r="BM103" s="31">
        <f ca="1">SUMIF([1]route!$E$3:$E$10005,E103,[1]!Table1[N+3])</f>
        <v>0</v>
      </c>
      <c r="BN103" s="32">
        <f ca="1">SUMIF([1]route!$E$3:$E$10005,E103,[1]!Table1[N+4])</f>
        <v>0</v>
      </c>
      <c r="BP103" s="37">
        <f t="shared" si="40"/>
        <v>593</v>
      </c>
      <c r="BQ103" s="35">
        <f t="shared" ca="1" si="46"/>
        <v>593</v>
      </c>
      <c r="BR103" s="35">
        <f t="shared" ca="1" si="46"/>
        <v>593</v>
      </c>
      <c r="BS103" s="35">
        <f t="shared" ca="1" si="46"/>
        <v>593</v>
      </c>
      <c r="BT103" s="35">
        <f t="shared" ca="1" si="46"/>
        <v>593</v>
      </c>
      <c r="BU103" s="35">
        <f t="shared" ca="1" si="46"/>
        <v>593</v>
      </c>
      <c r="BV103" s="35">
        <f t="shared" ca="1" si="46"/>
        <v>265.625</v>
      </c>
      <c r="BW103" s="35">
        <f t="shared" ca="1" si="46"/>
        <v>265.625</v>
      </c>
      <c r="BX103" s="35">
        <f t="shared" ca="1" si="46"/>
        <v>265.625</v>
      </c>
      <c r="BY103" s="35">
        <f t="shared" ca="1" si="46"/>
        <v>265.625</v>
      </c>
      <c r="BZ103" s="35">
        <f t="shared" ca="1" si="46"/>
        <v>265.625</v>
      </c>
      <c r="CA103" s="35">
        <f t="shared" ca="1" si="46"/>
        <v>265.625</v>
      </c>
      <c r="CB103" s="35">
        <f t="shared" ca="1" si="46"/>
        <v>265.625</v>
      </c>
      <c r="CC103" s="35">
        <f t="shared" ca="1" si="46"/>
        <v>265.625</v>
      </c>
      <c r="CD103" s="35">
        <f t="shared" ca="1" si="46"/>
        <v>265.625</v>
      </c>
      <c r="CE103" s="35">
        <f t="shared" ca="1" si="46"/>
        <v>265.625</v>
      </c>
      <c r="CF103" s="35">
        <f t="shared" ca="1" si="43"/>
        <v>265.625</v>
      </c>
      <c r="CG103" s="35">
        <f t="shared" ca="1" si="26"/>
        <v>265.625</v>
      </c>
      <c r="CH103" s="35">
        <f t="shared" ca="1" si="26"/>
        <v>265.625</v>
      </c>
      <c r="CI103" s="35">
        <f t="shared" ca="1" si="26"/>
        <v>265.625</v>
      </c>
      <c r="CJ103" s="35">
        <f t="shared" ca="1" si="26"/>
        <v>265.625</v>
      </c>
      <c r="CK103" s="35">
        <f t="shared" ca="1" si="26"/>
        <v>265.625</v>
      </c>
      <c r="CL103" s="35">
        <f t="shared" ca="1" si="26"/>
        <v>265.625</v>
      </c>
      <c r="CM103" s="35">
        <f t="shared" ca="1" si="26"/>
        <v>265.625</v>
      </c>
      <c r="CN103" s="35">
        <f t="shared" ca="1" si="26"/>
        <v>265.625</v>
      </c>
      <c r="CO103" s="35">
        <f t="shared" ca="1" si="26"/>
        <v>265.625</v>
      </c>
      <c r="CP103" s="35">
        <f t="shared" ca="1" si="26"/>
        <v>265.625</v>
      </c>
      <c r="CQ103" s="35">
        <f t="shared" ca="1" si="26"/>
        <v>265.625</v>
      </c>
      <c r="CR103" s="35">
        <f t="shared" ca="1" si="26"/>
        <v>265.625</v>
      </c>
      <c r="CS103" s="35">
        <f t="shared" ca="1" si="26"/>
        <v>265.625</v>
      </c>
      <c r="CT103" s="35">
        <f t="shared" ca="1" si="26"/>
        <v>265.625</v>
      </c>
      <c r="CU103" s="35">
        <f t="shared" ca="1" si="26"/>
        <v>265.625</v>
      </c>
      <c r="CV103" s="35">
        <f t="shared" ca="1" si="26"/>
        <v>265.625</v>
      </c>
      <c r="CW103" s="38">
        <f t="shared" ca="1" si="45"/>
        <v>77.875</v>
      </c>
      <c r="CX103" s="38">
        <f t="shared" ca="1" si="45"/>
        <v>-55.875</v>
      </c>
      <c r="CY103" s="38">
        <f t="shared" ca="1" si="45"/>
        <v>-55.875</v>
      </c>
      <c r="CZ103" s="39">
        <f t="shared" ca="1" si="27"/>
        <v>-55.875</v>
      </c>
      <c r="DA103" s="35"/>
    </row>
    <row r="104" spans="4:105" x14ac:dyDescent="0.3">
      <c r="D104" s="61" t="str">
        <f>VLOOKUP(F104,[1]Special!$O$2:$S$209,3,0)</f>
        <v>|0101031000|0.00|0.00|0.000|79.0001.2</v>
      </c>
      <c r="E104" s="20" t="s">
        <v>126</v>
      </c>
      <c r="F104" s="19" t="str">
        <f t="shared" si="30"/>
        <v>|0200230841|25.40|0.00|1.200|0.000</v>
      </c>
      <c r="G104" s="19" t="str">
        <f>'Cutting Rules'!H104</f>
        <v>TOYOTA||||||||||||</v>
      </c>
      <c r="H104" s="19" t="str">
        <f>VLOOKUP(MID(F104,8,2),[1]Special!$H$2:$I$32,2,0)</f>
        <v>STKM13A</v>
      </c>
      <c r="I104" s="19" t="str">
        <f t="shared" si="31"/>
        <v>NBC</v>
      </c>
      <c r="J104" s="19" t="str">
        <f t="shared" si="32"/>
        <v>C</v>
      </c>
      <c r="K104" s="19" t="str">
        <f t="shared" si="33"/>
        <v>25.4</v>
      </c>
      <c r="L104" s="19" t="str">
        <f t="shared" si="34"/>
        <v>0.00</v>
      </c>
      <c r="M104" s="52" t="str">
        <f t="shared" si="35"/>
        <v>1.20</v>
      </c>
      <c r="N104" s="52" t="str">
        <f t="shared" si="36"/>
        <v>6022</v>
      </c>
      <c r="O104" s="19">
        <f>VLOOKUP(F104,[1]Item!$A$5:$Z$10000,26,0)</f>
        <v>0.71599999999999997</v>
      </c>
      <c r="P104" s="19" t="str">
        <f>VLOOKUP(E104,[1]route!$E$3:$O$10005,11,0)</f>
        <v>C</v>
      </c>
      <c r="Q104" s="62" t="str">
        <f>'Cutting Rules'!AD104</f>
        <v>457.9-6022-----------</v>
      </c>
      <c r="R104" s="23">
        <f ca="1">SUMIF([1]route!$E$3:$E$10005,E104,[1]!Table1[生産])</f>
        <v>19.23076923076923</v>
      </c>
      <c r="S104" s="24"/>
      <c r="T104" s="78" t="s">
        <v>547</v>
      </c>
      <c r="U104" s="19"/>
      <c r="V104" s="48">
        <f>SUMIF([1]route!$E$3:$E$10005,E104,[1]route!$M$3:$M$10005)</f>
        <v>9</v>
      </c>
      <c r="W104" s="56">
        <f t="shared" si="37"/>
        <v>38.805767999999993</v>
      </c>
      <c r="X104" s="27">
        <f t="array" aca="1" ref="X104" ca="1">INDEX($BP104:$CZ104,MATCH(TRUE,$BP104:$CZ104&lt;0,0))</f>
        <v>-10.230769230769232</v>
      </c>
      <c r="Y104" s="47">
        <f t="shared" ca="1" si="28"/>
        <v>45322</v>
      </c>
      <c r="Z104" s="121" t="str">
        <f>IFERROR(VLOOKUP(E104,[1]route!$E$3:$BL$10005,59,0),"")&amp;IFERROR(VLOOKUP(E104,[1]route!$E$3:$BL$10005,60,0),"")</f>
        <v/>
      </c>
      <c r="AA104" s="28">
        <f t="shared" ca="1" si="38"/>
        <v>10.23076923076923</v>
      </c>
      <c r="AB104" s="77">
        <f t="shared" ca="1" si="39"/>
        <v>44.112539692307685</v>
      </c>
      <c r="AC104" s="4">
        <f t="shared" ca="1" si="29"/>
        <v>34</v>
      </c>
      <c r="AD104" s="29">
        <v>0</v>
      </c>
      <c r="AE104" s="30">
        <f ca="1">SUMIF([1]route!$E$3:$E$10005,E104,[1]!Table1[1])</f>
        <v>3.8461538461538463</v>
      </c>
      <c r="AF104" s="30">
        <f ca="1">SUMIF([1]route!$E$3:$E$10005,E104,[1]!Table1[2])</f>
        <v>0</v>
      </c>
      <c r="AG104" s="30">
        <f ca="1">SUMIF([1]route!$E$3:$E$10005,E104,[1]!Table1[3])</f>
        <v>0</v>
      </c>
      <c r="AH104" s="30">
        <f ca="1">SUMIF([1]route!$E$3:$E$10005,E104,[1]!Table1[4])</f>
        <v>0</v>
      </c>
      <c r="AI104" s="30">
        <f ca="1">SUMIF([1]route!$E$3:$E$10005,E104,[1]!Table1[5])</f>
        <v>0</v>
      </c>
      <c r="AJ104" s="30">
        <f ca="1">SUMIF([1]route!$E$3:$E$10005,E104,[1]!Table1[6])</f>
        <v>0</v>
      </c>
      <c r="AK104" s="30">
        <f ca="1">SUMIF([1]route!$E$3:$E$10005,E104,[1]!Table1[7])</f>
        <v>0</v>
      </c>
      <c r="AL104" s="30">
        <f ca="1">SUMIF([1]route!$E$3:$E$10005,E104,[1]!Table1[8])</f>
        <v>0</v>
      </c>
      <c r="AM104" s="30">
        <f ca="1">SUMIF([1]route!$E$3:$E$10005,E104,[1]!Table1[9])</f>
        <v>0</v>
      </c>
      <c r="AN104" s="30">
        <f ca="1">SUMIF([1]route!$E$3:$E$10005,E104,[1]!Table1[10])</f>
        <v>0</v>
      </c>
      <c r="AO104" s="30">
        <f ca="1">SUMIF([1]route!$E$3:$E$10005,E104,[1]!Table1[11])</f>
        <v>3.8461538461538463</v>
      </c>
      <c r="AP104" s="30">
        <f ca="1">SUMIF([1]route!$E$3:$E$10005,E104,[1]!Table1[12])</f>
        <v>0</v>
      </c>
      <c r="AQ104" s="30">
        <f ca="1">SUMIF([1]route!$E$3:$E$10005,E104,[1]!Table1[13])</f>
        <v>0</v>
      </c>
      <c r="AR104" s="30">
        <f ca="1">SUMIF([1]route!$E$3:$E$10005,E104,[1]!Table1[14])</f>
        <v>0</v>
      </c>
      <c r="AS104" s="30">
        <f ca="1">SUMIF([1]route!$E$3:$E$10005,E104,[1]!Table1[15])</f>
        <v>0</v>
      </c>
      <c r="AT104" s="30">
        <f ca="1">SUMIF([1]route!$E$3:$E$10005,E104,[1]!Table1[16])</f>
        <v>0</v>
      </c>
      <c r="AU104" s="30">
        <f ca="1">SUMIF([1]route!$E$3:$E$10005,E104,[1]!Table1[17])</f>
        <v>0</v>
      </c>
      <c r="AV104" s="30">
        <f ca="1">SUMIF([1]route!$E$3:$E$10005,E104,[1]!Table1[18])</f>
        <v>0</v>
      </c>
      <c r="AW104" s="30">
        <f ca="1">SUMIF([1]route!$E$3:$E$10005,E104,[1]!Table1[19])</f>
        <v>0</v>
      </c>
      <c r="AX104" s="30">
        <f ca="1">SUMIF([1]route!$E$3:$E$10005,E104,[1]!Table1[20])</f>
        <v>0</v>
      </c>
      <c r="AY104" s="30">
        <f ca="1">SUMIF([1]route!$E$3:$E$10005,E104,[1]!Table1[21])</f>
        <v>0</v>
      </c>
      <c r="AZ104" s="30">
        <f ca="1">SUMIF([1]route!$E$3:$E$10005,E104,[1]!Table1[22])</f>
        <v>0</v>
      </c>
      <c r="BA104" s="30">
        <f ca="1">SUMIF([1]route!$E$3:$E$10005,E104,[1]!Table1[23])</f>
        <v>0</v>
      </c>
      <c r="BB104" s="30">
        <f ca="1">SUMIF([1]route!$E$3:$E$10005,E104,[1]!Table1[24])</f>
        <v>0</v>
      </c>
      <c r="BC104" s="30">
        <f ca="1">SUMIF([1]route!$E$3:$E$10005,E104,[1]!Table1[25])</f>
        <v>0</v>
      </c>
      <c r="BD104" s="30">
        <f ca="1">SUMIF([1]route!$E$3:$E$10005,E104,[1]!Table1[26])</f>
        <v>0</v>
      </c>
      <c r="BE104" s="30">
        <f ca="1">SUMIF([1]route!$E$3:$E$10005,E104,[1]!Table1[27])</f>
        <v>0</v>
      </c>
      <c r="BF104" s="30">
        <f ca="1">SUMIF([1]route!$E$3:$E$10005,E104,[1]!Table1[28])</f>
        <v>0</v>
      </c>
      <c r="BG104" s="30">
        <f ca="1">SUMIF([1]route!$E$3:$E$10005,E104,[1]!Table1[29])</f>
        <v>0</v>
      </c>
      <c r="BH104" s="30">
        <f ca="1">SUMIF([1]route!$E$3:$E$10005,E104,[1]!Table1[30])</f>
        <v>0</v>
      </c>
      <c r="BI104" s="30">
        <f ca="1">SUMIF([1]route!$E$3:$E$10005,E104,[1]!Table1[31])</f>
        <v>0</v>
      </c>
      <c r="BJ104" s="30">
        <f ca="1">SUMIF([1]route!$E$3:$E$10005,E104,[1]!Table1[Remain PO])</f>
        <v>0</v>
      </c>
      <c r="BK104" s="31">
        <f ca="1">SUMIF([1]route!$E$3:$E$10005,E104,[1]!Table1[N+1])</f>
        <v>11.538461538461538</v>
      </c>
      <c r="BL104" s="31">
        <f ca="1">SUMIF([1]route!$E$3:$E$10005,E104,[1]!Table1[N+2])</f>
        <v>7.6923076923076925</v>
      </c>
      <c r="BM104" s="31">
        <f ca="1">SUMIF([1]route!$E$3:$E$10005,E104,[1]!Table1[N+3])</f>
        <v>11.538461538461538</v>
      </c>
      <c r="BN104" s="32">
        <f ca="1">SUMIF([1]route!$E$3:$E$10005,E104,[1]!Table1[N+4])</f>
        <v>0</v>
      </c>
      <c r="BP104" s="37">
        <f t="shared" si="40"/>
        <v>9</v>
      </c>
      <c r="BQ104" s="35">
        <f t="shared" ca="1" si="46"/>
        <v>5.1538461538461533</v>
      </c>
      <c r="BR104" s="35">
        <f t="shared" ca="1" si="46"/>
        <v>5.1538461538461533</v>
      </c>
      <c r="BS104" s="35">
        <f t="shared" ca="1" si="46"/>
        <v>5.1538461538461533</v>
      </c>
      <c r="BT104" s="35">
        <f t="shared" ca="1" si="46"/>
        <v>5.1538461538461533</v>
      </c>
      <c r="BU104" s="35">
        <f t="shared" ca="1" si="46"/>
        <v>5.1538461538461533</v>
      </c>
      <c r="BV104" s="35">
        <f t="shared" ca="1" si="46"/>
        <v>5.1538461538461533</v>
      </c>
      <c r="BW104" s="35">
        <f t="shared" ca="1" si="46"/>
        <v>5.1538461538461533</v>
      </c>
      <c r="BX104" s="35">
        <f t="shared" ca="1" si="46"/>
        <v>5.1538461538461533</v>
      </c>
      <c r="BY104" s="35">
        <f t="shared" ca="1" si="46"/>
        <v>5.1538461538461533</v>
      </c>
      <c r="BZ104" s="35">
        <f t="shared" ca="1" si="46"/>
        <v>5.1538461538461533</v>
      </c>
      <c r="CA104" s="35">
        <f t="shared" ca="1" si="46"/>
        <v>1.307692307692307</v>
      </c>
      <c r="CB104" s="35">
        <f t="shared" ca="1" si="46"/>
        <v>1.307692307692307</v>
      </c>
      <c r="CC104" s="35">
        <f t="shared" ca="1" si="46"/>
        <v>1.307692307692307</v>
      </c>
      <c r="CD104" s="35">
        <f t="shared" ca="1" si="46"/>
        <v>1.307692307692307</v>
      </c>
      <c r="CE104" s="35">
        <f t="shared" ca="1" si="46"/>
        <v>1.307692307692307</v>
      </c>
      <c r="CF104" s="35">
        <f t="shared" ca="1" si="43"/>
        <v>1.307692307692307</v>
      </c>
      <c r="CG104" s="35">
        <f t="shared" ca="1" si="26"/>
        <v>1.307692307692307</v>
      </c>
      <c r="CH104" s="35">
        <f t="shared" ca="1" si="26"/>
        <v>1.307692307692307</v>
      </c>
      <c r="CI104" s="35">
        <f t="shared" ca="1" si="26"/>
        <v>1.307692307692307</v>
      </c>
      <c r="CJ104" s="35">
        <f t="shared" ca="1" si="26"/>
        <v>1.307692307692307</v>
      </c>
      <c r="CK104" s="35">
        <f t="shared" ca="1" si="26"/>
        <v>1.307692307692307</v>
      </c>
      <c r="CL104" s="35">
        <f t="shared" ca="1" si="26"/>
        <v>1.307692307692307</v>
      </c>
      <c r="CM104" s="35">
        <f t="shared" ca="1" si="26"/>
        <v>1.307692307692307</v>
      </c>
      <c r="CN104" s="35">
        <f t="shared" ca="1" si="26"/>
        <v>1.307692307692307</v>
      </c>
      <c r="CO104" s="35">
        <f t="shared" ca="1" si="26"/>
        <v>1.307692307692307</v>
      </c>
      <c r="CP104" s="35">
        <f t="shared" ca="1" si="26"/>
        <v>1.307692307692307</v>
      </c>
      <c r="CQ104" s="35">
        <f t="shared" ca="1" si="26"/>
        <v>1.307692307692307</v>
      </c>
      <c r="CR104" s="35">
        <f t="shared" ca="1" si="26"/>
        <v>1.307692307692307</v>
      </c>
      <c r="CS104" s="35">
        <f t="shared" ca="1" si="26"/>
        <v>1.307692307692307</v>
      </c>
      <c r="CT104" s="35">
        <f t="shared" ca="1" si="26"/>
        <v>1.307692307692307</v>
      </c>
      <c r="CU104" s="35">
        <f t="shared" ca="1" si="26"/>
        <v>1.307692307692307</v>
      </c>
      <c r="CV104" s="35">
        <f t="shared" ca="1" si="26"/>
        <v>1.307692307692307</v>
      </c>
      <c r="CW104" s="38">
        <f t="shared" ca="1" si="45"/>
        <v>-10.230769230769232</v>
      </c>
      <c r="CX104" s="38">
        <f t="shared" ca="1" si="45"/>
        <v>-17.923076923076923</v>
      </c>
      <c r="CY104" s="38">
        <f t="shared" ca="1" si="45"/>
        <v>-29.46153846153846</v>
      </c>
      <c r="CZ104" s="39">
        <f t="shared" ca="1" si="27"/>
        <v>-29.46153846153846</v>
      </c>
      <c r="DA104" s="35"/>
    </row>
    <row r="105" spans="4:105" x14ac:dyDescent="0.3">
      <c r="D105" s="61" t="str">
        <f>VLOOKUP(F105,[1]Special!$O$2:$S$209,3,0)</f>
        <v>|0101031000|0.00|0.00|0.000|79.0001.2</v>
      </c>
      <c r="E105" s="20" t="s">
        <v>127</v>
      </c>
      <c r="F105" s="19" t="str">
        <f t="shared" si="30"/>
        <v>|0200230841|25.40|0.00|1.200|0.000</v>
      </c>
      <c r="G105" s="19" t="str">
        <f>'Cutting Rules'!H105</f>
        <v>|TOYOTA|||||||||||</v>
      </c>
      <c r="H105" s="19" t="str">
        <f>VLOOKUP(MID(F105,8,2),[1]Special!$H$2:$I$32,2,0)</f>
        <v>STKM13A</v>
      </c>
      <c r="I105" s="19" t="str">
        <f t="shared" si="31"/>
        <v>NBC</v>
      </c>
      <c r="J105" s="19" t="str">
        <f t="shared" si="32"/>
        <v>C</v>
      </c>
      <c r="K105" s="19" t="str">
        <f t="shared" si="33"/>
        <v>25.4</v>
      </c>
      <c r="L105" s="19" t="str">
        <f t="shared" si="34"/>
        <v>0.00</v>
      </c>
      <c r="M105" s="52" t="str">
        <f t="shared" si="35"/>
        <v>1.20</v>
      </c>
      <c r="N105" s="52" t="str">
        <f t="shared" si="36"/>
        <v>6181</v>
      </c>
      <c r="O105" s="19">
        <f>VLOOKUP(F105,[1]Item!$A$5:$Z$10000,26,0)</f>
        <v>0.71599999999999997</v>
      </c>
      <c r="P105" s="19" t="str">
        <f>VLOOKUP(E105,[1]route!$E$3:$O$10005,11,0)</f>
        <v>P/E</v>
      </c>
      <c r="Q105" s="62" t="str">
        <f>'Cutting Rules'!AD105</f>
        <v>6181-680-----------</v>
      </c>
      <c r="R105" s="23">
        <f ca="1">SUMIF([1]route!$E$3:$E$10005,E105,[1]!Table1[生産])</f>
        <v>33.333333333333336</v>
      </c>
      <c r="S105" s="24"/>
      <c r="T105" s="78" t="s">
        <v>547</v>
      </c>
      <c r="U105" s="19"/>
      <c r="V105" s="48">
        <f>SUMIF([1]route!$E$3:$E$10005,E105,[1]route!$M$3:$M$10005)</f>
        <v>131</v>
      </c>
      <c r="W105" s="56">
        <f t="shared" si="37"/>
        <v>579.75307599999985</v>
      </c>
      <c r="X105" s="27" t="e">
        <f t="array" aca="1" ref="X105" ca="1">INDEX($BP105:$CZ105,MATCH(TRUE,$BP105:$CZ105&lt;0,0))</f>
        <v>#N/A</v>
      </c>
      <c r="Y105" s="47" t="str">
        <f t="shared" ca="1" si="28"/>
        <v/>
      </c>
      <c r="Z105" s="121" t="str">
        <f>IFERROR(VLOOKUP(E105,[1]route!$E$3:$BL$10005,59,0),"")&amp;IFERROR(VLOOKUP(E105,[1]route!$E$3:$BL$10005,60,0),"")</f>
        <v/>
      </c>
      <c r="AA105" s="28">
        <f t="shared" ca="1" si="38"/>
        <v>0</v>
      </c>
      <c r="AB105" s="77">
        <f t="shared" ca="1" si="39"/>
        <v>0</v>
      </c>
      <c r="AC105" s="4" t="str">
        <f t="shared" ca="1" si="29"/>
        <v/>
      </c>
      <c r="AD105" s="29">
        <v>0</v>
      </c>
      <c r="AE105" s="30">
        <f ca="1">SUMIF([1]route!$E$3:$E$10005,E105,[1]!Table1[1])</f>
        <v>0</v>
      </c>
      <c r="AF105" s="30">
        <f ca="1">SUMIF([1]route!$E$3:$E$10005,E105,[1]!Table1[2])</f>
        <v>0</v>
      </c>
      <c r="AG105" s="30">
        <f ca="1">SUMIF([1]route!$E$3:$E$10005,E105,[1]!Table1[3])</f>
        <v>0</v>
      </c>
      <c r="AH105" s="30">
        <f ca="1">SUMIF([1]route!$E$3:$E$10005,E105,[1]!Table1[4])</f>
        <v>0</v>
      </c>
      <c r="AI105" s="30">
        <f ca="1">SUMIF([1]route!$E$3:$E$10005,E105,[1]!Table1[5])</f>
        <v>0</v>
      </c>
      <c r="AJ105" s="30">
        <f ca="1">SUMIF([1]route!$E$3:$E$10005,E105,[1]!Table1[6])</f>
        <v>15.555555555555555</v>
      </c>
      <c r="AK105" s="30">
        <f ca="1">SUMIF([1]route!$E$3:$E$10005,E105,[1]!Table1[7])</f>
        <v>0</v>
      </c>
      <c r="AL105" s="30">
        <f ca="1">SUMIF([1]route!$E$3:$E$10005,E105,[1]!Table1[8])</f>
        <v>0</v>
      </c>
      <c r="AM105" s="30">
        <f ca="1">SUMIF([1]route!$E$3:$E$10005,E105,[1]!Table1[9])</f>
        <v>0</v>
      </c>
      <c r="AN105" s="30">
        <f ca="1">SUMIF([1]route!$E$3:$E$10005,E105,[1]!Table1[10])</f>
        <v>0</v>
      </c>
      <c r="AO105" s="30">
        <f ca="1">SUMIF([1]route!$E$3:$E$10005,E105,[1]!Table1[11])</f>
        <v>0</v>
      </c>
      <c r="AP105" s="30">
        <f ca="1">SUMIF([1]route!$E$3:$E$10005,E105,[1]!Table1[12])</f>
        <v>0</v>
      </c>
      <c r="AQ105" s="30">
        <f ca="1">SUMIF([1]route!$E$3:$E$10005,E105,[1]!Table1[13])</f>
        <v>0</v>
      </c>
      <c r="AR105" s="30">
        <f ca="1">SUMIF([1]route!$E$3:$E$10005,E105,[1]!Table1[14])</f>
        <v>0</v>
      </c>
      <c r="AS105" s="30">
        <f ca="1">SUMIF([1]route!$E$3:$E$10005,E105,[1]!Table1[15])</f>
        <v>0</v>
      </c>
      <c r="AT105" s="30">
        <f ca="1">SUMIF([1]route!$E$3:$E$10005,E105,[1]!Table1[16])</f>
        <v>0</v>
      </c>
      <c r="AU105" s="30">
        <f ca="1">SUMIF([1]route!$E$3:$E$10005,E105,[1]!Table1[17])</f>
        <v>0</v>
      </c>
      <c r="AV105" s="30">
        <f ca="1">SUMIF([1]route!$E$3:$E$10005,E105,[1]!Table1[18])</f>
        <v>0</v>
      </c>
      <c r="AW105" s="30">
        <f ca="1">SUMIF([1]route!$E$3:$E$10005,E105,[1]!Table1[19])</f>
        <v>0</v>
      </c>
      <c r="AX105" s="30">
        <f ca="1">SUMIF([1]route!$E$3:$E$10005,E105,[1]!Table1[20])</f>
        <v>0</v>
      </c>
      <c r="AY105" s="30">
        <f ca="1">SUMIF([1]route!$E$3:$E$10005,E105,[1]!Table1[21])</f>
        <v>0</v>
      </c>
      <c r="AZ105" s="30">
        <f ca="1">SUMIF([1]route!$E$3:$E$10005,E105,[1]!Table1[22])</f>
        <v>0</v>
      </c>
      <c r="BA105" s="30">
        <f ca="1">SUMIF([1]route!$E$3:$E$10005,E105,[1]!Table1[23])</f>
        <v>0</v>
      </c>
      <c r="BB105" s="30">
        <f ca="1">SUMIF([1]route!$E$3:$E$10005,E105,[1]!Table1[24])</f>
        <v>0</v>
      </c>
      <c r="BC105" s="30">
        <f ca="1">SUMIF([1]route!$E$3:$E$10005,E105,[1]!Table1[25])</f>
        <v>0</v>
      </c>
      <c r="BD105" s="30">
        <f ca="1">SUMIF([1]route!$E$3:$E$10005,E105,[1]!Table1[26])</f>
        <v>0</v>
      </c>
      <c r="BE105" s="30">
        <f ca="1">SUMIF([1]route!$E$3:$E$10005,E105,[1]!Table1[27])</f>
        <v>0</v>
      </c>
      <c r="BF105" s="30">
        <f ca="1">SUMIF([1]route!$E$3:$E$10005,E105,[1]!Table1[28])</f>
        <v>0</v>
      </c>
      <c r="BG105" s="30">
        <f ca="1">SUMIF([1]route!$E$3:$E$10005,E105,[1]!Table1[29])</f>
        <v>0</v>
      </c>
      <c r="BH105" s="30">
        <f ca="1">SUMIF([1]route!$E$3:$E$10005,E105,[1]!Table1[30])</f>
        <v>0</v>
      </c>
      <c r="BI105" s="30">
        <f ca="1">SUMIF([1]route!$E$3:$E$10005,E105,[1]!Table1[31])</f>
        <v>0</v>
      </c>
      <c r="BJ105" s="30">
        <f ca="1">SUMIF([1]route!$E$3:$E$10005,E105,[1]!Table1[Remain PO])</f>
        <v>0</v>
      </c>
      <c r="BK105" s="31">
        <f ca="1">SUMIF([1]route!$E$3:$E$10005,E105,[1]!Table1[N+1])</f>
        <v>17.777777777777779</v>
      </c>
      <c r="BL105" s="31">
        <f ca="1">SUMIF([1]route!$E$3:$E$10005,E105,[1]!Table1[N+2])</f>
        <v>11.111111111111111</v>
      </c>
      <c r="BM105" s="31">
        <f ca="1">SUMIF([1]route!$E$3:$E$10005,E105,[1]!Table1[N+3])</f>
        <v>0</v>
      </c>
      <c r="BN105" s="32">
        <f ca="1">SUMIF([1]route!$E$3:$E$10005,E105,[1]!Table1[N+4])</f>
        <v>0</v>
      </c>
      <c r="BP105" s="37">
        <f t="shared" si="40"/>
        <v>131</v>
      </c>
      <c r="BQ105" s="35">
        <f t="shared" ca="1" si="46"/>
        <v>131</v>
      </c>
      <c r="BR105" s="35">
        <f t="shared" ca="1" si="46"/>
        <v>131</v>
      </c>
      <c r="BS105" s="35">
        <f t="shared" ca="1" si="46"/>
        <v>131</v>
      </c>
      <c r="BT105" s="35">
        <f t="shared" ca="1" si="46"/>
        <v>131</v>
      </c>
      <c r="BU105" s="35">
        <f t="shared" ca="1" si="46"/>
        <v>131</v>
      </c>
      <c r="BV105" s="35">
        <f t="shared" ca="1" si="46"/>
        <v>115.44444444444444</v>
      </c>
      <c r="BW105" s="35">
        <f t="shared" ca="1" si="46"/>
        <v>115.44444444444444</v>
      </c>
      <c r="BX105" s="35">
        <f t="shared" ca="1" si="46"/>
        <v>115.44444444444444</v>
      </c>
      <c r="BY105" s="35">
        <f t="shared" ca="1" si="46"/>
        <v>115.44444444444444</v>
      </c>
      <c r="BZ105" s="35">
        <f t="shared" ca="1" si="46"/>
        <v>115.44444444444444</v>
      </c>
      <c r="CA105" s="35">
        <f t="shared" ca="1" si="46"/>
        <v>115.44444444444444</v>
      </c>
      <c r="CB105" s="35">
        <f t="shared" ca="1" si="46"/>
        <v>115.44444444444444</v>
      </c>
      <c r="CC105" s="35">
        <f t="shared" ca="1" si="46"/>
        <v>115.44444444444444</v>
      </c>
      <c r="CD105" s="35">
        <f t="shared" ca="1" si="46"/>
        <v>115.44444444444444</v>
      </c>
      <c r="CE105" s="35">
        <f t="shared" ca="1" si="46"/>
        <v>115.44444444444444</v>
      </c>
      <c r="CF105" s="35">
        <f t="shared" ca="1" si="43"/>
        <v>115.44444444444444</v>
      </c>
      <c r="CG105" s="35">
        <f t="shared" ca="1" si="26"/>
        <v>115.44444444444444</v>
      </c>
      <c r="CH105" s="35">
        <f t="shared" ca="1" si="26"/>
        <v>115.44444444444444</v>
      </c>
      <c r="CI105" s="35">
        <f t="shared" ca="1" si="26"/>
        <v>115.44444444444444</v>
      </c>
      <c r="CJ105" s="35">
        <f t="shared" ca="1" si="26"/>
        <v>115.44444444444444</v>
      </c>
      <c r="CK105" s="35">
        <f t="shared" ca="1" si="26"/>
        <v>115.44444444444444</v>
      </c>
      <c r="CL105" s="35">
        <f t="shared" ca="1" si="26"/>
        <v>115.44444444444444</v>
      </c>
      <c r="CM105" s="35">
        <f t="shared" ca="1" si="26"/>
        <v>115.44444444444444</v>
      </c>
      <c r="CN105" s="35">
        <f t="shared" ca="1" si="26"/>
        <v>115.44444444444444</v>
      </c>
      <c r="CO105" s="35">
        <f t="shared" ca="1" si="26"/>
        <v>115.44444444444444</v>
      </c>
      <c r="CP105" s="35">
        <f t="shared" ca="1" si="26"/>
        <v>115.44444444444444</v>
      </c>
      <c r="CQ105" s="35">
        <f t="shared" ca="1" si="26"/>
        <v>115.44444444444444</v>
      </c>
      <c r="CR105" s="35">
        <f t="shared" ca="1" si="26"/>
        <v>115.44444444444444</v>
      </c>
      <c r="CS105" s="35">
        <f t="shared" ca="1" si="26"/>
        <v>115.44444444444444</v>
      </c>
      <c r="CT105" s="35">
        <f t="shared" ca="1" si="26"/>
        <v>115.44444444444444</v>
      </c>
      <c r="CU105" s="35">
        <f t="shared" ca="1" si="26"/>
        <v>115.44444444444444</v>
      </c>
      <c r="CV105" s="35">
        <f t="shared" ca="1" si="26"/>
        <v>115.44444444444444</v>
      </c>
      <c r="CW105" s="38">
        <f t="shared" ca="1" si="45"/>
        <v>97.666666666666657</v>
      </c>
      <c r="CX105" s="38">
        <f t="shared" ca="1" si="45"/>
        <v>86.555555555555543</v>
      </c>
      <c r="CY105" s="38">
        <f t="shared" ca="1" si="45"/>
        <v>86.555555555555543</v>
      </c>
      <c r="CZ105" s="39">
        <f t="shared" ca="1" si="27"/>
        <v>86.555555555555543</v>
      </c>
      <c r="DA105" s="35"/>
    </row>
    <row r="106" spans="4:105" x14ac:dyDescent="0.3">
      <c r="D106" s="61" t="str">
        <f>VLOOKUP(F106,[1]Special!$O$2:$S$209,3,0)</f>
        <v>|0101021700|0.00|0.00|0.000|78.5001.4</v>
      </c>
      <c r="E106" s="20" t="s">
        <v>128</v>
      </c>
      <c r="F106" s="19" t="str">
        <f t="shared" si="30"/>
        <v>|0200220810|25.40|0.00|1.400|0.000</v>
      </c>
      <c r="G106" s="19" t="str">
        <f>'Cutting Rules'!H106</f>
        <v>KMV||||||||||||</v>
      </c>
      <c r="H106" s="19" t="str">
        <f>VLOOKUP(MID(F106,8,2),[1]Special!$H$2:$I$32,2,0)</f>
        <v>STKM13A</v>
      </c>
      <c r="I106" s="19" t="str">
        <f t="shared" si="31"/>
        <v>NBC</v>
      </c>
      <c r="J106" s="19" t="str">
        <f t="shared" si="32"/>
        <v>P</v>
      </c>
      <c r="K106" s="19" t="str">
        <f t="shared" si="33"/>
        <v>25.4</v>
      </c>
      <c r="L106" s="19" t="str">
        <f t="shared" si="34"/>
        <v>0.00</v>
      </c>
      <c r="M106" s="52" t="str">
        <f t="shared" si="35"/>
        <v>1.40</v>
      </c>
      <c r="N106" s="52" t="str">
        <f t="shared" si="36"/>
        <v>5487</v>
      </c>
      <c r="O106" s="19">
        <f>VLOOKUP(F106,[1]Item!$A$5:$Z$10000,26,0)</f>
        <v>0.82899999999999996</v>
      </c>
      <c r="P106" s="19" t="str">
        <f>VLOOKUP(E106,[1]route!$E$3:$O$10005,11,0)</f>
        <v>C</v>
      </c>
      <c r="Q106" s="62" t="str">
        <f>'Cutting Rules'!AD106</f>
        <v>105-5487-----------</v>
      </c>
      <c r="R106" s="23">
        <f ca="1">SUMIF([1]route!$E$3:$E$10005,E106,[1]!Table1[生産])</f>
        <v>37.692307692307693</v>
      </c>
      <c r="S106" s="24"/>
      <c r="T106" s="78" t="s">
        <v>547</v>
      </c>
      <c r="U106" s="19"/>
      <c r="V106" s="48">
        <f>SUMIF([1]route!$E$3:$E$10005,E106,[1]route!$M$3:$M$10005)</f>
        <v>17</v>
      </c>
      <c r="W106" s="56">
        <f t="shared" si="37"/>
        <v>77.328290999999993</v>
      </c>
      <c r="X106" s="27">
        <f t="array" aca="1" ref="X106" ca="1">INDEX($BP106:$CZ106,MATCH(TRUE,$BP106:$CZ106&lt;0,0))</f>
        <v>-20.692307692307693</v>
      </c>
      <c r="Y106" s="47">
        <f t="shared" ca="1" si="28"/>
        <v>45322</v>
      </c>
      <c r="Z106" s="121" t="str">
        <f>IFERROR(VLOOKUP(E106,[1]route!$E$3:$BL$10005,59,0),"")&amp;IFERROR(VLOOKUP(E106,[1]route!$E$3:$BL$10005,60,0),"")</f>
        <v/>
      </c>
      <c r="AA106" s="28">
        <f t="shared" ca="1" si="38"/>
        <v>20.692307692307693</v>
      </c>
      <c r="AB106" s="77">
        <f t="shared" ca="1" si="39"/>
        <v>94.123575923076928</v>
      </c>
      <c r="AC106" s="4">
        <f t="shared" ca="1" si="29"/>
        <v>34</v>
      </c>
      <c r="AD106" s="29">
        <v>0</v>
      </c>
      <c r="AE106" s="30">
        <f ca="1">SUMIF([1]route!$E$3:$E$10005,E106,[1]!Table1[1])</f>
        <v>0</v>
      </c>
      <c r="AF106" s="30">
        <f ca="1">SUMIF([1]route!$E$3:$E$10005,E106,[1]!Table1[2])</f>
        <v>0</v>
      </c>
      <c r="AG106" s="30">
        <f ca="1">SUMIF([1]route!$E$3:$E$10005,E106,[1]!Table1[3])</f>
        <v>0</v>
      </c>
      <c r="AH106" s="30">
        <f ca="1">SUMIF([1]route!$E$3:$E$10005,E106,[1]!Table1[4])</f>
        <v>0</v>
      </c>
      <c r="AI106" s="30">
        <f ca="1">SUMIF([1]route!$E$3:$E$10005,E106,[1]!Table1[5])</f>
        <v>0</v>
      </c>
      <c r="AJ106" s="30">
        <f ca="1">SUMIF([1]route!$E$3:$E$10005,E106,[1]!Table1[6])</f>
        <v>0</v>
      </c>
      <c r="AK106" s="30">
        <f ca="1">SUMIF([1]route!$E$3:$E$10005,E106,[1]!Table1[7])</f>
        <v>0</v>
      </c>
      <c r="AL106" s="30">
        <f ca="1">SUMIF([1]route!$E$3:$E$10005,E106,[1]!Table1[8])</f>
        <v>0</v>
      </c>
      <c r="AM106" s="30">
        <f ca="1">SUMIF([1]route!$E$3:$E$10005,E106,[1]!Table1[9])</f>
        <v>0</v>
      </c>
      <c r="AN106" s="30">
        <f ca="1">SUMIF([1]route!$E$3:$E$10005,E106,[1]!Table1[10])</f>
        <v>0</v>
      </c>
      <c r="AO106" s="30">
        <f ca="1">SUMIF([1]route!$E$3:$E$10005,E106,[1]!Table1[11])</f>
        <v>0</v>
      </c>
      <c r="AP106" s="30">
        <f ca="1">SUMIF([1]route!$E$3:$E$10005,E106,[1]!Table1[12])</f>
        <v>0</v>
      </c>
      <c r="AQ106" s="30">
        <f ca="1">SUMIF([1]route!$E$3:$E$10005,E106,[1]!Table1[13])</f>
        <v>0</v>
      </c>
      <c r="AR106" s="30">
        <f ca="1">SUMIF([1]route!$E$3:$E$10005,E106,[1]!Table1[14])</f>
        <v>0</v>
      </c>
      <c r="AS106" s="30">
        <f ca="1">SUMIF([1]route!$E$3:$E$10005,E106,[1]!Table1[15])</f>
        <v>0</v>
      </c>
      <c r="AT106" s="30">
        <f ca="1">SUMIF([1]route!$E$3:$E$10005,E106,[1]!Table1[16])</f>
        <v>0</v>
      </c>
      <c r="AU106" s="30">
        <f ca="1">SUMIF([1]route!$E$3:$E$10005,E106,[1]!Table1[17])</f>
        <v>0</v>
      </c>
      <c r="AV106" s="30">
        <f ca="1">SUMIF([1]route!$E$3:$E$10005,E106,[1]!Table1[18])</f>
        <v>0</v>
      </c>
      <c r="AW106" s="30">
        <f ca="1">SUMIF([1]route!$E$3:$E$10005,E106,[1]!Table1[19])</f>
        <v>0</v>
      </c>
      <c r="AX106" s="30">
        <f ca="1">SUMIF([1]route!$E$3:$E$10005,E106,[1]!Table1[20])</f>
        <v>0</v>
      </c>
      <c r="AY106" s="30">
        <f ca="1">SUMIF([1]route!$E$3:$E$10005,E106,[1]!Table1[21])</f>
        <v>0</v>
      </c>
      <c r="AZ106" s="30">
        <f ca="1">SUMIF([1]route!$E$3:$E$10005,E106,[1]!Table1[22])</f>
        <v>0</v>
      </c>
      <c r="BA106" s="30">
        <f ca="1">SUMIF([1]route!$E$3:$E$10005,E106,[1]!Table1[23])</f>
        <v>0</v>
      </c>
      <c r="BB106" s="30">
        <f ca="1">SUMIF([1]route!$E$3:$E$10005,E106,[1]!Table1[24])</f>
        <v>0</v>
      </c>
      <c r="BC106" s="30">
        <f ca="1">SUMIF([1]route!$E$3:$E$10005,E106,[1]!Table1[25])</f>
        <v>0</v>
      </c>
      <c r="BD106" s="30">
        <f ca="1">SUMIF([1]route!$E$3:$E$10005,E106,[1]!Table1[26])</f>
        <v>0</v>
      </c>
      <c r="BE106" s="30">
        <f ca="1">SUMIF([1]route!$E$3:$E$10005,E106,[1]!Table1[27])</f>
        <v>0</v>
      </c>
      <c r="BF106" s="30">
        <f ca="1">SUMIF([1]route!$E$3:$E$10005,E106,[1]!Table1[28])</f>
        <v>0</v>
      </c>
      <c r="BG106" s="30">
        <f ca="1">SUMIF([1]route!$E$3:$E$10005,E106,[1]!Table1[29])</f>
        <v>0</v>
      </c>
      <c r="BH106" s="30">
        <f ca="1">SUMIF([1]route!$E$3:$E$10005,E106,[1]!Table1[30])</f>
        <v>0</v>
      </c>
      <c r="BI106" s="30">
        <f ca="1">SUMIF([1]route!$E$3:$E$10005,E106,[1]!Table1[31])</f>
        <v>0</v>
      </c>
      <c r="BJ106" s="30">
        <f ca="1">SUMIF([1]route!$E$3:$E$10005,E106,[1]!Table1[Remain PO])</f>
        <v>0</v>
      </c>
      <c r="BK106" s="31">
        <f ca="1">SUMIF([1]route!$E$3:$E$10005,E106,[1]!Table1[N+1])</f>
        <v>37.692307692307693</v>
      </c>
      <c r="BL106" s="31">
        <f ca="1">SUMIF([1]route!$E$3:$E$10005,E106,[1]!Table1[N+2])</f>
        <v>39.192307692307693</v>
      </c>
      <c r="BM106" s="31">
        <f ca="1">SUMIF([1]route!$E$3:$E$10005,E106,[1]!Table1[N+3])</f>
        <v>39.115384615384613</v>
      </c>
      <c r="BN106" s="32">
        <f ca="1">SUMIF([1]route!$E$3:$E$10005,E106,[1]!Table1[N+4])</f>
        <v>0</v>
      </c>
      <c r="BP106" s="37">
        <f t="shared" si="40"/>
        <v>17</v>
      </c>
      <c r="BQ106" s="35">
        <f t="shared" ca="1" si="46"/>
        <v>17</v>
      </c>
      <c r="BR106" s="35">
        <f t="shared" ca="1" si="46"/>
        <v>17</v>
      </c>
      <c r="BS106" s="35">
        <f t="shared" ca="1" si="46"/>
        <v>17</v>
      </c>
      <c r="BT106" s="35">
        <f t="shared" ca="1" si="46"/>
        <v>17</v>
      </c>
      <c r="BU106" s="35">
        <f t="shared" ca="1" si="46"/>
        <v>17</v>
      </c>
      <c r="BV106" s="35">
        <f t="shared" ca="1" si="46"/>
        <v>17</v>
      </c>
      <c r="BW106" s="35">
        <f t="shared" ca="1" si="46"/>
        <v>17</v>
      </c>
      <c r="BX106" s="35">
        <f t="shared" ca="1" si="46"/>
        <v>17</v>
      </c>
      <c r="BY106" s="35">
        <f t="shared" ca="1" si="46"/>
        <v>17</v>
      </c>
      <c r="BZ106" s="35">
        <f t="shared" ca="1" si="46"/>
        <v>17</v>
      </c>
      <c r="CA106" s="35">
        <f t="shared" ca="1" si="46"/>
        <v>17</v>
      </c>
      <c r="CB106" s="35">
        <f t="shared" ca="1" si="46"/>
        <v>17</v>
      </c>
      <c r="CC106" s="35">
        <f t="shared" ca="1" si="46"/>
        <v>17</v>
      </c>
      <c r="CD106" s="35">
        <f t="shared" ca="1" si="46"/>
        <v>17</v>
      </c>
      <c r="CE106" s="35">
        <f t="shared" ca="1" si="46"/>
        <v>17</v>
      </c>
      <c r="CF106" s="35">
        <f t="shared" ca="1" si="43"/>
        <v>17</v>
      </c>
      <c r="CG106" s="35">
        <f t="shared" ca="1" si="26"/>
        <v>17</v>
      </c>
      <c r="CH106" s="35">
        <f t="shared" ca="1" si="26"/>
        <v>17</v>
      </c>
      <c r="CI106" s="35">
        <f t="shared" ca="1" si="26"/>
        <v>17</v>
      </c>
      <c r="CJ106" s="35">
        <f t="shared" ca="1" si="26"/>
        <v>17</v>
      </c>
      <c r="CK106" s="35">
        <f t="shared" ca="1" si="26"/>
        <v>17</v>
      </c>
      <c r="CL106" s="35">
        <f t="shared" ca="1" si="26"/>
        <v>17</v>
      </c>
      <c r="CM106" s="35">
        <f t="shared" ca="1" si="26"/>
        <v>17</v>
      </c>
      <c r="CN106" s="35">
        <f t="shared" ca="1" si="26"/>
        <v>17</v>
      </c>
      <c r="CO106" s="35">
        <f t="shared" ca="1" si="26"/>
        <v>17</v>
      </c>
      <c r="CP106" s="35">
        <f t="shared" ca="1" si="26"/>
        <v>17</v>
      </c>
      <c r="CQ106" s="35">
        <f t="shared" ca="1" si="26"/>
        <v>17</v>
      </c>
      <c r="CR106" s="35">
        <f t="shared" ca="1" si="26"/>
        <v>17</v>
      </c>
      <c r="CS106" s="35">
        <f t="shared" ca="1" si="26"/>
        <v>17</v>
      </c>
      <c r="CT106" s="35">
        <f t="shared" ca="1" si="26"/>
        <v>17</v>
      </c>
      <c r="CU106" s="35">
        <f t="shared" ca="1" si="26"/>
        <v>17</v>
      </c>
      <c r="CV106" s="35">
        <f t="shared" ca="1" si="26"/>
        <v>17</v>
      </c>
      <c r="CW106" s="38">
        <f t="shared" ca="1" si="45"/>
        <v>-20.692307692307693</v>
      </c>
      <c r="CX106" s="38">
        <f t="shared" ca="1" si="45"/>
        <v>-59.884615384615387</v>
      </c>
      <c r="CY106" s="38">
        <f t="shared" ca="1" si="45"/>
        <v>-99</v>
      </c>
      <c r="CZ106" s="39">
        <f t="shared" ca="1" si="27"/>
        <v>-99</v>
      </c>
      <c r="DA106" s="35"/>
    </row>
    <row r="107" spans="4:105" x14ac:dyDescent="0.3">
      <c r="D107" s="61" t="str">
        <f>VLOOKUP(F107,[1]Special!$O$2:$S$209,3,0)</f>
        <v>|0101021700|0.00|0.00|0.000|78.5001.4</v>
      </c>
      <c r="E107" s="20" t="s">
        <v>129</v>
      </c>
      <c r="F107" s="19" t="str">
        <f t="shared" si="30"/>
        <v>|0200220810|25.40|0.00|1.400|0.000</v>
      </c>
      <c r="G107" s="19" t="str">
        <f>'Cutting Rules'!H107</f>
        <v>|TOYOTA|||||||||||</v>
      </c>
      <c r="H107" s="19" t="str">
        <f>VLOOKUP(MID(F107,8,2),[1]Special!$H$2:$I$32,2,0)</f>
        <v>STKM13A</v>
      </c>
      <c r="I107" s="19" t="str">
        <f t="shared" si="31"/>
        <v>NBC</v>
      </c>
      <c r="J107" s="19" t="str">
        <f t="shared" si="32"/>
        <v>P</v>
      </c>
      <c r="K107" s="19" t="str">
        <f t="shared" si="33"/>
        <v>25.4</v>
      </c>
      <c r="L107" s="19" t="str">
        <f t="shared" si="34"/>
        <v>0.00</v>
      </c>
      <c r="M107" s="52" t="str">
        <f t="shared" si="35"/>
        <v>1.40</v>
      </c>
      <c r="N107" s="52" t="str">
        <f t="shared" si="36"/>
        <v>5791</v>
      </c>
      <c r="O107" s="19">
        <f>VLOOKUP(F107,[1]Item!$A$5:$Z$10000,26,0)</f>
        <v>0.82899999999999996</v>
      </c>
      <c r="P107" s="19" t="str">
        <f>VLOOKUP(E107,[1]route!$E$3:$O$10005,11,0)</f>
        <v>C</v>
      </c>
      <c r="Q107" s="62" t="str">
        <f>'Cutting Rules'!AD107</f>
        <v>108-474.5-5791----------</v>
      </c>
      <c r="R107" s="23">
        <f ca="1">SUMIF([1]route!$E$3:$E$10005,E107,[1]!Table1[生産])</f>
        <v>48.333333333333336</v>
      </c>
      <c r="S107" s="24"/>
      <c r="T107" s="78" t="s">
        <v>547</v>
      </c>
      <c r="U107" s="19"/>
      <c r="V107" s="48">
        <f>SUMIF([1]route!$E$3:$E$10005,E107,[1]route!$M$3:$M$10005)</f>
        <v>109</v>
      </c>
      <c r="W107" s="56">
        <f t="shared" si="37"/>
        <v>523.28055099999995</v>
      </c>
      <c r="X107" s="27" t="e">
        <f t="array" aca="1" ref="X107" ca="1">INDEX($BP107:$CZ107,MATCH(TRUE,$BP107:$CZ107&lt;0,0))</f>
        <v>#N/A</v>
      </c>
      <c r="Y107" s="47" t="str">
        <f t="shared" ca="1" si="28"/>
        <v/>
      </c>
      <c r="Z107" s="121" t="str">
        <f>IFERROR(VLOOKUP(E107,[1]route!$E$3:$BL$10005,59,0),"")&amp;IFERROR(VLOOKUP(E107,[1]route!$E$3:$BL$10005,60,0),"")</f>
        <v/>
      </c>
      <c r="AA107" s="28">
        <f t="shared" ca="1" si="38"/>
        <v>0</v>
      </c>
      <c r="AB107" s="77">
        <f t="shared" ca="1" si="39"/>
        <v>0</v>
      </c>
      <c r="AC107" s="4" t="str">
        <f t="shared" ca="1" si="29"/>
        <v/>
      </c>
      <c r="AD107" s="29">
        <v>0</v>
      </c>
      <c r="AE107" s="30">
        <f ca="1">SUMIF([1]route!$E$3:$E$10005,E107,[1]!Table1[1])</f>
        <v>0</v>
      </c>
      <c r="AF107" s="30">
        <f ca="1">SUMIF([1]route!$E$3:$E$10005,E107,[1]!Table1[2])</f>
        <v>0</v>
      </c>
      <c r="AG107" s="30">
        <f ca="1">SUMIF([1]route!$E$3:$E$10005,E107,[1]!Table1[3])</f>
        <v>0</v>
      </c>
      <c r="AH107" s="30">
        <f ca="1">SUMIF([1]route!$E$3:$E$10005,E107,[1]!Table1[4])</f>
        <v>0</v>
      </c>
      <c r="AI107" s="30">
        <f ca="1">SUMIF([1]route!$E$3:$E$10005,E107,[1]!Table1[5])</f>
        <v>0</v>
      </c>
      <c r="AJ107" s="30">
        <f ca="1">SUMIF([1]route!$E$3:$E$10005,E107,[1]!Table1[6])</f>
        <v>21.666666666666668</v>
      </c>
      <c r="AK107" s="30">
        <f ca="1">SUMIF([1]route!$E$3:$E$10005,E107,[1]!Table1[7])</f>
        <v>0</v>
      </c>
      <c r="AL107" s="30">
        <f ca="1">SUMIF([1]route!$E$3:$E$10005,E107,[1]!Table1[8])</f>
        <v>0</v>
      </c>
      <c r="AM107" s="30">
        <f ca="1">SUMIF([1]route!$E$3:$E$10005,E107,[1]!Table1[9])</f>
        <v>0</v>
      </c>
      <c r="AN107" s="30">
        <f ca="1">SUMIF([1]route!$E$3:$E$10005,E107,[1]!Table1[10])</f>
        <v>0</v>
      </c>
      <c r="AO107" s="30">
        <f ca="1">SUMIF([1]route!$E$3:$E$10005,E107,[1]!Table1[11])</f>
        <v>0</v>
      </c>
      <c r="AP107" s="30">
        <f ca="1">SUMIF([1]route!$E$3:$E$10005,E107,[1]!Table1[12])</f>
        <v>0</v>
      </c>
      <c r="AQ107" s="30">
        <f ca="1">SUMIF([1]route!$E$3:$E$10005,E107,[1]!Table1[13])</f>
        <v>0</v>
      </c>
      <c r="AR107" s="30">
        <f ca="1">SUMIF([1]route!$E$3:$E$10005,E107,[1]!Table1[14])</f>
        <v>0</v>
      </c>
      <c r="AS107" s="30">
        <f ca="1">SUMIF([1]route!$E$3:$E$10005,E107,[1]!Table1[15])</f>
        <v>0</v>
      </c>
      <c r="AT107" s="30">
        <f ca="1">SUMIF([1]route!$E$3:$E$10005,E107,[1]!Table1[16])</f>
        <v>0</v>
      </c>
      <c r="AU107" s="30">
        <f ca="1">SUMIF([1]route!$E$3:$E$10005,E107,[1]!Table1[17])</f>
        <v>0</v>
      </c>
      <c r="AV107" s="30">
        <f ca="1">SUMIF([1]route!$E$3:$E$10005,E107,[1]!Table1[18])</f>
        <v>0</v>
      </c>
      <c r="AW107" s="30">
        <f ca="1">SUMIF([1]route!$E$3:$E$10005,E107,[1]!Table1[19])</f>
        <v>0</v>
      </c>
      <c r="AX107" s="30">
        <f ca="1">SUMIF([1]route!$E$3:$E$10005,E107,[1]!Table1[20])</f>
        <v>0</v>
      </c>
      <c r="AY107" s="30">
        <f ca="1">SUMIF([1]route!$E$3:$E$10005,E107,[1]!Table1[21])</f>
        <v>0</v>
      </c>
      <c r="AZ107" s="30">
        <f ca="1">SUMIF([1]route!$E$3:$E$10005,E107,[1]!Table1[22])</f>
        <v>0</v>
      </c>
      <c r="BA107" s="30">
        <f ca="1">SUMIF([1]route!$E$3:$E$10005,E107,[1]!Table1[23])</f>
        <v>0</v>
      </c>
      <c r="BB107" s="30">
        <f ca="1">SUMIF([1]route!$E$3:$E$10005,E107,[1]!Table1[24])</f>
        <v>0</v>
      </c>
      <c r="BC107" s="30">
        <f ca="1">SUMIF([1]route!$E$3:$E$10005,E107,[1]!Table1[25])</f>
        <v>0</v>
      </c>
      <c r="BD107" s="30">
        <f ca="1">SUMIF([1]route!$E$3:$E$10005,E107,[1]!Table1[26])</f>
        <v>0</v>
      </c>
      <c r="BE107" s="30">
        <f ca="1">SUMIF([1]route!$E$3:$E$10005,E107,[1]!Table1[27])</f>
        <v>0</v>
      </c>
      <c r="BF107" s="30">
        <f ca="1">SUMIF([1]route!$E$3:$E$10005,E107,[1]!Table1[28])</f>
        <v>0</v>
      </c>
      <c r="BG107" s="30">
        <f ca="1">SUMIF([1]route!$E$3:$E$10005,E107,[1]!Table1[29])</f>
        <v>0</v>
      </c>
      <c r="BH107" s="30">
        <f ca="1">SUMIF([1]route!$E$3:$E$10005,E107,[1]!Table1[30])</f>
        <v>0</v>
      </c>
      <c r="BI107" s="30">
        <f ca="1">SUMIF([1]route!$E$3:$E$10005,E107,[1]!Table1[31])</f>
        <v>0</v>
      </c>
      <c r="BJ107" s="30">
        <f ca="1">SUMIF([1]route!$E$3:$E$10005,E107,[1]!Table1[Remain PO])</f>
        <v>0</v>
      </c>
      <c r="BK107" s="31">
        <f ca="1">SUMIF([1]route!$E$3:$E$10005,E107,[1]!Table1[N+1])</f>
        <v>26.666666666666668</v>
      </c>
      <c r="BL107" s="31">
        <f ca="1">SUMIF([1]route!$E$3:$E$10005,E107,[1]!Table1[N+2])</f>
        <v>16.666666666666668</v>
      </c>
      <c r="BM107" s="31">
        <f ca="1">SUMIF([1]route!$E$3:$E$10005,E107,[1]!Table1[N+3])</f>
        <v>0</v>
      </c>
      <c r="BN107" s="32">
        <f ca="1">SUMIF([1]route!$E$3:$E$10005,E107,[1]!Table1[N+4])</f>
        <v>0</v>
      </c>
      <c r="BP107" s="37">
        <f t="shared" si="40"/>
        <v>109</v>
      </c>
      <c r="BQ107" s="35">
        <f t="shared" ca="1" si="46"/>
        <v>109</v>
      </c>
      <c r="BR107" s="35">
        <f t="shared" ca="1" si="46"/>
        <v>109</v>
      </c>
      <c r="BS107" s="35">
        <f t="shared" ca="1" si="46"/>
        <v>109</v>
      </c>
      <c r="BT107" s="35">
        <f t="shared" ca="1" si="46"/>
        <v>109</v>
      </c>
      <c r="BU107" s="35">
        <f t="shared" ca="1" si="46"/>
        <v>109</v>
      </c>
      <c r="BV107" s="35">
        <f t="shared" ca="1" si="46"/>
        <v>87.333333333333329</v>
      </c>
      <c r="BW107" s="35">
        <f t="shared" ca="1" si="46"/>
        <v>87.333333333333329</v>
      </c>
      <c r="BX107" s="35">
        <f t="shared" ca="1" si="46"/>
        <v>87.333333333333329</v>
      </c>
      <c r="BY107" s="35">
        <f t="shared" ca="1" si="46"/>
        <v>87.333333333333329</v>
      </c>
      <c r="BZ107" s="35">
        <f t="shared" ca="1" si="46"/>
        <v>87.333333333333329</v>
      </c>
      <c r="CA107" s="35">
        <f t="shared" ca="1" si="46"/>
        <v>87.333333333333329</v>
      </c>
      <c r="CB107" s="35">
        <f t="shared" ca="1" si="46"/>
        <v>87.333333333333329</v>
      </c>
      <c r="CC107" s="35">
        <f t="shared" ca="1" si="46"/>
        <v>87.333333333333329</v>
      </c>
      <c r="CD107" s="35">
        <f t="shared" ca="1" si="46"/>
        <v>87.333333333333329</v>
      </c>
      <c r="CE107" s="35">
        <f t="shared" ca="1" si="46"/>
        <v>87.333333333333329</v>
      </c>
      <c r="CF107" s="35">
        <f t="shared" ca="1" si="43"/>
        <v>87.333333333333329</v>
      </c>
      <c r="CG107" s="35">
        <f t="shared" ca="1" si="26"/>
        <v>87.333333333333329</v>
      </c>
      <c r="CH107" s="35">
        <f t="shared" ca="1" si="26"/>
        <v>87.333333333333329</v>
      </c>
      <c r="CI107" s="35">
        <f t="shared" ca="1" si="26"/>
        <v>87.333333333333329</v>
      </c>
      <c r="CJ107" s="35">
        <f t="shared" ca="1" si="26"/>
        <v>87.333333333333329</v>
      </c>
      <c r="CK107" s="35">
        <f t="shared" ca="1" si="26"/>
        <v>87.333333333333329</v>
      </c>
      <c r="CL107" s="35">
        <f t="shared" ca="1" si="26"/>
        <v>87.333333333333329</v>
      </c>
      <c r="CM107" s="35">
        <f t="shared" ca="1" si="26"/>
        <v>87.333333333333329</v>
      </c>
      <c r="CN107" s="35">
        <f t="shared" ca="1" si="26"/>
        <v>87.333333333333329</v>
      </c>
      <c r="CO107" s="35">
        <f t="shared" ca="1" si="26"/>
        <v>87.333333333333329</v>
      </c>
      <c r="CP107" s="35">
        <f t="shared" ca="1" si="26"/>
        <v>87.333333333333329</v>
      </c>
      <c r="CQ107" s="35">
        <f t="shared" ca="1" si="26"/>
        <v>87.333333333333329</v>
      </c>
      <c r="CR107" s="35">
        <f t="shared" ca="1" si="26"/>
        <v>87.333333333333329</v>
      </c>
      <c r="CS107" s="35">
        <f t="shared" ca="1" si="26"/>
        <v>87.333333333333329</v>
      </c>
      <c r="CT107" s="35">
        <f t="shared" ca="1" si="26"/>
        <v>87.333333333333329</v>
      </c>
      <c r="CU107" s="35">
        <f t="shared" ca="1" si="26"/>
        <v>87.333333333333329</v>
      </c>
      <c r="CV107" s="35">
        <f t="shared" ca="1" si="26"/>
        <v>87.333333333333329</v>
      </c>
      <c r="CW107" s="38">
        <f t="shared" ca="1" si="45"/>
        <v>60.666666666666657</v>
      </c>
      <c r="CX107" s="38">
        <f t="shared" ca="1" si="45"/>
        <v>43.999999999999986</v>
      </c>
      <c r="CY107" s="38">
        <f t="shared" ca="1" si="45"/>
        <v>43.999999999999986</v>
      </c>
      <c r="CZ107" s="39">
        <f t="shared" ca="1" si="27"/>
        <v>43.999999999999986</v>
      </c>
      <c r="DA107" s="35"/>
    </row>
    <row r="108" spans="4:105" x14ac:dyDescent="0.3">
      <c r="D108" s="61" t="str">
        <f>VLOOKUP(F108,[1]Special!$O$2:$S$209,3,0)</f>
        <v>|0101021700|0.00|0.00|0.000|78.5001.4</v>
      </c>
      <c r="E108" s="20" t="s">
        <v>130</v>
      </c>
      <c r="F108" s="19" t="str">
        <f t="shared" si="30"/>
        <v>|0200220810|25.40|0.00|1.400|0.000</v>
      </c>
      <c r="G108" s="19" t="str">
        <f>'Cutting Rules'!H108</f>
        <v>KMV||||||||||||</v>
      </c>
      <c r="H108" s="19" t="str">
        <f>VLOOKUP(MID(F108,8,2),[1]Special!$H$2:$I$32,2,0)</f>
        <v>STKM13A</v>
      </c>
      <c r="I108" s="19" t="str">
        <f t="shared" si="31"/>
        <v>NBC</v>
      </c>
      <c r="J108" s="19" t="str">
        <f t="shared" si="32"/>
        <v>P</v>
      </c>
      <c r="K108" s="19" t="str">
        <f t="shared" si="33"/>
        <v>25.4</v>
      </c>
      <c r="L108" s="19" t="str">
        <f t="shared" si="34"/>
        <v>0.00</v>
      </c>
      <c r="M108" s="52" t="str">
        <f t="shared" si="35"/>
        <v>1.40</v>
      </c>
      <c r="N108" s="52" t="str">
        <f t="shared" si="36"/>
        <v>5747</v>
      </c>
      <c r="O108" s="19">
        <f>VLOOKUP(F108,[1]Item!$A$5:$Z$10000,26,0)</f>
        <v>0.82899999999999996</v>
      </c>
      <c r="P108" s="19" t="str">
        <f>VLOOKUP(E108,[1]route!$E$3:$O$10005,11,0)</f>
        <v>C</v>
      </c>
      <c r="Q108" s="62" t="str">
        <f>'Cutting Rules'!AD108</f>
        <v>186-5747-----------</v>
      </c>
      <c r="R108" s="23">
        <f ca="1">SUMIF([1]route!$E$3:$E$10005,E108,[1]!Table1[生産])</f>
        <v>34.193548387096776</v>
      </c>
      <c r="S108" s="24"/>
      <c r="T108" s="78" t="s">
        <v>547</v>
      </c>
      <c r="U108" s="19"/>
      <c r="V108" s="48">
        <f>SUMIF([1]route!$E$3:$E$10005,E108,[1]route!$M$3:$M$10005)</f>
        <v>28</v>
      </c>
      <c r="W108" s="56">
        <f t="shared" si="37"/>
        <v>133.39936399999999</v>
      </c>
      <c r="X108" s="27">
        <f t="array" aca="1" ref="X108" ca="1">INDEX($BP108:$CZ108,MATCH(TRUE,$BP108:$CZ108&lt;0,0))</f>
        <v>-6.1935483870967758</v>
      </c>
      <c r="Y108" s="47">
        <f t="shared" ca="1" si="28"/>
        <v>45322</v>
      </c>
      <c r="Z108" s="121" t="str">
        <f>IFERROR(VLOOKUP(E108,[1]route!$E$3:$BL$10005,59,0),"")&amp;IFERROR(VLOOKUP(E108,[1]route!$E$3:$BL$10005,60,0),"")</f>
        <v/>
      </c>
      <c r="AA108" s="28">
        <f t="shared" ca="1" si="38"/>
        <v>6.1935483870967758</v>
      </c>
      <c r="AB108" s="77">
        <f t="shared" ca="1" si="39"/>
        <v>29.507693419354847</v>
      </c>
      <c r="AC108" s="4">
        <f t="shared" ca="1" si="29"/>
        <v>34</v>
      </c>
      <c r="AD108" s="29">
        <v>0</v>
      </c>
      <c r="AE108" s="30">
        <f ca="1">SUMIF([1]route!$E$3:$E$10005,E108,[1]!Table1[1])</f>
        <v>0</v>
      </c>
      <c r="AF108" s="30">
        <f ca="1">SUMIF([1]route!$E$3:$E$10005,E108,[1]!Table1[2])</f>
        <v>0</v>
      </c>
      <c r="AG108" s="30">
        <f ca="1">SUMIF([1]route!$E$3:$E$10005,E108,[1]!Table1[3])</f>
        <v>0</v>
      </c>
      <c r="AH108" s="30">
        <f ca="1">SUMIF([1]route!$E$3:$E$10005,E108,[1]!Table1[4])</f>
        <v>0</v>
      </c>
      <c r="AI108" s="30">
        <f ca="1">SUMIF([1]route!$E$3:$E$10005,E108,[1]!Table1[5])</f>
        <v>0</v>
      </c>
      <c r="AJ108" s="30">
        <f ca="1">SUMIF([1]route!$E$3:$E$10005,E108,[1]!Table1[6])</f>
        <v>0</v>
      </c>
      <c r="AK108" s="30">
        <f ca="1">SUMIF([1]route!$E$3:$E$10005,E108,[1]!Table1[7])</f>
        <v>0</v>
      </c>
      <c r="AL108" s="30">
        <f ca="1">SUMIF([1]route!$E$3:$E$10005,E108,[1]!Table1[8])</f>
        <v>0</v>
      </c>
      <c r="AM108" s="30">
        <f ca="1">SUMIF([1]route!$E$3:$E$10005,E108,[1]!Table1[9])</f>
        <v>0</v>
      </c>
      <c r="AN108" s="30">
        <f ca="1">SUMIF([1]route!$E$3:$E$10005,E108,[1]!Table1[10])</f>
        <v>0</v>
      </c>
      <c r="AO108" s="30">
        <f ca="1">SUMIF([1]route!$E$3:$E$10005,E108,[1]!Table1[11])</f>
        <v>0</v>
      </c>
      <c r="AP108" s="30">
        <f ca="1">SUMIF([1]route!$E$3:$E$10005,E108,[1]!Table1[12])</f>
        <v>0</v>
      </c>
      <c r="AQ108" s="30">
        <f ca="1">SUMIF([1]route!$E$3:$E$10005,E108,[1]!Table1[13])</f>
        <v>0</v>
      </c>
      <c r="AR108" s="30">
        <f ca="1">SUMIF([1]route!$E$3:$E$10005,E108,[1]!Table1[14])</f>
        <v>0</v>
      </c>
      <c r="AS108" s="30">
        <f ca="1">SUMIF([1]route!$E$3:$E$10005,E108,[1]!Table1[15])</f>
        <v>0</v>
      </c>
      <c r="AT108" s="30">
        <f ca="1">SUMIF([1]route!$E$3:$E$10005,E108,[1]!Table1[16])</f>
        <v>0</v>
      </c>
      <c r="AU108" s="30">
        <f ca="1">SUMIF([1]route!$E$3:$E$10005,E108,[1]!Table1[17])</f>
        <v>0</v>
      </c>
      <c r="AV108" s="30">
        <f ca="1">SUMIF([1]route!$E$3:$E$10005,E108,[1]!Table1[18])</f>
        <v>0</v>
      </c>
      <c r="AW108" s="30">
        <f ca="1">SUMIF([1]route!$E$3:$E$10005,E108,[1]!Table1[19])</f>
        <v>0</v>
      </c>
      <c r="AX108" s="30">
        <f ca="1">SUMIF([1]route!$E$3:$E$10005,E108,[1]!Table1[20])</f>
        <v>0</v>
      </c>
      <c r="AY108" s="30">
        <f ca="1">SUMIF([1]route!$E$3:$E$10005,E108,[1]!Table1[21])</f>
        <v>0</v>
      </c>
      <c r="AZ108" s="30">
        <f ca="1">SUMIF([1]route!$E$3:$E$10005,E108,[1]!Table1[22])</f>
        <v>0</v>
      </c>
      <c r="BA108" s="30">
        <f ca="1">SUMIF([1]route!$E$3:$E$10005,E108,[1]!Table1[23])</f>
        <v>0</v>
      </c>
      <c r="BB108" s="30">
        <f ca="1">SUMIF([1]route!$E$3:$E$10005,E108,[1]!Table1[24])</f>
        <v>0</v>
      </c>
      <c r="BC108" s="30">
        <f ca="1">SUMIF([1]route!$E$3:$E$10005,E108,[1]!Table1[25])</f>
        <v>0</v>
      </c>
      <c r="BD108" s="30">
        <f ca="1">SUMIF([1]route!$E$3:$E$10005,E108,[1]!Table1[26])</f>
        <v>0</v>
      </c>
      <c r="BE108" s="30">
        <f ca="1">SUMIF([1]route!$E$3:$E$10005,E108,[1]!Table1[27])</f>
        <v>0</v>
      </c>
      <c r="BF108" s="30">
        <f ca="1">SUMIF([1]route!$E$3:$E$10005,E108,[1]!Table1[28])</f>
        <v>0</v>
      </c>
      <c r="BG108" s="30">
        <f ca="1">SUMIF([1]route!$E$3:$E$10005,E108,[1]!Table1[29])</f>
        <v>0</v>
      </c>
      <c r="BH108" s="30">
        <f ca="1">SUMIF([1]route!$E$3:$E$10005,E108,[1]!Table1[30])</f>
        <v>0</v>
      </c>
      <c r="BI108" s="30">
        <f ca="1">SUMIF([1]route!$E$3:$E$10005,E108,[1]!Table1[31])</f>
        <v>0</v>
      </c>
      <c r="BJ108" s="30">
        <f ca="1">SUMIF([1]route!$E$3:$E$10005,E108,[1]!Table1[Remain PO])</f>
        <v>0</v>
      </c>
      <c r="BK108" s="31">
        <f ca="1">SUMIF([1]route!$E$3:$E$10005,E108,[1]!Table1[N+1])</f>
        <v>34.193548387096776</v>
      </c>
      <c r="BL108" s="31">
        <f ca="1">SUMIF([1]route!$E$3:$E$10005,E108,[1]!Table1[N+2])</f>
        <v>34.193548387096776</v>
      </c>
      <c r="BM108" s="31">
        <f ca="1">SUMIF([1]route!$E$3:$E$10005,E108,[1]!Table1[N+3])</f>
        <v>34.193548387096776</v>
      </c>
      <c r="BN108" s="32">
        <f ca="1">SUMIF([1]route!$E$3:$E$10005,E108,[1]!Table1[N+4])</f>
        <v>0</v>
      </c>
      <c r="BP108" s="37">
        <f t="shared" si="40"/>
        <v>28</v>
      </c>
      <c r="BQ108" s="35">
        <f t="shared" ca="1" si="46"/>
        <v>28</v>
      </c>
      <c r="BR108" s="35">
        <f t="shared" ca="1" si="46"/>
        <v>28</v>
      </c>
      <c r="BS108" s="35">
        <f t="shared" ca="1" si="46"/>
        <v>28</v>
      </c>
      <c r="BT108" s="35">
        <f t="shared" ca="1" si="46"/>
        <v>28</v>
      </c>
      <c r="BU108" s="35">
        <f t="shared" ca="1" si="46"/>
        <v>28</v>
      </c>
      <c r="BV108" s="35">
        <f t="shared" ca="1" si="46"/>
        <v>28</v>
      </c>
      <c r="BW108" s="35">
        <f t="shared" ca="1" si="46"/>
        <v>28</v>
      </c>
      <c r="BX108" s="35">
        <f t="shared" ca="1" si="46"/>
        <v>28</v>
      </c>
      <c r="BY108" s="35">
        <f t="shared" ca="1" si="46"/>
        <v>28</v>
      </c>
      <c r="BZ108" s="35">
        <f t="shared" ca="1" si="46"/>
        <v>28</v>
      </c>
      <c r="CA108" s="35">
        <f t="shared" ca="1" si="46"/>
        <v>28</v>
      </c>
      <c r="CB108" s="35">
        <f t="shared" ca="1" si="46"/>
        <v>28</v>
      </c>
      <c r="CC108" s="35">
        <f t="shared" ca="1" si="46"/>
        <v>28</v>
      </c>
      <c r="CD108" s="35">
        <f t="shared" ca="1" si="46"/>
        <v>28</v>
      </c>
      <c r="CE108" s="35">
        <f t="shared" ca="1" si="46"/>
        <v>28</v>
      </c>
      <c r="CF108" s="35">
        <f t="shared" ca="1" si="43"/>
        <v>28</v>
      </c>
      <c r="CG108" s="35">
        <f t="shared" ca="1" si="26"/>
        <v>28</v>
      </c>
      <c r="CH108" s="35">
        <f t="shared" ca="1" si="26"/>
        <v>28</v>
      </c>
      <c r="CI108" s="35">
        <f t="shared" ca="1" si="26"/>
        <v>28</v>
      </c>
      <c r="CJ108" s="35">
        <f t="shared" ca="1" si="26"/>
        <v>28</v>
      </c>
      <c r="CK108" s="35">
        <f t="shared" ca="1" si="26"/>
        <v>28</v>
      </c>
      <c r="CL108" s="35">
        <f t="shared" ca="1" si="26"/>
        <v>28</v>
      </c>
      <c r="CM108" s="35">
        <f t="shared" ca="1" si="26"/>
        <v>28</v>
      </c>
      <c r="CN108" s="35">
        <f t="shared" ca="1" si="26"/>
        <v>28</v>
      </c>
      <c r="CO108" s="35">
        <f t="shared" ca="1" si="26"/>
        <v>28</v>
      </c>
      <c r="CP108" s="35">
        <f t="shared" ca="1" si="26"/>
        <v>28</v>
      </c>
      <c r="CQ108" s="35">
        <f t="shared" ca="1" si="26"/>
        <v>28</v>
      </c>
      <c r="CR108" s="35">
        <f t="shared" ca="1" si="26"/>
        <v>28</v>
      </c>
      <c r="CS108" s="35">
        <f t="shared" ca="1" si="26"/>
        <v>28</v>
      </c>
      <c r="CT108" s="35">
        <f t="shared" ref="CT108:CZ171" ca="1" si="47">CS108-BH108</f>
        <v>28</v>
      </c>
      <c r="CU108" s="35">
        <f t="shared" ca="1" si="47"/>
        <v>28</v>
      </c>
      <c r="CV108" s="35">
        <f t="shared" ca="1" si="47"/>
        <v>28</v>
      </c>
      <c r="CW108" s="38">
        <f t="shared" ca="1" si="45"/>
        <v>-6.1935483870967758</v>
      </c>
      <c r="CX108" s="38">
        <f t="shared" ca="1" si="45"/>
        <v>-40.387096774193552</v>
      </c>
      <c r="CY108" s="38">
        <f t="shared" ca="1" si="45"/>
        <v>-74.580645161290334</v>
      </c>
      <c r="CZ108" s="39">
        <f t="shared" ca="1" si="27"/>
        <v>-74.580645161290334</v>
      </c>
      <c r="DA108" s="35"/>
    </row>
    <row r="109" spans="4:105" x14ac:dyDescent="0.3">
      <c r="D109" s="61" t="str">
        <f>VLOOKUP(F109,[1]Special!$O$2:$S$209,3,0)</f>
        <v>|0101021700|0.00|0.00|0.000|78.5001.4</v>
      </c>
      <c r="E109" s="20" t="s">
        <v>134</v>
      </c>
      <c r="F109" s="19" t="str">
        <f t="shared" si="30"/>
        <v>|0200220810|25.40|0.00|1.400|0.000</v>
      </c>
      <c r="G109" s="19" t="str">
        <f>'Cutting Rules'!H109</f>
        <v>KMV||||||||||||</v>
      </c>
      <c r="H109" s="19" t="str">
        <f>VLOOKUP(MID(F109,8,2),[1]Special!$H$2:$I$32,2,0)</f>
        <v>STKM13A</v>
      </c>
      <c r="I109" s="19" t="str">
        <f t="shared" si="31"/>
        <v>NBC</v>
      </c>
      <c r="J109" s="19" t="str">
        <f t="shared" si="32"/>
        <v>P</v>
      </c>
      <c r="K109" s="19" t="str">
        <f t="shared" si="33"/>
        <v>25.4</v>
      </c>
      <c r="L109" s="19" t="str">
        <f t="shared" si="34"/>
        <v>0.00</v>
      </c>
      <c r="M109" s="52" t="str">
        <f t="shared" si="35"/>
        <v>1.40</v>
      </c>
      <c r="N109" s="52" t="str">
        <f t="shared" si="36"/>
        <v>5874</v>
      </c>
      <c r="O109" s="19">
        <f>VLOOKUP(F109,[1]Item!$A$5:$Z$10000,26,0)</f>
        <v>0.82899999999999996</v>
      </c>
      <c r="P109" s="19" t="str">
        <f>VLOOKUP(E109,[1]route!$E$3:$O$10005,11,0)</f>
        <v>C</v>
      </c>
      <c r="Q109" s="62" t="str">
        <f>'Cutting Rules'!AD109</f>
        <v>229-5874-----------</v>
      </c>
      <c r="R109" s="23">
        <f ca="1">SUMIF([1]route!$E$3:$E$10005,E109,[1]!Table1[生産])</f>
        <v>74.230769230769226</v>
      </c>
      <c r="S109" s="24"/>
      <c r="T109" s="78" t="s">
        <v>547</v>
      </c>
      <c r="U109" s="19"/>
      <c r="V109" s="48">
        <f>SUMIF([1]route!$E$3:$E$10005,E109,[1]route!$M$3:$M$10005)</f>
        <v>69</v>
      </c>
      <c r="W109" s="56">
        <f t="shared" si="37"/>
        <v>335.99867399999994</v>
      </c>
      <c r="X109" s="27">
        <f t="array" aca="1" ref="X109" ca="1">INDEX($BP109:$CZ109,MATCH(TRUE,$BP109:$CZ109&lt;0,0))</f>
        <v>-5.2307692307692264</v>
      </c>
      <c r="Y109" s="47">
        <f t="shared" ca="1" si="28"/>
        <v>45322</v>
      </c>
      <c r="Z109" s="121" t="str">
        <f>IFERROR(VLOOKUP(E109,[1]route!$E$3:$BL$10005,59,0),"")&amp;IFERROR(VLOOKUP(E109,[1]route!$E$3:$BL$10005,60,0),"")</f>
        <v/>
      </c>
      <c r="AA109" s="28">
        <f t="shared" ca="1" si="38"/>
        <v>5.2307692307692264</v>
      </c>
      <c r="AB109" s="77">
        <f t="shared" ca="1" si="39"/>
        <v>25.471471384615359</v>
      </c>
      <c r="AC109" s="4">
        <f t="shared" ca="1" si="29"/>
        <v>34</v>
      </c>
      <c r="AD109" s="29">
        <v>0</v>
      </c>
      <c r="AE109" s="30">
        <f ca="1">SUMIF([1]route!$E$3:$E$10005,E109,[1]!Table1[1])</f>
        <v>0</v>
      </c>
      <c r="AF109" s="30">
        <f ca="1">SUMIF([1]route!$E$3:$E$10005,E109,[1]!Table1[2])</f>
        <v>0</v>
      </c>
      <c r="AG109" s="30">
        <f ca="1">SUMIF([1]route!$E$3:$E$10005,E109,[1]!Table1[3])</f>
        <v>0</v>
      </c>
      <c r="AH109" s="30">
        <f ca="1">SUMIF([1]route!$E$3:$E$10005,E109,[1]!Table1[4])</f>
        <v>0</v>
      </c>
      <c r="AI109" s="30">
        <f ca="1">SUMIF([1]route!$E$3:$E$10005,E109,[1]!Table1[5])</f>
        <v>0</v>
      </c>
      <c r="AJ109" s="30">
        <f ca="1">SUMIF([1]route!$E$3:$E$10005,E109,[1]!Table1[6])</f>
        <v>0</v>
      </c>
      <c r="AK109" s="30">
        <f ca="1">SUMIF([1]route!$E$3:$E$10005,E109,[1]!Table1[7])</f>
        <v>0</v>
      </c>
      <c r="AL109" s="30">
        <f ca="1">SUMIF([1]route!$E$3:$E$10005,E109,[1]!Table1[8])</f>
        <v>0</v>
      </c>
      <c r="AM109" s="30">
        <f ca="1">SUMIF([1]route!$E$3:$E$10005,E109,[1]!Table1[9])</f>
        <v>0</v>
      </c>
      <c r="AN109" s="30">
        <f ca="1">SUMIF([1]route!$E$3:$E$10005,E109,[1]!Table1[10])</f>
        <v>0</v>
      </c>
      <c r="AO109" s="30">
        <f ca="1">SUMIF([1]route!$E$3:$E$10005,E109,[1]!Table1[11])</f>
        <v>0</v>
      </c>
      <c r="AP109" s="30">
        <f ca="1">SUMIF([1]route!$E$3:$E$10005,E109,[1]!Table1[12])</f>
        <v>0</v>
      </c>
      <c r="AQ109" s="30">
        <f ca="1">SUMIF([1]route!$E$3:$E$10005,E109,[1]!Table1[13])</f>
        <v>0</v>
      </c>
      <c r="AR109" s="30">
        <f ca="1">SUMIF([1]route!$E$3:$E$10005,E109,[1]!Table1[14])</f>
        <v>0</v>
      </c>
      <c r="AS109" s="30">
        <f ca="1">SUMIF([1]route!$E$3:$E$10005,E109,[1]!Table1[15])</f>
        <v>0</v>
      </c>
      <c r="AT109" s="30">
        <f ca="1">SUMIF([1]route!$E$3:$E$10005,E109,[1]!Table1[16])</f>
        <v>0</v>
      </c>
      <c r="AU109" s="30">
        <f ca="1">SUMIF([1]route!$E$3:$E$10005,E109,[1]!Table1[17])</f>
        <v>0</v>
      </c>
      <c r="AV109" s="30">
        <f ca="1">SUMIF([1]route!$E$3:$E$10005,E109,[1]!Table1[18])</f>
        <v>0</v>
      </c>
      <c r="AW109" s="30">
        <f ca="1">SUMIF([1]route!$E$3:$E$10005,E109,[1]!Table1[19])</f>
        <v>0</v>
      </c>
      <c r="AX109" s="30">
        <f ca="1">SUMIF([1]route!$E$3:$E$10005,E109,[1]!Table1[20])</f>
        <v>0</v>
      </c>
      <c r="AY109" s="30">
        <f ca="1">SUMIF([1]route!$E$3:$E$10005,E109,[1]!Table1[21])</f>
        <v>0</v>
      </c>
      <c r="AZ109" s="30">
        <f ca="1">SUMIF([1]route!$E$3:$E$10005,E109,[1]!Table1[22])</f>
        <v>0</v>
      </c>
      <c r="BA109" s="30">
        <f ca="1">SUMIF([1]route!$E$3:$E$10005,E109,[1]!Table1[23])</f>
        <v>0</v>
      </c>
      <c r="BB109" s="30">
        <f ca="1">SUMIF([1]route!$E$3:$E$10005,E109,[1]!Table1[24])</f>
        <v>0</v>
      </c>
      <c r="BC109" s="30">
        <f ca="1">SUMIF([1]route!$E$3:$E$10005,E109,[1]!Table1[25])</f>
        <v>0</v>
      </c>
      <c r="BD109" s="30">
        <f ca="1">SUMIF([1]route!$E$3:$E$10005,E109,[1]!Table1[26])</f>
        <v>0</v>
      </c>
      <c r="BE109" s="30">
        <f ca="1">SUMIF([1]route!$E$3:$E$10005,E109,[1]!Table1[27])</f>
        <v>0</v>
      </c>
      <c r="BF109" s="30">
        <f ca="1">SUMIF([1]route!$E$3:$E$10005,E109,[1]!Table1[28])</f>
        <v>0</v>
      </c>
      <c r="BG109" s="30">
        <f ca="1">SUMIF([1]route!$E$3:$E$10005,E109,[1]!Table1[29])</f>
        <v>0</v>
      </c>
      <c r="BH109" s="30">
        <f ca="1">SUMIF([1]route!$E$3:$E$10005,E109,[1]!Table1[30])</f>
        <v>0</v>
      </c>
      <c r="BI109" s="30">
        <f ca="1">SUMIF([1]route!$E$3:$E$10005,E109,[1]!Table1[31])</f>
        <v>0</v>
      </c>
      <c r="BJ109" s="30">
        <f ca="1">SUMIF([1]route!$E$3:$E$10005,E109,[1]!Table1[Remain PO])</f>
        <v>0</v>
      </c>
      <c r="BK109" s="31">
        <f ca="1">SUMIF([1]route!$E$3:$E$10005,E109,[1]!Table1[N+1])</f>
        <v>74.230769230769226</v>
      </c>
      <c r="BL109" s="31">
        <f ca="1">SUMIF([1]route!$E$3:$E$10005,E109,[1]!Table1[N+2])</f>
        <v>78.384615384615387</v>
      </c>
      <c r="BM109" s="31">
        <f ca="1">SUMIF([1]route!$E$3:$E$10005,E109,[1]!Table1[N+3])</f>
        <v>78.230769230769226</v>
      </c>
      <c r="BN109" s="32">
        <f ca="1">SUMIF([1]route!$E$3:$E$10005,E109,[1]!Table1[N+4])</f>
        <v>0</v>
      </c>
      <c r="BP109" s="37">
        <f t="shared" si="40"/>
        <v>69</v>
      </c>
      <c r="BQ109" s="35">
        <f t="shared" ca="1" si="46"/>
        <v>69</v>
      </c>
      <c r="BR109" s="35">
        <f t="shared" ca="1" si="46"/>
        <v>69</v>
      </c>
      <c r="BS109" s="35">
        <f t="shared" ca="1" si="46"/>
        <v>69</v>
      </c>
      <c r="BT109" s="35">
        <f t="shared" ca="1" si="46"/>
        <v>69</v>
      </c>
      <c r="BU109" s="35">
        <f t="shared" ca="1" si="46"/>
        <v>69</v>
      </c>
      <c r="BV109" s="35">
        <f t="shared" ca="1" si="46"/>
        <v>69</v>
      </c>
      <c r="BW109" s="35">
        <f t="shared" ca="1" si="46"/>
        <v>69</v>
      </c>
      <c r="BX109" s="35">
        <f t="shared" ca="1" si="46"/>
        <v>69</v>
      </c>
      <c r="BY109" s="35">
        <f t="shared" ca="1" si="46"/>
        <v>69</v>
      </c>
      <c r="BZ109" s="35">
        <f t="shared" ca="1" si="46"/>
        <v>69</v>
      </c>
      <c r="CA109" s="35">
        <f t="shared" ca="1" si="46"/>
        <v>69</v>
      </c>
      <c r="CB109" s="35">
        <f t="shared" ca="1" si="46"/>
        <v>69</v>
      </c>
      <c r="CC109" s="35">
        <f t="shared" ca="1" si="46"/>
        <v>69</v>
      </c>
      <c r="CD109" s="35">
        <f t="shared" ca="1" si="46"/>
        <v>69</v>
      </c>
      <c r="CE109" s="35">
        <f t="shared" ca="1" si="46"/>
        <v>69</v>
      </c>
      <c r="CF109" s="35">
        <f t="shared" ca="1" si="43"/>
        <v>69</v>
      </c>
      <c r="CG109" s="35">
        <f t="shared" ca="1" si="43"/>
        <v>69</v>
      </c>
      <c r="CH109" s="35">
        <f t="shared" ca="1" si="43"/>
        <v>69</v>
      </c>
      <c r="CI109" s="35">
        <f t="shared" ca="1" si="43"/>
        <v>69</v>
      </c>
      <c r="CJ109" s="35">
        <f t="shared" ca="1" si="43"/>
        <v>69</v>
      </c>
      <c r="CK109" s="35">
        <f t="shared" ca="1" si="43"/>
        <v>69</v>
      </c>
      <c r="CL109" s="35">
        <f t="shared" ca="1" si="43"/>
        <v>69</v>
      </c>
      <c r="CM109" s="35">
        <f t="shared" ca="1" si="43"/>
        <v>69</v>
      </c>
      <c r="CN109" s="35">
        <f t="shared" ca="1" si="43"/>
        <v>69</v>
      </c>
      <c r="CO109" s="35">
        <f t="shared" ca="1" si="43"/>
        <v>69</v>
      </c>
      <c r="CP109" s="35">
        <f t="shared" ca="1" si="43"/>
        <v>69</v>
      </c>
      <c r="CQ109" s="35">
        <f t="shared" ca="1" si="43"/>
        <v>69</v>
      </c>
      <c r="CR109" s="35">
        <f t="shared" ca="1" si="43"/>
        <v>69</v>
      </c>
      <c r="CS109" s="35">
        <f t="shared" ca="1" si="43"/>
        <v>69</v>
      </c>
      <c r="CT109" s="35">
        <f t="shared" ca="1" si="47"/>
        <v>69</v>
      </c>
      <c r="CU109" s="35">
        <f t="shared" ca="1" si="47"/>
        <v>69</v>
      </c>
      <c r="CV109" s="35">
        <f t="shared" ca="1" si="47"/>
        <v>69</v>
      </c>
      <c r="CW109" s="38">
        <f t="shared" ca="1" si="45"/>
        <v>-5.2307692307692264</v>
      </c>
      <c r="CX109" s="38">
        <f t="shared" ca="1" si="45"/>
        <v>-83.615384615384613</v>
      </c>
      <c r="CY109" s="38">
        <f t="shared" ca="1" si="45"/>
        <v>-161.84615384615384</v>
      </c>
      <c r="CZ109" s="39">
        <f t="shared" ca="1" si="27"/>
        <v>-161.84615384615384</v>
      </c>
      <c r="DA109" s="35"/>
    </row>
    <row r="110" spans="4:105" x14ac:dyDescent="0.3">
      <c r="D110" s="61" t="str">
        <f>VLOOKUP(F110,[1]Special!$O$2:$S$209,3,0)</f>
        <v>|0101021700|0.00|0.00|0.000|78.5001.4</v>
      </c>
      <c r="E110" s="20" t="s">
        <v>132</v>
      </c>
      <c r="F110" s="19" t="str">
        <f t="shared" si="30"/>
        <v>|0200220810|25.40|0.00|1.400|0.000</v>
      </c>
      <c r="G110" s="19" t="str">
        <f>'Cutting Rules'!H110</f>
        <v>|KMV|||||||||||</v>
      </c>
      <c r="H110" s="19" t="str">
        <f>VLOOKUP(MID(F110,8,2),[1]Special!$H$2:$I$32,2,0)</f>
        <v>STKM13A</v>
      </c>
      <c r="I110" s="19" t="str">
        <f t="shared" si="31"/>
        <v>NBC</v>
      </c>
      <c r="J110" s="19" t="str">
        <f t="shared" si="32"/>
        <v>P</v>
      </c>
      <c r="K110" s="19" t="str">
        <f t="shared" si="33"/>
        <v>25.4</v>
      </c>
      <c r="L110" s="19" t="str">
        <f t="shared" si="34"/>
        <v>0.00</v>
      </c>
      <c r="M110" s="52" t="str">
        <f t="shared" si="35"/>
        <v>1.40</v>
      </c>
      <c r="N110" s="52" t="str">
        <f t="shared" si="36"/>
        <v>5892</v>
      </c>
      <c r="O110" s="19">
        <f>VLOOKUP(F110,[1]Item!$A$5:$Z$10000,26,0)</f>
        <v>0.82899999999999996</v>
      </c>
      <c r="P110" s="19" t="str">
        <f>VLOOKUP(E110,[1]route!$E$3:$O$10005,11,0)</f>
        <v>C</v>
      </c>
      <c r="Q110" s="62" t="str">
        <f>'Cutting Rules'!AD110</f>
        <v>237-288-5892----------</v>
      </c>
      <c r="R110" s="23">
        <f ca="1">SUMIF([1]route!$E$3:$E$10005,E110,[1]!Table1[生産])</f>
        <v>54.5</v>
      </c>
      <c r="S110" s="24"/>
      <c r="T110" s="78" t="s">
        <v>547</v>
      </c>
      <c r="U110" s="19"/>
      <c r="V110" s="48">
        <f>SUMIF([1]route!$E$3:$E$10005,E110,[1]route!$M$3:$M$10005)</f>
        <v>106</v>
      </c>
      <c r="W110" s="56">
        <f t="shared" si="37"/>
        <v>517.75360799999999</v>
      </c>
      <c r="X110" s="27">
        <f t="array" aca="1" ref="X110" ca="1">INDEX($BP110:$CZ110,MATCH(TRUE,$BP110:$CZ110&lt;0,0))</f>
        <v>-3</v>
      </c>
      <c r="Y110" s="47">
        <f t="shared" ca="1" si="28"/>
        <v>45351</v>
      </c>
      <c r="Z110" s="121" t="str">
        <f>IFERROR(VLOOKUP(E110,[1]route!$E$3:$BL$10005,59,0),"")&amp;IFERROR(VLOOKUP(E110,[1]route!$E$3:$BL$10005,60,0),"")</f>
        <v/>
      </c>
      <c r="AA110" s="28">
        <f t="shared" ca="1" si="38"/>
        <v>0</v>
      </c>
      <c r="AB110" s="77">
        <f t="shared" ca="1" si="39"/>
        <v>0</v>
      </c>
      <c r="AC110" s="4">
        <f t="shared" ca="1" si="29"/>
        <v>35</v>
      </c>
      <c r="AD110" s="29">
        <v>0</v>
      </c>
      <c r="AE110" s="30">
        <f ca="1">SUMIF([1]route!$E$3:$E$10005,E110,[1]!Table1[1])</f>
        <v>0</v>
      </c>
      <c r="AF110" s="30">
        <f ca="1">SUMIF([1]route!$E$3:$E$10005,E110,[1]!Table1[2])</f>
        <v>0</v>
      </c>
      <c r="AG110" s="30">
        <f ca="1">SUMIF([1]route!$E$3:$E$10005,E110,[1]!Table1[3])</f>
        <v>0</v>
      </c>
      <c r="AH110" s="30">
        <f ca="1">SUMIF([1]route!$E$3:$E$10005,E110,[1]!Table1[4])</f>
        <v>0</v>
      </c>
      <c r="AI110" s="30">
        <f ca="1">SUMIF([1]route!$E$3:$E$10005,E110,[1]!Table1[5])</f>
        <v>0</v>
      </c>
      <c r="AJ110" s="30">
        <f ca="1">SUMIF([1]route!$E$3:$E$10005,E110,[1]!Table1[6])</f>
        <v>0</v>
      </c>
      <c r="AK110" s="30">
        <f ca="1">SUMIF([1]route!$E$3:$E$10005,E110,[1]!Table1[7])</f>
        <v>0</v>
      </c>
      <c r="AL110" s="30">
        <f ca="1">SUMIF([1]route!$E$3:$E$10005,E110,[1]!Table1[8])</f>
        <v>0</v>
      </c>
      <c r="AM110" s="30">
        <f ca="1">SUMIF([1]route!$E$3:$E$10005,E110,[1]!Table1[9])</f>
        <v>0</v>
      </c>
      <c r="AN110" s="30">
        <f ca="1">SUMIF([1]route!$E$3:$E$10005,E110,[1]!Table1[10])</f>
        <v>0</v>
      </c>
      <c r="AO110" s="30">
        <f ca="1">SUMIF([1]route!$E$3:$E$10005,E110,[1]!Table1[11])</f>
        <v>0</v>
      </c>
      <c r="AP110" s="30">
        <f ca="1">SUMIF([1]route!$E$3:$E$10005,E110,[1]!Table1[12])</f>
        <v>0</v>
      </c>
      <c r="AQ110" s="30">
        <f ca="1">SUMIF([1]route!$E$3:$E$10005,E110,[1]!Table1[13])</f>
        <v>0</v>
      </c>
      <c r="AR110" s="30">
        <f ca="1">SUMIF([1]route!$E$3:$E$10005,E110,[1]!Table1[14])</f>
        <v>0</v>
      </c>
      <c r="AS110" s="30">
        <f ca="1">SUMIF([1]route!$E$3:$E$10005,E110,[1]!Table1[15])</f>
        <v>0</v>
      </c>
      <c r="AT110" s="30">
        <f ca="1">SUMIF([1]route!$E$3:$E$10005,E110,[1]!Table1[16])</f>
        <v>0</v>
      </c>
      <c r="AU110" s="30">
        <f ca="1">SUMIF([1]route!$E$3:$E$10005,E110,[1]!Table1[17])</f>
        <v>0</v>
      </c>
      <c r="AV110" s="30">
        <f ca="1">SUMIF([1]route!$E$3:$E$10005,E110,[1]!Table1[18])</f>
        <v>0</v>
      </c>
      <c r="AW110" s="30">
        <f ca="1">SUMIF([1]route!$E$3:$E$10005,E110,[1]!Table1[19])</f>
        <v>0</v>
      </c>
      <c r="AX110" s="30">
        <f ca="1">SUMIF([1]route!$E$3:$E$10005,E110,[1]!Table1[20])</f>
        <v>0</v>
      </c>
      <c r="AY110" s="30">
        <f ca="1">SUMIF([1]route!$E$3:$E$10005,E110,[1]!Table1[21])</f>
        <v>0</v>
      </c>
      <c r="AZ110" s="30">
        <f ca="1">SUMIF([1]route!$E$3:$E$10005,E110,[1]!Table1[22])</f>
        <v>0</v>
      </c>
      <c r="BA110" s="30">
        <f ca="1">SUMIF([1]route!$E$3:$E$10005,E110,[1]!Table1[23])</f>
        <v>0</v>
      </c>
      <c r="BB110" s="30">
        <f ca="1">SUMIF([1]route!$E$3:$E$10005,E110,[1]!Table1[24])</f>
        <v>0</v>
      </c>
      <c r="BC110" s="30">
        <f ca="1">SUMIF([1]route!$E$3:$E$10005,E110,[1]!Table1[25])</f>
        <v>0</v>
      </c>
      <c r="BD110" s="30">
        <f ca="1">SUMIF([1]route!$E$3:$E$10005,E110,[1]!Table1[26])</f>
        <v>0</v>
      </c>
      <c r="BE110" s="30">
        <f ca="1">SUMIF([1]route!$E$3:$E$10005,E110,[1]!Table1[27])</f>
        <v>0</v>
      </c>
      <c r="BF110" s="30">
        <f ca="1">SUMIF([1]route!$E$3:$E$10005,E110,[1]!Table1[28])</f>
        <v>0</v>
      </c>
      <c r="BG110" s="30">
        <f ca="1">SUMIF([1]route!$E$3:$E$10005,E110,[1]!Table1[29])</f>
        <v>0</v>
      </c>
      <c r="BH110" s="30">
        <f ca="1">SUMIF([1]route!$E$3:$E$10005,E110,[1]!Table1[30])</f>
        <v>0</v>
      </c>
      <c r="BI110" s="30">
        <f ca="1">SUMIF([1]route!$E$3:$E$10005,E110,[1]!Table1[31])</f>
        <v>0</v>
      </c>
      <c r="BJ110" s="30">
        <f ca="1">SUMIF([1]route!$E$3:$E$10005,E110,[1]!Table1[Remain PO])</f>
        <v>0</v>
      </c>
      <c r="BK110" s="31">
        <f ca="1">SUMIF([1]route!$E$3:$E$10005,E110,[1]!Table1[N+1])</f>
        <v>54.5</v>
      </c>
      <c r="BL110" s="31">
        <f ca="1">SUMIF([1]route!$E$3:$E$10005,E110,[1]!Table1[N+2])</f>
        <v>54.5</v>
      </c>
      <c r="BM110" s="31">
        <f ca="1">SUMIF([1]route!$E$3:$E$10005,E110,[1]!Table1[N+3])</f>
        <v>54.5</v>
      </c>
      <c r="BN110" s="32">
        <f ca="1">SUMIF([1]route!$E$3:$E$10005,E110,[1]!Table1[N+4])</f>
        <v>0</v>
      </c>
      <c r="BP110" s="37">
        <f t="shared" si="40"/>
        <v>106</v>
      </c>
      <c r="BQ110" s="35">
        <f t="shared" ca="1" si="46"/>
        <v>106</v>
      </c>
      <c r="BR110" s="35">
        <f t="shared" ca="1" si="46"/>
        <v>106</v>
      </c>
      <c r="BS110" s="35">
        <f t="shared" ca="1" si="46"/>
        <v>106</v>
      </c>
      <c r="BT110" s="35">
        <f t="shared" ca="1" si="46"/>
        <v>106</v>
      </c>
      <c r="BU110" s="35">
        <f t="shared" ca="1" si="46"/>
        <v>106</v>
      </c>
      <c r="BV110" s="35">
        <f t="shared" ca="1" si="46"/>
        <v>106</v>
      </c>
      <c r="BW110" s="35">
        <f t="shared" ca="1" si="46"/>
        <v>106</v>
      </c>
      <c r="BX110" s="35">
        <f t="shared" ca="1" si="46"/>
        <v>106</v>
      </c>
      <c r="BY110" s="35">
        <f t="shared" ca="1" si="46"/>
        <v>106</v>
      </c>
      <c r="BZ110" s="35">
        <f t="shared" ca="1" si="46"/>
        <v>106</v>
      </c>
      <c r="CA110" s="35">
        <f t="shared" ca="1" si="46"/>
        <v>106</v>
      </c>
      <c r="CB110" s="35">
        <f t="shared" ca="1" si="46"/>
        <v>106</v>
      </c>
      <c r="CC110" s="35">
        <f t="shared" ca="1" si="46"/>
        <v>106</v>
      </c>
      <c r="CD110" s="35">
        <f t="shared" ca="1" si="46"/>
        <v>106</v>
      </c>
      <c r="CE110" s="35">
        <f t="shared" ca="1" si="46"/>
        <v>106</v>
      </c>
      <c r="CF110" s="35">
        <f t="shared" ca="1" si="43"/>
        <v>106</v>
      </c>
      <c r="CG110" s="35">
        <f t="shared" ca="1" si="43"/>
        <v>106</v>
      </c>
      <c r="CH110" s="35">
        <f t="shared" ca="1" si="43"/>
        <v>106</v>
      </c>
      <c r="CI110" s="35">
        <f t="shared" ca="1" si="43"/>
        <v>106</v>
      </c>
      <c r="CJ110" s="35">
        <f t="shared" ca="1" si="43"/>
        <v>106</v>
      </c>
      <c r="CK110" s="35">
        <f t="shared" ca="1" si="43"/>
        <v>106</v>
      </c>
      <c r="CL110" s="35">
        <f t="shared" ca="1" si="43"/>
        <v>106</v>
      </c>
      <c r="CM110" s="35">
        <f t="shared" ca="1" si="43"/>
        <v>106</v>
      </c>
      <c r="CN110" s="35">
        <f t="shared" ca="1" si="43"/>
        <v>106</v>
      </c>
      <c r="CO110" s="35">
        <f t="shared" ca="1" si="43"/>
        <v>106</v>
      </c>
      <c r="CP110" s="35">
        <f t="shared" ca="1" si="43"/>
        <v>106</v>
      </c>
      <c r="CQ110" s="35">
        <f t="shared" ca="1" si="43"/>
        <v>106</v>
      </c>
      <c r="CR110" s="35">
        <f t="shared" ca="1" si="43"/>
        <v>106</v>
      </c>
      <c r="CS110" s="35">
        <f t="shared" ca="1" si="43"/>
        <v>106</v>
      </c>
      <c r="CT110" s="35">
        <f t="shared" ca="1" si="47"/>
        <v>106</v>
      </c>
      <c r="CU110" s="35">
        <f t="shared" ca="1" si="47"/>
        <v>106</v>
      </c>
      <c r="CV110" s="35">
        <f t="shared" ca="1" si="47"/>
        <v>106</v>
      </c>
      <c r="CW110" s="38">
        <f t="shared" ca="1" si="45"/>
        <v>51.5</v>
      </c>
      <c r="CX110" s="38">
        <f t="shared" ca="1" si="45"/>
        <v>-3</v>
      </c>
      <c r="CY110" s="38">
        <f t="shared" ca="1" si="45"/>
        <v>-57.5</v>
      </c>
      <c r="CZ110" s="39">
        <f t="shared" ca="1" si="27"/>
        <v>-57.5</v>
      </c>
      <c r="DA110" s="35"/>
    </row>
    <row r="111" spans="4:105" x14ac:dyDescent="0.3">
      <c r="D111" s="61" t="str">
        <f>VLOOKUP(F111,[1]Special!$O$2:$S$209,3,0)</f>
        <v>|0101021700|0.00|0.00|0.000|78.5001.4</v>
      </c>
      <c r="E111" s="20" t="s">
        <v>133</v>
      </c>
      <c r="F111" s="19" t="str">
        <f t="shared" si="30"/>
        <v>|0200220810|25.40|0.00|1.400|0.000</v>
      </c>
      <c r="G111" s="19" t="str">
        <f>'Cutting Rules'!H111</f>
        <v>TOYOTA||||||||||||</v>
      </c>
      <c r="H111" s="19" t="str">
        <f>VLOOKUP(MID(F111,8,2),[1]Special!$H$2:$I$32,2,0)</f>
        <v>STKM13A</v>
      </c>
      <c r="I111" s="19" t="str">
        <f t="shared" si="31"/>
        <v>NBC</v>
      </c>
      <c r="J111" s="19" t="str">
        <f t="shared" si="32"/>
        <v>P</v>
      </c>
      <c r="K111" s="19" t="str">
        <f t="shared" si="33"/>
        <v>25.4</v>
      </c>
      <c r="L111" s="19" t="str">
        <f t="shared" si="34"/>
        <v>0.00</v>
      </c>
      <c r="M111" s="52" t="str">
        <f t="shared" si="35"/>
        <v>1.40</v>
      </c>
      <c r="N111" s="52" t="str">
        <f t="shared" si="36"/>
        <v>5955</v>
      </c>
      <c r="O111" s="19">
        <f>VLOOKUP(F111,[1]Item!$A$5:$Z$10000,26,0)</f>
        <v>0.82899999999999996</v>
      </c>
      <c r="P111" s="19" t="str">
        <f>VLOOKUP(E111,[1]route!$E$3:$O$10005,11,0)</f>
        <v>C</v>
      </c>
      <c r="Q111" s="62" t="str">
        <f>'Cutting Rules'!AD111</f>
        <v>418.1-5955-----------</v>
      </c>
      <c r="R111" s="23">
        <f ca="1">SUMIF([1]route!$E$3:$E$10005,E111,[1]!Table1[生産])</f>
        <v>135.71428571428572</v>
      </c>
      <c r="S111" s="24"/>
      <c r="T111" s="78" t="s">
        <v>547</v>
      </c>
      <c r="U111" s="19"/>
      <c r="V111" s="48">
        <f>SUMIF([1]route!$E$3:$E$10005,E111,[1]route!$M$3:$M$10005)</f>
        <v>232</v>
      </c>
      <c r="W111" s="56">
        <f t="shared" si="37"/>
        <v>1145.31324</v>
      </c>
      <c r="X111" s="27">
        <f t="array" aca="1" ref="X111" ca="1">INDEX($BP111:$CZ111,MATCH(TRUE,$BP111:$CZ111&lt;0,0))</f>
        <v>-0.14285714285712459</v>
      </c>
      <c r="Y111" s="47">
        <f t="shared" ca="1" si="28"/>
        <v>45380</v>
      </c>
      <c r="Z111" s="121" t="str">
        <f>IFERROR(VLOOKUP(E111,[1]route!$E$3:$BL$10005,59,0),"")&amp;IFERROR(VLOOKUP(E111,[1]route!$E$3:$BL$10005,60,0),"")</f>
        <v/>
      </c>
      <c r="AA111" s="28">
        <f t="shared" ca="1" si="38"/>
        <v>0</v>
      </c>
      <c r="AB111" s="77">
        <f t="shared" ca="1" si="39"/>
        <v>0</v>
      </c>
      <c r="AC111" s="4">
        <f t="shared" ca="1" si="29"/>
        <v>36</v>
      </c>
      <c r="AD111" s="29">
        <v>0</v>
      </c>
      <c r="AE111" s="30">
        <f ca="1">SUMIF([1]route!$E$3:$E$10005,E111,[1]!Table1[1])</f>
        <v>10.714285714285714</v>
      </c>
      <c r="AF111" s="30">
        <f ca="1">SUMIF([1]route!$E$3:$E$10005,E111,[1]!Table1[2])</f>
        <v>0</v>
      </c>
      <c r="AG111" s="30">
        <f ca="1">SUMIF([1]route!$E$3:$E$10005,E111,[1]!Table1[3])</f>
        <v>0</v>
      </c>
      <c r="AH111" s="30">
        <f ca="1">SUMIF([1]route!$E$3:$E$10005,E111,[1]!Table1[4])</f>
        <v>7.1428571428571432</v>
      </c>
      <c r="AI111" s="30">
        <f ca="1">SUMIF([1]route!$E$3:$E$10005,E111,[1]!Table1[5])</f>
        <v>0</v>
      </c>
      <c r="AJ111" s="30">
        <f ca="1">SUMIF([1]route!$E$3:$E$10005,E111,[1]!Table1[6])</f>
        <v>7.1428571428571432</v>
      </c>
      <c r="AK111" s="30">
        <f ca="1">SUMIF([1]route!$E$3:$E$10005,E111,[1]!Table1[7])</f>
        <v>0</v>
      </c>
      <c r="AL111" s="30">
        <f ca="1">SUMIF([1]route!$E$3:$E$10005,E111,[1]!Table1[8])</f>
        <v>10.714285714285714</v>
      </c>
      <c r="AM111" s="30">
        <f ca="1">SUMIF([1]route!$E$3:$E$10005,E111,[1]!Table1[9])</f>
        <v>0</v>
      </c>
      <c r="AN111" s="30">
        <f ca="1">SUMIF([1]route!$E$3:$E$10005,E111,[1]!Table1[10])</f>
        <v>0</v>
      </c>
      <c r="AO111" s="30">
        <f ca="1">SUMIF([1]route!$E$3:$E$10005,E111,[1]!Table1[11])</f>
        <v>7.1428571428571432</v>
      </c>
      <c r="AP111" s="30">
        <f ca="1">SUMIF([1]route!$E$3:$E$10005,E111,[1]!Table1[12])</f>
        <v>0</v>
      </c>
      <c r="AQ111" s="30">
        <f ca="1">SUMIF([1]route!$E$3:$E$10005,E111,[1]!Table1[13])</f>
        <v>7.1428571428571432</v>
      </c>
      <c r="AR111" s="30">
        <f ca="1">SUMIF([1]route!$E$3:$E$10005,E111,[1]!Table1[14])</f>
        <v>0</v>
      </c>
      <c r="AS111" s="30">
        <f ca="1">SUMIF([1]route!$E$3:$E$10005,E111,[1]!Table1[15])</f>
        <v>7.1428571428571432</v>
      </c>
      <c r="AT111" s="30">
        <f ca="1">SUMIF([1]route!$E$3:$E$10005,E111,[1]!Table1[16])</f>
        <v>0</v>
      </c>
      <c r="AU111" s="30">
        <f ca="1">SUMIF([1]route!$E$3:$E$10005,E111,[1]!Table1[17])</f>
        <v>0</v>
      </c>
      <c r="AV111" s="30">
        <f ca="1">SUMIF([1]route!$E$3:$E$10005,E111,[1]!Table1[18])</f>
        <v>7.1428571428571432</v>
      </c>
      <c r="AW111" s="30">
        <f ca="1">SUMIF([1]route!$E$3:$E$10005,E111,[1]!Table1[19])</f>
        <v>0</v>
      </c>
      <c r="AX111" s="30">
        <f ca="1">SUMIF([1]route!$E$3:$E$10005,E111,[1]!Table1[20])</f>
        <v>7.1428571428571432</v>
      </c>
      <c r="AY111" s="30">
        <f ca="1">SUMIF([1]route!$E$3:$E$10005,E111,[1]!Table1[21])</f>
        <v>0</v>
      </c>
      <c r="AZ111" s="30">
        <f ca="1">SUMIF([1]route!$E$3:$E$10005,E111,[1]!Table1[22])</f>
        <v>7.1428571428571432</v>
      </c>
      <c r="BA111" s="30">
        <f ca="1">SUMIF([1]route!$E$3:$E$10005,E111,[1]!Table1[23])</f>
        <v>0</v>
      </c>
      <c r="BB111" s="30">
        <f ca="1">SUMIF([1]route!$E$3:$E$10005,E111,[1]!Table1[24])</f>
        <v>0</v>
      </c>
      <c r="BC111" s="30">
        <f ca="1">SUMIF([1]route!$E$3:$E$10005,E111,[1]!Table1[25])</f>
        <v>7.1428571428571432</v>
      </c>
      <c r="BD111" s="30">
        <f ca="1">SUMIF([1]route!$E$3:$E$10005,E111,[1]!Table1[26])</f>
        <v>0</v>
      </c>
      <c r="BE111" s="30">
        <f ca="1">SUMIF([1]route!$E$3:$E$10005,E111,[1]!Table1[27])</f>
        <v>7.1428571428571432</v>
      </c>
      <c r="BF111" s="30">
        <f ca="1">SUMIF([1]route!$E$3:$E$10005,E111,[1]!Table1[28])</f>
        <v>0</v>
      </c>
      <c r="BG111" s="30">
        <f ca="1">SUMIF([1]route!$E$3:$E$10005,E111,[1]!Table1[29])</f>
        <v>0</v>
      </c>
      <c r="BH111" s="30">
        <f ca="1">SUMIF([1]route!$E$3:$E$10005,E111,[1]!Table1[30])</f>
        <v>0</v>
      </c>
      <c r="BI111" s="30">
        <f ca="1">SUMIF([1]route!$E$3:$E$10005,E111,[1]!Table1[31])</f>
        <v>0</v>
      </c>
      <c r="BJ111" s="30">
        <f ca="1">SUMIF([1]route!$E$3:$E$10005,E111,[1]!Table1[Remain PO])</f>
        <v>0</v>
      </c>
      <c r="BK111" s="31">
        <f ca="1">SUMIF([1]route!$E$3:$E$10005,E111,[1]!Table1[N+1])</f>
        <v>42.857142857142854</v>
      </c>
      <c r="BL111" s="31">
        <f ca="1">SUMIF([1]route!$E$3:$E$10005,E111,[1]!Table1[N+2])</f>
        <v>39.285714285714285</v>
      </c>
      <c r="BM111" s="31">
        <f ca="1">SUMIF([1]route!$E$3:$E$10005,E111,[1]!Table1[N+3])</f>
        <v>57.142857142857146</v>
      </c>
      <c r="BN111" s="32">
        <f ca="1">SUMIF([1]route!$E$3:$E$10005,E111,[1]!Table1[N+4])</f>
        <v>0</v>
      </c>
      <c r="BP111" s="37">
        <f t="shared" si="40"/>
        <v>232</v>
      </c>
      <c r="BQ111" s="35">
        <f t="shared" ca="1" si="46"/>
        <v>221.28571428571428</v>
      </c>
      <c r="BR111" s="35">
        <f t="shared" ca="1" si="46"/>
        <v>221.28571428571428</v>
      </c>
      <c r="BS111" s="35">
        <f t="shared" ca="1" si="46"/>
        <v>221.28571428571428</v>
      </c>
      <c r="BT111" s="35">
        <f t="shared" ca="1" si="46"/>
        <v>214.14285714285714</v>
      </c>
      <c r="BU111" s="35">
        <f t="shared" ca="1" si="46"/>
        <v>214.14285714285714</v>
      </c>
      <c r="BV111" s="35">
        <f t="shared" ca="1" si="46"/>
        <v>207</v>
      </c>
      <c r="BW111" s="35">
        <f t="shared" ca="1" si="46"/>
        <v>207</v>
      </c>
      <c r="BX111" s="35">
        <f t="shared" ca="1" si="46"/>
        <v>196.28571428571428</v>
      </c>
      <c r="BY111" s="35">
        <f t="shared" ca="1" si="46"/>
        <v>196.28571428571428</v>
      </c>
      <c r="BZ111" s="35">
        <f t="shared" ca="1" si="46"/>
        <v>196.28571428571428</v>
      </c>
      <c r="CA111" s="35">
        <f t="shared" ca="1" si="46"/>
        <v>189.14285714285714</v>
      </c>
      <c r="CB111" s="35">
        <f t="shared" ca="1" si="46"/>
        <v>189.14285714285714</v>
      </c>
      <c r="CC111" s="35">
        <f t="shared" ca="1" si="46"/>
        <v>182</v>
      </c>
      <c r="CD111" s="35">
        <f t="shared" ca="1" si="46"/>
        <v>182</v>
      </c>
      <c r="CE111" s="35">
        <f t="shared" ca="1" si="46"/>
        <v>174.85714285714286</v>
      </c>
      <c r="CF111" s="35">
        <f t="shared" ca="1" si="43"/>
        <v>174.85714285714286</v>
      </c>
      <c r="CG111" s="35">
        <f t="shared" ca="1" si="43"/>
        <v>174.85714285714286</v>
      </c>
      <c r="CH111" s="35">
        <f t="shared" ca="1" si="43"/>
        <v>167.71428571428572</v>
      </c>
      <c r="CI111" s="35">
        <f t="shared" ca="1" si="43"/>
        <v>167.71428571428572</v>
      </c>
      <c r="CJ111" s="35">
        <f t="shared" ca="1" si="43"/>
        <v>160.57142857142858</v>
      </c>
      <c r="CK111" s="35">
        <f t="shared" ca="1" si="43"/>
        <v>160.57142857142858</v>
      </c>
      <c r="CL111" s="35">
        <f t="shared" ca="1" si="43"/>
        <v>153.42857142857144</v>
      </c>
      <c r="CM111" s="35">
        <f t="shared" ca="1" si="43"/>
        <v>153.42857142857144</v>
      </c>
      <c r="CN111" s="35">
        <f t="shared" ca="1" si="43"/>
        <v>153.42857142857144</v>
      </c>
      <c r="CO111" s="35">
        <f t="shared" ca="1" si="43"/>
        <v>146.28571428571431</v>
      </c>
      <c r="CP111" s="35">
        <f t="shared" ca="1" si="43"/>
        <v>146.28571428571431</v>
      </c>
      <c r="CQ111" s="35">
        <f t="shared" ca="1" si="43"/>
        <v>139.14285714285717</v>
      </c>
      <c r="CR111" s="35">
        <f t="shared" ca="1" si="43"/>
        <v>139.14285714285717</v>
      </c>
      <c r="CS111" s="35">
        <f t="shared" ca="1" si="43"/>
        <v>139.14285714285717</v>
      </c>
      <c r="CT111" s="35">
        <f t="shared" ca="1" si="47"/>
        <v>139.14285714285717</v>
      </c>
      <c r="CU111" s="35">
        <f t="shared" ca="1" si="47"/>
        <v>139.14285714285717</v>
      </c>
      <c r="CV111" s="35">
        <f t="shared" ca="1" si="47"/>
        <v>139.14285714285717</v>
      </c>
      <c r="CW111" s="38">
        <f t="shared" ca="1" si="45"/>
        <v>96.285714285714306</v>
      </c>
      <c r="CX111" s="38">
        <f t="shared" ca="1" si="45"/>
        <v>57.000000000000021</v>
      </c>
      <c r="CY111" s="38">
        <f t="shared" ca="1" si="45"/>
        <v>-0.14285714285712459</v>
      </c>
      <c r="CZ111" s="39">
        <f t="shared" ca="1" si="27"/>
        <v>-0.14285714285712459</v>
      </c>
      <c r="DA111" s="35"/>
    </row>
    <row r="112" spans="4:105" x14ac:dyDescent="0.3">
      <c r="D112" s="61" t="str">
        <f>VLOOKUP(F112,[1]Special!$O$2:$S$209,3,0)</f>
        <v>|0101021700|0.00|0.00|0.000|78.5001.4</v>
      </c>
      <c r="E112" s="20" t="s">
        <v>131</v>
      </c>
      <c r="F112" s="19" t="str">
        <f t="shared" si="30"/>
        <v>|0200220810|25.40|0.00|1.400|0.000</v>
      </c>
      <c r="G112" s="19" t="str">
        <f>'Cutting Rules'!H112</f>
        <v>|TOYOTA|||||||||||</v>
      </c>
      <c r="H112" s="19" t="str">
        <f>VLOOKUP(MID(F112,8,2),[1]Special!$H$2:$I$32,2,0)</f>
        <v>STKM13A</v>
      </c>
      <c r="I112" s="19" t="str">
        <f t="shared" si="31"/>
        <v>NBC</v>
      </c>
      <c r="J112" s="19" t="str">
        <f t="shared" si="32"/>
        <v>P</v>
      </c>
      <c r="K112" s="19" t="str">
        <f t="shared" si="33"/>
        <v>25.4</v>
      </c>
      <c r="L112" s="19" t="str">
        <f t="shared" si="34"/>
        <v>0.00</v>
      </c>
      <c r="M112" s="52" t="str">
        <f t="shared" si="35"/>
        <v>1.40</v>
      </c>
      <c r="N112" s="52" t="str">
        <f t="shared" si="36"/>
        <v>5652</v>
      </c>
      <c r="O112" s="19">
        <f>VLOOKUP(F112,[1]Item!$A$5:$Z$10000,26,0)</f>
        <v>0.82899999999999996</v>
      </c>
      <c r="P112" s="19" t="str">
        <f>VLOOKUP(E112,[1]route!$E$3:$O$10005,11,0)</f>
        <v>P/E</v>
      </c>
      <c r="Q112" s="62" t="str">
        <f>'Cutting Rules'!AD112</f>
        <v>5652-617.8-----------</v>
      </c>
      <c r="R112" s="23">
        <f ca="1">SUMIF([1]route!$E$3:$E$10005,E112,[1]!Table1[生産])</f>
        <v>200</v>
      </c>
      <c r="S112" s="24"/>
      <c r="T112" s="78" t="s">
        <v>547</v>
      </c>
      <c r="U112" s="19"/>
      <c r="V112" s="48">
        <f>SUMIF([1]route!$E$3:$E$10005,E112,[1]route!$M$3:$M$10005)</f>
        <v>237</v>
      </c>
      <c r="W112" s="56">
        <f t="shared" si="37"/>
        <v>1110.4653960000001</v>
      </c>
      <c r="X112" s="27">
        <f t="array" aca="1" ref="X112" ca="1">INDEX($BP112:$CZ112,MATCH(TRUE,$BP112:$CZ112&lt;0,0))</f>
        <v>-29.666666666666714</v>
      </c>
      <c r="Y112" s="47">
        <f t="shared" ca="1" si="28"/>
        <v>45351</v>
      </c>
      <c r="Z112" s="121" t="str">
        <f>IFERROR(VLOOKUP(E112,[1]route!$E$3:$BL$10005,59,0),"")&amp;IFERROR(VLOOKUP(E112,[1]route!$E$3:$BL$10005,60,0),"")</f>
        <v/>
      </c>
      <c r="AA112" s="28">
        <f t="shared" ca="1" si="38"/>
        <v>0</v>
      </c>
      <c r="AB112" s="77">
        <f t="shared" ca="1" si="39"/>
        <v>0</v>
      </c>
      <c r="AC112" s="4">
        <f t="shared" ca="1" si="29"/>
        <v>35</v>
      </c>
      <c r="AD112" s="29">
        <v>0</v>
      </c>
      <c r="AE112" s="30">
        <f ca="1">SUMIF([1]route!$E$3:$E$10005,E112,[1]!Table1[1])</f>
        <v>22.222222222222221</v>
      </c>
      <c r="AF112" s="30">
        <f ca="1">SUMIF([1]route!$E$3:$E$10005,E112,[1]!Table1[2])</f>
        <v>0</v>
      </c>
      <c r="AG112" s="30">
        <f ca="1">SUMIF([1]route!$E$3:$E$10005,E112,[1]!Table1[3])</f>
        <v>0</v>
      </c>
      <c r="AH112" s="30">
        <f ca="1">SUMIF([1]route!$E$3:$E$10005,E112,[1]!Table1[4])</f>
        <v>22.222222222222221</v>
      </c>
      <c r="AI112" s="30">
        <f ca="1">SUMIF([1]route!$E$3:$E$10005,E112,[1]!Table1[5])</f>
        <v>0</v>
      </c>
      <c r="AJ112" s="30">
        <f ca="1">SUMIF([1]route!$E$3:$E$10005,E112,[1]!Table1[6])</f>
        <v>0</v>
      </c>
      <c r="AK112" s="30">
        <f ca="1">SUMIF([1]route!$E$3:$E$10005,E112,[1]!Table1[7])</f>
        <v>0</v>
      </c>
      <c r="AL112" s="30">
        <f ca="1">SUMIF([1]route!$E$3:$E$10005,E112,[1]!Table1[8])</f>
        <v>22.222222222222221</v>
      </c>
      <c r="AM112" s="30">
        <f ca="1">SUMIF([1]route!$E$3:$E$10005,E112,[1]!Table1[9])</f>
        <v>0</v>
      </c>
      <c r="AN112" s="30">
        <f ca="1">SUMIF([1]route!$E$3:$E$10005,E112,[1]!Table1[10])</f>
        <v>0</v>
      </c>
      <c r="AO112" s="30">
        <f ca="1">SUMIF([1]route!$E$3:$E$10005,E112,[1]!Table1[11])</f>
        <v>0</v>
      </c>
      <c r="AP112" s="30">
        <f ca="1">SUMIF([1]route!$E$3:$E$10005,E112,[1]!Table1[12])</f>
        <v>0</v>
      </c>
      <c r="AQ112" s="30">
        <f ca="1">SUMIF([1]route!$E$3:$E$10005,E112,[1]!Table1[13])</f>
        <v>22.222222222222221</v>
      </c>
      <c r="AR112" s="30">
        <f ca="1">SUMIF([1]route!$E$3:$E$10005,E112,[1]!Table1[14])</f>
        <v>0</v>
      </c>
      <c r="AS112" s="30">
        <f ca="1">SUMIF([1]route!$E$3:$E$10005,E112,[1]!Table1[15])</f>
        <v>0</v>
      </c>
      <c r="AT112" s="30">
        <f ca="1">SUMIF([1]route!$E$3:$E$10005,E112,[1]!Table1[16])</f>
        <v>0</v>
      </c>
      <c r="AU112" s="30">
        <f ca="1">SUMIF([1]route!$E$3:$E$10005,E112,[1]!Table1[17])</f>
        <v>0</v>
      </c>
      <c r="AV112" s="30">
        <f ca="1">SUMIF([1]route!$E$3:$E$10005,E112,[1]!Table1[18])</f>
        <v>22.222222222222221</v>
      </c>
      <c r="AW112" s="30">
        <f ca="1">SUMIF([1]route!$E$3:$E$10005,E112,[1]!Table1[19])</f>
        <v>0</v>
      </c>
      <c r="AX112" s="30">
        <f ca="1">SUMIF([1]route!$E$3:$E$10005,E112,[1]!Table1[20])</f>
        <v>0</v>
      </c>
      <c r="AY112" s="30">
        <f ca="1">SUMIF([1]route!$E$3:$E$10005,E112,[1]!Table1[21])</f>
        <v>0</v>
      </c>
      <c r="AZ112" s="30">
        <f ca="1">SUMIF([1]route!$E$3:$E$10005,E112,[1]!Table1[22])</f>
        <v>22.222222222222221</v>
      </c>
      <c r="BA112" s="30">
        <f ca="1">SUMIF([1]route!$E$3:$E$10005,E112,[1]!Table1[23])</f>
        <v>0</v>
      </c>
      <c r="BB112" s="30">
        <f ca="1">SUMIF([1]route!$E$3:$E$10005,E112,[1]!Table1[24])</f>
        <v>0</v>
      </c>
      <c r="BC112" s="30">
        <f ca="1">SUMIF([1]route!$E$3:$E$10005,E112,[1]!Table1[25])</f>
        <v>0</v>
      </c>
      <c r="BD112" s="30">
        <f ca="1">SUMIF([1]route!$E$3:$E$10005,E112,[1]!Table1[26])</f>
        <v>0</v>
      </c>
      <c r="BE112" s="30">
        <f ca="1">SUMIF([1]route!$E$3:$E$10005,E112,[1]!Table1[27])</f>
        <v>22.222222222222221</v>
      </c>
      <c r="BF112" s="30">
        <f ca="1">SUMIF([1]route!$E$3:$E$10005,E112,[1]!Table1[28])</f>
        <v>0</v>
      </c>
      <c r="BG112" s="30">
        <f ca="1">SUMIF([1]route!$E$3:$E$10005,E112,[1]!Table1[29])</f>
        <v>0</v>
      </c>
      <c r="BH112" s="30">
        <f ca="1">SUMIF([1]route!$E$3:$E$10005,E112,[1]!Table1[30])</f>
        <v>0</v>
      </c>
      <c r="BI112" s="30">
        <f ca="1">SUMIF([1]route!$E$3:$E$10005,E112,[1]!Table1[31])</f>
        <v>0</v>
      </c>
      <c r="BJ112" s="30">
        <f ca="1">SUMIF([1]route!$E$3:$E$10005,E112,[1]!Table1[Remain PO])</f>
        <v>0</v>
      </c>
      <c r="BK112" s="31">
        <f ca="1">SUMIF([1]route!$E$3:$E$10005,E112,[1]!Table1[N+1])</f>
        <v>44.444444444444443</v>
      </c>
      <c r="BL112" s="31">
        <f ca="1">SUMIF([1]route!$E$3:$E$10005,E112,[1]!Table1[N+2])</f>
        <v>66.666666666666671</v>
      </c>
      <c r="BM112" s="31">
        <f ca="1">SUMIF([1]route!$E$3:$E$10005,E112,[1]!Table1[N+3])</f>
        <v>88.888888888888886</v>
      </c>
      <c r="BN112" s="32">
        <f ca="1">SUMIF([1]route!$E$3:$E$10005,E112,[1]!Table1[N+4])</f>
        <v>0</v>
      </c>
      <c r="BP112" s="37">
        <f t="shared" si="40"/>
        <v>237</v>
      </c>
      <c r="BQ112" s="35">
        <f t="shared" ca="1" si="46"/>
        <v>214.77777777777777</v>
      </c>
      <c r="BR112" s="35">
        <f t="shared" ca="1" si="46"/>
        <v>214.77777777777777</v>
      </c>
      <c r="BS112" s="35">
        <f t="shared" ca="1" si="46"/>
        <v>214.77777777777777</v>
      </c>
      <c r="BT112" s="35">
        <f t="shared" ca="1" si="46"/>
        <v>192.55555555555554</v>
      </c>
      <c r="BU112" s="35">
        <f t="shared" ca="1" si="46"/>
        <v>192.55555555555554</v>
      </c>
      <c r="BV112" s="35">
        <f t="shared" ca="1" si="46"/>
        <v>192.55555555555554</v>
      </c>
      <c r="BW112" s="35">
        <f t="shared" ca="1" si="46"/>
        <v>192.55555555555554</v>
      </c>
      <c r="BX112" s="35">
        <f t="shared" ca="1" si="46"/>
        <v>170.33333333333331</v>
      </c>
      <c r="BY112" s="35">
        <f t="shared" ca="1" si="46"/>
        <v>170.33333333333331</v>
      </c>
      <c r="BZ112" s="35">
        <f t="shared" ca="1" si="46"/>
        <v>170.33333333333331</v>
      </c>
      <c r="CA112" s="35">
        <f t="shared" ca="1" si="46"/>
        <v>170.33333333333331</v>
      </c>
      <c r="CB112" s="35">
        <f t="shared" ca="1" si="46"/>
        <v>170.33333333333331</v>
      </c>
      <c r="CC112" s="35">
        <f t="shared" ca="1" si="46"/>
        <v>148.11111111111109</v>
      </c>
      <c r="CD112" s="35">
        <f t="shared" ca="1" si="46"/>
        <v>148.11111111111109</v>
      </c>
      <c r="CE112" s="35">
        <f t="shared" ca="1" si="46"/>
        <v>148.11111111111109</v>
      </c>
      <c r="CF112" s="35">
        <f t="shared" ca="1" si="43"/>
        <v>148.11111111111109</v>
      </c>
      <c r="CG112" s="35">
        <f t="shared" ca="1" si="43"/>
        <v>148.11111111111109</v>
      </c>
      <c r="CH112" s="35">
        <f t="shared" ca="1" si="43"/>
        <v>125.88888888888886</v>
      </c>
      <c r="CI112" s="35">
        <f t="shared" ca="1" si="43"/>
        <v>125.88888888888886</v>
      </c>
      <c r="CJ112" s="35">
        <f t="shared" ca="1" si="43"/>
        <v>125.88888888888886</v>
      </c>
      <c r="CK112" s="35">
        <f t="shared" ca="1" si="43"/>
        <v>125.88888888888886</v>
      </c>
      <c r="CL112" s="35">
        <f t="shared" ca="1" si="43"/>
        <v>103.66666666666663</v>
      </c>
      <c r="CM112" s="35">
        <f t="shared" ca="1" si="43"/>
        <v>103.66666666666663</v>
      </c>
      <c r="CN112" s="35">
        <f t="shared" ca="1" si="43"/>
        <v>103.66666666666663</v>
      </c>
      <c r="CO112" s="35">
        <f t="shared" ca="1" si="43"/>
        <v>103.66666666666663</v>
      </c>
      <c r="CP112" s="35">
        <f t="shared" ca="1" si="43"/>
        <v>103.66666666666663</v>
      </c>
      <c r="CQ112" s="35">
        <f t="shared" ca="1" si="43"/>
        <v>81.4444444444444</v>
      </c>
      <c r="CR112" s="35">
        <f t="shared" ca="1" si="43"/>
        <v>81.4444444444444</v>
      </c>
      <c r="CS112" s="35">
        <f t="shared" ca="1" si="43"/>
        <v>81.4444444444444</v>
      </c>
      <c r="CT112" s="35">
        <f t="shared" ca="1" si="47"/>
        <v>81.4444444444444</v>
      </c>
      <c r="CU112" s="35">
        <f t="shared" ca="1" si="47"/>
        <v>81.4444444444444</v>
      </c>
      <c r="CV112" s="35">
        <f t="shared" ca="1" si="47"/>
        <v>81.4444444444444</v>
      </c>
      <c r="CW112" s="38">
        <f t="shared" ca="1" si="45"/>
        <v>36.999999999999957</v>
      </c>
      <c r="CX112" s="38">
        <f t="shared" ca="1" si="45"/>
        <v>-29.666666666666714</v>
      </c>
      <c r="CY112" s="38">
        <f t="shared" ca="1" si="45"/>
        <v>-118.5555555555556</v>
      </c>
      <c r="CZ112" s="39">
        <f t="shared" ca="1" si="27"/>
        <v>-118.5555555555556</v>
      </c>
      <c r="DA112" s="35"/>
    </row>
    <row r="113" spans="4:105" x14ac:dyDescent="0.3">
      <c r="D113" s="61" t="str">
        <f>VLOOKUP(F113,[1]Special!$O$2:$S$209,3,0)</f>
        <v>|0101021700|0.00|0.00|0.000|78.0001.6</v>
      </c>
      <c r="E113" s="20" t="s">
        <v>135</v>
      </c>
      <c r="F113" s="19" t="str">
        <f t="shared" si="30"/>
        <v>|0200220810|25.40|0.00|1.600|0.000</v>
      </c>
      <c r="G113" s="19" t="str">
        <f>'Cutting Rules'!H113</f>
        <v>TOYOTA|TOYOTA||TOYOTA|||||||||</v>
      </c>
      <c r="H113" s="19" t="str">
        <f>VLOOKUP(MID(F113,8,2),[1]Special!$H$2:$I$32,2,0)</f>
        <v>STKM13A</v>
      </c>
      <c r="I113" s="19" t="str">
        <f t="shared" si="31"/>
        <v>NBC</v>
      </c>
      <c r="J113" s="19" t="str">
        <f t="shared" si="32"/>
        <v>P</v>
      </c>
      <c r="K113" s="19" t="str">
        <f t="shared" si="33"/>
        <v>25.4</v>
      </c>
      <c r="L113" s="19" t="str">
        <f t="shared" si="34"/>
        <v>0.00</v>
      </c>
      <c r="M113" s="52" t="str">
        <f t="shared" si="35"/>
        <v>1.60</v>
      </c>
      <c r="N113" s="52" t="str">
        <f t="shared" si="36"/>
        <v>5763</v>
      </c>
      <c r="O113" s="19">
        <f>VLOOKUP(F113,[1]Item!$A$5:$Z$10000,26,0)</f>
        <v>0.93899999999999995</v>
      </c>
      <c r="P113" s="19" t="str">
        <f>VLOOKUP(E113,[1]route!$E$3:$O$10005,11,0)</f>
        <v>C</v>
      </c>
      <c r="Q113" s="62" t="str">
        <f>'Cutting Rules'!AD113</f>
        <v>515-567-5763-1000---------</v>
      </c>
      <c r="R113" s="23">
        <f ca="1">SUMIF([1]route!$E$3:$E$10005,E113,[1]!Table1[生産])</f>
        <v>79.181818181818187</v>
      </c>
      <c r="S113" s="24"/>
      <c r="T113" s="78" t="s">
        <v>547</v>
      </c>
      <c r="U113" s="19"/>
      <c r="V113" s="48">
        <f>SUMIF([1]route!$E$3:$E$10005,E113,[1]route!$M$3:$M$10005)</f>
        <v>14</v>
      </c>
      <c r="W113" s="56">
        <f t="shared" si="37"/>
        <v>75.760397999999981</v>
      </c>
      <c r="X113" s="27">
        <f t="array" aca="1" ref="X113" ca="1">INDEX($BP113:$CZ113,MATCH(TRUE,$BP113:$CZ113&lt;0,0))</f>
        <v>-27.909090909090907</v>
      </c>
      <c r="Y113" s="47">
        <f t="shared" ca="1" si="28"/>
        <v>45266</v>
      </c>
      <c r="Z113" s="121" t="str">
        <f>IFERROR(VLOOKUP(E113,[1]route!$E$3:$BL$10005,59,0),"")&amp;IFERROR(VLOOKUP(E113,[1]route!$E$3:$BL$10005,60,0),"")</f>
        <v/>
      </c>
      <c r="AA113" s="28">
        <f t="shared" ca="1" si="38"/>
        <v>65.181818181818187</v>
      </c>
      <c r="AB113" s="77">
        <f t="shared" ca="1" si="39"/>
        <v>352.72860627272723</v>
      </c>
      <c r="AC113" s="4">
        <f t="shared" ca="1" si="29"/>
        <v>7</v>
      </c>
      <c r="AD113" s="29">
        <v>0</v>
      </c>
      <c r="AE113" s="30">
        <f ca="1">SUMIF([1]route!$E$3:$E$10005,E113,[1]!Table1[1])</f>
        <v>0</v>
      </c>
      <c r="AF113" s="30">
        <f ca="1">SUMIF([1]route!$E$3:$E$10005,E113,[1]!Table1[2])</f>
        <v>0</v>
      </c>
      <c r="AG113" s="30">
        <f ca="1">SUMIF([1]route!$E$3:$E$10005,E113,[1]!Table1[3])</f>
        <v>0</v>
      </c>
      <c r="AH113" s="30">
        <f ca="1">SUMIF([1]route!$E$3:$E$10005,E113,[1]!Table1[4])</f>
        <v>0</v>
      </c>
      <c r="AI113" s="30">
        <f ca="1">SUMIF([1]route!$E$3:$E$10005,E113,[1]!Table1[5])</f>
        <v>0</v>
      </c>
      <c r="AJ113" s="30">
        <f ca="1">SUMIF([1]route!$E$3:$E$10005,E113,[1]!Table1[6])</f>
        <v>41.909090909090907</v>
      </c>
      <c r="AK113" s="30">
        <f ca="1">SUMIF([1]route!$E$3:$E$10005,E113,[1]!Table1[7])</f>
        <v>0</v>
      </c>
      <c r="AL113" s="30">
        <f ca="1">SUMIF([1]route!$E$3:$E$10005,E113,[1]!Table1[8])</f>
        <v>0</v>
      </c>
      <c r="AM113" s="30">
        <f ca="1">SUMIF([1]route!$E$3:$E$10005,E113,[1]!Table1[9])</f>
        <v>0</v>
      </c>
      <c r="AN113" s="30">
        <f ca="1">SUMIF([1]route!$E$3:$E$10005,E113,[1]!Table1[10])</f>
        <v>0</v>
      </c>
      <c r="AO113" s="30">
        <f ca="1">SUMIF([1]route!$E$3:$E$10005,E113,[1]!Table1[11])</f>
        <v>0</v>
      </c>
      <c r="AP113" s="30">
        <f ca="1">SUMIF([1]route!$E$3:$E$10005,E113,[1]!Table1[12])</f>
        <v>0</v>
      </c>
      <c r="AQ113" s="30">
        <f ca="1">SUMIF([1]route!$E$3:$E$10005,E113,[1]!Table1[13])</f>
        <v>0</v>
      </c>
      <c r="AR113" s="30">
        <f ca="1">SUMIF([1]route!$E$3:$E$10005,E113,[1]!Table1[14])</f>
        <v>0</v>
      </c>
      <c r="AS113" s="30">
        <f ca="1">SUMIF([1]route!$E$3:$E$10005,E113,[1]!Table1[15])</f>
        <v>0</v>
      </c>
      <c r="AT113" s="30">
        <f ca="1">SUMIF([1]route!$E$3:$E$10005,E113,[1]!Table1[16])</f>
        <v>0</v>
      </c>
      <c r="AU113" s="30">
        <f ca="1">SUMIF([1]route!$E$3:$E$10005,E113,[1]!Table1[17])</f>
        <v>0</v>
      </c>
      <c r="AV113" s="30">
        <f ca="1">SUMIF([1]route!$E$3:$E$10005,E113,[1]!Table1[18])</f>
        <v>0</v>
      </c>
      <c r="AW113" s="30">
        <f ca="1">SUMIF([1]route!$E$3:$E$10005,E113,[1]!Table1[19])</f>
        <v>0</v>
      </c>
      <c r="AX113" s="30">
        <f ca="1">SUMIF([1]route!$E$3:$E$10005,E113,[1]!Table1[20])</f>
        <v>0</v>
      </c>
      <c r="AY113" s="30">
        <f ca="1">SUMIF([1]route!$E$3:$E$10005,E113,[1]!Table1[21])</f>
        <v>0</v>
      </c>
      <c r="AZ113" s="30">
        <f ca="1">SUMIF([1]route!$E$3:$E$10005,E113,[1]!Table1[22])</f>
        <v>0</v>
      </c>
      <c r="BA113" s="30">
        <f ca="1">SUMIF([1]route!$E$3:$E$10005,E113,[1]!Table1[23])</f>
        <v>0</v>
      </c>
      <c r="BB113" s="30">
        <f ca="1">SUMIF([1]route!$E$3:$E$10005,E113,[1]!Table1[24])</f>
        <v>0</v>
      </c>
      <c r="BC113" s="30">
        <f ca="1">SUMIF([1]route!$E$3:$E$10005,E113,[1]!Table1[25])</f>
        <v>0</v>
      </c>
      <c r="BD113" s="30">
        <f ca="1">SUMIF([1]route!$E$3:$E$10005,E113,[1]!Table1[26])</f>
        <v>0</v>
      </c>
      <c r="BE113" s="30">
        <f ca="1">SUMIF([1]route!$E$3:$E$10005,E113,[1]!Table1[27])</f>
        <v>0</v>
      </c>
      <c r="BF113" s="30">
        <f ca="1">SUMIF([1]route!$E$3:$E$10005,E113,[1]!Table1[28])</f>
        <v>0</v>
      </c>
      <c r="BG113" s="30">
        <f ca="1">SUMIF([1]route!$E$3:$E$10005,E113,[1]!Table1[29])</f>
        <v>0</v>
      </c>
      <c r="BH113" s="30">
        <f ca="1">SUMIF([1]route!$E$3:$E$10005,E113,[1]!Table1[30])</f>
        <v>0</v>
      </c>
      <c r="BI113" s="30">
        <f ca="1">SUMIF([1]route!$E$3:$E$10005,E113,[1]!Table1[31])</f>
        <v>0</v>
      </c>
      <c r="BJ113" s="30">
        <f ca="1">SUMIF([1]route!$E$3:$E$10005,E113,[1]!Table1[Remain PO])</f>
        <v>0</v>
      </c>
      <c r="BK113" s="31">
        <f ca="1">SUMIF([1]route!$E$3:$E$10005,E113,[1]!Table1[N+1])</f>
        <v>37.272727272727273</v>
      </c>
      <c r="BL113" s="31">
        <f ca="1">SUMIF([1]route!$E$3:$E$10005,E113,[1]!Table1[N+2])</f>
        <v>26</v>
      </c>
      <c r="BM113" s="31">
        <f ca="1">SUMIF([1]route!$E$3:$E$10005,E113,[1]!Table1[N+3])</f>
        <v>0</v>
      </c>
      <c r="BN113" s="32">
        <f ca="1">SUMIF([1]route!$E$3:$E$10005,E113,[1]!Table1[N+4])</f>
        <v>0</v>
      </c>
      <c r="BP113" s="37">
        <f t="shared" si="40"/>
        <v>14</v>
      </c>
      <c r="BQ113" s="35">
        <f t="shared" ca="1" si="46"/>
        <v>14</v>
      </c>
      <c r="BR113" s="35">
        <f t="shared" ca="1" si="46"/>
        <v>14</v>
      </c>
      <c r="BS113" s="35">
        <f t="shared" ca="1" si="46"/>
        <v>14</v>
      </c>
      <c r="BT113" s="35">
        <f t="shared" ca="1" si="46"/>
        <v>14</v>
      </c>
      <c r="BU113" s="35">
        <f t="shared" ca="1" si="46"/>
        <v>14</v>
      </c>
      <c r="BV113" s="35">
        <f t="shared" ca="1" si="46"/>
        <v>-27.909090909090907</v>
      </c>
      <c r="BW113" s="35">
        <f t="shared" ca="1" si="46"/>
        <v>-27.909090909090907</v>
      </c>
      <c r="BX113" s="35">
        <f t="shared" ca="1" si="46"/>
        <v>-27.909090909090907</v>
      </c>
      <c r="BY113" s="35">
        <f t="shared" ca="1" si="46"/>
        <v>-27.909090909090907</v>
      </c>
      <c r="BZ113" s="35">
        <f t="shared" ca="1" si="46"/>
        <v>-27.909090909090907</v>
      </c>
      <c r="CA113" s="35">
        <f t="shared" ca="1" si="46"/>
        <v>-27.909090909090907</v>
      </c>
      <c r="CB113" s="35">
        <f t="shared" ca="1" si="46"/>
        <v>-27.909090909090907</v>
      </c>
      <c r="CC113" s="35">
        <f t="shared" ca="1" si="46"/>
        <v>-27.909090909090907</v>
      </c>
      <c r="CD113" s="35">
        <f t="shared" ca="1" si="46"/>
        <v>-27.909090909090907</v>
      </c>
      <c r="CE113" s="35">
        <f t="shared" ca="1" si="46"/>
        <v>-27.909090909090907</v>
      </c>
      <c r="CF113" s="35">
        <f t="shared" ca="1" si="43"/>
        <v>-27.909090909090907</v>
      </c>
      <c r="CG113" s="35">
        <f t="shared" ca="1" si="43"/>
        <v>-27.909090909090907</v>
      </c>
      <c r="CH113" s="35">
        <f t="shared" ca="1" si="43"/>
        <v>-27.909090909090907</v>
      </c>
      <c r="CI113" s="35">
        <f t="shared" ca="1" si="43"/>
        <v>-27.909090909090907</v>
      </c>
      <c r="CJ113" s="35">
        <f t="shared" ca="1" si="43"/>
        <v>-27.909090909090907</v>
      </c>
      <c r="CK113" s="35">
        <f t="shared" ca="1" si="43"/>
        <v>-27.909090909090907</v>
      </c>
      <c r="CL113" s="35">
        <f t="shared" ca="1" si="43"/>
        <v>-27.909090909090907</v>
      </c>
      <c r="CM113" s="35">
        <f t="shared" ca="1" si="43"/>
        <v>-27.909090909090907</v>
      </c>
      <c r="CN113" s="35">
        <f t="shared" ca="1" si="43"/>
        <v>-27.909090909090907</v>
      </c>
      <c r="CO113" s="35">
        <f t="shared" ca="1" si="43"/>
        <v>-27.909090909090907</v>
      </c>
      <c r="CP113" s="35">
        <f t="shared" ca="1" si="43"/>
        <v>-27.909090909090907</v>
      </c>
      <c r="CQ113" s="35">
        <f t="shared" ca="1" si="43"/>
        <v>-27.909090909090907</v>
      </c>
      <c r="CR113" s="35">
        <f t="shared" ca="1" si="43"/>
        <v>-27.909090909090907</v>
      </c>
      <c r="CS113" s="35">
        <f t="shared" ca="1" si="43"/>
        <v>-27.909090909090907</v>
      </c>
      <c r="CT113" s="35">
        <f t="shared" ca="1" si="47"/>
        <v>-27.909090909090907</v>
      </c>
      <c r="CU113" s="35">
        <f t="shared" ca="1" si="47"/>
        <v>-27.909090909090907</v>
      </c>
      <c r="CV113" s="35">
        <f t="shared" ca="1" si="47"/>
        <v>-27.909090909090907</v>
      </c>
      <c r="CW113" s="38">
        <f t="shared" ca="1" si="45"/>
        <v>-65.181818181818187</v>
      </c>
      <c r="CX113" s="38">
        <f t="shared" ca="1" si="45"/>
        <v>-91.181818181818187</v>
      </c>
      <c r="CY113" s="38">
        <f t="shared" ca="1" si="45"/>
        <v>-91.181818181818187</v>
      </c>
      <c r="CZ113" s="39">
        <f t="shared" ca="1" si="27"/>
        <v>-91.181818181818187</v>
      </c>
      <c r="DA113" s="35"/>
    </row>
    <row r="114" spans="4:105" x14ac:dyDescent="0.3">
      <c r="D114" s="61" t="str">
        <f>VLOOKUP(F114,[1]Special!$O$2:$S$209,3,0)</f>
        <v>|0101021700|0.00|0.00|0.000|78.0001.6</v>
      </c>
      <c r="E114" s="20" t="s">
        <v>136</v>
      </c>
      <c r="F114" s="19" t="str">
        <f t="shared" si="30"/>
        <v>|0200220810|25.40|0.00|1.600|0.000</v>
      </c>
      <c r="G114" s="19" t="str">
        <f>'Cutting Rules'!H114</f>
        <v>TOYOTA||TOYOTA||||||||||</v>
      </c>
      <c r="H114" s="19" t="str">
        <f>VLOOKUP(MID(F114,8,2),[1]Special!$H$2:$I$32,2,0)</f>
        <v>STKM13A</v>
      </c>
      <c r="I114" s="19" t="str">
        <f t="shared" si="31"/>
        <v>NBC</v>
      </c>
      <c r="J114" s="19" t="str">
        <f t="shared" si="32"/>
        <v>P</v>
      </c>
      <c r="K114" s="19" t="str">
        <f t="shared" si="33"/>
        <v>25.4</v>
      </c>
      <c r="L114" s="19" t="str">
        <f t="shared" si="34"/>
        <v>0.00</v>
      </c>
      <c r="M114" s="52" t="str">
        <f t="shared" si="35"/>
        <v>1.60</v>
      </c>
      <c r="N114" s="52" t="str">
        <f t="shared" si="36"/>
        <v>6009</v>
      </c>
      <c r="O114" s="19">
        <f>VLOOKUP(F114,[1]Item!$A$5:$Z$10000,26,0)</f>
        <v>0.93899999999999995</v>
      </c>
      <c r="P114" s="19" t="str">
        <f>VLOOKUP(E114,[1]route!$E$3:$O$10005,11,0)</f>
        <v>C</v>
      </c>
      <c r="Q114" s="62" t="str">
        <f>'Cutting Rules'!AD114</f>
        <v>590-6009-740----------</v>
      </c>
      <c r="R114" s="23">
        <f ca="1">SUMIF([1]route!$E$3:$E$10005,E114,[1]!Table1[生産])</f>
        <v>302.75</v>
      </c>
      <c r="S114" s="24"/>
      <c r="T114" s="78" t="s">
        <v>547</v>
      </c>
      <c r="U114" s="19"/>
      <c r="V114" s="48">
        <f>SUMIF([1]route!$E$3:$E$10005,E114,[1]route!$M$3:$M$10005)</f>
        <v>710</v>
      </c>
      <c r="W114" s="56">
        <f t="shared" si="37"/>
        <v>4006.14021</v>
      </c>
      <c r="X114" s="27" t="e">
        <f t="array" aca="1" ref="X114" ca="1">INDEX($BP114:$CZ114,MATCH(TRUE,$BP114:$CZ114&lt;0,0))</f>
        <v>#N/A</v>
      </c>
      <c r="Y114" s="47" t="str">
        <f t="shared" ca="1" si="28"/>
        <v/>
      </c>
      <c r="Z114" s="121" t="str">
        <f>IFERROR(VLOOKUP(E114,[1]route!$E$3:$BL$10005,59,0),"")&amp;IFERROR(VLOOKUP(E114,[1]route!$E$3:$BL$10005,60,0),"")</f>
        <v/>
      </c>
      <c r="AA114" s="28">
        <f t="shared" ca="1" si="38"/>
        <v>0</v>
      </c>
      <c r="AB114" s="77">
        <f t="shared" ca="1" si="39"/>
        <v>0</v>
      </c>
      <c r="AC114" s="4" t="str">
        <f t="shared" ca="1" si="29"/>
        <v/>
      </c>
      <c r="AD114" s="29">
        <v>0</v>
      </c>
      <c r="AE114" s="30">
        <f ca="1">SUMIF([1]route!$E$3:$E$10005,E114,[1]!Table1[1])</f>
        <v>0</v>
      </c>
      <c r="AF114" s="30">
        <f ca="1">SUMIF([1]route!$E$3:$E$10005,E114,[1]!Table1[2])</f>
        <v>0</v>
      </c>
      <c r="AG114" s="30">
        <f ca="1">SUMIF([1]route!$E$3:$E$10005,E114,[1]!Table1[3])</f>
        <v>0</v>
      </c>
      <c r="AH114" s="30">
        <f ca="1">SUMIF([1]route!$E$3:$E$10005,E114,[1]!Table1[4])</f>
        <v>0</v>
      </c>
      <c r="AI114" s="30">
        <f ca="1">SUMIF([1]route!$E$3:$E$10005,E114,[1]!Table1[5])</f>
        <v>0</v>
      </c>
      <c r="AJ114" s="30">
        <f ca="1">SUMIF([1]route!$E$3:$E$10005,E114,[1]!Table1[6])</f>
        <v>145.25</v>
      </c>
      <c r="AK114" s="30">
        <f ca="1">SUMIF([1]route!$E$3:$E$10005,E114,[1]!Table1[7])</f>
        <v>0</v>
      </c>
      <c r="AL114" s="30">
        <f ca="1">SUMIF([1]route!$E$3:$E$10005,E114,[1]!Table1[8])</f>
        <v>0</v>
      </c>
      <c r="AM114" s="30">
        <f ca="1">SUMIF([1]route!$E$3:$E$10005,E114,[1]!Table1[9])</f>
        <v>0</v>
      </c>
      <c r="AN114" s="30">
        <f ca="1">SUMIF([1]route!$E$3:$E$10005,E114,[1]!Table1[10])</f>
        <v>0</v>
      </c>
      <c r="AO114" s="30">
        <f ca="1">SUMIF([1]route!$E$3:$E$10005,E114,[1]!Table1[11])</f>
        <v>0</v>
      </c>
      <c r="AP114" s="30">
        <f ca="1">SUMIF([1]route!$E$3:$E$10005,E114,[1]!Table1[12])</f>
        <v>0</v>
      </c>
      <c r="AQ114" s="30">
        <f ca="1">SUMIF([1]route!$E$3:$E$10005,E114,[1]!Table1[13])</f>
        <v>0</v>
      </c>
      <c r="AR114" s="30">
        <f ca="1">SUMIF([1]route!$E$3:$E$10005,E114,[1]!Table1[14])</f>
        <v>0</v>
      </c>
      <c r="AS114" s="30">
        <f ca="1">SUMIF([1]route!$E$3:$E$10005,E114,[1]!Table1[15])</f>
        <v>0</v>
      </c>
      <c r="AT114" s="30">
        <f ca="1">SUMIF([1]route!$E$3:$E$10005,E114,[1]!Table1[16])</f>
        <v>0</v>
      </c>
      <c r="AU114" s="30">
        <f ca="1">SUMIF([1]route!$E$3:$E$10005,E114,[1]!Table1[17])</f>
        <v>0</v>
      </c>
      <c r="AV114" s="30">
        <f ca="1">SUMIF([1]route!$E$3:$E$10005,E114,[1]!Table1[18])</f>
        <v>0</v>
      </c>
      <c r="AW114" s="30">
        <f ca="1">SUMIF([1]route!$E$3:$E$10005,E114,[1]!Table1[19])</f>
        <v>0</v>
      </c>
      <c r="AX114" s="30">
        <f ca="1">SUMIF([1]route!$E$3:$E$10005,E114,[1]!Table1[20])</f>
        <v>0</v>
      </c>
      <c r="AY114" s="30">
        <f ca="1">SUMIF([1]route!$E$3:$E$10005,E114,[1]!Table1[21])</f>
        <v>0</v>
      </c>
      <c r="AZ114" s="30">
        <f ca="1">SUMIF([1]route!$E$3:$E$10005,E114,[1]!Table1[22])</f>
        <v>0</v>
      </c>
      <c r="BA114" s="30">
        <f ca="1">SUMIF([1]route!$E$3:$E$10005,E114,[1]!Table1[23])</f>
        <v>0</v>
      </c>
      <c r="BB114" s="30">
        <f ca="1">SUMIF([1]route!$E$3:$E$10005,E114,[1]!Table1[24])</f>
        <v>0</v>
      </c>
      <c r="BC114" s="30">
        <f ca="1">SUMIF([1]route!$E$3:$E$10005,E114,[1]!Table1[25])</f>
        <v>0</v>
      </c>
      <c r="BD114" s="30">
        <f ca="1">SUMIF([1]route!$E$3:$E$10005,E114,[1]!Table1[26])</f>
        <v>0</v>
      </c>
      <c r="BE114" s="30">
        <f ca="1">SUMIF([1]route!$E$3:$E$10005,E114,[1]!Table1[27])</f>
        <v>0</v>
      </c>
      <c r="BF114" s="30">
        <f ca="1">SUMIF([1]route!$E$3:$E$10005,E114,[1]!Table1[28])</f>
        <v>0</v>
      </c>
      <c r="BG114" s="30">
        <f ca="1">SUMIF([1]route!$E$3:$E$10005,E114,[1]!Table1[29])</f>
        <v>0</v>
      </c>
      <c r="BH114" s="30">
        <f ca="1">SUMIF([1]route!$E$3:$E$10005,E114,[1]!Table1[30])</f>
        <v>0</v>
      </c>
      <c r="BI114" s="30">
        <f ca="1">SUMIF([1]route!$E$3:$E$10005,E114,[1]!Table1[31])</f>
        <v>0</v>
      </c>
      <c r="BJ114" s="30">
        <f ca="1">SUMIF([1]route!$E$3:$E$10005,E114,[1]!Table1[Remain PO])</f>
        <v>0</v>
      </c>
      <c r="BK114" s="31">
        <f ca="1">SUMIF([1]route!$E$3:$E$10005,E114,[1]!Table1[N+1])</f>
        <v>157.5</v>
      </c>
      <c r="BL114" s="31">
        <f ca="1">SUMIF([1]route!$E$3:$E$10005,E114,[1]!Table1[N+2])</f>
        <v>131.5</v>
      </c>
      <c r="BM114" s="31">
        <f ca="1">SUMIF([1]route!$E$3:$E$10005,E114,[1]!Table1[N+3])</f>
        <v>0</v>
      </c>
      <c r="BN114" s="32">
        <f ca="1">SUMIF([1]route!$E$3:$E$10005,E114,[1]!Table1[N+4])</f>
        <v>0</v>
      </c>
      <c r="BP114" s="37">
        <f t="shared" si="40"/>
        <v>710</v>
      </c>
      <c r="BQ114" s="35">
        <f t="shared" ca="1" si="46"/>
        <v>710</v>
      </c>
      <c r="BR114" s="35">
        <f t="shared" ca="1" si="46"/>
        <v>710</v>
      </c>
      <c r="BS114" s="35">
        <f t="shared" ca="1" si="46"/>
        <v>710</v>
      </c>
      <c r="BT114" s="35">
        <f t="shared" ca="1" si="46"/>
        <v>710</v>
      </c>
      <c r="BU114" s="35">
        <f t="shared" ca="1" si="46"/>
        <v>710</v>
      </c>
      <c r="BV114" s="35">
        <f t="shared" ca="1" si="46"/>
        <v>564.75</v>
      </c>
      <c r="BW114" s="35">
        <f t="shared" ca="1" si="46"/>
        <v>564.75</v>
      </c>
      <c r="BX114" s="35">
        <f t="shared" ca="1" si="46"/>
        <v>564.75</v>
      </c>
      <c r="BY114" s="35">
        <f t="shared" ca="1" si="46"/>
        <v>564.75</v>
      </c>
      <c r="BZ114" s="35">
        <f t="shared" ca="1" si="46"/>
        <v>564.75</v>
      </c>
      <c r="CA114" s="35">
        <f t="shared" ca="1" si="46"/>
        <v>564.75</v>
      </c>
      <c r="CB114" s="35">
        <f t="shared" ca="1" si="46"/>
        <v>564.75</v>
      </c>
      <c r="CC114" s="35">
        <f t="shared" ca="1" si="46"/>
        <v>564.75</v>
      </c>
      <c r="CD114" s="35">
        <f t="shared" ca="1" si="46"/>
        <v>564.75</v>
      </c>
      <c r="CE114" s="35">
        <f t="shared" ca="1" si="46"/>
        <v>564.75</v>
      </c>
      <c r="CF114" s="35">
        <f t="shared" ca="1" si="43"/>
        <v>564.75</v>
      </c>
      <c r="CG114" s="35">
        <f t="shared" ca="1" si="43"/>
        <v>564.75</v>
      </c>
      <c r="CH114" s="35">
        <f t="shared" ca="1" si="43"/>
        <v>564.75</v>
      </c>
      <c r="CI114" s="35">
        <f t="shared" ca="1" si="43"/>
        <v>564.75</v>
      </c>
      <c r="CJ114" s="35">
        <f t="shared" ca="1" si="43"/>
        <v>564.75</v>
      </c>
      <c r="CK114" s="35">
        <f t="shared" ca="1" si="43"/>
        <v>564.75</v>
      </c>
      <c r="CL114" s="35">
        <f t="shared" ca="1" si="43"/>
        <v>564.75</v>
      </c>
      <c r="CM114" s="35">
        <f t="shared" ca="1" si="43"/>
        <v>564.75</v>
      </c>
      <c r="CN114" s="35">
        <f t="shared" ca="1" si="43"/>
        <v>564.75</v>
      </c>
      <c r="CO114" s="35">
        <f t="shared" ca="1" si="43"/>
        <v>564.75</v>
      </c>
      <c r="CP114" s="35">
        <f t="shared" ca="1" si="43"/>
        <v>564.75</v>
      </c>
      <c r="CQ114" s="35">
        <f t="shared" ca="1" si="43"/>
        <v>564.75</v>
      </c>
      <c r="CR114" s="35">
        <f t="shared" ca="1" si="43"/>
        <v>564.75</v>
      </c>
      <c r="CS114" s="35">
        <f t="shared" ca="1" si="43"/>
        <v>564.75</v>
      </c>
      <c r="CT114" s="35">
        <f t="shared" ca="1" si="47"/>
        <v>564.75</v>
      </c>
      <c r="CU114" s="35">
        <f t="shared" ca="1" si="47"/>
        <v>564.75</v>
      </c>
      <c r="CV114" s="35">
        <f t="shared" ca="1" si="47"/>
        <v>564.75</v>
      </c>
      <c r="CW114" s="38">
        <f t="shared" ca="1" si="45"/>
        <v>407.25</v>
      </c>
      <c r="CX114" s="38">
        <f t="shared" ca="1" si="45"/>
        <v>275.75</v>
      </c>
      <c r="CY114" s="38">
        <f t="shared" ca="1" si="45"/>
        <v>275.75</v>
      </c>
      <c r="CZ114" s="39">
        <f t="shared" ca="1" si="27"/>
        <v>275.75</v>
      </c>
      <c r="DA114" s="35"/>
    </row>
    <row r="115" spans="4:105" x14ac:dyDescent="0.3">
      <c r="D115" s="61" t="str">
        <f>VLOOKUP(F115,[1]Special!$O$2:$S$209,3,0)</f>
        <v>|0101031000|0.00|0.00|0.000|79.5001</v>
      </c>
      <c r="E115" s="20" t="s">
        <v>137</v>
      </c>
      <c r="F115" s="19" t="str">
        <f t="shared" si="30"/>
        <v>|0200230841|25.40|0.00|1.000|0.000</v>
      </c>
      <c r="G115" s="19" t="str">
        <f>'Cutting Rules'!H115</f>
        <v>TOYOTA|TOYOTA|||||||||||</v>
      </c>
      <c r="H115" s="19" t="str">
        <f>VLOOKUP(MID(F115,8,2),[1]Special!$H$2:$I$32,2,0)</f>
        <v>STKM13A</v>
      </c>
      <c r="I115" s="19" t="str">
        <f t="shared" si="31"/>
        <v>NBC</v>
      </c>
      <c r="J115" s="19" t="str">
        <f t="shared" si="32"/>
        <v>C</v>
      </c>
      <c r="K115" s="19" t="str">
        <f t="shared" si="33"/>
        <v>25.4</v>
      </c>
      <c r="L115" s="19" t="str">
        <f t="shared" si="34"/>
        <v>0.00</v>
      </c>
      <c r="M115" s="52" t="str">
        <f t="shared" si="35"/>
        <v>1.00</v>
      </c>
      <c r="N115" s="52" t="str">
        <f t="shared" si="36"/>
        <v>5934</v>
      </c>
      <c r="O115" s="19">
        <f>VLOOKUP(F115,[1]Item!$A$5:$Z$10000,26,0)</f>
        <v>0.60199999999999998</v>
      </c>
      <c r="P115" s="19" t="str">
        <f>VLOOKUP(E115,[1]route!$E$3:$O$10005,11,0)</f>
        <v>C</v>
      </c>
      <c r="Q115" s="62" t="str">
        <f>'Cutting Rules'!AD115</f>
        <v>416.6-435-5934----------</v>
      </c>
      <c r="R115" s="23">
        <f ca="1">SUMIF([1]route!$E$3:$E$10005,E115,[1]!Table1[生産])</f>
        <v>450</v>
      </c>
      <c r="S115" s="24"/>
      <c r="T115" s="78" t="s">
        <v>547</v>
      </c>
      <c r="U115" s="19"/>
      <c r="V115" s="48">
        <f>SUMIF([1]route!$E$3:$E$10005,E115,[1]route!$M$3:$M$10005)</f>
        <v>473</v>
      </c>
      <c r="W115" s="56">
        <f t="shared" si="37"/>
        <v>1689.6827639999999</v>
      </c>
      <c r="X115" s="27">
        <f t="array" aca="1" ref="X115" ca="1">INDEX($BP115:$CZ115,MATCH(TRUE,$BP115:$CZ115&lt;0,0))</f>
        <v>-105.57142857142856</v>
      </c>
      <c r="Y115" s="47">
        <f t="shared" ca="1" si="28"/>
        <v>45351</v>
      </c>
      <c r="Z115" s="121" t="str">
        <f>IFERROR(VLOOKUP(E115,[1]route!$E$3:$BL$10005,59,0),"")&amp;IFERROR(VLOOKUP(E115,[1]route!$E$3:$BL$10005,60,0),"")</f>
        <v/>
      </c>
      <c r="AA115" s="28">
        <f t="shared" ca="1" si="38"/>
        <v>0</v>
      </c>
      <c r="AB115" s="77">
        <f t="shared" ca="1" si="39"/>
        <v>0</v>
      </c>
      <c r="AC115" s="4">
        <f t="shared" ca="1" si="29"/>
        <v>35</v>
      </c>
      <c r="AD115" s="29">
        <v>0</v>
      </c>
      <c r="AE115" s="30">
        <f ca="1">SUMIF([1]route!$E$3:$E$10005,E115,[1]!Table1[1])</f>
        <v>32.142857142857146</v>
      </c>
      <c r="AF115" s="30">
        <f ca="1">SUMIF([1]route!$E$3:$E$10005,E115,[1]!Table1[2])</f>
        <v>0</v>
      </c>
      <c r="AG115" s="30">
        <f ca="1">SUMIF([1]route!$E$3:$E$10005,E115,[1]!Table1[3])</f>
        <v>0</v>
      </c>
      <c r="AH115" s="30">
        <f ca="1">SUMIF([1]route!$E$3:$E$10005,E115,[1]!Table1[4])</f>
        <v>28.571428571428569</v>
      </c>
      <c r="AI115" s="30">
        <f ca="1">SUMIF([1]route!$E$3:$E$10005,E115,[1]!Table1[5])</f>
        <v>0</v>
      </c>
      <c r="AJ115" s="30">
        <f ca="1">SUMIF([1]route!$E$3:$E$10005,E115,[1]!Table1[6])</f>
        <v>25</v>
      </c>
      <c r="AK115" s="30">
        <f ca="1">SUMIF([1]route!$E$3:$E$10005,E115,[1]!Table1[7])</f>
        <v>0</v>
      </c>
      <c r="AL115" s="30">
        <f ca="1">SUMIF([1]route!$E$3:$E$10005,E115,[1]!Table1[8])</f>
        <v>25</v>
      </c>
      <c r="AM115" s="30">
        <f ca="1">SUMIF([1]route!$E$3:$E$10005,E115,[1]!Table1[9])</f>
        <v>0</v>
      </c>
      <c r="AN115" s="30">
        <f ca="1">SUMIF([1]route!$E$3:$E$10005,E115,[1]!Table1[10])</f>
        <v>0</v>
      </c>
      <c r="AO115" s="30">
        <f ca="1">SUMIF([1]route!$E$3:$E$10005,E115,[1]!Table1[11])</f>
        <v>28.571428571428569</v>
      </c>
      <c r="AP115" s="30">
        <f ca="1">SUMIF([1]route!$E$3:$E$10005,E115,[1]!Table1[12])</f>
        <v>0</v>
      </c>
      <c r="AQ115" s="30">
        <f ca="1">SUMIF([1]route!$E$3:$E$10005,E115,[1]!Table1[13])</f>
        <v>25</v>
      </c>
      <c r="AR115" s="30">
        <f ca="1">SUMIF([1]route!$E$3:$E$10005,E115,[1]!Table1[14])</f>
        <v>0</v>
      </c>
      <c r="AS115" s="30">
        <f ca="1">SUMIF([1]route!$E$3:$E$10005,E115,[1]!Table1[15])</f>
        <v>25</v>
      </c>
      <c r="AT115" s="30">
        <f ca="1">SUMIF([1]route!$E$3:$E$10005,E115,[1]!Table1[16])</f>
        <v>0</v>
      </c>
      <c r="AU115" s="30">
        <f ca="1">SUMIF([1]route!$E$3:$E$10005,E115,[1]!Table1[17])</f>
        <v>0</v>
      </c>
      <c r="AV115" s="30">
        <f ca="1">SUMIF([1]route!$E$3:$E$10005,E115,[1]!Table1[18])</f>
        <v>25</v>
      </c>
      <c r="AW115" s="30">
        <f ca="1">SUMIF([1]route!$E$3:$E$10005,E115,[1]!Table1[19])</f>
        <v>0</v>
      </c>
      <c r="AX115" s="30">
        <f ca="1">SUMIF([1]route!$E$3:$E$10005,E115,[1]!Table1[20])</f>
        <v>25</v>
      </c>
      <c r="AY115" s="30">
        <f ca="1">SUMIF([1]route!$E$3:$E$10005,E115,[1]!Table1[21])</f>
        <v>0</v>
      </c>
      <c r="AZ115" s="30">
        <f ca="1">SUMIF([1]route!$E$3:$E$10005,E115,[1]!Table1[22])</f>
        <v>25</v>
      </c>
      <c r="BA115" s="30">
        <f ca="1">SUMIF([1]route!$E$3:$E$10005,E115,[1]!Table1[23])</f>
        <v>0</v>
      </c>
      <c r="BB115" s="30">
        <f ca="1">SUMIF([1]route!$E$3:$E$10005,E115,[1]!Table1[24])</f>
        <v>0</v>
      </c>
      <c r="BC115" s="30">
        <f ca="1">SUMIF([1]route!$E$3:$E$10005,E115,[1]!Table1[25])</f>
        <v>25</v>
      </c>
      <c r="BD115" s="30">
        <f ca="1">SUMIF([1]route!$E$3:$E$10005,E115,[1]!Table1[26])</f>
        <v>0</v>
      </c>
      <c r="BE115" s="30">
        <f ca="1">SUMIF([1]route!$E$3:$E$10005,E115,[1]!Table1[27])</f>
        <v>21.428571428571431</v>
      </c>
      <c r="BF115" s="30">
        <f ca="1">SUMIF([1]route!$E$3:$E$10005,E115,[1]!Table1[28])</f>
        <v>0</v>
      </c>
      <c r="BG115" s="30">
        <f ca="1">SUMIF([1]route!$E$3:$E$10005,E115,[1]!Table1[29])</f>
        <v>0</v>
      </c>
      <c r="BH115" s="30">
        <f ca="1">SUMIF([1]route!$E$3:$E$10005,E115,[1]!Table1[30])</f>
        <v>0</v>
      </c>
      <c r="BI115" s="30">
        <f ca="1">SUMIF([1]route!$E$3:$E$10005,E115,[1]!Table1[31])</f>
        <v>0</v>
      </c>
      <c r="BJ115" s="30">
        <f ca="1">SUMIF([1]route!$E$3:$E$10005,E115,[1]!Table1[Remain PO])</f>
        <v>0</v>
      </c>
      <c r="BK115" s="31">
        <f ca="1">SUMIF([1]route!$E$3:$E$10005,E115,[1]!Table1[N+1])</f>
        <v>139.28571428571428</v>
      </c>
      <c r="BL115" s="31">
        <f ca="1">SUMIF([1]route!$E$3:$E$10005,E115,[1]!Table1[N+2])</f>
        <v>128.57142857142856</v>
      </c>
      <c r="BM115" s="31">
        <f ca="1">SUMIF([1]route!$E$3:$E$10005,E115,[1]!Table1[N+3])</f>
        <v>203.57142857142856</v>
      </c>
      <c r="BN115" s="32">
        <f ca="1">SUMIF([1]route!$E$3:$E$10005,E115,[1]!Table1[N+4])</f>
        <v>0</v>
      </c>
      <c r="BP115" s="37">
        <f t="shared" si="40"/>
        <v>473</v>
      </c>
      <c r="BQ115" s="35">
        <f t="shared" ca="1" si="46"/>
        <v>440.85714285714283</v>
      </c>
      <c r="BR115" s="35">
        <f t="shared" ca="1" si="46"/>
        <v>440.85714285714283</v>
      </c>
      <c r="BS115" s="35">
        <f t="shared" ca="1" si="46"/>
        <v>440.85714285714283</v>
      </c>
      <c r="BT115" s="35">
        <f t="shared" ca="1" si="46"/>
        <v>412.28571428571428</v>
      </c>
      <c r="BU115" s="35">
        <f t="shared" ca="1" si="46"/>
        <v>412.28571428571428</v>
      </c>
      <c r="BV115" s="35">
        <f t="shared" ca="1" si="46"/>
        <v>387.28571428571428</v>
      </c>
      <c r="BW115" s="35">
        <f t="shared" ca="1" si="46"/>
        <v>387.28571428571428</v>
      </c>
      <c r="BX115" s="35">
        <f t="shared" ca="1" si="46"/>
        <v>362.28571428571428</v>
      </c>
      <c r="BY115" s="35">
        <f t="shared" ca="1" si="46"/>
        <v>362.28571428571428</v>
      </c>
      <c r="BZ115" s="35">
        <f t="shared" ca="1" si="46"/>
        <v>362.28571428571428</v>
      </c>
      <c r="CA115" s="35">
        <f t="shared" ca="1" si="46"/>
        <v>333.71428571428572</v>
      </c>
      <c r="CB115" s="35">
        <f t="shared" ca="1" si="46"/>
        <v>333.71428571428572</v>
      </c>
      <c r="CC115" s="35">
        <f t="shared" ca="1" si="46"/>
        <v>308.71428571428572</v>
      </c>
      <c r="CD115" s="35">
        <f t="shared" ca="1" si="46"/>
        <v>308.71428571428572</v>
      </c>
      <c r="CE115" s="35">
        <f t="shared" ca="1" si="46"/>
        <v>283.71428571428572</v>
      </c>
      <c r="CF115" s="35">
        <f t="shared" ca="1" si="43"/>
        <v>283.71428571428572</v>
      </c>
      <c r="CG115" s="35">
        <f t="shared" ca="1" si="43"/>
        <v>283.71428571428572</v>
      </c>
      <c r="CH115" s="35">
        <f t="shared" ca="1" si="43"/>
        <v>258.71428571428572</v>
      </c>
      <c r="CI115" s="35">
        <f t="shared" ca="1" si="43"/>
        <v>258.71428571428572</v>
      </c>
      <c r="CJ115" s="35">
        <f t="shared" ca="1" si="43"/>
        <v>233.71428571428572</v>
      </c>
      <c r="CK115" s="35">
        <f t="shared" ca="1" si="43"/>
        <v>233.71428571428572</v>
      </c>
      <c r="CL115" s="35">
        <f t="shared" ca="1" si="43"/>
        <v>208.71428571428572</v>
      </c>
      <c r="CM115" s="35">
        <f t="shared" ca="1" si="43"/>
        <v>208.71428571428572</v>
      </c>
      <c r="CN115" s="35">
        <f t="shared" ca="1" si="43"/>
        <v>208.71428571428572</v>
      </c>
      <c r="CO115" s="35">
        <f t="shared" ca="1" si="43"/>
        <v>183.71428571428572</v>
      </c>
      <c r="CP115" s="35">
        <f t="shared" ca="1" si="43"/>
        <v>183.71428571428572</v>
      </c>
      <c r="CQ115" s="35">
        <f t="shared" ca="1" si="43"/>
        <v>162.28571428571428</v>
      </c>
      <c r="CR115" s="35">
        <f t="shared" ca="1" si="43"/>
        <v>162.28571428571428</v>
      </c>
      <c r="CS115" s="35">
        <f t="shared" ca="1" si="43"/>
        <v>162.28571428571428</v>
      </c>
      <c r="CT115" s="35">
        <f t="shared" ca="1" si="47"/>
        <v>162.28571428571428</v>
      </c>
      <c r="CU115" s="35">
        <f t="shared" ca="1" si="47"/>
        <v>162.28571428571428</v>
      </c>
      <c r="CV115" s="35">
        <f t="shared" ca="1" si="47"/>
        <v>162.28571428571428</v>
      </c>
      <c r="CW115" s="38">
        <f t="shared" ca="1" si="45"/>
        <v>23</v>
      </c>
      <c r="CX115" s="38">
        <f t="shared" ca="1" si="45"/>
        <v>-105.57142857142856</v>
      </c>
      <c r="CY115" s="38">
        <f t="shared" ca="1" si="45"/>
        <v>-309.14285714285711</v>
      </c>
      <c r="CZ115" s="39">
        <f t="shared" ca="1" si="27"/>
        <v>-309.14285714285711</v>
      </c>
      <c r="DA115" s="35"/>
    </row>
    <row r="116" spans="4:105" x14ac:dyDescent="0.3">
      <c r="D116" s="61" t="str">
        <f>VLOOKUP(F116,[1]Special!$O$2:$S$209,3,0)</f>
        <v>|0101021700|0.00|0.00|0.000|75.5002.6</v>
      </c>
      <c r="E116" s="20" t="s">
        <v>138</v>
      </c>
      <c r="F116" s="19" t="str">
        <f t="shared" si="30"/>
        <v>|0200220810|25.40|0.00|2.600|0.000</v>
      </c>
      <c r="G116" s="19" t="str">
        <f>'Cutting Rules'!H116</f>
        <v>FULLWEI||||||||||||</v>
      </c>
      <c r="H116" s="19" t="str">
        <f>VLOOKUP(MID(F116,8,2),[1]Special!$H$2:$I$32,2,0)</f>
        <v>STKM13A</v>
      </c>
      <c r="I116" s="19" t="str">
        <f t="shared" si="31"/>
        <v>IBC</v>
      </c>
      <c r="J116" s="19" t="str">
        <f t="shared" si="32"/>
        <v>P</v>
      </c>
      <c r="K116" s="19" t="str">
        <f t="shared" si="33"/>
        <v>25.4</v>
      </c>
      <c r="L116" s="19" t="str">
        <f t="shared" si="34"/>
        <v>0.00</v>
      </c>
      <c r="M116" s="52" t="str">
        <f t="shared" si="35"/>
        <v>2.60</v>
      </c>
      <c r="N116" s="52" t="str">
        <f t="shared" si="36"/>
        <v>6115</v>
      </c>
      <c r="O116" s="19">
        <f>VLOOKUP(F116,[1]Item!$A$5:$Z$10000,26,0)</f>
        <v>1.462</v>
      </c>
      <c r="P116" s="19" t="str">
        <f>VLOOKUP(E116,[1]route!$E$3:$O$10005,11,0)</f>
        <v>C</v>
      </c>
      <c r="Q116" s="62" t="str">
        <f>'Cutting Rules'!AD116</f>
        <v>1010-6115-----------</v>
      </c>
      <c r="R116" s="23">
        <f ca="1">SUMIF([1]route!$E$3:$E$10005,E116,[1]!Table1[生産])</f>
        <v>0</v>
      </c>
      <c r="S116" s="24"/>
      <c r="T116" s="78" t="s">
        <v>547</v>
      </c>
      <c r="U116" s="19"/>
      <c r="V116" s="48">
        <f>SUMIF([1]route!$E$3:$E$10005,E116,[1]route!$M$3:$M$10005)</f>
        <v>417</v>
      </c>
      <c r="W116" s="56">
        <f t="shared" si="37"/>
        <v>3728.0342099999993</v>
      </c>
      <c r="X116" s="27" t="e">
        <f t="array" aca="1" ref="X116" ca="1">INDEX($BP116:$CZ116,MATCH(TRUE,$BP116:$CZ116&lt;0,0))</f>
        <v>#N/A</v>
      </c>
      <c r="Y116" s="47" t="str">
        <f t="shared" ca="1" si="28"/>
        <v/>
      </c>
      <c r="Z116" s="121" t="str">
        <f>IFERROR(VLOOKUP(E116,[1]route!$E$3:$BL$10005,59,0),"")&amp;IFERROR(VLOOKUP(E116,[1]route!$E$3:$BL$10005,60,0),"")</f>
        <v/>
      </c>
      <c r="AA116" s="28">
        <f t="shared" ca="1" si="38"/>
        <v>0</v>
      </c>
      <c r="AB116" s="77">
        <f t="shared" ca="1" si="39"/>
        <v>0</v>
      </c>
      <c r="AC116" s="4" t="str">
        <f t="shared" ca="1" si="29"/>
        <v/>
      </c>
      <c r="AD116" s="29">
        <v>0</v>
      </c>
      <c r="AE116" s="30">
        <f ca="1">SUMIF([1]route!$E$3:$E$10005,E116,[1]!Table1[1])</f>
        <v>0</v>
      </c>
      <c r="AF116" s="30">
        <f ca="1">SUMIF([1]route!$E$3:$E$10005,E116,[1]!Table1[2])</f>
        <v>0</v>
      </c>
      <c r="AG116" s="30">
        <f ca="1">SUMIF([1]route!$E$3:$E$10005,E116,[1]!Table1[3])</f>
        <v>0</v>
      </c>
      <c r="AH116" s="30">
        <f ca="1">SUMIF([1]route!$E$3:$E$10005,E116,[1]!Table1[4])</f>
        <v>0</v>
      </c>
      <c r="AI116" s="30">
        <f ca="1">SUMIF([1]route!$E$3:$E$10005,E116,[1]!Table1[5])</f>
        <v>0</v>
      </c>
      <c r="AJ116" s="30">
        <f ca="1">SUMIF([1]route!$E$3:$E$10005,E116,[1]!Table1[6])</f>
        <v>0</v>
      </c>
      <c r="AK116" s="30">
        <f ca="1">SUMIF([1]route!$E$3:$E$10005,E116,[1]!Table1[7])</f>
        <v>0</v>
      </c>
      <c r="AL116" s="30">
        <f ca="1">SUMIF([1]route!$E$3:$E$10005,E116,[1]!Table1[8])</f>
        <v>0</v>
      </c>
      <c r="AM116" s="30">
        <f ca="1">SUMIF([1]route!$E$3:$E$10005,E116,[1]!Table1[9])</f>
        <v>0</v>
      </c>
      <c r="AN116" s="30">
        <f ca="1">SUMIF([1]route!$E$3:$E$10005,E116,[1]!Table1[10])</f>
        <v>0</v>
      </c>
      <c r="AO116" s="30">
        <f ca="1">SUMIF([1]route!$E$3:$E$10005,E116,[1]!Table1[11])</f>
        <v>0</v>
      </c>
      <c r="AP116" s="30">
        <f ca="1">SUMIF([1]route!$E$3:$E$10005,E116,[1]!Table1[12])</f>
        <v>0</v>
      </c>
      <c r="AQ116" s="30">
        <f ca="1">SUMIF([1]route!$E$3:$E$10005,E116,[1]!Table1[13])</f>
        <v>0</v>
      </c>
      <c r="AR116" s="30">
        <f ca="1">SUMIF([1]route!$E$3:$E$10005,E116,[1]!Table1[14])</f>
        <v>0</v>
      </c>
      <c r="AS116" s="30">
        <f ca="1">SUMIF([1]route!$E$3:$E$10005,E116,[1]!Table1[15])</f>
        <v>0</v>
      </c>
      <c r="AT116" s="30">
        <f ca="1">SUMIF([1]route!$E$3:$E$10005,E116,[1]!Table1[16])</f>
        <v>0</v>
      </c>
      <c r="AU116" s="30">
        <f ca="1">SUMIF([1]route!$E$3:$E$10005,E116,[1]!Table1[17])</f>
        <v>0</v>
      </c>
      <c r="AV116" s="30">
        <f ca="1">SUMIF([1]route!$E$3:$E$10005,E116,[1]!Table1[18])</f>
        <v>0</v>
      </c>
      <c r="AW116" s="30">
        <f ca="1">SUMIF([1]route!$E$3:$E$10005,E116,[1]!Table1[19])</f>
        <v>0</v>
      </c>
      <c r="AX116" s="30">
        <f ca="1">SUMIF([1]route!$E$3:$E$10005,E116,[1]!Table1[20])</f>
        <v>0</v>
      </c>
      <c r="AY116" s="30">
        <f ca="1">SUMIF([1]route!$E$3:$E$10005,E116,[1]!Table1[21])</f>
        <v>0</v>
      </c>
      <c r="AZ116" s="30">
        <f ca="1">SUMIF([1]route!$E$3:$E$10005,E116,[1]!Table1[22])</f>
        <v>0</v>
      </c>
      <c r="BA116" s="30">
        <f ca="1">SUMIF([1]route!$E$3:$E$10005,E116,[1]!Table1[23])</f>
        <v>0</v>
      </c>
      <c r="BB116" s="30">
        <f ca="1">SUMIF([1]route!$E$3:$E$10005,E116,[1]!Table1[24])</f>
        <v>0</v>
      </c>
      <c r="BC116" s="30">
        <f ca="1">SUMIF([1]route!$E$3:$E$10005,E116,[1]!Table1[25])</f>
        <v>0</v>
      </c>
      <c r="BD116" s="30">
        <f ca="1">SUMIF([1]route!$E$3:$E$10005,E116,[1]!Table1[26])</f>
        <v>0</v>
      </c>
      <c r="BE116" s="30">
        <f ca="1">SUMIF([1]route!$E$3:$E$10005,E116,[1]!Table1[27])</f>
        <v>0</v>
      </c>
      <c r="BF116" s="30">
        <f ca="1">SUMIF([1]route!$E$3:$E$10005,E116,[1]!Table1[28])</f>
        <v>0</v>
      </c>
      <c r="BG116" s="30">
        <f ca="1">SUMIF([1]route!$E$3:$E$10005,E116,[1]!Table1[29])</f>
        <v>0</v>
      </c>
      <c r="BH116" s="30">
        <f ca="1">SUMIF([1]route!$E$3:$E$10005,E116,[1]!Table1[30])</f>
        <v>0</v>
      </c>
      <c r="BI116" s="30">
        <f ca="1">SUMIF([1]route!$E$3:$E$10005,E116,[1]!Table1[31])</f>
        <v>0</v>
      </c>
      <c r="BJ116" s="30">
        <f ca="1">SUMIF([1]route!$E$3:$E$10005,E116,[1]!Table1[Remain PO])</f>
        <v>0</v>
      </c>
      <c r="BK116" s="31">
        <f ca="1">SUMIF([1]route!$E$3:$E$10005,E116,[1]!Table1[N+1])</f>
        <v>0</v>
      </c>
      <c r="BL116" s="31">
        <f ca="1">SUMIF([1]route!$E$3:$E$10005,E116,[1]!Table1[N+2])</f>
        <v>233.33333333333334</v>
      </c>
      <c r="BM116" s="31">
        <f ca="1">SUMIF([1]route!$E$3:$E$10005,E116,[1]!Table1[N+3])</f>
        <v>0</v>
      </c>
      <c r="BN116" s="32">
        <f ca="1">SUMIF([1]route!$E$3:$E$10005,E116,[1]!Table1[N+4])</f>
        <v>0</v>
      </c>
      <c r="BP116" s="37">
        <f t="shared" si="40"/>
        <v>417</v>
      </c>
      <c r="BQ116" s="35">
        <f t="shared" ca="1" si="46"/>
        <v>417</v>
      </c>
      <c r="BR116" s="35">
        <f t="shared" ca="1" si="46"/>
        <v>417</v>
      </c>
      <c r="BS116" s="35">
        <f t="shared" ca="1" si="46"/>
        <v>417</v>
      </c>
      <c r="BT116" s="35">
        <f t="shared" ca="1" si="46"/>
        <v>417</v>
      </c>
      <c r="BU116" s="35">
        <f t="shared" ca="1" si="46"/>
        <v>417</v>
      </c>
      <c r="BV116" s="35">
        <f t="shared" ca="1" si="46"/>
        <v>417</v>
      </c>
      <c r="BW116" s="35">
        <f t="shared" ca="1" si="46"/>
        <v>417</v>
      </c>
      <c r="BX116" s="35">
        <f t="shared" ca="1" si="46"/>
        <v>417</v>
      </c>
      <c r="BY116" s="35">
        <f t="shared" ca="1" si="46"/>
        <v>417</v>
      </c>
      <c r="BZ116" s="35">
        <f t="shared" ca="1" si="46"/>
        <v>417</v>
      </c>
      <c r="CA116" s="35">
        <f t="shared" ca="1" si="46"/>
        <v>417</v>
      </c>
      <c r="CB116" s="35">
        <f t="shared" ca="1" si="46"/>
        <v>417</v>
      </c>
      <c r="CC116" s="35">
        <f t="shared" ca="1" si="46"/>
        <v>417</v>
      </c>
      <c r="CD116" s="35">
        <f t="shared" ca="1" si="46"/>
        <v>417</v>
      </c>
      <c r="CE116" s="35">
        <f t="shared" ca="1" si="46"/>
        <v>417</v>
      </c>
      <c r="CF116" s="35">
        <f t="shared" ca="1" si="43"/>
        <v>417</v>
      </c>
      <c r="CG116" s="35">
        <f t="shared" ca="1" si="43"/>
        <v>417</v>
      </c>
      <c r="CH116" s="35">
        <f t="shared" ca="1" si="43"/>
        <v>417</v>
      </c>
      <c r="CI116" s="35">
        <f t="shared" ca="1" si="43"/>
        <v>417</v>
      </c>
      <c r="CJ116" s="35">
        <f t="shared" ca="1" si="43"/>
        <v>417</v>
      </c>
      <c r="CK116" s="35">
        <f t="shared" ca="1" si="43"/>
        <v>417</v>
      </c>
      <c r="CL116" s="35">
        <f t="shared" ca="1" si="43"/>
        <v>417</v>
      </c>
      <c r="CM116" s="35">
        <f t="shared" ca="1" si="43"/>
        <v>417</v>
      </c>
      <c r="CN116" s="35">
        <f t="shared" ca="1" si="43"/>
        <v>417</v>
      </c>
      <c r="CO116" s="35">
        <f t="shared" ca="1" si="43"/>
        <v>417</v>
      </c>
      <c r="CP116" s="35">
        <f t="shared" ca="1" si="43"/>
        <v>417</v>
      </c>
      <c r="CQ116" s="35">
        <f t="shared" ca="1" si="43"/>
        <v>417</v>
      </c>
      <c r="CR116" s="35">
        <f t="shared" ca="1" si="43"/>
        <v>417</v>
      </c>
      <c r="CS116" s="35">
        <f t="shared" ca="1" si="43"/>
        <v>417</v>
      </c>
      <c r="CT116" s="35">
        <f t="shared" ca="1" si="47"/>
        <v>417</v>
      </c>
      <c r="CU116" s="35">
        <f t="shared" ca="1" si="47"/>
        <v>417</v>
      </c>
      <c r="CV116" s="35">
        <f t="shared" ca="1" si="47"/>
        <v>417</v>
      </c>
      <c r="CW116" s="38">
        <f t="shared" ca="1" si="45"/>
        <v>417</v>
      </c>
      <c r="CX116" s="38">
        <f t="shared" ca="1" si="45"/>
        <v>183.66666666666666</v>
      </c>
      <c r="CY116" s="38">
        <f t="shared" ca="1" si="45"/>
        <v>183.66666666666666</v>
      </c>
      <c r="CZ116" s="39">
        <f t="shared" ca="1" si="27"/>
        <v>183.66666666666666</v>
      </c>
      <c r="DA116" s="35"/>
    </row>
    <row r="117" spans="4:105" x14ac:dyDescent="0.3">
      <c r="D117" s="61" t="str">
        <f>VLOOKUP(F117,[1]Special!$O$2:$S$209,3,0)</f>
        <v>|0101021700|0.00|0.00|0.000|77.0002</v>
      </c>
      <c r="E117" s="20" t="s">
        <v>139</v>
      </c>
      <c r="F117" s="19" t="str">
        <f t="shared" si="30"/>
        <v>|0200220810|25.40|0.00|2.000|0.000</v>
      </c>
      <c r="G117" s="19" t="str">
        <f>'Cutting Rules'!H117</f>
        <v>KMV||||||||||||</v>
      </c>
      <c r="H117" s="19" t="str">
        <f>VLOOKUP(MID(F117,8,2),[1]Special!$H$2:$I$32,2,0)</f>
        <v>STKM13A</v>
      </c>
      <c r="I117" s="19" t="str">
        <f t="shared" si="31"/>
        <v>NBC</v>
      </c>
      <c r="J117" s="19" t="str">
        <f t="shared" si="32"/>
        <v>P</v>
      </c>
      <c r="K117" s="19" t="str">
        <f t="shared" si="33"/>
        <v>25.4</v>
      </c>
      <c r="L117" s="19" t="str">
        <f t="shared" si="34"/>
        <v>0.00</v>
      </c>
      <c r="M117" s="52" t="str">
        <f t="shared" si="35"/>
        <v>2.00</v>
      </c>
      <c r="N117" s="52" t="str">
        <f t="shared" si="36"/>
        <v>6372</v>
      </c>
      <c r="O117" s="19">
        <f>VLOOKUP(F117,[1]Item!$A$5:$Z$10000,26,0)</f>
        <v>1.1539999999999999</v>
      </c>
      <c r="P117" s="19" t="str">
        <f>VLOOKUP(E117,[1]route!$E$3:$O$10005,11,0)</f>
        <v>C</v>
      </c>
      <c r="Q117" s="62" t="str">
        <f>'Cutting Rules'!AD117</f>
        <v>369-6372-----------</v>
      </c>
      <c r="R117" s="23">
        <f ca="1">SUMIF([1]route!$E$3:$E$10005,E117,[1]!Table1[生産])</f>
        <v>202.35294117647058</v>
      </c>
      <c r="S117" s="24"/>
      <c r="T117" s="78" t="s">
        <v>547</v>
      </c>
      <c r="U117" s="19"/>
      <c r="V117" s="48">
        <f>SUMIF([1]route!$E$3:$E$10005,E117,[1]route!$M$3:$M$10005)</f>
        <v>356</v>
      </c>
      <c r="W117" s="56">
        <f t="shared" si="37"/>
        <v>2617.770528</v>
      </c>
      <c r="X117" s="27">
        <f t="array" aca="1" ref="X117" ca="1">INDEX($BP117:$CZ117,MATCH(TRUE,$BP117:$CZ117&lt;0,0))</f>
        <v>-154.47058823529412</v>
      </c>
      <c r="Y117" s="47">
        <f t="shared" ca="1" si="28"/>
        <v>45380</v>
      </c>
      <c r="Z117" s="121" t="str">
        <f>IFERROR(VLOOKUP(E117,[1]route!$E$3:$BL$10005,59,0),"")&amp;IFERROR(VLOOKUP(E117,[1]route!$E$3:$BL$10005,60,0),"")</f>
        <v/>
      </c>
      <c r="AA117" s="28">
        <f t="shared" ca="1" si="38"/>
        <v>0</v>
      </c>
      <c r="AB117" s="77">
        <f t="shared" ca="1" si="39"/>
        <v>0</v>
      </c>
      <c r="AC117" s="4">
        <f t="shared" ca="1" si="29"/>
        <v>36</v>
      </c>
      <c r="AD117" s="29">
        <v>0</v>
      </c>
      <c r="AE117" s="30">
        <f ca="1">SUMIF([1]route!$E$3:$E$10005,E117,[1]!Table1[1])</f>
        <v>0</v>
      </c>
      <c r="AF117" s="30">
        <f ca="1">SUMIF([1]route!$E$3:$E$10005,E117,[1]!Table1[2])</f>
        <v>0</v>
      </c>
      <c r="AG117" s="30">
        <f ca="1">SUMIF([1]route!$E$3:$E$10005,E117,[1]!Table1[3])</f>
        <v>0</v>
      </c>
      <c r="AH117" s="30">
        <f ca="1">SUMIF([1]route!$E$3:$E$10005,E117,[1]!Table1[4])</f>
        <v>0</v>
      </c>
      <c r="AI117" s="30">
        <f ca="1">SUMIF([1]route!$E$3:$E$10005,E117,[1]!Table1[5])</f>
        <v>0</v>
      </c>
      <c r="AJ117" s="30">
        <f ca="1">SUMIF([1]route!$E$3:$E$10005,E117,[1]!Table1[6])</f>
        <v>0</v>
      </c>
      <c r="AK117" s="30">
        <f ca="1">SUMIF([1]route!$E$3:$E$10005,E117,[1]!Table1[7])</f>
        <v>0</v>
      </c>
      <c r="AL117" s="30">
        <f ca="1">SUMIF([1]route!$E$3:$E$10005,E117,[1]!Table1[8])</f>
        <v>0</v>
      </c>
      <c r="AM117" s="30">
        <f ca="1">SUMIF([1]route!$E$3:$E$10005,E117,[1]!Table1[9])</f>
        <v>0</v>
      </c>
      <c r="AN117" s="30">
        <f ca="1">SUMIF([1]route!$E$3:$E$10005,E117,[1]!Table1[10])</f>
        <v>0</v>
      </c>
      <c r="AO117" s="30">
        <f ca="1">SUMIF([1]route!$E$3:$E$10005,E117,[1]!Table1[11])</f>
        <v>0</v>
      </c>
      <c r="AP117" s="30">
        <f ca="1">SUMIF([1]route!$E$3:$E$10005,E117,[1]!Table1[12])</f>
        <v>0</v>
      </c>
      <c r="AQ117" s="30">
        <f ca="1">SUMIF([1]route!$E$3:$E$10005,E117,[1]!Table1[13])</f>
        <v>0</v>
      </c>
      <c r="AR117" s="30">
        <f ca="1">SUMIF([1]route!$E$3:$E$10005,E117,[1]!Table1[14])</f>
        <v>0</v>
      </c>
      <c r="AS117" s="30">
        <f ca="1">SUMIF([1]route!$E$3:$E$10005,E117,[1]!Table1[15])</f>
        <v>0</v>
      </c>
      <c r="AT117" s="30">
        <f ca="1">SUMIF([1]route!$E$3:$E$10005,E117,[1]!Table1[16])</f>
        <v>0</v>
      </c>
      <c r="AU117" s="30">
        <f ca="1">SUMIF([1]route!$E$3:$E$10005,E117,[1]!Table1[17])</f>
        <v>0</v>
      </c>
      <c r="AV117" s="30">
        <f ca="1">SUMIF([1]route!$E$3:$E$10005,E117,[1]!Table1[18])</f>
        <v>0</v>
      </c>
      <c r="AW117" s="30">
        <f ca="1">SUMIF([1]route!$E$3:$E$10005,E117,[1]!Table1[19])</f>
        <v>0</v>
      </c>
      <c r="AX117" s="30">
        <f ca="1">SUMIF([1]route!$E$3:$E$10005,E117,[1]!Table1[20])</f>
        <v>0</v>
      </c>
      <c r="AY117" s="30">
        <f ca="1">SUMIF([1]route!$E$3:$E$10005,E117,[1]!Table1[21])</f>
        <v>0</v>
      </c>
      <c r="AZ117" s="30">
        <f ca="1">SUMIF([1]route!$E$3:$E$10005,E117,[1]!Table1[22])</f>
        <v>0</v>
      </c>
      <c r="BA117" s="30">
        <f ca="1">SUMIF([1]route!$E$3:$E$10005,E117,[1]!Table1[23])</f>
        <v>0</v>
      </c>
      <c r="BB117" s="30">
        <f ca="1">SUMIF([1]route!$E$3:$E$10005,E117,[1]!Table1[24])</f>
        <v>0</v>
      </c>
      <c r="BC117" s="30">
        <f ca="1">SUMIF([1]route!$E$3:$E$10005,E117,[1]!Table1[25])</f>
        <v>0</v>
      </c>
      <c r="BD117" s="30">
        <f ca="1">SUMIF([1]route!$E$3:$E$10005,E117,[1]!Table1[26])</f>
        <v>0</v>
      </c>
      <c r="BE117" s="30">
        <f ca="1">SUMIF([1]route!$E$3:$E$10005,E117,[1]!Table1[27])</f>
        <v>0</v>
      </c>
      <c r="BF117" s="30">
        <f ca="1">SUMIF([1]route!$E$3:$E$10005,E117,[1]!Table1[28])</f>
        <v>0</v>
      </c>
      <c r="BG117" s="30">
        <f ca="1">SUMIF([1]route!$E$3:$E$10005,E117,[1]!Table1[29])</f>
        <v>0</v>
      </c>
      <c r="BH117" s="30">
        <f ca="1">SUMIF([1]route!$E$3:$E$10005,E117,[1]!Table1[30])</f>
        <v>0</v>
      </c>
      <c r="BI117" s="30">
        <f ca="1">SUMIF([1]route!$E$3:$E$10005,E117,[1]!Table1[31])</f>
        <v>0</v>
      </c>
      <c r="BJ117" s="30">
        <f ca="1">SUMIF([1]route!$E$3:$E$10005,E117,[1]!Table1[Remain PO])</f>
        <v>0</v>
      </c>
      <c r="BK117" s="31">
        <f ca="1">SUMIF([1]route!$E$3:$E$10005,E117,[1]!Table1[N+1])</f>
        <v>202.35294117647058</v>
      </c>
      <c r="BL117" s="31">
        <f ca="1">SUMIF([1]route!$E$3:$E$10005,E117,[1]!Table1[N+2])</f>
        <v>114</v>
      </c>
      <c r="BM117" s="31">
        <f ca="1">SUMIF([1]route!$E$3:$E$10005,E117,[1]!Table1[N+3])</f>
        <v>194.11764705882354</v>
      </c>
      <c r="BN117" s="32">
        <f ca="1">SUMIF([1]route!$E$3:$E$10005,E117,[1]!Table1[N+4])</f>
        <v>0</v>
      </c>
      <c r="BP117" s="37">
        <f t="shared" si="40"/>
        <v>356</v>
      </c>
      <c r="BQ117" s="35">
        <f t="shared" ca="1" si="46"/>
        <v>356</v>
      </c>
      <c r="BR117" s="35">
        <f t="shared" ca="1" si="46"/>
        <v>356</v>
      </c>
      <c r="BS117" s="35">
        <f t="shared" ca="1" si="46"/>
        <v>356</v>
      </c>
      <c r="BT117" s="35">
        <f t="shared" ca="1" si="46"/>
        <v>356</v>
      </c>
      <c r="BU117" s="35">
        <f t="shared" ca="1" si="46"/>
        <v>356</v>
      </c>
      <c r="BV117" s="35">
        <f t="shared" ca="1" si="46"/>
        <v>356</v>
      </c>
      <c r="BW117" s="35">
        <f t="shared" ca="1" si="46"/>
        <v>356</v>
      </c>
      <c r="BX117" s="35">
        <f t="shared" ca="1" si="46"/>
        <v>356</v>
      </c>
      <c r="BY117" s="35">
        <f t="shared" ca="1" si="46"/>
        <v>356</v>
      </c>
      <c r="BZ117" s="35">
        <f t="shared" ca="1" si="46"/>
        <v>356</v>
      </c>
      <c r="CA117" s="35">
        <f t="shared" ca="1" si="46"/>
        <v>356</v>
      </c>
      <c r="CB117" s="35">
        <f t="shared" ca="1" si="46"/>
        <v>356</v>
      </c>
      <c r="CC117" s="35">
        <f t="shared" ca="1" si="46"/>
        <v>356</v>
      </c>
      <c r="CD117" s="35">
        <f t="shared" ca="1" si="46"/>
        <v>356</v>
      </c>
      <c r="CE117" s="35">
        <f t="shared" ca="1" si="46"/>
        <v>356</v>
      </c>
      <c r="CF117" s="35">
        <f t="shared" ca="1" si="43"/>
        <v>356</v>
      </c>
      <c r="CG117" s="35">
        <f t="shared" ca="1" si="43"/>
        <v>356</v>
      </c>
      <c r="CH117" s="35">
        <f t="shared" ca="1" si="43"/>
        <v>356</v>
      </c>
      <c r="CI117" s="35">
        <f t="shared" ca="1" si="43"/>
        <v>356</v>
      </c>
      <c r="CJ117" s="35">
        <f t="shared" ca="1" si="43"/>
        <v>356</v>
      </c>
      <c r="CK117" s="35">
        <f t="shared" ca="1" si="43"/>
        <v>356</v>
      </c>
      <c r="CL117" s="35">
        <f t="shared" ca="1" si="43"/>
        <v>356</v>
      </c>
      <c r="CM117" s="35">
        <f t="shared" ca="1" si="43"/>
        <v>356</v>
      </c>
      <c r="CN117" s="35">
        <f t="shared" ca="1" si="43"/>
        <v>356</v>
      </c>
      <c r="CO117" s="35">
        <f t="shared" ca="1" si="43"/>
        <v>356</v>
      </c>
      <c r="CP117" s="35">
        <f t="shared" ca="1" si="43"/>
        <v>356</v>
      </c>
      <c r="CQ117" s="35">
        <f t="shared" ca="1" si="43"/>
        <v>356</v>
      </c>
      <c r="CR117" s="35">
        <f t="shared" ca="1" si="43"/>
        <v>356</v>
      </c>
      <c r="CS117" s="35">
        <f t="shared" ca="1" si="43"/>
        <v>356</v>
      </c>
      <c r="CT117" s="35">
        <f t="shared" ca="1" si="47"/>
        <v>356</v>
      </c>
      <c r="CU117" s="35">
        <f t="shared" ca="1" si="47"/>
        <v>356</v>
      </c>
      <c r="CV117" s="35">
        <f t="shared" ca="1" si="47"/>
        <v>356</v>
      </c>
      <c r="CW117" s="38">
        <f t="shared" ca="1" si="45"/>
        <v>153.64705882352942</v>
      </c>
      <c r="CX117" s="38">
        <f t="shared" ca="1" si="45"/>
        <v>39.64705882352942</v>
      </c>
      <c r="CY117" s="38">
        <f t="shared" ca="1" si="45"/>
        <v>-154.47058823529412</v>
      </c>
      <c r="CZ117" s="39">
        <f t="shared" ca="1" si="27"/>
        <v>-154.47058823529412</v>
      </c>
      <c r="DA117" s="35"/>
    </row>
    <row r="118" spans="4:105" x14ac:dyDescent="0.3">
      <c r="D118" s="61" t="str">
        <f>VLOOKUP(F118,[1]Special!$O$2:$S$209,3,0)</f>
        <v>|0101031000|0.00|0.00|0.000|89.0001.2</v>
      </c>
      <c r="E118" s="20" t="s">
        <v>140</v>
      </c>
      <c r="F118" s="19" t="str">
        <f t="shared" si="30"/>
        <v>|0200230841|28.60|0.00|1.200|0.000</v>
      </c>
      <c r="G118" s="19" t="str">
        <f>'Cutting Rules'!H118</f>
        <v>TOYOTA||||||||||||</v>
      </c>
      <c r="H118" s="19" t="str">
        <f>VLOOKUP(MID(F118,8,2),[1]Special!$H$2:$I$32,2,0)</f>
        <v>STKM13A</v>
      </c>
      <c r="I118" s="19" t="str">
        <f t="shared" si="31"/>
        <v>NBC</v>
      </c>
      <c r="J118" s="19" t="str">
        <f t="shared" si="32"/>
        <v>C</v>
      </c>
      <c r="K118" s="19" t="str">
        <f t="shared" si="33"/>
        <v>28.6</v>
      </c>
      <c r="L118" s="19" t="str">
        <f t="shared" si="34"/>
        <v>0.00</v>
      </c>
      <c r="M118" s="52" t="str">
        <f t="shared" si="35"/>
        <v>1.20</v>
      </c>
      <c r="N118" s="52" t="str">
        <f t="shared" si="36"/>
        <v>5253</v>
      </c>
      <c r="O118" s="19">
        <f>VLOOKUP(F118,[1]Item!$A$5:$Z$10000,26,0)</f>
        <v>0.81100000000000005</v>
      </c>
      <c r="P118" s="19" t="str">
        <f>VLOOKUP(E118,[1]route!$E$3:$O$10005,11,0)</f>
        <v>C</v>
      </c>
      <c r="Q118" s="62" t="str">
        <f>'Cutting Rules'!AD118</f>
        <v>1298-5253-----------</v>
      </c>
      <c r="R118" s="23">
        <f ca="1">SUMIF([1]route!$E$3:$E$10005,E118,[1]!Table1[生産])</f>
        <v>520</v>
      </c>
      <c r="S118" s="24"/>
      <c r="T118" s="78" t="s">
        <v>547</v>
      </c>
      <c r="U118" s="19"/>
      <c r="V118" s="48">
        <f>SUMIF([1]route!$E$3:$E$10005,E118,[1]route!$M$3:$M$10005)</f>
        <v>846</v>
      </c>
      <c r="W118" s="56">
        <f t="shared" si="37"/>
        <v>3604.114818</v>
      </c>
      <c r="X118" s="27" t="e">
        <f t="array" aca="1" ref="X118" ca="1">INDEX($BP118:$CZ118,MATCH(TRUE,$BP118:$CZ118&lt;0,0))</f>
        <v>#N/A</v>
      </c>
      <c r="Y118" s="47" t="str">
        <f t="shared" ca="1" si="28"/>
        <v/>
      </c>
      <c r="Z118" s="121" t="str">
        <f>IFERROR(VLOOKUP(E118,[1]route!$E$3:$BL$10005,59,0),"")&amp;IFERROR(VLOOKUP(E118,[1]route!$E$3:$BL$10005,60,0),"")</f>
        <v/>
      </c>
      <c r="AA118" s="28">
        <f t="shared" ca="1" si="38"/>
        <v>0</v>
      </c>
      <c r="AB118" s="77">
        <f t="shared" ca="1" si="39"/>
        <v>0</v>
      </c>
      <c r="AC118" s="4" t="str">
        <f t="shared" ca="1" si="29"/>
        <v/>
      </c>
      <c r="AD118" s="29">
        <v>0</v>
      </c>
      <c r="AE118" s="30">
        <f ca="1">SUMIF([1]route!$E$3:$E$10005,E118,[1]!Table1[1])</f>
        <v>0</v>
      </c>
      <c r="AF118" s="30">
        <f ca="1">SUMIF([1]route!$E$3:$E$10005,E118,[1]!Table1[2])</f>
        <v>0</v>
      </c>
      <c r="AG118" s="30">
        <f ca="1">SUMIF([1]route!$E$3:$E$10005,E118,[1]!Table1[3])</f>
        <v>0</v>
      </c>
      <c r="AH118" s="30">
        <f ca="1">SUMIF([1]route!$E$3:$E$10005,E118,[1]!Table1[4])</f>
        <v>0</v>
      </c>
      <c r="AI118" s="30">
        <f ca="1">SUMIF([1]route!$E$3:$E$10005,E118,[1]!Table1[5])</f>
        <v>0</v>
      </c>
      <c r="AJ118" s="30">
        <f ca="1">SUMIF([1]route!$E$3:$E$10005,E118,[1]!Table1[6])</f>
        <v>340</v>
      </c>
      <c r="AK118" s="30">
        <f ca="1">SUMIF([1]route!$E$3:$E$10005,E118,[1]!Table1[7])</f>
        <v>0</v>
      </c>
      <c r="AL118" s="30">
        <f ca="1">SUMIF([1]route!$E$3:$E$10005,E118,[1]!Table1[8])</f>
        <v>0</v>
      </c>
      <c r="AM118" s="30">
        <f ca="1">SUMIF([1]route!$E$3:$E$10005,E118,[1]!Table1[9])</f>
        <v>0</v>
      </c>
      <c r="AN118" s="30">
        <f ca="1">SUMIF([1]route!$E$3:$E$10005,E118,[1]!Table1[10])</f>
        <v>0</v>
      </c>
      <c r="AO118" s="30">
        <f ca="1">SUMIF([1]route!$E$3:$E$10005,E118,[1]!Table1[11])</f>
        <v>0</v>
      </c>
      <c r="AP118" s="30">
        <f ca="1">SUMIF([1]route!$E$3:$E$10005,E118,[1]!Table1[12])</f>
        <v>0</v>
      </c>
      <c r="AQ118" s="30">
        <f ca="1">SUMIF([1]route!$E$3:$E$10005,E118,[1]!Table1[13])</f>
        <v>0</v>
      </c>
      <c r="AR118" s="30">
        <f ca="1">SUMIF([1]route!$E$3:$E$10005,E118,[1]!Table1[14])</f>
        <v>0</v>
      </c>
      <c r="AS118" s="30">
        <f ca="1">SUMIF([1]route!$E$3:$E$10005,E118,[1]!Table1[15])</f>
        <v>0</v>
      </c>
      <c r="AT118" s="30">
        <f ca="1">SUMIF([1]route!$E$3:$E$10005,E118,[1]!Table1[16])</f>
        <v>0</v>
      </c>
      <c r="AU118" s="30">
        <f ca="1">SUMIF([1]route!$E$3:$E$10005,E118,[1]!Table1[17])</f>
        <v>0</v>
      </c>
      <c r="AV118" s="30">
        <f ca="1">SUMIF([1]route!$E$3:$E$10005,E118,[1]!Table1[18])</f>
        <v>0</v>
      </c>
      <c r="AW118" s="30">
        <f ca="1">SUMIF([1]route!$E$3:$E$10005,E118,[1]!Table1[19])</f>
        <v>0</v>
      </c>
      <c r="AX118" s="30">
        <f ca="1">SUMIF([1]route!$E$3:$E$10005,E118,[1]!Table1[20])</f>
        <v>0</v>
      </c>
      <c r="AY118" s="30">
        <f ca="1">SUMIF([1]route!$E$3:$E$10005,E118,[1]!Table1[21])</f>
        <v>0</v>
      </c>
      <c r="AZ118" s="30">
        <f ca="1">SUMIF([1]route!$E$3:$E$10005,E118,[1]!Table1[22])</f>
        <v>0</v>
      </c>
      <c r="BA118" s="30">
        <f ca="1">SUMIF([1]route!$E$3:$E$10005,E118,[1]!Table1[23])</f>
        <v>0</v>
      </c>
      <c r="BB118" s="30">
        <f ca="1">SUMIF([1]route!$E$3:$E$10005,E118,[1]!Table1[24])</f>
        <v>0</v>
      </c>
      <c r="BC118" s="30">
        <f ca="1">SUMIF([1]route!$E$3:$E$10005,E118,[1]!Table1[25])</f>
        <v>0</v>
      </c>
      <c r="BD118" s="30">
        <f ca="1">SUMIF([1]route!$E$3:$E$10005,E118,[1]!Table1[26])</f>
        <v>0</v>
      </c>
      <c r="BE118" s="30">
        <f ca="1">SUMIF([1]route!$E$3:$E$10005,E118,[1]!Table1[27])</f>
        <v>0</v>
      </c>
      <c r="BF118" s="30">
        <f ca="1">SUMIF([1]route!$E$3:$E$10005,E118,[1]!Table1[28])</f>
        <v>0</v>
      </c>
      <c r="BG118" s="30">
        <f ca="1">SUMIF([1]route!$E$3:$E$10005,E118,[1]!Table1[29])</f>
        <v>0</v>
      </c>
      <c r="BH118" s="30">
        <f ca="1">SUMIF([1]route!$E$3:$E$10005,E118,[1]!Table1[30])</f>
        <v>0</v>
      </c>
      <c r="BI118" s="30">
        <f ca="1">SUMIF([1]route!$E$3:$E$10005,E118,[1]!Table1[31])</f>
        <v>0</v>
      </c>
      <c r="BJ118" s="30">
        <f ca="1">SUMIF([1]route!$E$3:$E$10005,E118,[1]!Table1[Remain PO])</f>
        <v>0</v>
      </c>
      <c r="BK118" s="31">
        <f ca="1">SUMIF([1]route!$E$3:$E$10005,E118,[1]!Table1[N+1])</f>
        <v>180</v>
      </c>
      <c r="BL118" s="31">
        <f ca="1">SUMIF([1]route!$E$3:$E$10005,E118,[1]!Table1[N+2])</f>
        <v>135</v>
      </c>
      <c r="BM118" s="31">
        <f ca="1">SUMIF([1]route!$E$3:$E$10005,E118,[1]!Table1[N+3])</f>
        <v>0</v>
      </c>
      <c r="BN118" s="32">
        <f ca="1">SUMIF([1]route!$E$3:$E$10005,E118,[1]!Table1[N+4])</f>
        <v>0</v>
      </c>
      <c r="BP118" s="37">
        <f t="shared" si="40"/>
        <v>846</v>
      </c>
      <c r="BQ118" s="35">
        <f t="shared" ca="1" si="46"/>
        <v>846</v>
      </c>
      <c r="BR118" s="35">
        <f t="shared" ca="1" si="46"/>
        <v>846</v>
      </c>
      <c r="BS118" s="35">
        <f t="shared" ca="1" si="46"/>
        <v>846</v>
      </c>
      <c r="BT118" s="35">
        <f t="shared" ca="1" si="46"/>
        <v>846</v>
      </c>
      <c r="BU118" s="35">
        <f t="shared" ca="1" si="46"/>
        <v>846</v>
      </c>
      <c r="BV118" s="35">
        <f t="shared" ca="1" si="46"/>
        <v>506</v>
      </c>
      <c r="BW118" s="35">
        <f t="shared" ca="1" si="46"/>
        <v>506</v>
      </c>
      <c r="BX118" s="35">
        <f t="shared" ca="1" si="46"/>
        <v>506</v>
      </c>
      <c r="BY118" s="35">
        <f t="shared" ca="1" si="46"/>
        <v>506</v>
      </c>
      <c r="BZ118" s="35">
        <f t="shared" ca="1" si="46"/>
        <v>506</v>
      </c>
      <c r="CA118" s="35">
        <f t="shared" ca="1" si="46"/>
        <v>506</v>
      </c>
      <c r="CB118" s="35">
        <f t="shared" ca="1" si="46"/>
        <v>506</v>
      </c>
      <c r="CC118" s="35">
        <f t="shared" ca="1" si="46"/>
        <v>506</v>
      </c>
      <c r="CD118" s="35">
        <f t="shared" ca="1" si="46"/>
        <v>506</v>
      </c>
      <c r="CE118" s="35">
        <f t="shared" ca="1" si="46"/>
        <v>506</v>
      </c>
      <c r="CF118" s="35">
        <f t="shared" ca="1" si="43"/>
        <v>506</v>
      </c>
      <c r="CG118" s="35">
        <f t="shared" ca="1" si="43"/>
        <v>506</v>
      </c>
      <c r="CH118" s="35">
        <f t="shared" ca="1" si="43"/>
        <v>506</v>
      </c>
      <c r="CI118" s="35">
        <f t="shared" ca="1" si="43"/>
        <v>506</v>
      </c>
      <c r="CJ118" s="35">
        <f t="shared" ca="1" si="43"/>
        <v>506</v>
      </c>
      <c r="CK118" s="35">
        <f t="shared" ca="1" si="43"/>
        <v>506</v>
      </c>
      <c r="CL118" s="35">
        <f t="shared" ca="1" si="43"/>
        <v>506</v>
      </c>
      <c r="CM118" s="35">
        <f t="shared" ca="1" si="43"/>
        <v>506</v>
      </c>
      <c r="CN118" s="35">
        <f t="shared" ca="1" si="43"/>
        <v>506</v>
      </c>
      <c r="CO118" s="35">
        <f t="shared" ca="1" si="43"/>
        <v>506</v>
      </c>
      <c r="CP118" s="35">
        <f t="shared" ca="1" si="43"/>
        <v>506</v>
      </c>
      <c r="CQ118" s="35">
        <f t="shared" ca="1" si="43"/>
        <v>506</v>
      </c>
      <c r="CR118" s="35">
        <f t="shared" ca="1" si="43"/>
        <v>506</v>
      </c>
      <c r="CS118" s="35">
        <f t="shared" ca="1" si="43"/>
        <v>506</v>
      </c>
      <c r="CT118" s="35">
        <f t="shared" ca="1" si="47"/>
        <v>506</v>
      </c>
      <c r="CU118" s="35">
        <f t="shared" ca="1" si="47"/>
        <v>506</v>
      </c>
      <c r="CV118" s="35">
        <f t="shared" ca="1" si="47"/>
        <v>506</v>
      </c>
      <c r="CW118" s="38">
        <f t="shared" ca="1" si="45"/>
        <v>326</v>
      </c>
      <c r="CX118" s="38">
        <f t="shared" ca="1" si="45"/>
        <v>191</v>
      </c>
      <c r="CY118" s="38">
        <f t="shared" ca="1" si="45"/>
        <v>191</v>
      </c>
      <c r="CZ118" s="39">
        <f t="shared" ca="1" si="27"/>
        <v>191</v>
      </c>
      <c r="DA118" s="35"/>
    </row>
    <row r="119" spans="4:105" x14ac:dyDescent="0.3">
      <c r="D119" s="61" t="str">
        <f>VLOOKUP(F119,[1]Special!$O$2:$S$209,3,0)</f>
        <v>|0101031000|0.00|0.00|0.000|89.0001.2</v>
      </c>
      <c r="E119" s="20" t="s">
        <v>141</v>
      </c>
      <c r="F119" s="19" t="str">
        <f t="shared" si="30"/>
        <v>|0200230841|28.60|0.00|1.200|0.000</v>
      </c>
      <c r="G119" s="19" t="str">
        <f>'Cutting Rules'!H119</f>
        <v>TOYOTA||||||||||||</v>
      </c>
      <c r="H119" s="19" t="str">
        <f>VLOOKUP(MID(F119,8,2),[1]Special!$H$2:$I$32,2,0)</f>
        <v>STKM13A</v>
      </c>
      <c r="I119" s="19" t="str">
        <f t="shared" si="31"/>
        <v>NBC</v>
      </c>
      <c r="J119" s="19" t="str">
        <f t="shared" si="32"/>
        <v>C</v>
      </c>
      <c r="K119" s="19" t="str">
        <f t="shared" si="33"/>
        <v>28.6</v>
      </c>
      <c r="L119" s="19" t="str">
        <f t="shared" si="34"/>
        <v>0.00</v>
      </c>
      <c r="M119" s="52" t="str">
        <f t="shared" si="35"/>
        <v>1.20</v>
      </c>
      <c r="N119" s="52" t="str">
        <f t="shared" si="36"/>
        <v>5784</v>
      </c>
      <c r="O119" s="19">
        <f>VLOOKUP(F119,[1]Item!$A$5:$Z$10000,26,0)</f>
        <v>0.81100000000000005</v>
      </c>
      <c r="P119" s="19" t="str">
        <f>VLOOKUP(E119,[1]route!$E$3:$O$10005,11,0)</f>
        <v>C</v>
      </c>
      <c r="Q119" s="62" t="str">
        <f>'Cutting Rules'!AD119</f>
        <v>407.3-5784-----------</v>
      </c>
      <c r="R119" s="23">
        <f ca="1">SUMIF([1]route!$E$3:$E$10005,E119,[1]!Table1[生産])</f>
        <v>164.28571428571428</v>
      </c>
      <c r="S119" s="24"/>
      <c r="T119" s="78" t="s">
        <v>547</v>
      </c>
      <c r="U119" s="19"/>
      <c r="V119" s="48">
        <f>SUMIF([1]route!$E$3:$E$10005,E119,[1]route!$M$3:$M$10005)</f>
        <v>179</v>
      </c>
      <c r="W119" s="56">
        <f t="shared" si="37"/>
        <v>839.65749600000004</v>
      </c>
      <c r="X119" s="27">
        <f t="array" aca="1" ref="X119" ca="1">INDEX($BP119:$CZ119,MATCH(TRUE,$BP119:$CZ119&lt;0,0))</f>
        <v>-20.999999999999993</v>
      </c>
      <c r="Y119" s="47">
        <f t="shared" ca="1" si="28"/>
        <v>45351</v>
      </c>
      <c r="Z119" s="121" t="str">
        <f>IFERROR(VLOOKUP(E119,[1]route!$E$3:$BL$10005,59,0),"")&amp;IFERROR(VLOOKUP(E119,[1]route!$E$3:$BL$10005,60,0),"")</f>
        <v/>
      </c>
      <c r="AA119" s="28">
        <f t="shared" ca="1" si="38"/>
        <v>0</v>
      </c>
      <c r="AB119" s="77">
        <f t="shared" ca="1" si="39"/>
        <v>0</v>
      </c>
      <c r="AC119" s="4">
        <f t="shared" ca="1" si="29"/>
        <v>35</v>
      </c>
      <c r="AD119" s="29">
        <v>0</v>
      </c>
      <c r="AE119" s="30">
        <f ca="1">SUMIF([1]route!$E$3:$E$10005,E119,[1]!Table1[1])</f>
        <v>10.714285714285714</v>
      </c>
      <c r="AF119" s="30">
        <f ca="1">SUMIF([1]route!$E$3:$E$10005,E119,[1]!Table1[2])</f>
        <v>0</v>
      </c>
      <c r="AG119" s="30">
        <f ca="1">SUMIF([1]route!$E$3:$E$10005,E119,[1]!Table1[3])</f>
        <v>0</v>
      </c>
      <c r="AH119" s="30">
        <f ca="1">SUMIF([1]route!$E$3:$E$10005,E119,[1]!Table1[4])</f>
        <v>10.714285714285714</v>
      </c>
      <c r="AI119" s="30">
        <f ca="1">SUMIF([1]route!$E$3:$E$10005,E119,[1]!Table1[5])</f>
        <v>0</v>
      </c>
      <c r="AJ119" s="30">
        <f ca="1">SUMIF([1]route!$E$3:$E$10005,E119,[1]!Table1[6])</f>
        <v>10.714285714285714</v>
      </c>
      <c r="AK119" s="30">
        <f ca="1">SUMIF([1]route!$E$3:$E$10005,E119,[1]!Table1[7])</f>
        <v>0</v>
      </c>
      <c r="AL119" s="30">
        <f ca="1">SUMIF([1]route!$E$3:$E$10005,E119,[1]!Table1[8])</f>
        <v>7.1428571428571432</v>
      </c>
      <c r="AM119" s="30">
        <f ca="1">SUMIF([1]route!$E$3:$E$10005,E119,[1]!Table1[9])</f>
        <v>0</v>
      </c>
      <c r="AN119" s="30">
        <f ca="1">SUMIF([1]route!$E$3:$E$10005,E119,[1]!Table1[10])</f>
        <v>0</v>
      </c>
      <c r="AO119" s="30">
        <f ca="1">SUMIF([1]route!$E$3:$E$10005,E119,[1]!Table1[11])</f>
        <v>10.714285714285714</v>
      </c>
      <c r="AP119" s="30">
        <f ca="1">SUMIF([1]route!$E$3:$E$10005,E119,[1]!Table1[12])</f>
        <v>0</v>
      </c>
      <c r="AQ119" s="30">
        <f ca="1">SUMIF([1]route!$E$3:$E$10005,E119,[1]!Table1[13])</f>
        <v>10.714285714285714</v>
      </c>
      <c r="AR119" s="30">
        <f ca="1">SUMIF([1]route!$E$3:$E$10005,E119,[1]!Table1[14])</f>
        <v>0</v>
      </c>
      <c r="AS119" s="30">
        <f ca="1">SUMIF([1]route!$E$3:$E$10005,E119,[1]!Table1[15])</f>
        <v>7.1428571428571432</v>
      </c>
      <c r="AT119" s="30">
        <f ca="1">SUMIF([1]route!$E$3:$E$10005,E119,[1]!Table1[16])</f>
        <v>0</v>
      </c>
      <c r="AU119" s="30">
        <f ca="1">SUMIF([1]route!$E$3:$E$10005,E119,[1]!Table1[17])</f>
        <v>0</v>
      </c>
      <c r="AV119" s="30">
        <f ca="1">SUMIF([1]route!$E$3:$E$10005,E119,[1]!Table1[18])</f>
        <v>10.714285714285714</v>
      </c>
      <c r="AW119" s="30">
        <f ca="1">SUMIF([1]route!$E$3:$E$10005,E119,[1]!Table1[19])</f>
        <v>0</v>
      </c>
      <c r="AX119" s="30">
        <f ca="1">SUMIF([1]route!$E$3:$E$10005,E119,[1]!Table1[20])</f>
        <v>10.714285714285714</v>
      </c>
      <c r="AY119" s="30">
        <f ca="1">SUMIF([1]route!$E$3:$E$10005,E119,[1]!Table1[21])</f>
        <v>0</v>
      </c>
      <c r="AZ119" s="30">
        <f ca="1">SUMIF([1]route!$E$3:$E$10005,E119,[1]!Table1[22])</f>
        <v>7.1428571428571432</v>
      </c>
      <c r="BA119" s="30">
        <f ca="1">SUMIF([1]route!$E$3:$E$10005,E119,[1]!Table1[23])</f>
        <v>0</v>
      </c>
      <c r="BB119" s="30">
        <f ca="1">SUMIF([1]route!$E$3:$E$10005,E119,[1]!Table1[24])</f>
        <v>0</v>
      </c>
      <c r="BC119" s="30">
        <f ca="1">SUMIF([1]route!$E$3:$E$10005,E119,[1]!Table1[25])</f>
        <v>7.1428571428571432</v>
      </c>
      <c r="BD119" s="30">
        <f ca="1">SUMIF([1]route!$E$3:$E$10005,E119,[1]!Table1[26])</f>
        <v>0</v>
      </c>
      <c r="BE119" s="30">
        <f ca="1">SUMIF([1]route!$E$3:$E$10005,E119,[1]!Table1[27])</f>
        <v>7.1428571428571432</v>
      </c>
      <c r="BF119" s="30">
        <f ca="1">SUMIF([1]route!$E$3:$E$10005,E119,[1]!Table1[28])</f>
        <v>0</v>
      </c>
      <c r="BG119" s="30">
        <f ca="1">SUMIF([1]route!$E$3:$E$10005,E119,[1]!Table1[29])</f>
        <v>0</v>
      </c>
      <c r="BH119" s="30">
        <f ca="1">SUMIF([1]route!$E$3:$E$10005,E119,[1]!Table1[30])</f>
        <v>0</v>
      </c>
      <c r="BI119" s="30">
        <f ca="1">SUMIF([1]route!$E$3:$E$10005,E119,[1]!Table1[31])</f>
        <v>0</v>
      </c>
      <c r="BJ119" s="30">
        <f ca="1">SUMIF([1]route!$E$3:$E$10005,E119,[1]!Table1[Remain PO])</f>
        <v>0</v>
      </c>
      <c r="BK119" s="31">
        <f ca="1">SUMIF([1]route!$E$3:$E$10005,E119,[1]!Table1[N+1])</f>
        <v>53.571428571428569</v>
      </c>
      <c r="BL119" s="31">
        <f ca="1">SUMIF([1]route!$E$3:$E$10005,E119,[1]!Table1[N+2])</f>
        <v>35.714285714285715</v>
      </c>
      <c r="BM119" s="31">
        <f ca="1">SUMIF([1]route!$E$3:$E$10005,E119,[1]!Table1[N+3])</f>
        <v>67.857142857142861</v>
      </c>
      <c r="BN119" s="32">
        <f ca="1">SUMIF([1]route!$E$3:$E$10005,E119,[1]!Table1[N+4])</f>
        <v>0</v>
      </c>
      <c r="BP119" s="37">
        <f t="shared" si="40"/>
        <v>179</v>
      </c>
      <c r="BQ119" s="35">
        <f t="shared" ref="BQ119:CF135" ca="1" si="48">BP119-AE119</f>
        <v>168.28571428571428</v>
      </c>
      <c r="BR119" s="35">
        <f t="shared" ca="1" si="48"/>
        <v>168.28571428571428</v>
      </c>
      <c r="BS119" s="35">
        <f t="shared" ca="1" si="48"/>
        <v>168.28571428571428</v>
      </c>
      <c r="BT119" s="35">
        <f t="shared" ca="1" si="48"/>
        <v>157.57142857142856</v>
      </c>
      <c r="BU119" s="35">
        <f t="shared" ca="1" si="48"/>
        <v>157.57142857142856</v>
      </c>
      <c r="BV119" s="35">
        <f t="shared" ca="1" si="48"/>
        <v>146.85714285714283</v>
      </c>
      <c r="BW119" s="35">
        <f t="shared" ca="1" si="48"/>
        <v>146.85714285714283</v>
      </c>
      <c r="BX119" s="35">
        <f t="shared" ca="1" si="48"/>
        <v>139.71428571428569</v>
      </c>
      <c r="BY119" s="35">
        <f t="shared" ca="1" si="48"/>
        <v>139.71428571428569</v>
      </c>
      <c r="BZ119" s="35">
        <f t="shared" ca="1" si="48"/>
        <v>139.71428571428569</v>
      </c>
      <c r="CA119" s="35">
        <f t="shared" ca="1" si="48"/>
        <v>128.99999999999997</v>
      </c>
      <c r="CB119" s="35">
        <f t="shared" ca="1" si="48"/>
        <v>128.99999999999997</v>
      </c>
      <c r="CC119" s="35">
        <f t="shared" ca="1" si="48"/>
        <v>118.28571428571426</v>
      </c>
      <c r="CD119" s="35">
        <f t="shared" ca="1" si="48"/>
        <v>118.28571428571426</v>
      </c>
      <c r="CE119" s="35">
        <f t="shared" ca="1" si="48"/>
        <v>111.14285714285712</v>
      </c>
      <c r="CF119" s="35">
        <f t="shared" ca="1" si="43"/>
        <v>111.14285714285712</v>
      </c>
      <c r="CG119" s="35">
        <f t="shared" ca="1" si="43"/>
        <v>111.14285714285712</v>
      </c>
      <c r="CH119" s="35">
        <f t="shared" ca="1" si="43"/>
        <v>100.42857142857142</v>
      </c>
      <c r="CI119" s="35">
        <f t="shared" ca="1" si="43"/>
        <v>100.42857142857142</v>
      </c>
      <c r="CJ119" s="35">
        <f t="shared" ca="1" si="43"/>
        <v>89.714285714285708</v>
      </c>
      <c r="CK119" s="35">
        <f t="shared" ca="1" si="43"/>
        <v>89.714285714285708</v>
      </c>
      <c r="CL119" s="35">
        <f t="shared" ca="1" si="43"/>
        <v>82.571428571428569</v>
      </c>
      <c r="CM119" s="35">
        <f t="shared" ca="1" si="43"/>
        <v>82.571428571428569</v>
      </c>
      <c r="CN119" s="35">
        <f t="shared" ca="1" si="43"/>
        <v>82.571428571428569</v>
      </c>
      <c r="CO119" s="35">
        <f t="shared" ca="1" si="43"/>
        <v>75.428571428571431</v>
      </c>
      <c r="CP119" s="35">
        <f t="shared" ca="1" si="43"/>
        <v>75.428571428571431</v>
      </c>
      <c r="CQ119" s="35">
        <f t="shared" ca="1" si="43"/>
        <v>68.285714285714292</v>
      </c>
      <c r="CR119" s="35">
        <f t="shared" ca="1" si="43"/>
        <v>68.285714285714292</v>
      </c>
      <c r="CS119" s="35">
        <f t="shared" ca="1" si="43"/>
        <v>68.285714285714292</v>
      </c>
      <c r="CT119" s="35">
        <f t="shared" ca="1" si="47"/>
        <v>68.285714285714292</v>
      </c>
      <c r="CU119" s="35">
        <f t="shared" ca="1" si="47"/>
        <v>68.285714285714292</v>
      </c>
      <c r="CV119" s="35">
        <f t="shared" ca="1" si="47"/>
        <v>68.285714285714292</v>
      </c>
      <c r="CW119" s="38">
        <f t="shared" ca="1" si="45"/>
        <v>14.714285714285722</v>
      </c>
      <c r="CX119" s="38">
        <f t="shared" ca="1" si="45"/>
        <v>-20.999999999999993</v>
      </c>
      <c r="CY119" s="38">
        <f t="shared" ca="1" si="45"/>
        <v>-88.857142857142861</v>
      </c>
      <c r="CZ119" s="39">
        <f t="shared" ca="1" si="27"/>
        <v>-88.857142857142861</v>
      </c>
      <c r="DA119" s="35"/>
    </row>
    <row r="120" spans="4:105" x14ac:dyDescent="0.3">
      <c r="D120" s="61" t="str">
        <f>VLOOKUP(F120,[1]Special!$O$2:$S$209,3,0)</f>
        <v>|0101031000|0.00|0.00|0.000|89.0001.2</v>
      </c>
      <c r="E120" s="20" t="s">
        <v>142</v>
      </c>
      <c r="F120" s="19" t="str">
        <f t="shared" si="30"/>
        <v>|0200230841|28.60|0.00|1.200|0.000</v>
      </c>
      <c r="G120" s="19" t="str">
        <f>'Cutting Rules'!H120</f>
        <v>|TOYOTA|||||||||||</v>
      </c>
      <c r="H120" s="19" t="str">
        <f>VLOOKUP(MID(F120,8,2),[1]Special!$H$2:$I$32,2,0)</f>
        <v>STKM13A</v>
      </c>
      <c r="I120" s="19" t="str">
        <f t="shared" si="31"/>
        <v>NBC</v>
      </c>
      <c r="J120" s="19" t="str">
        <f t="shared" si="32"/>
        <v>C</v>
      </c>
      <c r="K120" s="19" t="str">
        <f t="shared" si="33"/>
        <v>28.6</v>
      </c>
      <c r="L120" s="19" t="str">
        <f t="shared" si="34"/>
        <v>0.00</v>
      </c>
      <c r="M120" s="52" t="str">
        <f t="shared" si="35"/>
        <v>1.20</v>
      </c>
      <c r="N120" s="52" t="str">
        <f t="shared" si="36"/>
        <v>5634</v>
      </c>
      <c r="O120" s="19">
        <f>VLOOKUP(F120,[1]Item!$A$5:$Z$10000,26,0)</f>
        <v>0.81100000000000005</v>
      </c>
      <c r="P120" s="19" t="str">
        <f>VLOOKUP(E120,[1]route!$E$3:$O$10005,11,0)</f>
        <v>P/E</v>
      </c>
      <c r="Q120" s="62" t="str">
        <f>'Cutting Rules'!AD120</f>
        <v>5634-618.1-----------</v>
      </c>
      <c r="R120" s="23">
        <f ca="1">SUMIF([1]route!$E$3:$E$10005,E120,[1]!Table1[生産])</f>
        <v>288.88888888888891</v>
      </c>
      <c r="S120" s="24"/>
      <c r="T120" s="78" t="s">
        <v>547</v>
      </c>
      <c r="U120" s="19"/>
      <c r="V120" s="48">
        <f>SUMIF([1]route!$E$3:$E$10005,E120,[1]route!$M$3:$M$10005)</f>
        <v>299</v>
      </c>
      <c r="W120" s="56">
        <f t="shared" si="37"/>
        <v>1366.1830260000002</v>
      </c>
      <c r="X120" s="27">
        <f t="array" aca="1" ref="X120" ca="1">INDEX($BP120:$CZ120,MATCH(TRUE,$BP120:$CZ120&lt;0,0))</f>
        <v>-56.555555555555614</v>
      </c>
      <c r="Y120" s="47">
        <f t="shared" ca="1" si="28"/>
        <v>45351</v>
      </c>
      <c r="Z120" s="121" t="str">
        <f>IFERROR(VLOOKUP(E120,[1]route!$E$3:$BL$10005,59,0),"")&amp;IFERROR(VLOOKUP(E120,[1]route!$E$3:$BL$10005,60,0),"")</f>
        <v/>
      </c>
      <c r="AA120" s="28">
        <f t="shared" ca="1" si="38"/>
        <v>0</v>
      </c>
      <c r="AB120" s="77">
        <f t="shared" ca="1" si="39"/>
        <v>0</v>
      </c>
      <c r="AC120" s="4">
        <f t="shared" ca="1" si="29"/>
        <v>35</v>
      </c>
      <c r="AD120" s="29">
        <v>0</v>
      </c>
      <c r="AE120" s="30">
        <f ca="1">SUMIF([1]route!$E$3:$E$10005,E120,[1]!Table1[1])</f>
        <v>22.222222222222221</v>
      </c>
      <c r="AF120" s="30">
        <f ca="1">SUMIF([1]route!$E$3:$E$10005,E120,[1]!Table1[2])</f>
        <v>0</v>
      </c>
      <c r="AG120" s="30">
        <f ca="1">SUMIF([1]route!$E$3:$E$10005,E120,[1]!Table1[3])</f>
        <v>0</v>
      </c>
      <c r="AH120" s="30">
        <f ca="1">SUMIF([1]route!$E$3:$E$10005,E120,[1]!Table1[4])</f>
        <v>22.222222222222221</v>
      </c>
      <c r="AI120" s="30">
        <f ca="1">SUMIF([1]route!$E$3:$E$10005,E120,[1]!Table1[5])</f>
        <v>0</v>
      </c>
      <c r="AJ120" s="30">
        <f ca="1">SUMIF([1]route!$E$3:$E$10005,E120,[1]!Table1[6])</f>
        <v>22.222222222222221</v>
      </c>
      <c r="AK120" s="30">
        <f ca="1">SUMIF([1]route!$E$3:$E$10005,E120,[1]!Table1[7])</f>
        <v>0</v>
      </c>
      <c r="AL120" s="30">
        <f ca="1">SUMIF([1]route!$E$3:$E$10005,E120,[1]!Table1[8])</f>
        <v>22.222222222222221</v>
      </c>
      <c r="AM120" s="30">
        <f ca="1">SUMIF([1]route!$E$3:$E$10005,E120,[1]!Table1[9])</f>
        <v>0</v>
      </c>
      <c r="AN120" s="30">
        <f ca="1">SUMIF([1]route!$E$3:$E$10005,E120,[1]!Table1[10])</f>
        <v>0</v>
      </c>
      <c r="AO120" s="30">
        <f ca="1">SUMIF([1]route!$E$3:$E$10005,E120,[1]!Table1[11])</f>
        <v>22.222222222222221</v>
      </c>
      <c r="AP120" s="30">
        <f ca="1">SUMIF([1]route!$E$3:$E$10005,E120,[1]!Table1[12])</f>
        <v>0</v>
      </c>
      <c r="AQ120" s="30">
        <f ca="1">SUMIF([1]route!$E$3:$E$10005,E120,[1]!Table1[13])</f>
        <v>0</v>
      </c>
      <c r="AR120" s="30">
        <f ca="1">SUMIF([1]route!$E$3:$E$10005,E120,[1]!Table1[14])</f>
        <v>0</v>
      </c>
      <c r="AS120" s="30">
        <f ca="1">SUMIF([1]route!$E$3:$E$10005,E120,[1]!Table1[15])</f>
        <v>22.222222222222221</v>
      </c>
      <c r="AT120" s="30">
        <f ca="1">SUMIF([1]route!$E$3:$E$10005,E120,[1]!Table1[16])</f>
        <v>0</v>
      </c>
      <c r="AU120" s="30">
        <f ca="1">SUMIF([1]route!$E$3:$E$10005,E120,[1]!Table1[17])</f>
        <v>0</v>
      </c>
      <c r="AV120" s="30">
        <f ca="1">SUMIF([1]route!$E$3:$E$10005,E120,[1]!Table1[18])</f>
        <v>22.222222222222221</v>
      </c>
      <c r="AW120" s="30">
        <f ca="1">SUMIF([1]route!$E$3:$E$10005,E120,[1]!Table1[19])</f>
        <v>0</v>
      </c>
      <c r="AX120" s="30">
        <f ca="1">SUMIF([1]route!$E$3:$E$10005,E120,[1]!Table1[20])</f>
        <v>22.222222222222221</v>
      </c>
      <c r="AY120" s="30">
        <f ca="1">SUMIF([1]route!$E$3:$E$10005,E120,[1]!Table1[21])</f>
        <v>0</v>
      </c>
      <c r="AZ120" s="30">
        <f ca="1">SUMIF([1]route!$E$3:$E$10005,E120,[1]!Table1[22])</f>
        <v>0</v>
      </c>
      <c r="BA120" s="30">
        <f ca="1">SUMIF([1]route!$E$3:$E$10005,E120,[1]!Table1[23])</f>
        <v>0</v>
      </c>
      <c r="BB120" s="30">
        <f ca="1">SUMIF([1]route!$E$3:$E$10005,E120,[1]!Table1[24])</f>
        <v>0</v>
      </c>
      <c r="BC120" s="30">
        <f ca="1">SUMIF([1]route!$E$3:$E$10005,E120,[1]!Table1[25])</f>
        <v>22.222222222222221</v>
      </c>
      <c r="BD120" s="30">
        <f ca="1">SUMIF([1]route!$E$3:$E$10005,E120,[1]!Table1[26])</f>
        <v>0</v>
      </c>
      <c r="BE120" s="30">
        <f ca="1">SUMIF([1]route!$E$3:$E$10005,E120,[1]!Table1[27])</f>
        <v>0</v>
      </c>
      <c r="BF120" s="30">
        <f ca="1">SUMIF([1]route!$E$3:$E$10005,E120,[1]!Table1[28])</f>
        <v>0</v>
      </c>
      <c r="BG120" s="30">
        <f ca="1">SUMIF([1]route!$E$3:$E$10005,E120,[1]!Table1[29])</f>
        <v>0</v>
      </c>
      <c r="BH120" s="30">
        <f ca="1">SUMIF([1]route!$E$3:$E$10005,E120,[1]!Table1[30])</f>
        <v>0</v>
      </c>
      <c r="BI120" s="30">
        <f ca="1">SUMIF([1]route!$E$3:$E$10005,E120,[1]!Table1[31])</f>
        <v>0</v>
      </c>
      <c r="BJ120" s="30">
        <f ca="1">SUMIF([1]route!$E$3:$E$10005,E120,[1]!Table1[Remain PO])</f>
        <v>0</v>
      </c>
      <c r="BK120" s="31">
        <f ca="1">SUMIF([1]route!$E$3:$E$10005,E120,[1]!Table1[N+1])</f>
        <v>88.888888888888886</v>
      </c>
      <c r="BL120" s="31">
        <f ca="1">SUMIF([1]route!$E$3:$E$10005,E120,[1]!Table1[N+2])</f>
        <v>66.666666666666671</v>
      </c>
      <c r="BM120" s="31">
        <f ca="1">SUMIF([1]route!$E$3:$E$10005,E120,[1]!Table1[N+3])</f>
        <v>88.888888888888886</v>
      </c>
      <c r="BN120" s="32">
        <f ca="1">SUMIF([1]route!$E$3:$E$10005,E120,[1]!Table1[N+4])</f>
        <v>0</v>
      </c>
      <c r="BP120" s="37">
        <f t="shared" si="40"/>
        <v>299</v>
      </c>
      <c r="BQ120" s="35">
        <f t="shared" ca="1" si="48"/>
        <v>276.77777777777777</v>
      </c>
      <c r="BR120" s="35">
        <f t="shared" ca="1" si="48"/>
        <v>276.77777777777777</v>
      </c>
      <c r="BS120" s="35">
        <f t="shared" ca="1" si="48"/>
        <v>276.77777777777777</v>
      </c>
      <c r="BT120" s="35">
        <f t="shared" ca="1" si="48"/>
        <v>254.55555555555554</v>
      </c>
      <c r="BU120" s="35">
        <f t="shared" ca="1" si="48"/>
        <v>254.55555555555554</v>
      </c>
      <c r="BV120" s="35">
        <f t="shared" ca="1" si="48"/>
        <v>232.33333333333331</v>
      </c>
      <c r="BW120" s="35">
        <f t="shared" ca="1" si="48"/>
        <v>232.33333333333331</v>
      </c>
      <c r="BX120" s="35">
        <f t="shared" ca="1" si="48"/>
        <v>210.11111111111109</v>
      </c>
      <c r="BY120" s="35">
        <f t="shared" ca="1" si="48"/>
        <v>210.11111111111109</v>
      </c>
      <c r="BZ120" s="35">
        <f t="shared" ca="1" si="48"/>
        <v>210.11111111111109</v>
      </c>
      <c r="CA120" s="35">
        <f t="shared" ca="1" si="48"/>
        <v>187.88888888888886</v>
      </c>
      <c r="CB120" s="35">
        <f t="shared" ca="1" si="48"/>
        <v>187.88888888888886</v>
      </c>
      <c r="CC120" s="35">
        <f t="shared" ca="1" si="48"/>
        <v>187.88888888888886</v>
      </c>
      <c r="CD120" s="35">
        <f t="shared" ca="1" si="48"/>
        <v>187.88888888888886</v>
      </c>
      <c r="CE120" s="35">
        <f t="shared" ca="1" si="48"/>
        <v>165.66666666666663</v>
      </c>
      <c r="CF120" s="35">
        <f t="shared" ca="1" si="43"/>
        <v>165.66666666666663</v>
      </c>
      <c r="CG120" s="35">
        <f t="shared" ca="1" si="43"/>
        <v>165.66666666666663</v>
      </c>
      <c r="CH120" s="35">
        <f t="shared" ca="1" si="43"/>
        <v>143.4444444444444</v>
      </c>
      <c r="CI120" s="35">
        <f t="shared" ca="1" si="43"/>
        <v>143.4444444444444</v>
      </c>
      <c r="CJ120" s="35">
        <f t="shared" ca="1" si="43"/>
        <v>121.22222222222217</v>
      </c>
      <c r="CK120" s="35">
        <f t="shared" ca="1" si="43"/>
        <v>121.22222222222217</v>
      </c>
      <c r="CL120" s="35">
        <f t="shared" ca="1" si="43"/>
        <v>121.22222222222217</v>
      </c>
      <c r="CM120" s="35">
        <f t="shared" ca="1" si="43"/>
        <v>121.22222222222217</v>
      </c>
      <c r="CN120" s="35">
        <f t="shared" ca="1" si="43"/>
        <v>121.22222222222217</v>
      </c>
      <c r="CO120" s="35">
        <f t="shared" ca="1" si="43"/>
        <v>98.999999999999943</v>
      </c>
      <c r="CP120" s="35">
        <f t="shared" ca="1" si="43"/>
        <v>98.999999999999943</v>
      </c>
      <c r="CQ120" s="35">
        <f t="shared" ca="1" si="43"/>
        <v>98.999999999999943</v>
      </c>
      <c r="CR120" s="35">
        <f t="shared" ca="1" si="43"/>
        <v>98.999999999999943</v>
      </c>
      <c r="CS120" s="35">
        <f t="shared" ca="1" si="43"/>
        <v>98.999999999999943</v>
      </c>
      <c r="CT120" s="35">
        <f t="shared" ca="1" si="47"/>
        <v>98.999999999999943</v>
      </c>
      <c r="CU120" s="35">
        <f t="shared" ca="1" si="47"/>
        <v>98.999999999999943</v>
      </c>
      <c r="CV120" s="35">
        <f t="shared" ca="1" si="47"/>
        <v>98.999999999999943</v>
      </c>
      <c r="CW120" s="38">
        <f t="shared" ca="1" si="45"/>
        <v>10.111111111111057</v>
      </c>
      <c r="CX120" s="38">
        <f t="shared" ca="1" si="45"/>
        <v>-56.555555555555614</v>
      </c>
      <c r="CY120" s="38">
        <f t="shared" ca="1" si="45"/>
        <v>-145.44444444444451</v>
      </c>
      <c r="CZ120" s="39">
        <f t="shared" ca="1" si="27"/>
        <v>-145.44444444444451</v>
      </c>
      <c r="DA120" s="35"/>
    </row>
    <row r="121" spans="4:105" x14ac:dyDescent="0.3">
      <c r="D121" s="61" t="str">
        <f>VLOOKUP(F121,[1]Special!$O$2:$S$209,3,0)</f>
        <v>|0101021700|0.00|0.00|0.000|88.5001.4</v>
      </c>
      <c r="E121" s="20" t="s">
        <v>143</v>
      </c>
      <c r="F121" s="19" t="str">
        <f t="shared" si="30"/>
        <v>|0200220810|28.60|0.00|1.400|0.000</v>
      </c>
      <c r="G121" s="19" t="str">
        <f>'Cutting Rules'!H121</f>
        <v>KMV||||||||||||</v>
      </c>
      <c r="H121" s="19" t="str">
        <f>VLOOKUP(MID(F121,8,2),[1]Special!$H$2:$I$32,2,0)</f>
        <v>STKM13A</v>
      </c>
      <c r="I121" s="19" t="str">
        <f t="shared" si="31"/>
        <v>NBC</v>
      </c>
      <c r="J121" s="19" t="str">
        <f t="shared" si="32"/>
        <v>P</v>
      </c>
      <c r="K121" s="19" t="str">
        <f t="shared" si="33"/>
        <v>28.6</v>
      </c>
      <c r="L121" s="19" t="str">
        <f t="shared" si="34"/>
        <v>0.00</v>
      </c>
      <c r="M121" s="52" t="str">
        <f t="shared" si="35"/>
        <v>1.40</v>
      </c>
      <c r="N121" s="52" t="str">
        <f t="shared" si="36"/>
        <v>5732</v>
      </c>
      <c r="O121" s="19">
        <f>VLOOKUP(F121,[1]Item!$A$5:$Z$10000,26,0)</f>
        <v>0.93899999999999995</v>
      </c>
      <c r="P121" s="19" t="str">
        <f>VLOOKUP(E121,[1]route!$E$3:$O$10005,11,0)</f>
        <v>C</v>
      </c>
      <c r="Q121" s="62" t="str">
        <f>'Cutting Rules'!AD121</f>
        <v>266-266.5-5732----------</v>
      </c>
      <c r="R121" s="23">
        <f ca="1">SUMIF([1]route!$E$3:$E$10005,E121,[1]!Table1[生産])</f>
        <v>34.363636363636367</v>
      </c>
      <c r="S121" s="24"/>
      <c r="T121" s="78" t="s">
        <v>547</v>
      </c>
      <c r="U121" s="19"/>
      <c r="V121" s="48">
        <f>SUMIF([1]route!$E$3:$E$10005,E121,[1]route!$M$3:$M$10005)</f>
        <v>165</v>
      </c>
      <c r="W121" s="56">
        <f t="shared" si="37"/>
        <v>888.08742000000007</v>
      </c>
      <c r="X121" s="27" t="e">
        <f t="array" aca="1" ref="X121" ca="1">INDEX($BP121:$CZ121,MATCH(TRUE,$BP121:$CZ121&lt;0,0))</f>
        <v>#N/A</v>
      </c>
      <c r="Y121" s="47" t="str">
        <f t="shared" ca="1" si="28"/>
        <v/>
      </c>
      <c r="Z121" s="121" t="str">
        <f>IFERROR(VLOOKUP(E121,[1]route!$E$3:$BL$10005,59,0),"")&amp;IFERROR(VLOOKUP(E121,[1]route!$E$3:$BL$10005,60,0),"")</f>
        <v/>
      </c>
      <c r="AA121" s="28">
        <f t="shared" ca="1" si="38"/>
        <v>0</v>
      </c>
      <c r="AB121" s="77">
        <f t="shared" ca="1" si="39"/>
        <v>0</v>
      </c>
      <c r="AC121" s="4" t="str">
        <f t="shared" ca="1" si="29"/>
        <v/>
      </c>
      <c r="AD121" s="29">
        <v>0</v>
      </c>
      <c r="AE121" s="30">
        <f ca="1">SUMIF([1]route!$E$3:$E$10005,E121,[1]!Table1[1])</f>
        <v>0</v>
      </c>
      <c r="AF121" s="30">
        <f ca="1">SUMIF([1]route!$E$3:$E$10005,E121,[1]!Table1[2])</f>
        <v>0</v>
      </c>
      <c r="AG121" s="30">
        <f ca="1">SUMIF([1]route!$E$3:$E$10005,E121,[1]!Table1[3])</f>
        <v>0</v>
      </c>
      <c r="AH121" s="30">
        <f ca="1">SUMIF([1]route!$E$3:$E$10005,E121,[1]!Table1[4])</f>
        <v>0</v>
      </c>
      <c r="AI121" s="30">
        <f ca="1">SUMIF([1]route!$E$3:$E$10005,E121,[1]!Table1[5])</f>
        <v>0</v>
      </c>
      <c r="AJ121" s="30">
        <f ca="1">SUMIF([1]route!$E$3:$E$10005,E121,[1]!Table1[6])</f>
        <v>0</v>
      </c>
      <c r="AK121" s="30">
        <f ca="1">SUMIF([1]route!$E$3:$E$10005,E121,[1]!Table1[7])</f>
        <v>0</v>
      </c>
      <c r="AL121" s="30">
        <f ca="1">SUMIF([1]route!$E$3:$E$10005,E121,[1]!Table1[8])</f>
        <v>0</v>
      </c>
      <c r="AM121" s="30">
        <f ca="1">SUMIF([1]route!$E$3:$E$10005,E121,[1]!Table1[9])</f>
        <v>0</v>
      </c>
      <c r="AN121" s="30">
        <f ca="1">SUMIF([1]route!$E$3:$E$10005,E121,[1]!Table1[10])</f>
        <v>0</v>
      </c>
      <c r="AO121" s="30">
        <f ca="1">SUMIF([1]route!$E$3:$E$10005,E121,[1]!Table1[11])</f>
        <v>0</v>
      </c>
      <c r="AP121" s="30">
        <f ca="1">SUMIF([1]route!$E$3:$E$10005,E121,[1]!Table1[12])</f>
        <v>0</v>
      </c>
      <c r="AQ121" s="30">
        <f ca="1">SUMIF([1]route!$E$3:$E$10005,E121,[1]!Table1[13])</f>
        <v>0</v>
      </c>
      <c r="AR121" s="30">
        <f ca="1">SUMIF([1]route!$E$3:$E$10005,E121,[1]!Table1[14])</f>
        <v>0</v>
      </c>
      <c r="AS121" s="30">
        <f ca="1">SUMIF([1]route!$E$3:$E$10005,E121,[1]!Table1[15])</f>
        <v>0</v>
      </c>
      <c r="AT121" s="30">
        <f ca="1">SUMIF([1]route!$E$3:$E$10005,E121,[1]!Table1[16])</f>
        <v>0</v>
      </c>
      <c r="AU121" s="30">
        <f ca="1">SUMIF([1]route!$E$3:$E$10005,E121,[1]!Table1[17])</f>
        <v>0</v>
      </c>
      <c r="AV121" s="30">
        <f ca="1">SUMIF([1]route!$E$3:$E$10005,E121,[1]!Table1[18])</f>
        <v>0</v>
      </c>
      <c r="AW121" s="30">
        <f ca="1">SUMIF([1]route!$E$3:$E$10005,E121,[1]!Table1[19])</f>
        <v>0</v>
      </c>
      <c r="AX121" s="30">
        <f ca="1">SUMIF([1]route!$E$3:$E$10005,E121,[1]!Table1[20])</f>
        <v>0</v>
      </c>
      <c r="AY121" s="30">
        <f ca="1">SUMIF([1]route!$E$3:$E$10005,E121,[1]!Table1[21])</f>
        <v>0</v>
      </c>
      <c r="AZ121" s="30">
        <f ca="1">SUMIF([1]route!$E$3:$E$10005,E121,[1]!Table1[22])</f>
        <v>0</v>
      </c>
      <c r="BA121" s="30">
        <f ca="1">SUMIF([1]route!$E$3:$E$10005,E121,[1]!Table1[23])</f>
        <v>0</v>
      </c>
      <c r="BB121" s="30">
        <f ca="1">SUMIF([1]route!$E$3:$E$10005,E121,[1]!Table1[24])</f>
        <v>0</v>
      </c>
      <c r="BC121" s="30">
        <f ca="1">SUMIF([1]route!$E$3:$E$10005,E121,[1]!Table1[25])</f>
        <v>0</v>
      </c>
      <c r="BD121" s="30">
        <f ca="1">SUMIF([1]route!$E$3:$E$10005,E121,[1]!Table1[26])</f>
        <v>0</v>
      </c>
      <c r="BE121" s="30">
        <f ca="1">SUMIF([1]route!$E$3:$E$10005,E121,[1]!Table1[27])</f>
        <v>0</v>
      </c>
      <c r="BF121" s="30">
        <f ca="1">SUMIF([1]route!$E$3:$E$10005,E121,[1]!Table1[28])</f>
        <v>0</v>
      </c>
      <c r="BG121" s="30">
        <f ca="1">SUMIF([1]route!$E$3:$E$10005,E121,[1]!Table1[29])</f>
        <v>0</v>
      </c>
      <c r="BH121" s="30">
        <f ca="1">SUMIF([1]route!$E$3:$E$10005,E121,[1]!Table1[30])</f>
        <v>0</v>
      </c>
      <c r="BI121" s="30">
        <f ca="1">SUMIF([1]route!$E$3:$E$10005,E121,[1]!Table1[31])</f>
        <v>0</v>
      </c>
      <c r="BJ121" s="30">
        <f ca="1">SUMIF([1]route!$E$3:$E$10005,E121,[1]!Table1[Remain PO])</f>
        <v>0</v>
      </c>
      <c r="BK121" s="31">
        <f ca="1">SUMIF([1]route!$E$3:$E$10005,E121,[1]!Table1[N+1])</f>
        <v>34.363636363636367</v>
      </c>
      <c r="BL121" s="31">
        <f ca="1">SUMIF([1]route!$E$3:$E$10005,E121,[1]!Table1[N+2])</f>
        <v>35.090909090909093</v>
      </c>
      <c r="BM121" s="31">
        <f ca="1">SUMIF([1]route!$E$3:$E$10005,E121,[1]!Table1[N+3])</f>
        <v>35.090909090909093</v>
      </c>
      <c r="BN121" s="32">
        <f ca="1">SUMIF([1]route!$E$3:$E$10005,E121,[1]!Table1[N+4])</f>
        <v>0</v>
      </c>
      <c r="BP121" s="37">
        <f t="shared" si="40"/>
        <v>165</v>
      </c>
      <c r="BQ121" s="35">
        <f t="shared" ca="1" si="48"/>
        <v>165</v>
      </c>
      <c r="BR121" s="35">
        <f t="shared" ca="1" si="48"/>
        <v>165</v>
      </c>
      <c r="BS121" s="35">
        <f t="shared" ca="1" si="48"/>
        <v>165</v>
      </c>
      <c r="BT121" s="35">
        <f t="shared" ca="1" si="48"/>
        <v>165</v>
      </c>
      <c r="BU121" s="35">
        <f t="shared" ca="1" si="48"/>
        <v>165</v>
      </c>
      <c r="BV121" s="35">
        <f t="shared" ca="1" si="48"/>
        <v>165</v>
      </c>
      <c r="BW121" s="35">
        <f t="shared" ca="1" si="48"/>
        <v>165</v>
      </c>
      <c r="BX121" s="35">
        <f t="shared" ca="1" si="48"/>
        <v>165</v>
      </c>
      <c r="BY121" s="35">
        <f t="shared" ca="1" si="48"/>
        <v>165</v>
      </c>
      <c r="BZ121" s="35">
        <f t="shared" ca="1" si="48"/>
        <v>165</v>
      </c>
      <c r="CA121" s="35">
        <f t="shared" ca="1" si="48"/>
        <v>165</v>
      </c>
      <c r="CB121" s="35">
        <f t="shared" ca="1" si="48"/>
        <v>165</v>
      </c>
      <c r="CC121" s="35">
        <f t="shared" ca="1" si="48"/>
        <v>165</v>
      </c>
      <c r="CD121" s="35">
        <f t="shared" ca="1" si="48"/>
        <v>165</v>
      </c>
      <c r="CE121" s="35">
        <f t="shared" ca="1" si="48"/>
        <v>165</v>
      </c>
      <c r="CF121" s="35">
        <f t="shared" ca="1" si="43"/>
        <v>165</v>
      </c>
      <c r="CG121" s="35">
        <f t="shared" ca="1" si="43"/>
        <v>165</v>
      </c>
      <c r="CH121" s="35">
        <f t="shared" ca="1" si="43"/>
        <v>165</v>
      </c>
      <c r="CI121" s="35">
        <f t="shared" ca="1" si="43"/>
        <v>165</v>
      </c>
      <c r="CJ121" s="35">
        <f t="shared" ca="1" si="43"/>
        <v>165</v>
      </c>
      <c r="CK121" s="35">
        <f t="shared" ca="1" si="43"/>
        <v>165</v>
      </c>
      <c r="CL121" s="35">
        <f t="shared" ca="1" si="43"/>
        <v>165</v>
      </c>
      <c r="CM121" s="35">
        <f t="shared" ca="1" si="43"/>
        <v>165</v>
      </c>
      <c r="CN121" s="35">
        <f t="shared" ca="1" si="43"/>
        <v>165</v>
      </c>
      <c r="CO121" s="35">
        <f t="shared" ca="1" si="43"/>
        <v>165</v>
      </c>
      <c r="CP121" s="35">
        <f t="shared" ca="1" si="43"/>
        <v>165</v>
      </c>
      <c r="CQ121" s="35">
        <f t="shared" ca="1" si="43"/>
        <v>165</v>
      </c>
      <c r="CR121" s="35">
        <f t="shared" ca="1" si="43"/>
        <v>165</v>
      </c>
      <c r="CS121" s="35">
        <f t="shared" ca="1" si="43"/>
        <v>165</v>
      </c>
      <c r="CT121" s="35">
        <f t="shared" ca="1" si="47"/>
        <v>165</v>
      </c>
      <c r="CU121" s="35">
        <f t="shared" ca="1" si="47"/>
        <v>165</v>
      </c>
      <c r="CV121" s="35">
        <f t="shared" ca="1" si="47"/>
        <v>165</v>
      </c>
      <c r="CW121" s="38">
        <f t="shared" ca="1" si="45"/>
        <v>130.63636363636363</v>
      </c>
      <c r="CX121" s="38">
        <f t="shared" ca="1" si="45"/>
        <v>95.545454545454533</v>
      </c>
      <c r="CY121" s="38">
        <f t="shared" ca="1" si="45"/>
        <v>60.454545454545439</v>
      </c>
      <c r="CZ121" s="39">
        <f t="shared" ca="1" si="27"/>
        <v>60.454545454545439</v>
      </c>
      <c r="DA121" s="35"/>
    </row>
    <row r="122" spans="4:105" x14ac:dyDescent="0.3">
      <c r="D122" s="61" t="str">
        <f>VLOOKUP(F122,[1]Special!$O$2:$S$209,3,0)</f>
        <v>|0101021700|0.00|0.00|0.000|84.5003.2</v>
      </c>
      <c r="E122" s="20" t="s">
        <v>144</v>
      </c>
      <c r="F122" s="19" t="str">
        <f t="shared" si="30"/>
        <v>|0200220810|28.60|0.00|3.200|0.000</v>
      </c>
      <c r="G122" s="19" t="str">
        <f>'Cutting Rules'!H122</f>
        <v>|KMV|||||||||||</v>
      </c>
      <c r="H122" s="19" t="str">
        <f>VLOOKUP(MID(F122,8,2),[1]Special!$H$2:$I$32,2,0)</f>
        <v>STKM13A</v>
      </c>
      <c r="I122" s="19" t="str">
        <f t="shared" si="31"/>
        <v>IBC</v>
      </c>
      <c r="J122" s="19" t="str">
        <f t="shared" si="32"/>
        <v>P</v>
      </c>
      <c r="K122" s="19" t="str">
        <f t="shared" si="33"/>
        <v>28.6</v>
      </c>
      <c r="L122" s="19" t="str">
        <f t="shared" si="34"/>
        <v>0.00</v>
      </c>
      <c r="M122" s="52" t="str">
        <f t="shared" si="35"/>
        <v>3.20</v>
      </c>
      <c r="N122" s="52" t="str">
        <f t="shared" si="36"/>
        <v>5933</v>
      </c>
      <c r="O122" s="19">
        <f>VLOOKUP(F122,[1]Item!$A$5:$Z$10000,26,0)</f>
        <v>2.004</v>
      </c>
      <c r="P122" s="19" t="str">
        <f>VLOOKUP(E122,[1]route!$E$3:$O$10005,11,0)</f>
        <v>P/E</v>
      </c>
      <c r="Q122" s="62" t="str">
        <f>'Cutting Rules'!AD122</f>
        <v>5933-137.2-----------</v>
      </c>
      <c r="R122" s="23">
        <f ca="1">SUMIF([1]route!$E$3:$E$10005,E122,[1]!Table1[生産])</f>
        <v>37.209302325581397</v>
      </c>
      <c r="S122" s="24"/>
      <c r="T122" s="78" t="s">
        <v>547</v>
      </c>
      <c r="U122" s="19"/>
      <c r="V122" s="48">
        <f>SUMIF([1]route!$E$3:$E$10005,E122,[1]route!$M$3:$M$10005)</f>
        <v>22</v>
      </c>
      <c r="W122" s="56">
        <f t="shared" si="37"/>
        <v>261.57410399999998</v>
      </c>
      <c r="X122" s="27">
        <f t="array" aca="1" ref="X122" ca="1">INDEX($BP122:$CZ122,MATCH(TRUE,$BP122:$CZ122&lt;0,0))</f>
        <v>-15.209302325581397</v>
      </c>
      <c r="Y122" s="47">
        <f t="shared" ca="1" si="28"/>
        <v>45322</v>
      </c>
      <c r="Z122" s="121" t="str">
        <f>IFERROR(VLOOKUP(E122,[1]route!$E$3:$BL$10005,59,0),"")&amp;IFERROR(VLOOKUP(E122,[1]route!$E$3:$BL$10005,60,0),"")</f>
        <v/>
      </c>
      <c r="AA122" s="28">
        <f t="shared" ca="1" si="38"/>
        <v>15.209302325581397</v>
      </c>
      <c r="AB122" s="77">
        <f t="shared" ca="1" si="39"/>
        <v>180.83452855813954</v>
      </c>
      <c r="AC122" s="4">
        <f t="shared" ca="1" si="29"/>
        <v>34</v>
      </c>
      <c r="AD122" s="29">
        <v>0</v>
      </c>
      <c r="AE122" s="30">
        <f ca="1">SUMIF([1]route!$E$3:$E$10005,E122,[1]!Table1[1])</f>
        <v>0</v>
      </c>
      <c r="AF122" s="30">
        <f ca="1">SUMIF([1]route!$E$3:$E$10005,E122,[1]!Table1[2])</f>
        <v>0</v>
      </c>
      <c r="AG122" s="30">
        <f ca="1">SUMIF([1]route!$E$3:$E$10005,E122,[1]!Table1[3])</f>
        <v>0</v>
      </c>
      <c r="AH122" s="30">
        <f ca="1">SUMIF([1]route!$E$3:$E$10005,E122,[1]!Table1[4])</f>
        <v>0</v>
      </c>
      <c r="AI122" s="30">
        <f ca="1">SUMIF([1]route!$E$3:$E$10005,E122,[1]!Table1[5])</f>
        <v>0</v>
      </c>
      <c r="AJ122" s="30">
        <f ca="1">SUMIF([1]route!$E$3:$E$10005,E122,[1]!Table1[6])</f>
        <v>0</v>
      </c>
      <c r="AK122" s="30">
        <f ca="1">SUMIF([1]route!$E$3:$E$10005,E122,[1]!Table1[7])</f>
        <v>0</v>
      </c>
      <c r="AL122" s="30">
        <f ca="1">SUMIF([1]route!$E$3:$E$10005,E122,[1]!Table1[8])</f>
        <v>0</v>
      </c>
      <c r="AM122" s="30">
        <f ca="1">SUMIF([1]route!$E$3:$E$10005,E122,[1]!Table1[9])</f>
        <v>0</v>
      </c>
      <c r="AN122" s="30">
        <f ca="1">SUMIF([1]route!$E$3:$E$10005,E122,[1]!Table1[10])</f>
        <v>0</v>
      </c>
      <c r="AO122" s="30">
        <f ca="1">SUMIF([1]route!$E$3:$E$10005,E122,[1]!Table1[11])</f>
        <v>0</v>
      </c>
      <c r="AP122" s="30">
        <f ca="1">SUMIF([1]route!$E$3:$E$10005,E122,[1]!Table1[12])</f>
        <v>0</v>
      </c>
      <c r="AQ122" s="30">
        <f ca="1">SUMIF([1]route!$E$3:$E$10005,E122,[1]!Table1[13])</f>
        <v>0</v>
      </c>
      <c r="AR122" s="30">
        <f ca="1">SUMIF([1]route!$E$3:$E$10005,E122,[1]!Table1[14])</f>
        <v>0</v>
      </c>
      <c r="AS122" s="30">
        <f ca="1">SUMIF([1]route!$E$3:$E$10005,E122,[1]!Table1[15])</f>
        <v>0</v>
      </c>
      <c r="AT122" s="30">
        <f ca="1">SUMIF([1]route!$E$3:$E$10005,E122,[1]!Table1[16])</f>
        <v>0</v>
      </c>
      <c r="AU122" s="30">
        <f ca="1">SUMIF([1]route!$E$3:$E$10005,E122,[1]!Table1[17])</f>
        <v>0</v>
      </c>
      <c r="AV122" s="30">
        <f ca="1">SUMIF([1]route!$E$3:$E$10005,E122,[1]!Table1[18])</f>
        <v>0</v>
      </c>
      <c r="AW122" s="30">
        <f ca="1">SUMIF([1]route!$E$3:$E$10005,E122,[1]!Table1[19])</f>
        <v>0</v>
      </c>
      <c r="AX122" s="30">
        <f ca="1">SUMIF([1]route!$E$3:$E$10005,E122,[1]!Table1[20])</f>
        <v>0</v>
      </c>
      <c r="AY122" s="30">
        <f ca="1">SUMIF([1]route!$E$3:$E$10005,E122,[1]!Table1[21])</f>
        <v>0</v>
      </c>
      <c r="AZ122" s="30">
        <f ca="1">SUMIF([1]route!$E$3:$E$10005,E122,[1]!Table1[22])</f>
        <v>0</v>
      </c>
      <c r="BA122" s="30">
        <f ca="1">SUMIF([1]route!$E$3:$E$10005,E122,[1]!Table1[23])</f>
        <v>0</v>
      </c>
      <c r="BB122" s="30">
        <f ca="1">SUMIF([1]route!$E$3:$E$10005,E122,[1]!Table1[24])</f>
        <v>0</v>
      </c>
      <c r="BC122" s="30">
        <f ca="1">SUMIF([1]route!$E$3:$E$10005,E122,[1]!Table1[25])</f>
        <v>0</v>
      </c>
      <c r="BD122" s="30">
        <f ca="1">SUMIF([1]route!$E$3:$E$10005,E122,[1]!Table1[26])</f>
        <v>0</v>
      </c>
      <c r="BE122" s="30">
        <f ca="1">SUMIF([1]route!$E$3:$E$10005,E122,[1]!Table1[27])</f>
        <v>0</v>
      </c>
      <c r="BF122" s="30">
        <f ca="1">SUMIF([1]route!$E$3:$E$10005,E122,[1]!Table1[28])</f>
        <v>0</v>
      </c>
      <c r="BG122" s="30">
        <f ca="1">SUMIF([1]route!$E$3:$E$10005,E122,[1]!Table1[29])</f>
        <v>0</v>
      </c>
      <c r="BH122" s="30">
        <f ca="1">SUMIF([1]route!$E$3:$E$10005,E122,[1]!Table1[30])</f>
        <v>0</v>
      </c>
      <c r="BI122" s="30">
        <f ca="1">SUMIF([1]route!$E$3:$E$10005,E122,[1]!Table1[31])</f>
        <v>0</v>
      </c>
      <c r="BJ122" s="30">
        <f ca="1">SUMIF([1]route!$E$3:$E$10005,E122,[1]!Table1[Remain PO])</f>
        <v>0</v>
      </c>
      <c r="BK122" s="31">
        <f ca="1">SUMIF([1]route!$E$3:$E$10005,E122,[1]!Table1[N+1])</f>
        <v>37.209302325581397</v>
      </c>
      <c r="BL122" s="31">
        <f ca="1">SUMIF([1]route!$E$3:$E$10005,E122,[1]!Table1[N+2])</f>
        <v>37.209302325581397</v>
      </c>
      <c r="BM122" s="31">
        <f ca="1">SUMIF([1]route!$E$3:$E$10005,E122,[1]!Table1[N+3])</f>
        <v>37.209302325581397</v>
      </c>
      <c r="BN122" s="32">
        <f ca="1">SUMIF([1]route!$E$3:$E$10005,E122,[1]!Table1[N+4])</f>
        <v>0</v>
      </c>
      <c r="BP122" s="37">
        <f t="shared" si="40"/>
        <v>22</v>
      </c>
      <c r="BQ122" s="35">
        <f t="shared" ca="1" si="48"/>
        <v>22</v>
      </c>
      <c r="BR122" s="35">
        <f t="shared" ca="1" si="48"/>
        <v>22</v>
      </c>
      <c r="BS122" s="35">
        <f t="shared" ca="1" si="48"/>
        <v>22</v>
      </c>
      <c r="BT122" s="35">
        <f t="shared" ca="1" si="48"/>
        <v>22</v>
      </c>
      <c r="BU122" s="35">
        <f t="shared" ca="1" si="48"/>
        <v>22</v>
      </c>
      <c r="BV122" s="35">
        <f t="shared" ca="1" si="48"/>
        <v>22</v>
      </c>
      <c r="BW122" s="35">
        <f t="shared" ca="1" si="48"/>
        <v>22</v>
      </c>
      <c r="BX122" s="35">
        <f t="shared" ca="1" si="48"/>
        <v>22</v>
      </c>
      <c r="BY122" s="35">
        <f t="shared" ca="1" si="48"/>
        <v>22</v>
      </c>
      <c r="BZ122" s="35">
        <f t="shared" ca="1" si="48"/>
        <v>22</v>
      </c>
      <c r="CA122" s="35">
        <f t="shared" ca="1" si="48"/>
        <v>22</v>
      </c>
      <c r="CB122" s="35">
        <f t="shared" ca="1" si="48"/>
        <v>22</v>
      </c>
      <c r="CC122" s="35">
        <f t="shared" ca="1" si="48"/>
        <v>22</v>
      </c>
      <c r="CD122" s="35">
        <f t="shared" ca="1" si="48"/>
        <v>22</v>
      </c>
      <c r="CE122" s="35">
        <f t="shared" ca="1" si="48"/>
        <v>22</v>
      </c>
      <c r="CF122" s="35">
        <f t="shared" ca="1" si="43"/>
        <v>22</v>
      </c>
      <c r="CG122" s="35">
        <f t="shared" ca="1" si="43"/>
        <v>22</v>
      </c>
      <c r="CH122" s="35">
        <f t="shared" ca="1" si="43"/>
        <v>22</v>
      </c>
      <c r="CI122" s="35">
        <f t="shared" ca="1" si="43"/>
        <v>22</v>
      </c>
      <c r="CJ122" s="35">
        <f t="shared" ca="1" si="43"/>
        <v>22</v>
      </c>
      <c r="CK122" s="35">
        <f t="shared" ca="1" si="43"/>
        <v>22</v>
      </c>
      <c r="CL122" s="35">
        <f t="shared" ca="1" si="43"/>
        <v>22</v>
      </c>
      <c r="CM122" s="35">
        <f t="shared" ca="1" si="43"/>
        <v>22</v>
      </c>
      <c r="CN122" s="35">
        <f t="shared" ca="1" si="43"/>
        <v>22</v>
      </c>
      <c r="CO122" s="35">
        <f t="shared" ca="1" si="43"/>
        <v>22</v>
      </c>
      <c r="CP122" s="35">
        <f t="shared" ca="1" si="43"/>
        <v>22</v>
      </c>
      <c r="CQ122" s="35">
        <f t="shared" ca="1" si="43"/>
        <v>22</v>
      </c>
      <c r="CR122" s="35">
        <f t="shared" ca="1" si="43"/>
        <v>22</v>
      </c>
      <c r="CS122" s="35">
        <f t="shared" ca="1" si="43"/>
        <v>22</v>
      </c>
      <c r="CT122" s="35">
        <f t="shared" ca="1" si="47"/>
        <v>22</v>
      </c>
      <c r="CU122" s="35">
        <f t="shared" ca="1" si="47"/>
        <v>22</v>
      </c>
      <c r="CV122" s="35">
        <f t="shared" ca="1" si="47"/>
        <v>22</v>
      </c>
      <c r="CW122" s="38">
        <f t="shared" ca="1" si="45"/>
        <v>-15.209302325581397</v>
      </c>
      <c r="CX122" s="38">
        <f t="shared" ca="1" si="45"/>
        <v>-52.418604651162795</v>
      </c>
      <c r="CY122" s="38">
        <f t="shared" ca="1" si="45"/>
        <v>-89.627906976744185</v>
      </c>
      <c r="CZ122" s="39">
        <f t="shared" ca="1" si="27"/>
        <v>-89.627906976744185</v>
      </c>
      <c r="DA122" s="35"/>
    </row>
    <row r="123" spans="4:105" x14ac:dyDescent="0.3">
      <c r="D123" s="61" t="str">
        <f>VLOOKUP(F123,[1]Special!$O$2:$S$209,3,0)</f>
        <v>|0101021700|0.00|0.00|0.000|98.5001.6</v>
      </c>
      <c r="E123" s="20" t="s">
        <v>145</v>
      </c>
      <c r="F123" s="19" t="str">
        <f t="shared" si="30"/>
        <v>|0200220810|31.80|0.00|1.600|0.000</v>
      </c>
      <c r="G123" s="19" t="str">
        <f>'Cutting Rules'!H123</f>
        <v>KMV||||||||||||</v>
      </c>
      <c r="H123" s="19" t="str">
        <f>VLOOKUP(MID(F123,8,2),[1]Special!$H$2:$I$32,2,0)</f>
        <v>STKM13A</v>
      </c>
      <c r="I123" s="19" t="str">
        <f t="shared" si="31"/>
        <v>NBC</v>
      </c>
      <c r="J123" s="19" t="str">
        <f t="shared" si="32"/>
        <v>P</v>
      </c>
      <c r="K123" s="19" t="str">
        <f t="shared" si="33"/>
        <v>31.8</v>
      </c>
      <c r="L123" s="19" t="str">
        <f t="shared" si="34"/>
        <v>0.00</v>
      </c>
      <c r="M123" s="52" t="str">
        <f t="shared" si="35"/>
        <v>1.60</v>
      </c>
      <c r="N123" s="52" t="str">
        <f t="shared" si="36"/>
        <v>5568</v>
      </c>
      <c r="O123" s="19">
        <f>VLOOKUP(F123,[1]Item!$A$5:$Z$10000,26,0)</f>
        <v>1.1919999999999999</v>
      </c>
      <c r="P123" s="19" t="str">
        <f>VLOOKUP(E123,[1]route!$E$3:$O$10005,11,0)</f>
        <v>C</v>
      </c>
      <c r="Q123" s="62" t="str">
        <f>'Cutting Rules'!AD123</f>
        <v>1097-5568-----------</v>
      </c>
      <c r="R123" s="23">
        <f ca="1">SUMIF([1]route!$E$3:$E$10005,E123,[1]!Table1[生産])</f>
        <v>75</v>
      </c>
      <c r="S123" s="24"/>
      <c r="T123" s="78" t="s">
        <v>547</v>
      </c>
      <c r="U123" s="19"/>
      <c r="V123" s="48">
        <f>SUMIF([1]route!$E$3:$E$10005,E123,[1]route!$M$3:$M$10005)</f>
        <v>235</v>
      </c>
      <c r="W123" s="56">
        <f t="shared" si="37"/>
        <v>1559.7081599999999</v>
      </c>
      <c r="X123" s="27" t="e">
        <f t="array" aca="1" ref="X123" ca="1">INDEX($BP123:$CZ123,MATCH(TRUE,$BP123:$CZ123&lt;0,0))</f>
        <v>#N/A</v>
      </c>
      <c r="Y123" s="47" t="str">
        <f t="shared" ca="1" si="28"/>
        <v/>
      </c>
      <c r="Z123" s="121" t="str">
        <f>IFERROR(VLOOKUP(E123,[1]route!$E$3:$BL$10005,59,0),"")&amp;IFERROR(VLOOKUP(E123,[1]route!$E$3:$BL$10005,60,0),"")</f>
        <v/>
      </c>
      <c r="AA123" s="28">
        <f t="shared" ca="1" si="38"/>
        <v>0</v>
      </c>
      <c r="AB123" s="77">
        <f t="shared" ca="1" si="39"/>
        <v>0</v>
      </c>
      <c r="AC123" s="4" t="str">
        <f t="shared" ca="1" si="29"/>
        <v/>
      </c>
      <c r="AD123" s="29">
        <v>0</v>
      </c>
      <c r="AE123" s="30">
        <f ca="1">SUMIF([1]route!$E$3:$E$10005,E123,[1]!Table1[1])</f>
        <v>0</v>
      </c>
      <c r="AF123" s="30">
        <f ca="1">SUMIF([1]route!$E$3:$E$10005,E123,[1]!Table1[2])</f>
        <v>0</v>
      </c>
      <c r="AG123" s="30">
        <f ca="1">SUMIF([1]route!$E$3:$E$10005,E123,[1]!Table1[3])</f>
        <v>0</v>
      </c>
      <c r="AH123" s="30">
        <f ca="1">SUMIF([1]route!$E$3:$E$10005,E123,[1]!Table1[4])</f>
        <v>0</v>
      </c>
      <c r="AI123" s="30">
        <f ca="1">SUMIF([1]route!$E$3:$E$10005,E123,[1]!Table1[5])</f>
        <v>0</v>
      </c>
      <c r="AJ123" s="30">
        <f ca="1">SUMIF([1]route!$E$3:$E$10005,E123,[1]!Table1[6])</f>
        <v>0</v>
      </c>
      <c r="AK123" s="30">
        <f ca="1">SUMIF([1]route!$E$3:$E$10005,E123,[1]!Table1[7])</f>
        <v>0</v>
      </c>
      <c r="AL123" s="30">
        <f ca="1">SUMIF([1]route!$E$3:$E$10005,E123,[1]!Table1[8])</f>
        <v>0</v>
      </c>
      <c r="AM123" s="30">
        <f ca="1">SUMIF([1]route!$E$3:$E$10005,E123,[1]!Table1[9])</f>
        <v>0</v>
      </c>
      <c r="AN123" s="30">
        <f ca="1">SUMIF([1]route!$E$3:$E$10005,E123,[1]!Table1[10])</f>
        <v>0</v>
      </c>
      <c r="AO123" s="30">
        <f ca="1">SUMIF([1]route!$E$3:$E$10005,E123,[1]!Table1[11])</f>
        <v>0</v>
      </c>
      <c r="AP123" s="30">
        <f ca="1">SUMIF([1]route!$E$3:$E$10005,E123,[1]!Table1[12])</f>
        <v>0</v>
      </c>
      <c r="AQ123" s="30">
        <f ca="1">SUMIF([1]route!$E$3:$E$10005,E123,[1]!Table1[13])</f>
        <v>0</v>
      </c>
      <c r="AR123" s="30">
        <f ca="1">SUMIF([1]route!$E$3:$E$10005,E123,[1]!Table1[14])</f>
        <v>0</v>
      </c>
      <c r="AS123" s="30">
        <f ca="1">SUMIF([1]route!$E$3:$E$10005,E123,[1]!Table1[15])</f>
        <v>0</v>
      </c>
      <c r="AT123" s="30">
        <f ca="1">SUMIF([1]route!$E$3:$E$10005,E123,[1]!Table1[16])</f>
        <v>0</v>
      </c>
      <c r="AU123" s="30">
        <f ca="1">SUMIF([1]route!$E$3:$E$10005,E123,[1]!Table1[17])</f>
        <v>0</v>
      </c>
      <c r="AV123" s="30">
        <f ca="1">SUMIF([1]route!$E$3:$E$10005,E123,[1]!Table1[18])</f>
        <v>0</v>
      </c>
      <c r="AW123" s="30">
        <f ca="1">SUMIF([1]route!$E$3:$E$10005,E123,[1]!Table1[19])</f>
        <v>0</v>
      </c>
      <c r="AX123" s="30">
        <f ca="1">SUMIF([1]route!$E$3:$E$10005,E123,[1]!Table1[20])</f>
        <v>0</v>
      </c>
      <c r="AY123" s="30">
        <f ca="1">SUMIF([1]route!$E$3:$E$10005,E123,[1]!Table1[21])</f>
        <v>0</v>
      </c>
      <c r="AZ123" s="30">
        <f ca="1">SUMIF([1]route!$E$3:$E$10005,E123,[1]!Table1[22])</f>
        <v>0</v>
      </c>
      <c r="BA123" s="30">
        <f ca="1">SUMIF([1]route!$E$3:$E$10005,E123,[1]!Table1[23])</f>
        <v>0</v>
      </c>
      <c r="BB123" s="30">
        <f ca="1">SUMIF([1]route!$E$3:$E$10005,E123,[1]!Table1[24])</f>
        <v>0</v>
      </c>
      <c r="BC123" s="30">
        <f ca="1">SUMIF([1]route!$E$3:$E$10005,E123,[1]!Table1[25])</f>
        <v>0</v>
      </c>
      <c r="BD123" s="30">
        <f ca="1">SUMIF([1]route!$E$3:$E$10005,E123,[1]!Table1[26])</f>
        <v>0</v>
      </c>
      <c r="BE123" s="30">
        <f ca="1">SUMIF([1]route!$E$3:$E$10005,E123,[1]!Table1[27])</f>
        <v>0</v>
      </c>
      <c r="BF123" s="30">
        <f ca="1">SUMIF([1]route!$E$3:$E$10005,E123,[1]!Table1[28])</f>
        <v>0</v>
      </c>
      <c r="BG123" s="30">
        <f ca="1">SUMIF([1]route!$E$3:$E$10005,E123,[1]!Table1[29])</f>
        <v>0</v>
      </c>
      <c r="BH123" s="30">
        <f ca="1">SUMIF([1]route!$E$3:$E$10005,E123,[1]!Table1[30])</f>
        <v>0</v>
      </c>
      <c r="BI123" s="30">
        <f ca="1">SUMIF([1]route!$E$3:$E$10005,E123,[1]!Table1[31])</f>
        <v>0</v>
      </c>
      <c r="BJ123" s="30">
        <f ca="1">SUMIF([1]route!$E$3:$E$10005,E123,[1]!Table1[Remain PO])</f>
        <v>0</v>
      </c>
      <c r="BK123" s="31">
        <f ca="1">SUMIF([1]route!$E$3:$E$10005,E123,[1]!Table1[N+1])</f>
        <v>75</v>
      </c>
      <c r="BL123" s="31">
        <f ca="1">SUMIF([1]route!$E$3:$E$10005,E123,[1]!Table1[N+2])</f>
        <v>77.2</v>
      </c>
      <c r="BM123" s="31">
        <f ca="1">SUMIF([1]route!$E$3:$E$10005,E123,[1]!Table1[N+3])</f>
        <v>77.2</v>
      </c>
      <c r="BN123" s="32">
        <f ca="1">SUMIF([1]route!$E$3:$E$10005,E123,[1]!Table1[N+4])</f>
        <v>0</v>
      </c>
      <c r="BP123" s="37">
        <f t="shared" si="40"/>
        <v>235</v>
      </c>
      <c r="BQ123" s="35">
        <f t="shared" ca="1" si="48"/>
        <v>235</v>
      </c>
      <c r="BR123" s="35">
        <f t="shared" ca="1" si="48"/>
        <v>235</v>
      </c>
      <c r="BS123" s="35">
        <f t="shared" ca="1" si="48"/>
        <v>235</v>
      </c>
      <c r="BT123" s="35">
        <f t="shared" ca="1" si="48"/>
        <v>235</v>
      </c>
      <c r="BU123" s="35">
        <f t="shared" ca="1" si="48"/>
        <v>235</v>
      </c>
      <c r="BV123" s="35">
        <f t="shared" ca="1" si="48"/>
        <v>235</v>
      </c>
      <c r="BW123" s="35">
        <f t="shared" ca="1" si="48"/>
        <v>235</v>
      </c>
      <c r="BX123" s="35">
        <f t="shared" ca="1" si="48"/>
        <v>235</v>
      </c>
      <c r="BY123" s="35">
        <f t="shared" ca="1" si="48"/>
        <v>235</v>
      </c>
      <c r="BZ123" s="35">
        <f t="shared" ca="1" si="48"/>
        <v>235</v>
      </c>
      <c r="CA123" s="35">
        <f t="shared" ca="1" si="48"/>
        <v>235</v>
      </c>
      <c r="CB123" s="35">
        <f t="shared" ca="1" si="48"/>
        <v>235</v>
      </c>
      <c r="CC123" s="35">
        <f t="shared" ca="1" si="48"/>
        <v>235</v>
      </c>
      <c r="CD123" s="35">
        <f t="shared" ca="1" si="48"/>
        <v>235</v>
      </c>
      <c r="CE123" s="35">
        <f t="shared" ca="1" si="48"/>
        <v>235</v>
      </c>
      <c r="CF123" s="35">
        <f t="shared" ca="1" si="43"/>
        <v>235</v>
      </c>
      <c r="CG123" s="35">
        <f t="shared" ca="1" si="43"/>
        <v>235</v>
      </c>
      <c r="CH123" s="35">
        <f t="shared" ca="1" si="43"/>
        <v>235</v>
      </c>
      <c r="CI123" s="35">
        <f t="shared" ca="1" si="43"/>
        <v>235</v>
      </c>
      <c r="CJ123" s="35">
        <f t="shared" ca="1" si="43"/>
        <v>235</v>
      </c>
      <c r="CK123" s="35">
        <f t="shared" ca="1" si="43"/>
        <v>235</v>
      </c>
      <c r="CL123" s="35">
        <f t="shared" ca="1" si="43"/>
        <v>235</v>
      </c>
      <c r="CM123" s="35">
        <f t="shared" ca="1" si="43"/>
        <v>235</v>
      </c>
      <c r="CN123" s="35">
        <f t="shared" ca="1" si="43"/>
        <v>235</v>
      </c>
      <c r="CO123" s="35">
        <f t="shared" ca="1" si="43"/>
        <v>235</v>
      </c>
      <c r="CP123" s="35">
        <f t="shared" ca="1" si="43"/>
        <v>235</v>
      </c>
      <c r="CQ123" s="35">
        <f t="shared" ca="1" si="43"/>
        <v>235</v>
      </c>
      <c r="CR123" s="35">
        <f t="shared" ca="1" si="43"/>
        <v>235</v>
      </c>
      <c r="CS123" s="35">
        <f t="shared" ca="1" si="43"/>
        <v>235</v>
      </c>
      <c r="CT123" s="35">
        <f t="shared" ca="1" si="47"/>
        <v>235</v>
      </c>
      <c r="CU123" s="35">
        <f t="shared" ca="1" si="47"/>
        <v>235</v>
      </c>
      <c r="CV123" s="35">
        <f t="shared" ca="1" si="47"/>
        <v>235</v>
      </c>
      <c r="CW123" s="38">
        <f t="shared" ca="1" si="45"/>
        <v>160</v>
      </c>
      <c r="CX123" s="38">
        <f t="shared" ca="1" si="45"/>
        <v>82.8</v>
      </c>
      <c r="CY123" s="38">
        <f t="shared" ca="1" si="45"/>
        <v>5.5999999999999943</v>
      </c>
      <c r="CZ123" s="39">
        <f t="shared" ca="1" si="27"/>
        <v>5.5999999999999943</v>
      </c>
      <c r="DA123" s="35"/>
    </row>
    <row r="124" spans="4:105" x14ac:dyDescent="0.3">
      <c r="D124" s="61" t="str">
        <f>VLOOKUP(F124,[1]Special!$O$2:$S$209,3,0)</f>
        <v>|0101021700|0.00|0.00|0.000|98.5001.6</v>
      </c>
      <c r="E124" s="20" t="s">
        <v>146</v>
      </c>
      <c r="F124" s="19" t="str">
        <f t="shared" si="30"/>
        <v>|0200220810|31.80|0.00|1.600|0.000</v>
      </c>
      <c r="G124" s="19" t="str">
        <f>'Cutting Rules'!H124</f>
        <v>KMV||KMV||||||||||</v>
      </c>
      <c r="H124" s="19" t="str">
        <f>VLOOKUP(MID(F124,8,2),[1]Special!$H$2:$I$32,2,0)</f>
        <v>STKM13A</v>
      </c>
      <c r="I124" s="19" t="str">
        <f t="shared" si="31"/>
        <v>NBC</v>
      </c>
      <c r="J124" s="19" t="str">
        <f t="shared" si="32"/>
        <v>P</v>
      </c>
      <c r="K124" s="19" t="str">
        <f t="shared" si="33"/>
        <v>31.8</v>
      </c>
      <c r="L124" s="19" t="str">
        <f t="shared" si="34"/>
        <v>0.00</v>
      </c>
      <c r="M124" s="52" t="str">
        <f t="shared" si="35"/>
        <v>1.60</v>
      </c>
      <c r="N124" s="52" t="str">
        <f t="shared" si="36"/>
        <v>5661</v>
      </c>
      <c r="O124" s="19">
        <f>VLOOKUP(F124,[1]Item!$A$5:$Z$10000,26,0)</f>
        <v>1.1919999999999999</v>
      </c>
      <c r="P124" s="19" t="str">
        <f>VLOOKUP(E124,[1]route!$E$3:$O$10005,11,0)</f>
        <v>C</v>
      </c>
      <c r="Q124" s="62" t="str">
        <f>'Cutting Rules'!AD124</f>
        <v>265-5661-620----------</v>
      </c>
      <c r="R124" s="23">
        <f ca="1">SUMIF([1]route!$E$3:$E$10005,E124,[1]!Table1[生産])</f>
        <v>183.11111111111109</v>
      </c>
      <c r="S124" s="24"/>
      <c r="T124" s="78" t="s">
        <v>547</v>
      </c>
      <c r="U124" s="19"/>
      <c r="V124" s="48">
        <f>SUMIF([1]route!$E$3:$E$10005,E124,[1]route!$M$3:$M$10005)</f>
        <v>267</v>
      </c>
      <c r="W124" s="56">
        <f t="shared" si="37"/>
        <v>1801.6925039999996</v>
      </c>
      <c r="X124" s="27">
        <f t="array" aca="1" ref="X124" ca="1">INDEX($BP124:$CZ124,MATCH(TRUE,$BP124:$CZ124&lt;0,0))</f>
        <v>-46.079365079365061</v>
      </c>
      <c r="Y124" s="47">
        <f t="shared" ca="1" si="28"/>
        <v>45351</v>
      </c>
      <c r="Z124" s="121" t="str">
        <f>IFERROR(VLOOKUP(E124,[1]route!$E$3:$BL$10005,59,0),"")&amp;IFERROR(VLOOKUP(E124,[1]route!$E$3:$BL$10005,60,0),"")</f>
        <v/>
      </c>
      <c r="AA124" s="28">
        <f t="shared" ca="1" si="38"/>
        <v>0</v>
      </c>
      <c r="AB124" s="77">
        <f t="shared" ca="1" si="39"/>
        <v>0</v>
      </c>
      <c r="AC124" s="4">
        <f t="shared" ca="1" si="29"/>
        <v>35</v>
      </c>
      <c r="AD124" s="29">
        <v>0</v>
      </c>
      <c r="AE124" s="30">
        <f ca="1">SUMIF([1]route!$E$3:$E$10005,E124,[1]!Table1[1])</f>
        <v>0</v>
      </c>
      <c r="AF124" s="30">
        <f ca="1">SUMIF([1]route!$E$3:$E$10005,E124,[1]!Table1[2])</f>
        <v>35.555555555555557</v>
      </c>
      <c r="AG124" s="30">
        <f ca="1">SUMIF([1]route!$E$3:$E$10005,E124,[1]!Table1[3])</f>
        <v>0</v>
      </c>
      <c r="AH124" s="30">
        <f ca="1">SUMIF([1]route!$E$3:$E$10005,E124,[1]!Table1[4])</f>
        <v>0</v>
      </c>
      <c r="AI124" s="30">
        <f ca="1">SUMIF([1]route!$E$3:$E$10005,E124,[1]!Table1[5])</f>
        <v>0</v>
      </c>
      <c r="AJ124" s="30">
        <f ca="1">SUMIF([1]route!$E$3:$E$10005,E124,[1]!Table1[6])</f>
        <v>0</v>
      </c>
      <c r="AK124" s="30">
        <f ca="1">SUMIF([1]route!$E$3:$E$10005,E124,[1]!Table1[7])</f>
        <v>0</v>
      </c>
      <c r="AL124" s="30">
        <f ca="1">SUMIF([1]route!$E$3:$E$10005,E124,[1]!Table1[8])</f>
        <v>0</v>
      </c>
      <c r="AM124" s="30">
        <f ca="1">SUMIF([1]route!$E$3:$E$10005,E124,[1]!Table1[9])</f>
        <v>0</v>
      </c>
      <c r="AN124" s="30">
        <f ca="1">SUMIF([1]route!$E$3:$E$10005,E124,[1]!Table1[10])</f>
        <v>0</v>
      </c>
      <c r="AO124" s="30">
        <f ca="1">SUMIF([1]route!$E$3:$E$10005,E124,[1]!Table1[11])</f>
        <v>0</v>
      </c>
      <c r="AP124" s="30">
        <f ca="1">SUMIF([1]route!$E$3:$E$10005,E124,[1]!Table1[12])</f>
        <v>0</v>
      </c>
      <c r="AQ124" s="30">
        <f ca="1">SUMIF([1]route!$E$3:$E$10005,E124,[1]!Table1[13])</f>
        <v>0</v>
      </c>
      <c r="AR124" s="30">
        <f ca="1">SUMIF([1]route!$E$3:$E$10005,E124,[1]!Table1[14])</f>
        <v>0</v>
      </c>
      <c r="AS124" s="30">
        <f ca="1">SUMIF([1]route!$E$3:$E$10005,E124,[1]!Table1[15])</f>
        <v>0</v>
      </c>
      <c r="AT124" s="30">
        <f ca="1">SUMIF([1]route!$E$3:$E$10005,E124,[1]!Table1[16])</f>
        <v>0</v>
      </c>
      <c r="AU124" s="30">
        <f ca="1">SUMIF([1]route!$E$3:$E$10005,E124,[1]!Table1[17])</f>
        <v>0</v>
      </c>
      <c r="AV124" s="30">
        <f ca="1">SUMIF([1]route!$E$3:$E$10005,E124,[1]!Table1[18])</f>
        <v>0</v>
      </c>
      <c r="AW124" s="30">
        <f ca="1">SUMIF([1]route!$E$3:$E$10005,E124,[1]!Table1[19])</f>
        <v>0</v>
      </c>
      <c r="AX124" s="30">
        <f ca="1">SUMIF([1]route!$E$3:$E$10005,E124,[1]!Table1[20])</f>
        <v>0</v>
      </c>
      <c r="AY124" s="30">
        <f ca="1">SUMIF([1]route!$E$3:$E$10005,E124,[1]!Table1[21])</f>
        <v>0</v>
      </c>
      <c r="AZ124" s="30">
        <f ca="1">SUMIF([1]route!$E$3:$E$10005,E124,[1]!Table1[22])</f>
        <v>0</v>
      </c>
      <c r="BA124" s="30">
        <f ca="1">SUMIF([1]route!$E$3:$E$10005,E124,[1]!Table1[23])</f>
        <v>0</v>
      </c>
      <c r="BB124" s="30">
        <f ca="1">SUMIF([1]route!$E$3:$E$10005,E124,[1]!Table1[24])</f>
        <v>0</v>
      </c>
      <c r="BC124" s="30">
        <f ca="1">SUMIF([1]route!$E$3:$E$10005,E124,[1]!Table1[25])</f>
        <v>0</v>
      </c>
      <c r="BD124" s="30">
        <f ca="1">SUMIF([1]route!$E$3:$E$10005,E124,[1]!Table1[26])</f>
        <v>0</v>
      </c>
      <c r="BE124" s="30">
        <f ca="1">SUMIF([1]route!$E$3:$E$10005,E124,[1]!Table1[27])</f>
        <v>0</v>
      </c>
      <c r="BF124" s="30">
        <f ca="1">SUMIF([1]route!$E$3:$E$10005,E124,[1]!Table1[28])</f>
        <v>0</v>
      </c>
      <c r="BG124" s="30">
        <f ca="1">SUMIF([1]route!$E$3:$E$10005,E124,[1]!Table1[29])</f>
        <v>0</v>
      </c>
      <c r="BH124" s="30">
        <f ca="1">SUMIF([1]route!$E$3:$E$10005,E124,[1]!Table1[30])</f>
        <v>0</v>
      </c>
      <c r="BI124" s="30">
        <f ca="1">SUMIF([1]route!$E$3:$E$10005,E124,[1]!Table1[31])</f>
        <v>0</v>
      </c>
      <c r="BJ124" s="30">
        <f ca="1">SUMIF([1]route!$E$3:$E$10005,E124,[1]!Table1[Remain PO])</f>
        <v>0</v>
      </c>
      <c r="BK124" s="31">
        <f ca="1">SUMIF([1]route!$E$3:$E$10005,E124,[1]!Table1[N+1])</f>
        <v>147.55555555555554</v>
      </c>
      <c r="BL124" s="31">
        <f ca="1">SUMIF([1]route!$E$3:$E$10005,E124,[1]!Table1[N+2])</f>
        <v>129.96825396825398</v>
      </c>
      <c r="BM124" s="31">
        <f ca="1">SUMIF([1]route!$E$3:$E$10005,E124,[1]!Table1[N+3])</f>
        <v>188.44444444444446</v>
      </c>
      <c r="BN124" s="32">
        <f ca="1">SUMIF([1]route!$E$3:$E$10005,E124,[1]!Table1[N+4])</f>
        <v>0</v>
      </c>
      <c r="BP124" s="37">
        <f t="shared" si="40"/>
        <v>267</v>
      </c>
      <c r="BQ124" s="35">
        <f t="shared" ca="1" si="48"/>
        <v>267</v>
      </c>
      <c r="BR124" s="35">
        <f t="shared" ca="1" si="48"/>
        <v>231.44444444444446</v>
      </c>
      <c r="BS124" s="35">
        <f t="shared" ca="1" si="48"/>
        <v>231.44444444444446</v>
      </c>
      <c r="BT124" s="35">
        <f t="shared" ca="1" si="48"/>
        <v>231.44444444444446</v>
      </c>
      <c r="BU124" s="35">
        <f t="shared" ca="1" si="48"/>
        <v>231.44444444444446</v>
      </c>
      <c r="BV124" s="35">
        <f t="shared" ca="1" si="48"/>
        <v>231.44444444444446</v>
      </c>
      <c r="BW124" s="35">
        <f t="shared" ca="1" si="48"/>
        <v>231.44444444444446</v>
      </c>
      <c r="BX124" s="35">
        <f t="shared" ca="1" si="48"/>
        <v>231.44444444444446</v>
      </c>
      <c r="BY124" s="35">
        <f t="shared" ca="1" si="48"/>
        <v>231.44444444444446</v>
      </c>
      <c r="BZ124" s="35">
        <f t="shared" ca="1" si="48"/>
        <v>231.44444444444446</v>
      </c>
      <c r="CA124" s="35">
        <f t="shared" ca="1" si="48"/>
        <v>231.44444444444446</v>
      </c>
      <c r="CB124" s="35">
        <f t="shared" ca="1" si="48"/>
        <v>231.44444444444446</v>
      </c>
      <c r="CC124" s="35">
        <f t="shared" ca="1" si="48"/>
        <v>231.44444444444446</v>
      </c>
      <c r="CD124" s="35">
        <f t="shared" ca="1" si="48"/>
        <v>231.44444444444446</v>
      </c>
      <c r="CE124" s="35">
        <f t="shared" ca="1" si="48"/>
        <v>231.44444444444446</v>
      </c>
      <c r="CF124" s="35">
        <f t="shared" ca="1" si="43"/>
        <v>231.44444444444446</v>
      </c>
      <c r="CG124" s="35">
        <f t="shared" ca="1" si="43"/>
        <v>231.44444444444446</v>
      </c>
      <c r="CH124" s="35">
        <f t="shared" ca="1" si="43"/>
        <v>231.44444444444446</v>
      </c>
      <c r="CI124" s="35">
        <f t="shared" ca="1" si="43"/>
        <v>231.44444444444446</v>
      </c>
      <c r="CJ124" s="35">
        <f t="shared" ca="1" si="43"/>
        <v>231.44444444444446</v>
      </c>
      <c r="CK124" s="35">
        <f t="shared" ca="1" si="43"/>
        <v>231.44444444444446</v>
      </c>
      <c r="CL124" s="35">
        <f t="shared" ca="1" si="43"/>
        <v>231.44444444444446</v>
      </c>
      <c r="CM124" s="35">
        <f t="shared" ca="1" si="43"/>
        <v>231.44444444444446</v>
      </c>
      <c r="CN124" s="35">
        <f t="shared" ca="1" si="43"/>
        <v>231.44444444444446</v>
      </c>
      <c r="CO124" s="35">
        <f t="shared" ca="1" si="43"/>
        <v>231.44444444444446</v>
      </c>
      <c r="CP124" s="35">
        <f t="shared" ca="1" si="43"/>
        <v>231.44444444444446</v>
      </c>
      <c r="CQ124" s="35">
        <f t="shared" ca="1" si="43"/>
        <v>231.44444444444446</v>
      </c>
      <c r="CR124" s="35">
        <f t="shared" ca="1" si="43"/>
        <v>231.44444444444446</v>
      </c>
      <c r="CS124" s="35">
        <f t="shared" ca="1" si="43"/>
        <v>231.44444444444446</v>
      </c>
      <c r="CT124" s="35">
        <f t="shared" ca="1" si="47"/>
        <v>231.44444444444446</v>
      </c>
      <c r="CU124" s="35">
        <f t="shared" ca="1" si="47"/>
        <v>231.44444444444446</v>
      </c>
      <c r="CV124" s="35">
        <f t="shared" ca="1" si="47"/>
        <v>231.44444444444446</v>
      </c>
      <c r="CW124" s="38">
        <f t="shared" ca="1" si="45"/>
        <v>83.888888888888914</v>
      </c>
      <c r="CX124" s="38">
        <f t="shared" ca="1" si="45"/>
        <v>-46.079365079365061</v>
      </c>
      <c r="CY124" s="38">
        <f t="shared" ca="1" si="45"/>
        <v>-234.52380952380952</v>
      </c>
      <c r="CZ124" s="39">
        <f t="shared" ca="1" si="27"/>
        <v>-234.52380952380952</v>
      </c>
      <c r="DA124" s="35"/>
    </row>
    <row r="125" spans="4:105" x14ac:dyDescent="0.3">
      <c r="D125" s="61" t="str">
        <f>VLOOKUP(F125,[1]Special!$O$2:$S$209,3,0)</f>
        <v>|0101021700|0.00|0.00|0.000|97.0002.3</v>
      </c>
      <c r="E125" s="20" t="s">
        <v>147</v>
      </c>
      <c r="F125" s="19" t="str">
        <f t="shared" si="30"/>
        <v>|0200226010|31.80|0.00|2.300|0.000</v>
      </c>
      <c r="G125" s="19" t="str">
        <f>'Cutting Rules'!H125</f>
        <v>KMV|KMV|||||||||||</v>
      </c>
      <c r="H125" s="19" t="str">
        <f>VLOOKUP(MID(F125,8,2),[1]Special!$H$2:$I$32,2,0)</f>
        <v>STAM390G</v>
      </c>
      <c r="I125" s="19" t="str">
        <f t="shared" si="31"/>
        <v>NBC</v>
      </c>
      <c r="J125" s="19" t="str">
        <f t="shared" si="32"/>
        <v>P</v>
      </c>
      <c r="K125" s="19" t="str">
        <f t="shared" si="33"/>
        <v>31.8</v>
      </c>
      <c r="L125" s="19" t="str">
        <f t="shared" si="34"/>
        <v>0.00</v>
      </c>
      <c r="M125" s="52" t="str">
        <f t="shared" si="35"/>
        <v>2.30</v>
      </c>
      <c r="N125" s="52" t="str">
        <f t="shared" si="36"/>
        <v>5965</v>
      </c>
      <c r="O125" s="19">
        <f>VLOOKUP(F125,[1]Item!$A$5:$Z$10000,26,0)</f>
        <v>1.673</v>
      </c>
      <c r="P125" s="19" t="str">
        <f>VLOOKUP(E125,[1]route!$E$3:$O$10005,11,0)</f>
        <v>C</v>
      </c>
      <c r="Q125" s="62" t="str">
        <f>'Cutting Rules'!AD125</f>
        <v>844-40.8-42.3-5965---------</v>
      </c>
      <c r="R125" s="23">
        <f ca="1">SUMIF([1]route!$E$3:$E$10005,E125,[1]!Table1[生産])</f>
        <v>492.94911937377691</v>
      </c>
      <c r="S125" s="24"/>
      <c r="T125" s="78" t="s">
        <v>547</v>
      </c>
      <c r="U125" s="19"/>
      <c r="V125" s="48">
        <f>SUMIF([1]route!$E$3:$E$10005,E125,[1]route!$M$3:$M$10005)</f>
        <v>679</v>
      </c>
      <c r="W125" s="56">
        <f t="shared" si="37"/>
        <v>6776.0431550000003</v>
      </c>
      <c r="X125" s="27">
        <f t="array" aca="1" ref="X125" ca="1">INDEX($BP125:$CZ125,MATCH(TRUE,$BP125:$CZ125&lt;0,0))</f>
        <v>-146.35029354207438</v>
      </c>
      <c r="Y125" s="47">
        <f t="shared" ca="1" si="28"/>
        <v>45351</v>
      </c>
      <c r="Z125" s="121" t="str">
        <f>IFERROR(VLOOKUP(E125,[1]route!$E$3:$BL$10005,59,0),"")&amp;IFERROR(VLOOKUP(E125,[1]route!$E$3:$BL$10005,60,0),"")</f>
        <v/>
      </c>
      <c r="AA125" s="28">
        <f t="shared" ca="1" si="38"/>
        <v>0</v>
      </c>
      <c r="AB125" s="77">
        <f t="shared" ca="1" si="39"/>
        <v>0</v>
      </c>
      <c r="AC125" s="4">
        <f t="shared" ca="1" si="29"/>
        <v>35</v>
      </c>
      <c r="AD125" s="29">
        <v>0</v>
      </c>
      <c r="AE125" s="30">
        <f ca="1">SUMIF([1]route!$E$3:$E$10005,E125,[1]!Table1[1])</f>
        <v>0</v>
      </c>
      <c r="AF125" s="30">
        <f ca="1">SUMIF([1]route!$E$3:$E$10005,E125,[1]!Table1[2])</f>
        <v>0</v>
      </c>
      <c r="AG125" s="30">
        <f ca="1">SUMIF([1]route!$E$3:$E$10005,E125,[1]!Table1[3])</f>
        <v>0</v>
      </c>
      <c r="AH125" s="30">
        <f ca="1">SUMIF([1]route!$E$3:$E$10005,E125,[1]!Table1[4])</f>
        <v>0</v>
      </c>
      <c r="AI125" s="30">
        <f ca="1">SUMIF([1]route!$E$3:$E$10005,E125,[1]!Table1[5])</f>
        <v>0</v>
      </c>
      <c r="AJ125" s="30">
        <f ca="1">SUMIF([1]route!$E$3:$E$10005,E125,[1]!Table1[6])</f>
        <v>0</v>
      </c>
      <c r="AK125" s="30">
        <f ca="1">SUMIF([1]route!$E$3:$E$10005,E125,[1]!Table1[7])</f>
        <v>0</v>
      </c>
      <c r="AL125" s="30">
        <f ca="1">SUMIF([1]route!$E$3:$E$10005,E125,[1]!Table1[8])</f>
        <v>0</v>
      </c>
      <c r="AM125" s="30">
        <f ca="1">SUMIF([1]route!$E$3:$E$10005,E125,[1]!Table1[9])</f>
        <v>0</v>
      </c>
      <c r="AN125" s="30">
        <f ca="1">SUMIF([1]route!$E$3:$E$10005,E125,[1]!Table1[10])</f>
        <v>0</v>
      </c>
      <c r="AO125" s="30">
        <f ca="1">SUMIF([1]route!$E$3:$E$10005,E125,[1]!Table1[11])</f>
        <v>0</v>
      </c>
      <c r="AP125" s="30">
        <f ca="1">SUMIF([1]route!$E$3:$E$10005,E125,[1]!Table1[12])</f>
        <v>0</v>
      </c>
      <c r="AQ125" s="30">
        <f ca="1">SUMIF([1]route!$E$3:$E$10005,E125,[1]!Table1[13])</f>
        <v>0</v>
      </c>
      <c r="AR125" s="30">
        <f ca="1">SUMIF([1]route!$E$3:$E$10005,E125,[1]!Table1[14])</f>
        <v>0</v>
      </c>
      <c r="AS125" s="30">
        <f ca="1">SUMIF([1]route!$E$3:$E$10005,E125,[1]!Table1[15])</f>
        <v>0</v>
      </c>
      <c r="AT125" s="30">
        <f ca="1">SUMIF([1]route!$E$3:$E$10005,E125,[1]!Table1[16])</f>
        <v>0</v>
      </c>
      <c r="AU125" s="30">
        <f ca="1">SUMIF([1]route!$E$3:$E$10005,E125,[1]!Table1[17])</f>
        <v>0</v>
      </c>
      <c r="AV125" s="30">
        <f ca="1">SUMIF([1]route!$E$3:$E$10005,E125,[1]!Table1[18])</f>
        <v>0</v>
      </c>
      <c r="AW125" s="30">
        <f ca="1">SUMIF([1]route!$E$3:$E$10005,E125,[1]!Table1[19])</f>
        <v>0</v>
      </c>
      <c r="AX125" s="30">
        <f ca="1">SUMIF([1]route!$E$3:$E$10005,E125,[1]!Table1[20])</f>
        <v>0</v>
      </c>
      <c r="AY125" s="30">
        <f ca="1">SUMIF([1]route!$E$3:$E$10005,E125,[1]!Table1[21])</f>
        <v>0</v>
      </c>
      <c r="AZ125" s="30">
        <f ca="1">SUMIF([1]route!$E$3:$E$10005,E125,[1]!Table1[22])</f>
        <v>0</v>
      </c>
      <c r="BA125" s="30">
        <f ca="1">SUMIF([1]route!$E$3:$E$10005,E125,[1]!Table1[23])</f>
        <v>0</v>
      </c>
      <c r="BB125" s="30">
        <f ca="1">SUMIF([1]route!$E$3:$E$10005,E125,[1]!Table1[24])</f>
        <v>0</v>
      </c>
      <c r="BC125" s="30">
        <f ca="1">SUMIF([1]route!$E$3:$E$10005,E125,[1]!Table1[25])</f>
        <v>0</v>
      </c>
      <c r="BD125" s="30">
        <f ca="1">SUMIF([1]route!$E$3:$E$10005,E125,[1]!Table1[26])</f>
        <v>0</v>
      </c>
      <c r="BE125" s="30">
        <f ca="1">SUMIF([1]route!$E$3:$E$10005,E125,[1]!Table1[27])</f>
        <v>0</v>
      </c>
      <c r="BF125" s="30">
        <f ca="1">SUMIF([1]route!$E$3:$E$10005,E125,[1]!Table1[28])</f>
        <v>0</v>
      </c>
      <c r="BG125" s="30">
        <f ca="1">SUMIF([1]route!$E$3:$E$10005,E125,[1]!Table1[29])</f>
        <v>0</v>
      </c>
      <c r="BH125" s="30">
        <f ca="1">SUMIF([1]route!$E$3:$E$10005,E125,[1]!Table1[30])</f>
        <v>0</v>
      </c>
      <c r="BI125" s="30">
        <f ca="1">SUMIF([1]route!$E$3:$E$10005,E125,[1]!Table1[31])</f>
        <v>0</v>
      </c>
      <c r="BJ125" s="30">
        <f ca="1">SUMIF([1]route!$E$3:$E$10005,E125,[1]!Table1[Remain PO])</f>
        <v>0</v>
      </c>
      <c r="BK125" s="31">
        <f ca="1">SUMIF([1]route!$E$3:$E$10005,E125,[1]!Table1[N+1])</f>
        <v>492.94911937377691</v>
      </c>
      <c r="BL125" s="31">
        <f ca="1">SUMIF([1]route!$E$3:$E$10005,E125,[1]!Table1[N+2])</f>
        <v>332.40117416829747</v>
      </c>
      <c r="BM125" s="31">
        <f ca="1">SUMIF([1]route!$E$3:$E$10005,E125,[1]!Table1[N+3])</f>
        <v>405.41487279843443</v>
      </c>
      <c r="BN125" s="32">
        <f ca="1">SUMIF([1]route!$E$3:$E$10005,E125,[1]!Table1[N+4])</f>
        <v>0</v>
      </c>
      <c r="BP125" s="37">
        <f t="shared" si="40"/>
        <v>679</v>
      </c>
      <c r="BQ125" s="35">
        <f t="shared" ca="1" si="48"/>
        <v>679</v>
      </c>
      <c r="BR125" s="35">
        <f t="shared" ca="1" si="48"/>
        <v>679</v>
      </c>
      <c r="BS125" s="35">
        <f t="shared" ca="1" si="48"/>
        <v>679</v>
      </c>
      <c r="BT125" s="35">
        <f t="shared" ca="1" si="48"/>
        <v>679</v>
      </c>
      <c r="BU125" s="35">
        <f t="shared" ca="1" si="48"/>
        <v>679</v>
      </c>
      <c r="BV125" s="35">
        <f t="shared" ca="1" si="48"/>
        <v>679</v>
      </c>
      <c r="BW125" s="35">
        <f t="shared" ca="1" si="48"/>
        <v>679</v>
      </c>
      <c r="BX125" s="35">
        <f t="shared" ca="1" si="48"/>
        <v>679</v>
      </c>
      <c r="BY125" s="35">
        <f t="shared" ca="1" si="48"/>
        <v>679</v>
      </c>
      <c r="BZ125" s="35">
        <f t="shared" ca="1" si="48"/>
        <v>679</v>
      </c>
      <c r="CA125" s="35">
        <f t="shared" ca="1" si="48"/>
        <v>679</v>
      </c>
      <c r="CB125" s="35">
        <f t="shared" ca="1" si="48"/>
        <v>679</v>
      </c>
      <c r="CC125" s="35">
        <f t="shared" ca="1" si="48"/>
        <v>679</v>
      </c>
      <c r="CD125" s="35">
        <f t="shared" ca="1" si="48"/>
        <v>679</v>
      </c>
      <c r="CE125" s="35">
        <f t="shared" ca="1" si="48"/>
        <v>679</v>
      </c>
      <c r="CF125" s="35">
        <f t="shared" ca="1" si="43"/>
        <v>679</v>
      </c>
      <c r="CG125" s="35">
        <f t="shared" ca="1" si="43"/>
        <v>679</v>
      </c>
      <c r="CH125" s="35">
        <f t="shared" ca="1" si="43"/>
        <v>679</v>
      </c>
      <c r="CI125" s="35">
        <f t="shared" ca="1" si="43"/>
        <v>679</v>
      </c>
      <c r="CJ125" s="35">
        <f t="shared" ca="1" si="43"/>
        <v>679</v>
      </c>
      <c r="CK125" s="35">
        <f t="shared" ca="1" si="43"/>
        <v>679</v>
      </c>
      <c r="CL125" s="35">
        <f t="shared" ref="CL125:CS156" ca="1" si="49">CK125-AZ125</f>
        <v>679</v>
      </c>
      <c r="CM125" s="35">
        <f t="shared" ca="1" si="49"/>
        <v>679</v>
      </c>
      <c r="CN125" s="35">
        <f t="shared" ca="1" si="49"/>
        <v>679</v>
      </c>
      <c r="CO125" s="35">
        <f t="shared" ca="1" si="49"/>
        <v>679</v>
      </c>
      <c r="CP125" s="35">
        <f t="shared" ca="1" si="49"/>
        <v>679</v>
      </c>
      <c r="CQ125" s="35">
        <f t="shared" ca="1" si="49"/>
        <v>679</v>
      </c>
      <c r="CR125" s="35">
        <f t="shared" ca="1" si="49"/>
        <v>679</v>
      </c>
      <c r="CS125" s="35">
        <f t="shared" ca="1" si="49"/>
        <v>679</v>
      </c>
      <c r="CT125" s="35">
        <f t="shared" ca="1" si="47"/>
        <v>679</v>
      </c>
      <c r="CU125" s="35">
        <f t="shared" ca="1" si="47"/>
        <v>679</v>
      </c>
      <c r="CV125" s="35">
        <f t="shared" ca="1" si="47"/>
        <v>679</v>
      </c>
      <c r="CW125" s="38">
        <f t="shared" ca="1" si="45"/>
        <v>186.05088062622309</v>
      </c>
      <c r="CX125" s="38">
        <f t="shared" ca="1" si="45"/>
        <v>-146.35029354207438</v>
      </c>
      <c r="CY125" s="38">
        <f t="shared" ca="1" si="45"/>
        <v>-551.76516634050881</v>
      </c>
      <c r="CZ125" s="39">
        <f t="shared" ca="1" si="27"/>
        <v>-551.76516634050881</v>
      </c>
      <c r="DA125" s="35"/>
    </row>
    <row r="126" spans="4:105" x14ac:dyDescent="0.3">
      <c r="D126" s="61" t="str">
        <f>VLOOKUP(F126,[1]Special!$O$2:$S$209,3,0)</f>
        <v>|0101021700|0.00|0.00|0.000|97.0002.6</v>
      </c>
      <c r="E126" s="20" t="s">
        <v>148</v>
      </c>
      <c r="F126" s="19" t="str">
        <f t="shared" si="30"/>
        <v>|0200220810|31.80|0.00|2.600|0.000</v>
      </c>
      <c r="G126" s="19" t="str">
        <f>'Cutting Rules'!H126</f>
        <v>KMV||||||||||||</v>
      </c>
      <c r="H126" s="19" t="str">
        <f>VLOOKUP(MID(F126,8,2),[1]Special!$H$2:$I$32,2,0)</f>
        <v>STKM13A</v>
      </c>
      <c r="I126" s="19" t="str">
        <f t="shared" si="31"/>
        <v>NBC</v>
      </c>
      <c r="J126" s="19" t="str">
        <f t="shared" si="32"/>
        <v>P</v>
      </c>
      <c r="K126" s="19" t="str">
        <f t="shared" si="33"/>
        <v>31.8</v>
      </c>
      <c r="L126" s="19" t="str">
        <f t="shared" si="34"/>
        <v>0.00</v>
      </c>
      <c r="M126" s="52" t="str">
        <f t="shared" si="35"/>
        <v>2.60</v>
      </c>
      <c r="N126" s="52" t="str">
        <f t="shared" si="36"/>
        <v>6096</v>
      </c>
      <c r="O126" s="19">
        <f>VLOOKUP(F126,[1]Item!$A$5:$Z$10000,26,0)</f>
        <v>1.8720000000000001</v>
      </c>
      <c r="P126" s="19" t="str">
        <f>VLOOKUP(E126,[1]route!$E$3:$O$10005,11,0)</f>
        <v>C</v>
      </c>
      <c r="Q126" s="62" t="str">
        <f>'Cutting Rules'!AD126</f>
        <v>351-6096-----------</v>
      </c>
      <c r="R126" s="23">
        <f ca="1">SUMIF([1]route!$E$3:$E$10005,E126,[1]!Table1[生産])</f>
        <v>6.2941176470588234</v>
      </c>
      <c r="S126" s="24"/>
      <c r="T126" s="78" t="s">
        <v>547</v>
      </c>
      <c r="U126" s="19"/>
      <c r="V126" s="48">
        <f>SUMIF([1]route!$E$3:$E$10005,E126,[1]route!$M$3:$M$10005)</f>
        <v>110</v>
      </c>
      <c r="W126" s="56">
        <f t="shared" si="37"/>
        <v>1255.2883200000001</v>
      </c>
      <c r="X126" s="27" t="e">
        <f t="array" aca="1" ref="X126" ca="1">INDEX($BP126:$CZ126,MATCH(TRUE,$BP126:$CZ126&lt;0,0))</f>
        <v>#N/A</v>
      </c>
      <c r="Y126" s="47" t="str">
        <f t="shared" ca="1" si="28"/>
        <v/>
      </c>
      <c r="Z126" s="121" t="str">
        <f>IFERROR(VLOOKUP(E126,[1]route!$E$3:$BL$10005,59,0),"")&amp;IFERROR(VLOOKUP(E126,[1]route!$E$3:$BL$10005,60,0),"")</f>
        <v/>
      </c>
      <c r="AA126" s="28">
        <f t="shared" ca="1" si="38"/>
        <v>0</v>
      </c>
      <c r="AB126" s="77">
        <f t="shared" ca="1" si="39"/>
        <v>0</v>
      </c>
      <c r="AC126" s="4" t="str">
        <f t="shared" ca="1" si="29"/>
        <v/>
      </c>
      <c r="AD126" s="29">
        <v>0</v>
      </c>
      <c r="AE126" s="30">
        <f ca="1">SUMIF([1]route!$E$3:$E$10005,E126,[1]!Table1[1])</f>
        <v>0</v>
      </c>
      <c r="AF126" s="30">
        <f ca="1">SUMIF([1]route!$E$3:$E$10005,E126,[1]!Table1[2])</f>
        <v>6.2941176470588234</v>
      </c>
      <c r="AG126" s="30">
        <f ca="1">SUMIF([1]route!$E$3:$E$10005,E126,[1]!Table1[3])</f>
        <v>0</v>
      </c>
      <c r="AH126" s="30">
        <f ca="1">SUMIF([1]route!$E$3:$E$10005,E126,[1]!Table1[4])</f>
        <v>0</v>
      </c>
      <c r="AI126" s="30">
        <f ca="1">SUMIF([1]route!$E$3:$E$10005,E126,[1]!Table1[5])</f>
        <v>0</v>
      </c>
      <c r="AJ126" s="30">
        <f ca="1">SUMIF([1]route!$E$3:$E$10005,E126,[1]!Table1[6])</f>
        <v>0</v>
      </c>
      <c r="AK126" s="30">
        <f ca="1">SUMIF([1]route!$E$3:$E$10005,E126,[1]!Table1[7])</f>
        <v>0</v>
      </c>
      <c r="AL126" s="30">
        <f ca="1">SUMIF([1]route!$E$3:$E$10005,E126,[1]!Table1[8])</f>
        <v>0</v>
      </c>
      <c r="AM126" s="30">
        <f ca="1">SUMIF([1]route!$E$3:$E$10005,E126,[1]!Table1[9])</f>
        <v>0</v>
      </c>
      <c r="AN126" s="30">
        <f ca="1">SUMIF([1]route!$E$3:$E$10005,E126,[1]!Table1[10])</f>
        <v>0</v>
      </c>
      <c r="AO126" s="30">
        <f ca="1">SUMIF([1]route!$E$3:$E$10005,E126,[1]!Table1[11])</f>
        <v>0</v>
      </c>
      <c r="AP126" s="30">
        <f ca="1">SUMIF([1]route!$E$3:$E$10005,E126,[1]!Table1[12])</f>
        <v>0</v>
      </c>
      <c r="AQ126" s="30">
        <f ca="1">SUMIF([1]route!$E$3:$E$10005,E126,[1]!Table1[13])</f>
        <v>0</v>
      </c>
      <c r="AR126" s="30">
        <f ca="1">SUMIF([1]route!$E$3:$E$10005,E126,[1]!Table1[14])</f>
        <v>0</v>
      </c>
      <c r="AS126" s="30">
        <f ca="1">SUMIF([1]route!$E$3:$E$10005,E126,[1]!Table1[15])</f>
        <v>0</v>
      </c>
      <c r="AT126" s="30">
        <f ca="1">SUMIF([1]route!$E$3:$E$10005,E126,[1]!Table1[16])</f>
        <v>0</v>
      </c>
      <c r="AU126" s="30">
        <f ca="1">SUMIF([1]route!$E$3:$E$10005,E126,[1]!Table1[17])</f>
        <v>0</v>
      </c>
      <c r="AV126" s="30">
        <f ca="1">SUMIF([1]route!$E$3:$E$10005,E126,[1]!Table1[18])</f>
        <v>0</v>
      </c>
      <c r="AW126" s="30">
        <f ca="1">SUMIF([1]route!$E$3:$E$10005,E126,[1]!Table1[19])</f>
        <v>0</v>
      </c>
      <c r="AX126" s="30">
        <f ca="1">SUMIF([1]route!$E$3:$E$10005,E126,[1]!Table1[20])</f>
        <v>0</v>
      </c>
      <c r="AY126" s="30">
        <f ca="1">SUMIF([1]route!$E$3:$E$10005,E126,[1]!Table1[21])</f>
        <v>0</v>
      </c>
      <c r="AZ126" s="30">
        <f ca="1">SUMIF([1]route!$E$3:$E$10005,E126,[1]!Table1[22])</f>
        <v>0</v>
      </c>
      <c r="BA126" s="30">
        <f ca="1">SUMIF([1]route!$E$3:$E$10005,E126,[1]!Table1[23])</f>
        <v>0</v>
      </c>
      <c r="BB126" s="30">
        <f ca="1">SUMIF([1]route!$E$3:$E$10005,E126,[1]!Table1[24])</f>
        <v>0</v>
      </c>
      <c r="BC126" s="30">
        <f ca="1">SUMIF([1]route!$E$3:$E$10005,E126,[1]!Table1[25])</f>
        <v>0</v>
      </c>
      <c r="BD126" s="30">
        <f ca="1">SUMIF([1]route!$E$3:$E$10005,E126,[1]!Table1[26])</f>
        <v>0</v>
      </c>
      <c r="BE126" s="30">
        <f ca="1">SUMIF([1]route!$E$3:$E$10005,E126,[1]!Table1[27])</f>
        <v>0</v>
      </c>
      <c r="BF126" s="30">
        <f ca="1">SUMIF([1]route!$E$3:$E$10005,E126,[1]!Table1[28])</f>
        <v>0</v>
      </c>
      <c r="BG126" s="30">
        <f ca="1">SUMIF([1]route!$E$3:$E$10005,E126,[1]!Table1[29])</f>
        <v>0</v>
      </c>
      <c r="BH126" s="30">
        <f ca="1">SUMIF([1]route!$E$3:$E$10005,E126,[1]!Table1[30])</f>
        <v>0</v>
      </c>
      <c r="BI126" s="30">
        <f ca="1">SUMIF([1]route!$E$3:$E$10005,E126,[1]!Table1[31])</f>
        <v>0</v>
      </c>
      <c r="BJ126" s="30">
        <f ca="1">SUMIF([1]route!$E$3:$E$10005,E126,[1]!Table1[Remain PO])</f>
        <v>0</v>
      </c>
      <c r="BK126" s="31">
        <f ca="1">SUMIF([1]route!$E$3:$E$10005,E126,[1]!Table1[N+1])</f>
        <v>0</v>
      </c>
      <c r="BL126" s="31">
        <f ca="1">SUMIF([1]route!$E$3:$E$10005,E126,[1]!Table1[N+2])</f>
        <v>0</v>
      </c>
      <c r="BM126" s="31">
        <f ca="1">SUMIF([1]route!$E$3:$E$10005,E126,[1]!Table1[N+3])</f>
        <v>22.352941176470587</v>
      </c>
      <c r="BN126" s="32">
        <f ca="1">SUMIF([1]route!$E$3:$E$10005,E126,[1]!Table1[N+4])</f>
        <v>0</v>
      </c>
      <c r="BP126" s="37">
        <f t="shared" si="40"/>
        <v>110</v>
      </c>
      <c r="BQ126" s="35">
        <f t="shared" ca="1" si="48"/>
        <v>110</v>
      </c>
      <c r="BR126" s="35">
        <f t="shared" ca="1" si="48"/>
        <v>103.70588235294117</v>
      </c>
      <c r="BS126" s="35">
        <f t="shared" ca="1" si="48"/>
        <v>103.70588235294117</v>
      </c>
      <c r="BT126" s="35">
        <f t="shared" ca="1" si="48"/>
        <v>103.70588235294117</v>
      </c>
      <c r="BU126" s="35">
        <f t="shared" ca="1" si="48"/>
        <v>103.70588235294117</v>
      </c>
      <c r="BV126" s="35">
        <f t="shared" ca="1" si="48"/>
        <v>103.70588235294117</v>
      </c>
      <c r="BW126" s="35">
        <f t="shared" ca="1" si="48"/>
        <v>103.70588235294117</v>
      </c>
      <c r="BX126" s="35">
        <f t="shared" ca="1" si="48"/>
        <v>103.70588235294117</v>
      </c>
      <c r="BY126" s="35">
        <f t="shared" ca="1" si="48"/>
        <v>103.70588235294117</v>
      </c>
      <c r="BZ126" s="35">
        <f t="shared" ca="1" si="48"/>
        <v>103.70588235294117</v>
      </c>
      <c r="CA126" s="35">
        <f t="shared" ca="1" si="48"/>
        <v>103.70588235294117</v>
      </c>
      <c r="CB126" s="35">
        <f t="shared" ca="1" si="48"/>
        <v>103.70588235294117</v>
      </c>
      <c r="CC126" s="35">
        <f t="shared" ca="1" si="48"/>
        <v>103.70588235294117</v>
      </c>
      <c r="CD126" s="35">
        <f t="shared" ca="1" si="48"/>
        <v>103.70588235294117</v>
      </c>
      <c r="CE126" s="35">
        <f t="shared" ca="1" si="48"/>
        <v>103.70588235294117</v>
      </c>
      <c r="CF126" s="35">
        <f t="shared" ca="1" si="48"/>
        <v>103.70588235294117</v>
      </c>
      <c r="CG126" s="35">
        <f t="shared" ref="CG126:CR165" ca="1" si="50">CF126-AU126</f>
        <v>103.70588235294117</v>
      </c>
      <c r="CH126" s="35">
        <f t="shared" ca="1" si="50"/>
        <v>103.70588235294117</v>
      </c>
      <c r="CI126" s="35">
        <f t="shared" ca="1" si="50"/>
        <v>103.70588235294117</v>
      </c>
      <c r="CJ126" s="35">
        <f t="shared" ca="1" si="50"/>
        <v>103.70588235294117</v>
      </c>
      <c r="CK126" s="35">
        <f t="shared" ca="1" si="50"/>
        <v>103.70588235294117</v>
      </c>
      <c r="CL126" s="35">
        <f t="shared" ca="1" si="49"/>
        <v>103.70588235294117</v>
      </c>
      <c r="CM126" s="35">
        <f t="shared" ca="1" si="49"/>
        <v>103.70588235294117</v>
      </c>
      <c r="CN126" s="35">
        <f t="shared" ca="1" si="49"/>
        <v>103.70588235294117</v>
      </c>
      <c r="CO126" s="35">
        <f t="shared" ca="1" si="49"/>
        <v>103.70588235294117</v>
      </c>
      <c r="CP126" s="35">
        <f t="shared" ca="1" si="49"/>
        <v>103.70588235294117</v>
      </c>
      <c r="CQ126" s="35">
        <f t="shared" ca="1" si="49"/>
        <v>103.70588235294117</v>
      </c>
      <c r="CR126" s="35">
        <f t="shared" ca="1" si="49"/>
        <v>103.70588235294117</v>
      </c>
      <c r="CS126" s="35">
        <f t="shared" ca="1" si="49"/>
        <v>103.70588235294117</v>
      </c>
      <c r="CT126" s="35">
        <f t="shared" ca="1" si="47"/>
        <v>103.70588235294117</v>
      </c>
      <c r="CU126" s="35">
        <f t="shared" ca="1" si="47"/>
        <v>103.70588235294117</v>
      </c>
      <c r="CV126" s="35">
        <f t="shared" ca="1" si="47"/>
        <v>103.70588235294117</v>
      </c>
      <c r="CW126" s="38">
        <f t="shared" ca="1" si="45"/>
        <v>103.70588235294117</v>
      </c>
      <c r="CX126" s="38">
        <f t="shared" ca="1" si="45"/>
        <v>103.70588235294117</v>
      </c>
      <c r="CY126" s="38">
        <f t="shared" ca="1" si="45"/>
        <v>81.35294117647058</v>
      </c>
      <c r="CZ126" s="39">
        <f t="shared" ca="1" si="27"/>
        <v>81.35294117647058</v>
      </c>
      <c r="DA126" s="35"/>
    </row>
    <row r="127" spans="4:105" x14ac:dyDescent="0.3">
      <c r="D127" s="61" t="str">
        <f>VLOOKUP(F127,[1]Special!$O$2:$S$209,3,0)</f>
        <v>|0101021700|0.00|0.00|0.000|124.0002.3</v>
      </c>
      <c r="E127" s="20" t="s">
        <v>149</v>
      </c>
      <c r="F127" s="19" t="str">
        <f t="shared" si="30"/>
        <v>|0200220810|32.00|32.00|2.300|0.000</v>
      </c>
      <c r="G127" s="19" t="str">
        <f>'Cutting Rules'!H127</f>
        <v>KMV||||||||||||</v>
      </c>
      <c r="H127" s="19" t="str">
        <f>VLOOKUP(MID(F127,8,2),[1]Special!$H$2:$I$32,2,0)</f>
        <v>STKM13A</v>
      </c>
      <c r="I127" s="19" t="str">
        <f t="shared" si="31"/>
        <v>NBC</v>
      </c>
      <c r="J127" s="19" t="str">
        <f t="shared" si="32"/>
        <v>P</v>
      </c>
      <c r="K127" s="19" t="str">
        <f t="shared" si="33"/>
        <v>32.0</v>
      </c>
      <c r="L127" s="19" t="str">
        <f t="shared" si="34"/>
        <v>32.0</v>
      </c>
      <c r="M127" s="52" t="str">
        <f t="shared" si="35"/>
        <v>2.30</v>
      </c>
      <c r="N127" s="52" t="str">
        <f t="shared" si="36"/>
        <v>6033</v>
      </c>
      <c r="O127" s="19">
        <f>VLOOKUP(F127,[1]Item!$A$5:$Z$10000,26,0)</f>
        <v>2.1949999999999998</v>
      </c>
      <c r="P127" s="19" t="str">
        <f>VLOOKUP(E127,[1]route!$E$3:$O$10005,11,0)</f>
        <v>C</v>
      </c>
      <c r="Q127" s="62" t="str">
        <f>'Cutting Rules'!AD127</f>
        <v>1190-6033-----------</v>
      </c>
      <c r="R127" s="23">
        <f ca="1">SUMIF([1]route!$E$3:$E$10005,E127,[1]!Table1[生産])</f>
        <v>0</v>
      </c>
      <c r="S127" s="24"/>
      <c r="T127" s="78" t="s">
        <v>547</v>
      </c>
      <c r="U127" s="19"/>
      <c r="V127" s="48">
        <f>SUMIF([1]route!$E$3:$E$10005,E127,[1]route!$M$3:$M$10005)</f>
        <v>11</v>
      </c>
      <c r="W127" s="56">
        <f t="shared" si="37"/>
        <v>145.666785</v>
      </c>
      <c r="X127" s="27" t="e">
        <f t="array" aca="1" ref="X127" ca="1">INDEX($BP127:$CZ127,MATCH(TRUE,$BP127:$CZ127&lt;0,0))</f>
        <v>#N/A</v>
      </c>
      <c r="Y127" s="47" t="str">
        <f t="shared" ca="1" si="28"/>
        <v/>
      </c>
      <c r="Z127" s="121" t="str">
        <f>IFERROR(VLOOKUP(E127,[1]route!$E$3:$BL$10005,59,0),"")&amp;IFERROR(VLOOKUP(E127,[1]route!$E$3:$BL$10005,60,0),"")</f>
        <v/>
      </c>
      <c r="AA127" s="28">
        <f t="shared" ca="1" si="38"/>
        <v>0</v>
      </c>
      <c r="AB127" s="77">
        <f t="shared" ca="1" si="39"/>
        <v>0</v>
      </c>
      <c r="AC127" s="4" t="str">
        <f t="shared" ca="1" si="29"/>
        <v/>
      </c>
      <c r="AD127" s="29">
        <v>0</v>
      </c>
      <c r="AE127" s="30">
        <f ca="1">SUMIF([1]route!$E$3:$E$10005,E127,[1]!Table1[1])</f>
        <v>0</v>
      </c>
      <c r="AF127" s="30">
        <f ca="1">SUMIF([1]route!$E$3:$E$10005,E127,[1]!Table1[2])</f>
        <v>0</v>
      </c>
      <c r="AG127" s="30">
        <f ca="1">SUMIF([1]route!$E$3:$E$10005,E127,[1]!Table1[3])</f>
        <v>0</v>
      </c>
      <c r="AH127" s="30">
        <f ca="1">SUMIF([1]route!$E$3:$E$10005,E127,[1]!Table1[4])</f>
        <v>0</v>
      </c>
      <c r="AI127" s="30">
        <f ca="1">SUMIF([1]route!$E$3:$E$10005,E127,[1]!Table1[5])</f>
        <v>0</v>
      </c>
      <c r="AJ127" s="30">
        <f ca="1">SUMIF([1]route!$E$3:$E$10005,E127,[1]!Table1[6])</f>
        <v>0</v>
      </c>
      <c r="AK127" s="30">
        <f ca="1">SUMIF([1]route!$E$3:$E$10005,E127,[1]!Table1[7])</f>
        <v>0</v>
      </c>
      <c r="AL127" s="30">
        <f ca="1">SUMIF([1]route!$E$3:$E$10005,E127,[1]!Table1[8])</f>
        <v>0</v>
      </c>
      <c r="AM127" s="30">
        <f ca="1">SUMIF([1]route!$E$3:$E$10005,E127,[1]!Table1[9])</f>
        <v>0</v>
      </c>
      <c r="AN127" s="30">
        <f ca="1">SUMIF([1]route!$E$3:$E$10005,E127,[1]!Table1[10])</f>
        <v>0</v>
      </c>
      <c r="AO127" s="30">
        <f ca="1">SUMIF([1]route!$E$3:$E$10005,E127,[1]!Table1[11])</f>
        <v>0</v>
      </c>
      <c r="AP127" s="30">
        <f ca="1">SUMIF([1]route!$E$3:$E$10005,E127,[1]!Table1[12])</f>
        <v>0</v>
      </c>
      <c r="AQ127" s="30">
        <f ca="1">SUMIF([1]route!$E$3:$E$10005,E127,[1]!Table1[13])</f>
        <v>0</v>
      </c>
      <c r="AR127" s="30">
        <f ca="1">SUMIF([1]route!$E$3:$E$10005,E127,[1]!Table1[14])</f>
        <v>0</v>
      </c>
      <c r="AS127" s="30">
        <f ca="1">SUMIF([1]route!$E$3:$E$10005,E127,[1]!Table1[15])</f>
        <v>0</v>
      </c>
      <c r="AT127" s="30">
        <f ca="1">SUMIF([1]route!$E$3:$E$10005,E127,[1]!Table1[16])</f>
        <v>0</v>
      </c>
      <c r="AU127" s="30">
        <f ca="1">SUMIF([1]route!$E$3:$E$10005,E127,[1]!Table1[17])</f>
        <v>0</v>
      </c>
      <c r="AV127" s="30">
        <f ca="1">SUMIF([1]route!$E$3:$E$10005,E127,[1]!Table1[18])</f>
        <v>0</v>
      </c>
      <c r="AW127" s="30">
        <f ca="1">SUMIF([1]route!$E$3:$E$10005,E127,[1]!Table1[19])</f>
        <v>0</v>
      </c>
      <c r="AX127" s="30">
        <f ca="1">SUMIF([1]route!$E$3:$E$10005,E127,[1]!Table1[20])</f>
        <v>0</v>
      </c>
      <c r="AY127" s="30">
        <f ca="1">SUMIF([1]route!$E$3:$E$10005,E127,[1]!Table1[21])</f>
        <v>0</v>
      </c>
      <c r="AZ127" s="30">
        <f ca="1">SUMIF([1]route!$E$3:$E$10005,E127,[1]!Table1[22])</f>
        <v>0</v>
      </c>
      <c r="BA127" s="30">
        <f ca="1">SUMIF([1]route!$E$3:$E$10005,E127,[1]!Table1[23])</f>
        <v>0</v>
      </c>
      <c r="BB127" s="30">
        <f ca="1">SUMIF([1]route!$E$3:$E$10005,E127,[1]!Table1[24])</f>
        <v>0</v>
      </c>
      <c r="BC127" s="30">
        <f ca="1">SUMIF([1]route!$E$3:$E$10005,E127,[1]!Table1[25])</f>
        <v>0</v>
      </c>
      <c r="BD127" s="30">
        <f ca="1">SUMIF([1]route!$E$3:$E$10005,E127,[1]!Table1[26])</f>
        <v>0</v>
      </c>
      <c r="BE127" s="30">
        <f ca="1">SUMIF([1]route!$E$3:$E$10005,E127,[1]!Table1[27])</f>
        <v>0</v>
      </c>
      <c r="BF127" s="30">
        <f ca="1">SUMIF([1]route!$E$3:$E$10005,E127,[1]!Table1[28])</f>
        <v>0</v>
      </c>
      <c r="BG127" s="30">
        <f ca="1">SUMIF([1]route!$E$3:$E$10005,E127,[1]!Table1[29])</f>
        <v>0</v>
      </c>
      <c r="BH127" s="30">
        <f ca="1">SUMIF([1]route!$E$3:$E$10005,E127,[1]!Table1[30])</f>
        <v>0</v>
      </c>
      <c r="BI127" s="30">
        <f ca="1">SUMIF([1]route!$E$3:$E$10005,E127,[1]!Table1[31])</f>
        <v>0</v>
      </c>
      <c r="BJ127" s="30">
        <f ca="1">SUMIF([1]route!$E$3:$E$10005,E127,[1]!Table1[Remain PO])</f>
        <v>0</v>
      </c>
      <c r="BK127" s="31">
        <f ca="1">SUMIF([1]route!$E$3:$E$10005,E127,[1]!Table1[N+1])</f>
        <v>0</v>
      </c>
      <c r="BL127" s="31">
        <f ca="1">SUMIF([1]route!$E$3:$E$10005,E127,[1]!Table1[N+2])</f>
        <v>0</v>
      </c>
      <c r="BM127" s="31">
        <f ca="1">SUMIF([1]route!$E$3:$E$10005,E127,[1]!Table1[N+3])</f>
        <v>0</v>
      </c>
      <c r="BN127" s="32">
        <f ca="1">SUMIF([1]route!$E$3:$E$10005,E127,[1]!Table1[N+4])</f>
        <v>0</v>
      </c>
      <c r="BP127" s="37">
        <f t="shared" si="40"/>
        <v>11</v>
      </c>
      <c r="BQ127" s="35">
        <f t="shared" ca="1" si="48"/>
        <v>11</v>
      </c>
      <c r="BR127" s="35">
        <f t="shared" ca="1" si="48"/>
        <v>11</v>
      </c>
      <c r="BS127" s="35">
        <f t="shared" ca="1" si="48"/>
        <v>11</v>
      </c>
      <c r="BT127" s="35">
        <f t="shared" ca="1" si="48"/>
        <v>11</v>
      </c>
      <c r="BU127" s="35">
        <f t="shared" ca="1" si="48"/>
        <v>11</v>
      </c>
      <c r="BV127" s="35">
        <f t="shared" ca="1" si="48"/>
        <v>11</v>
      </c>
      <c r="BW127" s="35">
        <f t="shared" ca="1" si="48"/>
        <v>11</v>
      </c>
      <c r="BX127" s="35">
        <f t="shared" ca="1" si="48"/>
        <v>11</v>
      </c>
      <c r="BY127" s="35">
        <f t="shared" ca="1" si="48"/>
        <v>11</v>
      </c>
      <c r="BZ127" s="35">
        <f t="shared" ca="1" si="48"/>
        <v>11</v>
      </c>
      <c r="CA127" s="35">
        <f t="shared" ca="1" si="48"/>
        <v>11</v>
      </c>
      <c r="CB127" s="35">
        <f t="shared" ca="1" si="48"/>
        <v>11</v>
      </c>
      <c r="CC127" s="35">
        <f t="shared" ca="1" si="48"/>
        <v>11</v>
      </c>
      <c r="CD127" s="35">
        <f t="shared" ca="1" si="48"/>
        <v>11</v>
      </c>
      <c r="CE127" s="35">
        <f t="shared" ca="1" si="48"/>
        <v>11</v>
      </c>
      <c r="CF127" s="35">
        <f t="shared" ca="1" si="48"/>
        <v>11</v>
      </c>
      <c r="CG127" s="35">
        <f t="shared" ca="1" si="50"/>
        <v>11</v>
      </c>
      <c r="CH127" s="35">
        <f t="shared" ca="1" si="50"/>
        <v>11</v>
      </c>
      <c r="CI127" s="35">
        <f t="shared" ca="1" si="50"/>
        <v>11</v>
      </c>
      <c r="CJ127" s="35">
        <f t="shared" ca="1" si="50"/>
        <v>11</v>
      </c>
      <c r="CK127" s="35">
        <f t="shared" ca="1" si="50"/>
        <v>11</v>
      </c>
      <c r="CL127" s="35">
        <f t="shared" ca="1" si="49"/>
        <v>11</v>
      </c>
      <c r="CM127" s="35">
        <f t="shared" ca="1" si="49"/>
        <v>11</v>
      </c>
      <c r="CN127" s="35">
        <f t="shared" ca="1" si="49"/>
        <v>11</v>
      </c>
      <c r="CO127" s="35">
        <f t="shared" ca="1" si="49"/>
        <v>11</v>
      </c>
      <c r="CP127" s="35">
        <f t="shared" ca="1" si="49"/>
        <v>11</v>
      </c>
      <c r="CQ127" s="35">
        <f t="shared" ca="1" si="49"/>
        <v>11</v>
      </c>
      <c r="CR127" s="35">
        <f t="shared" ca="1" si="49"/>
        <v>11</v>
      </c>
      <c r="CS127" s="35">
        <f t="shared" ca="1" si="49"/>
        <v>11</v>
      </c>
      <c r="CT127" s="35">
        <f t="shared" ca="1" si="47"/>
        <v>11</v>
      </c>
      <c r="CU127" s="35">
        <f t="shared" ca="1" si="47"/>
        <v>11</v>
      </c>
      <c r="CV127" s="35">
        <f t="shared" ca="1" si="47"/>
        <v>11</v>
      </c>
      <c r="CW127" s="38">
        <f t="shared" ca="1" si="45"/>
        <v>11</v>
      </c>
      <c r="CX127" s="38">
        <f t="shared" ca="1" si="45"/>
        <v>11</v>
      </c>
      <c r="CY127" s="38">
        <f t="shared" ca="1" si="45"/>
        <v>11</v>
      </c>
      <c r="CZ127" s="39">
        <f t="shared" ca="1" si="27"/>
        <v>11</v>
      </c>
      <c r="DA127" s="35"/>
    </row>
    <row r="128" spans="4:105" x14ac:dyDescent="0.3">
      <c r="D128" s="61" t="str">
        <f>VLOOKUP(F128,[1]Special!$O$2:$S$209,3,0)</f>
        <v>|0101021700|0.00|0.00|0.000|103.0002.6</v>
      </c>
      <c r="E128" s="20" t="s">
        <v>150</v>
      </c>
      <c r="F128" s="19" t="str">
        <f t="shared" si="30"/>
        <v>|0200220810|34.00|0.00|2.600|0.000</v>
      </c>
      <c r="G128" s="19" t="str">
        <f>'Cutting Rules'!H128</f>
        <v>TAM HOP||||||||||||</v>
      </c>
      <c r="H128" s="19" t="str">
        <f>VLOOKUP(MID(F128,8,2),[1]Special!$H$2:$I$32,2,0)</f>
        <v>STKM13A</v>
      </c>
      <c r="I128" s="19" t="str">
        <f t="shared" si="31"/>
        <v>IBC</v>
      </c>
      <c r="J128" s="19" t="str">
        <f t="shared" si="32"/>
        <v>P</v>
      </c>
      <c r="K128" s="19" t="str">
        <f t="shared" si="33"/>
        <v>34.0</v>
      </c>
      <c r="L128" s="19" t="str">
        <f t="shared" si="34"/>
        <v>0.00</v>
      </c>
      <c r="M128" s="52" t="str">
        <f t="shared" si="35"/>
        <v>2.60</v>
      </c>
      <c r="N128" s="52" t="str">
        <f t="shared" si="36"/>
        <v>5850</v>
      </c>
      <c r="O128" s="19">
        <f>VLOOKUP(F128,[1]Item!$A$5:$Z$10000,26,0)</f>
        <v>2.0129999999999999</v>
      </c>
      <c r="P128" s="19" t="str">
        <f>VLOOKUP(E128,[1]route!$E$3:$O$10005,11,0)</f>
        <v>P/E</v>
      </c>
      <c r="Q128" s="62" t="str">
        <f>'Cutting Rules'!AD128</f>
        <v>5850------------</v>
      </c>
      <c r="R128" s="23">
        <f ca="1">SUMIF([1]route!$E$3:$E$10005,E128,[1]!Table1[生産])</f>
        <v>0</v>
      </c>
      <c r="S128" s="24"/>
      <c r="T128" s="78" t="s">
        <v>547</v>
      </c>
      <c r="U128" s="19"/>
      <c r="V128" s="48">
        <f>SUMIF([1]route!$E$3:$E$10005,E128,[1]route!$M$3:$M$10005)</f>
        <v>0</v>
      </c>
      <c r="W128" s="56">
        <f t="shared" si="37"/>
        <v>0</v>
      </c>
      <c r="X128" s="27" t="e">
        <f t="array" aca="1" ref="X128" ca="1">INDEX($BP128:$CZ128,MATCH(TRUE,$BP128:$CZ128&lt;0,0))</f>
        <v>#N/A</v>
      </c>
      <c r="Y128" s="47" t="str">
        <f t="shared" ca="1" si="28"/>
        <v/>
      </c>
      <c r="Z128" s="121" t="str">
        <f>IFERROR(VLOOKUP(E128,[1]route!$E$3:$BL$10005,59,0),"")&amp;IFERROR(VLOOKUP(E128,[1]route!$E$3:$BL$10005,60,0),"")</f>
        <v/>
      </c>
      <c r="AA128" s="28">
        <f t="shared" ca="1" si="38"/>
        <v>0</v>
      </c>
      <c r="AB128" s="77">
        <f t="shared" ca="1" si="39"/>
        <v>0</v>
      </c>
      <c r="AC128" s="4" t="str">
        <f t="shared" ca="1" si="29"/>
        <v/>
      </c>
      <c r="AD128" s="29">
        <v>0</v>
      </c>
      <c r="AE128" s="30">
        <f ca="1">SUMIF([1]route!$E$3:$E$10005,E128,[1]!Table1[1])</f>
        <v>0</v>
      </c>
      <c r="AF128" s="30">
        <f ca="1">SUMIF([1]route!$E$3:$E$10005,E128,[1]!Table1[2])</f>
        <v>0</v>
      </c>
      <c r="AG128" s="30">
        <f ca="1">SUMIF([1]route!$E$3:$E$10005,E128,[1]!Table1[3])</f>
        <v>0</v>
      </c>
      <c r="AH128" s="30">
        <f ca="1">SUMIF([1]route!$E$3:$E$10005,E128,[1]!Table1[4])</f>
        <v>0</v>
      </c>
      <c r="AI128" s="30">
        <f ca="1">SUMIF([1]route!$E$3:$E$10005,E128,[1]!Table1[5])</f>
        <v>0</v>
      </c>
      <c r="AJ128" s="30">
        <f ca="1">SUMIF([1]route!$E$3:$E$10005,E128,[1]!Table1[6])</f>
        <v>0</v>
      </c>
      <c r="AK128" s="30">
        <f ca="1">SUMIF([1]route!$E$3:$E$10005,E128,[1]!Table1[7])</f>
        <v>0</v>
      </c>
      <c r="AL128" s="30">
        <f ca="1">SUMIF([1]route!$E$3:$E$10005,E128,[1]!Table1[8])</f>
        <v>0</v>
      </c>
      <c r="AM128" s="30">
        <f ca="1">SUMIF([1]route!$E$3:$E$10005,E128,[1]!Table1[9])</f>
        <v>0</v>
      </c>
      <c r="AN128" s="30">
        <f ca="1">SUMIF([1]route!$E$3:$E$10005,E128,[1]!Table1[10])</f>
        <v>0</v>
      </c>
      <c r="AO128" s="30">
        <f ca="1">SUMIF([1]route!$E$3:$E$10005,E128,[1]!Table1[11])</f>
        <v>0</v>
      </c>
      <c r="AP128" s="30">
        <f ca="1">SUMIF([1]route!$E$3:$E$10005,E128,[1]!Table1[12])</f>
        <v>0</v>
      </c>
      <c r="AQ128" s="30">
        <f ca="1">SUMIF([1]route!$E$3:$E$10005,E128,[1]!Table1[13])</f>
        <v>0</v>
      </c>
      <c r="AR128" s="30">
        <f ca="1">SUMIF([1]route!$E$3:$E$10005,E128,[1]!Table1[14])</f>
        <v>0</v>
      </c>
      <c r="AS128" s="30">
        <f ca="1">SUMIF([1]route!$E$3:$E$10005,E128,[1]!Table1[15])</f>
        <v>0</v>
      </c>
      <c r="AT128" s="30">
        <f ca="1">SUMIF([1]route!$E$3:$E$10005,E128,[1]!Table1[16])</f>
        <v>0</v>
      </c>
      <c r="AU128" s="30">
        <f ca="1">SUMIF([1]route!$E$3:$E$10005,E128,[1]!Table1[17])</f>
        <v>0</v>
      </c>
      <c r="AV128" s="30">
        <f ca="1">SUMIF([1]route!$E$3:$E$10005,E128,[1]!Table1[18])</f>
        <v>0</v>
      </c>
      <c r="AW128" s="30">
        <f ca="1">SUMIF([1]route!$E$3:$E$10005,E128,[1]!Table1[19])</f>
        <v>0</v>
      </c>
      <c r="AX128" s="30">
        <f ca="1">SUMIF([1]route!$E$3:$E$10005,E128,[1]!Table1[20])</f>
        <v>0</v>
      </c>
      <c r="AY128" s="30">
        <f ca="1">SUMIF([1]route!$E$3:$E$10005,E128,[1]!Table1[21])</f>
        <v>0</v>
      </c>
      <c r="AZ128" s="30">
        <f ca="1">SUMIF([1]route!$E$3:$E$10005,E128,[1]!Table1[22])</f>
        <v>0</v>
      </c>
      <c r="BA128" s="30">
        <f ca="1">SUMIF([1]route!$E$3:$E$10005,E128,[1]!Table1[23])</f>
        <v>0</v>
      </c>
      <c r="BB128" s="30">
        <f ca="1">SUMIF([1]route!$E$3:$E$10005,E128,[1]!Table1[24])</f>
        <v>0</v>
      </c>
      <c r="BC128" s="30">
        <f ca="1">SUMIF([1]route!$E$3:$E$10005,E128,[1]!Table1[25])</f>
        <v>0</v>
      </c>
      <c r="BD128" s="30">
        <f ca="1">SUMIF([1]route!$E$3:$E$10005,E128,[1]!Table1[26])</f>
        <v>0</v>
      </c>
      <c r="BE128" s="30">
        <f ca="1">SUMIF([1]route!$E$3:$E$10005,E128,[1]!Table1[27])</f>
        <v>0</v>
      </c>
      <c r="BF128" s="30">
        <f ca="1">SUMIF([1]route!$E$3:$E$10005,E128,[1]!Table1[28])</f>
        <v>0</v>
      </c>
      <c r="BG128" s="30">
        <f ca="1">SUMIF([1]route!$E$3:$E$10005,E128,[1]!Table1[29])</f>
        <v>0</v>
      </c>
      <c r="BH128" s="30">
        <f ca="1">SUMIF([1]route!$E$3:$E$10005,E128,[1]!Table1[30])</f>
        <v>0</v>
      </c>
      <c r="BI128" s="30">
        <f ca="1">SUMIF([1]route!$E$3:$E$10005,E128,[1]!Table1[31])</f>
        <v>0</v>
      </c>
      <c r="BJ128" s="30">
        <f ca="1">SUMIF([1]route!$E$3:$E$10005,E128,[1]!Table1[Remain PO])</f>
        <v>0</v>
      </c>
      <c r="BK128" s="31">
        <f ca="1">SUMIF([1]route!$E$3:$E$10005,E128,[1]!Table1[N+1])</f>
        <v>0</v>
      </c>
      <c r="BL128" s="31">
        <f ca="1">SUMIF([1]route!$E$3:$E$10005,E128,[1]!Table1[N+2])</f>
        <v>0</v>
      </c>
      <c r="BM128" s="31">
        <f ca="1">SUMIF([1]route!$E$3:$E$10005,E128,[1]!Table1[N+3])</f>
        <v>0</v>
      </c>
      <c r="BN128" s="32">
        <f ca="1">SUMIF([1]route!$E$3:$E$10005,E128,[1]!Table1[N+4])</f>
        <v>0</v>
      </c>
      <c r="BP128" s="37">
        <f t="shared" si="40"/>
        <v>0</v>
      </c>
      <c r="BQ128" s="35">
        <f t="shared" ca="1" si="48"/>
        <v>0</v>
      </c>
      <c r="BR128" s="35">
        <f t="shared" ca="1" si="48"/>
        <v>0</v>
      </c>
      <c r="BS128" s="35">
        <f t="shared" ca="1" si="48"/>
        <v>0</v>
      </c>
      <c r="BT128" s="35">
        <f t="shared" ca="1" si="48"/>
        <v>0</v>
      </c>
      <c r="BU128" s="35">
        <f t="shared" ca="1" si="48"/>
        <v>0</v>
      </c>
      <c r="BV128" s="35">
        <f t="shared" ca="1" si="48"/>
        <v>0</v>
      </c>
      <c r="BW128" s="35">
        <f t="shared" ca="1" si="48"/>
        <v>0</v>
      </c>
      <c r="BX128" s="35">
        <f t="shared" ca="1" si="48"/>
        <v>0</v>
      </c>
      <c r="BY128" s="35">
        <f t="shared" ca="1" si="48"/>
        <v>0</v>
      </c>
      <c r="BZ128" s="35">
        <f t="shared" ca="1" si="48"/>
        <v>0</v>
      </c>
      <c r="CA128" s="35">
        <f t="shared" ca="1" si="48"/>
        <v>0</v>
      </c>
      <c r="CB128" s="35">
        <f t="shared" ca="1" si="48"/>
        <v>0</v>
      </c>
      <c r="CC128" s="35">
        <f t="shared" ca="1" si="48"/>
        <v>0</v>
      </c>
      <c r="CD128" s="35">
        <f t="shared" ca="1" si="48"/>
        <v>0</v>
      </c>
      <c r="CE128" s="35">
        <f t="shared" ca="1" si="48"/>
        <v>0</v>
      </c>
      <c r="CF128" s="35">
        <f t="shared" ca="1" si="48"/>
        <v>0</v>
      </c>
      <c r="CG128" s="35">
        <f t="shared" ca="1" si="50"/>
        <v>0</v>
      </c>
      <c r="CH128" s="35">
        <f t="shared" ca="1" si="50"/>
        <v>0</v>
      </c>
      <c r="CI128" s="35">
        <f t="shared" ca="1" si="50"/>
        <v>0</v>
      </c>
      <c r="CJ128" s="35">
        <f t="shared" ca="1" si="50"/>
        <v>0</v>
      </c>
      <c r="CK128" s="35">
        <f t="shared" ca="1" si="50"/>
        <v>0</v>
      </c>
      <c r="CL128" s="35">
        <f t="shared" ca="1" si="49"/>
        <v>0</v>
      </c>
      <c r="CM128" s="35">
        <f t="shared" ca="1" si="49"/>
        <v>0</v>
      </c>
      <c r="CN128" s="35">
        <f t="shared" ca="1" si="49"/>
        <v>0</v>
      </c>
      <c r="CO128" s="35">
        <f t="shared" ca="1" si="49"/>
        <v>0</v>
      </c>
      <c r="CP128" s="35">
        <f t="shared" ca="1" si="49"/>
        <v>0</v>
      </c>
      <c r="CQ128" s="35">
        <f t="shared" ca="1" si="49"/>
        <v>0</v>
      </c>
      <c r="CR128" s="35">
        <f t="shared" ca="1" si="49"/>
        <v>0</v>
      </c>
      <c r="CS128" s="35">
        <f t="shared" ca="1" si="49"/>
        <v>0</v>
      </c>
      <c r="CT128" s="35">
        <f t="shared" ca="1" si="47"/>
        <v>0</v>
      </c>
      <c r="CU128" s="35">
        <f t="shared" ca="1" si="47"/>
        <v>0</v>
      </c>
      <c r="CV128" s="35">
        <f t="shared" ca="1" si="47"/>
        <v>0</v>
      </c>
      <c r="CW128" s="38">
        <f t="shared" ca="1" si="45"/>
        <v>0</v>
      </c>
      <c r="CX128" s="38">
        <f t="shared" ca="1" si="45"/>
        <v>0</v>
      </c>
      <c r="CY128" s="38">
        <f t="shared" ca="1" si="45"/>
        <v>0</v>
      </c>
      <c r="CZ128" s="39">
        <f t="shared" ca="1" si="27"/>
        <v>0</v>
      </c>
      <c r="DA128" s="35"/>
    </row>
    <row r="129" spans="4:105" x14ac:dyDescent="0.3">
      <c r="D129" s="61" t="str">
        <f>VLOOKUP(F129,[1]Special!$O$2:$S$209,3,0)</f>
        <v>|0101021700|0.00|0.00|0.000|105.0002</v>
      </c>
      <c r="E129" s="20" t="s">
        <v>151</v>
      </c>
      <c r="F129" s="19" t="str">
        <f t="shared" si="30"/>
        <v>|0200220810|34.00|0.00|2.000|0.000</v>
      </c>
      <c r="G129" s="19" t="str">
        <f>'Cutting Rules'!H129</f>
        <v>|Vinfast|||||||||||</v>
      </c>
      <c r="H129" s="19" t="str">
        <f>VLOOKUP(MID(F129,8,2),[1]Special!$H$2:$I$32,2,0)</f>
        <v>STKM13A</v>
      </c>
      <c r="I129" s="19" t="str">
        <f t="shared" si="31"/>
        <v>NBC</v>
      </c>
      <c r="J129" s="19" t="str">
        <f t="shared" si="32"/>
        <v>P</v>
      </c>
      <c r="K129" s="19" t="str">
        <f t="shared" si="33"/>
        <v>34.0</v>
      </c>
      <c r="L129" s="19" t="str">
        <f t="shared" si="34"/>
        <v>0.00</v>
      </c>
      <c r="M129" s="52" t="str">
        <f t="shared" si="35"/>
        <v>2.00</v>
      </c>
      <c r="N129" s="52" t="str">
        <f t="shared" si="36"/>
        <v>5939</v>
      </c>
      <c r="O129" s="19">
        <f>VLOOKUP(F129,[1]Item!$A$5:$Z$10000,26,0)</f>
        <v>1.5780000000000001</v>
      </c>
      <c r="P129" s="19" t="str">
        <f>VLOOKUP(E129,[1]route!$E$3:$O$10005,11,0)</f>
        <v>P/E</v>
      </c>
      <c r="Q129" s="62" t="str">
        <f>'Cutting Rules'!AD129</f>
        <v>5939-735-----------</v>
      </c>
      <c r="R129" s="23">
        <f ca="1">SUMIF([1]route!$E$3:$E$10005,E129,[1]!Table1[生産])</f>
        <v>2176.375</v>
      </c>
      <c r="S129" s="24"/>
      <c r="T129" s="78" t="s">
        <v>547</v>
      </c>
      <c r="U129" s="19"/>
      <c r="V129" s="48">
        <f>SUMIF([1]route!$E$3:$E$10005,E129,[1]route!$M$3:$M$10005)</f>
        <v>3090</v>
      </c>
      <c r="W129" s="56">
        <f t="shared" si="37"/>
        <v>28958.682780000003</v>
      </c>
      <c r="X129" s="27">
        <f t="array" aca="1" ref="X129" ca="1">INDEX($BP129:$CZ129,MATCH(TRUE,$BP129:$CZ129&lt;0,0))</f>
        <v>-586.375</v>
      </c>
      <c r="Y129" s="47">
        <f t="shared" ca="1" si="28"/>
        <v>45351</v>
      </c>
      <c r="Z129" s="121" t="str">
        <f>IFERROR(VLOOKUP(E129,[1]route!$E$3:$BL$10005,59,0),"")&amp;IFERROR(VLOOKUP(E129,[1]route!$E$3:$BL$10005,60,0),"")</f>
        <v/>
      </c>
      <c r="AA129" s="28">
        <f t="shared" ca="1" si="38"/>
        <v>0</v>
      </c>
      <c r="AB129" s="77">
        <f t="shared" ca="1" si="39"/>
        <v>0</v>
      </c>
      <c r="AC129" s="4">
        <f t="shared" ca="1" si="29"/>
        <v>35</v>
      </c>
      <c r="AD129" s="29">
        <v>0</v>
      </c>
      <c r="AE129" s="30">
        <f ca="1">SUMIF([1]route!$E$3:$E$10005,E129,[1]!Table1[1])</f>
        <v>0</v>
      </c>
      <c r="AF129" s="30">
        <f ca="1">SUMIF([1]route!$E$3:$E$10005,E129,[1]!Table1[2])</f>
        <v>0</v>
      </c>
      <c r="AG129" s="30">
        <f ca="1">SUMIF([1]route!$E$3:$E$10005,E129,[1]!Table1[3])</f>
        <v>0</v>
      </c>
      <c r="AH129" s="30">
        <f ca="1">SUMIF([1]route!$E$3:$E$10005,E129,[1]!Table1[4])</f>
        <v>0</v>
      </c>
      <c r="AI129" s="30">
        <f ca="1">SUMIF([1]route!$E$3:$E$10005,E129,[1]!Table1[5])</f>
        <v>0</v>
      </c>
      <c r="AJ129" s="30">
        <f ca="1">SUMIF([1]route!$E$3:$E$10005,E129,[1]!Table1[6])</f>
        <v>0</v>
      </c>
      <c r="AK129" s="30">
        <f ca="1">SUMIF([1]route!$E$3:$E$10005,E129,[1]!Table1[7])</f>
        <v>0</v>
      </c>
      <c r="AL129" s="30">
        <f ca="1">SUMIF([1]route!$E$3:$E$10005,E129,[1]!Table1[8])</f>
        <v>0</v>
      </c>
      <c r="AM129" s="30">
        <f ca="1">SUMIF([1]route!$E$3:$E$10005,E129,[1]!Table1[9])</f>
        <v>0</v>
      </c>
      <c r="AN129" s="30">
        <f ca="1">SUMIF([1]route!$E$3:$E$10005,E129,[1]!Table1[10])</f>
        <v>0</v>
      </c>
      <c r="AO129" s="30">
        <f ca="1">SUMIF([1]route!$E$3:$E$10005,E129,[1]!Table1[11])</f>
        <v>0</v>
      </c>
      <c r="AP129" s="30">
        <f ca="1">SUMIF([1]route!$E$3:$E$10005,E129,[1]!Table1[12])</f>
        <v>0</v>
      </c>
      <c r="AQ129" s="30">
        <f ca="1">SUMIF([1]route!$E$3:$E$10005,E129,[1]!Table1[13])</f>
        <v>0</v>
      </c>
      <c r="AR129" s="30">
        <f ca="1">SUMIF([1]route!$E$3:$E$10005,E129,[1]!Table1[14])</f>
        <v>0</v>
      </c>
      <c r="AS129" s="30">
        <f ca="1">SUMIF([1]route!$E$3:$E$10005,E129,[1]!Table1[15])</f>
        <v>0</v>
      </c>
      <c r="AT129" s="30">
        <f ca="1">SUMIF([1]route!$E$3:$E$10005,E129,[1]!Table1[16])</f>
        <v>0</v>
      </c>
      <c r="AU129" s="30">
        <f ca="1">SUMIF([1]route!$E$3:$E$10005,E129,[1]!Table1[17])</f>
        <v>0</v>
      </c>
      <c r="AV129" s="30">
        <f ca="1">SUMIF([1]route!$E$3:$E$10005,E129,[1]!Table1[18])</f>
        <v>0</v>
      </c>
      <c r="AW129" s="30">
        <f ca="1">SUMIF([1]route!$E$3:$E$10005,E129,[1]!Table1[19])</f>
        <v>0</v>
      </c>
      <c r="AX129" s="30">
        <f ca="1">SUMIF([1]route!$E$3:$E$10005,E129,[1]!Table1[20])</f>
        <v>0</v>
      </c>
      <c r="AY129" s="30">
        <f ca="1">SUMIF([1]route!$E$3:$E$10005,E129,[1]!Table1[21])</f>
        <v>0</v>
      </c>
      <c r="AZ129" s="30">
        <f ca="1">SUMIF([1]route!$E$3:$E$10005,E129,[1]!Table1[22])</f>
        <v>0</v>
      </c>
      <c r="BA129" s="30">
        <f ca="1">SUMIF([1]route!$E$3:$E$10005,E129,[1]!Table1[23])</f>
        <v>0</v>
      </c>
      <c r="BB129" s="30">
        <f ca="1">SUMIF([1]route!$E$3:$E$10005,E129,[1]!Table1[24])</f>
        <v>0</v>
      </c>
      <c r="BC129" s="30">
        <f ca="1">SUMIF([1]route!$E$3:$E$10005,E129,[1]!Table1[25])</f>
        <v>0</v>
      </c>
      <c r="BD129" s="30">
        <f ca="1">SUMIF([1]route!$E$3:$E$10005,E129,[1]!Table1[26])</f>
        <v>0</v>
      </c>
      <c r="BE129" s="30">
        <f ca="1">SUMIF([1]route!$E$3:$E$10005,E129,[1]!Table1[27])</f>
        <v>0</v>
      </c>
      <c r="BF129" s="30">
        <f ca="1">SUMIF([1]route!$E$3:$E$10005,E129,[1]!Table1[28])</f>
        <v>0</v>
      </c>
      <c r="BG129" s="30">
        <f ca="1">SUMIF([1]route!$E$3:$E$10005,E129,[1]!Table1[29])</f>
        <v>0</v>
      </c>
      <c r="BH129" s="30">
        <f ca="1">SUMIF([1]route!$E$3:$E$10005,E129,[1]!Table1[30])</f>
        <v>0</v>
      </c>
      <c r="BI129" s="30">
        <f ca="1">SUMIF([1]route!$E$3:$E$10005,E129,[1]!Table1[31])</f>
        <v>0</v>
      </c>
      <c r="BJ129" s="30">
        <f ca="1">SUMIF([1]route!$E$3:$E$10005,E129,[1]!Table1[Remain PO])</f>
        <v>0</v>
      </c>
      <c r="BK129" s="31">
        <f ca="1">SUMIF([1]route!$E$3:$E$10005,E129,[1]!Table1[N+1])</f>
        <v>2176.375</v>
      </c>
      <c r="BL129" s="31">
        <f ca="1">SUMIF([1]route!$E$3:$E$10005,E129,[1]!Table1[N+2])</f>
        <v>1500</v>
      </c>
      <c r="BM129" s="31">
        <f ca="1">SUMIF([1]route!$E$3:$E$10005,E129,[1]!Table1[N+3])</f>
        <v>1000</v>
      </c>
      <c r="BN129" s="32">
        <f ca="1">SUMIF([1]route!$E$3:$E$10005,E129,[1]!Table1[N+4])</f>
        <v>250</v>
      </c>
      <c r="BP129" s="37">
        <f t="shared" si="40"/>
        <v>3090</v>
      </c>
      <c r="BQ129" s="35">
        <f t="shared" ca="1" si="48"/>
        <v>3090</v>
      </c>
      <c r="BR129" s="35">
        <f t="shared" ca="1" si="48"/>
        <v>3090</v>
      </c>
      <c r="BS129" s="35">
        <f t="shared" ca="1" si="48"/>
        <v>3090</v>
      </c>
      <c r="BT129" s="35">
        <f t="shared" ca="1" si="48"/>
        <v>3090</v>
      </c>
      <c r="BU129" s="35">
        <f t="shared" ca="1" si="48"/>
        <v>3090</v>
      </c>
      <c r="BV129" s="35">
        <f t="shared" ca="1" si="48"/>
        <v>3090</v>
      </c>
      <c r="BW129" s="35">
        <f t="shared" ca="1" si="48"/>
        <v>3090</v>
      </c>
      <c r="BX129" s="35">
        <f t="shared" ca="1" si="48"/>
        <v>3090</v>
      </c>
      <c r="BY129" s="35">
        <f t="shared" ca="1" si="48"/>
        <v>3090</v>
      </c>
      <c r="BZ129" s="35">
        <f t="shared" ca="1" si="48"/>
        <v>3090</v>
      </c>
      <c r="CA129" s="35">
        <f t="shared" ca="1" si="48"/>
        <v>3090</v>
      </c>
      <c r="CB129" s="35">
        <f t="shared" ca="1" si="48"/>
        <v>3090</v>
      </c>
      <c r="CC129" s="35">
        <f t="shared" ca="1" si="48"/>
        <v>3090</v>
      </c>
      <c r="CD129" s="35">
        <f t="shared" ca="1" si="48"/>
        <v>3090</v>
      </c>
      <c r="CE129" s="35">
        <f t="shared" ca="1" si="48"/>
        <v>3090</v>
      </c>
      <c r="CF129" s="35">
        <f t="shared" ca="1" si="48"/>
        <v>3090</v>
      </c>
      <c r="CG129" s="35">
        <f t="shared" ca="1" si="50"/>
        <v>3090</v>
      </c>
      <c r="CH129" s="35">
        <f t="shared" ca="1" si="50"/>
        <v>3090</v>
      </c>
      <c r="CI129" s="35">
        <f t="shared" ca="1" si="50"/>
        <v>3090</v>
      </c>
      <c r="CJ129" s="35">
        <f t="shared" ca="1" si="50"/>
        <v>3090</v>
      </c>
      <c r="CK129" s="35">
        <f t="shared" ca="1" si="50"/>
        <v>3090</v>
      </c>
      <c r="CL129" s="35">
        <f t="shared" ca="1" si="49"/>
        <v>3090</v>
      </c>
      <c r="CM129" s="35">
        <f t="shared" ca="1" si="49"/>
        <v>3090</v>
      </c>
      <c r="CN129" s="35">
        <f t="shared" ca="1" si="49"/>
        <v>3090</v>
      </c>
      <c r="CO129" s="35">
        <f t="shared" ca="1" si="49"/>
        <v>3090</v>
      </c>
      <c r="CP129" s="35">
        <f t="shared" ca="1" si="49"/>
        <v>3090</v>
      </c>
      <c r="CQ129" s="35">
        <f t="shared" ca="1" si="49"/>
        <v>3090</v>
      </c>
      <c r="CR129" s="35">
        <f t="shared" ca="1" si="49"/>
        <v>3090</v>
      </c>
      <c r="CS129" s="35">
        <f t="shared" ca="1" si="49"/>
        <v>3090</v>
      </c>
      <c r="CT129" s="35">
        <f t="shared" ca="1" si="47"/>
        <v>3090</v>
      </c>
      <c r="CU129" s="35">
        <f t="shared" ca="1" si="47"/>
        <v>3090</v>
      </c>
      <c r="CV129" s="35">
        <f t="shared" ca="1" si="47"/>
        <v>3090</v>
      </c>
      <c r="CW129" s="38">
        <f t="shared" ca="1" si="45"/>
        <v>913.625</v>
      </c>
      <c r="CX129" s="38">
        <f t="shared" ca="1" si="45"/>
        <v>-586.375</v>
      </c>
      <c r="CY129" s="38">
        <f t="shared" ca="1" si="45"/>
        <v>-1586.375</v>
      </c>
      <c r="CZ129" s="39">
        <f t="shared" ca="1" si="27"/>
        <v>-1836.375</v>
      </c>
      <c r="DA129" s="35"/>
    </row>
    <row r="130" spans="4:105" x14ac:dyDescent="0.3">
      <c r="D130" s="61" t="str">
        <f>VLOOKUP(F130,[1]Special!$O$2:$S$209,3,0)</f>
        <v>|0101021700|0.00|0.00|0.000|105.0002</v>
      </c>
      <c r="E130" s="20" t="s">
        <v>152</v>
      </c>
      <c r="F130" s="19" t="str">
        <f t="shared" si="30"/>
        <v>|0200220810|34.00|0.00|2.000|0.000</v>
      </c>
      <c r="G130" s="19" t="str">
        <f>'Cutting Rules'!H130</f>
        <v>Vinfast||||||||||||</v>
      </c>
      <c r="H130" s="19" t="str">
        <f>VLOOKUP(MID(F130,8,2),[1]Special!$H$2:$I$32,2,0)</f>
        <v>STKM13A</v>
      </c>
      <c r="I130" s="19" t="str">
        <f t="shared" si="31"/>
        <v>NBC</v>
      </c>
      <c r="J130" s="19" t="str">
        <f t="shared" si="32"/>
        <v>P</v>
      </c>
      <c r="K130" s="19" t="str">
        <f t="shared" si="33"/>
        <v>34.0</v>
      </c>
      <c r="L130" s="19" t="str">
        <f t="shared" si="34"/>
        <v>0.00</v>
      </c>
      <c r="M130" s="52" t="str">
        <f t="shared" si="35"/>
        <v>2.00</v>
      </c>
      <c r="N130" s="52" t="str">
        <f t="shared" si="36"/>
        <v>5821</v>
      </c>
      <c r="O130" s="19">
        <f>VLOOKUP(F130,[1]Item!$A$5:$Z$10000,26,0)</f>
        <v>1.5780000000000001</v>
      </c>
      <c r="P130" s="19" t="str">
        <f>VLOOKUP(E130,[1]route!$E$3:$O$10005,11,0)</f>
        <v>C</v>
      </c>
      <c r="Q130" s="62" t="str">
        <f>'Cutting Rules'!AD130</f>
        <v>640------------</v>
      </c>
      <c r="R130" s="23">
        <f ca="1">SUMIF([1]route!$E$3:$E$10005,E130,[1]!Table1[生産])</f>
        <v>0</v>
      </c>
      <c r="S130" s="24"/>
      <c r="T130" s="78" t="s">
        <v>547</v>
      </c>
      <c r="U130" s="19"/>
      <c r="V130" s="48">
        <f>SUMIF([1]route!$E$3:$E$10005,E130,[1]route!$M$3:$M$10005)</f>
        <v>1937</v>
      </c>
      <c r="W130" s="56">
        <f t="shared" si="37"/>
        <v>17792.387106000002</v>
      </c>
      <c r="X130" s="27" t="e">
        <f t="array" aca="1" ref="X130" ca="1">INDEX($BP130:$CZ130,MATCH(TRUE,$BP130:$CZ130&lt;0,0))</f>
        <v>#N/A</v>
      </c>
      <c r="Y130" s="47" t="str">
        <f t="shared" ca="1" si="28"/>
        <v/>
      </c>
      <c r="Z130" s="121" t="str">
        <f>IFERROR(VLOOKUP(E130,[1]route!$E$3:$BL$10005,59,0),"")&amp;IFERROR(VLOOKUP(E130,[1]route!$E$3:$BL$10005,60,0),"")</f>
        <v/>
      </c>
      <c r="AA130" s="28">
        <f t="shared" ca="1" si="38"/>
        <v>0</v>
      </c>
      <c r="AB130" s="77">
        <f t="shared" ca="1" si="39"/>
        <v>0</v>
      </c>
      <c r="AC130" s="4" t="str">
        <f t="shared" ca="1" si="29"/>
        <v/>
      </c>
      <c r="AD130" s="29">
        <v>0</v>
      </c>
      <c r="AE130" s="30">
        <f ca="1">SUMIF([1]route!$E$3:$E$10005,E130,[1]!Table1[1])</f>
        <v>0</v>
      </c>
      <c r="AF130" s="30">
        <f ca="1">SUMIF([1]route!$E$3:$E$10005,E130,[1]!Table1[2])</f>
        <v>0</v>
      </c>
      <c r="AG130" s="30">
        <f ca="1">SUMIF([1]route!$E$3:$E$10005,E130,[1]!Table1[3])</f>
        <v>0</v>
      </c>
      <c r="AH130" s="30">
        <f ca="1">SUMIF([1]route!$E$3:$E$10005,E130,[1]!Table1[4])</f>
        <v>0</v>
      </c>
      <c r="AI130" s="30">
        <f ca="1">SUMIF([1]route!$E$3:$E$10005,E130,[1]!Table1[5])</f>
        <v>0</v>
      </c>
      <c r="AJ130" s="30">
        <f ca="1">SUMIF([1]route!$E$3:$E$10005,E130,[1]!Table1[6])</f>
        <v>0</v>
      </c>
      <c r="AK130" s="30">
        <f ca="1">SUMIF([1]route!$E$3:$E$10005,E130,[1]!Table1[7])</f>
        <v>0</v>
      </c>
      <c r="AL130" s="30">
        <f ca="1">SUMIF([1]route!$E$3:$E$10005,E130,[1]!Table1[8])</f>
        <v>0</v>
      </c>
      <c r="AM130" s="30">
        <f ca="1">SUMIF([1]route!$E$3:$E$10005,E130,[1]!Table1[9])</f>
        <v>0</v>
      </c>
      <c r="AN130" s="30">
        <f ca="1">SUMIF([1]route!$E$3:$E$10005,E130,[1]!Table1[10])</f>
        <v>0</v>
      </c>
      <c r="AO130" s="30">
        <f ca="1">SUMIF([1]route!$E$3:$E$10005,E130,[1]!Table1[11])</f>
        <v>0</v>
      </c>
      <c r="AP130" s="30">
        <f ca="1">SUMIF([1]route!$E$3:$E$10005,E130,[1]!Table1[12])</f>
        <v>0</v>
      </c>
      <c r="AQ130" s="30">
        <f ca="1">SUMIF([1]route!$E$3:$E$10005,E130,[1]!Table1[13])</f>
        <v>0</v>
      </c>
      <c r="AR130" s="30">
        <f ca="1">SUMIF([1]route!$E$3:$E$10005,E130,[1]!Table1[14])</f>
        <v>0</v>
      </c>
      <c r="AS130" s="30">
        <f ca="1">SUMIF([1]route!$E$3:$E$10005,E130,[1]!Table1[15])</f>
        <v>0</v>
      </c>
      <c r="AT130" s="30">
        <f ca="1">SUMIF([1]route!$E$3:$E$10005,E130,[1]!Table1[16])</f>
        <v>0</v>
      </c>
      <c r="AU130" s="30">
        <f ca="1">SUMIF([1]route!$E$3:$E$10005,E130,[1]!Table1[17])</f>
        <v>0</v>
      </c>
      <c r="AV130" s="30">
        <f ca="1">SUMIF([1]route!$E$3:$E$10005,E130,[1]!Table1[18])</f>
        <v>0</v>
      </c>
      <c r="AW130" s="30">
        <f ca="1">SUMIF([1]route!$E$3:$E$10005,E130,[1]!Table1[19])</f>
        <v>0</v>
      </c>
      <c r="AX130" s="30">
        <f ca="1">SUMIF([1]route!$E$3:$E$10005,E130,[1]!Table1[20])</f>
        <v>0</v>
      </c>
      <c r="AY130" s="30">
        <f ca="1">SUMIF([1]route!$E$3:$E$10005,E130,[1]!Table1[21])</f>
        <v>0</v>
      </c>
      <c r="AZ130" s="30">
        <f ca="1">SUMIF([1]route!$E$3:$E$10005,E130,[1]!Table1[22])</f>
        <v>0</v>
      </c>
      <c r="BA130" s="30">
        <f ca="1">SUMIF([1]route!$E$3:$E$10005,E130,[1]!Table1[23])</f>
        <v>0</v>
      </c>
      <c r="BB130" s="30">
        <f ca="1">SUMIF([1]route!$E$3:$E$10005,E130,[1]!Table1[24])</f>
        <v>0</v>
      </c>
      <c r="BC130" s="30">
        <f ca="1">SUMIF([1]route!$E$3:$E$10005,E130,[1]!Table1[25])</f>
        <v>0</v>
      </c>
      <c r="BD130" s="30">
        <f ca="1">SUMIF([1]route!$E$3:$E$10005,E130,[1]!Table1[26])</f>
        <v>0</v>
      </c>
      <c r="BE130" s="30">
        <f ca="1">SUMIF([1]route!$E$3:$E$10005,E130,[1]!Table1[27])</f>
        <v>0</v>
      </c>
      <c r="BF130" s="30">
        <f ca="1">SUMIF([1]route!$E$3:$E$10005,E130,[1]!Table1[28])</f>
        <v>0</v>
      </c>
      <c r="BG130" s="30">
        <f ca="1">SUMIF([1]route!$E$3:$E$10005,E130,[1]!Table1[29])</f>
        <v>0</v>
      </c>
      <c r="BH130" s="30">
        <f ca="1">SUMIF([1]route!$E$3:$E$10005,E130,[1]!Table1[30])</f>
        <v>0</v>
      </c>
      <c r="BI130" s="30">
        <f ca="1">SUMIF([1]route!$E$3:$E$10005,E130,[1]!Table1[31])</f>
        <v>0</v>
      </c>
      <c r="BJ130" s="30">
        <f ca="1">SUMIF([1]route!$E$3:$E$10005,E130,[1]!Table1[Remain PO])</f>
        <v>0</v>
      </c>
      <c r="BK130" s="31">
        <f ca="1">SUMIF([1]route!$E$3:$E$10005,E130,[1]!Table1[N+1])</f>
        <v>0</v>
      </c>
      <c r="BL130" s="31">
        <f ca="1">SUMIF([1]route!$E$3:$E$10005,E130,[1]!Table1[N+2])</f>
        <v>0</v>
      </c>
      <c r="BM130" s="31">
        <f ca="1">SUMIF([1]route!$E$3:$E$10005,E130,[1]!Table1[N+3])</f>
        <v>0</v>
      </c>
      <c r="BN130" s="32">
        <f ca="1">SUMIF([1]route!$E$3:$E$10005,E130,[1]!Table1[N+4])</f>
        <v>0</v>
      </c>
      <c r="BP130" s="37">
        <f t="shared" si="40"/>
        <v>1937</v>
      </c>
      <c r="BQ130" s="35">
        <f t="shared" ca="1" si="48"/>
        <v>1937</v>
      </c>
      <c r="BR130" s="35">
        <f t="shared" ca="1" si="48"/>
        <v>1937</v>
      </c>
      <c r="BS130" s="35">
        <f t="shared" ca="1" si="48"/>
        <v>1937</v>
      </c>
      <c r="BT130" s="35">
        <f t="shared" ca="1" si="48"/>
        <v>1937</v>
      </c>
      <c r="BU130" s="35">
        <f t="shared" ca="1" si="48"/>
        <v>1937</v>
      </c>
      <c r="BV130" s="35">
        <f t="shared" ca="1" si="48"/>
        <v>1937</v>
      </c>
      <c r="BW130" s="35">
        <f t="shared" ca="1" si="48"/>
        <v>1937</v>
      </c>
      <c r="BX130" s="35">
        <f t="shared" ca="1" si="48"/>
        <v>1937</v>
      </c>
      <c r="BY130" s="35">
        <f t="shared" ca="1" si="48"/>
        <v>1937</v>
      </c>
      <c r="BZ130" s="35">
        <f t="shared" ca="1" si="48"/>
        <v>1937</v>
      </c>
      <c r="CA130" s="35">
        <f t="shared" ca="1" si="48"/>
        <v>1937</v>
      </c>
      <c r="CB130" s="35">
        <f t="shared" ca="1" si="48"/>
        <v>1937</v>
      </c>
      <c r="CC130" s="35">
        <f t="shared" ca="1" si="48"/>
        <v>1937</v>
      </c>
      <c r="CD130" s="35">
        <f t="shared" ca="1" si="48"/>
        <v>1937</v>
      </c>
      <c r="CE130" s="35">
        <f t="shared" ca="1" si="48"/>
        <v>1937</v>
      </c>
      <c r="CF130" s="35">
        <f t="shared" ca="1" si="48"/>
        <v>1937</v>
      </c>
      <c r="CG130" s="35">
        <f t="shared" ca="1" si="50"/>
        <v>1937</v>
      </c>
      <c r="CH130" s="35">
        <f t="shared" ca="1" si="50"/>
        <v>1937</v>
      </c>
      <c r="CI130" s="35">
        <f t="shared" ca="1" si="50"/>
        <v>1937</v>
      </c>
      <c r="CJ130" s="35">
        <f t="shared" ca="1" si="50"/>
        <v>1937</v>
      </c>
      <c r="CK130" s="35">
        <f t="shared" ca="1" si="50"/>
        <v>1937</v>
      </c>
      <c r="CL130" s="35">
        <f t="shared" ca="1" si="49"/>
        <v>1937</v>
      </c>
      <c r="CM130" s="35">
        <f t="shared" ca="1" si="49"/>
        <v>1937</v>
      </c>
      <c r="CN130" s="35">
        <f t="shared" ca="1" si="49"/>
        <v>1937</v>
      </c>
      <c r="CO130" s="35">
        <f t="shared" ca="1" si="49"/>
        <v>1937</v>
      </c>
      <c r="CP130" s="35">
        <f t="shared" ca="1" si="49"/>
        <v>1937</v>
      </c>
      <c r="CQ130" s="35">
        <f t="shared" ca="1" si="49"/>
        <v>1937</v>
      </c>
      <c r="CR130" s="35">
        <f t="shared" ca="1" si="49"/>
        <v>1937</v>
      </c>
      <c r="CS130" s="35">
        <f t="shared" ca="1" si="49"/>
        <v>1937</v>
      </c>
      <c r="CT130" s="35">
        <f t="shared" ca="1" si="47"/>
        <v>1937</v>
      </c>
      <c r="CU130" s="35">
        <f t="shared" ca="1" si="47"/>
        <v>1937</v>
      </c>
      <c r="CV130" s="35">
        <f t="shared" ca="1" si="47"/>
        <v>1937</v>
      </c>
      <c r="CW130" s="38">
        <f t="shared" ca="1" si="45"/>
        <v>1937</v>
      </c>
      <c r="CX130" s="38">
        <f t="shared" ca="1" si="45"/>
        <v>1937</v>
      </c>
      <c r="CY130" s="38">
        <f t="shared" ca="1" si="45"/>
        <v>1937</v>
      </c>
      <c r="CZ130" s="39">
        <f t="shared" ca="1" si="45"/>
        <v>1937</v>
      </c>
      <c r="DA130" s="35"/>
    </row>
    <row r="131" spans="4:105" x14ac:dyDescent="0.3">
      <c r="D131" s="61" t="str">
        <f>VLOOKUP(F131,[1]Special!$O$2:$S$209,3,0)</f>
        <v>|0101021700|0.00|0.00|0.000|116.0002.3</v>
      </c>
      <c r="E131" s="20" t="s">
        <v>153</v>
      </c>
      <c r="F131" s="19" t="str">
        <f t="shared" si="30"/>
        <v>|0200220810|38.10|0.00|2.300|0.000</v>
      </c>
      <c r="G131" s="19" t="str">
        <f>'Cutting Rules'!H131</f>
        <v>KMV|KMV|KMV||KMV||||||||</v>
      </c>
      <c r="H131" s="19" t="str">
        <f>VLOOKUP(MID(F131,8,2),[1]Special!$H$2:$I$32,2,0)</f>
        <v>STKM13A</v>
      </c>
      <c r="I131" s="19" t="str">
        <f t="shared" si="31"/>
        <v>NBC</v>
      </c>
      <c r="J131" s="19" t="str">
        <f t="shared" si="32"/>
        <v>P</v>
      </c>
      <c r="K131" s="19" t="str">
        <f t="shared" si="33"/>
        <v>38.1</v>
      </c>
      <c r="L131" s="19" t="str">
        <f t="shared" si="34"/>
        <v>0.00</v>
      </c>
      <c r="M131" s="52" t="str">
        <f t="shared" si="35"/>
        <v>2.30</v>
      </c>
      <c r="N131" s="52" t="str">
        <f t="shared" si="36"/>
        <v>6486</v>
      </c>
      <c r="O131" s="19">
        <f>VLOOKUP(F131,[1]Item!$A$5:$Z$10000,26,0)</f>
        <v>2.0310000000000001</v>
      </c>
      <c r="P131" s="19" t="str">
        <f>VLOOKUP(E131,[1]route!$E$3:$O$10005,11,0)</f>
        <v>C</v>
      </c>
      <c r="Q131" s="62" t="str">
        <f>'Cutting Rules'!AD131</f>
        <v>1225-377-426-6486-1193--------</v>
      </c>
      <c r="R131" s="23">
        <f ca="1">SUMIF([1]route!$E$3:$E$10005,E131,[1]!Table1[生産])</f>
        <v>99.294117647058826</v>
      </c>
      <c r="S131" s="24"/>
      <c r="T131" s="78" t="s">
        <v>547</v>
      </c>
      <c r="U131" s="19"/>
      <c r="V131" s="48">
        <f>SUMIF([1]route!$E$3:$E$10005,E131,[1]route!$M$3:$M$10005)</f>
        <v>418</v>
      </c>
      <c r="W131" s="56">
        <f t="shared" si="37"/>
        <v>5506.3415880000002</v>
      </c>
      <c r="X131" s="27" t="e">
        <f t="array" aca="1" ref="X131" ca="1">INDEX($BP131:$CZ131,MATCH(TRUE,$BP131:$CZ131&lt;0,0))</f>
        <v>#N/A</v>
      </c>
      <c r="Y131" s="47" t="str">
        <f t="shared" ref="Y131:Y194" ca="1" si="51">IFERROR(CHOOSE($AC131,$BP$1,$BQ$1,$BR$1,$BS$1,$BT$1,$BU$1,$BV$1,$BW$1,$BX$1,$BY$1,$BZ$1,$CA$1,$CB$1,$CC$1,$CD$1,$CE$1,$CF$1,$CG$1,$CH$1,$CI$1,$CJ$1,$CK$1,$CL$1,$CM$1,$CN$1,$CO$1,$CP$1,$CQ$1,$CR$1,$CS$1,$CT$1,$CU$1,$CV$1,$CW$1,$CX$1,$CY$1,$CZ$1,),"")</f>
        <v/>
      </c>
      <c r="Z131" s="121" t="str">
        <f>IFERROR(VLOOKUP(E131,[1]route!$E$3:$BL$10005,59,0),"")&amp;IFERROR(VLOOKUP(E131,[1]route!$E$3:$BL$10005,60,0),"")</f>
        <v/>
      </c>
      <c r="AA131" s="28">
        <f t="shared" ca="1" si="38"/>
        <v>0</v>
      </c>
      <c r="AB131" s="77">
        <f t="shared" ca="1" si="39"/>
        <v>0</v>
      </c>
      <c r="AC131" s="4" t="str">
        <f t="shared" ref="AC131:AC194" ca="1" si="52">IFERROR(MATCH($X131,$BP131:$CZ131,0),"")</f>
        <v/>
      </c>
      <c r="AD131" s="29">
        <v>0</v>
      </c>
      <c r="AE131" s="30">
        <f ca="1">SUMIF([1]route!$E$3:$E$10005,E131,[1]!Table1[1])</f>
        <v>0</v>
      </c>
      <c r="AF131" s="30">
        <f ca="1">SUMIF([1]route!$E$3:$E$10005,E131,[1]!Table1[2])</f>
        <v>0</v>
      </c>
      <c r="AG131" s="30">
        <f ca="1">SUMIF([1]route!$E$3:$E$10005,E131,[1]!Table1[3])</f>
        <v>0</v>
      </c>
      <c r="AH131" s="30">
        <f ca="1">SUMIF([1]route!$E$3:$E$10005,E131,[1]!Table1[4])</f>
        <v>0</v>
      </c>
      <c r="AI131" s="30">
        <f ca="1">SUMIF([1]route!$E$3:$E$10005,E131,[1]!Table1[5])</f>
        <v>0</v>
      </c>
      <c r="AJ131" s="30">
        <f ca="1">SUMIF([1]route!$E$3:$E$10005,E131,[1]!Table1[6])</f>
        <v>0</v>
      </c>
      <c r="AK131" s="30">
        <f ca="1">SUMIF([1]route!$E$3:$E$10005,E131,[1]!Table1[7])</f>
        <v>0</v>
      </c>
      <c r="AL131" s="30">
        <f ca="1">SUMIF([1]route!$E$3:$E$10005,E131,[1]!Table1[8])</f>
        <v>0</v>
      </c>
      <c r="AM131" s="30">
        <f ca="1">SUMIF([1]route!$E$3:$E$10005,E131,[1]!Table1[9])</f>
        <v>0</v>
      </c>
      <c r="AN131" s="30">
        <f ca="1">SUMIF([1]route!$E$3:$E$10005,E131,[1]!Table1[10])</f>
        <v>0</v>
      </c>
      <c r="AO131" s="30">
        <f ca="1">SUMIF([1]route!$E$3:$E$10005,E131,[1]!Table1[11])</f>
        <v>0</v>
      </c>
      <c r="AP131" s="30">
        <f ca="1">SUMIF([1]route!$E$3:$E$10005,E131,[1]!Table1[12])</f>
        <v>0</v>
      </c>
      <c r="AQ131" s="30">
        <f ca="1">SUMIF([1]route!$E$3:$E$10005,E131,[1]!Table1[13])</f>
        <v>0</v>
      </c>
      <c r="AR131" s="30">
        <f ca="1">SUMIF([1]route!$E$3:$E$10005,E131,[1]!Table1[14])</f>
        <v>0</v>
      </c>
      <c r="AS131" s="30">
        <f ca="1">SUMIF([1]route!$E$3:$E$10005,E131,[1]!Table1[15])</f>
        <v>0</v>
      </c>
      <c r="AT131" s="30">
        <f ca="1">SUMIF([1]route!$E$3:$E$10005,E131,[1]!Table1[16])</f>
        <v>0</v>
      </c>
      <c r="AU131" s="30">
        <f ca="1">SUMIF([1]route!$E$3:$E$10005,E131,[1]!Table1[17])</f>
        <v>0</v>
      </c>
      <c r="AV131" s="30">
        <f ca="1">SUMIF([1]route!$E$3:$E$10005,E131,[1]!Table1[18])</f>
        <v>0</v>
      </c>
      <c r="AW131" s="30">
        <f ca="1">SUMIF([1]route!$E$3:$E$10005,E131,[1]!Table1[19])</f>
        <v>0</v>
      </c>
      <c r="AX131" s="30">
        <f ca="1">SUMIF([1]route!$E$3:$E$10005,E131,[1]!Table1[20])</f>
        <v>0</v>
      </c>
      <c r="AY131" s="30">
        <f ca="1">SUMIF([1]route!$E$3:$E$10005,E131,[1]!Table1[21])</f>
        <v>0</v>
      </c>
      <c r="AZ131" s="30">
        <f ca="1">SUMIF([1]route!$E$3:$E$10005,E131,[1]!Table1[22])</f>
        <v>0</v>
      </c>
      <c r="BA131" s="30">
        <f ca="1">SUMIF([1]route!$E$3:$E$10005,E131,[1]!Table1[23])</f>
        <v>0</v>
      </c>
      <c r="BB131" s="30">
        <f ca="1">SUMIF([1]route!$E$3:$E$10005,E131,[1]!Table1[24])</f>
        <v>0</v>
      </c>
      <c r="BC131" s="30">
        <f ca="1">SUMIF([1]route!$E$3:$E$10005,E131,[1]!Table1[25])</f>
        <v>0</v>
      </c>
      <c r="BD131" s="30">
        <f ca="1">SUMIF([1]route!$E$3:$E$10005,E131,[1]!Table1[26])</f>
        <v>0</v>
      </c>
      <c r="BE131" s="30">
        <f ca="1">SUMIF([1]route!$E$3:$E$10005,E131,[1]!Table1[27])</f>
        <v>0</v>
      </c>
      <c r="BF131" s="30">
        <f ca="1">SUMIF([1]route!$E$3:$E$10005,E131,[1]!Table1[28])</f>
        <v>0</v>
      </c>
      <c r="BG131" s="30">
        <f ca="1">SUMIF([1]route!$E$3:$E$10005,E131,[1]!Table1[29])</f>
        <v>0</v>
      </c>
      <c r="BH131" s="30">
        <f ca="1">SUMIF([1]route!$E$3:$E$10005,E131,[1]!Table1[30])</f>
        <v>0</v>
      </c>
      <c r="BI131" s="30">
        <f ca="1">SUMIF([1]route!$E$3:$E$10005,E131,[1]!Table1[31])</f>
        <v>0</v>
      </c>
      <c r="BJ131" s="30">
        <f ca="1">SUMIF([1]route!$E$3:$E$10005,E131,[1]!Table1[Remain PO])</f>
        <v>0</v>
      </c>
      <c r="BK131" s="31">
        <f ca="1">SUMIF([1]route!$E$3:$E$10005,E131,[1]!Table1[N+1])</f>
        <v>99.294117647058826</v>
      </c>
      <c r="BL131" s="31">
        <f ca="1">SUMIF([1]route!$E$3:$E$10005,E131,[1]!Table1[N+2])</f>
        <v>125.9607843137255</v>
      </c>
      <c r="BM131" s="31">
        <f ca="1">SUMIF([1]route!$E$3:$E$10005,E131,[1]!Table1[N+3])</f>
        <v>121.25490196078431</v>
      </c>
      <c r="BN131" s="32">
        <f ca="1">SUMIF([1]route!$E$3:$E$10005,E131,[1]!Table1[N+4])</f>
        <v>0</v>
      </c>
      <c r="BP131" s="37">
        <f t="shared" si="40"/>
        <v>418</v>
      </c>
      <c r="BQ131" s="35">
        <f t="shared" ca="1" si="48"/>
        <v>418</v>
      </c>
      <c r="BR131" s="35">
        <f t="shared" ca="1" si="48"/>
        <v>418</v>
      </c>
      <c r="BS131" s="35">
        <f t="shared" ca="1" si="48"/>
        <v>418</v>
      </c>
      <c r="BT131" s="35">
        <f t="shared" ca="1" si="48"/>
        <v>418</v>
      </c>
      <c r="BU131" s="35">
        <f t="shared" ca="1" si="48"/>
        <v>418</v>
      </c>
      <c r="BV131" s="35">
        <f t="shared" ca="1" si="48"/>
        <v>418</v>
      </c>
      <c r="BW131" s="35">
        <f t="shared" ca="1" si="48"/>
        <v>418</v>
      </c>
      <c r="BX131" s="35">
        <f t="shared" ca="1" si="48"/>
        <v>418</v>
      </c>
      <c r="BY131" s="35">
        <f t="shared" ca="1" si="48"/>
        <v>418</v>
      </c>
      <c r="BZ131" s="35">
        <f t="shared" ca="1" si="48"/>
        <v>418</v>
      </c>
      <c r="CA131" s="35">
        <f t="shared" ca="1" si="48"/>
        <v>418</v>
      </c>
      <c r="CB131" s="35">
        <f t="shared" ca="1" si="48"/>
        <v>418</v>
      </c>
      <c r="CC131" s="35">
        <f t="shared" ca="1" si="48"/>
        <v>418</v>
      </c>
      <c r="CD131" s="35">
        <f t="shared" ca="1" si="48"/>
        <v>418</v>
      </c>
      <c r="CE131" s="35">
        <f t="shared" ca="1" si="48"/>
        <v>418</v>
      </c>
      <c r="CF131" s="35">
        <f t="shared" ca="1" si="48"/>
        <v>418</v>
      </c>
      <c r="CG131" s="35">
        <f t="shared" ca="1" si="50"/>
        <v>418</v>
      </c>
      <c r="CH131" s="35">
        <f t="shared" ca="1" si="50"/>
        <v>418</v>
      </c>
      <c r="CI131" s="35">
        <f t="shared" ca="1" si="50"/>
        <v>418</v>
      </c>
      <c r="CJ131" s="35">
        <f t="shared" ca="1" si="50"/>
        <v>418</v>
      </c>
      <c r="CK131" s="35">
        <f t="shared" ca="1" si="50"/>
        <v>418</v>
      </c>
      <c r="CL131" s="35">
        <f t="shared" ca="1" si="49"/>
        <v>418</v>
      </c>
      <c r="CM131" s="35">
        <f t="shared" ca="1" si="49"/>
        <v>418</v>
      </c>
      <c r="CN131" s="35">
        <f t="shared" ca="1" si="49"/>
        <v>418</v>
      </c>
      <c r="CO131" s="35">
        <f t="shared" ca="1" si="49"/>
        <v>418</v>
      </c>
      <c r="CP131" s="35">
        <f t="shared" ca="1" si="49"/>
        <v>418</v>
      </c>
      <c r="CQ131" s="35">
        <f t="shared" ca="1" si="49"/>
        <v>418</v>
      </c>
      <c r="CR131" s="35">
        <f t="shared" ca="1" si="49"/>
        <v>418</v>
      </c>
      <c r="CS131" s="35">
        <f t="shared" ca="1" si="49"/>
        <v>418</v>
      </c>
      <c r="CT131" s="35">
        <f t="shared" ca="1" si="47"/>
        <v>418</v>
      </c>
      <c r="CU131" s="35">
        <f t="shared" ca="1" si="47"/>
        <v>418</v>
      </c>
      <c r="CV131" s="35">
        <f t="shared" ca="1" si="47"/>
        <v>418</v>
      </c>
      <c r="CW131" s="38">
        <f t="shared" ca="1" si="45"/>
        <v>318.70588235294116</v>
      </c>
      <c r="CX131" s="38">
        <f t="shared" ca="1" si="45"/>
        <v>192.74509803921566</v>
      </c>
      <c r="CY131" s="38">
        <f t="shared" ca="1" si="45"/>
        <v>71.490196078431353</v>
      </c>
      <c r="CZ131" s="39">
        <f t="shared" ca="1" si="45"/>
        <v>71.490196078431353</v>
      </c>
      <c r="DA131" s="35"/>
    </row>
    <row r="132" spans="4:105" x14ac:dyDescent="0.3">
      <c r="D132" s="61" t="str">
        <f>VLOOKUP(F132,[1]Special!$O$2:$S$209,3,0)</f>
        <v>|0101021700|0.00|0.00|0.000|115.0002.6</v>
      </c>
      <c r="E132" s="20" t="s">
        <v>154</v>
      </c>
      <c r="F132" s="19" t="str">
        <f t="shared" ref="F132:F195" si="53">LEFT(E132,LEN(E132)-7)</f>
        <v>|0200220810|38.10|0.00|2.600|0.000</v>
      </c>
      <c r="G132" s="19" t="str">
        <f>'Cutting Rules'!H132</f>
        <v>TOYOTA||TOYOTA||||||||||</v>
      </c>
      <c r="H132" s="19" t="str">
        <f>VLOOKUP(MID(F132,8,2),[1]Special!$H$2:$I$32,2,0)</f>
        <v>STKM13A</v>
      </c>
      <c r="I132" s="19" t="str">
        <f t="shared" ref="I132:I195" si="54">RIGHT(E132,3)</f>
        <v>NBC</v>
      </c>
      <c r="J132" s="19" t="str">
        <f t="shared" ref="J132:J195" si="55">IF(MID(E132,6,2)="22","P","C")</f>
        <v>P</v>
      </c>
      <c r="K132" s="19" t="str">
        <f t="shared" ref="K132:K195" si="56">MID(E132,13,4)</f>
        <v>38.1</v>
      </c>
      <c r="L132" s="19" t="str">
        <f t="shared" ref="L132:L195" si="57">MID(E132,19,4)</f>
        <v>0.00</v>
      </c>
      <c r="M132" s="52" t="str">
        <f t="shared" ref="M132:M195" si="58">MID(E132,LEN(E132)-17,4)</f>
        <v>2.60</v>
      </c>
      <c r="N132" s="52" t="str">
        <f t="shared" ref="N132:N195" si="59">MID(E132,LEN(E132)-6,4)</f>
        <v>6260</v>
      </c>
      <c r="O132" s="19">
        <f>VLOOKUP(F132,[1]Item!$A$5:$Z$10000,26,0)</f>
        <v>2.2759999999999998</v>
      </c>
      <c r="P132" s="19" t="str">
        <f>VLOOKUP(E132,[1]route!$E$3:$O$10005,11,0)</f>
        <v>C</v>
      </c>
      <c r="Q132" s="62" t="str">
        <f>'Cutting Rules'!AD132</f>
        <v>476.2-6260-687.7----------</v>
      </c>
      <c r="R132" s="23">
        <f ca="1">SUMIF([1]route!$E$3:$E$10005,E132,[1]!Table1[生産])</f>
        <v>43.376068376068375</v>
      </c>
      <c r="S132" s="24"/>
      <c r="T132" s="78" t="s">
        <v>547</v>
      </c>
      <c r="U132" s="19"/>
      <c r="V132" s="48">
        <f>SUMIF([1]route!$E$3:$E$10005,E132,[1]route!$M$3:$M$10005)</f>
        <v>42</v>
      </c>
      <c r="W132" s="56">
        <f t="shared" ref="W132:W195" si="60">O132*N132*V132/1000</f>
        <v>598.40591999999992</v>
      </c>
      <c r="X132" s="27">
        <f t="array" aca="1" ref="X132" ca="1">INDEX($BP132:$CZ132,MATCH(TRUE,$BP132:$CZ132&lt;0,0))</f>
        <v>-1.3760683760683605</v>
      </c>
      <c r="Y132" s="47">
        <f t="shared" ca="1" si="51"/>
        <v>45322</v>
      </c>
      <c r="Z132" s="121" t="str">
        <f>IFERROR(VLOOKUP(E132,[1]route!$E$3:$BL$10005,59,0),"")&amp;IFERROR(VLOOKUP(E132,[1]route!$E$3:$BL$10005,60,0),"")</f>
        <v/>
      </c>
      <c r="AA132" s="28">
        <f t="shared" ref="AA132:AA195" ca="1" si="61">IF(R132&gt;V132,R132-V132,0)</f>
        <v>1.3760683760683747</v>
      </c>
      <c r="AB132" s="77">
        <f t="shared" ref="AB132:AB195" ca="1" si="62">AA132*O132*N132/1000</f>
        <v>19.605891965811946</v>
      </c>
      <c r="AC132" s="4">
        <f t="shared" ca="1" si="52"/>
        <v>34</v>
      </c>
      <c r="AD132" s="29">
        <v>0</v>
      </c>
      <c r="AE132" s="30">
        <f ca="1">SUMIF([1]route!$E$3:$E$10005,E132,[1]!Table1[1])</f>
        <v>1.9230769230769231</v>
      </c>
      <c r="AF132" s="30">
        <f ca="1">SUMIF([1]route!$E$3:$E$10005,E132,[1]!Table1[2])</f>
        <v>0</v>
      </c>
      <c r="AG132" s="30">
        <f ca="1">SUMIF([1]route!$E$3:$E$10005,E132,[1]!Table1[3])</f>
        <v>0</v>
      </c>
      <c r="AH132" s="30">
        <f ca="1">SUMIF([1]route!$E$3:$E$10005,E132,[1]!Table1[4])</f>
        <v>0</v>
      </c>
      <c r="AI132" s="30">
        <f ca="1">SUMIF([1]route!$E$3:$E$10005,E132,[1]!Table1[5])</f>
        <v>0</v>
      </c>
      <c r="AJ132" s="30">
        <f ca="1">SUMIF([1]route!$E$3:$E$10005,E132,[1]!Table1[6])</f>
        <v>1.9230769230769231</v>
      </c>
      <c r="AK132" s="30">
        <f ca="1">SUMIF([1]route!$E$3:$E$10005,E132,[1]!Table1[7])</f>
        <v>0</v>
      </c>
      <c r="AL132" s="30">
        <f ca="1">SUMIF([1]route!$E$3:$E$10005,E132,[1]!Table1[8])</f>
        <v>0</v>
      </c>
      <c r="AM132" s="30">
        <f ca="1">SUMIF([1]route!$E$3:$E$10005,E132,[1]!Table1[9])</f>
        <v>0</v>
      </c>
      <c r="AN132" s="30">
        <f ca="1">SUMIF([1]route!$E$3:$E$10005,E132,[1]!Table1[10])</f>
        <v>0</v>
      </c>
      <c r="AO132" s="30">
        <f ca="1">SUMIF([1]route!$E$3:$E$10005,E132,[1]!Table1[11])</f>
        <v>1.9230769230769231</v>
      </c>
      <c r="AP132" s="30">
        <f ca="1">SUMIF([1]route!$E$3:$E$10005,E132,[1]!Table1[12])</f>
        <v>0</v>
      </c>
      <c r="AQ132" s="30">
        <f ca="1">SUMIF([1]route!$E$3:$E$10005,E132,[1]!Table1[13])</f>
        <v>0</v>
      </c>
      <c r="AR132" s="30">
        <f ca="1">SUMIF([1]route!$E$3:$E$10005,E132,[1]!Table1[14])</f>
        <v>0</v>
      </c>
      <c r="AS132" s="30">
        <f ca="1">SUMIF([1]route!$E$3:$E$10005,E132,[1]!Table1[15])</f>
        <v>1.9230769230769231</v>
      </c>
      <c r="AT132" s="30">
        <f ca="1">SUMIF([1]route!$E$3:$E$10005,E132,[1]!Table1[16])</f>
        <v>0</v>
      </c>
      <c r="AU132" s="30">
        <f ca="1">SUMIF([1]route!$E$3:$E$10005,E132,[1]!Table1[17])</f>
        <v>0</v>
      </c>
      <c r="AV132" s="30">
        <f ca="1">SUMIF([1]route!$E$3:$E$10005,E132,[1]!Table1[18])</f>
        <v>0</v>
      </c>
      <c r="AW132" s="30">
        <f ca="1">SUMIF([1]route!$E$3:$E$10005,E132,[1]!Table1[19])</f>
        <v>0</v>
      </c>
      <c r="AX132" s="30">
        <f ca="1">SUMIF([1]route!$E$3:$E$10005,E132,[1]!Table1[20])</f>
        <v>1.9230769230769231</v>
      </c>
      <c r="AY132" s="30">
        <f ca="1">SUMIF([1]route!$E$3:$E$10005,E132,[1]!Table1[21])</f>
        <v>0</v>
      </c>
      <c r="AZ132" s="30">
        <f ca="1">SUMIF([1]route!$E$3:$E$10005,E132,[1]!Table1[22])</f>
        <v>0</v>
      </c>
      <c r="BA132" s="30">
        <f ca="1">SUMIF([1]route!$E$3:$E$10005,E132,[1]!Table1[23])</f>
        <v>0</v>
      </c>
      <c r="BB132" s="30">
        <f ca="1">SUMIF([1]route!$E$3:$E$10005,E132,[1]!Table1[24])</f>
        <v>0</v>
      </c>
      <c r="BC132" s="30">
        <f ca="1">SUMIF([1]route!$E$3:$E$10005,E132,[1]!Table1[25])</f>
        <v>0</v>
      </c>
      <c r="BD132" s="30">
        <f ca="1">SUMIF([1]route!$E$3:$E$10005,E132,[1]!Table1[26])</f>
        <v>0</v>
      </c>
      <c r="BE132" s="30">
        <f ca="1">SUMIF([1]route!$E$3:$E$10005,E132,[1]!Table1[27])</f>
        <v>0</v>
      </c>
      <c r="BF132" s="30">
        <f ca="1">SUMIF([1]route!$E$3:$E$10005,E132,[1]!Table1[28])</f>
        <v>0</v>
      </c>
      <c r="BG132" s="30">
        <f ca="1">SUMIF([1]route!$E$3:$E$10005,E132,[1]!Table1[29])</f>
        <v>0</v>
      </c>
      <c r="BH132" s="30">
        <f ca="1">SUMIF([1]route!$E$3:$E$10005,E132,[1]!Table1[30])</f>
        <v>0</v>
      </c>
      <c r="BI132" s="30">
        <f ca="1">SUMIF([1]route!$E$3:$E$10005,E132,[1]!Table1[31])</f>
        <v>0</v>
      </c>
      <c r="BJ132" s="30">
        <f ca="1">SUMIF([1]route!$E$3:$E$10005,E132,[1]!Table1[Remain PO])</f>
        <v>0</v>
      </c>
      <c r="BK132" s="31">
        <f ca="1">SUMIF([1]route!$E$3:$E$10005,E132,[1]!Table1[N+1])</f>
        <v>33.760683760683762</v>
      </c>
      <c r="BL132" s="31">
        <f ca="1">SUMIF([1]route!$E$3:$E$10005,E132,[1]!Table1[N+2])</f>
        <v>7.6923076923076925</v>
      </c>
      <c r="BM132" s="31">
        <f ca="1">SUMIF([1]route!$E$3:$E$10005,E132,[1]!Table1[N+3])</f>
        <v>31.837606837606835</v>
      </c>
      <c r="BN132" s="32">
        <f ca="1">SUMIF([1]route!$E$3:$E$10005,E132,[1]!Table1[N+4])</f>
        <v>0</v>
      </c>
      <c r="BP132" s="37">
        <f t="shared" ref="BP132:BP195" si="63">$V132-$AD132</f>
        <v>42</v>
      </c>
      <c r="BQ132" s="35">
        <f t="shared" ca="1" si="48"/>
        <v>40.07692307692308</v>
      </c>
      <c r="BR132" s="35">
        <f t="shared" ca="1" si="48"/>
        <v>40.07692307692308</v>
      </c>
      <c r="BS132" s="35">
        <f t="shared" ca="1" si="48"/>
        <v>40.07692307692308</v>
      </c>
      <c r="BT132" s="35">
        <f t="shared" ca="1" si="48"/>
        <v>40.07692307692308</v>
      </c>
      <c r="BU132" s="35">
        <f t="shared" ca="1" si="48"/>
        <v>40.07692307692308</v>
      </c>
      <c r="BV132" s="35">
        <f t="shared" ca="1" si="48"/>
        <v>38.15384615384616</v>
      </c>
      <c r="BW132" s="35">
        <f t="shared" ca="1" si="48"/>
        <v>38.15384615384616</v>
      </c>
      <c r="BX132" s="35">
        <f t="shared" ca="1" si="48"/>
        <v>38.15384615384616</v>
      </c>
      <c r="BY132" s="35">
        <f t="shared" ca="1" si="48"/>
        <v>38.15384615384616</v>
      </c>
      <c r="BZ132" s="35">
        <f t="shared" ca="1" si="48"/>
        <v>38.15384615384616</v>
      </c>
      <c r="CA132" s="35">
        <f t="shared" ca="1" si="48"/>
        <v>36.230769230769241</v>
      </c>
      <c r="CB132" s="35">
        <f t="shared" ca="1" si="48"/>
        <v>36.230769230769241</v>
      </c>
      <c r="CC132" s="35">
        <f t="shared" ca="1" si="48"/>
        <v>36.230769230769241</v>
      </c>
      <c r="CD132" s="35">
        <f t="shared" ca="1" si="48"/>
        <v>36.230769230769241</v>
      </c>
      <c r="CE132" s="35">
        <f t="shared" ca="1" si="48"/>
        <v>34.307692307692321</v>
      </c>
      <c r="CF132" s="35">
        <f t="shared" ca="1" si="48"/>
        <v>34.307692307692321</v>
      </c>
      <c r="CG132" s="35">
        <f t="shared" ca="1" si="50"/>
        <v>34.307692307692321</v>
      </c>
      <c r="CH132" s="35">
        <f t="shared" ca="1" si="50"/>
        <v>34.307692307692321</v>
      </c>
      <c r="CI132" s="35">
        <f t="shared" ca="1" si="50"/>
        <v>34.307692307692321</v>
      </c>
      <c r="CJ132" s="35">
        <f t="shared" ca="1" si="50"/>
        <v>32.384615384615401</v>
      </c>
      <c r="CK132" s="35">
        <f t="shared" ca="1" si="50"/>
        <v>32.384615384615401</v>
      </c>
      <c r="CL132" s="35">
        <f t="shared" ca="1" si="49"/>
        <v>32.384615384615401</v>
      </c>
      <c r="CM132" s="35">
        <f t="shared" ca="1" si="49"/>
        <v>32.384615384615401</v>
      </c>
      <c r="CN132" s="35">
        <f t="shared" ca="1" si="49"/>
        <v>32.384615384615401</v>
      </c>
      <c r="CO132" s="35">
        <f t="shared" ca="1" si="49"/>
        <v>32.384615384615401</v>
      </c>
      <c r="CP132" s="35">
        <f t="shared" ca="1" si="49"/>
        <v>32.384615384615401</v>
      </c>
      <c r="CQ132" s="35">
        <f t="shared" ca="1" si="49"/>
        <v>32.384615384615401</v>
      </c>
      <c r="CR132" s="35">
        <f t="shared" ca="1" si="49"/>
        <v>32.384615384615401</v>
      </c>
      <c r="CS132" s="35">
        <f t="shared" ca="1" si="49"/>
        <v>32.384615384615401</v>
      </c>
      <c r="CT132" s="35">
        <f t="shared" ca="1" si="47"/>
        <v>32.384615384615401</v>
      </c>
      <c r="CU132" s="35">
        <f t="shared" ca="1" si="47"/>
        <v>32.384615384615401</v>
      </c>
      <c r="CV132" s="35">
        <f t="shared" ca="1" si="47"/>
        <v>32.384615384615401</v>
      </c>
      <c r="CW132" s="38">
        <f t="shared" ca="1" si="45"/>
        <v>-1.3760683760683605</v>
      </c>
      <c r="CX132" s="38">
        <f t="shared" ca="1" si="45"/>
        <v>-9.0683760683760539</v>
      </c>
      <c r="CY132" s="38">
        <f t="shared" ca="1" si="45"/>
        <v>-40.905982905982889</v>
      </c>
      <c r="CZ132" s="39">
        <f t="shared" ca="1" si="45"/>
        <v>-40.905982905982889</v>
      </c>
      <c r="DA132" s="35"/>
    </row>
    <row r="133" spans="4:105" x14ac:dyDescent="0.3">
      <c r="D133" s="61" t="str">
        <f>VLOOKUP(F133,[1]Special!$O$2:$S$209,3,0)</f>
        <v>|0101021700|0.00|0.00|0.000|115.0002.6</v>
      </c>
      <c r="E133" s="20" t="s">
        <v>155</v>
      </c>
      <c r="F133" s="19" t="str">
        <f t="shared" si="53"/>
        <v>|0200220810|38.10|0.00|2.600|0.000</v>
      </c>
      <c r="G133" s="19" t="str">
        <f>'Cutting Rules'!H133</f>
        <v>|KMV|||||||||||</v>
      </c>
      <c r="H133" s="19" t="str">
        <f>VLOOKUP(MID(F133,8,2),[1]Special!$H$2:$I$32,2,0)</f>
        <v>STKM13A</v>
      </c>
      <c r="I133" s="19" t="str">
        <f t="shared" si="54"/>
        <v>NBC</v>
      </c>
      <c r="J133" s="19" t="str">
        <f t="shared" si="55"/>
        <v>P</v>
      </c>
      <c r="K133" s="19" t="str">
        <f t="shared" si="56"/>
        <v>38.1</v>
      </c>
      <c r="L133" s="19" t="str">
        <f t="shared" si="57"/>
        <v>0.00</v>
      </c>
      <c r="M133" s="52" t="str">
        <f t="shared" si="58"/>
        <v>2.60</v>
      </c>
      <c r="N133" s="52" t="str">
        <f t="shared" si="59"/>
        <v>5830</v>
      </c>
      <c r="O133" s="19">
        <f>VLOOKUP(F133,[1]Item!$A$5:$Z$10000,26,0)</f>
        <v>2.2759999999999998</v>
      </c>
      <c r="P133" s="19" t="str">
        <f>VLOOKUP(E133,[1]route!$E$3:$O$10005,11,0)</f>
        <v>P/E</v>
      </c>
      <c r="Q133" s="62" t="str">
        <f>'Cutting Rules'!AD133</f>
        <v>5830-824.7-----------</v>
      </c>
      <c r="R133" s="23">
        <f ca="1">SUMIF([1]route!$E$3:$E$10005,E133,[1]!Table1[生産])</f>
        <v>0</v>
      </c>
      <c r="S133" s="24"/>
      <c r="T133" s="78" t="s">
        <v>547</v>
      </c>
      <c r="U133" s="19"/>
      <c r="V133" s="48">
        <f>SUMIF([1]route!$E$3:$E$10005,E133,[1]route!$M$3:$M$10005)</f>
        <v>31</v>
      </c>
      <c r="W133" s="56">
        <f t="shared" si="60"/>
        <v>411.34147999999993</v>
      </c>
      <c r="X133" s="27" t="e">
        <f t="array" aca="1" ref="X133" ca="1">INDEX($BP133:$CZ133,MATCH(TRUE,$BP133:$CZ133&lt;0,0))</f>
        <v>#N/A</v>
      </c>
      <c r="Y133" s="47" t="str">
        <f t="shared" ca="1" si="51"/>
        <v/>
      </c>
      <c r="Z133" s="121" t="str">
        <f>IFERROR(VLOOKUP(E133,[1]route!$E$3:$BL$10005,59,0),"")&amp;IFERROR(VLOOKUP(E133,[1]route!$E$3:$BL$10005,60,0),"")</f>
        <v/>
      </c>
      <c r="AA133" s="28">
        <f t="shared" ca="1" si="61"/>
        <v>0</v>
      </c>
      <c r="AB133" s="77">
        <f t="shared" ca="1" si="62"/>
        <v>0</v>
      </c>
      <c r="AC133" s="4" t="str">
        <f t="shared" ca="1" si="52"/>
        <v/>
      </c>
      <c r="AD133" s="29">
        <v>0</v>
      </c>
      <c r="AE133" s="30">
        <f ca="1">SUMIF([1]route!$E$3:$E$10005,E133,[1]!Table1[1])</f>
        <v>0</v>
      </c>
      <c r="AF133" s="30">
        <f ca="1">SUMIF([1]route!$E$3:$E$10005,E133,[1]!Table1[2])</f>
        <v>0</v>
      </c>
      <c r="AG133" s="30">
        <f ca="1">SUMIF([1]route!$E$3:$E$10005,E133,[1]!Table1[3])</f>
        <v>0</v>
      </c>
      <c r="AH133" s="30">
        <f ca="1">SUMIF([1]route!$E$3:$E$10005,E133,[1]!Table1[4])</f>
        <v>0</v>
      </c>
      <c r="AI133" s="30">
        <f ca="1">SUMIF([1]route!$E$3:$E$10005,E133,[1]!Table1[5])</f>
        <v>0</v>
      </c>
      <c r="AJ133" s="30">
        <f ca="1">SUMIF([1]route!$E$3:$E$10005,E133,[1]!Table1[6])</f>
        <v>0</v>
      </c>
      <c r="AK133" s="30">
        <f ca="1">SUMIF([1]route!$E$3:$E$10005,E133,[1]!Table1[7])</f>
        <v>0</v>
      </c>
      <c r="AL133" s="30">
        <f ca="1">SUMIF([1]route!$E$3:$E$10005,E133,[1]!Table1[8])</f>
        <v>0</v>
      </c>
      <c r="AM133" s="30">
        <f ca="1">SUMIF([1]route!$E$3:$E$10005,E133,[1]!Table1[9])</f>
        <v>0</v>
      </c>
      <c r="AN133" s="30">
        <f ca="1">SUMIF([1]route!$E$3:$E$10005,E133,[1]!Table1[10])</f>
        <v>0</v>
      </c>
      <c r="AO133" s="30">
        <f ca="1">SUMIF([1]route!$E$3:$E$10005,E133,[1]!Table1[11])</f>
        <v>0</v>
      </c>
      <c r="AP133" s="30">
        <f ca="1">SUMIF([1]route!$E$3:$E$10005,E133,[1]!Table1[12])</f>
        <v>0</v>
      </c>
      <c r="AQ133" s="30">
        <f ca="1">SUMIF([1]route!$E$3:$E$10005,E133,[1]!Table1[13])</f>
        <v>0</v>
      </c>
      <c r="AR133" s="30">
        <f ca="1">SUMIF([1]route!$E$3:$E$10005,E133,[1]!Table1[14])</f>
        <v>0</v>
      </c>
      <c r="AS133" s="30">
        <f ca="1">SUMIF([1]route!$E$3:$E$10005,E133,[1]!Table1[15])</f>
        <v>0</v>
      </c>
      <c r="AT133" s="30">
        <f ca="1">SUMIF([1]route!$E$3:$E$10005,E133,[1]!Table1[16])</f>
        <v>0</v>
      </c>
      <c r="AU133" s="30">
        <f ca="1">SUMIF([1]route!$E$3:$E$10005,E133,[1]!Table1[17])</f>
        <v>0</v>
      </c>
      <c r="AV133" s="30">
        <f ca="1">SUMIF([1]route!$E$3:$E$10005,E133,[1]!Table1[18])</f>
        <v>0</v>
      </c>
      <c r="AW133" s="30">
        <f ca="1">SUMIF([1]route!$E$3:$E$10005,E133,[1]!Table1[19])</f>
        <v>0</v>
      </c>
      <c r="AX133" s="30">
        <f ca="1">SUMIF([1]route!$E$3:$E$10005,E133,[1]!Table1[20])</f>
        <v>0</v>
      </c>
      <c r="AY133" s="30">
        <f ca="1">SUMIF([1]route!$E$3:$E$10005,E133,[1]!Table1[21])</f>
        <v>0</v>
      </c>
      <c r="AZ133" s="30">
        <f ca="1">SUMIF([1]route!$E$3:$E$10005,E133,[1]!Table1[22])</f>
        <v>0</v>
      </c>
      <c r="BA133" s="30">
        <f ca="1">SUMIF([1]route!$E$3:$E$10005,E133,[1]!Table1[23])</f>
        <v>0</v>
      </c>
      <c r="BB133" s="30">
        <f ca="1">SUMIF([1]route!$E$3:$E$10005,E133,[1]!Table1[24])</f>
        <v>0</v>
      </c>
      <c r="BC133" s="30">
        <f ca="1">SUMIF([1]route!$E$3:$E$10005,E133,[1]!Table1[25])</f>
        <v>0</v>
      </c>
      <c r="BD133" s="30">
        <f ca="1">SUMIF([1]route!$E$3:$E$10005,E133,[1]!Table1[26])</f>
        <v>0</v>
      </c>
      <c r="BE133" s="30">
        <f ca="1">SUMIF([1]route!$E$3:$E$10005,E133,[1]!Table1[27])</f>
        <v>0</v>
      </c>
      <c r="BF133" s="30">
        <f ca="1">SUMIF([1]route!$E$3:$E$10005,E133,[1]!Table1[28])</f>
        <v>0</v>
      </c>
      <c r="BG133" s="30">
        <f ca="1">SUMIF([1]route!$E$3:$E$10005,E133,[1]!Table1[29])</f>
        <v>0</v>
      </c>
      <c r="BH133" s="30">
        <f ca="1">SUMIF([1]route!$E$3:$E$10005,E133,[1]!Table1[30])</f>
        <v>0</v>
      </c>
      <c r="BI133" s="30">
        <f ca="1">SUMIF([1]route!$E$3:$E$10005,E133,[1]!Table1[31])</f>
        <v>0</v>
      </c>
      <c r="BJ133" s="30">
        <f ca="1">SUMIF([1]route!$E$3:$E$10005,E133,[1]!Table1[Remain PO])</f>
        <v>0</v>
      </c>
      <c r="BK133" s="31">
        <f ca="1">SUMIF([1]route!$E$3:$E$10005,E133,[1]!Table1[N+1])</f>
        <v>0</v>
      </c>
      <c r="BL133" s="31">
        <f ca="1">SUMIF([1]route!$E$3:$E$10005,E133,[1]!Table1[N+2])</f>
        <v>0</v>
      </c>
      <c r="BM133" s="31">
        <f ca="1">SUMIF([1]route!$E$3:$E$10005,E133,[1]!Table1[N+3])</f>
        <v>27</v>
      </c>
      <c r="BN133" s="32">
        <f ca="1">SUMIF([1]route!$E$3:$E$10005,E133,[1]!Table1[N+4])</f>
        <v>0</v>
      </c>
      <c r="BP133" s="37">
        <f t="shared" si="63"/>
        <v>31</v>
      </c>
      <c r="BQ133" s="35">
        <f t="shared" ca="1" si="48"/>
        <v>31</v>
      </c>
      <c r="BR133" s="35">
        <f t="shared" ca="1" si="48"/>
        <v>31</v>
      </c>
      <c r="BS133" s="35">
        <f t="shared" ca="1" si="48"/>
        <v>31</v>
      </c>
      <c r="BT133" s="35">
        <f t="shared" ca="1" si="48"/>
        <v>31</v>
      </c>
      <c r="BU133" s="35">
        <f t="shared" ca="1" si="48"/>
        <v>31</v>
      </c>
      <c r="BV133" s="35">
        <f t="shared" ca="1" si="48"/>
        <v>31</v>
      </c>
      <c r="BW133" s="35">
        <f t="shared" ca="1" si="48"/>
        <v>31</v>
      </c>
      <c r="BX133" s="35">
        <f t="shared" ca="1" si="48"/>
        <v>31</v>
      </c>
      <c r="BY133" s="35">
        <f t="shared" ca="1" si="48"/>
        <v>31</v>
      </c>
      <c r="BZ133" s="35">
        <f t="shared" ca="1" si="48"/>
        <v>31</v>
      </c>
      <c r="CA133" s="35">
        <f t="shared" ca="1" si="48"/>
        <v>31</v>
      </c>
      <c r="CB133" s="35">
        <f t="shared" ca="1" si="48"/>
        <v>31</v>
      </c>
      <c r="CC133" s="35">
        <f t="shared" ca="1" si="48"/>
        <v>31</v>
      </c>
      <c r="CD133" s="35">
        <f t="shared" ca="1" si="48"/>
        <v>31</v>
      </c>
      <c r="CE133" s="35">
        <f t="shared" ca="1" si="48"/>
        <v>31</v>
      </c>
      <c r="CF133" s="35">
        <f t="shared" ca="1" si="48"/>
        <v>31</v>
      </c>
      <c r="CG133" s="35">
        <f t="shared" ca="1" si="50"/>
        <v>31</v>
      </c>
      <c r="CH133" s="35">
        <f t="shared" ca="1" si="50"/>
        <v>31</v>
      </c>
      <c r="CI133" s="35">
        <f t="shared" ca="1" si="50"/>
        <v>31</v>
      </c>
      <c r="CJ133" s="35">
        <f t="shared" ca="1" si="50"/>
        <v>31</v>
      </c>
      <c r="CK133" s="35">
        <f t="shared" ca="1" si="50"/>
        <v>31</v>
      </c>
      <c r="CL133" s="35">
        <f t="shared" ca="1" si="49"/>
        <v>31</v>
      </c>
      <c r="CM133" s="35">
        <f t="shared" ca="1" si="49"/>
        <v>31</v>
      </c>
      <c r="CN133" s="35">
        <f t="shared" ca="1" si="49"/>
        <v>31</v>
      </c>
      <c r="CO133" s="35">
        <f t="shared" ca="1" si="49"/>
        <v>31</v>
      </c>
      <c r="CP133" s="35">
        <f t="shared" ca="1" si="49"/>
        <v>31</v>
      </c>
      <c r="CQ133" s="35">
        <f t="shared" ca="1" si="49"/>
        <v>31</v>
      </c>
      <c r="CR133" s="35">
        <f t="shared" ca="1" si="49"/>
        <v>31</v>
      </c>
      <c r="CS133" s="35">
        <f t="shared" ca="1" si="49"/>
        <v>31</v>
      </c>
      <c r="CT133" s="35">
        <f t="shared" ca="1" si="47"/>
        <v>31</v>
      </c>
      <c r="CU133" s="35">
        <f t="shared" ca="1" si="47"/>
        <v>31</v>
      </c>
      <c r="CV133" s="35">
        <f t="shared" ca="1" si="47"/>
        <v>31</v>
      </c>
      <c r="CW133" s="38">
        <f t="shared" ca="1" si="45"/>
        <v>31</v>
      </c>
      <c r="CX133" s="38">
        <f t="shared" ca="1" si="45"/>
        <v>31</v>
      </c>
      <c r="CY133" s="38">
        <f t="shared" ca="1" si="45"/>
        <v>4</v>
      </c>
      <c r="CZ133" s="39">
        <f t="shared" ca="1" si="45"/>
        <v>4</v>
      </c>
      <c r="DA133" s="35"/>
    </row>
    <row r="134" spans="4:105" x14ac:dyDescent="0.3">
      <c r="D134" s="61" t="str">
        <f>VLOOKUP(F134,[1]Special!$O$2:$S$209,3,0)</f>
        <v>|0101021700|0.00|0.00|0.000|117.0002</v>
      </c>
      <c r="E134" s="20" t="s">
        <v>156</v>
      </c>
      <c r="F134" s="19" t="str">
        <f t="shared" si="53"/>
        <v>|0200220810|38.10|0.00|2.000|0.000</v>
      </c>
      <c r="G134" s="19" t="str">
        <f>'Cutting Rules'!H134</f>
        <v>Vinfast||||||||||||</v>
      </c>
      <c r="H134" s="19" t="str">
        <f>VLOOKUP(MID(F134,8,2),[1]Special!$H$2:$I$32,2,0)</f>
        <v>STKM13A</v>
      </c>
      <c r="I134" s="19" t="str">
        <f t="shared" si="54"/>
        <v>NBC</v>
      </c>
      <c r="J134" s="19" t="str">
        <f t="shared" si="55"/>
        <v>P</v>
      </c>
      <c r="K134" s="19" t="str">
        <f t="shared" si="56"/>
        <v>38.1</v>
      </c>
      <c r="L134" s="19" t="str">
        <f t="shared" si="57"/>
        <v>0.00</v>
      </c>
      <c r="M134" s="52" t="str">
        <f t="shared" si="58"/>
        <v>2.00</v>
      </c>
      <c r="N134" s="52" t="str">
        <f t="shared" si="59"/>
        <v>5803</v>
      </c>
      <c r="O134" s="19">
        <f>VLOOKUP(F134,[1]Item!$A$5:$Z$10000,26,0)</f>
        <v>1.78</v>
      </c>
      <c r="P134" s="19" t="str">
        <f>VLOOKUP(E134,[1]route!$E$3:$O$10005,11,0)</f>
        <v>C</v>
      </c>
      <c r="Q134" s="62" t="str">
        <f>'Cutting Rules'!AD134</f>
        <v>1150-5803-----------</v>
      </c>
      <c r="R134" s="23">
        <f ca="1">SUMIF([1]route!$E$3:$E$10005,E134,[1]!Table1[生産])</f>
        <v>2640</v>
      </c>
      <c r="S134" s="24"/>
      <c r="T134" s="78" t="s">
        <v>547</v>
      </c>
      <c r="U134" s="19"/>
      <c r="V134" s="48">
        <f>SUMIF([1]route!$E$3:$E$10005,E134,[1]route!$M$3:$M$10005)</f>
        <v>4260</v>
      </c>
      <c r="W134" s="56">
        <f t="shared" si="60"/>
        <v>44002.988400000002</v>
      </c>
      <c r="X134" s="27">
        <f t="array" aca="1" ref="X134" ca="1">INDEX($BP134:$CZ134,MATCH(TRUE,$BP134:$CZ134&lt;0,0))</f>
        <v>-980</v>
      </c>
      <c r="Y134" s="47">
        <f t="shared" ca="1" si="51"/>
        <v>45351</v>
      </c>
      <c r="Z134" s="121" t="str">
        <f>IFERROR(VLOOKUP(E134,[1]route!$E$3:$BL$10005,59,0),"")&amp;IFERROR(VLOOKUP(E134,[1]route!$E$3:$BL$10005,60,0),"")</f>
        <v>Fixed&gt;500pcs</v>
      </c>
      <c r="AA134" s="28">
        <f t="shared" ca="1" si="61"/>
        <v>0</v>
      </c>
      <c r="AB134" s="77">
        <f t="shared" ca="1" si="62"/>
        <v>0</v>
      </c>
      <c r="AC134" s="4">
        <f t="shared" ca="1" si="52"/>
        <v>35</v>
      </c>
      <c r="AD134" s="29">
        <v>0</v>
      </c>
      <c r="AE134" s="30">
        <f ca="1">SUMIF([1]route!$E$3:$E$10005,E134,[1]!Table1[1])</f>
        <v>0</v>
      </c>
      <c r="AF134" s="30">
        <f ca="1">SUMIF([1]route!$E$3:$E$10005,E134,[1]!Table1[2])</f>
        <v>0</v>
      </c>
      <c r="AG134" s="30">
        <f ca="1">SUMIF([1]route!$E$3:$E$10005,E134,[1]!Table1[3])</f>
        <v>0</v>
      </c>
      <c r="AH134" s="30">
        <f ca="1">SUMIF([1]route!$E$3:$E$10005,E134,[1]!Table1[4])</f>
        <v>0</v>
      </c>
      <c r="AI134" s="30">
        <f ca="1">SUMIF([1]route!$E$3:$E$10005,E134,[1]!Table1[5])</f>
        <v>0</v>
      </c>
      <c r="AJ134" s="30">
        <f ca="1">SUMIF([1]route!$E$3:$E$10005,E134,[1]!Table1[6])</f>
        <v>0</v>
      </c>
      <c r="AK134" s="30">
        <f ca="1">SUMIF([1]route!$E$3:$E$10005,E134,[1]!Table1[7])</f>
        <v>0</v>
      </c>
      <c r="AL134" s="30">
        <f ca="1">SUMIF([1]route!$E$3:$E$10005,E134,[1]!Table1[8])</f>
        <v>0</v>
      </c>
      <c r="AM134" s="30">
        <f ca="1">SUMIF([1]route!$E$3:$E$10005,E134,[1]!Table1[9])</f>
        <v>0</v>
      </c>
      <c r="AN134" s="30">
        <f ca="1">SUMIF([1]route!$E$3:$E$10005,E134,[1]!Table1[10])</f>
        <v>0</v>
      </c>
      <c r="AO134" s="30">
        <f ca="1">SUMIF([1]route!$E$3:$E$10005,E134,[1]!Table1[11])</f>
        <v>0</v>
      </c>
      <c r="AP134" s="30">
        <f ca="1">SUMIF([1]route!$E$3:$E$10005,E134,[1]!Table1[12])</f>
        <v>0</v>
      </c>
      <c r="AQ134" s="30">
        <f ca="1">SUMIF([1]route!$E$3:$E$10005,E134,[1]!Table1[13])</f>
        <v>0</v>
      </c>
      <c r="AR134" s="30">
        <f ca="1">SUMIF([1]route!$E$3:$E$10005,E134,[1]!Table1[14])</f>
        <v>0</v>
      </c>
      <c r="AS134" s="30">
        <f ca="1">SUMIF([1]route!$E$3:$E$10005,E134,[1]!Table1[15])</f>
        <v>0</v>
      </c>
      <c r="AT134" s="30">
        <f ca="1">SUMIF([1]route!$E$3:$E$10005,E134,[1]!Table1[16])</f>
        <v>0</v>
      </c>
      <c r="AU134" s="30">
        <f ca="1">SUMIF([1]route!$E$3:$E$10005,E134,[1]!Table1[17])</f>
        <v>0</v>
      </c>
      <c r="AV134" s="30">
        <f ca="1">SUMIF([1]route!$E$3:$E$10005,E134,[1]!Table1[18])</f>
        <v>0</v>
      </c>
      <c r="AW134" s="30">
        <f ca="1">SUMIF([1]route!$E$3:$E$10005,E134,[1]!Table1[19])</f>
        <v>0</v>
      </c>
      <c r="AX134" s="30">
        <f ca="1">SUMIF([1]route!$E$3:$E$10005,E134,[1]!Table1[20])</f>
        <v>0</v>
      </c>
      <c r="AY134" s="30">
        <f ca="1">SUMIF([1]route!$E$3:$E$10005,E134,[1]!Table1[21])</f>
        <v>0</v>
      </c>
      <c r="AZ134" s="30">
        <f ca="1">SUMIF([1]route!$E$3:$E$10005,E134,[1]!Table1[22])</f>
        <v>0</v>
      </c>
      <c r="BA134" s="30">
        <f ca="1">SUMIF([1]route!$E$3:$E$10005,E134,[1]!Table1[23])</f>
        <v>0</v>
      </c>
      <c r="BB134" s="30">
        <f ca="1">SUMIF([1]route!$E$3:$E$10005,E134,[1]!Table1[24])</f>
        <v>0</v>
      </c>
      <c r="BC134" s="30">
        <f ca="1">SUMIF([1]route!$E$3:$E$10005,E134,[1]!Table1[25])</f>
        <v>0</v>
      </c>
      <c r="BD134" s="30">
        <f ca="1">SUMIF([1]route!$E$3:$E$10005,E134,[1]!Table1[26])</f>
        <v>0</v>
      </c>
      <c r="BE134" s="30">
        <f ca="1">SUMIF([1]route!$E$3:$E$10005,E134,[1]!Table1[27])</f>
        <v>0</v>
      </c>
      <c r="BF134" s="30">
        <f ca="1">SUMIF([1]route!$E$3:$E$10005,E134,[1]!Table1[28])</f>
        <v>0</v>
      </c>
      <c r="BG134" s="30">
        <f ca="1">SUMIF([1]route!$E$3:$E$10005,E134,[1]!Table1[29])</f>
        <v>0</v>
      </c>
      <c r="BH134" s="30">
        <f ca="1">SUMIF([1]route!$E$3:$E$10005,E134,[1]!Table1[30])</f>
        <v>0</v>
      </c>
      <c r="BI134" s="30">
        <f ca="1">SUMIF([1]route!$E$3:$E$10005,E134,[1]!Table1[31])</f>
        <v>0</v>
      </c>
      <c r="BJ134" s="30">
        <f ca="1">SUMIF([1]route!$E$3:$E$10005,E134,[1]!Table1[Remain PO])</f>
        <v>0</v>
      </c>
      <c r="BK134" s="31">
        <f ca="1">SUMIF([1]route!$E$3:$E$10005,E134,[1]!Table1[N+1])</f>
        <v>2640</v>
      </c>
      <c r="BL134" s="31">
        <f ca="1">SUMIF([1]route!$E$3:$E$10005,E134,[1]!Table1[N+2])</f>
        <v>2600</v>
      </c>
      <c r="BM134" s="31">
        <f ca="1">SUMIF([1]route!$E$3:$E$10005,E134,[1]!Table1[N+3])</f>
        <v>1800</v>
      </c>
      <c r="BN134" s="32">
        <f ca="1">SUMIF([1]route!$E$3:$E$10005,E134,[1]!Table1[N+4])</f>
        <v>200</v>
      </c>
      <c r="BP134" s="37">
        <f t="shared" si="63"/>
        <v>4260</v>
      </c>
      <c r="BQ134" s="35">
        <f t="shared" ca="1" si="48"/>
        <v>4260</v>
      </c>
      <c r="BR134" s="35">
        <f t="shared" ca="1" si="48"/>
        <v>4260</v>
      </c>
      <c r="BS134" s="35">
        <f t="shared" ca="1" si="48"/>
        <v>4260</v>
      </c>
      <c r="BT134" s="35">
        <f t="shared" ca="1" si="48"/>
        <v>4260</v>
      </c>
      <c r="BU134" s="35">
        <f t="shared" ca="1" si="48"/>
        <v>4260</v>
      </c>
      <c r="BV134" s="35">
        <f t="shared" ca="1" si="48"/>
        <v>4260</v>
      </c>
      <c r="BW134" s="35">
        <f t="shared" ca="1" si="48"/>
        <v>4260</v>
      </c>
      <c r="BX134" s="35">
        <f t="shared" ca="1" si="48"/>
        <v>4260</v>
      </c>
      <c r="BY134" s="35">
        <f t="shared" ca="1" si="48"/>
        <v>4260</v>
      </c>
      <c r="BZ134" s="35">
        <f t="shared" ca="1" si="48"/>
        <v>4260</v>
      </c>
      <c r="CA134" s="35">
        <f t="shared" ca="1" si="48"/>
        <v>4260</v>
      </c>
      <c r="CB134" s="35">
        <f t="shared" ca="1" si="48"/>
        <v>4260</v>
      </c>
      <c r="CC134" s="35">
        <f t="shared" ca="1" si="48"/>
        <v>4260</v>
      </c>
      <c r="CD134" s="35">
        <f t="shared" ca="1" si="48"/>
        <v>4260</v>
      </c>
      <c r="CE134" s="35">
        <f t="shared" ca="1" si="48"/>
        <v>4260</v>
      </c>
      <c r="CF134" s="35">
        <f t="shared" ca="1" si="48"/>
        <v>4260</v>
      </c>
      <c r="CG134" s="35">
        <f t="shared" ca="1" si="50"/>
        <v>4260</v>
      </c>
      <c r="CH134" s="35">
        <f t="shared" ca="1" si="50"/>
        <v>4260</v>
      </c>
      <c r="CI134" s="35">
        <f t="shared" ca="1" si="50"/>
        <v>4260</v>
      </c>
      <c r="CJ134" s="35">
        <f t="shared" ca="1" si="50"/>
        <v>4260</v>
      </c>
      <c r="CK134" s="35">
        <f t="shared" ca="1" si="50"/>
        <v>4260</v>
      </c>
      <c r="CL134" s="35">
        <f t="shared" ca="1" si="49"/>
        <v>4260</v>
      </c>
      <c r="CM134" s="35">
        <f t="shared" ca="1" si="49"/>
        <v>4260</v>
      </c>
      <c r="CN134" s="35">
        <f t="shared" ca="1" si="49"/>
        <v>4260</v>
      </c>
      <c r="CO134" s="35">
        <f t="shared" ca="1" si="49"/>
        <v>4260</v>
      </c>
      <c r="CP134" s="35">
        <f t="shared" ca="1" si="49"/>
        <v>4260</v>
      </c>
      <c r="CQ134" s="35">
        <f t="shared" ca="1" si="49"/>
        <v>4260</v>
      </c>
      <c r="CR134" s="35">
        <f t="shared" ca="1" si="49"/>
        <v>4260</v>
      </c>
      <c r="CS134" s="35">
        <f t="shared" ca="1" si="49"/>
        <v>4260</v>
      </c>
      <c r="CT134" s="35">
        <f t="shared" ca="1" si="47"/>
        <v>4260</v>
      </c>
      <c r="CU134" s="35">
        <f t="shared" ca="1" si="47"/>
        <v>4260</v>
      </c>
      <c r="CV134" s="35">
        <f t="shared" ca="1" si="47"/>
        <v>4260</v>
      </c>
      <c r="CW134" s="38">
        <f t="shared" ca="1" si="45"/>
        <v>1620</v>
      </c>
      <c r="CX134" s="38">
        <f t="shared" ca="1" si="45"/>
        <v>-980</v>
      </c>
      <c r="CY134" s="38">
        <f t="shared" ca="1" si="45"/>
        <v>-2780</v>
      </c>
      <c r="CZ134" s="39">
        <f t="shared" ca="1" si="45"/>
        <v>-2980</v>
      </c>
      <c r="DA134" s="35"/>
    </row>
    <row r="135" spans="4:105" x14ac:dyDescent="0.3">
      <c r="D135" s="61" t="str">
        <f>VLOOKUP(F135,[1]Special!$O$2:$S$209,3,0)</f>
        <v>|0101021700|0.00|0.00|0.000|135.5002</v>
      </c>
      <c r="E135" s="20" t="s">
        <v>157</v>
      </c>
      <c r="F135" s="19" t="str">
        <f t="shared" si="53"/>
        <v>|0200220810|38.10|31.75|2.000|0.000</v>
      </c>
      <c r="G135" s="19" t="str">
        <f>'Cutting Rules'!H135</f>
        <v>CIC1||||||||||||</v>
      </c>
      <c r="H135" s="19" t="str">
        <f>VLOOKUP(MID(F135,8,2),[1]Special!$H$2:$I$32,2,0)</f>
        <v>STKM13A</v>
      </c>
      <c r="I135" s="19" t="str">
        <f t="shared" si="54"/>
        <v>IBC</v>
      </c>
      <c r="J135" s="19" t="str">
        <f t="shared" si="55"/>
        <v>P</v>
      </c>
      <c r="K135" s="19" t="str">
        <f t="shared" si="56"/>
        <v>38.1</v>
      </c>
      <c r="L135" s="19" t="str">
        <f t="shared" si="57"/>
        <v>31.7</v>
      </c>
      <c r="M135" s="52" t="str">
        <f t="shared" si="58"/>
        <v>2.00</v>
      </c>
      <c r="N135" s="52" t="str">
        <f t="shared" si="59"/>
        <v>5050</v>
      </c>
      <c r="O135" s="19">
        <f>VLOOKUP(F135,[1]Item!$A$5:$Z$10000,26,0)</f>
        <v>2.298</v>
      </c>
      <c r="P135" s="19" t="str">
        <f>VLOOKUP(E135,[1]route!$E$3:$O$10005,11,0)</f>
        <v>P/E</v>
      </c>
      <c r="Q135" s="62" t="str">
        <f>'Cutting Rules'!AD135</f>
        <v>5050------------</v>
      </c>
      <c r="R135" s="23">
        <f ca="1">SUMIF([1]route!$E$3:$E$10005,E135,[1]!Table1[生産])</f>
        <v>107</v>
      </c>
      <c r="S135" s="24"/>
      <c r="T135" s="78" t="s">
        <v>547</v>
      </c>
      <c r="U135" s="19"/>
      <c r="V135" s="48">
        <f>SUMIF([1]route!$E$3:$E$10005,E135,[1]route!$M$3:$M$10005)</f>
        <v>183</v>
      </c>
      <c r="W135" s="56">
        <f t="shared" si="60"/>
        <v>2123.6966999999995</v>
      </c>
      <c r="X135" s="27">
        <f t="array" aca="1" ref="X135" ca="1">INDEX($BP135:$CZ135,MATCH(TRUE,$BP135:$CZ135&lt;0,0))</f>
        <v>-58</v>
      </c>
      <c r="Y135" s="47">
        <f t="shared" ca="1" si="51"/>
        <v>45351</v>
      </c>
      <c r="Z135" s="121" t="str">
        <f>IFERROR(VLOOKUP(E135,[1]route!$E$3:$BL$10005,59,0),"")&amp;IFERROR(VLOOKUP(E135,[1]route!$E$3:$BL$10005,60,0),"")</f>
        <v/>
      </c>
      <c r="AA135" s="28">
        <f t="shared" ca="1" si="61"/>
        <v>0</v>
      </c>
      <c r="AB135" s="77">
        <f t="shared" ca="1" si="62"/>
        <v>0</v>
      </c>
      <c r="AC135" s="4">
        <f t="shared" ca="1" si="52"/>
        <v>35</v>
      </c>
      <c r="AD135" s="29">
        <v>0</v>
      </c>
      <c r="AE135" s="30">
        <f ca="1">SUMIF([1]route!$E$3:$E$10005,E135,[1]!Table1[1])</f>
        <v>0</v>
      </c>
      <c r="AF135" s="30">
        <f ca="1">SUMIF([1]route!$E$3:$E$10005,E135,[1]!Table1[2])</f>
        <v>0</v>
      </c>
      <c r="AG135" s="30">
        <f ca="1">SUMIF([1]route!$E$3:$E$10005,E135,[1]!Table1[3])</f>
        <v>0</v>
      </c>
      <c r="AH135" s="30">
        <f ca="1">SUMIF([1]route!$E$3:$E$10005,E135,[1]!Table1[4])</f>
        <v>0</v>
      </c>
      <c r="AI135" s="30">
        <f ca="1">SUMIF([1]route!$E$3:$E$10005,E135,[1]!Table1[5])</f>
        <v>0</v>
      </c>
      <c r="AJ135" s="30">
        <f ca="1">SUMIF([1]route!$E$3:$E$10005,E135,[1]!Table1[6])</f>
        <v>0</v>
      </c>
      <c r="AK135" s="30">
        <f ca="1">SUMIF([1]route!$E$3:$E$10005,E135,[1]!Table1[7])</f>
        <v>0</v>
      </c>
      <c r="AL135" s="30">
        <f ca="1">SUMIF([1]route!$E$3:$E$10005,E135,[1]!Table1[8])</f>
        <v>0</v>
      </c>
      <c r="AM135" s="30">
        <f ca="1">SUMIF([1]route!$E$3:$E$10005,E135,[1]!Table1[9])</f>
        <v>0</v>
      </c>
      <c r="AN135" s="30">
        <f ca="1">SUMIF([1]route!$E$3:$E$10005,E135,[1]!Table1[10])</f>
        <v>0</v>
      </c>
      <c r="AO135" s="30">
        <f ca="1">SUMIF([1]route!$E$3:$E$10005,E135,[1]!Table1[11])</f>
        <v>0</v>
      </c>
      <c r="AP135" s="30">
        <f ca="1">SUMIF([1]route!$E$3:$E$10005,E135,[1]!Table1[12])</f>
        <v>0</v>
      </c>
      <c r="AQ135" s="30">
        <f ca="1">SUMIF([1]route!$E$3:$E$10005,E135,[1]!Table1[13])</f>
        <v>0</v>
      </c>
      <c r="AR135" s="30">
        <f ca="1">SUMIF([1]route!$E$3:$E$10005,E135,[1]!Table1[14])</f>
        <v>0</v>
      </c>
      <c r="AS135" s="30">
        <f ca="1">SUMIF([1]route!$E$3:$E$10005,E135,[1]!Table1[15])</f>
        <v>0</v>
      </c>
      <c r="AT135" s="30">
        <f ca="1">SUMIF([1]route!$E$3:$E$10005,E135,[1]!Table1[16])</f>
        <v>0</v>
      </c>
      <c r="AU135" s="30">
        <f ca="1">SUMIF([1]route!$E$3:$E$10005,E135,[1]!Table1[17])</f>
        <v>0</v>
      </c>
      <c r="AV135" s="30">
        <f ca="1">SUMIF([1]route!$E$3:$E$10005,E135,[1]!Table1[18])</f>
        <v>0</v>
      </c>
      <c r="AW135" s="30">
        <f ca="1">SUMIF([1]route!$E$3:$E$10005,E135,[1]!Table1[19])</f>
        <v>0</v>
      </c>
      <c r="AX135" s="30">
        <f ca="1">SUMIF([1]route!$E$3:$E$10005,E135,[1]!Table1[20])</f>
        <v>0</v>
      </c>
      <c r="AY135" s="30">
        <f ca="1">SUMIF([1]route!$E$3:$E$10005,E135,[1]!Table1[21])</f>
        <v>0</v>
      </c>
      <c r="AZ135" s="30">
        <f ca="1">SUMIF([1]route!$E$3:$E$10005,E135,[1]!Table1[22])</f>
        <v>0</v>
      </c>
      <c r="BA135" s="30">
        <f ca="1">SUMIF([1]route!$E$3:$E$10005,E135,[1]!Table1[23])</f>
        <v>0</v>
      </c>
      <c r="BB135" s="30">
        <f ca="1">SUMIF([1]route!$E$3:$E$10005,E135,[1]!Table1[24])</f>
        <v>0</v>
      </c>
      <c r="BC135" s="30">
        <f ca="1">SUMIF([1]route!$E$3:$E$10005,E135,[1]!Table1[25])</f>
        <v>0</v>
      </c>
      <c r="BD135" s="30">
        <f ca="1">SUMIF([1]route!$E$3:$E$10005,E135,[1]!Table1[26])</f>
        <v>0</v>
      </c>
      <c r="BE135" s="30">
        <f ca="1">SUMIF([1]route!$E$3:$E$10005,E135,[1]!Table1[27])</f>
        <v>0</v>
      </c>
      <c r="BF135" s="30">
        <f ca="1">SUMIF([1]route!$E$3:$E$10005,E135,[1]!Table1[28])</f>
        <v>0</v>
      </c>
      <c r="BG135" s="30">
        <f ca="1">SUMIF([1]route!$E$3:$E$10005,E135,[1]!Table1[29])</f>
        <v>0</v>
      </c>
      <c r="BH135" s="30">
        <f ca="1">SUMIF([1]route!$E$3:$E$10005,E135,[1]!Table1[30])</f>
        <v>0</v>
      </c>
      <c r="BI135" s="30">
        <f ca="1">SUMIF([1]route!$E$3:$E$10005,E135,[1]!Table1[31])</f>
        <v>0</v>
      </c>
      <c r="BJ135" s="30">
        <f ca="1">SUMIF([1]route!$E$3:$E$10005,E135,[1]!Table1[Remain PO])</f>
        <v>0</v>
      </c>
      <c r="BK135" s="31">
        <f ca="1">SUMIF([1]route!$E$3:$E$10005,E135,[1]!Table1[N+1])</f>
        <v>107</v>
      </c>
      <c r="BL135" s="31">
        <f ca="1">SUMIF([1]route!$E$3:$E$10005,E135,[1]!Table1[N+2])</f>
        <v>134</v>
      </c>
      <c r="BM135" s="31">
        <f ca="1">SUMIF([1]route!$E$3:$E$10005,E135,[1]!Table1[N+3])</f>
        <v>240</v>
      </c>
      <c r="BN135" s="32">
        <f ca="1">SUMIF([1]route!$E$3:$E$10005,E135,[1]!Table1[N+4])</f>
        <v>0</v>
      </c>
      <c r="BP135" s="37">
        <f t="shared" si="63"/>
        <v>183</v>
      </c>
      <c r="BQ135" s="35">
        <f t="shared" ca="1" si="48"/>
        <v>183</v>
      </c>
      <c r="BR135" s="35">
        <f t="shared" ca="1" si="48"/>
        <v>183</v>
      </c>
      <c r="BS135" s="35">
        <f t="shared" ca="1" si="48"/>
        <v>183</v>
      </c>
      <c r="BT135" s="35">
        <f t="shared" ca="1" si="48"/>
        <v>183</v>
      </c>
      <c r="BU135" s="35">
        <f t="shared" ca="1" si="48"/>
        <v>183</v>
      </c>
      <c r="BV135" s="35">
        <f t="shared" ca="1" si="48"/>
        <v>183</v>
      </c>
      <c r="BW135" s="35">
        <f t="shared" ref="BW135:CF160" ca="1" si="64">BV135-AK135</f>
        <v>183</v>
      </c>
      <c r="BX135" s="35">
        <f t="shared" ca="1" si="64"/>
        <v>183</v>
      </c>
      <c r="BY135" s="35">
        <f t="shared" ca="1" si="64"/>
        <v>183</v>
      </c>
      <c r="BZ135" s="35">
        <f t="shared" ca="1" si="64"/>
        <v>183</v>
      </c>
      <c r="CA135" s="35">
        <f t="shared" ca="1" si="64"/>
        <v>183</v>
      </c>
      <c r="CB135" s="35">
        <f t="shared" ca="1" si="64"/>
        <v>183</v>
      </c>
      <c r="CC135" s="35">
        <f t="shared" ca="1" si="64"/>
        <v>183</v>
      </c>
      <c r="CD135" s="35">
        <f t="shared" ca="1" si="64"/>
        <v>183</v>
      </c>
      <c r="CE135" s="35">
        <f t="shared" ca="1" si="64"/>
        <v>183</v>
      </c>
      <c r="CF135" s="35">
        <f t="shared" ca="1" si="64"/>
        <v>183</v>
      </c>
      <c r="CG135" s="35">
        <f t="shared" ca="1" si="50"/>
        <v>183</v>
      </c>
      <c r="CH135" s="35">
        <f t="shared" ca="1" si="50"/>
        <v>183</v>
      </c>
      <c r="CI135" s="35">
        <f t="shared" ca="1" si="50"/>
        <v>183</v>
      </c>
      <c r="CJ135" s="35">
        <f t="shared" ca="1" si="50"/>
        <v>183</v>
      </c>
      <c r="CK135" s="35">
        <f t="shared" ca="1" si="50"/>
        <v>183</v>
      </c>
      <c r="CL135" s="35">
        <f t="shared" ca="1" si="49"/>
        <v>183</v>
      </c>
      <c r="CM135" s="35">
        <f t="shared" ca="1" si="49"/>
        <v>183</v>
      </c>
      <c r="CN135" s="35">
        <f t="shared" ca="1" si="49"/>
        <v>183</v>
      </c>
      <c r="CO135" s="35">
        <f t="shared" ca="1" si="49"/>
        <v>183</v>
      </c>
      <c r="CP135" s="35">
        <f t="shared" ca="1" si="49"/>
        <v>183</v>
      </c>
      <c r="CQ135" s="35">
        <f t="shared" ca="1" si="49"/>
        <v>183</v>
      </c>
      <c r="CR135" s="35">
        <f t="shared" ca="1" si="49"/>
        <v>183</v>
      </c>
      <c r="CS135" s="35">
        <f t="shared" ca="1" si="49"/>
        <v>183</v>
      </c>
      <c r="CT135" s="35">
        <f t="shared" ca="1" si="47"/>
        <v>183</v>
      </c>
      <c r="CU135" s="35">
        <f t="shared" ca="1" si="47"/>
        <v>183</v>
      </c>
      <c r="CV135" s="35">
        <f t="shared" ca="1" si="47"/>
        <v>183</v>
      </c>
      <c r="CW135" s="38">
        <f t="shared" ca="1" si="45"/>
        <v>76</v>
      </c>
      <c r="CX135" s="38">
        <f t="shared" ca="1" si="45"/>
        <v>-58</v>
      </c>
      <c r="CY135" s="38">
        <f t="shared" ca="1" si="45"/>
        <v>-298</v>
      </c>
      <c r="CZ135" s="39">
        <f t="shared" ca="1" si="45"/>
        <v>-298</v>
      </c>
      <c r="DA135" s="35"/>
    </row>
    <row r="136" spans="4:105" x14ac:dyDescent="0.3">
      <c r="D136" s="61" t="str">
        <f>VLOOKUP(F136,[1]Special!$O$2:$S$209,3,0)</f>
        <v>|0101021700|0.00|0.00|0.000|123.5003.5</v>
      </c>
      <c r="E136" s="20" t="s">
        <v>158</v>
      </c>
      <c r="F136" s="19" t="str">
        <f t="shared" si="53"/>
        <v>|0200220810|41.00|0.00|3.500|0.000</v>
      </c>
      <c r="G136" s="19" t="str">
        <f>'Cutting Rules'!H136</f>
        <v>|KMV|||||||||||</v>
      </c>
      <c r="H136" s="19" t="str">
        <f>VLOOKUP(MID(F136,8,2),[1]Special!$H$2:$I$32,2,0)</f>
        <v>STKM13A</v>
      </c>
      <c r="I136" s="19" t="str">
        <f t="shared" si="54"/>
        <v>IBC</v>
      </c>
      <c r="J136" s="19" t="str">
        <f t="shared" si="55"/>
        <v>P</v>
      </c>
      <c r="K136" s="19" t="str">
        <f t="shared" si="56"/>
        <v>41.0</v>
      </c>
      <c r="L136" s="19" t="str">
        <f t="shared" si="57"/>
        <v>0.00</v>
      </c>
      <c r="M136" s="52" t="str">
        <f t="shared" si="58"/>
        <v>3.50</v>
      </c>
      <c r="N136" s="52" t="str">
        <f t="shared" si="59"/>
        <v>5952</v>
      </c>
      <c r="O136" s="19">
        <f>VLOOKUP(F136,[1]Item!$A$5:$Z$10000,26,0)</f>
        <v>3.2370000000000001</v>
      </c>
      <c r="P136" s="19" t="str">
        <f>VLOOKUP(E136,[1]route!$E$3:$O$10005,11,0)</f>
        <v>C</v>
      </c>
      <c r="Q136" s="62" t="str">
        <f>'Cutting Rules'!AD136</f>
        <v>32-33-5952----------</v>
      </c>
      <c r="R136" s="23">
        <f ca="1">SUMIF([1]route!$E$3:$E$10005,E136,[1]!Table1[生産])</f>
        <v>17.777777777777779</v>
      </c>
      <c r="S136" s="24"/>
      <c r="T136" s="78" t="s">
        <v>547</v>
      </c>
      <c r="U136" s="19"/>
      <c r="V136" s="48">
        <f>SUMIF([1]route!$E$3:$E$10005,E136,[1]route!$M$3:$M$10005)</f>
        <v>65</v>
      </c>
      <c r="W136" s="56">
        <f t="shared" si="60"/>
        <v>1252.3305600000001</v>
      </c>
      <c r="X136" s="27" t="e">
        <f t="array" aca="1" ref="X136" ca="1">INDEX($BP136:$CZ136,MATCH(TRUE,$BP136:$CZ136&lt;0,0))</f>
        <v>#N/A</v>
      </c>
      <c r="Y136" s="47" t="str">
        <f t="shared" ca="1" si="51"/>
        <v/>
      </c>
      <c r="Z136" s="121" t="str">
        <f>IFERROR(VLOOKUP(E136,[1]route!$E$3:$BL$10005,59,0),"")&amp;IFERROR(VLOOKUP(E136,[1]route!$E$3:$BL$10005,60,0),"")</f>
        <v/>
      </c>
      <c r="AA136" s="28">
        <f t="shared" ca="1" si="61"/>
        <v>0</v>
      </c>
      <c r="AB136" s="77">
        <f t="shared" ca="1" si="62"/>
        <v>0</v>
      </c>
      <c r="AC136" s="4" t="str">
        <f t="shared" ca="1" si="52"/>
        <v/>
      </c>
      <c r="AD136" s="29">
        <v>0</v>
      </c>
      <c r="AE136" s="30">
        <f ca="1">SUMIF([1]route!$E$3:$E$10005,E136,[1]!Table1[1])</f>
        <v>0</v>
      </c>
      <c r="AF136" s="30">
        <f ca="1">SUMIF([1]route!$E$3:$E$10005,E136,[1]!Table1[2])</f>
        <v>0</v>
      </c>
      <c r="AG136" s="30">
        <f ca="1">SUMIF([1]route!$E$3:$E$10005,E136,[1]!Table1[3])</f>
        <v>0</v>
      </c>
      <c r="AH136" s="30">
        <f ca="1">SUMIF([1]route!$E$3:$E$10005,E136,[1]!Table1[4])</f>
        <v>0</v>
      </c>
      <c r="AI136" s="30">
        <f ca="1">SUMIF([1]route!$E$3:$E$10005,E136,[1]!Table1[5])</f>
        <v>0</v>
      </c>
      <c r="AJ136" s="30">
        <f ca="1">SUMIF([1]route!$E$3:$E$10005,E136,[1]!Table1[6])</f>
        <v>0</v>
      </c>
      <c r="AK136" s="30">
        <f ca="1">SUMIF([1]route!$E$3:$E$10005,E136,[1]!Table1[7])</f>
        <v>0</v>
      </c>
      <c r="AL136" s="30">
        <f ca="1">SUMIF([1]route!$E$3:$E$10005,E136,[1]!Table1[8])</f>
        <v>0</v>
      </c>
      <c r="AM136" s="30">
        <f ca="1">SUMIF([1]route!$E$3:$E$10005,E136,[1]!Table1[9])</f>
        <v>0</v>
      </c>
      <c r="AN136" s="30">
        <f ca="1">SUMIF([1]route!$E$3:$E$10005,E136,[1]!Table1[10])</f>
        <v>0</v>
      </c>
      <c r="AO136" s="30">
        <f ca="1">SUMIF([1]route!$E$3:$E$10005,E136,[1]!Table1[11])</f>
        <v>0</v>
      </c>
      <c r="AP136" s="30">
        <f ca="1">SUMIF([1]route!$E$3:$E$10005,E136,[1]!Table1[12])</f>
        <v>0</v>
      </c>
      <c r="AQ136" s="30">
        <f ca="1">SUMIF([1]route!$E$3:$E$10005,E136,[1]!Table1[13])</f>
        <v>0</v>
      </c>
      <c r="AR136" s="30">
        <f ca="1">SUMIF([1]route!$E$3:$E$10005,E136,[1]!Table1[14])</f>
        <v>0</v>
      </c>
      <c r="AS136" s="30">
        <f ca="1">SUMIF([1]route!$E$3:$E$10005,E136,[1]!Table1[15])</f>
        <v>0</v>
      </c>
      <c r="AT136" s="30">
        <f ca="1">SUMIF([1]route!$E$3:$E$10005,E136,[1]!Table1[16])</f>
        <v>0</v>
      </c>
      <c r="AU136" s="30">
        <f ca="1">SUMIF([1]route!$E$3:$E$10005,E136,[1]!Table1[17])</f>
        <v>0</v>
      </c>
      <c r="AV136" s="30">
        <f ca="1">SUMIF([1]route!$E$3:$E$10005,E136,[1]!Table1[18])</f>
        <v>0</v>
      </c>
      <c r="AW136" s="30">
        <f ca="1">SUMIF([1]route!$E$3:$E$10005,E136,[1]!Table1[19])</f>
        <v>0</v>
      </c>
      <c r="AX136" s="30">
        <f ca="1">SUMIF([1]route!$E$3:$E$10005,E136,[1]!Table1[20])</f>
        <v>0</v>
      </c>
      <c r="AY136" s="30">
        <f ca="1">SUMIF([1]route!$E$3:$E$10005,E136,[1]!Table1[21])</f>
        <v>0</v>
      </c>
      <c r="AZ136" s="30">
        <f ca="1">SUMIF([1]route!$E$3:$E$10005,E136,[1]!Table1[22])</f>
        <v>0</v>
      </c>
      <c r="BA136" s="30">
        <f ca="1">SUMIF([1]route!$E$3:$E$10005,E136,[1]!Table1[23])</f>
        <v>0</v>
      </c>
      <c r="BB136" s="30">
        <f ca="1">SUMIF([1]route!$E$3:$E$10005,E136,[1]!Table1[24])</f>
        <v>0</v>
      </c>
      <c r="BC136" s="30">
        <f ca="1">SUMIF([1]route!$E$3:$E$10005,E136,[1]!Table1[25])</f>
        <v>0</v>
      </c>
      <c r="BD136" s="30">
        <f ca="1">SUMIF([1]route!$E$3:$E$10005,E136,[1]!Table1[26])</f>
        <v>0</v>
      </c>
      <c r="BE136" s="30">
        <f ca="1">SUMIF([1]route!$E$3:$E$10005,E136,[1]!Table1[27])</f>
        <v>0</v>
      </c>
      <c r="BF136" s="30">
        <f ca="1">SUMIF([1]route!$E$3:$E$10005,E136,[1]!Table1[28])</f>
        <v>0</v>
      </c>
      <c r="BG136" s="30">
        <f ca="1">SUMIF([1]route!$E$3:$E$10005,E136,[1]!Table1[29])</f>
        <v>0</v>
      </c>
      <c r="BH136" s="30">
        <f ca="1">SUMIF([1]route!$E$3:$E$10005,E136,[1]!Table1[30])</f>
        <v>0</v>
      </c>
      <c r="BI136" s="30">
        <f ca="1">SUMIF([1]route!$E$3:$E$10005,E136,[1]!Table1[31])</f>
        <v>0</v>
      </c>
      <c r="BJ136" s="30">
        <f ca="1">SUMIF([1]route!$E$3:$E$10005,E136,[1]!Table1[Remain PO])</f>
        <v>0</v>
      </c>
      <c r="BK136" s="31">
        <f ca="1">SUMIF([1]route!$E$3:$E$10005,E136,[1]!Table1[N+1])</f>
        <v>17.777777777777779</v>
      </c>
      <c r="BL136" s="31">
        <f ca="1">SUMIF([1]route!$E$3:$E$10005,E136,[1]!Table1[N+2])</f>
        <v>17.777777777777779</v>
      </c>
      <c r="BM136" s="31">
        <f ca="1">SUMIF([1]route!$E$3:$E$10005,E136,[1]!Table1[N+3])</f>
        <v>17.777777777777779</v>
      </c>
      <c r="BN136" s="32">
        <f ca="1">SUMIF([1]route!$E$3:$E$10005,E136,[1]!Table1[N+4])</f>
        <v>0</v>
      </c>
      <c r="BP136" s="37">
        <f t="shared" si="63"/>
        <v>65</v>
      </c>
      <c r="BQ136" s="35">
        <f t="shared" ref="BQ136:CA170" ca="1" si="65">BP136-AE136</f>
        <v>65</v>
      </c>
      <c r="BR136" s="35">
        <f t="shared" ca="1" si="65"/>
        <v>65</v>
      </c>
      <c r="BS136" s="35">
        <f t="shared" ca="1" si="65"/>
        <v>65</v>
      </c>
      <c r="BT136" s="35">
        <f t="shared" ca="1" si="65"/>
        <v>65</v>
      </c>
      <c r="BU136" s="35">
        <f t="shared" ca="1" si="65"/>
        <v>65</v>
      </c>
      <c r="BV136" s="35">
        <f t="shared" ca="1" si="65"/>
        <v>65</v>
      </c>
      <c r="BW136" s="35">
        <f t="shared" ca="1" si="64"/>
        <v>65</v>
      </c>
      <c r="BX136" s="35">
        <f t="shared" ca="1" si="64"/>
        <v>65</v>
      </c>
      <c r="BY136" s="35">
        <f t="shared" ca="1" si="64"/>
        <v>65</v>
      </c>
      <c r="BZ136" s="35">
        <f t="shared" ca="1" si="64"/>
        <v>65</v>
      </c>
      <c r="CA136" s="35">
        <f t="shared" ca="1" si="64"/>
        <v>65</v>
      </c>
      <c r="CB136" s="35">
        <f t="shared" ca="1" si="64"/>
        <v>65</v>
      </c>
      <c r="CC136" s="35">
        <f t="shared" ca="1" si="64"/>
        <v>65</v>
      </c>
      <c r="CD136" s="35">
        <f t="shared" ca="1" si="64"/>
        <v>65</v>
      </c>
      <c r="CE136" s="35">
        <f t="shared" ca="1" si="64"/>
        <v>65</v>
      </c>
      <c r="CF136" s="35">
        <f t="shared" ca="1" si="64"/>
        <v>65</v>
      </c>
      <c r="CG136" s="35">
        <f t="shared" ca="1" si="50"/>
        <v>65</v>
      </c>
      <c r="CH136" s="35">
        <f t="shared" ca="1" si="50"/>
        <v>65</v>
      </c>
      <c r="CI136" s="35">
        <f t="shared" ca="1" si="50"/>
        <v>65</v>
      </c>
      <c r="CJ136" s="35">
        <f t="shared" ca="1" si="50"/>
        <v>65</v>
      </c>
      <c r="CK136" s="35">
        <f t="shared" ca="1" si="50"/>
        <v>65</v>
      </c>
      <c r="CL136" s="35">
        <f t="shared" ca="1" si="49"/>
        <v>65</v>
      </c>
      <c r="CM136" s="35">
        <f t="shared" ca="1" si="49"/>
        <v>65</v>
      </c>
      <c r="CN136" s="35">
        <f t="shared" ca="1" si="49"/>
        <v>65</v>
      </c>
      <c r="CO136" s="35">
        <f t="shared" ca="1" si="49"/>
        <v>65</v>
      </c>
      <c r="CP136" s="35">
        <f t="shared" ca="1" si="49"/>
        <v>65</v>
      </c>
      <c r="CQ136" s="35">
        <f t="shared" ca="1" si="49"/>
        <v>65</v>
      </c>
      <c r="CR136" s="35">
        <f t="shared" ca="1" si="49"/>
        <v>65</v>
      </c>
      <c r="CS136" s="35">
        <f t="shared" ca="1" si="49"/>
        <v>65</v>
      </c>
      <c r="CT136" s="35">
        <f t="shared" ca="1" si="47"/>
        <v>65</v>
      </c>
      <c r="CU136" s="35">
        <f t="shared" ca="1" si="47"/>
        <v>65</v>
      </c>
      <c r="CV136" s="35">
        <f t="shared" ca="1" si="47"/>
        <v>65</v>
      </c>
      <c r="CW136" s="38">
        <f t="shared" ca="1" si="45"/>
        <v>47.222222222222221</v>
      </c>
      <c r="CX136" s="38">
        <f t="shared" ca="1" si="45"/>
        <v>29.444444444444443</v>
      </c>
      <c r="CY136" s="38">
        <f t="shared" ca="1" si="45"/>
        <v>11.666666666666664</v>
      </c>
      <c r="CZ136" s="39">
        <f t="shared" ca="1" si="45"/>
        <v>11.666666666666664</v>
      </c>
      <c r="DA136" s="35"/>
    </row>
    <row r="137" spans="4:105" x14ac:dyDescent="0.3">
      <c r="D137" s="61" t="str">
        <f>VLOOKUP(F137,[1]Special!$O$2:$S$209,3,0)</f>
        <v>|0101021700|0.00|0.00|0.000|138.0002.3</v>
      </c>
      <c r="E137" s="20" t="s">
        <v>159</v>
      </c>
      <c r="F137" s="19" t="str">
        <f t="shared" si="53"/>
        <v>|0200220810|45.00|0.00|2.300|0.000</v>
      </c>
      <c r="G137" s="19" t="str">
        <f>'Cutting Rules'!H137</f>
        <v>|KMV|||||||||||</v>
      </c>
      <c r="H137" s="19" t="str">
        <f>VLOOKUP(MID(F137,8,2),[1]Special!$H$2:$I$32,2,0)</f>
        <v>STKM13A</v>
      </c>
      <c r="I137" s="19" t="str">
        <f t="shared" si="54"/>
        <v>NBC</v>
      </c>
      <c r="J137" s="19" t="str">
        <f t="shared" si="55"/>
        <v>P</v>
      </c>
      <c r="K137" s="19" t="str">
        <f t="shared" si="56"/>
        <v>45.0</v>
      </c>
      <c r="L137" s="19" t="str">
        <f t="shared" si="57"/>
        <v>0.00</v>
      </c>
      <c r="M137" s="52" t="str">
        <f t="shared" si="58"/>
        <v>2.30</v>
      </c>
      <c r="N137" s="52" t="str">
        <f t="shared" si="59"/>
        <v>5833</v>
      </c>
      <c r="O137" s="19">
        <f>VLOOKUP(F137,[1]Item!$A$5:$Z$10000,26,0)</f>
        <v>2.4220000000000002</v>
      </c>
      <c r="P137" s="19" t="str">
        <f>VLOOKUP(E137,[1]route!$E$3:$O$10005,11,0)</f>
        <v>P/E</v>
      </c>
      <c r="Q137" s="62" t="str">
        <f>'Cutting Rules'!AD137</f>
        <v>5833-963-----------</v>
      </c>
      <c r="R137" s="23">
        <f ca="1">SUMIF([1]route!$E$3:$E$10005,E137,[1]!Table1[生産])</f>
        <v>0</v>
      </c>
      <c r="S137" s="24"/>
      <c r="T137" s="78" t="s">
        <v>547</v>
      </c>
      <c r="U137" s="19"/>
      <c r="V137" s="48">
        <f>SUMIF([1]route!$E$3:$E$10005,E137,[1]route!$M$3:$M$10005)</f>
        <v>88</v>
      </c>
      <c r="W137" s="56">
        <f t="shared" si="60"/>
        <v>1243.2222880000002</v>
      </c>
      <c r="X137" s="27" t="e">
        <f t="array" aca="1" ref="X137" ca="1">INDEX($BP137:$CZ137,MATCH(TRUE,$BP137:$CZ137&lt;0,0))</f>
        <v>#N/A</v>
      </c>
      <c r="Y137" s="47" t="str">
        <f t="shared" ca="1" si="51"/>
        <v/>
      </c>
      <c r="Z137" s="121" t="str">
        <f>IFERROR(VLOOKUP(E137,[1]route!$E$3:$BL$10005,59,0),"")&amp;IFERROR(VLOOKUP(E137,[1]route!$E$3:$BL$10005,60,0),"")</f>
        <v/>
      </c>
      <c r="AA137" s="28">
        <f t="shared" ca="1" si="61"/>
        <v>0</v>
      </c>
      <c r="AB137" s="77">
        <f t="shared" ca="1" si="62"/>
        <v>0</v>
      </c>
      <c r="AC137" s="4" t="str">
        <f t="shared" ca="1" si="52"/>
        <v/>
      </c>
      <c r="AD137" s="29">
        <v>0</v>
      </c>
      <c r="AE137" s="30">
        <f ca="1">SUMIF([1]route!$E$3:$E$10005,E137,[1]!Table1[1])</f>
        <v>0</v>
      </c>
      <c r="AF137" s="30">
        <f ca="1">SUMIF([1]route!$E$3:$E$10005,E137,[1]!Table1[2])</f>
        <v>0</v>
      </c>
      <c r="AG137" s="30">
        <f ca="1">SUMIF([1]route!$E$3:$E$10005,E137,[1]!Table1[3])</f>
        <v>0</v>
      </c>
      <c r="AH137" s="30">
        <f ca="1">SUMIF([1]route!$E$3:$E$10005,E137,[1]!Table1[4])</f>
        <v>0</v>
      </c>
      <c r="AI137" s="30">
        <f ca="1">SUMIF([1]route!$E$3:$E$10005,E137,[1]!Table1[5])</f>
        <v>0</v>
      </c>
      <c r="AJ137" s="30">
        <f ca="1">SUMIF([1]route!$E$3:$E$10005,E137,[1]!Table1[6])</f>
        <v>0</v>
      </c>
      <c r="AK137" s="30">
        <f ca="1">SUMIF([1]route!$E$3:$E$10005,E137,[1]!Table1[7])</f>
        <v>0</v>
      </c>
      <c r="AL137" s="30">
        <f ca="1">SUMIF([1]route!$E$3:$E$10005,E137,[1]!Table1[8])</f>
        <v>0</v>
      </c>
      <c r="AM137" s="30">
        <f ca="1">SUMIF([1]route!$E$3:$E$10005,E137,[1]!Table1[9])</f>
        <v>0</v>
      </c>
      <c r="AN137" s="30">
        <f ca="1">SUMIF([1]route!$E$3:$E$10005,E137,[1]!Table1[10])</f>
        <v>0</v>
      </c>
      <c r="AO137" s="30">
        <f ca="1">SUMIF([1]route!$E$3:$E$10005,E137,[1]!Table1[11])</f>
        <v>0</v>
      </c>
      <c r="AP137" s="30">
        <f ca="1">SUMIF([1]route!$E$3:$E$10005,E137,[1]!Table1[12])</f>
        <v>0</v>
      </c>
      <c r="AQ137" s="30">
        <f ca="1">SUMIF([1]route!$E$3:$E$10005,E137,[1]!Table1[13])</f>
        <v>0</v>
      </c>
      <c r="AR137" s="30">
        <f ca="1">SUMIF([1]route!$E$3:$E$10005,E137,[1]!Table1[14])</f>
        <v>0</v>
      </c>
      <c r="AS137" s="30">
        <f ca="1">SUMIF([1]route!$E$3:$E$10005,E137,[1]!Table1[15])</f>
        <v>0</v>
      </c>
      <c r="AT137" s="30">
        <f ca="1">SUMIF([1]route!$E$3:$E$10005,E137,[1]!Table1[16])</f>
        <v>0</v>
      </c>
      <c r="AU137" s="30">
        <f ca="1">SUMIF([1]route!$E$3:$E$10005,E137,[1]!Table1[17])</f>
        <v>0</v>
      </c>
      <c r="AV137" s="30">
        <f ca="1">SUMIF([1]route!$E$3:$E$10005,E137,[1]!Table1[18])</f>
        <v>0</v>
      </c>
      <c r="AW137" s="30">
        <f ca="1">SUMIF([1]route!$E$3:$E$10005,E137,[1]!Table1[19])</f>
        <v>0</v>
      </c>
      <c r="AX137" s="30">
        <f ca="1">SUMIF([1]route!$E$3:$E$10005,E137,[1]!Table1[20])</f>
        <v>0</v>
      </c>
      <c r="AY137" s="30">
        <f ca="1">SUMIF([1]route!$E$3:$E$10005,E137,[1]!Table1[21])</f>
        <v>0</v>
      </c>
      <c r="AZ137" s="30">
        <f ca="1">SUMIF([1]route!$E$3:$E$10005,E137,[1]!Table1[22])</f>
        <v>0</v>
      </c>
      <c r="BA137" s="30">
        <f ca="1">SUMIF([1]route!$E$3:$E$10005,E137,[1]!Table1[23])</f>
        <v>0</v>
      </c>
      <c r="BB137" s="30">
        <f ca="1">SUMIF([1]route!$E$3:$E$10005,E137,[1]!Table1[24])</f>
        <v>0</v>
      </c>
      <c r="BC137" s="30">
        <f ca="1">SUMIF([1]route!$E$3:$E$10005,E137,[1]!Table1[25])</f>
        <v>0</v>
      </c>
      <c r="BD137" s="30">
        <f ca="1">SUMIF([1]route!$E$3:$E$10005,E137,[1]!Table1[26])</f>
        <v>0</v>
      </c>
      <c r="BE137" s="30">
        <f ca="1">SUMIF([1]route!$E$3:$E$10005,E137,[1]!Table1[27])</f>
        <v>0</v>
      </c>
      <c r="BF137" s="30">
        <f ca="1">SUMIF([1]route!$E$3:$E$10005,E137,[1]!Table1[28])</f>
        <v>0</v>
      </c>
      <c r="BG137" s="30">
        <f ca="1">SUMIF([1]route!$E$3:$E$10005,E137,[1]!Table1[29])</f>
        <v>0</v>
      </c>
      <c r="BH137" s="30">
        <f ca="1">SUMIF([1]route!$E$3:$E$10005,E137,[1]!Table1[30])</f>
        <v>0</v>
      </c>
      <c r="BI137" s="30">
        <f ca="1">SUMIF([1]route!$E$3:$E$10005,E137,[1]!Table1[31])</f>
        <v>0</v>
      </c>
      <c r="BJ137" s="30">
        <f ca="1">SUMIF([1]route!$E$3:$E$10005,E137,[1]!Table1[Remain PO])</f>
        <v>0</v>
      </c>
      <c r="BK137" s="31">
        <f ca="1">SUMIF([1]route!$E$3:$E$10005,E137,[1]!Table1[N+1])</f>
        <v>0</v>
      </c>
      <c r="BL137" s="31">
        <f ca="1">SUMIF([1]route!$E$3:$E$10005,E137,[1]!Table1[N+2])</f>
        <v>0</v>
      </c>
      <c r="BM137" s="31">
        <f ca="1">SUMIF([1]route!$E$3:$E$10005,E137,[1]!Table1[N+3])</f>
        <v>0</v>
      </c>
      <c r="BN137" s="32">
        <f ca="1">SUMIF([1]route!$E$3:$E$10005,E137,[1]!Table1[N+4])</f>
        <v>0</v>
      </c>
      <c r="BP137" s="37">
        <f t="shared" si="63"/>
        <v>88</v>
      </c>
      <c r="BQ137" s="35">
        <f t="shared" ca="1" si="65"/>
        <v>88</v>
      </c>
      <c r="BR137" s="35">
        <f t="shared" ca="1" si="65"/>
        <v>88</v>
      </c>
      <c r="BS137" s="35">
        <f t="shared" ca="1" si="65"/>
        <v>88</v>
      </c>
      <c r="BT137" s="35">
        <f t="shared" ca="1" si="65"/>
        <v>88</v>
      </c>
      <c r="BU137" s="35">
        <f t="shared" ca="1" si="65"/>
        <v>88</v>
      </c>
      <c r="BV137" s="35">
        <f t="shared" ca="1" si="65"/>
        <v>88</v>
      </c>
      <c r="BW137" s="35">
        <f t="shared" ca="1" si="64"/>
        <v>88</v>
      </c>
      <c r="BX137" s="35">
        <f t="shared" ca="1" si="64"/>
        <v>88</v>
      </c>
      <c r="BY137" s="35">
        <f t="shared" ca="1" si="64"/>
        <v>88</v>
      </c>
      <c r="BZ137" s="35">
        <f t="shared" ca="1" si="64"/>
        <v>88</v>
      </c>
      <c r="CA137" s="35">
        <f t="shared" ca="1" si="64"/>
        <v>88</v>
      </c>
      <c r="CB137" s="35">
        <f t="shared" ca="1" si="64"/>
        <v>88</v>
      </c>
      <c r="CC137" s="35">
        <f t="shared" ca="1" si="64"/>
        <v>88</v>
      </c>
      <c r="CD137" s="35">
        <f t="shared" ca="1" si="64"/>
        <v>88</v>
      </c>
      <c r="CE137" s="35">
        <f t="shared" ca="1" si="64"/>
        <v>88</v>
      </c>
      <c r="CF137" s="35">
        <f t="shared" ca="1" si="64"/>
        <v>88</v>
      </c>
      <c r="CG137" s="35">
        <f t="shared" ca="1" si="50"/>
        <v>88</v>
      </c>
      <c r="CH137" s="35">
        <f t="shared" ca="1" si="50"/>
        <v>88</v>
      </c>
      <c r="CI137" s="35">
        <f t="shared" ca="1" si="50"/>
        <v>88</v>
      </c>
      <c r="CJ137" s="35">
        <f t="shared" ca="1" si="50"/>
        <v>88</v>
      </c>
      <c r="CK137" s="35">
        <f t="shared" ca="1" si="50"/>
        <v>88</v>
      </c>
      <c r="CL137" s="35">
        <f t="shared" ca="1" si="49"/>
        <v>88</v>
      </c>
      <c r="CM137" s="35">
        <f t="shared" ca="1" si="49"/>
        <v>88</v>
      </c>
      <c r="CN137" s="35">
        <f t="shared" ca="1" si="49"/>
        <v>88</v>
      </c>
      <c r="CO137" s="35">
        <f t="shared" ca="1" si="49"/>
        <v>88</v>
      </c>
      <c r="CP137" s="35">
        <f t="shared" ca="1" si="49"/>
        <v>88</v>
      </c>
      <c r="CQ137" s="35">
        <f t="shared" ca="1" si="49"/>
        <v>88</v>
      </c>
      <c r="CR137" s="35">
        <f t="shared" ca="1" si="49"/>
        <v>88</v>
      </c>
      <c r="CS137" s="35">
        <f t="shared" ca="1" si="49"/>
        <v>88</v>
      </c>
      <c r="CT137" s="35">
        <f t="shared" ca="1" si="47"/>
        <v>88</v>
      </c>
      <c r="CU137" s="35">
        <f t="shared" ca="1" si="47"/>
        <v>88</v>
      </c>
      <c r="CV137" s="35">
        <f t="shared" ca="1" si="47"/>
        <v>88</v>
      </c>
      <c r="CW137" s="38">
        <f t="shared" ca="1" si="45"/>
        <v>88</v>
      </c>
      <c r="CX137" s="38">
        <f t="shared" ca="1" si="45"/>
        <v>88</v>
      </c>
      <c r="CY137" s="38">
        <f t="shared" ca="1" si="45"/>
        <v>88</v>
      </c>
      <c r="CZ137" s="39">
        <f t="shared" ca="1" si="45"/>
        <v>88</v>
      </c>
      <c r="DA137" s="35"/>
    </row>
    <row r="138" spans="4:105" x14ac:dyDescent="0.3">
      <c r="D138" s="61" t="str">
        <f>VLOOKUP(F138,[1]Special!$O$2:$S$209,3,0)</f>
        <v>|0101021700|0.00|0.00|0.000|148.0002.3</v>
      </c>
      <c r="E138" s="20" t="s">
        <v>160</v>
      </c>
      <c r="F138" s="19" t="str">
        <f t="shared" si="53"/>
        <v>|0200220810|48.60|0.00|2.300|0.000</v>
      </c>
      <c r="G138" s="19" t="str">
        <f>'Cutting Rules'!H138</f>
        <v>|KMV|||||||||||</v>
      </c>
      <c r="H138" s="19" t="str">
        <f>VLOOKUP(MID(F138,8,2),[1]Special!$H$2:$I$32,2,0)</f>
        <v>STKM13A</v>
      </c>
      <c r="I138" s="19" t="str">
        <f t="shared" si="54"/>
        <v>NBC</v>
      </c>
      <c r="J138" s="19" t="str">
        <f t="shared" si="55"/>
        <v>P</v>
      </c>
      <c r="K138" s="19" t="str">
        <f t="shared" si="56"/>
        <v>48.6</v>
      </c>
      <c r="L138" s="19" t="str">
        <f t="shared" si="57"/>
        <v>0.00</v>
      </c>
      <c r="M138" s="52" t="str">
        <f t="shared" si="58"/>
        <v>2.30</v>
      </c>
      <c r="N138" s="52" t="str">
        <f t="shared" si="59"/>
        <v>5793</v>
      </c>
      <c r="O138" s="19">
        <f>VLOOKUP(F138,[1]Item!$A$5:$Z$10000,26,0)</f>
        <v>2.6259999999999999</v>
      </c>
      <c r="P138" s="19" t="str">
        <f>VLOOKUP(E138,[1]route!$E$3:$O$10005,11,0)</f>
        <v>P/E</v>
      </c>
      <c r="Q138" s="62" t="str">
        <f>'Cutting Rules'!AD138</f>
        <v>5793-1148-----------</v>
      </c>
      <c r="R138" s="23">
        <f ca="1">SUMIF([1]route!$E$3:$E$10005,E138,[1]!Table1[生産])</f>
        <v>0</v>
      </c>
      <c r="S138" s="24"/>
      <c r="T138" s="78" t="s">
        <v>547</v>
      </c>
      <c r="U138" s="19"/>
      <c r="V138" s="48">
        <f>SUMIF([1]route!$E$3:$E$10005,E138,[1]route!$M$3:$M$10005)</f>
        <v>38</v>
      </c>
      <c r="W138" s="56">
        <f t="shared" si="60"/>
        <v>578.07188399999995</v>
      </c>
      <c r="X138" s="27" t="e">
        <f t="array" aca="1" ref="X138" ca="1">INDEX($BP138:$CZ138,MATCH(TRUE,$BP138:$CZ138&lt;0,0))</f>
        <v>#N/A</v>
      </c>
      <c r="Y138" s="47" t="str">
        <f t="shared" ca="1" si="51"/>
        <v/>
      </c>
      <c r="Z138" s="121" t="str">
        <f>IFERROR(VLOOKUP(E138,[1]route!$E$3:$BL$10005,59,0),"")&amp;IFERROR(VLOOKUP(E138,[1]route!$E$3:$BL$10005,60,0),"")</f>
        <v/>
      </c>
      <c r="AA138" s="28">
        <f t="shared" ca="1" si="61"/>
        <v>0</v>
      </c>
      <c r="AB138" s="77">
        <f t="shared" ca="1" si="62"/>
        <v>0</v>
      </c>
      <c r="AC138" s="4" t="str">
        <f t="shared" ca="1" si="52"/>
        <v/>
      </c>
      <c r="AD138" s="29">
        <v>0</v>
      </c>
      <c r="AE138" s="30">
        <f ca="1">SUMIF([1]route!$E$3:$E$10005,E138,[1]!Table1[1])</f>
        <v>0</v>
      </c>
      <c r="AF138" s="30">
        <f ca="1">SUMIF([1]route!$E$3:$E$10005,E138,[1]!Table1[2])</f>
        <v>0</v>
      </c>
      <c r="AG138" s="30">
        <f ca="1">SUMIF([1]route!$E$3:$E$10005,E138,[1]!Table1[3])</f>
        <v>0</v>
      </c>
      <c r="AH138" s="30">
        <f ca="1">SUMIF([1]route!$E$3:$E$10005,E138,[1]!Table1[4])</f>
        <v>0</v>
      </c>
      <c r="AI138" s="30">
        <f ca="1">SUMIF([1]route!$E$3:$E$10005,E138,[1]!Table1[5])</f>
        <v>0</v>
      </c>
      <c r="AJ138" s="30">
        <f ca="1">SUMIF([1]route!$E$3:$E$10005,E138,[1]!Table1[6])</f>
        <v>0</v>
      </c>
      <c r="AK138" s="30">
        <f ca="1">SUMIF([1]route!$E$3:$E$10005,E138,[1]!Table1[7])</f>
        <v>0</v>
      </c>
      <c r="AL138" s="30">
        <f ca="1">SUMIF([1]route!$E$3:$E$10005,E138,[1]!Table1[8])</f>
        <v>0</v>
      </c>
      <c r="AM138" s="30">
        <f ca="1">SUMIF([1]route!$E$3:$E$10005,E138,[1]!Table1[9])</f>
        <v>0</v>
      </c>
      <c r="AN138" s="30">
        <f ca="1">SUMIF([1]route!$E$3:$E$10005,E138,[1]!Table1[10])</f>
        <v>0</v>
      </c>
      <c r="AO138" s="30">
        <f ca="1">SUMIF([1]route!$E$3:$E$10005,E138,[1]!Table1[11])</f>
        <v>0</v>
      </c>
      <c r="AP138" s="30">
        <f ca="1">SUMIF([1]route!$E$3:$E$10005,E138,[1]!Table1[12])</f>
        <v>0</v>
      </c>
      <c r="AQ138" s="30">
        <f ca="1">SUMIF([1]route!$E$3:$E$10005,E138,[1]!Table1[13])</f>
        <v>0</v>
      </c>
      <c r="AR138" s="30">
        <f ca="1">SUMIF([1]route!$E$3:$E$10005,E138,[1]!Table1[14])</f>
        <v>0</v>
      </c>
      <c r="AS138" s="30">
        <f ca="1">SUMIF([1]route!$E$3:$E$10005,E138,[1]!Table1[15])</f>
        <v>0</v>
      </c>
      <c r="AT138" s="30">
        <f ca="1">SUMIF([1]route!$E$3:$E$10005,E138,[1]!Table1[16])</f>
        <v>0</v>
      </c>
      <c r="AU138" s="30">
        <f ca="1">SUMIF([1]route!$E$3:$E$10005,E138,[1]!Table1[17])</f>
        <v>0</v>
      </c>
      <c r="AV138" s="30">
        <f ca="1">SUMIF([1]route!$E$3:$E$10005,E138,[1]!Table1[18])</f>
        <v>0</v>
      </c>
      <c r="AW138" s="30">
        <f ca="1">SUMIF([1]route!$E$3:$E$10005,E138,[1]!Table1[19])</f>
        <v>0</v>
      </c>
      <c r="AX138" s="30">
        <f ca="1">SUMIF([1]route!$E$3:$E$10005,E138,[1]!Table1[20])</f>
        <v>0</v>
      </c>
      <c r="AY138" s="30">
        <f ca="1">SUMIF([1]route!$E$3:$E$10005,E138,[1]!Table1[21])</f>
        <v>0</v>
      </c>
      <c r="AZ138" s="30">
        <f ca="1">SUMIF([1]route!$E$3:$E$10005,E138,[1]!Table1[22])</f>
        <v>0</v>
      </c>
      <c r="BA138" s="30">
        <f ca="1">SUMIF([1]route!$E$3:$E$10005,E138,[1]!Table1[23])</f>
        <v>0</v>
      </c>
      <c r="BB138" s="30">
        <f ca="1">SUMIF([1]route!$E$3:$E$10005,E138,[1]!Table1[24])</f>
        <v>0</v>
      </c>
      <c r="BC138" s="30">
        <f ca="1">SUMIF([1]route!$E$3:$E$10005,E138,[1]!Table1[25])</f>
        <v>0</v>
      </c>
      <c r="BD138" s="30">
        <f ca="1">SUMIF([1]route!$E$3:$E$10005,E138,[1]!Table1[26])</f>
        <v>0</v>
      </c>
      <c r="BE138" s="30">
        <f ca="1">SUMIF([1]route!$E$3:$E$10005,E138,[1]!Table1[27])</f>
        <v>0</v>
      </c>
      <c r="BF138" s="30">
        <f ca="1">SUMIF([1]route!$E$3:$E$10005,E138,[1]!Table1[28])</f>
        <v>0</v>
      </c>
      <c r="BG138" s="30">
        <f ca="1">SUMIF([1]route!$E$3:$E$10005,E138,[1]!Table1[29])</f>
        <v>0</v>
      </c>
      <c r="BH138" s="30">
        <f ca="1">SUMIF([1]route!$E$3:$E$10005,E138,[1]!Table1[30])</f>
        <v>0</v>
      </c>
      <c r="BI138" s="30">
        <f ca="1">SUMIF([1]route!$E$3:$E$10005,E138,[1]!Table1[31])</f>
        <v>0</v>
      </c>
      <c r="BJ138" s="30">
        <f ca="1">SUMIF([1]route!$E$3:$E$10005,E138,[1]!Table1[Remain PO])</f>
        <v>0</v>
      </c>
      <c r="BK138" s="31">
        <f ca="1">SUMIF([1]route!$E$3:$E$10005,E138,[1]!Table1[N+1])</f>
        <v>0</v>
      </c>
      <c r="BL138" s="31">
        <f ca="1">SUMIF([1]route!$E$3:$E$10005,E138,[1]!Table1[N+2])</f>
        <v>0</v>
      </c>
      <c r="BM138" s="31">
        <f ca="1">SUMIF([1]route!$E$3:$E$10005,E138,[1]!Table1[N+3])</f>
        <v>0</v>
      </c>
      <c r="BN138" s="32">
        <f ca="1">SUMIF([1]route!$E$3:$E$10005,E138,[1]!Table1[N+4])</f>
        <v>0</v>
      </c>
      <c r="BP138" s="37">
        <f t="shared" si="63"/>
        <v>38</v>
      </c>
      <c r="BQ138" s="35">
        <f t="shared" ca="1" si="65"/>
        <v>38</v>
      </c>
      <c r="BR138" s="35">
        <f t="shared" ca="1" si="65"/>
        <v>38</v>
      </c>
      <c r="BS138" s="35">
        <f t="shared" ca="1" si="65"/>
        <v>38</v>
      </c>
      <c r="BT138" s="35">
        <f t="shared" ca="1" si="65"/>
        <v>38</v>
      </c>
      <c r="BU138" s="35">
        <f t="shared" ca="1" si="65"/>
        <v>38</v>
      </c>
      <c r="BV138" s="35">
        <f t="shared" ca="1" si="65"/>
        <v>38</v>
      </c>
      <c r="BW138" s="35">
        <f t="shared" ca="1" si="64"/>
        <v>38</v>
      </c>
      <c r="BX138" s="35">
        <f t="shared" ca="1" si="64"/>
        <v>38</v>
      </c>
      <c r="BY138" s="35">
        <f t="shared" ca="1" si="64"/>
        <v>38</v>
      </c>
      <c r="BZ138" s="35">
        <f t="shared" ca="1" si="64"/>
        <v>38</v>
      </c>
      <c r="CA138" s="35">
        <f t="shared" ca="1" si="64"/>
        <v>38</v>
      </c>
      <c r="CB138" s="35">
        <f t="shared" ca="1" si="64"/>
        <v>38</v>
      </c>
      <c r="CC138" s="35">
        <f t="shared" ca="1" si="64"/>
        <v>38</v>
      </c>
      <c r="CD138" s="35">
        <f t="shared" ca="1" si="64"/>
        <v>38</v>
      </c>
      <c r="CE138" s="35">
        <f t="shared" ca="1" si="64"/>
        <v>38</v>
      </c>
      <c r="CF138" s="35">
        <f t="shared" ca="1" si="64"/>
        <v>38</v>
      </c>
      <c r="CG138" s="35">
        <f t="shared" ca="1" si="50"/>
        <v>38</v>
      </c>
      <c r="CH138" s="35">
        <f t="shared" ca="1" si="50"/>
        <v>38</v>
      </c>
      <c r="CI138" s="35">
        <f t="shared" ca="1" si="50"/>
        <v>38</v>
      </c>
      <c r="CJ138" s="35">
        <f t="shared" ca="1" si="50"/>
        <v>38</v>
      </c>
      <c r="CK138" s="35">
        <f t="shared" ca="1" si="50"/>
        <v>38</v>
      </c>
      <c r="CL138" s="35">
        <f t="shared" ca="1" si="49"/>
        <v>38</v>
      </c>
      <c r="CM138" s="35">
        <f t="shared" ca="1" si="49"/>
        <v>38</v>
      </c>
      <c r="CN138" s="35">
        <f t="shared" ca="1" si="49"/>
        <v>38</v>
      </c>
      <c r="CO138" s="35">
        <f t="shared" ca="1" si="49"/>
        <v>38</v>
      </c>
      <c r="CP138" s="35">
        <f t="shared" ca="1" si="49"/>
        <v>38</v>
      </c>
      <c r="CQ138" s="35">
        <f t="shared" ca="1" si="49"/>
        <v>38</v>
      </c>
      <c r="CR138" s="35">
        <f t="shared" ca="1" si="49"/>
        <v>38</v>
      </c>
      <c r="CS138" s="35">
        <f t="shared" ca="1" si="49"/>
        <v>38</v>
      </c>
      <c r="CT138" s="35">
        <f t="shared" ca="1" si="47"/>
        <v>38</v>
      </c>
      <c r="CU138" s="35">
        <f t="shared" ca="1" si="47"/>
        <v>38</v>
      </c>
      <c r="CV138" s="35">
        <f t="shared" ca="1" si="47"/>
        <v>38</v>
      </c>
      <c r="CW138" s="38">
        <f t="shared" ca="1" si="45"/>
        <v>38</v>
      </c>
      <c r="CX138" s="38">
        <f t="shared" ca="1" si="45"/>
        <v>38</v>
      </c>
      <c r="CY138" s="38">
        <f t="shared" ca="1" si="45"/>
        <v>38</v>
      </c>
      <c r="CZ138" s="39">
        <f t="shared" ca="1" si="45"/>
        <v>38</v>
      </c>
      <c r="DA138" s="35"/>
    </row>
    <row r="139" spans="4:105" x14ac:dyDescent="0.3">
      <c r="D139" s="61" t="str">
        <f>VLOOKUP(F139,[1]Special!$O$2:$S$209,3,0)</f>
        <v>|0101021700|0.00|0.00|0.000|148.5002.6</v>
      </c>
      <c r="E139" s="20" t="s">
        <v>161</v>
      </c>
      <c r="F139" s="19" t="str">
        <f t="shared" si="53"/>
        <v>|0200220810|48.60|0.00|2.600|0.000</v>
      </c>
      <c r="G139" s="19" t="str">
        <f>'Cutting Rules'!H139</f>
        <v>Vinfast||||||||||||</v>
      </c>
      <c r="H139" s="19" t="str">
        <f>VLOOKUP(MID(F139,8,2),[1]Special!$H$2:$I$32,2,0)</f>
        <v>STKM13A</v>
      </c>
      <c r="I139" s="19" t="str">
        <f t="shared" si="54"/>
        <v>NBC</v>
      </c>
      <c r="J139" s="19" t="str">
        <f t="shared" si="55"/>
        <v>P</v>
      </c>
      <c r="K139" s="19" t="str">
        <f t="shared" si="56"/>
        <v>48.6</v>
      </c>
      <c r="L139" s="19" t="str">
        <f t="shared" si="57"/>
        <v>0.00</v>
      </c>
      <c r="M139" s="52" t="str">
        <f t="shared" si="58"/>
        <v>2.60</v>
      </c>
      <c r="N139" s="52" t="str">
        <f t="shared" si="59"/>
        <v>6140</v>
      </c>
      <c r="O139" s="19">
        <f>VLOOKUP(F139,[1]Item!$A$5:$Z$10000,26,0)</f>
        <v>2.9489999999999998</v>
      </c>
      <c r="P139" s="19" t="str">
        <f>VLOOKUP(E139,[1]route!$E$3:$O$10005,11,0)</f>
        <v>C</v>
      </c>
      <c r="Q139" s="62" t="str">
        <f>'Cutting Rules'!AD139</f>
        <v>550-6140-----------</v>
      </c>
      <c r="R139" s="23">
        <f ca="1">SUMIF([1]route!$E$3:$E$10005,E139,[1]!Table1[生産])</f>
        <v>818.18181818181813</v>
      </c>
      <c r="S139" s="24"/>
      <c r="T139" s="78" t="s">
        <v>547</v>
      </c>
      <c r="U139" s="19"/>
      <c r="V139" s="48">
        <f>SUMIF([1]route!$E$3:$E$10005,E139,[1]route!$M$3:$M$10005)</f>
        <v>23</v>
      </c>
      <c r="W139" s="56">
        <f t="shared" si="60"/>
        <v>416.45778000000001</v>
      </c>
      <c r="X139" s="27">
        <f t="array" aca="1" ref="X139" ca="1">INDEX($BP139:$CZ139,MATCH(TRUE,$BP139:$CZ139&lt;0,0))</f>
        <v>-795.18181818181813</v>
      </c>
      <c r="Y139" s="47">
        <f t="shared" ca="1" si="51"/>
        <v>45322</v>
      </c>
      <c r="Z139" s="121" t="str">
        <f>IFERROR(VLOOKUP(E139,[1]route!$E$3:$BL$10005,59,0),"")&amp;IFERROR(VLOOKUP(E139,[1]route!$E$3:$BL$10005,60,0),"")</f>
        <v>Fixed&gt;500pcs</v>
      </c>
      <c r="AA139" s="28">
        <f t="shared" ca="1" si="61"/>
        <v>795.18181818181813</v>
      </c>
      <c r="AB139" s="77">
        <f t="shared" ca="1" si="62"/>
        <v>14398.245856363636</v>
      </c>
      <c r="AC139" s="4">
        <f t="shared" ca="1" si="52"/>
        <v>34</v>
      </c>
      <c r="AD139" s="29">
        <v>0</v>
      </c>
      <c r="AE139" s="30">
        <f ca="1">SUMIF([1]route!$E$3:$E$10005,E139,[1]!Table1[1])</f>
        <v>0</v>
      </c>
      <c r="AF139" s="30">
        <f ca="1">SUMIF([1]route!$E$3:$E$10005,E139,[1]!Table1[2])</f>
        <v>0</v>
      </c>
      <c r="AG139" s="30">
        <f ca="1">SUMIF([1]route!$E$3:$E$10005,E139,[1]!Table1[3])</f>
        <v>0</v>
      </c>
      <c r="AH139" s="30">
        <f ca="1">SUMIF([1]route!$E$3:$E$10005,E139,[1]!Table1[4])</f>
        <v>0</v>
      </c>
      <c r="AI139" s="30">
        <f ca="1">SUMIF([1]route!$E$3:$E$10005,E139,[1]!Table1[5])</f>
        <v>0</v>
      </c>
      <c r="AJ139" s="30">
        <f ca="1">SUMIF([1]route!$E$3:$E$10005,E139,[1]!Table1[6])</f>
        <v>0</v>
      </c>
      <c r="AK139" s="30">
        <f ca="1">SUMIF([1]route!$E$3:$E$10005,E139,[1]!Table1[7])</f>
        <v>0</v>
      </c>
      <c r="AL139" s="30">
        <f ca="1">SUMIF([1]route!$E$3:$E$10005,E139,[1]!Table1[8])</f>
        <v>0</v>
      </c>
      <c r="AM139" s="30">
        <f ca="1">SUMIF([1]route!$E$3:$E$10005,E139,[1]!Table1[9])</f>
        <v>0</v>
      </c>
      <c r="AN139" s="30">
        <f ca="1">SUMIF([1]route!$E$3:$E$10005,E139,[1]!Table1[10])</f>
        <v>0</v>
      </c>
      <c r="AO139" s="30">
        <f ca="1">SUMIF([1]route!$E$3:$E$10005,E139,[1]!Table1[11])</f>
        <v>0</v>
      </c>
      <c r="AP139" s="30">
        <f ca="1">SUMIF([1]route!$E$3:$E$10005,E139,[1]!Table1[12])</f>
        <v>0</v>
      </c>
      <c r="AQ139" s="30">
        <f ca="1">SUMIF([1]route!$E$3:$E$10005,E139,[1]!Table1[13])</f>
        <v>0</v>
      </c>
      <c r="AR139" s="30">
        <f ca="1">SUMIF([1]route!$E$3:$E$10005,E139,[1]!Table1[14])</f>
        <v>0</v>
      </c>
      <c r="AS139" s="30">
        <f ca="1">SUMIF([1]route!$E$3:$E$10005,E139,[1]!Table1[15])</f>
        <v>0</v>
      </c>
      <c r="AT139" s="30">
        <f ca="1">SUMIF([1]route!$E$3:$E$10005,E139,[1]!Table1[16])</f>
        <v>0</v>
      </c>
      <c r="AU139" s="30">
        <f ca="1">SUMIF([1]route!$E$3:$E$10005,E139,[1]!Table1[17])</f>
        <v>0</v>
      </c>
      <c r="AV139" s="30">
        <f ca="1">SUMIF([1]route!$E$3:$E$10005,E139,[1]!Table1[18])</f>
        <v>0</v>
      </c>
      <c r="AW139" s="30">
        <f ca="1">SUMIF([1]route!$E$3:$E$10005,E139,[1]!Table1[19])</f>
        <v>0</v>
      </c>
      <c r="AX139" s="30">
        <f ca="1">SUMIF([1]route!$E$3:$E$10005,E139,[1]!Table1[20])</f>
        <v>0</v>
      </c>
      <c r="AY139" s="30">
        <f ca="1">SUMIF([1]route!$E$3:$E$10005,E139,[1]!Table1[21])</f>
        <v>0</v>
      </c>
      <c r="AZ139" s="30">
        <f ca="1">SUMIF([1]route!$E$3:$E$10005,E139,[1]!Table1[22])</f>
        <v>0</v>
      </c>
      <c r="BA139" s="30">
        <f ca="1">SUMIF([1]route!$E$3:$E$10005,E139,[1]!Table1[23])</f>
        <v>0</v>
      </c>
      <c r="BB139" s="30">
        <f ca="1">SUMIF([1]route!$E$3:$E$10005,E139,[1]!Table1[24])</f>
        <v>0</v>
      </c>
      <c r="BC139" s="30">
        <f ca="1">SUMIF([1]route!$E$3:$E$10005,E139,[1]!Table1[25])</f>
        <v>0</v>
      </c>
      <c r="BD139" s="30">
        <f ca="1">SUMIF([1]route!$E$3:$E$10005,E139,[1]!Table1[26])</f>
        <v>0</v>
      </c>
      <c r="BE139" s="30">
        <f ca="1">SUMIF([1]route!$E$3:$E$10005,E139,[1]!Table1[27])</f>
        <v>0</v>
      </c>
      <c r="BF139" s="30">
        <f ca="1">SUMIF([1]route!$E$3:$E$10005,E139,[1]!Table1[28])</f>
        <v>0</v>
      </c>
      <c r="BG139" s="30">
        <f ca="1">SUMIF([1]route!$E$3:$E$10005,E139,[1]!Table1[29])</f>
        <v>0</v>
      </c>
      <c r="BH139" s="30">
        <f ca="1">SUMIF([1]route!$E$3:$E$10005,E139,[1]!Table1[30])</f>
        <v>0</v>
      </c>
      <c r="BI139" s="30">
        <f ca="1">SUMIF([1]route!$E$3:$E$10005,E139,[1]!Table1[31])</f>
        <v>0</v>
      </c>
      <c r="BJ139" s="30">
        <f ca="1">SUMIF([1]route!$E$3:$E$10005,E139,[1]!Table1[Remain PO])</f>
        <v>0</v>
      </c>
      <c r="BK139" s="31">
        <f ca="1">SUMIF([1]route!$E$3:$E$10005,E139,[1]!Table1[N+1])</f>
        <v>818.18181818181813</v>
      </c>
      <c r="BL139" s="31">
        <f ca="1">SUMIF([1]route!$E$3:$E$10005,E139,[1]!Table1[N+2])</f>
        <v>545.4545454545455</v>
      </c>
      <c r="BM139" s="31">
        <f ca="1">SUMIF([1]route!$E$3:$E$10005,E139,[1]!Table1[N+3])</f>
        <v>363.63636363636363</v>
      </c>
      <c r="BN139" s="32">
        <f ca="1">SUMIF([1]route!$E$3:$E$10005,E139,[1]!Table1[N+4])</f>
        <v>90.909090909090907</v>
      </c>
      <c r="BP139" s="37">
        <f t="shared" si="63"/>
        <v>23</v>
      </c>
      <c r="BQ139" s="35">
        <f t="shared" ca="1" si="65"/>
        <v>23</v>
      </c>
      <c r="BR139" s="35">
        <f t="shared" ca="1" si="65"/>
        <v>23</v>
      </c>
      <c r="BS139" s="35">
        <f t="shared" ca="1" si="65"/>
        <v>23</v>
      </c>
      <c r="BT139" s="35">
        <f t="shared" ca="1" si="65"/>
        <v>23</v>
      </c>
      <c r="BU139" s="35">
        <f t="shared" ca="1" si="65"/>
        <v>23</v>
      </c>
      <c r="BV139" s="35">
        <f t="shared" ca="1" si="65"/>
        <v>23</v>
      </c>
      <c r="BW139" s="35">
        <f t="shared" ca="1" si="64"/>
        <v>23</v>
      </c>
      <c r="BX139" s="35">
        <f t="shared" ca="1" si="64"/>
        <v>23</v>
      </c>
      <c r="BY139" s="35">
        <f t="shared" ca="1" si="64"/>
        <v>23</v>
      </c>
      <c r="BZ139" s="35">
        <f t="shared" ca="1" si="64"/>
        <v>23</v>
      </c>
      <c r="CA139" s="35">
        <f t="shared" ca="1" si="64"/>
        <v>23</v>
      </c>
      <c r="CB139" s="35">
        <f t="shared" ca="1" si="64"/>
        <v>23</v>
      </c>
      <c r="CC139" s="35">
        <f t="shared" ca="1" si="64"/>
        <v>23</v>
      </c>
      <c r="CD139" s="35">
        <f t="shared" ca="1" si="64"/>
        <v>23</v>
      </c>
      <c r="CE139" s="35">
        <f t="shared" ca="1" si="64"/>
        <v>23</v>
      </c>
      <c r="CF139" s="35">
        <f t="shared" ca="1" si="64"/>
        <v>23</v>
      </c>
      <c r="CG139" s="35">
        <f t="shared" ca="1" si="50"/>
        <v>23</v>
      </c>
      <c r="CH139" s="35">
        <f t="shared" ca="1" si="50"/>
        <v>23</v>
      </c>
      <c r="CI139" s="35">
        <f t="shared" ca="1" si="50"/>
        <v>23</v>
      </c>
      <c r="CJ139" s="35">
        <f t="shared" ca="1" si="50"/>
        <v>23</v>
      </c>
      <c r="CK139" s="35">
        <f t="shared" ca="1" si="50"/>
        <v>23</v>
      </c>
      <c r="CL139" s="35">
        <f t="shared" ca="1" si="49"/>
        <v>23</v>
      </c>
      <c r="CM139" s="35">
        <f t="shared" ca="1" si="49"/>
        <v>23</v>
      </c>
      <c r="CN139" s="35">
        <f t="shared" ca="1" si="49"/>
        <v>23</v>
      </c>
      <c r="CO139" s="35">
        <f t="shared" ca="1" si="49"/>
        <v>23</v>
      </c>
      <c r="CP139" s="35">
        <f t="shared" ca="1" si="49"/>
        <v>23</v>
      </c>
      <c r="CQ139" s="35">
        <f t="shared" ca="1" si="49"/>
        <v>23</v>
      </c>
      <c r="CR139" s="35">
        <f t="shared" ca="1" si="49"/>
        <v>23</v>
      </c>
      <c r="CS139" s="35">
        <f t="shared" ca="1" si="49"/>
        <v>23</v>
      </c>
      <c r="CT139" s="35">
        <f t="shared" ca="1" si="47"/>
        <v>23</v>
      </c>
      <c r="CU139" s="35">
        <f t="shared" ca="1" si="47"/>
        <v>23</v>
      </c>
      <c r="CV139" s="35">
        <f t="shared" ca="1" si="47"/>
        <v>23</v>
      </c>
      <c r="CW139" s="38">
        <f t="shared" ca="1" si="45"/>
        <v>-795.18181818181813</v>
      </c>
      <c r="CX139" s="38">
        <f t="shared" ca="1" si="45"/>
        <v>-1340.6363636363635</v>
      </c>
      <c r="CY139" s="38">
        <f t="shared" ca="1" si="45"/>
        <v>-1704.272727272727</v>
      </c>
      <c r="CZ139" s="39">
        <f t="shared" ca="1" si="45"/>
        <v>-1795.181818181818</v>
      </c>
      <c r="DA139" s="35"/>
    </row>
    <row r="140" spans="4:105" x14ac:dyDescent="0.3">
      <c r="D140" s="61" t="str">
        <f>VLOOKUP(F140,[1]Special!$O$2:$S$209,3,0)</f>
        <v>|0101021700|0.00|0.00|0.000|150.5002</v>
      </c>
      <c r="E140" s="20" t="s">
        <v>162</v>
      </c>
      <c r="F140" s="19" t="str">
        <f t="shared" si="53"/>
        <v>|0200220810|48.60|0.00|2.000|0.000</v>
      </c>
      <c r="G140" s="19" t="str">
        <f>'Cutting Rules'!H140</f>
        <v>CIC1||||||||||||</v>
      </c>
      <c r="H140" s="19" t="str">
        <f>VLOOKUP(MID(F140,8,2),[1]Special!$H$2:$I$32,2,0)</f>
        <v>STKM13A</v>
      </c>
      <c r="I140" s="19" t="str">
        <f t="shared" si="54"/>
        <v>IBC</v>
      </c>
      <c r="J140" s="19" t="str">
        <f t="shared" si="55"/>
        <v>P</v>
      </c>
      <c r="K140" s="19" t="str">
        <f t="shared" si="56"/>
        <v>48.6</v>
      </c>
      <c r="L140" s="19" t="str">
        <f t="shared" si="57"/>
        <v>0.00</v>
      </c>
      <c r="M140" s="52" t="str">
        <f t="shared" si="58"/>
        <v>2.00</v>
      </c>
      <c r="N140" s="52" t="str">
        <f t="shared" si="59"/>
        <v>5160</v>
      </c>
      <c r="O140" s="19">
        <f>VLOOKUP(F140,[1]Item!$A$5:$Z$10000,26,0)</f>
        <v>2.298</v>
      </c>
      <c r="P140" s="19" t="str">
        <f>VLOOKUP(E140,[1]route!$E$3:$O$10005,11,0)</f>
        <v>P/E</v>
      </c>
      <c r="Q140" s="62" t="str">
        <f>'Cutting Rules'!AD140</f>
        <v>5160------------</v>
      </c>
      <c r="R140" s="23">
        <f ca="1">SUMIF([1]route!$E$3:$E$10005,E140,[1]!Table1[生産])</f>
        <v>0</v>
      </c>
      <c r="S140" s="24"/>
      <c r="T140" s="78" t="s">
        <v>547</v>
      </c>
      <c r="U140" s="19"/>
      <c r="V140" s="48">
        <f>SUMIF([1]route!$E$3:$E$10005,E140,[1]route!$M$3:$M$10005)</f>
        <v>0</v>
      </c>
      <c r="W140" s="56">
        <f t="shared" si="60"/>
        <v>0</v>
      </c>
      <c r="X140" s="27" t="e">
        <f t="array" aca="1" ref="X140" ca="1">INDEX($BP140:$CZ140,MATCH(TRUE,$BP140:$CZ140&lt;0,0))</f>
        <v>#N/A</v>
      </c>
      <c r="Y140" s="47" t="str">
        <f t="shared" ca="1" si="51"/>
        <v/>
      </c>
      <c r="Z140" s="121" t="str">
        <f>IFERROR(VLOOKUP(E140,[1]route!$E$3:$BL$10005,59,0),"")&amp;IFERROR(VLOOKUP(E140,[1]route!$E$3:$BL$10005,60,0),"")</f>
        <v/>
      </c>
      <c r="AA140" s="28">
        <f t="shared" ca="1" si="61"/>
        <v>0</v>
      </c>
      <c r="AB140" s="77">
        <f t="shared" ca="1" si="62"/>
        <v>0</v>
      </c>
      <c r="AC140" s="4" t="str">
        <f t="shared" ca="1" si="52"/>
        <v/>
      </c>
      <c r="AD140" s="29">
        <v>0</v>
      </c>
      <c r="AE140" s="30">
        <f ca="1">SUMIF([1]route!$E$3:$E$10005,E140,[1]!Table1[1])</f>
        <v>0</v>
      </c>
      <c r="AF140" s="30">
        <f ca="1">SUMIF([1]route!$E$3:$E$10005,E140,[1]!Table1[2])</f>
        <v>0</v>
      </c>
      <c r="AG140" s="30">
        <f ca="1">SUMIF([1]route!$E$3:$E$10005,E140,[1]!Table1[3])</f>
        <v>0</v>
      </c>
      <c r="AH140" s="30">
        <f ca="1">SUMIF([1]route!$E$3:$E$10005,E140,[1]!Table1[4])</f>
        <v>0</v>
      </c>
      <c r="AI140" s="30">
        <f ca="1">SUMIF([1]route!$E$3:$E$10005,E140,[1]!Table1[5])</f>
        <v>0</v>
      </c>
      <c r="AJ140" s="30">
        <f ca="1">SUMIF([1]route!$E$3:$E$10005,E140,[1]!Table1[6])</f>
        <v>0</v>
      </c>
      <c r="AK140" s="30">
        <f ca="1">SUMIF([1]route!$E$3:$E$10005,E140,[1]!Table1[7])</f>
        <v>0</v>
      </c>
      <c r="AL140" s="30">
        <f ca="1">SUMIF([1]route!$E$3:$E$10005,E140,[1]!Table1[8])</f>
        <v>0</v>
      </c>
      <c r="AM140" s="30">
        <f ca="1">SUMIF([1]route!$E$3:$E$10005,E140,[1]!Table1[9])</f>
        <v>0</v>
      </c>
      <c r="AN140" s="30">
        <f ca="1">SUMIF([1]route!$E$3:$E$10005,E140,[1]!Table1[10])</f>
        <v>0</v>
      </c>
      <c r="AO140" s="30">
        <f ca="1">SUMIF([1]route!$E$3:$E$10005,E140,[1]!Table1[11])</f>
        <v>0</v>
      </c>
      <c r="AP140" s="30">
        <f ca="1">SUMIF([1]route!$E$3:$E$10005,E140,[1]!Table1[12])</f>
        <v>0</v>
      </c>
      <c r="AQ140" s="30">
        <f ca="1">SUMIF([1]route!$E$3:$E$10005,E140,[1]!Table1[13])</f>
        <v>0</v>
      </c>
      <c r="AR140" s="30">
        <f ca="1">SUMIF([1]route!$E$3:$E$10005,E140,[1]!Table1[14])</f>
        <v>0</v>
      </c>
      <c r="AS140" s="30">
        <f ca="1">SUMIF([1]route!$E$3:$E$10005,E140,[1]!Table1[15])</f>
        <v>0</v>
      </c>
      <c r="AT140" s="30">
        <f ca="1">SUMIF([1]route!$E$3:$E$10005,E140,[1]!Table1[16])</f>
        <v>0</v>
      </c>
      <c r="AU140" s="30">
        <f ca="1">SUMIF([1]route!$E$3:$E$10005,E140,[1]!Table1[17])</f>
        <v>0</v>
      </c>
      <c r="AV140" s="30">
        <f ca="1">SUMIF([1]route!$E$3:$E$10005,E140,[1]!Table1[18])</f>
        <v>0</v>
      </c>
      <c r="AW140" s="30">
        <f ca="1">SUMIF([1]route!$E$3:$E$10005,E140,[1]!Table1[19])</f>
        <v>0</v>
      </c>
      <c r="AX140" s="30">
        <f ca="1">SUMIF([1]route!$E$3:$E$10005,E140,[1]!Table1[20])</f>
        <v>0</v>
      </c>
      <c r="AY140" s="30">
        <f ca="1">SUMIF([1]route!$E$3:$E$10005,E140,[1]!Table1[21])</f>
        <v>0</v>
      </c>
      <c r="AZ140" s="30">
        <f ca="1">SUMIF([1]route!$E$3:$E$10005,E140,[1]!Table1[22])</f>
        <v>0</v>
      </c>
      <c r="BA140" s="30">
        <f ca="1">SUMIF([1]route!$E$3:$E$10005,E140,[1]!Table1[23])</f>
        <v>0</v>
      </c>
      <c r="BB140" s="30">
        <f ca="1">SUMIF([1]route!$E$3:$E$10005,E140,[1]!Table1[24])</f>
        <v>0</v>
      </c>
      <c r="BC140" s="30">
        <f ca="1">SUMIF([1]route!$E$3:$E$10005,E140,[1]!Table1[25])</f>
        <v>0</v>
      </c>
      <c r="BD140" s="30">
        <f ca="1">SUMIF([1]route!$E$3:$E$10005,E140,[1]!Table1[26])</f>
        <v>0</v>
      </c>
      <c r="BE140" s="30">
        <f ca="1">SUMIF([1]route!$E$3:$E$10005,E140,[1]!Table1[27])</f>
        <v>0</v>
      </c>
      <c r="BF140" s="30">
        <f ca="1">SUMIF([1]route!$E$3:$E$10005,E140,[1]!Table1[28])</f>
        <v>0</v>
      </c>
      <c r="BG140" s="30">
        <f ca="1">SUMIF([1]route!$E$3:$E$10005,E140,[1]!Table1[29])</f>
        <v>0</v>
      </c>
      <c r="BH140" s="30">
        <f ca="1">SUMIF([1]route!$E$3:$E$10005,E140,[1]!Table1[30])</f>
        <v>0</v>
      </c>
      <c r="BI140" s="30">
        <f ca="1">SUMIF([1]route!$E$3:$E$10005,E140,[1]!Table1[31])</f>
        <v>0</v>
      </c>
      <c r="BJ140" s="30">
        <f ca="1">SUMIF([1]route!$E$3:$E$10005,E140,[1]!Table1[Remain PO])</f>
        <v>0</v>
      </c>
      <c r="BK140" s="31">
        <f ca="1">SUMIF([1]route!$E$3:$E$10005,E140,[1]!Table1[N+1])</f>
        <v>0</v>
      </c>
      <c r="BL140" s="31">
        <f ca="1">SUMIF([1]route!$E$3:$E$10005,E140,[1]!Table1[N+2])</f>
        <v>0</v>
      </c>
      <c r="BM140" s="31">
        <f ca="1">SUMIF([1]route!$E$3:$E$10005,E140,[1]!Table1[N+3])</f>
        <v>0</v>
      </c>
      <c r="BN140" s="32">
        <f ca="1">SUMIF([1]route!$E$3:$E$10005,E140,[1]!Table1[N+4])</f>
        <v>0</v>
      </c>
      <c r="BP140" s="37">
        <f t="shared" si="63"/>
        <v>0</v>
      </c>
      <c r="BQ140" s="35">
        <f t="shared" ca="1" si="65"/>
        <v>0</v>
      </c>
      <c r="BR140" s="35">
        <f t="shared" ca="1" si="65"/>
        <v>0</v>
      </c>
      <c r="BS140" s="35">
        <f t="shared" ca="1" si="65"/>
        <v>0</v>
      </c>
      <c r="BT140" s="35">
        <f t="shared" ca="1" si="65"/>
        <v>0</v>
      </c>
      <c r="BU140" s="35">
        <f t="shared" ca="1" si="65"/>
        <v>0</v>
      </c>
      <c r="BV140" s="35">
        <f t="shared" ca="1" si="65"/>
        <v>0</v>
      </c>
      <c r="BW140" s="35">
        <f t="shared" ca="1" si="64"/>
        <v>0</v>
      </c>
      <c r="BX140" s="35">
        <f t="shared" ca="1" si="64"/>
        <v>0</v>
      </c>
      <c r="BY140" s="35">
        <f t="shared" ca="1" si="64"/>
        <v>0</v>
      </c>
      <c r="BZ140" s="35">
        <f t="shared" ca="1" si="64"/>
        <v>0</v>
      </c>
      <c r="CA140" s="35">
        <f t="shared" ca="1" si="64"/>
        <v>0</v>
      </c>
      <c r="CB140" s="35">
        <f t="shared" ca="1" si="64"/>
        <v>0</v>
      </c>
      <c r="CC140" s="35">
        <f t="shared" ca="1" si="64"/>
        <v>0</v>
      </c>
      <c r="CD140" s="35">
        <f t="shared" ca="1" si="64"/>
        <v>0</v>
      </c>
      <c r="CE140" s="35">
        <f t="shared" ca="1" si="64"/>
        <v>0</v>
      </c>
      <c r="CF140" s="35">
        <f t="shared" ca="1" si="64"/>
        <v>0</v>
      </c>
      <c r="CG140" s="35">
        <f t="shared" ca="1" si="50"/>
        <v>0</v>
      </c>
      <c r="CH140" s="35">
        <f t="shared" ca="1" si="50"/>
        <v>0</v>
      </c>
      <c r="CI140" s="35">
        <f t="shared" ca="1" si="50"/>
        <v>0</v>
      </c>
      <c r="CJ140" s="35">
        <f t="shared" ca="1" si="50"/>
        <v>0</v>
      </c>
      <c r="CK140" s="35">
        <f t="shared" ca="1" si="50"/>
        <v>0</v>
      </c>
      <c r="CL140" s="35">
        <f t="shared" ca="1" si="49"/>
        <v>0</v>
      </c>
      <c r="CM140" s="35">
        <f t="shared" ca="1" si="49"/>
        <v>0</v>
      </c>
      <c r="CN140" s="35">
        <f t="shared" ca="1" si="49"/>
        <v>0</v>
      </c>
      <c r="CO140" s="35">
        <f t="shared" ca="1" si="49"/>
        <v>0</v>
      </c>
      <c r="CP140" s="35">
        <f t="shared" ca="1" si="49"/>
        <v>0</v>
      </c>
      <c r="CQ140" s="35">
        <f t="shared" ca="1" si="49"/>
        <v>0</v>
      </c>
      <c r="CR140" s="35">
        <f t="shared" ca="1" si="49"/>
        <v>0</v>
      </c>
      <c r="CS140" s="35">
        <f t="shared" ca="1" si="49"/>
        <v>0</v>
      </c>
      <c r="CT140" s="35">
        <f t="shared" ca="1" si="47"/>
        <v>0</v>
      </c>
      <c r="CU140" s="35">
        <f t="shared" ca="1" si="47"/>
        <v>0</v>
      </c>
      <c r="CV140" s="35">
        <f t="shared" ca="1" si="47"/>
        <v>0</v>
      </c>
      <c r="CW140" s="38">
        <f t="shared" ca="1" si="45"/>
        <v>0</v>
      </c>
      <c r="CX140" s="38">
        <f t="shared" ca="1" si="45"/>
        <v>0</v>
      </c>
      <c r="CY140" s="38">
        <f t="shared" ca="1" si="45"/>
        <v>0</v>
      </c>
      <c r="CZ140" s="39">
        <f t="shared" ca="1" si="45"/>
        <v>0</v>
      </c>
      <c r="DA140" s="35"/>
    </row>
    <row r="141" spans="4:105" x14ac:dyDescent="0.3">
      <c r="D141" s="61" t="str">
        <f>VLOOKUP(F141,[1]Special!$O$2:$S$209,3,0)</f>
        <v>|0101021700|0.00|0.00|0.000|146.5003.2</v>
      </c>
      <c r="E141" s="20" t="s">
        <v>163</v>
      </c>
      <c r="F141" s="19" t="str">
        <f t="shared" si="53"/>
        <v>|0200220810|48.60|0.00|3.200|0.000</v>
      </c>
      <c r="G141" s="19" t="str">
        <f>'Cutting Rules'!H141</f>
        <v>|KMV|||||||||||</v>
      </c>
      <c r="H141" s="19" t="str">
        <f>VLOOKUP(MID(F141,8,2),[1]Special!$H$2:$I$32,2,0)</f>
        <v>STKM13A</v>
      </c>
      <c r="I141" s="19" t="str">
        <f t="shared" si="54"/>
        <v>NBC</v>
      </c>
      <c r="J141" s="19" t="str">
        <f t="shared" si="55"/>
        <v>P</v>
      </c>
      <c r="K141" s="19" t="str">
        <f t="shared" si="56"/>
        <v>48.6</v>
      </c>
      <c r="L141" s="19" t="str">
        <f t="shared" si="57"/>
        <v>0.00</v>
      </c>
      <c r="M141" s="52" t="str">
        <f t="shared" si="58"/>
        <v>3.20</v>
      </c>
      <c r="N141" s="52" t="str">
        <f t="shared" si="59"/>
        <v>5667</v>
      </c>
      <c r="O141" s="19">
        <f>VLOOKUP(F141,[1]Item!$A$5:$Z$10000,26,0)</f>
        <v>3.5830000000000002</v>
      </c>
      <c r="P141" s="19" t="str">
        <f>VLOOKUP(E141,[1]route!$E$3:$O$10005,11,0)</f>
        <v>P/E</v>
      </c>
      <c r="Q141" s="62" t="str">
        <f>'Cutting Rules'!AD141</f>
        <v>5667-701-----------</v>
      </c>
      <c r="R141" s="23">
        <f ca="1">SUMIF([1]route!$E$3:$E$10005,E141,[1]!Table1[生産])</f>
        <v>1518.75</v>
      </c>
      <c r="S141" s="24"/>
      <c r="T141" s="78" t="s">
        <v>547</v>
      </c>
      <c r="U141" s="19"/>
      <c r="V141" s="48">
        <f>SUMIF([1]route!$E$3:$E$10005,E141,[1]route!$M$3:$M$10005)</f>
        <v>2681</v>
      </c>
      <c r="W141" s="56">
        <f t="shared" si="60"/>
        <v>54437.332341000008</v>
      </c>
      <c r="X141" s="27">
        <f t="array" aca="1" ref="X141" ca="1">INDEX($BP141:$CZ141,MATCH(TRUE,$BP141:$CZ141&lt;0,0))</f>
        <v>-967</v>
      </c>
      <c r="Y141" s="47">
        <f t="shared" ca="1" si="51"/>
        <v>45380</v>
      </c>
      <c r="Z141" s="121" t="str">
        <f>IFERROR(VLOOKUP(E141,[1]route!$E$3:$BL$10005,59,0),"")&amp;IFERROR(VLOOKUP(E141,[1]route!$E$3:$BL$10005,60,0),"")</f>
        <v/>
      </c>
      <c r="AA141" s="28">
        <f t="shared" ca="1" si="61"/>
        <v>0</v>
      </c>
      <c r="AB141" s="77">
        <f t="shared" ca="1" si="62"/>
        <v>0</v>
      </c>
      <c r="AC141" s="4">
        <f t="shared" ca="1" si="52"/>
        <v>36</v>
      </c>
      <c r="AD141" s="29">
        <v>0</v>
      </c>
      <c r="AE141" s="30">
        <f ca="1">SUMIF([1]route!$E$3:$E$10005,E141,[1]!Table1[1])</f>
        <v>0</v>
      </c>
      <c r="AF141" s="30">
        <f ca="1">SUMIF([1]route!$E$3:$E$10005,E141,[1]!Table1[2])</f>
        <v>52.5</v>
      </c>
      <c r="AG141" s="30">
        <f ca="1">SUMIF([1]route!$E$3:$E$10005,E141,[1]!Table1[3])</f>
        <v>0</v>
      </c>
      <c r="AH141" s="30">
        <f ca="1">SUMIF([1]route!$E$3:$E$10005,E141,[1]!Table1[4])</f>
        <v>0</v>
      </c>
      <c r="AI141" s="30">
        <f ca="1">SUMIF([1]route!$E$3:$E$10005,E141,[1]!Table1[5])</f>
        <v>0</v>
      </c>
      <c r="AJ141" s="30">
        <f ca="1">SUMIF([1]route!$E$3:$E$10005,E141,[1]!Table1[6])</f>
        <v>0</v>
      </c>
      <c r="AK141" s="30">
        <f ca="1">SUMIF([1]route!$E$3:$E$10005,E141,[1]!Table1[7])</f>
        <v>0</v>
      </c>
      <c r="AL141" s="30">
        <f ca="1">SUMIF([1]route!$E$3:$E$10005,E141,[1]!Table1[8])</f>
        <v>0</v>
      </c>
      <c r="AM141" s="30">
        <f ca="1">SUMIF([1]route!$E$3:$E$10005,E141,[1]!Table1[9])</f>
        <v>0</v>
      </c>
      <c r="AN141" s="30">
        <f ca="1">SUMIF([1]route!$E$3:$E$10005,E141,[1]!Table1[10])</f>
        <v>0</v>
      </c>
      <c r="AO141" s="30">
        <f ca="1">SUMIF([1]route!$E$3:$E$10005,E141,[1]!Table1[11])</f>
        <v>0</v>
      </c>
      <c r="AP141" s="30">
        <f ca="1">SUMIF([1]route!$E$3:$E$10005,E141,[1]!Table1[12])</f>
        <v>0</v>
      </c>
      <c r="AQ141" s="30">
        <f ca="1">SUMIF([1]route!$E$3:$E$10005,E141,[1]!Table1[13])</f>
        <v>0</v>
      </c>
      <c r="AR141" s="30">
        <f ca="1">SUMIF([1]route!$E$3:$E$10005,E141,[1]!Table1[14])</f>
        <v>0</v>
      </c>
      <c r="AS141" s="30">
        <f ca="1">SUMIF([1]route!$E$3:$E$10005,E141,[1]!Table1[15])</f>
        <v>0</v>
      </c>
      <c r="AT141" s="30">
        <f ca="1">SUMIF([1]route!$E$3:$E$10005,E141,[1]!Table1[16])</f>
        <v>0</v>
      </c>
      <c r="AU141" s="30">
        <f ca="1">SUMIF([1]route!$E$3:$E$10005,E141,[1]!Table1[17])</f>
        <v>0</v>
      </c>
      <c r="AV141" s="30">
        <f ca="1">SUMIF([1]route!$E$3:$E$10005,E141,[1]!Table1[18])</f>
        <v>0</v>
      </c>
      <c r="AW141" s="30">
        <f ca="1">SUMIF([1]route!$E$3:$E$10005,E141,[1]!Table1[19])</f>
        <v>0</v>
      </c>
      <c r="AX141" s="30">
        <f ca="1">SUMIF([1]route!$E$3:$E$10005,E141,[1]!Table1[20])</f>
        <v>0</v>
      </c>
      <c r="AY141" s="30">
        <f ca="1">SUMIF([1]route!$E$3:$E$10005,E141,[1]!Table1[21])</f>
        <v>0</v>
      </c>
      <c r="AZ141" s="30">
        <f ca="1">SUMIF([1]route!$E$3:$E$10005,E141,[1]!Table1[22])</f>
        <v>0</v>
      </c>
      <c r="BA141" s="30">
        <f ca="1">SUMIF([1]route!$E$3:$E$10005,E141,[1]!Table1[23])</f>
        <v>0</v>
      </c>
      <c r="BB141" s="30">
        <f ca="1">SUMIF([1]route!$E$3:$E$10005,E141,[1]!Table1[24])</f>
        <v>0</v>
      </c>
      <c r="BC141" s="30">
        <f ca="1">SUMIF([1]route!$E$3:$E$10005,E141,[1]!Table1[25])</f>
        <v>0</v>
      </c>
      <c r="BD141" s="30">
        <f ca="1">SUMIF([1]route!$E$3:$E$10005,E141,[1]!Table1[26])</f>
        <v>0</v>
      </c>
      <c r="BE141" s="30">
        <f ca="1">SUMIF([1]route!$E$3:$E$10005,E141,[1]!Table1[27])</f>
        <v>0</v>
      </c>
      <c r="BF141" s="30">
        <f ca="1">SUMIF([1]route!$E$3:$E$10005,E141,[1]!Table1[28])</f>
        <v>0</v>
      </c>
      <c r="BG141" s="30">
        <f ca="1">SUMIF([1]route!$E$3:$E$10005,E141,[1]!Table1[29])</f>
        <v>0</v>
      </c>
      <c r="BH141" s="30">
        <f ca="1">SUMIF([1]route!$E$3:$E$10005,E141,[1]!Table1[30])</f>
        <v>0</v>
      </c>
      <c r="BI141" s="30">
        <f ca="1">SUMIF([1]route!$E$3:$E$10005,E141,[1]!Table1[31])</f>
        <v>0</v>
      </c>
      <c r="BJ141" s="30">
        <f ca="1">SUMIF([1]route!$E$3:$E$10005,E141,[1]!Table1[Remain PO])</f>
        <v>0</v>
      </c>
      <c r="BK141" s="31">
        <f ca="1">SUMIF([1]route!$E$3:$E$10005,E141,[1]!Table1[N+1])</f>
        <v>1466.25</v>
      </c>
      <c r="BL141" s="31">
        <f ca="1">SUMIF([1]route!$E$3:$E$10005,E141,[1]!Table1[N+2])</f>
        <v>774.125</v>
      </c>
      <c r="BM141" s="31">
        <f ca="1">SUMIF([1]route!$E$3:$E$10005,E141,[1]!Table1[N+3])</f>
        <v>1355.125</v>
      </c>
      <c r="BN141" s="32">
        <f ca="1">SUMIF([1]route!$E$3:$E$10005,E141,[1]!Table1[N+4])</f>
        <v>0</v>
      </c>
      <c r="BP141" s="37">
        <f t="shared" si="63"/>
        <v>2681</v>
      </c>
      <c r="BQ141" s="35">
        <f t="shared" ca="1" si="65"/>
        <v>2681</v>
      </c>
      <c r="BR141" s="35">
        <f t="shared" ca="1" si="65"/>
        <v>2628.5</v>
      </c>
      <c r="BS141" s="35">
        <f t="shared" ca="1" si="65"/>
        <v>2628.5</v>
      </c>
      <c r="BT141" s="35">
        <f t="shared" ca="1" si="65"/>
        <v>2628.5</v>
      </c>
      <c r="BU141" s="35">
        <f t="shared" ca="1" si="65"/>
        <v>2628.5</v>
      </c>
      <c r="BV141" s="35">
        <f t="shared" ca="1" si="65"/>
        <v>2628.5</v>
      </c>
      <c r="BW141" s="35">
        <f t="shared" ca="1" si="64"/>
        <v>2628.5</v>
      </c>
      <c r="BX141" s="35">
        <f t="shared" ca="1" si="64"/>
        <v>2628.5</v>
      </c>
      <c r="BY141" s="35">
        <f t="shared" ca="1" si="64"/>
        <v>2628.5</v>
      </c>
      <c r="BZ141" s="35">
        <f t="shared" ca="1" si="64"/>
        <v>2628.5</v>
      </c>
      <c r="CA141" s="35">
        <f t="shared" ca="1" si="64"/>
        <v>2628.5</v>
      </c>
      <c r="CB141" s="35">
        <f t="shared" ca="1" si="64"/>
        <v>2628.5</v>
      </c>
      <c r="CC141" s="35">
        <f t="shared" ca="1" si="64"/>
        <v>2628.5</v>
      </c>
      <c r="CD141" s="35">
        <f t="shared" ca="1" si="64"/>
        <v>2628.5</v>
      </c>
      <c r="CE141" s="35">
        <f t="shared" ca="1" si="64"/>
        <v>2628.5</v>
      </c>
      <c r="CF141" s="35">
        <f t="shared" ca="1" si="64"/>
        <v>2628.5</v>
      </c>
      <c r="CG141" s="35">
        <f t="shared" ca="1" si="50"/>
        <v>2628.5</v>
      </c>
      <c r="CH141" s="35">
        <f t="shared" ca="1" si="50"/>
        <v>2628.5</v>
      </c>
      <c r="CI141" s="35">
        <f t="shared" ca="1" si="50"/>
        <v>2628.5</v>
      </c>
      <c r="CJ141" s="35">
        <f t="shared" ca="1" si="50"/>
        <v>2628.5</v>
      </c>
      <c r="CK141" s="35">
        <f t="shared" ca="1" si="50"/>
        <v>2628.5</v>
      </c>
      <c r="CL141" s="35">
        <f t="shared" ca="1" si="49"/>
        <v>2628.5</v>
      </c>
      <c r="CM141" s="35">
        <f t="shared" ca="1" si="49"/>
        <v>2628.5</v>
      </c>
      <c r="CN141" s="35">
        <f t="shared" ca="1" si="49"/>
        <v>2628.5</v>
      </c>
      <c r="CO141" s="35">
        <f t="shared" ca="1" si="49"/>
        <v>2628.5</v>
      </c>
      <c r="CP141" s="35">
        <f t="shared" ca="1" si="49"/>
        <v>2628.5</v>
      </c>
      <c r="CQ141" s="35">
        <f t="shared" ca="1" si="49"/>
        <v>2628.5</v>
      </c>
      <c r="CR141" s="35">
        <f t="shared" ca="1" si="49"/>
        <v>2628.5</v>
      </c>
      <c r="CS141" s="35">
        <f t="shared" ca="1" si="49"/>
        <v>2628.5</v>
      </c>
      <c r="CT141" s="35">
        <f t="shared" ca="1" si="47"/>
        <v>2628.5</v>
      </c>
      <c r="CU141" s="35">
        <f t="shared" ca="1" si="47"/>
        <v>2628.5</v>
      </c>
      <c r="CV141" s="35">
        <f t="shared" ca="1" si="47"/>
        <v>2628.5</v>
      </c>
      <c r="CW141" s="38">
        <f t="shared" ca="1" si="45"/>
        <v>1162.25</v>
      </c>
      <c r="CX141" s="38">
        <f t="shared" ca="1" si="45"/>
        <v>388.125</v>
      </c>
      <c r="CY141" s="38">
        <f t="shared" ca="1" si="45"/>
        <v>-967</v>
      </c>
      <c r="CZ141" s="39">
        <f t="shared" ca="1" si="45"/>
        <v>-967</v>
      </c>
      <c r="DA141" s="35"/>
    </row>
    <row r="142" spans="4:105" x14ac:dyDescent="0.3">
      <c r="D142" s="61" t="str">
        <f>VLOOKUP(F142,[1]Special!$O$2:$S$209,3,0)</f>
        <v>|0101021700|0.00|0.00|0.000|146.5003.2</v>
      </c>
      <c r="E142" s="20" t="s">
        <v>164</v>
      </c>
      <c r="F142" s="19" t="str">
        <f t="shared" si="53"/>
        <v>|0200220810|48.60|0.00|3.200|0.000</v>
      </c>
      <c r="G142" s="19" t="str">
        <f>'Cutting Rules'!H142</f>
        <v>|KMV|||||||||||</v>
      </c>
      <c r="H142" s="19" t="str">
        <f>VLOOKUP(MID(F142,8,2),[1]Special!$H$2:$I$32,2,0)</f>
        <v>STKM13A</v>
      </c>
      <c r="I142" s="19" t="str">
        <f t="shared" si="54"/>
        <v>NBC</v>
      </c>
      <c r="J142" s="19" t="str">
        <f t="shared" si="55"/>
        <v>P</v>
      </c>
      <c r="K142" s="19" t="str">
        <f t="shared" si="56"/>
        <v>48.6</v>
      </c>
      <c r="L142" s="19" t="str">
        <f t="shared" si="57"/>
        <v>0.00</v>
      </c>
      <c r="M142" s="52" t="str">
        <f t="shared" si="58"/>
        <v>3.20</v>
      </c>
      <c r="N142" s="52" t="str">
        <f t="shared" si="59"/>
        <v>5731</v>
      </c>
      <c r="O142" s="19">
        <f>VLOOKUP(F142,[1]Item!$A$5:$Z$10000,26,0)</f>
        <v>3.5830000000000002</v>
      </c>
      <c r="P142" s="19" t="str">
        <f>VLOOKUP(E142,[1]route!$E$3:$O$10005,11,0)</f>
        <v>P/E</v>
      </c>
      <c r="Q142" s="62" t="str">
        <f>'Cutting Rules'!AD142</f>
        <v>5731-709-----------</v>
      </c>
      <c r="R142" s="23">
        <f ca="1">SUMIF([1]route!$E$3:$E$10005,E142,[1]!Table1[生産])</f>
        <v>50.375</v>
      </c>
      <c r="S142" s="24"/>
      <c r="T142" s="78" t="s">
        <v>547</v>
      </c>
      <c r="U142" s="19"/>
      <c r="V142" s="48">
        <f>SUMIF([1]route!$E$3:$E$10005,E142,[1]route!$M$3:$M$10005)</f>
        <v>137</v>
      </c>
      <c r="W142" s="56">
        <f t="shared" si="60"/>
        <v>2813.1817010000004</v>
      </c>
      <c r="X142" s="27" t="e">
        <f t="array" aca="1" ref="X142" ca="1">INDEX($BP142:$CZ142,MATCH(TRUE,$BP142:$CZ142&lt;0,0))</f>
        <v>#N/A</v>
      </c>
      <c r="Y142" s="47" t="str">
        <f t="shared" ca="1" si="51"/>
        <v/>
      </c>
      <c r="Z142" s="121" t="str">
        <f>IFERROR(VLOOKUP(E142,[1]route!$E$3:$BL$10005,59,0),"")&amp;IFERROR(VLOOKUP(E142,[1]route!$E$3:$BL$10005,60,0),"")</f>
        <v/>
      </c>
      <c r="AA142" s="28">
        <f t="shared" ca="1" si="61"/>
        <v>0</v>
      </c>
      <c r="AB142" s="77">
        <f t="shared" ca="1" si="62"/>
        <v>0</v>
      </c>
      <c r="AC142" s="4" t="str">
        <f t="shared" ca="1" si="52"/>
        <v/>
      </c>
      <c r="AD142" s="29">
        <v>0</v>
      </c>
      <c r="AE142" s="30">
        <f ca="1">SUMIF([1]route!$E$3:$E$10005,E142,[1]!Table1[1])</f>
        <v>0</v>
      </c>
      <c r="AF142" s="30">
        <f ca="1">SUMIF([1]route!$E$3:$E$10005,E142,[1]!Table1[2])</f>
        <v>0</v>
      </c>
      <c r="AG142" s="30">
        <f ca="1">SUMIF([1]route!$E$3:$E$10005,E142,[1]!Table1[3])</f>
        <v>0</v>
      </c>
      <c r="AH142" s="30">
        <f ca="1">SUMIF([1]route!$E$3:$E$10005,E142,[1]!Table1[4])</f>
        <v>0</v>
      </c>
      <c r="AI142" s="30">
        <f ca="1">SUMIF([1]route!$E$3:$E$10005,E142,[1]!Table1[5])</f>
        <v>0</v>
      </c>
      <c r="AJ142" s="30">
        <f ca="1">SUMIF([1]route!$E$3:$E$10005,E142,[1]!Table1[6])</f>
        <v>0</v>
      </c>
      <c r="AK142" s="30">
        <f ca="1">SUMIF([1]route!$E$3:$E$10005,E142,[1]!Table1[7])</f>
        <v>0</v>
      </c>
      <c r="AL142" s="30">
        <f ca="1">SUMIF([1]route!$E$3:$E$10005,E142,[1]!Table1[8])</f>
        <v>0</v>
      </c>
      <c r="AM142" s="30">
        <f ca="1">SUMIF([1]route!$E$3:$E$10005,E142,[1]!Table1[9])</f>
        <v>0</v>
      </c>
      <c r="AN142" s="30">
        <f ca="1">SUMIF([1]route!$E$3:$E$10005,E142,[1]!Table1[10])</f>
        <v>0</v>
      </c>
      <c r="AO142" s="30">
        <f ca="1">SUMIF([1]route!$E$3:$E$10005,E142,[1]!Table1[11])</f>
        <v>0</v>
      </c>
      <c r="AP142" s="30">
        <f ca="1">SUMIF([1]route!$E$3:$E$10005,E142,[1]!Table1[12])</f>
        <v>0</v>
      </c>
      <c r="AQ142" s="30">
        <f ca="1">SUMIF([1]route!$E$3:$E$10005,E142,[1]!Table1[13])</f>
        <v>0</v>
      </c>
      <c r="AR142" s="30">
        <f ca="1">SUMIF([1]route!$E$3:$E$10005,E142,[1]!Table1[14])</f>
        <v>0</v>
      </c>
      <c r="AS142" s="30">
        <f ca="1">SUMIF([1]route!$E$3:$E$10005,E142,[1]!Table1[15])</f>
        <v>0</v>
      </c>
      <c r="AT142" s="30">
        <f ca="1">SUMIF([1]route!$E$3:$E$10005,E142,[1]!Table1[16])</f>
        <v>0</v>
      </c>
      <c r="AU142" s="30">
        <f ca="1">SUMIF([1]route!$E$3:$E$10005,E142,[1]!Table1[17])</f>
        <v>0</v>
      </c>
      <c r="AV142" s="30">
        <f ca="1">SUMIF([1]route!$E$3:$E$10005,E142,[1]!Table1[18])</f>
        <v>0</v>
      </c>
      <c r="AW142" s="30">
        <f ca="1">SUMIF([1]route!$E$3:$E$10005,E142,[1]!Table1[19])</f>
        <v>0</v>
      </c>
      <c r="AX142" s="30">
        <f ca="1">SUMIF([1]route!$E$3:$E$10005,E142,[1]!Table1[20])</f>
        <v>0</v>
      </c>
      <c r="AY142" s="30">
        <f ca="1">SUMIF([1]route!$E$3:$E$10005,E142,[1]!Table1[21])</f>
        <v>0</v>
      </c>
      <c r="AZ142" s="30">
        <f ca="1">SUMIF([1]route!$E$3:$E$10005,E142,[1]!Table1[22])</f>
        <v>0</v>
      </c>
      <c r="BA142" s="30">
        <f ca="1">SUMIF([1]route!$E$3:$E$10005,E142,[1]!Table1[23])</f>
        <v>0</v>
      </c>
      <c r="BB142" s="30">
        <f ca="1">SUMIF([1]route!$E$3:$E$10005,E142,[1]!Table1[24])</f>
        <v>0</v>
      </c>
      <c r="BC142" s="30">
        <f ca="1">SUMIF([1]route!$E$3:$E$10005,E142,[1]!Table1[25])</f>
        <v>0</v>
      </c>
      <c r="BD142" s="30">
        <f ca="1">SUMIF([1]route!$E$3:$E$10005,E142,[1]!Table1[26])</f>
        <v>0</v>
      </c>
      <c r="BE142" s="30">
        <f ca="1">SUMIF([1]route!$E$3:$E$10005,E142,[1]!Table1[27])</f>
        <v>0</v>
      </c>
      <c r="BF142" s="30">
        <f ca="1">SUMIF([1]route!$E$3:$E$10005,E142,[1]!Table1[28])</f>
        <v>0</v>
      </c>
      <c r="BG142" s="30">
        <f ca="1">SUMIF([1]route!$E$3:$E$10005,E142,[1]!Table1[29])</f>
        <v>0</v>
      </c>
      <c r="BH142" s="30">
        <f ca="1">SUMIF([1]route!$E$3:$E$10005,E142,[1]!Table1[30])</f>
        <v>0</v>
      </c>
      <c r="BI142" s="30">
        <f ca="1">SUMIF([1]route!$E$3:$E$10005,E142,[1]!Table1[31])</f>
        <v>0</v>
      </c>
      <c r="BJ142" s="30">
        <f ca="1">SUMIF([1]route!$E$3:$E$10005,E142,[1]!Table1[Remain PO])</f>
        <v>0</v>
      </c>
      <c r="BK142" s="31">
        <f ca="1">SUMIF([1]route!$E$3:$E$10005,E142,[1]!Table1[N+1])</f>
        <v>50.375</v>
      </c>
      <c r="BL142" s="31">
        <f ca="1">SUMIF([1]route!$E$3:$E$10005,E142,[1]!Table1[N+2])</f>
        <v>12.75</v>
      </c>
      <c r="BM142" s="31">
        <f ca="1">SUMIF([1]route!$E$3:$E$10005,E142,[1]!Table1[N+3])</f>
        <v>31.25</v>
      </c>
      <c r="BN142" s="32">
        <f ca="1">SUMIF([1]route!$E$3:$E$10005,E142,[1]!Table1[N+4])</f>
        <v>0</v>
      </c>
      <c r="BP142" s="37">
        <f t="shared" si="63"/>
        <v>137</v>
      </c>
      <c r="BQ142" s="35">
        <f t="shared" ca="1" si="65"/>
        <v>137</v>
      </c>
      <c r="BR142" s="35">
        <f t="shared" ca="1" si="65"/>
        <v>137</v>
      </c>
      <c r="BS142" s="35">
        <f t="shared" ca="1" si="65"/>
        <v>137</v>
      </c>
      <c r="BT142" s="35">
        <f t="shared" ca="1" si="65"/>
        <v>137</v>
      </c>
      <c r="BU142" s="35">
        <f t="shared" ca="1" si="65"/>
        <v>137</v>
      </c>
      <c r="BV142" s="35">
        <f t="shared" ca="1" si="65"/>
        <v>137</v>
      </c>
      <c r="BW142" s="35">
        <f t="shared" ca="1" si="64"/>
        <v>137</v>
      </c>
      <c r="BX142" s="35">
        <f t="shared" ca="1" si="64"/>
        <v>137</v>
      </c>
      <c r="BY142" s="35">
        <f t="shared" ca="1" si="64"/>
        <v>137</v>
      </c>
      <c r="BZ142" s="35">
        <f t="shared" ca="1" si="64"/>
        <v>137</v>
      </c>
      <c r="CA142" s="35">
        <f t="shared" ca="1" si="64"/>
        <v>137</v>
      </c>
      <c r="CB142" s="35">
        <f t="shared" ca="1" si="64"/>
        <v>137</v>
      </c>
      <c r="CC142" s="35">
        <f t="shared" ca="1" si="64"/>
        <v>137</v>
      </c>
      <c r="CD142" s="35">
        <f t="shared" ca="1" si="64"/>
        <v>137</v>
      </c>
      <c r="CE142" s="35">
        <f t="shared" ca="1" si="64"/>
        <v>137</v>
      </c>
      <c r="CF142" s="35">
        <f t="shared" ca="1" si="64"/>
        <v>137</v>
      </c>
      <c r="CG142" s="35">
        <f t="shared" ca="1" si="50"/>
        <v>137</v>
      </c>
      <c r="CH142" s="35">
        <f t="shared" ca="1" si="50"/>
        <v>137</v>
      </c>
      <c r="CI142" s="35">
        <f t="shared" ca="1" si="50"/>
        <v>137</v>
      </c>
      <c r="CJ142" s="35">
        <f t="shared" ca="1" si="50"/>
        <v>137</v>
      </c>
      <c r="CK142" s="35">
        <f t="shared" ca="1" si="50"/>
        <v>137</v>
      </c>
      <c r="CL142" s="35">
        <f t="shared" ca="1" si="49"/>
        <v>137</v>
      </c>
      <c r="CM142" s="35">
        <f t="shared" ca="1" si="49"/>
        <v>137</v>
      </c>
      <c r="CN142" s="35">
        <f t="shared" ca="1" si="49"/>
        <v>137</v>
      </c>
      <c r="CO142" s="35">
        <f t="shared" ca="1" si="49"/>
        <v>137</v>
      </c>
      <c r="CP142" s="35">
        <f t="shared" ca="1" si="49"/>
        <v>137</v>
      </c>
      <c r="CQ142" s="35">
        <f t="shared" ca="1" si="49"/>
        <v>137</v>
      </c>
      <c r="CR142" s="35">
        <f t="shared" ca="1" si="49"/>
        <v>137</v>
      </c>
      <c r="CS142" s="35">
        <f t="shared" ca="1" si="49"/>
        <v>137</v>
      </c>
      <c r="CT142" s="35">
        <f t="shared" ca="1" si="47"/>
        <v>137</v>
      </c>
      <c r="CU142" s="35">
        <f t="shared" ca="1" si="47"/>
        <v>137</v>
      </c>
      <c r="CV142" s="35">
        <f t="shared" ca="1" si="47"/>
        <v>137</v>
      </c>
      <c r="CW142" s="38">
        <f t="shared" ca="1" si="45"/>
        <v>86.625</v>
      </c>
      <c r="CX142" s="38">
        <f t="shared" ca="1" si="45"/>
        <v>73.875</v>
      </c>
      <c r="CY142" s="38">
        <f t="shared" ca="1" si="45"/>
        <v>42.625</v>
      </c>
      <c r="CZ142" s="39">
        <f t="shared" ca="1" si="45"/>
        <v>42.625</v>
      </c>
      <c r="DA142" s="35"/>
    </row>
    <row r="143" spans="4:105" x14ac:dyDescent="0.3">
      <c r="D143" s="61" t="str">
        <f>VLOOKUP(F143,[1]Special!$O$2:$S$209,3,0)</f>
        <v>|0101021700|0.00|0.00|0.000|136.0001.6</v>
      </c>
      <c r="E143" s="20" t="s">
        <v>165</v>
      </c>
      <c r="F143" s="19" t="str">
        <f t="shared" si="53"/>
        <v>|0200220810|50.00|20.00|1.600|0.000</v>
      </c>
      <c r="G143" s="19" t="str">
        <f>'Cutting Rules'!H143</f>
        <v>|FULLWEI|||||||||||</v>
      </c>
      <c r="H143" s="19" t="str">
        <f>VLOOKUP(MID(F143,8,2),[1]Special!$H$2:$I$32,2,0)</f>
        <v>STKM13A</v>
      </c>
      <c r="I143" s="19" t="str">
        <f t="shared" si="54"/>
        <v>IBC</v>
      </c>
      <c r="J143" s="19" t="str">
        <f t="shared" si="55"/>
        <v>P</v>
      </c>
      <c r="K143" s="19" t="str">
        <f t="shared" si="56"/>
        <v>50.0</v>
      </c>
      <c r="L143" s="19" t="str">
        <f t="shared" si="57"/>
        <v>20.0</v>
      </c>
      <c r="M143" s="52" t="str">
        <f t="shared" si="58"/>
        <v>1.60</v>
      </c>
      <c r="N143" s="52" t="str">
        <f t="shared" si="59"/>
        <v>5593</v>
      </c>
      <c r="O143" s="19">
        <f>VLOOKUP(F143,[1]Item!$A$5:$Z$10000,26,0)</f>
        <v>1.712</v>
      </c>
      <c r="P143" s="19" t="str">
        <f>VLOOKUP(E143,[1]route!$E$3:$O$10005,11,0)</f>
        <v>P/E</v>
      </c>
      <c r="Q143" s="62" t="str">
        <f>'Cutting Rules'!AD143</f>
        <v>5593-918-----------</v>
      </c>
      <c r="R143" s="23">
        <f ca="1">SUMIF([1]route!$E$3:$E$10005,E143,[1]!Table1[生産])</f>
        <v>0</v>
      </c>
      <c r="S143" s="24"/>
      <c r="T143" s="78" t="s">
        <v>547</v>
      </c>
      <c r="U143" s="19"/>
      <c r="V143" s="48">
        <f>SUMIF([1]route!$E$3:$E$10005,E143,[1]route!$M$3:$M$10005)</f>
        <v>400</v>
      </c>
      <c r="W143" s="56">
        <f t="shared" si="60"/>
        <v>3830.0864000000006</v>
      </c>
      <c r="X143" s="27" t="e">
        <f t="array" aca="1" ref="X143" ca="1">INDEX($BP143:$CZ143,MATCH(TRUE,$BP143:$CZ143&lt;0,0))</f>
        <v>#N/A</v>
      </c>
      <c r="Y143" s="47" t="str">
        <f t="shared" ca="1" si="51"/>
        <v/>
      </c>
      <c r="Z143" s="121" t="str">
        <f>IFERROR(VLOOKUP(E143,[1]route!$E$3:$BL$10005,59,0),"")&amp;IFERROR(VLOOKUP(E143,[1]route!$E$3:$BL$10005,60,0),"")</f>
        <v/>
      </c>
      <c r="AA143" s="28">
        <f t="shared" ca="1" si="61"/>
        <v>0</v>
      </c>
      <c r="AB143" s="77">
        <f t="shared" ca="1" si="62"/>
        <v>0</v>
      </c>
      <c r="AC143" s="4" t="str">
        <f t="shared" ca="1" si="52"/>
        <v/>
      </c>
      <c r="AD143" s="29">
        <v>0</v>
      </c>
      <c r="AE143" s="30">
        <f ca="1">SUMIF([1]route!$E$3:$E$10005,E143,[1]!Table1[1])</f>
        <v>0</v>
      </c>
      <c r="AF143" s="30">
        <f ca="1">SUMIF([1]route!$E$3:$E$10005,E143,[1]!Table1[2])</f>
        <v>0</v>
      </c>
      <c r="AG143" s="30">
        <f ca="1">SUMIF([1]route!$E$3:$E$10005,E143,[1]!Table1[3])</f>
        <v>0</v>
      </c>
      <c r="AH143" s="30">
        <f ca="1">SUMIF([1]route!$E$3:$E$10005,E143,[1]!Table1[4])</f>
        <v>0</v>
      </c>
      <c r="AI143" s="30">
        <f ca="1">SUMIF([1]route!$E$3:$E$10005,E143,[1]!Table1[5])</f>
        <v>0</v>
      </c>
      <c r="AJ143" s="30">
        <f ca="1">SUMIF([1]route!$E$3:$E$10005,E143,[1]!Table1[6])</f>
        <v>0</v>
      </c>
      <c r="AK143" s="30">
        <f ca="1">SUMIF([1]route!$E$3:$E$10005,E143,[1]!Table1[7])</f>
        <v>0</v>
      </c>
      <c r="AL143" s="30">
        <f ca="1">SUMIF([1]route!$E$3:$E$10005,E143,[1]!Table1[8])</f>
        <v>0</v>
      </c>
      <c r="AM143" s="30">
        <f ca="1">SUMIF([1]route!$E$3:$E$10005,E143,[1]!Table1[9])</f>
        <v>0</v>
      </c>
      <c r="AN143" s="30">
        <f ca="1">SUMIF([1]route!$E$3:$E$10005,E143,[1]!Table1[10])</f>
        <v>0</v>
      </c>
      <c r="AO143" s="30">
        <f ca="1">SUMIF([1]route!$E$3:$E$10005,E143,[1]!Table1[11])</f>
        <v>0</v>
      </c>
      <c r="AP143" s="30">
        <f ca="1">SUMIF([1]route!$E$3:$E$10005,E143,[1]!Table1[12])</f>
        <v>0</v>
      </c>
      <c r="AQ143" s="30">
        <f ca="1">SUMIF([1]route!$E$3:$E$10005,E143,[1]!Table1[13])</f>
        <v>0</v>
      </c>
      <c r="AR143" s="30">
        <f ca="1">SUMIF([1]route!$E$3:$E$10005,E143,[1]!Table1[14])</f>
        <v>0</v>
      </c>
      <c r="AS143" s="30">
        <f ca="1">SUMIF([1]route!$E$3:$E$10005,E143,[1]!Table1[15])</f>
        <v>0</v>
      </c>
      <c r="AT143" s="30">
        <f ca="1">SUMIF([1]route!$E$3:$E$10005,E143,[1]!Table1[16])</f>
        <v>0</v>
      </c>
      <c r="AU143" s="30">
        <f ca="1">SUMIF([1]route!$E$3:$E$10005,E143,[1]!Table1[17])</f>
        <v>0</v>
      </c>
      <c r="AV143" s="30">
        <f ca="1">SUMIF([1]route!$E$3:$E$10005,E143,[1]!Table1[18])</f>
        <v>0</v>
      </c>
      <c r="AW143" s="30">
        <f ca="1">SUMIF([1]route!$E$3:$E$10005,E143,[1]!Table1[19])</f>
        <v>0</v>
      </c>
      <c r="AX143" s="30">
        <f ca="1">SUMIF([1]route!$E$3:$E$10005,E143,[1]!Table1[20])</f>
        <v>0</v>
      </c>
      <c r="AY143" s="30">
        <f ca="1">SUMIF([1]route!$E$3:$E$10005,E143,[1]!Table1[21])</f>
        <v>0</v>
      </c>
      <c r="AZ143" s="30">
        <f ca="1">SUMIF([1]route!$E$3:$E$10005,E143,[1]!Table1[22])</f>
        <v>0</v>
      </c>
      <c r="BA143" s="30">
        <f ca="1">SUMIF([1]route!$E$3:$E$10005,E143,[1]!Table1[23])</f>
        <v>0</v>
      </c>
      <c r="BB143" s="30">
        <f ca="1">SUMIF([1]route!$E$3:$E$10005,E143,[1]!Table1[24])</f>
        <v>0</v>
      </c>
      <c r="BC143" s="30">
        <f ca="1">SUMIF([1]route!$E$3:$E$10005,E143,[1]!Table1[25])</f>
        <v>0</v>
      </c>
      <c r="BD143" s="30">
        <f ca="1">SUMIF([1]route!$E$3:$E$10005,E143,[1]!Table1[26])</f>
        <v>0</v>
      </c>
      <c r="BE143" s="30">
        <f ca="1">SUMIF([1]route!$E$3:$E$10005,E143,[1]!Table1[27])</f>
        <v>0</v>
      </c>
      <c r="BF143" s="30">
        <f ca="1">SUMIF([1]route!$E$3:$E$10005,E143,[1]!Table1[28])</f>
        <v>0</v>
      </c>
      <c r="BG143" s="30">
        <f ca="1">SUMIF([1]route!$E$3:$E$10005,E143,[1]!Table1[29])</f>
        <v>0</v>
      </c>
      <c r="BH143" s="30">
        <f ca="1">SUMIF([1]route!$E$3:$E$10005,E143,[1]!Table1[30])</f>
        <v>0</v>
      </c>
      <c r="BI143" s="30">
        <f ca="1">SUMIF([1]route!$E$3:$E$10005,E143,[1]!Table1[31])</f>
        <v>0</v>
      </c>
      <c r="BJ143" s="30">
        <f ca="1">SUMIF([1]route!$E$3:$E$10005,E143,[1]!Table1[Remain PO])</f>
        <v>0</v>
      </c>
      <c r="BK143" s="31">
        <f ca="1">SUMIF([1]route!$E$3:$E$10005,E143,[1]!Table1[N+1])</f>
        <v>0</v>
      </c>
      <c r="BL143" s="31">
        <f ca="1">SUMIF([1]route!$E$3:$E$10005,E143,[1]!Table1[N+2])</f>
        <v>233.33333333333334</v>
      </c>
      <c r="BM143" s="31">
        <f ca="1">SUMIF([1]route!$E$3:$E$10005,E143,[1]!Table1[N+3])</f>
        <v>0</v>
      </c>
      <c r="BN143" s="32">
        <f ca="1">SUMIF([1]route!$E$3:$E$10005,E143,[1]!Table1[N+4])</f>
        <v>0</v>
      </c>
      <c r="BP143" s="37">
        <f t="shared" si="63"/>
        <v>400</v>
      </c>
      <c r="BQ143" s="35">
        <f t="shared" ca="1" si="65"/>
        <v>400</v>
      </c>
      <c r="BR143" s="35">
        <f t="shared" ca="1" si="65"/>
        <v>400</v>
      </c>
      <c r="BS143" s="35">
        <f t="shared" ca="1" si="65"/>
        <v>400</v>
      </c>
      <c r="BT143" s="35">
        <f t="shared" ca="1" si="65"/>
        <v>400</v>
      </c>
      <c r="BU143" s="35">
        <f t="shared" ca="1" si="65"/>
        <v>400</v>
      </c>
      <c r="BV143" s="35">
        <f t="shared" ca="1" si="65"/>
        <v>400</v>
      </c>
      <c r="BW143" s="35">
        <f t="shared" ca="1" si="64"/>
        <v>400</v>
      </c>
      <c r="BX143" s="35">
        <f t="shared" ca="1" si="64"/>
        <v>400</v>
      </c>
      <c r="BY143" s="35">
        <f t="shared" ca="1" si="64"/>
        <v>400</v>
      </c>
      <c r="BZ143" s="35">
        <f t="shared" ca="1" si="64"/>
        <v>400</v>
      </c>
      <c r="CA143" s="35">
        <f t="shared" ca="1" si="64"/>
        <v>400</v>
      </c>
      <c r="CB143" s="35">
        <f t="shared" ca="1" si="64"/>
        <v>400</v>
      </c>
      <c r="CC143" s="35">
        <f t="shared" ca="1" si="64"/>
        <v>400</v>
      </c>
      <c r="CD143" s="35">
        <f t="shared" ca="1" si="64"/>
        <v>400</v>
      </c>
      <c r="CE143" s="35">
        <f t="shared" ca="1" si="64"/>
        <v>400</v>
      </c>
      <c r="CF143" s="35">
        <f t="shared" ca="1" si="64"/>
        <v>400</v>
      </c>
      <c r="CG143" s="35">
        <f t="shared" ca="1" si="50"/>
        <v>400</v>
      </c>
      <c r="CH143" s="35">
        <f t="shared" ca="1" si="50"/>
        <v>400</v>
      </c>
      <c r="CI143" s="35">
        <f t="shared" ca="1" si="50"/>
        <v>400</v>
      </c>
      <c r="CJ143" s="35">
        <f t="shared" ca="1" si="50"/>
        <v>400</v>
      </c>
      <c r="CK143" s="35">
        <f t="shared" ca="1" si="50"/>
        <v>400</v>
      </c>
      <c r="CL143" s="35">
        <f t="shared" ca="1" si="49"/>
        <v>400</v>
      </c>
      <c r="CM143" s="35">
        <f t="shared" ca="1" si="49"/>
        <v>400</v>
      </c>
      <c r="CN143" s="35">
        <f t="shared" ca="1" si="49"/>
        <v>400</v>
      </c>
      <c r="CO143" s="35">
        <f t="shared" ca="1" si="49"/>
        <v>400</v>
      </c>
      <c r="CP143" s="35">
        <f t="shared" ca="1" si="49"/>
        <v>400</v>
      </c>
      <c r="CQ143" s="35">
        <f t="shared" ca="1" si="49"/>
        <v>400</v>
      </c>
      <c r="CR143" s="35">
        <f t="shared" ca="1" si="49"/>
        <v>400</v>
      </c>
      <c r="CS143" s="35">
        <f t="shared" ca="1" si="49"/>
        <v>400</v>
      </c>
      <c r="CT143" s="35">
        <f t="shared" ca="1" si="47"/>
        <v>400</v>
      </c>
      <c r="CU143" s="35">
        <f t="shared" ca="1" si="47"/>
        <v>400</v>
      </c>
      <c r="CV143" s="35">
        <f t="shared" ca="1" si="47"/>
        <v>400</v>
      </c>
      <c r="CW143" s="38">
        <f t="shared" ca="1" si="45"/>
        <v>400</v>
      </c>
      <c r="CX143" s="38">
        <f t="shared" ca="1" si="45"/>
        <v>166.66666666666666</v>
      </c>
      <c r="CY143" s="38">
        <f t="shared" ca="1" si="45"/>
        <v>166.66666666666666</v>
      </c>
      <c r="CZ143" s="39">
        <f t="shared" ca="1" si="45"/>
        <v>166.66666666666666</v>
      </c>
      <c r="DA143" s="35"/>
    </row>
    <row r="144" spans="4:105" x14ac:dyDescent="0.3">
      <c r="D144" s="61" t="str">
        <f>VLOOKUP(F144,[1]Special!$O$2:$S$209,3,0)</f>
        <v>|0101021700|0.00|0.00|0.000|188.0002</v>
      </c>
      <c r="E144" s="20" t="s">
        <v>166</v>
      </c>
      <c r="F144" s="19" t="str">
        <f t="shared" si="53"/>
        <v>|0200220810|60.50|0.00|2.000|0.000</v>
      </c>
      <c r="G144" s="19" t="str">
        <f>'Cutting Rules'!H144</f>
        <v>KMV||||||||||||</v>
      </c>
      <c r="H144" s="19" t="str">
        <f>VLOOKUP(MID(F144,8,2),[1]Special!$H$2:$I$32,2,0)</f>
        <v>STKM13A</v>
      </c>
      <c r="I144" s="19" t="str">
        <f t="shared" si="54"/>
        <v>NBC</v>
      </c>
      <c r="J144" s="19" t="str">
        <f t="shared" si="55"/>
        <v>P</v>
      </c>
      <c r="K144" s="19" t="str">
        <f t="shared" si="56"/>
        <v>60.5</v>
      </c>
      <c r="L144" s="19" t="str">
        <f t="shared" si="57"/>
        <v>0.00</v>
      </c>
      <c r="M144" s="52" t="str">
        <f t="shared" si="58"/>
        <v>2.00</v>
      </c>
      <c r="N144" s="52" t="str">
        <f t="shared" si="59"/>
        <v>5233</v>
      </c>
      <c r="O144" s="19">
        <f>VLOOKUP(F144,[1]Item!$A$5:$Z$10000,26,0)</f>
        <v>2.8849999999999998</v>
      </c>
      <c r="P144" s="19" t="str">
        <f>VLOOKUP(E144,[1]route!$E$3:$O$10005,11,0)</f>
        <v>C</v>
      </c>
      <c r="Q144" s="62" t="str">
        <f>'Cutting Rules'!AD144</f>
        <v>1036-5233-----------</v>
      </c>
      <c r="R144" s="23">
        <f ca="1">SUMIF([1]route!$E$3:$E$10005,E144,[1]!Table1[生産])</f>
        <v>131.6</v>
      </c>
      <c r="S144" s="24"/>
      <c r="T144" s="78" t="s">
        <v>547</v>
      </c>
      <c r="U144" s="19"/>
      <c r="V144" s="48">
        <f>SUMIF([1]route!$E$3:$E$10005,E144,[1]route!$M$3:$M$10005)</f>
        <v>208</v>
      </c>
      <c r="W144" s="56">
        <f t="shared" si="60"/>
        <v>3140.2186399999996</v>
      </c>
      <c r="X144" s="27">
        <f t="array" aca="1" ref="X144" ca="1">INDEX($BP144:$CZ144,MATCH(TRUE,$BP144:$CZ144&lt;0,0))</f>
        <v>-164.6</v>
      </c>
      <c r="Y144" s="47">
        <f t="shared" ca="1" si="51"/>
        <v>45380</v>
      </c>
      <c r="Z144" s="121" t="str">
        <f>IFERROR(VLOOKUP(E144,[1]route!$E$3:$BL$10005,59,0),"")&amp;IFERROR(VLOOKUP(E144,[1]route!$E$3:$BL$10005,60,0),"")</f>
        <v/>
      </c>
      <c r="AA144" s="28">
        <f t="shared" ca="1" si="61"/>
        <v>0</v>
      </c>
      <c r="AB144" s="77">
        <f t="shared" ca="1" si="62"/>
        <v>0</v>
      </c>
      <c r="AC144" s="4">
        <f t="shared" ca="1" si="52"/>
        <v>36</v>
      </c>
      <c r="AD144" s="29">
        <v>0</v>
      </c>
      <c r="AE144" s="30">
        <f ca="1">SUMIF([1]route!$E$3:$E$10005,E144,[1]!Table1[1])</f>
        <v>0</v>
      </c>
      <c r="AF144" s="30">
        <f ca="1">SUMIF([1]route!$E$3:$E$10005,E144,[1]!Table1[2])</f>
        <v>0</v>
      </c>
      <c r="AG144" s="30">
        <f ca="1">SUMIF([1]route!$E$3:$E$10005,E144,[1]!Table1[3])</f>
        <v>0</v>
      </c>
      <c r="AH144" s="30">
        <f ca="1">SUMIF([1]route!$E$3:$E$10005,E144,[1]!Table1[4])</f>
        <v>0</v>
      </c>
      <c r="AI144" s="30">
        <f ca="1">SUMIF([1]route!$E$3:$E$10005,E144,[1]!Table1[5])</f>
        <v>0</v>
      </c>
      <c r="AJ144" s="30">
        <f ca="1">SUMIF([1]route!$E$3:$E$10005,E144,[1]!Table1[6])</f>
        <v>0</v>
      </c>
      <c r="AK144" s="30">
        <f ca="1">SUMIF([1]route!$E$3:$E$10005,E144,[1]!Table1[7])</f>
        <v>0</v>
      </c>
      <c r="AL144" s="30">
        <f ca="1">SUMIF([1]route!$E$3:$E$10005,E144,[1]!Table1[8])</f>
        <v>0</v>
      </c>
      <c r="AM144" s="30">
        <f ca="1">SUMIF([1]route!$E$3:$E$10005,E144,[1]!Table1[9])</f>
        <v>0</v>
      </c>
      <c r="AN144" s="30">
        <f ca="1">SUMIF([1]route!$E$3:$E$10005,E144,[1]!Table1[10])</f>
        <v>0</v>
      </c>
      <c r="AO144" s="30">
        <f ca="1">SUMIF([1]route!$E$3:$E$10005,E144,[1]!Table1[11])</f>
        <v>0</v>
      </c>
      <c r="AP144" s="30">
        <f ca="1">SUMIF([1]route!$E$3:$E$10005,E144,[1]!Table1[12])</f>
        <v>0</v>
      </c>
      <c r="AQ144" s="30">
        <f ca="1">SUMIF([1]route!$E$3:$E$10005,E144,[1]!Table1[13])</f>
        <v>0</v>
      </c>
      <c r="AR144" s="30">
        <f ca="1">SUMIF([1]route!$E$3:$E$10005,E144,[1]!Table1[14])</f>
        <v>0</v>
      </c>
      <c r="AS144" s="30">
        <f ca="1">SUMIF([1]route!$E$3:$E$10005,E144,[1]!Table1[15])</f>
        <v>0</v>
      </c>
      <c r="AT144" s="30">
        <f ca="1">SUMIF([1]route!$E$3:$E$10005,E144,[1]!Table1[16])</f>
        <v>0</v>
      </c>
      <c r="AU144" s="30">
        <f ca="1">SUMIF([1]route!$E$3:$E$10005,E144,[1]!Table1[17])</f>
        <v>0</v>
      </c>
      <c r="AV144" s="30">
        <f ca="1">SUMIF([1]route!$E$3:$E$10005,E144,[1]!Table1[18])</f>
        <v>0</v>
      </c>
      <c r="AW144" s="30">
        <f ca="1">SUMIF([1]route!$E$3:$E$10005,E144,[1]!Table1[19])</f>
        <v>0</v>
      </c>
      <c r="AX144" s="30">
        <f ca="1">SUMIF([1]route!$E$3:$E$10005,E144,[1]!Table1[20])</f>
        <v>0</v>
      </c>
      <c r="AY144" s="30">
        <f ca="1">SUMIF([1]route!$E$3:$E$10005,E144,[1]!Table1[21])</f>
        <v>0</v>
      </c>
      <c r="AZ144" s="30">
        <f ca="1">SUMIF([1]route!$E$3:$E$10005,E144,[1]!Table1[22])</f>
        <v>0</v>
      </c>
      <c r="BA144" s="30">
        <f ca="1">SUMIF([1]route!$E$3:$E$10005,E144,[1]!Table1[23])</f>
        <v>0</v>
      </c>
      <c r="BB144" s="30">
        <f ca="1">SUMIF([1]route!$E$3:$E$10005,E144,[1]!Table1[24])</f>
        <v>0</v>
      </c>
      <c r="BC144" s="30">
        <f ca="1">SUMIF([1]route!$E$3:$E$10005,E144,[1]!Table1[25])</f>
        <v>0</v>
      </c>
      <c r="BD144" s="30">
        <f ca="1">SUMIF([1]route!$E$3:$E$10005,E144,[1]!Table1[26])</f>
        <v>0</v>
      </c>
      <c r="BE144" s="30">
        <f ca="1">SUMIF([1]route!$E$3:$E$10005,E144,[1]!Table1[27])</f>
        <v>0</v>
      </c>
      <c r="BF144" s="30">
        <f ca="1">SUMIF([1]route!$E$3:$E$10005,E144,[1]!Table1[28])</f>
        <v>0</v>
      </c>
      <c r="BG144" s="30">
        <f ca="1">SUMIF([1]route!$E$3:$E$10005,E144,[1]!Table1[29])</f>
        <v>0</v>
      </c>
      <c r="BH144" s="30">
        <f ca="1">SUMIF([1]route!$E$3:$E$10005,E144,[1]!Table1[30])</f>
        <v>0</v>
      </c>
      <c r="BI144" s="30">
        <f ca="1">SUMIF([1]route!$E$3:$E$10005,E144,[1]!Table1[31])</f>
        <v>0</v>
      </c>
      <c r="BJ144" s="30">
        <f ca="1">SUMIF([1]route!$E$3:$E$10005,E144,[1]!Table1[Remain PO])</f>
        <v>0</v>
      </c>
      <c r="BK144" s="31">
        <f ca="1">SUMIF([1]route!$E$3:$E$10005,E144,[1]!Table1[N+1])</f>
        <v>131.6</v>
      </c>
      <c r="BL144" s="31">
        <f ca="1">SUMIF([1]route!$E$3:$E$10005,E144,[1]!Table1[N+2])</f>
        <v>71.400000000000006</v>
      </c>
      <c r="BM144" s="31">
        <f ca="1">SUMIF([1]route!$E$3:$E$10005,E144,[1]!Table1[N+3])</f>
        <v>169.6</v>
      </c>
      <c r="BN144" s="32">
        <f ca="1">SUMIF([1]route!$E$3:$E$10005,E144,[1]!Table1[N+4])</f>
        <v>0</v>
      </c>
      <c r="BP144" s="37">
        <f t="shared" si="63"/>
        <v>208</v>
      </c>
      <c r="BQ144" s="35">
        <f t="shared" ca="1" si="65"/>
        <v>208</v>
      </c>
      <c r="BR144" s="35">
        <f t="shared" ca="1" si="65"/>
        <v>208</v>
      </c>
      <c r="BS144" s="35">
        <f t="shared" ca="1" si="65"/>
        <v>208</v>
      </c>
      <c r="BT144" s="35">
        <f t="shared" ca="1" si="65"/>
        <v>208</v>
      </c>
      <c r="BU144" s="35">
        <f t="shared" ca="1" si="65"/>
        <v>208</v>
      </c>
      <c r="BV144" s="35">
        <f t="shared" ca="1" si="65"/>
        <v>208</v>
      </c>
      <c r="BW144" s="35">
        <f t="shared" ca="1" si="64"/>
        <v>208</v>
      </c>
      <c r="BX144" s="35">
        <f t="shared" ca="1" si="64"/>
        <v>208</v>
      </c>
      <c r="BY144" s="35">
        <f t="shared" ca="1" si="64"/>
        <v>208</v>
      </c>
      <c r="BZ144" s="35">
        <f t="shared" ca="1" si="64"/>
        <v>208</v>
      </c>
      <c r="CA144" s="35">
        <f t="shared" ca="1" si="64"/>
        <v>208</v>
      </c>
      <c r="CB144" s="35">
        <f t="shared" ca="1" si="64"/>
        <v>208</v>
      </c>
      <c r="CC144" s="35">
        <f t="shared" ca="1" si="64"/>
        <v>208</v>
      </c>
      <c r="CD144" s="35">
        <f t="shared" ca="1" si="64"/>
        <v>208</v>
      </c>
      <c r="CE144" s="35">
        <f t="shared" ca="1" si="64"/>
        <v>208</v>
      </c>
      <c r="CF144" s="35">
        <f t="shared" ca="1" si="64"/>
        <v>208</v>
      </c>
      <c r="CG144" s="35">
        <f t="shared" ca="1" si="50"/>
        <v>208</v>
      </c>
      <c r="CH144" s="35">
        <f t="shared" ca="1" si="50"/>
        <v>208</v>
      </c>
      <c r="CI144" s="35">
        <f t="shared" ca="1" si="50"/>
        <v>208</v>
      </c>
      <c r="CJ144" s="35">
        <f t="shared" ca="1" si="50"/>
        <v>208</v>
      </c>
      <c r="CK144" s="35">
        <f t="shared" ca="1" si="50"/>
        <v>208</v>
      </c>
      <c r="CL144" s="35">
        <f t="shared" ca="1" si="49"/>
        <v>208</v>
      </c>
      <c r="CM144" s="35">
        <f t="shared" ca="1" si="49"/>
        <v>208</v>
      </c>
      <c r="CN144" s="35">
        <f t="shared" ca="1" si="49"/>
        <v>208</v>
      </c>
      <c r="CO144" s="35">
        <f t="shared" ca="1" si="49"/>
        <v>208</v>
      </c>
      <c r="CP144" s="35">
        <f t="shared" ca="1" si="49"/>
        <v>208</v>
      </c>
      <c r="CQ144" s="35">
        <f t="shared" ca="1" si="49"/>
        <v>208</v>
      </c>
      <c r="CR144" s="35">
        <f t="shared" ca="1" si="49"/>
        <v>208</v>
      </c>
      <c r="CS144" s="35">
        <f t="shared" ca="1" si="49"/>
        <v>208</v>
      </c>
      <c r="CT144" s="35">
        <f t="shared" ca="1" si="47"/>
        <v>208</v>
      </c>
      <c r="CU144" s="35">
        <f t="shared" ca="1" si="47"/>
        <v>208</v>
      </c>
      <c r="CV144" s="35">
        <f t="shared" ca="1" si="47"/>
        <v>208</v>
      </c>
      <c r="CW144" s="38">
        <f t="shared" ca="1" si="45"/>
        <v>76.400000000000006</v>
      </c>
      <c r="CX144" s="38">
        <f t="shared" ca="1" si="45"/>
        <v>5</v>
      </c>
      <c r="CY144" s="38">
        <f t="shared" ca="1" si="45"/>
        <v>-164.6</v>
      </c>
      <c r="CZ144" s="39">
        <f t="shared" ca="1" si="45"/>
        <v>-164.6</v>
      </c>
      <c r="DA144" s="35"/>
    </row>
    <row r="145" spans="4:105" x14ac:dyDescent="0.3">
      <c r="D145" s="61" t="str">
        <f>VLOOKUP(F145,[1]Special!$O$2:$S$209,3,0)</f>
        <v>|0101021400|0.00|0.00|0.000|67.5001.6</v>
      </c>
      <c r="E145" s="20" t="s">
        <v>167</v>
      </c>
      <c r="F145" s="19" t="str">
        <f t="shared" si="53"/>
        <v>|0200220914|22.20|0.00|1.600|0.000</v>
      </c>
      <c r="G145" s="19" t="str">
        <f>'Cutting Rules'!H145</f>
        <v>KMV||||||||||||</v>
      </c>
      <c r="H145" s="19" t="str">
        <f>VLOOKUP(MID(F145,8,2),[1]Special!$H$2:$I$32,2,0)</f>
        <v>STKR400</v>
      </c>
      <c r="I145" s="19" t="str">
        <f t="shared" si="54"/>
        <v>NBC</v>
      </c>
      <c r="J145" s="19" t="str">
        <f t="shared" si="55"/>
        <v>P</v>
      </c>
      <c r="K145" s="19" t="str">
        <f t="shared" si="56"/>
        <v>22.2</v>
      </c>
      <c r="L145" s="19" t="str">
        <f t="shared" si="57"/>
        <v>0.00</v>
      </c>
      <c r="M145" s="52" t="str">
        <f t="shared" si="58"/>
        <v>1.60</v>
      </c>
      <c r="N145" s="52" t="str">
        <f t="shared" si="59"/>
        <v>6067</v>
      </c>
      <c r="O145" s="19">
        <f>VLOOKUP(F145,[1]Item!$A$5:$Z$10000,26,0)</f>
        <v>0.81299999999999994</v>
      </c>
      <c r="P145" s="19" t="str">
        <f>VLOOKUP(E145,[1]route!$E$3:$O$10005,11,0)</f>
        <v>C</v>
      </c>
      <c r="Q145" s="62" t="str">
        <f>'Cutting Rules'!AD145</f>
        <v>500-6067-1213----------</v>
      </c>
      <c r="R145" s="23">
        <f ca="1">SUMIF([1]route!$E$3:$E$10005,E145,[1]!Table1[生産])</f>
        <v>84.333333333333329</v>
      </c>
      <c r="S145" s="24"/>
      <c r="T145" s="78" t="s">
        <v>547</v>
      </c>
      <c r="U145" s="19"/>
      <c r="V145" s="48">
        <f>SUMIF([1]route!$E$3:$E$10005,E145,[1]route!$M$3:$M$10005)</f>
        <v>127</v>
      </c>
      <c r="W145" s="56">
        <f t="shared" si="60"/>
        <v>626.42381699999987</v>
      </c>
      <c r="X145" s="27" t="e">
        <f t="array" aca="1" ref="X145" ca="1">INDEX($BP145:$CZ145,MATCH(TRUE,$BP145:$CZ145&lt;0,0))</f>
        <v>#N/A</v>
      </c>
      <c r="Y145" s="47" t="str">
        <f t="shared" ca="1" si="51"/>
        <v/>
      </c>
      <c r="Z145" s="121" t="str">
        <f>IFERROR(VLOOKUP(E145,[1]route!$E$3:$BL$10005,59,0),"")&amp;IFERROR(VLOOKUP(E145,[1]route!$E$3:$BL$10005,60,0),"")</f>
        <v/>
      </c>
      <c r="AA145" s="28">
        <f t="shared" ca="1" si="61"/>
        <v>0</v>
      </c>
      <c r="AB145" s="77">
        <f t="shared" ca="1" si="62"/>
        <v>0</v>
      </c>
      <c r="AC145" s="4" t="str">
        <f t="shared" ca="1" si="52"/>
        <v/>
      </c>
      <c r="AD145" s="29">
        <v>0</v>
      </c>
      <c r="AE145" s="30">
        <f ca="1">SUMIF([1]route!$E$3:$E$10005,E145,[1]!Table1[1])</f>
        <v>0</v>
      </c>
      <c r="AF145" s="30">
        <f ca="1">SUMIF([1]route!$E$3:$E$10005,E145,[1]!Table1[2])</f>
        <v>0</v>
      </c>
      <c r="AG145" s="30">
        <f ca="1">SUMIF([1]route!$E$3:$E$10005,E145,[1]!Table1[3])</f>
        <v>0</v>
      </c>
      <c r="AH145" s="30">
        <f ca="1">SUMIF([1]route!$E$3:$E$10005,E145,[1]!Table1[4])</f>
        <v>0</v>
      </c>
      <c r="AI145" s="30">
        <f ca="1">SUMIF([1]route!$E$3:$E$10005,E145,[1]!Table1[5])</f>
        <v>0</v>
      </c>
      <c r="AJ145" s="30">
        <f ca="1">SUMIF([1]route!$E$3:$E$10005,E145,[1]!Table1[6])</f>
        <v>0</v>
      </c>
      <c r="AK145" s="30">
        <f ca="1">SUMIF([1]route!$E$3:$E$10005,E145,[1]!Table1[7])</f>
        <v>0</v>
      </c>
      <c r="AL145" s="30">
        <f ca="1">SUMIF([1]route!$E$3:$E$10005,E145,[1]!Table1[8])</f>
        <v>0</v>
      </c>
      <c r="AM145" s="30">
        <f ca="1">SUMIF([1]route!$E$3:$E$10005,E145,[1]!Table1[9])</f>
        <v>0</v>
      </c>
      <c r="AN145" s="30">
        <f ca="1">SUMIF([1]route!$E$3:$E$10005,E145,[1]!Table1[10])</f>
        <v>0</v>
      </c>
      <c r="AO145" s="30">
        <f ca="1">SUMIF([1]route!$E$3:$E$10005,E145,[1]!Table1[11])</f>
        <v>0</v>
      </c>
      <c r="AP145" s="30">
        <f ca="1">SUMIF([1]route!$E$3:$E$10005,E145,[1]!Table1[12])</f>
        <v>0</v>
      </c>
      <c r="AQ145" s="30">
        <f ca="1">SUMIF([1]route!$E$3:$E$10005,E145,[1]!Table1[13])</f>
        <v>0</v>
      </c>
      <c r="AR145" s="30">
        <f ca="1">SUMIF([1]route!$E$3:$E$10005,E145,[1]!Table1[14])</f>
        <v>0</v>
      </c>
      <c r="AS145" s="30">
        <f ca="1">SUMIF([1]route!$E$3:$E$10005,E145,[1]!Table1[15])</f>
        <v>0</v>
      </c>
      <c r="AT145" s="30">
        <f ca="1">SUMIF([1]route!$E$3:$E$10005,E145,[1]!Table1[16])</f>
        <v>0</v>
      </c>
      <c r="AU145" s="30">
        <f ca="1">SUMIF([1]route!$E$3:$E$10005,E145,[1]!Table1[17])</f>
        <v>0</v>
      </c>
      <c r="AV145" s="30">
        <f ca="1">SUMIF([1]route!$E$3:$E$10005,E145,[1]!Table1[18])</f>
        <v>0</v>
      </c>
      <c r="AW145" s="30">
        <f ca="1">SUMIF([1]route!$E$3:$E$10005,E145,[1]!Table1[19])</f>
        <v>0</v>
      </c>
      <c r="AX145" s="30">
        <f ca="1">SUMIF([1]route!$E$3:$E$10005,E145,[1]!Table1[20])</f>
        <v>0</v>
      </c>
      <c r="AY145" s="30">
        <f ca="1">SUMIF([1]route!$E$3:$E$10005,E145,[1]!Table1[21])</f>
        <v>0</v>
      </c>
      <c r="AZ145" s="30">
        <f ca="1">SUMIF([1]route!$E$3:$E$10005,E145,[1]!Table1[22])</f>
        <v>0</v>
      </c>
      <c r="BA145" s="30">
        <f ca="1">SUMIF([1]route!$E$3:$E$10005,E145,[1]!Table1[23])</f>
        <v>0</v>
      </c>
      <c r="BB145" s="30">
        <f ca="1">SUMIF([1]route!$E$3:$E$10005,E145,[1]!Table1[24])</f>
        <v>0</v>
      </c>
      <c r="BC145" s="30">
        <f ca="1">SUMIF([1]route!$E$3:$E$10005,E145,[1]!Table1[25])</f>
        <v>0</v>
      </c>
      <c r="BD145" s="30">
        <f ca="1">SUMIF([1]route!$E$3:$E$10005,E145,[1]!Table1[26])</f>
        <v>0</v>
      </c>
      <c r="BE145" s="30">
        <f ca="1">SUMIF([1]route!$E$3:$E$10005,E145,[1]!Table1[27])</f>
        <v>0</v>
      </c>
      <c r="BF145" s="30">
        <f ca="1">SUMIF([1]route!$E$3:$E$10005,E145,[1]!Table1[28])</f>
        <v>0</v>
      </c>
      <c r="BG145" s="30">
        <f ca="1">SUMIF([1]route!$E$3:$E$10005,E145,[1]!Table1[29])</f>
        <v>0</v>
      </c>
      <c r="BH145" s="30">
        <f ca="1">SUMIF([1]route!$E$3:$E$10005,E145,[1]!Table1[30])</f>
        <v>0</v>
      </c>
      <c r="BI145" s="30">
        <f ca="1">SUMIF([1]route!$E$3:$E$10005,E145,[1]!Table1[31])</f>
        <v>0</v>
      </c>
      <c r="BJ145" s="30">
        <f ca="1">SUMIF([1]route!$E$3:$E$10005,E145,[1]!Table1[Remain PO])</f>
        <v>0</v>
      </c>
      <c r="BK145" s="31">
        <f ca="1">SUMIF([1]route!$E$3:$E$10005,E145,[1]!Table1[N+1])</f>
        <v>41.666666666666664</v>
      </c>
      <c r="BL145" s="31">
        <f ca="1">SUMIF([1]route!$E$3:$E$10005,E145,[1]!Table1[N+2])</f>
        <v>42.666666666666664</v>
      </c>
      <c r="BM145" s="31">
        <f ca="1">SUMIF([1]route!$E$3:$E$10005,E145,[1]!Table1[N+3])</f>
        <v>41.666666666666664</v>
      </c>
      <c r="BN145" s="32">
        <f ca="1">SUMIF([1]route!$E$3:$E$10005,E145,[1]!Table1[N+4])</f>
        <v>0</v>
      </c>
      <c r="BP145" s="37">
        <f t="shared" si="63"/>
        <v>127</v>
      </c>
      <c r="BQ145" s="35">
        <f t="shared" ca="1" si="65"/>
        <v>127</v>
      </c>
      <c r="BR145" s="35">
        <f t="shared" ca="1" si="65"/>
        <v>127</v>
      </c>
      <c r="BS145" s="35">
        <f t="shared" ca="1" si="65"/>
        <v>127</v>
      </c>
      <c r="BT145" s="35">
        <f t="shared" ca="1" si="65"/>
        <v>127</v>
      </c>
      <c r="BU145" s="35">
        <f t="shared" ca="1" si="65"/>
        <v>127</v>
      </c>
      <c r="BV145" s="35">
        <f t="shared" ca="1" si="65"/>
        <v>127</v>
      </c>
      <c r="BW145" s="35">
        <f t="shared" ca="1" si="64"/>
        <v>127</v>
      </c>
      <c r="BX145" s="35">
        <f t="shared" ca="1" si="64"/>
        <v>127</v>
      </c>
      <c r="BY145" s="35">
        <f t="shared" ca="1" si="64"/>
        <v>127</v>
      </c>
      <c r="BZ145" s="35">
        <f t="shared" ca="1" si="64"/>
        <v>127</v>
      </c>
      <c r="CA145" s="35">
        <f t="shared" ca="1" si="64"/>
        <v>127</v>
      </c>
      <c r="CB145" s="35">
        <f t="shared" ca="1" si="64"/>
        <v>127</v>
      </c>
      <c r="CC145" s="35">
        <f t="shared" ca="1" si="64"/>
        <v>127</v>
      </c>
      <c r="CD145" s="35">
        <f t="shared" ca="1" si="64"/>
        <v>127</v>
      </c>
      <c r="CE145" s="35">
        <f t="shared" ca="1" si="64"/>
        <v>127</v>
      </c>
      <c r="CF145" s="35">
        <f t="shared" ca="1" si="64"/>
        <v>127</v>
      </c>
      <c r="CG145" s="35">
        <f t="shared" ca="1" si="50"/>
        <v>127</v>
      </c>
      <c r="CH145" s="35">
        <f t="shared" ca="1" si="50"/>
        <v>127</v>
      </c>
      <c r="CI145" s="35">
        <f t="shared" ca="1" si="50"/>
        <v>127</v>
      </c>
      <c r="CJ145" s="35">
        <f t="shared" ca="1" si="50"/>
        <v>127</v>
      </c>
      <c r="CK145" s="35">
        <f t="shared" ca="1" si="50"/>
        <v>127</v>
      </c>
      <c r="CL145" s="35">
        <f t="shared" ca="1" si="49"/>
        <v>127</v>
      </c>
      <c r="CM145" s="35">
        <f t="shared" ca="1" si="49"/>
        <v>127</v>
      </c>
      <c r="CN145" s="35">
        <f t="shared" ca="1" si="49"/>
        <v>127</v>
      </c>
      <c r="CO145" s="35">
        <f t="shared" ca="1" si="49"/>
        <v>127</v>
      </c>
      <c r="CP145" s="35">
        <f t="shared" ca="1" si="49"/>
        <v>127</v>
      </c>
      <c r="CQ145" s="35">
        <f t="shared" ca="1" si="49"/>
        <v>127</v>
      </c>
      <c r="CR145" s="35">
        <f t="shared" ca="1" si="49"/>
        <v>127</v>
      </c>
      <c r="CS145" s="35">
        <f t="shared" ca="1" si="49"/>
        <v>127</v>
      </c>
      <c r="CT145" s="35">
        <f t="shared" ca="1" si="47"/>
        <v>127</v>
      </c>
      <c r="CU145" s="35">
        <f t="shared" ca="1" si="47"/>
        <v>127</v>
      </c>
      <c r="CV145" s="35">
        <f t="shared" ca="1" si="47"/>
        <v>127</v>
      </c>
      <c r="CW145" s="38">
        <f t="shared" ca="1" si="45"/>
        <v>85.333333333333343</v>
      </c>
      <c r="CX145" s="38">
        <f t="shared" ca="1" si="45"/>
        <v>42.666666666666679</v>
      </c>
      <c r="CY145" s="38">
        <f t="shared" ca="1" si="45"/>
        <v>1.0000000000000142</v>
      </c>
      <c r="CZ145" s="39">
        <f t="shared" ca="1" si="45"/>
        <v>1.0000000000000142</v>
      </c>
      <c r="DA145" s="35"/>
    </row>
    <row r="146" spans="4:105" x14ac:dyDescent="0.3">
      <c r="D146" s="61" t="str">
        <f>VLOOKUP(F146,[1]Special!$O$2:$S$209,3,0)</f>
        <v>|0101031100|0.00|0.00|0.000|79.0001.2</v>
      </c>
      <c r="E146" s="20" t="s">
        <v>168</v>
      </c>
      <c r="F146" s="19" t="str">
        <f t="shared" si="53"/>
        <v>|0200231043|25.40|0.00|1.200|0.000</v>
      </c>
      <c r="G146" s="19" t="str">
        <f>'Cutting Rules'!H146</f>
        <v>TOYOTA||||||||||||</v>
      </c>
      <c r="H146" s="19" t="str">
        <f>VLOOKUP(MID(F146,8,2),[1]Special!$H$2:$I$32,2,0)</f>
        <v>STKM-550</v>
      </c>
      <c r="I146" s="19" t="str">
        <f t="shared" si="54"/>
        <v>NBC</v>
      </c>
      <c r="J146" s="19" t="str">
        <f t="shared" si="55"/>
        <v>C</v>
      </c>
      <c r="K146" s="19" t="str">
        <f t="shared" si="56"/>
        <v>25.4</v>
      </c>
      <c r="L146" s="19" t="str">
        <f t="shared" si="57"/>
        <v>0.00</v>
      </c>
      <c r="M146" s="52" t="str">
        <f t="shared" si="58"/>
        <v>1.20</v>
      </c>
      <c r="N146" s="52" t="str">
        <f t="shared" si="59"/>
        <v>6102</v>
      </c>
      <c r="O146" s="19">
        <f>VLOOKUP(F146,[1]Item!$A$5:$Z$10000,26,0)</f>
        <v>0.71599999999999997</v>
      </c>
      <c r="P146" s="19" t="str">
        <f>VLOOKUP(E146,[1]route!$E$3:$O$10005,11,0)</f>
        <v>C</v>
      </c>
      <c r="Q146" s="62" t="str">
        <f>'Cutting Rules'!AD146</f>
        <v>399.9-6102-----------</v>
      </c>
      <c r="R146" s="23">
        <f ca="1">SUMIF([1]route!$E$3:$E$10005,E146,[1]!Table1[生産])</f>
        <v>156.66666666666666</v>
      </c>
      <c r="S146" s="24"/>
      <c r="T146" s="78" t="s">
        <v>547</v>
      </c>
      <c r="U146" s="19"/>
      <c r="V146" s="48">
        <f>SUMIF([1]route!$E$3:$E$10005,E146,[1]route!$M$3:$M$10005)</f>
        <v>150</v>
      </c>
      <c r="W146" s="56">
        <f t="shared" si="60"/>
        <v>655.35480000000007</v>
      </c>
      <c r="X146" s="27">
        <f t="array" aca="1" ref="X146" ca="1">INDEX($BP146:$CZ146,MATCH(TRUE,$BP146:$CZ146&lt;0,0))</f>
        <v>-6.6666666666666927</v>
      </c>
      <c r="Y146" s="47">
        <f t="shared" ca="1" si="51"/>
        <v>45351</v>
      </c>
      <c r="Z146" s="121" t="str">
        <f>IFERROR(VLOOKUP(E146,[1]route!$E$3:$BL$10005,59,0),"")&amp;IFERROR(VLOOKUP(E146,[1]route!$E$3:$BL$10005,60,0),"")</f>
        <v/>
      </c>
      <c r="AA146" s="28">
        <f t="shared" ca="1" si="61"/>
        <v>6.6666666666666572</v>
      </c>
      <c r="AB146" s="77">
        <f t="shared" ca="1" si="62"/>
        <v>29.126879999999957</v>
      </c>
      <c r="AC146" s="4">
        <f t="shared" ca="1" si="52"/>
        <v>35</v>
      </c>
      <c r="AD146" s="29">
        <v>0</v>
      </c>
      <c r="AE146" s="30">
        <f ca="1">SUMIF([1]route!$E$3:$E$10005,E146,[1]!Table1[1])</f>
        <v>10</v>
      </c>
      <c r="AF146" s="30">
        <f ca="1">SUMIF([1]route!$E$3:$E$10005,E146,[1]!Table1[2])</f>
        <v>0</v>
      </c>
      <c r="AG146" s="30">
        <f ca="1">SUMIF([1]route!$E$3:$E$10005,E146,[1]!Table1[3])</f>
        <v>0</v>
      </c>
      <c r="AH146" s="30">
        <f ca="1">SUMIF([1]route!$E$3:$E$10005,E146,[1]!Table1[4])</f>
        <v>6.666666666666667</v>
      </c>
      <c r="AI146" s="30">
        <f ca="1">SUMIF([1]route!$E$3:$E$10005,E146,[1]!Table1[5])</f>
        <v>0</v>
      </c>
      <c r="AJ146" s="30">
        <f ca="1">SUMIF([1]route!$E$3:$E$10005,E146,[1]!Table1[6])</f>
        <v>6.666666666666667</v>
      </c>
      <c r="AK146" s="30">
        <f ca="1">SUMIF([1]route!$E$3:$E$10005,E146,[1]!Table1[7])</f>
        <v>0</v>
      </c>
      <c r="AL146" s="30">
        <f ca="1">SUMIF([1]route!$E$3:$E$10005,E146,[1]!Table1[8])</f>
        <v>6.666666666666667</v>
      </c>
      <c r="AM146" s="30">
        <f ca="1">SUMIF([1]route!$E$3:$E$10005,E146,[1]!Table1[9])</f>
        <v>0</v>
      </c>
      <c r="AN146" s="30">
        <f ca="1">SUMIF([1]route!$E$3:$E$10005,E146,[1]!Table1[10])</f>
        <v>0</v>
      </c>
      <c r="AO146" s="30">
        <f ca="1">SUMIF([1]route!$E$3:$E$10005,E146,[1]!Table1[11])</f>
        <v>6.666666666666667</v>
      </c>
      <c r="AP146" s="30">
        <f ca="1">SUMIF([1]route!$E$3:$E$10005,E146,[1]!Table1[12])</f>
        <v>0</v>
      </c>
      <c r="AQ146" s="30">
        <f ca="1">SUMIF([1]route!$E$3:$E$10005,E146,[1]!Table1[13])</f>
        <v>6.666666666666667</v>
      </c>
      <c r="AR146" s="30">
        <f ca="1">SUMIF([1]route!$E$3:$E$10005,E146,[1]!Table1[14])</f>
        <v>0</v>
      </c>
      <c r="AS146" s="30">
        <f ca="1">SUMIF([1]route!$E$3:$E$10005,E146,[1]!Table1[15])</f>
        <v>6.666666666666667</v>
      </c>
      <c r="AT146" s="30">
        <f ca="1">SUMIF([1]route!$E$3:$E$10005,E146,[1]!Table1[16])</f>
        <v>0</v>
      </c>
      <c r="AU146" s="30">
        <f ca="1">SUMIF([1]route!$E$3:$E$10005,E146,[1]!Table1[17])</f>
        <v>0</v>
      </c>
      <c r="AV146" s="30">
        <f ca="1">SUMIF([1]route!$E$3:$E$10005,E146,[1]!Table1[18])</f>
        <v>6.666666666666667</v>
      </c>
      <c r="AW146" s="30">
        <f ca="1">SUMIF([1]route!$E$3:$E$10005,E146,[1]!Table1[19])</f>
        <v>0</v>
      </c>
      <c r="AX146" s="30">
        <f ca="1">SUMIF([1]route!$E$3:$E$10005,E146,[1]!Table1[20])</f>
        <v>6.666666666666667</v>
      </c>
      <c r="AY146" s="30">
        <f ca="1">SUMIF([1]route!$E$3:$E$10005,E146,[1]!Table1[21])</f>
        <v>0</v>
      </c>
      <c r="AZ146" s="30">
        <f ca="1">SUMIF([1]route!$E$3:$E$10005,E146,[1]!Table1[22])</f>
        <v>6.666666666666667</v>
      </c>
      <c r="BA146" s="30">
        <f ca="1">SUMIF([1]route!$E$3:$E$10005,E146,[1]!Table1[23])</f>
        <v>0</v>
      </c>
      <c r="BB146" s="30">
        <f ca="1">SUMIF([1]route!$E$3:$E$10005,E146,[1]!Table1[24])</f>
        <v>0</v>
      </c>
      <c r="BC146" s="30">
        <f ca="1">SUMIF([1]route!$E$3:$E$10005,E146,[1]!Table1[25])</f>
        <v>6.666666666666667</v>
      </c>
      <c r="BD146" s="30">
        <f ca="1">SUMIF([1]route!$E$3:$E$10005,E146,[1]!Table1[26])</f>
        <v>0</v>
      </c>
      <c r="BE146" s="30">
        <f ca="1">SUMIF([1]route!$E$3:$E$10005,E146,[1]!Table1[27])</f>
        <v>3.3333333333333335</v>
      </c>
      <c r="BF146" s="30">
        <f ca="1">SUMIF([1]route!$E$3:$E$10005,E146,[1]!Table1[28])</f>
        <v>0</v>
      </c>
      <c r="BG146" s="30">
        <f ca="1">SUMIF([1]route!$E$3:$E$10005,E146,[1]!Table1[29])</f>
        <v>0</v>
      </c>
      <c r="BH146" s="30">
        <f ca="1">SUMIF([1]route!$E$3:$E$10005,E146,[1]!Table1[30])</f>
        <v>0</v>
      </c>
      <c r="BI146" s="30">
        <f ca="1">SUMIF([1]route!$E$3:$E$10005,E146,[1]!Table1[31])</f>
        <v>0</v>
      </c>
      <c r="BJ146" s="30">
        <f ca="1">SUMIF([1]route!$E$3:$E$10005,E146,[1]!Table1[Remain PO])</f>
        <v>0</v>
      </c>
      <c r="BK146" s="31">
        <f ca="1">SUMIF([1]route!$E$3:$E$10005,E146,[1]!Table1[N+1])</f>
        <v>40</v>
      </c>
      <c r="BL146" s="31">
        <f ca="1">SUMIF([1]route!$E$3:$E$10005,E146,[1]!Table1[N+2])</f>
        <v>36.666666666666664</v>
      </c>
      <c r="BM146" s="31">
        <f ca="1">SUMIF([1]route!$E$3:$E$10005,E146,[1]!Table1[N+3])</f>
        <v>53.333333333333336</v>
      </c>
      <c r="BN146" s="32">
        <f ca="1">SUMIF([1]route!$E$3:$E$10005,E146,[1]!Table1[N+4])</f>
        <v>0</v>
      </c>
      <c r="BP146" s="37">
        <f t="shared" si="63"/>
        <v>150</v>
      </c>
      <c r="BQ146" s="35">
        <f t="shared" ca="1" si="65"/>
        <v>140</v>
      </c>
      <c r="BR146" s="35">
        <f t="shared" ca="1" si="65"/>
        <v>140</v>
      </c>
      <c r="BS146" s="35">
        <f t="shared" ca="1" si="65"/>
        <v>140</v>
      </c>
      <c r="BT146" s="35">
        <f t="shared" ca="1" si="65"/>
        <v>133.33333333333334</v>
      </c>
      <c r="BU146" s="35">
        <f t="shared" ca="1" si="65"/>
        <v>133.33333333333334</v>
      </c>
      <c r="BV146" s="35">
        <f t="shared" ca="1" si="65"/>
        <v>126.66666666666667</v>
      </c>
      <c r="BW146" s="35">
        <f t="shared" ca="1" si="64"/>
        <v>126.66666666666667</v>
      </c>
      <c r="BX146" s="35">
        <f t="shared" ca="1" si="64"/>
        <v>120</v>
      </c>
      <c r="BY146" s="35">
        <f t="shared" ca="1" si="64"/>
        <v>120</v>
      </c>
      <c r="BZ146" s="35">
        <f t="shared" ca="1" si="64"/>
        <v>120</v>
      </c>
      <c r="CA146" s="35">
        <f t="shared" ca="1" si="64"/>
        <v>113.33333333333333</v>
      </c>
      <c r="CB146" s="35">
        <f t="shared" ca="1" si="64"/>
        <v>113.33333333333333</v>
      </c>
      <c r="CC146" s="35">
        <f t="shared" ca="1" si="64"/>
        <v>106.66666666666666</v>
      </c>
      <c r="CD146" s="35">
        <f t="shared" ca="1" si="64"/>
        <v>106.66666666666666</v>
      </c>
      <c r="CE146" s="35">
        <f t="shared" ca="1" si="64"/>
        <v>99.999999999999986</v>
      </c>
      <c r="CF146" s="35">
        <f t="shared" ca="1" si="64"/>
        <v>99.999999999999986</v>
      </c>
      <c r="CG146" s="35">
        <f t="shared" ca="1" si="50"/>
        <v>99.999999999999986</v>
      </c>
      <c r="CH146" s="35">
        <f t="shared" ca="1" si="50"/>
        <v>93.333333333333314</v>
      </c>
      <c r="CI146" s="35">
        <f t="shared" ca="1" si="50"/>
        <v>93.333333333333314</v>
      </c>
      <c r="CJ146" s="35">
        <f t="shared" ca="1" si="50"/>
        <v>86.666666666666643</v>
      </c>
      <c r="CK146" s="35">
        <f t="shared" ca="1" si="50"/>
        <v>86.666666666666643</v>
      </c>
      <c r="CL146" s="35">
        <f t="shared" ca="1" si="49"/>
        <v>79.999999999999972</v>
      </c>
      <c r="CM146" s="35">
        <f t="shared" ca="1" si="49"/>
        <v>79.999999999999972</v>
      </c>
      <c r="CN146" s="35">
        <f t="shared" ca="1" si="49"/>
        <v>79.999999999999972</v>
      </c>
      <c r="CO146" s="35">
        <f t="shared" ca="1" si="49"/>
        <v>73.3333333333333</v>
      </c>
      <c r="CP146" s="35">
        <f t="shared" ca="1" si="49"/>
        <v>73.3333333333333</v>
      </c>
      <c r="CQ146" s="35">
        <f t="shared" ca="1" si="49"/>
        <v>69.999999999999972</v>
      </c>
      <c r="CR146" s="35">
        <f t="shared" ca="1" si="49"/>
        <v>69.999999999999972</v>
      </c>
      <c r="CS146" s="35">
        <f t="shared" ca="1" si="49"/>
        <v>69.999999999999972</v>
      </c>
      <c r="CT146" s="35">
        <f t="shared" ca="1" si="47"/>
        <v>69.999999999999972</v>
      </c>
      <c r="CU146" s="35">
        <f t="shared" ca="1" si="47"/>
        <v>69.999999999999972</v>
      </c>
      <c r="CV146" s="35">
        <f t="shared" ca="1" si="47"/>
        <v>69.999999999999972</v>
      </c>
      <c r="CW146" s="38">
        <f t="shared" ca="1" si="45"/>
        <v>29.999999999999972</v>
      </c>
      <c r="CX146" s="38">
        <f t="shared" ca="1" si="45"/>
        <v>-6.6666666666666927</v>
      </c>
      <c r="CY146" s="38">
        <f t="shared" ca="1" si="45"/>
        <v>-60.000000000000028</v>
      </c>
      <c r="CZ146" s="39">
        <f t="shared" ca="1" si="45"/>
        <v>-60.000000000000028</v>
      </c>
      <c r="DA146" s="35"/>
    </row>
    <row r="147" spans="4:105" x14ac:dyDescent="0.3">
      <c r="D147" s="61" t="str">
        <f>VLOOKUP(F147,[1]Special!$O$2:$S$209,3,0)</f>
        <v>|0101022600|0.00|0.00|0.000|78.0001.6</v>
      </c>
      <c r="E147" s="20" t="s">
        <v>391</v>
      </c>
      <c r="F147" s="19" t="str">
        <f t="shared" si="53"/>
        <v>|0200221042|25.40|0.00|1.600|0.000</v>
      </c>
      <c r="G147" s="19" t="str">
        <f>'Cutting Rules'!H147</f>
        <v>TOYOTA||||||||||||</v>
      </c>
      <c r="H147" s="19" t="str">
        <f>VLOOKUP(MID(F147,8,2),[1]Special!$H$2:$I$32,2,0)</f>
        <v>STKM-550</v>
      </c>
      <c r="I147" s="19" t="str">
        <f t="shared" si="54"/>
        <v>NBC</v>
      </c>
      <c r="J147" s="19" t="str">
        <f t="shared" si="55"/>
        <v>P</v>
      </c>
      <c r="K147" s="19" t="str">
        <f t="shared" si="56"/>
        <v>25.4</v>
      </c>
      <c r="L147" s="19" t="str">
        <f t="shared" si="57"/>
        <v>0.00</v>
      </c>
      <c r="M147" s="52" t="str">
        <f t="shared" si="58"/>
        <v>1.60</v>
      </c>
      <c r="N147" s="52" t="str">
        <f t="shared" si="59"/>
        <v>5724</v>
      </c>
      <c r="O147" s="19">
        <f>VLOOKUP(F147,[1]Item!$A$5:$Z$10000,26,0)</f>
        <v>0.93899999999999995</v>
      </c>
      <c r="P147" s="19" t="str">
        <f>VLOOKUP(E147,[1]route!$E$3:$O$10005,11,0)</f>
        <v>C</v>
      </c>
      <c r="Q147" s="62" t="str">
        <f>'Cutting Rules'!AD147</f>
        <v>435-5724-----------</v>
      </c>
      <c r="R147" s="23">
        <f ca="1">SUMIF([1]route!$E$3:$E$10005,E147,[1]!Table1[生産])</f>
        <v>253.84615384615384</v>
      </c>
      <c r="S147" s="24"/>
      <c r="T147" s="78" t="s">
        <v>547</v>
      </c>
      <c r="U147" s="19"/>
      <c r="V147" s="48">
        <f>SUMIF([1]route!$E$3:$E$10005,E147,[1]route!$M$3:$M$10005)</f>
        <v>255</v>
      </c>
      <c r="W147" s="56">
        <f t="shared" si="60"/>
        <v>1370.5831799999999</v>
      </c>
      <c r="X147" s="27">
        <f t="array" aca="1" ref="X147" ca="1">INDEX($BP147:$CZ147,MATCH(TRUE,$BP147:$CZ147&lt;0,0))</f>
        <v>-87.307692307692392</v>
      </c>
      <c r="Y147" s="47">
        <f t="shared" ca="1" si="51"/>
        <v>45380</v>
      </c>
      <c r="Z147" s="121" t="str">
        <f>IFERROR(VLOOKUP(E147,[1]route!$E$3:$BL$10005,59,0),"")&amp;IFERROR(VLOOKUP(E147,[1]route!$E$3:$BL$10005,60,0),"")</f>
        <v/>
      </c>
      <c r="AA147" s="28">
        <f t="shared" ca="1" si="61"/>
        <v>0</v>
      </c>
      <c r="AB147" s="77">
        <f t="shared" ca="1" si="62"/>
        <v>0</v>
      </c>
      <c r="AC147" s="4">
        <f t="shared" ca="1" si="52"/>
        <v>36</v>
      </c>
      <c r="AD147" s="29">
        <v>0</v>
      </c>
      <c r="AE147" s="30">
        <f ca="1">SUMIF([1]route!$E$3:$E$10005,E147,[1]!Table1[1])</f>
        <v>15.384615384615385</v>
      </c>
      <c r="AF147" s="30">
        <f ca="1">SUMIF([1]route!$E$3:$E$10005,E147,[1]!Table1[2])</f>
        <v>0</v>
      </c>
      <c r="AG147" s="30">
        <f ca="1">SUMIF([1]route!$E$3:$E$10005,E147,[1]!Table1[3])</f>
        <v>0</v>
      </c>
      <c r="AH147" s="30">
        <f ca="1">SUMIF([1]route!$E$3:$E$10005,E147,[1]!Table1[4])</f>
        <v>11.538461538461538</v>
      </c>
      <c r="AI147" s="30">
        <f ca="1">SUMIF([1]route!$E$3:$E$10005,E147,[1]!Table1[5])</f>
        <v>0</v>
      </c>
      <c r="AJ147" s="30">
        <f ca="1">SUMIF([1]route!$E$3:$E$10005,E147,[1]!Table1[6])</f>
        <v>11.538461538461538</v>
      </c>
      <c r="AK147" s="30">
        <f ca="1">SUMIF([1]route!$E$3:$E$10005,E147,[1]!Table1[7])</f>
        <v>0</v>
      </c>
      <c r="AL147" s="30">
        <f ca="1">SUMIF([1]route!$E$3:$E$10005,E147,[1]!Table1[8])</f>
        <v>11.538461538461538</v>
      </c>
      <c r="AM147" s="30">
        <f ca="1">SUMIF([1]route!$E$3:$E$10005,E147,[1]!Table1[9])</f>
        <v>0</v>
      </c>
      <c r="AN147" s="30">
        <f ca="1">SUMIF([1]route!$E$3:$E$10005,E147,[1]!Table1[10])</f>
        <v>0</v>
      </c>
      <c r="AO147" s="30">
        <f ca="1">SUMIF([1]route!$E$3:$E$10005,E147,[1]!Table1[11])</f>
        <v>11.538461538461538</v>
      </c>
      <c r="AP147" s="30">
        <f ca="1">SUMIF([1]route!$E$3:$E$10005,E147,[1]!Table1[12])</f>
        <v>0</v>
      </c>
      <c r="AQ147" s="30">
        <f ca="1">SUMIF([1]route!$E$3:$E$10005,E147,[1]!Table1[13])</f>
        <v>11.538461538461538</v>
      </c>
      <c r="AR147" s="30">
        <f ca="1">SUMIF([1]route!$E$3:$E$10005,E147,[1]!Table1[14])</f>
        <v>0</v>
      </c>
      <c r="AS147" s="30">
        <f ca="1">SUMIF([1]route!$E$3:$E$10005,E147,[1]!Table1[15])</f>
        <v>11.538461538461538</v>
      </c>
      <c r="AT147" s="30">
        <f ca="1">SUMIF([1]route!$E$3:$E$10005,E147,[1]!Table1[16])</f>
        <v>0</v>
      </c>
      <c r="AU147" s="30">
        <f ca="1">SUMIF([1]route!$E$3:$E$10005,E147,[1]!Table1[17])</f>
        <v>0</v>
      </c>
      <c r="AV147" s="30">
        <f ca="1">SUMIF([1]route!$E$3:$E$10005,E147,[1]!Table1[18])</f>
        <v>11.538461538461538</v>
      </c>
      <c r="AW147" s="30">
        <f ca="1">SUMIF([1]route!$E$3:$E$10005,E147,[1]!Table1[19])</f>
        <v>0</v>
      </c>
      <c r="AX147" s="30">
        <f ca="1">SUMIF([1]route!$E$3:$E$10005,E147,[1]!Table1[20])</f>
        <v>11.538461538461538</v>
      </c>
      <c r="AY147" s="30">
        <f ca="1">SUMIF([1]route!$E$3:$E$10005,E147,[1]!Table1[21])</f>
        <v>0</v>
      </c>
      <c r="AZ147" s="30">
        <f ca="1">SUMIF([1]route!$E$3:$E$10005,E147,[1]!Table1[22])</f>
        <v>11.538461538461538</v>
      </c>
      <c r="BA147" s="30">
        <f ca="1">SUMIF([1]route!$E$3:$E$10005,E147,[1]!Table1[23])</f>
        <v>0</v>
      </c>
      <c r="BB147" s="30">
        <f ca="1">SUMIF([1]route!$E$3:$E$10005,E147,[1]!Table1[24])</f>
        <v>0</v>
      </c>
      <c r="BC147" s="30">
        <f ca="1">SUMIF([1]route!$E$3:$E$10005,E147,[1]!Table1[25])</f>
        <v>11.538461538461538</v>
      </c>
      <c r="BD147" s="30">
        <f ca="1">SUMIF([1]route!$E$3:$E$10005,E147,[1]!Table1[26])</f>
        <v>0</v>
      </c>
      <c r="BE147" s="30">
        <f ca="1">SUMIF([1]route!$E$3:$E$10005,E147,[1]!Table1[27])</f>
        <v>7.6923076923076925</v>
      </c>
      <c r="BF147" s="30">
        <f ca="1">SUMIF([1]route!$E$3:$E$10005,E147,[1]!Table1[28])</f>
        <v>0</v>
      </c>
      <c r="BG147" s="30">
        <f ca="1">SUMIF([1]route!$E$3:$E$10005,E147,[1]!Table1[29])</f>
        <v>0</v>
      </c>
      <c r="BH147" s="30">
        <f ca="1">SUMIF([1]route!$E$3:$E$10005,E147,[1]!Table1[30])</f>
        <v>0</v>
      </c>
      <c r="BI147" s="30">
        <f ca="1">SUMIF([1]route!$E$3:$E$10005,E147,[1]!Table1[31])</f>
        <v>0</v>
      </c>
      <c r="BJ147" s="30">
        <f ca="1">SUMIF([1]route!$E$3:$E$10005,E147,[1]!Table1[Remain PO])</f>
        <v>0</v>
      </c>
      <c r="BK147" s="31">
        <f ca="1">SUMIF([1]route!$E$3:$E$10005,E147,[1]!Table1[N+1])</f>
        <v>61.53846153846154</v>
      </c>
      <c r="BL147" s="31">
        <f ca="1">SUMIF([1]route!$E$3:$E$10005,E147,[1]!Table1[N+2])</f>
        <v>53.846153846153847</v>
      </c>
      <c r="BM147" s="31">
        <f ca="1">SUMIF([1]route!$E$3:$E$10005,E147,[1]!Table1[N+3])</f>
        <v>88.461538461538467</v>
      </c>
      <c r="BN147" s="32">
        <f ca="1">SUMIF([1]route!$E$3:$E$10005,E147,[1]!Table1[N+4])</f>
        <v>0</v>
      </c>
      <c r="BP147" s="37">
        <f t="shared" si="63"/>
        <v>255</v>
      </c>
      <c r="BQ147" s="35">
        <f t="shared" ca="1" si="65"/>
        <v>239.61538461538461</v>
      </c>
      <c r="BR147" s="35">
        <f t="shared" ca="1" si="65"/>
        <v>239.61538461538461</v>
      </c>
      <c r="BS147" s="35">
        <f t="shared" ca="1" si="65"/>
        <v>239.61538461538461</v>
      </c>
      <c r="BT147" s="35">
        <f t="shared" ca="1" si="65"/>
        <v>228.07692307692307</v>
      </c>
      <c r="BU147" s="35">
        <f t="shared" ca="1" si="65"/>
        <v>228.07692307692307</v>
      </c>
      <c r="BV147" s="35">
        <f t="shared" ca="1" si="65"/>
        <v>216.53846153846152</v>
      </c>
      <c r="BW147" s="35">
        <f t="shared" ca="1" si="64"/>
        <v>216.53846153846152</v>
      </c>
      <c r="BX147" s="35">
        <f t="shared" ca="1" si="64"/>
        <v>204.99999999999997</v>
      </c>
      <c r="BY147" s="35">
        <f t="shared" ca="1" si="64"/>
        <v>204.99999999999997</v>
      </c>
      <c r="BZ147" s="35">
        <f t="shared" ca="1" si="64"/>
        <v>204.99999999999997</v>
      </c>
      <c r="CA147" s="35">
        <f t="shared" ca="1" si="64"/>
        <v>193.46153846153842</v>
      </c>
      <c r="CB147" s="35">
        <f t="shared" ca="1" si="64"/>
        <v>193.46153846153842</v>
      </c>
      <c r="CC147" s="35">
        <f t="shared" ca="1" si="64"/>
        <v>181.92307692307688</v>
      </c>
      <c r="CD147" s="35">
        <f t="shared" ca="1" si="64"/>
        <v>181.92307692307688</v>
      </c>
      <c r="CE147" s="35">
        <f t="shared" ca="1" si="64"/>
        <v>170.38461538461533</v>
      </c>
      <c r="CF147" s="35">
        <f t="shared" ca="1" si="64"/>
        <v>170.38461538461533</v>
      </c>
      <c r="CG147" s="35">
        <f t="shared" ca="1" si="50"/>
        <v>170.38461538461533</v>
      </c>
      <c r="CH147" s="35">
        <f t="shared" ca="1" si="50"/>
        <v>158.84615384615378</v>
      </c>
      <c r="CI147" s="35">
        <f t="shared" ca="1" si="50"/>
        <v>158.84615384615378</v>
      </c>
      <c r="CJ147" s="35">
        <f t="shared" ca="1" si="50"/>
        <v>147.30769230769224</v>
      </c>
      <c r="CK147" s="35">
        <f t="shared" ca="1" si="50"/>
        <v>147.30769230769224</v>
      </c>
      <c r="CL147" s="35">
        <f t="shared" ca="1" si="49"/>
        <v>135.76923076923069</v>
      </c>
      <c r="CM147" s="35">
        <f t="shared" ca="1" si="49"/>
        <v>135.76923076923069</v>
      </c>
      <c r="CN147" s="35">
        <f t="shared" ca="1" si="49"/>
        <v>135.76923076923069</v>
      </c>
      <c r="CO147" s="35">
        <f t="shared" ca="1" si="49"/>
        <v>124.23076923076916</v>
      </c>
      <c r="CP147" s="35">
        <f t="shared" ca="1" si="49"/>
        <v>124.23076923076916</v>
      </c>
      <c r="CQ147" s="35">
        <f t="shared" ca="1" si="49"/>
        <v>116.53846153846146</v>
      </c>
      <c r="CR147" s="35">
        <f t="shared" ca="1" si="49"/>
        <v>116.53846153846146</v>
      </c>
      <c r="CS147" s="35">
        <f t="shared" ca="1" si="49"/>
        <v>116.53846153846146</v>
      </c>
      <c r="CT147" s="35">
        <f t="shared" ca="1" si="47"/>
        <v>116.53846153846146</v>
      </c>
      <c r="CU147" s="35">
        <f t="shared" ca="1" si="47"/>
        <v>116.53846153846146</v>
      </c>
      <c r="CV147" s="35">
        <f t="shared" ca="1" si="47"/>
        <v>116.53846153846146</v>
      </c>
      <c r="CW147" s="38">
        <f t="shared" ca="1" si="45"/>
        <v>54.999999999999922</v>
      </c>
      <c r="CX147" s="38">
        <f t="shared" ca="1" si="45"/>
        <v>1.1538461538460751</v>
      </c>
      <c r="CY147" s="38">
        <f t="shared" ca="1" si="45"/>
        <v>-87.307692307692392</v>
      </c>
      <c r="CZ147" s="39">
        <f t="shared" ca="1" si="45"/>
        <v>-87.307692307692392</v>
      </c>
      <c r="DA147" s="35"/>
    </row>
    <row r="148" spans="4:105" x14ac:dyDescent="0.3">
      <c r="D148" s="61" t="str">
        <f>VLOOKUP(F148,[1]Special!$O$2:$S$209,3,0)</f>
        <v>|0101022600|0.00|0.00|0.000|78.0001.6</v>
      </c>
      <c r="E148" s="20" t="s">
        <v>392</v>
      </c>
      <c r="F148" s="19" t="str">
        <f t="shared" si="53"/>
        <v>|0200221042|25.40|0.00|1.600|0.000</v>
      </c>
      <c r="G148" s="19" t="str">
        <f>'Cutting Rules'!H148</f>
        <v>TOYOTA||||||||||||</v>
      </c>
      <c r="H148" s="19" t="str">
        <f>VLOOKUP(MID(F148,8,2),[1]Special!$H$2:$I$32,2,0)</f>
        <v>STKM-550</v>
      </c>
      <c r="I148" s="19" t="str">
        <f t="shared" si="54"/>
        <v>NBC</v>
      </c>
      <c r="J148" s="19" t="str">
        <f t="shared" si="55"/>
        <v>P</v>
      </c>
      <c r="K148" s="19" t="str">
        <f t="shared" si="56"/>
        <v>25.4</v>
      </c>
      <c r="L148" s="19" t="str">
        <f t="shared" si="57"/>
        <v>0.00</v>
      </c>
      <c r="M148" s="52" t="str">
        <f t="shared" si="58"/>
        <v>1.60</v>
      </c>
      <c r="N148" s="52" t="str">
        <f t="shared" si="59"/>
        <v>5756</v>
      </c>
      <c r="O148" s="19">
        <f>VLOOKUP(F148,[1]Item!$A$5:$Z$10000,26,0)</f>
        <v>0.93899999999999995</v>
      </c>
      <c r="P148" s="19" t="str">
        <f>VLOOKUP(E148,[1]route!$E$3:$O$10005,11,0)</f>
        <v>C</v>
      </c>
      <c r="Q148" s="62" t="str">
        <f>'Cutting Rules'!AD148</f>
        <v>632.7-5756-----------</v>
      </c>
      <c r="R148" s="23">
        <f ca="1">SUMIF([1]route!$E$3:$E$10005,E148,[1]!Table1[生産])</f>
        <v>266.66666666666669</v>
      </c>
      <c r="S148" s="24"/>
      <c r="T148" s="78" t="s">
        <v>547</v>
      </c>
      <c r="U148" s="19"/>
      <c r="V148" s="48">
        <f>SUMIF([1]route!$E$3:$E$10005,E148,[1]route!$M$3:$M$10005)</f>
        <v>244</v>
      </c>
      <c r="W148" s="56">
        <f t="shared" si="60"/>
        <v>1318.791696</v>
      </c>
      <c r="X148" s="27">
        <f t="array" aca="1" ref="X148" ca="1">INDEX($BP148:$CZ148,MATCH(TRUE,$BP148:$CZ148&lt;0,0))</f>
        <v>-22.666666666666714</v>
      </c>
      <c r="Y148" s="47">
        <f t="shared" ca="1" si="51"/>
        <v>45351</v>
      </c>
      <c r="Z148" s="121" t="str">
        <f>IFERROR(VLOOKUP(E148,[1]route!$E$3:$BL$10005,59,0),"")&amp;IFERROR(VLOOKUP(E148,[1]route!$E$3:$BL$10005,60,0),"")</f>
        <v/>
      </c>
      <c r="AA148" s="28">
        <f t="shared" ca="1" si="61"/>
        <v>22.666666666666686</v>
      </c>
      <c r="AB148" s="77">
        <f t="shared" ca="1" si="62"/>
        <v>122.5107040000001</v>
      </c>
      <c r="AC148" s="4">
        <f t="shared" ca="1" si="52"/>
        <v>35</v>
      </c>
      <c r="AD148" s="29">
        <v>0</v>
      </c>
      <c r="AE148" s="30">
        <f ca="1">SUMIF([1]route!$E$3:$E$10005,E148,[1]!Table1[1])</f>
        <v>22.222222222222221</v>
      </c>
      <c r="AF148" s="30">
        <f ca="1">SUMIF([1]route!$E$3:$E$10005,E148,[1]!Table1[2])</f>
        <v>0</v>
      </c>
      <c r="AG148" s="30">
        <f ca="1">SUMIF([1]route!$E$3:$E$10005,E148,[1]!Table1[3])</f>
        <v>0</v>
      </c>
      <c r="AH148" s="30">
        <f ca="1">SUMIF([1]route!$E$3:$E$10005,E148,[1]!Table1[4])</f>
        <v>22.222222222222221</v>
      </c>
      <c r="AI148" s="30">
        <f ca="1">SUMIF([1]route!$E$3:$E$10005,E148,[1]!Table1[5])</f>
        <v>0</v>
      </c>
      <c r="AJ148" s="30">
        <f ca="1">SUMIF([1]route!$E$3:$E$10005,E148,[1]!Table1[6])</f>
        <v>0</v>
      </c>
      <c r="AK148" s="30">
        <f ca="1">SUMIF([1]route!$E$3:$E$10005,E148,[1]!Table1[7])</f>
        <v>0</v>
      </c>
      <c r="AL148" s="30">
        <f ca="1">SUMIF([1]route!$E$3:$E$10005,E148,[1]!Table1[8])</f>
        <v>22.222222222222221</v>
      </c>
      <c r="AM148" s="30">
        <f ca="1">SUMIF([1]route!$E$3:$E$10005,E148,[1]!Table1[9])</f>
        <v>0</v>
      </c>
      <c r="AN148" s="30">
        <f ca="1">SUMIF([1]route!$E$3:$E$10005,E148,[1]!Table1[10])</f>
        <v>0</v>
      </c>
      <c r="AO148" s="30">
        <f ca="1">SUMIF([1]route!$E$3:$E$10005,E148,[1]!Table1[11])</f>
        <v>0</v>
      </c>
      <c r="AP148" s="30">
        <f ca="1">SUMIF([1]route!$E$3:$E$10005,E148,[1]!Table1[12])</f>
        <v>0</v>
      </c>
      <c r="AQ148" s="30">
        <f ca="1">SUMIF([1]route!$E$3:$E$10005,E148,[1]!Table1[13])</f>
        <v>22.222222222222221</v>
      </c>
      <c r="AR148" s="30">
        <f ca="1">SUMIF([1]route!$E$3:$E$10005,E148,[1]!Table1[14])</f>
        <v>0</v>
      </c>
      <c r="AS148" s="30">
        <f ca="1">SUMIF([1]route!$E$3:$E$10005,E148,[1]!Table1[15])</f>
        <v>0</v>
      </c>
      <c r="AT148" s="30">
        <f ca="1">SUMIF([1]route!$E$3:$E$10005,E148,[1]!Table1[16])</f>
        <v>0</v>
      </c>
      <c r="AU148" s="30">
        <f ca="1">SUMIF([1]route!$E$3:$E$10005,E148,[1]!Table1[17])</f>
        <v>0</v>
      </c>
      <c r="AV148" s="30">
        <f ca="1">SUMIF([1]route!$E$3:$E$10005,E148,[1]!Table1[18])</f>
        <v>22.222222222222221</v>
      </c>
      <c r="AW148" s="30">
        <f ca="1">SUMIF([1]route!$E$3:$E$10005,E148,[1]!Table1[19])</f>
        <v>0</v>
      </c>
      <c r="AX148" s="30">
        <f ca="1">SUMIF([1]route!$E$3:$E$10005,E148,[1]!Table1[20])</f>
        <v>0</v>
      </c>
      <c r="AY148" s="30">
        <f ca="1">SUMIF([1]route!$E$3:$E$10005,E148,[1]!Table1[21])</f>
        <v>0</v>
      </c>
      <c r="AZ148" s="30">
        <f ca="1">SUMIF([1]route!$E$3:$E$10005,E148,[1]!Table1[22])</f>
        <v>22.222222222222221</v>
      </c>
      <c r="BA148" s="30">
        <f ca="1">SUMIF([1]route!$E$3:$E$10005,E148,[1]!Table1[23])</f>
        <v>0</v>
      </c>
      <c r="BB148" s="30">
        <f ca="1">SUMIF([1]route!$E$3:$E$10005,E148,[1]!Table1[24])</f>
        <v>0</v>
      </c>
      <c r="BC148" s="30">
        <f ca="1">SUMIF([1]route!$E$3:$E$10005,E148,[1]!Table1[25])</f>
        <v>0</v>
      </c>
      <c r="BD148" s="30">
        <f ca="1">SUMIF([1]route!$E$3:$E$10005,E148,[1]!Table1[26])</f>
        <v>0</v>
      </c>
      <c r="BE148" s="30">
        <f ca="1">SUMIF([1]route!$E$3:$E$10005,E148,[1]!Table1[27])</f>
        <v>22.222222222222221</v>
      </c>
      <c r="BF148" s="30">
        <f ca="1">SUMIF([1]route!$E$3:$E$10005,E148,[1]!Table1[28])</f>
        <v>0</v>
      </c>
      <c r="BG148" s="30">
        <f ca="1">SUMIF([1]route!$E$3:$E$10005,E148,[1]!Table1[29])</f>
        <v>0</v>
      </c>
      <c r="BH148" s="30">
        <f ca="1">SUMIF([1]route!$E$3:$E$10005,E148,[1]!Table1[30])</f>
        <v>0</v>
      </c>
      <c r="BI148" s="30">
        <f ca="1">SUMIF([1]route!$E$3:$E$10005,E148,[1]!Table1[31])</f>
        <v>0</v>
      </c>
      <c r="BJ148" s="30">
        <f ca="1">SUMIF([1]route!$E$3:$E$10005,E148,[1]!Table1[Remain PO])</f>
        <v>0</v>
      </c>
      <c r="BK148" s="31">
        <f ca="1">SUMIF([1]route!$E$3:$E$10005,E148,[1]!Table1[N+1])</f>
        <v>44.444444444444443</v>
      </c>
      <c r="BL148" s="31">
        <f ca="1">SUMIF([1]route!$E$3:$E$10005,E148,[1]!Table1[N+2])</f>
        <v>66.666666666666671</v>
      </c>
      <c r="BM148" s="31">
        <f ca="1">SUMIF([1]route!$E$3:$E$10005,E148,[1]!Table1[N+3])</f>
        <v>88.888888888888886</v>
      </c>
      <c r="BN148" s="32">
        <f ca="1">SUMIF([1]route!$E$3:$E$10005,E148,[1]!Table1[N+4])</f>
        <v>0</v>
      </c>
      <c r="BP148" s="37">
        <f t="shared" si="63"/>
        <v>244</v>
      </c>
      <c r="BQ148" s="35">
        <f t="shared" ca="1" si="65"/>
        <v>221.77777777777777</v>
      </c>
      <c r="BR148" s="35">
        <f t="shared" ca="1" si="65"/>
        <v>221.77777777777777</v>
      </c>
      <c r="BS148" s="35">
        <f t="shared" ca="1" si="65"/>
        <v>221.77777777777777</v>
      </c>
      <c r="BT148" s="35">
        <f t="shared" ca="1" si="65"/>
        <v>199.55555555555554</v>
      </c>
      <c r="BU148" s="35">
        <f t="shared" ca="1" si="65"/>
        <v>199.55555555555554</v>
      </c>
      <c r="BV148" s="35">
        <f t="shared" ca="1" si="65"/>
        <v>199.55555555555554</v>
      </c>
      <c r="BW148" s="35">
        <f t="shared" ca="1" si="64"/>
        <v>199.55555555555554</v>
      </c>
      <c r="BX148" s="35">
        <f t="shared" ca="1" si="64"/>
        <v>177.33333333333331</v>
      </c>
      <c r="BY148" s="35">
        <f t="shared" ca="1" si="64"/>
        <v>177.33333333333331</v>
      </c>
      <c r="BZ148" s="35">
        <f t="shared" ca="1" si="64"/>
        <v>177.33333333333331</v>
      </c>
      <c r="CA148" s="35">
        <f t="shared" ca="1" si="64"/>
        <v>177.33333333333331</v>
      </c>
      <c r="CB148" s="35">
        <f t="shared" ca="1" si="64"/>
        <v>177.33333333333331</v>
      </c>
      <c r="CC148" s="35">
        <f t="shared" ca="1" si="64"/>
        <v>155.11111111111109</v>
      </c>
      <c r="CD148" s="35">
        <f t="shared" ca="1" si="64"/>
        <v>155.11111111111109</v>
      </c>
      <c r="CE148" s="35">
        <f t="shared" ca="1" si="64"/>
        <v>155.11111111111109</v>
      </c>
      <c r="CF148" s="35">
        <f t="shared" ca="1" si="64"/>
        <v>155.11111111111109</v>
      </c>
      <c r="CG148" s="35">
        <f t="shared" ca="1" si="50"/>
        <v>155.11111111111109</v>
      </c>
      <c r="CH148" s="35">
        <f t="shared" ca="1" si="50"/>
        <v>132.88888888888886</v>
      </c>
      <c r="CI148" s="35">
        <f t="shared" ca="1" si="50"/>
        <v>132.88888888888886</v>
      </c>
      <c r="CJ148" s="35">
        <f t="shared" ca="1" si="50"/>
        <v>132.88888888888886</v>
      </c>
      <c r="CK148" s="35">
        <f t="shared" ca="1" si="50"/>
        <v>132.88888888888886</v>
      </c>
      <c r="CL148" s="35">
        <f t="shared" ca="1" si="49"/>
        <v>110.66666666666663</v>
      </c>
      <c r="CM148" s="35">
        <f t="shared" ca="1" si="49"/>
        <v>110.66666666666663</v>
      </c>
      <c r="CN148" s="35">
        <f t="shared" ca="1" si="49"/>
        <v>110.66666666666663</v>
      </c>
      <c r="CO148" s="35">
        <f t="shared" ca="1" si="49"/>
        <v>110.66666666666663</v>
      </c>
      <c r="CP148" s="35">
        <f t="shared" ca="1" si="49"/>
        <v>110.66666666666663</v>
      </c>
      <c r="CQ148" s="35">
        <f t="shared" ca="1" si="49"/>
        <v>88.4444444444444</v>
      </c>
      <c r="CR148" s="35">
        <f t="shared" ca="1" si="49"/>
        <v>88.4444444444444</v>
      </c>
      <c r="CS148" s="35">
        <f t="shared" ca="1" si="49"/>
        <v>88.4444444444444</v>
      </c>
      <c r="CT148" s="35">
        <f t="shared" ca="1" si="47"/>
        <v>88.4444444444444</v>
      </c>
      <c r="CU148" s="35">
        <f t="shared" ca="1" si="47"/>
        <v>88.4444444444444</v>
      </c>
      <c r="CV148" s="35">
        <f t="shared" ca="1" si="47"/>
        <v>88.4444444444444</v>
      </c>
      <c r="CW148" s="38">
        <f t="shared" ca="1" si="45"/>
        <v>43.999999999999957</v>
      </c>
      <c r="CX148" s="38">
        <f t="shared" ca="1" si="45"/>
        <v>-22.666666666666714</v>
      </c>
      <c r="CY148" s="38">
        <f t="shared" ca="1" si="45"/>
        <v>-111.5555555555556</v>
      </c>
      <c r="CZ148" s="39">
        <f t="shared" ca="1" si="45"/>
        <v>-111.5555555555556</v>
      </c>
      <c r="DA148" s="35"/>
    </row>
    <row r="149" spans="4:105" x14ac:dyDescent="0.3">
      <c r="D149" s="61" t="str">
        <f>VLOOKUP(F149,[1]Special!$O$2:$S$209,3,0)</f>
        <v>|0101021400|0.00|0.00|0.000|147.0002</v>
      </c>
      <c r="E149" s="20" t="s">
        <v>170</v>
      </c>
      <c r="F149" s="19" t="str">
        <f t="shared" si="53"/>
        <v>|0200221217|38.10|38.10|2.000|0.000</v>
      </c>
      <c r="G149" s="19" t="str">
        <f>'Cutting Rules'!H149</f>
        <v>||||||||||||</v>
      </c>
      <c r="H149" s="19" t="str">
        <f>VLOOKUP(MID(F149,8,2),[1]Special!$H$2:$I$32,2,0)</f>
        <v>STKMRHT490</v>
      </c>
      <c r="I149" s="19" t="str">
        <f t="shared" si="54"/>
        <v>NBC</v>
      </c>
      <c r="J149" s="19" t="str">
        <f t="shared" si="55"/>
        <v>P</v>
      </c>
      <c r="K149" s="19" t="str">
        <f t="shared" si="56"/>
        <v>38.1</v>
      </c>
      <c r="L149" s="19" t="str">
        <f t="shared" si="57"/>
        <v>38.1</v>
      </c>
      <c r="M149" s="52" t="str">
        <f t="shared" si="58"/>
        <v>2.00</v>
      </c>
      <c r="N149" s="52" t="str">
        <f t="shared" si="59"/>
        <v>5483</v>
      </c>
      <c r="O149" s="19">
        <f>VLOOKUP(F149,[1]Item!$A$5:$Z$10000,26,0)</f>
        <v>2.298</v>
      </c>
      <c r="P149" s="19" t="str">
        <f>VLOOKUP(E149,[1]route!$E$3:$O$10005,11,0)</f>
        <v>P/E</v>
      </c>
      <c r="Q149" s="62" t="str">
        <f>'Cutting Rules'!AD149</f>
        <v>5483------------</v>
      </c>
      <c r="R149" s="23">
        <f ca="1">SUMIF([1]route!$E$3:$E$10005,E149,[1]!Table1[生産])</f>
        <v>0</v>
      </c>
      <c r="S149" s="24"/>
      <c r="T149" s="78" t="s">
        <v>547</v>
      </c>
      <c r="U149" s="19"/>
      <c r="V149" s="48">
        <f>SUMIF([1]route!$E$3:$E$10005,E149,[1]route!$M$3:$M$10005)</f>
        <v>152</v>
      </c>
      <c r="W149" s="56">
        <f t="shared" si="60"/>
        <v>1915.1899680000001</v>
      </c>
      <c r="X149" s="27" t="e">
        <f t="array" aca="1" ref="X149" ca="1">INDEX($BP149:$CZ149,MATCH(TRUE,$BP149:$CZ149&lt;0,0))</f>
        <v>#N/A</v>
      </c>
      <c r="Y149" s="47" t="str">
        <f t="shared" ca="1" si="51"/>
        <v/>
      </c>
      <c r="Z149" s="121" t="str">
        <f>IFERROR(VLOOKUP(E149,[1]route!$E$3:$BL$10005,59,0),"")&amp;IFERROR(VLOOKUP(E149,[1]route!$E$3:$BL$10005,60,0),"")</f>
        <v/>
      </c>
      <c r="AA149" s="28">
        <f t="shared" ca="1" si="61"/>
        <v>0</v>
      </c>
      <c r="AB149" s="77">
        <f t="shared" ca="1" si="62"/>
        <v>0</v>
      </c>
      <c r="AC149" s="4" t="str">
        <f t="shared" ca="1" si="52"/>
        <v/>
      </c>
      <c r="AD149" s="29">
        <v>0</v>
      </c>
      <c r="AE149" s="30">
        <f ca="1">SUMIF([1]route!$E$3:$E$10005,E149,[1]!Table1[1])</f>
        <v>0</v>
      </c>
      <c r="AF149" s="30">
        <f ca="1">SUMIF([1]route!$E$3:$E$10005,E149,[1]!Table1[2])</f>
        <v>0</v>
      </c>
      <c r="AG149" s="30">
        <f ca="1">SUMIF([1]route!$E$3:$E$10005,E149,[1]!Table1[3])</f>
        <v>0</v>
      </c>
      <c r="AH149" s="30">
        <f ca="1">SUMIF([1]route!$E$3:$E$10005,E149,[1]!Table1[4])</f>
        <v>0</v>
      </c>
      <c r="AI149" s="30">
        <f ca="1">SUMIF([1]route!$E$3:$E$10005,E149,[1]!Table1[5])</f>
        <v>0</v>
      </c>
      <c r="AJ149" s="30">
        <f ca="1">SUMIF([1]route!$E$3:$E$10005,E149,[1]!Table1[6])</f>
        <v>0</v>
      </c>
      <c r="AK149" s="30">
        <f ca="1">SUMIF([1]route!$E$3:$E$10005,E149,[1]!Table1[7])</f>
        <v>0</v>
      </c>
      <c r="AL149" s="30">
        <f ca="1">SUMIF([1]route!$E$3:$E$10005,E149,[1]!Table1[8])</f>
        <v>0</v>
      </c>
      <c r="AM149" s="30">
        <f ca="1">SUMIF([1]route!$E$3:$E$10005,E149,[1]!Table1[9])</f>
        <v>0</v>
      </c>
      <c r="AN149" s="30">
        <f ca="1">SUMIF([1]route!$E$3:$E$10005,E149,[1]!Table1[10])</f>
        <v>0</v>
      </c>
      <c r="AO149" s="30">
        <f ca="1">SUMIF([1]route!$E$3:$E$10005,E149,[1]!Table1[11])</f>
        <v>0</v>
      </c>
      <c r="AP149" s="30">
        <f ca="1">SUMIF([1]route!$E$3:$E$10005,E149,[1]!Table1[12])</f>
        <v>0</v>
      </c>
      <c r="AQ149" s="30">
        <f ca="1">SUMIF([1]route!$E$3:$E$10005,E149,[1]!Table1[13])</f>
        <v>0</v>
      </c>
      <c r="AR149" s="30">
        <f ca="1">SUMIF([1]route!$E$3:$E$10005,E149,[1]!Table1[14])</f>
        <v>0</v>
      </c>
      <c r="AS149" s="30">
        <f ca="1">SUMIF([1]route!$E$3:$E$10005,E149,[1]!Table1[15])</f>
        <v>0</v>
      </c>
      <c r="AT149" s="30">
        <f ca="1">SUMIF([1]route!$E$3:$E$10005,E149,[1]!Table1[16])</f>
        <v>0</v>
      </c>
      <c r="AU149" s="30">
        <f ca="1">SUMIF([1]route!$E$3:$E$10005,E149,[1]!Table1[17])</f>
        <v>0</v>
      </c>
      <c r="AV149" s="30">
        <f ca="1">SUMIF([1]route!$E$3:$E$10005,E149,[1]!Table1[18])</f>
        <v>0</v>
      </c>
      <c r="AW149" s="30">
        <f ca="1">SUMIF([1]route!$E$3:$E$10005,E149,[1]!Table1[19])</f>
        <v>0</v>
      </c>
      <c r="AX149" s="30">
        <f ca="1">SUMIF([1]route!$E$3:$E$10005,E149,[1]!Table1[20])</f>
        <v>0</v>
      </c>
      <c r="AY149" s="30">
        <f ca="1">SUMIF([1]route!$E$3:$E$10005,E149,[1]!Table1[21])</f>
        <v>0</v>
      </c>
      <c r="AZ149" s="30">
        <f ca="1">SUMIF([1]route!$E$3:$E$10005,E149,[1]!Table1[22])</f>
        <v>0</v>
      </c>
      <c r="BA149" s="30">
        <f ca="1">SUMIF([1]route!$E$3:$E$10005,E149,[1]!Table1[23])</f>
        <v>0</v>
      </c>
      <c r="BB149" s="30">
        <f ca="1">SUMIF([1]route!$E$3:$E$10005,E149,[1]!Table1[24])</f>
        <v>0</v>
      </c>
      <c r="BC149" s="30">
        <f ca="1">SUMIF([1]route!$E$3:$E$10005,E149,[1]!Table1[25])</f>
        <v>0</v>
      </c>
      <c r="BD149" s="30">
        <f ca="1">SUMIF([1]route!$E$3:$E$10005,E149,[1]!Table1[26])</f>
        <v>0</v>
      </c>
      <c r="BE149" s="30">
        <f ca="1">SUMIF([1]route!$E$3:$E$10005,E149,[1]!Table1[27])</f>
        <v>0</v>
      </c>
      <c r="BF149" s="30">
        <f ca="1">SUMIF([1]route!$E$3:$E$10005,E149,[1]!Table1[28])</f>
        <v>0</v>
      </c>
      <c r="BG149" s="30">
        <f ca="1">SUMIF([1]route!$E$3:$E$10005,E149,[1]!Table1[29])</f>
        <v>0</v>
      </c>
      <c r="BH149" s="30">
        <f ca="1">SUMIF([1]route!$E$3:$E$10005,E149,[1]!Table1[30])</f>
        <v>0</v>
      </c>
      <c r="BI149" s="30">
        <f ca="1">SUMIF([1]route!$E$3:$E$10005,E149,[1]!Table1[31])</f>
        <v>0</v>
      </c>
      <c r="BJ149" s="30">
        <f ca="1">SUMIF([1]route!$E$3:$E$10005,E149,[1]!Table1[Remain PO])</f>
        <v>0</v>
      </c>
      <c r="BK149" s="31">
        <f ca="1">SUMIF([1]route!$E$3:$E$10005,E149,[1]!Table1[N+1])</f>
        <v>0</v>
      </c>
      <c r="BL149" s="31">
        <f ca="1">SUMIF([1]route!$E$3:$E$10005,E149,[1]!Table1[N+2])</f>
        <v>0</v>
      </c>
      <c r="BM149" s="31">
        <f ca="1">SUMIF([1]route!$E$3:$E$10005,E149,[1]!Table1[N+3])</f>
        <v>0</v>
      </c>
      <c r="BN149" s="32">
        <f ca="1">SUMIF([1]route!$E$3:$E$10005,E149,[1]!Table1[N+4])</f>
        <v>0</v>
      </c>
      <c r="BP149" s="37">
        <f t="shared" si="63"/>
        <v>152</v>
      </c>
      <c r="BQ149" s="35">
        <f t="shared" ca="1" si="65"/>
        <v>152</v>
      </c>
      <c r="BR149" s="35">
        <f t="shared" ca="1" si="65"/>
        <v>152</v>
      </c>
      <c r="BS149" s="35">
        <f t="shared" ca="1" si="65"/>
        <v>152</v>
      </c>
      <c r="BT149" s="35">
        <f t="shared" ca="1" si="65"/>
        <v>152</v>
      </c>
      <c r="BU149" s="35">
        <f t="shared" ca="1" si="65"/>
        <v>152</v>
      </c>
      <c r="BV149" s="35">
        <f t="shared" ca="1" si="65"/>
        <v>152</v>
      </c>
      <c r="BW149" s="35">
        <f t="shared" ca="1" si="64"/>
        <v>152</v>
      </c>
      <c r="BX149" s="35">
        <f t="shared" ca="1" si="64"/>
        <v>152</v>
      </c>
      <c r="BY149" s="35">
        <f t="shared" ca="1" si="64"/>
        <v>152</v>
      </c>
      <c r="BZ149" s="35">
        <f t="shared" ca="1" si="64"/>
        <v>152</v>
      </c>
      <c r="CA149" s="35">
        <f t="shared" ca="1" si="64"/>
        <v>152</v>
      </c>
      <c r="CB149" s="35">
        <f t="shared" ca="1" si="64"/>
        <v>152</v>
      </c>
      <c r="CC149" s="35">
        <f t="shared" ca="1" si="64"/>
        <v>152</v>
      </c>
      <c r="CD149" s="35">
        <f t="shared" ca="1" si="64"/>
        <v>152</v>
      </c>
      <c r="CE149" s="35">
        <f t="shared" ca="1" si="64"/>
        <v>152</v>
      </c>
      <c r="CF149" s="35">
        <f t="shared" ca="1" si="64"/>
        <v>152</v>
      </c>
      <c r="CG149" s="35">
        <f t="shared" ca="1" si="50"/>
        <v>152</v>
      </c>
      <c r="CH149" s="35">
        <f t="shared" ca="1" si="50"/>
        <v>152</v>
      </c>
      <c r="CI149" s="35">
        <f t="shared" ca="1" si="50"/>
        <v>152</v>
      </c>
      <c r="CJ149" s="35">
        <f t="shared" ca="1" si="50"/>
        <v>152</v>
      </c>
      <c r="CK149" s="35">
        <f t="shared" ca="1" si="50"/>
        <v>152</v>
      </c>
      <c r="CL149" s="35">
        <f t="shared" ca="1" si="49"/>
        <v>152</v>
      </c>
      <c r="CM149" s="35">
        <f t="shared" ca="1" si="49"/>
        <v>152</v>
      </c>
      <c r="CN149" s="35">
        <f t="shared" ca="1" si="49"/>
        <v>152</v>
      </c>
      <c r="CO149" s="35">
        <f t="shared" ca="1" si="49"/>
        <v>152</v>
      </c>
      <c r="CP149" s="35">
        <f t="shared" ca="1" si="49"/>
        <v>152</v>
      </c>
      <c r="CQ149" s="35">
        <f t="shared" ca="1" si="49"/>
        <v>152</v>
      </c>
      <c r="CR149" s="35">
        <f t="shared" ca="1" si="49"/>
        <v>152</v>
      </c>
      <c r="CS149" s="35">
        <f t="shared" ca="1" si="49"/>
        <v>152</v>
      </c>
      <c r="CT149" s="35">
        <f t="shared" ca="1" si="47"/>
        <v>152</v>
      </c>
      <c r="CU149" s="35">
        <f t="shared" ca="1" si="47"/>
        <v>152</v>
      </c>
      <c r="CV149" s="35">
        <f t="shared" ca="1" si="47"/>
        <v>152</v>
      </c>
      <c r="CW149" s="38">
        <f t="shared" ca="1" si="45"/>
        <v>152</v>
      </c>
      <c r="CX149" s="38">
        <f t="shared" ca="1" si="45"/>
        <v>152</v>
      </c>
      <c r="CY149" s="38">
        <f t="shared" ca="1" si="45"/>
        <v>152</v>
      </c>
      <c r="CZ149" s="39">
        <f t="shared" ca="1" si="45"/>
        <v>152</v>
      </c>
      <c r="DA149" s="35"/>
    </row>
    <row r="150" spans="4:105" x14ac:dyDescent="0.3">
      <c r="D150" s="61" t="str">
        <f>VLOOKUP(F150,[1]Special!$O$2:$S$209,3,0)</f>
        <v>|0101100900|0.00|0.00|0.000|69.5001.2</v>
      </c>
      <c r="E150" s="20" t="s">
        <v>171</v>
      </c>
      <c r="F150" s="19" t="str">
        <f t="shared" si="53"/>
        <v>|0200262901|22.20|0.00|1.200|0.000</v>
      </c>
      <c r="G150" s="19" t="str">
        <f>'Cutting Rules'!H150</f>
        <v>GTA|GTA|||||||||||</v>
      </c>
      <c r="H150" s="19" t="str">
        <f>VLOOKUP(MID(F150,8,2),[1]Special!$H$2:$I$32,2,0)</f>
        <v>SUS409L</v>
      </c>
      <c r="I150" s="19" t="str">
        <f t="shared" si="54"/>
        <v>IBC</v>
      </c>
      <c r="J150" s="19" t="str">
        <f t="shared" si="55"/>
        <v>C</v>
      </c>
      <c r="K150" s="19" t="str">
        <f t="shared" si="56"/>
        <v>22.2</v>
      </c>
      <c r="L150" s="19" t="str">
        <f t="shared" si="57"/>
        <v>0.00</v>
      </c>
      <c r="M150" s="52" t="str">
        <f t="shared" si="58"/>
        <v>1.20</v>
      </c>
      <c r="N150" s="52" t="str">
        <f t="shared" si="59"/>
        <v>5853</v>
      </c>
      <c r="O150" s="19">
        <f>VLOOKUP(F150,[1]Item!$A$5:$Z$10000,26,0)</f>
        <v>0.621</v>
      </c>
      <c r="P150" s="19" t="str">
        <f>VLOOKUP(E150,[1]route!$E$3:$O$10005,11,0)</f>
        <v>C</v>
      </c>
      <c r="Q150" s="62" t="str">
        <f>'Cutting Rules'!AD150</f>
        <v>338-510-5853----------</v>
      </c>
      <c r="R150" s="23">
        <f ca="1">SUMIF([1]route!$E$3:$E$10005,E150,[1]!Table1[生産])</f>
        <v>2541.9411764705883</v>
      </c>
      <c r="S150" s="24"/>
      <c r="T150" s="78" t="s">
        <v>547</v>
      </c>
      <c r="U150" s="19"/>
      <c r="V150" s="48">
        <f>SUMIF([1]route!$E$3:$E$10005,E150,[1]route!$M$3:$M$10005)</f>
        <v>1996</v>
      </c>
      <c r="W150" s="56">
        <f t="shared" si="60"/>
        <v>7254.8871479999998</v>
      </c>
      <c r="X150" s="27">
        <f t="array" aca="1" ref="X150" ca="1">INDEX($BP150:$CZ150,MATCH(TRUE,$BP150:$CZ150&lt;0,0))</f>
        <v>-545.94117647058806</v>
      </c>
      <c r="Y150" s="47">
        <f t="shared" ca="1" si="51"/>
        <v>45351</v>
      </c>
      <c r="Z150" s="121" t="str">
        <f>IFERROR(VLOOKUP(E150,[1]route!$E$3:$BL$10005,59,0),"")&amp;IFERROR(VLOOKUP(E150,[1]route!$E$3:$BL$10005,60,0),"")</f>
        <v/>
      </c>
      <c r="AA150" s="28">
        <f t="shared" ca="1" si="61"/>
        <v>545.94117647058829</v>
      </c>
      <c r="AB150" s="77">
        <f t="shared" ca="1" si="62"/>
        <v>1984.3394913529414</v>
      </c>
      <c r="AC150" s="4">
        <f t="shared" ca="1" si="52"/>
        <v>35</v>
      </c>
      <c r="AD150" s="29">
        <v>0</v>
      </c>
      <c r="AE150" s="30">
        <f ca="1">SUMIF([1]route!$E$3:$E$10005,E150,[1]!Table1[1])</f>
        <v>40.411764705882355</v>
      </c>
      <c r="AF150" s="30">
        <f ca="1">SUMIF([1]route!$E$3:$E$10005,E150,[1]!Table1[2])</f>
        <v>44.411764705882355</v>
      </c>
      <c r="AG150" s="30">
        <f ca="1">SUMIF([1]route!$E$3:$E$10005,E150,[1]!Table1[3])</f>
        <v>0</v>
      </c>
      <c r="AH150" s="30">
        <f ca="1">SUMIF([1]route!$E$3:$E$10005,E150,[1]!Table1[4])</f>
        <v>41.176470588235297</v>
      </c>
      <c r="AI150" s="30">
        <f ca="1">SUMIF([1]route!$E$3:$E$10005,E150,[1]!Table1[5])</f>
        <v>37.529411764705884</v>
      </c>
      <c r="AJ150" s="30">
        <f ca="1">SUMIF([1]route!$E$3:$E$10005,E150,[1]!Table1[6])</f>
        <v>33.823529411764703</v>
      </c>
      <c r="AK150" s="30">
        <f ca="1">SUMIF([1]route!$E$3:$E$10005,E150,[1]!Table1[7])</f>
        <v>36</v>
      </c>
      <c r="AL150" s="30">
        <f ca="1">SUMIF([1]route!$E$3:$E$10005,E150,[1]!Table1[8])</f>
        <v>0</v>
      </c>
      <c r="AM150" s="30">
        <f ca="1">SUMIF([1]route!$E$3:$E$10005,E150,[1]!Table1[9])</f>
        <v>0</v>
      </c>
      <c r="AN150" s="30">
        <f ca="1">SUMIF([1]route!$E$3:$E$10005,E150,[1]!Table1[10])</f>
        <v>0</v>
      </c>
      <c r="AO150" s="30">
        <f ca="1">SUMIF([1]route!$E$3:$E$10005,E150,[1]!Table1[11])</f>
        <v>35.294117647058826</v>
      </c>
      <c r="AP150" s="30">
        <f ca="1">SUMIF([1]route!$E$3:$E$10005,E150,[1]!Table1[12])</f>
        <v>34.705882352941174</v>
      </c>
      <c r="AQ150" s="30">
        <f ca="1">SUMIF([1]route!$E$3:$E$10005,E150,[1]!Table1[13])</f>
        <v>29.411764705882351</v>
      </c>
      <c r="AR150" s="30">
        <f ca="1">SUMIF([1]route!$E$3:$E$10005,E150,[1]!Table1[14])</f>
        <v>22.823529411764707</v>
      </c>
      <c r="AS150" s="30">
        <f ca="1">SUMIF([1]route!$E$3:$E$10005,E150,[1]!Table1[15])</f>
        <v>17.647058823529413</v>
      </c>
      <c r="AT150" s="30">
        <f ca="1">SUMIF([1]route!$E$3:$E$10005,E150,[1]!Table1[16])</f>
        <v>0</v>
      </c>
      <c r="AU150" s="30">
        <f ca="1">SUMIF([1]route!$E$3:$E$10005,E150,[1]!Table1[17])</f>
        <v>0</v>
      </c>
      <c r="AV150" s="30">
        <f ca="1">SUMIF([1]route!$E$3:$E$10005,E150,[1]!Table1[18])</f>
        <v>18.352941176470587</v>
      </c>
      <c r="AW150" s="30">
        <f ca="1">SUMIF([1]route!$E$3:$E$10005,E150,[1]!Table1[19])</f>
        <v>24.294117647058822</v>
      </c>
      <c r="AX150" s="30">
        <f ca="1">SUMIF([1]route!$E$3:$E$10005,E150,[1]!Table1[20])</f>
        <v>30.117647058823529</v>
      </c>
      <c r="AY150" s="30">
        <f ca="1">SUMIF([1]route!$E$3:$E$10005,E150,[1]!Table1[21])</f>
        <v>33.117647058823529</v>
      </c>
      <c r="AZ150" s="30">
        <f ca="1">SUMIF([1]route!$E$3:$E$10005,E150,[1]!Table1[22])</f>
        <v>34.411764705882355</v>
      </c>
      <c r="BA150" s="30">
        <f ca="1">SUMIF([1]route!$E$3:$E$10005,E150,[1]!Table1[23])</f>
        <v>0</v>
      </c>
      <c r="BB150" s="30">
        <f ca="1">SUMIF([1]route!$E$3:$E$10005,E150,[1]!Table1[24])</f>
        <v>0</v>
      </c>
      <c r="BC150" s="30">
        <f ca="1">SUMIF([1]route!$E$3:$E$10005,E150,[1]!Table1[25])</f>
        <v>0</v>
      </c>
      <c r="BD150" s="30">
        <f ca="1">SUMIF([1]route!$E$3:$E$10005,E150,[1]!Table1[26])</f>
        <v>0</v>
      </c>
      <c r="BE150" s="30">
        <f ca="1">SUMIF([1]route!$E$3:$E$10005,E150,[1]!Table1[27])</f>
        <v>0</v>
      </c>
      <c r="BF150" s="30">
        <f ca="1">SUMIF([1]route!$E$3:$E$10005,E150,[1]!Table1[28])</f>
        <v>0</v>
      </c>
      <c r="BG150" s="30">
        <f ca="1">SUMIF([1]route!$E$3:$E$10005,E150,[1]!Table1[29])</f>
        <v>0</v>
      </c>
      <c r="BH150" s="30">
        <f ca="1">SUMIF([1]route!$E$3:$E$10005,E150,[1]!Table1[30])</f>
        <v>0</v>
      </c>
      <c r="BI150" s="30">
        <f ca="1">SUMIF([1]route!$E$3:$E$10005,E150,[1]!Table1[31])</f>
        <v>0</v>
      </c>
      <c r="BJ150" s="30">
        <f ca="1">SUMIF([1]route!$E$3:$E$10005,E150,[1]!Table1[Remain PO])</f>
        <v>204.76470588235293</v>
      </c>
      <c r="BK150" s="31">
        <f ca="1">SUMIF([1]route!$E$3:$E$10005,E150,[1]!Table1[N+1])</f>
        <v>1180.5882352941176</v>
      </c>
      <c r="BL150" s="31">
        <f ca="1">SUMIF([1]route!$E$3:$E$10005,E150,[1]!Table1[N+2])</f>
        <v>643.05882352941171</v>
      </c>
      <c r="BM150" s="31">
        <f ca="1">SUMIF([1]route!$E$3:$E$10005,E150,[1]!Table1[N+3])</f>
        <v>1070.4705882352941</v>
      </c>
      <c r="BN150" s="32">
        <f ca="1">SUMIF([1]route!$E$3:$E$10005,E150,[1]!Table1[N+4])</f>
        <v>0</v>
      </c>
      <c r="BP150" s="37">
        <f t="shared" si="63"/>
        <v>1996</v>
      </c>
      <c r="BQ150" s="35">
        <f t="shared" ca="1" si="65"/>
        <v>1955.5882352941176</v>
      </c>
      <c r="BR150" s="35">
        <f t="shared" ca="1" si="65"/>
        <v>1911.1764705882351</v>
      </c>
      <c r="BS150" s="35">
        <f t="shared" ca="1" si="65"/>
        <v>1911.1764705882351</v>
      </c>
      <c r="BT150" s="35">
        <f t="shared" ca="1" si="65"/>
        <v>1869.9999999999998</v>
      </c>
      <c r="BU150" s="35">
        <f t="shared" ca="1" si="65"/>
        <v>1832.4705882352939</v>
      </c>
      <c r="BV150" s="35">
        <f t="shared" ca="1" si="65"/>
        <v>1798.6470588235293</v>
      </c>
      <c r="BW150" s="35">
        <f t="shared" ca="1" si="64"/>
        <v>1762.6470588235293</v>
      </c>
      <c r="BX150" s="35">
        <f t="shared" ca="1" si="64"/>
        <v>1762.6470588235293</v>
      </c>
      <c r="BY150" s="35">
        <f t="shared" ca="1" si="64"/>
        <v>1762.6470588235293</v>
      </c>
      <c r="BZ150" s="35">
        <f t="shared" ca="1" si="64"/>
        <v>1762.6470588235293</v>
      </c>
      <c r="CA150" s="35">
        <f t="shared" ca="1" si="64"/>
        <v>1727.3529411764705</v>
      </c>
      <c r="CB150" s="35">
        <f t="shared" ca="1" si="64"/>
        <v>1692.6470588235293</v>
      </c>
      <c r="CC150" s="35">
        <f t="shared" ca="1" si="64"/>
        <v>1663.2352941176468</v>
      </c>
      <c r="CD150" s="35">
        <f t="shared" ca="1" si="64"/>
        <v>1640.4117647058822</v>
      </c>
      <c r="CE150" s="35">
        <f t="shared" ca="1" si="64"/>
        <v>1622.7647058823527</v>
      </c>
      <c r="CF150" s="35">
        <f t="shared" ca="1" si="64"/>
        <v>1622.7647058823527</v>
      </c>
      <c r="CG150" s="35">
        <f t="shared" ca="1" si="50"/>
        <v>1622.7647058823527</v>
      </c>
      <c r="CH150" s="35">
        <f t="shared" ca="1" si="50"/>
        <v>1604.4117647058822</v>
      </c>
      <c r="CI150" s="35">
        <f t="shared" ca="1" si="50"/>
        <v>1580.1176470588234</v>
      </c>
      <c r="CJ150" s="35">
        <f t="shared" ca="1" si="50"/>
        <v>1550</v>
      </c>
      <c r="CK150" s="35">
        <f t="shared" ca="1" si="50"/>
        <v>1516.8823529411766</v>
      </c>
      <c r="CL150" s="35">
        <f t="shared" ca="1" si="49"/>
        <v>1482.4705882352941</v>
      </c>
      <c r="CM150" s="35">
        <f t="shared" ca="1" si="49"/>
        <v>1482.4705882352941</v>
      </c>
      <c r="CN150" s="35">
        <f t="shared" ca="1" si="49"/>
        <v>1482.4705882352941</v>
      </c>
      <c r="CO150" s="35">
        <f t="shared" ca="1" si="49"/>
        <v>1482.4705882352941</v>
      </c>
      <c r="CP150" s="35">
        <f t="shared" ca="1" si="49"/>
        <v>1482.4705882352941</v>
      </c>
      <c r="CQ150" s="35">
        <f t="shared" ca="1" si="49"/>
        <v>1482.4705882352941</v>
      </c>
      <c r="CR150" s="35">
        <f t="shared" ca="1" si="49"/>
        <v>1482.4705882352941</v>
      </c>
      <c r="CS150" s="35">
        <f t="shared" ca="1" si="49"/>
        <v>1482.4705882352941</v>
      </c>
      <c r="CT150" s="35">
        <f t="shared" ca="1" si="47"/>
        <v>1482.4705882352941</v>
      </c>
      <c r="CU150" s="35">
        <f t="shared" ca="1" si="47"/>
        <v>1482.4705882352941</v>
      </c>
      <c r="CV150" s="35">
        <f t="shared" ca="1" si="47"/>
        <v>1277.7058823529412</v>
      </c>
      <c r="CW150" s="38">
        <f t="shared" ca="1" si="45"/>
        <v>97.11764705882365</v>
      </c>
      <c r="CX150" s="38">
        <f t="shared" ca="1" si="45"/>
        <v>-545.94117647058806</v>
      </c>
      <c r="CY150" s="38">
        <f t="shared" ca="1" si="45"/>
        <v>-1616.4117647058822</v>
      </c>
      <c r="CZ150" s="39">
        <f t="shared" ca="1" si="45"/>
        <v>-1616.4117647058822</v>
      </c>
      <c r="DA150" s="35"/>
    </row>
    <row r="151" spans="4:105" x14ac:dyDescent="0.3">
      <c r="D151" s="61" t="str">
        <f>VLOOKUP(F151,[1]Special!$O$2:$S$209,3,0)</f>
        <v>|0101100900|0.00|0.00|0.000|69.5001.2</v>
      </c>
      <c r="E151" s="20" t="s">
        <v>172</v>
      </c>
      <c r="F151" s="19" t="str">
        <f t="shared" si="53"/>
        <v>|0200262901|22.20|0.00|1.200|0.000</v>
      </c>
      <c r="G151" s="19" t="str">
        <f>'Cutting Rules'!H151</f>
        <v>GTA||||||||||||</v>
      </c>
      <c r="H151" s="19" t="str">
        <f>VLOOKUP(MID(F151,8,2),[1]Special!$H$2:$I$32,2,0)</f>
        <v>SUS409L</v>
      </c>
      <c r="I151" s="19" t="str">
        <f t="shared" si="54"/>
        <v>IBC</v>
      </c>
      <c r="J151" s="19" t="str">
        <f t="shared" si="55"/>
        <v>C</v>
      </c>
      <c r="K151" s="19" t="str">
        <f t="shared" si="56"/>
        <v>22.2</v>
      </c>
      <c r="L151" s="19" t="str">
        <f t="shared" si="57"/>
        <v>0.00</v>
      </c>
      <c r="M151" s="52" t="str">
        <f t="shared" si="58"/>
        <v>1.20</v>
      </c>
      <c r="N151" s="52" t="str">
        <f t="shared" si="59"/>
        <v>6191</v>
      </c>
      <c r="O151" s="19">
        <f>VLOOKUP(F151,[1]Item!$A$5:$Z$10000,26,0)</f>
        <v>0.621</v>
      </c>
      <c r="P151" s="19" t="str">
        <f>VLOOKUP(E151,[1]route!$E$3:$O$10005,11,0)</f>
        <v>C</v>
      </c>
      <c r="Q151" s="62" t="str">
        <f>'Cutting Rules'!AD151</f>
        <v>435------------</v>
      </c>
      <c r="R151" s="23">
        <f ca="1">SUMIF([1]route!$E$3:$E$10005,E151,[1]!Table1[生産])</f>
        <v>0</v>
      </c>
      <c r="S151" s="24"/>
      <c r="T151" s="78" t="s">
        <v>547</v>
      </c>
      <c r="U151" s="19"/>
      <c r="V151" s="48">
        <f>SUMIF([1]route!$E$3:$E$10005,E151,[1]route!$M$3:$M$10005)</f>
        <v>49</v>
      </c>
      <c r="W151" s="56">
        <f t="shared" si="60"/>
        <v>188.38593899999998</v>
      </c>
      <c r="X151" s="27" t="e">
        <f t="array" aca="1" ref="X151" ca="1">INDEX($BP151:$CZ151,MATCH(TRUE,$BP151:$CZ151&lt;0,0))</f>
        <v>#N/A</v>
      </c>
      <c r="Y151" s="47" t="str">
        <f t="shared" ca="1" si="51"/>
        <v/>
      </c>
      <c r="Z151" s="121" t="str">
        <f>IFERROR(VLOOKUP(E151,[1]route!$E$3:$BL$10005,59,0),"")&amp;IFERROR(VLOOKUP(E151,[1]route!$E$3:$BL$10005,60,0),"")</f>
        <v/>
      </c>
      <c r="AA151" s="28">
        <f t="shared" ca="1" si="61"/>
        <v>0</v>
      </c>
      <c r="AB151" s="77">
        <f t="shared" ca="1" si="62"/>
        <v>0</v>
      </c>
      <c r="AC151" s="4" t="str">
        <f t="shared" ca="1" si="52"/>
        <v/>
      </c>
      <c r="AD151" s="29">
        <v>0</v>
      </c>
      <c r="AE151" s="30">
        <f ca="1">SUMIF([1]route!$E$3:$E$10005,E151,[1]!Table1[1])</f>
        <v>0</v>
      </c>
      <c r="AF151" s="30">
        <f ca="1">SUMIF([1]route!$E$3:$E$10005,E151,[1]!Table1[2])</f>
        <v>0</v>
      </c>
      <c r="AG151" s="30">
        <f ca="1">SUMIF([1]route!$E$3:$E$10005,E151,[1]!Table1[3])</f>
        <v>0</v>
      </c>
      <c r="AH151" s="30">
        <f ca="1">SUMIF([1]route!$E$3:$E$10005,E151,[1]!Table1[4])</f>
        <v>0</v>
      </c>
      <c r="AI151" s="30">
        <f ca="1">SUMIF([1]route!$E$3:$E$10005,E151,[1]!Table1[5])</f>
        <v>0</v>
      </c>
      <c r="AJ151" s="30">
        <f ca="1">SUMIF([1]route!$E$3:$E$10005,E151,[1]!Table1[6])</f>
        <v>0</v>
      </c>
      <c r="AK151" s="30">
        <f ca="1">SUMIF([1]route!$E$3:$E$10005,E151,[1]!Table1[7])</f>
        <v>0</v>
      </c>
      <c r="AL151" s="30">
        <f ca="1">SUMIF([1]route!$E$3:$E$10005,E151,[1]!Table1[8])</f>
        <v>0</v>
      </c>
      <c r="AM151" s="30">
        <f ca="1">SUMIF([1]route!$E$3:$E$10005,E151,[1]!Table1[9])</f>
        <v>0</v>
      </c>
      <c r="AN151" s="30">
        <f ca="1">SUMIF([1]route!$E$3:$E$10005,E151,[1]!Table1[10])</f>
        <v>0</v>
      </c>
      <c r="AO151" s="30">
        <f ca="1">SUMIF([1]route!$E$3:$E$10005,E151,[1]!Table1[11])</f>
        <v>0</v>
      </c>
      <c r="AP151" s="30">
        <f ca="1">SUMIF([1]route!$E$3:$E$10005,E151,[1]!Table1[12])</f>
        <v>0</v>
      </c>
      <c r="AQ151" s="30">
        <f ca="1">SUMIF([1]route!$E$3:$E$10005,E151,[1]!Table1[13])</f>
        <v>0</v>
      </c>
      <c r="AR151" s="30">
        <f ca="1">SUMIF([1]route!$E$3:$E$10005,E151,[1]!Table1[14])</f>
        <v>0</v>
      </c>
      <c r="AS151" s="30">
        <f ca="1">SUMIF([1]route!$E$3:$E$10005,E151,[1]!Table1[15])</f>
        <v>0</v>
      </c>
      <c r="AT151" s="30">
        <f ca="1">SUMIF([1]route!$E$3:$E$10005,E151,[1]!Table1[16])</f>
        <v>0</v>
      </c>
      <c r="AU151" s="30">
        <f ca="1">SUMIF([1]route!$E$3:$E$10005,E151,[1]!Table1[17])</f>
        <v>0</v>
      </c>
      <c r="AV151" s="30">
        <f ca="1">SUMIF([1]route!$E$3:$E$10005,E151,[1]!Table1[18])</f>
        <v>0</v>
      </c>
      <c r="AW151" s="30">
        <f ca="1">SUMIF([1]route!$E$3:$E$10005,E151,[1]!Table1[19])</f>
        <v>0</v>
      </c>
      <c r="AX151" s="30">
        <f ca="1">SUMIF([1]route!$E$3:$E$10005,E151,[1]!Table1[20])</f>
        <v>0</v>
      </c>
      <c r="AY151" s="30">
        <f ca="1">SUMIF([1]route!$E$3:$E$10005,E151,[1]!Table1[21])</f>
        <v>0</v>
      </c>
      <c r="AZ151" s="30">
        <f ca="1">SUMIF([1]route!$E$3:$E$10005,E151,[1]!Table1[22])</f>
        <v>0</v>
      </c>
      <c r="BA151" s="30">
        <f ca="1">SUMIF([1]route!$E$3:$E$10005,E151,[1]!Table1[23])</f>
        <v>0</v>
      </c>
      <c r="BB151" s="30">
        <f ca="1">SUMIF([1]route!$E$3:$E$10005,E151,[1]!Table1[24])</f>
        <v>0</v>
      </c>
      <c r="BC151" s="30">
        <f ca="1">SUMIF([1]route!$E$3:$E$10005,E151,[1]!Table1[25])</f>
        <v>0</v>
      </c>
      <c r="BD151" s="30">
        <f ca="1">SUMIF([1]route!$E$3:$E$10005,E151,[1]!Table1[26])</f>
        <v>0</v>
      </c>
      <c r="BE151" s="30">
        <f ca="1">SUMIF([1]route!$E$3:$E$10005,E151,[1]!Table1[27])</f>
        <v>0</v>
      </c>
      <c r="BF151" s="30">
        <f ca="1">SUMIF([1]route!$E$3:$E$10005,E151,[1]!Table1[28])</f>
        <v>0</v>
      </c>
      <c r="BG151" s="30">
        <f ca="1">SUMIF([1]route!$E$3:$E$10005,E151,[1]!Table1[29])</f>
        <v>0</v>
      </c>
      <c r="BH151" s="30">
        <f ca="1">SUMIF([1]route!$E$3:$E$10005,E151,[1]!Table1[30])</f>
        <v>0</v>
      </c>
      <c r="BI151" s="30">
        <f ca="1">SUMIF([1]route!$E$3:$E$10005,E151,[1]!Table1[31])</f>
        <v>0</v>
      </c>
      <c r="BJ151" s="30">
        <f ca="1">SUMIF([1]route!$E$3:$E$10005,E151,[1]!Table1[Remain PO])</f>
        <v>0</v>
      </c>
      <c r="BK151" s="31">
        <f ca="1">SUMIF([1]route!$E$3:$E$10005,E151,[1]!Table1[N+1])</f>
        <v>0</v>
      </c>
      <c r="BL151" s="31">
        <f ca="1">SUMIF([1]route!$E$3:$E$10005,E151,[1]!Table1[N+2])</f>
        <v>0</v>
      </c>
      <c r="BM151" s="31">
        <f ca="1">SUMIF([1]route!$E$3:$E$10005,E151,[1]!Table1[N+3])</f>
        <v>0</v>
      </c>
      <c r="BN151" s="32">
        <f ca="1">SUMIF([1]route!$E$3:$E$10005,E151,[1]!Table1[N+4])</f>
        <v>0</v>
      </c>
      <c r="BP151" s="37">
        <f t="shared" si="63"/>
        <v>49</v>
      </c>
      <c r="BQ151" s="35">
        <f t="shared" ca="1" si="65"/>
        <v>49</v>
      </c>
      <c r="BR151" s="35">
        <f t="shared" ca="1" si="65"/>
        <v>49</v>
      </c>
      <c r="BS151" s="35">
        <f t="shared" ca="1" si="65"/>
        <v>49</v>
      </c>
      <c r="BT151" s="35">
        <f t="shared" ca="1" si="65"/>
        <v>49</v>
      </c>
      <c r="BU151" s="35">
        <f t="shared" ca="1" si="65"/>
        <v>49</v>
      </c>
      <c r="BV151" s="35">
        <f t="shared" ca="1" si="65"/>
        <v>49</v>
      </c>
      <c r="BW151" s="35">
        <f t="shared" ca="1" si="64"/>
        <v>49</v>
      </c>
      <c r="BX151" s="35">
        <f t="shared" ca="1" si="64"/>
        <v>49</v>
      </c>
      <c r="BY151" s="35">
        <f t="shared" ca="1" si="64"/>
        <v>49</v>
      </c>
      <c r="BZ151" s="35">
        <f t="shared" ca="1" si="64"/>
        <v>49</v>
      </c>
      <c r="CA151" s="35">
        <f t="shared" ca="1" si="64"/>
        <v>49</v>
      </c>
      <c r="CB151" s="35">
        <f t="shared" ca="1" si="64"/>
        <v>49</v>
      </c>
      <c r="CC151" s="35">
        <f t="shared" ca="1" si="64"/>
        <v>49</v>
      </c>
      <c r="CD151" s="35">
        <f t="shared" ca="1" si="64"/>
        <v>49</v>
      </c>
      <c r="CE151" s="35">
        <f t="shared" ca="1" si="64"/>
        <v>49</v>
      </c>
      <c r="CF151" s="35">
        <f t="shared" ca="1" si="64"/>
        <v>49</v>
      </c>
      <c r="CG151" s="35">
        <f t="shared" ca="1" si="50"/>
        <v>49</v>
      </c>
      <c r="CH151" s="35">
        <f t="shared" ca="1" si="50"/>
        <v>49</v>
      </c>
      <c r="CI151" s="35">
        <f t="shared" ca="1" si="50"/>
        <v>49</v>
      </c>
      <c r="CJ151" s="35">
        <f t="shared" ca="1" si="50"/>
        <v>49</v>
      </c>
      <c r="CK151" s="35">
        <f t="shared" ca="1" si="50"/>
        <v>49</v>
      </c>
      <c r="CL151" s="35">
        <f t="shared" ca="1" si="49"/>
        <v>49</v>
      </c>
      <c r="CM151" s="35">
        <f t="shared" ca="1" si="49"/>
        <v>49</v>
      </c>
      <c r="CN151" s="35">
        <f t="shared" ca="1" si="49"/>
        <v>49</v>
      </c>
      <c r="CO151" s="35">
        <f t="shared" ca="1" si="49"/>
        <v>49</v>
      </c>
      <c r="CP151" s="35">
        <f t="shared" ca="1" si="49"/>
        <v>49</v>
      </c>
      <c r="CQ151" s="35">
        <f t="shared" ca="1" si="49"/>
        <v>49</v>
      </c>
      <c r="CR151" s="35">
        <f t="shared" ca="1" si="49"/>
        <v>49</v>
      </c>
      <c r="CS151" s="35">
        <f t="shared" ca="1" si="49"/>
        <v>49</v>
      </c>
      <c r="CT151" s="35">
        <f t="shared" ca="1" si="47"/>
        <v>49</v>
      </c>
      <c r="CU151" s="35">
        <f t="shared" ca="1" si="47"/>
        <v>49</v>
      </c>
      <c r="CV151" s="35">
        <f t="shared" ca="1" si="47"/>
        <v>49</v>
      </c>
      <c r="CW151" s="38">
        <f t="shared" ca="1" si="45"/>
        <v>49</v>
      </c>
      <c r="CX151" s="38">
        <f t="shared" ca="1" si="45"/>
        <v>49</v>
      </c>
      <c r="CY151" s="38">
        <f t="shared" ca="1" si="45"/>
        <v>49</v>
      </c>
      <c r="CZ151" s="39">
        <f t="shared" ca="1" si="45"/>
        <v>49</v>
      </c>
      <c r="DA151" s="35"/>
    </row>
    <row r="152" spans="4:105" x14ac:dyDescent="0.3">
      <c r="D152" s="61" t="str">
        <f>VLOOKUP(F152,[1]Special!$O$2:$S$209,3,0)</f>
        <v>|0101100900|0.00|0.00|0.000|69.5001.2</v>
      </c>
      <c r="E152" s="20" t="s">
        <v>173</v>
      </c>
      <c r="F152" s="19" t="str">
        <f t="shared" si="53"/>
        <v>|0200262901|22.20|0.00|1.200|0.000</v>
      </c>
      <c r="G152" s="19" t="str">
        <f>'Cutting Rules'!H152</f>
        <v>GTA|GTA|||||||||||</v>
      </c>
      <c r="H152" s="19" t="str">
        <f>VLOOKUP(MID(F152,8,2),[1]Special!$H$2:$I$32,2,0)</f>
        <v>SUS409L</v>
      </c>
      <c r="I152" s="19" t="str">
        <f t="shared" si="54"/>
        <v>IBC</v>
      </c>
      <c r="J152" s="19" t="str">
        <f t="shared" si="55"/>
        <v>C</v>
      </c>
      <c r="K152" s="19" t="str">
        <f t="shared" si="56"/>
        <v>22.2</v>
      </c>
      <c r="L152" s="19" t="str">
        <f t="shared" si="57"/>
        <v>0.00</v>
      </c>
      <c r="M152" s="52" t="str">
        <f t="shared" si="58"/>
        <v>1.20</v>
      </c>
      <c r="N152" s="52" t="str">
        <f t="shared" si="59"/>
        <v>5917</v>
      </c>
      <c r="O152" s="19">
        <f>VLOOKUP(F152,[1]Item!$A$5:$Z$10000,26,0)</f>
        <v>0.621</v>
      </c>
      <c r="P152" s="19" t="str">
        <f>VLOOKUP(E152,[1]route!$E$3:$O$10005,11,0)</f>
        <v>C</v>
      </c>
      <c r="Q152" s="62" t="str">
        <f>'Cutting Rules'!AD152</f>
        <v>449.6-485-----------</v>
      </c>
      <c r="R152" s="23">
        <f ca="1">SUMIF([1]route!$E$3:$E$10005,E152,[1]!Table1[生産])</f>
        <v>0</v>
      </c>
      <c r="S152" s="24"/>
      <c r="T152" s="78" t="s">
        <v>547</v>
      </c>
      <c r="U152" s="19"/>
      <c r="V152" s="48">
        <f>SUMIF([1]route!$E$3:$E$10005,E152,[1]route!$M$3:$M$10005)</f>
        <v>67</v>
      </c>
      <c r="W152" s="56">
        <f t="shared" si="60"/>
        <v>246.18861900000002</v>
      </c>
      <c r="X152" s="27" t="e">
        <f t="array" aca="1" ref="X152" ca="1">INDEX($BP152:$CZ152,MATCH(TRUE,$BP152:$CZ152&lt;0,0))</f>
        <v>#N/A</v>
      </c>
      <c r="Y152" s="47" t="str">
        <f t="shared" ca="1" si="51"/>
        <v/>
      </c>
      <c r="Z152" s="121" t="str">
        <f>IFERROR(VLOOKUP(E152,[1]route!$E$3:$BL$10005,59,0),"")&amp;IFERROR(VLOOKUP(E152,[1]route!$E$3:$BL$10005,60,0),"")</f>
        <v/>
      </c>
      <c r="AA152" s="28">
        <f t="shared" ca="1" si="61"/>
        <v>0</v>
      </c>
      <c r="AB152" s="77">
        <f t="shared" ca="1" si="62"/>
        <v>0</v>
      </c>
      <c r="AC152" s="4" t="str">
        <f t="shared" ca="1" si="52"/>
        <v/>
      </c>
      <c r="AD152" s="29">
        <v>0</v>
      </c>
      <c r="AE152" s="30">
        <f ca="1">SUMIF([1]route!$E$3:$E$10005,E152,[1]!Table1[1])</f>
        <v>0</v>
      </c>
      <c r="AF152" s="30">
        <f ca="1">SUMIF([1]route!$E$3:$E$10005,E152,[1]!Table1[2])</f>
        <v>0</v>
      </c>
      <c r="AG152" s="30">
        <f ca="1">SUMIF([1]route!$E$3:$E$10005,E152,[1]!Table1[3])</f>
        <v>0</v>
      </c>
      <c r="AH152" s="30">
        <f ca="1">SUMIF([1]route!$E$3:$E$10005,E152,[1]!Table1[4])</f>
        <v>0</v>
      </c>
      <c r="AI152" s="30">
        <f ca="1">SUMIF([1]route!$E$3:$E$10005,E152,[1]!Table1[5])</f>
        <v>0</v>
      </c>
      <c r="AJ152" s="30">
        <f ca="1">SUMIF([1]route!$E$3:$E$10005,E152,[1]!Table1[6])</f>
        <v>0</v>
      </c>
      <c r="AK152" s="30">
        <f ca="1">SUMIF([1]route!$E$3:$E$10005,E152,[1]!Table1[7])</f>
        <v>0</v>
      </c>
      <c r="AL152" s="30">
        <f ca="1">SUMIF([1]route!$E$3:$E$10005,E152,[1]!Table1[8])</f>
        <v>0</v>
      </c>
      <c r="AM152" s="30">
        <f ca="1">SUMIF([1]route!$E$3:$E$10005,E152,[1]!Table1[9])</f>
        <v>0</v>
      </c>
      <c r="AN152" s="30">
        <f ca="1">SUMIF([1]route!$E$3:$E$10005,E152,[1]!Table1[10])</f>
        <v>0</v>
      </c>
      <c r="AO152" s="30">
        <f ca="1">SUMIF([1]route!$E$3:$E$10005,E152,[1]!Table1[11])</f>
        <v>0</v>
      </c>
      <c r="AP152" s="30">
        <f ca="1">SUMIF([1]route!$E$3:$E$10005,E152,[1]!Table1[12])</f>
        <v>0</v>
      </c>
      <c r="AQ152" s="30">
        <f ca="1">SUMIF([1]route!$E$3:$E$10005,E152,[1]!Table1[13])</f>
        <v>0</v>
      </c>
      <c r="AR152" s="30">
        <f ca="1">SUMIF([1]route!$E$3:$E$10005,E152,[1]!Table1[14])</f>
        <v>0</v>
      </c>
      <c r="AS152" s="30">
        <f ca="1">SUMIF([1]route!$E$3:$E$10005,E152,[1]!Table1[15])</f>
        <v>0</v>
      </c>
      <c r="AT152" s="30">
        <f ca="1">SUMIF([1]route!$E$3:$E$10005,E152,[1]!Table1[16])</f>
        <v>0</v>
      </c>
      <c r="AU152" s="30">
        <f ca="1">SUMIF([1]route!$E$3:$E$10005,E152,[1]!Table1[17])</f>
        <v>0</v>
      </c>
      <c r="AV152" s="30">
        <f ca="1">SUMIF([1]route!$E$3:$E$10005,E152,[1]!Table1[18])</f>
        <v>0</v>
      </c>
      <c r="AW152" s="30">
        <f ca="1">SUMIF([1]route!$E$3:$E$10005,E152,[1]!Table1[19])</f>
        <v>0</v>
      </c>
      <c r="AX152" s="30">
        <f ca="1">SUMIF([1]route!$E$3:$E$10005,E152,[1]!Table1[20])</f>
        <v>0</v>
      </c>
      <c r="AY152" s="30">
        <f ca="1">SUMIF([1]route!$E$3:$E$10005,E152,[1]!Table1[21])</f>
        <v>0</v>
      </c>
      <c r="AZ152" s="30">
        <f ca="1">SUMIF([1]route!$E$3:$E$10005,E152,[1]!Table1[22])</f>
        <v>0</v>
      </c>
      <c r="BA152" s="30">
        <f ca="1">SUMIF([1]route!$E$3:$E$10005,E152,[1]!Table1[23])</f>
        <v>0</v>
      </c>
      <c r="BB152" s="30">
        <f ca="1">SUMIF([1]route!$E$3:$E$10005,E152,[1]!Table1[24])</f>
        <v>0</v>
      </c>
      <c r="BC152" s="30">
        <f ca="1">SUMIF([1]route!$E$3:$E$10005,E152,[1]!Table1[25])</f>
        <v>0</v>
      </c>
      <c r="BD152" s="30">
        <f ca="1">SUMIF([1]route!$E$3:$E$10005,E152,[1]!Table1[26])</f>
        <v>0</v>
      </c>
      <c r="BE152" s="30">
        <f ca="1">SUMIF([1]route!$E$3:$E$10005,E152,[1]!Table1[27])</f>
        <v>0</v>
      </c>
      <c r="BF152" s="30">
        <f ca="1">SUMIF([1]route!$E$3:$E$10005,E152,[1]!Table1[28])</f>
        <v>0</v>
      </c>
      <c r="BG152" s="30">
        <f ca="1">SUMIF([1]route!$E$3:$E$10005,E152,[1]!Table1[29])</f>
        <v>0</v>
      </c>
      <c r="BH152" s="30">
        <f ca="1">SUMIF([1]route!$E$3:$E$10005,E152,[1]!Table1[30])</f>
        <v>0</v>
      </c>
      <c r="BI152" s="30">
        <f ca="1">SUMIF([1]route!$E$3:$E$10005,E152,[1]!Table1[31])</f>
        <v>0</v>
      </c>
      <c r="BJ152" s="30">
        <f ca="1">SUMIF([1]route!$E$3:$E$10005,E152,[1]!Table1[Remain PO])</f>
        <v>0</v>
      </c>
      <c r="BK152" s="31">
        <f ca="1">SUMIF([1]route!$E$3:$E$10005,E152,[1]!Table1[N+1])</f>
        <v>0</v>
      </c>
      <c r="BL152" s="31">
        <f ca="1">SUMIF([1]route!$E$3:$E$10005,E152,[1]!Table1[N+2])</f>
        <v>0</v>
      </c>
      <c r="BM152" s="31">
        <f ca="1">SUMIF([1]route!$E$3:$E$10005,E152,[1]!Table1[N+3])</f>
        <v>0</v>
      </c>
      <c r="BN152" s="32">
        <f ca="1">SUMIF([1]route!$E$3:$E$10005,E152,[1]!Table1[N+4])</f>
        <v>0</v>
      </c>
      <c r="BP152" s="37">
        <f t="shared" si="63"/>
        <v>67</v>
      </c>
      <c r="BQ152" s="35">
        <f t="shared" ca="1" si="65"/>
        <v>67</v>
      </c>
      <c r="BR152" s="35">
        <f t="shared" ca="1" si="65"/>
        <v>67</v>
      </c>
      <c r="BS152" s="35">
        <f t="shared" ca="1" si="65"/>
        <v>67</v>
      </c>
      <c r="BT152" s="35">
        <f t="shared" ca="1" si="65"/>
        <v>67</v>
      </c>
      <c r="BU152" s="35">
        <f t="shared" ca="1" si="65"/>
        <v>67</v>
      </c>
      <c r="BV152" s="35">
        <f t="shared" ca="1" si="65"/>
        <v>67</v>
      </c>
      <c r="BW152" s="35">
        <f t="shared" ca="1" si="64"/>
        <v>67</v>
      </c>
      <c r="BX152" s="35">
        <f t="shared" ca="1" si="64"/>
        <v>67</v>
      </c>
      <c r="BY152" s="35">
        <f t="shared" ca="1" si="64"/>
        <v>67</v>
      </c>
      <c r="BZ152" s="35">
        <f t="shared" ca="1" si="64"/>
        <v>67</v>
      </c>
      <c r="CA152" s="35">
        <f t="shared" ca="1" si="64"/>
        <v>67</v>
      </c>
      <c r="CB152" s="35">
        <f t="shared" ca="1" si="64"/>
        <v>67</v>
      </c>
      <c r="CC152" s="35">
        <f t="shared" ca="1" si="64"/>
        <v>67</v>
      </c>
      <c r="CD152" s="35">
        <f t="shared" ca="1" si="64"/>
        <v>67</v>
      </c>
      <c r="CE152" s="35">
        <f t="shared" ca="1" si="64"/>
        <v>67</v>
      </c>
      <c r="CF152" s="35">
        <f t="shared" ca="1" si="64"/>
        <v>67</v>
      </c>
      <c r="CG152" s="35">
        <f t="shared" ca="1" si="50"/>
        <v>67</v>
      </c>
      <c r="CH152" s="35">
        <f t="shared" ca="1" si="50"/>
        <v>67</v>
      </c>
      <c r="CI152" s="35">
        <f t="shared" ca="1" si="50"/>
        <v>67</v>
      </c>
      <c r="CJ152" s="35">
        <f t="shared" ca="1" si="50"/>
        <v>67</v>
      </c>
      <c r="CK152" s="35">
        <f t="shared" ca="1" si="50"/>
        <v>67</v>
      </c>
      <c r="CL152" s="35">
        <f t="shared" ca="1" si="49"/>
        <v>67</v>
      </c>
      <c r="CM152" s="35">
        <f t="shared" ca="1" si="49"/>
        <v>67</v>
      </c>
      <c r="CN152" s="35">
        <f t="shared" ca="1" si="49"/>
        <v>67</v>
      </c>
      <c r="CO152" s="35">
        <f t="shared" ca="1" si="49"/>
        <v>67</v>
      </c>
      <c r="CP152" s="35">
        <f t="shared" ca="1" si="49"/>
        <v>67</v>
      </c>
      <c r="CQ152" s="35">
        <f t="shared" ca="1" si="49"/>
        <v>67</v>
      </c>
      <c r="CR152" s="35">
        <f t="shared" ca="1" si="49"/>
        <v>67</v>
      </c>
      <c r="CS152" s="35">
        <f t="shared" ca="1" si="49"/>
        <v>67</v>
      </c>
      <c r="CT152" s="35">
        <f t="shared" ca="1" si="47"/>
        <v>67</v>
      </c>
      <c r="CU152" s="35">
        <f t="shared" ca="1" si="47"/>
        <v>67</v>
      </c>
      <c r="CV152" s="35">
        <f t="shared" ca="1" si="47"/>
        <v>67</v>
      </c>
      <c r="CW152" s="38">
        <f t="shared" ca="1" si="45"/>
        <v>67</v>
      </c>
      <c r="CX152" s="38">
        <f t="shared" ca="1" si="45"/>
        <v>67</v>
      </c>
      <c r="CY152" s="38">
        <f t="shared" ca="1" si="45"/>
        <v>67</v>
      </c>
      <c r="CZ152" s="39">
        <f t="shared" ca="1" si="45"/>
        <v>67</v>
      </c>
      <c r="DA152" s="35"/>
    </row>
    <row r="153" spans="4:105" x14ac:dyDescent="0.3">
      <c r="D153" s="61" t="str">
        <f>VLOOKUP(F153,[1]Special!$O$2:$S$209,3,0)</f>
        <v>|0101100900|0.00|0.00|0.000|79.0001.2</v>
      </c>
      <c r="E153" s="20" t="s">
        <v>174</v>
      </c>
      <c r="F153" s="19" t="str">
        <f t="shared" si="53"/>
        <v>|0200262901|25.40|0.00|1.200|0.000</v>
      </c>
      <c r="G153" s="19" t="str">
        <f>'Cutting Rules'!H153</f>
        <v>GTA||||||||||||</v>
      </c>
      <c r="H153" s="19" t="str">
        <f>VLOOKUP(MID(F153,8,2),[1]Special!$H$2:$I$32,2,0)</f>
        <v>SUS409L</v>
      </c>
      <c r="I153" s="19" t="str">
        <f t="shared" si="54"/>
        <v>IBC</v>
      </c>
      <c r="J153" s="19" t="str">
        <f t="shared" si="55"/>
        <v>C</v>
      </c>
      <c r="K153" s="19" t="str">
        <f t="shared" si="56"/>
        <v>25.4</v>
      </c>
      <c r="L153" s="19" t="str">
        <f t="shared" si="57"/>
        <v>0.00</v>
      </c>
      <c r="M153" s="52" t="str">
        <f t="shared" si="58"/>
        <v>1.20</v>
      </c>
      <c r="N153" s="52" t="str">
        <f t="shared" si="59"/>
        <v>6049</v>
      </c>
      <c r="O153" s="19">
        <f>VLOOKUP(F153,[1]Item!$A$5:$Z$10000,26,0)</f>
        <v>0.71599999999999997</v>
      </c>
      <c r="P153" s="19" t="str">
        <f>VLOOKUP(E153,[1]route!$E$3:$O$10005,11,0)</f>
        <v>C</v>
      </c>
      <c r="Q153" s="62" t="str">
        <f>'Cutting Rules'!AD153</f>
        <v>330-6049-----------</v>
      </c>
      <c r="R153" s="23">
        <f ca="1">SUMIF([1]route!$E$3:$E$10005,E153,[1]!Table1[生産])</f>
        <v>354.44444444444446</v>
      </c>
      <c r="S153" s="24"/>
      <c r="T153" s="78" t="s">
        <v>547</v>
      </c>
      <c r="U153" s="19"/>
      <c r="V153" s="48">
        <f>SUMIF([1]route!$E$3:$E$10005,E153,[1]route!$M$3:$M$10005)</f>
        <v>1034</v>
      </c>
      <c r="W153" s="56">
        <f t="shared" si="60"/>
        <v>4478.3408559999998</v>
      </c>
      <c r="X153" s="27" t="e">
        <f t="array" aca="1" ref="X153" ca="1">INDEX($BP153:$CZ153,MATCH(TRUE,$BP153:$CZ153&lt;0,0))</f>
        <v>#N/A</v>
      </c>
      <c r="Y153" s="47" t="str">
        <f t="shared" ca="1" si="51"/>
        <v/>
      </c>
      <c r="Z153" s="121" t="str">
        <f>IFERROR(VLOOKUP(E153,[1]route!$E$3:$BL$10005,59,0),"")&amp;IFERROR(VLOOKUP(E153,[1]route!$E$3:$BL$10005,60,0),"")</f>
        <v/>
      </c>
      <c r="AA153" s="28">
        <f t="shared" ca="1" si="61"/>
        <v>0</v>
      </c>
      <c r="AB153" s="77">
        <f t="shared" ca="1" si="62"/>
        <v>0</v>
      </c>
      <c r="AC153" s="4" t="str">
        <f t="shared" ca="1" si="52"/>
        <v/>
      </c>
      <c r="AD153" s="29">
        <v>0</v>
      </c>
      <c r="AE153" s="30">
        <f ca="1">SUMIF([1]route!$E$3:$E$10005,E153,[1]!Table1[1])</f>
        <v>6.9444444444444446</v>
      </c>
      <c r="AF153" s="30">
        <f ca="1">SUMIF([1]route!$E$3:$E$10005,E153,[1]!Table1[2])</f>
        <v>6.9444444444444446</v>
      </c>
      <c r="AG153" s="30">
        <f ca="1">SUMIF([1]route!$E$3:$E$10005,E153,[1]!Table1[3])</f>
        <v>0</v>
      </c>
      <c r="AH153" s="30">
        <f ca="1">SUMIF([1]route!$E$3:$E$10005,E153,[1]!Table1[4])</f>
        <v>7.333333333333333</v>
      </c>
      <c r="AI153" s="30">
        <f ca="1">SUMIF([1]route!$E$3:$E$10005,E153,[1]!Table1[5])</f>
        <v>10.777777777777779</v>
      </c>
      <c r="AJ153" s="30">
        <f ca="1">SUMIF([1]route!$E$3:$E$10005,E153,[1]!Table1[6])</f>
        <v>12.833333333333334</v>
      </c>
      <c r="AK153" s="30">
        <f ca="1">SUMIF([1]route!$E$3:$E$10005,E153,[1]!Table1[7])</f>
        <v>13.5</v>
      </c>
      <c r="AL153" s="30">
        <f ca="1">SUMIF([1]route!$E$3:$E$10005,E153,[1]!Table1[8])</f>
        <v>0</v>
      </c>
      <c r="AM153" s="30">
        <f ca="1">SUMIF([1]route!$E$3:$E$10005,E153,[1]!Table1[9])</f>
        <v>0</v>
      </c>
      <c r="AN153" s="30">
        <f ca="1">SUMIF([1]route!$E$3:$E$10005,E153,[1]!Table1[10])</f>
        <v>0</v>
      </c>
      <c r="AO153" s="30">
        <f ca="1">SUMIF([1]route!$E$3:$E$10005,E153,[1]!Table1[11])</f>
        <v>13.888888888888889</v>
      </c>
      <c r="AP153" s="30">
        <f ca="1">SUMIF([1]route!$E$3:$E$10005,E153,[1]!Table1[12])</f>
        <v>15.277777777777779</v>
      </c>
      <c r="AQ153" s="30">
        <f ca="1">SUMIF([1]route!$E$3:$E$10005,E153,[1]!Table1[13])</f>
        <v>18.055555555555557</v>
      </c>
      <c r="AR153" s="30">
        <f ca="1">SUMIF([1]route!$E$3:$E$10005,E153,[1]!Table1[14])</f>
        <v>19.111111111111111</v>
      </c>
      <c r="AS153" s="30">
        <f ca="1">SUMIF([1]route!$E$3:$E$10005,E153,[1]!Table1[15])</f>
        <v>0</v>
      </c>
      <c r="AT153" s="30">
        <f ca="1">SUMIF([1]route!$E$3:$E$10005,E153,[1]!Table1[16])</f>
        <v>0</v>
      </c>
      <c r="AU153" s="30">
        <f ca="1">SUMIF([1]route!$E$3:$E$10005,E153,[1]!Table1[17])</f>
        <v>0</v>
      </c>
      <c r="AV153" s="30">
        <f ca="1">SUMIF([1]route!$E$3:$E$10005,E153,[1]!Table1[18])</f>
        <v>18.444444444444443</v>
      </c>
      <c r="AW153" s="30">
        <f ca="1">SUMIF([1]route!$E$3:$E$10005,E153,[1]!Table1[19])</f>
        <v>0</v>
      </c>
      <c r="AX153" s="30">
        <f ca="1">SUMIF([1]route!$E$3:$E$10005,E153,[1]!Table1[20])</f>
        <v>0</v>
      </c>
      <c r="AY153" s="30">
        <f ca="1">SUMIF([1]route!$E$3:$E$10005,E153,[1]!Table1[21])</f>
        <v>0</v>
      </c>
      <c r="AZ153" s="30">
        <f ca="1">SUMIF([1]route!$E$3:$E$10005,E153,[1]!Table1[22])</f>
        <v>0</v>
      </c>
      <c r="BA153" s="30">
        <f ca="1">SUMIF([1]route!$E$3:$E$10005,E153,[1]!Table1[23])</f>
        <v>0</v>
      </c>
      <c r="BB153" s="30">
        <f ca="1">SUMIF([1]route!$E$3:$E$10005,E153,[1]!Table1[24])</f>
        <v>0</v>
      </c>
      <c r="BC153" s="30">
        <f ca="1">SUMIF([1]route!$E$3:$E$10005,E153,[1]!Table1[25])</f>
        <v>0</v>
      </c>
      <c r="BD153" s="30">
        <f ca="1">SUMIF([1]route!$E$3:$E$10005,E153,[1]!Table1[26])</f>
        <v>0</v>
      </c>
      <c r="BE153" s="30">
        <f ca="1">SUMIF([1]route!$E$3:$E$10005,E153,[1]!Table1[27])</f>
        <v>0</v>
      </c>
      <c r="BF153" s="30">
        <f ca="1">SUMIF([1]route!$E$3:$E$10005,E153,[1]!Table1[28])</f>
        <v>0</v>
      </c>
      <c r="BG153" s="30">
        <f ca="1">SUMIF([1]route!$E$3:$E$10005,E153,[1]!Table1[29])</f>
        <v>0</v>
      </c>
      <c r="BH153" s="30">
        <f ca="1">SUMIF([1]route!$E$3:$E$10005,E153,[1]!Table1[30])</f>
        <v>0</v>
      </c>
      <c r="BI153" s="30">
        <f ca="1">SUMIF([1]route!$E$3:$E$10005,E153,[1]!Table1[31])</f>
        <v>0</v>
      </c>
      <c r="BJ153" s="30">
        <f ca="1">SUMIF([1]route!$E$3:$E$10005,E153,[1]!Table1[Remain PO])</f>
        <v>36.111111111111114</v>
      </c>
      <c r="BK153" s="31">
        <f ca="1">SUMIF([1]route!$E$3:$E$10005,E153,[1]!Table1[N+1])</f>
        <v>167</v>
      </c>
      <c r="BL153" s="31">
        <f ca="1">SUMIF([1]route!$E$3:$E$10005,E153,[1]!Table1[N+2])</f>
        <v>8.2222222222222214</v>
      </c>
      <c r="BM153" s="31">
        <f ca="1">SUMIF([1]route!$E$3:$E$10005,E153,[1]!Table1[N+3])</f>
        <v>202.11111111111111</v>
      </c>
      <c r="BN153" s="32">
        <f ca="1">SUMIF([1]route!$E$3:$E$10005,E153,[1]!Table1[N+4])</f>
        <v>0</v>
      </c>
      <c r="BP153" s="37">
        <f t="shared" si="63"/>
        <v>1034</v>
      </c>
      <c r="BQ153" s="35">
        <f t="shared" ca="1" si="65"/>
        <v>1027.0555555555557</v>
      </c>
      <c r="BR153" s="35">
        <f t="shared" ca="1" si="65"/>
        <v>1020.1111111111112</v>
      </c>
      <c r="BS153" s="35">
        <f t="shared" ca="1" si="65"/>
        <v>1020.1111111111112</v>
      </c>
      <c r="BT153" s="35">
        <f t="shared" ca="1" si="65"/>
        <v>1012.7777777777778</v>
      </c>
      <c r="BU153" s="35">
        <f t="shared" ca="1" si="65"/>
        <v>1002</v>
      </c>
      <c r="BV153" s="35">
        <f t="shared" ca="1" si="65"/>
        <v>989.16666666666663</v>
      </c>
      <c r="BW153" s="35">
        <f t="shared" ca="1" si="64"/>
        <v>975.66666666666663</v>
      </c>
      <c r="BX153" s="35">
        <f t="shared" ca="1" si="64"/>
        <v>975.66666666666663</v>
      </c>
      <c r="BY153" s="35">
        <f t="shared" ca="1" si="64"/>
        <v>975.66666666666663</v>
      </c>
      <c r="BZ153" s="35">
        <f t="shared" ca="1" si="64"/>
        <v>975.66666666666663</v>
      </c>
      <c r="CA153" s="35">
        <f t="shared" ca="1" si="64"/>
        <v>961.77777777777771</v>
      </c>
      <c r="CB153" s="35">
        <f t="shared" ca="1" si="64"/>
        <v>946.49999999999989</v>
      </c>
      <c r="CC153" s="35">
        <f t="shared" ca="1" si="64"/>
        <v>928.44444444444434</v>
      </c>
      <c r="CD153" s="35">
        <f t="shared" ca="1" si="64"/>
        <v>909.33333333333326</v>
      </c>
      <c r="CE153" s="35">
        <f t="shared" ca="1" si="64"/>
        <v>909.33333333333326</v>
      </c>
      <c r="CF153" s="35">
        <f t="shared" ca="1" si="64"/>
        <v>909.33333333333326</v>
      </c>
      <c r="CG153" s="35">
        <f t="shared" ca="1" si="50"/>
        <v>909.33333333333326</v>
      </c>
      <c r="CH153" s="35">
        <f t="shared" ca="1" si="50"/>
        <v>890.8888888888888</v>
      </c>
      <c r="CI153" s="35">
        <f t="shared" ca="1" si="50"/>
        <v>890.8888888888888</v>
      </c>
      <c r="CJ153" s="35">
        <f t="shared" ca="1" si="50"/>
        <v>890.8888888888888</v>
      </c>
      <c r="CK153" s="35">
        <f t="shared" ca="1" si="50"/>
        <v>890.8888888888888</v>
      </c>
      <c r="CL153" s="35">
        <f t="shared" ca="1" si="49"/>
        <v>890.8888888888888</v>
      </c>
      <c r="CM153" s="35">
        <f t="shared" ca="1" si="49"/>
        <v>890.8888888888888</v>
      </c>
      <c r="CN153" s="35">
        <f t="shared" ca="1" si="49"/>
        <v>890.8888888888888</v>
      </c>
      <c r="CO153" s="35">
        <f t="shared" ca="1" si="49"/>
        <v>890.8888888888888</v>
      </c>
      <c r="CP153" s="35">
        <f t="shared" ca="1" si="49"/>
        <v>890.8888888888888</v>
      </c>
      <c r="CQ153" s="35">
        <f t="shared" ca="1" si="49"/>
        <v>890.8888888888888</v>
      </c>
      <c r="CR153" s="35">
        <f t="shared" ca="1" si="49"/>
        <v>890.8888888888888</v>
      </c>
      <c r="CS153" s="35">
        <f t="shared" ca="1" si="49"/>
        <v>890.8888888888888</v>
      </c>
      <c r="CT153" s="35">
        <f t="shared" ca="1" si="47"/>
        <v>890.8888888888888</v>
      </c>
      <c r="CU153" s="35">
        <f t="shared" ca="1" si="47"/>
        <v>890.8888888888888</v>
      </c>
      <c r="CV153" s="35">
        <f t="shared" ca="1" si="47"/>
        <v>854.77777777777771</v>
      </c>
      <c r="CW153" s="38">
        <f t="shared" ca="1" si="45"/>
        <v>687.77777777777771</v>
      </c>
      <c r="CX153" s="38">
        <f t="shared" ca="1" si="45"/>
        <v>679.55555555555554</v>
      </c>
      <c r="CY153" s="38">
        <f t="shared" ca="1" si="45"/>
        <v>477.44444444444446</v>
      </c>
      <c r="CZ153" s="39">
        <f t="shared" ca="1" si="45"/>
        <v>477.44444444444446</v>
      </c>
      <c r="DA153" s="35"/>
    </row>
    <row r="154" spans="4:105" x14ac:dyDescent="0.3">
      <c r="D154" s="61" t="str">
        <f>VLOOKUP(F154,[1]Special!$O$2:$S$209,3,0)</f>
        <v>|0101100900|0.00|0.00|0.000|79.0001.2</v>
      </c>
      <c r="E154" s="20" t="s">
        <v>175</v>
      </c>
      <c r="F154" s="19" t="str">
        <f t="shared" si="53"/>
        <v>|0200262901|25.40|0.00|1.200|0.000</v>
      </c>
      <c r="G154" s="19" t="str">
        <f>'Cutting Rules'!H154</f>
        <v>GTA||||||||||||</v>
      </c>
      <c r="H154" s="19" t="str">
        <f>VLOOKUP(MID(F154,8,2),[1]Special!$H$2:$I$32,2,0)</f>
        <v>SUS409L</v>
      </c>
      <c r="I154" s="19" t="str">
        <f t="shared" si="54"/>
        <v>IBC</v>
      </c>
      <c r="J154" s="19" t="str">
        <f t="shared" si="55"/>
        <v>C</v>
      </c>
      <c r="K154" s="19" t="str">
        <f t="shared" si="56"/>
        <v>25.4</v>
      </c>
      <c r="L154" s="19" t="str">
        <f t="shared" si="57"/>
        <v>0.00</v>
      </c>
      <c r="M154" s="52" t="str">
        <f t="shared" si="58"/>
        <v>1.20</v>
      </c>
      <c r="N154" s="52" t="str">
        <f t="shared" si="59"/>
        <v>6097</v>
      </c>
      <c r="O154" s="19">
        <f>VLOOKUP(F154,[1]Item!$A$5:$Z$10000,26,0)</f>
        <v>0.71599999999999997</v>
      </c>
      <c r="P154" s="19" t="str">
        <f>VLOOKUP(E154,[1]route!$E$3:$O$10005,11,0)</f>
        <v>C</v>
      </c>
      <c r="Q154" s="62" t="str">
        <f>'Cutting Rules'!AD154</f>
        <v>500------------</v>
      </c>
      <c r="R154" s="23">
        <f ca="1">SUMIF([1]route!$E$3:$E$10005,E154,[1]!Table1[生産])</f>
        <v>0</v>
      </c>
      <c r="S154" s="24"/>
      <c r="T154" s="78" t="s">
        <v>547</v>
      </c>
      <c r="U154" s="19"/>
      <c r="V154" s="48">
        <f>SUMIF([1]route!$E$3:$E$10005,E154,[1]route!$M$3:$M$10005)</f>
        <v>28</v>
      </c>
      <c r="W154" s="56">
        <f t="shared" si="60"/>
        <v>122.23265600000001</v>
      </c>
      <c r="X154" s="27" t="e">
        <f t="array" aca="1" ref="X154" ca="1">INDEX($BP154:$CZ154,MATCH(TRUE,$BP154:$CZ154&lt;0,0))</f>
        <v>#N/A</v>
      </c>
      <c r="Y154" s="47" t="str">
        <f t="shared" ca="1" si="51"/>
        <v/>
      </c>
      <c r="Z154" s="121" t="str">
        <f>IFERROR(VLOOKUP(E154,[1]route!$E$3:$BL$10005,59,0),"")&amp;IFERROR(VLOOKUP(E154,[1]route!$E$3:$BL$10005,60,0),"")</f>
        <v/>
      </c>
      <c r="AA154" s="28">
        <f t="shared" ca="1" si="61"/>
        <v>0</v>
      </c>
      <c r="AB154" s="77">
        <f t="shared" ca="1" si="62"/>
        <v>0</v>
      </c>
      <c r="AC154" s="4" t="str">
        <f t="shared" ca="1" si="52"/>
        <v/>
      </c>
      <c r="AD154" s="29">
        <v>0</v>
      </c>
      <c r="AE154" s="30">
        <f ca="1">SUMIF([1]route!$E$3:$E$10005,E154,[1]!Table1[1])</f>
        <v>0</v>
      </c>
      <c r="AF154" s="30">
        <f ca="1">SUMIF([1]route!$E$3:$E$10005,E154,[1]!Table1[2])</f>
        <v>0</v>
      </c>
      <c r="AG154" s="30">
        <f ca="1">SUMIF([1]route!$E$3:$E$10005,E154,[1]!Table1[3])</f>
        <v>0</v>
      </c>
      <c r="AH154" s="30">
        <f ca="1">SUMIF([1]route!$E$3:$E$10005,E154,[1]!Table1[4])</f>
        <v>0</v>
      </c>
      <c r="AI154" s="30">
        <f ca="1">SUMIF([1]route!$E$3:$E$10005,E154,[1]!Table1[5])</f>
        <v>0</v>
      </c>
      <c r="AJ154" s="30">
        <f ca="1">SUMIF([1]route!$E$3:$E$10005,E154,[1]!Table1[6])</f>
        <v>0</v>
      </c>
      <c r="AK154" s="30">
        <f ca="1">SUMIF([1]route!$E$3:$E$10005,E154,[1]!Table1[7])</f>
        <v>0</v>
      </c>
      <c r="AL154" s="30">
        <f ca="1">SUMIF([1]route!$E$3:$E$10005,E154,[1]!Table1[8])</f>
        <v>0</v>
      </c>
      <c r="AM154" s="30">
        <f ca="1">SUMIF([1]route!$E$3:$E$10005,E154,[1]!Table1[9])</f>
        <v>0</v>
      </c>
      <c r="AN154" s="30">
        <f ca="1">SUMIF([1]route!$E$3:$E$10005,E154,[1]!Table1[10])</f>
        <v>0</v>
      </c>
      <c r="AO154" s="30">
        <f ca="1">SUMIF([1]route!$E$3:$E$10005,E154,[1]!Table1[11])</f>
        <v>0</v>
      </c>
      <c r="AP154" s="30">
        <f ca="1">SUMIF([1]route!$E$3:$E$10005,E154,[1]!Table1[12])</f>
        <v>0</v>
      </c>
      <c r="AQ154" s="30">
        <f ca="1">SUMIF([1]route!$E$3:$E$10005,E154,[1]!Table1[13])</f>
        <v>0</v>
      </c>
      <c r="AR154" s="30">
        <f ca="1">SUMIF([1]route!$E$3:$E$10005,E154,[1]!Table1[14])</f>
        <v>0</v>
      </c>
      <c r="AS154" s="30">
        <f ca="1">SUMIF([1]route!$E$3:$E$10005,E154,[1]!Table1[15])</f>
        <v>0</v>
      </c>
      <c r="AT154" s="30">
        <f ca="1">SUMIF([1]route!$E$3:$E$10005,E154,[1]!Table1[16])</f>
        <v>0</v>
      </c>
      <c r="AU154" s="30">
        <f ca="1">SUMIF([1]route!$E$3:$E$10005,E154,[1]!Table1[17])</f>
        <v>0</v>
      </c>
      <c r="AV154" s="30">
        <f ca="1">SUMIF([1]route!$E$3:$E$10005,E154,[1]!Table1[18])</f>
        <v>0</v>
      </c>
      <c r="AW154" s="30">
        <f ca="1">SUMIF([1]route!$E$3:$E$10005,E154,[1]!Table1[19])</f>
        <v>0</v>
      </c>
      <c r="AX154" s="30">
        <f ca="1">SUMIF([1]route!$E$3:$E$10005,E154,[1]!Table1[20])</f>
        <v>0</v>
      </c>
      <c r="AY154" s="30">
        <f ca="1">SUMIF([1]route!$E$3:$E$10005,E154,[1]!Table1[21])</f>
        <v>0</v>
      </c>
      <c r="AZ154" s="30">
        <f ca="1">SUMIF([1]route!$E$3:$E$10005,E154,[1]!Table1[22])</f>
        <v>0</v>
      </c>
      <c r="BA154" s="30">
        <f ca="1">SUMIF([1]route!$E$3:$E$10005,E154,[1]!Table1[23])</f>
        <v>0</v>
      </c>
      <c r="BB154" s="30">
        <f ca="1">SUMIF([1]route!$E$3:$E$10005,E154,[1]!Table1[24])</f>
        <v>0</v>
      </c>
      <c r="BC154" s="30">
        <f ca="1">SUMIF([1]route!$E$3:$E$10005,E154,[1]!Table1[25])</f>
        <v>0</v>
      </c>
      <c r="BD154" s="30">
        <f ca="1">SUMIF([1]route!$E$3:$E$10005,E154,[1]!Table1[26])</f>
        <v>0</v>
      </c>
      <c r="BE154" s="30">
        <f ca="1">SUMIF([1]route!$E$3:$E$10005,E154,[1]!Table1[27])</f>
        <v>0</v>
      </c>
      <c r="BF154" s="30">
        <f ca="1">SUMIF([1]route!$E$3:$E$10005,E154,[1]!Table1[28])</f>
        <v>0</v>
      </c>
      <c r="BG154" s="30">
        <f ca="1">SUMIF([1]route!$E$3:$E$10005,E154,[1]!Table1[29])</f>
        <v>0</v>
      </c>
      <c r="BH154" s="30">
        <f ca="1">SUMIF([1]route!$E$3:$E$10005,E154,[1]!Table1[30])</f>
        <v>0</v>
      </c>
      <c r="BI154" s="30">
        <f ca="1">SUMIF([1]route!$E$3:$E$10005,E154,[1]!Table1[31])</f>
        <v>0</v>
      </c>
      <c r="BJ154" s="30">
        <f ca="1">SUMIF([1]route!$E$3:$E$10005,E154,[1]!Table1[Remain PO])</f>
        <v>0</v>
      </c>
      <c r="BK154" s="31">
        <f ca="1">SUMIF([1]route!$E$3:$E$10005,E154,[1]!Table1[N+1])</f>
        <v>0</v>
      </c>
      <c r="BL154" s="31">
        <f ca="1">SUMIF([1]route!$E$3:$E$10005,E154,[1]!Table1[N+2])</f>
        <v>0</v>
      </c>
      <c r="BM154" s="31">
        <f ca="1">SUMIF([1]route!$E$3:$E$10005,E154,[1]!Table1[N+3])</f>
        <v>0</v>
      </c>
      <c r="BN154" s="32">
        <f ca="1">SUMIF([1]route!$E$3:$E$10005,E154,[1]!Table1[N+4])</f>
        <v>0</v>
      </c>
      <c r="BP154" s="37">
        <f t="shared" si="63"/>
        <v>28</v>
      </c>
      <c r="BQ154" s="35">
        <f t="shared" ca="1" si="65"/>
        <v>28</v>
      </c>
      <c r="BR154" s="35">
        <f t="shared" ca="1" si="65"/>
        <v>28</v>
      </c>
      <c r="BS154" s="35">
        <f t="shared" ca="1" si="65"/>
        <v>28</v>
      </c>
      <c r="BT154" s="35">
        <f t="shared" ca="1" si="65"/>
        <v>28</v>
      </c>
      <c r="BU154" s="35">
        <f t="shared" ca="1" si="65"/>
        <v>28</v>
      </c>
      <c r="BV154" s="35">
        <f t="shared" ca="1" si="65"/>
        <v>28</v>
      </c>
      <c r="BW154" s="35">
        <f t="shared" ca="1" si="64"/>
        <v>28</v>
      </c>
      <c r="BX154" s="35">
        <f t="shared" ca="1" si="64"/>
        <v>28</v>
      </c>
      <c r="BY154" s="35">
        <f t="shared" ca="1" si="64"/>
        <v>28</v>
      </c>
      <c r="BZ154" s="35">
        <f t="shared" ca="1" si="64"/>
        <v>28</v>
      </c>
      <c r="CA154" s="35">
        <f t="shared" ca="1" si="64"/>
        <v>28</v>
      </c>
      <c r="CB154" s="35">
        <f t="shared" ca="1" si="64"/>
        <v>28</v>
      </c>
      <c r="CC154" s="35">
        <f t="shared" ca="1" si="64"/>
        <v>28</v>
      </c>
      <c r="CD154" s="35">
        <f t="shared" ca="1" si="64"/>
        <v>28</v>
      </c>
      <c r="CE154" s="35">
        <f t="shared" ca="1" si="64"/>
        <v>28</v>
      </c>
      <c r="CF154" s="35">
        <f t="shared" ca="1" si="64"/>
        <v>28</v>
      </c>
      <c r="CG154" s="35">
        <f t="shared" ca="1" si="50"/>
        <v>28</v>
      </c>
      <c r="CH154" s="35">
        <f t="shared" ca="1" si="50"/>
        <v>28</v>
      </c>
      <c r="CI154" s="35">
        <f t="shared" ca="1" si="50"/>
        <v>28</v>
      </c>
      <c r="CJ154" s="35">
        <f t="shared" ca="1" si="50"/>
        <v>28</v>
      </c>
      <c r="CK154" s="35">
        <f t="shared" ca="1" si="50"/>
        <v>28</v>
      </c>
      <c r="CL154" s="35">
        <f t="shared" ca="1" si="49"/>
        <v>28</v>
      </c>
      <c r="CM154" s="35">
        <f t="shared" ca="1" si="49"/>
        <v>28</v>
      </c>
      <c r="CN154" s="35">
        <f t="shared" ca="1" si="49"/>
        <v>28</v>
      </c>
      <c r="CO154" s="35">
        <f t="shared" ca="1" si="49"/>
        <v>28</v>
      </c>
      <c r="CP154" s="35">
        <f t="shared" ca="1" si="49"/>
        <v>28</v>
      </c>
      <c r="CQ154" s="35">
        <f t="shared" ca="1" si="49"/>
        <v>28</v>
      </c>
      <c r="CR154" s="35">
        <f t="shared" ca="1" si="49"/>
        <v>28</v>
      </c>
      <c r="CS154" s="35">
        <f t="shared" ca="1" si="49"/>
        <v>28</v>
      </c>
      <c r="CT154" s="35">
        <f t="shared" ca="1" si="47"/>
        <v>28</v>
      </c>
      <c r="CU154" s="35">
        <f t="shared" ca="1" si="47"/>
        <v>28</v>
      </c>
      <c r="CV154" s="35">
        <f t="shared" ca="1" si="47"/>
        <v>28</v>
      </c>
      <c r="CW154" s="38">
        <f t="shared" ca="1" si="45"/>
        <v>28</v>
      </c>
      <c r="CX154" s="38">
        <f t="shared" ca="1" si="45"/>
        <v>28</v>
      </c>
      <c r="CY154" s="38">
        <f t="shared" ca="1" si="45"/>
        <v>28</v>
      </c>
      <c r="CZ154" s="39">
        <f t="shared" ca="1" si="45"/>
        <v>28</v>
      </c>
      <c r="DA154" s="35"/>
    </row>
    <row r="155" spans="4:105" x14ac:dyDescent="0.3">
      <c r="D155" s="61" t="e">
        <f>VLOOKUP(F155,[1]Special!$O$2:$S$209,3,0)</f>
        <v>#N/A</v>
      </c>
      <c r="E155" s="20" t="s">
        <v>176</v>
      </c>
      <c r="F155" s="19" t="str">
        <f t="shared" si="53"/>
        <v>|0200262901|45.00|0.00|1.200|0.000</v>
      </c>
      <c r="G155" s="19" t="str">
        <f>'Cutting Rules'!H155</f>
        <v>SHVN||||||||||||</v>
      </c>
      <c r="H155" s="19" t="str">
        <f>VLOOKUP(MID(F155,8,2),[1]Special!$H$2:$I$32,2,0)</f>
        <v>SUS409L</v>
      </c>
      <c r="I155" s="19" t="str">
        <f t="shared" si="54"/>
        <v>NBC</v>
      </c>
      <c r="J155" s="19" t="str">
        <f t="shared" si="55"/>
        <v>C</v>
      </c>
      <c r="K155" s="19" t="str">
        <f t="shared" si="56"/>
        <v>45.0</v>
      </c>
      <c r="L155" s="19" t="str">
        <f t="shared" si="57"/>
        <v>0.00</v>
      </c>
      <c r="M155" s="52" t="str">
        <f t="shared" si="58"/>
        <v>1.20</v>
      </c>
      <c r="N155" s="52" t="str">
        <f t="shared" si="59"/>
        <v>1000</v>
      </c>
      <c r="O155" s="19">
        <f>VLOOKUP(F155,[1]Item!$A$5:$Z$10000,26,0)</f>
        <v>1.296</v>
      </c>
      <c r="P155" s="19" t="str">
        <f>VLOOKUP(E155,[1]route!$E$3:$O$10005,11,0)</f>
        <v>P/E</v>
      </c>
      <c r="Q155" s="62" t="str">
        <f>'Cutting Rules'!AD155</f>
        <v>1000------------</v>
      </c>
      <c r="R155" s="23">
        <f ca="1">SUMIF([1]route!$E$3:$E$10005,E155,[1]!Table1[生産])</f>
        <v>37</v>
      </c>
      <c r="S155" s="24"/>
      <c r="T155" s="78" t="s">
        <v>547</v>
      </c>
      <c r="U155" s="19"/>
      <c r="V155" s="48">
        <f>SUMIF([1]route!$E$3:$E$10005,E155,[1]route!$M$3:$M$10005)</f>
        <v>100</v>
      </c>
      <c r="W155" s="56">
        <f t="shared" si="60"/>
        <v>129.6</v>
      </c>
      <c r="X155" s="27" t="e">
        <f t="array" aca="1" ref="X155" ca="1">INDEX($BP155:$CZ155,MATCH(TRUE,$BP155:$CZ155&lt;0,0))</f>
        <v>#N/A</v>
      </c>
      <c r="Y155" s="47" t="str">
        <f t="shared" ca="1" si="51"/>
        <v/>
      </c>
      <c r="Z155" s="121" t="str">
        <f>IFERROR(VLOOKUP(E155,[1]route!$E$3:$BL$10005,59,0),"")&amp;IFERROR(VLOOKUP(E155,[1]route!$E$3:$BL$10005,60,0),"")</f>
        <v/>
      </c>
      <c r="AA155" s="28">
        <f t="shared" ca="1" si="61"/>
        <v>0</v>
      </c>
      <c r="AB155" s="77">
        <f t="shared" ca="1" si="62"/>
        <v>0</v>
      </c>
      <c r="AC155" s="4" t="str">
        <f t="shared" ca="1" si="52"/>
        <v/>
      </c>
      <c r="AD155" s="29">
        <v>0</v>
      </c>
      <c r="AE155" s="30">
        <f ca="1">SUMIF([1]route!$E$3:$E$10005,E155,[1]!Table1[1])</f>
        <v>0</v>
      </c>
      <c r="AF155" s="30">
        <f ca="1">SUMIF([1]route!$E$3:$E$10005,E155,[1]!Table1[2])</f>
        <v>0</v>
      </c>
      <c r="AG155" s="30">
        <f ca="1">SUMIF([1]route!$E$3:$E$10005,E155,[1]!Table1[3])</f>
        <v>0</v>
      </c>
      <c r="AH155" s="30">
        <f ca="1">SUMIF([1]route!$E$3:$E$10005,E155,[1]!Table1[4])</f>
        <v>0</v>
      </c>
      <c r="AI155" s="30">
        <f ca="1">SUMIF([1]route!$E$3:$E$10005,E155,[1]!Table1[5])</f>
        <v>0</v>
      </c>
      <c r="AJ155" s="30">
        <f ca="1">SUMIF([1]route!$E$3:$E$10005,E155,[1]!Table1[6])</f>
        <v>0</v>
      </c>
      <c r="AK155" s="30">
        <f ca="1">SUMIF([1]route!$E$3:$E$10005,E155,[1]!Table1[7])</f>
        <v>0</v>
      </c>
      <c r="AL155" s="30">
        <f ca="1">SUMIF([1]route!$E$3:$E$10005,E155,[1]!Table1[8])</f>
        <v>0</v>
      </c>
      <c r="AM155" s="30">
        <f ca="1">SUMIF([1]route!$E$3:$E$10005,E155,[1]!Table1[9])</f>
        <v>0</v>
      </c>
      <c r="AN155" s="30">
        <f ca="1">SUMIF([1]route!$E$3:$E$10005,E155,[1]!Table1[10])</f>
        <v>0</v>
      </c>
      <c r="AO155" s="30">
        <f ca="1">SUMIF([1]route!$E$3:$E$10005,E155,[1]!Table1[11])</f>
        <v>0</v>
      </c>
      <c r="AP155" s="30">
        <f ca="1">SUMIF([1]route!$E$3:$E$10005,E155,[1]!Table1[12])</f>
        <v>0</v>
      </c>
      <c r="AQ155" s="30">
        <f ca="1">SUMIF([1]route!$E$3:$E$10005,E155,[1]!Table1[13])</f>
        <v>0</v>
      </c>
      <c r="AR155" s="30">
        <f ca="1">SUMIF([1]route!$E$3:$E$10005,E155,[1]!Table1[14])</f>
        <v>0</v>
      </c>
      <c r="AS155" s="30">
        <f ca="1">SUMIF([1]route!$E$3:$E$10005,E155,[1]!Table1[15])</f>
        <v>0</v>
      </c>
      <c r="AT155" s="30">
        <f ca="1">SUMIF([1]route!$E$3:$E$10005,E155,[1]!Table1[16])</f>
        <v>0</v>
      </c>
      <c r="AU155" s="30">
        <f ca="1">SUMIF([1]route!$E$3:$E$10005,E155,[1]!Table1[17])</f>
        <v>0</v>
      </c>
      <c r="AV155" s="30">
        <f ca="1">SUMIF([1]route!$E$3:$E$10005,E155,[1]!Table1[18])</f>
        <v>0</v>
      </c>
      <c r="AW155" s="30">
        <f ca="1">SUMIF([1]route!$E$3:$E$10005,E155,[1]!Table1[19])</f>
        <v>0</v>
      </c>
      <c r="AX155" s="30">
        <f ca="1">SUMIF([1]route!$E$3:$E$10005,E155,[1]!Table1[20])</f>
        <v>0</v>
      </c>
      <c r="AY155" s="30">
        <f ca="1">SUMIF([1]route!$E$3:$E$10005,E155,[1]!Table1[21])</f>
        <v>0</v>
      </c>
      <c r="AZ155" s="30">
        <f ca="1">SUMIF([1]route!$E$3:$E$10005,E155,[1]!Table1[22])</f>
        <v>0</v>
      </c>
      <c r="BA155" s="30">
        <f ca="1">SUMIF([1]route!$E$3:$E$10005,E155,[1]!Table1[23])</f>
        <v>0</v>
      </c>
      <c r="BB155" s="30">
        <f ca="1">SUMIF([1]route!$E$3:$E$10005,E155,[1]!Table1[24])</f>
        <v>0</v>
      </c>
      <c r="BC155" s="30">
        <f ca="1">SUMIF([1]route!$E$3:$E$10005,E155,[1]!Table1[25])</f>
        <v>0</v>
      </c>
      <c r="BD155" s="30">
        <f ca="1">SUMIF([1]route!$E$3:$E$10005,E155,[1]!Table1[26])</f>
        <v>0</v>
      </c>
      <c r="BE155" s="30">
        <f ca="1">SUMIF([1]route!$E$3:$E$10005,E155,[1]!Table1[27])</f>
        <v>0</v>
      </c>
      <c r="BF155" s="30">
        <f ca="1">SUMIF([1]route!$E$3:$E$10005,E155,[1]!Table1[28])</f>
        <v>0</v>
      </c>
      <c r="BG155" s="30">
        <f ca="1">SUMIF([1]route!$E$3:$E$10005,E155,[1]!Table1[29])</f>
        <v>0</v>
      </c>
      <c r="BH155" s="30">
        <f ca="1">SUMIF([1]route!$E$3:$E$10005,E155,[1]!Table1[30])</f>
        <v>0</v>
      </c>
      <c r="BI155" s="30">
        <f ca="1">SUMIF([1]route!$E$3:$E$10005,E155,[1]!Table1[31])</f>
        <v>10</v>
      </c>
      <c r="BJ155" s="30">
        <f ca="1">SUMIF([1]route!$E$3:$E$10005,E155,[1]!Table1[Remain PO])</f>
        <v>0</v>
      </c>
      <c r="BK155" s="31">
        <f ca="1">SUMIF([1]route!$E$3:$E$10005,E155,[1]!Table1[N+1])</f>
        <v>18</v>
      </c>
      <c r="BL155" s="31">
        <f ca="1">SUMIF([1]route!$E$3:$E$10005,E155,[1]!Table1[N+2])</f>
        <v>9</v>
      </c>
      <c r="BM155" s="31">
        <f ca="1">SUMIF([1]route!$E$3:$E$10005,E155,[1]!Table1[N+3])</f>
        <v>21</v>
      </c>
      <c r="BN155" s="32">
        <f ca="1">SUMIF([1]route!$E$3:$E$10005,E155,[1]!Table1[N+4])</f>
        <v>0</v>
      </c>
      <c r="BP155" s="37">
        <f t="shared" si="63"/>
        <v>100</v>
      </c>
      <c r="BQ155" s="35">
        <f t="shared" ca="1" si="65"/>
        <v>100</v>
      </c>
      <c r="BR155" s="35">
        <f t="shared" ca="1" si="65"/>
        <v>100</v>
      </c>
      <c r="BS155" s="35">
        <f t="shared" ca="1" si="65"/>
        <v>100</v>
      </c>
      <c r="BT155" s="35">
        <f t="shared" ca="1" si="65"/>
        <v>100</v>
      </c>
      <c r="BU155" s="35">
        <f t="shared" ca="1" si="65"/>
        <v>100</v>
      </c>
      <c r="BV155" s="35">
        <f t="shared" ca="1" si="65"/>
        <v>100</v>
      </c>
      <c r="BW155" s="35">
        <f t="shared" ca="1" si="64"/>
        <v>100</v>
      </c>
      <c r="BX155" s="35">
        <f t="shared" ca="1" si="64"/>
        <v>100</v>
      </c>
      <c r="BY155" s="35">
        <f t="shared" ca="1" si="64"/>
        <v>100</v>
      </c>
      <c r="BZ155" s="35">
        <f t="shared" ca="1" si="64"/>
        <v>100</v>
      </c>
      <c r="CA155" s="35">
        <f t="shared" ca="1" si="64"/>
        <v>100</v>
      </c>
      <c r="CB155" s="35">
        <f t="shared" ca="1" si="64"/>
        <v>100</v>
      </c>
      <c r="CC155" s="35">
        <f t="shared" ca="1" si="64"/>
        <v>100</v>
      </c>
      <c r="CD155" s="35">
        <f t="shared" ca="1" si="64"/>
        <v>100</v>
      </c>
      <c r="CE155" s="35">
        <f t="shared" ca="1" si="64"/>
        <v>100</v>
      </c>
      <c r="CF155" s="35">
        <f t="shared" ca="1" si="64"/>
        <v>100</v>
      </c>
      <c r="CG155" s="35">
        <f t="shared" ca="1" si="50"/>
        <v>100</v>
      </c>
      <c r="CH155" s="35">
        <f t="shared" ca="1" si="50"/>
        <v>100</v>
      </c>
      <c r="CI155" s="35">
        <f t="shared" ca="1" si="50"/>
        <v>100</v>
      </c>
      <c r="CJ155" s="35">
        <f t="shared" ca="1" si="50"/>
        <v>100</v>
      </c>
      <c r="CK155" s="35">
        <f t="shared" ca="1" si="50"/>
        <v>100</v>
      </c>
      <c r="CL155" s="35">
        <f t="shared" ca="1" si="49"/>
        <v>100</v>
      </c>
      <c r="CM155" s="35">
        <f t="shared" ca="1" si="49"/>
        <v>100</v>
      </c>
      <c r="CN155" s="35">
        <f t="shared" ca="1" si="49"/>
        <v>100</v>
      </c>
      <c r="CO155" s="35">
        <f t="shared" ca="1" si="49"/>
        <v>100</v>
      </c>
      <c r="CP155" s="35">
        <f t="shared" ca="1" si="49"/>
        <v>100</v>
      </c>
      <c r="CQ155" s="35">
        <f t="shared" ca="1" si="49"/>
        <v>100</v>
      </c>
      <c r="CR155" s="35">
        <f t="shared" ca="1" si="49"/>
        <v>100</v>
      </c>
      <c r="CS155" s="35">
        <f t="shared" ca="1" si="49"/>
        <v>100</v>
      </c>
      <c r="CT155" s="35">
        <f t="shared" ca="1" si="47"/>
        <v>100</v>
      </c>
      <c r="CU155" s="35">
        <f t="shared" ca="1" si="47"/>
        <v>90</v>
      </c>
      <c r="CV155" s="35">
        <f t="shared" ca="1" si="47"/>
        <v>90</v>
      </c>
      <c r="CW155" s="38">
        <f t="shared" ca="1" si="45"/>
        <v>72</v>
      </c>
      <c r="CX155" s="38">
        <f t="shared" ca="1" si="45"/>
        <v>63</v>
      </c>
      <c r="CY155" s="38">
        <f t="shared" ca="1" si="45"/>
        <v>42</v>
      </c>
      <c r="CZ155" s="39">
        <f t="shared" ca="1" si="45"/>
        <v>42</v>
      </c>
      <c r="DA155" s="35"/>
    </row>
    <row r="156" spans="4:105" x14ac:dyDescent="0.3">
      <c r="D156" s="61" t="str">
        <f>VLOOKUP(F156,[1]Special!$O$2:$S$209,3,0)</f>
        <v>|0101022000|0.00|0.00|0.000|47.5002</v>
      </c>
      <c r="E156" s="20" t="s">
        <v>177</v>
      </c>
      <c r="F156" s="19" t="str">
        <f t="shared" si="53"/>
        <v>|0200225939|15.90|0.00|2.000|0.000</v>
      </c>
      <c r="G156" s="19" t="str">
        <f>'Cutting Rules'!H156</f>
        <v>TAM HOP||||||||||||</v>
      </c>
      <c r="H156" s="19" t="str">
        <f>VLOOKUP(MID(F156,8,2),[1]Special!$H$2:$I$32,2,0)</f>
        <v>STAM290GA</v>
      </c>
      <c r="I156" s="19" t="str">
        <f t="shared" si="54"/>
        <v>NBC</v>
      </c>
      <c r="J156" s="19" t="str">
        <f t="shared" si="55"/>
        <v>P</v>
      </c>
      <c r="K156" s="19" t="str">
        <f t="shared" si="56"/>
        <v>15.9</v>
      </c>
      <c r="L156" s="19" t="str">
        <f t="shared" si="57"/>
        <v>0.00</v>
      </c>
      <c r="M156" s="52" t="str">
        <f t="shared" si="58"/>
        <v>2.00</v>
      </c>
      <c r="N156" s="52" t="str">
        <f t="shared" si="59"/>
        <v>4984</v>
      </c>
      <c r="O156" s="19">
        <f>VLOOKUP(F156,[1]Item!$A$5:$Z$10000,26,0)</f>
        <v>0.68600000000000005</v>
      </c>
      <c r="P156" s="19" t="str">
        <f>VLOOKUP(E156,[1]route!$E$3:$O$10005,11,0)</f>
        <v>C</v>
      </c>
      <c r="Q156" s="62" t="str">
        <f>'Cutting Rules'!AD156</f>
        <v>1635-4984-----------</v>
      </c>
      <c r="R156" s="23">
        <f ca="1">SUMIF([1]route!$E$3:$E$10005,E156,[1]!Table1[生産])</f>
        <v>0</v>
      </c>
      <c r="S156" s="24"/>
      <c r="T156" s="78" t="s">
        <v>547</v>
      </c>
      <c r="U156" s="19"/>
      <c r="V156" s="48">
        <f>SUMIF([1]route!$E$3:$E$10005,E156,[1]route!$M$3:$M$10005)</f>
        <v>1320</v>
      </c>
      <c r="W156" s="56">
        <f t="shared" si="60"/>
        <v>4513.1116800000009</v>
      </c>
      <c r="X156" s="27" t="e">
        <f t="array" aca="1" ref="X156" ca="1">INDEX($BP156:$CZ156,MATCH(TRUE,$BP156:$CZ156&lt;0,0))</f>
        <v>#N/A</v>
      </c>
      <c r="Y156" s="47" t="str">
        <f t="shared" ca="1" si="51"/>
        <v/>
      </c>
      <c r="Z156" s="121" t="str">
        <f>IFERROR(VLOOKUP(E156,[1]route!$E$3:$BL$10005,59,0),"")&amp;IFERROR(VLOOKUP(E156,[1]route!$E$3:$BL$10005,60,0),"")</f>
        <v/>
      </c>
      <c r="AA156" s="28">
        <f t="shared" ca="1" si="61"/>
        <v>0</v>
      </c>
      <c r="AB156" s="77">
        <f t="shared" ca="1" si="62"/>
        <v>0</v>
      </c>
      <c r="AC156" s="4" t="str">
        <f t="shared" ca="1" si="52"/>
        <v/>
      </c>
      <c r="AD156" s="29">
        <v>0</v>
      </c>
      <c r="AE156" s="30">
        <f ca="1">SUMIF([1]route!$E$3:$E$10005,E156,[1]!Table1[1])</f>
        <v>0</v>
      </c>
      <c r="AF156" s="30">
        <f ca="1">SUMIF([1]route!$E$3:$E$10005,E156,[1]!Table1[2])</f>
        <v>0</v>
      </c>
      <c r="AG156" s="30">
        <f ca="1">SUMIF([1]route!$E$3:$E$10005,E156,[1]!Table1[3])</f>
        <v>0</v>
      </c>
      <c r="AH156" s="30">
        <f ca="1">SUMIF([1]route!$E$3:$E$10005,E156,[1]!Table1[4])</f>
        <v>0</v>
      </c>
      <c r="AI156" s="30">
        <f ca="1">SUMIF([1]route!$E$3:$E$10005,E156,[1]!Table1[5])</f>
        <v>0</v>
      </c>
      <c r="AJ156" s="30">
        <f ca="1">SUMIF([1]route!$E$3:$E$10005,E156,[1]!Table1[6])</f>
        <v>0</v>
      </c>
      <c r="AK156" s="30">
        <f ca="1">SUMIF([1]route!$E$3:$E$10005,E156,[1]!Table1[7])</f>
        <v>0</v>
      </c>
      <c r="AL156" s="30">
        <f ca="1">SUMIF([1]route!$E$3:$E$10005,E156,[1]!Table1[8])</f>
        <v>0</v>
      </c>
      <c r="AM156" s="30">
        <f ca="1">SUMIF([1]route!$E$3:$E$10005,E156,[1]!Table1[9])</f>
        <v>0</v>
      </c>
      <c r="AN156" s="30">
        <f ca="1">SUMIF([1]route!$E$3:$E$10005,E156,[1]!Table1[10])</f>
        <v>0</v>
      </c>
      <c r="AO156" s="30">
        <f ca="1">SUMIF([1]route!$E$3:$E$10005,E156,[1]!Table1[11])</f>
        <v>0</v>
      </c>
      <c r="AP156" s="30">
        <f ca="1">SUMIF([1]route!$E$3:$E$10005,E156,[1]!Table1[12])</f>
        <v>0</v>
      </c>
      <c r="AQ156" s="30">
        <f ca="1">SUMIF([1]route!$E$3:$E$10005,E156,[1]!Table1[13])</f>
        <v>0</v>
      </c>
      <c r="AR156" s="30">
        <f ca="1">SUMIF([1]route!$E$3:$E$10005,E156,[1]!Table1[14])</f>
        <v>0</v>
      </c>
      <c r="AS156" s="30">
        <f ca="1">SUMIF([1]route!$E$3:$E$10005,E156,[1]!Table1[15])</f>
        <v>0</v>
      </c>
      <c r="AT156" s="30">
        <f ca="1">SUMIF([1]route!$E$3:$E$10005,E156,[1]!Table1[16])</f>
        <v>0</v>
      </c>
      <c r="AU156" s="30">
        <f ca="1">SUMIF([1]route!$E$3:$E$10005,E156,[1]!Table1[17])</f>
        <v>0</v>
      </c>
      <c r="AV156" s="30">
        <f ca="1">SUMIF([1]route!$E$3:$E$10005,E156,[1]!Table1[18])</f>
        <v>0</v>
      </c>
      <c r="AW156" s="30">
        <f ca="1">SUMIF([1]route!$E$3:$E$10005,E156,[1]!Table1[19])</f>
        <v>0</v>
      </c>
      <c r="AX156" s="30">
        <f ca="1">SUMIF([1]route!$E$3:$E$10005,E156,[1]!Table1[20])</f>
        <v>0</v>
      </c>
      <c r="AY156" s="30">
        <f ca="1">SUMIF([1]route!$E$3:$E$10005,E156,[1]!Table1[21])</f>
        <v>0</v>
      </c>
      <c r="AZ156" s="30">
        <f ca="1">SUMIF([1]route!$E$3:$E$10005,E156,[1]!Table1[22])</f>
        <v>0</v>
      </c>
      <c r="BA156" s="30">
        <f ca="1">SUMIF([1]route!$E$3:$E$10005,E156,[1]!Table1[23])</f>
        <v>0</v>
      </c>
      <c r="BB156" s="30">
        <f ca="1">SUMIF([1]route!$E$3:$E$10005,E156,[1]!Table1[24])</f>
        <v>0</v>
      </c>
      <c r="BC156" s="30">
        <f ca="1">SUMIF([1]route!$E$3:$E$10005,E156,[1]!Table1[25])</f>
        <v>0</v>
      </c>
      <c r="BD156" s="30">
        <f ca="1">SUMIF([1]route!$E$3:$E$10005,E156,[1]!Table1[26])</f>
        <v>0</v>
      </c>
      <c r="BE156" s="30">
        <f ca="1">SUMIF([1]route!$E$3:$E$10005,E156,[1]!Table1[27])</f>
        <v>0</v>
      </c>
      <c r="BF156" s="30">
        <f ca="1">SUMIF([1]route!$E$3:$E$10005,E156,[1]!Table1[28])</f>
        <v>0</v>
      </c>
      <c r="BG156" s="30">
        <f ca="1">SUMIF([1]route!$E$3:$E$10005,E156,[1]!Table1[29])</f>
        <v>0</v>
      </c>
      <c r="BH156" s="30">
        <f ca="1">SUMIF([1]route!$E$3:$E$10005,E156,[1]!Table1[30])</f>
        <v>0</v>
      </c>
      <c r="BI156" s="30">
        <f ca="1">SUMIF([1]route!$E$3:$E$10005,E156,[1]!Table1[31])</f>
        <v>0</v>
      </c>
      <c r="BJ156" s="30">
        <f ca="1">SUMIF([1]route!$E$3:$E$10005,E156,[1]!Table1[Remain PO])</f>
        <v>0</v>
      </c>
      <c r="BK156" s="31">
        <f ca="1">SUMIF([1]route!$E$3:$E$10005,E156,[1]!Table1[N+1])</f>
        <v>0</v>
      </c>
      <c r="BL156" s="31">
        <f ca="1">SUMIF([1]route!$E$3:$E$10005,E156,[1]!Table1[N+2])</f>
        <v>0</v>
      </c>
      <c r="BM156" s="31">
        <f ca="1">SUMIF([1]route!$E$3:$E$10005,E156,[1]!Table1[N+3])</f>
        <v>0</v>
      </c>
      <c r="BN156" s="32">
        <f ca="1">SUMIF([1]route!$E$3:$E$10005,E156,[1]!Table1[N+4])</f>
        <v>0</v>
      </c>
      <c r="BP156" s="37">
        <f t="shared" si="63"/>
        <v>1320</v>
      </c>
      <c r="BQ156" s="35">
        <f t="shared" ca="1" si="65"/>
        <v>1320</v>
      </c>
      <c r="BR156" s="35">
        <f t="shared" ca="1" si="65"/>
        <v>1320</v>
      </c>
      <c r="BS156" s="35">
        <f t="shared" ca="1" si="65"/>
        <v>1320</v>
      </c>
      <c r="BT156" s="35">
        <f t="shared" ca="1" si="65"/>
        <v>1320</v>
      </c>
      <c r="BU156" s="35">
        <f t="shared" ca="1" si="65"/>
        <v>1320</v>
      </c>
      <c r="BV156" s="35">
        <f t="shared" ca="1" si="65"/>
        <v>1320</v>
      </c>
      <c r="BW156" s="35">
        <f t="shared" ca="1" si="64"/>
        <v>1320</v>
      </c>
      <c r="BX156" s="35">
        <f t="shared" ca="1" si="64"/>
        <v>1320</v>
      </c>
      <c r="BY156" s="35">
        <f t="shared" ca="1" si="64"/>
        <v>1320</v>
      </c>
      <c r="BZ156" s="35">
        <f t="shared" ca="1" si="64"/>
        <v>1320</v>
      </c>
      <c r="CA156" s="35">
        <f t="shared" ca="1" si="64"/>
        <v>1320</v>
      </c>
      <c r="CB156" s="35">
        <f t="shared" ca="1" si="64"/>
        <v>1320</v>
      </c>
      <c r="CC156" s="35">
        <f t="shared" ca="1" si="64"/>
        <v>1320</v>
      </c>
      <c r="CD156" s="35">
        <f t="shared" ca="1" si="64"/>
        <v>1320</v>
      </c>
      <c r="CE156" s="35">
        <f t="shared" ca="1" si="64"/>
        <v>1320</v>
      </c>
      <c r="CF156" s="35">
        <f t="shared" ca="1" si="64"/>
        <v>1320</v>
      </c>
      <c r="CG156" s="35">
        <f t="shared" ca="1" si="50"/>
        <v>1320</v>
      </c>
      <c r="CH156" s="35">
        <f t="shared" ca="1" si="50"/>
        <v>1320</v>
      </c>
      <c r="CI156" s="35">
        <f t="shared" ca="1" si="50"/>
        <v>1320</v>
      </c>
      <c r="CJ156" s="35">
        <f t="shared" ca="1" si="50"/>
        <v>1320</v>
      </c>
      <c r="CK156" s="35">
        <f t="shared" ca="1" si="50"/>
        <v>1320</v>
      </c>
      <c r="CL156" s="35">
        <f t="shared" ca="1" si="49"/>
        <v>1320</v>
      </c>
      <c r="CM156" s="35">
        <f t="shared" ca="1" si="49"/>
        <v>1320</v>
      </c>
      <c r="CN156" s="35">
        <f t="shared" ca="1" si="49"/>
        <v>1320</v>
      </c>
      <c r="CO156" s="35">
        <f t="shared" ca="1" si="49"/>
        <v>1320</v>
      </c>
      <c r="CP156" s="35">
        <f t="shared" ca="1" si="49"/>
        <v>1320</v>
      </c>
      <c r="CQ156" s="35">
        <f t="shared" ca="1" si="49"/>
        <v>1320</v>
      </c>
      <c r="CR156" s="35">
        <f t="shared" ca="1" si="49"/>
        <v>1320</v>
      </c>
      <c r="CS156" s="35">
        <f t="shared" ref="CS156:CZ201" ca="1" si="66">CR156-BG156</f>
        <v>1320</v>
      </c>
      <c r="CT156" s="35">
        <f t="shared" ca="1" si="47"/>
        <v>1320</v>
      </c>
      <c r="CU156" s="35">
        <f t="shared" ca="1" si="47"/>
        <v>1320</v>
      </c>
      <c r="CV156" s="35">
        <f t="shared" ca="1" si="47"/>
        <v>1320</v>
      </c>
      <c r="CW156" s="38">
        <f t="shared" ca="1" si="45"/>
        <v>1320</v>
      </c>
      <c r="CX156" s="38">
        <f t="shared" ca="1" si="45"/>
        <v>1320</v>
      </c>
      <c r="CY156" s="38">
        <f t="shared" ca="1" si="45"/>
        <v>1320</v>
      </c>
      <c r="CZ156" s="39">
        <f t="shared" ca="1" si="45"/>
        <v>1320</v>
      </c>
      <c r="DA156" s="35"/>
    </row>
    <row r="157" spans="4:105" x14ac:dyDescent="0.3">
      <c r="D157" s="61" t="str">
        <f>VLOOKUP(F157,[1]Special!$O$2:$S$209,3,0)</f>
        <v>E-C</v>
      </c>
      <c r="E157" s="20" t="s">
        <v>178</v>
      </c>
      <c r="F157" s="19" t="str">
        <f t="shared" si="53"/>
        <v>|0200225900|15.00|10.30|2.350|0.000</v>
      </c>
      <c r="G157" s="19" t="str">
        <f>'Cutting Rules'!H157</f>
        <v>VPIC1||||||||||||</v>
      </c>
      <c r="H157" s="19" t="str">
        <f>VLOOKUP(MID(F157,8,2),[1]Special!$H$2:$I$32,2,0)</f>
        <v>STAM290GA</v>
      </c>
      <c r="I157" s="19" t="str">
        <f t="shared" si="54"/>
        <v>IBC</v>
      </c>
      <c r="J157" s="19" t="str">
        <f t="shared" si="55"/>
        <v>P</v>
      </c>
      <c r="K157" s="19" t="str">
        <f t="shared" si="56"/>
        <v>15.0</v>
      </c>
      <c r="L157" s="19" t="str">
        <f t="shared" si="57"/>
        <v>10.3</v>
      </c>
      <c r="M157" s="52" t="str">
        <f t="shared" si="58"/>
        <v>2.35</v>
      </c>
      <c r="N157" s="52" t="str">
        <f t="shared" si="59"/>
        <v>5700</v>
      </c>
      <c r="O157" s="19">
        <f>VLOOKUP(F157,[1]Item!$A$5:$Z$10000,26,0)</f>
        <v>0.73299999999999998</v>
      </c>
      <c r="P157" s="19" t="str">
        <f>VLOOKUP(E157,[1]route!$E$3:$O$10005,11,0)</f>
        <v>P/E</v>
      </c>
      <c r="Q157" s="62" t="str">
        <f>'Cutting Rules'!AD157</f>
        <v>5700------------</v>
      </c>
      <c r="R157" s="23">
        <f ca="1">SUMIF([1]route!$E$3:$E$10005,E157,[1]!Table1[生産])</f>
        <v>0</v>
      </c>
      <c r="S157" s="24"/>
      <c r="T157" s="78" t="s">
        <v>547</v>
      </c>
      <c r="U157" s="19"/>
      <c r="V157" s="48">
        <f>SUMIF([1]route!$E$3:$E$10005,E157,[1]route!$M$3:$M$10005)</f>
        <v>957</v>
      </c>
      <c r="W157" s="56">
        <f t="shared" si="60"/>
        <v>3998.4417000000003</v>
      </c>
      <c r="X157" s="27" t="e">
        <f t="array" aca="1" ref="X157" ca="1">INDEX($BP157:$CZ157,MATCH(TRUE,$BP157:$CZ157&lt;0,0))</f>
        <v>#N/A</v>
      </c>
      <c r="Y157" s="47" t="str">
        <f t="shared" ca="1" si="51"/>
        <v/>
      </c>
      <c r="Z157" s="121" t="str">
        <f>IFERROR(VLOOKUP(E157,[1]route!$E$3:$BL$10005,59,0),"")&amp;IFERROR(VLOOKUP(E157,[1]route!$E$3:$BL$10005,60,0),"")</f>
        <v/>
      </c>
      <c r="AA157" s="28">
        <f t="shared" ca="1" si="61"/>
        <v>0</v>
      </c>
      <c r="AB157" s="77">
        <f t="shared" ca="1" si="62"/>
        <v>0</v>
      </c>
      <c r="AC157" s="4" t="str">
        <f t="shared" ca="1" si="52"/>
        <v/>
      </c>
      <c r="AD157" s="29">
        <v>0</v>
      </c>
      <c r="AE157" s="30">
        <f ca="1">SUMIF([1]route!$E$3:$E$10005,E157,[1]!Table1[1])</f>
        <v>0</v>
      </c>
      <c r="AF157" s="30">
        <f ca="1">SUMIF([1]route!$E$3:$E$10005,E157,[1]!Table1[2])</f>
        <v>0</v>
      </c>
      <c r="AG157" s="30">
        <f ca="1">SUMIF([1]route!$E$3:$E$10005,E157,[1]!Table1[3])</f>
        <v>0</v>
      </c>
      <c r="AH157" s="30">
        <f ca="1">SUMIF([1]route!$E$3:$E$10005,E157,[1]!Table1[4])</f>
        <v>0</v>
      </c>
      <c r="AI157" s="30">
        <f ca="1">SUMIF([1]route!$E$3:$E$10005,E157,[1]!Table1[5])</f>
        <v>0</v>
      </c>
      <c r="AJ157" s="30">
        <f ca="1">SUMIF([1]route!$E$3:$E$10005,E157,[1]!Table1[6])</f>
        <v>0</v>
      </c>
      <c r="AK157" s="30">
        <f ca="1">SUMIF([1]route!$E$3:$E$10005,E157,[1]!Table1[7])</f>
        <v>0</v>
      </c>
      <c r="AL157" s="30">
        <f ca="1">SUMIF([1]route!$E$3:$E$10005,E157,[1]!Table1[8])</f>
        <v>0</v>
      </c>
      <c r="AM157" s="30">
        <f ca="1">SUMIF([1]route!$E$3:$E$10005,E157,[1]!Table1[9])</f>
        <v>0</v>
      </c>
      <c r="AN157" s="30">
        <f ca="1">SUMIF([1]route!$E$3:$E$10005,E157,[1]!Table1[10])</f>
        <v>0</v>
      </c>
      <c r="AO157" s="30">
        <f ca="1">SUMIF([1]route!$E$3:$E$10005,E157,[1]!Table1[11])</f>
        <v>0</v>
      </c>
      <c r="AP157" s="30">
        <f ca="1">SUMIF([1]route!$E$3:$E$10005,E157,[1]!Table1[12])</f>
        <v>0</v>
      </c>
      <c r="AQ157" s="30">
        <f ca="1">SUMIF([1]route!$E$3:$E$10005,E157,[1]!Table1[13])</f>
        <v>0</v>
      </c>
      <c r="AR157" s="30">
        <f ca="1">SUMIF([1]route!$E$3:$E$10005,E157,[1]!Table1[14])</f>
        <v>0</v>
      </c>
      <c r="AS157" s="30">
        <f ca="1">SUMIF([1]route!$E$3:$E$10005,E157,[1]!Table1[15])</f>
        <v>0</v>
      </c>
      <c r="AT157" s="30">
        <f ca="1">SUMIF([1]route!$E$3:$E$10005,E157,[1]!Table1[16])</f>
        <v>0</v>
      </c>
      <c r="AU157" s="30">
        <f ca="1">SUMIF([1]route!$E$3:$E$10005,E157,[1]!Table1[17])</f>
        <v>0</v>
      </c>
      <c r="AV157" s="30">
        <f ca="1">SUMIF([1]route!$E$3:$E$10005,E157,[1]!Table1[18])</f>
        <v>0</v>
      </c>
      <c r="AW157" s="30">
        <f ca="1">SUMIF([1]route!$E$3:$E$10005,E157,[1]!Table1[19])</f>
        <v>0</v>
      </c>
      <c r="AX157" s="30">
        <f ca="1">SUMIF([1]route!$E$3:$E$10005,E157,[1]!Table1[20])</f>
        <v>0</v>
      </c>
      <c r="AY157" s="30">
        <f ca="1">SUMIF([1]route!$E$3:$E$10005,E157,[1]!Table1[21])</f>
        <v>0</v>
      </c>
      <c r="AZ157" s="30">
        <f ca="1">SUMIF([1]route!$E$3:$E$10005,E157,[1]!Table1[22])</f>
        <v>0</v>
      </c>
      <c r="BA157" s="30">
        <f ca="1">SUMIF([1]route!$E$3:$E$10005,E157,[1]!Table1[23])</f>
        <v>0</v>
      </c>
      <c r="BB157" s="30">
        <f ca="1">SUMIF([1]route!$E$3:$E$10005,E157,[1]!Table1[24])</f>
        <v>0</v>
      </c>
      <c r="BC157" s="30">
        <f ca="1">SUMIF([1]route!$E$3:$E$10005,E157,[1]!Table1[25])</f>
        <v>0</v>
      </c>
      <c r="BD157" s="30">
        <f ca="1">SUMIF([1]route!$E$3:$E$10005,E157,[1]!Table1[26])</f>
        <v>0</v>
      </c>
      <c r="BE157" s="30">
        <f ca="1">SUMIF([1]route!$E$3:$E$10005,E157,[1]!Table1[27])</f>
        <v>0</v>
      </c>
      <c r="BF157" s="30">
        <f ca="1">SUMIF([1]route!$E$3:$E$10005,E157,[1]!Table1[28])</f>
        <v>0</v>
      </c>
      <c r="BG157" s="30">
        <f ca="1">SUMIF([1]route!$E$3:$E$10005,E157,[1]!Table1[29])</f>
        <v>0</v>
      </c>
      <c r="BH157" s="30">
        <f ca="1">SUMIF([1]route!$E$3:$E$10005,E157,[1]!Table1[30])</f>
        <v>0</v>
      </c>
      <c r="BI157" s="30">
        <f ca="1">SUMIF([1]route!$E$3:$E$10005,E157,[1]!Table1[31])</f>
        <v>0</v>
      </c>
      <c r="BJ157" s="30">
        <f ca="1">SUMIF([1]route!$E$3:$E$10005,E157,[1]!Table1[Remain PO])</f>
        <v>0</v>
      </c>
      <c r="BK157" s="31">
        <f ca="1">SUMIF([1]route!$E$3:$E$10005,E157,[1]!Table1[N+1])</f>
        <v>0</v>
      </c>
      <c r="BL157" s="31">
        <f ca="1">SUMIF([1]route!$E$3:$E$10005,E157,[1]!Table1[N+2])</f>
        <v>0</v>
      </c>
      <c r="BM157" s="31">
        <f ca="1">SUMIF([1]route!$E$3:$E$10005,E157,[1]!Table1[N+3])</f>
        <v>0</v>
      </c>
      <c r="BN157" s="32">
        <f ca="1">SUMIF([1]route!$E$3:$E$10005,E157,[1]!Table1[N+4])</f>
        <v>0</v>
      </c>
      <c r="BP157" s="37">
        <f t="shared" si="63"/>
        <v>957</v>
      </c>
      <c r="BQ157" s="35">
        <f t="shared" ca="1" si="65"/>
        <v>957</v>
      </c>
      <c r="BR157" s="35">
        <f t="shared" ca="1" si="65"/>
        <v>957</v>
      </c>
      <c r="BS157" s="35">
        <f t="shared" ca="1" si="65"/>
        <v>957</v>
      </c>
      <c r="BT157" s="35">
        <f t="shared" ca="1" si="65"/>
        <v>957</v>
      </c>
      <c r="BU157" s="35">
        <f t="shared" ca="1" si="65"/>
        <v>957</v>
      </c>
      <c r="BV157" s="35">
        <f t="shared" ca="1" si="65"/>
        <v>957</v>
      </c>
      <c r="BW157" s="35">
        <f t="shared" ca="1" si="64"/>
        <v>957</v>
      </c>
      <c r="BX157" s="35">
        <f t="shared" ca="1" si="64"/>
        <v>957</v>
      </c>
      <c r="BY157" s="35">
        <f t="shared" ca="1" si="64"/>
        <v>957</v>
      </c>
      <c r="BZ157" s="35">
        <f t="shared" ca="1" si="64"/>
        <v>957</v>
      </c>
      <c r="CA157" s="35">
        <f t="shared" ca="1" si="64"/>
        <v>957</v>
      </c>
      <c r="CB157" s="35">
        <f t="shared" ca="1" si="64"/>
        <v>957</v>
      </c>
      <c r="CC157" s="35">
        <f t="shared" ca="1" si="64"/>
        <v>957</v>
      </c>
      <c r="CD157" s="35">
        <f t="shared" ca="1" si="64"/>
        <v>957</v>
      </c>
      <c r="CE157" s="35">
        <f t="shared" ca="1" si="64"/>
        <v>957</v>
      </c>
      <c r="CF157" s="35">
        <f t="shared" ca="1" si="64"/>
        <v>957</v>
      </c>
      <c r="CG157" s="35">
        <f t="shared" ca="1" si="50"/>
        <v>957</v>
      </c>
      <c r="CH157" s="35">
        <f t="shared" ca="1" si="50"/>
        <v>957</v>
      </c>
      <c r="CI157" s="35">
        <f t="shared" ca="1" si="50"/>
        <v>957</v>
      </c>
      <c r="CJ157" s="35">
        <f t="shared" ca="1" si="50"/>
        <v>957</v>
      </c>
      <c r="CK157" s="35">
        <f t="shared" ca="1" si="50"/>
        <v>957</v>
      </c>
      <c r="CL157" s="35">
        <f t="shared" ca="1" si="50"/>
        <v>957</v>
      </c>
      <c r="CM157" s="35">
        <f t="shared" ca="1" si="50"/>
        <v>957</v>
      </c>
      <c r="CN157" s="35">
        <f t="shared" ca="1" si="50"/>
        <v>957</v>
      </c>
      <c r="CO157" s="35">
        <f t="shared" ca="1" si="50"/>
        <v>957</v>
      </c>
      <c r="CP157" s="35">
        <f t="shared" ca="1" si="50"/>
        <v>957</v>
      </c>
      <c r="CQ157" s="35">
        <f t="shared" ca="1" si="50"/>
        <v>957</v>
      </c>
      <c r="CR157" s="35">
        <f t="shared" ca="1" si="50"/>
        <v>957</v>
      </c>
      <c r="CS157" s="35">
        <f t="shared" ca="1" si="66"/>
        <v>957</v>
      </c>
      <c r="CT157" s="35">
        <f t="shared" ca="1" si="47"/>
        <v>957</v>
      </c>
      <c r="CU157" s="35">
        <f t="shared" ca="1" si="47"/>
        <v>957</v>
      </c>
      <c r="CV157" s="35">
        <f t="shared" ca="1" si="47"/>
        <v>957</v>
      </c>
      <c r="CW157" s="38">
        <f t="shared" ca="1" si="45"/>
        <v>957</v>
      </c>
      <c r="CX157" s="38">
        <f t="shared" ca="1" si="45"/>
        <v>957</v>
      </c>
      <c r="CY157" s="38">
        <f t="shared" ca="1" si="45"/>
        <v>957</v>
      </c>
      <c r="CZ157" s="39">
        <f t="shared" ca="1" si="45"/>
        <v>957</v>
      </c>
      <c r="DA157" s="35"/>
    </row>
    <row r="158" spans="4:105" x14ac:dyDescent="0.3">
      <c r="D158" s="61" t="str">
        <f>VLOOKUP(F158,[1]Special!$O$2:$S$209,3,0)</f>
        <v>E-C</v>
      </c>
      <c r="E158" s="20" t="s">
        <v>179</v>
      </c>
      <c r="F158" s="19" t="str">
        <f t="shared" si="53"/>
        <v>|0200225900|15.00|10.30|2.350|0.000</v>
      </c>
      <c r="G158" s="19" t="str">
        <f>'Cutting Rules'!H158</f>
        <v>INNOTEK||||||||||||</v>
      </c>
      <c r="H158" s="19" t="str">
        <f>VLOOKUP(MID(F158,8,2),[1]Special!$H$2:$I$32,2,0)</f>
        <v>STAM290GA</v>
      </c>
      <c r="I158" s="19" t="str">
        <f t="shared" si="54"/>
        <v>IBC</v>
      </c>
      <c r="J158" s="19" t="str">
        <f t="shared" si="55"/>
        <v>P</v>
      </c>
      <c r="K158" s="19" t="str">
        <f t="shared" si="56"/>
        <v>15.0</v>
      </c>
      <c r="L158" s="19" t="str">
        <f t="shared" si="57"/>
        <v>10.3</v>
      </c>
      <c r="M158" s="52" t="str">
        <f t="shared" si="58"/>
        <v>2.35</v>
      </c>
      <c r="N158" s="52" t="str">
        <f t="shared" si="59"/>
        <v>5900</v>
      </c>
      <c r="O158" s="19">
        <f>VLOOKUP(F158,[1]Item!$A$5:$Z$10000,26,0)</f>
        <v>0.73299999999999998</v>
      </c>
      <c r="P158" s="19" t="str">
        <f>VLOOKUP(E158,[1]route!$E$3:$O$10005,11,0)</f>
        <v>P/E</v>
      </c>
      <c r="Q158" s="62" t="str">
        <f>'Cutting Rules'!AD158</f>
        <v>5900------------</v>
      </c>
      <c r="R158" s="23">
        <f ca="1">SUMIF([1]route!$E$3:$E$10005,E158,[1]!Table1[生産])</f>
        <v>0</v>
      </c>
      <c r="S158" s="24"/>
      <c r="T158" s="78" t="s">
        <v>547</v>
      </c>
      <c r="U158" s="19"/>
      <c r="V158" s="48">
        <f>SUMIF([1]route!$E$3:$E$10005,E158,[1]route!$M$3:$M$10005)</f>
        <v>0</v>
      </c>
      <c r="W158" s="56">
        <f t="shared" si="60"/>
        <v>0</v>
      </c>
      <c r="X158" s="27" t="e">
        <f t="array" aca="1" ref="X158" ca="1">INDEX($BP158:$CZ158,MATCH(TRUE,$BP158:$CZ158&lt;0,0))</f>
        <v>#N/A</v>
      </c>
      <c r="Y158" s="47" t="str">
        <f t="shared" ca="1" si="51"/>
        <v/>
      </c>
      <c r="Z158" s="121" t="str">
        <f>IFERROR(VLOOKUP(E158,[1]route!$E$3:$BL$10005,59,0),"")&amp;IFERROR(VLOOKUP(E158,[1]route!$E$3:$BL$10005,60,0),"")</f>
        <v/>
      </c>
      <c r="AA158" s="28">
        <f t="shared" ca="1" si="61"/>
        <v>0</v>
      </c>
      <c r="AB158" s="77">
        <f t="shared" ca="1" si="62"/>
        <v>0</v>
      </c>
      <c r="AC158" s="4" t="str">
        <f t="shared" ca="1" si="52"/>
        <v/>
      </c>
      <c r="AD158" s="29">
        <v>0</v>
      </c>
      <c r="AE158" s="30">
        <f ca="1">SUMIF([1]route!$E$3:$E$10005,E158,[1]!Table1[1])</f>
        <v>0</v>
      </c>
      <c r="AF158" s="30">
        <f ca="1">SUMIF([1]route!$E$3:$E$10005,E158,[1]!Table1[2])</f>
        <v>0</v>
      </c>
      <c r="AG158" s="30">
        <f ca="1">SUMIF([1]route!$E$3:$E$10005,E158,[1]!Table1[3])</f>
        <v>0</v>
      </c>
      <c r="AH158" s="30">
        <f ca="1">SUMIF([1]route!$E$3:$E$10005,E158,[1]!Table1[4])</f>
        <v>0</v>
      </c>
      <c r="AI158" s="30">
        <f ca="1">SUMIF([1]route!$E$3:$E$10005,E158,[1]!Table1[5])</f>
        <v>0</v>
      </c>
      <c r="AJ158" s="30">
        <f ca="1">SUMIF([1]route!$E$3:$E$10005,E158,[1]!Table1[6])</f>
        <v>0</v>
      </c>
      <c r="AK158" s="30">
        <f ca="1">SUMIF([1]route!$E$3:$E$10005,E158,[1]!Table1[7])</f>
        <v>0</v>
      </c>
      <c r="AL158" s="30">
        <f ca="1">SUMIF([1]route!$E$3:$E$10005,E158,[1]!Table1[8])</f>
        <v>0</v>
      </c>
      <c r="AM158" s="30">
        <f ca="1">SUMIF([1]route!$E$3:$E$10005,E158,[1]!Table1[9])</f>
        <v>0</v>
      </c>
      <c r="AN158" s="30">
        <f ca="1">SUMIF([1]route!$E$3:$E$10005,E158,[1]!Table1[10])</f>
        <v>0</v>
      </c>
      <c r="AO158" s="30">
        <f ca="1">SUMIF([1]route!$E$3:$E$10005,E158,[1]!Table1[11])</f>
        <v>0</v>
      </c>
      <c r="AP158" s="30">
        <f ca="1">SUMIF([1]route!$E$3:$E$10005,E158,[1]!Table1[12])</f>
        <v>0</v>
      </c>
      <c r="AQ158" s="30">
        <f ca="1">SUMIF([1]route!$E$3:$E$10005,E158,[1]!Table1[13])</f>
        <v>0</v>
      </c>
      <c r="AR158" s="30">
        <f ca="1">SUMIF([1]route!$E$3:$E$10005,E158,[1]!Table1[14])</f>
        <v>0</v>
      </c>
      <c r="AS158" s="30">
        <f ca="1">SUMIF([1]route!$E$3:$E$10005,E158,[1]!Table1[15])</f>
        <v>0</v>
      </c>
      <c r="AT158" s="30">
        <f ca="1">SUMIF([1]route!$E$3:$E$10005,E158,[1]!Table1[16])</f>
        <v>0</v>
      </c>
      <c r="AU158" s="30">
        <f ca="1">SUMIF([1]route!$E$3:$E$10005,E158,[1]!Table1[17])</f>
        <v>0</v>
      </c>
      <c r="AV158" s="30">
        <f ca="1">SUMIF([1]route!$E$3:$E$10005,E158,[1]!Table1[18])</f>
        <v>0</v>
      </c>
      <c r="AW158" s="30">
        <f ca="1">SUMIF([1]route!$E$3:$E$10005,E158,[1]!Table1[19])</f>
        <v>0</v>
      </c>
      <c r="AX158" s="30">
        <f ca="1">SUMIF([1]route!$E$3:$E$10005,E158,[1]!Table1[20])</f>
        <v>0</v>
      </c>
      <c r="AY158" s="30">
        <f ca="1">SUMIF([1]route!$E$3:$E$10005,E158,[1]!Table1[21])</f>
        <v>0</v>
      </c>
      <c r="AZ158" s="30">
        <f ca="1">SUMIF([1]route!$E$3:$E$10005,E158,[1]!Table1[22])</f>
        <v>0</v>
      </c>
      <c r="BA158" s="30">
        <f ca="1">SUMIF([1]route!$E$3:$E$10005,E158,[1]!Table1[23])</f>
        <v>0</v>
      </c>
      <c r="BB158" s="30">
        <f ca="1">SUMIF([1]route!$E$3:$E$10005,E158,[1]!Table1[24])</f>
        <v>0</v>
      </c>
      <c r="BC158" s="30">
        <f ca="1">SUMIF([1]route!$E$3:$E$10005,E158,[1]!Table1[25])</f>
        <v>0</v>
      </c>
      <c r="BD158" s="30">
        <f ca="1">SUMIF([1]route!$E$3:$E$10005,E158,[1]!Table1[26])</f>
        <v>0</v>
      </c>
      <c r="BE158" s="30">
        <f ca="1">SUMIF([1]route!$E$3:$E$10005,E158,[1]!Table1[27])</f>
        <v>0</v>
      </c>
      <c r="BF158" s="30">
        <f ca="1">SUMIF([1]route!$E$3:$E$10005,E158,[1]!Table1[28])</f>
        <v>0</v>
      </c>
      <c r="BG158" s="30">
        <f ca="1">SUMIF([1]route!$E$3:$E$10005,E158,[1]!Table1[29])</f>
        <v>0</v>
      </c>
      <c r="BH158" s="30">
        <f ca="1">SUMIF([1]route!$E$3:$E$10005,E158,[1]!Table1[30])</f>
        <v>0</v>
      </c>
      <c r="BI158" s="30">
        <f ca="1">SUMIF([1]route!$E$3:$E$10005,E158,[1]!Table1[31])</f>
        <v>0</v>
      </c>
      <c r="BJ158" s="30">
        <f ca="1">SUMIF([1]route!$E$3:$E$10005,E158,[1]!Table1[Remain PO])</f>
        <v>0</v>
      </c>
      <c r="BK158" s="31">
        <f ca="1">SUMIF([1]route!$E$3:$E$10005,E158,[1]!Table1[N+1])</f>
        <v>0</v>
      </c>
      <c r="BL158" s="31">
        <f ca="1">SUMIF([1]route!$E$3:$E$10005,E158,[1]!Table1[N+2])</f>
        <v>0</v>
      </c>
      <c r="BM158" s="31">
        <f ca="1">SUMIF([1]route!$E$3:$E$10005,E158,[1]!Table1[N+3])</f>
        <v>0</v>
      </c>
      <c r="BN158" s="32">
        <f ca="1">SUMIF([1]route!$E$3:$E$10005,E158,[1]!Table1[N+4])</f>
        <v>0</v>
      </c>
      <c r="BP158" s="37">
        <f t="shared" si="63"/>
        <v>0</v>
      </c>
      <c r="BQ158" s="35">
        <f t="shared" ca="1" si="65"/>
        <v>0</v>
      </c>
      <c r="BR158" s="35">
        <f t="shared" ca="1" si="65"/>
        <v>0</v>
      </c>
      <c r="BS158" s="35">
        <f t="shared" ca="1" si="65"/>
        <v>0</v>
      </c>
      <c r="BT158" s="35">
        <f t="shared" ca="1" si="65"/>
        <v>0</v>
      </c>
      <c r="BU158" s="35">
        <f t="shared" ca="1" si="65"/>
        <v>0</v>
      </c>
      <c r="BV158" s="35">
        <f t="shared" ca="1" si="65"/>
        <v>0</v>
      </c>
      <c r="BW158" s="35">
        <f t="shared" ca="1" si="64"/>
        <v>0</v>
      </c>
      <c r="BX158" s="35">
        <f t="shared" ca="1" si="64"/>
        <v>0</v>
      </c>
      <c r="BY158" s="35">
        <f t="shared" ca="1" si="64"/>
        <v>0</v>
      </c>
      <c r="BZ158" s="35">
        <f t="shared" ca="1" si="64"/>
        <v>0</v>
      </c>
      <c r="CA158" s="35">
        <f t="shared" ca="1" si="64"/>
        <v>0</v>
      </c>
      <c r="CB158" s="35">
        <f t="shared" ca="1" si="64"/>
        <v>0</v>
      </c>
      <c r="CC158" s="35">
        <f t="shared" ca="1" si="64"/>
        <v>0</v>
      </c>
      <c r="CD158" s="35">
        <f t="shared" ca="1" si="64"/>
        <v>0</v>
      </c>
      <c r="CE158" s="35">
        <f t="shared" ca="1" si="64"/>
        <v>0</v>
      </c>
      <c r="CF158" s="35">
        <f t="shared" ca="1" si="64"/>
        <v>0</v>
      </c>
      <c r="CG158" s="35">
        <f t="shared" ca="1" si="50"/>
        <v>0</v>
      </c>
      <c r="CH158" s="35">
        <f t="shared" ca="1" si="50"/>
        <v>0</v>
      </c>
      <c r="CI158" s="35">
        <f t="shared" ca="1" si="50"/>
        <v>0</v>
      </c>
      <c r="CJ158" s="35">
        <f t="shared" ca="1" si="50"/>
        <v>0</v>
      </c>
      <c r="CK158" s="35">
        <f t="shared" ca="1" si="50"/>
        <v>0</v>
      </c>
      <c r="CL158" s="35">
        <f t="shared" ca="1" si="50"/>
        <v>0</v>
      </c>
      <c r="CM158" s="35">
        <f t="shared" ca="1" si="50"/>
        <v>0</v>
      </c>
      <c r="CN158" s="35">
        <f t="shared" ca="1" si="50"/>
        <v>0</v>
      </c>
      <c r="CO158" s="35">
        <f t="shared" ca="1" si="50"/>
        <v>0</v>
      </c>
      <c r="CP158" s="35">
        <f t="shared" ca="1" si="50"/>
        <v>0</v>
      </c>
      <c r="CQ158" s="35">
        <f t="shared" ca="1" si="50"/>
        <v>0</v>
      </c>
      <c r="CR158" s="35">
        <f t="shared" ca="1" si="50"/>
        <v>0</v>
      </c>
      <c r="CS158" s="35">
        <f t="shared" ca="1" si="66"/>
        <v>0</v>
      </c>
      <c r="CT158" s="35">
        <f t="shared" ca="1" si="47"/>
        <v>0</v>
      </c>
      <c r="CU158" s="35">
        <f t="shared" ca="1" si="47"/>
        <v>0</v>
      </c>
      <c r="CV158" s="35">
        <f t="shared" ca="1" si="47"/>
        <v>0</v>
      </c>
      <c r="CW158" s="38">
        <f t="shared" ca="1" si="45"/>
        <v>0</v>
      </c>
      <c r="CX158" s="38">
        <f t="shared" ca="1" si="45"/>
        <v>0</v>
      </c>
      <c r="CY158" s="38">
        <f t="shared" ca="1" si="45"/>
        <v>0</v>
      </c>
      <c r="CZ158" s="39">
        <f t="shared" ca="1" si="45"/>
        <v>0</v>
      </c>
      <c r="DA158" s="35"/>
    </row>
    <row r="159" spans="4:105" x14ac:dyDescent="0.3">
      <c r="D159" s="61" t="str">
        <f>VLOOKUP(F159,[1]Special!$O$2:$S$209,3,0)</f>
        <v>E-C</v>
      </c>
      <c r="E159" s="20" t="s">
        <v>180</v>
      </c>
      <c r="F159" s="19" t="str">
        <f t="shared" si="53"/>
        <v>|0200225900|15.00|10.30|2.350|0.000</v>
      </c>
      <c r="G159" s="19" t="str">
        <f>'Cutting Rules'!H159</f>
        <v>INNOTEK||||||||||||</v>
      </c>
      <c r="H159" s="19" t="str">
        <f>VLOOKUP(MID(F159,8,2),[1]Special!$H$2:$I$32,2,0)</f>
        <v>STAM290GA</v>
      </c>
      <c r="I159" s="19" t="str">
        <f t="shared" si="54"/>
        <v>IBC</v>
      </c>
      <c r="J159" s="19" t="str">
        <f t="shared" si="55"/>
        <v>P</v>
      </c>
      <c r="K159" s="19" t="str">
        <f t="shared" si="56"/>
        <v>15.0</v>
      </c>
      <c r="L159" s="19" t="str">
        <f t="shared" si="57"/>
        <v>10.3</v>
      </c>
      <c r="M159" s="52" t="str">
        <f t="shared" si="58"/>
        <v>2.35</v>
      </c>
      <c r="N159" s="52" t="str">
        <f t="shared" si="59"/>
        <v>6200</v>
      </c>
      <c r="O159" s="19">
        <f>VLOOKUP(F159,[1]Item!$A$5:$Z$10000,26,0)</f>
        <v>0.73299999999999998</v>
      </c>
      <c r="P159" s="19" t="str">
        <f>VLOOKUP(E159,[1]route!$E$3:$O$10005,11,0)</f>
        <v>P/E</v>
      </c>
      <c r="Q159" s="62" t="str">
        <f>'Cutting Rules'!AD159</f>
        <v>6200------------</v>
      </c>
      <c r="R159" s="23">
        <f ca="1">SUMIF([1]route!$E$3:$E$10005,E159,[1]!Table1[生産])</f>
        <v>3863</v>
      </c>
      <c r="S159" s="24"/>
      <c r="T159" s="78" t="s">
        <v>547</v>
      </c>
      <c r="U159" s="19"/>
      <c r="V159" s="48">
        <f>SUMIF([1]route!$E$3:$E$10005,E159,[1]route!$M$3:$M$10005)</f>
        <v>2017</v>
      </c>
      <c r="W159" s="56">
        <f t="shared" si="60"/>
        <v>9166.4581999999991</v>
      </c>
      <c r="X159" s="27">
        <f t="array" aca="1" ref="X159" ca="1">INDEX($BP159:$CZ159,MATCH(TRUE,$BP159:$CZ159&lt;0,0))</f>
        <v>-1846</v>
      </c>
      <c r="Y159" s="47">
        <f t="shared" ca="1" si="51"/>
        <v>45322</v>
      </c>
      <c r="Z159" s="121" t="str">
        <f>IFERROR(VLOOKUP(E159,[1]route!$E$3:$BL$10005,59,0),"")&amp;IFERROR(VLOOKUP(E159,[1]route!$E$3:$BL$10005,60,0),"")</f>
        <v/>
      </c>
      <c r="AA159" s="28">
        <f t="shared" ca="1" si="61"/>
        <v>1846</v>
      </c>
      <c r="AB159" s="77">
        <f t="shared" ca="1" si="62"/>
        <v>8389.3315999999995</v>
      </c>
      <c r="AC159" s="4">
        <f t="shared" ca="1" si="52"/>
        <v>34</v>
      </c>
      <c r="AD159" s="29">
        <v>0</v>
      </c>
      <c r="AE159" s="30">
        <f ca="1">SUMIF([1]route!$E$3:$E$10005,E159,[1]!Table1[1])</f>
        <v>0</v>
      </c>
      <c r="AF159" s="30">
        <f ca="1">SUMIF([1]route!$E$3:$E$10005,E159,[1]!Table1[2])</f>
        <v>0</v>
      </c>
      <c r="AG159" s="30">
        <f ca="1">SUMIF([1]route!$E$3:$E$10005,E159,[1]!Table1[3])</f>
        <v>0</v>
      </c>
      <c r="AH159" s="30">
        <f ca="1">SUMIF([1]route!$E$3:$E$10005,E159,[1]!Table1[4])</f>
        <v>0</v>
      </c>
      <c r="AI159" s="30">
        <f ca="1">SUMIF([1]route!$E$3:$E$10005,E159,[1]!Table1[5])</f>
        <v>169</v>
      </c>
      <c r="AJ159" s="30">
        <f ca="1">SUMIF([1]route!$E$3:$E$10005,E159,[1]!Table1[6])</f>
        <v>169</v>
      </c>
      <c r="AK159" s="30">
        <f ca="1">SUMIF([1]route!$E$3:$E$10005,E159,[1]!Table1[7])</f>
        <v>0</v>
      </c>
      <c r="AL159" s="30">
        <f ca="1">SUMIF([1]route!$E$3:$E$10005,E159,[1]!Table1[8])</f>
        <v>0</v>
      </c>
      <c r="AM159" s="30">
        <f ca="1">SUMIF([1]route!$E$3:$E$10005,E159,[1]!Table1[9])</f>
        <v>0</v>
      </c>
      <c r="AN159" s="30">
        <f ca="1">SUMIF([1]route!$E$3:$E$10005,E159,[1]!Table1[10])</f>
        <v>0</v>
      </c>
      <c r="AO159" s="30">
        <f ca="1">SUMIF([1]route!$E$3:$E$10005,E159,[1]!Table1[11])</f>
        <v>169</v>
      </c>
      <c r="AP159" s="30">
        <f ca="1">SUMIF([1]route!$E$3:$E$10005,E159,[1]!Table1[12])</f>
        <v>0</v>
      </c>
      <c r="AQ159" s="30">
        <f ca="1">SUMIF([1]route!$E$3:$E$10005,E159,[1]!Table1[13])</f>
        <v>169</v>
      </c>
      <c r="AR159" s="30">
        <f ca="1">SUMIF([1]route!$E$3:$E$10005,E159,[1]!Table1[14])</f>
        <v>169</v>
      </c>
      <c r="AS159" s="30">
        <f ca="1">SUMIF([1]route!$E$3:$E$10005,E159,[1]!Table1[15])</f>
        <v>0</v>
      </c>
      <c r="AT159" s="30">
        <f ca="1">SUMIF([1]route!$E$3:$E$10005,E159,[1]!Table1[16])</f>
        <v>0</v>
      </c>
      <c r="AU159" s="30">
        <f ca="1">SUMIF([1]route!$E$3:$E$10005,E159,[1]!Table1[17])</f>
        <v>0</v>
      </c>
      <c r="AV159" s="30">
        <f ca="1">SUMIF([1]route!$E$3:$E$10005,E159,[1]!Table1[18])</f>
        <v>0</v>
      </c>
      <c r="AW159" s="30">
        <f ca="1">SUMIF([1]route!$E$3:$E$10005,E159,[1]!Table1[19])</f>
        <v>169</v>
      </c>
      <c r="AX159" s="30">
        <f ca="1">SUMIF([1]route!$E$3:$E$10005,E159,[1]!Table1[20])</f>
        <v>169</v>
      </c>
      <c r="AY159" s="30">
        <f ca="1">SUMIF([1]route!$E$3:$E$10005,E159,[1]!Table1[21])</f>
        <v>0</v>
      </c>
      <c r="AZ159" s="30">
        <f ca="1">SUMIF([1]route!$E$3:$E$10005,E159,[1]!Table1[22])</f>
        <v>169</v>
      </c>
      <c r="BA159" s="30">
        <f ca="1">SUMIF([1]route!$E$3:$E$10005,E159,[1]!Table1[23])</f>
        <v>0</v>
      </c>
      <c r="BB159" s="30">
        <f ca="1">SUMIF([1]route!$E$3:$E$10005,E159,[1]!Table1[24])</f>
        <v>0</v>
      </c>
      <c r="BC159" s="30">
        <f ca="1">SUMIF([1]route!$E$3:$E$10005,E159,[1]!Table1[25])</f>
        <v>0</v>
      </c>
      <c r="BD159" s="30">
        <f ca="1">SUMIF([1]route!$E$3:$E$10005,E159,[1]!Table1[26])</f>
        <v>169</v>
      </c>
      <c r="BE159" s="30">
        <f ca="1">SUMIF([1]route!$E$3:$E$10005,E159,[1]!Table1[27])</f>
        <v>169</v>
      </c>
      <c r="BF159" s="30">
        <f ca="1">SUMIF([1]route!$E$3:$E$10005,E159,[1]!Table1[28])</f>
        <v>0</v>
      </c>
      <c r="BG159" s="30">
        <f ca="1">SUMIF([1]route!$E$3:$E$10005,E159,[1]!Table1[29])</f>
        <v>169</v>
      </c>
      <c r="BH159" s="30">
        <f ca="1">SUMIF([1]route!$E$3:$E$10005,E159,[1]!Table1[30])</f>
        <v>0</v>
      </c>
      <c r="BI159" s="30">
        <f ca="1">SUMIF([1]route!$E$3:$E$10005,E159,[1]!Table1[31])</f>
        <v>0</v>
      </c>
      <c r="BJ159" s="30">
        <f ca="1">SUMIF([1]route!$E$3:$E$10005,E159,[1]!Table1[Remain PO])</f>
        <v>0</v>
      </c>
      <c r="BK159" s="31">
        <f ca="1">SUMIF([1]route!$E$3:$E$10005,E159,[1]!Table1[N+1])</f>
        <v>2004</v>
      </c>
      <c r="BL159" s="31">
        <f ca="1">SUMIF([1]route!$E$3:$E$10005,E159,[1]!Table1[N+2])</f>
        <v>1385</v>
      </c>
      <c r="BM159" s="31">
        <f ca="1">SUMIF([1]route!$E$3:$E$10005,E159,[1]!Table1[N+3])</f>
        <v>1890</v>
      </c>
      <c r="BN159" s="32">
        <f ca="1">SUMIF([1]route!$E$3:$E$10005,E159,[1]!Table1[N+4])</f>
        <v>0</v>
      </c>
      <c r="BP159" s="37">
        <f t="shared" si="63"/>
        <v>2017</v>
      </c>
      <c r="BQ159" s="35">
        <f t="shared" ca="1" si="65"/>
        <v>2017</v>
      </c>
      <c r="BR159" s="35">
        <f t="shared" ca="1" si="65"/>
        <v>2017</v>
      </c>
      <c r="BS159" s="35">
        <f t="shared" ca="1" si="65"/>
        <v>2017</v>
      </c>
      <c r="BT159" s="35">
        <f t="shared" ca="1" si="65"/>
        <v>2017</v>
      </c>
      <c r="BU159" s="35">
        <f t="shared" ca="1" si="65"/>
        <v>1848</v>
      </c>
      <c r="BV159" s="35">
        <f t="shared" ca="1" si="65"/>
        <v>1679</v>
      </c>
      <c r="BW159" s="35">
        <f t="shared" ca="1" si="64"/>
        <v>1679</v>
      </c>
      <c r="BX159" s="35">
        <f t="shared" ca="1" si="64"/>
        <v>1679</v>
      </c>
      <c r="BY159" s="35">
        <f t="shared" ca="1" si="64"/>
        <v>1679</v>
      </c>
      <c r="BZ159" s="35">
        <f t="shared" ca="1" si="64"/>
        <v>1679</v>
      </c>
      <c r="CA159" s="35">
        <f t="shared" ca="1" si="64"/>
        <v>1510</v>
      </c>
      <c r="CB159" s="35">
        <f t="shared" ca="1" si="64"/>
        <v>1510</v>
      </c>
      <c r="CC159" s="35">
        <f t="shared" ca="1" si="64"/>
        <v>1341</v>
      </c>
      <c r="CD159" s="35">
        <f t="shared" ca="1" si="64"/>
        <v>1172</v>
      </c>
      <c r="CE159" s="35">
        <f t="shared" ca="1" si="64"/>
        <v>1172</v>
      </c>
      <c r="CF159" s="35">
        <f t="shared" ca="1" si="64"/>
        <v>1172</v>
      </c>
      <c r="CG159" s="35">
        <f t="shared" ca="1" si="50"/>
        <v>1172</v>
      </c>
      <c r="CH159" s="35">
        <f t="shared" ca="1" si="50"/>
        <v>1172</v>
      </c>
      <c r="CI159" s="35">
        <f t="shared" ca="1" si="50"/>
        <v>1003</v>
      </c>
      <c r="CJ159" s="35">
        <f t="shared" ca="1" si="50"/>
        <v>834</v>
      </c>
      <c r="CK159" s="35">
        <f t="shared" ca="1" si="50"/>
        <v>834</v>
      </c>
      <c r="CL159" s="35">
        <f t="shared" ca="1" si="50"/>
        <v>665</v>
      </c>
      <c r="CM159" s="35">
        <f t="shared" ca="1" si="50"/>
        <v>665</v>
      </c>
      <c r="CN159" s="35">
        <f t="shared" ca="1" si="50"/>
        <v>665</v>
      </c>
      <c r="CO159" s="35">
        <f t="shared" ca="1" si="50"/>
        <v>665</v>
      </c>
      <c r="CP159" s="35">
        <f t="shared" ca="1" si="50"/>
        <v>496</v>
      </c>
      <c r="CQ159" s="35">
        <f t="shared" ca="1" si="50"/>
        <v>327</v>
      </c>
      <c r="CR159" s="35">
        <f t="shared" ca="1" si="50"/>
        <v>327</v>
      </c>
      <c r="CS159" s="35">
        <f t="shared" ca="1" si="66"/>
        <v>158</v>
      </c>
      <c r="CT159" s="35">
        <f t="shared" ca="1" si="47"/>
        <v>158</v>
      </c>
      <c r="CU159" s="35">
        <f t="shared" ca="1" si="47"/>
        <v>158</v>
      </c>
      <c r="CV159" s="35">
        <f t="shared" ca="1" si="47"/>
        <v>158</v>
      </c>
      <c r="CW159" s="38">
        <f t="shared" ca="1" si="45"/>
        <v>-1846</v>
      </c>
      <c r="CX159" s="38">
        <f t="shared" ca="1" si="45"/>
        <v>-3231</v>
      </c>
      <c r="CY159" s="38">
        <f t="shared" ca="1" si="45"/>
        <v>-5121</v>
      </c>
      <c r="CZ159" s="39">
        <f t="shared" ca="1" si="45"/>
        <v>-5121</v>
      </c>
      <c r="DA159" s="35"/>
    </row>
    <row r="160" spans="4:105" x14ac:dyDescent="0.3">
      <c r="D160" s="61" t="str">
        <f>VLOOKUP(F160,[1]Special!$O$2:$S$209,3,0)</f>
        <v>|0101022000|0.00|0.00|0.000|58.0001.6</v>
      </c>
      <c r="E160" s="20" t="s">
        <v>181</v>
      </c>
      <c r="F160" s="19" t="str">
        <f t="shared" si="53"/>
        <v>|0200225939|19.10|0.00|1.600|0.000</v>
      </c>
      <c r="G160" s="19" t="str">
        <f>'Cutting Rules'!H160</f>
        <v>KMV||||||||||||</v>
      </c>
      <c r="H160" s="19" t="str">
        <f>VLOOKUP(MID(F160,8,2),[1]Special!$H$2:$I$32,2,0)</f>
        <v>STAM290GA</v>
      </c>
      <c r="I160" s="19" t="str">
        <f t="shared" si="54"/>
        <v>NBC</v>
      </c>
      <c r="J160" s="19" t="str">
        <f t="shared" si="55"/>
        <v>P</v>
      </c>
      <c r="K160" s="19" t="str">
        <f t="shared" si="56"/>
        <v>19.1</v>
      </c>
      <c r="L160" s="19" t="str">
        <f t="shared" si="57"/>
        <v>0.00</v>
      </c>
      <c r="M160" s="52" t="str">
        <f t="shared" si="58"/>
        <v>1.60</v>
      </c>
      <c r="N160" s="52" t="str">
        <f t="shared" si="59"/>
        <v>5692</v>
      </c>
      <c r="O160" s="19">
        <f>VLOOKUP(F160,[1]Item!$A$5:$Z$10000,26,0)</f>
        <v>0.69</v>
      </c>
      <c r="P160" s="19" t="str">
        <f>VLOOKUP(E160,[1]route!$E$3:$O$10005,11,0)</f>
        <v>C</v>
      </c>
      <c r="Q160" s="62" t="str">
        <f>'Cutting Rules'!AD160</f>
        <v>135-5692-----------</v>
      </c>
      <c r="R160" s="23">
        <f ca="1">SUMIF([1]route!$E$3:$E$10005,E160,[1]!Table1[生産])</f>
        <v>17.38095238095238</v>
      </c>
      <c r="S160" s="24"/>
      <c r="T160" s="78" t="s">
        <v>547</v>
      </c>
      <c r="U160" s="19"/>
      <c r="V160" s="48">
        <f>SUMIF([1]route!$E$3:$E$10005,E160,[1]route!$M$3:$M$10005)</f>
        <v>124</v>
      </c>
      <c r="W160" s="56">
        <f t="shared" si="60"/>
        <v>487.00751999999994</v>
      </c>
      <c r="X160" s="27" t="e">
        <f t="array" aca="1" ref="X160" ca="1">INDEX($BP160:$CZ160,MATCH(TRUE,$BP160:$CZ160&lt;0,0))</f>
        <v>#N/A</v>
      </c>
      <c r="Y160" s="47" t="str">
        <f t="shared" ca="1" si="51"/>
        <v/>
      </c>
      <c r="Z160" s="121" t="str">
        <f>IFERROR(VLOOKUP(E160,[1]route!$E$3:$BL$10005,59,0),"")&amp;IFERROR(VLOOKUP(E160,[1]route!$E$3:$BL$10005,60,0),"")</f>
        <v/>
      </c>
      <c r="AA160" s="28">
        <f t="shared" ca="1" si="61"/>
        <v>0</v>
      </c>
      <c r="AB160" s="77">
        <f t="shared" ca="1" si="62"/>
        <v>0</v>
      </c>
      <c r="AC160" s="4" t="str">
        <f t="shared" ca="1" si="52"/>
        <v/>
      </c>
      <c r="AD160" s="29">
        <v>0</v>
      </c>
      <c r="AE160" s="30">
        <f ca="1">SUMIF([1]route!$E$3:$E$10005,E160,[1]!Table1[1])</f>
        <v>0</v>
      </c>
      <c r="AF160" s="30">
        <f ca="1">SUMIF([1]route!$E$3:$E$10005,E160,[1]!Table1[2])</f>
        <v>0</v>
      </c>
      <c r="AG160" s="30">
        <f ca="1">SUMIF([1]route!$E$3:$E$10005,E160,[1]!Table1[3])</f>
        <v>0</v>
      </c>
      <c r="AH160" s="30">
        <f ca="1">SUMIF([1]route!$E$3:$E$10005,E160,[1]!Table1[4])</f>
        <v>0</v>
      </c>
      <c r="AI160" s="30">
        <f ca="1">SUMIF([1]route!$E$3:$E$10005,E160,[1]!Table1[5])</f>
        <v>0</v>
      </c>
      <c r="AJ160" s="30">
        <f ca="1">SUMIF([1]route!$E$3:$E$10005,E160,[1]!Table1[6])</f>
        <v>0</v>
      </c>
      <c r="AK160" s="30">
        <f ca="1">SUMIF([1]route!$E$3:$E$10005,E160,[1]!Table1[7])</f>
        <v>0</v>
      </c>
      <c r="AL160" s="30">
        <f ca="1">SUMIF([1]route!$E$3:$E$10005,E160,[1]!Table1[8])</f>
        <v>0</v>
      </c>
      <c r="AM160" s="30">
        <f ca="1">SUMIF([1]route!$E$3:$E$10005,E160,[1]!Table1[9])</f>
        <v>0</v>
      </c>
      <c r="AN160" s="30">
        <f ca="1">SUMIF([1]route!$E$3:$E$10005,E160,[1]!Table1[10])</f>
        <v>0</v>
      </c>
      <c r="AO160" s="30">
        <f ca="1">SUMIF([1]route!$E$3:$E$10005,E160,[1]!Table1[11])</f>
        <v>0</v>
      </c>
      <c r="AP160" s="30">
        <f ca="1">SUMIF([1]route!$E$3:$E$10005,E160,[1]!Table1[12])</f>
        <v>0</v>
      </c>
      <c r="AQ160" s="30">
        <f ca="1">SUMIF([1]route!$E$3:$E$10005,E160,[1]!Table1[13])</f>
        <v>0</v>
      </c>
      <c r="AR160" s="30">
        <f ca="1">SUMIF([1]route!$E$3:$E$10005,E160,[1]!Table1[14])</f>
        <v>0</v>
      </c>
      <c r="AS160" s="30">
        <f ca="1">SUMIF([1]route!$E$3:$E$10005,E160,[1]!Table1[15])</f>
        <v>0</v>
      </c>
      <c r="AT160" s="30">
        <f ca="1">SUMIF([1]route!$E$3:$E$10005,E160,[1]!Table1[16])</f>
        <v>0</v>
      </c>
      <c r="AU160" s="30">
        <f ca="1">SUMIF([1]route!$E$3:$E$10005,E160,[1]!Table1[17])</f>
        <v>0</v>
      </c>
      <c r="AV160" s="30">
        <f ca="1">SUMIF([1]route!$E$3:$E$10005,E160,[1]!Table1[18])</f>
        <v>0</v>
      </c>
      <c r="AW160" s="30">
        <f ca="1">SUMIF([1]route!$E$3:$E$10005,E160,[1]!Table1[19])</f>
        <v>0</v>
      </c>
      <c r="AX160" s="30">
        <f ca="1">SUMIF([1]route!$E$3:$E$10005,E160,[1]!Table1[20])</f>
        <v>0</v>
      </c>
      <c r="AY160" s="30">
        <f ca="1">SUMIF([1]route!$E$3:$E$10005,E160,[1]!Table1[21])</f>
        <v>0</v>
      </c>
      <c r="AZ160" s="30">
        <f ca="1">SUMIF([1]route!$E$3:$E$10005,E160,[1]!Table1[22])</f>
        <v>0</v>
      </c>
      <c r="BA160" s="30">
        <f ca="1">SUMIF([1]route!$E$3:$E$10005,E160,[1]!Table1[23])</f>
        <v>0</v>
      </c>
      <c r="BB160" s="30">
        <f ca="1">SUMIF([1]route!$E$3:$E$10005,E160,[1]!Table1[24])</f>
        <v>0</v>
      </c>
      <c r="BC160" s="30">
        <f ca="1">SUMIF([1]route!$E$3:$E$10005,E160,[1]!Table1[25])</f>
        <v>0</v>
      </c>
      <c r="BD160" s="30">
        <f ca="1">SUMIF([1]route!$E$3:$E$10005,E160,[1]!Table1[26])</f>
        <v>0</v>
      </c>
      <c r="BE160" s="30">
        <f ca="1">SUMIF([1]route!$E$3:$E$10005,E160,[1]!Table1[27])</f>
        <v>0</v>
      </c>
      <c r="BF160" s="30">
        <f ca="1">SUMIF([1]route!$E$3:$E$10005,E160,[1]!Table1[28])</f>
        <v>0</v>
      </c>
      <c r="BG160" s="30">
        <f ca="1">SUMIF([1]route!$E$3:$E$10005,E160,[1]!Table1[29])</f>
        <v>0</v>
      </c>
      <c r="BH160" s="30">
        <f ca="1">SUMIF([1]route!$E$3:$E$10005,E160,[1]!Table1[30])</f>
        <v>0</v>
      </c>
      <c r="BI160" s="30">
        <f ca="1">SUMIF([1]route!$E$3:$E$10005,E160,[1]!Table1[31])</f>
        <v>0</v>
      </c>
      <c r="BJ160" s="30">
        <f ca="1">SUMIF([1]route!$E$3:$E$10005,E160,[1]!Table1[Remain PO])</f>
        <v>0</v>
      </c>
      <c r="BK160" s="31">
        <f ca="1">SUMIF([1]route!$E$3:$E$10005,E160,[1]!Table1[N+1])</f>
        <v>17.38095238095238</v>
      </c>
      <c r="BL160" s="31">
        <f ca="1">SUMIF([1]route!$E$3:$E$10005,E160,[1]!Table1[N+2])</f>
        <v>0</v>
      </c>
      <c r="BM160" s="31">
        <f ca="1">SUMIF([1]route!$E$3:$E$10005,E160,[1]!Table1[N+3])</f>
        <v>17.38095238095238</v>
      </c>
      <c r="BN160" s="32">
        <f ca="1">SUMIF([1]route!$E$3:$E$10005,E160,[1]!Table1[N+4])</f>
        <v>0</v>
      </c>
      <c r="BP160" s="37">
        <f t="shared" si="63"/>
        <v>124</v>
      </c>
      <c r="BQ160" s="35">
        <f t="shared" ca="1" si="65"/>
        <v>124</v>
      </c>
      <c r="BR160" s="35">
        <f t="shared" ca="1" si="65"/>
        <v>124</v>
      </c>
      <c r="BS160" s="35">
        <f t="shared" ca="1" si="65"/>
        <v>124</v>
      </c>
      <c r="BT160" s="35">
        <f t="shared" ca="1" si="65"/>
        <v>124</v>
      </c>
      <c r="BU160" s="35">
        <f t="shared" ca="1" si="65"/>
        <v>124</v>
      </c>
      <c r="BV160" s="35">
        <f t="shared" ca="1" si="65"/>
        <v>124</v>
      </c>
      <c r="BW160" s="35">
        <f t="shared" ca="1" si="64"/>
        <v>124</v>
      </c>
      <c r="BX160" s="35">
        <f t="shared" ca="1" si="64"/>
        <v>124</v>
      </c>
      <c r="BY160" s="35">
        <f t="shared" ca="1" si="64"/>
        <v>124</v>
      </c>
      <c r="BZ160" s="35">
        <f t="shared" ca="1" si="64"/>
        <v>124</v>
      </c>
      <c r="CA160" s="35">
        <f t="shared" ca="1" si="64"/>
        <v>124</v>
      </c>
      <c r="CB160" s="35">
        <f t="shared" ref="CB160:CJ190" ca="1" si="67">CA160-AP160</f>
        <v>124</v>
      </c>
      <c r="CC160" s="35">
        <f t="shared" ca="1" si="67"/>
        <v>124</v>
      </c>
      <c r="CD160" s="35">
        <f t="shared" ca="1" si="67"/>
        <v>124</v>
      </c>
      <c r="CE160" s="35">
        <f t="shared" ca="1" si="67"/>
        <v>124</v>
      </c>
      <c r="CF160" s="35">
        <f t="shared" ca="1" si="67"/>
        <v>124</v>
      </c>
      <c r="CG160" s="35">
        <f t="shared" ca="1" si="50"/>
        <v>124</v>
      </c>
      <c r="CH160" s="35">
        <f t="shared" ca="1" si="50"/>
        <v>124</v>
      </c>
      <c r="CI160" s="35">
        <f t="shared" ca="1" si="50"/>
        <v>124</v>
      </c>
      <c r="CJ160" s="35">
        <f t="shared" ca="1" si="50"/>
        <v>124</v>
      </c>
      <c r="CK160" s="35">
        <f t="shared" ca="1" si="50"/>
        <v>124</v>
      </c>
      <c r="CL160" s="35">
        <f t="shared" ca="1" si="50"/>
        <v>124</v>
      </c>
      <c r="CM160" s="35">
        <f t="shared" ca="1" si="50"/>
        <v>124</v>
      </c>
      <c r="CN160" s="35">
        <f t="shared" ca="1" si="50"/>
        <v>124</v>
      </c>
      <c r="CO160" s="35">
        <f t="shared" ca="1" si="50"/>
        <v>124</v>
      </c>
      <c r="CP160" s="35">
        <f t="shared" ca="1" si="50"/>
        <v>124</v>
      </c>
      <c r="CQ160" s="35">
        <f t="shared" ca="1" si="50"/>
        <v>124</v>
      </c>
      <c r="CR160" s="35">
        <f t="shared" ca="1" si="50"/>
        <v>124</v>
      </c>
      <c r="CS160" s="35">
        <f t="shared" ca="1" si="66"/>
        <v>124</v>
      </c>
      <c r="CT160" s="35">
        <f t="shared" ca="1" si="47"/>
        <v>124</v>
      </c>
      <c r="CU160" s="35">
        <f t="shared" ca="1" si="47"/>
        <v>124</v>
      </c>
      <c r="CV160" s="35">
        <f t="shared" ca="1" si="47"/>
        <v>124</v>
      </c>
      <c r="CW160" s="38">
        <f t="shared" ca="1" si="45"/>
        <v>106.61904761904762</v>
      </c>
      <c r="CX160" s="38">
        <f t="shared" ca="1" si="45"/>
        <v>106.61904761904762</v>
      </c>
      <c r="CY160" s="38">
        <f t="shared" ca="1" si="45"/>
        <v>89.238095238095241</v>
      </c>
      <c r="CZ160" s="39">
        <f t="shared" ca="1" si="45"/>
        <v>89.238095238095241</v>
      </c>
      <c r="DA160" s="35"/>
    </row>
    <row r="161" spans="4:105" x14ac:dyDescent="0.3">
      <c r="D161" s="61" t="str">
        <f>VLOOKUP(F161,[1]Special!$O$2:$S$209,3,0)</f>
        <v>|0101022000|0.00|0.00|0.000|56.5002.3</v>
      </c>
      <c r="E161" s="20" t="s">
        <v>182</v>
      </c>
      <c r="F161" s="19" t="str">
        <f t="shared" si="53"/>
        <v>|0200225939|19.10|0.00|2.300|0.000</v>
      </c>
      <c r="G161" s="19" t="str">
        <f>'Cutting Rules'!H161</f>
        <v>CIC1||||||||||||</v>
      </c>
      <c r="H161" s="19" t="str">
        <f>VLOOKUP(MID(F161,8,2),[1]Special!$H$2:$I$32,2,0)</f>
        <v>STAM290GA</v>
      </c>
      <c r="I161" s="19" t="str">
        <f t="shared" si="54"/>
        <v>NBC</v>
      </c>
      <c r="J161" s="19" t="str">
        <f t="shared" si="55"/>
        <v>P</v>
      </c>
      <c r="K161" s="19" t="str">
        <f t="shared" si="56"/>
        <v>19.1</v>
      </c>
      <c r="L161" s="19" t="str">
        <f t="shared" si="57"/>
        <v>0.00</v>
      </c>
      <c r="M161" s="52" t="str">
        <f t="shared" si="58"/>
        <v>2.30</v>
      </c>
      <c r="N161" s="52" t="str">
        <f t="shared" si="59"/>
        <v>5500</v>
      </c>
      <c r="O161" s="19">
        <f>VLOOKUP(F161,[1]Item!$A$5:$Z$10000,26,0)</f>
        <v>0.95299999999999996</v>
      </c>
      <c r="P161" s="19" t="str">
        <f>VLOOKUP(E161,[1]route!$E$3:$O$10005,11,0)</f>
        <v>P/E</v>
      </c>
      <c r="Q161" s="62" t="str">
        <f>'Cutting Rules'!AD161</f>
        <v>5500------------</v>
      </c>
      <c r="R161" s="23">
        <f ca="1">SUMIF([1]route!$E$3:$E$10005,E161,[1]!Table1[生産])</f>
        <v>48</v>
      </c>
      <c r="S161" s="24"/>
      <c r="T161" s="78" t="s">
        <v>547</v>
      </c>
      <c r="U161" s="19"/>
      <c r="V161" s="48">
        <f>SUMIF([1]route!$E$3:$E$10005,E161,[1]route!$M$3:$M$10005)</f>
        <v>845</v>
      </c>
      <c r="W161" s="56">
        <f t="shared" si="60"/>
        <v>4429.0675000000001</v>
      </c>
      <c r="X161" s="27" t="e">
        <f t="array" aca="1" ref="X161" ca="1">INDEX($BP161:$CZ161,MATCH(TRUE,$BP161:$CZ161&lt;0,0))</f>
        <v>#N/A</v>
      </c>
      <c r="Y161" s="47" t="str">
        <f t="shared" ca="1" si="51"/>
        <v/>
      </c>
      <c r="Z161" s="121" t="str">
        <f>IFERROR(VLOOKUP(E161,[1]route!$E$3:$BL$10005,59,0),"")&amp;IFERROR(VLOOKUP(E161,[1]route!$E$3:$BL$10005,60,0),"")</f>
        <v/>
      </c>
      <c r="AA161" s="28">
        <f t="shared" ca="1" si="61"/>
        <v>0</v>
      </c>
      <c r="AB161" s="77">
        <f t="shared" ca="1" si="62"/>
        <v>0</v>
      </c>
      <c r="AC161" s="4" t="str">
        <f t="shared" ca="1" si="52"/>
        <v/>
      </c>
      <c r="AD161" s="29">
        <v>0</v>
      </c>
      <c r="AE161" s="30">
        <f ca="1">SUMIF([1]route!$E$3:$E$10005,E161,[1]!Table1[1])</f>
        <v>0</v>
      </c>
      <c r="AF161" s="30">
        <f ca="1">SUMIF([1]route!$E$3:$E$10005,E161,[1]!Table1[2])</f>
        <v>0</v>
      </c>
      <c r="AG161" s="30">
        <f ca="1">SUMIF([1]route!$E$3:$E$10005,E161,[1]!Table1[3])</f>
        <v>0</v>
      </c>
      <c r="AH161" s="30">
        <f ca="1">SUMIF([1]route!$E$3:$E$10005,E161,[1]!Table1[4])</f>
        <v>0</v>
      </c>
      <c r="AI161" s="30">
        <f ca="1">SUMIF([1]route!$E$3:$E$10005,E161,[1]!Table1[5])</f>
        <v>0</v>
      </c>
      <c r="AJ161" s="30">
        <f ca="1">SUMIF([1]route!$E$3:$E$10005,E161,[1]!Table1[6])</f>
        <v>0</v>
      </c>
      <c r="AK161" s="30">
        <f ca="1">SUMIF([1]route!$E$3:$E$10005,E161,[1]!Table1[7])</f>
        <v>0</v>
      </c>
      <c r="AL161" s="30">
        <f ca="1">SUMIF([1]route!$E$3:$E$10005,E161,[1]!Table1[8])</f>
        <v>0</v>
      </c>
      <c r="AM161" s="30">
        <f ca="1">SUMIF([1]route!$E$3:$E$10005,E161,[1]!Table1[9])</f>
        <v>0</v>
      </c>
      <c r="AN161" s="30">
        <f ca="1">SUMIF([1]route!$E$3:$E$10005,E161,[1]!Table1[10])</f>
        <v>0</v>
      </c>
      <c r="AO161" s="30">
        <f ca="1">SUMIF([1]route!$E$3:$E$10005,E161,[1]!Table1[11])</f>
        <v>0</v>
      </c>
      <c r="AP161" s="30">
        <f ca="1">SUMIF([1]route!$E$3:$E$10005,E161,[1]!Table1[12])</f>
        <v>0</v>
      </c>
      <c r="AQ161" s="30">
        <f ca="1">SUMIF([1]route!$E$3:$E$10005,E161,[1]!Table1[13])</f>
        <v>0</v>
      </c>
      <c r="AR161" s="30">
        <f ca="1">SUMIF([1]route!$E$3:$E$10005,E161,[1]!Table1[14])</f>
        <v>0</v>
      </c>
      <c r="AS161" s="30">
        <f ca="1">SUMIF([1]route!$E$3:$E$10005,E161,[1]!Table1[15])</f>
        <v>0</v>
      </c>
      <c r="AT161" s="30">
        <f ca="1">SUMIF([1]route!$E$3:$E$10005,E161,[1]!Table1[16])</f>
        <v>0</v>
      </c>
      <c r="AU161" s="30">
        <f ca="1">SUMIF([1]route!$E$3:$E$10005,E161,[1]!Table1[17])</f>
        <v>0</v>
      </c>
      <c r="AV161" s="30">
        <f ca="1">SUMIF([1]route!$E$3:$E$10005,E161,[1]!Table1[18])</f>
        <v>0</v>
      </c>
      <c r="AW161" s="30">
        <f ca="1">SUMIF([1]route!$E$3:$E$10005,E161,[1]!Table1[19])</f>
        <v>0</v>
      </c>
      <c r="AX161" s="30">
        <f ca="1">SUMIF([1]route!$E$3:$E$10005,E161,[1]!Table1[20])</f>
        <v>0</v>
      </c>
      <c r="AY161" s="30">
        <f ca="1">SUMIF([1]route!$E$3:$E$10005,E161,[1]!Table1[21])</f>
        <v>0</v>
      </c>
      <c r="AZ161" s="30">
        <f ca="1">SUMIF([1]route!$E$3:$E$10005,E161,[1]!Table1[22])</f>
        <v>0</v>
      </c>
      <c r="BA161" s="30">
        <f ca="1">SUMIF([1]route!$E$3:$E$10005,E161,[1]!Table1[23])</f>
        <v>0</v>
      </c>
      <c r="BB161" s="30">
        <f ca="1">SUMIF([1]route!$E$3:$E$10005,E161,[1]!Table1[24])</f>
        <v>0</v>
      </c>
      <c r="BC161" s="30">
        <f ca="1">SUMIF([1]route!$E$3:$E$10005,E161,[1]!Table1[25])</f>
        <v>0</v>
      </c>
      <c r="BD161" s="30">
        <f ca="1">SUMIF([1]route!$E$3:$E$10005,E161,[1]!Table1[26])</f>
        <v>0</v>
      </c>
      <c r="BE161" s="30">
        <f ca="1">SUMIF([1]route!$E$3:$E$10005,E161,[1]!Table1[27])</f>
        <v>0</v>
      </c>
      <c r="BF161" s="30">
        <f ca="1">SUMIF([1]route!$E$3:$E$10005,E161,[1]!Table1[28])</f>
        <v>0</v>
      </c>
      <c r="BG161" s="30">
        <f ca="1">SUMIF([1]route!$E$3:$E$10005,E161,[1]!Table1[29])</f>
        <v>0</v>
      </c>
      <c r="BH161" s="30">
        <f ca="1">SUMIF([1]route!$E$3:$E$10005,E161,[1]!Table1[30])</f>
        <v>0</v>
      </c>
      <c r="BI161" s="30">
        <f ca="1">SUMIF([1]route!$E$3:$E$10005,E161,[1]!Table1[31])</f>
        <v>0</v>
      </c>
      <c r="BJ161" s="30">
        <f ca="1">SUMIF([1]route!$E$3:$E$10005,E161,[1]!Table1[Remain PO])</f>
        <v>0</v>
      </c>
      <c r="BK161" s="31">
        <f ca="1">SUMIF([1]route!$E$3:$E$10005,E161,[1]!Table1[N+1])</f>
        <v>48</v>
      </c>
      <c r="BL161" s="31">
        <f ca="1">SUMIF([1]route!$E$3:$E$10005,E161,[1]!Table1[N+2])</f>
        <v>28</v>
      </c>
      <c r="BM161" s="31">
        <f ca="1">SUMIF([1]route!$E$3:$E$10005,E161,[1]!Table1[N+3])</f>
        <v>36</v>
      </c>
      <c r="BN161" s="32">
        <f ca="1">SUMIF([1]route!$E$3:$E$10005,E161,[1]!Table1[N+4])</f>
        <v>0</v>
      </c>
      <c r="BP161" s="37">
        <f t="shared" si="63"/>
        <v>845</v>
      </c>
      <c r="BQ161" s="35">
        <f t="shared" ca="1" si="65"/>
        <v>845</v>
      </c>
      <c r="BR161" s="35">
        <f t="shared" ca="1" si="65"/>
        <v>845</v>
      </c>
      <c r="BS161" s="35">
        <f t="shared" ca="1" si="65"/>
        <v>845</v>
      </c>
      <c r="BT161" s="35">
        <f t="shared" ca="1" si="65"/>
        <v>845</v>
      </c>
      <c r="BU161" s="35">
        <f t="shared" ca="1" si="65"/>
        <v>845</v>
      </c>
      <c r="BV161" s="35">
        <f t="shared" ca="1" si="65"/>
        <v>845</v>
      </c>
      <c r="BW161" s="35">
        <f t="shared" ca="1" si="65"/>
        <v>845</v>
      </c>
      <c r="BX161" s="35">
        <f t="shared" ca="1" si="65"/>
        <v>845</v>
      </c>
      <c r="BY161" s="35">
        <f t="shared" ca="1" si="65"/>
        <v>845</v>
      </c>
      <c r="BZ161" s="35">
        <f t="shared" ca="1" si="65"/>
        <v>845</v>
      </c>
      <c r="CA161" s="35">
        <f t="shared" ca="1" si="65"/>
        <v>845</v>
      </c>
      <c r="CB161" s="35">
        <f t="shared" ca="1" si="67"/>
        <v>845</v>
      </c>
      <c r="CC161" s="35">
        <f t="shared" ca="1" si="67"/>
        <v>845</v>
      </c>
      <c r="CD161" s="35">
        <f t="shared" ca="1" si="67"/>
        <v>845</v>
      </c>
      <c r="CE161" s="35">
        <f t="shared" ca="1" si="67"/>
        <v>845</v>
      </c>
      <c r="CF161" s="35">
        <f t="shared" ca="1" si="67"/>
        <v>845</v>
      </c>
      <c r="CG161" s="35">
        <f t="shared" ca="1" si="50"/>
        <v>845</v>
      </c>
      <c r="CH161" s="35">
        <f t="shared" ca="1" si="50"/>
        <v>845</v>
      </c>
      <c r="CI161" s="35">
        <f t="shared" ca="1" si="50"/>
        <v>845</v>
      </c>
      <c r="CJ161" s="35">
        <f t="shared" ca="1" si="50"/>
        <v>845</v>
      </c>
      <c r="CK161" s="35">
        <f t="shared" ca="1" si="50"/>
        <v>845</v>
      </c>
      <c r="CL161" s="35">
        <f t="shared" ca="1" si="50"/>
        <v>845</v>
      </c>
      <c r="CM161" s="35">
        <f t="shared" ca="1" si="50"/>
        <v>845</v>
      </c>
      <c r="CN161" s="35">
        <f t="shared" ca="1" si="50"/>
        <v>845</v>
      </c>
      <c r="CO161" s="35">
        <f t="shared" ca="1" si="50"/>
        <v>845</v>
      </c>
      <c r="CP161" s="35">
        <f t="shared" ca="1" si="50"/>
        <v>845</v>
      </c>
      <c r="CQ161" s="35">
        <f t="shared" ca="1" si="50"/>
        <v>845</v>
      </c>
      <c r="CR161" s="35">
        <f t="shared" ca="1" si="50"/>
        <v>845</v>
      </c>
      <c r="CS161" s="35">
        <f t="shared" ca="1" si="66"/>
        <v>845</v>
      </c>
      <c r="CT161" s="35">
        <f t="shared" ca="1" si="47"/>
        <v>845</v>
      </c>
      <c r="CU161" s="35">
        <f t="shared" ca="1" si="47"/>
        <v>845</v>
      </c>
      <c r="CV161" s="35">
        <f t="shared" ca="1" si="47"/>
        <v>845</v>
      </c>
      <c r="CW161" s="38">
        <f t="shared" ca="1" si="45"/>
        <v>797</v>
      </c>
      <c r="CX161" s="38">
        <f t="shared" ca="1" si="45"/>
        <v>769</v>
      </c>
      <c r="CY161" s="38">
        <f t="shared" ca="1" si="45"/>
        <v>733</v>
      </c>
      <c r="CZ161" s="39">
        <f t="shared" ca="1" si="45"/>
        <v>733</v>
      </c>
      <c r="DA161" s="35"/>
    </row>
    <row r="162" spans="4:105" x14ac:dyDescent="0.3">
      <c r="D162" s="61" t="str">
        <f>VLOOKUP(F162,[1]Special!$O$2:$S$209,3,0)</f>
        <v>|0101022000|0.00|0.00|0.000|56.5002.3</v>
      </c>
      <c r="E162" s="20" t="s">
        <v>183</v>
      </c>
      <c r="F162" s="19" t="str">
        <f t="shared" si="53"/>
        <v>|0200225939|19.10|0.00|2.300|0.000</v>
      </c>
      <c r="G162" s="19" t="str">
        <f>'Cutting Rules'!H162</f>
        <v>EMTC||||||||||||</v>
      </c>
      <c r="H162" s="19" t="str">
        <f>VLOOKUP(MID(F162,8,2),[1]Special!$H$2:$I$32,2,0)</f>
        <v>STAM290GA</v>
      </c>
      <c r="I162" s="19" t="str">
        <f t="shared" si="54"/>
        <v>NBC</v>
      </c>
      <c r="J162" s="19" t="str">
        <f t="shared" si="55"/>
        <v>P</v>
      </c>
      <c r="K162" s="19" t="str">
        <f t="shared" si="56"/>
        <v>19.1</v>
      </c>
      <c r="L162" s="19" t="str">
        <f t="shared" si="57"/>
        <v>0.00</v>
      </c>
      <c r="M162" s="52" t="str">
        <f t="shared" si="58"/>
        <v>2.30</v>
      </c>
      <c r="N162" s="52" t="str">
        <f t="shared" si="59"/>
        <v>6000</v>
      </c>
      <c r="O162" s="19">
        <f>VLOOKUP(F162,[1]Item!$A$5:$Z$10000,26,0)</f>
        <v>0.95299999999999996</v>
      </c>
      <c r="P162" s="19" t="str">
        <f>VLOOKUP(E162,[1]route!$E$3:$O$10005,11,0)</f>
        <v>P/E</v>
      </c>
      <c r="Q162" s="62" t="str">
        <f>'Cutting Rules'!AD162</f>
        <v>6000------------</v>
      </c>
      <c r="R162" s="23">
        <f ca="1">SUMIF([1]route!$E$3:$E$10005,E162,[1]!Table1[生産])</f>
        <v>408</v>
      </c>
      <c r="S162" s="24"/>
      <c r="T162" s="78" t="s">
        <v>547</v>
      </c>
      <c r="U162" s="19"/>
      <c r="V162" s="48">
        <f>SUMIF([1]route!$E$3:$E$10005,E162,[1]route!$M$3:$M$10005)</f>
        <v>2012</v>
      </c>
      <c r="W162" s="56">
        <f t="shared" si="60"/>
        <v>11504.616</v>
      </c>
      <c r="X162" s="27" t="e">
        <f t="array" aca="1" ref="X162" ca="1">INDEX($BP162:$CZ162,MATCH(TRUE,$BP162:$CZ162&lt;0,0))</f>
        <v>#N/A</v>
      </c>
      <c r="Y162" s="47" t="str">
        <f t="shared" ca="1" si="51"/>
        <v/>
      </c>
      <c r="Z162" s="121" t="str">
        <f>IFERROR(VLOOKUP(E162,[1]route!$E$3:$BL$10005,59,0),"")&amp;IFERROR(VLOOKUP(E162,[1]route!$E$3:$BL$10005,60,0),"")</f>
        <v/>
      </c>
      <c r="AA162" s="28">
        <f t="shared" ca="1" si="61"/>
        <v>0</v>
      </c>
      <c r="AB162" s="77">
        <f t="shared" ca="1" si="62"/>
        <v>0</v>
      </c>
      <c r="AC162" s="4" t="str">
        <f t="shared" ca="1" si="52"/>
        <v/>
      </c>
      <c r="AD162" s="29">
        <v>0</v>
      </c>
      <c r="AE162" s="30">
        <f ca="1">SUMIF([1]route!$E$3:$E$10005,E162,[1]!Table1[1])</f>
        <v>0</v>
      </c>
      <c r="AF162" s="30">
        <f ca="1">SUMIF([1]route!$E$3:$E$10005,E162,[1]!Table1[2])</f>
        <v>0</v>
      </c>
      <c r="AG162" s="30">
        <f ca="1">SUMIF([1]route!$E$3:$E$10005,E162,[1]!Table1[3])</f>
        <v>0</v>
      </c>
      <c r="AH162" s="30">
        <f ca="1">SUMIF([1]route!$E$3:$E$10005,E162,[1]!Table1[4])</f>
        <v>0</v>
      </c>
      <c r="AI162" s="30">
        <f ca="1">SUMIF([1]route!$E$3:$E$10005,E162,[1]!Table1[5])</f>
        <v>0</v>
      </c>
      <c r="AJ162" s="30">
        <f ca="1">SUMIF([1]route!$E$3:$E$10005,E162,[1]!Table1[6])</f>
        <v>0</v>
      </c>
      <c r="AK162" s="30">
        <f ca="1">SUMIF([1]route!$E$3:$E$10005,E162,[1]!Table1[7])</f>
        <v>0</v>
      </c>
      <c r="AL162" s="30">
        <f ca="1">SUMIF([1]route!$E$3:$E$10005,E162,[1]!Table1[8])</f>
        <v>0</v>
      </c>
      <c r="AM162" s="30">
        <f ca="1">SUMIF([1]route!$E$3:$E$10005,E162,[1]!Table1[9])</f>
        <v>0</v>
      </c>
      <c r="AN162" s="30">
        <f ca="1">SUMIF([1]route!$E$3:$E$10005,E162,[1]!Table1[10])</f>
        <v>0</v>
      </c>
      <c r="AO162" s="30">
        <f ca="1">SUMIF([1]route!$E$3:$E$10005,E162,[1]!Table1[11])</f>
        <v>0</v>
      </c>
      <c r="AP162" s="30">
        <f ca="1">SUMIF([1]route!$E$3:$E$10005,E162,[1]!Table1[12])</f>
        <v>0</v>
      </c>
      <c r="AQ162" s="30">
        <f ca="1">SUMIF([1]route!$E$3:$E$10005,E162,[1]!Table1[13])</f>
        <v>0</v>
      </c>
      <c r="AR162" s="30">
        <f ca="1">SUMIF([1]route!$E$3:$E$10005,E162,[1]!Table1[14])</f>
        <v>0</v>
      </c>
      <c r="AS162" s="30">
        <f ca="1">SUMIF([1]route!$E$3:$E$10005,E162,[1]!Table1[15])</f>
        <v>0</v>
      </c>
      <c r="AT162" s="30">
        <f ca="1">SUMIF([1]route!$E$3:$E$10005,E162,[1]!Table1[16])</f>
        <v>0</v>
      </c>
      <c r="AU162" s="30">
        <f ca="1">SUMIF([1]route!$E$3:$E$10005,E162,[1]!Table1[17])</f>
        <v>0</v>
      </c>
      <c r="AV162" s="30">
        <f ca="1">SUMIF([1]route!$E$3:$E$10005,E162,[1]!Table1[18])</f>
        <v>0</v>
      </c>
      <c r="AW162" s="30">
        <f ca="1">SUMIF([1]route!$E$3:$E$10005,E162,[1]!Table1[19])</f>
        <v>0</v>
      </c>
      <c r="AX162" s="30">
        <f ca="1">SUMIF([1]route!$E$3:$E$10005,E162,[1]!Table1[20])</f>
        <v>0</v>
      </c>
      <c r="AY162" s="30">
        <f ca="1">SUMIF([1]route!$E$3:$E$10005,E162,[1]!Table1[21])</f>
        <v>0</v>
      </c>
      <c r="AZ162" s="30">
        <f ca="1">SUMIF([1]route!$E$3:$E$10005,E162,[1]!Table1[22])</f>
        <v>0</v>
      </c>
      <c r="BA162" s="30">
        <f ca="1">SUMIF([1]route!$E$3:$E$10005,E162,[1]!Table1[23])</f>
        <v>0</v>
      </c>
      <c r="BB162" s="30">
        <f ca="1">SUMIF([1]route!$E$3:$E$10005,E162,[1]!Table1[24])</f>
        <v>0</v>
      </c>
      <c r="BC162" s="30">
        <f ca="1">SUMIF([1]route!$E$3:$E$10005,E162,[1]!Table1[25])</f>
        <v>0</v>
      </c>
      <c r="BD162" s="30">
        <f ca="1">SUMIF([1]route!$E$3:$E$10005,E162,[1]!Table1[26])</f>
        <v>0</v>
      </c>
      <c r="BE162" s="30">
        <f ca="1">SUMIF([1]route!$E$3:$E$10005,E162,[1]!Table1[27])</f>
        <v>0</v>
      </c>
      <c r="BF162" s="30">
        <f ca="1">SUMIF([1]route!$E$3:$E$10005,E162,[1]!Table1[28])</f>
        <v>0</v>
      </c>
      <c r="BG162" s="30">
        <f ca="1">SUMIF([1]route!$E$3:$E$10005,E162,[1]!Table1[29])</f>
        <v>0</v>
      </c>
      <c r="BH162" s="30">
        <f ca="1">SUMIF([1]route!$E$3:$E$10005,E162,[1]!Table1[30])</f>
        <v>0</v>
      </c>
      <c r="BI162" s="30">
        <f ca="1">SUMIF([1]route!$E$3:$E$10005,E162,[1]!Table1[31])</f>
        <v>0</v>
      </c>
      <c r="BJ162" s="30">
        <f ca="1">SUMIF([1]route!$E$3:$E$10005,E162,[1]!Table1[Remain PO])</f>
        <v>0</v>
      </c>
      <c r="BK162" s="31">
        <f ca="1">SUMIF([1]route!$E$3:$E$10005,E162,[1]!Table1[N+1])</f>
        <v>408</v>
      </c>
      <c r="BL162" s="31">
        <f ca="1">SUMIF([1]route!$E$3:$E$10005,E162,[1]!Table1[N+2])</f>
        <v>278</v>
      </c>
      <c r="BM162" s="31">
        <f ca="1">SUMIF([1]route!$E$3:$E$10005,E162,[1]!Table1[N+3])</f>
        <v>388</v>
      </c>
      <c r="BN162" s="32">
        <f ca="1">SUMIF([1]route!$E$3:$E$10005,E162,[1]!Table1[N+4])</f>
        <v>176</v>
      </c>
      <c r="BP162" s="37">
        <f t="shared" si="63"/>
        <v>2012</v>
      </c>
      <c r="BQ162" s="35">
        <f t="shared" ca="1" si="65"/>
        <v>2012</v>
      </c>
      <c r="BR162" s="35">
        <f t="shared" ca="1" si="65"/>
        <v>2012</v>
      </c>
      <c r="BS162" s="35">
        <f t="shared" ca="1" si="65"/>
        <v>2012</v>
      </c>
      <c r="BT162" s="35">
        <f t="shared" ca="1" si="65"/>
        <v>2012</v>
      </c>
      <c r="BU162" s="35">
        <f t="shared" ca="1" si="65"/>
        <v>2012</v>
      </c>
      <c r="BV162" s="35">
        <f t="shared" ca="1" si="65"/>
        <v>2012</v>
      </c>
      <c r="BW162" s="35">
        <f t="shared" ca="1" si="65"/>
        <v>2012</v>
      </c>
      <c r="BX162" s="35">
        <f t="shared" ca="1" si="65"/>
        <v>2012</v>
      </c>
      <c r="BY162" s="35">
        <f t="shared" ca="1" si="65"/>
        <v>2012</v>
      </c>
      <c r="BZ162" s="35">
        <f t="shared" ca="1" si="65"/>
        <v>2012</v>
      </c>
      <c r="CA162" s="35">
        <f t="shared" ca="1" si="65"/>
        <v>2012</v>
      </c>
      <c r="CB162" s="35">
        <f t="shared" ca="1" si="67"/>
        <v>2012</v>
      </c>
      <c r="CC162" s="35">
        <f t="shared" ca="1" si="67"/>
        <v>2012</v>
      </c>
      <c r="CD162" s="35">
        <f t="shared" ca="1" si="67"/>
        <v>2012</v>
      </c>
      <c r="CE162" s="35">
        <f t="shared" ca="1" si="67"/>
        <v>2012</v>
      </c>
      <c r="CF162" s="35">
        <f t="shared" ca="1" si="67"/>
        <v>2012</v>
      </c>
      <c r="CG162" s="35">
        <f t="shared" ca="1" si="50"/>
        <v>2012</v>
      </c>
      <c r="CH162" s="35">
        <f t="shared" ca="1" si="50"/>
        <v>2012</v>
      </c>
      <c r="CI162" s="35">
        <f t="shared" ca="1" si="50"/>
        <v>2012</v>
      </c>
      <c r="CJ162" s="35">
        <f t="shared" ca="1" si="50"/>
        <v>2012</v>
      </c>
      <c r="CK162" s="35">
        <f t="shared" ca="1" si="50"/>
        <v>2012</v>
      </c>
      <c r="CL162" s="35">
        <f t="shared" ca="1" si="50"/>
        <v>2012</v>
      </c>
      <c r="CM162" s="35">
        <f t="shared" ca="1" si="50"/>
        <v>2012</v>
      </c>
      <c r="CN162" s="35">
        <f t="shared" ca="1" si="50"/>
        <v>2012</v>
      </c>
      <c r="CO162" s="35">
        <f t="shared" ca="1" si="50"/>
        <v>2012</v>
      </c>
      <c r="CP162" s="35">
        <f t="shared" ca="1" si="50"/>
        <v>2012</v>
      </c>
      <c r="CQ162" s="35">
        <f t="shared" ca="1" si="50"/>
        <v>2012</v>
      </c>
      <c r="CR162" s="35">
        <f t="shared" ca="1" si="50"/>
        <v>2012</v>
      </c>
      <c r="CS162" s="35">
        <f t="shared" ca="1" si="66"/>
        <v>2012</v>
      </c>
      <c r="CT162" s="35">
        <f t="shared" ca="1" si="47"/>
        <v>2012</v>
      </c>
      <c r="CU162" s="35">
        <f t="shared" ca="1" si="47"/>
        <v>2012</v>
      </c>
      <c r="CV162" s="35">
        <f t="shared" ca="1" si="47"/>
        <v>2012</v>
      </c>
      <c r="CW162" s="38">
        <f t="shared" ca="1" si="45"/>
        <v>1604</v>
      </c>
      <c r="CX162" s="38">
        <f t="shared" ca="1" si="45"/>
        <v>1326</v>
      </c>
      <c r="CY162" s="38">
        <f t="shared" ca="1" si="45"/>
        <v>938</v>
      </c>
      <c r="CZ162" s="39">
        <f t="shared" ca="1" si="45"/>
        <v>762</v>
      </c>
      <c r="DA162" s="35"/>
    </row>
    <row r="163" spans="4:105" x14ac:dyDescent="0.3">
      <c r="D163" s="61" t="str">
        <f>VLOOKUP(F163,[1]Special!$O$2:$S$209,3,0)</f>
        <v>E-C</v>
      </c>
      <c r="E163" s="20" t="s">
        <v>184</v>
      </c>
      <c r="F163" s="19" t="str">
        <f t="shared" si="53"/>
        <v>|0200225900|21.70|16.50|2.600|0.000</v>
      </c>
      <c r="G163" s="19" t="str">
        <f>'Cutting Rules'!H163</f>
        <v>CIC1||||||||||||</v>
      </c>
      <c r="H163" s="19" t="str">
        <f>VLOOKUP(MID(F163,8,2),[1]Special!$H$2:$I$32,2,0)</f>
        <v>STAM290GA</v>
      </c>
      <c r="I163" s="19" t="str">
        <f t="shared" si="54"/>
        <v>IBC</v>
      </c>
      <c r="J163" s="19" t="str">
        <f t="shared" si="55"/>
        <v>P</v>
      </c>
      <c r="K163" s="19" t="str">
        <f t="shared" si="56"/>
        <v>21.7</v>
      </c>
      <c r="L163" s="19" t="str">
        <f t="shared" si="57"/>
        <v>16.5</v>
      </c>
      <c r="M163" s="52" t="str">
        <f t="shared" si="58"/>
        <v>2.60</v>
      </c>
      <c r="N163" s="52" t="str">
        <f t="shared" si="59"/>
        <v>5400</v>
      </c>
      <c r="O163" s="19">
        <f>VLOOKUP(F163,[1]Item!$A$5:$Z$10000,26,0)</f>
        <v>1.2250000000000001</v>
      </c>
      <c r="P163" s="19" t="str">
        <f>VLOOKUP(E163,[1]route!$E$3:$O$10005,11,0)</f>
        <v>P/E</v>
      </c>
      <c r="Q163" s="62" t="str">
        <f>'Cutting Rules'!AD163</f>
        <v>5400------------</v>
      </c>
      <c r="R163" s="23">
        <f ca="1">SUMIF([1]route!$E$3:$E$10005,E163,[1]!Table1[生産])</f>
        <v>207</v>
      </c>
      <c r="S163" s="24"/>
      <c r="T163" s="78" t="s">
        <v>547</v>
      </c>
      <c r="U163" s="19"/>
      <c r="V163" s="48">
        <f>SUMIF([1]route!$E$3:$E$10005,E163,[1]route!$M$3:$M$10005)</f>
        <v>394</v>
      </c>
      <c r="W163" s="56">
        <f t="shared" si="60"/>
        <v>2606.3100000000004</v>
      </c>
      <c r="X163" s="27" t="e">
        <f t="array" aca="1" ref="X163" ca="1">INDEX($BP163:$CZ163,MATCH(TRUE,$BP163:$CZ163&lt;0,0))</f>
        <v>#N/A</v>
      </c>
      <c r="Y163" s="47" t="str">
        <f t="shared" ca="1" si="51"/>
        <v/>
      </c>
      <c r="Z163" s="121" t="str">
        <f>IFERROR(VLOOKUP(E163,[1]route!$E$3:$BL$10005,59,0),"")&amp;IFERROR(VLOOKUP(E163,[1]route!$E$3:$BL$10005,60,0),"")</f>
        <v/>
      </c>
      <c r="AA163" s="28">
        <f t="shared" ca="1" si="61"/>
        <v>0</v>
      </c>
      <c r="AB163" s="77">
        <f t="shared" ca="1" si="62"/>
        <v>0</v>
      </c>
      <c r="AC163" s="4" t="str">
        <f t="shared" ca="1" si="52"/>
        <v/>
      </c>
      <c r="AD163" s="29">
        <v>0</v>
      </c>
      <c r="AE163" s="30">
        <f ca="1">SUMIF([1]route!$E$3:$E$10005,E163,[1]!Table1[1])</f>
        <v>0</v>
      </c>
      <c r="AF163" s="30">
        <f ca="1">SUMIF([1]route!$E$3:$E$10005,E163,[1]!Table1[2])</f>
        <v>0</v>
      </c>
      <c r="AG163" s="30">
        <f ca="1">SUMIF([1]route!$E$3:$E$10005,E163,[1]!Table1[3])</f>
        <v>0</v>
      </c>
      <c r="AH163" s="30">
        <f ca="1">SUMIF([1]route!$E$3:$E$10005,E163,[1]!Table1[4])</f>
        <v>0</v>
      </c>
      <c r="AI163" s="30">
        <f ca="1">SUMIF([1]route!$E$3:$E$10005,E163,[1]!Table1[5])</f>
        <v>0</v>
      </c>
      <c r="AJ163" s="30">
        <f ca="1">SUMIF([1]route!$E$3:$E$10005,E163,[1]!Table1[6])</f>
        <v>0</v>
      </c>
      <c r="AK163" s="30">
        <f ca="1">SUMIF([1]route!$E$3:$E$10005,E163,[1]!Table1[7])</f>
        <v>0</v>
      </c>
      <c r="AL163" s="30">
        <f ca="1">SUMIF([1]route!$E$3:$E$10005,E163,[1]!Table1[8])</f>
        <v>0</v>
      </c>
      <c r="AM163" s="30">
        <f ca="1">SUMIF([1]route!$E$3:$E$10005,E163,[1]!Table1[9])</f>
        <v>0</v>
      </c>
      <c r="AN163" s="30">
        <f ca="1">SUMIF([1]route!$E$3:$E$10005,E163,[1]!Table1[10])</f>
        <v>0</v>
      </c>
      <c r="AO163" s="30">
        <f ca="1">SUMIF([1]route!$E$3:$E$10005,E163,[1]!Table1[11])</f>
        <v>0</v>
      </c>
      <c r="AP163" s="30">
        <f ca="1">SUMIF([1]route!$E$3:$E$10005,E163,[1]!Table1[12])</f>
        <v>0</v>
      </c>
      <c r="AQ163" s="30">
        <f ca="1">SUMIF([1]route!$E$3:$E$10005,E163,[1]!Table1[13])</f>
        <v>0</v>
      </c>
      <c r="AR163" s="30">
        <f ca="1">SUMIF([1]route!$E$3:$E$10005,E163,[1]!Table1[14])</f>
        <v>0</v>
      </c>
      <c r="AS163" s="30">
        <f ca="1">SUMIF([1]route!$E$3:$E$10005,E163,[1]!Table1[15])</f>
        <v>0</v>
      </c>
      <c r="AT163" s="30">
        <f ca="1">SUMIF([1]route!$E$3:$E$10005,E163,[1]!Table1[16])</f>
        <v>0</v>
      </c>
      <c r="AU163" s="30">
        <f ca="1">SUMIF([1]route!$E$3:$E$10005,E163,[1]!Table1[17])</f>
        <v>0</v>
      </c>
      <c r="AV163" s="30">
        <f ca="1">SUMIF([1]route!$E$3:$E$10005,E163,[1]!Table1[18])</f>
        <v>0</v>
      </c>
      <c r="AW163" s="30">
        <f ca="1">SUMIF([1]route!$E$3:$E$10005,E163,[1]!Table1[19])</f>
        <v>0</v>
      </c>
      <c r="AX163" s="30">
        <f ca="1">SUMIF([1]route!$E$3:$E$10005,E163,[1]!Table1[20])</f>
        <v>0</v>
      </c>
      <c r="AY163" s="30">
        <f ca="1">SUMIF([1]route!$E$3:$E$10005,E163,[1]!Table1[21])</f>
        <v>0</v>
      </c>
      <c r="AZ163" s="30">
        <f ca="1">SUMIF([1]route!$E$3:$E$10005,E163,[1]!Table1[22])</f>
        <v>0</v>
      </c>
      <c r="BA163" s="30">
        <f ca="1">SUMIF([1]route!$E$3:$E$10005,E163,[1]!Table1[23])</f>
        <v>0</v>
      </c>
      <c r="BB163" s="30">
        <f ca="1">SUMIF([1]route!$E$3:$E$10005,E163,[1]!Table1[24])</f>
        <v>0</v>
      </c>
      <c r="BC163" s="30">
        <f ca="1">SUMIF([1]route!$E$3:$E$10005,E163,[1]!Table1[25])</f>
        <v>0</v>
      </c>
      <c r="BD163" s="30">
        <f ca="1">SUMIF([1]route!$E$3:$E$10005,E163,[1]!Table1[26])</f>
        <v>127</v>
      </c>
      <c r="BE163" s="30">
        <f ca="1">SUMIF([1]route!$E$3:$E$10005,E163,[1]!Table1[27])</f>
        <v>0</v>
      </c>
      <c r="BF163" s="30">
        <f ca="1">SUMIF([1]route!$E$3:$E$10005,E163,[1]!Table1[28])</f>
        <v>0</v>
      </c>
      <c r="BG163" s="30">
        <f ca="1">SUMIF([1]route!$E$3:$E$10005,E163,[1]!Table1[29])</f>
        <v>0</v>
      </c>
      <c r="BH163" s="30">
        <f ca="1">SUMIF([1]route!$E$3:$E$10005,E163,[1]!Table1[30])</f>
        <v>0</v>
      </c>
      <c r="BI163" s="30">
        <f ca="1">SUMIF([1]route!$E$3:$E$10005,E163,[1]!Table1[31])</f>
        <v>0</v>
      </c>
      <c r="BJ163" s="30">
        <f ca="1">SUMIF([1]route!$E$3:$E$10005,E163,[1]!Table1[Remain PO])</f>
        <v>0</v>
      </c>
      <c r="BK163" s="31">
        <f ca="1">SUMIF([1]route!$E$3:$E$10005,E163,[1]!Table1[N+1])</f>
        <v>80</v>
      </c>
      <c r="BL163" s="31">
        <f ca="1">SUMIF([1]route!$E$3:$E$10005,E163,[1]!Table1[N+2])</f>
        <v>100</v>
      </c>
      <c r="BM163" s="31">
        <f ca="1">SUMIF([1]route!$E$3:$E$10005,E163,[1]!Table1[N+3])</f>
        <v>80</v>
      </c>
      <c r="BN163" s="32">
        <f ca="1">SUMIF([1]route!$E$3:$E$10005,E163,[1]!Table1[N+4])</f>
        <v>0</v>
      </c>
      <c r="BP163" s="37">
        <f t="shared" si="63"/>
        <v>394</v>
      </c>
      <c r="BQ163" s="35">
        <f t="shared" ca="1" si="65"/>
        <v>394</v>
      </c>
      <c r="BR163" s="35">
        <f t="shared" ca="1" si="65"/>
        <v>394</v>
      </c>
      <c r="BS163" s="35">
        <f t="shared" ca="1" si="65"/>
        <v>394</v>
      </c>
      <c r="BT163" s="35">
        <f t="shared" ca="1" si="65"/>
        <v>394</v>
      </c>
      <c r="BU163" s="35">
        <f t="shared" ca="1" si="65"/>
        <v>394</v>
      </c>
      <c r="BV163" s="35">
        <f t="shared" ca="1" si="65"/>
        <v>394</v>
      </c>
      <c r="BW163" s="35">
        <f t="shared" ca="1" si="65"/>
        <v>394</v>
      </c>
      <c r="BX163" s="35">
        <f t="shared" ca="1" si="65"/>
        <v>394</v>
      </c>
      <c r="BY163" s="35">
        <f t="shared" ca="1" si="65"/>
        <v>394</v>
      </c>
      <c r="BZ163" s="35">
        <f t="shared" ca="1" si="65"/>
        <v>394</v>
      </c>
      <c r="CA163" s="35">
        <f t="shared" ca="1" si="65"/>
        <v>394</v>
      </c>
      <c r="CB163" s="35">
        <f t="shared" ca="1" si="67"/>
        <v>394</v>
      </c>
      <c r="CC163" s="35">
        <f t="shared" ca="1" si="67"/>
        <v>394</v>
      </c>
      <c r="CD163" s="35">
        <f t="shared" ca="1" si="67"/>
        <v>394</v>
      </c>
      <c r="CE163" s="35">
        <f t="shared" ca="1" si="67"/>
        <v>394</v>
      </c>
      <c r="CF163" s="35">
        <f t="shared" ca="1" si="67"/>
        <v>394</v>
      </c>
      <c r="CG163" s="35">
        <f t="shared" ca="1" si="50"/>
        <v>394</v>
      </c>
      <c r="CH163" s="35">
        <f t="shared" ca="1" si="50"/>
        <v>394</v>
      </c>
      <c r="CI163" s="35">
        <f t="shared" ca="1" si="50"/>
        <v>394</v>
      </c>
      <c r="CJ163" s="35">
        <f t="shared" ca="1" si="50"/>
        <v>394</v>
      </c>
      <c r="CK163" s="35">
        <f t="shared" ca="1" si="50"/>
        <v>394</v>
      </c>
      <c r="CL163" s="35">
        <f t="shared" ca="1" si="50"/>
        <v>394</v>
      </c>
      <c r="CM163" s="35">
        <f t="shared" ca="1" si="50"/>
        <v>394</v>
      </c>
      <c r="CN163" s="35">
        <f t="shared" ca="1" si="50"/>
        <v>394</v>
      </c>
      <c r="CO163" s="35">
        <f t="shared" ca="1" si="50"/>
        <v>394</v>
      </c>
      <c r="CP163" s="35">
        <f t="shared" ca="1" si="50"/>
        <v>267</v>
      </c>
      <c r="CQ163" s="35">
        <f t="shared" ca="1" si="50"/>
        <v>267</v>
      </c>
      <c r="CR163" s="35">
        <f t="shared" ca="1" si="50"/>
        <v>267</v>
      </c>
      <c r="CS163" s="35">
        <f t="shared" ca="1" si="66"/>
        <v>267</v>
      </c>
      <c r="CT163" s="35">
        <f t="shared" ca="1" si="47"/>
        <v>267</v>
      </c>
      <c r="CU163" s="35">
        <f t="shared" ca="1" si="47"/>
        <v>267</v>
      </c>
      <c r="CV163" s="35">
        <f t="shared" ca="1" si="47"/>
        <v>267</v>
      </c>
      <c r="CW163" s="38">
        <f t="shared" ca="1" si="45"/>
        <v>187</v>
      </c>
      <c r="CX163" s="38">
        <f t="shared" ca="1" si="45"/>
        <v>87</v>
      </c>
      <c r="CY163" s="38">
        <f t="shared" ca="1" si="45"/>
        <v>7</v>
      </c>
      <c r="CZ163" s="39">
        <f t="shared" ca="1" si="45"/>
        <v>7</v>
      </c>
      <c r="DA163" s="35"/>
    </row>
    <row r="164" spans="4:105" x14ac:dyDescent="0.3">
      <c r="D164" s="61" t="str">
        <f>VLOOKUP(F164,[1]Special!$O$2:$S$209,3,0)</f>
        <v>|0101022000|0.00|0.00|0.000|67.0002</v>
      </c>
      <c r="E164" s="20" t="s">
        <v>185</v>
      </c>
      <c r="F164" s="19" t="str">
        <f t="shared" si="53"/>
        <v>|0200225939|22.20|0.00|2.000|0.000</v>
      </c>
      <c r="G164" s="19" t="str">
        <f>'Cutting Rules'!H164</f>
        <v>CIC1||||||||||||</v>
      </c>
      <c r="H164" s="19" t="str">
        <f>VLOOKUP(MID(F164,8,2),[1]Special!$H$2:$I$32,2,0)</f>
        <v>STAM290GA</v>
      </c>
      <c r="I164" s="19" t="str">
        <f t="shared" si="54"/>
        <v>NBC</v>
      </c>
      <c r="J164" s="19" t="str">
        <f t="shared" si="55"/>
        <v>P</v>
      </c>
      <c r="K164" s="19" t="str">
        <f t="shared" si="56"/>
        <v>22.2</v>
      </c>
      <c r="L164" s="19" t="str">
        <f t="shared" si="57"/>
        <v>0.00</v>
      </c>
      <c r="M164" s="52" t="str">
        <f t="shared" si="58"/>
        <v>2.00</v>
      </c>
      <c r="N164" s="52" t="str">
        <f t="shared" si="59"/>
        <v>5900</v>
      </c>
      <c r="O164" s="19">
        <f>VLOOKUP(F164,[1]Item!$A$5:$Z$10000,26,0)</f>
        <v>0.996</v>
      </c>
      <c r="P164" s="19" t="str">
        <f>VLOOKUP(E164,[1]route!$E$3:$O$10005,11,0)</f>
        <v>P/E</v>
      </c>
      <c r="Q164" s="62" t="str">
        <f>'Cutting Rules'!AD164</f>
        <v>5900------------</v>
      </c>
      <c r="R164" s="23">
        <f ca="1">SUMIF([1]route!$E$3:$E$10005,E164,[1]!Table1[生産])</f>
        <v>820</v>
      </c>
      <c r="S164" s="24"/>
      <c r="T164" s="78" t="s">
        <v>547</v>
      </c>
      <c r="U164" s="19"/>
      <c r="V164" s="48">
        <f>SUMIF([1]route!$E$3:$E$10005,E164,[1]route!$M$3:$M$10005)</f>
        <v>762</v>
      </c>
      <c r="W164" s="56">
        <f t="shared" si="60"/>
        <v>4477.8167999999996</v>
      </c>
      <c r="X164" s="27">
        <f t="array" aca="1" ref="X164" ca="1">INDEX($BP164:$CZ164,MATCH(TRUE,$BP164:$CZ164&lt;0,0))</f>
        <v>-58</v>
      </c>
      <c r="Y164" s="47">
        <f t="shared" ca="1" si="51"/>
        <v>45322</v>
      </c>
      <c r="Z164" s="121" t="str">
        <f>IFERROR(VLOOKUP(E164,[1]route!$E$3:$BL$10005,59,0),"")&amp;IFERROR(VLOOKUP(E164,[1]route!$E$3:$BL$10005,60,0),"")</f>
        <v/>
      </c>
      <c r="AA164" s="28">
        <f t="shared" ca="1" si="61"/>
        <v>58</v>
      </c>
      <c r="AB164" s="77">
        <f t="shared" ca="1" si="62"/>
        <v>340.83120000000002</v>
      </c>
      <c r="AC164" s="4">
        <f t="shared" ca="1" si="52"/>
        <v>34</v>
      </c>
      <c r="AD164" s="29">
        <v>0</v>
      </c>
      <c r="AE164" s="30">
        <f ca="1">SUMIF([1]route!$E$3:$E$10005,E164,[1]!Table1[1])</f>
        <v>0</v>
      </c>
      <c r="AF164" s="30">
        <f ca="1">SUMIF([1]route!$E$3:$E$10005,E164,[1]!Table1[2])</f>
        <v>0</v>
      </c>
      <c r="AG164" s="30">
        <f ca="1">SUMIF([1]route!$E$3:$E$10005,E164,[1]!Table1[3])</f>
        <v>0</v>
      </c>
      <c r="AH164" s="30">
        <f ca="1">SUMIF([1]route!$E$3:$E$10005,E164,[1]!Table1[4])</f>
        <v>0</v>
      </c>
      <c r="AI164" s="30">
        <f ca="1">SUMIF([1]route!$E$3:$E$10005,E164,[1]!Table1[5])</f>
        <v>0</v>
      </c>
      <c r="AJ164" s="30">
        <f ca="1">SUMIF([1]route!$E$3:$E$10005,E164,[1]!Table1[6])</f>
        <v>0</v>
      </c>
      <c r="AK164" s="30">
        <f ca="1">SUMIF([1]route!$E$3:$E$10005,E164,[1]!Table1[7])</f>
        <v>0</v>
      </c>
      <c r="AL164" s="30">
        <f ca="1">SUMIF([1]route!$E$3:$E$10005,E164,[1]!Table1[8])</f>
        <v>0</v>
      </c>
      <c r="AM164" s="30">
        <f ca="1">SUMIF([1]route!$E$3:$E$10005,E164,[1]!Table1[9])</f>
        <v>0</v>
      </c>
      <c r="AN164" s="30">
        <f ca="1">SUMIF([1]route!$E$3:$E$10005,E164,[1]!Table1[10])</f>
        <v>0</v>
      </c>
      <c r="AO164" s="30">
        <f ca="1">SUMIF([1]route!$E$3:$E$10005,E164,[1]!Table1[11])</f>
        <v>0</v>
      </c>
      <c r="AP164" s="30">
        <f ca="1">SUMIF([1]route!$E$3:$E$10005,E164,[1]!Table1[12])</f>
        <v>0</v>
      </c>
      <c r="AQ164" s="30">
        <f ca="1">SUMIF([1]route!$E$3:$E$10005,E164,[1]!Table1[13])</f>
        <v>0</v>
      </c>
      <c r="AR164" s="30">
        <f ca="1">SUMIF([1]route!$E$3:$E$10005,E164,[1]!Table1[14])</f>
        <v>0</v>
      </c>
      <c r="AS164" s="30">
        <f ca="1">SUMIF([1]route!$E$3:$E$10005,E164,[1]!Table1[15])</f>
        <v>0</v>
      </c>
      <c r="AT164" s="30">
        <f ca="1">SUMIF([1]route!$E$3:$E$10005,E164,[1]!Table1[16])</f>
        <v>0</v>
      </c>
      <c r="AU164" s="30">
        <f ca="1">SUMIF([1]route!$E$3:$E$10005,E164,[1]!Table1[17])</f>
        <v>0</v>
      </c>
      <c r="AV164" s="30">
        <f ca="1">SUMIF([1]route!$E$3:$E$10005,E164,[1]!Table1[18])</f>
        <v>127</v>
      </c>
      <c r="AW164" s="30">
        <f ca="1">SUMIF([1]route!$E$3:$E$10005,E164,[1]!Table1[19])</f>
        <v>0</v>
      </c>
      <c r="AX164" s="30">
        <f ca="1">SUMIF([1]route!$E$3:$E$10005,E164,[1]!Table1[20])</f>
        <v>0</v>
      </c>
      <c r="AY164" s="30">
        <f ca="1">SUMIF([1]route!$E$3:$E$10005,E164,[1]!Table1[21])</f>
        <v>0</v>
      </c>
      <c r="AZ164" s="30">
        <f ca="1">SUMIF([1]route!$E$3:$E$10005,E164,[1]!Table1[22])</f>
        <v>0</v>
      </c>
      <c r="BA164" s="30">
        <f ca="1">SUMIF([1]route!$E$3:$E$10005,E164,[1]!Table1[23])</f>
        <v>0</v>
      </c>
      <c r="BB164" s="30">
        <f ca="1">SUMIF([1]route!$E$3:$E$10005,E164,[1]!Table1[24])</f>
        <v>0</v>
      </c>
      <c r="BC164" s="30">
        <f ca="1">SUMIF([1]route!$E$3:$E$10005,E164,[1]!Table1[25])</f>
        <v>0</v>
      </c>
      <c r="BD164" s="30">
        <f ca="1">SUMIF([1]route!$E$3:$E$10005,E164,[1]!Table1[26])</f>
        <v>0</v>
      </c>
      <c r="BE164" s="30">
        <f ca="1">SUMIF([1]route!$E$3:$E$10005,E164,[1]!Table1[27])</f>
        <v>0</v>
      </c>
      <c r="BF164" s="30">
        <f ca="1">SUMIF([1]route!$E$3:$E$10005,E164,[1]!Table1[28])</f>
        <v>0</v>
      </c>
      <c r="BG164" s="30">
        <f ca="1">SUMIF([1]route!$E$3:$E$10005,E164,[1]!Table1[29])</f>
        <v>0</v>
      </c>
      <c r="BH164" s="30">
        <f ca="1">SUMIF([1]route!$E$3:$E$10005,E164,[1]!Table1[30])</f>
        <v>0</v>
      </c>
      <c r="BI164" s="30">
        <f ca="1">SUMIF([1]route!$E$3:$E$10005,E164,[1]!Table1[31])</f>
        <v>0</v>
      </c>
      <c r="BJ164" s="30">
        <f ca="1">SUMIF([1]route!$E$3:$E$10005,E164,[1]!Table1[Remain PO])</f>
        <v>0</v>
      </c>
      <c r="BK164" s="31">
        <f ca="1">SUMIF([1]route!$E$3:$E$10005,E164,[1]!Table1[N+1])</f>
        <v>693</v>
      </c>
      <c r="BL164" s="31">
        <f ca="1">SUMIF([1]route!$E$3:$E$10005,E164,[1]!Table1[N+2])</f>
        <v>377</v>
      </c>
      <c r="BM164" s="31">
        <f ca="1">SUMIF([1]route!$E$3:$E$10005,E164,[1]!Table1[N+3])</f>
        <v>628</v>
      </c>
      <c r="BN164" s="32">
        <f ca="1">SUMIF([1]route!$E$3:$E$10005,E164,[1]!Table1[N+4])</f>
        <v>0</v>
      </c>
      <c r="BP164" s="37">
        <f t="shared" si="63"/>
        <v>762</v>
      </c>
      <c r="BQ164" s="35">
        <f t="shared" ca="1" si="65"/>
        <v>762</v>
      </c>
      <c r="BR164" s="35">
        <f t="shared" ca="1" si="65"/>
        <v>762</v>
      </c>
      <c r="BS164" s="35">
        <f t="shared" ca="1" si="65"/>
        <v>762</v>
      </c>
      <c r="BT164" s="35">
        <f t="shared" ca="1" si="65"/>
        <v>762</v>
      </c>
      <c r="BU164" s="35">
        <f t="shared" ca="1" si="65"/>
        <v>762</v>
      </c>
      <c r="BV164" s="35">
        <f t="shared" ca="1" si="65"/>
        <v>762</v>
      </c>
      <c r="BW164" s="35">
        <f t="shared" ca="1" si="65"/>
        <v>762</v>
      </c>
      <c r="BX164" s="35">
        <f t="shared" ca="1" si="65"/>
        <v>762</v>
      </c>
      <c r="BY164" s="35">
        <f t="shared" ca="1" si="65"/>
        <v>762</v>
      </c>
      <c r="BZ164" s="35">
        <f t="shared" ca="1" si="65"/>
        <v>762</v>
      </c>
      <c r="CA164" s="35">
        <f t="shared" ca="1" si="65"/>
        <v>762</v>
      </c>
      <c r="CB164" s="35">
        <f t="shared" ca="1" si="67"/>
        <v>762</v>
      </c>
      <c r="CC164" s="35">
        <f t="shared" ca="1" si="67"/>
        <v>762</v>
      </c>
      <c r="CD164" s="35">
        <f t="shared" ca="1" si="67"/>
        <v>762</v>
      </c>
      <c r="CE164" s="35">
        <f t="shared" ca="1" si="67"/>
        <v>762</v>
      </c>
      <c r="CF164" s="35">
        <f t="shared" ca="1" si="67"/>
        <v>762</v>
      </c>
      <c r="CG164" s="35">
        <f t="shared" ca="1" si="50"/>
        <v>762</v>
      </c>
      <c r="CH164" s="35">
        <f t="shared" ca="1" si="50"/>
        <v>635</v>
      </c>
      <c r="CI164" s="35">
        <f t="shared" ca="1" si="50"/>
        <v>635</v>
      </c>
      <c r="CJ164" s="35">
        <f t="shared" ca="1" si="50"/>
        <v>635</v>
      </c>
      <c r="CK164" s="35">
        <f t="shared" ca="1" si="50"/>
        <v>635</v>
      </c>
      <c r="CL164" s="35">
        <f t="shared" ca="1" si="50"/>
        <v>635</v>
      </c>
      <c r="CM164" s="35">
        <f t="shared" ca="1" si="50"/>
        <v>635</v>
      </c>
      <c r="CN164" s="35">
        <f t="shared" ca="1" si="50"/>
        <v>635</v>
      </c>
      <c r="CO164" s="35">
        <f t="shared" ca="1" si="50"/>
        <v>635</v>
      </c>
      <c r="CP164" s="35">
        <f t="shared" ca="1" si="50"/>
        <v>635</v>
      </c>
      <c r="CQ164" s="35">
        <f t="shared" ca="1" si="50"/>
        <v>635</v>
      </c>
      <c r="CR164" s="35">
        <f t="shared" ca="1" si="50"/>
        <v>635</v>
      </c>
      <c r="CS164" s="35">
        <f t="shared" ca="1" si="66"/>
        <v>635</v>
      </c>
      <c r="CT164" s="35">
        <f t="shared" ca="1" si="47"/>
        <v>635</v>
      </c>
      <c r="CU164" s="35">
        <f t="shared" ca="1" si="47"/>
        <v>635</v>
      </c>
      <c r="CV164" s="35">
        <f t="shared" ca="1" si="47"/>
        <v>635</v>
      </c>
      <c r="CW164" s="38">
        <f t="shared" ca="1" si="45"/>
        <v>-58</v>
      </c>
      <c r="CX164" s="38">
        <f t="shared" ca="1" si="45"/>
        <v>-435</v>
      </c>
      <c r="CY164" s="38">
        <f t="shared" ca="1" si="45"/>
        <v>-1063</v>
      </c>
      <c r="CZ164" s="39">
        <f t="shared" ca="1" si="45"/>
        <v>-1063</v>
      </c>
      <c r="DA164" s="35"/>
    </row>
    <row r="165" spans="4:105" x14ac:dyDescent="0.3">
      <c r="D165" s="61" t="str">
        <f>VLOOKUP(F165,[1]Special!$O$2:$S$209,3,0)</f>
        <v>|0101030100|0.00|0.00|0.000|79.0001.2</v>
      </c>
      <c r="E165" s="20" t="s">
        <v>186</v>
      </c>
      <c r="F165" s="19" t="str">
        <f t="shared" si="53"/>
        <v>|0200235920|25.40|0.00|1.200|0.000</v>
      </c>
      <c r="G165" s="19" t="str">
        <f>'Cutting Rules'!H165</f>
        <v>GTA||||||||||||</v>
      </c>
      <c r="H165" s="19" t="str">
        <f>VLOOKUP(MID(F165,8,2),[1]Special!$H$2:$I$32,2,0)</f>
        <v>STAM290GA</v>
      </c>
      <c r="I165" s="19" t="str">
        <f t="shared" si="54"/>
        <v>IBC</v>
      </c>
      <c r="J165" s="19" t="str">
        <f t="shared" si="55"/>
        <v>C</v>
      </c>
      <c r="K165" s="19" t="str">
        <f t="shared" si="56"/>
        <v>25.4</v>
      </c>
      <c r="L165" s="19" t="str">
        <f t="shared" si="57"/>
        <v>0.00</v>
      </c>
      <c r="M165" s="52" t="str">
        <f t="shared" si="58"/>
        <v>1.20</v>
      </c>
      <c r="N165" s="52" t="str">
        <f t="shared" si="59"/>
        <v>5892</v>
      </c>
      <c r="O165" s="19">
        <f>VLOOKUP(F165,[1]Item!$A$5:$Z$10000,26,0)</f>
        <v>0.71599999999999997</v>
      </c>
      <c r="P165" s="19" t="str">
        <f>VLOOKUP(E165,[1]route!$E$3:$O$10005,11,0)</f>
        <v>C</v>
      </c>
      <c r="Q165" s="62" t="str">
        <f>'Cutting Rules'!AD165</f>
        <v>527-5892-----------</v>
      </c>
      <c r="R165" s="23">
        <f ca="1">SUMIF([1]route!$E$3:$E$10005,E165,[1]!Table1[生産])</f>
        <v>0</v>
      </c>
      <c r="S165" s="24"/>
      <c r="T165" s="78" t="s">
        <v>547</v>
      </c>
      <c r="U165" s="19"/>
      <c r="V165" s="48">
        <f>SUMIF([1]route!$E$3:$E$10005,E165,[1]route!$M$3:$M$10005)</f>
        <v>142</v>
      </c>
      <c r="W165" s="56">
        <f t="shared" si="60"/>
        <v>599.05142399999988</v>
      </c>
      <c r="X165" s="27" t="e">
        <f t="array" aca="1" ref="X165" ca="1">INDEX($BP165:$CZ165,MATCH(TRUE,$BP165:$CZ165&lt;0,0))</f>
        <v>#N/A</v>
      </c>
      <c r="Y165" s="47" t="str">
        <f t="shared" ca="1" si="51"/>
        <v/>
      </c>
      <c r="Z165" s="121" t="str">
        <f>IFERROR(VLOOKUP(E165,[1]route!$E$3:$BL$10005,59,0),"")&amp;IFERROR(VLOOKUP(E165,[1]route!$E$3:$BL$10005,60,0),"")</f>
        <v/>
      </c>
      <c r="AA165" s="28">
        <f t="shared" ca="1" si="61"/>
        <v>0</v>
      </c>
      <c r="AB165" s="77">
        <f t="shared" ca="1" si="62"/>
        <v>0</v>
      </c>
      <c r="AC165" s="4" t="str">
        <f t="shared" ca="1" si="52"/>
        <v/>
      </c>
      <c r="AD165" s="29">
        <v>0</v>
      </c>
      <c r="AE165" s="30">
        <f ca="1">SUMIF([1]route!$E$3:$E$10005,E165,[1]!Table1[1])</f>
        <v>0</v>
      </c>
      <c r="AF165" s="30">
        <f ca="1">SUMIF([1]route!$E$3:$E$10005,E165,[1]!Table1[2])</f>
        <v>0</v>
      </c>
      <c r="AG165" s="30">
        <f ca="1">SUMIF([1]route!$E$3:$E$10005,E165,[1]!Table1[3])</f>
        <v>0</v>
      </c>
      <c r="AH165" s="30">
        <f ca="1">SUMIF([1]route!$E$3:$E$10005,E165,[1]!Table1[4])</f>
        <v>0</v>
      </c>
      <c r="AI165" s="30">
        <f ca="1">SUMIF([1]route!$E$3:$E$10005,E165,[1]!Table1[5])</f>
        <v>0</v>
      </c>
      <c r="AJ165" s="30">
        <f ca="1">SUMIF([1]route!$E$3:$E$10005,E165,[1]!Table1[6])</f>
        <v>0</v>
      </c>
      <c r="AK165" s="30">
        <f ca="1">SUMIF([1]route!$E$3:$E$10005,E165,[1]!Table1[7])</f>
        <v>0</v>
      </c>
      <c r="AL165" s="30">
        <f ca="1">SUMIF([1]route!$E$3:$E$10005,E165,[1]!Table1[8])</f>
        <v>0</v>
      </c>
      <c r="AM165" s="30">
        <f ca="1">SUMIF([1]route!$E$3:$E$10005,E165,[1]!Table1[9])</f>
        <v>0</v>
      </c>
      <c r="AN165" s="30">
        <f ca="1">SUMIF([1]route!$E$3:$E$10005,E165,[1]!Table1[10])</f>
        <v>0</v>
      </c>
      <c r="AO165" s="30">
        <f ca="1">SUMIF([1]route!$E$3:$E$10005,E165,[1]!Table1[11])</f>
        <v>0</v>
      </c>
      <c r="AP165" s="30">
        <f ca="1">SUMIF([1]route!$E$3:$E$10005,E165,[1]!Table1[12])</f>
        <v>0</v>
      </c>
      <c r="AQ165" s="30">
        <f ca="1">SUMIF([1]route!$E$3:$E$10005,E165,[1]!Table1[13])</f>
        <v>0</v>
      </c>
      <c r="AR165" s="30">
        <f ca="1">SUMIF([1]route!$E$3:$E$10005,E165,[1]!Table1[14])</f>
        <v>0</v>
      </c>
      <c r="AS165" s="30">
        <f ca="1">SUMIF([1]route!$E$3:$E$10005,E165,[1]!Table1[15])</f>
        <v>0</v>
      </c>
      <c r="AT165" s="30">
        <f ca="1">SUMIF([1]route!$E$3:$E$10005,E165,[1]!Table1[16])</f>
        <v>0</v>
      </c>
      <c r="AU165" s="30">
        <f ca="1">SUMIF([1]route!$E$3:$E$10005,E165,[1]!Table1[17])</f>
        <v>0</v>
      </c>
      <c r="AV165" s="30">
        <f ca="1">SUMIF([1]route!$E$3:$E$10005,E165,[1]!Table1[18])</f>
        <v>0</v>
      </c>
      <c r="AW165" s="30">
        <f ca="1">SUMIF([1]route!$E$3:$E$10005,E165,[1]!Table1[19])</f>
        <v>0</v>
      </c>
      <c r="AX165" s="30">
        <f ca="1">SUMIF([1]route!$E$3:$E$10005,E165,[1]!Table1[20])</f>
        <v>0</v>
      </c>
      <c r="AY165" s="30">
        <f ca="1">SUMIF([1]route!$E$3:$E$10005,E165,[1]!Table1[21])</f>
        <v>0</v>
      </c>
      <c r="AZ165" s="30">
        <f ca="1">SUMIF([1]route!$E$3:$E$10005,E165,[1]!Table1[22])</f>
        <v>0</v>
      </c>
      <c r="BA165" s="30">
        <f ca="1">SUMIF([1]route!$E$3:$E$10005,E165,[1]!Table1[23])</f>
        <v>0</v>
      </c>
      <c r="BB165" s="30">
        <f ca="1">SUMIF([1]route!$E$3:$E$10005,E165,[1]!Table1[24])</f>
        <v>0</v>
      </c>
      <c r="BC165" s="30">
        <f ca="1">SUMIF([1]route!$E$3:$E$10005,E165,[1]!Table1[25])</f>
        <v>0</v>
      </c>
      <c r="BD165" s="30">
        <f ca="1">SUMIF([1]route!$E$3:$E$10005,E165,[1]!Table1[26])</f>
        <v>0</v>
      </c>
      <c r="BE165" s="30">
        <f ca="1">SUMIF([1]route!$E$3:$E$10005,E165,[1]!Table1[27])</f>
        <v>0</v>
      </c>
      <c r="BF165" s="30">
        <f ca="1">SUMIF([1]route!$E$3:$E$10005,E165,[1]!Table1[28])</f>
        <v>0</v>
      </c>
      <c r="BG165" s="30">
        <f ca="1">SUMIF([1]route!$E$3:$E$10005,E165,[1]!Table1[29])</f>
        <v>0</v>
      </c>
      <c r="BH165" s="30">
        <f ca="1">SUMIF([1]route!$E$3:$E$10005,E165,[1]!Table1[30])</f>
        <v>0</v>
      </c>
      <c r="BI165" s="30">
        <f ca="1">SUMIF([1]route!$E$3:$E$10005,E165,[1]!Table1[31])</f>
        <v>0</v>
      </c>
      <c r="BJ165" s="30">
        <f ca="1">SUMIF([1]route!$E$3:$E$10005,E165,[1]!Table1[Remain PO])</f>
        <v>0</v>
      </c>
      <c r="BK165" s="31">
        <f ca="1">SUMIF([1]route!$E$3:$E$10005,E165,[1]!Table1[N+1])</f>
        <v>0</v>
      </c>
      <c r="BL165" s="31">
        <f ca="1">SUMIF([1]route!$E$3:$E$10005,E165,[1]!Table1[N+2])</f>
        <v>0</v>
      </c>
      <c r="BM165" s="31">
        <f ca="1">SUMIF([1]route!$E$3:$E$10005,E165,[1]!Table1[N+3])</f>
        <v>0</v>
      </c>
      <c r="BN165" s="32">
        <f ca="1">SUMIF([1]route!$E$3:$E$10005,E165,[1]!Table1[N+4])</f>
        <v>0</v>
      </c>
      <c r="BP165" s="37">
        <f t="shared" si="63"/>
        <v>142</v>
      </c>
      <c r="BQ165" s="35">
        <f t="shared" ca="1" si="65"/>
        <v>142</v>
      </c>
      <c r="BR165" s="35">
        <f t="shared" ca="1" si="65"/>
        <v>142</v>
      </c>
      <c r="BS165" s="35">
        <f t="shared" ca="1" si="65"/>
        <v>142</v>
      </c>
      <c r="BT165" s="35">
        <f t="shared" ca="1" si="65"/>
        <v>142</v>
      </c>
      <c r="BU165" s="35">
        <f t="shared" ca="1" si="65"/>
        <v>142</v>
      </c>
      <c r="BV165" s="35">
        <f t="shared" ca="1" si="65"/>
        <v>142</v>
      </c>
      <c r="BW165" s="35">
        <f t="shared" ca="1" si="65"/>
        <v>142</v>
      </c>
      <c r="BX165" s="35">
        <f t="shared" ca="1" si="65"/>
        <v>142</v>
      </c>
      <c r="BY165" s="35">
        <f t="shared" ca="1" si="65"/>
        <v>142</v>
      </c>
      <c r="BZ165" s="35">
        <f t="shared" ca="1" si="65"/>
        <v>142</v>
      </c>
      <c r="CA165" s="35">
        <f t="shared" ca="1" si="65"/>
        <v>142</v>
      </c>
      <c r="CB165" s="35">
        <f t="shared" ca="1" si="67"/>
        <v>142</v>
      </c>
      <c r="CC165" s="35">
        <f t="shared" ca="1" si="67"/>
        <v>142</v>
      </c>
      <c r="CD165" s="35">
        <f t="shared" ca="1" si="67"/>
        <v>142</v>
      </c>
      <c r="CE165" s="35">
        <f t="shared" ca="1" si="67"/>
        <v>142</v>
      </c>
      <c r="CF165" s="35">
        <f t="shared" ca="1" si="67"/>
        <v>142</v>
      </c>
      <c r="CG165" s="35">
        <f t="shared" ca="1" si="50"/>
        <v>142</v>
      </c>
      <c r="CH165" s="35">
        <f t="shared" ca="1" si="50"/>
        <v>142</v>
      </c>
      <c r="CI165" s="35">
        <f t="shared" ca="1" si="50"/>
        <v>142</v>
      </c>
      <c r="CJ165" s="35">
        <f t="shared" ca="1" si="50"/>
        <v>142</v>
      </c>
      <c r="CK165" s="35">
        <f t="shared" ref="CK165:CR196" ca="1" si="68">CJ165-AY165</f>
        <v>142</v>
      </c>
      <c r="CL165" s="35">
        <f t="shared" ca="1" si="68"/>
        <v>142</v>
      </c>
      <c r="CM165" s="35">
        <f t="shared" ca="1" si="68"/>
        <v>142</v>
      </c>
      <c r="CN165" s="35">
        <f t="shared" ca="1" si="68"/>
        <v>142</v>
      </c>
      <c r="CO165" s="35">
        <f t="shared" ca="1" si="68"/>
        <v>142</v>
      </c>
      <c r="CP165" s="35">
        <f t="shared" ca="1" si="68"/>
        <v>142</v>
      </c>
      <c r="CQ165" s="35">
        <f t="shared" ca="1" si="68"/>
        <v>142</v>
      </c>
      <c r="CR165" s="35">
        <f t="shared" ca="1" si="68"/>
        <v>142</v>
      </c>
      <c r="CS165" s="35">
        <f t="shared" ca="1" si="66"/>
        <v>142</v>
      </c>
      <c r="CT165" s="35">
        <f t="shared" ca="1" si="47"/>
        <v>142</v>
      </c>
      <c r="CU165" s="35">
        <f t="shared" ca="1" si="47"/>
        <v>142</v>
      </c>
      <c r="CV165" s="35">
        <f t="shared" ca="1" si="47"/>
        <v>142</v>
      </c>
      <c r="CW165" s="38">
        <f t="shared" ca="1" si="47"/>
        <v>142</v>
      </c>
      <c r="CX165" s="38">
        <f t="shared" ca="1" si="47"/>
        <v>142</v>
      </c>
      <c r="CY165" s="38">
        <f t="shared" ca="1" si="47"/>
        <v>142</v>
      </c>
      <c r="CZ165" s="39">
        <f t="shared" ca="1" si="47"/>
        <v>142</v>
      </c>
      <c r="DA165" s="35"/>
    </row>
    <row r="166" spans="4:105" x14ac:dyDescent="0.3">
      <c r="D166" s="61" t="str">
        <f>VLOOKUP(F166,[1]Special!$O$2:$S$209,3,0)</f>
        <v>|0101021700|0.00|0.00|0.000|48.5001.6</v>
      </c>
      <c r="E166" s="20" t="s">
        <v>187</v>
      </c>
      <c r="F166" s="19" t="str">
        <f t="shared" si="53"/>
        <v>|0200226010|15.90|0.00|1.600|0.000</v>
      </c>
      <c r="G166" s="19" t="str">
        <f>'Cutting Rules'!H166</f>
        <v>CIC1||||||||||||</v>
      </c>
      <c r="H166" s="19" t="str">
        <f>VLOOKUP(MID(F166,8,2),[1]Special!$H$2:$I$32,2,0)</f>
        <v>STAM390G</v>
      </c>
      <c r="I166" s="19" t="str">
        <f t="shared" si="54"/>
        <v>NBC</v>
      </c>
      <c r="J166" s="19" t="str">
        <f t="shared" si="55"/>
        <v>P</v>
      </c>
      <c r="K166" s="19" t="str">
        <f t="shared" si="56"/>
        <v>15.9</v>
      </c>
      <c r="L166" s="19" t="str">
        <f t="shared" si="57"/>
        <v>0.00</v>
      </c>
      <c r="M166" s="52" t="str">
        <f t="shared" si="58"/>
        <v>1.60</v>
      </c>
      <c r="N166" s="52" t="str">
        <f t="shared" si="59"/>
        <v>5830</v>
      </c>
      <c r="O166" s="19">
        <f>VLOOKUP(F166,[1]Item!$A$5:$Z$10000,26,0)</f>
        <v>0.56399999999999995</v>
      </c>
      <c r="P166" s="19" t="str">
        <f>VLOOKUP(E166,[1]route!$E$3:$O$10005,11,0)</f>
        <v>P/E</v>
      </c>
      <c r="Q166" s="62" t="str">
        <f>'Cutting Rules'!AD166</f>
        <v>5830------------</v>
      </c>
      <c r="R166" s="23">
        <f ca="1">SUMIF([1]route!$E$3:$E$10005,E166,[1]!Table1[生産])</f>
        <v>1438</v>
      </c>
      <c r="S166" s="24"/>
      <c r="T166" s="78" t="s">
        <v>547</v>
      </c>
      <c r="U166" s="19"/>
      <c r="V166" s="48">
        <f>SUMIF([1]route!$E$3:$E$10005,E166,[1]route!$M$3:$M$10005)</f>
        <v>935</v>
      </c>
      <c r="W166" s="56">
        <f t="shared" si="60"/>
        <v>3074.3921999999998</v>
      </c>
      <c r="X166" s="27">
        <f t="array" aca="1" ref="X166" ca="1">INDEX($BP166:$CZ166,MATCH(TRUE,$BP166:$CZ166&lt;0,0))</f>
        <v>-503</v>
      </c>
      <c r="Y166" s="47">
        <f t="shared" ca="1" si="51"/>
        <v>45322</v>
      </c>
      <c r="Z166" s="121" t="str">
        <f>IFERROR(VLOOKUP(E166,[1]route!$E$3:$BL$10005,59,0),"")&amp;IFERROR(VLOOKUP(E166,[1]route!$E$3:$BL$10005,60,0),"")</f>
        <v/>
      </c>
      <c r="AA166" s="28">
        <f t="shared" ca="1" si="61"/>
        <v>503</v>
      </c>
      <c r="AB166" s="77">
        <f t="shared" ca="1" si="62"/>
        <v>1653.9243599999995</v>
      </c>
      <c r="AC166" s="4">
        <f t="shared" ca="1" si="52"/>
        <v>34</v>
      </c>
      <c r="AD166" s="29">
        <v>0</v>
      </c>
      <c r="AE166" s="30">
        <f ca="1">SUMIF([1]route!$E$3:$E$10005,E166,[1]!Table1[1])</f>
        <v>0</v>
      </c>
      <c r="AF166" s="30">
        <f ca="1">SUMIF([1]route!$E$3:$E$10005,E166,[1]!Table1[2])</f>
        <v>0</v>
      </c>
      <c r="AG166" s="30">
        <f ca="1">SUMIF([1]route!$E$3:$E$10005,E166,[1]!Table1[3])</f>
        <v>0</v>
      </c>
      <c r="AH166" s="30">
        <f ca="1">SUMIF([1]route!$E$3:$E$10005,E166,[1]!Table1[4])</f>
        <v>217</v>
      </c>
      <c r="AI166" s="30">
        <f ca="1">SUMIF([1]route!$E$3:$E$10005,E166,[1]!Table1[5])</f>
        <v>0</v>
      </c>
      <c r="AJ166" s="30">
        <f ca="1">SUMIF([1]route!$E$3:$E$10005,E166,[1]!Table1[6])</f>
        <v>0</v>
      </c>
      <c r="AK166" s="30">
        <f ca="1">SUMIF([1]route!$E$3:$E$10005,E166,[1]!Table1[7])</f>
        <v>0</v>
      </c>
      <c r="AL166" s="30">
        <f ca="1">SUMIF([1]route!$E$3:$E$10005,E166,[1]!Table1[8])</f>
        <v>0</v>
      </c>
      <c r="AM166" s="30">
        <f ca="1">SUMIF([1]route!$E$3:$E$10005,E166,[1]!Table1[9])</f>
        <v>0</v>
      </c>
      <c r="AN166" s="30">
        <f ca="1">SUMIF([1]route!$E$3:$E$10005,E166,[1]!Table1[10])</f>
        <v>0</v>
      </c>
      <c r="AO166" s="30">
        <f ca="1">SUMIF([1]route!$E$3:$E$10005,E166,[1]!Table1[11])</f>
        <v>0</v>
      </c>
      <c r="AP166" s="30">
        <f ca="1">SUMIF([1]route!$E$3:$E$10005,E166,[1]!Table1[12])</f>
        <v>0</v>
      </c>
      <c r="AQ166" s="30">
        <f ca="1">SUMIF([1]route!$E$3:$E$10005,E166,[1]!Table1[13])</f>
        <v>0</v>
      </c>
      <c r="AR166" s="30">
        <f ca="1">SUMIF([1]route!$E$3:$E$10005,E166,[1]!Table1[14])</f>
        <v>0</v>
      </c>
      <c r="AS166" s="30">
        <f ca="1">SUMIF([1]route!$E$3:$E$10005,E166,[1]!Table1[15])</f>
        <v>0</v>
      </c>
      <c r="AT166" s="30">
        <f ca="1">SUMIF([1]route!$E$3:$E$10005,E166,[1]!Table1[16])</f>
        <v>0</v>
      </c>
      <c r="AU166" s="30">
        <f ca="1">SUMIF([1]route!$E$3:$E$10005,E166,[1]!Table1[17])</f>
        <v>0</v>
      </c>
      <c r="AV166" s="30">
        <f ca="1">SUMIF([1]route!$E$3:$E$10005,E166,[1]!Table1[18])</f>
        <v>0</v>
      </c>
      <c r="AW166" s="30">
        <f ca="1">SUMIF([1]route!$E$3:$E$10005,E166,[1]!Table1[19])</f>
        <v>0</v>
      </c>
      <c r="AX166" s="30">
        <f ca="1">SUMIF([1]route!$E$3:$E$10005,E166,[1]!Table1[20])</f>
        <v>217</v>
      </c>
      <c r="AY166" s="30">
        <f ca="1">SUMIF([1]route!$E$3:$E$10005,E166,[1]!Table1[21])</f>
        <v>0</v>
      </c>
      <c r="AZ166" s="30">
        <f ca="1">SUMIF([1]route!$E$3:$E$10005,E166,[1]!Table1[22])</f>
        <v>0</v>
      </c>
      <c r="BA166" s="30">
        <f ca="1">SUMIF([1]route!$E$3:$E$10005,E166,[1]!Table1[23])</f>
        <v>0</v>
      </c>
      <c r="BB166" s="30">
        <f ca="1">SUMIF([1]route!$E$3:$E$10005,E166,[1]!Table1[24])</f>
        <v>0</v>
      </c>
      <c r="BC166" s="30">
        <f ca="1">SUMIF([1]route!$E$3:$E$10005,E166,[1]!Table1[25])</f>
        <v>0</v>
      </c>
      <c r="BD166" s="30">
        <f ca="1">SUMIF([1]route!$E$3:$E$10005,E166,[1]!Table1[26])</f>
        <v>0</v>
      </c>
      <c r="BE166" s="30">
        <f ca="1">SUMIF([1]route!$E$3:$E$10005,E166,[1]!Table1[27])</f>
        <v>0</v>
      </c>
      <c r="BF166" s="30">
        <f ca="1">SUMIF([1]route!$E$3:$E$10005,E166,[1]!Table1[28])</f>
        <v>0</v>
      </c>
      <c r="BG166" s="30">
        <f ca="1">SUMIF([1]route!$E$3:$E$10005,E166,[1]!Table1[29])</f>
        <v>0</v>
      </c>
      <c r="BH166" s="30">
        <f ca="1">SUMIF([1]route!$E$3:$E$10005,E166,[1]!Table1[30])</f>
        <v>0</v>
      </c>
      <c r="BI166" s="30">
        <f ca="1">SUMIF([1]route!$E$3:$E$10005,E166,[1]!Table1[31])</f>
        <v>0</v>
      </c>
      <c r="BJ166" s="30">
        <f ca="1">SUMIF([1]route!$E$3:$E$10005,E166,[1]!Table1[Remain PO])</f>
        <v>0</v>
      </c>
      <c r="BK166" s="31">
        <f ca="1">SUMIF([1]route!$E$3:$E$10005,E166,[1]!Table1[N+1])</f>
        <v>1004</v>
      </c>
      <c r="BL166" s="31">
        <f ca="1">SUMIF([1]route!$E$3:$E$10005,E166,[1]!Table1[N+2])</f>
        <v>547</v>
      </c>
      <c r="BM166" s="31">
        <f ca="1">SUMIF([1]route!$E$3:$E$10005,E166,[1]!Table1[N+3])</f>
        <v>910</v>
      </c>
      <c r="BN166" s="32">
        <f ca="1">SUMIF([1]route!$E$3:$E$10005,E166,[1]!Table1[N+4])</f>
        <v>0</v>
      </c>
      <c r="BP166" s="37">
        <f t="shared" si="63"/>
        <v>935</v>
      </c>
      <c r="BQ166" s="35">
        <f t="shared" ca="1" si="65"/>
        <v>935</v>
      </c>
      <c r="BR166" s="35">
        <f t="shared" ca="1" si="65"/>
        <v>935</v>
      </c>
      <c r="BS166" s="35">
        <f t="shared" ca="1" si="65"/>
        <v>935</v>
      </c>
      <c r="BT166" s="35">
        <f t="shared" ca="1" si="65"/>
        <v>718</v>
      </c>
      <c r="BU166" s="35">
        <f t="shared" ca="1" si="65"/>
        <v>718</v>
      </c>
      <c r="BV166" s="35">
        <f t="shared" ca="1" si="65"/>
        <v>718</v>
      </c>
      <c r="BW166" s="35">
        <f t="shared" ca="1" si="65"/>
        <v>718</v>
      </c>
      <c r="BX166" s="35">
        <f t="shared" ca="1" si="65"/>
        <v>718</v>
      </c>
      <c r="BY166" s="35">
        <f t="shared" ca="1" si="65"/>
        <v>718</v>
      </c>
      <c r="BZ166" s="35">
        <f t="shared" ca="1" si="65"/>
        <v>718</v>
      </c>
      <c r="CA166" s="35">
        <f t="shared" ca="1" si="65"/>
        <v>718</v>
      </c>
      <c r="CB166" s="35">
        <f t="shared" ca="1" si="67"/>
        <v>718</v>
      </c>
      <c r="CC166" s="35">
        <f t="shared" ca="1" si="67"/>
        <v>718</v>
      </c>
      <c r="CD166" s="35">
        <f t="shared" ca="1" si="67"/>
        <v>718</v>
      </c>
      <c r="CE166" s="35">
        <f t="shared" ca="1" si="67"/>
        <v>718</v>
      </c>
      <c r="CF166" s="35">
        <f t="shared" ca="1" si="67"/>
        <v>718</v>
      </c>
      <c r="CG166" s="35">
        <f t="shared" ca="1" si="67"/>
        <v>718</v>
      </c>
      <c r="CH166" s="35">
        <f t="shared" ca="1" si="67"/>
        <v>718</v>
      </c>
      <c r="CI166" s="35">
        <f t="shared" ca="1" si="67"/>
        <v>718</v>
      </c>
      <c r="CJ166" s="35">
        <f t="shared" ca="1" si="67"/>
        <v>501</v>
      </c>
      <c r="CK166" s="35">
        <f t="shared" ca="1" si="68"/>
        <v>501</v>
      </c>
      <c r="CL166" s="35">
        <f t="shared" ca="1" si="68"/>
        <v>501</v>
      </c>
      <c r="CM166" s="35">
        <f t="shared" ca="1" si="68"/>
        <v>501</v>
      </c>
      <c r="CN166" s="35">
        <f t="shared" ca="1" si="68"/>
        <v>501</v>
      </c>
      <c r="CO166" s="35">
        <f t="shared" ca="1" si="68"/>
        <v>501</v>
      </c>
      <c r="CP166" s="35">
        <f t="shared" ca="1" si="68"/>
        <v>501</v>
      </c>
      <c r="CQ166" s="35">
        <f t="shared" ca="1" si="68"/>
        <v>501</v>
      </c>
      <c r="CR166" s="35">
        <f t="shared" ca="1" si="68"/>
        <v>501</v>
      </c>
      <c r="CS166" s="35">
        <f t="shared" ca="1" si="66"/>
        <v>501</v>
      </c>
      <c r="CT166" s="35">
        <f t="shared" ca="1" si="47"/>
        <v>501</v>
      </c>
      <c r="CU166" s="35">
        <f t="shared" ca="1" si="47"/>
        <v>501</v>
      </c>
      <c r="CV166" s="35">
        <f t="shared" ca="1" si="47"/>
        <v>501</v>
      </c>
      <c r="CW166" s="38">
        <f t="shared" ca="1" si="47"/>
        <v>-503</v>
      </c>
      <c r="CX166" s="38">
        <f t="shared" ca="1" si="47"/>
        <v>-1050</v>
      </c>
      <c r="CY166" s="38">
        <f t="shared" ca="1" si="47"/>
        <v>-1960</v>
      </c>
      <c r="CZ166" s="39">
        <f t="shared" ca="1" si="47"/>
        <v>-1960</v>
      </c>
      <c r="DA166" s="35"/>
    </row>
    <row r="167" spans="4:105" x14ac:dyDescent="0.3">
      <c r="D167" s="61" t="str">
        <f>VLOOKUP(F167,[1]Special!$O$2:$S$209,3,0)</f>
        <v>|0101021700|0.00|0.00|0.000|47.5002</v>
      </c>
      <c r="E167" s="20" t="s">
        <v>188</v>
      </c>
      <c r="F167" s="19" t="str">
        <f t="shared" si="53"/>
        <v>|0200226010|15.90|0.00|2.000|0.000</v>
      </c>
      <c r="G167" s="19" t="str">
        <f>'Cutting Rules'!H167</f>
        <v>CIC1||||||||||||</v>
      </c>
      <c r="H167" s="19" t="str">
        <f>VLOOKUP(MID(F167,8,2),[1]Special!$H$2:$I$32,2,0)</f>
        <v>STAM390G</v>
      </c>
      <c r="I167" s="19" t="str">
        <f t="shared" si="54"/>
        <v>NBC</v>
      </c>
      <c r="J167" s="19" t="str">
        <f t="shared" si="55"/>
        <v>P</v>
      </c>
      <c r="K167" s="19" t="str">
        <f t="shared" si="56"/>
        <v>15.9</v>
      </c>
      <c r="L167" s="19" t="str">
        <f t="shared" si="57"/>
        <v>0.00</v>
      </c>
      <c r="M167" s="52" t="str">
        <f t="shared" si="58"/>
        <v>2.00</v>
      </c>
      <c r="N167" s="52" t="str">
        <f t="shared" si="59"/>
        <v>5500</v>
      </c>
      <c r="O167" s="19">
        <f>VLOOKUP(F167,[1]Item!$A$5:$Z$10000,26,0)</f>
        <v>0.68600000000000005</v>
      </c>
      <c r="P167" s="19" t="str">
        <f>VLOOKUP(E167,[1]route!$E$3:$O$10005,11,0)</f>
        <v>P/E</v>
      </c>
      <c r="Q167" s="62" t="str">
        <f>'Cutting Rules'!AD167</f>
        <v>5500------------</v>
      </c>
      <c r="R167" s="23">
        <f ca="1">SUMIF([1]route!$E$3:$E$10005,E167,[1]!Table1[生産])</f>
        <v>358</v>
      </c>
      <c r="S167" s="24"/>
      <c r="T167" s="78" t="s">
        <v>547</v>
      </c>
      <c r="U167" s="19"/>
      <c r="V167" s="48">
        <f>SUMIF([1]route!$E$3:$E$10005,E167,[1]route!$M$3:$M$10005)</f>
        <v>455</v>
      </c>
      <c r="W167" s="56">
        <f t="shared" si="60"/>
        <v>1716.7150000000001</v>
      </c>
      <c r="X167" s="27">
        <f t="array" aca="1" ref="X167" ca="1">INDEX($BP167:$CZ167,MATCH(TRUE,$BP167:$CZ167&lt;0,0))</f>
        <v>-81</v>
      </c>
      <c r="Y167" s="47">
        <f t="shared" ca="1" si="51"/>
        <v>45351</v>
      </c>
      <c r="Z167" s="121" t="str">
        <f>IFERROR(VLOOKUP(E167,[1]route!$E$3:$BL$10005,59,0),"")&amp;IFERROR(VLOOKUP(E167,[1]route!$E$3:$BL$10005,60,0),"")</f>
        <v/>
      </c>
      <c r="AA167" s="28">
        <f t="shared" ca="1" si="61"/>
        <v>0</v>
      </c>
      <c r="AB167" s="77">
        <f t="shared" ca="1" si="62"/>
        <v>0</v>
      </c>
      <c r="AC167" s="4">
        <f t="shared" ca="1" si="52"/>
        <v>35</v>
      </c>
      <c r="AD167" s="29">
        <v>0</v>
      </c>
      <c r="AE167" s="30">
        <f ca="1">SUMIF([1]route!$E$3:$E$10005,E167,[1]!Table1[1])</f>
        <v>0</v>
      </c>
      <c r="AF167" s="30">
        <f ca="1">SUMIF([1]route!$E$3:$E$10005,E167,[1]!Table1[2])</f>
        <v>0</v>
      </c>
      <c r="AG167" s="30">
        <f ca="1">SUMIF([1]route!$E$3:$E$10005,E167,[1]!Table1[3])</f>
        <v>0</v>
      </c>
      <c r="AH167" s="30">
        <f ca="1">SUMIF([1]route!$E$3:$E$10005,E167,[1]!Table1[4])</f>
        <v>0</v>
      </c>
      <c r="AI167" s="30">
        <f ca="1">SUMIF([1]route!$E$3:$E$10005,E167,[1]!Table1[5])</f>
        <v>0</v>
      </c>
      <c r="AJ167" s="30">
        <f ca="1">SUMIF([1]route!$E$3:$E$10005,E167,[1]!Table1[6])</f>
        <v>0</v>
      </c>
      <c r="AK167" s="30">
        <f ca="1">SUMIF([1]route!$E$3:$E$10005,E167,[1]!Table1[7])</f>
        <v>0</v>
      </c>
      <c r="AL167" s="30">
        <f ca="1">SUMIF([1]route!$E$3:$E$10005,E167,[1]!Table1[8])</f>
        <v>0</v>
      </c>
      <c r="AM167" s="30">
        <f ca="1">SUMIF([1]route!$E$3:$E$10005,E167,[1]!Table1[9])</f>
        <v>0</v>
      </c>
      <c r="AN167" s="30">
        <f ca="1">SUMIF([1]route!$E$3:$E$10005,E167,[1]!Table1[10])</f>
        <v>0</v>
      </c>
      <c r="AO167" s="30">
        <f ca="1">SUMIF([1]route!$E$3:$E$10005,E167,[1]!Table1[11])</f>
        <v>0</v>
      </c>
      <c r="AP167" s="30">
        <f ca="1">SUMIF([1]route!$E$3:$E$10005,E167,[1]!Table1[12])</f>
        <v>0</v>
      </c>
      <c r="AQ167" s="30">
        <f ca="1">SUMIF([1]route!$E$3:$E$10005,E167,[1]!Table1[13])</f>
        <v>217</v>
      </c>
      <c r="AR167" s="30">
        <f ca="1">SUMIF([1]route!$E$3:$E$10005,E167,[1]!Table1[14])</f>
        <v>0</v>
      </c>
      <c r="AS167" s="30">
        <f ca="1">SUMIF([1]route!$E$3:$E$10005,E167,[1]!Table1[15])</f>
        <v>0</v>
      </c>
      <c r="AT167" s="30">
        <f ca="1">SUMIF([1]route!$E$3:$E$10005,E167,[1]!Table1[16])</f>
        <v>0</v>
      </c>
      <c r="AU167" s="30">
        <f ca="1">SUMIF([1]route!$E$3:$E$10005,E167,[1]!Table1[17])</f>
        <v>0</v>
      </c>
      <c r="AV167" s="30">
        <f ca="1">SUMIF([1]route!$E$3:$E$10005,E167,[1]!Table1[18])</f>
        <v>0</v>
      </c>
      <c r="AW167" s="30">
        <f ca="1">SUMIF([1]route!$E$3:$E$10005,E167,[1]!Table1[19])</f>
        <v>0</v>
      </c>
      <c r="AX167" s="30">
        <f ca="1">SUMIF([1]route!$E$3:$E$10005,E167,[1]!Table1[20])</f>
        <v>0</v>
      </c>
      <c r="AY167" s="30">
        <f ca="1">SUMIF([1]route!$E$3:$E$10005,E167,[1]!Table1[21])</f>
        <v>0</v>
      </c>
      <c r="AZ167" s="30">
        <f ca="1">SUMIF([1]route!$E$3:$E$10005,E167,[1]!Table1[22])</f>
        <v>0</v>
      </c>
      <c r="BA167" s="30">
        <f ca="1">SUMIF([1]route!$E$3:$E$10005,E167,[1]!Table1[23])</f>
        <v>0</v>
      </c>
      <c r="BB167" s="30">
        <f ca="1">SUMIF([1]route!$E$3:$E$10005,E167,[1]!Table1[24])</f>
        <v>0</v>
      </c>
      <c r="BC167" s="30">
        <f ca="1">SUMIF([1]route!$E$3:$E$10005,E167,[1]!Table1[25])</f>
        <v>0</v>
      </c>
      <c r="BD167" s="30">
        <f ca="1">SUMIF([1]route!$E$3:$E$10005,E167,[1]!Table1[26])</f>
        <v>0</v>
      </c>
      <c r="BE167" s="30">
        <f ca="1">SUMIF([1]route!$E$3:$E$10005,E167,[1]!Table1[27])</f>
        <v>0</v>
      </c>
      <c r="BF167" s="30">
        <f ca="1">SUMIF([1]route!$E$3:$E$10005,E167,[1]!Table1[28])</f>
        <v>0</v>
      </c>
      <c r="BG167" s="30">
        <f ca="1">SUMIF([1]route!$E$3:$E$10005,E167,[1]!Table1[29])</f>
        <v>0</v>
      </c>
      <c r="BH167" s="30">
        <f ca="1">SUMIF([1]route!$E$3:$E$10005,E167,[1]!Table1[30])</f>
        <v>0</v>
      </c>
      <c r="BI167" s="30">
        <f ca="1">SUMIF([1]route!$E$3:$E$10005,E167,[1]!Table1[31])</f>
        <v>0</v>
      </c>
      <c r="BJ167" s="30">
        <f ca="1">SUMIF([1]route!$E$3:$E$10005,E167,[1]!Table1[Remain PO])</f>
        <v>0</v>
      </c>
      <c r="BK167" s="31">
        <f ca="1">SUMIF([1]route!$E$3:$E$10005,E167,[1]!Table1[N+1])</f>
        <v>141</v>
      </c>
      <c r="BL167" s="31">
        <f ca="1">SUMIF([1]route!$E$3:$E$10005,E167,[1]!Table1[N+2])</f>
        <v>178</v>
      </c>
      <c r="BM167" s="31">
        <f ca="1">SUMIF([1]route!$E$3:$E$10005,E167,[1]!Table1[N+3])</f>
        <v>142</v>
      </c>
      <c r="BN167" s="32">
        <f ca="1">SUMIF([1]route!$E$3:$E$10005,E167,[1]!Table1[N+4])</f>
        <v>0</v>
      </c>
      <c r="BP167" s="37">
        <f t="shared" si="63"/>
        <v>455</v>
      </c>
      <c r="BQ167" s="35">
        <f t="shared" ca="1" si="65"/>
        <v>455</v>
      </c>
      <c r="BR167" s="35">
        <f t="shared" ca="1" si="65"/>
        <v>455</v>
      </c>
      <c r="BS167" s="35">
        <f t="shared" ca="1" si="65"/>
        <v>455</v>
      </c>
      <c r="BT167" s="35">
        <f t="shared" ca="1" si="65"/>
        <v>455</v>
      </c>
      <c r="BU167" s="35">
        <f t="shared" ca="1" si="65"/>
        <v>455</v>
      </c>
      <c r="BV167" s="35">
        <f t="shared" ca="1" si="65"/>
        <v>455</v>
      </c>
      <c r="BW167" s="35">
        <f t="shared" ca="1" si="65"/>
        <v>455</v>
      </c>
      <c r="BX167" s="35">
        <f t="shared" ca="1" si="65"/>
        <v>455</v>
      </c>
      <c r="BY167" s="35">
        <f t="shared" ca="1" si="65"/>
        <v>455</v>
      </c>
      <c r="BZ167" s="35">
        <f t="shared" ca="1" si="65"/>
        <v>455</v>
      </c>
      <c r="CA167" s="35">
        <f t="shared" ca="1" si="65"/>
        <v>455</v>
      </c>
      <c r="CB167" s="35">
        <f t="shared" ca="1" si="67"/>
        <v>455</v>
      </c>
      <c r="CC167" s="35">
        <f t="shared" ca="1" si="67"/>
        <v>238</v>
      </c>
      <c r="CD167" s="35">
        <f t="shared" ca="1" si="67"/>
        <v>238</v>
      </c>
      <c r="CE167" s="35">
        <f t="shared" ca="1" si="67"/>
        <v>238</v>
      </c>
      <c r="CF167" s="35">
        <f t="shared" ca="1" si="67"/>
        <v>238</v>
      </c>
      <c r="CG167" s="35">
        <f t="shared" ca="1" si="67"/>
        <v>238</v>
      </c>
      <c r="CH167" s="35">
        <f t="shared" ca="1" si="67"/>
        <v>238</v>
      </c>
      <c r="CI167" s="35">
        <f t="shared" ca="1" si="67"/>
        <v>238</v>
      </c>
      <c r="CJ167" s="35">
        <f t="shared" ca="1" si="67"/>
        <v>238</v>
      </c>
      <c r="CK167" s="35">
        <f t="shared" ca="1" si="68"/>
        <v>238</v>
      </c>
      <c r="CL167" s="35">
        <f t="shared" ca="1" si="68"/>
        <v>238</v>
      </c>
      <c r="CM167" s="35">
        <f t="shared" ca="1" si="68"/>
        <v>238</v>
      </c>
      <c r="CN167" s="35">
        <f t="shared" ca="1" si="68"/>
        <v>238</v>
      </c>
      <c r="CO167" s="35">
        <f t="shared" ca="1" si="68"/>
        <v>238</v>
      </c>
      <c r="CP167" s="35">
        <f t="shared" ca="1" si="68"/>
        <v>238</v>
      </c>
      <c r="CQ167" s="35">
        <f t="shared" ca="1" si="68"/>
        <v>238</v>
      </c>
      <c r="CR167" s="35">
        <f t="shared" ca="1" si="68"/>
        <v>238</v>
      </c>
      <c r="CS167" s="35">
        <f t="shared" ca="1" si="66"/>
        <v>238</v>
      </c>
      <c r="CT167" s="35">
        <f t="shared" ca="1" si="47"/>
        <v>238</v>
      </c>
      <c r="CU167" s="35">
        <f t="shared" ca="1" si="47"/>
        <v>238</v>
      </c>
      <c r="CV167" s="35">
        <f t="shared" ca="1" si="47"/>
        <v>238</v>
      </c>
      <c r="CW167" s="38">
        <f t="shared" ca="1" si="47"/>
        <v>97</v>
      </c>
      <c r="CX167" s="38">
        <f t="shared" ca="1" si="47"/>
        <v>-81</v>
      </c>
      <c r="CY167" s="38">
        <f t="shared" ca="1" si="47"/>
        <v>-223</v>
      </c>
      <c r="CZ167" s="39">
        <f t="shared" ca="1" si="47"/>
        <v>-223</v>
      </c>
      <c r="DA167" s="35"/>
    </row>
    <row r="168" spans="4:105" x14ac:dyDescent="0.3">
      <c r="D168" s="61" t="str">
        <f>VLOOKUP(F168,[1]Special!$O$2:$S$209,3,0)</f>
        <v>|0101031000|0.00|0.00|0.000|54.0001.2</v>
      </c>
      <c r="E168" s="20" t="s">
        <v>189</v>
      </c>
      <c r="F168" s="19" t="str">
        <f t="shared" si="53"/>
        <v>|0200236041|17.30|0.00|1.200|0.000</v>
      </c>
      <c r="G168" s="19" t="str">
        <f>'Cutting Rules'!H168</f>
        <v>VPIC1||||||||||||</v>
      </c>
      <c r="H168" s="19" t="str">
        <f>VLOOKUP(MID(F168,8,2),[1]Special!$H$2:$I$32,2,0)</f>
        <v>STAM390G</v>
      </c>
      <c r="I168" s="19" t="str">
        <f t="shared" si="54"/>
        <v>NBC</v>
      </c>
      <c r="J168" s="19" t="str">
        <f t="shared" si="55"/>
        <v>C</v>
      </c>
      <c r="K168" s="19" t="str">
        <f t="shared" si="56"/>
        <v>17.3</v>
      </c>
      <c r="L168" s="19" t="str">
        <f t="shared" si="57"/>
        <v>0.00</v>
      </c>
      <c r="M168" s="52" t="str">
        <f t="shared" si="58"/>
        <v>1.20</v>
      </c>
      <c r="N168" s="52" t="str">
        <f t="shared" si="59"/>
        <v>5400</v>
      </c>
      <c r="O168" s="19">
        <f>VLOOKUP(F168,[1]Item!$A$5:$Z$10000,26,0)</f>
        <v>0.47599999999999998</v>
      </c>
      <c r="P168" s="19" t="str">
        <f>VLOOKUP(E168,[1]route!$E$3:$O$10005,11,0)</f>
        <v>P/E</v>
      </c>
      <c r="Q168" s="62" t="str">
        <f>'Cutting Rules'!AD168</f>
        <v>5400------------</v>
      </c>
      <c r="R168" s="23">
        <f ca="1">SUMIF([1]route!$E$3:$E$10005,E168,[1]!Table1[生産])</f>
        <v>710</v>
      </c>
      <c r="S168" s="24"/>
      <c r="T168" s="78" t="s">
        <v>547</v>
      </c>
      <c r="U168" s="19"/>
      <c r="V168" s="48">
        <f>SUMIF([1]route!$E$3:$E$10005,E168,[1]route!$M$3:$M$10005)</f>
        <v>353</v>
      </c>
      <c r="W168" s="56">
        <f t="shared" si="60"/>
        <v>907.35120000000006</v>
      </c>
      <c r="X168" s="27">
        <f t="array" aca="1" ref="X168" ca="1">INDEX($BP168:$CZ168,MATCH(TRUE,$BP168:$CZ168&lt;0,0))</f>
        <v>-357</v>
      </c>
      <c r="Y168" s="47">
        <f t="shared" ca="1" si="51"/>
        <v>45322</v>
      </c>
      <c r="Z168" s="121" t="str">
        <f>IFERROR(VLOOKUP(E168,[1]route!$E$3:$BL$10005,59,0),"")&amp;IFERROR(VLOOKUP(E168,[1]route!$E$3:$BL$10005,60,0),"")</f>
        <v/>
      </c>
      <c r="AA168" s="28">
        <f t="shared" ca="1" si="61"/>
        <v>357</v>
      </c>
      <c r="AB168" s="77">
        <f t="shared" ca="1" si="62"/>
        <v>917.63279999999997</v>
      </c>
      <c r="AC168" s="4">
        <f t="shared" ca="1" si="52"/>
        <v>34</v>
      </c>
      <c r="AD168" s="29">
        <v>0</v>
      </c>
      <c r="AE168" s="30">
        <f ca="1">SUMIF([1]route!$E$3:$E$10005,E168,[1]!Table1[1])</f>
        <v>200</v>
      </c>
      <c r="AF168" s="30">
        <f ca="1">SUMIF([1]route!$E$3:$E$10005,E168,[1]!Table1[2])</f>
        <v>0</v>
      </c>
      <c r="AG168" s="30">
        <f ca="1">SUMIF([1]route!$E$3:$E$10005,E168,[1]!Table1[3])</f>
        <v>0</v>
      </c>
      <c r="AH168" s="30">
        <f ca="1">SUMIF([1]route!$E$3:$E$10005,E168,[1]!Table1[4])</f>
        <v>0</v>
      </c>
      <c r="AI168" s="30">
        <f ca="1">SUMIF([1]route!$E$3:$E$10005,E168,[1]!Table1[5])</f>
        <v>0</v>
      </c>
      <c r="AJ168" s="30">
        <f ca="1">SUMIF([1]route!$E$3:$E$10005,E168,[1]!Table1[6])</f>
        <v>0</v>
      </c>
      <c r="AK168" s="30">
        <f ca="1">SUMIF([1]route!$E$3:$E$10005,E168,[1]!Table1[7])</f>
        <v>0</v>
      </c>
      <c r="AL168" s="30">
        <f ca="1">SUMIF([1]route!$E$3:$E$10005,E168,[1]!Table1[8])</f>
        <v>150</v>
      </c>
      <c r="AM168" s="30">
        <f ca="1">SUMIF([1]route!$E$3:$E$10005,E168,[1]!Table1[9])</f>
        <v>0</v>
      </c>
      <c r="AN168" s="30">
        <f ca="1">SUMIF([1]route!$E$3:$E$10005,E168,[1]!Table1[10])</f>
        <v>0</v>
      </c>
      <c r="AO168" s="30">
        <f ca="1">SUMIF([1]route!$E$3:$E$10005,E168,[1]!Table1[11])</f>
        <v>0</v>
      </c>
      <c r="AP168" s="30">
        <f ca="1">SUMIF([1]route!$E$3:$E$10005,E168,[1]!Table1[12])</f>
        <v>0</v>
      </c>
      <c r="AQ168" s="30">
        <f ca="1">SUMIF([1]route!$E$3:$E$10005,E168,[1]!Table1[13])</f>
        <v>0</v>
      </c>
      <c r="AR168" s="30">
        <f ca="1">SUMIF([1]route!$E$3:$E$10005,E168,[1]!Table1[14])</f>
        <v>0</v>
      </c>
      <c r="AS168" s="30">
        <f ca="1">SUMIF([1]route!$E$3:$E$10005,E168,[1]!Table1[15])</f>
        <v>0</v>
      </c>
      <c r="AT168" s="30">
        <f ca="1">SUMIF([1]route!$E$3:$E$10005,E168,[1]!Table1[16])</f>
        <v>0</v>
      </c>
      <c r="AU168" s="30">
        <f ca="1">SUMIF([1]route!$E$3:$E$10005,E168,[1]!Table1[17])</f>
        <v>0</v>
      </c>
      <c r="AV168" s="30">
        <f ca="1">SUMIF([1]route!$E$3:$E$10005,E168,[1]!Table1[18])</f>
        <v>0</v>
      </c>
      <c r="AW168" s="30">
        <f ca="1">SUMIF([1]route!$E$3:$E$10005,E168,[1]!Table1[19])</f>
        <v>0</v>
      </c>
      <c r="AX168" s="30">
        <f ca="1">SUMIF([1]route!$E$3:$E$10005,E168,[1]!Table1[20])</f>
        <v>0</v>
      </c>
      <c r="AY168" s="30">
        <f ca="1">SUMIF([1]route!$E$3:$E$10005,E168,[1]!Table1[21])</f>
        <v>0</v>
      </c>
      <c r="AZ168" s="30">
        <f ca="1">SUMIF([1]route!$E$3:$E$10005,E168,[1]!Table1[22])</f>
        <v>0</v>
      </c>
      <c r="BA168" s="30">
        <f ca="1">SUMIF([1]route!$E$3:$E$10005,E168,[1]!Table1[23])</f>
        <v>0</v>
      </c>
      <c r="BB168" s="30">
        <f ca="1">SUMIF([1]route!$E$3:$E$10005,E168,[1]!Table1[24])</f>
        <v>0</v>
      </c>
      <c r="BC168" s="30">
        <f ca="1">SUMIF([1]route!$E$3:$E$10005,E168,[1]!Table1[25])</f>
        <v>0</v>
      </c>
      <c r="BD168" s="30">
        <f ca="1">SUMIF([1]route!$E$3:$E$10005,E168,[1]!Table1[26])</f>
        <v>0</v>
      </c>
      <c r="BE168" s="30">
        <f ca="1">SUMIF([1]route!$E$3:$E$10005,E168,[1]!Table1[27])</f>
        <v>0</v>
      </c>
      <c r="BF168" s="30">
        <f ca="1">SUMIF([1]route!$E$3:$E$10005,E168,[1]!Table1[28])</f>
        <v>0</v>
      </c>
      <c r="BG168" s="30">
        <f ca="1">SUMIF([1]route!$E$3:$E$10005,E168,[1]!Table1[29])</f>
        <v>0</v>
      </c>
      <c r="BH168" s="30">
        <f ca="1">SUMIF([1]route!$E$3:$E$10005,E168,[1]!Table1[30])</f>
        <v>0</v>
      </c>
      <c r="BI168" s="30">
        <f ca="1">SUMIF([1]route!$E$3:$E$10005,E168,[1]!Table1[31])</f>
        <v>0</v>
      </c>
      <c r="BJ168" s="30">
        <f ca="1">SUMIF([1]route!$E$3:$E$10005,E168,[1]!Table1[Remain PO])</f>
        <v>0</v>
      </c>
      <c r="BK168" s="31">
        <f ca="1">SUMIF([1]route!$E$3:$E$10005,E168,[1]!Table1[N+1])</f>
        <v>360</v>
      </c>
      <c r="BL168" s="31">
        <f ca="1">SUMIF([1]route!$E$3:$E$10005,E168,[1]!Table1[N+2])</f>
        <v>0</v>
      </c>
      <c r="BM168" s="31">
        <f ca="1">SUMIF([1]route!$E$3:$E$10005,E168,[1]!Table1[N+3])</f>
        <v>0</v>
      </c>
      <c r="BN168" s="32">
        <f ca="1">SUMIF([1]route!$E$3:$E$10005,E168,[1]!Table1[N+4])</f>
        <v>0</v>
      </c>
      <c r="BP168" s="37">
        <f t="shared" si="63"/>
        <v>353</v>
      </c>
      <c r="BQ168" s="35">
        <f t="shared" ca="1" si="65"/>
        <v>153</v>
      </c>
      <c r="BR168" s="35">
        <f t="shared" ca="1" si="65"/>
        <v>153</v>
      </c>
      <c r="BS168" s="35">
        <f t="shared" ca="1" si="65"/>
        <v>153</v>
      </c>
      <c r="BT168" s="35">
        <f t="shared" ca="1" si="65"/>
        <v>153</v>
      </c>
      <c r="BU168" s="35">
        <f t="shared" ca="1" si="65"/>
        <v>153</v>
      </c>
      <c r="BV168" s="35">
        <f t="shared" ca="1" si="65"/>
        <v>153</v>
      </c>
      <c r="BW168" s="35">
        <f t="shared" ca="1" si="65"/>
        <v>153</v>
      </c>
      <c r="BX168" s="35">
        <f t="shared" ca="1" si="65"/>
        <v>3</v>
      </c>
      <c r="BY168" s="35">
        <f t="shared" ca="1" si="65"/>
        <v>3</v>
      </c>
      <c r="BZ168" s="35">
        <f t="shared" ca="1" si="65"/>
        <v>3</v>
      </c>
      <c r="CA168" s="35">
        <f t="shared" ca="1" si="65"/>
        <v>3</v>
      </c>
      <c r="CB168" s="35">
        <f t="shared" ca="1" si="67"/>
        <v>3</v>
      </c>
      <c r="CC168" s="35">
        <f t="shared" ca="1" si="67"/>
        <v>3</v>
      </c>
      <c r="CD168" s="35">
        <f t="shared" ca="1" si="67"/>
        <v>3</v>
      </c>
      <c r="CE168" s="35">
        <f t="shared" ca="1" si="67"/>
        <v>3</v>
      </c>
      <c r="CF168" s="35">
        <f t="shared" ca="1" si="67"/>
        <v>3</v>
      </c>
      <c r="CG168" s="35">
        <f t="shared" ca="1" si="67"/>
        <v>3</v>
      </c>
      <c r="CH168" s="35">
        <f t="shared" ca="1" si="67"/>
        <v>3</v>
      </c>
      <c r="CI168" s="35">
        <f t="shared" ca="1" si="67"/>
        <v>3</v>
      </c>
      <c r="CJ168" s="35">
        <f t="shared" ca="1" si="67"/>
        <v>3</v>
      </c>
      <c r="CK168" s="35">
        <f t="shared" ca="1" si="68"/>
        <v>3</v>
      </c>
      <c r="CL168" s="35">
        <f t="shared" ca="1" si="68"/>
        <v>3</v>
      </c>
      <c r="CM168" s="35">
        <f t="shared" ca="1" si="68"/>
        <v>3</v>
      </c>
      <c r="CN168" s="35">
        <f t="shared" ca="1" si="68"/>
        <v>3</v>
      </c>
      <c r="CO168" s="35">
        <f t="shared" ca="1" si="68"/>
        <v>3</v>
      </c>
      <c r="CP168" s="35">
        <f t="shared" ca="1" si="68"/>
        <v>3</v>
      </c>
      <c r="CQ168" s="35">
        <f t="shared" ca="1" si="68"/>
        <v>3</v>
      </c>
      <c r="CR168" s="35">
        <f t="shared" ca="1" si="68"/>
        <v>3</v>
      </c>
      <c r="CS168" s="35">
        <f t="shared" ca="1" si="66"/>
        <v>3</v>
      </c>
      <c r="CT168" s="35">
        <f t="shared" ca="1" si="47"/>
        <v>3</v>
      </c>
      <c r="CU168" s="35">
        <f t="shared" ca="1" si="47"/>
        <v>3</v>
      </c>
      <c r="CV168" s="35">
        <f t="shared" ca="1" si="47"/>
        <v>3</v>
      </c>
      <c r="CW168" s="38">
        <f t="shared" ca="1" si="47"/>
        <v>-357</v>
      </c>
      <c r="CX168" s="38">
        <f t="shared" ca="1" si="47"/>
        <v>-357</v>
      </c>
      <c r="CY168" s="38">
        <f t="shared" ca="1" si="47"/>
        <v>-357</v>
      </c>
      <c r="CZ168" s="39">
        <f t="shared" ca="1" si="47"/>
        <v>-357</v>
      </c>
      <c r="DA168" s="35"/>
    </row>
    <row r="169" spans="4:105" x14ac:dyDescent="0.3">
      <c r="D169" s="61" t="str">
        <f>VLOOKUP(F169,[1]Special!$O$2:$S$209,3,0)</f>
        <v>|0101031000|0.00|0.00|0.000|54.0001.2</v>
      </c>
      <c r="E169" s="20" t="s">
        <v>190</v>
      </c>
      <c r="F169" s="19" t="str">
        <f t="shared" si="53"/>
        <v>|0200236041|17.30|0.00|1.200|0.000</v>
      </c>
      <c r="G169" s="19" t="str">
        <f>'Cutting Rules'!H169</f>
        <v>VPIC1||||||||||||</v>
      </c>
      <c r="H169" s="19" t="str">
        <f>VLOOKUP(MID(F169,8,2),[1]Special!$H$2:$I$32,2,0)</f>
        <v>STAM390G</v>
      </c>
      <c r="I169" s="19" t="str">
        <f t="shared" si="54"/>
        <v>NBC</v>
      </c>
      <c r="J169" s="19" t="str">
        <f t="shared" si="55"/>
        <v>C</v>
      </c>
      <c r="K169" s="19" t="str">
        <f t="shared" si="56"/>
        <v>17.3</v>
      </c>
      <c r="L169" s="19" t="str">
        <f t="shared" si="57"/>
        <v>0.00</v>
      </c>
      <c r="M169" s="52" t="str">
        <f t="shared" si="58"/>
        <v>1.20</v>
      </c>
      <c r="N169" s="52" t="str">
        <f t="shared" si="59"/>
        <v>5600</v>
      </c>
      <c r="O169" s="19">
        <f>VLOOKUP(F169,[1]Item!$A$5:$Z$10000,26,0)</f>
        <v>0.47599999999999998</v>
      </c>
      <c r="P169" s="19" t="str">
        <f>VLOOKUP(E169,[1]route!$E$3:$O$10005,11,0)</f>
        <v>P/E</v>
      </c>
      <c r="Q169" s="62" t="str">
        <f>'Cutting Rules'!AD169</f>
        <v>5600------------</v>
      </c>
      <c r="R169" s="23">
        <f ca="1">SUMIF([1]route!$E$3:$E$10005,E169,[1]!Table1[生産])</f>
        <v>186</v>
      </c>
      <c r="S169" s="24"/>
      <c r="T169" s="78" t="s">
        <v>547</v>
      </c>
      <c r="U169" s="19"/>
      <c r="V169" s="48">
        <f>SUMIF([1]route!$E$3:$E$10005,E169,[1]route!$M$3:$M$10005)</f>
        <v>100</v>
      </c>
      <c r="W169" s="56">
        <f t="shared" si="60"/>
        <v>266.56</v>
      </c>
      <c r="X169" s="27">
        <f t="array" aca="1" ref="X169" ca="1">INDEX($BP169:$CZ169,MATCH(TRUE,$BP169:$CZ169&lt;0,0))</f>
        <v>-86</v>
      </c>
      <c r="Y169" s="47">
        <f t="shared" ca="1" si="51"/>
        <v>45322</v>
      </c>
      <c r="Z169" s="121" t="str">
        <f>IFERROR(VLOOKUP(E169,[1]route!$E$3:$BL$10005,59,0),"")&amp;IFERROR(VLOOKUP(E169,[1]route!$E$3:$BL$10005,60,0),"")</f>
        <v/>
      </c>
      <c r="AA169" s="28">
        <f t="shared" ca="1" si="61"/>
        <v>86</v>
      </c>
      <c r="AB169" s="77">
        <f t="shared" ca="1" si="62"/>
        <v>229.24160000000001</v>
      </c>
      <c r="AC169" s="4">
        <f t="shared" ca="1" si="52"/>
        <v>34</v>
      </c>
      <c r="AD169" s="29">
        <v>0</v>
      </c>
      <c r="AE169" s="30">
        <f ca="1">SUMIF([1]route!$E$3:$E$10005,E169,[1]!Table1[1])</f>
        <v>100</v>
      </c>
      <c r="AF169" s="30">
        <f ca="1">SUMIF([1]route!$E$3:$E$10005,E169,[1]!Table1[2])</f>
        <v>0</v>
      </c>
      <c r="AG169" s="30">
        <f ca="1">SUMIF([1]route!$E$3:$E$10005,E169,[1]!Table1[3])</f>
        <v>0</v>
      </c>
      <c r="AH169" s="30">
        <f ca="1">SUMIF([1]route!$E$3:$E$10005,E169,[1]!Table1[4])</f>
        <v>0</v>
      </c>
      <c r="AI169" s="30">
        <f ca="1">SUMIF([1]route!$E$3:$E$10005,E169,[1]!Table1[5])</f>
        <v>0</v>
      </c>
      <c r="AJ169" s="30">
        <f ca="1">SUMIF([1]route!$E$3:$E$10005,E169,[1]!Table1[6])</f>
        <v>0</v>
      </c>
      <c r="AK169" s="30">
        <f ca="1">SUMIF([1]route!$E$3:$E$10005,E169,[1]!Table1[7])</f>
        <v>0</v>
      </c>
      <c r="AL169" s="30">
        <f ca="1">SUMIF([1]route!$E$3:$E$10005,E169,[1]!Table1[8])</f>
        <v>0</v>
      </c>
      <c r="AM169" s="30">
        <f ca="1">SUMIF([1]route!$E$3:$E$10005,E169,[1]!Table1[9])</f>
        <v>0</v>
      </c>
      <c r="AN169" s="30">
        <f ca="1">SUMIF([1]route!$E$3:$E$10005,E169,[1]!Table1[10])</f>
        <v>0</v>
      </c>
      <c r="AO169" s="30">
        <f ca="1">SUMIF([1]route!$E$3:$E$10005,E169,[1]!Table1[11])</f>
        <v>0</v>
      </c>
      <c r="AP169" s="30">
        <f ca="1">SUMIF([1]route!$E$3:$E$10005,E169,[1]!Table1[12])</f>
        <v>0</v>
      </c>
      <c r="AQ169" s="30">
        <f ca="1">SUMIF([1]route!$E$3:$E$10005,E169,[1]!Table1[13])</f>
        <v>0</v>
      </c>
      <c r="AR169" s="30">
        <f ca="1">SUMIF([1]route!$E$3:$E$10005,E169,[1]!Table1[14])</f>
        <v>0</v>
      </c>
      <c r="AS169" s="30">
        <f ca="1">SUMIF([1]route!$E$3:$E$10005,E169,[1]!Table1[15])</f>
        <v>0</v>
      </c>
      <c r="AT169" s="30">
        <f ca="1">SUMIF([1]route!$E$3:$E$10005,E169,[1]!Table1[16])</f>
        <v>0</v>
      </c>
      <c r="AU169" s="30">
        <f ca="1">SUMIF([1]route!$E$3:$E$10005,E169,[1]!Table1[17])</f>
        <v>0</v>
      </c>
      <c r="AV169" s="30">
        <f ca="1">SUMIF([1]route!$E$3:$E$10005,E169,[1]!Table1[18])</f>
        <v>0</v>
      </c>
      <c r="AW169" s="30">
        <f ca="1">SUMIF([1]route!$E$3:$E$10005,E169,[1]!Table1[19])</f>
        <v>0</v>
      </c>
      <c r="AX169" s="30">
        <f ca="1">SUMIF([1]route!$E$3:$E$10005,E169,[1]!Table1[20])</f>
        <v>0</v>
      </c>
      <c r="AY169" s="30">
        <f ca="1">SUMIF([1]route!$E$3:$E$10005,E169,[1]!Table1[21])</f>
        <v>0</v>
      </c>
      <c r="AZ169" s="30">
        <f ca="1">SUMIF([1]route!$E$3:$E$10005,E169,[1]!Table1[22])</f>
        <v>0</v>
      </c>
      <c r="BA169" s="30">
        <f ca="1">SUMIF([1]route!$E$3:$E$10005,E169,[1]!Table1[23])</f>
        <v>0</v>
      </c>
      <c r="BB169" s="30">
        <f ca="1">SUMIF([1]route!$E$3:$E$10005,E169,[1]!Table1[24])</f>
        <v>0</v>
      </c>
      <c r="BC169" s="30">
        <f ca="1">SUMIF([1]route!$E$3:$E$10005,E169,[1]!Table1[25])</f>
        <v>0</v>
      </c>
      <c r="BD169" s="30">
        <f ca="1">SUMIF([1]route!$E$3:$E$10005,E169,[1]!Table1[26])</f>
        <v>0</v>
      </c>
      <c r="BE169" s="30">
        <f ca="1">SUMIF([1]route!$E$3:$E$10005,E169,[1]!Table1[27])</f>
        <v>0</v>
      </c>
      <c r="BF169" s="30">
        <f ca="1">SUMIF([1]route!$E$3:$E$10005,E169,[1]!Table1[28])</f>
        <v>0</v>
      </c>
      <c r="BG169" s="30">
        <f ca="1">SUMIF([1]route!$E$3:$E$10005,E169,[1]!Table1[29])</f>
        <v>0</v>
      </c>
      <c r="BH169" s="30">
        <f ca="1">SUMIF([1]route!$E$3:$E$10005,E169,[1]!Table1[30])</f>
        <v>0</v>
      </c>
      <c r="BI169" s="30">
        <f ca="1">SUMIF([1]route!$E$3:$E$10005,E169,[1]!Table1[31])</f>
        <v>0</v>
      </c>
      <c r="BJ169" s="30">
        <f ca="1">SUMIF([1]route!$E$3:$E$10005,E169,[1]!Table1[Remain PO])</f>
        <v>0</v>
      </c>
      <c r="BK169" s="31">
        <f ca="1">SUMIF([1]route!$E$3:$E$10005,E169,[1]!Table1[N+1])</f>
        <v>86</v>
      </c>
      <c r="BL169" s="31">
        <f ca="1">SUMIF([1]route!$E$3:$E$10005,E169,[1]!Table1[N+2])</f>
        <v>0</v>
      </c>
      <c r="BM169" s="31">
        <f ca="1">SUMIF([1]route!$E$3:$E$10005,E169,[1]!Table1[N+3])</f>
        <v>0</v>
      </c>
      <c r="BN169" s="32">
        <f ca="1">SUMIF([1]route!$E$3:$E$10005,E169,[1]!Table1[N+4])</f>
        <v>0</v>
      </c>
      <c r="BP169" s="37">
        <f t="shared" si="63"/>
        <v>100</v>
      </c>
      <c r="BQ169" s="35">
        <f t="shared" ca="1" si="65"/>
        <v>0</v>
      </c>
      <c r="BR169" s="35">
        <f t="shared" ca="1" si="65"/>
        <v>0</v>
      </c>
      <c r="BS169" s="35">
        <f t="shared" ca="1" si="65"/>
        <v>0</v>
      </c>
      <c r="BT169" s="35">
        <f t="shared" ca="1" si="65"/>
        <v>0</v>
      </c>
      <c r="BU169" s="35">
        <f t="shared" ca="1" si="65"/>
        <v>0</v>
      </c>
      <c r="BV169" s="35">
        <f t="shared" ca="1" si="65"/>
        <v>0</v>
      </c>
      <c r="BW169" s="35">
        <f t="shared" ca="1" si="65"/>
        <v>0</v>
      </c>
      <c r="BX169" s="35">
        <f t="shared" ca="1" si="65"/>
        <v>0</v>
      </c>
      <c r="BY169" s="35">
        <f t="shared" ca="1" si="65"/>
        <v>0</v>
      </c>
      <c r="BZ169" s="35">
        <f t="shared" ca="1" si="65"/>
        <v>0</v>
      </c>
      <c r="CA169" s="35">
        <f t="shared" ca="1" si="65"/>
        <v>0</v>
      </c>
      <c r="CB169" s="35">
        <f t="shared" ca="1" si="67"/>
        <v>0</v>
      </c>
      <c r="CC169" s="35">
        <f t="shared" ca="1" si="67"/>
        <v>0</v>
      </c>
      <c r="CD169" s="35">
        <f t="shared" ca="1" si="67"/>
        <v>0</v>
      </c>
      <c r="CE169" s="35">
        <f t="shared" ca="1" si="67"/>
        <v>0</v>
      </c>
      <c r="CF169" s="35">
        <f t="shared" ca="1" si="67"/>
        <v>0</v>
      </c>
      <c r="CG169" s="35">
        <f t="shared" ca="1" si="67"/>
        <v>0</v>
      </c>
      <c r="CH169" s="35">
        <f t="shared" ca="1" si="67"/>
        <v>0</v>
      </c>
      <c r="CI169" s="35">
        <f t="shared" ca="1" si="67"/>
        <v>0</v>
      </c>
      <c r="CJ169" s="35">
        <f t="shared" ca="1" si="67"/>
        <v>0</v>
      </c>
      <c r="CK169" s="35">
        <f t="shared" ca="1" si="68"/>
        <v>0</v>
      </c>
      <c r="CL169" s="35">
        <f t="shared" ca="1" si="68"/>
        <v>0</v>
      </c>
      <c r="CM169" s="35">
        <f t="shared" ca="1" si="68"/>
        <v>0</v>
      </c>
      <c r="CN169" s="35">
        <f t="shared" ca="1" si="68"/>
        <v>0</v>
      </c>
      <c r="CO169" s="35">
        <f t="shared" ca="1" si="68"/>
        <v>0</v>
      </c>
      <c r="CP169" s="35">
        <f t="shared" ca="1" si="68"/>
        <v>0</v>
      </c>
      <c r="CQ169" s="35">
        <f t="shared" ca="1" si="68"/>
        <v>0</v>
      </c>
      <c r="CR169" s="35">
        <f t="shared" ca="1" si="68"/>
        <v>0</v>
      </c>
      <c r="CS169" s="35">
        <f t="shared" ca="1" si="66"/>
        <v>0</v>
      </c>
      <c r="CT169" s="35">
        <f t="shared" ca="1" si="47"/>
        <v>0</v>
      </c>
      <c r="CU169" s="35">
        <f t="shared" ca="1" si="47"/>
        <v>0</v>
      </c>
      <c r="CV169" s="35">
        <f t="shared" ca="1" si="47"/>
        <v>0</v>
      </c>
      <c r="CW169" s="38">
        <f t="shared" ca="1" si="47"/>
        <v>-86</v>
      </c>
      <c r="CX169" s="38">
        <f t="shared" ca="1" si="47"/>
        <v>-86</v>
      </c>
      <c r="CY169" s="38">
        <f t="shared" ca="1" si="47"/>
        <v>-86</v>
      </c>
      <c r="CZ169" s="39">
        <f t="shared" ca="1" si="47"/>
        <v>-86</v>
      </c>
      <c r="DA169" s="35"/>
    </row>
    <row r="170" spans="4:105" x14ac:dyDescent="0.3">
      <c r="D170" s="61" t="str">
        <f>VLOOKUP(F170,[1]Special!$O$2:$S$209,3,0)</f>
        <v>|0101021700|0.00|0.00|0.000|53.5001.4</v>
      </c>
      <c r="E170" s="20" t="s">
        <v>191</v>
      </c>
      <c r="F170" s="19" t="str">
        <f t="shared" si="53"/>
        <v>|0200226010|17.30|0.00|1.400|0.000</v>
      </c>
      <c r="G170" s="19" t="str">
        <f>'Cutting Rules'!H170</f>
        <v>TECHNOKOM||||||||||||</v>
      </c>
      <c r="H170" s="19" t="str">
        <f>VLOOKUP(MID(F170,8,2),[1]Special!$H$2:$I$32,2,0)</f>
        <v>STAM390G</v>
      </c>
      <c r="I170" s="19" t="str">
        <f t="shared" si="54"/>
        <v>NBC</v>
      </c>
      <c r="J170" s="19" t="str">
        <f t="shared" si="55"/>
        <v>P</v>
      </c>
      <c r="K170" s="19" t="str">
        <f t="shared" si="56"/>
        <v>17.3</v>
      </c>
      <c r="L170" s="19" t="str">
        <f t="shared" si="57"/>
        <v>0.00</v>
      </c>
      <c r="M170" s="52" t="str">
        <f t="shared" si="58"/>
        <v>1.40</v>
      </c>
      <c r="N170" s="52" t="str">
        <f t="shared" si="59"/>
        <v>5295</v>
      </c>
      <c r="O170" s="19">
        <f>VLOOKUP(F170,[1]Item!$A$5:$Z$10000,26,0)</f>
        <v>0.54900000000000004</v>
      </c>
      <c r="P170" s="19" t="str">
        <f>VLOOKUP(E170,[1]route!$E$3:$O$10005,11,0)</f>
        <v>P/E</v>
      </c>
      <c r="Q170" s="62" t="str">
        <f>'Cutting Rules'!AD170</f>
        <v>5295------------</v>
      </c>
      <c r="R170" s="23">
        <f ca="1">SUMIF([1]route!$E$3:$E$10005,E170,[1]!Table1[生産])</f>
        <v>2366</v>
      </c>
      <c r="S170" s="24"/>
      <c r="T170" s="78" t="s">
        <v>547</v>
      </c>
      <c r="U170" s="19"/>
      <c r="V170" s="48">
        <f>SUMIF([1]route!$E$3:$E$10005,E170,[1]route!$M$3:$M$10005)</f>
        <v>1292</v>
      </c>
      <c r="W170" s="56">
        <f t="shared" si="60"/>
        <v>3755.7858600000004</v>
      </c>
      <c r="X170" s="27">
        <f t="array" aca="1" ref="X170" ca="1">INDEX($BP170:$CZ170,MATCH(TRUE,$BP170:$CZ170&lt;0,0))</f>
        <v>-1074</v>
      </c>
      <c r="Y170" s="47">
        <f t="shared" ca="1" si="51"/>
        <v>45322</v>
      </c>
      <c r="Z170" s="121" t="str">
        <f>IFERROR(VLOOKUP(E170,[1]route!$E$3:$BL$10005,59,0),"")&amp;IFERROR(VLOOKUP(E170,[1]route!$E$3:$BL$10005,60,0),"")</f>
        <v/>
      </c>
      <c r="AA170" s="28">
        <f t="shared" ca="1" si="61"/>
        <v>1074</v>
      </c>
      <c r="AB170" s="77">
        <f t="shared" ca="1" si="62"/>
        <v>3122.0696700000003</v>
      </c>
      <c r="AC170" s="4">
        <f t="shared" ca="1" si="52"/>
        <v>34</v>
      </c>
      <c r="AD170" s="29">
        <v>0</v>
      </c>
      <c r="AE170" s="30">
        <f ca="1">SUMIF([1]route!$E$3:$E$10005,E170,[1]!Table1[1])</f>
        <v>1185</v>
      </c>
      <c r="AF170" s="30">
        <f ca="1">SUMIF([1]route!$E$3:$E$10005,E170,[1]!Table1[2])</f>
        <v>0</v>
      </c>
      <c r="AG170" s="30">
        <f ca="1">SUMIF([1]route!$E$3:$E$10005,E170,[1]!Table1[3])</f>
        <v>0</v>
      </c>
      <c r="AH170" s="30">
        <f ca="1">SUMIF([1]route!$E$3:$E$10005,E170,[1]!Table1[4])</f>
        <v>0</v>
      </c>
      <c r="AI170" s="30">
        <f ca="1">SUMIF([1]route!$E$3:$E$10005,E170,[1]!Table1[5])</f>
        <v>0</v>
      </c>
      <c r="AJ170" s="30">
        <f ca="1">SUMIF([1]route!$E$3:$E$10005,E170,[1]!Table1[6])</f>
        <v>0</v>
      </c>
      <c r="AK170" s="30">
        <f ca="1">SUMIF([1]route!$E$3:$E$10005,E170,[1]!Table1[7])</f>
        <v>0</v>
      </c>
      <c r="AL170" s="30">
        <f ca="1">SUMIF([1]route!$E$3:$E$10005,E170,[1]!Table1[8])</f>
        <v>0</v>
      </c>
      <c r="AM170" s="30">
        <f ca="1">SUMIF([1]route!$E$3:$E$10005,E170,[1]!Table1[9])</f>
        <v>0</v>
      </c>
      <c r="AN170" s="30">
        <f ca="1">SUMIF([1]route!$E$3:$E$10005,E170,[1]!Table1[10])</f>
        <v>0</v>
      </c>
      <c r="AO170" s="30">
        <f ca="1">SUMIF([1]route!$E$3:$E$10005,E170,[1]!Table1[11])</f>
        <v>0</v>
      </c>
      <c r="AP170" s="30">
        <f ca="1">SUMIF([1]route!$E$3:$E$10005,E170,[1]!Table1[12])</f>
        <v>0</v>
      </c>
      <c r="AQ170" s="30">
        <f ca="1">SUMIF([1]route!$E$3:$E$10005,E170,[1]!Table1[13])</f>
        <v>0</v>
      </c>
      <c r="AR170" s="30">
        <f ca="1">SUMIF([1]route!$E$3:$E$10005,E170,[1]!Table1[14])</f>
        <v>0</v>
      </c>
      <c r="AS170" s="30">
        <f ca="1">SUMIF([1]route!$E$3:$E$10005,E170,[1]!Table1[15])</f>
        <v>0</v>
      </c>
      <c r="AT170" s="30">
        <f ca="1">SUMIF([1]route!$E$3:$E$10005,E170,[1]!Table1[16])</f>
        <v>0</v>
      </c>
      <c r="AU170" s="30">
        <f ca="1">SUMIF([1]route!$E$3:$E$10005,E170,[1]!Table1[17])</f>
        <v>0</v>
      </c>
      <c r="AV170" s="30">
        <f ca="1">SUMIF([1]route!$E$3:$E$10005,E170,[1]!Table1[18])</f>
        <v>0</v>
      </c>
      <c r="AW170" s="30">
        <f ca="1">SUMIF([1]route!$E$3:$E$10005,E170,[1]!Table1[19])</f>
        <v>0</v>
      </c>
      <c r="AX170" s="30">
        <f ca="1">SUMIF([1]route!$E$3:$E$10005,E170,[1]!Table1[20])</f>
        <v>0</v>
      </c>
      <c r="AY170" s="30">
        <f ca="1">SUMIF([1]route!$E$3:$E$10005,E170,[1]!Table1[21])</f>
        <v>0</v>
      </c>
      <c r="AZ170" s="30">
        <f ca="1">SUMIF([1]route!$E$3:$E$10005,E170,[1]!Table1[22])</f>
        <v>0</v>
      </c>
      <c r="BA170" s="30">
        <f ca="1">SUMIF([1]route!$E$3:$E$10005,E170,[1]!Table1[23])</f>
        <v>0</v>
      </c>
      <c r="BB170" s="30">
        <f ca="1">SUMIF([1]route!$E$3:$E$10005,E170,[1]!Table1[24])</f>
        <v>0</v>
      </c>
      <c r="BC170" s="30">
        <f ca="1">SUMIF([1]route!$E$3:$E$10005,E170,[1]!Table1[25])</f>
        <v>0</v>
      </c>
      <c r="BD170" s="30">
        <f ca="1">SUMIF([1]route!$E$3:$E$10005,E170,[1]!Table1[26])</f>
        <v>0</v>
      </c>
      <c r="BE170" s="30">
        <f ca="1">SUMIF([1]route!$E$3:$E$10005,E170,[1]!Table1[27])</f>
        <v>0</v>
      </c>
      <c r="BF170" s="30">
        <f ca="1">SUMIF([1]route!$E$3:$E$10005,E170,[1]!Table1[28])</f>
        <v>0</v>
      </c>
      <c r="BG170" s="30">
        <f ca="1">SUMIF([1]route!$E$3:$E$10005,E170,[1]!Table1[29])</f>
        <v>0</v>
      </c>
      <c r="BH170" s="30">
        <f ca="1">SUMIF([1]route!$E$3:$E$10005,E170,[1]!Table1[30])</f>
        <v>0</v>
      </c>
      <c r="BI170" s="30">
        <f ca="1">SUMIF([1]route!$E$3:$E$10005,E170,[1]!Table1[31])</f>
        <v>0</v>
      </c>
      <c r="BJ170" s="30">
        <f ca="1">SUMIF([1]route!$E$3:$E$10005,E170,[1]!Table1[Remain PO])</f>
        <v>0</v>
      </c>
      <c r="BK170" s="31">
        <f ca="1">SUMIF([1]route!$E$3:$E$10005,E170,[1]!Table1[N+1])</f>
        <v>1181</v>
      </c>
      <c r="BL170" s="31">
        <f ca="1">SUMIF([1]route!$E$3:$E$10005,E170,[1]!Table1[N+2])</f>
        <v>890</v>
      </c>
      <c r="BM170" s="31">
        <f ca="1">SUMIF([1]route!$E$3:$E$10005,E170,[1]!Table1[N+3])</f>
        <v>1187</v>
      </c>
      <c r="BN170" s="32">
        <f ca="1">SUMIF([1]route!$E$3:$E$10005,E170,[1]!Table1[N+4])</f>
        <v>0</v>
      </c>
      <c r="BP170" s="37">
        <f t="shared" si="63"/>
        <v>1292</v>
      </c>
      <c r="BQ170" s="35">
        <f t="shared" ca="1" si="65"/>
        <v>107</v>
      </c>
      <c r="BR170" s="35">
        <f t="shared" ca="1" si="65"/>
        <v>107</v>
      </c>
      <c r="BS170" s="35">
        <f t="shared" ca="1" si="65"/>
        <v>107</v>
      </c>
      <c r="BT170" s="35">
        <f t="shared" ca="1" si="65"/>
        <v>107</v>
      </c>
      <c r="BU170" s="35">
        <f t="shared" ca="1" si="65"/>
        <v>107</v>
      </c>
      <c r="BV170" s="35">
        <f t="shared" ca="1" si="65"/>
        <v>107</v>
      </c>
      <c r="BW170" s="35">
        <f t="shared" ref="BW170:CL201" ca="1" si="69">BV170-AK170</f>
        <v>107</v>
      </c>
      <c r="BX170" s="35">
        <f t="shared" ca="1" si="69"/>
        <v>107</v>
      </c>
      <c r="BY170" s="35">
        <f t="shared" ca="1" si="69"/>
        <v>107</v>
      </c>
      <c r="BZ170" s="35">
        <f t="shared" ca="1" si="69"/>
        <v>107</v>
      </c>
      <c r="CA170" s="35">
        <f t="shared" ca="1" si="69"/>
        <v>107</v>
      </c>
      <c r="CB170" s="35">
        <f t="shared" ca="1" si="67"/>
        <v>107</v>
      </c>
      <c r="CC170" s="35">
        <f t="shared" ca="1" si="67"/>
        <v>107</v>
      </c>
      <c r="CD170" s="35">
        <f t="shared" ca="1" si="67"/>
        <v>107</v>
      </c>
      <c r="CE170" s="35">
        <f t="shared" ca="1" si="67"/>
        <v>107</v>
      </c>
      <c r="CF170" s="35">
        <f t="shared" ca="1" si="67"/>
        <v>107</v>
      </c>
      <c r="CG170" s="35">
        <f t="shared" ca="1" si="67"/>
        <v>107</v>
      </c>
      <c r="CH170" s="35">
        <f t="shared" ca="1" si="67"/>
        <v>107</v>
      </c>
      <c r="CI170" s="35">
        <f t="shared" ca="1" si="67"/>
        <v>107</v>
      </c>
      <c r="CJ170" s="35">
        <f t="shared" ca="1" si="67"/>
        <v>107</v>
      </c>
      <c r="CK170" s="35">
        <f t="shared" ca="1" si="68"/>
        <v>107</v>
      </c>
      <c r="CL170" s="35">
        <f t="shared" ca="1" si="68"/>
        <v>107</v>
      </c>
      <c r="CM170" s="35">
        <f t="shared" ca="1" si="68"/>
        <v>107</v>
      </c>
      <c r="CN170" s="35">
        <f t="shared" ca="1" si="68"/>
        <v>107</v>
      </c>
      <c r="CO170" s="35">
        <f t="shared" ca="1" si="68"/>
        <v>107</v>
      </c>
      <c r="CP170" s="35">
        <f t="shared" ca="1" si="68"/>
        <v>107</v>
      </c>
      <c r="CQ170" s="35">
        <f t="shared" ca="1" si="68"/>
        <v>107</v>
      </c>
      <c r="CR170" s="35">
        <f t="shared" ca="1" si="68"/>
        <v>107</v>
      </c>
      <c r="CS170" s="35">
        <f t="shared" ca="1" si="66"/>
        <v>107</v>
      </c>
      <c r="CT170" s="35">
        <f t="shared" ca="1" si="47"/>
        <v>107</v>
      </c>
      <c r="CU170" s="35">
        <f t="shared" ca="1" si="47"/>
        <v>107</v>
      </c>
      <c r="CV170" s="35">
        <f t="shared" ca="1" si="47"/>
        <v>107</v>
      </c>
      <c r="CW170" s="38">
        <f t="shared" ca="1" si="47"/>
        <v>-1074</v>
      </c>
      <c r="CX170" s="38">
        <f t="shared" ca="1" si="47"/>
        <v>-1964</v>
      </c>
      <c r="CY170" s="38">
        <f t="shared" ca="1" si="47"/>
        <v>-3151</v>
      </c>
      <c r="CZ170" s="39">
        <f t="shared" ca="1" si="47"/>
        <v>-3151</v>
      </c>
      <c r="DA170" s="35"/>
    </row>
    <row r="171" spans="4:105" x14ac:dyDescent="0.3">
      <c r="D171" s="61" t="str">
        <f>VLOOKUP(F171,[1]Special!$O$2:$S$209,3,0)</f>
        <v>|0101021700|0.00|0.00|0.000|53.5001.4</v>
      </c>
      <c r="E171" s="20" t="s">
        <v>192</v>
      </c>
      <c r="F171" s="19" t="str">
        <f t="shared" si="53"/>
        <v>|0200226010|17.30|0.00|1.400|0.000</v>
      </c>
      <c r="G171" s="19" t="str">
        <f>'Cutting Rules'!H171</f>
        <v>VPIC1||||||||||||</v>
      </c>
      <c r="H171" s="19" t="str">
        <f>VLOOKUP(MID(F171,8,2),[1]Special!$H$2:$I$32,2,0)</f>
        <v>STAM390G</v>
      </c>
      <c r="I171" s="19" t="str">
        <f t="shared" si="54"/>
        <v>NBC</v>
      </c>
      <c r="J171" s="19" t="str">
        <f t="shared" si="55"/>
        <v>P</v>
      </c>
      <c r="K171" s="19" t="str">
        <f t="shared" si="56"/>
        <v>17.3</v>
      </c>
      <c r="L171" s="19" t="str">
        <f t="shared" si="57"/>
        <v>0.00</v>
      </c>
      <c r="M171" s="52" t="str">
        <f t="shared" si="58"/>
        <v>1.40</v>
      </c>
      <c r="N171" s="52" t="str">
        <f t="shared" si="59"/>
        <v>5300</v>
      </c>
      <c r="O171" s="19">
        <f>VLOOKUP(F171,[1]Item!$A$5:$Z$10000,26,0)</f>
        <v>0.54900000000000004</v>
      </c>
      <c r="P171" s="19" t="str">
        <f>VLOOKUP(E171,[1]route!$E$3:$O$10005,11,0)</f>
        <v>P/E</v>
      </c>
      <c r="Q171" s="62" t="str">
        <f>'Cutting Rules'!AD171</f>
        <v>5300------------</v>
      </c>
      <c r="R171" s="23">
        <f ca="1">SUMIF([1]route!$E$3:$E$10005,E171,[1]!Table1[生産])</f>
        <v>661</v>
      </c>
      <c r="S171" s="24"/>
      <c r="T171" s="78" t="s">
        <v>547</v>
      </c>
      <c r="U171" s="19"/>
      <c r="V171" s="48">
        <f>SUMIF([1]route!$E$3:$E$10005,E171,[1]route!$M$3:$M$10005)</f>
        <v>434</v>
      </c>
      <c r="W171" s="56">
        <f t="shared" si="60"/>
        <v>1262.8098</v>
      </c>
      <c r="X171" s="27">
        <f t="array" aca="1" ref="X171" ca="1">INDEX($BP171:$CZ171,MATCH(TRUE,$BP171:$CZ171&lt;0,0))</f>
        <v>-227</v>
      </c>
      <c r="Y171" s="47">
        <f t="shared" ca="1" si="51"/>
        <v>45322</v>
      </c>
      <c r="Z171" s="121" t="str">
        <f>IFERROR(VLOOKUP(E171,[1]route!$E$3:$BL$10005,59,0),"")&amp;IFERROR(VLOOKUP(E171,[1]route!$E$3:$BL$10005,60,0),"")</f>
        <v/>
      </c>
      <c r="AA171" s="28">
        <f t="shared" ca="1" si="61"/>
        <v>227</v>
      </c>
      <c r="AB171" s="77">
        <f t="shared" ca="1" si="62"/>
        <v>660.50189999999998</v>
      </c>
      <c r="AC171" s="4">
        <f t="shared" ca="1" si="52"/>
        <v>34</v>
      </c>
      <c r="AD171" s="29">
        <v>0</v>
      </c>
      <c r="AE171" s="30">
        <f ca="1">SUMIF([1]route!$E$3:$E$10005,E171,[1]!Table1[1])</f>
        <v>217</v>
      </c>
      <c r="AF171" s="30">
        <f ca="1">SUMIF([1]route!$E$3:$E$10005,E171,[1]!Table1[2])</f>
        <v>0</v>
      </c>
      <c r="AG171" s="30">
        <f ca="1">SUMIF([1]route!$E$3:$E$10005,E171,[1]!Table1[3])</f>
        <v>0</v>
      </c>
      <c r="AH171" s="30">
        <f ca="1">SUMIF([1]route!$E$3:$E$10005,E171,[1]!Table1[4])</f>
        <v>0</v>
      </c>
      <c r="AI171" s="30">
        <f ca="1">SUMIF([1]route!$E$3:$E$10005,E171,[1]!Table1[5])</f>
        <v>0</v>
      </c>
      <c r="AJ171" s="30">
        <f ca="1">SUMIF([1]route!$E$3:$E$10005,E171,[1]!Table1[6])</f>
        <v>0</v>
      </c>
      <c r="AK171" s="30">
        <f ca="1">SUMIF([1]route!$E$3:$E$10005,E171,[1]!Table1[7])</f>
        <v>0</v>
      </c>
      <c r="AL171" s="30">
        <f ca="1">SUMIF([1]route!$E$3:$E$10005,E171,[1]!Table1[8])</f>
        <v>0</v>
      </c>
      <c r="AM171" s="30">
        <f ca="1">SUMIF([1]route!$E$3:$E$10005,E171,[1]!Table1[9])</f>
        <v>0</v>
      </c>
      <c r="AN171" s="30">
        <f ca="1">SUMIF([1]route!$E$3:$E$10005,E171,[1]!Table1[10])</f>
        <v>0</v>
      </c>
      <c r="AO171" s="30">
        <f ca="1">SUMIF([1]route!$E$3:$E$10005,E171,[1]!Table1[11])</f>
        <v>0</v>
      </c>
      <c r="AP171" s="30">
        <f ca="1">SUMIF([1]route!$E$3:$E$10005,E171,[1]!Table1[12])</f>
        <v>0</v>
      </c>
      <c r="AQ171" s="30">
        <f ca="1">SUMIF([1]route!$E$3:$E$10005,E171,[1]!Table1[13])</f>
        <v>0</v>
      </c>
      <c r="AR171" s="30">
        <f ca="1">SUMIF([1]route!$E$3:$E$10005,E171,[1]!Table1[14])</f>
        <v>0</v>
      </c>
      <c r="AS171" s="30">
        <f ca="1">SUMIF([1]route!$E$3:$E$10005,E171,[1]!Table1[15])</f>
        <v>0</v>
      </c>
      <c r="AT171" s="30">
        <f ca="1">SUMIF([1]route!$E$3:$E$10005,E171,[1]!Table1[16])</f>
        <v>0</v>
      </c>
      <c r="AU171" s="30">
        <f ca="1">SUMIF([1]route!$E$3:$E$10005,E171,[1]!Table1[17])</f>
        <v>0</v>
      </c>
      <c r="AV171" s="30">
        <f ca="1">SUMIF([1]route!$E$3:$E$10005,E171,[1]!Table1[18])</f>
        <v>0</v>
      </c>
      <c r="AW171" s="30">
        <f ca="1">SUMIF([1]route!$E$3:$E$10005,E171,[1]!Table1[19])</f>
        <v>0</v>
      </c>
      <c r="AX171" s="30">
        <f ca="1">SUMIF([1]route!$E$3:$E$10005,E171,[1]!Table1[20])</f>
        <v>0</v>
      </c>
      <c r="AY171" s="30">
        <f ca="1">SUMIF([1]route!$E$3:$E$10005,E171,[1]!Table1[21])</f>
        <v>0</v>
      </c>
      <c r="AZ171" s="30">
        <f ca="1">SUMIF([1]route!$E$3:$E$10005,E171,[1]!Table1[22])</f>
        <v>0</v>
      </c>
      <c r="BA171" s="30">
        <f ca="1">SUMIF([1]route!$E$3:$E$10005,E171,[1]!Table1[23])</f>
        <v>0</v>
      </c>
      <c r="BB171" s="30">
        <f ca="1">SUMIF([1]route!$E$3:$E$10005,E171,[1]!Table1[24])</f>
        <v>0</v>
      </c>
      <c r="BC171" s="30">
        <f ca="1">SUMIF([1]route!$E$3:$E$10005,E171,[1]!Table1[25])</f>
        <v>0</v>
      </c>
      <c r="BD171" s="30">
        <f ca="1">SUMIF([1]route!$E$3:$E$10005,E171,[1]!Table1[26])</f>
        <v>0</v>
      </c>
      <c r="BE171" s="30">
        <f ca="1">SUMIF([1]route!$E$3:$E$10005,E171,[1]!Table1[27])</f>
        <v>0</v>
      </c>
      <c r="BF171" s="30">
        <f ca="1">SUMIF([1]route!$E$3:$E$10005,E171,[1]!Table1[28])</f>
        <v>0</v>
      </c>
      <c r="BG171" s="30">
        <f ca="1">SUMIF([1]route!$E$3:$E$10005,E171,[1]!Table1[29])</f>
        <v>0</v>
      </c>
      <c r="BH171" s="30">
        <f ca="1">SUMIF([1]route!$E$3:$E$10005,E171,[1]!Table1[30])</f>
        <v>0</v>
      </c>
      <c r="BI171" s="30">
        <f ca="1">SUMIF([1]route!$E$3:$E$10005,E171,[1]!Table1[31])</f>
        <v>0</v>
      </c>
      <c r="BJ171" s="30">
        <f ca="1">SUMIF([1]route!$E$3:$E$10005,E171,[1]!Table1[Remain PO])</f>
        <v>0</v>
      </c>
      <c r="BK171" s="31">
        <f ca="1">SUMIF([1]route!$E$3:$E$10005,E171,[1]!Table1[N+1])</f>
        <v>444</v>
      </c>
      <c r="BL171" s="31">
        <f ca="1">SUMIF([1]route!$E$3:$E$10005,E171,[1]!Table1[N+2])</f>
        <v>436</v>
      </c>
      <c r="BM171" s="31">
        <f ca="1">SUMIF([1]route!$E$3:$E$10005,E171,[1]!Table1[N+3])</f>
        <v>574</v>
      </c>
      <c r="BN171" s="32">
        <f ca="1">SUMIF([1]route!$E$3:$E$10005,E171,[1]!Table1[N+4])</f>
        <v>683</v>
      </c>
      <c r="BP171" s="37">
        <f t="shared" si="63"/>
        <v>434</v>
      </c>
      <c r="BQ171" s="35">
        <f t="shared" ref="BQ171:BX210" ca="1" si="70">BP171-AE171</f>
        <v>217</v>
      </c>
      <c r="BR171" s="35">
        <f t="shared" ca="1" si="70"/>
        <v>217</v>
      </c>
      <c r="BS171" s="35">
        <f t="shared" ca="1" si="70"/>
        <v>217</v>
      </c>
      <c r="BT171" s="35">
        <f t="shared" ca="1" si="70"/>
        <v>217</v>
      </c>
      <c r="BU171" s="35">
        <f t="shared" ca="1" si="70"/>
        <v>217</v>
      </c>
      <c r="BV171" s="35">
        <f t="shared" ca="1" si="70"/>
        <v>217</v>
      </c>
      <c r="BW171" s="35">
        <f t="shared" ca="1" si="69"/>
        <v>217</v>
      </c>
      <c r="BX171" s="35">
        <f t="shared" ca="1" si="69"/>
        <v>217</v>
      </c>
      <c r="BY171" s="35">
        <f t="shared" ca="1" si="69"/>
        <v>217</v>
      </c>
      <c r="BZ171" s="35">
        <f t="shared" ca="1" si="69"/>
        <v>217</v>
      </c>
      <c r="CA171" s="35">
        <f t="shared" ca="1" si="69"/>
        <v>217</v>
      </c>
      <c r="CB171" s="35">
        <f t="shared" ca="1" si="67"/>
        <v>217</v>
      </c>
      <c r="CC171" s="35">
        <f t="shared" ca="1" si="67"/>
        <v>217</v>
      </c>
      <c r="CD171" s="35">
        <f t="shared" ca="1" si="67"/>
        <v>217</v>
      </c>
      <c r="CE171" s="35">
        <f t="shared" ca="1" si="67"/>
        <v>217</v>
      </c>
      <c r="CF171" s="35">
        <f t="shared" ca="1" si="67"/>
        <v>217</v>
      </c>
      <c r="CG171" s="35">
        <f t="shared" ca="1" si="67"/>
        <v>217</v>
      </c>
      <c r="CH171" s="35">
        <f t="shared" ca="1" si="67"/>
        <v>217</v>
      </c>
      <c r="CI171" s="35">
        <f t="shared" ca="1" si="67"/>
        <v>217</v>
      </c>
      <c r="CJ171" s="35">
        <f t="shared" ca="1" si="67"/>
        <v>217</v>
      </c>
      <c r="CK171" s="35">
        <f t="shared" ca="1" si="68"/>
        <v>217</v>
      </c>
      <c r="CL171" s="35">
        <f t="shared" ca="1" si="68"/>
        <v>217</v>
      </c>
      <c r="CM171" s="35">
        <f t="shared" ca="1" si="68"/>
        <v>217</v>
      </c>
      <c r="CN171" s="35">
        <f t="shared" ca="1" si="68"/>
        <v>217</v>
      </c>
      <c r="CO171" s="35">
        <f t="shared" ca="1" si="68"/>
        <v>217</v>
      </c>
      <c r="CP171" s="35">
        <f t="shared" ca="1" si="68"/>
        <v>217</v>
      </c>
      <c r="CQ171" s="35">
        <f t="shared" ca="1" si="68"/>
        <v>217</v>
      </c>
      <c r="CR171" s="35">
        <f t="shared" ca="1" si="68"/>
        <v>217</v>
      </c>
      <c r="CS171" s="35">
        <f t="shared" ca="1" si="66"/>
        <v>217</v>
      </c>
      <c r="CT171" s="35">
        <f t="shared" ca="1" si="47"/>
        <v>217</v>
      </c>
      <c r="CU171" s="35">
        <f t="shared" ca="1" si="47"/>
        <v>217</v>
      </c>
      <c r="CV171" s="35">
        <f t="shared" ca="1" si="47"/>
        <v>217</v>
      </c>
      <c r="CW171" s="38">
        <f t="shared" ca="1" si="47"/>
        <v>-227</v>
      </c>
      <c r="CX171" s="38">
        <f t="shared" ca="1" si="47"/>
        <v>-663</v>
      </c>
      <c r="CY171" s="38">
        <f t="shared" ca="1" si="47"/>
        <v>-1237</v>
      </c>
      <c r="CZ171" s="39">
        <f t="shared" ca="1" si="47"/>
        <v>-1920</v>
      </c>
      <c r="DA171" s="35"/>
    </row>
    <row r="172" spans="4:105" x14ac:dyDescent="0.3">
      <c r="D172" s="61" t="str">
        <f>VLOOKUP(F172,[1]Special!$O$2:$S$209,3,0)</f>
        <v>|0101021700|0.00|0.00|0.000|53.0001.6</v>
      </c>
      <c r="E172" s="20" t="s">
        <v>193</v>
      </c>
      <c r="F172" s="19" t="str">
        <f t="shared" si="53"/>
        <v>|0200226010|17.30|0.00|1.600|0.000</v>
      </c>
      <c r="G172" s="19" t="str">
        <f>'Cutting Rules'!H172</f>
        <v>CIC1||||||||||||</v>
      </c>
      <c r="H172" s="19" t="str">
        <f>VLOOKUP(MID(F172,8,2),[1]Special!$H$2:$I$32,2,0)</f>
        <v>STAM390G</v>
      </c>
      <c r="I172" s="19" t="str">
        <f t="shared" si="54"/>
        <v>NBC</v>
      </c>
      <c r="J172" s="19" t="str">
        <f t="shared" si="55"/>
        <v>P</v>
      </c>
      <c r="K172" s="19" t="str">
        <f t="shared" si="56"/>
        <v>17.3</v>
      </c>
      <c r="L172" s="19" t="str">
        <f t="shared" si="57"/>
        <v>0.00</v>
      </c>
      <c r="M172" s="52" t="str">
        <f t="shared" si="58"/>
        <v>1.60</v>
      </c>
      <c r="N172" s="52" t="str">
        <f t="shared" si="59"/>
        <v>5580</v>
      </c>
      <c r="O172" s="19">
        <f>VLOOKUP(F172,[1]Item!$A$5:$Z$10000,26,0)</f>
        <v>0.61899999999999999</v>
      </c>
      <c r="P172" s="19" t="str">
        <f>VLOOKUP(E172,[1]route!$E$3:$O$10005,11,0)</f>
        <v>P/E</v>
      </c>
      <c r="Q172" s="62" t="str">
        <f>'Cutting Rules'!AD172</f>
        <v>5580------------</v>
      </c>
      <c r="R172" s="23">
        <f ca="1">SUMIF([1]route!$E$3:$E$10005,E172,[1]!Table1[生産])</f>
        <v>2426</v>
      </c>
      <c r="S172" s="24"/>
      <c r="T172" s="78" t="s">
        <v>547</v>
      </c>
      <c r="U172" s="19"/>
      <c r="V172" s="48">
        <f>SUMIF([1]route!$E$3:$E$10005,E172,[1]route!$M$3:$M$10005)</f>
        <v>1566</v>
      </c>
      <c r="W172" s="56">
        <f t="shared" si="60"/>
        <v>5408.99532</v>
      </c>
      <c r="X172" s="27">
        <f t="array" aca="1" ref="X172" ca="1">INDEX($BP172:$CZ172,MATCH(TRUE,$BP172:$CZ172&lt;0,0))</f>
        <v>-860</v>
      </c>
      <c r="Y172" s="47">
        <f t="shared" ca="1" si="51"/>
        <v>45322</v>
      </c>
      <c r="Z172" s="121" t="str">
        <f>IFERROR(VLOOKUP(E172,[1]route!$E$3:$BL$10005,59,0),"")&amp;IFERROR(VLOOKUP(E172,[1]route!$E$3:$BL$10005,60,0),"")</f>
        <v/>
      </c>
      <c r="AA172" s="28">
        <f t="shared" ca="1" si="61"/>
        <v>860</v>
      </c>
      <c r="AB172" s="77">
        <f t="shared" ca="1" si="62"/>
        <v>2970.4572000000003</v>
      </c>
      <c r="AC172" s="4">
        <f t="shared" ca="1" si="52"/>
        <v>34</v>
      </c>
      <c r="AD172" s="29">
        <v>0</v>
      </c>
      <c r="AE172" s="30">
        <f ca="1">SUMIF([1]route!$E$3:$E$10005,E172,[1]!Table1[1])</f>
        <v>338</v>
      </c>
      <c r="AF172" s="30">
        <f ca="1">SUMIF([1]route!$E$3:$E$10005,E172,[1]!Table1[2])</f>
        <v>0</v>
      </c>
      <c r="AG172" s="30">
        <f ca="1">SUMIF([1]route!$E$3:$E$10005,E172,[1]!Table1[3])</f>
        <v>0</v>
      </c>
      <c r="AH172" s="30">
        <f ca="1">SUMIF([1]route!$E$3:$E$10005,E172,[1]!Table1[4])</f>
        <v>0</v>
      </c>
      <c r="AI172" s="30">
        <f ca="1">SUMIF([1]route!$E$3:$E$10005,E172,[1]!Table1[5])</f>
        <v>0</v>
      </c>
      <c r="AJ172" s="30">
        <f ca="1">SUMIF([1]route!$E$3:$E$10005,E172,[1]!Table1[6])</f>
        <v>0</v>
      </c>
      <c r="AK172" s="30">
        <f ca="1">SUMIF([1]route!$E$3:$E$10005,E172,[1]!Table1[7])</f>
        <v>0</v>
      </c>
      <c r="AL172" s="30">
        <f ca="1">SUMIF([1]route!$E$3:$E$10005,E172,[1]!Table1[8])</f>
        <v>0</v>
      </c>
      <c r="AM172" s="30">
        <f ca="1">SUMIF([1]route!$E$3:$E$10005,E172,[1]!Table1[9])</f>
        <v>0</v>
      </c>
      <c r="AN172" s="30">
        <f ca="1">SUMIF([1]route!$E$3:$E$10005,E172,[1]!Table1[10])</f>
        <v>0</v>
      </c>
      <c r="AO172" s="30">
        <f ca="1">SUMIF([1]route!$E$3:$E$10005,E172,[1]!Table1[11])</f>
        <v>845</v>
      </c>
      <c r="AP172" s="30">
        <f ca="1">SUMIF([1]route!$E$3:$E$10005,E172,[1]!Table1[12])</f>
        <v>0</v>
      </c>
      <c r="AQ172" s="30">
        <f ca="1">SUMIF([1]route!$E$3:$E$10005,E172,[1]!Table1[13])</f>
        <v>0</v>
      </c>
      <c r="AR172" s="30">
        <f ca="1">SUMIF([1]route!$E$3:$E$10005,E172,[1]!Table1[14])</f>
        <v>0</v>
      </c>
      <c r="AS172" s="30">
        <f ca="1">SUMIF([1]route!$E$3:$E$10005,E172,[1]!Table1[15])</f>
        <v>0</v>
      </c>
      <c r="AT172" s="30">
        <f ca="1">SUMIF([1]route!$E$3:$E$10005,E172,[1]!Table1[16])</f>
        <v>0</v>
      </c>
      <c r="AU172" s="30">
        <f ca="1">SUMIF([1]route!$E$3:$E$10005,E172,[1]!Table1[17])</f>
        <v>0</v>
      </c>
      <c r="AV172" s="30">
        <f ca="1">SUMIF([1]route!$E$3:$E$10005,E172,[1]!Table1[18])</f>
        <v>0</v>
      </c>
      <c r="AW172" s="30">
        <f ca="1">SUMIF([1]route!$E$3:$E$10005,E172,[1]!Table1[19])</f>
        <v>0</v>
      </c>
      <c r="AX172" s="30">
        <f ca="1">SUMIF([1]route!$E$3:$E$10005,E172,[1]!Table1[20])</f>
        <v>0</v>
      </c>
      <c r="AY172" s="30">
        <f ca="1">SUMIF([1]route!$E$3:$E$10005,E172,[1]!Table1[21])</f>
        <v>0</v>
      </c>
      <c r="AZ172" s="30">
        <f ca="1">SUMIF([1]route!$E$3:$E$10005,E172,[1]!Table1[22])</f>
        <v>0</v>
      </c>
      <c r="BA172" s="30">
        <f ca="1">SUMIF([1]route!$E$3:$E$10005,E172,[1]!Table1[23])</f>
        <v>0</v>
      </c>
      <c r="BB172" s="30">
        <f ca="1">SUMIF([1]route!$E$3:$E$10005,E172,[1]!Table1[24])</f>
        <v>0</v>
      </c>
      <c r="BC172" s="30">
        <f ca="1">SUMIF([1]route!$E$3:$E$10005,E172,[1]!Table1[25])</f>
        <v>0</v>
      </c>
      <c r="BD172" s="30">
        <f ca="1">SUMIF([1]route!$E$3:$E$10005,E172,[1]!Table1[26])</f>
        <v>0</v>
      </c>
      <c r="BE172" s="30">
        <f ca="1">SUMIF([1]route!$E$3:$E$10005,E172,[1]!Table1[27])</f>
        <v>0</v>
      </c>
      <c r="BF172" s="30">
        <f ca="1">SUMIF([1]route!$E$3:$E$10005,E172,[1]!Table1[28])</f>
        <v>0</v>
      </c>
      <c r="BG172" s="30">
        <f ca="1">SUMIF([1]route!$E$3:$E$10005,E172,[1]!Table1[29])</f>
        <v>0</v>
      </c>
      <c r="BH172" s="30">
        <f ca="1">SUMIF([1]route!$E$3:$E$10005,E172,[1]!Table1[30])</f>
        <v>0</v>
      </c>
      <c r="BI172" s="30">
        <f ca="1">SUMIF([1]route!$E$3:$E$10005,E172,[1]!Table1[31])</f>
        <v>0</v>
      </c>
      <c r="BJ172" s="30">
        <f ca="1">SUMIF([1]route!$E$3:$E$10005,E172,[1]!Table1[Remain PO])</f>
        <v>0</v>
      </c>
      <c r="BK172" s="31">
        <f ca="1">SUMIF([1]route!$E$3:$E$10005,E172,[1]!Table1[N+1])</f>
        <v>1243</v>
      </c>
      <c r="BL172" s="31">
        <f ca="1">SUMIF([1]route!$E$3:$E$10005,E172,[1]!Table1[N+2])</f>
        <v>843</v>
      </c>
      <c r="BM172" s="31">
        <f ca="1">SUMIF([1]route!$E$3:$E$10005,E172,[1]!Table1[N+3])</f>
        <v>963</v>
      </c>
      <c r="BN172" s="32">
        <f ca="1">SUMIF([1]route!$E$3:$E$10005,E172,[1]!Table1[N+4])</f>
        <v>0</v>
      </c>
      <c r="BP172" s="37">
        <f t="shared" si="63"/>
        <v>1566</v>
      </c>
      <c r="BQ172" s="35">
        <f t="shared" ca="1" si="70"/>
        <v>1228</v>
      </c>
      <c r="BR172" s="35">
        <f t="shared" ca="1" si="70"/>
        <v>1228</v>
      </c>
      <c r="BS172" s="35">
        <f t="shared" ca="1" si="70"/>
        <v>1228</v>
      </c>
      <c r="BT172" s="35">
        <f t="shared" ca="1" si="70"/>
        <v>1228</v>
      </c>
      <c r="BU172" s="35">
        <f t="shared" ca="1" si="70"/>
        <v>1228</v>
      </c>
      <c r="BV172" s="35">
        <f t="shared" ca="1" si="70"/>
        <v>1228</v>
      </c>
      <c r="BW172" s="35">
        <f t="shared" ca="1" si="69"/>
        <v>1228</v>
      </c>
      <c r="BX172" s="35">
        <f t="shared" ca="1" si="69"/>
        <v>1228</v>
      </c>
      <c r="BY172" s="35">
        <f t="shared" ca="1" si="69"/>
        <v>1228</v>
      </c>
      <c r="BZ172" s="35">
        <f t="shared" ca="1" si="69"/>
        <v>1228</v>
      </c>
      <c r="CA172" s="35">
        <f t="shared" ca="1" si="69"/>
        <v>383</v>
      </c>
      <c r="CB172" s="35">
        <f t="shared" ca="1" si="67"/>
        <v>383</v>
      </c>
      <c r="CC172" s="35">
        <f t="shared" ca="1" si="67"/>
        <v>383</v>
      </c>
      <c r="CD172" s="35">
        <f t="shared" ca="1" si="67"/>
        <v>383</v>
      </c>
      <c r="CE172" s="35">
        <f t="shared" ca="1" si="67"/>
        <v>383</v>
      </c>
      <c r="CF172" s="35">
        <f t="shared" ca="1" si="67"/>
        <v>383</v>
      </c>
      <c r="CG172" s="35">
        <f t="shared" ca="1" si="67"/>
        <v>383</v>
      </c>
      <c r="CH172" s="35">
        <f t="shared" ca="1" si="67"/>
        <v>383</v>
      </c>
      <c r="CI172" s="35">
        <f t="shared" ca="1" si="67"/>
        <v>383</v>
      </c>
      <c r="CJ172" s="35">
        <f t="shared" ca="1" si="67"/>
        <v>383</v>
      </c>
      <c r="CK172" s="35">
        <f t="shared" ca="1" si="68"/>
        <v>383</v>
      </c>
      <c r="CL172" s="35">
        <f t="shared" ca="1" si="68"/>
        <v>383</v>
      </c>
      <c r="CM172" s="35">
        <f t="shared" ca="1" si="68"/>
        <v>383</v>
      </c>
      <c r="CN172" s="35">
        <f t="shared" ca="1" si="68"/>
        <v>383</v>
      </c>
      <c r="CO172" s="35">
        <f t="shared" ca="1" si="68"/>
        <v>383</v>
      </c>
      <c r="CP172" s="35">
        <f t="shared" ca="1" si="68"/>
        <v>383</v>
      </c>
      <c r="CQ172" s="35">
        <f t="shared" ca="1" si="68"/>
        <v>383</v>
      </c>
      <c r="CR172" s="35">
        <f t="shared" ca="1" si="68"/>
        <v>383</v>
      </c>
      <c r="CS172" s="35">
        <f t="shared" ca="1" si="66"/>
        <v>383</v>
      </c>
      <c r="CT172" s="35">
        <f t="shared" ca="1" si="66"/>
        <v>383</v>
      </c>
      <c r="CU172" s="35">
        <f t="shared" ca="1" si="66"/>
        <v>383</v>
      </c>
      <c r="CV172" s="35">
        <f t="shared" ca="1" si="66"/>
        <v>383</v>
      </c>
      <c r="CW172" s="38">
        <f t="shared" ca="1" si="66"/>
        <v>-860</v>
      </c>
      <c r="CX172" s="38">
        <f t="shared" ca="1" si="66"/>
        <v>-1703</v>
      </c>
      <c r="CY172" s="38">
        <f t="shared" ca="1" si="66"/>
        <v>-2666</v>
      </c>
      <c r="CZ172" s="39">
        <f t="shared" ca="1" si="66"/>
        <v>-2666</v>
      </c>
      <c r="DA172" s="35"/>
    </row>
    <row r="173" spans="4:105" x14ac:dyDescent="0.3">
      <c r="D173" s="61" t="str">
        <f>VLOOKUP(F173,[1]Special!$O$2:$S$209,3,0)</f>
        <v>|0101021700|0.00|0.00|0.000|53.0001.6</v>
      </c>
      <c r="E173" s="20" t="s">
        <v>194</v>
      </c>
      <c r="F173" s="19" t="str">
        <f t="shared" si="53"/>
        <v>|0200226010|17.30|0.00|1.600|0.000</v>
      </c>
      <c r="G173" s="19" t="str">
        <f>'Cutting Rules'!H173</f>
        <v>VPIC1||||||||||||</v>
      </c>
      <c r="H173" s="19" t="str">
        <f>VLOOKUP(MID(F173,8,2),[1]Special!$H$2:$I$32,2,0)</f>
        <v>STAM390G</v>
      </c>
      <c r="I173" s="19" t="str">
        <f t="shared" si="54"/>
        <v>NBC</v>
      </c>
      <c r="J173" s="19" t="str">
        <f t="shared" si="55"/>
        <v>P</v>
      </c>
      <c r="K173" s="19" t="str">
        <f t="shared" si="56"/>
        <v>17.3</v>
      </c>
      <c r="L173" s="19" t="str">
        <f t="shared" si="57"/>
        <v>0.00</v>
      </c>
      <c r="M173" s="52" t="str">
        <f t="shared" si="58"/>
        <v>1.60</v>
      </c>
      <c r="N173" s="52" t="str">
        <f t="shared" si="59"/>
        <v>5600</v>
      </c>
      <c r="O173" s="19">
        <f>VLOOKUP(F173,[1]Item!$A$5:$Z$10000,26,0)</f>
        <v>0.61899999999999999</v>
      </c>
      <c r="P173" s="19" t="str">
        <f>VLOOKUP(E173,[1]route!$E$3:$O$10005,11,0)</f>
        <v>P/E</v>
      </c>
      <c r="Q173" s="62" t="str">
        <f>'Cutting Rules'!AD173</f>
        <v>5600------------</v>
      </c>
      <c r="R173" s="23">
        <f ca="1">SUMIF([1]route!$E$3:$E$10005,E173,[1]!Table1[生産])</f>
        <v>0</v>
      </c>
      <c r="S173" s="24"/>
      <c r="T173" s="78" t="s">
        <v>547</v>
      </c>
      <c r="U173" s="19"/>
      <c r="V173" s="48">
        <f>SUMIF([1]route!$E$3:$E$10005,E173,[1]route!$M$3:$M$10005)</f>
        <v>323</v>
      </c>
      <c r="W173" s="56">
        <f t="shared" si="60"/>
        <v>1119.6471999999999</v>
      </c>
      <c r="X173" s="27" t="e">
        <f t="array" aca="1" ref="X173" ca="1">INDEX($BP173:$CZ173,MATCH(TRUE,$BP173:$CZ173&lt;0,0))</f>
        <v>#N/A</v>
      </c>
      <c r="Y173" s="47" t="str">
        <f t="shared" ca="1" si="51"/>
        <v/>
      </c>
      <c r="Z173" s="121" t="str">
        <f>IFERROR(VLOOKUP(E173,[1]route!$E$3:$BL$10005,59,0),"")&amp;IFERROR(VLOOKUP(E173,[1]route!$E$3:$BL$10005,60,0),"")</f>
        <v/>
      </c>
      <c r="AA173" s="28">
        <f t="shared" ca="1" si="61"/>
        <v>0</v>
      </c>
      <c r="AB173" s="77">
        <f t="shared" ca="1" si="62"/>
        <v>0</v>
      </c>
      <c r="AC173" s="4" t="str">
        <f t="shared" ca="1" si="52"/>
        <v/>
      </c>
      <c r="AD173" s="29">
        <v>0</v>
      </c>
      <c r="AE173" s="30">
        <f ca="1">SUMIF([1]route!$E$3:$E$10005,E173,[1]!Table1[1])</f>
        <v>0</v>
      </c>
      <c r="AF173" s="30">
        <f ca="1">SUMIF([1]route!$E$3:$E$10005,E173,[1]!Table1[2])</f>
        <v>0</v>
      </c>
      <c r="AG173" s="30">
        <f ca="1">SUMIF([1]route!$E$3:$E$10005,E173,[1]!Table1[3])</f>
        <v>0</v>
      </c>
      <c r="AH173" s="30">
        <f ca="1">SUMIF([1]route!$E$3:$E$10005,E173,[1]!Table1[4])</f>
        <v>0</v>
      </c>
      <c r="AI173" s="30">
        <f ca="1">SUMIF([1]route!$E$3:$E$10005,E173,[1]!Table1[5])</f>
        <v>0</v>
      </c>
      <c r="AJ173" s="30">
        <f ca="1">SUMIF([1]route!$E$3:$E$10005,E173,[1]!Table1[6])</f>
        <v>0</v>
      </c>
      <c r="AK173" s="30">
        <f ca="1">SUMIF([1]route!$E$3:$E$10005,E173,[1]!Table1[7])</f>
        <v>0</v>
      </c>
      <c r="AL173" s="30">
        <f ca="1">SUMIF([1]route!$E$3:$E$10005,E173,[1]!Table1[8])</f>
        <v>0</v>
      </c>
      <c r="AM173" s="30">
        <f ca="1">SUMIF([1]route!$E$3:$E$10005,E173,[1]!Table1[9])</f>
        <v>0</v>
      </c>
      <c r="AN173" s="30">
        <f ca="1">SUMIF([1]route!$E$3:$E$10005,E173,[1]!Table1[10])</f>
        <v>0</v>
      </c>
      <c r="AO173" s="30">
        <f ca="1">SUMIF([1]route!$E$3:$E$10005,E173,[1]!Table1[11])</f>
        <v>0</v>
      </c>
      <c r="AP173" s="30">
        <f ca="1">SUMIF([1]route!$E$3:$E$10005,E173,[1]!Table1[12])</f>
        <v>0</v>
      </c>
      <c r="AQ173" s="30">
        <f ca="1">SUMIF([1]route!$E$3:$E$10005,E173,[1]!Table1[13])</f>
        <v>0</v>
      </c>
      <c r="AR173" s="30">
        <f ca="1">SUMIF([1]route!$E$3:$E$10005,E173,[1]!Table1[14])</f>
        <v>0</v>
      </c>
      <c r="AS173" s="30">
        <f ca="1">SUMIF([1]route!$E$3:$E$10005,E173,[1]!Table1[15])</f>
        <v>0</v>
      </c>
      <c r="AT173" s="30">
        <f ca="1">SUMIF([1]route!$E$3:$E$10005,E173,[1]!Table1[16])</f>
        <v>0</v>
      </c>
      <c r="AU173" s="30">
        <f ca="1">SUMIF([1]route!$E$3:$E$10005,E173,[1]!Table1[17])</f>
        <v>0</v>
      </c>
      <c r="AV173" s="30">
        <f ca="1">SUMIF([1]route!$E$3:$E$10005,E173,[1]!Table1[18])</f>
        <v>0</v>
      </c>
      <c r="AW173" s="30">
        <f ca="1">SUMIF([1]route!$E$3:$E$10005,E173,[1]!Table1[19])</f>
        <v>0</v>
      </c>
      <c r="AX173" s="30">
        <f ca="1">SUMIF([1]route!$E$3:$E$10005,E173,[1]!Table1[20])</f>
        <v>0</v>
      </c>
      <c r="AY173" s="30">
        <f ca="1">SUMIF([1]route!$E$3:$E$10005,E173,[1]!Table1[21])</f>
        <v>0</v>
      </c>
      <c r="AZ173" s="30">
        <f ca="1">SUMIF([1]route!$E$3:$E$10005,E173,[1]!Table1[22])</f>
        <v>0</v>
      </c>
      <c r="BA173" s="30">
        <f ca="1">SUMIF([1]route!$E$3:$E$10005,E173,[1]!Table1[23])</f>
        <v>0</v>
      </c>
      <c r="BB173" s="30">
        <f ca="1">SUMIF([1]route!$E$3:$E$10005,E173,[1]!Table1[24])</f>
        <v>0</v>
      </c>
      <c r="BC173" s="30">
        <f ca="1">SUMIF([1]route!$E$3:$E$10005,E173,[1]!Table1[25])</f>
        <v>0</v>
      </c>
      <c r="BD173" s="30">
        <f ca="1">SUMIF([1]route!$E$3:$E$10005,E173,[1]!Table1[26])</f>
        <v>0</v>
      </c>
      <c r="BE173" s="30">
        <f ca="1">SUMIF([1]route!$E$3:$E$10005,E173,[1]!Table1[27])</f>
        <v>0</v>
      </c>
      <c r="BF173" s="30">
        <f ca="1">SUMIF([1]route!$E$3:$E$10005,E173,[1]!Table1[28])</f>
        <v>0</v>
      </c>
      <c r="BG173" s="30">
        <f ca="1">SUMIF([1]route!$E$3:$E$10005,E173,[1]!Table1[29])</f>
        <v>0</v>
      </c>
      <c r="BH173" s="30">
        <f ca="1">SUMIF([1]route!$E$3:$E$10005,E173,[1]!Table1[30])</f>
        <v>0</v>
      </c>
      <c r="BI173" s="30">
        <f ca="1">SUMIF([1]route!$E$3:$E$10005,E173,[1]!Table1[31])</f>
        <v>0</v>
      </c>
      <c r="BJ173" s="30">
        <f ca="1">SUMIF([1]route!$E$3:$E$10005,E173,[1]!Table1[Remain PO])</f>
        <v>0</v>
      </c>
      <c r="BK173" s="31">
        <f ca="1">SUMIF([1]route!$E$3:$E$10005,E173,[1]!Table1[N+1])</f>
        <v>0</v>
      </c>
      <c r="BL173" s="31">
        <f ca="1">SUMIF([1]route!$E$3:$E$10005,E173,[1]!Table1[N+2])</f>
        <v>0</v>
      </c>
      <c r="BM173" s="31">
        <f ca="1">SUMIF([1]route!$E$3:$E$10005,E173,[1]!Table1[N+3])</f>
        <v>0</v>
      </c>
      <c r="BN173" s="32">
        <f ca="1">SUMIF([1]route!$E$3:$E$10005,E173,[1]!Table1[N+4])</f>
        <v>0</v>
      </c>
      <c r="BP173" s="37">
        <f t="shared" si="63"/>
        <v>323</v>
      </c>
      <c r="BQ173" s="35">
        <f t="shared" ca="1" si="70"/>
        <v>323</v>
      </c>
      <c r="BR173" s="35">
        <f t="shared" ca="1" si="70"/>
        <v>323</v>
      </c>
      <c r="BS173" s="35">
        <f t="shared" ca="1" si="70"/>
        <v>323</v>
      </c>
      <c r="BT173" s="35">
        <f t="shared" ca="1" si="70"/>
        <v>323</v>
      </c>
      <c r="BU173" s="35">
        <f t="shared" ca="1" si="70"/>
        <v>323</v>
      </c>
      <c r="BV173" s="35">
        <f t="shared" ca="1" si="70"/>
        <v>323</v>
      </c>
      <c r="BW173" s="35">
        <f t="shared" ca="1" si="69"/>
        <v>323</v>
      </c>
      <c r="BX173" s="35">
        <f t="shared" ca="1" si="69"/>
        <v>323</v>
      </c>
      <c r="BY173" s="35">
        <f t="shared" ca="1" si="69"/>
        <v>323</v>
      </c>
      <c r="BZ173" s="35">
        <f t="shared" ca="1" si="69"/>
        <v>323</v>
      </c>
      <c r="CA173" s="35">
        <f t="shared" ca="1" si="69"/>
        <v>323</v>
      </c>
      <c r="CB173" s="35">
        <f t="shared" ca="1" si="67"/>
        <v>323</v>
      </c>
      <c r="CC173" s="35">
        <f t="shared" ca="1" si="67"/>
        <v>323</v>
      </c>
      <c r="CD173" s="35">
        <f t="shared" ca="1" si="67"/>
        <v>323</v>
      </c>
      <c r="CE173" s="35">
        <f t="shared" ca="1" si="67"/>
        <v>323</v>
      </c>
      <c r="CF173" s="35">
        <f t="shared" ca="1" si="67"/>
        <v>323</v>
      </c>
      <c r="CG173" s="35">
        <f t="shared" ca="1" si="67"/>
        <v>323</v>
      </c>
      <c r="CH173" s="35">
        <f t="shared" ca="1" si="67"/>
        <v>323</v>
      </c>
      <c r="CI173" s="35">
        <f t="shared" ca="1" si="67"/>
        <v>323</v>
      </c>
      <c r="CJ173" s="35">
        <f t="shared" ca="1" si="67"/>
        <v>323</v>
      </c>
      <c r="CK173" s="35">
        <f t="shared" ca="1" si="68"/>
        <v>323</v>
      </c>
      <c r="CL173" s="35">
        <f t="shared" ca="1" si="68"/>
        <v>323</v>
      </c>
      <c r="CM173" s="35">
        <f t="shared" ca="1" si="68"/>
        <v>323</v>
      </c>
      <c r="CN173" s="35">
        <f t="shared" ca="1" si="68"/>
        <v>323</v>
      </c>
      <c r="CO173" s="35">
        <f t="shared" ca="1" si="68"/>
        <v>323</v>
      </c>
      <c r="CP173" s="35">
        <f t="shared" ca="1" si="68"/>
        <v>323</v>
      </c>
      <c r="CQ173" s="35">
        <f t="shared" ca="1" si="68"/>
        <v>323</v>
      </c>
      <c r="CR173" s="35">
        <f t="shared" ca="1" si="68"/>
        <v>323</v>
      </c>
      <c r="CS173" s="35">
        <f t="shared" ca="1" si="66"/>
        <v>323</v>
      </c>
      <c r="CT173" s="35">
        <f t="shared" ca="1" si="66"/>
        <v>323</v>
      </c>
      <c r="CU173" s="35">
        <f t="shared" ca="1" si="66"/>
        <v>323</v>
      </c>
      <c r="CV173" s="35">
        <f t="shared" ca="1" si="66"/>
        <v>323</v>
      </c>
      <c r="CW173" s="38">
        <f t="shared" ca="1" si="66"/>
        <v>323</v>
      </c>
      <c r="CX173" s="38">
        <f t="shared" ca="1" si="66"/>
        <v>323</v>
      </c>
      <c r="CY173" s="38">
        <f t="shared" ca="1" si="66"/>
        <v>323</v>
      </c>
      <c r="CZ173" s="39">
        <f t="shared" ca="1" si="66"/>
        <v>323</v>
      </c>
      <c r="DA173" s="35"/>
    </row>
    <row r="174" spans="4:105" x14ac:dyDescent="0.3">
      <c r="D174" s="61" t="str">
        <f>VLOOKUP(F174,[1]Special!$O$2:$S$209,3,0)</f>
        <v>|0101031000|0.00|0.00|0.000|59.0001.2</v>
      </c>
      <c r="E174" s="20" t="s">
        <v>195</v>
      </c>
      <c r="F174" s="19" t="str">
        <f t="shared" si="53"/>
        <v>|0200236041|19.10|0.00|1.200|0.000</v>
      </c>
      <c r="G174" s="19" t="str">
        <f>'Cutting Rules'!H174</f>
        <v>VPIC1||||||||||||</v>
      </c>
      <c r="H174" s="19" t="str">
        <f>VLOOKUP(MID(F174,8,2),[1]Special!$H$2:$I$32,2,0)</f>
        <v>STAM390G</v>
      </c>
      <c r="I174" s="19" t="str">
        <f t="shared" si="54"/>
        <v>NBC</v>
      </c>
      <c r="J174" s="19" t="str">
        <f t="shared" si="55"/>
        <v>C</v>
      </c>
      <c r="K174" s="19" t="str">
        <f t="shared" si="56"/>
        <v>19.1</v>
      </c>
      <c r="L174" s="19" t="str">
        <f t="shared" si="57"/>
        <v>0.00</v>
      </c>
      <c r="M174" s="52" t="str">
        <f t="shared" si="58"/>
        <v>1.20</v>
      </c>
      <c r="N174" s="52" t="str">
        <f t="shared" si="59"/>
        <v>5200</v>
      </c>
      <c r="O174" s="19">
        <f>VLOOKUP(F174,[1]Item!$A$5:$Z$10000,26,0)</f>
        <v>0.53</v>
      </c>
      <c r="P174" s="19" t="str">
        <f>VLOOKUP(E174,[1]route!$E$3:$O$10005,11,0)</f>
        <v>P/E</v>
      </c>
      <c r="Q174" s="62" t="str">
        <f>'Cutting Rules'!AD174</f>
        <v>5200------------</v>
      </c>
      <c r="R174" s="23">
        <f ca="1">SUMIF([1]route!$E$3:$E$10005,E174,[1]!Table1[生産])</f>
        <v>992</v>
      </c>
      <c r="S174" s="24"/>
      <c r="T174" s="78" t="s">
        <v>547</v>
      </c>
      <c r="U174" s="19"/>
      <c r="V174" s="48">
        <f>SUMIF([1]route!$E$3:$E$10005,E174,[1]route!$M$3:$M$10005)</f>
        <v>565</v>
      </c>
      <c r="W174" s="56">
        <f t="shared" si="60"/>
        <v>1557.14</v>
      </c>
      <c r="X174" s="27">
        <f t="array" aca="1" ref="X174" ca="1">INDEX($BP174:$CZ174,MATCH(TRUE,$BP174:$CZ174&lt;0,0))</f>
        <v>-427</v>
      </c>
      <c r="Y174" s="47">
        <f t="shared" ca="1" si="51"/>
        <v>45322</v>
      </c>
      <c r="Z174" s="121" t="str">
        <f>IFERROR(VLOOKUP(E174,[1]route!$E$3:$BL$10005,59,0),"")&amp;IFERROR(VLOOKUP(E174,[1]route!$E$3:$BL$10005,60,0),"")</f>
        <v/>
      </c>
      <c r="AA174" s="28">
        <f t="shared" ca="1" si="61"/>
        <v>427</v>
      </c>
      <c r="AB174" s="77">
        <f t="shared" ca="1" si="62"/>
        <v>1176.8119999999999</v>
      </c>
      <c r="AC174" s="4">
        <f t="shared" ca="1" si="52"/>
        <v>34</v>
      </c>
      <c r="AD174" s="29">
        <v>0</v>
      </c>
      <c r="AE174" s="30">
        <f ca="1">SUMIF([1]route!$E$3:$E$10005,E174,[1]!Table1[1])</f>
        <v>271</v>
      </c>
      <c r="AF174" s="30">
        <f ca="1">SUMIF([1]route!$E$3:$E$10005,E174,[1]!Table1[2])</f>
        <v>0</v>
      </c>
      <c r="AG174" s="30">
        <f ca="1">SUMIF([1]route!$E$3:$E$10005,E174,[1]!Table1[3])</f>
        <v>0</v>
      </c>
      <c r="AH174" s="30">
        <f ca="1">SUMIF([1]route!$E$3:$E$10005,E174,[1]!Table1[4])</f>
        <v>0</v>
      </c>
      <c r="AI174" s="30">
        <f ca="1">SUMIF([1]route!$E$3:$E$10005,E174,[1]!Table1[5])</f>
        <v>0</v>
      </c>
      <c r="AJ174" s="30">
        <f ca="1">SUMIF([1]route!$E$3:$E$10005,E174,[1]!Table1[6])</f>
        <v>0</v>
      </c>
      <c r="AK174" s="30">
        <f ca="1">SUMIF([1]route!$E$3:$E$10005,E174,[1]!Table1[7])</f>
        <v>0</v>
      </c>
      <c r="AL174" s="30">
        <f ca="1">SUMIF([1]route!$E$3:$E$10005,E174,[1]!Table1[8])</f>
        <v>271</v>
      </c>
      <c r="AM174" s="30">
        <f ca="1">SUMIF([1]route!$E$3:$E$10005,E174,[1]!Table1[9])</f>
        <v>0</v>
      </c>
      <c r="AN174" s="30">
        <f ca="1">SUMIF([1]route!$E$3:$E$10005,E174,[1]!Table1[10])</f>
        <v>0</v>
      </c>
      <c r="AO174" s="30">
        <f ca="1">SUMIF([1]route!$E$3:$E$10005,E174,[1]!Table1[11])</f>
        <v>0</v>
      </c>
      <c r="AP174" s="30">
        <f ca="1">SUMIF([1]route!$E$3:$E$10005,E174,[1]!Table1[12])</f>
        <v>0</v>
      </c>
      <c r="AQ174" s="30">
        <f ca="1">SUMIF([1]route!$E$3:$E$10005,E174,[1]!Table1[13])</f>
        <v>0</v>
      </c>
      <c r="AR174" s="30">
        <f ca="1">SUMIF([1]route!$E$3:$E$10005,E174,[1]!Table1[14])</f>
        <v>0</v>
      </c>
      <c r="AS174" s="30">
        <f ca="1">SUMIF([1]route!$E$3:$E$10005,E174,[1]!Table1[15])</f>
        <v>0</v>
      </c>
      <c r="AT174" s="30">
        <f ca="1">SUMIF([1]route!$E$3:$E$10005,E174,[1]!Table1[16])</f>
        <v>0</v>
      </c>
      <c r="AU174" s="30">
        <f ca="1">SUMIF([1]route!$E$3:$E$10005,E174,[1]!Table1[17])</f>
        <v>0</v>
      </c>
      <c r="AV174" s="30">
        <f ca="1">SUMIF([1]route!$E$3:$E$10005,E174,[1]!Table1[18])</f>
        <v>0</v>
      </c>
      <c r="AW174" s="30">
        <f ca="1">SUMIF([1]route!$E$3:$E$10005,E174,[1]!Table1[19])</f>
        <v>0</v>
      </c>
      <c r="AX174" s="30">
        <f ca="1">SUMIF([1]route!$E$3:$E$10005,E174,[1]!Table1[20])</f>
        <v>0</v>
      </c>
      <c r="AY174" s="30">
        <f ca="1">SUMIF([1]route!$E$3:$E$10005,E174,[1]!Table1[21])</f>
        <v>0</v>
      </c>
      <c r="AZ174" s="30">
        <f ca="1">SUMIF([1]route!$E$3:$E$10005,E174,[1]!Table1[22])</f>
        <v>0</v>
      </c>
      <c r="BA174" s="30">
        <f ca="1">SUMIF([1]route!$E$3:$E$10005,E174,[1]!Table1[23])</f>
        <v>0</v>
      </c>
      <c r="BB174" s="30">
        <f ca="1">SUMIF([1]route!$E$3:$E$10005,E174,[1]!Table1[24])</f>
        <v>0</v>
      </c>
      <c r="BC174" s="30">
        <f ca="1">SUMIF([1]route!$E$3:$E$10005,E174,[1]!Table1[25])</f>
        <v>0</v>
      </c>
      <c r="BD174" s="30">
        <f ca="1">SUMIF([1]route!$E$3:$E$10005,E174,[1]!Table1[26])</f>
        <v>0</v>
      </c>
      <c r="BE174" s="30">
        <f ca="1">SUMIF([1]route!$E$3:$E$10005,E174,[1]!Table1[27])</f>
        <v>0</v>
      </c>
      <c r="BF174" s="30">
        <f ca="1">SUMIF([1]route!$E$3:$E$10005,E174,[1]!Table1[28])</f>
        <v>0</v>
      </c>
      <c r="BG174" s="30">
        <f ca="1">SUMIF([1]route!$E$3:$E$10005,E174,[1]!Table1[29])</f>
        <v>0</v>
      </c>
      <c r="BH174" s="30">
        <f ca="1">SUMIF([1]route!$E$3:$E$10005,E174,[1]!Table1[30])</f>
        <v>0</v>
      </c>
      <c r="BI174" s="30">
        <f ca="1">SUMIF([1]route!$E$3:$E$10005,E174,[1]!Table1[31])</f>
        <v>0</v>
      </c>
      <c r="BJ174" s="30">
        <f ca="1">SUMIF([1]route!$E$3:$E$10005,E174,[1]!Table1[Remain PO])</f>
        <v>0</v>
      </c>
      <c r="BK174" s="31">
        <f ca="1">SUMIF([1]route!$E$3:$E$10005,E174,[1]!Table1[N+1])</f>
        <v>450</v>
      </c>
      <c r="BL174" s="31">
        <f ca="1">SUMIF([1]route!$E$3:$E$10005,E174,[1]!Table1[N+2])</f>
        <v>0</v>
      </c>
      <c r="BM174" s="31">
        <f ca="1">SUMIF([1]route!$E$3:$E$10005,E174,[1]!Table1[N+3])</f>
        <v>0</v>
      </c>
      <c r="BN174" s="32">
        <f ca="1">SUMIF([1]route!$E$3:$E$10005,E174,[1]!Table1[N+4])</f>
        <v>0</v>
      </c>
      <c r="BP174" s="37">
        <f t="shared" si="63"/>
        <v>565</v>
      </c>
      <c r="BQ174" s="35">
        <f t="shared" ca="1" si="70"/>
        <v>294</v>
      </c>
      <c r="BR174" s="35">
        <f t="shared" ca="1" si="70"/>
        <v>294</v>
      </c>
      <c r="BS174" s="35">
        <f t="shared" ca="1" si="70"/>
        <v>294</v>
      </c>
      <c r="BT174" s="35">
        <f t="shared" ca="1" si="70"/>
        <v>294</v>
      </c>
      <c r="BU174" s="35">
        <f t="shared" ca="1" si="70"/>
        <v>294</v>
      </c>
      <c r="BV174" s="35">
        <f t="shared" ca="1" si="70"/>
        <v>294</v>
      </c>
      <c r="BW174" s="35">
        <f t="shared" ca="1" si="69"/>
        <v>294</v>
      </c>
      <c r="BX174" s="35">
        <f t="shared" ca="1" si="69"/>
        <v>23</v>
      </c>
      <c r="BY174" s="35">
        <f t="shared" ca="1" si="69"/>
        <v>23</v>
      </c>
      <c r="BZ174" s="35">
        <f t="shared" ca="1" si="69"/>
        <v>23</v>
      </c>
      <c r="CA174" s="35">
        <f t="shared" ca="1" si="69"/>
        <v>23</v>
      </c>
      <c r="CB174" s="35">
        <f t="shared" ca="1" si="67"/>
        <v>23</v>
      </c>
      <c r="CC174" s="35">
        <f t="shared" ca="1" si="67"/>
        <v>23</v>
      </c>
      <c r="CD174" s="35">
        <f t="shared" ca="1" si="67"/>
        <v>23</v>
      </c>
      <c r="CE174" s="35">
        <f t="shared" ca="1" si="67"/>
        <v>23</v>
      </c>
      <c r="CF174" s="35">
        <f t="shared" ca="1" si="67"/>
        <v>23</v>
      </c>
      <c r="CG174" s="35">
        <f t="shared" ca="1" si="67"/>
        <v>23</v>
      </c>
      <c r="CH174" s="35">
        <f t="shared" ca="1" si="67"/>
        <v>23</v>
      </c>
      <c r="CI174" s="35">
        <f t="shared" ca="1" si="67"/>
        <v>23</v>
      </c>
      <c r="CJ174" s="35">
        <f t="shared" ca="1" si="67"/>
        <v>23</v>
      </c>
      <c r="CK174" s="35">
        <f t="shared" ca="1" si="68"/>
        <v>23</v>
      </c>
      <c r="CL174" s="35">
        <f t="shared" ca="1" si="68"/>
        <v>23</v>
      </c>
      <c r="CM174" s="35">
        <f t="shared" ca="1" si="68"/>
        <v>23</v>
      </c>
      <c r="CN174" s="35">
        <f t="shared" ca="1" si="68"/>
        <v>23</v>
      </c>
      <c r="CO174" s="35">
        <f t="shared" ca="1" si="68"/>
        <v>23</v>
      </c>
      <c r="CP174" s="35">
        <f t="shared" ca="1" si="68"/>
        <v>23</v>
      </c>
      <c r="CQ174" s="35">
        <f t="shared" ca="1" si="68"/>
        <v>23</v>
      </c>
      <c r="CR174" s="35">
        <f t="shared" ca="1" si="68"/>
        <v>23</v>
      </c>
      <c r="CS174" s="35">
        <f t="shared" ca="1" si="66"/>
        <v>23</v>
      </c>
      <c r="CT174" s="35">
        <f t="shared" ca="1" si="66"/>
        <v>23</v>
      </c>
      <c r="CU174" s="35">
        <f t="shared" ca="1" si="66"/>
        <v>23</v>
      </c>
      <c r="CV174" s="35">
        <f t="shared" ca="1" si="66"/>
        <v>23</v>
      </c>
      <c r="CW174" s="38">
        <f t="shared" ca="1" si="66"/>
        <v>-427</v>
      </c>
      <c r="CX174" s="38">
        <f t="shared" ca="1" si="66"/>
        <v>-427</v>
      </c>
      <c r="CY174" s="38">
        <f t="shared" ca="1" si="66"/>
        <v>-427</v>
      </c>
      <c r="CZ174" s="39">
        <f t="shared" ca="1" si="66"/>
        <v>-427</v>
      </c>
      <c r="DA174" s="35"/>
    </row>
    <row r="175" spans="4:105" x14ac:dyDescent="0.3">
      <c r="D175" s="61" t="str">
        <f>VLOOKUP(F175,[1]Special!$O$2:$S$209,3,0)</f>
        <v>|0101031000|0.00|0.00|0.000|59.0001.2</v>
      </c>
      <c r="E175" s="20" t="s">
        <v>196</v>
      </c>
      <c r="F175" s="19" t="str">
        <f t="shared" si="53"/>
        <v>|0200236041|19.10|0.00|1.200|0.000</v>
      </c>
      <c r="G175" s="19" t="str">
        <f>'Cutting Rules'!H175</f>
        <v>CIC1||||||||||||</v>
      </c>
      <c r="H175" s="19" t="str">
        <f>VLOOKUP(MID(F175,8,2),[1]Special!$H$2:$I$32,2,0)</f>
        <v>STAM390G</v>
      </c>
      <c r="I175" s="19" t="str">
        <f t="shared" si="54"/>
        <v>NBC</v>
      </c>
      <c r="J175" s="19" t="str">
        <f t="shared" si="55"/>
        <v>C</v>
      </c>
      <c r="K175" s="19" t="str">
        <f t="shared" si="56"/>
        <v>19.1</v>
      </c>
      <c r="L175" s="19" t="str">
        <f t="shared" si="57"/>
        <v>0.00</v>
      </c>
      <c r="M175" s="52" t="str">
        <f t="shared" si="58"/>
        <v>1.20</v>
      </c>
      <c r="N175" s="52" t="str">
        <f t="shared" si="59"/>
        <v>5510</v>
      </c>
      <c r="O175" s="19">
        <f>VLOOKUP(F175,[1]Item!$A$5:$Z$10000,26,0)</f>
        <v>0.53</v>
      </c>
      <c r="P175" s="19" t="str">
        <f>VLOOKUP(E175,[1]route!$E$3:$O$10005,11,0)</f>
        <v>P/E</v>
      </c>
      <c r="Q175" s="62" t="str">
        <f>'Cutting Rules'!AD175</f>
        <v>5510------------</v>
      </c>
      <c r="R175" s="23">
        <f ca="1">SUMIF([1]route!$E$3:$E$10005,E175,[1]!Table1[生産])</f>
        <v>9009</v>
      </c>
      <c r="S175" s="24"/>
      <c r="T175" s="78" t="s">
        <v>547</v>
      </c>
      <c r="U175" s="19"/>
      <c r="V175" s="48">
        <f>SUMIF([1]route!$E$3:$E$10005,E175,[1]route!$M$3:$M$10005)</f>
        <v>4774</v>
      </c>
      <c r="W175" s="56">
        <f t="shared" si="60"/>
        <v>13941.512200000001</v>
      </c>
      <c r="X175" s="27">
        <f t="array" aca="1" ref="X175" ca="1">INDEX($BP175:$CZ175,MATCH(TRUE,$BP175:$CZ175&lt;0,0))</f>
        <v>-4235</v>
      </c>
      <c r="Y175" s="47">
        <f t="shared" ca="1" si="51"/>
        <v>45322</v>
      </c>
      <c r="Z175" s="121" t="str">
        <f>IFERROR(VLOOKUP(E175,[1]route!$E$3:$BL$10005,59,0),"")&amp;IFERROR(VLOOKUP(E175,[1]route!$E$3:$BL$10005,60,0),"")</f>
        <v/>
      </c>
      <c r="AA175" s="28">
        <f t="shared" ca="1" si="61"/>
        <v>4235</v>
      </c>
      <c r="AB175" s="77">
        <f t="shared" ca="1" si="62"/>
        <v>12367.470500000001</v>
      </c>
      <c r="AC175" s="4">
        <f t="shared" ca="1" si="52"/>
        <v>34</v>
      </c>
      <c r="AD175" s="29">
        <v>0</v>
      </c>
      <c r="AE175" s="30">
        <f ca="1">SUMIF([1]route!$E$3:$E$10005,E175,[1]!Table1[1])</f>
        <v>868</v>
      </c>
      <c r="AF175" s="30">
        <f ca="1">SUMIF([1]route!$E$3:$E$10005,E175,[1]!Table1[2])</f>
        <v>0</v>
      </c>
      <c r="AG175" s="30">
        <f ca="1">SUMIF([1]route!$E$3:$E$10005,E175,[1]!Table1[3])</f>
        <v>0</v>
      </c>
      <c r="AH175" s="30">
        <f ca="1">SUMIF([1]route!$E$3:$E$10005,E175,[1]!Table1[4])</f>
        <v>0</v>
      </c>
      <c r="AI175" s="30">
        <f ca="1">SUMIF([1]route!$E$3:$E$10005,E175,[1]!Table1[5])</f>
        <v>0</v>
      </c>
      <c r="AJ175" s="30">
        <f ca="1">SUMIF([1]route!$E$3:$E$10005,E175,[1]!Table1[6])</f>
        <v>868</v>
      </c>
      <c r="AK175" s="30">
        <f ca="1">SUMIF([1]route!$E$3:$E$10005,E175,[1]!Table1[7])</f>
        <v>0</v>
      </c>
      <c r="AL175" s="30">
        <f ca="1">SUMIF([1]route!$E$3:$E$10005,E175,[1]!Table1[8])</f>
        <v>0</v>
      </c>
      <c r="AM175" s="30">
        <f ca="1">SUMIF([1]route!$E$3:$E$10005,E175,[1]!Table1[9])</f>
        <v>0</v>
      </c>
      <c r="AN175" s="30">
        <f ca="1">SUMIF([1]route!$E$3:$E$10005,E175,[1]!Table1[10])</f>
        <v>0</v>
      </c>
      <c r="AO175" s="30">
        <f ca="1">SUMIF([1]route!$E$3:$E$10005,E175,[1]!Table1[11])</f>
        <v>0</v>
      </c>
      <c r="AP175" s="30">
        <f ca="1">SUMIF([1]route!$E$3:$E$10005,E175,[1]!Table1[12])</f>
        <v>0</v>
      </c>
      <c r="AQ175" s="30">
        <f ca="1">SUMIF([1]route!$E$3:$E$10005,E175,[1]!Table1[13])</f>
        <v>868</v>
      </c>
      <c r="AR175" s="30">
        <f ca="1">SUMIF([1]route!$E$3:$E$10005,E175,[1]!Table1[14])</f>
        <v>0</v>
      </c>
      <c r="AS175" s="30">
        <f ca="1">SUMIF([1]route!$E$3:$E$10005,E175,[1]!Table1[15])</f>
        <v>0</v>
      </c>
      <c r="AT175" s="30">
        <f ca="1">SUMIF([1]route!$E$3:$E$10005,E175,[1]!Table1[16])</f>
        <v>0</v>
      </c>
      <c r="AU175" s="30">
        <f ca="1">SUMIF([1]route!$E$3:$E$10005,E175,[1]!Table1[17])</f>
        <v>0</v>
      </c>
      <c r="AV175" s="30">
        <f ca="1">SUMIF([1]route!$E$3:$E$10005,E175,[1]!Table1[18])</f>
        <v>868</v>
      </c>
      <c r="AW175" s="30">
        <f ca="1">SUMIF([1]route!$E$3:$E$10005,E175,[1]!Table1[19])</f>
        <v>0</v>
      </c>
      <c r="AX175" s="30">
        <f ca="1">SUMIF([1]route!$E$3:$E$10005,E175,[1]!Table1[20])</f>
        <v>0</v>
      </c>
      <c r="AY175" s="30">
        <f ca="1">SUMIF([1]route!$E$3:$E$10005,E175,[1]!Table1[21])</f>
        <v>0</v>
      </c>
      <c r="AZ175" s="30">
        <f ca="1">SUMIF([1]route!$E$3:$E$10005,E175,[1]!Table1[22])</f>
        <v>0</v>
      </c>
      <c r="BA175" s="30">
        <f ca="1">SUMIF([1]route!$E$3:$E$10005,E175,[1]!Table1[23])</f>
        <v>0</v>
      </c>
      <c r="BB175" s="30">
        <f ca="1">SUMIF([1]route!$E$3:$E$10005,E175,[1]!Table1[24])</f>
        <v>0</v>
      </c>
      <c r="BC175" s="30">
        <f ca="1">SUMIF([1]route!$E$3:$E$10005,E175,[1]!Table1[25])</f>
        <v>0</v>
      </c>
      <c r="BD175" s="30">
        <f ca="1">SUMIF([1]route!$E$3:$E$10005,E175,[1]!Table1[26])</f>
        <v>651</v>
      </c>
      <c r="BE175" s="30">
        <f ca="1">SUMIF([1]route!$E$3:$E$10005,E175,[1]!Table1[27])</f>
        <v>0</v>
      </c>
      <c r="BF175" s="30">
        <f ca="1">SUMIF([1]route!$E$3:$E$10005,E175,[1]!Table1[28])</f>
        <v>0</v>
      </c>
      <c r="BG175" s="30">
        <f ca="1">SUMIF([1]route!$E$3:$E$10005,E175,[1]!Table1[29])</f>
        <v>0</v>
      </c>
      <c r="BH175" s="30">
        <f ca="1">SUMIF([1]route!$E$3:$E$10005,E175,[1]!Table1[30])</f>
        <v>0</v>
      </c>
      <c r="BI175" s="30">
        <f ca="1">SUMIF([1]route!$E$3:$E$10005,E175,[1]!Table1[31])</f>
        <v>0</v>
      </c>
      <c r="BJ175" s="30">
        <f ca="1">SUMIF([1]route!$E$3:$E$10005,E175,[1]!Table1[Remain PO])</f>
        <v>0</v>
      </c>
      <c r="BK175" s="31">
        <f ca="1">SUMIF([1]route!$E$3:$E$10005,E175,[1]!Table1[N+1])</f>
        <v>4886</v>
      </c>
      <c r="BL175" s="31">
        <f ca="1">SUMIF([1]route!$E$3:$E$10005,E175,[1]!Table1[N+2])</f>
        <v>3020</v>
      </c>
      <c r="BM175" s="31">
        <f ca="1">SUMIF([1]route!$E$3:$E$10005,E175,[1]!Table1[N+3])</f>
        <v>3729</v>
      </c>
      <c r="BN175" s="32">
        <f ca="1">SUMIF([1]route!$E$3:$E$10005,E175,[1]!Table1[N+4])</f>
        <v>0</v>
      </c>
      <c r="BP175" s="37">
        <f t="shared" si="63"/>
        <v>4774</v>
      </c>
      <c r="BQ175" s="35">
        <f t="shared" ca="1" si="70"/>
        <v>3906</v>
      </c>
      <c r="BR175" s="35">
        <f t="shared" ca="1" si="70"/>
        <v>3906</v>
      </c>
      <c r="BS175" s="35">
        <f t="shared" ca="1" si="70"/>
        <v>3906</v>
      </c>
      <c r="BT175" s="35">
        <f t="shared" ca="1" si="70"/>
        <v>3906</v>
      </c>
      <c r="BU175" s="35">
        <f t="shared" ca="1" si="70"/>
        <v>3906</v>
      </c>
      <c r="BV175" s="35">
        <f t="shared" ca="1" si="70"/>
        <v>3038</v>
      </c>
      <c r="BW175" s="35">
        <f t="shared" ca="1" si="69"/>
        <v>3038</v>
      </c>
      <c r="BX175" s="35">
        <f t="shared" ca="1" si="69"/>
        <v>3038</v>
      </c>
      <c r="BY175" s="35">
        <f t="shared" ca="1" si="69"/>
        <v>3038</v>
      </c>
      <c r="BZ175" s="35">
        <f t="shared" ca="1" si="69"/>
        <v>3038</v>
      </c>
      <c r="CA175" s="35">
        <f t="shared" ca="1" si="69"/>
        <v>3038</v>
      </c>
      <c r="CB175" s="35">
        <f t="shared" ca="1" si="67"/>
        <v>3038</v>
      </c>
      <c r="CC175" s="35">
        <f t="shared" ca="1" si="67"/>
        <v>2170</v>
      </c>
      <c r="CD175" s="35">
        <f t="shared" ca="1" si="67"/>
        <v>2170</v>
      </c>
      <c r="CE175" s="35">
        <f t="shared" ca="1" si="67"/>
        <v>2170</v>
      </c>
      <c r="CF175" s="35">
        <f t="shared" ca="1" si="67"/>
        <v>2170</v>
      </c>
      <c r="CG175" s="35">
        <f t="shared" ca="1" si="67"/>
        <v>2170</v>
      </c>
      <c r="CH175" s="35">
        <f t="shared" ca="1" si="67"/>
        <v>1302</v>
      </c>
      <c r="CI175" s="35">
        <f t="shared" ca="1" si="67"/>
        <v>1302</v>
      </c>
      <c r="CJ175" s="35">
        <f t="shared" ca="1" si="67"/>
        <v>1302</v>
      </c>
      <c r="CK175" s="35">
        <f t="shared" ca="1" si="68"/>
        <v>1302</v>
      </c>
      <c r="CL175" s="35">
        <f t="shared" ca="1" si="68"/>
        <v>1302</v>
      </c>
      <c r="CM175" s="35">
        <f t="shared" ca="1" si="68"/>
        <v>1302</v>
      </c>
      <c r="CN175" s="35">
        <f t="shared" ca="1" si="68"/>
        <v>1302</v>
      </c>
      <c r="CO175" s="35">
        <f t="shared" ca="1" si="68"/>
        <v>1302</v>
      </c>
      <c r="CP175" s="35">
        <f t="shared" ca="1" si="68"/>
        <v>651</v>
      </c>
      <c r="CQ175" s="35">
        <f t="shared" ca="1" si="68"/>
        <v>651</v>
      </c>
      <c r="CR175" s="35">
        <f t="shared" ca="1" si="68"/>
        <v>651</v>
      </c>
      <c r="CS175" s="35">
        <f t="shared" ca="1" si="66"/>
        <v>651</v>
      </c>
      <c r="CT175" s="35">
        <f t="shared" ca="1" si="66"/>
        <v>651</v>
      </c>
      <c r="CU175" s="35">
        <f t="shared" ca="1" si="66"/>
        <v>651</v>
      </c>
      <c r="CV175" s="35">
        <f t="shared" ca="1" si="66"/>
        <v>651</v>
      </c>
      <c r="CW175" s="38">
        <f t="shared" ca="1" si="66"/>
        <v>-4235</v>
      </c>
      <c r="CX175" s="38">
        <f t="shared" ca="1" si="66"/>
        <v>-7255</v>
      </c>
      <c r="CY175" s="38">
        <f t="shared" ca="1" si="66"/>
        <v>-10984</v>
      </c>
      <c r="CZ175" s="39">
        <f t="shared" ca="1" si="66"/>
        <v>-10984</v>
      </c>
      <c r="DA175" s="35"/>
    </row>
    <row r="176" spans="4:105" x14ac:dyDescent="0.3">
      <c r="D176" s="61" t="str">
        <f>VLOOKUP(F176,[1]Special!$O$2:$S$209,3,0)</f>
        <v>|0101021700|0.00|0.00|0.000|58.5001.4</v>
      </c>
      <c r="E176" s="20" t="s">
        <v>197</v>
      </c>
      <c r="F176" s="19" t="str">
        <f t="shared" si="53"/>
        <v>|0200226010|19.10|0.00|1.400|0.000</v>
      </c>
      <c r="G176" s="19" t="str">
        <f>'Cutting Rules'!H176</f>
        <v>INNOTEK||||||||||||</v>
      </c>
      <c r="H176" s="19" t="str">
        <f>VLOOKUP(MID(F176,8,2),[1]Special!$H$2:$I$32,2,0)</f>
        <v>STAM390G</v>
      </c>
      <c r="I176" s="19" t="str">
        <f t="shared" si="54"/>
        <v>NBC</v>
      </c>
      <c r="J176" s="19" t="str">
        <f t="shared" si="55"/>
        <v>P</v>
      </c>
      <c r="K176" s="19" t="str">
        <f t="shared" si="56"/>
        <v>19.1</v>
      </c>
      <c r="L176" s="19" t="str">
        <f t="shared" si="57"/>
        <v>0.00</v>
      </c>
      <c r="M176" s="52" t="str">
        <f t="shared" si="58"/>
        <v>1.40</v>
      </c>
      <c r="N176" s="52" t="str">
        <f t="shared" si="59"/>
        <v>5100</v>
      </c>
      <c r="O176" s="19">
        <f>VLOOKUP(F176,[1]Item!$A$5:$Z$10000,26,0)</f>
        <v>0.61099999999999999</v>
      </c>
      <c r="P176" s="19" t="str">
        <f>VLOOKUP(E176,[1]route!$E$3:$O$10005,11,0)</f>
        <v>P/E</v>
      </c>
      <c r="Q176" s="62" t="str">
        <f>'Cutting Rules'!AD176</f>
        <v>5100------------</v>
      </c>
      <c r="R176" s="23">
        <f ca="1">SUMIF([1]route!$E$3:$E$10005,E176,[1]!Table1[生産])</f>
        <v>2789</v>
      </c>
      <c r="S176" s="24"/>
      <c r="T176" s="78" t="s">
        <v>547</v>
      </c>
      <c r="U176" s="19"/>
      <c r="V176" s="48">
        <f>SUMIF([1]route!$E$3:$E$10005,E176,[1]route!$M$3:$M$10005)</f>
        <v>1984</v>
      </c>
      <c r="W176" s="56">
        <f t="shared" si="60"/>
        <v>6182.3423999999995</v>
      </c>
      <c r="X176" s="27">
        <f t="array" aca="1" ref="X176" ca="1">INDEX($BP176:$CZ176,MATCH(TRUE,$BP176:$CZ176&lt;0,0))</f>
        <v>-805</v>
      </c>
      <c r="Y176" s="47">
        <f t="shared" ca="1" si="51"/>
        <v>45322</v>
      </c>
      <c r="Z176" s="121" t="str">
        <f>IFERROR(VLOOKUP(E176,[1]route!$E$3:$BL$10005,59,0),"")&amp;IFERROR(VLOOKUP(E176,[1]route!$E$3:$BL$10005,60,0),"")</f>
        <v/>
      </c>
      <c r="AA176" s="28">
        <f t="shared" ca="1" si="61"/>
        <v>805</v>
      </c>
      <c r="AB176" s="77">
        <f t="shared" ca="1" si="62"/>
        <v>2508.4605000000001</v>
      </c>
      <c r="AC176" s="4">
        <f t="shared" ca="1" si="52"/>
        <v>34</v>
      </c>
      <c r="AD176" s="29">
        <v>0</v>
      </c>
      <c r="AE176" s="30">
        <f ca="1">SUMIF([1]route!$E$3:$E$10005,E176,[1]!Table1[1])</f>
        <v>0</v>
      </c>
      <c r="AF176" s="30">
        <f ca="1">SUMIF([1]route!$E$3:$E$10005,E176,[1]!Table1[2])</f>
        <v>217</v>
      </c>
      <c r="AG176" s="30">
        <f ca="1">SUMIF([1]route!$E$3:$E$10005,E176,[1]!Table1[3])</f>
        <v>0</v>
      </c>
      <c r="AH176" s="30">
        <f ca="1">SUMIF([1]route!$E$3:$E$10005,E176,[1]!Table1[4])</f>
        <v>0</v>
      </c>
      <c r="AI176" s="30">
        <f ca="1">SUMIF([1]route!$E$3:$E$10005,E176,[1]!Table1[5])</f>
        <v>0</v>
      </c>
      <c r="AJ176" s="30">
        <f ca="1">SUMIF([1]route!$E$3:$E$10005,E176,[1]!Table1[6])</f>
        <v>0</v>
      </c>
      <c r="AK176" s="30">
        <f ca="1">SUMIF([1]route!$E$3:$E$10005,E176,[1]!Table1[7])</f>
        <v>217</v>
      </c>
      <c r="AL176" s="30">
        <f ca="1">SUMIF([1]route!$E$3:$E$10005,E176,[1]!Table1[8])</f>
        <v>0</v>
      </c>
      <c r="AM176" s="30">
        <f ca="1">SUMIF([1]route!$E$3:$E$10005,E176,[1]!Table1[9])</f>
        <v>0</v>
      </c>
      <c r="AN176" s="30">
        <f ca="1">SUMIF([1]route!$E$3:$E$10005,E176,[1]!Table1[10])</f>
        <v>0</v>
      </c>
      <c r="AO176" s="30">
        <f ca="1">SUMIF([1]route!$E$3:$E$10005,E176,[1]!Table1[11])</f>
        <v>0</v>
      </c>
      <c r="AP176" s="30">
        <f ca="1">SUMIF([1]route!$E$3:$E$10005,E176,[1]!Table1[12])</f>
        <v>217</v>
      </c>
      <c r="AQ176" s="30">
        <f ca="1">SUMIF([1]route!$E$3:$E$10005,E176,[1]!Table1[13])</f>
        <v>0</v>
      </c>
      <c r="AR176" s="30">
        <f ca="1">SUMIF([1]route!$E$3:$E$10005,E176,[1]!Table1[14])</f>
        <v>0</v>
      </c>
      <c r="AS176" s="30">
        <f ca="1">SUMIF([1]route!$E$3:$E$10005,E176,[1]!Table1[15])</f>
        <v>0</v>
      </c>
      <c r="AT176" s="30">
        <f ca="1">SUMIF([1]route!$E$3:$E$10005,E176,[1]!Table1[16])</f>
        <v>0</v>
      </c>
      <c r="AU176" s="30">
        <f ca="1">SUMIF([1]route!$E$3:$E$10005,E176,[1]!Table1[17])</f>
        <v>0</v>
      </c>
      <c r="AV176" s="30">
        <f ca="1">SUMIF([1]route!$E$3:$E$10005,E176,[1]!Table1[18])</f>
        <v>217</v>
      </c>
      <c r="AW176" s="30">
        <f ca="1">SUMIF([1]route!$E$3:$E$10005,E176,[1]!Table1[19])</f>
        <v>0</v>
      </c>
      <c r="AX176" s="30">
        <f ca="1">SUMIF([1]route!$E$3:$E$10005,E176,[1]!Table1[20])</f>
        <v>0</v>
      </c>
      <c r="AY176" s="30">
        <f ca="1">SUMIF([1]route!$E$3:$E$10005,E176,[1]!Table1[21])</f>
        <v>217</v>
      </c>
      <c r="AZ176" s="30">
        <f ca="1">SUMIF([1]route!$E$3:$E$10005,E176,[1]!Table1[22])</f>
        <v>0</v>
      </c>
      <c r="BA176" s="30">
        <f ca="1">SUMIF([1]route!$E$3:$E$10005,E176,[1]!Table1[23])</f>
        <v>0</v>
      </c>
      <c r="BB176" s="30">
        <f ca="1">SUMIF([1]route!$E$3:$E$10005,E176,[1]!Table1[24])</f>
        <v>0</v>
      </c>
      <c r="BC176" s="30">
        <f ca="1">SUMIF([1]route!$E$3:$E$10005,E176,[1]!Table1[25])</f>
        <v>217</v>
      </c>
      <c r="BD176" s="30">
        <f ca="1">SUMIF([1]route!$E$3:$E$10005,E176,[1]!Table1[26])</f>
        <v>0</v>
      </c>
      <c r="BE176" s="30">
        <f ca="1">SUMIF([1]route!$E$3:$E$10005,E176,[1]!Table1[27])</f>
        <v>0</v>
      </c>
      <c r="BF176" s="30">
        <f ca="1">SUMIF([1]route!$E$3:$E$10005,E176,[1]!Table1[28])</f>
        <v>217</v>
      </c>
      <c r="BG176" s="30">
        <f ca="1">SUMIF([1]route!$E$3:$E$10005,E176,[1]!Table1[29])</f>
        <v>0</v>
      </c>
      <c r="BH176" s="30">
        <f ca="1">SUMIF([1]route!$E$3:$E$10005,E176,[1]!Table1[30])</f>
        <v>0</v>
      </c>
      <c r="BI176" s="30">
        <f ca="1">SUMIF([1]route!$E$3:$E$10005,E176,[1]!Table1[31])</f>
        <v>0</v>
      </c>
      <c r="BJ176" s="30">
        <f ca="1">SUMIF([1]route!$E$3:$E$10005,E176,[1]!Table1[Remain PO])</f>
        <v>0</v>
      </c>
      <c r="BK176" s="31">
        <f ca="1">SUMIF([1]route!$E$3:$E$10005,E176,[1]!Table1[N+1])</f>
        <v>1270</v>
      </c>
      <c r="BL176" s="31">
        <f ca="1">SUMIF([1]route!$E$3:$E$10005,E176,[1]!Table1[N+2])</f>
        <v>963</v>
      </c>
      <c r="BM176" s="31">
        <f ca="1">SUMIF([1]route!$E$3:$E$10005,E176,[1]!Table1[N+3])</f>
        <v>1394</v>
      </c>
      <c r="BN176" s="32">
        <f ca="1">SUMIF([1]route!$E$3:$E$10005,E176,[1]!Table1[N+4])</f>
        <v>0</v>
      </c>
      <c r="BP176" s="37">
        <f t="shared" si="63"/>
        <v>1984</v>
      </c>
      <c r="BQ176" s="35">
        <f t="shared" ca="1" si="70"/>
        <v>1984</v>
      </c>
      <c r="BR176" s="35">
        <f t="shared" ca="1" si="70"/>
        <v>1767</v>
      </c>
      <c r="BS176" s="35">
        <f t="shared" ca="1" si="70"/>
        <v>1767</v>
      </c>
      <c r="BT176" s="35">
        <f t="shared" ca="1" si="70"/>
        <v>1767</v>
      </c>
      <c r="BU176" s="35">
        <f t="shared" ca="1" si="70"/>
        <v>1767</v>
      </c>
      <c r="BV176" s="35">
        <f t="shared" ca="1" si="70"/>
        <v>1767</v>
      </c>
      <c r="BW176" s="35">
        <f t="shared" ca="1" si="69"/>
        <v>1550</v>
      </c>
      <c r="BX176" s="35">
        <f t="shared" ca="1" si="69"/>
        <v>1550</v>
      </c>
      <c r="BY176" s="35">
        <f t="shared" ca="1" si="69"/>
        <v>1550</v>
      </c>
      <c r="BZ176" s="35">
        <f t="shared" ca="1" si="69"/>
        <v>1550</v>
      </c>
      <c r="CA176" s="35">
        <f t="shared" ca="1" si="69"/>
        <v>1550</v>
      </c>
      <c r="CB176" s="35">
        <f t="shared" ca="1" si="67"/>
        <v>1333</v>
      </c>
      <c r="CC176" s="35">
        <f t="shared" ca="1" si="67"/>
        <v>1333</v>
      </c>
      <c r="CD176" s="35">
        <f t="shared" ca="1" si="67"/>
        <v>1333</v>
      </c>
      <c r="CE176" s="35">
        <f t="shared" ca="1" si="67"/>
        <v>1333</v>
      </c>
      <c r="CF176" s="35">
        <f t="shared" ca="1" si="67"/>
        <v>1333</v>
      </c>
      <c r="CG176" s="35">
        <f t="shared" ca="1" si="67"/>
        <v>1333</v>
      </c>
      <c r="CH176" s="35">
        <f t="shared" ca="1" si="67"/>
        <v>1116</v>
      </c>
      <c r="CI176" s="35">
        <f t="shared" ca="1" si="67"/>
        <v>1116</v>
      </c>
      <c r="CJ176" s="35">
        <f t="shared" ca="1" si="67"/>
        <v>1116</v>
      </c>
      <c r="CK176" s="35">
        <f t="shared" ca="1" si="68"/>
        <v>899</v>
      </c>
      <c r="CL176" s="35">
        <f t="shared" ca="1" si="68"/>
        <v>899</v>
      </c>
      <c r="CM176" s="35">
        <f t="shared" ca="1" si="68"/>
        <v>899</v>
      </c>
      <c r="CN176" s="35">
        <f t="shared" ca="1" si="68"/>
        <v>899</v>
      </c>
      <c r="CO176" s="35">
        <f t="shared" ca="1" si="68"/>
        <v>682</v>
      </c>
      <c r="CP176" s="35">
        <f t="shared" ca="1" si="68"/>
        <v>682</v>
      </c>
      <c r="CQ176" s="35">
        <f t="shared" ca="1" si="68"/>
        <v>682</v>
      </c>
      <c r="CR176" s="35">
        <f t="shared" ca="1" si="68"/>
        <v>465</v>
      </c>
      <c r="CS176" s="35">
        <f t="shared" ca="1" si="66"/>
        <v>465</v>
      </c>
      <c r="CT176" s="35">
        <f t="shared" ca="1" si="66"/>
        <v>465</v>
      </c>
      <c r="CU176" s="35">
        <f t="shared" ca="1" si="66"/>
        <v>465</v>
      </c>
      <c r="CV176" s="35">
        <f t="shared" ca="1" si="66"/>
        <v>465</v>
      </c>
      <c r="CW176" s="38">
        <f t="shared" ca="1" si="66"/>
        <v>-805</v>
      </c>
      <c r="CX176" s="38">
        <f t="shared" ca="1" si="66"/>
        <v>-1768</v>
      </c>
      <c r="CY176" s="38">
        <f t="shared" ca="1" si="66"/>
        <v>-3162</v>
      </c>
      <c r="CZ176" s="39">
        <f t="shared" ca="1" si="66"/>
        <v>-3162</v>
      </c>
      <c r="DA176" s="35"/>
    </row>
    <row r="177" spans="4:105" x14ac:dyDescent="0.3">
      <c r="D177" s="61" t="str">
        <f>VLOOKUP(F177,[1]Special!$O$2:$S$209,3,0)</f>
        <v>|0101021700|0.00|0.00|0.000|58.5001.4</v>
      </c>
      <c r="E177" s="20" t="s">
        <v>198</v>
      </c>
      <c r="F177" s="19" t="str">
        <f t="shared" si="53"/>
        <v>|0200226010|19.10|0.00|1.400|0.000</v>
      </c>
      <c r="G177" s="19" t="str">
        <f>'Cutting Rules'!H177</f>
        <v>CIC1||||||||||||</v>
      </c>
      <c r="H177" s="19" t="str">
        <f>VLOOKUP(MID(F177,8,2),[1]Special!$H$2:$I$32,2,0)</f>
        <v>STAM390G</v>
      </c>
      <c r="I177" s="19" t="str">
        <f t="shared" si="54"/>
        <v>NBC</v>
      </c>
      <c r="J177" s="19" t="str">
        <f t="shared" si="55"/>
        <v>P</v>
      </c>
      <c r="K177" s="19" t="str">
        <f t="shared" si="56"/>
        <v>19.1</v>
      </c>
      <c r="L177" s="19" t="str">
        <f t="shared" si="57"/>
        <v>0.00</v>
      </c>
      <c r="M177" s="52" t="str">
        <f t="shared" si="58"/>
        <v>1.40</v>
      </c>
      <c r="N177" s="52" t="str">
        <f t="shared" si="59"/>
        <v>5550</v>
      </c>
      <c r="O177" s="19">
        <f>VLOOKUP(F177,[1]Item!$A$5:$Z$10000,26,0)</f>
        <v>0.61099999999999999</v>
      </c>
      <c r="P177" s="19" t="str">
        <f>VLOOKUP(E177,[1]route!$E$3:$O$10005,11,0)</f>
        <v>P/E</v>
      </c>
      <c r="Q177" s="62" t="str">
        <f>'Cutting Rules'!AD177</f>
        <v>5550------------</v>
      </c>
      <c r="R177" s="23">
        <f ca="1">SUMIF([1]route!$E$3:$E$10005,E177,[1]!Table1[生産])</f>
        <v>3255</v>
      </c>
      <c r="S177" s="24"/>
      <c r="T177" s="78" t="s">
        <v>547</v>
      </c>
      <c r="U177" s="19"/>
      <c r="V177" s="48">
        <f>SUMIF([1]route!$E$3:$E$10005,E177,[1]route!$M$3:$M$10005)</f>
        <v>1859</v>
      </c>
      <c r="W177" s="56">
        <f t="shared" si="60"/>
        <v>6303.961949999999</v>
      </c>
      <c r="X177" s="27">
        <f t="array" aca="1" ref="X177" ca="1">INDEX($BP177:$CZ177,MATCH(TRUE,$BP177:$CZ177&lt;0,0))</f>
        <v>-1396</v>
      </c>
      <c r="Y177" s="47">
        <f t="shared" ca="1" si="51"/>
        <v>45322</v>
      </c>
      <c r="Z177" s="121" t="str">
        <f>IFERROR(VLOOKUP(E177,[1]route!$E$3:$BL$10005,59,0),"")&amp;IFERROR(VLOOKUP(E177,[1]route!$E$3:$BL$10005,60,0),"")</f>
        <v/>
      </c>
      <c r="AA177" s="28">
        <f t="shared" ca="1" si="61"/>
        <v>1396</v>
      </c>
      <c r="AB177" s="77">
        <f t="shared" ca="1" si="62"/>
        <v>4733.9057999999995</v>
      </c>
      <c r="AC177" s="4">
        <f t="shared" ca="1" si="52"/>
        <v>34</v>
      </c>
      <c r="AD177" s="29">
        <v>0</v>
      </c>
      <c r="AE177" s="30">
        <f ca="1">SUMIF([1]route!$E$3:$E$10005,E177,[1]!Table1[1])</f>
        <v>338</v>
      </c>
      <c r="AF177" s="30">
        <f ca="1">SUMIF([1]route!$E$3:$E$10005,E177,[1]!Table1[2])</f>
        <v>0</v>
      </c>
      <c r="AG177" s="30">
        <f ca="1">SUMIF([1]route!$E$3:$E$10005,E177,[1]!Table1[3])</f>
        <v>0</v>
      </c>
      <c r="AH177" s="30">
        <f ca="1">SUMIF([1]route!$E$3:$E$10005,E177,[1]!Table1[4])</f>
        <v>0</v>
      </c>
      <c r="AI177" s="30">
        <f ca="1">SUMIF([1]route!$E$3:$E$10005,E177,[1]!Table1[5])</f>
        <v>0</v>
      </c>
      <c r="AJ177" s="30">
        <f ca="1">SUMIF([1]route!$E$3:$E$10005,E177,[1]!Table1[6])</f>
        <v>0</v>
      </c>
      <c r="AK177" s="30">
        <f ca="1">SUMIF([1]route!$E$3:$E$10005,E177,[1]!Table1[7])</f>
        <v>338</v>
      </c>
      <c r="AL177" s="30">
        <f ca="1">SUMIF([1]route!$E$3:$E$10005,E177,[1]!Table1[8])</f>
        <v>0</v>
      </c>
      <c r="AM177" s="30">
        <f ca="1">SUMIF([1]route!$E$3:$E$10005,E177,[1]!Table1[9])</f>
        <v>0</v>
      </c>
      <c r="AN177" s="30">
        <f ca="1">SUMIF([1]route!$E$3:$E$10005,E177,[1]!Table1[10])</f>
        <v>0</v>
      </c>
      <c r="AO177" s="30">
        <f ca="1">SUMIF([1]route!$E$3:$E$10005,E177,[1]!Table1[11])</f>
        <v>0</v>
      </c>
      <c r="AP177" s="30">
        <f ca="1">SUMIF([1]route!$E$3:$E$10005,E177,[1]!Table1[12])</f>
        <v>0</v>
      </c>
      <c r="AQ177" s="30">
        <f ca="1">SUMIF([1]route!$E$3:$E$10005,E177,[1]!Table1[13])</f>
        <v>338</v>
      </c>
      <c r="AR177" s="30">
        <f ca="1">SUMIF([1]route!$E$3:$E$10005,E177,[1]!Table1[14])</f>
        <v>0</v>
      </c>
      <c r="AS177" s="30">
        <f ca="1">SUMIF([1]route!$E$3:$E$10005,E177,[1]!Table1[15])</f>
        <v>0</v>
      </c>
      <c r="AT177" s="30">
        <f ca="1">SUMIF([1]route!$E$3:$E$10005,E177,[1]!Table1[16])</f>
        <v>0</v>
      </c>
      <c r="AU177" s="30">
        <f ca="1">SUMIF([1]route!$E$3:$E$10005,E177,[1]!Table1[17])</f>
        <v>0</v>
      </c>
      <c r="AV177" s="30">
        <f ca="1">SUMIF([1]route!$E$3:$E$10005,E177,[1]!Table1[18])</f>
        <v>0</v>
      </c>
      <c r="AW177" s="30">
        <f ca="1">SUMIF([1]route!$E$3:$E$10005,E177,[1]!Table1[19])</f>
        <v>338</v>
      </c>
      <c r="AX177" s="30">
        <f ca="1">SUMIF([1]route!$E$3:$E$10005,E177,[1]!Table1[20])</f>
        <v>0</v>
      </c>
      <c r="AY177" s="30">
        <f ca="1">SUMIF([1]route!$E$3:$E$10005,E177,[1]!Table1[21])</f>
        <v>0</v>
      </c>
      <c r="AZ177" s="30">
        <f ca="1">SUMIF([1]route!$E$3:$E$10005,E177,[1]!Table1[22])</f>
        <v>0</v>
      </c>
      <c r="BA177" s="30">
        <f ca="1">SUMIF([1]route!$E$3:$E$10005,E177,[1]!Table1[23])</f>
        <v>0</v>
      </c>
      <c r="BB177" s="30">
        <f ca="1">SUMIF([1]route!$E$3:$E$10005,E177,[1]!Table1[24])</f>
        <v>0</v>
      </c>
      <c r="BC177" s="30">
        <f ca="1">SUMIF([1]route!$E$3:$E$10005,E177,[1]!Table1[25])</f>
        <v>338</v>
      </c>
      <c r="BD177" s="30">
        <f ca="1">SUMIF([1]route!$E$3:$E$10005,E177,[1]!Table1[26])</f>
        <v>0</v>
      </c>
      <c r="BE177" s="30">
        <f ca="1">SUMIF([1]route!$E$3:$E$10005,E177,[1]!Table1[27])</f>
        <v>0</v>
      </c>
      <c r="BF177" s="30">
        <f ca="1">SUMIF([1]route!$E$3:$E$10005,E177,[1]!Table1[28])</f>
        <v>0</v>
      </c>
      <c r="BG177" s="30">
        <f ca="1">SUMIF([1]route!$E$3:$E$10005,E177,[1]!Table1[29])</f>
        <v>0</v>
      </c>
      <c r="BH177" s="30">
        <f ca="1">SUMIF([1]route!$E$3:$E$10005,E177,[1]!Table1[30])</f>
        <v>0</v>
      </c>
      <c r="BI177" s="30">
        <f ca="1">SUMIF([1]route!$E$3:$E$10005,E177,[1]!Table1[31])</f>
        <v>0</v>
      </c>
      <c r="BJ177" s="30">
        <f ca="1">SUMIF([1]route!$E$3:$E$10005,E177,[1]!Table1[Remain PO])</f>
        <v>0</v>
      </c>
      <c r="BK177" s="31">
        <f ca="1">SUMIF([1]route!$E$3:$E$10005,E177,[1]!Table1[N+1])</f>
        <v>1565</v>
      </c>
      <c r="BL177" s="31">
        <f ca="1">SUMIF([1]route!$E$3:$E$10005,E177,[1]!Table1[N+2])</f>
        <v>649</v>
      </c>
      <c r="BM177" s="31">
        <f ca="1">SUMIF([1]route!$E$3:$E$10005,E177,[1]!Table1[N+3])</f>
        <v>866</v>
      </c>
      <c r="BN177" s="32">
        <f ca="1">SUMIF([1]route!$E$3:$E$10005,E177,[1]!Table1[N+4])</f>
        <v>0</v>
      </c>
      <c r="BP177" s="37">
        <f t="shared" si="63"/>
        <v>1859</v>
      </c>
      <c r="BQ177" s="35">
        <f t="shared" ca="1" si="70"/>
        <v>1521</v>
      </c>
      <c r="BR177" s="35">
        <f t="shared" ca="1" si="70"/>
        <v>1521</v>
      </c>
      <c r="BS177" s="35">
        <f t="shared" ca="1" si="70"/>
        <v>1521</v>
      </c>
      <c r="BT177" s="35">
        <f t="shared" ca="1" si="70"/>
        <v>1521</v>
      </c>
      <c r="BU177" s="35">
        <f t="shared" ca="1" si="70"/>
        <v>1521</v>
      </c>
      <c r="BV177" s="35">
        <f t="shared" ca="1" si="70"/>
        <v>1521</v>
      </c>
      <c r="BW177" s="35">
        <f t="shared" ca="1" si="69"/>
        <v>1183</v>
      </c>
      <c r="BX177" s="35">
        <f t="shared" ca="1" si="69"/>
        <v>1183</v>
      </c>
      <c r="BY177" s="35">
        <f t="shared" ca="1" si="69"/>
        <v>1183</v>
      </c>
      <c r="BZ177" s="35">
        <f t="shared" ca="1" si="69"/>
        <v>1183</v>
      </c>
      <c r="CA177" s="35">
        <f t="shared" ca="1" si="69"/>
        <v>1183</v>
      </c>
      <c r="CB177" s="35">
        <f t="shared" ca="1" si="67"/>
        <v>1183</v>
      </c>
      <c r="CC177" s="35">
        <f t="shared" ca="1" si="67"/>
        <v>845</v>
      </c>
      <c r="CD177" s="35">
        <f t="shared" ca="1" si="67"/>
        <v>845</v>
      </c>
      <c r="CE177" s="35">
        <f t="shared" ca="1" si="67"/>
        <v>845</v>
      </c>
      <c r="CF177" s="35">
        <f t="shared" ca="1" si="67"/>
        <v>845</v>
      </c>
      <c r="CG177" s="35">
        <f t="shared" ca="1" si="67"/>
        <v>845</v>
      </c>
      <c r="CH177" s="35">
        <f t="shared" ca="1" si="67"/>
        <v>845</v>
      </c>
      <c r="CI177" s="35">
        <f t="shared" ca="1" si="67"/>
        <v>507</v>
      </c>
      <c r="CJ177" s="35">
        <f t="shared" ca="1" si="67"/>
        <v>507</v>
      </c>
      <c r="CK177" s="35">
        <f t="shared" ca="1" si="68"/>
        <v>507</v>
      </c>
      <c r="CL177" s="35">
        <f t="shared" ca="1" si="68"/>
        <v>507</v>
      </c>
      <c r="CM177" s="35">
        <f t="shared" ca="1" si="68"/>
        <v>507</v>
      </c>
      <c r="CN177" s="35">
        <f t="shared" ca="1" si="68"/>
        <v>507</v>
      </c>
      <c r="CO177" s="35">
        <f t="shared" ca="1" si="68"/>
        <v>169</v>
      </c>
      <c r="CP177" s="35">
        <f t="shared" ca="1" si="68"/>
        <v>169</v>
      </c>
      <c r="CQ177" s="35">
        <f t="shared" ca="1" si="68"/>
        <v>169</v>
      </c>
      <c r="CR177" s="35">
        <f t="shared" ca="1" si="68"/>
        <v>169</v>
      </c>
      <c r="CS177" s="35">
        <f t="shared" ca="1" si="66"/>
        <v>169</v>
      </c>
      <c r="CT177" s="35">
        <f t="shared" ca="1" si="66"/>
        <v>169</v>
      </c>
      <c r="CU177" s="35">
        <f t="shared" ca="1" si="66"/>
        <v>169</v>
      </c>
      <c r="CV177" s="35">
        <f t="shared" ca="1" si="66"/>
        <v>169</v>
      </c>
      <c r="CW177" s="38">
        <f t="shared" ca="1" si="66"/>
        <v>-1396</v>
      </c>
      <c r="CX177" s="38">
        <f t="shared" ca="1" si="66"/>
        <v>-2045</v>
      </c>
      <c r="CY177" s="38">
        <f t="shared" ca="1" si="66"/>
        <v>-2911</v>
      </c>
      <c r="CZ177" s="39">
        <f t="shared" ca="1" si="66"/>
        <v>-2911</v>
      </c>
      <c r="DA177" s="35"/>
    </row>
    <row r="178" spans="4:105" x14ac:dyDescent="0.3">
      <c r="D178" s="61" t="str">
        <f>VLOOKUP(F178,[1]Special!$O$2:$S$209,3,0)</f>
        <v>|0101021700|0.00|0.00|0.000|58.5001.4</v>
      </c>
      <c r="E178" s="20" t="s">
        <v>199</v>
      </c>
      <c r="F178" s="19" t="str">
        <f t="shared" si="53"/>
        <v>|0200226010|19.10|0.00|1.400|0.000</v>
      </c>
      <c r="G178" s="19" t="str">
        <f>'Cutting Rules'!H178</f>
        <v>CIC1||||||||||||</v>
      </c>
      <c r="H178" s="19" t="str">
        <f>VLOOKUP(MID(F178,8,2),[1]Special!$H$2:$I$32,2,0)</f>
        <v>STAM390G</v>
      </c>
      <c r="I178" s="19" t="str">
        <f t="shared" si="54"/>
        <v>NBC</v>
      </c>
      <c r="J178" s="19" t="str">
        <f t="shared" si="55"/>
        <v>P</v>
      </c>
      <c r="K178" s="19" t="str">
        <f t="shared" si="56"/>
        <v>19.1</v>
      </c>
      <c r="L178" s="19" t="str">
        <f t="shared" si="57"/>
        <v>0.00</v>
      </c>
      <c r="M178" s="52" t="str">
        <f t="shared" si="58"/>
        <v>1.40</v>
      </c>
      <c r="N178" s="52" t="str">
        <f t="shared" si="59"/>
        <v>5570</v>
      </c>
      <c r="O178" s="19">
        <f>VLOOKUP(F178,[1]Item!$A$5:$Z$10000,26,0)</f>
        <v>0.61099999999999999</v>
      </c>
      <c r="P178" s="19" t="str">
        <f>VLOOKUP(E178,[1]route!$E$3:$O$10005,11,0)</f>
        <v>P/E</v>
      </c>
      <c r="Q178" s="62" t="str">
        <f>'Cutting Rules'!AD178</f>
        <v>5570------------</v>
      </c>
      <c r="R178" s="23">
        <f ca="1">SUMIF([1]route!$E$3:$E$10005,E178,[1]!Table1[生産])</f>
        <v>2806</v>
      </c>
      <c r="S178" s="24"/>
      <c r="T178" s="78" t="s">
        <v>547</v>
      </c>
      <c r="U178" s="19"/>
      <c r="V178" s="48">
        <f>SUMIF([1]route!$E$3:$E$10005,E178,[1]route!$M$3:$M$10005)</f>
        <v>1352</v>
      </c>
      <c r="W178" s="56">
        <f t="shared" si="60"/>
        <v>4601.2210400000004</v>
      </c>
      <c r="X178" s="27">
        <f t="array" aca="1" ref="X178" ca="1">INDEX($BP178:$CZ178,MATCH(TRUE,$BP178:$CZ178&lt;0,0))</f>
        <v>-1454</v>
      </c>
      <c r="Y178" s="47">
        <f t="shared" ca="1" si="51"/>
        <v>45322</v>
      </c>
      <c r="Z178" s="121" t="str">
        <f>IFERROR(VLOOKUP(E178,[1]route!$E$3:$BL$10005,59,0),"")&amp;IFERROR(VLOOKUP(E178,[1]route!$E$3:$BL$10005,60,0),"")</f>
        <v/>
      </c>
      <c r="AA178" s="28">
        <f t="shared" ca="1" si="61"/>
        <v>1454</v>
      </c>
      <c r="AB178" s="77">
        <f t="shared" ca="1" si="62"/>
        <v>4948.3545800000002</v>
      </c>
      <c r="AC178" s="4">
        <f t="shared" ca="1" si="52"/>
        <v>34</v>
      </c>
      <c r="AD178" s="29">
        <v>0</v>
      </c>
      <c r="AE178" s="30">
        <f ca="1">SUMIF([1]route!$E$3:$E$10005,E178,[1]!Table1[1])</f>
        <v>169</v>
      </c>
      <c r="AF178" s="30">
        <f ca="1">SUMIF([1]route!$E$3:$E$10005,E178,[1]!Table1[2])</f>
        <v>0</v>
      </c>
      <c r="AG178" s="30">
        <f ca="1">SUMIF([1]route!$E$3:$E$10005,E178,[1]!Table1[3])</f>
        <v>0</v>
      </c>
      <c r="AH178" s="30">
        <f ca="1">SUMIF([1]route!$E$3:$E$10005,E178,[1]!Table1[4])</f>
        <v>0</v>
      </c>
      <c r="AI178" s="30">
        <f ca="1">SUMIF([1]route!$E$3:$E$10005,E178,[1]!Table1[5])</f>
        <v>0</v>
      </c>
      <c r="AJ178" s="30">
        <f ca="1">SUMIF([1]route!$E$3:$E$10005,E178,[1]!Table1[6])</f>
        <v>0</v>
      </c>
      <c r="AK178" s="30">
        <f ca="1">SUMIF([1]route!$E$3:$E$10005,E178,[1]!Table1[7])</f>
        <v>169</v>
      </c>
      <c r="AL178" s="30">
        <f ca="1">SUMIF([1]route!$E$3:$E$10005,E178,[1]!Table1[8])</f>
        <v>0</v>
      </c>
      <c r="AM178" s="30">
        <f ca="1">SUMIF([1]route!$E$3:$E$10005,E178,[1]!Table1[9])</f>
        <v>0</v>
      </c>
      <c r="AN178" s="30">
        <f ca="1">SUMIF([1]route!$E$3:$E$10005,E178,[1]!Table1[10])</f>
        <v>0</v>
      </c>
      <c r="AO178" s="30">
        <f ca="1">SUMIF([1]route!$E$3:$E$10005,E178,[1]!Table1[11])</f>
        <v>0</v>
      </c>
      <c r="AP178" s="30">
        <f ca="1">SUMIF([1]route!$E$3:$E$10005,E178,[1]!Table1[12])</f>
        <v>0</v>
      </c>
      <c r="AQ178" s="30">
        <f ca="1">SUMIF([1]route!$E$3:$E$10005,E178,[1]!Table1[13])</f>
        <v>338</v>
      </c>
      <c r="AR178" s="30">
        <f ca="1">SUMIF([1]route!$E$3:$E$10005,E178,[1]!Table1[14])</f>
        <v>0</v>
      </c>
      <c r="AS178" s="30">
        <f ca="1">SUMIF([1]route!$E$3:$E$10005,E178,[1]!Table1[15])</f>
        <v>0</v>
      </c>
      <c r="AT178" s="30">
        <f ca="1">SUMIF([1]route!$E$3:$E$10005,E178,[1]!Table1[16])</f>
        <v>0</v>
      </c>
      <c r="AU178" s="30">
        <f ca="1">SUMIF([1]route!$E$3:$E$10005,E178,[1]!Table1[17])</f>
        <v>0</v>
      </c>
      <c r="AV178" s="30">
        <f ca="1">SUMIF([1]route!$E$3:$E$10005,E178,[1]!Table1[18])</f>
        <v>0</v>
      </c>
      <c r="AW178" s="30">
        <f ca="1">SUMIF([1]route!$E$3:$E$10005,E178,[1]!Table1[19])</f>
        <v>169</v>
      </c>
      <c r="AX178" s="30">
        <f ca="1">SUMIF([1]route!$E$3:$E$10005,E178,[1]!Table1[20])</f>
        <v>0</v>
      </c>
      <c r="AY178" s="30">
        <f ca="1">SUMIF([1]route!$E$3:$E$10005,E178,[1]!Table1[21])</f>
        <v>0</v>
      </c>
      <c r="AZ178" s="30">
        <f ca="1">SUMIF([1]route!$E$3:$E$10005,E178,[1]!Table1[22])</f>
        <v>0</v>
      </c>
      <c r="BA178" s="30">
        <f ca="1">SUMIF([1]route!$E$3:$E$10005,E178,[1]!Table1[23])</f>
        <v>0</v>
      </c>
      <c r="BB178" s="30">
        <f ca="1">SUMIF([1]route!$E$3:$E$10005,E178,[1]!Table1[24])</f>
        <v>0</v>
      </c>
      <c r="BC178" s="30">
        <f ca="1">SUMIF([1]route!$E$3:$E$10005,E178,[1]!Table1[25])</f>
        <v>338</v>
      </c>
      <c r="BD178" s="30">
        <f ca="1">SUMIF([1]route!$E$3:$E$10005,E178,[1]!Table1[26])</f>
        <v>0</v>
      </c>
      <c r="BE178" s="30">
        <f ca="1">SUMIF([1]route!$E$3:$E$10005,E178,[1]!Table1[27])</f>
        <v>0</v>
      </c>
      <c r="BF178" s="30">
        <f ca="1">SUMIF([1]route!$E$3:$E$10005,E178,[1]!Table1[28])</f>
        <v>0</v>
      </c>
      <c r="BG178" s="30">
        <f ca="1">SUMIF([1]route!$E$3:$E$10005,E178,[1]!Table1[29])</f>
        <v>0</v>
      </c>
      <c r="BH178" s="30">
        <f ca="1">SUMIF([1]route!$E$3:$E$10005,E178,[1]!Table1[30])</f>
        <v>0</v>
      </c>
      <c r="BI178" s="30">
        <f ca="1">SUMIF([1]route!$E$3:$E$10005,E178,[1]!Table1[31])</f>
        <v>0</v>
      </c>
      <c r="BJ178" s="30">
        <f ca="1">SUMIF([1]route!$E$3:$E$10005,E178,[1]!Table1[Remain PO])</f>
        <v>0</v>
      </c>
      <c r="BK178" s="31">
        <f ca="1">SUMIF([1]route!$E$3:$E$10005,E178,[1]!Table1[N+1])</f>
        <v>1623</v>
      </c>
      <c r="BL178" s="31">
        <f ca="1">SUMIF([1]route!$E$3:$E$10005,E178,[1]!Table1[N+2])</f>
        <v>1285</v>
      </c>
      <c r="BM178" s="31">
        <f ca="1">SUMIF([1]route!$E$3:$E$10005,E178,[1]!Table1[N+3])</f>
        <v>1529</v>
      </c>
      <c r="BN178" s="32">
        <f ca="1">SUMIF([1]route!$E$3:$E$10005,E178,[1]!Table1[N+4])</f>
        <v>0</v>
      </c>
      <c r="BP178" s="37">
        <f t="shared" si="63"/>
        <v>1352</v>
      </c>
      <c r="BQ178" s="35">
        <f t="shared" ca="1" si="70"/>
        <v>1183</v>
      </c>
      <c r="BR178" s="35">
        <f t="shared" ca="1" si="70"/>
        <v>1183</v>
      </c>
      <c r="BS178" s="35">
        <f t="shared" ca="1" si="70"/>
        <v>1183</v>
      </c>
      <c r="BT178" s="35">
        <f t="shared" ca="1" si="70"/>
        <v>1183</v>
      </c>
      <c r="BU178" s="35">
        <f t="shared" ca="1" si="70"/>
        <v>1183</v>
      </c>
      <c r="BV178" s="35">
        <f t="shared" ca="1" si="70"/>
        <v>1183</v>
      </c>
      <c r="BW178" s="35">
        <f t="shared" ca="1" si="69"/>
        <v>1014</v>
      </c>
      <c r="BX178" s="35">
        <f t="shared" ca="1" si="69"/>
        <v>1014</v>
      </c>
      <c r="BY178" s="35">
        <f t="shared" ca="1" si="69"/>
        <v>1014</v>
      </c>
      <c r="BZ178" s="35">
        <f t="shared" ca="1" si="69"/>
        <v>1014</v>
      </c>
      <c r="CA178" s="35">
        <f t="shared" ca="1" si="69"/>
        <v>1014</v>
      </c>
      <c r="CB178" s="35">
        <f t="shared" ca="1" si="67"/>
        <v>1014</v>
      </c>
      <c r="CC178" s="35">
        <f t="shared" ca="1" si="67"/>
        <v>676</v>
      </c>
      <c r="CD178" s="35">
        <f t="shared" ca="1" si="67"/>
        <v>676</v>
      </c>
      <c r="CE178" s="35">
        <f t="shared" ca="1" si="67"/>
        <v>676</v>
      </c>
      <c r="CF178" s="35">
        <f t="shared" ca="1" si="67"/>
        <v>676</v>
      </c>
      <c r="CG178" s="35">
        <f t="shared" ca="1" si="67"/>
        <v>676</v>
      </c>
      <c r="CH178" s="35">
        <f t="shared" ca="1" si="67"/>
        <v>676</v>
      </c>
      <c r="CI178" s="35">
        <f t="shared" ca="1" si="67"/>
        <v>507</v>
      </c>
      <c r="CJ178" s="35">
        <f t="shared" ca="1" si="67"/>
        <v>507</v>
      </c>
      <c r="CK178" s="35">
        <f t="shared" ca="1" si="68"/>
        <v>507</v>
      </c>
      <c r="CL178" s="35">
        <f t="shared" ca="1" si="68"/>
        <v>507</v>
      </c>
      <c r="CM178" s="35">
        <f t="shared" ca="1" si="68"/>
        <v>507</v>
      </c>
      <c r="CN178" s="35">
        <f t="shared" ca="1" si="68"/>
        <v>507</v>
      </c>
      <c r="CO178" s="35">
        <f t="shared" ca="1" si="68"/>
        <v>169</v>
      </c>
      <c r="CP178" s="35">
        <f t="shared" ca="1" si="68"/>
        <v>169</v>
      </c>
      <c r="CQ178" s="35">
        <f t="shared" ca="1" si="68"/>
        <v>169</v>
      </c>
      <c r="CR178" s="35">
        <f t="shared" ca="1" si="68"/>
        <v>169</v>
      </c>
      <c r="CS178" s="35">
        <f t="shared" ca="1" si="66"/>
        <v>169</v>
      </c>
      <c r="CT178" s="35">
        <f t="shared" ca="1" si="66"/>
        <v>169</v>
      </c>
      <c r="CU178" s="35">
        <f t="shared" ca="1" si="66"/>
        <v>169</v>
      </c>
      <c r="CV178" s="35">
        <f t="shared" ca="1" si="66"/>
        <v>169</v>
      </c>
      <c r="CW178" s="38">
        <f t="shared" ca="1" si="66"/>
        <v>-1454</v>
      </c>
      <c r="CX178" s="38">
        <f t="shared" ca="1" si="66"/>
        <v>-2739</v>
      </c>
      <c r="CY178" s="38">
        <f t="shared" ca="1" si="66"/>
        <v>-4268</v>
      </c>
      <c r="CZ178" s="39">
        <f t="shared" ca="1" si="66"/>
        <v>-4268</v>
      </c>
      <c r="DA178" s="35"/>
    </row>
    <row r="179" spans="4:105" x14ac:dyDescent="0.3">
      <c r="D179" s="61" t="str">
        <f>VLOOKUP(F179,[1]Special!$O$2:$S$209,3,0)</f>
        <v>|0101021700|0.00|0.00|0.000|58.5001.4</v>
      </c>
      <c r="E179" s="20" t="s">
        <v>200</v>
      </c>
      <c r="F179" s="19" t="str">
        <f t="shared" si="53"/>
        <v>|0200226010|19.10|0.00|1.400|0.000</v>
      </c>
      <c r="G179" s="19" t="str">
        <f>'Cutting Rules'!H179</f>
        <v>CIC1||||||||||||</v>
      </c>
      <c r="H179" s="19" t="str">
        <f>VLOOKUP(MID(F179,8,2),[1]Special!$H$2:$I$32,2,0)</f>
        <v>STAM390G</v>
      </c>
      <c r="I179" s="19" t="str">
        <f t="shared" si="54"/>
        <v>NBC</v>
      </c>
      <c r="J179" s="19" t="str">
        <f t="shared" si="55"/>
        <v>P</v>
      </c>
      <c r="K179" s="19" t="str">
        <f t="shared" si="56"/>
        <v>19.1</v>
      </c>
      <c r="L179" s="19" t="str">
        <f t="shared" si="57"/>
        <v>0.00</v>
      </c>
      <c r="M179" s="52" t="str">
        <f t="shared" si="58"/>
        <v>1.40</v>
      </c>
      <c r="N179" s="52" t="str">
        <f t="shared" si="59"/>
        <v>5820</v>
      </c>
      <c r="O179" s="19">
        <f>VLOOKUP(F179,[1]Item!$A$5:$Z$10000,26,0)</f>
        <v>0.61099999999999999</v>
      </c>
      <c r="P179" s="19" t="str">
        <f>VLOOKUP(E179,[1]route!$E$3:$O$10005,11,0)</f>
        <v>P/E</v>
      </c>
      <c r="Q179" s="62" t="str">
        <f>'Cutting Rules'!AD179</f>
        <v>5820------------</v>
      </c>
      <c r="R179" s="23">
        <f ca="1">SUMIF([1]route!$E$3:$E$10005,E179,[1]!Table1[生産])</f>
        <v>0</v>
      </c>
      <c r="S179" s="24"/>
      <c r="T179" s="78" t="s">
        <v>547</v>
      </c>
      <c r="U179" s="19"/>
      <c r="V179" s="48">
        <f>SUMIF([1]route!$E$3:$E$10005,E179,[1]route!$M$3:$M$10005)</f>
        <v>661</v>
      </c>
      <c r="W179" s="56">
        <f t="shared" si="60"/>
        <v>2350.5292200000004</v>
      </c>
      <c r="X179" s="27" t="e">
        <f t="array" aca="1" ref="X179" ca="1">INDEX($BP179:$CZ179,MATCH(TRUE,$BP179:$CZ179&lt;0,0))</f>
        <v>#N/A</v>
      </c>
      <c r="Y179" s="47" t="str">
        <f t="shared" ca="1" si="51"/>
        <v/>
      </c>
      <c r="Z179" s="121" t="str">
        <f>IFERROR(VLOOKUP(E179,[1]route!$E$3:$BL$10005,59,0),"")&amp;IFERROR(VLOOKUP(E179,[1]route!$E$3:$BL$10005,60,0),"")</f>
        <v/>
      </c>
      <c r="AA179" s="28">
        <f t="shared" ca="1" si="61"/>
        <v>0</v>
      </c>
      <c r="AB179" s="77">
        <f t="shared" ca="1" si="62"/>
        <v>0</v>
      </c>
      <c r="AC179" s="4" t="str">
        <f t="shared" ca="1" si="52"/>
        <v/>
      </c>
      <c r="AD179" s="29">
        <v>0</v>
      </c>
      <c r="AE179" s="30">
        <f ca="1">SUMIF([1]route!$E$3:$E$10005,E179,[1]!Table1[1])</f>
        <v>0</v>
      </c>
      <c r="AF179" s="30">
        <f ca="1">SUMIF([1]route!$E$3:$E$10005,E179,[1]!Table1[2])</f>
        <v>0</v>
      </c>
      <c r="AG179" s="30">
        <f ca="1">SUMIF([1]route!$E$3:$E$10005,E179,[1]!Table1[3])</f>
        <v>0</v>
      </c>
      <c r="AH179" s="30">
        <f ca="1">SUMIF([1]route!$E$3:$E$10005,E179,[1]!Table1[4])</f>
        <v>0</v>
      </c>
      <c r="AI179" s="30">
        <f ca="1">SUMIF([1]route!$E$3:$E$10005,E179,[1]!Table1[5])</f>
        <v>0</v>
      </c>
      <c r="AJ179" s="30">
        <f ca="1">SUMIF([1]route!$E$3:$E$10005,E179,[1]!Table1[6])</f>
        <v>0</v>
      </c>
      <c r="AK179" s="30">
        <f ca="1">SUMIF([1]route!$E$3:$E$10005,E179,[1]!Table1[7])</f>
        <v>0</v>
      </c>
      <c r="AL179" s="30">
        <f ca="1">SUMIF([1]route!$E$3:$E$10005,E179,[1]!Table1[8])</f>
        <v>0</v>
      </c>
      <c r="AM179" s="30">
        <f ca="1">SUMIF([1]route!$E$3:$E$10005,E179,[1]!Table1[9])</f>
        <v>0</v>
      </c>
      <c r="AN179" s="30">
        <f ca="1">SUMIF([1]route!$E$3:$E$10005,E179,[1]!Table1[10])</f>
        <v>0</v>
      </c>
      <c r="AO179" s="30">
        <f ca="1">SUMIF([1]route!$E$3:$E$10005,E179,[1]!Table1[11])</f>
        <v>0</v>
      </c>
      <c r="AP179" s="30">
        <f ca="1">SUMIF([1]route!$E$3:$E$10005,E179,[1]!Table1[12])</f>
        <v>0</v>
      </c>
      <c r="AQ179" s="30">
        <f ca="1">SUMIF([1]route!$E$3:$E$10005,E179,[1]!Table1[13])</f>
        <v>0</v>
      </c>
      <c r="AR179" s="30">
        <f ca="1">SUMIF([1]route!$E$3:$E$10005,E179,[1]!Table1[14])</f>
        <v>0</v>
      </c>
      <c r="AS179" s="30">
        <f ca="1">SUMIF([1]route!$E$3:$E$10005,E179,[1]!Table1[15])</f>
        <v>0</v>
      </c>
      <c r="AT179" s="30">
        <f ca="1">SUMIF([1]route!$E$3:$E$10005,E179,[1]!Table1[16])</f>
        <v>0</v>
      </c>
      <c r="AU179" s="30">
        <f ca="1">SUMIF([1]route!$E$3:$E$10005,E179,[1]!Table1[17])</f>
        <v>0</v>
      </c>
      <c r="AV179" s="30">
        <f ca="1">SUMIF([1]route!$E$3:$E$10005,E179,[1]!Table1[18])</f>
        <v>0</v>
      </c>
      <c r="AW179" s="30">
        <f ca="1">SUMIF([1]route!$E$3:$E$10005,E179,[1]!Table1[19])</f>
        <v>0</v>
      </c>
      <c r="AX179" s="30">
        <f ca="1">SUMIF([1]route!$E$3:$E$10005,E179,[1]!Table1[20])</f>
        <v>0</v>
      </c>
      <c r="AY179" s="30">
        <f ca="1">SUMIF([1]route!$E$3:$E$10005,E179,[1]!Table1[21])</f>
        <v>0</v>
      </c>
      <c r="AZ179" s="30">
        <f ca="1">SUMIF([1]route!$E$3:$E$10005,E179,[1]!Table1[22])</f>
        <v>0</v>
      </c>
      <c r="BA179" s="30">
        <f ca="1">SUMIF([1]route!$E$3:$E$10005,E179,[1]!Table1[23])</f>
        <v>0</v>
      </c>
      <c r="BB179" s="30">
        <f ca="1">SUMIF([1]route!$E$3:$E$10005,E179,[1]!Table1[24])</f>
        <v>0</v>
      </c>
      <c r="BC179" s="30">
        <f ca="1">SUMIF([1]route!$E$3:$E$10005,E179,[1]!Table1[25])</f>
        <v>0</v>
      </c>
      <c r="BD179" s="30">
        <f ca="1">SUMIF([1]route!$E$3:$E$10005,E179,[1]!Table1[26])</f>
        <v>0</v>
      </c>
      <c r="BE179" s="30">
        <f ca="1">SUMIF([1]route!$E$3:$E$10005,E179,[1]!Table1[27])</f>
        <v>0</v>
      </c>
      <c r="BF179" s="30">
        <f ca="1">SUMIF([1]route!$E$3:$E$10005,E179,[1]!Table1[28])</f>
        <v>0</v>
      </c>
      <c r="BG179" s="30">
        <f ca="1">SUMIF([1]route!$E$3:$E$10005,E179,[1]!Table1[29])</f>
        <v>0</v>
      </c>
      <c r="BH179" s="30">
        <f ca="1">SUMIF([1]route!$E$3:$E$10005,E179,[1]!Table1[30])</f>
        <v>0</v>
      </c>
      <c r="BI179" s="30">
        <f ca="1">SUMIF([1]route!$E$3:$E$10005,E179,[1]!Table1[31])</f>
        <v>0</v>
      </c>
      <c r="BJ179" s="30">
        <f ca="1">SUMIF([1]route!$E$3:$E$10005,E179,[1]!Table1[Remain PO])</f>
        <v>0</v>
      </c>
      <c r="BK179" s="31">
        <f ca="1">SUMIF([1]route!$E$3:$E$10005,E179,[1]!Table1[N+1])</f>
        <v>0</v>
      </c>
      <c r="BL179" s="31">
        <f ca="1">SUMIF([1]route!$E$3:$E$10005,E179,[1]!Table1[N+2])</f>
        <v>0</v>
      </c>
      <c r="BM179" s="31">
        <f ca="1">SUMIF([1]route!$E$3:$E$10005,E179,[1]!Table1[N+3])</f>
        <v>0</v>
      </c>
      <c r="BN179" s="32">
        <f ca="1">SUMIF([1]route!$E$3:$E$10005,E179,[1]!Table1[N+4])</f>
        <v>0</v>
      </c>
      <c r="BP179" s="37">
        <f t="shared" si="63"/>
        <v>661</v>
      </c>
      <c r="BQ179" s="35">
        <f t="shared" ca="1" si="70"/>
        <v>661</v>
      </c>
      <c r="BR179" s="35">
        <f t="shared" ca="1" si="70"/>
        <v>661</v>
      </c>
      <c r="BS179" s="35">
        <f t="shared" ca="1" si="70"/>
        <v>661</v>
      </c>
      <c r="BT179" s="35">
        <f t="shared" ca="1" si="70"/>
        <v>661</v>
      </c>
      <c r="BU179" s="35">
        <f t="shared" ca="1" si="70"/>
        <v>661</v>
      </c>
      <c r="BV179" s="35">
        <f t="shared" ca="1" si="70"/>
        <v>661</v>
      </c>
      <c r="BW179" s="35">
        <f t="shared" ca="1" si="69"/>
        <v>661</v>
      </c>
      <c r="BX179" s="35">
        <f t="shared" ca="1" si="69"/>
        <v>661</v>
      </c>
      <c r="BY179" s="35">
        <f t="shared" ca="1" si="69"/>
        <v>661</v>
      </c>
      <c r="BZ179" s="35">
        <f t="shared" ca="1" si="69"/>
        <v>661</v>
      </c>
      <c r="CA179" s="35">
        <f t="shared" ca="1" si="69"/>
        <v>661</v>
      </c>
      <c r="CB179" s="35">
        <f t="shared" ca="1" si="67"/>
        <v>661</v>
      </c>
      <c r="CC179" s="35">
        <f t="shared" ca="1" si="67"/>
        <v>661</v>
      </c>
      <c r="CD179" s="35">
        <f t="shared" ca="1" si="67"/>
        <v>661</v>
      </c>
      <c r="CE179" s="35">
        <f t="shared" ca="1" si="67"/>
        <v>661</v>
      </c>
      <c r="CF179" s="35">
        <f t="shared" ca="1" si="67"/>
        <v>661</v>
      </c>
      <c r="CG179" s="35">
        <f t="shared" ca="1" si="67"/>
        <v>661</v>
      </c>
      <c r="CH179" s="35">
        <f t="shared" ca="1" si="67"/>
        <v>661</v>
      </c>
      <c r="CI179" s="35">
        <f t="shared" ca="1" si="67"/>
        <v>661</v>
      </c>
      <c r="CJ179" s="35">
        <f t="shared" ca="1" si="67"/>
        <v>661</v>
      </c>
      <c r="CK179" s="35">
        <f t="shared" ca="1" si="68"/>
        <v>661</v>
      </c>
      <c r="CL179" s="35">
        <f t="shared" ca="1" si="68"/>
        <v>661</v>
      </c>
      <c r="CM179" s="35">
        <f t="shared" ca="1" si="68"/>
        <v>661</v>
      </c>
      <c r="CN179" s="35">
        <f t="shared" ca="1" si="68"/>
        <v>661</v>
      </c>
      <c r="CO179" s="35">
        <f t="shared" ca="1" si="68"/>
        <v>661</v>
      </c>
      <c r="CP179" s="35">
        <f t="shared" ca="1" si="68"/>
        <v>661</v>
      </c>
      <c r="CQ179" s="35">
        <f t="shared" ca="1" si="68"/>
        <v>661</v>
      </c>
      <c r="CR179" s="35">
        <f t="shared" ca="1" si="68"/>
        <v>661</v>
      </c>
      <c r="CS179" s="35">
        <f t="shared" ca="1" si="66"/>
        <v>661</v>
      </c>
      <c r="CT179" s="35">
        <f t="shared" ca="1" si="66"/>
        <v>661</v>
      </c>
      <c r="CU179" s="35">
        <f t="shared" ca="1" si="66"/>
        <v>661</v>
      </c>
      <c r="CV179" s="35">
        <f t="shared" ca="1" si="66"/>
        <v>661</v>
      </c>
      <c r="CW179" s="38">
        <f t="shared" ca="1" si="66"/>
        <v>661</v>
      </c>
      <c r="CX179" s="38">
        <f t="shared" ca="1" si="66"/>
        <v>661</v>
      </c>
      <c r="CY179" s="38">
        <f t="shared" ca="1" si="66"/>
        <v>661</v>
      </c>
      <c r="CZ179" s="39">
        <f t="shared" ca="1" si="66"/>
        <v>661</v>
      </c>
      <c r="DA179" s="35"/>
    </row>
    <row r="180" spans="4:105" x14ac:dyDescent="0.3">
      <c r="D180" s="61" t="str">
        <f>VLOOKUP(F180,[1]Special!$O$2:$S$209,3,0)</f>
        <v>|0101021700|0.00|0.00|0.000|58.5001.4</v>
      </c>
      <c r="E180" s="20" t="s">
        <v>201</v>
      </c>
      <c r="F180" s="19" t="str">
        <f t="shared" si="53"/>
        <v>|0200226010|19.10|0.00|1.400|0.000</v>
      </c>
      <c r="G180" s="19" t="str">
        <f>'Cutting Rules'!H180</f>
        <v>INNOTEK||||||||||||</v>
      </c>
      <c r="H180" s="19" t="str">
        <f>VLOOKUP(MID(F180,8,2),[1]Special!$H$2:$I$32,2,0)</f>
        <v>STAM390G</v>
      </c>
      <c r="I180" s="19" t="str">
        <f t="shared" si="54"/>
        <v>NBC</v>
      </c>
      <c r="J180" s="19" t="str">
        <f t="shared" si="55"/>
        <v>P</v>
      </c>
      <c r="K180" s="19" t="str">
        <f t="shared" si="56"/>
        <v>19.1</v>
      </c>
      <c r="L180" s="19" t="str">
        <f t="shared" si="57"/>
        <v>0.00</v>
      </c>
      <c r="M180" s="52" t="str">
        <f t="shared" si="58"/>
        <v>1.40</v>
      </c>
      <c r="N180" s="52" t="str">
        <f t="shared" si="59"/>
        <v>6030</v>
      </c>
      <c r="O180" s="19">
        <f>VLOOKUP(F180,[1]Item!$A$5:$Z$10000,26,0)</f>
        <v>0.61099999999999999</v>
      </c>
      <c r="P180" s="19" t="str">
        <f>VLOOKUP(E180,[1]route!$E$3:$O$10005,11,0)</f>
        <v>P/E</v>
      </c>
      <c r="Q180" s="62" t="str">
        <f>'Cutting Rules'!AD180</f>
        <v>6030------------</v>
      </c>
      <c r="R180" s="23">
        <f ca="1">SUMIF([1]route!$E$3:$E$10005,E180,[1]!Table1[生産])</f>
        <v>0</v>
      </c>
      <c r="S180" s="24"/>
      <c r="T180" s="78" t="s">
        <v>547</v>
      </c>
      <c r="U180" s="19"/>
      <c r="V180" s="48">
        <f>SUMIF([1]route!$E$3:$E$10005,E180,[1]route!$M$3:$M$10005)</f>
        <v>0</v>
      </c>
      <c r="W180" s="56">
        <f t="shared" si="60"/>
        <v>0</v>
      </c>
      <c r="X180" s="27" t="e">
        <f t="array" aca="1" ref="X180" ca="1">INDEX($BP180:$CZ180,MATCH(TRUE,$BP180:$CZ180&lt;0,0))</f>
        <v>#N/A</v>
      </c>
      <c r="Y180" s="47" t="str">
        <f t="shared" ca="1" si="51"/>
        <v/>
      </c>
      <c r="Z180" s="121" t="str">
        <f>IFERROR(VLOOKUP(E180,[1]route!$E$3:$BL$10005,59,0),"")&amp;IFERROR(VLOOKUP(E180,[1]route!$E$3:$BL$10005,60,0),"")</f>
        <v/>
      </c>
      <c r="AA180" s="28">
        <f t="shared" ca="1" si="61"/>
        <v>0</v>
      </c>
      <c r="AB180" s="77">
        <f t="shared" ca="1" si="62"/>
        <v>0</v>
      </c>
      <c r="AC180" s="4" t="str">
        <f t="shared" ca="1" si="52"/>
        <v/>
      </c>
      <c r="AD180" s="29">
        <v>0</v>
      </c>
      <c r="AE180" s="30">
        <f ca="1">SUMIF([1]route!$E$3:$E$10005,E180,[1]!Table1[1])</f>
        <v>0</v>
      </c>
      <c r="AF180" s="30">
        <f ca="1">SUMIF([1]route!$E$3:$E$10005,E180,[1]!Table1[2])</f>
        <v>0</v>
      </c>
      <c r="AG180" s="30">
        <f ca="1">SUMIF([1]route!$E$3:$E$10005,E180,[1]!Table1[3])</f>
        <v>0</v>
      </c>
      <c r="AH180" s="30">
        <f ca="1">SUMIF([1]route!$E$3:$E$10005,E180,[1]!Table1[4])</f>
        <v>0</v>
      </c>
      <c r="AI180" s="30">
        <f ca="1">SUMIF([1]route!$E$3:$E$10005,E180,[1]!Table1[5])</f>
        <v>0</v>
      </c>
      <c r="AJ180" s="30">
        <f ca="1">SUMIF([1]route!$E$3:$E$10005,E180,[1]!Table1[6])</f>
        <v>0</v>
      </c>
      <c r="AK180" s="30">
        <f ca="1">SUMIF([1]route!$E$3:$E$10005,E180,[1]!Table1[7])</f>
        <v>0</v>
      </c>
      <c r="AL180" s="30">
        <f ca="1">SUMIF([1]route!$E$3:$E$10005,E180,[1]!Table1[8])</f>
        <v>0</v>
      </c>
      <c r="AM180" s="30">
        <f ca="1">SUMIF([1]route!$E$3:$E$10005,E180,[1]!Table1[9])</f>
        <v>0</v>
      </c>
      <c r="AN180" s="30">
        <f ca="1">SUMIF([1]route!$E$3:$E$10005,E180,[1]!Table1[10])</f>
        <v>0</v>
      </c>
      <c r="AO180" s="30">
        <f ca="1">SUMIF([1]route!$E$3:$E$10005,E180,[1]!Table1[11])</f>
        <v>0</v>
      </c>
      <c r="AP180" s="30">
        <f ca="1">SUMIF([1]route!$E$3:$E$10005,E180,[1]!Table1[12])</f>
        <v>0</v>
      </c>
      <c r="AQ180" s="30">
        <f ca="1">SUMIF([1]route!$E$3:$E$10005,E180,[1]!Table1[13])</f>
        <v>0</v>
      </c>
      <c r="AR180" s="30">
        <f ca="1">SUMIF([1]route!$E$3:$E$10005,E180,[1]!Table1[14])</f>
        <v>0</v>
      </c>
      <c r="AS180" s="30">
        <f ca="1">SUMIF([1]route!$E$3:$E$10005,E180,[1]!Table1[15])</f>
        <v>0</v>
      </c>
      <c r="AT180" s="30">
        <f ca="1">SUMIF([1]route!$E$3:$E$10005,E180,[1]!Table1[16])</f>
        <v>0</v>
      </c>
      <c r="AU180" s="30">
        <f ca="1">SUMIF([1]route!$E$3:$E$10005,E180,[1]!Table1[17])</f>
        <v>0</v>
      </c>
      <c r="AV180" s="30">
        <f ca="1">SUMIF([1]route!$E$3:$E$10005,E180,[1]!Table1[18])</f>
        <v>0</v>
      </c>
      <c r="AW180" s="30">
        <f ca="1">SUMIF([1]route!$E$3:$E$10005,E180,[1]!Table1[19])</f>
        <v>0</v>
      </c>
      <c r="AX180" s="30">
        <f ca="1">SUMIF([1]route!$E$3:$E$10005,E180,[1]!Table1[20])</f>
        <v>0</v>
      </c>
      <c r="AY180" s="30">
        <f ca="1">SUMIF([1]route!$E$3:$E$10005,E180,[1]!Table1[21])</f>
        <v>0</v>
      </c>
      <c r="AZ180" s="30">
        <f ca="1">SUMIF([1]route!$E$3:$E$10005,E180,[1]!Table1[22])</f>
        <v>0</v>
      </c>
      <c r="BA180" s="30">
        <f ca="1">SUMIF([1]route!$E$3:$E$10005,E180,[1]!Table1[23])</f>
        <v>0</v>
      </c>
      <c r="BB180" s="30">
        <f ca="1">SUMIF([1]route!$E$3:$E$10005,E180,[1]!Table1[24])</f>
        <v>0</v>
      </c>
      <c r="BC180" s="30">
        <f ca="1">SUMIF([1]route!$E$3:$E$10005,E180,[1]!Table1[25])</f>
        <v>0</v>
      </c>
      <c r="BD180" s="30">
        <f ca="1">SUMIF([1]route!$E$3:$E$10005,E180,[1]!Table1[26])</f>
        <v>0</v>
      </c>
      <c r="BE180" s="30">
        <f ca="1">SUMIF([1]route!$E$3:$E$10005,E180,[1]!Table1[27])</f>
        <v>0</v>
      </c>
      <c r="BF180" s="30">
        <f ca="1">SUMIF([1]route!$E$3:$E$10005,E180,[1]!Table1[28])</f>
        <v>0</v>
      </c>
      <c r="BG180" s="30">
        <f ca="1">SUMIF([1]route!$E$3:$E$10005,E180,[1]!Table1[29])</f>
        <v>0</v>
      </c>
      <c r="BH180" s="30">
        <f ca="1">SUMIF([1]route!$E$3:$E$10005,E180,[1]!Table1[30])</f>
        <v>0</v>
      </c>
      <c r="BI180" s="30">
        <f ca="1">SUMIF([1]route!$E$3:$E$10005,E180,[1]!Table1[31])</f>
        <v>0</v>
      </c>
      <c r="BJ180" s="30">
        <f ca="1">SUMIF([1]route!$E$3:$E$10005,E180,[1]!Table1[Remain PO])</f>
        <v>0</v>
      </c>
      <c r="BK180" s="31">
        <f ca="1">SUMIF([1]route!$E$3:$E$10005,E180,[1]!Table1[N+1])</f>
        <v>0</v>
      </c>
      <c r="BL180" s="31">
        <f ca="1">SUMIF([1]route!$E$3:$E$10005,E180,[1]!Table1[N+2])</f>
        <v>0</v>
      </c>
      <c r="BM180" s="31">
        <f ca="1">SUMIF([1]route!$E$3:$E$10005,E180,[1]!Table1[N+3])</f>
        <v>0</v>
      </c>
      <c r="BN180" s="32">
        <f ca="1">SUMIF([1]route!$E$3:$E$10005,E180,[1]!Table1[N+4])</f>
        <v>0</v>
      </c>
      <c r="BP180" s="37">
        <f t="shared" si="63"/>
        <v>0</v>
      </c>
      <c r="BQ180" s="35">
        <f t="shared" ca="1" si="70"/>
        <v>0</v>
      </c>
      <c r="BR180" s="35">
        <f t="shared" ca="1" si="70"/>
        <v>0</v>
      </c>
      <c r="BS180" s="35">
        <f t="shared" ca="1" si="70"/>
        <v>0</v>
      </c>
      <c r="BT180" s="35">
        <f t="shared" ca="1" si="70"/>
        <v>0</v>
      </c>
      <c r="BU180" s="35">
        <f t="shared" ca="1" si="70"/>
        <v>0</v>
      </c>
      <c r="BV180" s="35">
        <f t="shared" ca="1" si="70"/>
        <v>0</v>
      </c>
      <c r="BW180" s="35">
        <f t="shared" ca="1" si="69"/>
        <v>0</v>
      </c>
      <c r="BX180" s="35">
        <f t="shared" ca="1" si="69"/>
        <v>0</v>
      </c>
      <c r="BY180" s="35">
        <f t="shared" ca="1" si="69"/>
        <v>0</v>
      </c>
      <c r="BZ180" s="35">
        <f t="shared" ca="1" si="69"/>
        <v>0</v>
      </c>
      <c r="CA180" s="35">
        <f t="shared" ca="1" si="69"/>
        <v>0</v>
      </c>
      <c r="CB180" s="35">
        <f t="shared" ca="1" si="67"/>
        <v>0</v>
      </c>
      <c r="CC180" s="35">
        <f t="shared" ca="1" si="67"/>
        <v>0</v>
      </c>
      <c r="CD180" s="35">
        <f t="shared" ca="1" si="67"/>
        <v>0</v>
      </c>
      <c r="CE180" s="35">
        <f t="shared" ca="1" si="67"/>
        <v>0</v>
      </c>
      <c r="CF180" s="35">
        <f t="shared" ca="1" si="67"/>
        <v>0</v>
      </c>
      <c r="CG180" s="35">
        <f t="shared" ca="1" si="67"/>
        <v>0</v>
      </c>
      <c r="CH180" s="35">
        <f t="shared" ca="1" si="67"/>
        <v>0</v>
      </c>
      <c r="CI180" s="35">
        <f t="shared" ca="1" si="67"/>
        <v>0</v>
      </c>
      <c r="CJ180" s="35">
        <f t="shared" ca="1" si="67"/>
        <v>0</v>
      </c>
      <c r="CK180" s="35">
        <f t="shared" ca="1" si="68"/>
        <v>0</v>
      </c>
      <c r="CL180" s="35">
        <f t="shared" ca="1" si="68"/>
        <v>0</v>
      </c>
      <c r="CM180" s="35">
        <f t="shared" ca="1" si="68"/>
        <v>0</v>
      </c>
      <c r="CN180" s="35">
        <f t="shared" ca="1" si="68"/>
        <v>0</v>
      </c>
      <c r="CO180" s="35">
        <f t="shared" ca="1" si="68"/>
        <v>0</v>
      </c>
      <c r="CP180" s="35">
        <f t="shared" ca="1" si="68"/>
        <v>0</v>
      </c>
      <c r="CQ180" s="35">
        <f t="shared" ca="1" si="68"/>
        <v>0</v>
      </c>
      <c r="CR180" s="35">
        <f t="shared" ca="1" si="68"/>
        <v>0</v>
      </c>
      <c r="CS180" s="35">
        <f t="shared" ca="1" si="66"/>
        <v>0</v>
      </c>
      <c r="CT180" s="35">
        <f t="shared" ca="1" si="66"/>
        <v>0</v>
      </c>
      <c r="CU180" s="35">
        <f t="shared" ca="1" si="66"/>
        <v>0</v>
      </c>
      <c r="CV180" s="35">
        <f t="shared" ca="1" si="66"/>
        <v>0</v>
      </c>
      <c r="CW180" s="38">
        <f t="shared" ca="1" si="66"/>
        <v>0</v>
      </c>
      <c r="CX180" s="38">
        <f t="shared" ca="1" si="66"/>
        <v>0</v>
      </c>
      <c r="CY180" s="38">
        <f t="shared" ca="1" si="66"/>
        <v>0</v>
      </c>
      <c r="CZ180" s="39">
        <f t="shared" ca="1" si="66"/>
        <v>0</v>
      </c>
      <c r="DA180" s="35"/>
    </row>
    <row r="181" spans="4:105" x14ac:dyDescent="0.3">
      <c r="D181" s="61" t="str">
        <f>VLOOKUP(F181,[1]Special!$O$2:$S$209,3,0)</f>
        <v>|0101021700|0.00|0.00|0.000|58.0001.6</v>
      </c>
      <c r="E181" s="20" t="s">
        <v>202</v>
      </c>
      <c r="F181" s="19" t="str">
        <f t="shared" si="53"/>
        <v>|0200226010|19.10|0.00|1.600|0.000</v>
      </c>
      <c r="G181" s="19" t="str">
        <f>'Cutting Rules'!H181</f>
        <v>INNOTEK||||||||||||</v>
      </c>
      <c r="H181" s="19" t="str">
        <f>VLOOKUP(MID(F181,8,2),[1]Special!$H$2:$I$32,2,0)</f>
        <v>STAM390G</v>
      </c>
      <c r="I181" s="19" t="str">
        <f t="shared" si="54"/>
        <v>NBC</v>
      </c>
      <c r="J181" s="19" t="str">
        <f t="shared" si="55"/>
        <v>P</v>
      </c>
      <c r="K181" s="19" t="str">
        <f t="shared" si="56"/>
        <v>19.1</v>
      </c>
      <c r="L181" s="19" t="str">
        <f t="shared" si="57"/>
        <v>0.00</v>
      </c>
      <c r="M181" s="52" t="str">
        <f t="shared" si="58"/>
        <v>1.60</v>
      </c>
      <c r="N181" s="52" t="str">
        <f t="shared" si="59"/>
        <v>5460</v>
      </c>
      <c r="O181" s="19">
        <f>VLOOKUP(F181,[1]Item!$A$5:$Z$10000,26,0)</f>
        <v>0.69</v>
      </c>
      <c r="P181" s="19" t="str">
        <f>VLOOKUP(E181,[1]route!$E$3:$O$10005,11,0)</f>
        <v>P/E</v>
      </c>
      <c r="Q181" s="62" t="str">
        <f>'Cutting Rules'!AD181</f>
        <v>5460------------</v>
      </c>
      <c r="R181" s="23">
        <f ca="1">SUMIF([1]route!$E$3:$E$10005,E181,[1]!Table1[生産])</f>
        <v>5373</v>
      </c>
      <c r="S181" s="24"/>
      <c r="T181" s="78" t="s">
        <v>547</v>
      </c>
      <c r="U181" s="19"/>
      <c r="V181" s="48">
        <f>SUMIF([1]route!$E$3:$E$10005,E181,[1]route!$M$3:$M$10005)</f>
        <v>3905</v>
      </c>
      <c r="W181" s="56">
        <f t="shared" si="60"/>
        <v>14711.696999999998</v>
      </c>
      <c r="X181" s="27">
        <f t="array" aca="1" ref="X181" ca="1">INDEX($BP181:$CZ181,MATCH(TRUE,$BP181:$CZ181&lt;0,0))</f>
        <v>-1468</v>
      </c>
      <c r="Y181" s="47">
        <f t="shared" ca="1" si="51"/>
        <v>45322</v>
      </c>
      <c r="Z181" s="121" t="str">
        <f>IFERROR(VLOOKUP(E181,[1]route!$E$3:$BL$10005,59,0),"")&amp;IFERROR(VLOOKUP(E181,[1]route!$E$3:$BL$10005,60,0),"")</f>
        <v/>
      </c>
      <c r="AA181" s="28">
        <f t="shared" ca="1" si="61"/>
        <v>1468</v>
      </c>
      <c r="AB181" s="77">
        <f t="shared" ca="1" si="62"/>
        <v>5530.5432000000001</v>
      </c>
      <c r="AC181" s="4">
        <f t="shared" ca="1" si="52"/>
        <v>34</v>
      </c>
      <c r="AD181" s="29">
        <v>0</v>
      </c>
      <c r="AE181" s="30">
        <f ca="1">SUMIF([1]route!$E$3:$E$10005,E181,[1]!Table1[1])</f>
        <v>217</v>
      </c>
      <c r="AF181" s="30">
        <f ca="1">SUMIF([1]route!$E$3:$E$10005,E181,[1]!Table1[2])</f>
        <v>0</v>
      </c>
      <c r="AG181" s="30">
        <f ca="1">SUMIF([1]route!$E$3:$E$10005,E181,[1]!Table1[3])</f>
        <v>0</v>
      </c>
      <c r="AH181" s="30">
        <f ca="1">SUMIF([1]route!$E$3:$E$10005,E181,[1]!Table1[4])</f>
        <v>217</v>
      </c>
      <c r="AI181" s="30">
        <f ca="1">SUMIF([1]route!$E$3:$E$10005,E181,[1]!Table1[5])</f>
        <v>0</v>
      </c>
      <c r="AJ181" s="30">
        <f ca="1">SUMIF([1]route!$E$3:$E$10005,E181,[1]!Table1[6])</f>
        <v>217</v>
      </c>
      <c r="AK181" s="30">
        <f ca="1">SUMIF([1]route!$E$3:$E$10005,E181,[1]!Table1[7])</f>
        <v>217</v>
      </c>
      <c r="AL181" s="30">
        <f ca="1">SUMIF([1]route!$E$3:$E$10005,E181,[1]!Table1[8])</f>
        <v>0</v>
      </c>
      <c r="AM181" s="30">
        <f ca="1">SUMIF([1]route!$E$3:$E$10005,E181,[1]!Table1[9])</f>
        <v>0</v>
      </c>
      <c r="AN181" s="30">
        <f ca="1">SUMIF([1]route!$E$3:$E$10005,E181,[1]!Table1[10])</f>
        <v>0</v>
      </c>
      <c r="AO181" s="30">
        <f ca="1">SUMIF([1]route!$E$3:$E$10005,E181,[1]!Table1[11])</f>
        <v>0</v>
      </c>
      <c r="AP181" s="30">
        <f ca="1">SUMIF([1]route!$E$3:$E$10005,E181,[1]!Table1[12])</f>
        <v>217</v>
      </c>
      <c r="AQ181" s="30">
        <f ca="1">SUMIF([1]route!$E$3:$E$10005,E181,[1]!Table1[13])</f>
        <v>217</v>
      </c>
      <c r="AR181" s="30">
        <f ca="1">SUMIF([1]route!$E$3:$E$10005,E181,[1]!Table1[14])</f>
        <v>0</v>
      </c>
      <c r="AS181" s="30">
        <f ca="1">SUMIF([1]route!$E$3:$E$10005,E181,[1]!Table1[15])</f>
        <v>0</v>
      </c>
      <c r="AT181" s="30">
        <f ca="1">SUMIF([1]route!$E$3:$E$10005,E181,[1]!Table1[16])</f>
        <v>0</v>
      </c>
      <c r="AU181" s="30">
        <f ca="1">SUMIF([1]route!$E$3:$E$10005,E181,[1]!Table1[17])</f>
        <v>0</v>
      </c>
      <c r="AV181" s="30">
        <f ca="1">SUMIF([1]route!$E$3:$E$10005,E181,[1]!Table1[18])</f>
        <v>217</v>
      </c>
      <c r="AW181" s="30">
        <f ca="1">SUMIF([1]route!$E$3:$E$10005,E181,[1]!Table1[19])</f>
        <v>217</v>
      </c>
      <c r="AX181" s="30">
        <f ca="1">SUMIF([1]route!$E$3:$E$10005,E181,[1]!Table1[20])</f>
        <v>217</v>
      </c>
      <c r="AY181" s="30">
        <f ca="1">SUMIF([1]route!$E$3:$E$10005,E181,[1]!Table1[21])</f>
        <v>0</v>
      </c>
      <c r="AZ181" s="30">
        <f ca="1">SUMIF([1]route!$E$3:$E$10005,E181,[1]!Table1[22])</f>
        <v>217</v>
      </c>
      <c r="BA181" s="30">
        <f ca="1">SUMIF([1]route!$E$3:$E$10005,E181,[1]!Table1[23])</f>
        <v>0</v>
      </c>
      <c r="BB181" s="30">
        <f ca="1">SUMIF([1]route!$E$3:$E$10005,E181,[1]!Table1[24])</f>
        <v>0</v>
      </c>
      <c r="BC181" s="30">
        <f ca="1">SUMIF([1]route!$E$3:$E$10005,E181,[1]!Table1[25])</f>
        <v>217</v>
      </c>
      <c r="BD181" s="30">
        <f ca="1">SUMIF([1]route!$E$3:$E$10005,E181,[1]!Table1[26])</f>
        <v>0</v>
      </c>
      <c r="BE181" s="30">
        <f ca="1">SUMIF([1]route!$E$3:$E$10005,E181,[1]!Table1[27])</f>
        <v>217</v>
      </c>
      <c r="BF181" s="30">
        <f ca="1">SUMIF([1]route!$E$3:$E$10005,E181,[1]!Table1[28])</f>
        <v>217</v>
      </c>
      <c r="BG181" s="30">
        <f ca="1">SUMIF([1]route!$E$3:$E$10005,E181,[1]!Table1[29])</f>
        <v>0</v>
      </c>
      <c r="BH181" s="30">
        <f ca="1">SUMIF([1]route!$E$3:$E$10005,E181,[1]!Table1[30])</f>
        <v>0</v>
      </c>
      <c r="BI181" s="30">
        <f ca="1">SUMIF([1]route!$E$3:$E$10005,E181,[1]!Table1[31])</f>
        <v>0</v>
      </c>
      <c r="BJ181" s="30">
        <f ca="1">SUMIF([1]route!$E$3:$E$10005,E181,[1]!Table1[Remain PO])</f>
        <v>0</v>
      </c>
      <c r="BK181" s="31">
        <f ca="1">SUMIF([1]route!$E$3:$E$10005,E181,[1]!Table1[N+1])</f>
        <v>2552</v>
      </c>
      <c r="BL181" s="31">
        <f ca="1">SUMIF([1]route!$E$3:$E$10005,E181,[1]!Table1[N+2])</f>
        <v>1261</v>
      </c>
      <c r="BM181" s="31">
        <f ca="1">SUMIF([1]route!$E$3:$E$10005,E181,[1]!Table1[N+3])</f>
        <v>1714</v>
      </c>
      <c r="BN181" s="32">
        <f ca="1">SUMIF([1]route!$E$3:$E$10005,E181,[1]!Table1[N+4])</f>
        <v>0</v>
      </c>
      <c r="BP181" s="37">
        <f t="shared" si="63"/>
        <v>3905</v>
      </c>
      <c r="BQ181" s="35">
        <f t="shared" ca="1" si="70"/>
        <v>3688</v>
      </c>
      <c r="BR181" s="35">
        <f t="shared" ca="1" si="70"/>
        <v>3688</v>
      </c>
      <c r="BS181" s="35">
        <f t="shared" ca="1" si="70"/>
        <v>3688</v>
      </c>
      <c r="BT181" s="35">
        <f t="shared" ca="1" si="70"/>
        <v>3471</v>
      </c>
      <c r="BU181" s="35">
        <f t="shared" ca="1" si="70"/>
        <v>3471</v>
      </c>
      <c r="BV181" s="35">
        <f t="shared" ca="1" si="70"/>
        <v>3254</v>
      </c>
      <c r="BW181" s="35">
        <f t="shared" ca="1" si="69"/>
        <v>3037</v>
      </c>
      <c r="BX181" s="35">
        <f t="shared" ca="1" si="69"/>
        <v>3037</v>
      </c>
      <c r="BY181" s="35">
        <f t="shared" ca="1" si="69"/>
        <v>3037</v>
      </c>
      <c r="BZ181" s="35">
        <f t="shared" ca="1" si="69"/>
        <v>3037</v>
      </c>
      <c r="CA181" s="35">
        <f t="shared" ca="1" si="69"/>
        <v>3037</v>
      </c>
      <c r="CB181" s="35">
        <f t="shared" ca="1" si="67"/>
        <v>2820</v>
      </c>
      <c r="CC181" s="35">
        <f t="shared" ca="1" si="67"/>
        <v>2603</v>
      </c>
      <c r="CD181" s="35">
        <f t="shared" ca="1" si="67"/>
        <v>2603</v>
      </c>
      <c r="CE181" s="35">
        <f t="shared" ca="1" si="67"/>
        <v>2603</v>
      </c>
      <c r="CF181" s="35">
        <f t="shared" ca="1" si="67"/>
        <v>2603</v>
      </c>
      <c r="CG181" s="35">
        <f t="shared" ca="1" si="67"/>
        <v>2603</v>
      </c>
      <c r="CH181" s="35">
        <f t="shared" ca="1" si="67"/>
        <v>2386</v>
      </c>
      <c r="CI181" s="35">
        <f t="shared" ca="1" si="67"/>
        <v>2169</v>
      </c>
      <c r="CJ181" s="35">
        <f t="shared" ca="1" si="67"/>
        <v>1952</v>
      </c>
      <c r="CK181" s="35">
        <f t="shared" ca="1" si="68"/>
        <v>1952</v>
      </c>
      <c r="CL181" s="35">
        <f t="shared" ca="1" si="68"/>
        <v>1735</v>
      </c>
      <c r="CM181" s="35">
        <f t="shared" ca="1" si="68"/>
        <v>1735</v>
      </c>
      <c r="CN181" s="35">
        <f t="shared" ca="1" si="68"/>
        <v>1735</v>
      </c>
      <c r="CO181" s="35">
        <f t="shared" ca="1" si="68"/>
        <v>1518</v>
      </c>
      <c r="CP181" s="35">
        <f t="shared" ca="1" si="68"/>
        <v>1518</v>
      </c>
      <c r="CQ181" s="35">
        <f t="shared" ca="1" si="68"/>
        <v>1301</v>
      </c>
      <c r="CR181" s="35">
        <f t="shared" ca="1" si="68"/>
        <v>1084</v>
      </c>
      <c r="CS181" s="35">
        <f t="shared" ca="1" si="66"/>
        <v>1084</v>
      </c>
      <c r="CT181" s="35">
        <f t="shared" ca="1" si="66"/>
        <v>1084</v>
      </c>
      <c r="CU181" s="35">
        <f t="shared" ca="1" si="66"/>
        <v>1084</v>
      </c>
      <c r="CV181" s="35">
        <f t="shared" ca="1" si="66"/>
        <v>1084</v>
      </c>
      <c r="CW181" s="38">
        <f t="shared" ca="1" si="66"/>
        <v>-1468</v>
      </c>
      <c r="CX181" s="38">
        <f t="shared" ca="1" si="66"/>
        <v>-2729</v>
      </c>
      <c r="CY181" s="38">
        <f t="shared" ca="1" si="66"/>
        <v>-4443</v>
      </c>
      <c r="CZ181" s="39">
        <f t="shared" ca="1" si="66"/>
        <v>-4443</v>
      </c>
      <c r="DA181" s="35"/>
    </row>
    <row r="182" spans="4:105" x14ac:dyDescent="0.3">
      <c r="D182" s="61" t="str">
        <f>VLOOKUP(F182,[1]Special!$O$2:$S$209,3,0)</f>
        <v>|0101021700|0.00|0.00|0.000|58.0001.6</v>
      </c>
      <c r="E182" s="20" t="s">
        <v>203</v>
      </c>
      <c r="F182" s="19" t="str">
        <f t="shared" si="53"/>
        <v>|0200226010|19.10|0.00|1.600|0.000</v>
      </c>
      <c r="G182" s="19" t="str">
        <f>'Cutting Rules'!H182</f>
        <v>CIC1||||||||||||</v>
      </c>
      <c r="H182" s="19" t="str">
        <f>VLOOKUP(MID(F182,8,2),[1]Special!$H$2:$I$32,2,0)</f>
        <v>STAM390G</v>
      </c>
      <c r="I182" s="19" t="str">
        <f t="shared" si="54"/>
        <v>NBC</v>
      </c>
      <c r="J182" s="19" t="str">
        <f t="shared" si="55"/>
        <v>P</v>
      </c>
      <c r="K182" s="19" t="str">
        <f t="shared" si="56"/>
        <v>19.1</v>
      </c>
      <c r="L182" s="19" t="str">
        <f t="shared" si="57"/>
        <v>0.00</v>
      </c>
      <c r="M182" s="52" t="str">
        <f t="shared" si="58"/>
        <v>1.60</v>
      </c>
      <c r="N182" s="52" t="str">
        <f t="shared" si="59"/>
        <v>5600</v>
      </c>
      <c r="O182" s="19">
        <f>VLOOKUP(F182,[1]Item!$A$5:$Z$10000,26,0)</f>
        <v>0.69</v>
      </c>
      <c r="P182" s="19" t="str">
        <f>VLOOKUP(E182,[1]route!$E$3:$O$10005,11,0)</f>
        <v>P/E</v>
      </c>
      <c r="Q182" s="62" t="str">
        <f>'Cutting Rules'!AD182</f>
        <v>5600------------</v>
      </c>
      <c r="R182" s="23">
        <f ca="1">SUMIF([1]route!$E$3:$E$10005,E182,[1]!Table1[生産])</f>
        <v>0</v>
      </c>
      <c r="S182" s="24"/>
      <c r="T182" s="78" t="s">
        <v>547</v>
      </c>
      <c r="U182" s="19"/>
      <c r="V182" s="48">
        <f>SUMIF([1]route!$E$3:$E$10005,E182,[1]route!$M$3:$M$10005)</f>
        <v>0</v>
      </c>
      <c r="W182" s="56">
        <f t="shared" si="60"/>
        <v>0</v>
      </c>
      <c r="X182" s="27" t="e">
        <f t="array" aca="1" ref="X182" ca="1">INDEX($BP182:$CZ182,MATCH(TRUE,$BP182:$CZ182&lt;0,0))</f>
        <v>#N/A</v>
      </c>
      <c r="Y182" s="47" t="str">
        <f t="shared" ca="1" si="51"/>
        <v/>
      </c>
      <c r="Z182" s="121" t="str">
        <f>IFERROR(VLOOKUP(E182,[1]route!$E$3:$BL$10005,59,0),"")&amp;IFERROR(VLOOKUP(E182,[1]route!$E$3:$BL$10005,60,0),"")</f>
        <v/>
      </c>
      <c r="AA182" s="28">
        <f t="shared" ca="1" si="61"/>
        <v>0</v>
      </c>
      <c r="AB182" s="77">
        <f t="shared" ca="1" si="62"/>
        <v>0</v>
      </c>
      <c r="AC182" s="4" t="str">
        <f t="shared" ca="1" si="52"/>
        <v/>
      </c>
      <c r="AD182" s="29">
        <v>0</v>
      </c>
      <c r="AE182" s="30">
        <f ca="1">SUMIF([1]route!$E$3:$E$10005,E182,[1]!Table1[1])</f>
        <v>0</v>
      </c>
      <c r="AF182" s="30">
        <f ca="1">SUMIF([1]route!$E$3:$E$10005,E182,[1]!Table1[2])</f>
        <v>0</v>
      </c>
      <c r="AG182" s="30">
        <f ca="1">SUMIF([1]route!$E$3:$E$10005,E182,[1]!Table1[3])</f>
        <v>0</v>
      </c>
      <c r="AH182" s="30">
        <f ca="1">SUMIF([1]route!$E$3:$E$10005,E182,[1]!Table1[4])</f>
        <v>0</v>
      </c>
      <c r="AI182" s="30">
        <f ca="1">SUMIF([1]route!$E$3:$E$10005,E182,[1]!Table1[5])</f>
        <v>0</v>
      </c>
      <c r="AJ182" s="30">
        <f ca="1">SUMIF([1]route!$E$3:$E$10005,E182,[1]!Table1[6])</f>
        <v>0</v>
      </c>
      <c r="AK182" s="30">
        <f ca="1">SUMIF([1]route!$E$3:$E$10005,E182,[1]!Table1[7])</f>
        <v>0</v>
      </c>
      <c r="AL182" s="30">
        <f ca="1">SUMIF([1]route!$E$3:$E$10005,E182,[1]!Table1[8])</f>
        <v>0</v>
      </c>
      <c r="AM182" s="30">
        <f ca="1">SUMIF([1]route!$E$3:$E$10005,E182,[1]!Table1[9])</f>
        <v>0</v>
      </c>
      <c r="AN182" s="30">
        <f ca="1">SUMIF([1]route!$E$3:$E$10005,E182,[1]!Table1[10])</f>
        <v>0</v>
      </c>
      <c r="AO182" s="30">
        <f ca="1">SUMIF([1]route!$E$3:$E$10005,E182,[1]!Table1[11])</f>
        <v>0</v>
      </c>
      <c r="AP182" s="30">
        <f ca="1">SUMIF([1]route!$E$3:$E$10005,E182,[1]!Table1[12])</f>
        <v>0</v>
      </c>
      <c r="AQ182" s="30">
        <f ca="1">SUMIF([1]route!$E$3:$E$10005,E182,[1]!Table1[13])</f>
        <v>0</v>
      </c>
      <c r="AR182" s="30">
        <f ca="1">SUMIF([1]route!$E$3:$E$10005,E182,[1]!Table1[14])</f>
        <v>0</v>
      </c>
      <c r="AS182" s="30">
        <f ca="1">SUMIF([1]route!$E$3:$E$10005,E182,[1]!Table1[15])</f>
        <v>0</v>
      </c>
      <c r="AT182" s="30">
        <f ca="1">SUMIF([1]route!$E$3:$E$10005,E182,[1]!Table1[16])</f>
        <v>0</v>
      </c>
      <c r="AU182" s="30">
        <f ca="1">SUMIF([1]route!$E$3:$E$10005,E182,[1]!Table1[17])</f>
        <v>0</v>
      </c>
      <c r="AV182" s="30">
        <f ca="1">SUMIF([1]route!$E$3:$E$10005,E182,[1]!Table1[18])</f>
        <v>0</v>
      </c>
      <c r="AW182" s="30">
        <f ca="1">SUMIF([1]route!$E$3:$E$10005,E182,[1]!Table1[19])</f>
        <v>0</v>
      </c>
      <c r="AX182" s="30">
        <f ca="1">SUMIF([1]route!$E$3:$E$10005,E182,[1]!Table1[20])</f>
        <v>0</v>
      </c>
      <c r="AY182" s="30">
        <f ca="1">SUMIF([1]route!$E$3:$E$10005,E182,[1]!Table1[21])</f>
        <v>0</v>
      </c>
      <c r="AZ182" s="30">
        <f ca="1">SUMIF([1]route!$E$3:$E$10005,E182,[1]!Table1[22])</f>
        <v>0</v>
      </c>
      <c r="BA182" s="30">
        <f ca="1">SUMIF([1]route!$E$3:$E$10005,E182,[1]!Table1[23])</f>
        <v>0</v>
      </c>
      <c r="BB182" s="30">
        <f ca="1">SUMIF([1]route!$E$3:$E$10005,E182,[1]!Table1[24])</f>
        <v>0</v>
      </c>
      <c r="BC182" s="30">
        <f ca="1">SUMIF([1]route!$E$3:$E$10005,E182,[1]!Table1[25])</f>
        <v>0</v>
      </c>
      <c r="BD182" s="30">
        <f ca="1">SUMIF([1]route!$E$3:$E$10005,E182,[1]!Table1[26])</f>
        <v>0</v>
      </c>
      <c r="BE182" s="30">
        <f ca="1">SUMIF([1]route!$E$3:$E$10005,E182,[1]!Table1[27])</f>
        <v>0</v>
      </c>
      <c r="BF182" s="30">
        <f ca="1">SUMIF([1]route!$E$3:$E$10005,E182,[1]!Table1[28])</f>
        <v>0</v>
      </c>
      <c r="BG182" s="30">
        <f ca="1">SUMIF([1]route!$E$3:$E$10005,E182,[1]!Table1[29])</f>
        <v>0</v>
      </c>
      <c r="BH182" s="30">
        <f ca="1">SUMIF([1]route!$E$3:$E$10005,E182,[1]!Table1[30])</f>
        <v>0</v>
      </c>
      <c r="BI182" s="30">
        <f ca="1">SUMIF([1]route!$E$3:$E$10005,E182,[1]!Table1[31])</f>
        <v>0</v>
      </c>
      <c r="BJ182" s="30">
        <f ca="1">SUMIF([1]route!$E$3:$E$10005,E182,[1]!Table1[Remain PO])</f>
        <v>0</v>
      </c>
      <c r="BK182" s="31">
        <f ca="1">SUMIF([1]route!$E$3:$E$10005,E182,[1]!Table1[N+1])</f>
        <v>0</v>
      </c>
      <c r="BL182" s="31">
        <f ca="1">SUMIF([1]route!$E$3:$E$10005,E182,[1]!Table1[N+2])</f>
        <v>0</v>
      </c>
      <c r="BM182" s="31">
        <f ca="1">SUMIF([1]route!$E$3:$E$10005,E182,[1]!Table1[N+3])</f>
        <v>0</v>
      </c>
      <c r="BN182" s="32">
        <f ca="1">SUMIF([1]route!$E$3:$E$10005,E182,[1]!Table1[N+4])</f>
        <v>0</v>
      </c>
      <c r="BP182" s="37">
        <f t="shared" si="63"/>
        <v>0</v>
      </c>
      <c r="BQ182" s="35">
        <f t="shared" ca="1" si="70"/>
        <v>0</v>
      </c>
      <c r="BR182" s="35">
        <f t="shared" ca="1" si="70"/>
        <v>0</v>
      </c>
      <c r="BS182" s="35">
        <f t="shared" ca="1" si="70"/>
        <v>0</v>
      </c>
      <c r="BT182" s="35">
        <f t="shared" ca="1" si="70"/>
        <v>0</v>
      </c>
      <c r="BU182" s="35">
        <f t="shared" ca="1" si="70"/>
        <v>0</v>
      </c>
      <c r="BV182" s="35">
        <f t="shared" ca="1" si="70"/>
        <v>0</v>
      </c>
      <c r="BW182" s="35">
        <f t="shared" ca="1" si="69"/>
        <v>0</v>
      </c>
      <c r="BX182" s="35">
        <f t="shared" ca="1" si="69"/>
        <v>0</v>
      </c>
      <c r="BY182" s="35">
        <f t="shared" ca="1" si="69"/>
        <v>0</v>
      </c>
      <c r="BZ182" s="35">
        <f t="shared" ca="1" si="69"/>
        <v>0</v>
      </c>
      <c r="CA182" s="35">
        <f t="shared" ca="1" si="69"/>
        <v>0</v>
      </c>
      <c r="CB182" s="35">
        <f t="shared" ca="1" si="67"/>
        <v>0</v>
      </c>
      <c r="CC182" s="35">
        <f t="shared" ca="1" si="67"/>
        <v>0</v>
      </c>
      <c r="CD182" s="35">
        <f t="shared" ca="1" si="67"/>
        <v>0</v>
      </c>
      <c r="CE182" s="35">
        <f t="shared" ca="1" si="67"/>
        <v>0</v>
      </c>
      <c r="CF182" s="35">
        <f t="shared" ca="1" si="67"/>
        <v>0</v>
      </c>
      <c r="CG182" s="35">
        <f t="shared" ca="1" si="67"/>
        <v>0</v>
      </c>
      <c r="CH182" s="35">
        <f t="shared" ca="1" si="67"/>
        <v>0</v>
      </c>
      <c r="CI182" s="35">
        <f t="shared" ca="1" si="67"/>
        <v>0</v>
      </c>
      <c r="CJ182" s="35">
        <f t="shared" ca="1" si="67"/>
        <v>0</v>
      </c>
      <c r="CK182" s="35">
        <f t="shared" ca="1" si="68"/>
        <v>0</v>
      </c>
      <c r="CL182" s="35">
        <f t="shared" ca="1" si="68"/>
        <v>0</v>
      </c>
      <c r="CM182" s="35">
        <f t="shared" ca="1" si="68"/>
        <v>0</v>
      </c>
      <c r="CN182" s="35">
        <f t="shared" ca="1" si="68"/>
        <v>0</v>
      </c>
      <c r="CO182" s="35">
        <f t="shared" ca="1" si="68"/>
        <v>0</v>
      </c>
      <c r="CP182" s="35">
        <f t="shared" ca="1" si="68"/>
        <v>0</v>
      </c>
      <c r="CQ182" s="35">
        <f t="shared" ca="1" si="68"/>
        <v>0</v>
      </c>
      <c r="CR182" s="35">
        <f t="shared" ca="1" si="68"/>
        <v>0</v>
      </c>
      <c r="CS182" s="35">
        <f t="shared" ca="1" si="66"/>
        <v>0</v>
      </c>
      <c r="CT182" s="35">
        <f t="shared" ca="1" si="66"/>
        <v>0</v>
      </c>
      <c r="CU182" s="35">
        <f t="shared" ca="1" si="66"/>
        <v>0</v>
      </c>
      <c r="CV182" s="35">
        <f t="shared" ca="1" si="66"/>
        <v>0</v>
      </c>
      <c r="CW182" s="38">
        <f t="shared" ca="1" si="66"/>
        <v>0</v>
      </c>
      <c r="CX182" s="38">
        <f t="shared" ca="1" si="66"/>
        <v>0</v>
      </c>
      <c r="CY182" s="38">
        <f t="shared" ca="1" si="66"/>
        <v>0</v>
      </c>
      <c r="CZ182" s="39">
        <f t="shared" ca="1" si="66"/>
        <v>0</v>
      </c>
      <c r="DA182" s="35"/>
    </row>
    <row r="183" spans="4:105" x14ac:dyDescent="0.3">
      <c r="D183" s="61" t="str">
        <f>VLOOKUP(F183,[1]Special!$O$2:$S$209,3,0)</f>
        <v>|0101021700|0.00|0.00|0.000|58.0001.6</v>
      </c>
      <c r="E183" s="20" t="s">
        <v>205</v>
      </c>
      <c r="F183" s="19" t="str">
        <f t="shared" si="53"/>
        <v>|0200226010|19.10|0.00|1.600|0.000</v>
      </c>
      <c r="G183" s="19" t="str">
        <f>'Cutting Rules'!H183</f>
        <v>TECHNOKOM||||||||||||</v>
      </c>
      <c r="H183" s="19" t="str">
        <f>VLOOKUP(MID(F183,8,2),[1]Special!$H$2:$I$32,2,0)</f>
        <v>STAM390G</v>
      </c>
      <c r="I183" s="19" t="str">
        <f t="shared" si="54"/>
        <v>NBC</v>
      </c>
      <c r="J183" s="19" t="str">
        <f t="shared" si="55"/>
        <v>P</v>
      </c>
      <c r="K183" s="19" t="str">
        <f t="shared" si="56"/>
        <v>19.1</v>
      </c>
      <c r="L183" s="19" t="str">
        <f t="shared" si="57"/>
        <v>0.00</v>
      </c>
      <c r="M183" s="52" t="str">
        <f t="shared" si="58"/>
        <v>1.60</v>
      </c>
      <c r="N183" s="52" t="str">
        <f t="shared" si="59"/>
        <v>5700</v>
      </c>
      <c r="O183" s="19">
        <f>VLOOKUP(F183,[1]Item!$A$5:$Z$10000,26,0)</f>
        <v>0.69</v>
      </c>
      <c r="P183" s="19" t="str">
        <f>VLOOKUP(E183,[1]route!$E$3:$O$10005,11,0)</f>
        <v>P/E</v>
      </c>
      <c r="Q183" s="62" t="str">
        <f>'Cutting Rules'!AD183</f>
        <v>5700------------</v>
      </c>
      <c r="R183" s="23">
        <f ca="1">SUMIF([1]route!$E$3:$E$10005,E183,[1]!Table1[生産])</f>
        <v>1449</v>
      </c>
      <c r="S183" s="24"/>
      <c r="T183" s="78" t="s">
        <v>547</v>
      </c>
      <c r="U183" s="19"/>
      <c r="V183" s="48">
        <f>SUMIF([1]route!$E$3:$E$10005,E183,[1]route!$M$3:$M$10005)</f>
        <v>868</v>
      </c>
      <c r="W183" s="56">
        <f t="shared" si="60"/>
        <v>3413.8439999999996</v>
      </c>
      <c r="X183" s="27">
        <f t="array" aca="1" ref="X183" ca="1">INDEX($BP183:$CZ183,MATCH(TRUE,$BP183:$CZ183&lt;0,0))</f>
        <v>-581</v>
      </c>
      <c r="Y183" s="47">
        <f t="shared" ca="1" si="51"/>
        <v>45322</v>
      </c>
      <c r="Z183" s="121" t="str">
        <f>IFERROR(VLOOKUP(E183,[1]route!$E$3:$BL$10005,59,0),"")&amp;IFERROR(VLOOKUP(E183,[1]route!$E$3:$BL$10005,60,0),"")</f>
        <v/>
      </c>
      <c r="AA183" s="28">
        <f t="shared" ca="1" si="61"/>
        <v>581</v>
      </c>
      <c r="AB183" s="77">
        <f t="shared" ca="1" si="62"/>
        <v>2285.0729999999999</v>
      </c>
      <c r="AC183" s="4">
        <f t="shared" ca="1" si="52"/>
        <v>34</v>
      </c>
      <c r="AD183" s="29">
        <v>0</v>
      </c>
      <c r="AE183" s="30">
        <f ca="1">SUMIF([1]route!$E$3:$E$10005,E183,[1]!Table1[1])</f>
        <v>760</v>
      </c>
      <c r="AF183" s="30">
        <f ca="1">SUMIF([1]route!$E$3:$E$10005,E183,[1]!Table1[2])</f>
        <v>0</v>
      </c>
      <c r="AG183" s="30">
        <f ca="1">SUMIF([1]route!$E$3:$E$10005,E183,[1]!Table1[3])</f>
        <v>0</v>
      </c>
      <c r="AH183" s="30">
        <f ca="1">SUMIF([1]route!$E$3:$E$10005,E183,[1]!Table1[4])</f>
        <v>0</v>
      </c>
      <c r="AI183" s="30">
        <f ca="1">SUMIF([1]route!$E$3:$E$10005,E183,[1]!Table1[5])</f>
        <v>0</v>
      </c>
      <c r="AJ183" s="30">
        <f ca="1">SUMIF([1]route!$E$3:$E$10005,E183,[1]!Table1[6])</f>
        <v>0</v>
      </c>
      <c r="AK183" s="30">
        <f ca="1">SUMIF([1]route!$E$3:$E$10005,E183,[1]!Table1[7])</f>
        <v>0</v>
      </c>
      <c r="AL183" s="30">
        <f ca="1">SUMIF([1]route!$E$3:$E$10005,E183,[1]!Table1[8])</f>
        <v>0</v>
      </c>
      <c r="AM183" s="30">
        <f ca="1">SUMIF([1]route!$E$3:$E$10005,E183,[1]!Table1[9])</f>
        <v>0</v>
      </c>
      <c r="AN183" s="30">
        <f ca="1">SUMIF([1]route!$E$3:$E$10005,E183,[1]!Table1[10])</f>
        <v>0</v>
      </c>
      <c r="AO183" s="30">
        <f ca="1">SUMIF([1]route!$E$3:$E$10005,E183,[1]!Table1[11])</f>
        <v>0</v>
      </c>
      <c r="AP183" s="30">
        <f ca="1">SUMIF([1]route!$E$3:$E$10005,E183,[1]!Table1[12])</f>
        <v>0</v>
      </c>
      <c r="AQ183" s="30">
        <f ca="1">SUMIF([1]route!$E$3:$E$10005,E183,[1]!Table1[13])</f>
        <v>0</v>
      </c>
      <c r="AR183" s="30">
        <f ca="1">SUMIF([1]route!$E$3:$E$10005,E183,[1]!Table1[14])</f>
        <v>0</v>
      </c>
      <c r="AS183" s="30">
        <f ca="1">SUMIF([1]route!$E$3:$E$10005,E183,[1]!Table1[15])</f>
        <v>0</v>
      </c>
      <c r="AT183" s="30">
        <f ca="1">SUMIF([1]route!$E$3:$E$10005,E183,[1]!Table1[16])</f>
        <v>0</v>
      </c>
      <c r="AU183" s="30">
        <f ca="1">SUMIF([1]route!$E$3:$E$10005,E183,[1]!Table1[17])</f>
        <v>0</v>
      </c>
      <c r="AV183" s="30">
        <f ca="1">SUMIF([1]route!$E$3:$E$10005,E183,[1]!Table1[18])</f>
        <v>0</v>
      </c>
      <c r="AW183" s="30">
        <f ca="1">SUMIF([1]route!$E$3:$E$10005,E183,[1]!Table1[19])</f>
        <v>0</v>
      </c>
      <c r="AX183" s="30">
        <f ca="1">SUMIF([1]route!$E$3:$E$10005,E183,[1]!Table1[20])</f>
        <v>0</v>
      </c>
      <c r="AY183" s="30">
        <f ca="1">SUMIF([1]route!$E$3:$E$10005,E183,[1]!Table1[21])</f>
        <v>0</v>
      </c>
      <c r="AZ183" s="30">
        <f ca="1">SUMIF([1]route!$E$3:$E$10005,E183,[1]!Table1[22])</f>
        <v>0</v>
      </c>
      <c r="BA183" s="30">
        <f ca="1">SUMIF([1]route!$E$3:$E$10005,E183,[1]!Table1[23])</f>
        <v>0</v>
      </c>
      <c r="BB183" s="30">
        <f ca="1">SUMIF([1]route!$E$3:$E$10005,E183,[1]!Table1[24])</f>
        <v>0</v>
      </c>
      <c r="BC183" s="30">
        <f ca="1">SUMIF([1]route!$E$3:$E$10005,E183,[1]!Table1[25])</f>
        <v>0</v>
      </c>
      <c r="BD183" s="30">
        <f ca="1">SUMIF([1]route!$E$3:$E$10005,E183,[1]!Table1[26])</f>
        <v>0</v>
      </c>
      <c r="BE183" s="30">
        <f ca="1">SUMIF([1]route!$E$3:$E$10005,E183,[1]!Table1[27])</f>
        <v>0</v>
      </c>
      <c r="BF183" s="30">
        <f ca="1">SUMIF([1]route!$E$3:$E$10005,E183,[1]!Table1[28])</f>
        <v>0</v>
      </c>
      <c r="BG183" s="30">
        <f ca="1">SUMIF([1]route!$E$3:$E$10005,E183,[1]!Table1[29])</f>
        <v>0</v>
      </c>
      <c r="BH183" s="30">
        <f ca="1">SUMIF([1]route!$E$3:$E$10005,E183,[1]!Table1[30])</f>
        <v>0</v>
      </c>
      <c r="BI183" s="30">
        <f ca="1">SUMIF([1]route!$E$3:$E$10005,E183,[1]!Table1[31])</f>
        <v>0</v>
      </c>
      <c r="BJ183" s="30">
        <f ca="1">SUMIF([1]route!$E$3:$E$10005,E183,[1]!Table1[Remain PO])</f>
        <v>0</v>
      </c>
      <c r="BK183" s="31">
        <f ca="1">SUMIF([1]route!$E$3:$E$10005,E183,[1]!Table1[N+1])</f>
        <v>689</v>
      </c>
      <c r="BL183" s="31">
        <f ca="1">SUMIF([1]route!$E$3:$E$10005,E183,[1]!Table1[N+2])</f>
        <v>519</v>
      </c>
      <c r="BM183" s="31">
        <f ca="1">SUMIF([1]route!$E$3:$E$10005,E183,[1]!Table1[N+3])</f>
        <v>693</v>
      </c>
      <c r="BN183" s="32">
        <f ca="1">SUMIF([1]route!$E$3:$E$10005,E183,[1]!Table1[N+4])</f>
        <v>0</v>
      </c>
      <c r="BP183" s="37">
        <f t="shared" si="63"/>
        <v>868</v>
      </c>
      <c r="BQ183" s="35">
        <f t="shared" ca="1" si="70"/>
        <v>108</v>
      </c>
      <c r="BR183" s="35">
        <f t="shared" ca="1" si="70"/>
        <v>108</v>
      </c>
      <c r="BS183" s="35">
        <f t="shared" ca="1" si="70"/>
        <v>108</v>
      </c>
      <c r="BT183" s="35">
        <f t="shared" ca="1" si="70"/>
        <v>108</v>
      </c>
      <c r="BU183" s="35">
        <f t="shared" ca="1" si="70"/>
        <v>108</v>
      </c>
      <c r="BV183" s="35">
        <f t="shared" ca="1" si="70"/>
        <v>108</v>
      </c>
      <c r="BW183" s="35">
        <f t="shared" ca="1" si="69"/>
        <v>108</v>
      </c>
      <c r="BX183" s="35">
        <f t="shared" ca="1" si="69"/>
        <v>108</v>
      </c>
      <c r="BY183" s="35">
        <f t="shared" ca="1" si="69"/>
        <v>108</v>
      </c>
      <c r="BZ183" s="35">
        <f t="shared" ca="1" si="69"/>
        <v>108</v>
      </c>
      <c r="CA183" s="35">
        <f t="shared" ca="1" si="69"/>
        <v>108</v>
      </c>
      <c r="CB183" s="35">
        <f t="shared" ca="1" si="67"/>
        <v>108</v>
      </c>
      <c r="CC183" s="35">
        <f t="shared" ca="1" si="67"/>
        <v>108</v>
      </c>
      <c r="CD183" s="35">
        <f t="shared" ca="1" si="67"/>
        <v>108</v>
      </c>
      <c r="CE183" s="35">
        <f t="shared" ca="1" si="67"/>
        <v>108</v>
      </c>
      <c r="CF183" s="35">
        <f t="shared" ca="1" si="67"/>
        <v>108</v>
      </c>
      <c r="CG183" s="35">
        <f t="shared" ca="1" si="67"/>
        <v>108</v>
      </c>
      <c r="CH183" s="35">
        <f t="shared" ca="1" si="67"/>
        <v>108</v>
      </c>
      <c r="CI183" s="35">
        <f t="shared" ca="1" si="67"/>
        <v>108</v>
      </c>
      <c r="CJ183" s="35">
        <f t="shared" ca="1" si="67"/>
        <v>108</v>
      </c>
      <c r="CK183" s="35">
        <f t="shared" ca="1" si="68"/>
        <v>108</v>
      </c>
      <c r="CL183" s="35">
        <f t="shared" ca="1" si="68"/>
        <v>108</v>
      </c>
      <c r="CM183" s="35">
        <f t="shared" ca="1" si="68"/>
        <v>108</v>
      </c>
      <c r="CN183" s="35">
        <f t="shared" ca="1" si="68"/>
        <v>108</v>
      </c>
      <c r="CO183" s="35">
        <f t="shared" ca="1" si="68"/>
        <v>108</v>
      </c>
      <c r="CP183" s="35">
        <f t="shared" ca="1" si="68"/>
        <v>108</v>
      </c>
      <c r="CQ183" s="35">
        <f t="shared" ca="1" si="68"/>
        <v>108</v>
      </c>
      <c r="CR183" s="35">
        <f t="shared" ca="1" si="68"/>
        <v>108</v>
      </c>
      <c r="CS183" s="35">
        <f t="shared" ca="1" si="66"/>
        <v>108</v>
      </c>
      <c r="CT183" s="35">
        <f t="shared" ca="1" si="66"/>
        <v>108</v>
      </c>
      <c r="CU183" s="35">
        <f t="shared" ca="1" si="66"/>
        <v>108</v>
      </c>
      <c r="CV183" s="35">
        <f t="shared" ca="1" si="66"/>
        <v>108</v>
      </c>
      <c r="CW183" s="38">
        <f t="shared" ca="1" si="66"/>
        <v>-581</v>
      </c>
      <c r="CX183" s="38">
        <f t="shared" ca="1" si="66"/>
        <v>-1100</v>
      </c>
      <c r="CY183" s="38">
        <f t="shared" ca="1" si="66"/>
        <v>-1793</v>
      </c>
      <c r="CZ183" s="39">
        <f t="shared" ca="1" si="66"/>
        <v>-1793</v>
      </c>
      <c r="DA183" s="35"/>
    </row>
    <row r="184" spans="4:105" x14ac:dyDescent="0.3">
      <c r="D184" s="61" t="str">
        <f>VLOOKUP(F184,[1]Special!$O$2:$S$209,3,0)</f>
        <v>|0101021700|0.00|0.00|0.000|58.0001.6</v>
      </c>
      <c r="E184" s="20" t="s">
        <v>206</v>
      </c>
      <c r="F184" s="19" t="str">
        <f t="shared" si="53"/>
        <v>|0200226010|19.10|0.00|1.600|0.000</v>
      </c>
      <c r="G184" s="19" t="str">
        <f>'Cutting Rules'!H184</f>
        <v>INNOTEK||||||||||||</v>
      </c>
      <c r="H184" s="19" t="str">
        <f>VLOOKUP(MID(F184,8,2),[1]Special!$H$2:$I$32,2,0)</f>
        <v>STAM390G</v>
      </c>
      <c r="I184" s="19" t="str">
        <f t="shared" si="54"/>
        <v>NBC</v>
      </c>
      <c r="J184" s="19" t="str">
        <f t="shared" si="55"/>
        <v>P</v>
      </c>
      <c r="K184" s="19" t="str">
        <f t="shared" si="56"/>
        <v>19.1</v>
      </c>
      <c r="L184" s="19" t="str">
        <f t="shared" si="57"/>
        <v>0.00</v>
      </c>
      <c r="M184" s="52" t="str">
        <f t="shared" si="58"/>
        <v>1.60</v>
      </c>
      <c r="N184" s="52" t="str">
        <f t="shared" si="59"/>
        <v>5860</v>
      </c>
      <c r="O184" s="19">
        <f>VLOOKUP(F184,[1]Item!$A$5:$Z$10000,26,0)</f>
        <v>0.69</v>
      </c>
      <c r="P184" s="19" t="str">
        <f>VLOOKUP(E184,[1]route!$E$3:$O$10005,11,0)</f>
        <v>P/E</v>
      </c>
      <c r="Q184" s="62" t="str">
        <f>'Cutting Rules'!AD184</f>
        <v>5860------------</v>
      </c>
      <c r="R184" s="23">
        <f ca="1">SUMIF([1]route!$E$3:$E$10005,E184,[1]!Table1[生産])</f>
        <v>1556</v>
      </c>
      <c r="S184" s="24"/>
      <c r="T184" s="78" t="s">
        <v>547</v>
      </c>
      <c r="U184" s="19"/>
      <c r="V184" s="48">
        <f>SUMIF([1]route!$E$3:$E$10005,E184,[1]route!$M$3:$M$10005)</f>
        <v>1142</v>
      </c>
      <c r="W184" s="56">
        <f t="shared" si="60"/>
        <v>4617.5627999999997</v>
      </c>
      <c r="X184" s="27">
        <f t="array" aca="1" ref="X184" ca="1">INDEX($BP184:$CZ184,MATCH(TRUE,$BP184:$CZ184&lt;0,0))</f>
        <v>-414</v>
      </c>
      <c r="Y184" s="47">
        <f t="shared" ca="1" si="51"/>
        <v>45322</v>
      </c>
      <c r="Z184" s="121" t="str">
        <f>IFERROR(VLOOKUP(E184,[1]route!$E$3:$BL$10005,59,0),"")&amp;IFERROR(VLOOKUP(E184,[1]route!$E$3:$BL$10005,60,0),"")</f>
        <v/>
      </c>
      <c r="AA184" s="28">
        <f t="shared" ca="1" si="61"/>
        <v>414</v>
      </c>
      <c r="AB184" s="77">
        <f t="shared" ca="1" si="62"/>
        <v>1673.9675999999999</v>
      </c>
      <c r="AC184" s="4">
        <f t="shared" ca="1" si="52"/>
        <v>34</v>
      </c>
      <c r="AD184" s="29">
        <v>0</v>
      </c>
      <c r="AE184" s="30">
        <f ca="1">SUMIF([1]route!$E$3:$E$10005,E184,[1]!Table1[1])</f>
        <v>0</v>
      </c>
      <c r="AF184" s="30">
        <f ca="1">SUMIF([1]route!$E$3:$E$10005,E184,[1]!Table1[2])</f>
        <v>0</v>
      </c>
      <c r="AG184" s="30">
        <f ca="1">SUMIF([1]route!$E$3:$E$10005,E184,[1]!Table1[3])</f>
        <v>0</v>
      </c>
      <c r="AH184" s="30">
        <f ca="1">SUMIF([1]route!$E$3:$E$10005,E184,[1]!Table1[4])</f>
        <v>217</v>
      </c>
      <c r="AI184" s="30">
        <f ca="1">SUMIF([1]route!$E$3:$E$10005,E184,[1]!Table1[5])</f>
        <v>0</v>
      </c>
      <c r="AJ184" s="30">
        <f ca="1">SUMIF([1]route!$E$3:$E$10005,E184,[1]!Table1[6])</f>
        <v>0</v>
      </c>
      <c r="AK184" s="30">
        <f ca="1">SUMIF([1]route!$E$3:$E$10005,E184,[1]!Table1[7])</f>
        <v>0</v>
      </c>
      <c r="AL184" s="30">
        <f ca="1">SUMIF([1]route!$E$3:$E$10005,E184,[1]!Table1[8])</f>
        <v>0</v>
      </c>
      <c r="AM184" s="30">
        <f ca="1">SUMIF([1]route!$E$3:$E$10005,E184,[1]!Table1[9])</f>
        <v>0</v>
      </c>
      <c r="AN184" s="30">
        <f ca="1">SUMIF([1]route!$E$3:$E$10005,E184,[1]!Table1[10])</f>
        <v>0</v>
      </c>
      <c r="AO184" s="30">
        <f ca="1">SUMIF([1]route!$E$3:$E$10005,E184,[1]!Table1[11])</f>
        <v>0</v>
      </c>
      <c r="AP184" s="30">
        <f ca="1">SUMIF([1]route!$E$3:$E$10005,E184,[1]!Table1[12])</f>
        <v>217</v>
      </c>
      <c r="AQ184" s="30">
        <f ca="1">SUMIF([1]route!$E$3:$E$10005,E184,[1]!Table1[13])</f>
        <v>0</v>
      </c>
      <c r="AR184" s="30">
        <f ca="1">SUMIF([1]route!$E$3:$E$10005,E184,[1]!Table1[14])</f>
        <v>0</v>
      </c>
      <c r="AS184" s="30">
        <f ca="1">SUMIF([1]route!$E$3:$E$10005,E184,[1]!Table1[15])</f>
        <v>0</v>
      </c>
      <c r="AT184" s="30">
        <f ca="1">SUMIF([1]route!$E$3:$E$10005,E184,[1]!Table1[16])</f>
        <v>0</v>
      </c>
      <c r="AU184" s="30">
        <f ca="1">SUMIF([1]route!$E$3:$E$10005,E184,[1]!Table1[17])</f>
        <v>0</v>
      </c>
      <c r="AV184" s="30">
        <f ca="1">SUMIF([1]route!$E$3:$E$10005,E184,[1]!Table1[18])</f>
        <v>0</v>
      </c>
      <c r="AW184" s="30">
        <f ca="1">SUMIF([1]route!$E$3:$E$10005,E184,[1]!Table1[19])</f>
        <v>0</v>
      </c>
      <c r="AX184" s="30">
        <f ca="1">SUMIF([1]route!$E$3:$E$10005,E184,[1]!Table1[20])</f>
        <v>0</v>
      </c>
      <c r="AY184" s="30">
        <f ca="1">SUMIF([1]route!$E$3:$E$10005,E184,[1]!Table1[21])</f>
        <v>217</v>
      </c>
      <c r="AZ184" s="30">
        <f ca="1">SUMIF([1]route!$E$3:$E$10005,E184,[1]!Table1[22])</f>
        <v>0</v>
      </c>
      <c r="BA184" s="30">
        <f ca="1">SUMIF([1]route!$E$3:$E$10005,E184,[1]!Table1[23])</f>
        <v>0</v>
      </c>
      <c r="BB184" s="30">
        <f ca="1">SUMIF([1]route!$E$3:$E$10005,E184,[1]!Table1[24])</f>
        <v>0</v>
      </c>
      <c r="BC184" s="30">
        <f ca="1">SUMIF([1]route!$E$3:$E$10005,E184,[1]!Table1[25])</f>
        <v>0</v>
      </c>
      <c r="BD184" s="30">
        <f ca="1">SUMIF([1]route!$E$3:$E$10005,E184,[1]!Table1[26])</f>
        <v>0</v>
      </c>
      <c r="BE184" s="30">
        <f ca="1">SUMIF([1]route!$E$3:$E$10005,E184,[1]!Table1[27])</f>
        <v>0</v>
      </c>
      <c r="BF184" s="30">
        <f ca="1">SUMIF([1]route!$E$3:$E$10005,E184,[1]!Table1[28])</f>
        <v>217</v>
      </c>
      <c r="BG184" s="30">
        <f ca="1">SUMIF([1]route!$E$3:$E$10005,E184,[1]!Table1[29])</f>
        <v>0</v>
      </c>
      <c r="BH184" s="30">
        <f ca="1">SUMIF([1]route!$E$3:$E$10005,E184,[1]!Table1[30])</f>
        <v>0</v>
      </c>
      <c r="BI184" s="30">
        <f ca="1">SUMIF([1]route!$E$3:$E$10005,E184,[1]!Table1[31])</f>
        <v>0</v>
      </c>
      <c r="BJ184" s="30">
        <f ca="1">SUMIF([1]route!$E$3:$E$10005,E184,[1]!Table1[Remain PO])</f>
        <v>0</v>
      </c>
      <c r="BK184" s="31">
        <f ca="1">SUMIF([1]route!$E$3:$E$10005,E184,[1]!Table1[N+1])</f>
        <v>688</v>
      </c>
      <c r="BL184" s="31">
        <f ca="1">SUMIF([1]route!$E$3:$E$10005,E184,[1]!Table1[N+2])</f>
        <v>520</v>
      </c>
      <c r="BM184" s="31">
        <f ca="1">SUMIF([1]route!$E$3:$E$10005,E184,[1]!Table1[N+3])</f>
        <v>755</v>
      </c>
      <c r="BN184" s="32">
        <f ca="1">SUMIF([1]route!$E$3:$E$10005,E184,[1]!Table1[N+4])</f>
        <v>0</v>
      </c>
      <c r="BP184" s="37">
        <f t="shared" si="63"/>
        <v>1142</v>
      </c>
      <c r="BQ184" s="35">
        <f t="shared" ca="1" si="70"/>
        <v>1142</v>
      </c>
      <c r="BR184" s="35">
        <f t="shared" ca="1" si="70"/>
        <v>1142</v>
      </c>
      <c r="BS184" s="35">
        <f t="shared" ca="1" si="70"/>
        <v>1142</v>
      </c>
      <c r="BT184" s="35">
        <f t="shared" ca="1" si="70"/>
        <v>925</v>
      </c>
      <c r="BU184" s="35">
        <f t="shared" ca="1" si="70"/>
        <v>925</v>
      </c>
      <c r="BV184" s="35">
        <f t="shared" ca="1" si="70"/>
        <v>925</v>
      </c>
      <c r="BW184" s="35">
        <f t="shared" ca="1" si="69"/>
        <v>925</v>
      </c>
      <c r="BX184" s="35">
        <f t="shared" ca="1" si="69"/>
        <v>925</v>
      </c>
      <c r="BY184" s="35">
        <f t="shared" ca="1" si="69"/>
        <v>925</v>
      </c>
      <c r="BZ184" s="35">
        <f t="shared" ca="1" si="69"/>
        <v>925</v>
      </c>
      <c r="CA184" s="35">
        <f t="shared" ca="1" si="69"/>
        <v>925</v>
      </c>
      <c r="CB184" s="35">
        <f t="shared" ca="1" si="67"/>
        <v>708</v>
      </c>
      <c r="CC184" s="35">
        <f t="shared" ca="1" si="67"/>
        <v>708</v>
      </c>
      <c r="CD184" s="35">
        <f t="shared" ca="1" si="67"/>
        <v>708</v>
      </c>
      <c r="CE184" s="35">
        <f t="shared" ca="1" si="67"/>
        <v>708</v>
      </c>
      <c r="CF184" s="35">
        <f t="shared" ca="1" si="67"/>
        <v>708</v>
      </c>
      <c r="CG184" s="35">
        <f t="shared" ca="1" si="67"/>
        <v>708</v>
      </c>
      <c r="CH184" s="35">
        <f t="shared" ca="1" si="67"/>
        <v>708</v>
      </c>
      <c r="CI184" s="35">
        <f t="shared" ca="1" si="67"/>
        <v>708</v>
      </c>
      <c r="CJ184" s="35">
        <f t="shared" ca="1" si="67"/>
        <v>708</v>
      </c>
      <c r="CK184" s="35">
        <f t="shared" ca="1" si="68"/>
        <v>491</v>
      </c>
      <c r="CL184" s="35">
        <f t="shared" ca="1" si="68"/>
        <v>491</v>
      </c>
      <c r="CM184" s="35">
        <f t="shared" ca="1" si="68"/>
        <v>491</v>
      </c>
      <c r="CN184" s="35">
        <f t="shared" ca="1" si="68"/>
        <v>491</v>
      </c>
      <c r="CO184" s="35">
        <f t="shared" ca="1" si="68"/>
        <v>491</v>
      </c>
      <c r="CP184" s="35">
        <f t="shared" ca="1" si="68"/>
        <v>491</v>
      </c>
      <c r="CQ184" s="35">
        <f t="shared" ca="1" si="68"/>
        <v>491</v>
      </c>
      <c r="CR184" s="35">
        <f t="shared" ca="1" si="68"/>
        <v>274</v>
      </c>
      <c r="CS184" s="35">
        <f t="shared" ca="1" si="66"/>
        <v>274</v>
      </c>
      <c r="CT184" s="35">
        <f t="shared" ca="1" si="66"/>
        <v>274</v>
      </c>
      <c r="CU184" s="35">
        <f t="shared" ca="1" si="66"/>
        <v>274</v>
      </c>
      <c r="CV184" s="35">
        <f t="shared" ca="1" si="66"/>
        <v>274</v>
      </c>
      <c r="CW184" s="38">
        <f t="shared" ca="1" si="66"/>
        <v>-414</v>
      </c>
      <c r="CX184" s="38">
        <f t="shared" ca="1" si="66"/>
        <v>-934</v>
      </c>
      <c r="CY184" s="38">
        <f t="shared" ca="1" si="66"/>
        <v>-1689</v>
      </c>
      <c r="CZ184" s="39">
        <f t="shared" ca="1" si="66"/>
        <v>-1689</v>
      </c>
      <c r="DA184" s="35"/>
    </row>
    <row r="185" spans="4:105" x14ac:dyDescent="0.3">
      <c r="D185" s="61" t="str">
        <f>VLOOKUP(F185,[1]Special!$O$2:$S$209,3,0)</f>
        <v>|0101021700|0.00|0.00|0.000|58.0001.6</v>
      </c>
      <c r="E185" s="20" t="s">
        <v>207</v>
      </c>
      <c r="F185" s="19" t="str">
        <f t="shared" si="53"/>
        <v>|0200226010|19.10|0.00|1.600|0.000</v>
      </c>
      <c r="G185" s="19" t="str">
        <f>'Cutting Rules'!H185</f>
        <v>INNOTEK||||||||||||</v>
      </c>
      <c r="H185" s="19" t="str">
        <f>VLOOKUP(MID(F185,8,2),[1]Special!$H$2:$I$32,2,0)</f>
        <v>STAM390G</v>
      </c>
      <c r="I185" s="19" t="str">
        <f t="shared" si="54"/>
        <v>NBC</v>
      </c>
      <c r="J185" s="19" t="str">
        <f t="shared" si="55"/>
        <v>P</v>
      </c>
      <c r="K185" s="19" t="str">
        <f t="shared" si="56"/>
        <v>19.1</v>
      </c>
      <c r="L185" s="19" t="str">
        <f t="shared" si="57"/>
        <v>0.00</v>
      </c>
      <c r="M185" s="52" t="str">
        <f t="shared" si="58"/>
        <v>1.60</v>
      </c>
      <c r="N185" s="52" t="str">
        <f t="shared" si="59"/>
        <v>6175</v>
      </c>
      <c r="O185" s="19">
        <f>VLOOKUP(F185,[1]Item!$A$5:$Z$10000,26,0)</f>
        <v>0.69</v>
      </c>
      <c r="P185" s="19" t="str">
        <f>VLOOKUP(E185,[1]route!$E$3:$O$10005,11,0)</f>
        <v>P/E</v>
      </c>
      <c r="Q185" s="62" t="str">
        <f>'Cutting Rules'!AD185</f>
        <v>6175------------</v>
      </c>
      <c r="R185" s="23">
        <f ca="1">SUMIF([1]route!$E$3:$E$10005,E185,[1]!Table1[生産])</f>
        <v>0</v>
      </c>
      <c r="S185" s="24"/>
      <c r="T185" s="78" t="s">
        <v>547</v>
      </c>
      <c r="U185" s="19"/>
      <c r="V185" s="48">
        <f>SUMIF([1]route!$E$3:$E$10005,E185,[1]route!$M$3:$M$10005)</f>
        <v>0</v>
      </c>
      <c r="W185" s="56">
        <f t="shared" si="60"/>
        <v>0</v>
      </c>
      <c r="X185" s="27" t="e">
        <f t="array" aca="1" ref="X185" ca="1">INDEX($BP185:$CZ185,MATCH(TRUE,$BP185:$CZ185&lt;0,0))</f>
        <v>#N/A</v>
      </c>
      <c r="Y185" s="47" t="str">
        <f t="shared" ca="1" si="51"/>
        <v/>
      </c>
      <c r="Z185" s="121" t="str">
        <f>IFERROR(VLOOKUP(E185,[1]route!$E$3:$BL$10005,59,0),"")&amp;IFERROR(VLOOKUP(E185,[1]route!$E$3:$BL$10005,60,0),"")</f>
        <v/>
      </c>
      <c r="AA185" s="28">
        <f t="shared" ca="1" si="61"/>
        <v>0</v>
      </c>
      <c r="AB185" s="77">
        <f t="shared" ca="1" si="62"/>
        <v>0</v>
      </c>
      <c r="AC185" s="4" t="str">
        <f t="shared" ca="1" si="52"/>
        <v/>
      </c>
      <c r="AD185" s="29">
        <v>0</v>
      </c>
      <c r="AE185" s="30">
        <f ca="1">SUMIF([1]route!$E$3:$E$10005,E185,[1]!Table1[1])</f>
        <v>0</v>
      </c>
      <c r="AF185" s="30">
        <f ca="1">SUMIF([1]route!$E$3:$E$10005,E185,[1]!Table1[2])</f>
        <v>0</v>
      </c>
      <c r="AG185" s="30">
        <f ca="1">SUMIF([1]route!$E$3:$E$10005,E185,[1]!Table1[3])</f>
        <v>0</v>
      </c>
      <c r="AH185" s="30">
        <f ca="1">SUMIF([1]route!$E$3:$E$10005,E185,[1]!Table1[4])</f>
        <v>0</v>
      </c>
      <c r="AI185" s="30">
        <f ca="1">SUMIF([1]route!$E$3:$E$10005,E185,[1]!Table1[5])</f>
        <v>0</v>
      </c>
      <c r="AJ185" s="30">
        <f ca="1">SUMIF([1]route!$E$3:$E$10005,E185,[1]!Table1[6])</f>
        <v>0</v>
      </c>
      <c r="AK185" s="30">
        <f ca="1">SUMIF([1]route!$E$3:$E$10005,E185,[1]!Table1[7])</f>
        <v>0</v>
      </c>
      <c r="AL185" s="30">
        <f ca="1">SUMIF([1]route!$E$3:$E$10005,E185,[1]!Table1[8])</f>
        <v>0</v>
      </c>
      <c r="AM185" s="30">
        <f ca="1">SUMIF([1]route!$E$3:$E$10005,E185,[1]!Table1[9])</f>
        <v>0</v>
      </c>
      <c r="AN185" s="30">
        <f ca="1">SUMIF([1]route!$E$3:$E$10005,E185,[1]!Table1[10])</f>
        <v>0</v>
      </c>
      <c r="AO185" s="30">
        <f ca="1">SUMIF([1]route!$E$3:$E$10005,E185,[1]!Table1[11])</f>
        <v>0</v>
      </c>
      <c r="AP185" s="30">
        <f ca="1">SUMIF([1]route!$E$3:$E$10005,E185,[1]!Table1[12])</f>
        <v>0</v>
      </c>
      <c r="AQ185" s="30">
        <f ca="1">SUMIF([1]route!$E$3:$E$10005,E185,[1]!Table1[13])</f>
        <v>0</v>
      </c>
      <c r="AR185" s="30">
        <f ca="1">SUMIF([1]route!$E$3:$E$10005,E185,[1]!Table1[14])</f>
        <v>0</v>
      </c>
      <c r="AS185" s="30">
        <f ca="1">SUMIF([1]route!$E$3:$E$10005,E185,[1]!Table1[15])</f>
        <v>0</v>
      </c>
      <c r="AT185" s="30">
        <f ca="1">SUMIF([1]route!$E$3:$E$10005,E185,[1]!Table1[16])</f>
        <v>0</v>
      </c>
      <c r="AU185" s="30">
        <f ca="1">SUMIF([1]route!$E$3:$E$10005,E185,[1]!Table1[17])</f>
        <v>0</v>
      </c>
      <c r="AV185" s="30">
        <f ca="1">SUMIF([1]route!$E$3:$E$10005,E185,[1]!Table1[18])</f>
        <v>0</v>
      </c>
      <c r="AW185" s="30">
        <f ca="1">SUMIF([1]route!$E$3:$E$10005,E185,[1]!Table1[19])</f>
        <v>0</v>
      </c>
      <c r="AX185" s="30">
        <f ca="1">SUMIF([1]route!$E$3:$E$10005,E185,[1]!Table1[20])</f>
        <v>0</v>
      </c>
      <c r="AY185" s="30">
        <f ca="1">SUMIF([1]route!$E$3:$E$10005,E185,[1]!Table1[21])</f>
        <v>0</v>
      </c>
      <c r="AZ185" s="30">
        <f ca="1">SUMIF([1]route!$E$3:$E$10005,E185,[1]!Table1[22])</f>
        <v>0</v>
      </c>
      <c r="BA185" s="30">
        <f ca="1">SUMIF([1]route!$E$3:$E$10005,E185,[1]!Table1[23])</f>
        <v>0</v>
      </c>
      <c r="BB185" s="30">
        <f ca="1">SUMIF([1]route!$E$3:$E$10005,E185,[1]!Table1[24])</f>
        <v>0</v>
      </c>
      <c r="BC185" s="30">
        <f ca="1">SUMIF([1]route!$E$3:$E$10005,E185,[1]!Table1[25])</f>
        <v>0</v>
      </c>
      <c r="BD185" s="30">
        <f ca="1">SUMIF([1]route!$E$3:$E$10005,E185,[1]!Table1[26])</f>
        <v>0</v>
      </c>
      <c r="BE185" s="30">
        <f ca="1">SUMIF([1]route!$E$3:$E$10005,E185,[1]!Table1[27])</f>
        <v>0</v>
      </c>
      <c r="BF185" s="30">
        <f ca="1">SUMIF([1]route!$E$3:$E$10005,E185,[1]!Table1[28])</f>
        <v>0</v>
      </c>
      <c r="BG185" s="30">
        <f ca="1">SUMIF([1]route!$E$3:$E$10005,E185,[1]!Table1[29])</f>
        <v>0</v>
      </c>
      <c r="BH185" s="30">
        <f ca="1">SUMIF([1]route!$E$3:$E$10005,E185,[1]!Table1[30])</f>
        <v>0</v>
      </c>
      <c r="BI185" s="30">
        <f ca="1">SUMIF([1]route!$E$3:$E$10005,E185,[1]!Table1[31])</f>
        <v>0</v>
      </c>
      <c r="BJ185" s="30">
        <f ca="1">SUMIF([1]route!$E$3:$E$10005,E185,[1]!Table1[Remain PO])</f>
        <v>0</v>
      </c>
      <c r="BK185" s="31">
        <f ca="1">SUMIF([1]route!$E$3:$E$10005,E185,[1]!Table1[N+1])</f>
        <v>0</v>
      </c>
      <c r="BL185" s="31">
        <f ca="1">SUMIF([1]route!$E$3:$E$10005,E185,[1]!Table1[N+2])</f>
        <v>0</v>
      </c>
      <c r="BM185" s="31">
        <f ca="1">SUMIF([1]route!$E$3:$E$10005,E185,[1]!Table1[N+3])</f>
        <v>0</v>
      </c>
      <c r="BN185" s="32">
        <f ca="1">SUMIF([1]route!$E$3:$E$10005,E185,[1]!Table1[N+4])</f>
        <v>0</v>
      </c>
      <c r="BP185" s="37">
        <f t="shared" si="63"/>
        <v>0</v>
      </c>
      <c r="BQ185" s="35">
        <f t="shared" ca="1" si="70"/>
        <v>0</v>
      </c>
      <c r="BR185" s="35">
        <f t="shared" ca="1" si="70"/>
        <v>0</v>
      </c>
      <c r="BS185" s="35">
        <f t="shared" ca="1" si="70"/>
        <v>0</v>
      </c>
      <c r="BT185" s="35">
        <f t="shared" ca="1" si="70"/>
        <v>0</v>
      </c>
      <c r="BU185" s="35">
        <f t="shared" ca="1" si="70"/>
        <v>0</v>
      </c>
      <c r="BV185" s="35">
        <f t="shared" ca="1" si="70"/>
        <v>0</v>
      </c>
      <c r="BW185" s="35">
        <f t="shared" ca="1" si="69"/>
        <v>0</v>
      </c>
      <c r="BX185" s="35">
        <f t="shared" ca="1" si="69"/>
        <v>0</v>
      </c>
      <c r="BY185" s="35">
        <f t="shared" ca="1" si="69"/>
        <v>0</v>
      </c>
      <c r="BZ185" s="35">
        <f t="shared" ca="1" si="69"/>
        <v>0</v>
      </c>
      <c r="CA185" s="35">
        <f t="shared" ca="1" si="69"/>
        <v>0</v>
      </c>
      <c r="CB185" s="35">
        <f t="shared" ca="1" si="67"/>
        <v>0</v>
      </c>
      <c r="CC185" s="35">
        <f t="shared" ca="1" si="67"/>
        <v>0</v>
      </c>
      <c r="CD185" s="35">
        <f t="shared" ca="1" si="67"/>
        <v>0</v>
      </c>
      <c r="CE185" s="35">
        <f t="shared" ca="1" si="67"/>
        <v>0</v>
      </c>
      <c r="CF185" s="35">
        <f t="shared" ca="1" si="67"/>
        <v>0</v>
      </c>
      <c r="CG185" s="35">
        <f t="shared" ca="1" si="67"/>
        <v>0</v>
      </c>
      <c r="CH185" s="35">
        <f t="shared" ca="1" si="67"/>
        <v>0</v>
      </c>
      <c r="CI185" s="35">
        <f t="shared" ca="1" si="67"/>
        <v>0</v>
      </c>
      <c r="CJ185" s="35">
        <f t="shared" ca="1" si="67"/>
        <v>0</v>
      </c>
      <c r="CK185" s="35">
        <f t="shared" ca="1" si="68"/>
        <v>0</v>
      </c>
      <c r="CL185" s="35">
        <f t="shared" ca="1" si="68"/>
        <v>0</v>
      </c>
      <c r="CM185" s="35">
        <f t="shared" ca="1" si="68"/>
        <v>0</v>
      </c>
      <c r="CN185" s="35">
        <f t="shared" ca="1" si="68"/>
        <v>0</v>
      </c>
      <c r="CO185" s="35">
        <f t="shared" ca="1" si="68"/>
        <v>0</v>
      </c>
      <c r="CP185" s="35">
        <f t="shared" ca="1" si="68"/>
        <v>0</v>
      </c>
      <c r="CQ185" s="35">
        <f t="shared" ca="1" si="68"/>
        <v>0</v>
      </c>
      <c r="CR185" s="35">
        <f t="shared" ca="1" si="68"/>
        <v>0</v>
      </c>
      <c r="CS185" s="35">
        <f t="shared" ca="1" si="66"/>
        <v>0</v>
      </c>
      <c r="CT185" s="35">
        <f t="shared" ca="1" si="66"/>
        <v>0</v>
      </c>
      <c r="CU185" s="35">
        <f t="shared" ca="1" si="66"/>
        <v>0</v>
      </c>
      <c r="CV185" s="35">
        <f t="shared" ca="1" si="66"/>
        <v>0</v>
      </c>
      <c r="CW185" s="38">
        <f t="shared" ca="1" si="66"/>
        <v>0</v>
      </c>
      <c r="CX185" s="38">
        <f t="shared" ca="1" si="66"/>
        <v>0</v>
      </c>
      <c r="CY185" s="38">
        <f t="shared" ca="1" si="66"/>
        <v>0</v>
      </c>
      <c r="CZ185" s="39">
        <f t="shared" ca="1" si="66"/>
        <v>0</v>
      </c>
      <c r="DA185" s="35"/>
    </row>
    <row r="186" spans="4:105" x14ac:dyDescent="0.3">
      <c r="D186" s="61" t="str">
        <f>VLOOKUP(F186,[1]Special!$O$2:$S$209,3,0)</f>
        <v>|0101021700|0.00|0.00|0.000|58.0001.6</v>
      </c>
      <c r="E186" s="20" t="s">
        <v>208</v>
      </c>
      <c r="F186" s="19" t="str">
        <f t="shared" si="53"/>
        <v>|0200226010|19.10|0.00|1.600|0.000</v>
      </c>
      <c r="G186" s="19" t="str">
        <f>'Cutting Rules'!H186</f>
        <v>INNOTEK||||||||||||</v>
      </c>
      <c r="H186" s="19" t="str">
        <f>VLOOKUP(MID(F186,8,2),[1]Special!$H$2:$I$32,2,0)</f>
        <v>STAM390G</v>
      </c>
      <c r="I186" s="19" t="str">
        <f t="shared" si="54"/>
        <v>NBC</v>
      </c>
      <c r="J186" s="19" t="str">
        <f t="shared" si="55"/>
        <v>P</v>
      </c>
      <c r="K186" s="19" t="str">
        <f t="shared" si="56"/>
        <v>19.1</v>
      </c>
      <c r="L186" s="19" t="str">
        <f t="shared" si="57"/>
        <v>0.00</v>
      </c>
      <c r="M186" s="52" t="str">
        <f t="shared" si="58"/>
        <v>1.60</v>
      </c>
      <c r="N186" s="52" t="str">
        <f t="shared" si="59"/>
        <v>6400</v>
      </c>
      <c r="O186" s="19">
        <f>VLOOKUP(F186,[1]Item!$A$5:$Z$10000,26,0)</f>
        <v>0.69</v>
      </c>
      <c r="P186" s="19" t="str">
        <f>VLOOKUP(E186,[1]route!$E$3:$O$10005,11,0)</f>
        <v>P/E</v>
      </c>
      <c r="Q186" s="62" t="str">
        <f>'Cutting Rules'!AD186</f>
        <v>6400------------</v>
      </c>
      <c r="R186" s="23">
        <f ca="1">SUMIF([1]route!$E$3:$E$10005,E186,[1]!Table1[生産])</f>
        <v>0</v>
      </c>
      <c r="S186" s="24"/>
      <c r="T186" s="78" t="s">
        <v>547</v>
      </c>
      <c r="U186" s="19"/>
      <c r="V186" s="48">
        <f>SUMIF([1]route!$E$3:$E$10005,E186,[1]route!$M$3:$M$10005)</f>
        <v>0</v>
      </c>
      <c r="W186" s="56">
        <f t="shared" si="60"/>
        <v>0</v>
      </c>
      <c r="X186" s="27" t="e">
        <f t="array" aca="1" ref="X186" ca="1">INDEX($BP186:$CZ186,MATCH(TRUE,$BP186:$CZ186&lt;0,0))</f>
        <v>#N/A</v>
      </c>
      <c r="Y186" s="47" t="str">
        <f t="shared" ca="1" si="51"/>
        <v/>
      </c>
      <c r="Z186" s="121" t="str">
        <f>IFERROR(VLOOKUP(E186,[1]route!$E$3:$BL$10005,59,0),"")&amp;IFERROR(VLOOKUP(E186,[1]route!$E$3:$BL$10005,60,0),"")</f>
        <v/>
      </c>
      <c r="AA186" s="28">
        <f t="shared" ca="1" si="61"/>
        <v>0</v>
      </c>
      <c r="AB186" s="77">
        <f t="shared" ca="1" si="62"/>
        <v>0</v>
      </c>
      <c r="AC186" s="4" t="str">
        <f t="shared" ca="1" si="52"/>
        <v/>
      </c>
      <c r="AD186" s="29">
        <v>0</v>
      </c>
      <c r="AE186" s="30">
        <f ca="1">SUMIF([1]route!$E$3:$E$10005,E186,[1]!Table1[1])</f>
        <v>0</v>
      </c>
      <c r="AF186" s="30">
        <f ca="1">SUMIF([1]route!$E$3:$E$10005,E186,[1]!Table1[2])</f>
        <v>0</v>
      </c>
      <c r="AG186" s="30">
        <f ca="1">SUMIF([1]route!$E$3:$E$10005,E186,[1]!Table1[3])</f>
        <v>0</v>
      </c>
      <c r="AH186" s="30">
        <f ca="1">SUMIF([1]route!$E$3:$E$10005,E186,[1]!Table1[4])</f>
        <v>0</v>
      </c>
      <c r="AI186" s="30">
        <f ca="1">SUMIF([1]route!$E$3:$E$10005,E186,[1]!Table1[5])</f>
        <v>0</v>
      </c>
      <c r="AJ186" s="30">
        <f ca="1">SUMIF([1]route!$E$3:$E$10005,E186,[1]!Table1[6])</f>
        <v>0</v>
      </c>
      <c r="AK186" s="30">
        <f ca="1">SUMIF([1]route!$E$3:$E$10005,E186,[1]!Table1[7])</f>
        <v>0</v>
      </c>
      <c r="AL186" s="30">
        <f ca="1">SUMIF([1]route!$E$3:$E$10005,E186,[1]!Table1[8])</f>
        <v>0</v>
      </c>
      <c r="AM186" s="30">
        <f ca="1">SUMIF([1]route!$E$3:$E$10005,E186,[1]!Table1[9])</f>
        <v>0</v>
      </c>
      <c r="AN186" s="30">
        <f ca="1">SUMIF([1]route!$E$3:$E$10005,E186,[1]!Table1[10])</f>
        <v>0</v>
      </c>
      <c r="AO186" s="30">
        <f ca="1">SUMIF([1]route!$E$3:$E$10005,E186,[1]!Table1[11])</f>
        <v>0</v>
      </c>
      <c r="AP186" s="30">
        <f ca="1">SUMIF([1]route!$E$3:$E$10005,E186,[1]!Table1[12])</f>
        <v>0</v>
      </c>
      <c r="AQ186" s="30">
        <f ca="1">SUMIF([1]route!$E$3:$E$10005,E186,[1]!Table1[13])</f>
        <v>0</v>
      </c>
      <c r="AR186" s="30">
        <f ca="1">SUMIF([1]route!$E$3:$E$10005,E186,[1]!Table1[14])</f>
        <v>0</v>
      </c>
      <c r="AS186" s="30">
        <f ca="1">SUMIF([1]route!$E$3:$E$10005,E186,[1]!Table1[15])</f>
        <v>0</v>
      </c>
      <c r="AT186" s="30">
        <f ca="1">SUMIF([1]route!$E$3:$E$10005,E186,[1]!Table1[16])</f>
        <v>0</v>
      </c>
      <c r="AU186" s="30">
        <f ca="1">SUMIF([1]route!$E$3:$E$10005,E186,[1]!Table1[17])</f>
        <v>0</v>
      </c>
      <c r="AV186" s="30">
        <f ca="1">SUMIF([1]route!$E$3:$E$10005,E186,[1]!Table1[18])</f>
        <v>0</v>
      </c>
      <c r="AW186" s="30">
        <f ca="1">SUMIF([1]route!$E$3:$E$10005,E186,[1]!Table1[19])</f>
        <v>0</v>
      </c>
      <c r="AX186" s="30">
        <f ca="1">SUMIF([1]route!$E$3:$E$10005,E186,[1]!Table1[20])</f>
        <v>0</v>
      </c>
      <c r="AY186" s="30">
        <f ca="1">SUMIF([1]route!$E$3:$E$10005,E186,[1]!Table1[21])</f>
        <v>0</v>
      </c>
      <c r="AZ186" s="30">
        <f ca="1">SUMIF([1]route!$E$3:$E$10005,E186,[1]!Table1[22])</f>
        <v>0</v>
      </c>
      <c r="BA186" s="30">
        <f ca="1">SUMIF([1]route!$E$3:$E$10005,E186,[1]!Table1[23])</f>
        <v>0</v>
      </c>
      <c r="BB186" s="30">
        <f ca="1">SUMIF([1]route!$E$3:$E$10005,E186,[1]!Table1[24])</f>
        <v>0</v>
      </c>
      <c r="BC186" s="30">
        <f ca="1">SUMIF([1]route!$E$3:$E$10005,E186,[1]!Table1[25])</f>
        <v>0</v>
      </c>
      <c r="BD186" s="30">
        <f ca="1">SUMIF([1]route!$E$3:$E$10005,E186,[1]!Table1[26])</f>
        <v>0</v>
      </c>
      <c r="BE186" s="30">
        <f ca="1">SUMIF([1]route!$E$3:$E$10005,E186,[1]!Table1[27])</f>
        <v>0</v>
      </c>
      <c r="BF186" s="30">
        <f ca="1">SUMIF([1]route!$E$3:$E$10005,E186,[1]!Table1[28])</f>
        <v>0</v>
      </c>
      <c r="BG186" s="30">
        <f ca="1">SUMIF([1]route!$E$3:$E$10005,E186,[1]!Table1[29])</f>
        <v>0</v>
      </c>
      <c r="BH186" s="30">
        <f ca="1">SUMIF([1]route!$E$3:$E$10005,E186,[1]!Table1[30])</f>
        <v>0</v>
      </c>
      <c r="BI186" s="30">
        <f ca="1">SUMIF([1]route!$E$3:$E$10005,E186,[1]!Table1[31])</f>
        <v>0</v>
      </c>
      <c r="BJ186" s="30">
        <f ca="1">SUMIF([1]route!$E$3:$E$10005,E186,[1]!Table1[Remain PO])</f>
        <v>0</v>
      </c>
      <c r="BK186" s="31">
        <f ca="1">SUMIF([1]route!$E$3:$E$10005,E186,[1]!Table1[N+1])</f>
        <v>0</v>
      </c>
      <c r="BL186" s="31">
        <f ca="1">SUMIF([1]route!$E$3:$E$10005,E186,[1]!Table1[N+2])</f>
        <v>0</v>
      </c>
      <c r="BM186" s="31">
        <f ca="1">SUMIF([1]route!$E$3:$E$10005,E186,[1]!Table1[N+3])</f>
        <v>0</v>
      </c>
      <c r="BN186" s="32">
        <f ca="1">SUMIF([1]route!$E$3:$E$10005,E186,[1]!Table1[N+4])</f>
        <v>0</v>
      </c>
      <c r="BP186" s="37">
        <f t="shared" si="63"/>
        <v>0</v>
      </c>
      <c r="BQ186" s="35">
        <f t="shared" ca="1" si="70"/>
        <v>0</v>
      </c>
      <c r="BR186" s="35">
        <f t="shared" ca="1" si="70"/>
        <v>0</v>
      </c>
      <c r="BS186" s="35">
        <f t="shared" ca="1" si="70"/>
        <v>0</v>
      </c>
      <c r="BT186" s="35">
        <f t="shared" ca="1" si="70"/>
        <v>0</v>
      </c>
      <c r="BU186" s="35">
        <f t="shared" ca="1" si="70"/>
        <v>0</v>
      </c>
      <c r="BV186" s="35">
        <f t="shared" ca="1" si="70"/>
        <v>0</v>
      </c>
      <c r="BW186" s="35">
        <f t="shared" ca="1" si="69"/>
        <v>0</v>
      </c>
      <c r="BX186" s="35">
        <f t="shared" ca="1" si="69"/>
        <v>0</v>
      </c>
      <c r="BY186" s="35">
        <f t="shared" ca="1" si="69"/>
        <v>0</v>
      </c>
      <c r="BZ186" s="35">
        <f t="shared" ca="1" si="69"/>
        <v>0</v>
      </c>
      <c r="CA186" s="35">
        <f t="shared" ca="1" si="69"/>
        <v>0</v>
      </c>
      <c r="CB186" s="35">
        <f t="shared" ca="1" si="67"/>
        <v>0</v>
      </c>
      <c r="CC186" s="35">
        <f t="shared" ca="1" si="67"/>
        <v>0</v>
      </c>
      <c r="CD186" s="35">
        <f t="shared" ca="1" si="67"/>
        <v>0</v>
      </c>
      <c r="CE186" s="35">
        <f t="shared" ca="1" si="67"/>
        <v>0</v>
      </c>
      <c r="CF186" s="35">
        <f t="shared" ca="1" si="67"/>
        <v>0</v>
      </c>
      <c r="CG186" s="35">
        <f t="shared" ca="1" si="67"/>
        <v>0</v>
      </c>
      <c r="CH186" s="35">
        <f t="shared" ca="1" si="67"/>
        <v>0</v>
      </c>
      <c r="CI186" s="35">
        <f t="shared" ca="1" si="67"/>
        <v>0</v>
      </c>
      <c r="CJ186" s="35">
        <f t="shared" ca="1" si="67"/>
        <v>0</v>
      </c>
      <c r="CK186" s="35">
        <f t="shared" ca="1" si="68"/>
        <v>0</v>
      </c>
      <c r="CL186" s="35">
        <f t="shared" ca="1" si="68"/>
        <v>0</v>
      </c>
      <c r="CM186" s="35">
        <f t="shared" ca="1" si="68"/>
        <v>0</v>
      </c>
      <c r="CN186" s="35">
        <f t="shared" ca="1" si="68"/>
        <v>0</v>
      </c>
      <c r="CO186" s="35">
        <f t="shared" ca="1" si="68"/>
        <v>0</v>
      </c>
      <c r="CP186" s="35">
        <f t="shared" ca="1" si="68"/>
        <v>0</v>
      </c>
      <c r="CQ186" s="35">
        <f t="shared" ca="1" si="68"/>
        <v>0</v>
      </c>
      <c r="CR186" s="35">
        <f t="shared" ca="1" si="68"/>
        <v>0</v>
      </c>
      <c r="CS186" s="35">
        <f t="shared" ca="1" si="66"/>
        <v>0</v>
      </c>
      <c r="CT186" s="35">
        <f t="shared" ca="1" si="66"/>
        <v>0</v>
      </c>
      <c r="CU186" s="35">
        <f t="shared" ca="1" si="66"/>
        <v>0</v>
      </c>
      <c r="CV186" s="35">
        <f t="shared" ca="1" si="66"/>
        <v>0</v>
      </c>
      <c r="CW186" s="38">
        <f t="shared" ca="1" si="66"/>
        <v>0</v>
      </c>
      <c r="CX186" s="38">
        <f t="shared" ca="1" si="66"/>
        <v>0</v>
      </c>
      <c r="CY186" s="38">
        <f t="shared" ca="1" si="66"/>
        <v>0</v>
      </c>
      <c r="CZ186" s="39">
        <f t="shared" ca="1" si="66"/>
        <v>0</v>
      </c>
      <c r="DA186" s="35"/>
    </row>
    <row r="187" spans="4:105" x14ac:dyDescent="0.3">
      <c r="D187" s="61" t="str">
        <f>VLOOKUP(F187,[1]Special!$O$2:$S$209,3,0)</f>
        <v>|0101021700|0.00|0.00|0.000|56.5002.3</v>
      </c>
      <c r="E187" s="20" t="s">
        <v>209</v>
      </c>
      <c r="F187" s="19" t="str">
        <f t="shared" si="53"/>
        <v>|0200226010|19.10|0.00|2.300|0.000</v>
      </c>
      <c r="G187" s="19" t="str">
        <f>'Cutting Rules'!H187</f>
        <v>INNOTEK||||||||||||</v>
      </c>
      <c r="H187" s="19" t="str">
        <f>VLOOKUP(MID(F187,8,2),[1]Special!$H$2:$I$32,2,0)</f>
        <v>STAM390G</v>
      </c>
      <c r="I187" s="19" t="str">
        <f t="shared" si="54"/>
        <v>NBC</v>
      </c>
      <c r="J187" s="19" t="str">
        <f t="shared" si="55"/>
        <v>P</v>
      </c>
      <c r="K187" s="19" t="str">
        <f t="shared" si="56"/>
        <v>19.1</v>
      </c>
      <c r="L187" s="19" t="str">
        <f t="shared" si="57"/>
        <v>0.00</v>
      </c>
      <c r="M187" s="52" t="str">
        <f t="shared" si="58"/>
        <v>2.30</v>
      </c>
      <c r="N187" s="52" t="str">
        <f t="shared" si="59"/>
        <v>5570</v>
      </c>
      <c r="O187" s="19">
        <f>VLOOKUP(F187,[1]Item!$A$5:$Z$10000,26,0)</f>
        <v>0.95299999999999996</v>
      </c>
      <c r="P187" s="19" t="str">
        <f>VLOOKUP(E187,[1]route!$E$3:$O$10005,11,0)</f>
        <v>P/E</v>
      </c>
      <c r="Q187" s="62" t="str">
        <f>'Cutting Rules'!AD187</f>
        <v>5570------------</v>
      </c>
      <c r="R187" s="23">
        <f ca="1">SUMIF([1]route!$E$3:$E$10005,E187,[1]!Table1[生産])</f>
        <v>1041</v>
      </c>
      <c r="S187" s="24"/>
      <c r="T187" s="78" t="s">
        <v>547</v>
      </c>
      <c r="U187" s="19"/>
      <c r="V187" s="48">
        <f>SUMIF([1]route!$E$3:$E$10005,E187,[1]route!$M$3:$M$10005)</f>
        <v>808</v>
      </c>
      <c r="W187" s="56">
        <f t="shared" si="60"/>
        <v>4289.0336799999995</v>
      </c>
      <c r="X187" s="27">
        <f t="array" aca="1" ref="X187" ca="1">INDEX($BP187:$CZ187,MATCH(TRUE,$BP187:$CZ187&lt;0,0))</f>
        <v>-233</v>
      </c>
      <c r="Y187" s="47">
        <f t="shared" ca="1" si="51"/>
        <v>45322</v>
      </c>
      <c r="Z187" s="121" t="str">
        <f>IFERROR(VLOOKUP(E187,[1]route!$E$3:$BL$10005,59,0),"")&amp;IFERROR(VLOOKUP(E187,[1]route!$E$3:$BL$10005,60,0),"")</f>
        <v/>
      </c>
      <c r="AA187" s="28">
        <f t="shared" ca="1" si="61"/>
        <v>233</v>
      </c>
      <c r="AB187" s="77">
        <f t="shared" ca="1" si="62"/>
        <v>1236.8129299999998</v>
      </c>
      <c r="AC187" s="4">
        <f t="shared" ca="1" si="52"/>
        <v>34</v>
      </c>
      <c r="AD187" s="29">
        <v>0</v>
      </c>
      <c r="AE187" s="30">
        <f ca="1">SUMIF([1]route!$E$3:$E$10005,E187,[1]!Table1[1])</f>
        <v>0</v>
      </c>
      <c r="AF187" s="30">
        <f ca="1">SUMIF([1]route!$E$3:$E$10005,E187,[1]!Table1[2])</f>
        <v>0</v>
      </c>
      <c r="AG187" s="30">
        <f ca="1">SUMIF([1]route!$E$3:$E$10005,E187,[1]!Table1[3])</f>
        <v>0</v>
      </c>
      <c r="AH187" s="30">
        <f ca="1">SUMIF([1]route!$E$3:$E$10005,E187,[1]!Table1[4])</f>
        <v>0</v>
      </c>
      <c r="AI187" s="30">
        <f ca="1">SUMIF([1]route!$E$3:$E$10005,E187,[1]!Table1[5])</f>
        <v>217</v>
      </c>
      <c r="AJ187" s="30">
        <f ca="1">SUMIF([1]route!$E$3:$E$10005,E187,[1]!Table1[6])</f>
        <v>0</v>
      </c>
      <c r="AK187" s="30">
        <f ca="1">SUMIF([1]route!$E$3:$E$10005,E187,[1]!Table1[7])</f>
        <v>0</v>
      </c>
      <c r="AL187" s="30">
        <f ca="1">SUMIF([1]route!$E$3:$E$10005,E187,[1]!Table1[8])</f>
        <v>0</v>
      </c>
      <c r="AM187" s="30">
        <f ca="1">SUMIF([1]route!$E$3:$E$10005,E187,[1]!Table1[9])</f>
        <v>0</v>
      </c>
      <c r="AN187" s="30">
        <f ca="1">SUMIF([1]route!$E$3:$E$10005,E187,[1]!Table1[10])</f>
        <v>0</v>
      </c>
      <c r="AO187" s="30">
        <f ca="1">SUMIF([1]route!$E$3:$E$10005,E187,[1]!Table1[11])</f>
        <v>0</v>
      </c>
      <c r="AP187" s="30">
        <f ca="1">SUMIF([1]route!$E$3:$E$10005,E187,[1]!Table1[12])</f>
        <v>0</v>
      </c>
      <c r="AQ187" s="30">
        <f ca="1">SUMIF([1]route!$E$3:$E$10005,E187,[1]!Table1[13])</f>
        <v>0</v>
      </c>
      <c r="AR187" s="30">
        <f ca="1">SUMIF([1]route!$E$3:$E$10005,E187,[1]!Table1[14])</f>
        <v>0</v>
      </c>
      <c r="AS187" s="30">
        <f ca="1">SUMIF([1]route!$E$3:$E$10005,E187,[1]!Table1[15])</f>
        <v>0</v>
      </c>
      <c r="AT187" s="30">
        <f ca="1">SUMIF([1]route!$E$3:$E$10005,E187,[1]!Table1[16])</f>
        <v>0</v>
      </c>
      <c r="AU187" s="30">
        <f ca="1">SUMIF([1]route!$E$3:$E$10005,E187,[1]!Table1[17])</f>
        <v>0</v>
      </c>
      <c r="AV187" s="30">
        <f ca="1">SUMIF([1]route!$E$3:$E$10005,E187,[1]!Table1[18])</f>
        <v>217</v>
      </c>
      <c r="AW187" s="30">
        <f ca="1">SUMIF([1]route!$E$3:$E$10005,E187,[1]!Table1[19])</f>
        <v>0</v>
      </c>
      <c r="AX187" s="30">
        <f ca="1">SUMIF([1]route!$E$3:$E$10005,E187,[1]!Table1[20])</f>
        <v>0</v>
      </c>
      <c r="AY187" s="30">
        <f ca="1">SUMIF([1]route!$E$3:$E$10005,E187,[1]!Table1[21])</f>
        <v>0</v>
      </c>
      <c r="AZ187" s="30">
        <f ca="1">SUMIF([1]route!$E$3:$E$10005,E187,[1]!Table1[22])</f>
        <v>0</v>
      </c>
      <c r="BA187" s="30">
        <f ca="1">SUMIF([1]route!$E$3:$E$10005,E187,[1]!Table1[23])</f>
        <v>0</v>
      </c>
      <c r="BB187" s="30">
        <f ca="1">SUMIF([1]route!$E$3:$E$10005,E187,[1]!Table1[24])</f>
        <v>0</v>
      </c>
      <c r="BC187" s="30">
        <f ca="1">SUMIF([1]route!$E$3:$E$10005,E187,[1]!Table1[25])</f>
        <v>0</v>
      </c>
      <c r="BD187" s="30">
        <f ca="1">SUMIF([1]route!$E$3:$E$10005,E187,[1]!Table1[26])</f>
        <v>0</v>
      </c>
      <c r="BE187" s="30">
        <f ca="1">SUMIF([1]route!$E$3:$E$10005,E187,[1]!Table1[27])</f>
        <v>100</v>
      </c>
      <c r="BF187" s="30">
        <f ca="1">SUMIF([1]route!$E$3:$E$10005,E187,[1]!Table1[28])</f>
        <v>0</v>
      </c>
      <c r="BG187" s="30">
        <f ca="1">SUMIF([1]route!$E$3:$E$10005,E187,[1]!Table1[29])</f>
        <v>0</v>
      </c>
      <c r="BH187" s="30">
        <f ca="1">SUMIF([1]route!$E$3:$E$10005,E187,[1]!Table1[30])</f>
        <v>0</v>
      </c>
      <c r="BI187" s="30">
        <f ca="1">SUMIF([1]route!$E$3:$E$10005,E187,[1]!Table1[31])</f>
        <v>0</v>
      </c>
      <c r="BJ187" s="30">
        <f ca="1">SUMIF([1]route!$E$3:$E$10005,E187,[1]!Table1[Remain PO])</f>
        <v>0</v>
      </c>
      <c r="BK187" s="31">
        <f ca="1">SUMIF([1]route!$E$3:$E$10005,E187,[1]!Table1[N+1])</f>
        <v>507</v>
      </c>
      <c r="BL187" s="31">
        <f ca="1">SUMIF([1]route!$E$3:$E$10005,E187,[1]!Table1[N+2])</f>
        <v>344</v>
      </c>
      <c r="BM187" s="31">
        <f ca="1">SUMIF([1]route!$E$3:$E$10005,E187,[1]!Table1[N+3])</f>
        <v>417</v>
      </c>
      <c r="BN187" s="32">
        <f ca="1">SUMIF([1]route!$E$3:$E$10005,E187,[1]!Table1[N+4])</f>
        <v>0</v>
      </c>
      <c r="BP187" s="37">
        <f t="shared" si="63"/>
        <v>808</v>
      </c>
      <c r="BQ187" s="35">
        <f t="shared" ca="1" si="70"/>
        <v>808</v>
      </c>
      <c r="BR187" s="35">
        <f t="shared" ca="1" si="70"/>
        <v>808</v>
      </c>
      <c r="BS187" s="35">
        <f t="shared" ca="1" si="70"/>
        <v>808</v>
      </c>
      <c r="BT187" s="35">
        <f t="shared" ca="1" si="70"/>
        <v>808</v>
      </c>
      <c r="BU187" s="35">
        <f t="shared" ca="1" si="70"/>
        <v>591</v>
      </c>
      <c r="BV187" s="35">
        <f t="shared" ca="1" si="70"/>
        <v>591</v>
      </c>
      <c r="BW187" s="35">
        <f t="shared" ca="1" si="69"/>
        <v>591</v>
      </c>
      <c r="BX187" s="35">
        <f t="shared" ca="1" si="69"/>
        <v>591</v>
      </c>
      <c r="BY187" s="35">
        <f t="shared" ca="1" si="69"/>
        <v>591</v>
      </c>
      <c r="BZ187" s="35">
        <f t="shared" ca="1" si="69"/>
        <v>591</v>
      </c>
      <c r="CA187" s="35">
        <f t="shared" ca="1" si="69"/>
        <v>591</v>
      </c>
      <c r="CB187" s="35">
        <f t="shared" ca="1" si="67"/>
        <v>591</v>
      </c>
      <c r="CC187" s="35">
        <f t="shared" ca="1" si="67"/>
        <v>591</v>
      </c>
      <c r="CD187" s="35">
        <f t="shared" ca="1" si="67"/>
        <v>591</v>
      </c>
      <c r="CE187" s="35">
        <f t="shared" ca="1" si="67"/>
        <v>591</v>
      </c>
      <c r="CF187" s="35">
        <f t="shared" ca="1" si="67"/>
        <v>591</v>
      </c>
      <c r="CG187" s="35">
        <f t="shared" ca="1" si="67"/>
        <v>591</v>
      </c>
      <c r="CH187" s="35">
        <f t="shared" ca="1" si="67"/>
        <v>374</v>
      </c>
      <c r="CI187" s="35">
        <f t="shared" ca="1" si="67"/>
        <v>374</v>
      </c>
      <c r="CJ187" s="35">
        <f t="shared" ca="1" si="67"/>
        <v>374</v>
      </c>
      <c r="CK187" s="35">
        <f t="shared" ca="1" si="68"/>
        <v>374</v>
      </c>
      <c r="CL187" s="35">
        <f t="shared" ca="1" si="68"/>
        <v>374</v>
      </c>
      <c r="CM187" s="35">
        <f t="shared" ca="1" si="68"/>
        <v>374</v>
      </c>
      <c r="CN187" s="35">
        <f t="shared" ca="1" si="68"/>
        <v>374</v>
      </c>
      <c r="CO187" s="35">
        <f t="shared" ca="1" si="68"/>
        <v>374</v>
      </c>
      <c r="CP187" s="35">
        <f t="shared" ca="1" si="68"/>
        <v>374</v>
      </c>
      <c r="CQ187" s="35">
        <f t="shared" ca="1" si="68"/>
        <v>274</v>
      </c>
      <c r="CR187" s="35">
        <f t="shared" ca="1" si="68"/>
        <v>274</v>
      </c>
      <c r="CS187" s="35">
        <f t="shared" ca="1" si="66"/>
        <v>274</v>
      </c>
      <c r="CT187" s="35">
        <f t="shared" ca="1" si="66"/>
        <v>274</v>
      </c>
      <c r="CU187" s="35">
        <f t="shared" ca="1" si="66"/>
        <v>274</v>
      </c>
      <c r="CV187" s="35">
        <f t="shared" ca="1" si="66"/>
        <v>274</v>
      </c>
      <c r="CW187" s="38">
        <f t="shared" ca="1" si="66"/>
        <v>-233</v>
      </c>
      <c r="CX187" s="38">
        <f t="shared" ca="1" si="66"/>
        <v>-577</v>
      </c>
      <c r="CY187" s="38">
        <f t="shared" ca="1" si="66"/>
        <v>-994</v>
      </c>
      <c r="CZ187" s="39">
        <f t="shared" ca="1" si="66"/>
        <v>-994</v>
      </c>
      <c r="DA187" s="35"/>
    </row>
    <row r="188" spans="4:105" x14ac:dyDescent="0.3">
      <c r="D188" s="61" t="str">
        <f>VLOOKUP(F188,[1]Special!$O$2:$S$209,3,0)</f>
        <v>|0101021700|0.00|0.00|0.000|56.5002.3</v>
      </c>
      <c r="E188" s="20" t="s">
        <v>210</v>
      </c>
      <c r="F188" s="19" t="str">
        <f t="shared" si="53"/>
        <v>|0200226010|19.10|0.00|2.300|0.000</v>
      </c>
      <c r="G188" s="19" t="str">
        <f>'Cutting Rules'!H188</f>
        <v>INNOTEK||||||||||||</v>
      </c>
      <c r="H188" s="19" t="str">
        <f>VLOOKUP(MID(F188,8,2),[1]Special!$H$2:$I$32,2,0)</f>
        <v>STAM390G</v>
      </c>
      <c r="I188" s="19" t="str">
        <f t="shared" si="54"/>
        <v>NBC</v>
      </c>
      <c r="J188" s="19" t="str">
        <f t="shared" si="55"/>
        <v>P</v>
      </c>
      <c r="K188" s="19" t="str">
        <f t="shared" si="56"/>
        <v>19.1</v>
      </c>
      <c r="L188" s="19" t="str">
        <f t="shared" si="57"/>
        <v>0.00</v>
      </c>
      <c r="M188" s="52" t="str">
        <f t="shared" si="58"/>
        <v>2.30</v>
      </c>
      <c r="N188" s="52" t="str">
        <f t="shared" si="59"/>
        <v>6265</v>
      </c>
      <c r="O188" s="19">
        <f>VLOOKUP(F188,[1]Item!$A$5:$Z$10000,26,0)</f>
        <v>0.95299999999999996</v>
      </c>
      <c r="P188" s="19" t="str">
        <f>VLOOKUP(E188,[1]route!$E$3:$O$10005,11,0)</f>
        <v>P/E</v>
      </c>
      <c r="Q188" s="62" t="str">
        <f>'Cutting Rules'!AD188</f>
        <v>6265------------</v>
      </c>
      <c r="R188" s="23">
        <f ca="1">SUMIF([1]route!$E$3:$E$10005,E188,[1]!Table1[生産])</f>
        <v>0</v>
      </c>
      <c r="S188" s="24"/>
      <c r="T188" s="78" t="s">
        <v>547</v>
      </c>
      <c r="U188" s="19"/>
      <c r="V188" s="48">
        <f>SUMIF([1]route!$E$3:$E$10005,E188,[1]route!$M$3:$M$10005)</f>
        <v>0</v>
      </c>
      <c r="W188" s="56">
        <f t="shared" si="60"/>
        <v>0</v>
      </c>
      <c r="X188" s="27" t="e">
        <f t="array" aca="1" ref="X188" ca="1">INDEX($BP188:$CZ188,MATCH(TRUE,$BP188:$CZ188&lt;0,0))</f>
        <v>#N/A</v>
      </c>
      <c r="Y188" s="47" t="str">
        <f t="shared" ca="1" si="51"/>
        <v/>
      </c>
      <c r="Z188" s="121" t="str">
        <f>IFERROR(VLOOKUP(E188,[1]route!$E$3:$BL$10005,59,0),"")&amp;IFERROR(VLOOKUP(E188,[1]route!$E$3:$BL$10005,60,0),"")</f>
        <v/>
      </c>
      <c r="AA188" s="28">
        <f t="shared" ca="1" si="61"/>
        <v>0</v>
      </c>
      <c r="AB188" s="77">
        <f t="shared" ca="1" si="62"/>
        <v>0</v>
      </c>
      <c r="AC188" s="4" t="str">
        <f t="shared" ca="1" si="52"/>
        <v/>
      </c>
      <c r="AD188" s="29">
        <v>0</v>
      </c>
      <c r="AE188" s="30">
        <f ca="1">SUMIF([1]route!$E$3:$E$10005,E188,[1]!Table1[1])</f>
        <v>0</v>
      </c>
      <c r="AF188" s="30">
        <f ca="1">SUMIF([1]route!$E$3:$E$10005,E188,[1]!Table1[2])</f>
        <v>0</v>
      </c>
      <c r="AG188" s="30">
        <f ca="1">SUMIF([1]route!$E$3:$E$10005,E188,[1]!Table1[3])</f>
        <v>0</v>
      </c>
      <c r="AH188" s="30">
        <f ca="1">SUMIF([1]route!$E$3:$E$10005,E188,[1]!Table1[4])</f>
        <v>0</v>
      </c>
      <c r="AI188" s="30">
        <f ca="1">SUMIF([1]route!$E$3:$E$10005,E188,[1]!Table1[5])</f>
        <v>0</v>
      </c>
      <c r="AJ188" s="30">
        <f ca="1">SUMIF([1]route!$E$3:$E$10005,E188,[1]!Table1[6])</f>
        <v>0</v>
      </c>
      <c r="AK188" s="30">
        <f ca="1">SUMIF([1]route!$E$3:$E$10005,E188,[1]!Table1[7])</f>
        <v>0</v>
      </c>
      <c r="AL188" s="30">
        <f ca="1">SUMIF([1]route!$E$3:$E$10005,E188,[1]!Table1[8])</f>
        <v>0</v>
      </c>
      <c r="AM188" s="30">
        <f ca="1">SUMIF([1]route!$E$3:$E$10005,E188,[1]!Table1[9])</f>
        <v>0</v>
      </c>
      <c r="AN188" s="30">
        <f ca="1">SUMIF([1]route!$E$3:$E$10005,E188,[1]!Table1[10])</f>
        <v>0</v>
      </c>
      <c r="AO188" s="30">
        <f ca="1">SUMIF([1]route!$E$3:$E$10005,E188,[1]!Table1[11])</f>
        <v>0</v>
      </c>
      <c r="AP188" s="30">
        <f ca="1">SUMIF([1]route!$E$3:$E$10005,E188,[1]!Table1[12])</f>
        <v>0</v>
      </c>
      <c r="AQ188" s="30">
        <f ca="1">SUMIF([1]route!$E$3:$E$10005,E188,[1]!Table1[13])</f>
        <v>0</v>
      </c>
      <c r="AR188" s="30">
        <f ca="1">SUMIF([1]route!$E$3:$E$10005,E188,[1]!Table1[14])</f>
        <v>0</v>
      </c>
      <c r="AS188" s="30">
        <f ca="1">SUMIF([1]route!$E$3:$E$10005,E188,[1]!Table1[15])</f>
        <v>0</v>
      </c>
      <c r="AT188" s="30">
        <f ca="1">SUMIF([1]route!$E$3:$E$10005,E188,[1]!Table1[16])</f>
        <v>0</v>
      </c>
      <c r="AU188" s="30">
        <f ca="1">SUMIF([1]route!$E$3:$E$10005,E188,[1]!Table1[17])</f>
        <v>0</v>
      </c>
      <c r="AV188" s="30">
        <f ca="1">SUMIF([1]route!$E$3:$E$10005,E188,[1]!Table1[18])</f>
        <v>0</v>
      </c>
      <c r="AW188" s="30">
        <f ca="1">SUMIF([1]route!$E$3:$E$10005,E188,[1]!Table1[19])</f>
        <v>0</v>
      </c>
      <c r="AX188" s="30">
        <f ca="1">SUMIF([1]route!$E$3:$E$10005,E188,[1]!Table1[20])</f>
        <v>0</v>
      </c>
      <c r="AY188" s="30">
        <f ca="1">SUMIF([1]route!$E$3:$E$10005,E188,[1]!Table1[21])</f>
        <v>0</v>
      </c>
      <c r="AZ188" s="30">
        <f ca="1">SUMIF([1]route!$E$3:$E$10005,E188,[1]!Table1[22])</f>
        <v>0</v>
      </c>
      <c r="BA188" s="30">
        <f ca="1">SUMIF([1]route!$E$3:$E$10005,E188,[1]!Table1[23])</f>
        <v>0</v>
      </c>
      <c r="BB188" s="30">
        <f ca="1">SUMIF([1]route!$E$3:$E$10005,E188,[1]!Table1[24])</f>
        <v>0</v>
      </c>
      <c r="BC188" s="30">
        <f ca="1">SUMIF([1]route!$E$3:$E$10005,E188,[1]!Table1[25])</f>
        <v>0</v>
      </c>
      <c r="BD188" s="30">
        <f ca="1">SUMIF([1]route!$E$3:$E$10005,E188,[1]!Table1[26])</f>
        <v>0</v>
      </c>
      <c r="BE188" s="30">
        <f ca="1">SUMIF([1]route!$E$3:$E$10005,E188,[1]!Table1[27])</f>
        <v>0</v>
      </c>
      <c r="BF188" s="30">
        <f ca="1">SUMIF([1]route!$E$3:$E$10005,E188,[1]!Table1[28])</f>
        <v>0</v>
      </c>
      <c r="BG188" s="30">
        <f ca="1">SUMIF([1]route!$E$3:$E$10005,E188,[1]!Table1[29])</f>
        <v>0</v>
      </c>
      <c r="BH188" s="30">
        <f ca="1">SUMIF([1]route!$E$3:$E$10005,E188,[1]!Table1[30])</f>
        <v>0</v>
      </c>
      <c r="BI188" s="30">
        <f ca="1">SUMIF([1]route!$E$3:$E$10005,E188,[1]!Table1[31])</f>
        <v>0</v>
      </c>
      <c r="BJ188" s="30">
        <f ca="1">SUMIF([1]route!$E$3:$E$10005,E188,[1]!Table1[Remain PO])</f>
        <v>0</v>
      </c>
      <c r="BK188" s="31">
        <f ca="1">SUMIF([1]route!$E$3:$E$10005,E188,[1]!Table1[N+1])</f>
        <v>0</v>
      </c>
      <c r="BL188" s="31">
        <f ca="1">SUMIF([1]route!$E$3:$E$10005,E188,[1]!Table1[N+2])</f>
        <v>0</v>
      </c>
      <c r="BM188" s="31">
        <f ca="1">SUMIF([1]route!$E$3:$E$10005,E188,[1]!Table1[N+3])</f>
        <v>0</v>
      </c>
      <c r="BN188" s="32">
        <f ca="1">SUMIF([1]route!$E$3:$E$10005,E188,[1]!Table1[N+4])</f>
        <v>0</v>
      </c>
      <c r="BP188" s="37">
        <f t="shared" si="63"/>
        <v>0</v>
      </c>
      <c r="BQ188" s="35">
        <f t="shared" ca="1" si="70"/>
        <v>0</v>
      </c>
      <c r="BR188" s="35">
        <f t="shared" ca="1" si="70"/>
        <v>0</v>
      </c>
      <c r="BS188" s="35">
        <f t="shared" ca="1" si="70"/>
        <v>0</v>
      </c>
      <c r="BT188" s="35">
        <f t="shared" ca="1" si="70"/>
        <v>0</v>
      </c>
      <c r="BU188" s="35">
        <f t="shared" ca="1" si="70"/>
        <v>0</v>
      </c>
      <c r="BV188" s="35">
        <f t="shared" ca="1" si="70"/>
        <v>0</v>
      </c>
      <c r="BW188" s="35">
        <f t="shared" ca="1" si="69"/>
        <v>0</v>
      </c>
      <c r="BX188" s="35">
        <f t="shared" ca="1" si="69"/>
        <v>0</v>
      </c>
      <c r="BY188" s="35">
        <f t="shared" ca="1" si="69"/>
        <v>0</v>
      </c>
      <c r="BZ188" s="35">
        <f t="shared" ca="1" si="69"/>
        <v>0</v>
      </c>
      <c r="CA188" s="35">
        <f t="shared" ca="1" si="69"/>
        <v>0</v>
      </c>
      <c r="CB188" s="35">
        <f t="shared" ca="1" si="67"/>
        <v>0</v>
      </c>
      <c r="CC188" s="35">
        <f t="shared" ca="1" si="67"/>
        <v>0</v>
      </c>
      <c r="CD188" s="35">
        <f t="shared" ca="1" si="67"/>
        <v>0</v>
      </c>
      <c r="CE188" s="35">
        <f t="shared" ca="1" si="67"/>
        <v>0</v>
      </c>
      <c r="CF188" s="35">
        <f t="shared" ca="1" si="67"/>
        <v>0</v>
      </c>
      <c r="CG188" s="35">
        <f t="shared" ca="1" si="67"/>
        <v>0</v>
      </c>
      <c r="CH188" s="35">
        <f t="shared" ca="1" si="67"/>
        <v>0</v>
      </c>
      <c r="CI188" s="35">
        <f t="shared" ca="1" si="67"/>
        <v>0</v>
      </c>
      <c r="CJ188" s="35">
        <f t="shared" ca="1" si="67"/>
        <v>0</v>
      </c>
      <c r="CK188" s="35">
        <f t="shared" ca="1" si="68"/>
        <v>0</v>
      </c>
      <c r="CL188" s="35">
        <f t="shared" ca="1" si="68"/>
        <v>0</v>
      </c>
      <c r="CM188" s="35">
        <f t="shared" ca="1" si="68"/>
        <v>0</v>
      </c>
      <c r="CN188" s="35">
        <f t="shared" ca="1" si="68"/>
        <v>0</v>
      </c>
      <c r="CO188" s="35">
        <f t="shared" ca="1" si="68"/>
        <v>0</v>
      </c>
      <c r="CP188" s="35">
        <f t="shared" ca="1" si="68"/>
        <v>0</v>
      </c>
      <c r="CQ188" s="35">
        <f t="shared" ca="1" si="68"/>
        <v>0</v>
      </c>
      <c r="CR188" s="35">
        <f t="shared" ca="1" si="68"/>
        <v>0</v>
      </c>
      <c r="CS188" s="35">
        <f t="shared" ca="1" si="66"/>
        <v>0</v>
      </c>
      <c r="CT188" s="35">
        <f t="shared" ca="1" si="66"/>
        <v>0</v>
      </c>
      <c r="CU188" s="35">
        <f t="shared" ca="1" si="66"/>
        <v>0</v>
      </c>
      <c r="CV188" s="35">
        <f t="shared" ca="1" si="66"/>
        <v>0</v>
      </c>
      <c r="CW188" s="38">
        <f t="shared" ca="1" si="66"/>
        <v>0</v>
      </c>
      <c r="CX188" s="38">
        <f t="shared" ca="1" si="66"/>
        <v>0</v>
      </c>
      <c r="CY188" s="38">
        <f t="shared" ca="1" si="66"/>
        <v>0</v>
      </c>
      <c r="CZ188" s="39">
        <f t="shared" ca="1" si="66"/>
        <v>0</v>
      </c>
      <c r="DA188" s="35"/>
    </row>
    <row r="189" spans="4:105" x14ac:dyDescent="0.3">
      <c r="D189" s="61" t="str">
        <f>VLOOKUP(F189,[1]Special!$O$2:$S$209,3,0)</f>
        <v>|0101021700|0.00|0.00|0.000|57.0002</v>
      </c>
      <c r="E189" s="20" t="s">
        <v>211</v>
      </c>
      <c r="F189" s="19" t="str">
        <f t="shared" si="53"/>
        <v>|0200226010|19.10|0.00|2.000|0.000</v>
      </c>
      <c r="G189" s="19" t="str">
        <f>'Cutting Rules'!H189</f>
        <v>VPIC1||||||||||||</v>
      </c>
      <c r="H189" s="19" t="str">
        <f>VLOOKUP(MID(F189,8,2),[1]Special!$H$2:$I$32,2,0)</f>
        <v>STAM390G</v>
      </c>
      <c r="I189" s="19" t="str">
        <f t="shared" si="54"/>
        <v>NBC</v>
      </c>
      <c r="J189" s="19" t="str">
        <f t="shared" si="55"/>
        <v>P</v>
      </c>
      <c r="K189" s="19" t="str">
        <f t="shared" si="56"/>
        <v>19.1</v>
      </c>
      <c r="L189" s="19" t="str">
        <f t="shared" si="57"/>
        <v>0.00</v>
      </c>
      <c r="M189" s="52" t="str">
        <f t="shared" si="58"/>
        <v>2.00</v>
      </c>
      <c r="N189" s="52" t="str">
        <f t="shared" si="59"/>
        <v>5000</v>
      </c>
      <c r="O189" s="19">
        <f>VLOOKUP(F189,[1]Item!$A$5:$Z$10000,26,0)</f>
        <v>0.84299999999999997</v>
      </c>
      <c r="P189" s="19" t="str">
        <f>VLOOKUP(E189,[1]route!$E$3:$O$10005,11,0)</f>
        <v>P/E</v>
      </c>
      <c r="Q189" s="62" t="str">
        <f>'Cutting Rules'!AD189</f>
        <v>5000------------</v>
      </c>
      <c r="R189" s="23">
        <f ca="1">SUMIF([1]route!$E$3:$E$10005,E189,[1]!Table1[生産])</f>
        <v>50</v>
      </c>
      <c r="S189" s="24"/>
      <c r="T189" s="78" t="s">
        <v>547</v>
      </c>
      <c r="U189" s="19"/>
      <c r="V189" s="48">
        <f>SUMIF([1]route!$E$3:$E$10005,E189,[1]route!$M$3:$M$10005)</f>
        <v>217</v>
      </c>
      <c r="W189" s="56">
        <f t="shared" si="60"/>
        <v>914.65499999999997</v>
      </c>
      <c r="X189" s="27" t="e">
        <f t="array" aca="1" ref="X189" ca="1">INDEX($BP189:$CZ189,MATCH(TRUE,$BP189:$CZ189&lt;0,0))</f>
        <v>#N/A</v>
      </c>
      <c r="Y189" s="47" t="str">
        <f t="shared" ca="1" si="51"/>
        <v/>
      </c>
      <c r="Z189" s="121" t="str">
        <f>IFERROR(VLOOKUP(E189,[1]route!$E$3:$BL$10005,59,0),"")&amp;IFERROR(VLOOKUP(E189,[1]route!$E$3:$BL$10005,60,0),"")</f>
        <v/>
      </c>
      <c r="AA189" s="28">
        <f t="shared" ca="1" si="61"/>
        <v>0</v>
      </c>
      <c r="AB189" s="77">
        <f t="shared" ca="1" si="62"/>
        <v>0</v>
      </c>
      <c r="AC189" s="4" t="str">
        <f t="shared" ca="1" si="52"/>
        <v/>
      </c>
      <c r="AD189" s="29">
        <v>0</v>
      </c>
      <c r="AE189" s="30">
        <f ca="1">SUMIF([1]route!$E$3:$E$10005,E189,[1]!Table1[1])</f>
        <v>50</v>
      </c>
      <c r="AF189" s="30">
        <f ca="1">SUMIF([1]route!$E$3:$E$10005,E189,[1]!Table1[2])</f>
        <v>0</v>
      </c>
      <c r="AG189" s="30">
        <f ca="1">SUMIF([1]route!$E$3:$E$10005,E189,[1]!Table1[3])</f>
        <v>0</v>
      </c>
      <c r="AH189" s="30">
        <f ca="1">SUMIF([1]route!$E$3:$E$10005,E189,[1]!Table1[4])</f>
        <v>0</v>
      </c>
      <c r="AI189" s="30">
        <f ca="1">SUMIF([1]route!$E$3:$E$10005,E189,[1]!Table1[5])</f>
        <v>0</v>
      </c>
      <c r="AJ189" s="30">
        <f ca="1">SUMIF([1]route!$E$3:$E$10005,E189,[1]!Table1[6])</f>
        <v>0</v>
      </c>
      <c r="AK189" s="30">
        <f ca="1">SUMIF([1]route!$E$3:$E$10005,E189,[1]!Table1[7])</f>
        <v>0</v>
      </c>
      <c r="AL189" s="30">
        <f ca="1">SUMIF([1]route!$E$3:$E$10005,E189,[1]!Table1[8])</f>
        <v>0</v>
      </c>
      <c r="AM189" s="30">
        <f ca="1">SUMIF([1]route!$E$3:$E$10005,E189,[1]!Table1[9])</f>
        <v>0</v>
      </c>
      <c r="AN189" s="30">
        <f ca="1">SUMIF([1]route!$E$3:$E$10005,E189,[1]!Table1[10])</f>
        <v>0</v>
      </c>
      <c r="AO189" s="30">
        <f ca="1">SUMIF([1]route!$E$3:$E$10005,E189,[1]!Table1[11])</f>
        <v>0</v>
      </c>
      <c r="AP189" s="30">
        <f ca="1">SUMIF([1]route!$E$3:$E$10005,E189,[1]!Table1[12])</f>
        <v>0</v>
      </c>
      <c r="AQ189" s="30">
        <f ca="1">SUMIF([1]route!$E$3:$E$10005,E189,[1]!Table1[13])</f>
        <v>0</v>
      </c>
      <c r="AR189" s="30">
        <f ca="1">SUMIF([1]route!$E$3:$E$10005,E189,[1]!Table1[14])</f>
        <v>0</v>
      </c>
      <c r="AS189" s="30">
        <f ca="1">SUMIF([1]route!$E$3:$E$10005,E189,[1]!Table1[15])</f>
        <v>0</v>
      </c>
      <c r="AT189" s="30">
        <f ca="1">SUMIF([1]route!$E$3:$E$10005,E189,[1]!Table1[16])</f>
        <v>0</v>
      </c>
      <c r="AU189" s="30">
        <f ca="1">SUMIF([1]route!$E$3:$E$10005,E189,[1]!Table1[17])</f>
        <v>0</v>
      </c>
      <c r="AV189" s="30">
        <f ca="1">SUMIF([1]route!$E$3:$E$10005,E189,[1]!Table1[18])</f>
        <v>0</v>
      </c>
      <c r="AW189" s="30">
        <f ca="1">SUMIF([1]route!$E$3:$E$10005,E189,[1]!Table1[19])</f>
        <v>0</v>
      </c>
      <c r="AX189" s="30">
        <f ca="1">SUMIF([1]route!$E$3:$E$10005,E189,[1]!Table1[20])</f>
        <v>0</v>
      </c>
      <c r="AY189" s="30">
        <f ca="1">SUMIF([1]route!$E$3:$E$10005,E189,[1]!Table1[21])</f>
        <v>0</v>
      </c>
      <c r="AZ189" s="30">
        <f ca="1">SUMIF([1]route!$E$3:$E$10005,E189,[1]!Table1[22])</f>
        <v>0</v>
      </c>
      <c r="BA189" s="30">
        <f ca="1">SUMIF([1]route!$E$3:$E$10005,E189,[1]!Table1[23])</f>
        <v>0</v>
      </c>
      <c r="BB189" s="30">
        <f ca="1">SUMIF([1]route!$E$3:$E$10005,E189,[1]!Table1[24])</f>
        <v>0</v>
      </c>
      <c r="BC189" s="30">
        <f ca="1">SUMIF([1]route!$E$3:$E$10005,E189,[1]!Table1[25])</f>
        <v>0</v>
      </c>
      <c r="BD189" s="30">
        <f ca="1">SUMIF([1]route!$E$3:$E$10005,E189,[1]!Table1[26])</f>
        <v>0</v>
      </c>
      <c r="BE189" s="30">
        <f ca="1">SUMIF([1]route!$E$3:$E$10005,E189,[1]!Table1[27])</f>
        <v>0</v>
      </c>
      <c r="BF189" s="30">
        <f ca="1">SUMIF([1]route!$E$3:$E$10005,E189,[1]!Table1[28])</f>
        <v>0</v>
      </c>
      <c r="BG189" s="30">
        <f ca="1">SUMIF([1]route!$E$3:$E$10005,E189,[1]!Table1[29])</f>
        <v>0</v>
      </c>
      <c r="BH189" s="30">
        <f ca="1">SUMIF([1]route!$E$3:$E$10005,E189,[1]!Table1[30])</f>
        <v>0</v>
      </c>
      <c r="BI189" s="30">
        <f ca="1">SUMIF([1]route!$E$3:$E$10005,E189,[1]!Table1[31])</f>
        <v>0</v>
      </c>
      <c r="BJ189" s="30">
        <f ca="1">SUMIF([1]route!$E$3:$E$10005,E189,[1]!Table1[Remain PO])</f>
        <v>0</v>
      </c>
      <c r="BK189" s="31">
        <f ca="1">SUMIF([1]route!$E$3:$E$10005,E189,[1]!Table1[N+1])</f>
        <v>0</v>
      </c>
      <c r="BL189" s="31">
        <f ca="1">SUMIF([1]route!$E$3:$E$10005,E189,[1]!Table1[N+2])</f>
        <v>0</v>
      </c>
      <c r="BM189" s="31">
        <f ca="1">SUMIF([1]route!$E$3:$E$10005,E189,[1]!Table1[N+3])</f>
        <v>0</v>
      </c>
      <c r="BN189" s="32">
        <f ca="1">SUMIF([1]route!$E$3:$E$10005,E189,[1]!Table1[N+4])</f>
        <v>0</v>
      </c>
      <c r="BP189" s="37">
        <f t="shared" si="63"/>
        <v>217</v>
      </c>
      <c r="BQ189" s="35">
        <f t="shared" ca="1" si="70"/>
        <v>167</v>
      </c>
      <c r="BR189" s="35">
        <f t="shared" ca="1" si="70"/>
        <v>167</v>
      </c>
      <c r="BS189" s="35">
        <f t="shared" ca="1" si="70"/>
        <v>167</v>
      </c>
      <c r="BT189" s="35">
        <f t="shared" ca="1" si="70"/>
        <v>167</v>
      </c>
      <c r="BU189" s="35">
        <f t="shared" ca="1" si="70"/>
        <v>167</v>
      </c>
      <c r="BV189" s="35">
        <f t="shared" ca="1" si="70"/>
        <v>167</v>
      </c>
      <c r="BW189" s="35">
        <f t="shared" ca="1" si="69"/>
        <v>167</v>
      </c>
      <c r="BX189" s="35">
        <f t="shared" ca="1" si="69"/>
        <v>167</v>
      </c>
      <c r="BY189" s="35">
        <f t="shared" ca="1" si="69"/>
        <v>167</v>
      </c>
      <c r="BZ189" s="35">
        <f t="shared" ca="1" si="69"/>
        <v>167</v>
      </c>
      <c r="CA189" s="35">
        <f t="shared" ca="1" si="69"/>
        <v>167</v>
      </c>
      <c r="CB189" s="35">
        <f t="shared" ca="1" si="67"/>
        <v>167</v>
      </c>
      <c r="CC189" s="35">
        <f t="shared" ca="1" si="67"/>
        <v>167</v>
      </c>
      <c r="CD189" s="35">
        <f t="shared" ca="1" si="67"/>
        <v>167</v>
      </c>
      <c r="CE189" s="35">
        <f t="shared" ca="1" si="67"/>
        <v>167</v>
      </c>
      <c r="CF189" s="35">
        <f t="shared" ca="1" si="67"/>
        <v>167</v>
      </c>
      <c r="CG189" s="35">
        <f t="shared" ca="1" si="67"/>
        <v>167</v>
      </c>
      <c r="CH189" s="35">
        <f t="shared" ca="1" si="67"/>
        <v>167</v>
      </c>
      <c r="CI189" s="35">
        <f t="shared" ca="1" si="67"/>
        <v>167</v>
      </c>
      <c r="CJ189" s="35">
        <f t="shared" ca="1" si="67"/>
        <v>167</v>
      </c>
      <c r="CK189" s="35">
        <f t="shared" ca="1" si="68"/>
        <v>167</v>
      </c>
      <c r="CL189" s="35">
        <f t="shared" ca="1" si="68"/>
        <v>167</v>
      </c>
      <c r="CM189" s="35">
        <f t="shared" ca="1" si="68"/>
        <v>167</v>
      </c>
      <c r="CN189" s="35">
        <f t="shared" ca="1" si="68"/>
        <v>167</v>
      </c>
      <c r="CO189" s="35">
        <f t="shared" ca="1" si="68"/>
        <v>167</v>
      </c>
      <c r="CP189" s="35">
        <f t="shared" ca="1" si="68"/>
        <v>167</v>
      </c>
      <c r="CQ189" s="35">
        <f t="shared" ca="1" si="68"/>
        <v>167</v>
      </c>
      <c r="CR189" s="35">
        <f t="shared" ca="1" si="68"/>
        <v>167</v>
      </c>
      <c r="CS189" s="35">
        <f t="shared" ca="1" si="66"/>
        <v>167</v>
      </c>
      <c r="CT189" s="35">
        <f t="shared" ca="1" si="66"/>
        <v>167</v>
      </c>
      <c r="CU189" s="35">
        <f t="shared" ca="1" si="66"/>
        <v>167</v>
      </c>
      <c r="CV189" s="35">
        <f t="shared" ca="1" si="66"/>
        <v>167</v>
      </c>
      <c r="CW189" s="38">
        <f t="shared" ca="1" si="66"/>
        <v>167</v>
      </c>
      <c r="CX189" s="38">
        <f t="shared" ca="1" si="66"/>
        <v>167</v>
      </c>
      <c r="CY189" s="38">
        <f t="shared" ca="1" si="66"/>
        <v>167</v>
      </c>
      <c r="CZ189" s="39">
        <f t="shared" ca="1" si="66"/>
        <v>167</v>
      </c>
      <c r="DA189" s="35"/>
    </row>
    <row r="190" spans="4:105" x14ac:dyDescent="0.3">
      <c r="D190" s="61" t="str">
        <f>VLOOKUP(F190,[1]Special!$O$2:$S$209,3,0)</f>
        <v>|0101021700|0.00|0.00|0.000|57.0002</v>
      </c>
      <c r="E190" s="20" t="s">
        <v>212</v>
      </c>
      <c r="F190" s="19" t="str">
        <f t="shared" si="53"/>
        <v>|0200226010|19.10|0.00|2.000|0.000</v>
      </c>
      <c r="G190" s="19" t="str">
        <f>'Cutting Rules'!H190</f>
        <v>VPIC1||||||||||||</v>
      </c>
      <c r="H190" s="19" t="str">
        <f>VLOOKUP(MID(F190,8,2),[1]Special!$H$2:$I$32,2,0)</f>
        <v>STAM390G</v>
      </c>
      <c r="I190" s="19" t="str">
        <f t="shared" si="54"/>
        <v>NBC</v>
      </c>
      <c r="J190" s="19" t="str">
        <f t="shared" si="55"/>
        <v>P</v>
      </c>
      <c r="K190" s="19" t="str">
        <f t="shared" si="56"/>
        <v>19.1</v>
      </c>
      <c r="L190" s="19" t="str">
        <f t="shared" si="57"/>
        <v>0.00</v>
      </c>
      <c r="M190" s="52" t="str">
        <f t="shared" si="58"/>
        <v>2.00</v>
      </c>
      <c r="N190" s="52" t="str">
        <f t="shared" si="59"/>
        <v>5300</v>
      </c>
      <c r="O190" s="19">
        <f>VLOOKUP(F190,[1]Item!$A$5:$Z$10000,26,0)</f>
        <v>0.84299999999999997</v>
      </c>
      <c r="P190" s="19" t="str">
        <f>VLOOKUP(E190,[1]route!$E$3:$O$10005,11,0)</f>
        <v>P/E</v>
      </c>
      <c r="Q190" s="62" t="str">
        <f>'Cutting Rules'!AD190</f>
        <v>5300------------</v>
      </c>
      <c r="R190" s="23">
        <f ca="1">SUMIF([1]route!$E$3:$E$10005,E190,[1]!Table1[生産])</f>
        <v>176</v>
      </c>
      <c r="S190" s="24"/>
      <c r="T190" s="78" t="s">
        <v>547</v>
      </c>
      <c r="U190" s="19"/>
      <c r="V190" s="48">
        <f>SUMIF([1]route!$E$3:$E$10005,E190,[1]route!$M$3:$M$10005)</f>
        <v>134</v>
      </c>
      <c r="W190" s="56">
        <f t="shared" si="60"/>
        <v>598.69859999999994</v>
      </c>
      <c r="X190" s="27">
        <f t="array" aca="1" ref="X190" ca="1">INDEX($BP190:$CZ190,MATCH(TRUE,$BP190:$CZ190&lt;0,0))</f>
        <v>-42</v>
      </c>
      <c r="Y190" s="47">
        <f t="shared" ca="1" si="51"/>
        <v>45322</v>
      </c>
      <c r="Z190" s="121" t="str">
        <f>IFERROR(VLOOKUP(E190,[1]route!$E$3:$BL$10005,59,0),"")&amp;IFERROR(VLOOKUP(E190,[1]route!$E$3:$BL$10005,60,0),"")</f>
        <v/>
      </c>
      <c r="AA190" s="28">
        <f t="shared" ca="1" si="61"/>
        <v>42</v>
      </c>
      <c r="AB190" s="77">
        <f t="shared" ca="1" si="62"/>
        <v>187.65179999999998</v>
      </c>
      <c r="AC190" s="4">
        <f t="shared" ca="1" si="52"/>
        <v>34</v>
      </c>
      <c r="AD190" s="29">
        <v>0</v>
      </c>
      <c r="AE190" s="30">
        <f ca="1">SUMIF([1]route!$E$3:$E$10005,E190,[1]!Table1[1])</f>
        <v>0</v>
      </c>
      <c r="AF190" s="30">
        <f ca="1">SUMIF([1]route!$E$3:$E$10005,E190,[1]!Table1[2])</f>
        <v>0</v>
      </c>
      <c r="AG190" s="30">
        <f ca="1">SUMIF([1]route!$E$3:$E$10005,E190,[1]!Table1[3])</f>
        <v>0</v>
      </c>
      <c r="AH190" s="30">
        <f ca="1">SUMIF([1]route!$E$3:$E$10005,E190,[1]!Table1[4])</f>
        <v>0</v>
      </c>
      <c r="AI190" s="30">
        <f ca="1">SUMIF([1]route!$E$3:$E$10005,E190,[1]!Table1[5])</f>
        <v>0</v>
      </c>
      <c r="AJ190" s="30">
        <f ca="1">SUMIF([1]route!$E$3:$E$10005,E190,[1]!Table1[6])</f>
        <v>0</v>
      </c>
      <c r="AK190" s="30">
        <f ca="1">SUMIF([1]route!$E$3:$E$10005,E190,[1]!Table1[7])</f>
        <v>0</v>
      </c>
      <c r="AL190" s="30">
        <f ca="1">SUMIF([1]route!$E$3:$E$10005,E190,[1]!Table1[8])</f>
        <v>0</v>
      </c>
      <c r="AM190" s="30">
        <f ca="1">SUMIF([1]route!$E$3:$E$10005,E190,[1]!Table1[9])</f>
        <v>0</v>
      </c>
      <c r="AN190" s="30">
        <f ca="1">SUMIF([1]route!$E$3:$E$10005,E190,[1]!Table1[10])</f>
        <v>0</v>
      </c>
      <c r="AO190" s="30">
        <f ca="1">SUMIF([1]route!$E$3:$E$10005,E190,[1]!Table1[11])</f>
        <v>0</v>
      </c>
      <c r="AP190" s="30">
        <f ca="1">SUMIF([1]route!$E$3:$E$10005,E190,[1]!Table1[12])</f>
        <v>0</v>
      </c>
      <c r="AQ190" s="30">
        <f ca="1">SUMIF([1]route!$E$3:$E$10005,E190,[1]!Table1[13])</f>
        <v>0</v>
      </c>
      <c r="AR190" s="30">
        <f ca="1">SUMIF([1]route!$E$3:$E$10005,E190,[1]!Table1[14])</f>
        <v>0</v>
      </c>
      <c r="AS190" s="30">
        <f ca="1">SUMIF([1]route!$E$3:$E$10005,E190,[1]!Table1[15])</f>
        <v>0</v>
      </c>
      <c r="AT190" s="30">
        <f ca="1">SUMIF([1]route!$E$3:$E$10005,E190,[1]!Table1[16])</f>
        <v>0</v>
      </c>
      <c r="AU190" s="30">
        <f ca="1">SUMIF([1]route!$E$3:$E$10005,E190,[1]!Table1[17])</f>
        <v>0</v>
      </c>
      <c r="AV190" s="30">
        <f ca="1">SUMIF([1]route!$E$3:$E$10005,E190,[1]!Table1[18])</f>
        <v>0</v>
      </c>
      <c r="AW190" s="30">
        <f ca="1">SUMIF([1]route!$E$3:$E$10005,E190,[1]!Table1[19])</f>
        <v>0</v>
      </c>
      <c r="AX190" s="30">
        <f ca="1">SUMIF([1]route!$E$3:$E$10005,E190,[1]!Table1[20])</f>
        <v>0</v>
      </c>
      <c r="AY190" s="30">
        <f ca="1">SUMIF([1]route!$E$3:$E$10005,E190,[1]!Table1[21])</f>
        <v>0</v>
      </c>
      <c r="AZ190" s="30">
        <f ca="1">SUMIF([1]route!$E$3:$E$10005,E190,[1]!Table1[22])</f>
        <v>0</v>
      </c>
      <c r="BA190" s="30">
        <f ca="1">SUMIF([1]route!$E$3:$E$10005,E190,[1]!Table1[23])</f>
        <v>0</v>
      </c>
      <c r="BB190" s="30">
        <f ca="1">SUMIF([1]route!$E$3:$E$10005,E190,[1]!Table1[24])</f>
        <v>0</v>
      </c>
      <c r="BC190" s="30">
        <f ca="1">SUMIF([1]route!$E$3:$E$10005,E190,[1]!Table1[25])</f>
        <v>0</v>
      </c>
      <c r="BD190" s="30">
        <f ca="1">SUMIF([1]route!$E$3:$E$10005,E190,[1]!Table1[26])</f>
        <v>0</v>
      </c>
      <c r="BE190" s="30">
        <f ca="1">SUMIF([1]route!$E$3:$E$10005,E190,[1]!Table1[27])</f>
        <v>0</v>
      </c>
      <c r="BF190" s="30">
        <f ca="1">SUMIF([1]route!$E$3:$E$10005,E190,[1]!Table1[28])</f>
        <v>0</v>
      </c>
      <c r="BG190" s="30">
        <f ca="1">SUMIF([1]route!$E$3:$E$10005,E190,[1]!Table1[29])</f>
        <v>0</v>
      </c>
      <c r="BH190" s="30">
        <f ca="1">SUMIF([1]route!$E$3:$E$10005,E190,[1]!Table1[30])</f>
        <v>0</v>
      </c>
      <c r="BI190" s="30">
        <f ca="1">SUMIF([1]route!$E$3:$E$10005,E190,[1]!Table1[31])</f>
        <v>0</v>
      </c>
      <c r="BJ190" s="30">
        <f ca="1">SUMIF([1]route!$E$3:$E$10005,E190,[1]!Table1[Remain PO])</f>
        <v>0</v>
      </c>
      <c r="BK190" s="31">
        <f ca="1">SUMIF([1]route!$E$3:$E$10005,E190,[1]!Table1[N+1])</f>
        <v>176</v>
      </c>
      <c r="BL190" s="31">
        <f ca="1">SUMIF([1]route!$E$3:$E$10005,E190,[1]!Table1[N+2])</f>
        <v>267</v>
      </c>
      <c r="BM190" s="31">
        <f ca="1">SUMIF([1]route!$E$3:$E$10005,E190,[1]!Table1[N+3])</f>
        <v>333</v>
      </c>
      <c r="BN190" s="32">
        <f ca="1">SUMIF([1]route!$E$3:$E$10005,E190,[1]!Table1[N+4])</f>
        <v>253</v>
      </c>
      <c r="BP190" s="37">
        <f t="shared" si="63"/>
        <v>134</v>
      </c>
      <c r="BQ190" s="35">
        <f t="shared" ca="1" si="70"/>
        <v>134</v>
      </c>
      <c r="BR190" s="35">
        <f t="shared" ca="1" si="70"/>
        <v>134</v>
      </c>
      <c r="BS190" s="35">
        <f t="shared" ca="1" si="70"/>
        <v>134</v>
      </c>
      <c r="BT190" s="35">
        <f t="shared" ca="1" si="70"/>
        <v>134</v>
      </c>
      <c r="BU190" s="35">
        <f t="shared" ca="1" si="70"/>
        <v>134</v>
      </c>
      <c r="BV190" s="35">
        <f t="shared" ca="1" si="70"/>
        <v>134</v>
      </c>
      <c r="BW190" s="35">
        <f t="shared" ca="1" si="69"/>
        <v>134</v>
      </c>
      <c r="BX190" s="35">
        <f t="shared" ca="1" si="69"/>
        <v>134</v>
      </c>
      <c r="BY190" s="35">
        <f t="shared" ca="1" si="69"/>
        <v>134</v>
      </c>
      <c r="BZ190" s="35">
        <f t="shared" ca="1" si="69"/>
        <v>134</v>
      </c>
      <c r="CA190" s="35">
        <f t="shared" ca="1" si="69"/>
        <v>134</v>
      </c>
      <c r="CB190" s="35">
        <f t="shared" ca="1" si="67"/>
        <v>134</v>
      </c>
      <c r="CC190" s="35">
        <f t="shared" ca="1" si="67"/>
        <v>134</v>
      </c>
      <c r="CD190" s="35">
        <f t="shared" ca="1" si="67"/>
        <v>134</v>
      </c>
      <c r="CE190" s="35">
        <f t="shared" ca="1" si="67"/>
        <v>134</v>
      </c>
      <c r="CF190" s="35">
        <f t="shared" ca="1" si="67"/>
        <v>134</v>
      </c>
      <c r="CG190" s="35">
        <f t="shared" ca="1" si="67"/>
        <v>134</v>
      </c>
      <c r="CH190" s="35">
        <f t="shared" ca="1" si="67"/>
        <v>134</v>
      </c>
      <c r="CI190" s="35">
        <f t="shared" ca="1" si="67"/>
        <v>134</v>
      </c>
      <c r="CJ190" s="35">
        <f t="shared" ca="1" si="67"/>
        <v>134</v>
      </c>
      <c r="CK190" s="35">
        <f t="shared" ca="1" si="68"/>
        <v>134</v>
      </c>
      <c r="CL190" s="35">
        <f t="shared" ca="1" si="68"/>
        <v>134</v>
      </c>
      <c r="CM190" s="35">
        <f t="shared" ca="1" si="68"/>
        <v>134</v>
      </c>
      <c r="CN190" s="35">
        <f t="shared" ca="1" si="68"/>
        <v>134</v>
      </c>
      <c r="CO190" s="35">
        <f t="shared" ca="1" si="68"/>
        <v>134</v>
      </c>
      <c r="CP190" s="35">
        <f t="shared" ca="1" si="68"/>
        <v>134</v>
      </c>
      <c r="CQ190" s="35">
        <f t="shared" ca="1" si="68"/>
        <v>134</v>
      </c>
      <c r="CR190" s="35">
        <f t="shared" ca="1" si="68"/>
        <v>134</v>
      </c>
      <c r="CS190" s="35">
        <f t="shared" ca="1" si="66"/>
        <v>134</v>
      </c>
      <c r="CT190" s="35">
        <f t="shared" ca="1" si="66"/>
        <v>134</v>
      </c>
      <c r="CU190" s="35">
        <f t="shared" ca="1" si="66"/>
        <v>134</v>
      </c>
      <c r="CV190" s="35">
        <f t="shared" ca="1" si="66"/>
        <v>134</v>
      </c>
      <c r="CW190" s="38">
        <f t="shared" ca="1" si="66"/>
        <v>-42</v>
      </c>
      <c r="CX190" s="38">
        <f t="shared" ca="1" si="66"/>
        <v>-309</v>
      </c>
      <c r="CY190" s="38">
        <f t="shared" ca="1" si="66"/>
        <v>-642</v>
      </c>
      <c r="CZ190" s="39">
        <f t="shared" ca="1" si="66"/>
        <v>-895</v>
      </c>
      <c r="DA190" s="35"/>
    </row>
    <row r="191" spans="4:105" x14ac:dyDescent="0.3">
      <c r="D191" s="61" t="str">
        <f>VLOOKUP(F191,[1]Special!$O$2:$S$209,3,0)</f>
        <v>|0101021700|0.00|0.00|0.000|57.0002</v>
      </c>
      <c r="E191" s="20" t="s">
        <v>213</v>
      </c>
      <c r="F191" s="19" t="str">
        <f t="shared" si="53"/>
        <v>|0200226010|19.10|0.00|2.000|0.000</v>
      </c>
      <c r="G191" s="19" t="str">
        <f>'Cutting Rules'!H191</f>
        <v>CIC1|TAM HOP|HOANG MINH||||||||||</v>
      </c>
      <c r="H191" s="19" t="str">
        <f>VLOOKUP(MID(F191,8,2),[1]Special!$H$2:$I$32,2,0)</f>
        <v>STAM390G</v>
      </c>
      <c r="I191" s="19" t="str">
        <f t="shared" si="54"/>
        <v>NBC</v>
      </c>
      <c r="J191" s="19" t="str">
        <f t="shared" si="55"/>
        <v>P</v>
      </c>
      <c r="K191" s="19" t="str">
        <f t="shared" si="56"/>
        <v>19.1</v>
      </c>
      <c r="L191" s="19" t="str">
        <f t="shared" si="57"/>
        <v>0.00</v>
      </c>
      <c r="M191" s="52" t="str">
        <f t="shared" si="58"/>
        <v>2.00</v>
      </c>
      <c r="N191" s="52" t="str">
        <f t="shared" si="59"/>
        <v>5460</v>
      </c>
      <c r="O191" s="19">
        <f>VLOOKUP(F191,[1]Item!$A$5:$Z$10000,26,0)</f>
        <v>0.84299999999999997</v>
      </c>
      <c r="P191" s="19" t="str">
        <f>VLOOKUP(E191,[1]route!$E$3:$O$10005,11,0)</f>
        <v>P/E</v>
      </c>
      <c r="Q191" s="62" t="str">
        <f>'Cutting Rules'!AD191</f>
        <v>5460-82-900----------</v>
      </c>
      <c r="R191" s="23">
        <f ca="1">SUMIF([1]route!$E$3:$E$10005,E191,[1]!Table1[生産])</f>
        <v>1203</v>
      </c>
      <c r="S191" s="24"/>
      <c r="T191" s="78" t="s">
        <v>547</v>
      </c>
      <c r="U191" s="19"/>
      <c r="V191" s="48">
        <f>SUMIF([1]route!$E$3:$E$10005,E191,[1]route!$M$3:$M$10005)</f>
        <v>762</v>
      </c>
      <c r="W191" s="56">
        <f t="shared" si="60"/>
        <v>3507.3183599999998</v>
      </c>
      <c r="X191" s="27">
        <f t="array" aca="1" ref="X191" ca="1">INDEX($BP191:$CZ191,MATCH(TRUE,$BP191:$CZ191&lt;0,0))</f>
        <v>-441</v>
      </c>
      <c r="Y191" s="47">
        <f t="shared" ca="1" si="51"/>
        <v>45322</v>
      </c>
      <c r="Z191" s="121" t="str">
        <f>IFERROR(VLOOKUP(E191,[1]route!$E$3:$BL$10005,59,0),"")&amp;IFERROR(VLOOKUP(E191,[1]route!$E$3:$BL$10005,60,0),"")</f>
        <v/>
      </c>
      <c r="AA191" s="28">
        <f t="shared" ca="1" si="61"/>
        <v>441</v>
      </c>
      <c r="AB191" s="77">
        <f t="shared" ca="1" si="62"/>
        <v>2029.8259800000001</v>
      </c>
      <c r="AC191" s="4">
        <f t="shared" ca="1" si="52"/>
        <v>34</v>
      </c>
      <c r="AD191" s="29">
        <v>0</v>
      </c>
      <c r="AE191" s="30">
        <f ca="1">SUMIF([1]route!$E$3:$E$10005,E191,[1]!Table1[1])</f>
        <v>127</v>
      </c>
      <c r="AF191" s="30">
        <f ca="1">SUMIF([1]route!$E$3:$E$10005,E191,[1]!Table1[2])</f>
        <v>0</v>
      </c>
      <c r="AG191" s="30">
        <f ca="1">SUMIF([1]route!$E$3:$E$10005,E191,[1]!Table1[3])</f>
        <v>0</v>
      </c>
      <c r="AH191" s="30">
        <f ca="1">SUMIF([1]route!$E$3:$E$10005,E191,[1]!Table1[4])</f>
        <v>0</v>
      </c>
      <c r="AI191" s="30">
        <f ca="1">SUMIF([1]route!$E$3:$E$10005,E191,[1]!Table1[5])</f>
        <v>0</v>
      </c>
      <c r="AJ191" s="30">
        <f ca="1">SUMIF([1]route!$E$3:$E$10005,E191,[1]!Table1[6])</f>
        <v>127</v>
      </c>
      <c r="AK191" s="30">
        <f ca="1">SUMIF([1]route!$E$3:$E$10005,E191,[1]!Table1[7])</f>
        <v>0</v>
      </c>
      <c r="AL191" s="30">
        <f ca="1">SUMIF([1]route!$E$3:$E$10005,E191,[1]!Table1[8])</f>
        <v>0</v>
      </c>
      <c r="AM191" s="30">
        <f ca="1">SUMIF([1]route!$E$3:$E$10005,E191,[1]!Table1[9])</f>
        <v>0</v>
      </c>
      <c r="AN191" s="30">
        <f ca="1">SUMIF([1]route!$E$3:$E$10005,E191,[1]!Table1[10])</f>
        <v>0</v>
      </c>
      <c r="AO191" s="30">
        <f ca="1">SUMIF([1]route!$E$3:$E$10005,E191,[1]!Table1[11])</f>
        <v>0</v>
      </c>
      <c r="AP191" s="30">
        <f ca="1">SUMIF([1]route!$E$3:$E$10005,E191,[1]!Table1[12])</f>
        <v>0</v>
      </c>
      <c r="AQ191" s="30">
        <f ca="1">SUMIF([1]route!$E$3:$E$10005,E191,[1]!Table1[13])</f>
        <v>127</v>
      </c>
      <c r="AR191" s="30">
        <f ca="1">SUMIF([1]route!$E$3:$E$10005,E191,[1]!Table1[14])</f>
        <v>0</v>
      </c>
      <c r="AS191" s="30">
        <f ca="1">SUMIF([1]route!$E$3:$E$10005,E191,[1]!Table1[15])</f>
        <v>0</v>
      </c>
      <c r="AT191" s="30">
        <f ca="1">SUMIF([1]route!$E$3:$E$10005,E191,[1]!Table1[16])</f>
        <v>0</v>
      </c>
      <c r="AU191" s="30">
        <f ca="1">SUMIF([1]route!$E$3:$E$10005,E191,[1]!Table1[17])</f>
        <v>0</v>
      </c>
      <c r="AV191" s="30">
        <f ca="1">SUMIF([1]route!$E$3:$E$10005,E191,[1]!Table1[18])</f>
        <v>0</v>
      </c>
      <c r="AW191" s="30">
        <f ca="1">SUMIF([1]route!$E$3:$E$10005,E191,[1]!Table1[19])</f>
        <v>0</v>
      </c>
      <c r="AX191" s="30">
        <f ca="1">SUMIF([1]route!$E$3:$E$10005,E191,[1]!Table1[20])</f>
        <v>0</v>
      </c>
      <c r="AY191" s="30">
        <f ca="1">SUMIF([1]route!$E$3:$E$10005,E191,[1]!Table1[21])</f>
        <v>0</v>
      </c>
      <c r="AZ191" s="30">
        <f ca="1">SUMIF([1]route!$E$3:$E$10005,E191,[1]!Table1[22])</f>
        <v>0</v>
      </c>
      <c r="BA191" s="30">
        <f ca="1">SUMIF([1]route!$E$3:$E$10005,E191,[1]!Table1[23])</f>
        <v>0</v>
      </c>
      <c r="BB191" s="30">
        <f ca="1">SUMIF([1]route!$E$3:$E$10005,E191,[1]!Table1[24])</f>
        <v>0</v>
      </c>
      <c r="BC191" s="30">
        <f ca="1">SUMIF([1]route!$E$3:$E$10005,E191,[1]!Table1[25])</f>
        <v>0</v>
      </c>
      <c r="BD191" s="30">
        <f ca="1">SUMIF([1]route!$E$3:$E$10005,E191,[1]!Table1[26])</f>
        <v>0</v>
      </c>
      <c r="BE191" s="30">
        <f ca="1">SUMIF([1]route!$E$3:$E$10005,E191,[1]!Table1[27])</f>
        <v>0</v>
      </c>
      <c r="BF191" s="30">
        <f ca="1">SUMIF([1]route!$E$3:$E$10005,E191,[1]!Table1[28])</f>
        <v>0</v>
      </c>
      <c r="BG191" s="30">
        <f ca="1">SUMIF([1]route!$E$3:$E$10005,E191,[1]!Table1[29])</f>
        <v>0</v>
      </c>
      <c r="BH191" s="30">
        <f ca="1">SUMIF([1]route!$E$3:$E$10005,E191,[1]!Table1[30])</f>
        <v>0</v>
      </c>
      <c r="BI191" s="30">
        <f ca="1">SUMIF([1]route!$E$3:$E$10005,E191,[1]!Table1[31])</f>
        <v>0</v>
      </c>
      <c r="BJ191" s="30">
        <f ca="1">SUMIF([1]route!$E$3:$E$10005,E191,[1]!Table1[Remain PO])</f>
        <v>0</v>
      </c>
      <c r="BK191" s="31">
        <f ca="1">SUMIF([1]route!$E$3:$E$10005,E191,[1]!Table1[N+1])</f>
        <v>822</v>
      </c>
      <c r="BL191" s="31">
        <f ca="1">SUMIF([1]route!$E$3:$E$10005,E191,[1]!Table1[N+2])</f>
        <v>699</v>
      </c>
      <c r="BM191" s="31">
        <f ca="1">SUMIF([1]route!$E$3:$E$10005,E191,[1]!Table1[N+3])</f>
        <v>853</v>
      </c>
      <c r="BN191" s="32">
        <f ca="1">SUMIF([1]route!$E$3:$E$10005,E191,[1]!Table1[N+4])</f>
        <v>0</v>
      </c>
      <c r="BP191" s="37">
        <f t="shared" si="63"/>
        <v>762</v>
      </c>
      <c r="BQ191" s="35">
        <f t="shared" ca="1" si="70"/>
        <v>635</v>
      </c>
      <c r="BR191" s="35">
        <f t="shared" ca="1" si="70"/>
        <v>635</v>
      </c>
      <c r="BS191" s="35">
        <f t="shared" ca="1" si="70"/>
        <v>635</v>
      </c>
      <c r="BT191" s="35">
        <f t="shared" ca="1" si="70"/>
        <v>635</v>
      </c>
      <c r="BU191" s="35">
        <f t="shared" ca="1" si="70"/>
        <v>635</v>
      </c>
      <c r="BV191" s="35">
        <f t="shared" ca="1" si="70"/>
        <v>508</v>
      </c>
      <c r="BW191" s="35">
        <f t="shared" ca="1" si="69"/>
        <v>508</v>
      </c>
      <c r="BX191" s="35">
        <f t="shared" ca="1" si="69"/>
        <v>508</v>
      </c>
      <c r="BY191" s="35">
        <f t="shared" ca="1" si="69"/>
        <v>508</v>
      </c>
      <c r="BZ191" s="35">
        <f t="shared" ca="1" si="69"/>
        <v>508</v>
      </c>
      <c r="CA191" s="35">
        <f t="shared" ca="1" si="69"/>
        <v>508</v>
      </c>
      <c r="CB191" s="35">
        <f t="shared" ca="1" si="69"/>
        <v>508</v>
      </c>
      <c r="CC191" s="35">
        <f t="shared" ca="1" si="69"/>
        <v>381</v>
      </c>
      <c r="CD191" s="35">
        <f t="shared" ca="1" si="69"/>
        <v>381</v>
      </c>
      <c r="CE191" s="35">
        <f t="shared" ca="1" si="69"/>
        <v>381</v>
      </c>
      <c r="CF191" s="35">
        <f t="shared" ca="1" si="69"/>
        <v>381</v>
      </c>
      <c r="CG191" s="35">
        <f t="shared" ca="1" si="69"/>
        <v>381</v>
      </c>
      <c r="CH191" s="35">
        <f t="shared" ca="1" si="69"/>
        <v>381</v>
      </c>
      <c r="CI191" s="35">
        <f t="shared" ca="1" si="69"/>
        <v>381</v>
      </c>
      <c r="CJ191" s="35">
        <f t="shared" ca="1" si="69"/>
        <v>381</v>
      </c>
      <c r="CK191" s="35">
        <f t="shared" ca="1" si="68"/>
        <v>381</v>
      </c>
      <c r="CL191" s="35">
        <f t="shared" ca="1" si="68"/>
        <v>381</v>
      </c>
      <c r="CM191" s="35">
        <f t="shared" ca="1" si="68"/>
        <v>381</v>
      </c>
      <c r="CN191" s="35">
        <f t="shared" ca="1" si="68"/>
        <v>381</v>
      </c>
      <c r="CO191" s="35">
        <f t="shared" ca="1" si="68"/>
        <v>381</v>
      </c>
      <c r="CP191" s="35">
        <f t="shared" ca="1" si="68"/>
        <v>381</v>
      </c>
      <c r="CQ191" s="35">
        <f t="shared" ca="1" si="68"/>
        <v>381</v>
      </c>
      <c r="CR191" s="35">
        <f t="shared" ca="1" si="68"/>
        <v>381</v>
      </c>
      <c r="CS191" s="35">
        <f t="shared" ca="1" si="66"/>
        <v>381</v>
      </c>
      <c r="CT191" s="35">
        <f t="shared" ca="1" si="66"/>
        <v>381</v>
      </c>
      <c r="CU191" s="35">
        <f t="shared" ca="1" si="66"/>
        <v>381</v>
      </c>
      <c r="CV191" s="35">
        <f t="shared" ca="1" si="66"/>
        <v>381</v>
      </c>
      <c r="CW191" s="38">
        <f t="shared" ca="1" si="66"/>
        <v>-441</v>
      </c>
      <c r="CX191" s="38">
        <f t="shared" ca="1" si="66"/>
        <v>-1140</v>
      </c>
      <c r="CY191" s="38">
        <f t="shared" ca="1" si="66"/>
        <v>-1993</v>
      </c>
      <c r="CZ191" s="39">
        <f t="shared" ca="1" si="66"/>
        <v>-1993</v>
      </c>
      <c r="DA191" s="35"/>
    </row>
    <row r="192" spans="4:105" x14ac:dyDescent="0.3">
      <c r="D192" s="61" t="str">
        <f>VLOOKUP(F192,[1]Special!$O$2:$S$209,3,0)</f>
        <v>|0101021700|0.00|0.00|0.000|57.0002</v>
      </c>
      <c r="E192" s="20" t="s">
        <v>214</v>
      </c>
      <c r="F192" s="19" t="str">
        <f t="shared" si="53"/>
        <v>|0200226010|19.10|0.00|2.000|0.000</v>
      </c>
      <c r="G192" s="19" t="str">
        <f>'Cutting Rules'!H192</f>
        <v>VPIC1||||||||||||</v>
      </c>
      <c r="H192" s="19" t="str">
        <f>VLOOKUP(MID(F192,8,2),[1]Special!$H$2:$I$32,2,0)</f>
        <v>STAM390G</v>
      </c>
      <c r="I192" s="19" t="str">
        <f t="shared" si="54"/>
        <v>NBC</v>
      </c>
      <c r="J192" s="19" t="str">
        <f t="shared" si="55"/>
        <v>P</v>
      </c>
      <c r="K192" s="19" t="str">
        <f t="shared" si="56"/>
        <v>19.1</v>
      </c>
      <c r="L192" s="19" t="str">
        <f t="shared" si="57"/>
        <v>0.00</v>
      </c>
      <c r="M192" s="52" t="str">
        <f t="shared" si="58"/>
        <v>2.00</v>
      </c>
      <c r="N192" s="52" t="str">
        <f t="shared" si="59"/>
        <v>5600</v>
      </c>
      <c r="O192" s="19">
        <f>VLOOKUP(F192,[1]Item!$A$5:$Z$10000,26,0)</f>
        <v>0.84299999999999997</v>
      </c>
      <c r="P192" s="19" t="str">
        <f>VLOOKUP(E192,[1]route!$E$3:$O$10005,11,0)</f>
        <v>P/E</v>
      </c>
      <c r="Q192" s="62" t="str">
        <f>'Cutting Rules'!AD192</f>
        <v>5600------------</v>
      </c>
      <c r="R192" s="23">
        <f ca="1">SUMIF([1]route!$E$3:$E$10005,E192,[1]!Table1[生産])</f>
        <v>316</v>
      </c>
      <c r="S192" s="24"/>
      <c r="T192" s="78" t="s">
        <v>547</v>
      </c>
      <c r="U192" s="19"/>
      <c r="V192" s="48">
        <f>SUMIF([1]route!$E$3:$E$10005,E192,[1]route!$M$3:$M$10005)</f>
        <v>217</v>
      </c>
      <c r="W192" s="56">
        <f t="shared" si="60"/>
        <v>1024.4136000000001</v>
      </c>
      <c r="X192" s="27">
        <f t="array" aca="1" ref="X192" ca="1">INDEX($BP192:$CZ192,MATCH(TRUE,$BP192:$CZ192&lt;0,0))</f>
        <v>-99</v>
      </c>
      <c r="Y192" s="47">
        <f t="shared" ca="1" si="51"/>
        <v>45322</v>
      </c>
      <c r="Z192" s="121" t="str">
        <f>IFERROR(VLOOKUP(E192,[1]route!$E$3:$BL$10005,59,0),"")&amp;IFERROR(VLOOKUP(E192,[1]route!$E$3:$BL$10005,60,0),"")</f>
        <v/>
      </c>
      <c r="AA192" s="28">
        <f t="shared" ca="1" si="61"/>
        <v>99</v>
      </c>
      <c r="AB192" s="77">
        <f t="shared" ca="1" si="62"/>
        <v>467.35919999999993</v>
      </c>
      <c r="AC192" s="4">
        <f t="shared" ca="1" si="52"/>
        <v>34</v>
      </c>
      <c r="AD192" s="29">
        <v>0</v>
      </c>
      <c r="AE192" s="30">
        <f ca="1">SUMIF([1]route!$E$3:$E$10005,E192,[1]!Table1[1])</f>
        <v>0</v>
      </c>
      <c r="AF192" s="30">
        <f ca="1">SUMIF([1]route!$E$3:$E$10005,E192,[1]!Table1[2])</f>
        <v>0</v>
      </c>
      <c r="AG192" s="30">
        <f ca="1">SUMIF([1]route!$E$3:$E$10005,E192,[1]!Table1[3])</f>
        <v>0</v>
      </c>
      <c r="AH192" s="30">
        <f ca="1">SUMIF([1]route!$E$3:$E$10005,E192,[1]!Table1[4])</f>
        <v>0</v>
      </c>
      <c r="AI192" s="30">
        <f ca="1">SUMIF([1]route!$E$3:$E$10005,E192,[1]!Table1[5])</f>
        <v>0</v>
      </c>
      <c r="AJ192" s="30">
        <f ca="1">SUMIF([1]route!$E$3:$E$10005,E192,[1]!Table1[6])</f>
        <v>0</v>
      </c>
      <c r="AK192" s="30">
        <f ca="1">SUMIF([1]route!$E$3:$E$10005,E192,[1]!Table1[7])</f>
        <v>0</v>
      </c>
      <c r="AL192" s="30">
        <f ca="1">SUMIF([1]route!$E$3:$E$10005,E192,[1]!Table1[8])</f>
        <v>0</v>
      </c>
      <c r="AM192" s="30">
        <f ca="1">SUMIF([1]route!$E$3:$E$10005,E192,[1]!Table1[9])</f>
        <v>0</v>
      </c>
      <c r="AN192" s="30">
        <f ca="1">SUMIF([1]route!$E$3:$E$10005,E192,[1]!Table1[10])</f>
        <v>0</v>
      </c>
      <c r="AO192" s="30">
        <f ca="1">SUMIF([1]route!$E$3:$E$10005,E192,[1]!Table1[11])</f>
        <v>0</v>
      </c>
      <c r="AP192" s="30">
        <f ca="1">SUMIF([1]route!$E$3:$E$10005,E192,[1]!Table1[12])</f>
        <v>0</v>
      </c>
      <c r="AQ192" s="30">
        <f ca="1">SUMIF([1]route!$E$3:$E$10005,E192,[1]!Table1[13])</f>
        <v>0</v>
      </c>
      <c r="AR192" s="30">
        <f ca="1">SUMIF([1]route!$E$3:$E$10005,E192,[1]!Table1[14])</f>
        <v>0</v>
      </c>
      <c r="AS192" s="30">
        <f ca="1">SUMIF([1]route!$E$3:$E$10005,E192,[1]!Table1[15])</f>
        <v>0</v>
      </c>
      <c r="AT192" s="30">
        <f ca="1">SUMIF([1]route!$E$3:$E$10005,E192,[1]!Table1[16])</f>
        <v>0</v>
      </c>
      <c r="AU192" s="30">
        <f ca="1">SUMIF([1]route!$E$3:$E$10005,E192,[1]!Table1[17])</f>
        <v>0</v>
      </c>
      <c r="AV192" s="30">
        <f ca="1">SUMIF([1]route!$E$3:$E$10005,E192,[1]!Table1[18])</f>
        <v>0</v>
      </c>
      <c r="AW192" s="30">
        <f ca="1">SUMIF([1]route!$E$3:$E$10005,E192,[1]!Table1[19])</f>
        <v>0</v>
      </c>
      <c r="AX192" s="30">
        <f ca="1">SUMIF([1]route!$E$3:$E$10005,E192,[1]!Table1[20])</f>
        <v>0</v>
      </c>
      <c r="AY192" s="30">
        <f ca="1">SUMIF([1]route!$E$3:$E$10005,E192,[1]!Table1[21])</f>
        <v>0</v>
      </c>
      <c r="AZ192" s="30">
        <f ca="1">SUMIF([1]route!$E$3:$E$10005,E192,[1]!Table1[22])</f>
        <v>0</v>
      </c>
      <c r="BA192" s="30">
        <f ca="1">SUMIF([1]route!$E$3:$E$10005,E192,[1]!Table1[23])</f>
        <v>0</v>
      </c>
      <c r="BB192" s="30">
        <f ca="1">SUMIF([1]route!$E$3:$E$10005,E192,[1]!Table1[24])</f>
        <v>0</v>
      </c>
      <c r="BC192" s="30">
        <f ca="1">SUMIF([1]route!$E$3:$E$10005,E192,[1]!Table1[25])</f>
        <v>0</v>
      </c>
      <c r="BD192" s="30">
        <f ca="1">SUMIF([1]route!$E$3:$E$10005,E192,[1]!Table1[26])</f>
        <v>0</v>
      </c>
      <c r="BE192" s="30">
        <f ca="1">SUMIF([1]route!$E$3:$E$10005,E192,[1]!Table1[27])</f>
        <v>0</v>
      </c>
      <c r="BF192" s="30">
        <f ca="1">SUMIF([1]route!$E$3:$E$10005,E192,[1]!Table1[28])</f>
        <v>0</v>
      </c>
      <c r="BG192" s="30">
        <f ca="1">SUMIF([1]route!$E$3:$E$10005,E192,[1]!Table1[29])</f>
        <v>0</v>
      </c>
      <c r="BH192" s="30">
        <f ca="1">SUMIF([1]route!$E$3:$E$10005,E192,[1]!Table1[30])</f>
        <v>0</v>
      </c>
      <c r="BI192" s="30">
        <f ca="1">SUMIF([1]route!$E$3:$E$10005,E192,[1]!Table1[31])</f>
        <v>0</v>
      </c>
      <c r="BJ192" s="30">
        <f ca="1">SUMIF([1]route!$E$3:$E$10005,E192,[1]!Table1[Remain PO])</f>
        <v>0</v>
      </c>
      <c r="BK192" s="31">
        <f ca="1">SUMIF([1]route!$E$3:$E$10005,E192,[1]!Table1[N+1])</f>
        <v>316</v>
      </c>
      <c r="BL192" s="31">
        <f ca="1">SUMIF([1]route!$E$3:$E$10005,E192,[1]!Table1[N+2])</f>
        <v>171</v>
      </c>
      <c r="BM192" s="31">
        <f ca="1">SUMIF([1]route!$E$3:$E$10005,E192,[1]!Table1[N+3])</f>
        <v>237</v>
      </c>
      <c r="BN192" s="32">
        <f ca="1">SUMIF([1]route!$E$3:$E$10005,E192,[1]!Table1[N+4])</f>
        <v>233</v>
      </c>
      <c r="BP192" s="37">
        <f t="shared" si="63"/>
        <v>217</v>
      </c>
      <c r="BQ192" s="35">
        <f t="shared" ca="1" si="70"/>
        <v>217</v>
      </c>
      <c r="BR192" s="35">
        <f t="shared" ca="1" si="70"/>
        <v>217</v>
      </c>
      <c r="BS192" s="35">
        <f t="shared" ca="1" si="70"/>
        <v>217</v>
      </c>
      <c r="BT192" s="35">
        <f t="shared" ca="1" si="70"/>
        <v>217</v>
      </c>
      <c r="BU192" s="35">
        <f t="shared" ca="1" si="70"/>
        <v>217</v>
      </c>
      <c r="BV192" s="35">
        <f t="shared" ca="1" si="70"/>
        <v>217</v>
      </c>
      <c r="BW192" s="35">
        <f t="shared" ca="1" si="69"/>
        <v>217</v>
      </c>
      <c r="BX192" s="35">
        <f t="shared" ca="1" si="69"/>
        <v>217</v>
      </c>
      <c r="BY192" s="35">
        <f t="shared" ca="1" si="69"/>
        <v>217</v>
      </c>
      <c r="BZ192" s="35">
        <f t="shared" ca="1" si="69"/>
        <v>217</v>
      </c>
      <c r="CA192" s="35">
        <f t="shared" ca="1" si="69"/>
        <v>217</v>
      </c>
      <c r="CB192" s="35">
        <f t="shared" ca="1" si="69"/>
        <v>217</v>
      </c>
      <c r="CC192" s="35">
        <f t="shared" ca="1" si="69"/>
        <v>217</v>
      </c>
      <c r="CD192" s="35">
        <f t="shared" ca="1" si="69"/>
        <v>217</v>
      </c>
      <c r="CE192" s="35">
        <f t="shared" ca="1" si="69"/>
        <v>217</v>
      </c>
      <c r="CF192" s="35">
        <f t="shared" ca="1" si="69"/>
        <v>217</v>
      </c>
      <c r="CG192" s="35">
        <f t="shared" ca="1" si="69"/>
        <v>217</v>
      </c>
      <c r="CH192" s="35">
        <f t="shared" ca="1" si="69"/>
        <v>217</v>
      </c>
      <c r="CI192" s="35">
        <f t="shared" ca="1" si="69"/>
        <v>217</v>
      </c>
      <c r="CJ192" s="35">
        <f t="shared" ca="1" si="69"/>
        <v>217</v>
      </c>
      <c r="CK192" s="35">
        <f t="shared" ca="1" si="68"/>
        <v>217</v>
      </c>
      <c r="CL192" s="35">
        <f t="shared" ca="1" si="68"/>
        <v>217</v>
      </c>
      <c r="CM192" s="35">
        <f t="shared" ca="1" si="68"/>
        <v>217</v>
      </c>
      <c r="CN192" s="35">
        <f t="shared" ca="1" si="68"/>
        <v>217</v>
      </c>
      <c r="CO192" s="35">
        <f t="shared" ca="1" si="68"/>
        <v>217</v>
      </c>
      <c r="CP192" s="35">
        <f t="shared" ca="1" si="68"/>
        <v>217</v>
      </c>
      <c r="CQ192" s="35">
        <f t="shared" ca="1" si="68"/>
        <v>217</v>
      </c>
      <c r="CR192" s="35">
        <f t="shared" ca="1" si="68"/>
        <v>217</v>
      </c>
      <c r="CS192" s="35">
        <f t="shared" ca="1" si="66"/>
        <v>217</v>
      </c>
      <c r="CT192" s="35">
        <f t="shared" ca="1" si="66"/>
        <v>217</v>
      </c>
      <c r="CU192" s="35">
        <f t="shared" ca="1" si="66"/>
        <v>217</v>
      </c>
      <c r="CV192" s="35">
        <f t="shared" ca="1" si="66"/>
        <v>217</v>
      </c>
      <c r="CW192" s="38">
        <f t="shared" ca="1" si="66"/>
        <v>-99</v>
      </c>
      <c r="CX192" s="38">
        <f t="shared" ca="1" si="66"/>
        <v>-270</v>
      </c>
      <c r="CY192" s="38">
        <f t="shared" ca="1" si="66"/>
        <v>-507</v>
      </c>
      <c r="CZ192" s="39">
        <f t="shared" ca="1" si="66"/>
        <v>-740</v>
      </c>
      <c r="DA192" s="35"/>
    </row>
    <row r="193" spans="4:105" x14ac:dyDescent="0.3">
      <c r="D193" s="61" t="str">
        <f>VLOOKUP(F193,[1]Special!$O$2:$S$209,3,0)</f>
        <v>|0101021700|0.00|0.00|0.000|57.0002</v>
      </c>
      <c r="E193" s="20" t="s">
        <v>215</v>
      </c>
      <c r="F193" s="19" t="str">
        <f t="shared" si="53"/>
        <v>|0200226010|19.10|0.00|2.000|0.000</v>
      </c>
      <c r="G193" s="19" t="str">
        <f>'Cutting Rules'!H193</f>
        <v>KKTL||||||||||||</v>
      </c>
      <c r="H193" s="19" t="str">
        <f>VLOOKUP(MID(F193,8,2),[1]Special!$H$2:$I$32,2,0)</f>
        <v>STAM390G</v>
      </c>
      <c r="I193" s="19" t="str">
        <f t="shared" si="54"/>
        <v>NBC</v>
      </c>
      <c r="J193" s="19" t="str">
        <f t="shared" si="55"/>
        <v>P</v>
      </c>
      <c r="K193" s="19" t="str">
        <f t="shared" si="56"/>
        <v>19.1</v>
      </c>
      <c r="L193" s="19" t="str">
        <f t="shared" si="57"/>
        <v>0.00</v>
      </c>
      <c r="M193" s="52" t="str">
        <f t="shared" si="58"/>
        <v>2.00</v>
      </c>
      <c r="N193" s="52" t="str">
        <f t="shared" si="59"/>
        <v>5700</v>
      </c>
      <c r="O193" s="19">
        <f>VLOOKUP(F193,[1]Item!$A$5:$Z$10000,26,0)</f>
        <v>0.84299999999999997</v>
      </c>
      <c r="P193" s="19" t="str">
        <f>VLOOKUP(E193,[1]route!$E$3:$O$10005,11,0)</f>
        <v>P/E</v>
      </c>
      <c r="Q193" s="62" t="str">
        <f>'Cutting Rules'!AD193</f>
        <v>5700------------</v>
      </c>
      <c r="R193" s="23">
        <f ca="1">SUMIF([1]route!$E$3:$E$10005,E193,[1]!Table1[生産])</f>
        <v>0</v>
      </c>
      <c r="S193" s="24"/>
      <c r="T193" s="78" t="s">
        <v>547</v>
      </c>
      <c r="U193" s="19"/>
      <c r="V193" s="48">
        <f>SUMIF([1]route!$E$3:$E$10005,E193,[1]route!$M$3:$M$10005)</f>
        <v>0</v>
      </c>
      <c r="W193" s="56">
        <f t="shared" si="60"/>
        <v>0</v>
      </c>
      <c r="X193" s="27" t="e">
        <f t="array" aca="1" ref="X193" ca="1">INDEX($BP193:$CZ193,MATCH(TRUE,$BP193:$CZ193&lt;0,0))</f>
        <v>#N/A</v>
      </c>
      <c r="Y193" s="47" t="str">
        <f t="shared" ca="1" si="51"/>
        <v/>
      </c>
      <c r="Z193" s="121" t="str">
        <f>IFERROR(VLOOKUP(E193,[1]route!$E$3:$BL$10005,59,0),"")&amp;IFERROR(VLOOKUP(E193,[1]route!$E$3:$BL$10005,60,0),"")</f>
        <v/>
      </c>
      <c r="AA193" s="28">
        <f t="shared" ca="1" si="61"/>
        <v>0</v>
      </c>
      <c r="AB193" s="77">
        <f t="shared" ca="1" si="62"/>
        <v>0</v>
      </c>
      <c r="AC193" s="4" t="str">
        <f t="shared" ca="1" si="52"/>
        <v/>
      </c>
      <c r="AD193" s="29">
        <v>0</v>
      </c>
      <c r="AE193" s="30">
        <f ca="1">SUMIF([1]route!$E$3:$E$10005,E193,[1]!Table1[1])</f>
        <v>0</v>
      </c>
      <c r="AF193" s="30">
        <f ca="1">SUMIF([1]route!$E$3:$E$10005,E193,[1]!Table1[2])</f>
        <v>0</v>
      </c>
      <c r="AG193" s="30">
        <f ca="1">SUMIF([1]route!$E$3:$E$10005,E193,[1]!Table1[3])</f>
        <v>0</v>
      </c>
      <c r="AH193" s="30">
        <f ca="1">SUMIF([1]route!$E$3:$E$10005,E193,[1]!Table1[4])</f>
        <v>0</v>
      </c>
      <c r="AI193" s="30">
        <f ca="1">SUMIF([1]route!$E$3:$E$10005,E193,[1]!Table1[5])</f>
        <v>0</v>
      </c>
      <c r="AJ193" s="30">
        <f ca="1">SUMIF([1]route!$E$3:$E$10005,E193,[1]!Table1[6])</f>
        <v>0</v>
      </c>
      <c r="AK193" s="30">
        <f ca="1">SUMIF([1]route!$E$3:$E$10005,E193,[1]!Table1[7])</f>
        <v>0</v>
      </c>
      <c r="AL193" s="30">
        <f ca="1">SUMIF([1]route!$E$3:$E$10005,E193,[1]!Table1[8])</f>
        <v>0</v>
      </c>
      <c r="AM193" s="30">
        <f ca="1">SUMIF([1]route!$E$3:$E$10005,E193,[1]!Table1[9])</f>
        <v>0</v>
      </c>
      <c r="AN193" s="30">
        <f ca="1">SUMIF([1]route!$E$3:$E$10005,E193,[1]!Table1[10])</f>
        <v>0</v>
      </c>
      <c r="AO193" s="30">
        <f ca="1">SUMIF([1]route!$E$3:$E$10005,E193,[1]!Table1[11])</f>
        <v>0</v>
      </c>
      <c r="AP193" s="30">
        <f ca="1">SUMIF([1]route!$E$3:$E$10005,E193,[1]!Table1[12])</f>
        <v>0</v>
      </c>
      <c r="AQ193" s="30">
        <f ca="1">SUMIF([1]route!$E$3:$E$10005,E193,[1]!Table1[13])</f>
        <v>0</v>
      </c>
      <c r="AR193" s="30">
        <f ca="1">SUMIF([1]route!$E$3:$E$10005,E193,[1]!Table1[14])</f>
        <v>0</v>
      </c>
      <c r="AS193" s="30">
        <f ca="1">SUMIF([1]route!$E$3:$E$10005,E193,[1]!Table1[15])</f>
        <v>0</v>
      </c>
      <c r="AT193" s="30">
        <f ca="1">SUMIF([1]route!$E$3:$E$10005,E193,[1]!Table1[16])</f>
        <v>0</v>
      </c>
      <c r="AU193" s="30">
        <f ca="1">SUMIF([1]route!$E$3:$E$10005,E193,[1]!Table1[17])</f>
        <v>0</v>
      </c>
      <c r="AV193" s="30">
        <f ca="1">SUMIF([1]route!$E$3:$E$10005,E193,[1]!Table1[18])</f>
        <v>0</v>
      </c>
      <c r="AW193" s="30">
        <f ca="1">SUMIF([1]route!$E$3:$E$10005,E193,[1]!Table1[19])</f>
        <v>0</v>
      </c>
      <c r="AX193" s="30">
        <f ca="1">SUMIF([1]route!$E$3:$E$10005,E193,[1]!Table1[20])</f>
        <v>0</v>
      </c>
      <c r="AY193" s="30">
        <f ca="1">SUMIF([1]route!$E$3:$E$10005,E193,[1]!Table1[21])</f>
        <v>0</v>
      </c>
      <c r="AZ193" s="30">
        <f ca="1">SUMIF([1]route!$E$3:$E$10005,E193,[1]!Table1[22])</f>
        <v>0</v>
      </c>
      <c r="BA193" s="30">
        <f ca="1">SUMIF([1]route!$E$3:$E$10005,E193,[1]!Table1[23])</f>
        <v>0</v>
      </c>
      <c r="BB193" s="30">
        <f ca="1">SUMIF([1]route!$E$3:$E$10005,E193,[1]!Table1[24])</f>
        <v>0</v>
      </c>
      <c r="BC193" s="30">
        <f ca="1">SUMIF([1]route!$E$3:$E$10005,E193,[1]!Table1[25])</f>
        <v>0</v>
      </c>
      <c r="BD193" s="30">
        <f ca="1">SUMIF([1]route!$E$3:$E$10005,E193,[1]!Table1[26])</f>
        <v>0</v>
      </c>
      <c r="BE193" s="30">
        <f ca="1">SUMIF([1]route!$E$3:$E$10005,E193,[1]!Table1[27])</f>
        <v>0</v>
      </c>
      <c r="BF193" s="30">
        <f ca="1">SUMIF([1]route!$E$3:$E$10005,E193,[1]!Table1[28])</f>
        <v>0</v>
      </c>
      <c r="BG193" s="30">
        <f ca="1">SUMIF([1]route!$E$3:$E$10005,E193,[1]!Table1[29])</f>
        <v>0</v>
      </c>
      <c r="BH193" s="30">
        <f ca="1">SUMIF([1]route!$E$3:$E$10005,E193,[1]!Table1[30])</f>
        <v>0</v>
      </c>
      <c r="BI193" s="30">
        <f ca="1">SUMIF([1]route!$E$3:$E$10005,E193,[1]!Table1[31])</f>
        <v>0</v>
      </c>
      <c r="BJ193" s="30">
        <f ca="1">SUMIF([1]route!$E$3:$E$10005,E193,[1]!Table1[Remain PO])</f>
        <v>0</v>
      </c>
      <c r="BK193" s="31">
        <f ca="1">SUMIF([1]route!$E$3:$E$10005,E193,[1]!Table1[N+1])</f>
        <v>0</v>
      </c>
      <c r="BL193" s="31">
        <f ca="1">SUMIF([1]route!$E$3:$E$10005,E193,[1]!Table1[N+2])</f>
        <v>0</v>
      </c>
      <c r="BM193" s="31">
        <f ca="1">SUMIF([1]route!$E$3:$E$10005,E193,[1]!Table1[N+3])</f>
        <v>0</v>
      </c>
      <c r="BN193" s="32">
        <f ca="1">SUMIF([1]route!$E$3:$E$10005,E193,[1]!Table1[N+4])</f>
        <v>0</v>
      </c>
      <c r="BP193" s="37">
        <f t="shared" si="63"/>
        <v>0</v>
      </c>
      <c r="BQ193" s="35">
        <f t="shared" ca="1" si="70"/>
        <v>0</v>
      </c>
      <c r="BR193" s="35">
        <f t="shared" ca="1" si="70"/>
        <v>0</v>
      </c>
      <c r="BS193" s="35">
        <f t="shared" ca="1" si="70"/>
        <v>0</v>
      </c>
      <c r="BT193" s="35">
        <f t="shared" ca="1" si="70"/>
        <v>0</v>
      </c>
      <c r="BU193" s="35">
        <f t="shared" ca="1" si="70"/>
        <v>0</v>
      </c>
      <c r="BV193" s="35">
        <f t="shared" ca="1" si="70"/>
        <v>0</v>
      </c>
      <c r="BW193" s="35">
        <f t="shared" ca="1" si="69"/>
        <v>0</v>
      </c>
      <c r="BX193" s="35">
        <f t="shared" ca="1" si="69"/>
        <v>0</v>
      </c>
      <c r="BY193" s="35">
        <f t="shared" ca="1" si="69"/>
        <v>0</v>
      </c>
      <c r="BZ193" s="35">
        <f t="shared" ca="1" si="69"/>
        <v>0</v>
      </c>
      <c r="CA193" s="35">
        <f t="shared" ca="1" si="69"/>
        <v>0</v>
      </c>
      <c r="CB193" s="35">
        <f t="shared" ca="1" si="69"/>
        <v>0</v>
      </c>
      <c r="CC193" s="35">
        <f t="shared" ca="1" si="69"/>
        <v>0</v>
      </c>
      <c r="CD193" s="35">
        <f t="shared" ca="1" si="69"/>
        <v>0</v>
      </c>
      <c r="CE193" s="35">
        <f t="shared" ca="1" si="69"/>
        <v>0</v>
      </c>
      <c r="CF193" s="35">
        <f t="shared" ca="1" si="69"/>
        <v>0</v>
      </c>
      <c r="CG193" s="35">
        <f t="shared" ca="1" si="69"/>
        <v>0</v>
      </c>
      <c r="CH193" s="35">
        <f t="shared" ca="1" si="69"/>
        <v>0</v>
      </c>
      <c r="CI193" s="35">
        <f t="shared" ca="1" si="69"/>
        <v>0</v>
      </c>
      <c r="CJ193" s="35">
        <f t="shared" ca="1" si="69"/>
        <v>0</v>
      </c>
      <c r="CK193" s="35">
        <f t="shared" ca="1" si="68"/>
        <v>0</v>
      </c>
      <c r="CL193" s="35">
        <f t="shared" ca="1" si="68"/>
        <v>0</v>
      </c>
      <c r="CM193" s="35">
        <f t="shared" ca="1" si="68"/>
        <v>0</v>
      </c>
      <c r="CN193" s="35">
        <f t="shared" ca="1" si="68"/>
        <v>0</v>
      </c>
      <c r="CO193" s="35">
        <f t="shared" ca="1" si="68"/>
        <v>0</v>
      </c>
      <c r="CP193" s="35">
        <f t="shared" ca="1" si="68"/>
        <v>0</v>
      </c>
      <c r="CQ193" s="35">
        <f t="shared" ca="1" si="68"/>
        <v>0</v>
      </c>
      <c r="CR193" s="35">
        <f t="shared" ca="1" si="68"/>
        <v>0</v>
      </c>
      <c r="CS193" s="35">
        <f t="shared" ca="1" si="66"/>
        <v>0</v>
      </c>
      <c r="CT193" s="35">
        <f t="shared" ca="1" si="66"/>
        <v>0</v>
      </c>
      <c r="CU193" s="35">
        <f t="shared" ca="1" si="66"/>
        <v>0</v>
      </c>
      <c r="CV193" s="35">
        <f t="shared" ca="1" si="66"/>
        <v>0</v>
      </c>
      <c r="CW193" s="38">
        <f t="shared" ca="1" si="66"/>
        <v>0</v>
      </c>
      <c r="CX193" s="38">
        <f t="shared" ca="1" si="66"/>
        <v>0</v>
      </c>
      <c r="CY193" s="38">
        <f t="shared" ca="1" si="66"/>
        <v>0</v>
      </c>
      <c r="CZ193" s="39">
        <f t="shared" ca="1" si="66"/>
        <v>0</v>
      </c>
      <c r="DA193" s="35"/>
    </row>
    <row r="194" spans="4:105" x14ac:dyDescent="0.3">
      <c r="D194" s="61" t="str">
        <f>VLOOKUP(F194,[1]Special!$O$2:$S$209,3,0)</f>
        <v>|0101021700|0.00|0.00|0.000|57.0002</v>
      </c>
      <c r="E194" s="20" t="s">
        <v>216</v>
      </c>
      <c r="F194" s="19" t="str">
        <f t="shared" si="53"/>
        <v>|0200226010|19.10|0.00|2.000|0.000</v>
      </c>
      <c r="G194" s="19" t="str">
        <f>'Cutting Rules'!H194</f>
        <v>INNOTEK||||||||||||</v>
      </c>
      <c r="H194" s="19" t="str">
        <f>VLOOKUP(MID(F194,8,2),[1]Special!$H$2:$I$32,2,0)</f>
        <v>STAM390G</v>
      </c>
      <c r="I194" s="19" t="str">
        <f t="shared" si="54"/>
        <v>NBC</v>
      </c>
      <c r="J194" s="19" t="str">
        <f t="shared" si="55"/>
        <v>P</v>
      </c>
      <c r="K194" s="19" t="str">
        <f t="shared" si="56"/>
        <v>19.1</v>
      </c>
      <c r="L194" s="19" t="str">
        <f t="shared" si="57"/>
        <v>0.00</v>
      </c>
      <c r="M194" s="52" t="str">
        <f t="shared" si="58"/>
        <v>2.00</v>
      </c>
      <c r="N194" s="52" t="str">
        <f t="shared" si="59"/>
        <v>5800</v>
      </c>
      <c r="O194" s="19">
        <f>VLOOKUP(F194,[1]Item!$A$5:$Z$10000,26,0)</f>
        <v>0.84299999999999997</v>
      </c>
      <c r="P194" s="19" t="str">
        <f>VLOOKUP(E194,[1]route!$E$3:$O$10005,11,0)</f>
        <v>P/E</v>
      </c>
      <c r="Q194" s="62" t="str">
        <f>'Cutting Rules'!AD194</f>
        <v>5800-931.6-----------</v>
      </c>
      <c r="R194" s="23">
        <f ca="1">SUMIF([1]route!$E$3:$E$10005,E194,[1]!Table1[生産])</f>
        <v>0</v>
      </c>
      <c r="S194" s="24"/>
      <c r="T194" s="78" t="s">
        <v>547</v>
      </c>
      <c r="U194" s="19"/>
      <c r="V194" s="48">
        <f>SUMIF([1]route!$E$3:$E$10005,E194,[1]route!$M$3:$M$10005)</f>
        <v>576</v>
      </c>
      <c r="W194" s="56">
        <f t="shared" si="60"/>
        <v>2816.2943999999998</v>
      </c>
      <c r="X194" s="27" t="e">
        <f t="array" aca="1" ref="X194" ca="1">INDEX($BP194:$CZ194,MATCH(TRUE,$BP194:$CZ194&lt;0,0))</f>
        <v>#N/A</v>
      </c>
      <c r="Y194" s="47" t="str">
        <f t="shared" ca="1" si="51"/>
        <v/>
      </c>
      <c r="Z194" s="121" t="str">
        <f>IFERROR(VLOOKUP(E194,[1]route!$E$3:$BL$10005,59,0),"")&amp;IFERROR(VLOOKUP(E194,[1]route!$E$3:$BL$10005,60,0),"")</f>
        <v/>
      </c>
      <c r="AA194" s="28">
        <f t="shared" ca="1" si="61"/>
        <v>0</v>
      </c>
      <c r="AB194" s="77">
        <f t="shared" ca="1" si="62"/>
        <v>0</v>
      </c>
      <c r="AC194" s="4" t="str">
        <f t="shared" ca="1" si="52"/>
        <v/>
      </c>
      <c r="AD194" s="29">
        <v>0</v>
      </c>
      <c r="AE194" s="30">
        <f ca="1">SUMIF([1]route!$E$3:$E$10005,E194,[1]!Table1[1])</f>
        <v>0</v>
      </c>
      <c r="AF194" s="30">
        <f ca="1">SUMIF([1]route!$E$3:$E$10005,E194,[1]!Table1[2])</f>
        <v>0</v>
      </c>
      <c r="AG194" s="30">
        <f ca="1">SUMIF([1]route!$E$3:$E$10005,E194,[1]!Table1[3])</f>
        <v>0</v>
      </c>
      <c r="AH194" s="30">
        <f ca="1">SUMIF([1]route!$E$3:$E$10005,E194,[1]!Table1[4])</f>
        <v>0</v>
      </c>
      <c r="AI194" s="30">
        <f ca="1">SUMIF([1]route!$E$3:$E$10005,E194,[1]!Table1[5])</f>
        <v>0</v>
      </c>
      <c r="AJ194" s="30">
        <f ca="1">SUMIF([1]route!$E$3:$E$10005,E194,[1]!Table1[6])</f>
        <v>0</v>
      </c>
      <c r="AK194" s="30">
        <f ca="1">SUMIF([1]route!$E$3:$E$10005,E194,[1]!Table1[7])</f>
        <v>0</v>
      </c>
      <c r="AL194" s="30">
        <f ca="1">SUMIF([1]route!$E$3:$E$10005,E194,[1]!Table1[8])</f>
        <v>0</v>
      </c>
      <c r="AM194" s="30">
        <f ca="1">SUMIF([1]route!$E$3:$E$10005,E194,[1]!Table1[9])</f>
        <v>0</v>
      </c>
      <c r="AN194" s="30">
        <f ca="1">SUMIF([1]route!$E$3:$E$10005,E194,[1]!Table1[10])</f>
        <v>0</v>
      </c>
      <c r="AO194" s="30">
        <f ca="1">SUMIF([1]route!$E$3:$E$10005,E194,[1]!Table1[11])</f>
        <v>0</v>
      </c>
      <c r="AP194" s="30">
        <f ca="1">SUMIF([1]route!$E$3:$E$10005,E194,[1]!Table1[12])</f>
        <v>0</v>
      </c>
      <c r="AQ194" s="30">
        <f ca="1">SUMIF([1]route!$E$3:$E$10005,E194,[1]!Table1[13])</f>
        <v>0</v>
      </c>
      <c r="AR194" s="30">
        <f ca="1">SUMIF([1]route!$E$3:$E$10005,E194,[1]!Table1[14])</f>
        <v>0</v>
      </c>
      <c r="AS194" s="30">
        <f ca="1">SUMIF([1]route!$E$3:$E$10005,E194,[1]!Table1[15])</f>
        <v>0</v>
      </c>
      <c r="AT194" s="30">
        <f ca="1">SUMIF([1]route!$E$3:$E$10005,E194,[1]!Table1[16])</f>
        <v>0</v>
      </c>
      <c r="AU194" s="30">
        <f ca="1">SUMIF([1]route!$E$3:$E$10005,E194,[1]!Table1[17])</f>
        <v>0</v>
      </c>
      <c r="AV194" s="30">
        <f ca="1">SUMIF([1]route!$E$3:$E$10005,E194,[1]!Table1[18])</f>
        <v>0</v>
      </c>
      <c r="AW194" s="30">
        <f ca="1">SUMIF([1]route!$E$3:$E$10005,E194,[1]!Table1[19])</f>
        <v>0</v>
      </c>
      <c r="AX194" s="30">
        <f ca="1">SUMIF([1]route!$E$3:$E$10005,E194,[1]!Table1[20])</f>
        <v>0</v>
      </c>
      <c r="AY194" s="30">
        <f ca="1">SUMIF([1]route!$E$3:$E$10005,E194,[1]!Table1[21])</f>
        <v>0</v>
      </c>
      <c r="AZ194" s="30">
        <f ca="1">SUMIF([1]route!$E$3:$E$10005,E194,[1]!Table1[22])</f>
        <v>0</v>
      </c>
      <c r="BA194" s="30">
        <f ca="1">SUMIF([1]route!$E$3:$E$10005,E194,[1]!Table1[23])</f>
        <v>0</v>
      </c>
      <c r="BB194" s="30">
        <f ca="1">SUMIF([1]route!$E$3:$E$10005,E194,[1]!Table1[24])</f>
        <v>0</v>
      </c>
      <c r="BC194" s="30">
        <f ca="1">SUMIF([1]route!$E$3:$E$10005,E194,[1]!Table1[25])</f>
        <v>0</v>
      </c>
      <c r="BD194" s="30">
        <f ca="1">SUMIF([1]route!$E$3:$E$10005,E194,[1]!Table1[26])</f>
        <v>0</v>
      </c>
      <c r="BE194" s="30">
        <f ca="1">SUMIF([1]route!$E$3:$E$10005,E194,[1]!Table1[27])</f>
        <v>0</v>
      </c>
      <c r="BF194" s="30">
        <f ca="1">SUMIF([1]route!$E$3:$E$10005,E194,[1]!Table1[28])</f>
        <v>0</v>
      </c>
      <c r="BG194" s="30">
        <f ca="1">SUMIF([1]route!$E$3:$E$10005,E194,[1]!Table1[29])</f>
        <v>0</v>
      </c>
      <c r="BH194" s="30">
        <f ca="1">SUMIF([1]route!$E$3:$E$10005,E194,[1]!Table1[30])</f>
        <v>0</v>
      </c>
      <c r="BI194" s="30">
        <f ca="1">SUMIF([1]route!$E$3:$E$10005,E194,[1]!Table1[31])</f>
        <v>0</v>
      </c>
      <c r="BJ194" s="30">
        <f ca="1">SUMIF([1]route!$E$3:$E$10005,E194,[1]!Table1[Remain PO])</f>
        <v>0</v>
      </c>
      <c r="BK194" s="31">
        <f ca="1">SUMIF([1]route!$E$3:$E$10005,E194,[1]!Table1[N+1])</f>
        <v>0</v>
      </c>
      <c r="BL194" s="31">
        <f ca="1">SUMIF([1]route!$E$3:$E$10005,E194,[1]!Table1[N+2])</f>
        <v>0</v>
      </c>
      <c r="BM194" s="31">
        <f ca="1">SUMIF([1]route!$E$3:$E$10005,E194,[1]!Table1[N+3])</f>
        <v>0</v>
      </c>
      <c r="BN194" s="32">
        <f ca="1">SUMIF([1]route!$E$3:$E$10005,E194,[1]!Table1[N+4])</f>
        <v>0</v>
      </c>
      <c r="BP194" s="37">
        <f t="shared" si="63"/>
        <v>576</v>
      </c>
      <c r="BQ194" s="35">
        <f t="shared" ca="1" si="70"/>
        <v>576</v>
      </c>
      <c r="BR194" s="35">
        <f t="shared" ca="1" si="70"/>
        <v>576</v>
      </c>
      <c r="BS194" s="35">
        <f t="shared" ca="1" si="70"/>
        <v>576</v>
      </c>
      <c r="BT194" s="35">
        <f t="shared" ca="1" si="70"/>
        <v>576</v>
      </c>
      <c r="BU194" s="35">
        <f t="shared" ca="1" si="70"/>
        <v>576</v>
      </c>
      <c r="BV194" s="35">
        <f t="shared" ca="1" si="70"/>
        <v>576</v>
      </c>
      <c r="BW194" s="35">
        <f t="shared" ca="1" si="69"/>
        <v>576</v>
      </c>
      <c r="BX194" s="35">
        <f t="shared" ca="1" si="69"/>
        <v>576</v>
      </c>
      <c r="BY194" s="35">
        <f t="shared" ca="1" si="69"/>
        <v>576</v>
      </c>
      <c r="BZ194" s="35">
        <f t="shared" ca="1" si="69"/>
        <v>576</v>
      </c>
      <c r="CA194" s="35">
        <f t="shared" ca="1" si="69"/>
        <v>576</v>
      </c>
      <c r="CB194" s="35">
        <f t="shared" ca="1" si="69"/>
        <v>576</v>
      </c>
      <c r="CC194" s="35">
        <f t="shared" ca="1" si="69"/>
        <v>576</v>
      </c>
      <c r="CD194" s="35">
        <f t="shared" ca="1" si="69"/>
        <v>576</v>
      </c>
      <c r="CE194" s="35">
        <f t="shared" ca="1" si="69"/>
        <v>576</v>
      </c>
      <c r="CF194" s="35">
        <f t="shared" ca="1" si="69"/>
        <v>576</v>
      </c>
      <c r="CG194" s="35">
        <f t="shared" ca="1" si="69"/>
        <v>576</v>
      </c>
      <c r="CH194" s="35">
        <f t="shared" ca="1" si="69"/>
        <v>576</v>
      </c>
      <c r="CI194" s="35">
        <f t="shared" ca="1" si="69"/>
        <v>576</v>
      </c>
      <c r="CJ194" s="35">
        <f t="shared" ca="1" si="69"/>
        <v>576</v>
      </c>
      <c r="CK194" s="35">
        <f t="shared" ca="1" si="68"/>
        <v>576</v>
      </c>
      <c r="CL194" s="35">
        <f t="shared" ca="1" si="68"/>
        <v>576</v>
      </c>
      <c r="CM194" s="35">
        <f t="shared" ca="1" si="68"/>
        <v>576</v>
      </c>
      <c r="CN194" s="35">
        <f t="shared" ca="1" si="68"/>
        <v>576</v>
      </c>
      <c r="CO194" s="35">
        <f t="shared" ca="1" si="68"/>
        <v>576</v>
      </c>
      <c r="CP194" s="35">
        <f t="shared" ca="1" si="68"/>
        <v>576</v>
      </c>
      <c r="CQ194" s="35">
        <f t="shared" ca="1" si="68"/>
        <v>576</v>
      </c>
      <c r="CR194" s="35">
        <f t="shared" ca="1" si="68"/>
        <v>576</v>
      </c>
      <c r="CS194" s="35">
        <f t="shared" ca="1" si="66"/>
        <v>576</v>
      </c>
      <c r="CT194" s="35">
        <f t="shared" ca="1" si="66"/>
        <v>576</v>
      </c>
      <c r="CU194" s="35">
        <f t="shared" ca="1" si="66"/>
        <v>576</v>
      </c>
      <c r="CV194" s="35">
        <f t="shared" ca="1" si="66"/>
        <v>576</v>
      </c>
      <c r="CW194" s="38">
        <f t="shared" ca="1" si="66"/>
        <v>576</v>
      </c>
      <c r="CX194" s="38">
        <f t="shared" ca="1" si="66"/>
        <v>576</v>
      </c>
      <c r="CY194" s="38">
        <f t="shared" ca="1" si="66"/>
        <v>576</v>
      </c>
      <c r="CZ194" s="39">
        <f t="shared" ca="1" si="66"/>
        <v>576</v>
      </c>
      <c r="DA194" s="35"/>
    </row>
    <row r="195" spans="4:105" x14ac:dyDescent="0.3">
      <c r="D195" s="61" t="str">
        <f>VLOOKUP(F195,[1]Special!$O$2:$S$209,3,0)</f>
        <v>|0101021700|0.00|0.00|0.000|57.0002</v>
      </c>
      <c r="E195" s="20" t="s">
        <v>217</v>
      </c>
      <c r="F195" s="19" t="str">
        <f t="shared" si="53"/>
        <v>|0200226010|19.10|0.00|2.000|0.000</v>
      </c>
      <c r="G195" s="19" t="str">
        <f>'Cutting Rules'!H195</f>
        <v>CIC1||||||||||||</v>
      </c>
      <c r="H195" s="19" t="str">
        <f>VLOOKUP(MID(F195,8,2),[1]Special!$H$2:$I$32,2,0)</f>
        <v>STAM390G</v>
      </c>
      <c r="I195" s="19" t="str">
        <f t="shared" si="54"/>
        <v>NBC</v>
      </c>
      <c r="J195" s="19" t="str">
        <f t="shared" si="55"/>
        <v>P</v>
      </c>
      <c r="K195" s="19" t="str">
        <f t="shared" si="56"/>
        <v>19.1</v>
      </c>
      <c r="L195" s="19" t="str">
        <f t="shared" si="57"/>
        <v>0.00</v>
      </c>
      <c r="M195" s="52" t="str">
        <f t="shared" si="58"/>
        <v>2.00</v>
      </c>
      <c r="N195" s="52" t="str">
        <f t="shared" si="59"/>
        <v>5900</v>
      </c>
      <c r="O195" s="19">
        <f>VLOOKUP(F195,[1]Item!$A$5:$Z$10000,26,0)</f>
        <v>0.84299999999999997</v>
      </c>
      <c r="P195" s="19" t="str">
        <f>VLOOKUP(E195,[1]route!$E$3:$O$10005,11,0)</f>
        <v>P/E</v>
      </c>
      <c r="Q195" s="62" t="str">
        <f>'Cutting Rules'!AD195</f>
        <v>5900------------</v>
      </c>
      <c r="R195" s="23">
        <f ca="1">SUMIF([1]route!$E$3:$E$10005,E195,[1]!Table1[生産])</f>
        <v>32</v>
      </c>
      <c r="S195" s="24"/>
      <c r="T195" s="78" t="s">
        <v>547</v>
      </c>
      <c r="U195" s="19"/>
      <c r="V195" s="48">
        <f>SUMIF([1]route!$E$3:$E$10005,E195,[1]route!$M$3:$M$10005)</f>
        <v>902</v>
      </c>
      <c r="W195" s="56">
        <f t="shared" si="60"/>
        <v>4486.277399999999</v>
      </c>
      <c r="X195" s="27" t="e">
        <f t="array" aca="1" ref="X195" ca="1">INDEX($BP195:$CZ195,MATCH(TRUE,$BP195:$CZ195&lt;0,0))</f>
        <v>#N/A</v>
      </c>
      <c r="Y195" s="47" t="str">
        <f t="shared" ref="Y195:Y258" ca="1" si="71">IFERROR(CHOOSE($AC195,$BP$1,$BQ$1,$BR$1,$BS$1,$BT$1,$BU$1,$BV$1,$BW$1,$BX$1,$BY$1,$BZ$1,$CA$1,$CB$1,$CC$1,$CD$1,$CE$1,$CF$1,$CG$1,$CH$1,$CI$1,$CJ$1,$CK$1,$CL$1,$CM$1,$CN$1,$CO$1,$CP$1,$CQ$1,$CR$1,$CS$1,$CT$1,$CU$1,$CV$1,$CW$1,$CX$1,$CY$1,$CZ$1,),"")</f>
        <v/>
      </c>
      <c r="Z195" s="121" t="str">
        <f>IFERROR(VLOOKUP(E195,[1]route!$E$3:$BL$10005,59,0),"")&amp;IFERROR(VLOOKUP(E195,[1]route!$E$3:$BL$10005,60,0),"")</f>
        <v/>
      </c>
      <c r="AA195" s="28">
        <f t="shared" ca="1" si="61"/>
        <v>0</v>
      </c>
      <c r="AB195" s="77">
        <f t="shared" ca="1" si="62"/>
        <v>0</v>
      </c>
      <c r="AC195" s="4" t="str">
        <f t="shared" ref="AC195:AC258" ca="1" si="72">IFERROR(MATCH($X195,$BP195:$CZ195,0),"")</f>
        <v/>
      </c>
      <c r="AD195" s="29">
        <v>0</v>
      </c>
      <c r="AE195" s="30">
        <f ca="1">SUMIF([1]route!$E$3:$E$10005,E195,[1]!Table1[1])</f>
        <v>0</v>
      </c>
      <c r="AF195" s="30">
        <f ca="1">SUMIF([1]route!$E$3:$E$10005,E195,[1]!Table1[2])</f>
        <v>0</v>
      </c>
      <c r="AG195" s="30">
        <f ca="1">SUMIF([1]route!$E$3:$E$10005,E195,[1]!Table1[3])</f>
        <v>0</v>
      </c>
      <c r="AH195" s="30">
        <f ca="1">SUMIF([1]route!$E$3:$E$10005,E195,[1]!Table1[4])</f>
        <v>0</v>
      </c>
      <c r="AI195" s="30">
        <f ca="1">SUMIF([1]route!$E$3:$E$10005,E195,[1]!Table1[5])</f>
        <v>0</v>
      </c>
      <c r="AJ195" s="30">
        <f ca="1">SUMIF([1]route!$E$3:$E$10005,E195,[1]!Table1[6])</f>
        <v>0</v>
      </c>
      <c r="AK195" s="30">
        <f ca="1">SUMIF([1]route!$E$3:$E$10005,E195,[1]!Table1[7])</f>
        <v>0</v>
      </c>
      <c r="AL195" s="30">
        <f ca="1">SUMIF([1]route!$E$3:$E$10005,E195,[1]!Table1[8])</f>
        <v>0</v>
      </c>
      <c r="AM195" s="30">
        <f ca="1">SUMIF([1]route!$E$3:$E$10005,E195,[1]!Table1[9])</f>
        <v>0</v>
      </c>
      <c r="AN195" s="30">
        <f ca="1">SUMIF([1]route!$E$3:$E$10005,E195,[1]!Table1[10])</f>
        <v>0</v>
      </c>
      <c r="AO195" s="30">
        <f ca="1">SUMIF([1]route!$E$3:$E$10005,E195,[1]!Table1[11])</f>
        <v>0</v>
      </c>
      <c r="AP195" s="30">
        <f ca="1">SUMIF([1]route!$E$3:$E$10005,E195,[1]!Table1[12])</f>
        <v>0</v>
      </c>
      <c r="AQ195" s="30">
        <f ca="1">SUMIF([1]route!$E$3:$E$10005,E195,[1]!Table1[13])</f>
        <v>0</v>
      </c>
      <c r="AR195" s="30">
        <f ca="1">SUMIF([1]route!$E$3:$E$10005,E195,[1]!Table1[14])</f>
        <v>0</v>
      </c>
      <c r="AS195" s="30">
        <f ca="1">SUMIF([1]route!$E$3:$E$10005,E195,[1]!Table1[15])</f>
        <v>0</v>
      </c>
      <c r="AT195" s="30">
        <f ca="1">SUMIF([1]route!$E$3:$E$10005,E195,[1]!Table1[16])</f>
        <v>0</v>
      </c>
      <c r="AU195" s="30">
        <f ca="1">SUMIF([1]route!$E$3:$E$10005,E195,[1]!Table1[17])</f>
        <v>0</v>
      </c>
      <c r="AV195" s="30">
        <f ca="1">SUMIF([1]route!$E$3:$E$10005,E195,[1]!Table1[18])</f>
        <v>0</v>
      </c>
      <c r="AW195" s="30">
        <f ca="1">SUMIF([1]route!$E$3:$E$10005,E195,[1]!Table1[19])</f>
        <v>0</v>
      </c>
      <c r="AX195" s="30">
        <f ca="1">SUMIF([1]route!$E$3:$E$10005,E195,[1]!Table1[20])</f>
        <v>0</v>
      </c>
      <c r="AY195" s="30">
        <f ca="1">SUMIF([1]route!$E$3:$E$10005,E195,[1]!Table1[21])</f>
        <v>0</v>
      </c>
      <c r="AZ195" s="30">
        <f ca="1">SUMIF([1]route!$E$3:$E$10005,E195,[1]!Table1[22])</f>
        <v>0</v>
      </c>
      <c r="BA195" s="30">
        <f ca="1">SUMIF([1]route!$E$3:$E$10005,E195,[1]!Table1[23])</f>
        <v>0</v>
      </c>
      <c r="BB195" s="30">
        <f ca="1">SUMIF([1]route!$E$3:$E$10005,E195,[1]!Table1[24])</f>
        <v>0</v>
      </c>
      <c r="BC195" s="30">
        <f ca="1">SUMIF([1]route!$E$3:$E$10005,E195,[1]!Table1[25])</f>
        <v>0</v>
      </c>
      <c r="BD195" s="30">
        <f ca="1">SUMIF([1]route!$E$3:$E$10005,E195,[1]!Table1[26])</f>
        <v>0</v>
      </c>
      <c r="BE195" s="30">
        <f ca="1">SUMIF([1]route!$E$3:$E$10005,E195,[1]!Table1[27])</f>
        <v>0</v>
      </c>
      <c r="BF195" s="30">
        <f ca="1">SUMIF([1]route!$E$3:$E$10005,E195,[1]!Table1[28])</f>
        <v>0</v>
      </c>
      <c r="BG195" s="30">
        <f ca="1">SUMIF([1]route!$E$3:$E$10005,E195,[1]!Table1[29])</f>
        <v>0</v>
      </c>
      <c r="BH195" s="30">
        <f ca="1">SUMIF([1]route!$E$3:$E$10005,E195,[1]!Table1[30])</f>
        <v>0</v>
      </c>
      <c r="BI195" s="30">
        <f ca="1">SUMIF([1]route!$E$3:$E$10005,E195,[1]!Table1[31])</f>
        <v>0</v>
      </c>
      <c r="BJ195" s="30">
        <f ca="1">SUMIF([1]route!$E$3:$E$10005,E195,[1]!Table1[Remain PO])</f>
        <v>0</v>
      </c>
      <c r="BK195" s="31">
        <f ca="1">SUMIF([1]route!$E$3:$E$10005,E195,[1]!Table1[N+1])</f>
        <v>32</v>
      </c>
      <c r="BL195" s="31">
        <f ca="1">SUMIF([1]route!$E$3:$E$10005,E195,[1]!Table1[N+2])</f>
        <v>14</v>
      </c>
      <c r="BM195" s="31">
        <f ca="1">SUMIF([1]route!$E$3:$E$10005,E195,[1]!Table1[N+3])</f>
        <v>11</v>
      </c>
      <c r="BN195" s="32">
        <f ca="1">SUMIF([1]route!$E$3:$E$10005,E195,[1]!Table1[N+4])</f>
        <v>0</v>
      </c>
      <c r="BP195" s="37">
        <f t="shared" si="63"/>
        <v>902</v>
      </c>
      <c r="BQ195" s="35">
        <f t="shared" ca="1" si="70"/>
        <v>902</v>
      </c>
      <c r="BR195" s="35">
        <f t="shared" ca="1" si="70"/>
        <v>902</v>
      </c>
      <c r="BS195" s="35">
        <f t="shared" ca="1" si="70"/>
        <v>902</v>
      </c>
      <c r="BT195" s="35">
        <f t="shared" ca="1" si="70"/>
        <v>902</v>
      </c>
      <c r="BU195" s="35">
        <f t="shared" ca="1" si="70"/>
        <v>902</v>
      </c>
      <c r="BV195" s="35">
        <f t="shared" ca="1" si="70"/>
        <v>902</v>
      </c>
      <c r="BW195" s="35">
        <f t="shared" ca="1" si="69"/>
        <v>902</v>
      </c>
      <c r="BX195" s="35">
        <f t="shared" ca="1" si="69"/>
        <v>902</v>
      </c>
      <c r="BY195" s="35">
        <f t="shared" ca="1" si="69"/>
        <v>902</v>
      </c>
      <c r="BZ195" s="35">
        <f t="shared" ca="1" si="69"/>
        <v>902</v>
      </c>
      <c r="CA195" s="35">
        <f t="shared" ca="1" si="69"/>
        <v>902</v>
      </c>
      <c r="CB195" s="35">
        <f t="shared" ca="1" si="69"/>
        <v>902</v>
      </c>
      <c r="CC195" s="35">
        <f t="shared" ca="1" si="69"/>
        <v>902</v>
      </c>
      <c r="CD195" s="35">
        <f t="shared" ca="1" si="69"/>
        <v>902</v>
      </c>
      <c r="CE195" s="35">
        <f t="shared" ca="1" si="69"/>
        <v>902</v>
      </c>
      <c r="CF195" s="35">
        <f t="shared" ca="1" si="69"/>
        <v>902</v>
      </c>
      <c r="CG195" s="35">
        <f t="shared" ca="1" si="69"/>
        <v>902</v>
      </c>
      <c r="CH195" s="35">
        <f t="shared" ca="1" si="69"/>
        <v>902</v>
      </c>
      <c r="CI195" s="35">
        <f t="shared" ca="1" si="69"/>
        <v>902</v>
      </c>
      <c r="CJ195" s="35">
        <f t="shared" ca="1" si="69"/>
        <v>902</v>
      </c>
      <c r="CK195" s="35">
        <f t="shared" ca="1" si="68"/>
        <v>902</v>
      </c>
      <c r="CL195" s="35">
        <f t="shared" ca="1" si="68"/>
        <v>902</v>
      </c>
      <c r="CM195" s="35">
        <f t="shared" ca="1" si="68"/>
        <v>902</v>
      </c>
      <c r="CN195" s="35">
        <f t="shared" ca="1" si="68"/>
        <v>902</v>
      </c>
      <c r="CO195" s="35">
        <f t="shared" ca="1" si="68"/>
        <v>902</v>
      </c>
      <c r="CP195" s="35">
        <f t="shared" ca="1" si="68"/>
        <v>902</v>
      </c>
      <c r="CQ195" s="35">
        <f t="shared" ca="1" si="68"/>
        <v>902</v>
      </c>
      <c r="CR195" s="35">
        <f t="shared" ca="1" si="68"/>
        <v>902</v>
      </c>
      <c r="CS195" s="35">
        <f t="shared" ca="1" si="66"/>
        <v>902</v>
      </c>
      <c r="CT195" s="35">
        <f t="shared" ca="1" si="66"/>
        <v>902</v>
      </c>
      <c r="CU195" s="35">
        <f t="shared" ca="1" si="66"/>
        <v>902</v>
      </c>
      <c r="CV195" s="35">
        <f t="shared" ca="1" si="66"/>
        <v>902</v>
      </c>
      <c r="CW195" s="38">
        <f t="shared" ca="1" si="66"/>
        <v>870</v>
      </c>
      <c r="CX195" s="38">
        <f t="shared" ca="1" si="66"/>
        <v>856</v>
      </c>
      <c r="CY195" s="38">
        <f t="shared" ca="1" si="66"/>
        <v>845</v>
      </c>
      <c r="CZ195" s="39">
        <f t="shared" ca="1" si="66"/>
        <v>845</v>
      </c>
      <c r="DA195" s="35"/>
    </row>
    <row r="196" spans="4:105" x14ac:dyDescent="0.3">
      <c r="D196" s="61" t="str">
        <f>VLOOKUP(F196,[1]Special!$O$2:$S$209,3,0)</f>
        <v>|0101031000|0.00|0.00|0.000|69.5001.2</v>
      </c>
      <c r="E196" s="20" t="s">
        <v>218</v>
      </c>
      <c r="F196" s="19" t="str">
        <f t="shared" ref="F196:F259" si="73">LEFT(E196,LEN(E196)-7)</f>
        <v>|0200236041|22.20|0.00|1.200|0.000</v>
      </c>
      <c r="G196" s="19" t="str">
        <f>'Cutting Rules'!H196</f>
        <v>CIC||||||||||||</v>
      </c>
      <c r="H196" s="19" t="str">
        <f>VLOOKUP(MID(F196,8,2),[1]Special!$H$2:$I$32,2,0)</f>
        <v>STAM390G</v>
      </c>
      <c r="I196" s="19" t="str">
        <f t="shared" ref="I196:I259" si="74">RIGHT(E196,3)</f>
        <v>NBC</v>
      </c>
      <c r="J196" s="19" t="str">
        <f t="shared" ref="J196:J259" si="75">IF(MID(E196,6,2)="22","P","C")</f>
        <v>C</v>
      </c>
      <c r="K196" s="19" t="str">
        <f t="shared" ref="K196:K259" si="76">MID(E196,13,4)</f>
        <v>22.2</v>
      </c>
      <c r="L196" s="19" t="str">
        <f t="shared" ref="L196:L259" si="77">MID(E196,19,4)</f>
        <v>0.00</v>
      </c>
      <c r="M196" s="52" t="str">
        <f t="shared" ref="M196:M259" si="78">MID(E196,LEN(E196)-17,4)</f>
        <v>1.20</v>
      </c>
      <c r="N196" s="52" t="str">
        <f t="shared" ref="N196:N259" si="79">MID(E196,LEN(E196)-6,4)</f>
        <v>5570</v>
      </c>
      <c r="O196" s="19">
        <f>VLOOKUP(F196,[1]Item!$A$5:$Z$10000,26,0)</f>
        <v>0.621</v>
      </c>
      <c r="P196" s="19" t="str">
        <f>VLOOKUP(E196,[1]route!$E$3:$O$10005,11,0)</f>
        <v>P/E</v>
      </c>
      <c r="Q196" s="62" t="str">
        <f>'Cutting Rules'!AD196</f>
        <v>5570------------</v>
      </c>
      <c r="R196" s="23">
        <f ca="1">SUMIF([1]route!$E$3:$E$10005,E196,[1]!Table1[生産])</f>
        <v>365</v>
      </c>
      <c r="S196" s="24"/>
      <c r="T196" s="78" t="s">
        <v>547</v>
      </c>
      <c r="U196" s="19"/>
      <c r="V196" s="48">
        <f>SUMIF([1]route!$E$3:$E$10005,E196,[1]route!$M$3:$M$10005)</f>
        <v>400</v>
      </c>
      <c r="W196" s="56">
        <f t="shared" ref="W196:W259" si="80">O196*N196*V196/1000</f>
        <v>1383.588</v>
      </c>
      <c r="X196" s="27">
        <f t="array" aca="1" ref="X196" ca="1">INDEX($BP196:$CZ196,MATCH(TRUE,$BP196:$CZ196&lt;0,0))</f>
        <v>-171</v>
      </c>
      <c r="Y196" s="47">
        <f t="shared" ca="1" si="71"/>
        <v>45351</v>
      </c>
      <c r="Z196" s="121" t="str">
        <f>IFERROR(VLOOKUP(E196,[1]route!$E$3:$BL$10005,59,0),"")&amp;IFERROR(VLOOKUP(E196,[1]route!$E$3:$BL$10005,60,0),"")</f>
        <v>Check PO again</v>
      </c>
      <c r="AA196" s="28">
        <f t="shared" ref="AA196:AA259" ca="1" si="81">IF(R196&gt;V196,R196-V196,0)</f>
        <v>0</v>
      </c>
      <c r="AB196" s="77">
        <f t="shared" ref="AB196:AB259" ca="1" si="82">AA196*O196*N196/1000</f>
        <v>0</v>
      </c>
      <c r="AC196" s="4">
        <f t="shared" ca="1" si="72"/>
        <v>35</v>
      </c>
      <c r="AD196" s="29">
        <v>0</v>
      </c>
      <c r="AE196" s="30">
        <f ca="1">SUMIF([1]route!$E$3:$E$10005,E196,[1]!Table1[1])</f>
        <v>217</v>
      </c>
      <c r="AF196" s="30">
        <f ca="1">SUMIF([1]route!$E$3:$E$10005,E196,[1]!Table1[2])</f>
        <v>0</v>
      </c>
      <c r="AG196" s="30">
        <f ca="1">SUMIF([1]route!$E$3:$E$10005,E196,[1]!Table1[3])</f>
        <v>0</v>
      </c>
      <c r="AH196" s="30">
        <f ca="1">SUMIF([1]route!$E$3:$E$10005,E196,[1]!Table1[4])</f>
        <v>0</v>
      </c>
      <c r="AI196" s="30">
        <f ca="1">SUMIF([1]route!$E$3:$E$10005,E196,[1]!Table1[5])</f>
        <v>0</v>
      </c>
      <c r="AJ196" s="30">
        <f ca="1">SUMIF([1]route!$E$3:$E$10005,E196,[1]!Table1[6])</f>
        <v>0</v>
      </c>
      <c r="AK196" s="30">
        <f ca="1">SUMIF([1]route!$E$3:$E$10005,E196,[1]!Table1[7])</f>
        <v>0</v>
      </c>
      <c r="AL196" s="30">
        <f ca="1">SUMIF([1]route!$E$3:$E$10005,E196,[1]!Table1[8])</f>
        <v>0</v>
      </c>
      <c r="AM196" s="30">
        <f ca="1">SUMIF([1]route!$E$3:$E$10005,E196,[1]!Table1[9])</f>
        <v>0</v>
      </c>
      <c r="AN196" s="30">
        <f ca="1">SUMIF([1]route!$E$3:$E$10005,E196,[1]!Table1[10])</f>
        <v>0</v>
      </c>
      <c r="AO196" s="30">
        <f ca="1">SUMIF([1]route!$E$3:$E$10005,E196,[1]!Table1[11])</f>
        <v>0</v>
      </c>
      <c r="AP196" s="30">
        <f ca="1">SUMIF([1]route!$E$3:$E$10005,E196,[1]!Table1[12])</f>
        <v>0</v>
      </c>
      <c r="AQ196" s="30">
        <f ca="1">SUMIF([1]route!$E$3:$E$10005,E196,[1]!Table1[13])</f>
        <v>0</v>
      </c>
      <c r="AR196" s="30">
        <f ca="1">SUMIF([1]route!$E$3:$E$10005,E196,[1]!Table1[14])</f>
        <v>0</v>
      </c>
      <c r="AS196" s="30">
        <f ca="1">SUMIF([1]route!$E$3:$E$10005,E196,[1]!Table1[15])</f>
        <v>0</v>
      </c>
      <c r="AT196" s="30">
        <f ca="1">SUMIF([1]route!$E$3:$E$10005,E196,[1]!Table1[16])</f>
        <v>0</v>
      </c>
      <c r="AU196" s="30">
        <f ca="1">SUMIF([1]route!$E$3:$E$10005,E196,[1]!Table1[17])</f>
        <v>0</v>
      </c>
      <c r="AV196" s="30">
        <f ca="1">SUMIF([1]route!$E$3:$E$10005,E196,[1]!Table1[18])</f>
        <v>0</v>
      </c>
      <c r="AW196" s="30">
        <f ca="1">SUMIF([1]route!$E$3:$E$10005,E196,[1]!Table1[19])</f>
        <v>0</v>
      </c>
      <c r="AX196" s="30">
        <f ca="1">SUMIF([1]route!$E$3:$E$10005,E196,[1]!Table1[20])</f>
        <v>0</v>
      </c>
      <c r="AY196" s="30">
        <f ca="1">SUMIF([1]route!$E$3:$E$10005,E196,[1]!Table1[21])</f>
        <v>0</v>
      </c>
      <c r="AZ196" s="30">
        <f ca="1">SUMIF([1]route!$E$3:$E$10005,E196,[1]!Table1[22])</f>
        <v>0</v>
      </c>
      <c r="BA196" s="30">
        <f ca="1">SUMIF([1]route!$E$3:$E$10005,E196,[1]!Table1[23])</f>
        <v>0</v>
      </c>
      <c r="BB196" s="30">
        <f ca="1">SUMIF([1]route!$E$3:$E$10005,E196,[1]!Table1[24])</f>
        <v>0</v>
      </c>
      <c r="BC196" s="30">
        <f ca="1">SUMIF([1]route!$E$3:$E$10005,E196,[1]!Table1[25])</f>
        <v>0</v>
      </c>
      <c r="BD196" s="30">
        <f ca="1">SUMIF([1]route!$E$3:$E$10005,E196,[1]!Table1[26])</f>
        <v>0</v>
      </c>
      <c r="BE196" s="30">
        <f ca="1">SUMIF([1]route!$E$3:$E$10005,E196,[1]!Table1[27])</f>
        <v>0</v>
      </c>
      <c r="BF196" s="30">
        <f ca="1">SUMIF([1]route!$E$3:$E$10005,E196,[1]!Table1[28])</f>
        <v>0</v>
      </c>
      <c r="BG196" s="30">
        <f ca="1">SUMIF([1]route!$E$3:$E$10005,E196,[1]!Table1[29])</f>
        <v>0</v>
      </c>
      <c r="BH196" s="30">
        <f ca="1">SUMIF([1]route!$E$3:$E$10005,E196,[1]!Table1[30])</f>
        <v>0</v>
      </c>
      <c r="BI196" s="30">
        <f ca="1">SUMIF([1]route!$E$3:$E$10005,E196,[1]!Table1[31])</f>
        <v>0</v>
      </c>
      <c r="BJ196" s="30">
        <f ca="1">SUMIF([1]route!$E$3:$E$10005,E196,[1]!Table1[Remain PO])</f>
        <v>0</v>
      </c>
      <c r="BK196" s="31">
        <f ca="1">SUMIF([1]route!$E$3:$E$10005,E196,[1]!Table1[N+1])</f>
        <v>148</v>
      </c>
      <c r="BL196" s="31">
        <f ca="1">SUMIF([1]route!$E$3:$E$10005,E196,[1]!Table1[N+2])</f>
        <v>206</v>
      </c>
      <c r="BM196" s="31">
        <f ca="1">SUMIF([1]route!$E$3:$E$10005,E196,[1]!Table1[N+3])</f>
        <v>589</v>
      </c>
      <c r="BN196" s="32">
        <f ca="1">SUMIF([1]route!$E$3:$E$10005,E196,[1]!Table1[N+4])</f>
        <v>0</v>
      </c>
      <c r="BP196" s="37">
        <f t="shared" ref="BP196:BP259" si="83">$V196-$AD196</f>
        <v>400</v>
      </c>
      <c r="BQ196" s="35">
        <f t="shared" ca="1" si="70"/>
        <v>183</v>
      </c>
      <c r="BR196" s="35">
        <f t="shared" ca="1" si="70"/>
        <v>183</v>
      </c>
      <c r="BS196" s="35">
        <f t="shared" ca="1" si="70"/>
        <v>183</v>
      </c>
      <c r="BT196" s="35">
        <f t="shared" ca="1" si="70"/>
        <v>183</v>
      </c>
      <c r="BU196" s="35">
        <f t="shared" ca="1" si="70"/>
        <v>183</v>
      </c>
      <c r="BV196" s="35">
        <f t="shared" ca="1" si="70"/>
        <v>183</v>
      </c>
      <c r="BW196" s="35">
        <f t="shared" ca="1" si="69"/>
        <v>183</v>
      </c>
      <c r="BX196" s="35">
        <f t="shared" ca="1" si="69"/>
        <v>183</v>
      </c>
      <c r="BY196" s="35">
        <f t="shared" ca="1" si="69"/>
        <v>183</v>
      </c>
      <c r="BZ196" s="35">
        <f t="shared" ca="1" si="69"/>
        <v>183</v>
      </c>
      <c r="CA196" s="35">
        <f t="shared" ca="1" si="69"/>
        <v>183</v>
      </c>
      <c r="CB196" s="35">
        <f t="shared" ca="1" si="69"/>
        <v>183</v>
      </c>
      <c r="CC196" s="35">
        <f t="shared" ca="1" si="69"/>
        <v>183</v>
      </c>
      <c r="CD196" s="35">
        <f t="shared" ca="1" si="69"/>
        <v>183</v>
      </c>
      <c r="CE196" s="35">
        <f t="shared" ca="1" si="69"/>
        <v>183</v>
      </c>
      <c r="CF196" s="35">
        <f t="shared" ca="1" si="69"/>
        <v>183</v>
      </c>
      <c r="CG196" s="35">
        <f t="shared" ca="1" si="69"/>
        <v>183</v>
      </c>
      <c r="CH196" s="35">
        <f t="shared" ca="1" si="69"/>
        <v>183</v>
      </c>
      <c r="CI196" s="35">
        <f t="shared" ca="1" si="69"/>
        <v>183</v>
      </c>
      <c r="CJ196" s="35">
        <f t="shared" ca="1" si="69"/>
        <v>183</v>
      </c>
      <c r="CK196" s="35">
        <f t="shared" ca="1" si="68"/>
        <v>183</v>
      </c>
      <c r="CL196" s="35">
        <f t="shared" ca="1" si="68"/>
        <v>183</v>
      </c>
      <c r="CM196" s="35">
        <f t="shared" ca="1" si="68"/>
        <v>183</v>
      </c>
      <c r="CN196" s="35">
        <f t="shared" ca="1" si="68"/>
        <v>183</v>
      </c>
      <c r="CO196" s="35">
        <f t="shared" ca="1" si="68"/>
        <v>183</v>
      </c>
      <c r="CP196" s="35">
        <f t="shared" ca="1" si="68"/>
        <v>183</v>
      </c>
      <c r="CQ196" s="35">
        <f t="shared" ca="1" si="68"/>
        <v>183</v>
      </c>
      <c r="CR196" s="35">
        <f t="shared" ref="CR196:CY233" ca="1" si="84">CQ196-BF196</f>
        <v>183</v>
      </c>
      <c r="CS196" s="35">
        <f t="shared" ca="1" si="66"/>
        <v>183</v>
      </c>
      <c r="CT196" s="35">
        <f t="shared" ca="1" si="66"/>
        <v>183</v>
      </c>
      <c r="CU196" s="35">
        <f t="shared" ca="1" si="66"/>
        <v>183</v>
      </c>
      <c r="CV196" s="35">
        <f t="shared" ca="1" si="66"/>
        <v>183</v>
      </c>
      <c r="CW196" s="38">
        <f t="shared" ca="1" si="66"/>
        <v>35</v>
      </c>
      <c r="CX196" s="38">
        <f t="shared" ca="1" si="66"/>
        <v>-171</v>
      </c>
      <c r="CY196" s="38">
        <f t="shared" ca="1" si="66"/>
        <v>-760</v>
      </c>
      <c r="CZ196" s="39">
        <f t="shared" ca="1" si="66"/>
        <v>-760</v>
      </c>
      <c r="DA196" s="35"/>
    </row>
    <row r="197" spans="4:105" x14ac:dyDescent="0.3">
      <c r="D197" s="61" t="str">
        <f>VLOOKUP(F197,[1]Special!$O$2:$S$209,3,0)</f>
        <v>|0101031000|0.00|0.00|0.000|69.5001.2</v>
      </c>
      <c r="E197" s="20" t="s">
        <v>219</v>
      </c>
      <c r="F197" s="19" t="str">
        <f t="shared" si="73"/>
        <v>|0200236041|22.20|0.00|1.200|0.000</v>
      </c>
      <c r="G197" s="19" t="str">
        <f>'Cutting Rules'!H197</f>
        <v>INNOTEK||||||||||||</v>
      </c>
      <c r="H197" s="19" t="str">
        <f>VLOOKUP(MID(F197,8,2),[1]Special!$H$2:$I$32,2,0)</f>
        <v>STAM390G</v>
      </c>
      <c r="I197" s="19" t="str">
        <f t="shared" si="74"/>
        <v>NBC</v>
      </c>
      <c r="J197" s="19" t="str">
        <f t="shared" si="75"/>
        <v>C</v>
      </c>
      <c r="K197" s="19" t="str">
        <f t="shared" si="76"/>
        <v>22.2</v>
      </c>
      <c r="L197" s="19" t="str">
        <f t="shared" si="77"/>
        <v>0.00</v>
      </c>
      <c r="M197" s="52" t="str">
        <f t="shared" si="78"/>
        <v>1.20</v>
      </c>
      <c r="N197" s="52" t="str">
        <f t="shared" si="79"/>
        <v>6020</v>
      </c>
      <c r="O197" s="19">
        <f>VLOOKUP(F197,[1]Item!$A$5:$Z$10000,26,0)</f>
        <v>0.621</v>
      </c>
      <c r="P197" s="19" t="str">
        <f>VLOOKUP(E197,[1]route!$E$3:$O$10005,11,0)</f>
        <v>P/E</v>
      </c>
      <c r="Q197" s="62" t="str">
        <f>'Cutting Rules'!AD197</f>
        <v>6020------------</v>
      </c>
      <c r="R197" s="23">
        <f ca="1">SUMIF([1]route!$E$3:$E$10005,E197,[1]!Table1[生産])</f>
        <v>0</v>
      </c>
      <c r="S197" s="24"/>
      <c r="T197" s="78" t="s">
        <v>547</v>
      </c>
      <c r="U197" s="19"/>
      <c r="V197" s="48">
        <f>SUMIF([1]route!$E$3:$E$10005,E197,[1]route!$M$3:$M$10005)</f>
        <v>0</v>
      </c>
      <c r="W197" s="56">
        <f t="shared" si="80"/>
        <v>0</v>
      </c>
      <c r="X197" s="27" t="e">
        <f t="array" aca="1" ref="X197" ca="1">INDEX($BP197:$CZ197,MATCH(TRUE,$BP197:$CZ197&lt;0,0))</f>
        <v>#N/A</v>
      </c>
      <c r="Y197" s="47" t="str">
        <f t="shared" ca="1" si="71"/>
        <v/>
      </c>
      <c r="Z197" s="121" t="str">
        <f>IFERROR(VLOOKUP(E197,[1]route!$E$3:$BL$10005,59,0),"")&amp;IFERROR(VLOOKUP(E197,[1]route!$E$3:$BL$10005,60,0),"")</f>
        <v/>
      </c>
      <c r="AA197" s="28">
        <f t="shared" ca="1" si="81"/>
        <v>0</v>
      </c>
      <c r="AB197" s="77">
        <f t="shared" ca="1" si="82"/>
        <v>0</v>
      </c>
      <c r="AC197" s="4" t="str">
        <f t="shared" ca="1" si="72"/>
        <v/>
      </c>
      <c r="AD197" s="29">
        <v>0</v>
      </c>
      <c r="AE197" s="30">
        <f ca="1">SUMIF([1]route!$E$3:$E$10005,E197,[1]!Table1[1])</f>
        <v>0</v>
      </c>
      <c r="AF197" s="30">
        <f ca="1">SUMIF([1]route!$E$3:$E$10005,E197,[1]!Table1[2])</f>
        <v>0</v>
      </c>
      <c r="AG197" s="30">
        <f ca="1">SUMIF([1]route!$E$3:$E$10005,E197,[1]!Table1[3])</f>
        <v>0</v>
      </c>
      <c r="AH197" s="30">
        <f ca="1">SUMIF([1]route!$E$3:$E$10005,E197,[1]!Table1[4])</f>
        <v>0</v>
      </c>
      <c r="AI197" s="30">
        <f ca="1">SUMIF([1]route!$E$3:$E$10005,E197,[1]!Table1[5])</f>
        <v>0</v>
      </c>
      <c r="AJ197" s="30">
        <f ca="1">SUMIF([1]route!$E$3:$E$10005,E197,[1]!Table1[6])</f>
        <v>0</v>
      </c>
      <c r="AK197" s="30">
        <f ca="1">SUMIF([1]route!$E$3:$E$10005,E197,[1]!Table1[7])</f>
        <v>0</v>
      </c>
      <c r="AL197" s="30">
        <f ca="1">SUMIF([1]route!$E$3:$E$10005,E197,[1]!Table1[8])</f>
        <v>0</v>
      </c>
      <c r="AM197" s="30">
        <f ca="1">SUMIF([1]route!$E$3:$E$10005,E197,[1]!Table1[9])</f>
        <v>0</v>
      </c>
      <c r="AN197" s="30">
        <f ca="1">SUMIF([1]route!$E$3:$E$10005,E197,[1]!Table1[10])</f>
        <v>0</v>
      </c>
      <c r="AO197" s="30">
        <f ca="1">SUMIF([1]route!$E$3:$E$10005,E197,[1]!Table1[11])</f>
        <v>0</v>
      </c>
      <c r="AP197" s="30">
        <f ca="1">SUMIF([1]route!$E$3:$E$10005,E197,[1]!Table1[12])</f>
        <v>0</v>
      </c>
      <c r="AQ197" s="30">
        <f ca="1">SUMIF([1]route!$E$3:$E$10005,E197,[1]!Table1[13])</f>
        <v>0</v>
      </c>
      <c r="AR197" s="30">
        <f ca="1">SUMIF([1]route!$E$3:$E$10005,E197,[1]!Table1[14])</f>
        <v>0</v>
      </c>
      <c r="AS197" s="30">
        <f ca="1">SUMIF([1]route!$E$3:$E$10005,E197,[1]!Table1[15])</f>
        <v>0</v>
      </c>
      <c r="AT197" s="30">
        <f ca="1">SUMIF([1]route!$E$3:$E$10005,E197,[1]!Table1[16])</f>
        <v>0</v>
      </c>
      <c r="AU197" s="30">
        <f ca="1">SUMIF([1]route!$E$3:$E$10005,E197,[1]!Table1[17])</f>
        <v>0</v>
      </c>
      <c r="AV197" s="30">
        <f ca="1">SUMIF([1]route!$E$3:$E$10005,E197,[1]!Table1[18])</f>
        <v>0</v>
      </c>
      <c r="AW197" s="30">
        <f ca="1">SUMIF([1]route!$E$3:$E$10005,E197,[1]!Table1[19])</f>
        <v>0</v>
      </c>
      <c r="AX197" s="30">
        <f ca="1">SUMIF([1]route!$E$3:$E$10005,E197,[1]!Table1[20])</f>
        <v>0</v>
      </c>
      <c r="AY197" s="30">
        <f ca="1">SUMIF([1]route!$E$3:$E$10005,E197,[1]!Table1[21])</f>
        <v>0</v>
      </c>
      <c r="AZ197" s="30">
        <f ca="1">SUMIF([1]route!$E$3:$E$10005,E197,[1]!Table1[22])</f>
        <v>0</v>
      </c>
      <c r="BA197" s="30">
        <f ca="1">SUMIF([1]route!$E$3:$E$10005,E197,[1]!Table1[23])</f>
        <v>0</v>
      </c>
      <c r="BB197" s="30">
        <f ca="1">SUMIF([1]route!$E$3:$E$10005,E197,[1]!Table1[24])</f>
        <v>0</v>
      </c>
      <c r="BC197" s="30">
        <f ca="1">SUMIF([1]route!$E$3:$E$10005,E197,[1]!Table1[25])</f>
        <v>0</v>
      </c>
      <c r="BD197" s="30">
        <f ca="1">SUMIF([1]route!$E$3:$E$10005,E197,[1]!Table1[26])</f>
        <v>0</v>
      </c>
      <c r="BE197" s="30">
        <f ca="1">SUMIF([1]route!$E$3:$E$10005,E197,[1]!Table1[27])</f>
        <v>0</v>
      </c>
      <c r="BF197" s="30">
        <f ca="1">SUMIF([1]route!$E$3:$E$10005,E197,[1]!Table1[28])</f>
        <v>0</v>
      </c>
      <c r="BG197" s="30">
        <f ca="1">SUMIF([1]route!$E$3:$E$10005,E197,[1]!Table1[29])</f>
        <v>0</v>
      </c>
      <c r="BH197" s="30">
        <f ca="1">SUMIF([1]route!$E$3:$E$10005,E197,[1]!Table1[30])</f>
        <v>0</v>
      </c>
      <c r="BI197" s="30">
        <f ca="1">SUMIF([1]route!$E$3:$E$10005,E197,[1]!Table1[31])</f>
        <v>0</v>
      </c>
      <c r="BJ197" s="30">
        <f ca="1">SUMIF([1]route!$E$3:$E$10005,E197,[1]!Table1[Remain PO])</f>
        <v>0</v>
      </c>
      <c r="BK197" s="31">
        <f ca="1">SUMIF([1]route!$E$3:$E$10005,E197,[1]!Table1[N+1])</f>
        <v>0</v>
      </c>
      <c r="BL197" s="31">
        <f ca="1">SUMIF([1]route!$E$3:$E$10005,E197,[1]!Table1[N+2])</f>
        <v>0</v>
      </c>
      <c r="BM197" s="31">
        <f ca="1">SUMIF([1]route!$E$3:$E$10005,E197,[1]!Table1[N+3])</f>
        <v>0</v>
      </c>
      <c r="BN197" s="32">
        <f ca="1">SUMIF([1]route!$E$3:$E$10005,E197,[1]!Table1[N+4])</f>
        <v>0</v>
      </c>
      <c r="BP197" s="37">
        <f t="shared" si="83"/>
        <v>0</v>
      </c>
      <c r="BQ197" s="35">
        <f t="shared" ca="1" si="70"/>
        <v>0</v>
      </c>
      <c r="BR197" s="35">
        <f t="shared" ca="1" si="70"/>
        <v>0</v>
      </c>
      <c r="BS197" s="35">
        <f t="shared" ca="1" si="70"/>
        <v>0</v>
      </c>
      <c r="BT197" s="35">
        <f t="shared" ca="1" si="70"/>
        <v>0</v>
      </c>
      <c r="BU197" s="35">
        <f t="shared" ca="1" si="70"/>
        <v>0</v>
      </c>
      <c r="BV197" s="35">
        <f t="shared" ca="1" si="70"/>
        <v>0</v>
      </c>
      <c r="BW197" s="35">
        <f t="shared" ca="1" si="69"/>
        <v>0</v>
      </c>
      <c r="BX197" s="35">
        <f t="shared" ca="1" si="69"/>
        <v>0</v>
      </c>
      <c r="BY197" s="35">
        <f t="shared" ca="1" si="69"/>
        <v>0</v>
      </c>
      <c r="BZ197" s="35">
        <f t="shared" ca="1" si="69"/>
        <v>0</v>
      </c>
      <c r="CA197" s="35">
        <f t="shared" ca="1" si="69"/>
        <v>0</v>
      </c>
      <c r="CB197" s="35">
        <f t="shared" ca="1" si="69"/>
        <v>0</v>
      </c>
      <c r="CC197" s="35">
        <f t="shared" ca="1" si="69"/>
        <v>0</v>
      </c>
      <c r="CD197" s="35">
        <f t="shared" ca="1" si="69"/>
        <v>0</v>
      </c>
      <c r="CE197" s="35">
        <f t="shared" ca="1" si="69"/>
        <v>0</v>
      </c>
      <c r="CF197" s="35">
        <f t="shared" ca="1" si="69"/>
        <v>0</v>
      </c>
      <c r="CG197" s="35">
        <f t="shared" ca="1" si="69"/>
        <v>0</v>
      </c>
      <c r="CH197" s="35">
        <f t="shared" ca="1" si="69"/>
        <v>0</v>
      </c>
      <c r="CI197" s="35">
        <f t="shared" ca="1" si="69"/>
        <v>0</v>
      </c>
      <c r="CJ197" s="35">
        <f t="shared" ca="1" si="69"/>
        <v>0</v>
      </c>
      <c r="CK197" s="35">
        <f t="shared" ca="1" si="69"/>
        <v>0</v>
      </c>
      <c r="CL197" s="35">
        <f t="shared" ca="1" si="69"/>
        <v>0</v>
      </c>
      <c r="CM197" s="35">
        <f t="shared" ref="CM197:CR245" ca="1" si="85">CL197-BA197</f>
        <v>0</v>
      </c>
      <c r="CN197" s="35">
        <f t="shared" ca="1" si="85"/>
        <v>0</v>
      </c>
      <c r="CO197" s="35">
        <f t="shared" ca="1" si="85"/>
        <v>0</v>
      </c>
      <c r="CP197" s="35">
        <f t="shared" ca="1" si="85"/>
        <v>0</v>
      </c>
      <c r="CQ197" s="35">
        <f t="shared" ca="1" si="85"/>
        <v>0</v>
      </c>
      <c r="CR197" s="35">
        <f t="shared" ca="1" si="84"/>
        <v>0</v>
      </c>
      <c r="CS197" s="35">
        <f t="shared" ca="1" si="66"/>
        <v>0</v>
      </c>
      <c r="CT197" s="35">
        <f t="shared" ca="1" si="66"/>
        <v>0</v>
      </c>
      <c r="CU197" s="35">
        <f t="shared" ca="1" si="66"/>
        <v>0</v>
      </c>
      <c r="CV197" s="35">
        <f t="shared" ca="1" si="66"/>
        <v>0</v>
      </c>
      <c r="CW197" s="38">
        <f t="shared" ca="1" si="66"/>
        <v>0</v>
      </c>
      <c r="CX197" s="38">
        <f t="shared" ca="1" si="66"/>
        <v>0</v>
      </c>
      <c r="CY197" s="38">
        <f t="shared" ca="1" si="66"/>
        <v>0</v>
      </c>
      <c r="CZ197" s="39">
        <f t="shared" ca="1" si="66"/>
        <v>0</v>
      </c>
      <c r="DA197" s="35"/>
    </row>
    <row r="198" spans="4:105" x14ac:dyDescent="0.3">
      <c r="D198" s="61" t="str">
        <f>VLOOKUP(F198,[1]Special!$O$2:$S$209,3,0)</f>
        <v>|0101031000|0.00|0.00|0.000|69.5001.2</v>
      </c>
      <c r="E198" s="20" t="s">
        <v>220</v>
      </c>
      <c r="F198" s="19" t="str">
        <f t="shared" si="73"/>
        <v>|0200236041|22.20|0.00|1.200|0.000</v>
      </c>
      <c r="G198" s="19" t="str">
        <f>'Cutting Rules'!H198</f>
        <v>INNOTEK||||||||||||</v>
      </c>
      <c r="H198" s="19" t="str">
        <f>VLOOKUP(MID(F198,8,2),[1]Special!$H$2:$I$32,2,0)</f>
        <v>STAM390G</v>
      </c>
      <c r="I198" s="19" t="str">
        <f t="shared" si="74"/>
        <v>NBC</v>
      </c>
      <c r="J198" s="19" t="str">
        <f t="shared" si="75"/>
        <v>C</v>
      </c>
      <c r="K198" s="19" t="str">
        <f t="shared" si="76"/>
        <v>22.2</v>
      </c>
      <c r="L198" s="19" t="str">
        <f t="shared" si="77"/>
        <v>0.00</v>
      </c>
      <c r="M198" s="52" t="str">
        <f t="shared" si="78"/>
        <v>1.20</v>
      </c>
      <c r="N198" s="52" t="str">
        <f t="shared" si="79"/>
        <v>6290</v>
      </c>
      <c r="O198" s="19">
        <f>VLOOKUP(F198,[1]Item!$A$5:$Z$10000,26,0)</f>
        <v>0.621</v>
      </c>
      <c r="P198" s="19" t="str">
        <f>VLOOKUP(E198,[1]route!$E$3:$O$10005,11,0)</f>
        <v>P/E</v>
      </c>
      <c r="Q198" s="62" t="str">
        <f>'Cutting Rules'!AD198</f>
        <v>6290------------</v>
      </c>
      <c r="R198" s="23">
        <f ca="1">SUMIF([1]route!$E$3:$E$10005,E198,[1]!Table1[生産])</f>
        <v>0</v>
      </c>
      <c r="S198" s="24"/>
      <c r="T198" s="78" t="s">
        <v>547</v>
      </c>
      <c r="U198" s="19"/>
      <c r="V198" s="48">
        <f>SUMIF([1]route!$E$3:$E$10005,E198,[1]route!$M$3:$M$10005)</f>
        <v>0</v>
      </c>
      <c r="W198" s="56">
        <f t="shared" si="80"/>
        <v>0</v>
      </c>
      <c r="X198" s="27" t="e">
        <f t="array" aca="1" ref="X198" ca="1">INDEX($BP198:$CZ198,MATCH(TRUE,$BP198:$CZ198&lt;0,0))</f>
        <v>#N/A</v>
      </c>
      <c r="Y198" s="47" t="str">
        <f t="shared" ca="1" si="71"/>
        <v/>
      </c>
      <c r="Z198" s="121" t="str">
        <f>IFERROR(VLOOKUP(E198,[1]route!$E$3:$BL$10005,59,0),"")&amp;IFERROR(VLOOKUP(E198,[1]route!$E$3:$BL$10005,60,0),"")</f>
        <v/>
      </c>
      <c r="AA198" s="28">
        <f t="shared" ca="1" si="81"/>
        <v>0</v>
      </c>
      <c r="AB198" s="77">
        <f t="shared" ca="1" si="82"/>
        <v>0</v>
      </c>
      <c r="AC198" s="4" t="str">
        <f t="shared" ca="1" si="72"/>
        <v/>
      </c>
      <c r="AD198" s="29">
        <v>0</v>
      </c>
      <c r="AE198" s="30">
        <f ca="1">SUMIF([1]route!$E$3:$E$10005,E198,[1]!Table1[1])</f>
        <v>0</v>
      </c>
      <c r="AF198" s="30">
        <f ca="1">SUMIF([1]route!$E$3:$E$10005,E198,[1]!Table1[2])</f>
        <v>0</v>
      </c>
      <c r="AG198" s="30">
        <f ca="1">SUMIF([1]route!$E$3:$E$10005,E198,[1]!Table1[3])</f>
        <v>0</v>
      </c>
      <c r="AH198" s="30">
        <f ca="1">SUMIF([1]route!$E$3:$E$10005,E198,[1]!Table1[4])</f>
        <v>0</v>
      </c>
      <c r="AI198" s="30">
        <f ca="1">SUMIF([1]route!$E$3:$E$10005,E198,[1]!Table1[5])</f>
        <v>0</v>
      </c>
      <c r="AJ198" s="30">
        <f ca="1">SUMIF([1]route!$E$3:$E$10005,E198,[1]!Table1[6])</f>
        <v>0</v>
      </c>
      <c r="AK198" s="30">
        <f ca="1">SUMIF([1]route!$E$3:$E$10005,E198,[1]!Table1[7])</f>
        <v>0</v>
      </c>
      <c r="AL198" s="30">
        <f ca="1">SUMIF([1]route!$E$3:$E$10005,E198,[1]!Table1[8])</f>
        <v>0</v>
      </c>
      <c r="AM198" s="30">
        <f ca="1">SUMIF([1]route!$E$3:$E$10005,E198,[1]!Table1[9])</f>
        <v>0</v>
      </c>
      <c r="AN198" s="30">
        <f ca="1">SUMIF([1]route!$E$3:$E$10005,E198,[1]!Table1[10])</f>
        <v>0</v>
      </c>
      <c r="AO198" s="30">
        <f ca="1">SUMIF([1]route!$E$3:$E$10005,E198,[1]!Table1[11])</f>
        <v>0</v>
      </c>
      <c r="AP198" s="30">
        <f ca="1">SUMIF([1]route!$E$3:$E$10005,E198,[1]!Table1[12])</f>
        <v>0</v>
      </c>
      <c r="AQ198" s="30">
        <f ca="1">SUMIF([1]route!$E$3:$E$10005,E198,[1]!Table1[13])</f>
        <v>0</v>
      </c>
      <c r="AR198" s="30">
        <f ca="1">SUMIF([1]route!$E$3:$E$10005,E198,[1]!Table1[14])</f>
        <v>0</v>
      </c>
      <c r="AS198" s="30">
        <f ca="1">SUMIF([1]route!$E$3:$E$10005,E198,[1]!Table1[15])</f>
        <v>0</v>
      </c>
      <c r="AT198" s="30">
        <f ca="1">SUMIF([1]route!$E$3:$E$10005,E198,[1]!Table1[16])</f>
        <v>0</v>
      </c>
      <c r="AU198" s="30">
        <f ca="1">SUMIF([1]route!$E$3:$E$10005,E198,[1]!Table1[17])</f>
        <v>0</v>
      </c>
      <c r="AV198" s="30">
        <f ca="1">SUMIF([1]route!$E$3:$E$10005,E198,[1]!Table1[18])</f>
        <v>0</v>
      </c>
      <c r="AW198" s="30">
        <f ca="1">SUMIF([1]route!$E$3:$E$10005,E198,[1]!Table1[19])</f>
        <v>0</v>
      </c>
      <c r="AX198" s="30">
        <f ca="1">SUMIF([1]route!$E$3:$E$10005,E198,[1]!Table1[20])</f>
        <v>0</v>
      </c>
      <c r="AY198" s="30">
        <f ca="1">SUMIF([1]route!$E$3:$E$10005,E198,[1]!Table1[21])</f>
        <v>0</v>
      </c>
      <c r="AZ198" s="30">
        <f ca="1">SUMIF([1]route!$E$3:$E$10005,E198,[1]!Table1[22])</f>
        <v>0</v>
      </c>
      <c r="BA198" s="30">
        <f ca="1">SUMIF([1]route!$E$3:$E$10005,E198,[1]!Table1[23])</f>
        <v>0</v>
      </c>
      <c r="BB198" s="30">
        <f ca="1">SUMIF([1]route!$E$3:$E$10005,E198,[1]!Table1[24])</f>
        <v>0</v>
      </c>
      <c r="BC198" s="30">
        <f ca="1">SUMIF([1]route!$E$3:$E$10005,E198,[1]!Table1[25])</f>
        <v>0</v>
      </c>
      <c r="BD198" s="30">
        <f ca="1">SUMIF([1]route!$E$3:$E$10005,E198,[1]!Table1[26])</f>
        <v>0</v>
      </c>
      <c r="BE198" s="30">
        <f ca="1">SUMIF([1]route!$E$3:$E$10005,E198,[1]!Table1[27])</f>
        <v>0</v>
      </c>
      <c r="BF198" s="30">
        <f ca="1">SUMIF([1]route!$E$3:$E$10005,E198,[1]!Table1[28])</f>
        <v>0</v>
      </c>
      <c r="BG198" s="30">
        <f ca="1">SUMIF([1]route!$E$3:$E$10005,E198,[1]!Table1[29])</f>
        <v>0</v>
      </c>
      <c r="BH198" s="30">
        <f ca="1">SUMIF([1]route!$E$3:$E$10005,E198,[1]!Table1[30])</f>
        <v>0</v>
      </c>
      <c r="BI198" s="30">
        <f ca="1">SUMIF([1]route!$E$3:$E$10005,E198,[1]!Table1[31])</f>
        <v>0</v>
      </c>
      <c r="BJ198" s="30">
        <f ca="1">SUMIF([1]route!$E$3:$E$10005,E198,[1]!Table1[Remain PO])</f>
        <v>0</v>
      </c>
      <c r="BK198" s="31">
        <f ca="1">SUMIF([1]route!$E$3:$E$10005,E198,[1]!Table1[N+1])</f>
        <v>0</v>
      </c>
      <c r="BL198" s="31">
        <f ca="1">SUMIF([1]route!$E$3:$E$10005,E198,[1]!Table1[N+2])</f>
        <v>0</v>
      </c>
      <c r="BM198" s="31">
        <f ca="1">SUMIF([1]route!$E$3:$E$10005,E198,[1]!Table1[N+3])</f>
        <v>0</v>
      </c>
      <c r="BN198" s="32">
        <f ca="1">SUMIF([1]route!$E$3:$E$10005,E198,[1]!Table1[N+4])</f>
        <v>0</v>
      </c>
      <c r="BP198" s="37">
        <f t="shared" si="83"/>
        <v>0</v>
      </c>
      <c r="BQ198" s="35">
        <f t="shared" ca="1" si="70"/>
        <v>0</v>
      </c>
      <c r="BR198" s="35">
        <f t="shared" ca="1" si="70"/>
        <v>0</v>
      </c>
      <c r="BS198" s="35">
        <f t="shared" ca="1" si="70"/>
        <v>0</v>
      </c>
      <c r="BT198" s="35">
        <f t="shared" ca="1" si="70"/>
        <v>0</v>
      </c>
      <c r="BU198" s="35">
        <f t="shared" ca="1" si="70"/>
        <v>0</v>
      </c>
      <c r="BV198" s="35">
        <f t="shared" ca="1" si="70"/>
        <v>0</v>
      </c>
      <c r="BW198" s="35">
        <f t="shared" ca="1" si="69"/>
        <v>0</v>
      </c>
      <c r="BX198" s="35">
        <f t="shared" ca="1" si="69"/>
        <v>0</v>
      </c>
      <c r="BY198" s="35">
        <f t="shared" ca="1" si="69"/>
        <v>0</v>
      </c>
      <c r="BZ198" s="35">
        <f t="shared" ca="1" si="69"/>
        <v>0</v>
      </c>
      <c r="CA198" s="35">
        <f t="shared" ca="1" si="69"/>
        <v>0</v>
      </c>
      <c r="CB198" s="35">
        <f t="shared" ca="1" si="69"/>
        <v>0</v>
      </c>
      <c r="CC198" s="35">
        <f t="shared" ca="1" si="69"/>
        <v>0</v>
      </c>
      <c r="CD198" s="35">
        <f t="shared" ca="1" si="69"/>
        <v>0</v>
      </c>
      <c r="CE198" s="35">
        <f t="shared" ca="1" si="69"/>
        <v>0</v>
      </c>
      <c r="CF198" s="35">
        <f t="shared" ca="1" si="69"/>
        <v>0</v>
      </c>
      <c r="CG198" s="35">
        <f t="shared" ca="1" si="69"/>
        <v>0</v>
      </c>
      <c r="CH198" s="35">
        <f t="shared" ca="1" si="69"/>
        <v>0</v>
      </c>
      <c r="CI198" s="35">
        <f t="shared" ca="1" si="69"/>
        <v>0</v>
      </c>
      <c r="CJ198" s="35">
        <f t="shared" ca="1" si="69"/>
        <v>0</v>
      </c>
      <c r="CK198" s="35">
        <f t="shared" ca="1" si="69"/>
        <v>0</v>
      </c>
      <c r="CL198" s="35">
        <f t="shared" ca="1" si="69"/>
        <v>0</v>
      </c>
      <c r="CM198" s="35">
        <f t="shared" ca="1" si="85"/>
        <v>0</v>
      </c>
      <c r="CN198" s="35">
        <f t="shared" ca="1" si="85"/>
        <v>0</v>
      </c>
      <c r="CO198" s="35">
        <f t="shared" ca="1" si="85"/>
        <v>0</v>
      </c>
      <c r="CP198" s="35">
        <f t="shared" ca="1" si="85"/>
        <v>0</v>
      </c>
      <c r="CQ198" s="35">
        <f t="shared" ca="1" si="85"/>
        <v>0</v>
      </c>
      <c r="CR198" s="35">
        <f t="shared" ca="1" si="84"/>
        <v>0</v>
      </c>
      <c r="CS198" s="35">
        <f t="shared" ca="1" si="66"/>
        <v>0</v>
      </c>
      <c r="CT198" s="35">
        <f t="shared" ca="1" si="66"/>
        <v>0</v>
      </c>
      <c r="CU198" s="35">
        <f t="shared" ca="1" si="66"/>
        <v>0</v>
      </c>
      <c r="CV198" s="35">
        <f t="shared" ca="1" si="66"/>
        <v>0</v>
      </c>
      <c r="CW198" s="38">
        <f t="shared" ca="1" si="66"/>
        <v>0</v>
      </c>
      <c r="CX198" s="38">
        <f t="shared" ca="1" si="66"/>
        <v>0</v>
      </c>
      <c r="CY198" s="38">
        <f t="shared" ca="1" si="66"/>
        <v>0</v>
      </c>
      <c r="CZ198" s="39">
        <f t="shared" ca="1" si="66"/>
        <v>0</v>
      </c>
      <c r="DA198" s="35"/>
    </row>
    <row r="199" spans="4:105" x14ac:dyDescent="0.3">
      <c r="D199" s="61" t="str">
        <f>VLOOKUP(F199,[1]Special!$O$2:$S$209,3,0)</f>
        <v>|0101021700|0.00|0.00|0.000|68.0001.4</v>
      </c>
      <c r="E199" s="20" t="s">
        <v>221</v>
      </c>
      <c r="F199" s="19" t="str">
        <f t="shared" si="73"/>
        <v>|0200226010|22.20|0.00|1.400|0.000</v>
      </c>
      <c r="G199" s="19" t="str">
        <f>'Cutting Rules'!H199</f>
        <v>INNOTEK||||||||||||</v>
      </c>
      <c r="H199" s="19" t="str">
        <f>VLOOKUP(MID(F199,8,2),[1]Special!$H$2:$I$32,2,0)</f>
        <v>STAM390G</v>
      </c>
      <c r="I199" s="19" t="str">
        <f t="shared" si="74"/>
        <v>IBC</v>
      </c>
      <c r="J199" s="19" t="str">
        <f t="shared" si="75"/>
        <v>P</v>
      </c>
      <c r="K199" s="19" t="str">
        <f t="shared" si="76"/>
        <v>22.2</v>
      </c>
      <c r="L199" s="19" t="str">
        <f t="shared" si="77"/>
        <v>0.00</v>
      </c>
      <c r="M199" s="52" t="str">
        <f t="shared" si="78"/>
        <v>1.40</v>
      </c>
      <c r="N199" s="52" t="str">
        <f t="shared" si="79"/>
        <v>5420</v>
      </c>
      <c r="O199" s="19">
        <f>VLOOKUP(F199,[1]Item!$A$5:$Z$10000,26,0)</f>
        <v>0.71799999999999997</v>
      </c>
      <c r="P199" s="19" t="str">
        <f>VLOOKUP(E199,[1]route!$E$3:$O$10005,11,0)</f>
        <v>P/E</v>
      </c>
      <c r="Q199" s="62" t="str">
        <f>'Cutting Rules'!AD199</f>
        <v>5420------------</v>
      </c>
      <c r="R199" s="23">
        <f ca="1">SUMIF([1]route!$E$3:$E$10005,E199,[1]!Table1[生産])</f>
        <v>1352</v>
      </c>
      <c r="S199" s="24"/>
      <c r="T199" s="78" t="s">
        <v>547</v>
      </c>
      <c r="U199" s="19"/>
      <c r="V199" s="48">
        <f>SUMIF([1]route!$E$3:$E$10005,E199,[1]route!$M$3:$M$10005)</f>
        <v>2273</v>
      </c>
      <c r="W199" s="56">
        <f t="shared" si="80"/>
        <v>8845.515879999999</v>
      </c>
      <c r="X199" s="27" t="e">
        <f t="array" aca="1" ref="X199" ca="1">INDEX($BP199:$CZ199,MATCH(TRUE,$BP199:$CZ199&lt;0,0))</f>
        <v>#N/A</v>
      </c>
      <c r="Y199" s="47" t="str">
        <f t="shared" ca="1" si="71"/>
        <v/>
      </c>
      <c r="Z199" s="121" t="str">
        <f>IFERROR(VLOOKUP(E199,[1]route!$E$3:$BL$10005,59,0),"")&amp;IFERROR(VLOOKUP(E199,[1]route!$E$3:$BL$10005,60,0),"")</f>
        <v/>
      </c>
      <c r="AA199" s="28">
        <f t="shared" ca="1" si="81"/>
        <v>0</v>
      </c>
      <c r="AB199" s="77">
        <f t="shared" ca="1" si="82"/>
        <v>0</v>
      </c>
      <c r="AC199" s="4" t="str">
        <f t="shared" ca="1" si="72"/>
        <v/>
      </c>
      <c r="AD199" s="29">
        <v>0</v>
      </c>
      <c r="AE199" s="30">
        <f ca="1">SUMIF([1]route!$E$3:$E$10005,E199,[1]!Table1[1])</f>
        <v>169</v>
      </c>
      <c r="AF199" s="30">
        <f ca="1">SUMIF([1]route!$E$3:$E$10005,E199,[1]!Table1[2])</f>
        <v>0</v>
      </c>
      <c r="AG199" s="30">
        <f ca="1">SUMIF([1]route!$E$3:$E$10005,E199,[1]!Table1[3])</f>
        <v>0</v>
      </c>
      <c r="AH199" s="30">
        <f ca="1">SUMIF([1]route!$E$3:$E$10005,E199,[1]!Table1[4])</f>
        <v>0</v>
      </c>
      <c r="AI199" s="30">
        <f ca="1">SUMIF([1]route!$E$3:$E$10005,E199,[1]!Table1[5])</f>
        <v>169</v>
      </c>
      <c r="AJ199" s="30">
        <f ca="1">SUMIF([1]route!$E$3:$E$10005,E199,[1]!Table1[6])</f>
        <v>0</v>
      </c>
      <c r="AK199" s="30">
        <f ca="1">SUMIF([1]route!$E$3:$E$10005,E199,[1]!Table1[7])</f>
        <v>0</v>
      </c>
      <c r="AL199" s="30">
        <f ca="1">SUMIF([1]route!$E$3:$E$10005,E199,[1]!Table1[8])</f>
        <v>0</v>
      </c>
      <c r="AM199" s="30">
        <f ca="1">SUMIF([1]route!$E$3:$E$10005,E199,[1]!Table1[9])</f>
        <v>0</v>
      </c>
      <c r="AN199" s="30">
        <f ca="1">SUMIF([1]route!$E$3:$E$10005,E199,[1]!Table1[10])</f>
        <v>0</v>
      </c>
      <c r="AO199" s="30">
        <f ca="1">SUMIF([1]route!$E$3:$E$10005,E199,[1]!Table1[11])</f>
        <v>169</v>
      </c>
      <c r="AP199" s="30">
        <f ca="1">SUMIF([1]route!$E$3:$E$10005,E199,[1]!Table1[12])</f>
        <v>0</v>
      </c>
      <c r="AQ199" s="30">
        <f ca="1">SUMIF([1]route!$E$3:$E$10005,E199,[1]!Table1[13])</f>
        <v>169</v>
      </c>
      <c r="AR199" s="30">
        <f ca="1">SUMIF([1]route!$E$3:$E$10005,E199,[1]!Table1[14])</f>
        <v>0</v>
      </c>
      <c r="AS199" s="30">
        <f ca="1">SUMIF([1]route!$E$3:$E$10005,E199,[1]!Table1[15])</f>
        <v>0</v>
      </c>
      <c r="AT199" s="30">
        <f ca="1">SUMIF([1]route!$E$3:$E$10005,E199,[1]!Table1[16])</f>
        <v>0</v>
      </c>
      <c r="AU199" s="30">
        <f ca="1">SUMIF([1]route!$E$3:$E$10005,E199,[1]!Table1[17])</f>
        <v>0</v>
      </c>
      <c r="AV199" s="30">
        <f ca="1">SUMIF([1]route!$E$3:$E$10005,E199,[1]!Table1[18])</f>
        <v>169</v>
      </c>
      <c r="AW199" s="30">
        <f ca="1">SUMIF([1]route!$E$3:$E$10005,E199,[1]!Table1[19])</f>
        <v>0</v>
      </c>
      <c r="AX199" s="30">
        <f ca="1">SUMIF([1]route!$E$3:$E$10005,E199,[1]!Table1[20])</f>
        <v>0</v>
      </c>
      <c r="AY199" s="30">
        <f ca="1">SUMIF([1]route!$E$3:$E$10005,E199,[1]!Table1[21])</f>
        <v>169</v>
      </c>
      <c r="AZ199" s="30">
        <f ca="1">SUMIF([1]route!$E$3:$E$10005,E199,[1]!Table1[22])</f>
        <v>0</v>
      </c>
      <c r="BA199" s="30">
        <f ca="1">SUMIF([1]route!$E$3:$E$10005,E199,[1]!Table1[23])</f>
        <v>0</v>
      </c>
      <c r="BB199" s="30">
        <f ca="1">SUMIF([1]route!$E$3:$E$10005,E199,[1]!Table1[24])</f>
        <v>0</v>
      </c>
      <c r="BC199" s="30">
        <f ca="1">SUMIF([1]route!$E$3:$E$10005,E199,[1]!Table1[25])</f>
        <v>169</v>
      </c>
      <c r="BD199" s="30">
        <f ca="1">SUMIF([1]route!$E$3:$E$10005,E199,[1]!Table1[26])</f>
        <v>0</v>
      </c>
      <c r="BE199" s="30">
        <f ca="1">SUMIF([1]route!$E$3:$E$10005,E199,[1]!Table1[27])</f>
        <v>169</v>
      </c>
      <c r="BF199" s="30">
        <f ca="1">SUMIF([1]route!$E$3:$E$10005,E199,[1]!Table1[28])</f>
        <v>0</v>
      </c>
      <c r="BG199" s="30">
        <f ca="1">SUMIF([1]route!$E$3:$E$10005,E199,[1]!Table1[29])</f>
        <v>0</v>
      </c>
      <c r="BH199" s="30">
        <f ca="1">SUMIF([1]route!$E$3:$E$10005,E199,[1]!Table1[30])</f>
        <v>0</v>
      </c>
      <c r="BI199" s="30">
        <f ca="1">SUMIF([1]route!$E$3:$E$10005,E199,[1]!Table1[31])</f>
        <v>0</v>
      </c>
      <c r="BJ199" s="30">
        <f ca="1">SUMIF([1]route!$E$3:$E$10005,E199,[1]!Table1[Remain PO])</f>
        <v>0</v>
      </c>
      <c r="BK199" s="31">
        <f ca="1">SUMIF([1]route!$E$3:$E$10005,E199,[1]!Table1[N+1])</f>
        <v>0</v>
      </c>
      <c r="BL199" s="31">
        <f ca="1">SUMIF([1]route!$E$3:$E$10005,E199,[1]!Table1[N+2])</f>
        <v>0</v>
      </c>
      <c r="BM199" s="31">
        <f ca="1">SUMIF([1]route!$E$3:$E$10005,E199,[1]!Table1[N+3])</f>
        <v>0</v>
      </c>
      <c r="BN199" s="32">
        <f ca="1">SUMIF([1]route!$E$3:$E$10005,E199,[1]!Table1[N+4])</f>
        <v>0</v>
      </c>
      <c r="BP199" s="37">
        <f t="shared" si="83"/>
        <v>2273</v>
      </c>
      <c r="BQ199" s="35">
        <f t="shared" ca="1" si="70"/>
        <v>2104</v>
      </c>
      <c r="BR199" s="35">
        <f t="shared" ca="1" si="70"/>
        <v>2104</v>
      </c>
      <c r="BS199" s="35">
        <f t="shared" ca="1" si="70"/>
        <v>2104</v>
      </c>
      <c r="BT199" s="35">
        <f t="shared" ca="1" si="70"/>
        <v>2104</v>
      </c>
      <c r="BU199" s="35">
        <f t="shared" ca="1" si="70"/>
        <v>1935</v>
      </c>
      <c r="BV199" s="35">
        <f t="shared" ca="1" si="70"/>
        <v>1935</v>
      </c>
      <c r="BW199" s="35">
        <f t="shared" ca="1" si="69"/>
        <v>1935</v>
      </c>
      <c r="BX199" s="35">
        <f t="shared" ca="1" si="69"/>
        <v>1935</v>
      </c>
      <c r="BY199" s="35">
        <f t="shared" ca="1" si="69"/>
        <v>1935</v>
      </c>
      <c r="BZ199" s="35">
        <f t="shared" ca="1" si="69"/>
        <v>1935</v>
      </c>
      <c r="CA199" s="35">
        <f t="shared" ca="1" si="69"/>
        <v>1766</v>
      </c>
      <c r="CB199" s="35">
        <f t="shared" ca="1" si="69"/>
        <v>1766</v>
      </c>
      <c r="CC199" s="35">
        <f t="shared" ca="1" si="69"/>
        <v>1597</v>
      </c>
      <c r="CD199" s="35">
        <f t="shared" ca="1" si="69"/>
        <v>1597</v>
      </c>
      <c r="CE199" s="35">
        <f t="shared" ca="1" si="69"/>
        <v>1597</v>
      </c>
      <c r="CF199" s="35">
        <f t="shared" ca="1" si="69"/>
        <v>1597</v>
      </c>
      <c r="CG199" s="35">
        <f t="shared" ca="1" si="69"/>
        <v>1597</v>
      </c>
      <c r="CH199" s="35">
        <f t="shared" ca="1" si="69"/>
        <v>1428</v>
      </c>
      <c r="CI199" s="35">
        <f t="shared" ca="1" si="69"/>
        <v>1428</v>
      </c>
      <c r="CJ199" s="35">
        <f t="shared" ca="1" si="69"/>
        <v>1428</v>
      </c>
      <c r="CK199" s="35">
        <f t="shared" ca="1" si="69"/>
        <v>1259</v>
      </c>
      <c r="CL199" s="35">
        <f t="shared" ca="1" si="69"/>
        <v>1259</v>
      </c>
      <c r="CM199" s="35">
        <f t="shared" ca="1" si="85"/>
        <v>1259</v>
      </c>
      <c r="CN199" s="35">
        <f t="shared" ca="1" si="85"/>
        <v>1259</v>
      </c>
      <c r="CO199" s="35">
        <f t="shared" ca="1" si="85"/>
        <v>1090</v>
      </c>
      <c r="CP199" s="35">
        <f t="shared" ca="1" si="85"/>
        <v>1090</v>
      </c>
      <c r="CQ199" s="35">
        <f t="shared" ca="1" si="85"/>
        <v>921</v>
      </c>
      <c r="CR199" s="35">
        <f t="shared" ca="1" si="84"/>
        <v>921</v>
      </c>
      <c r="CS199" s="35">
        <f t="shared" ca="1" si="66"/>
        <v>921</v>
      </c>
      <c r="CT199" s="35">
        <f t="shared" ca="1" si="66"/>
        <v>921</v>
      </c>
      <c r="CU199" s="35">
        <f t="shared" ca="1" si="66"/>
        <v>921</v>
      </c>
      <c r="CV199" s="35">
        <f t="shared" ca="1" si="66"/>
        <v>921</v>
      </c>
      <c r="CW199" s="38">
        <f t="shared" ca="1" si="66"/>
        <v>921</v>
      </c>
      <c r="CX199" s="38">
        <f t="shared" ca="1" si="66"/>
        <v>921</v>
      </c>
      <c r="CY199" s="38">
        <f t="shared" ca="1" si="66"/>
        <v>921</v>
      </c>
      <c r="CZ199" s="39">
        <f t="shared" ca="1" si="66"/>
        <v>921</v>
      </c>
      <c r="DA199" s="35"/>
    </row>
    <row r="200" spans="4:105" x14ac:dyDescent="0.3">
      <c r="D200" s="61" t="str">
        <f>VLOOKUP(F200,[1]Special!$O$2:$S$209,3,0)</f>
        <v>|0101021700|0.00|0.00|0.000|68.0001.4</v>
      </c>
      <c r="E200" s="20" t="s">
        <v>222</v>
      </c>
      <c r="F200" s="19" t="str">
        <f t="shared" si="73"/>
        <v>|0200226010|22.20|0.00|1.400|0.000</v>
      </c>
      <c r="G200" s="19" t="str">
        <f>'Cutting Rules'!H200</f>
        <v>||||||||||||</v>
      </c>
      <c r="H200" s="19" t="str">
        <f>VLOOKUP(MID(F200,8,2),[1]Special!$H$2:$I$32,2,0)</f>
        <v>STAM390G</v>
      </c>
      <c r="I200" s="19" t="str">
        <f t="shared" si="74"/>
        <v>IBC</v>
      </c>
      <c r="J200" s="19" t="str">
        <f t="shared" si="75"/>
        <v>P</v>
      </c>
      <c r="K200" s="19" t="str">
        <f t="shared" si="76"/>
        <v>22.2</v>
      </c>
      <c r="L200" s="19" t="str">
        <f t="shared" si="77"/>
        <v>0.00</v>
      </c>
      <c r="M200" s="52" t="str">
        <f t="shared" si="78"/>
        <v>1.40</v>
      </c>
      <c r="N200" s="52" t="str">
        <f t="shared" si="79"/>
        <v>6150</v>
      </c>
      <c r="O200" s="19">
        <f>VLOOKUP(F200,[1]Item!$A$5:$Z$10000,26,0)</f>
        <v>0.71799999999999997</v>
      </c>
      <c r="P200" s="19" t="str">
        <f>VLOOKUP(E200,[1]route!$E$3:$O$10005,11,0)</f>
        <v>P/E</v>
      </c>
      <c r="Q200" s="62" t="str">
        <f>'Cutting Rules'!AD200</f>
        <v>6150------------</v>
      </c>
      <c r="R200" s="23">
        <f ca="1">SUMIF([1]route!$E$3:$E$10005,E200,[1]!Table1[生産])</f>
        <v>0</v>
      </c>
      <c r="S200" s="24"/>
      <c r="T200" s="78" t="s">
        <v>547</v>
      </c>
      <c r="U200" s="19"/>
      <c r="V200" s="48">
        <f>SUMIF([1]route!$E$3:$E$10005,E200,[1]route!$M$3:$M$10005)</f>
        <v>0</v>
      </c>
      <c r="W200" s="56">
        <f t="shared" si="80"/>
        <v>0</v>
      </c>
      <c r="X200" s="27" t="e">
        <f t="array" aca="1" ref="X200" ca="1">INDEX($BP200:$CZ200,MATCH(TRUE,$BP200:$CZ200&lt;0,0))</f>
        <v>#N/A</v>
      </c>
      <c r="Y200" s="47" t="str">
        <f t="shared" ca="1" si="71"/>
        <v/>
      </c>
      <c r="Z200" s="121" t="str">
        <f>IFERROR(VLOOKUP(E200,[1]route!$E$3:$BL$10005,59,0),"")&amp;IFERROR(VLOOKUP(E200,[1]route!$E$3:$BL$10005,60,0),"")</f>
        <v/>
      </c>
      <c r="AA200" s="28">
        <f t="shared" ca="1" si="81"/>
        <v>0</v>
      </c>
      <c r="AB200" s="77">
        <f t="shared" ca="1" si="82"/>
        <v>0</v>
      </c>
      <c r="AC200" s="4" t="str">
        <f t="shared" ca="1" si="72"/>
        <v/>
      </c>
      <c r="AD200" s="29">
        <v>0</v>
      </c>
      <c r="AE200" s="30">
        <f ca="1">SUMIF([1]route!$E$3:$E$10005,E200,[1]!Table1[1])</f>
        <v>0</v>
      </c>
      <c r="AF200" s="30">
        <f ca="1">SUMIF([1]route!$E$3:$E$10005,E200,[1]!Table1[2])</f>
        <v>0</v>
      </c>
      <c r="AG200" s="30">
        <f ca="1">SUMIF([1]route!$E$3:$E$10005,E200,[1]!Table1[3])</f>
        <v>0</v>
      </c>
      <c r="AH200" s="30">
        <f ca="1">SUMIF([1]route!$E$3:$E$10005,E200,[1]!Table1[4])</f>
        <v>0</v>
      </c>
      <c r="AI200" s="30">
        <f ca="1">SUMIF([1]route!$E$3:$E$10005,E200,[1]!Table1[5])</f>
        <v>0</v>
      </c>
      <c r="AJ200" s="30">
        <f ca="1">SUMIF([1]route!$E$3:$E$10005,E200,[1]!Table1[6])</f>
        <v>0</v>
      </c>
      <c r="AK200" s="30">
        <f ca="1">SUMIF([1]route!$E$3:$E$10005,E200,[1]!Table1[7])</f>
        <v>0</v>
      </c>
      <c r="AL200" s="30">
        <f ca="1">SUMIF([1]route!$E$3:$E$10005,E200,[1]!Table1[8])</f>
        <v>0</v>
      </c>
      <c r="AM200" s="30">
        <f ca="1">SUMIF([1]route!$E$3:$E$10005,E200,[1]!Table1[9])</f>
        <v>0</v>
      </c>
      <c r="AN200" s="30">
        <f ca="1">SUMIF([1]route!$E$3:$E$10005,E200,[1]!Table1[10])</f>
        <v>0</v>
      </c>
      <c r="AO200" s="30">
        <f ca="1">SUMIF([1]route!$E$3:$E$10005,E200,[1]!Table1[11])</f>
        <v>0</v>
      </c>
      <c r="AP200" s="30">
        <f ca="1">SUMIF([1]route!$E$3:$E$10005,E200,[1]!Table1[12])</f>
        <v>0</v>
      </c>
      <c r="AQ200" s="30">
        <f ca="1">SUMIF([1]route!$E$3:$E$10005,E200,[1]!Table1[13])</f>
        <v>0</v>
      </c>
      <c r="AR200" s="30">
        <f ca="1">SUMIF([1]route!$E$3:$E$10005,E200,[1]!Table1[14])</f>
        <v>0</v>
      </c>
      <c r="AS200" s="30">
        <f ca="1">SUMIF([1]route!$E$3:$E$10005,E200,[1]!Table1[15])</f>
        <v>0</v>
      </c>
      <c r="AT200" s="30">
        <f ca="1">SUMIF([1]route!$E$3:$E$10005,E200,[1]!Table1[16])</f>
        <v>0</v>
      </c>
      <c r="AU200" s="30">
        <f ca="1">SUMIF([1]route!$E$3:$E$10005,E200,[1]!Table1[17])</f>
        <v>0</v>
      </c>
      <c r="AV200" s="30">
        <f ca="1">SUMIF([1]route!$E$3:$E$10005,E200,[1]!Table1[18])</f>
        <v>0</v>
      </c>
      <c r="AW200" s="30">
        <f ca="1">SUMIF([1]route!$E$3:$E$10005,E200,[1]!Table1[19])</f>
        <v>0</v>
      </c>
      <c r="AX200" s="30">
        <f ca="1">SUMIF([1]route!$E$3:$E$10005,E200,[1]!Table1[20])</f>
        <v>0</v>
      </c>
      <c r="AY200" s="30">
        <f ca="1">SUMIF([1]route!$E$3:$E$10005,E200,[1]!Table1[21])</f>
        <v>0</v>
      </c>
      <c r="AZ200" s="30">
        <f ca="1">SUMIF([1]route!$E$3:$E$10005,E200,[1]!Table1[22])</f>
        <v>0</v>
      </c>
      <c r="BA200" s="30">
        <f ca="1">SUMIF([1]route!$E$3:$E$10005,E200,[1]!Table1[23])</f>
        <v>0</v>
      </c>
      <c r="BB200" s="30">
        <f ca="1">SUMIF([1]route!$E$3:$E$10005,E200,[1]!Table1[24])</f>
        <v>0</v>
      </c>
      <c r="BC200" s="30">
        <f ca="1">SUMIF([1]route!$E$3:$E$10005,E200,[1]!Table1[25])</f>
        <v>0</v>
      </c>
      <c r="BD200" s="30">
        <f ca="1">SUMIF([1]route!$E$3:$E$10005,E200,[1]!Table1[26])</f>
        <v>0</v>
      </c>
      <c r="BE200" s="30">
        <f ca="1">SUMIF([1]route!$E$3:$E$10005,E200,[1]!Table1[27])</f>
        <v>0</v>
      </c>
      <c r="BF200" s="30">
        <f ca="1">SUMIF([1]route!$E$3:$E$10005,E200,[1]!Table1[28])</f>
        <v>0</v>
      </c>
      <c r="BG200" s="30">
        <f ca="1">SUMIF([1]route!$E$3:$E$10005,E200,[1]!Table1[29])</f>
        <v>0</v>
      </c>
      <c r="BH200" s="30">
        <f ca="1">SUMIF([1]route!$E$3:$E$10005,E200,[1]!Table1[30])</f>
        <v>0</v>
      </c>
      <c r="BI200" s="30">
        <f ca="1">SUMIF([1]route!$E$3:$E$10005,E200,[1]!Table1[31])</f>
        <v>0</v>
      </c>
      <c r="BJ200" s="30">
        <f ca="1">SUMIF([1]route!$E$3:$E$10005,E200,[1]!Table1[Remain PO])</f>
        <v>0</v>
      </c>
      <c r="BK200" s="31">
        <f ca="1">SUMIF([1]route!$E$3:$E$10005,E200,[1]!Table1[N+1])</f>
        <v>0</v>
      </c>
      <c r="BL200" s="31">
        <f ca="1">SUMIF([1]route!$E$3:$E$10005,E200,[1]!Table1[N+2])</f>
        <v>0</v>
      </c>
      <c r="BM200" s="31">
        <f ca="1">SUMIF([1]route!$E$3:$E$10005,E200,[1]!Table1[N+3])</f>
        <v>0</v>
      </c>
      <c r="BN200" s="32">
        <f ca="1">SUMIF([1]route!$E$3:$E$10005,E200,[1]!Table1[N+4])</f>
        <v>0</v>
      </c>
      <c r="BP200" s="37">
        <f t="shared" si="83"/>
        <v>0</v>
      </c>
      <c r="BQ200" s="35">
        <f t="shared" ca="1" si="70"/>
        <v>0</v>
      </c>
      <c r="BR200" s="35">
        <f t="shared" ca="1" si="70"/>
        <v>0</v>
      </c>
      <c r="BS200" s="35">
        <f t="shared" ca="1" si="70"/>
        <v>0</v>
      </c>
      <c r="BT200" s="35">
        <f t="shared" ca="1" si="70"/>
        <v>0</v>
      </c>
      <c r="BU200" s="35">
        <f t="shared" ca="1" si="70"/>
        <v>0</v>
      </c>
      <c r="BV200" s="35">
        <f t="shared" ca="1" si="70"/>
        <v>0</v>
      </c>
      <c r="BW200" s="35">
        <f t="shared" ca="1" si="69"/>
        <v>0</v>
      </c>
      <c r="BX200" s="35">
        <f t="shared" ca="1" si="69"/>
        <v>0</v>
      </c>
      <c r="BY200" s="35">
        <f t="shared" ca="1" si="69"/>
        <v>0</v>
      </c>
      <c r="BZ200" s="35">
        <f t="shared" ca="1" si="69"/>
        <v>0</v>
      </c>
      <c r="CA200" s="35">
        <f t="shared" ca="1" si="69"/>
        <v>0</v>
      </c>
      <c r="CB200" s="35">
        <f t="shared" ca="1" si="69"/>
        <v>0</v>
      </c>
      <c r="CC200" s="35">
        <f t="shared" ca="1" si="69"/>
        <v>0</v>
      </c>
      <c r="CD200" s="35">
        <f t="shared" ca="1" si="69"/>
        <v>0</v>
      </c>
      <c r="CE200" s="35">
        <f t="shared" ca="1" si="69"/>
        <v>0</v>
      </c>
      <c r="CF200" s="35">
        <f t="shared" ca="1" si="69"/>
        <v>0</v>
      </c>
      <c r="CG200" s="35">
        <f t="shared" ca="1" si="69"/>
        <v>0</v>
      </c>
      <c r="CH200" s="35">
        <f t="shared" ca="1" si="69"/>
        <v>0</v>
      </c>
      <c r="CI200" s="35">
        <f t="shared" ca="1" si="69"/>
        <v>0</v>
      </c>
      <c r="CJ200" s="35">
        <f t="shared" ca="1" si="69"/>
        <v>0</v>
      </c>
      <c r="CK200" s="35">
        <f t="shared" ca="1" si="69"/>
        <v>0</v>
      </c>
      <c r="CL200" s="35">
        <f t="shared" ca="1" si="69"/>
        <v>0</v>
      </c>
      <c r="CM200" s="35">
        <f t="shared" ca="1" si="85"/>
        <v>0</v>
      </c>
      <c r="CN200" s="35">
        <f t="shared" ca="1" si="85"/>
        <v>0</v>
      </c>
      <c r="CO200" s="35">
        <f t="shared" ca="1" si="85"/>
        <v>0</v>
      </c>
      <c r="CP200" s="35">
        <f t="shared" ca="1" si="85"/>
        <v>0</v>
      </c>
      <c r="CQ200" s="35">
        <f t="shared" ca="1" si="85"/>
        <v>0</v>
      </c>
      <c r="CR200" s="35">
        <f t="shared" ca="1" si="84"/>
        <v>0</v>
      </c>
      <c r="CS200" s="35">
        <f t="shared" ca="1" si="66"/>
        <v>0</v>
      </c>
      <c r="CT200" s="35">
        <f t="shared" ca="1" si="66"/>
        <v>0</v>
      </c>
      <c r="CU200" s="35">
        <f t="shared" ca="1" si="66"/>
        <v>0</v>
      </c>
      <c r="CV200" s="35">
        <f t="shared" ca="1" si="66"/>
        <v>0</v>
      </c>
      <c r="CW200" s="38">
        <f t="shared" ca="1" si="66"/>
        <v>0</v>
      </c>
      <c r="CX200" s="38">
        <f t="shared" ca="1" si="66"/>
        <v>0</v>
      </c>
      <c r="CY200" s="38">
        <f t="shared" ca="1" si="66"/>
        <v>0</v>
      </c>
      <c r="CZ200" s="39">
        <f t="shared" ca="1" si="66"/>
        <v>0</v>
      </c>
      <c r="DA200" s="35"/>
    </row>
    <row r="201" spans="4:105" x14ac:dyDescent="0.3">
      <c r="D201" s="61" t="str">
        <f>VLOOKUP(F201,[1]Special!$O$2:$S$209,3,0)</f>
        <v>|0101021700|0.00|0.00|0.000|67.5001.6</v>
      </c>
      <c r="E201" s="20" t="s">
        <v>223</v>
      </c>
      <c r="F201" s="19" t="str">
        <f t="shared" si="73"/>
        <v>|0200226010|22.20|0.00|1.600|0.000</v>
      </c>
      <c r="G201" s="19" t="str">
        <f>'Cutting Rules'!H201</f>
        <v>INNOTEK||||||||||||</v>
      </c>
      <c r="H201" s="19" t="str">
        <f>VLOOKUP(MID(F201,8,2),[1]Special!$H$2:$I$32,2,0)</f>
        <v>STAM390G</v>
      </c>
      <c r="I201" s="19" t="str">
        <f t="shared" si="74"/>
        <v>NBC</v>
      </c>
      <c r="J201" s="19" t="str">
        <f t="shared" si="75"/>
        <v>P</v>
      </c>
      <c r="K201" s="19" t="str">
        <f t="shared" si="76"/>
        <v>22.2</v>
      </c>
      <c r="L201" s="19" t="str">
        <f t="shared" si="77"/>
        <v>0.00</v>
      </c>
      <c r="M201" s="52" t="str">
        <f t="shared" si="78"/>
        <v>1.60</v>
      </c>
      <c r="N201" s="52" t="str">
        <f t="shared" si="79"/>
        <v>5370</v>
      </c>
      <c r="O201" s="19">
        <f>VLOOKUP(F201,[1]Item!$A$5:$Z$10000,26,0)</f>
        <v>0.81299999999999994</v>
      </c>
      <c r="P201" s="19" t="str">
        <f>VLOOKUP(E201,[1]route!$E$3:$O$10005,11,0)</f>
        <v>P/E</v>
      </c>
      <c r="Q201" s="62" t="str">
        <f>'Cutting Rules'!AD201</f>
        <v>5370------------</v>
      </c>
      <c r="R201" s="23">
        <f ca="1">SUMIF([1]route!$E$3:$E$10005,E201,[1]!Table1[生産])</f>
        <v>1500</v>
      </c>
      <c r="S201" s="24"/>
      <c r="T201" s="78" t="s">
        <v>547</v>
      </c>
      <c r="U201" s="19"/>
      <c r="V201" s="48">
        <f>SUMIF([1]route!$E$3:$E$10005,E201,[1]route!$M$3:$M$10005)</f>
        <v>718</v>
      </c>
      <c r="W201" s="56">
        <f t="shared" si="80"/>
        <v>3134.6515799999997</v>
      </c>
      <c r="X201" s="27">
        <f t="array" aca="1" ref="X201" ca="1">INDEX($BP201:$CZ201,MATCH(TRUE,$BP201:$CZ201&lt;0,0))</f>
        <v>-782</v>
      </c>
      <c r="Y201" s="47">
        <f t="shared" ca="1" si="71"/>
        <v>45322</v>
      </c>
      <c r="Z201" s="121" t="str">
        <f>IFERROR(VLOOKUP(E201,[1]route!$E$3:$BL$10005,59,0),"")&amp;IFERROR(VLOOKUP(E201,[1]route!$E$3:$BL$10005,60,0),"")</f>
        <v/>
      </c>
      <c r="AA201" s="28">
        <f t="shared" ca="1" si="81"/>
        <v>782</v>
      </c>
      <c r="AB201" s="77">
        <f t="shared" ca="1" si="82"/>
        <v>3414.06342</v>
      </c>
      <c r="AC201" s="4">
        <f t="shared" ca="1" si="72"/>
        <v>34</v>
      </c>
      <c r="AD201" s="29">
        <v>0</v>
      </c>
      <c r="AE201" s="30">
        <f ca="1">SUMIF([1]route!$E$3:$E$10005,E201,[1]!Table1[1])</f>
        <v>0</v>
      </c>
      <c r="AF201" s="30">
        <f ca="1">SUMIF([1]route!$E$3:$E$10005,E201,[1]!Table1[2])</f>
        <v>0</v>
      </c>
      <c r="AG201" s="30">
        <f ca="1">SUMIF([1]route!$E$3:$E$10005,E201,[1]!Table1[3])</f>
        <v>0</v>
      </c>
      <c r="AH201" s="30">
        <f ca="1">SUMIF([1]route!$E$3:$E$10005,E201,[1]!Table1[4])</f>
        <v>169</v>
      </c>
      <c r="AI201" s="30">
        <f ca="1">SUMIF([1]route!$E$3:$E$10005,E201,[1]!Table1[5])</f>
        <v>0</v>
      </c>
      <c r="AJ201" s="30">
        <f ca="1">SUMIF([1]route!$E$3:$E$10005,E201,[1]!Table1[6])</f>
        <v>0</v>
      </c>
      <c r="AK201" s="30">
        <f ca="1">SUMIF([1]route!$E$3:$E$10005,E201,[1]!Table1[7])</f>
        <v>0</v>
      </c>
      <c r="AL201" s="30">
        <f ca="1">SUMIF([1]route!$E$3:$E$10005,E201,[1]!Table1[8])</f>
        <v>0</v>
      </c>
      <c r="AM201" s="30">
        <f ca="1">SUMIF([1]route!$E$3:$E$10005,E201,[1]!Table1[9])</f>
        <v>0</v>
      </c>
      <c r="AN201" s="30">
        <f ca="1">SUMIF([1]route!$E$3:$E$10005,E201,[1]!Table1[10])</f>
        <v>0</v>
      </c>
      <c r="AO201" s="30">
        <f ca="1">SUMIF([1]route!$E$3:$E$10005,E201,[1]!Table1[11])</f>
        <v>169</v>
      </c>
      <c r="AP201" s="30">
        <f ca="1">SUMIF([1]route!$E$3:$E$10005,E201,[1]!Table1[12])</f>
        <v>0</v>
      </c>
      <c r="AQ201" s="30">
        <f ca="1">SUMIF([1]route!$E$3:$E$10005,E201,[1]!Table1[13])</f>
        <v>0</v>
      </c>
      <c r="AR201" s="30">
        <f ca="1">SUMIF([1]route!$E$3:$E$10005,E201,[1]!Table1[14])</f>
        <v>0</v>
      </c>
      <c r="AS201" s="30">
        <f ca="1">SUMIF([1]route!$E$3:$E$10005,E201,[1]!Table1[15])</f>
        <v>0</v>
      </c>
      <c r="AT201" s="30">
        <f ca="1">SUMIF([1]route!$E$3:$E$10005,E201,[1]!Table1[16])</f>
        <v>0</v>
      </c>
      <c r="AU201" s="30">
        <f ca="1">SUMIF([1]route!$E$3:$E$10005,E201,[1]!Table1[17])</f>
        <v>0</v>
      </c>
      <c r="AV201" s="30">
        <f ca="1">SUMIF([1]route!$E$3:$E$10005,E201,[1]!Table1[18])</f>
        <v>0</v>
      </c>
      <c r="AW201" s="30">
        <f ca="1">SUMIF([1]route!$E$3:$E$10005,E201,[1]!Table1[19])</f>
        <v>169</v>
      </c>
      <c r="AX201" s="30">
        <f ca="1">SUMIF([1]route!$E$3:$E$10005,E201,[1]!Table1[20])</f>
        <v>0</v>
      </c>
      <c r="AY201" s="30">
        <f ca="1">SUMIF([1]route!$E$3:$E$10005,E201,[1]!Table1[21])</f>
        <v>0</v>
      </c>
      <c r="AZ201" s="30">
        <f ca="1">SUMIF([1]route!$E$3:$E$10005,E201,[1]!Table1[22])</f>
        <v>0</v>
      </c>
      <c r="BA201" s="30">
        <f ca="1">SUMIF([1]route!$E$3:$E$10005,E201,[1]!Table1[23])</f>
        <v>0</v>
      </c>
      <c r="BB201" s="30">
        <f ca="1">SUMIF([1]route!$E$3:$E$10005,E201,[1]!Table1[24])</f>
        <v>0</v>
      </c>
      <c r="BC201" s="30">
        <f ca="1">SUMIF([1]route!$E$3:$E$10005,E201,[1]!Table1[25])</f>
        <v>0</v>
      </c>
      <c r="BD201" s="30">
        <f ca="1">SUMIF([1]route!$E$3:$E$10005,E201,[1]!Table1[26])</f>
        <v>0</v>
      </c>
      <c r="BE201" s="30">
        <f ca="1">SUMIF([1]route!$E$3:$E$10005,E201,[1]!Table1[27])</f>
        <v>169</v>
      </c>
      <c r="BF201" s="30">
        <f ca="1">SUMIF([1]route!$E$3:$E$10005,E201,[1]!Table1[28])</f>
        <v>0</v>
      </c>
      <c r="BG201" s="30">
        <f ca="1">SUMIF([1]route!$E$3:$E$10005,E201,[1]!Table1[29])</f>
        <v>0</v>
      </c>
      <c r="BH201" s="30">
        <f ca="1">SUMIF([1]route!$E$3:$E$10005,E201,[1]!Table1[30])</f>
        <v>0</v>
      </c>
      <c r="BI201" s="30">
        <f ca="1">SUMIF([1]route!$E$3:$E$10005,E201,[1]!Table1[31])</f>
        <v>0</v>
      </c>
      <c r="BJ201" s="30">
        <f ca="1">SUMIF([1]route!$E$3:$E$10005,E201,[1]!Table1[Remain PO])</f>
        <v>0</v>
      </c>
      <c r="BK201" s="31">
        <f ca="1">SUMIF([1]route!$E$3:$E$10005,E201,[1]!Table1[N+1])</f>
        <v>824</v>
      </c>
      <c r="BL201" s="31">
        <f ca="1">SUMIF([1]route!$E$3:$E$10005,E201,[1]!Table1[N+2])</f>
        <v>396</v>
      </c>
      <c r="BM201" s="31">
        <f ca="1">SUMIF([1]route!$E$3:$E$10005,E201,[1]!Table1[N+3])</f>
        <v>887</v>
      </c>
      <c r="BN201" s="32">
        <f ca="1">SUMIF([1]route!$E$3:$E$10005,E201,[1]!Table1[N+4])</f>
        <v>0</v>
      </c>
      <c r="BP201" s="37">
        <f t="shared" si="83"/>
        <v>718</v>
      </c>
      <c r="BQ201" s="35">
        <f t="shared" ca="1" si="70"/>
        <v>718</v>
      </c>
      <c r="BR201" s="35">
        <f t="shared" ca="1" si="70"/>
        <v>718</v>
      </c>
      <c r="BS201" s="35">
        <f t="shared" ca="1" si="70"/>
        <v>718</v>
      </c>
      <c r="BT201" s="35">
        <f t="shared" ca="1" si="70"/>
        <v>549</v>
      </c>
      <c r="BU201" s="35">
        <f t="shared" ca="1" si="70"/>
        <v>549</v>
      </c>
      <c r="BV201" s="35">
        <f t="shared" ca="1" si="70"/>
        <v>549</v>
      </c>
      <c r="BW201" s="35">
        <f t="shared" ca="1" si="69"/>
        <v>549</v>
      </c>
      <c r="BX201" s="35">
        <f t="shared" ca="1" si="69"/>
        <v>549</v>
      </c>
      <c r="BY201" s="35">
        <f t="shared" ref="BY201:CL219" ca="1" si="86">BX201-AM201</f>
        <v>549</v>
      </c>
      <c r="BZ201" s="35">
        <f t="shared" ca="1" si="86"/>
        <v>549</v>
      </c>
      <c r="CA201" s="35">
        <f t="shared" ca="1" si="86"/>
        <v>380</v>
      </c>
      <c r="CB201" s="35">
        <f t="shared" ca="1" si="86"/>
        <v>380</v>
      </c>
      <c r="CC201" s="35">
        <f t="shared" ca="1" si="86"/>
        <v>380</v>
      </c>
      <c r="CD201" s="35">
        <f t="shared" ca="1" si="86"/>
        <v>380</v>
      </c>
      <c r="CE201" s="35">
        <f t="shared" ca="1" si="86"/>
        <v>380</v>
      </c>
      <c r="CF201" s="35">
        <f t="shared" ca="1" si="86"/>
        <v>380</v>
      </c>
      <c r="CG201" s="35">
        <f t="shared" ca="1" si="86"/>
        <v>380</v>
      </c>
      <c r="CH201" s="35">
        <f t="shared" ca="1" si="86"/>
        <v>380</v>
      </c>
      <c r="CI201" s="35">
        <f t="shared" ca="1" si="86"/>
        <v>211</v>
      </c>
      <c r="CJ201" s="35">
        <f t="shared" ca="1" si="86"/>
        <v>211</v>
      </c>
      <c r="CK201" s="35">
        <f t="shared" ca="1" si="86"/>
        <v>211</v>
      </c>
      <c r="CL201" s="35">
        <f t="shared" ca="1" si="86"/>
        <v>211</v>
      </c>
      <c r="CM201" s="35">
        <f t="shared" ca="1" si="85"/>
        <v>211</v>
      </c>
      <c r="CN201" s="35">
        <f t="shared" ca="1" si="85"/>
        <v>211</v>
      </c>
      <c r="CO201" s="35">
        <f t="shared" ca="1" si="85"/>
        <v>211</v>
      </c>
      <c r="CP201" s="35">
        <f t="shared" ca="1" si="85"/>
        <v>211</v>
      </c>
      <c r="CQ201" s="35">
        <f t="shared" ca="1" si="85"/>
        <v>42</v>
      </c>
      <c r="CR201" s="35">
        <f t="shared" ca="1" si="84"/>
        <v>42</v>
      </c>
      <c r="CS201" s="35">
        <f t="shared" ca="1" si="66"/>
        <v>42</v>
      </c>
      <c r="CT201" s="35">
        <f t="shared" ca="1" si="66"/>
        <v>42</v>
      </c>
      <c r="CU201" s="35">
        <f t="shared" ca="1" si="66"/>
        <v>42</v>
      </c>
      <c r="CV201" s="35">
        <f t="shared" ca="1" si="66"/>
        <v>42</v>
      </c>
      <c r="CW201" s="38">
        <f t="shared" ca="1" si="66"/>
        <v>-782</v>
      </c>
      <c r="CX201" s="38">
        <f t="shared" ca="1" si="66"/>
        <v>-1178</v>
      </c>
      <c r="CY201" s="38">
        <f t="shared" ca="1" si="66"/>
        <v>-2065</v>
      </c>
      <c r="CZ201" s="39">
        <f t="shared" ref="CZ201:CZ264" ca="1" si="87">CY201-BN201</f>
        <v>-2065</v>
      </c>
      <c r="DA201" s="35"/>
    </row>
    <row r="202" spans="4:105" x14ac:dyDescent="0.3">
      <c r="D202" s="61" t="str">
        <f>VLOOKUP(F202,[1]Special!$O$2:$S$209,3,0)</f>
        <v>|0101021700|0.00|0.00|0.000|67.5001.6</v>
      </c>
      <c r="E202" s="20" t="s">
        <v>224</v>
      </c>
      <c r="F202" s="19" t="str">
        <f t="shared" si="73"/>
        <v>|0200226010|22.20|0.00|1.600|0.000</v>
      </c>
      <c r="G202" s="19" t="str">
        <f>'Cutting Rules'!H202</f>
        <v>CIC1||||||||||||</v>
      </c>
      <c r="H202" s="19" t="str">
        <f>VLOOKUP(MID(F202,8,2),[1]Special!$H$2:$I$32,2,0)</f>
        <v>STAM390G</v>
      </c>
      <c r="I202" s="19" t="str">
        <f t="shared" si="74"/>
        <v>IBC</v>
      </c>
      <c r="J202" s="19" t="str">
        <f t="shared" si="75"/>
        <v>P</v>
      </c>
      <c r="K202" s="19" t="str">
        <f t="shared" si="76"/>
        <v>22.2</v>
      </c>
      <c r="L202" s="19" t="str">
        <f t="shared" si="77"/>
        <v>0.00</v>
      </c>
      <c r="M202" s="52" t="str">
        <f t="shared" si="78"/>
        <v>1.60</v>
      </c>
      <c r="N202" s="52" t="str">
        <f t="shared" si="79"/>
        <v>5900</v>
      </c>
      <c r="O202" s="19">
        <f>VLOOKUP(F202,[1]Item!$A$5:$Z$10000,26,0)</f>
        <v>0.81299999999999994</v>
      </c>
      <c r="P202" s="19" t="str">
        <f>VLOOKUP(E202,[1]route!$E$3:$O$10005,11,0)</f>
        <v>P/E</v>
      </c>
      <c r="Q202" s="62" t="str">
        <f>'Cutting Rules'!AD202</f>
        <v>5900------------</v>
      </c>
      <c r="R202" s="23">
        <f ca="1">SUMIF([1]route!$E$3:$E$10005,E202,[1]!Table1[生産])</f>
        <v>0</v>
      </c>
      <c r="S202" s="24"/>
      <c r="T202" s="78" t="s">
        <v>547</v>
      </c>
      <c r="U202" s="19"/>
      <c r="V202" s="48">
        <f>SUMIF([1]route!$E$3:$E$10005,E202,[1]route!$M$3:$M$10005)</f>
        <v>6</v>
      </c>
      <c r="W202" s="56">
        <f t="shared" si="80"/>
        <v>28.780199999999997</v>
      </c>
      <c r="X202" s="27" t="e">
        <f t="array" aca="1" ref="X202" ca="1">INDEX($BP202:$CZ202,MATCH(TRUE,$BP202:$CZ202&lt;0,0))</f>
        <v>#N/A</v>
      </c>
      <c r="Y202" s="47" t="str">
        <f t="shared" ca="1" si="71"/>
        <v/>
      </c>
      <c r="Z202" s="121" t="str">
        <f>IFERROR(VLOOKUP(E202,[1]route!$E$3:$BL$10005,59,0),"")&amp;IFERROR(VLOOKUP(E202,[1]route!$E$3:$BL$10005,60,0),"")</f>
        <v/>
      </c>
      <c r="AA202" s="28">
        <f t="shared" ca="1" si="81"/>
        <v>0</v>
      </c>
      <c r="AB202" s="77">
        <f t="shared" ca="1" si="82"/>
        <v>0</v>
      </c>
      <c r="AC202" s="4" t="str">
        <f t="shared" ca="1" si="72"/>
        <v/>
      </c>
      <c r="AD202" s="29">
        <v>0</v>
      </c>
      <c r="AE202" s="30">
        <f ca="1">SUMIF([1]route!$E$3:$E$10005,E202,[1]!Table1[1])</f>
        <v>0</v>
      </c>
      <c r="AF202" s="30">
        <f ca="1">SUMIF([1]route!$E$3:$E$10005,E202,[1]!Table1[2])</f>
        <v>0</v>
      </c>
      <c r="AG202" s="30">
        <f ca="1">SUMIF([1]route!$E$3:$E$10005,E202,[1]!Table1[3])</f>
        <v>0</v>
      </c>
      <c r="AH202" s="30">
        <f ca="1">SUMIF([1]route!$E$3:$E$10005,E202,[1]!Table1[4])</f>
        <v>0</v>
      </c>
      <c r="AI202" s="30">
        <f ca="1">SUMIF([1]route!$E$3:$E$10005,E202,[1]!Table1[5])</f>
        <v>0</v>
      </c>
      <c r="AJ202" s="30">
        <f ca="1">SUMIF([1]route!$E$3:$E$10005,E202,[1]!Table1[6])</f>
        <v>0</v>
      </c>
      <c r="AK202" s="30">
        <f ca="1">SUMIF([1]route!$E$3:$E$10005,E202,[1]!Table1[7])</f>
        <v>0</v>
      </c>
      <c r="AL202" s="30">
        <f ca="1">SUMIF([1]route!$E$3:$E$10005,E202,[1]!Table1[8])</f>
        <v>0</v>
      </c>
      <c r="AM202" s="30">
        <f ca="1">SUMIF([1]route!$E$3:$E$10005,E202,[1]!Table1[9])</f>
        <v>0</v>
      </c>
      <c r="AN202" s="30">
        <f ca="1">SUMIF([1]route!$E$3:$E$10005,E202,[1]!Table1[10])</f>
        <v>0</v>
      </c>
      <c r="AO202" s="30">
        <f ca="1">SUMIF([1]route!$E$3:$E$10005,E202,[1]!Table1[11])</f>
        <v>0</v>
      </c>
      <c r="AP202" s="30">
        <f ca="1">SUMIF([1]route!$E$3:$E$10005,E202,[1]!Table1[12])</f>
        <v>0</v>
      </c>
      <c r="AQ202" s="30">
        <f ca="1">SUMIF([1]route!$E$3:$E$10005,E202,[1]!Table1[13])</f>
        <v>0</v>
      </c>
      <c r="AR202" s="30">
        <f ca="1">SUMIF([1]route!$E$3:$E$10005,E202,[1]!Table1[14])</f>
        <v>0</v>
      </c>
      <c r="AS202" s="30">
        <f ca="1">SUMIF([1]route!$E$3:$E$10005,E202,[1]!Table1[15])</f>
        <v>0</v>
      </c>
      <c r="AT202" s="30">
        <f ca="1">SUMIF([1]route!$E$3:$E$10005,E202,[1]!Table1[16])</f>
        <v>0</v>
      </c>
      <c r="AU202" s="30">
        <f ca="1">SUMIF([1]route!$E$3:$E$10005,E202,[1]!Table1[17])</f>
        <v>0</v>
      </c>
      <c r="AV202" s="30">
        <f ca="1">SUMIF([1]route!$E$3:$E$10005,E202,[1]!Table1[18])</f>
        <v>0</v>
      </c>
      <c r="AW202" s="30">
        <f ca="1">SUMIF([1]route!$E$3:$E$10005,E202,[1]!Table1[19])</f>
        <v>0</v>
      </c>
      <c r="AX202" s="30">
        <f ca="1">SUMIF([1]route!$E$3:$E$10005,E202,[1]!Table1[20])</f>
        <v>0</v>
      </c>
      <c r="AY202" s="30">
        <f ca="1">SUMIF([1]route!$E$3:$E$10005,E202,[1]!Table1[21])</f>
        <v>0</v>
      </c>
      <c r="AZ202" s="30">
        <f ca="1">SUMIF([1]route!$E$3:$E$10005,E202,[1]!Table1[22])</f>
        <v>0</v>
      </c>
      <c r="BA202" s="30">
        <f ca="1">SUMIF([1]route!$E$3:$E$10005,E202,[1]!Table1[23])</f>
        <v>0</v>
      </c>
      <c r="BB202" s="30">
        <f ca="1">SUMIF([1]route!$E$3:$E$10005,E202,[1]!Table1[24])</f>
        <v>0</v>
      </c>
      <c r="BC202" s="30">
        <f ca="1">SUMIF([1]route!$E$3:$E$10005,E202,[1]!Table1[25])</f>
        <v>0</v>
      </c>
      <c r="BD202" s="30">
        <f ca="1">SUMIF([1]route!$E$3:$E$10005,E202,[1]!Table1[26])</f>
        <v>0</v>
      </c>
      <c r="BE202" s="30">
        <f ca="1">SUMIF([1]route!$E$3:$E$10005,E202,[1]!Table1[27])</f>
        <v>0</v>
      </c>
      <c r="BF202" s="30">
        <f ca="1">SUMIF([1]route!$E$3:$E$10005,E202,[1]!Table1[28])</f>
        <v>0</v>
      </c>
      <c r="BG202" s="30">
        <f ca="1">SUMIF([1]route!$E$3:$E$10005,E202,[1]!Table1[29])</f>
        <v>0</v>
      </c>
      <c r="BH202" s="30">
        <f ca="1">SUMIF([1]route!$E$3:$E$10005,E202,[1]!Table1[30])</f>
        <v>0</v>
      </c>
      <c r="BI202" s="30">
        <f ca="1">SUMIF([1]route!$E$3:$E$10005,E202,[1]!Table1[31])</f>
        <v>0</v>
      </c>
      <c r="BJ202" s="30">
        <f ca="1">SUMIF([1]route!$E$3:$E$10005,E202,[1]!Table1[Remain PO])</f>
        <v>0</v>
      </c>
      <c r="BK202" s="31">
        <f ca="1">SUMIF([1]route!$E$3:$E$10005,E202,[1]!Table1[N+1])</f>
        <v>0</v>
      </c>
      <c r="BL202" s="31">
        <f ca="1">SUMIF([1]route!$E$3:$E$10005,E202,[1]!Table1[N+2])</f>
        <v>0</v>
      </c>
      <c r="BM202" s="31">
        <f ca="1">SUMIF([1]route!$E$3:$E$10005,E202,[1]!Table1[N+3])</f>
        <v>0</v>
      </c>
      <c r="BN202" s="32">
        <f ca="1">SUMIF([1]route!$E$3:$E$10005,E202,[1]!Table1[N+4])</f>
        <v>0</v>
      </c>
      <c r="BP202" s="37">
        <f t="shared" si="83"/>
        <v>6</v>
      </c>
      <c r="BQ202" s="35">
        <f t="shared" ca="1" si="70"/>
        <v>6</v>
      </c>
      <c r="BR202" s="35">
        <f t="shared" ca="1" si="70"/>
        <v>6</v>
      </c>
      <c r="BS202" s="35">
        <f t="shared" ca="1" si="70"/>
        <v>6</v>
      </c>
      <c r="BT202" s="35">
        <f t="shared" ca="1" si="70"/>
        <v>6</v>
      </c>
      <c r="BU202" s="35">
        <f t="shared" ca="1" si="70"/>
        <v>6</v>
      </c>
      <c r="BV202" s="35">
        <f t="shared" ca="1" si="70"/>
        <v>6</v>
      </c>
      <c r="BW202" s="35">
        <f t="shared" ca="1" si="70"/>
        <v>6</v>
      </c>
      <c r="BX202" s="35">
        <f t="shared" ca="1" si="70"/>
        <v>6</v>
      </c>
      <c r="BY202" s="35">
        <f t="shared" ca="1" si="86"/>
        <v>6</v>
      </c>
      <c r="BZ202" s="35">
        <f t="shared" ca="1" si="86"/>
        <v>6</v>
      </c>
      <c r="CA202" s="35">
        <f t="shared" ca="1" si="86"/>
        <v>6</v>
      </c>
      <c r="CB202" s="35">
        <f t="shared" ca="1" si="86"/>
        <v>6</v>
      </c>
      <c r="CC202" s="35">
        <f t="shared" ca="1" si="86"/>
        <v>6</v>
      </c>
      <c r="CD202" s="35">
        <f t="shared" ca="1" si="86"/>
        <v>6</v>
      </c>
      <c r="CE202" s="35">
        <f t="shared" ca="1" si="86"/>
        <v>6</v>
      </c>
      <c r="CF202" s="35">
        <f t="shared" ca="1" si="86"/>
        <v>6</v>
      </c>
      <c r="CG202" s="35">
        <f t="shared" ca="1" si="86"/>
        <v>6</v>
      </c>
      <c r="CH202" s="35">
        <f t="shared" ca="1" si="86"/>
        <v>6</v>
      </c>
      <c r="CI202" s="35">
        <f t="shared" ca="1" si="86"/>
        <v>6</v>
      </c>
      <c r="CJ202" s="35">
        <f t="shared" ca="1" si="86"/>
        <v>6</v>
      </c>
      <c r="CK202" s="35">
        <f t="shared" ca="1" si="86"/>
        <v>6</v>
      </c>
      <c r="CL202" s="35">
        <f t="shared" ca="1" si="86"/>
        <v>6</v>
      </c>
      <c r="CM202" s="35">
        <f t="shared" ca="1" si="85"/>
        <v>6</v>
      </c>
      <c r="CN202" s="35">
        <f t="shared" ca="1" si="85"/>
        <v>6</v>
      </c>
      <c r="CO202" s="35">
        <f t="shared" ca="1" si="85"/>
        <v>6</v>
      </c>
      <c r="CP202" s="35">
        <f t="shared" ca="1" si="85"/>
        <v>6</v>
      </c>
      <c r="CQ202" s="35">
        <f t="shared" ca="1" si="85"/>
        <v>6</v>
      </c>
      <c r="CR202" s="35">
        <f t="shared" ca="1" si="84"/>
        <v>6</v>
      </c>
      <c r="CS202" s="35">
        <f t="shared" ca="1" si="84"/>
        <v>6</v>
      </c>
      <c r="CT202" s="35">
        <f t="shared" ca="1" si="84"/>
        <v>6</v>
      </c>
      <c r="CU202" s="35">
        <f t="shared" ca="1" si="84"/>
        <v>6</v>
      </c>
      <c r="CV202" s="35">
        <f t="shared" ca="1" si="84"/>
        <v>6</v>
      </c>
      <c r="CW202" s="38">
        <f t="shared" ca="1" si="84"/>
        <v>6</v>
      </c>
      <c r="CX202" s="38">
        <f t="shared" ca="1" si="84"/>
        <v>6</v>
      </c>
      <c r="CY202" s="38">
        <f t="shared" ca="1" si="84"/>
        <v>6</v>
      </c>
      <c r="CZ202" s="39">
        <f t="shared" ca="1" si="87"/>
        <v>6</v>
      </c>
      <c r="DA202" s="35"/>
    </row>
    <row r="203" spans="4:105" x14ac:dyDescent="0.3">
      <c r="D203" s="61" t="str">
        <f>VLOOKUP(F203,[1]Special!$O$2:$S$209,3,0)</f>
        <v>|0101021700|0.00|0.00|0.000|67.5001.6</v>
      </c>
      <c r="E203" s="20" t="s">
        <v>225</v>
      </c>
      <c r="F203" s="19" t="str">
        <f t="shared" si="73"/>
        <v>|0200226010|22.20|0.00|1.600|0.000</v>
      </c>
      <c r="G203" s="19" t="str">
        <f>'Cutting Rules'!H203</f>
        <v>INNOTEK||||||||||||</v>
      </c>
      <c r="H203" s="19" t="str">
        <f>VLOOKUP(MID(F203,8,2),[1]Special!$H$2:$I$32,2,0)</f>
        <v>STAM390G</v>
      </c>
      <c r="I203" s="19" t="str">
        <f t="shared" si="74"/>
        <v>NBC</v>
      </c>
      <c r="J203" s="19" t="str">
        <f t="shared" si="75"/>
        <v>P</v>
      </c>
      <c r="K203" s="19" t="str">
        <f t="shared" si="76"/>
        <v>22.2</v>
      </c>
      <c r="L203" s="19" t="str">
        <f t="shared" si="77"/>
        <v>0.00</v>
      </c>
      <c r="M203" s="52" t="str">
        <f t="shared" si="78"/>
        <v>1.60</v>
      </c>
      <c r="N203" s="52" t="str">
        <f t="shared" si="79"/>
        <v>6400</v>
      </c>
      <c r="O203" s="19">
        <f>VLOOKUP(F203,[1]Item!$A$5:$Z$10000,26,0)</f>
        <v>0.81299999999999994</v>
      </c>
      <c r="P203" s="19" t="str">
        <f>VLOOKUP(E203,[1]route!$E$3:$O$10005,11,0)</f>
        <v>P/E</v>
      </c>
      <c r="Q203" s="62" t="str">
        <f>'Cutting Rules'!AD203</f>
        <v>6400------------</v>
      </c>
      <c r="R203" s="23">
        <f ca="1">SUMIF([1]route!$E$3:$E$10005,E203,[1]!Table1[生産])</f>
        <v>0</v>
      </c>
      <c r="S203" s="24"/>
      <c r="T203" s="78" t="s">
        <v>547</v>
      </c>
      <c r="U203" s="19"/>
      <c r="V203" s="48">
        <f>SUMIF([1]route!$E$3:$E$10005,E203,[1]route!$M$3:$M$10005)</f>
        <v>0</v>
      </c>
      <c r="W203" s="56">
        <f t="shared" si="80"/>
        <v>0</v>
      </c>
      <c r="X203" s="27" t="e">
        <f t="array" aca="1" ref="X203" ca="1">INDEX($BP203:$CZ203,MATCH(TRUE,$BP203:$CZ203&lt;0,0))</f>
        <v>#N/A</v>
      </c>
      <c r="Y203" s="47" t="str">
        <f t="shared" ca="1" si="71"/>
        <v/>
      </c>
      <c r="Z203" s="121" t="str">
        <f>IFERROR(VLOOKUP(E203,[1]route!$E$3:$BL$10005,59,0),"")&amp;IFERROR(VLOOKUP(E203,[1]route!$E$3:$BL$10005,60,0),"")</f>
        <v/>
      </c>
      <c r="AA203" s="28">
        <f t="shared" ca="1" si="81"/>
        <v>0</v>
      </c>
      <c r="AB203" s="77">
        <f t="shared" ca="1" si="82"/>
        <v>0</v>
      </c>
      <c r="AC203" s="4" t="str">
        <f t="shared" ca="1" si="72"/>
        <v/>
      </c>
      <c r="AD203" s="29">
        <v>0</v>
      </c>
      <c r="AE203" s="30">
        <f ca="1">SUMIF([1]route!$E$3:$E$10005,E203,[1]!Table1[1])</f>
        <v>0</v>
      </c>
      <c r="AF203" s="30">
        <f ca="1">SUMIF([1]route!$E$3:$E$10005,E203,[1]!Table1[2])</f>
        <v>0</v>
      </c>
      <c r="AG203" s="30">
        <f ca="1">SUMIF([1]route!$E$3:$E$10005,E203,[1]!Table1[3])</f>
        <v>0</v>
      </c>
      <c r="AH203" s="30">
        <f ca="1">SUMIF([1]route!$E$3:$E$10005,E203,[1]!Table1[4])</f>
        <v>0</v>
      </c>
      <c r="AI203" s="30">
        <f ca="1">SUMIF([1]route!$E$3:$E$10005,E203,[1]!Table1[5])</f>
        <v>0</v>
      </c>
      <c r="AJ203" s="30">
        <f ca="1">SUMIF([1]route!$E$3:$E$10005,E203,[1]!Table1[6])</f>
        <v>0</v>
      </c>
      <c r="AK203" s="30">
        <f ca="1">SUMIF([1]route!$E$3:$E$10005,E203,[1]!Table1[7])</f>
        <v>0</v>
      </c>
      <c r="AL203" s="30">
        <f ca="1">SUMIF([1]route!$E$3:$E$10005,E203,[1]!Table1[8])</f>
        <v>0</v>
      </c>
      <c r="AM203" s="30">
        <f ca="1">SUMIF([1]route!$E$3:$E$10005,E203,[1]!Table1[9])</f>
        <v>0</v>
      </c>
      <c r="AN203" s="30">
        <f ca="1">SUMIF([1]route!$E$3:$E$10005,E203,[1]!Table1[10])</f>
        <v>0</v>
      </c>
      <c r="AO203" s="30">
        <f ca="1">SUMIF([1]route!$E$3:$E$10005,E203,[1]!Table1[11])</f>
        <v>0</v>
      </c>
      <c r="AP203" s="30">
        <f ca="1">SUMIF([1]route!$E$3:$E$10005,E203,[1]!Table1[12])</f>
        <v>0</v>
      </c>
      <c r="AQ203" s="30">
        <f ca="1">SUMIF([1]route!$E$3:$E$10005,E203,[1]!Table1[13])</f>
        <v>0</v>
      </c>
      <c r="AR203" s="30">
        <f ca="1">SUMIF([1]route!$E$3:$E$10005,E203,[1]!Table1[14])</f>
        <v>0</v>
      </c>
      <c r="AS203" s="30">
        <f ca="1">SUMIF([1]route!$E$3:$E$10005,E203,[1]!Table1[15])</f>
        <v>0</v>
      </c>
      <c r="AT203" s="30">
        <f ca="1">SUMIF([1]route!$E$3:$E$10005,E203,[1]!Table1[16])</f>
        <v>0</v>
      </c>
      <c r="AU203" s="30">
        <f ca="1">SUMIF([1]route!$E$3:$E$10005,E203,[1]!Table1[17])</f>
        <v>0</v>
      </c>
      <c r="AV203" s="30">
        <f ca="1">SUMIF([1]route!$E$3:$E$10005,E203,[1]!Table1[18])</f>
        <v>0</v>
      </c>
      <c r="AW203" s="30">
        <f ca="1">SUMIF([1]route!$E$3:$E$10005,E203,[1]!Table1[19])</f>
        <v>0</v>
      </c>
      <c r="AX203" s="30">
        <f ca="1">SUMIF([1]route!$E$3:$E$10005,E203,[1]!Table1[20])</f>
        <v>0</v>
      </c>
      <c r="AY203" s="30">
        <f ca="1">SUMIF([1]route!$E$3:$E$10005,E203,[1]!Table1[21])</f>
        <v>0</v>
      </c>
      <c r="AZ203" s="30">
        <f ca="1">SUMIF([1]route!$E$3:$E$10005,E203,[1]!Table1[22])</f>
        <v>0</v>
      </c>
      <c r="BA203" s="30">
        <f ca="1">SUMIF([1]route!$E$3:$E$10005,E203,[1]!Table1[23])</f>
        <v>0</v>
      </c>
      <c r="BB203" s="30">
        <f ca="1">SUMIF([1]route!$E$3:$E$10005,E203,[1]!Table1[24])</f>
        <v>0</v>
      </c>
      <c r="BC203" s="30">
        <f ca="1">SUMIF([1]route!$E$3:$E$10005,E203,[1]!Table1[25])</f>
        <v>0</v>
      </c>
      <c r="BD203" s="30">
        <f ca="1">SUMIF([1]route!$E$3:$E$10005,E203,[1]!Table1[26])</f>
        <v>0</v>
      </c>
      <c r="BE203" s="30">
        <f ca="1">SUMIF([1]route!$E$3:$E$10005,E203,[1]!Table1[27])</f>
        <v>0</v>
      </c>
      <c r="BF203" s="30">
        <f ca="1">SUMIF([1]route!$E$3:$E$10005,E203,[1]!Table1[28])</f>
        <v>0</v>
      </c>
      <c r="BG203" s="30">
        <f ca="1">SUMIF([1]route!$E$3:$E$10005,E203,[1]!Table1[29])</f>
        <v>0</v>
      </c>
      <c r="BH203" s="30">
        <f ca="1">SUMIF([1]route!$E$3:$E$10005,E203,[1]!Table1[30])</f>
        <v>0</v>
      </c>
      <c r="BI203" s="30">
        <f ca="1">SUMIF([1]route!$E$3:$E$10005,E203,[1]!Table1[31])</f>
        <v>0</v>
      </c>
      <c r="BJ203" s="30">
        <f ca="1">SUMIF([1]route!$E$3:$E$10005,E203,[1]!Table1[Remain PO])</f>
        <v>0</v>
      </c>
      <c r="BK203" s="31">
        <f ca="1">SUMIF([1]route!$E$3:$E$10005,E203,[1]!Table1[N+1])</f>
        <v>0</v>
      </c>
      <c r="BL203" s="31">
        <f ca="1">SUMIF([1]route!$E$3:$E$10005,E203,[1]!Table1[N+2])</f>
        <v>0</v>
      </c>
      <c r="BM203" s="31">
        <f ca="1">SUMIF([1]route!$E$3:$E$10005,E203,[1]!Table1[N+3])</f>
        <v>0</v>
      </c>
      <c r="BN203" s="32">
        <f ca="1">SUMIF([1]route!$E$3:$E$10005,E203,[1]!Table1[N+4])</f>
        <v>0</v>
      </c>
      <c r="BP203" s="37">
        <f t="shared" si="83"/>
        <v>0</v>
      </c>
      <c r="BQ203" s="35">
        <f t="shared" ca="1" si="70"/>
        <v>0</v>
      </c>
      <c r="BR203" s="35">
        <f t="shared" ca="1" si="70"/>
        <v>0</v>
      </c>
      <c r="BS203" s="35">
        <f t="shared" ca="1" si="70"/>
        <v>0</v>
      </c>
      <c r="BT203" s="35">
        <f t="shared" ca="1" si="70"/>
        <v>0</v>
      </c>
      <c r="BU203" s="35">
        <f t="shared" ca="1" si="70"/>
        <v>0</v>
      </c>
      <c r="BV203" s="35">
        <f t="shared" ca="1" si="70"/>
        <v>0</v>
      </c>
      <c r="BW203" s="35">
        <f t="shared" ca="1" si="70"/>
        <v>0</v>
      </c>
      <c r="BX203" s="35">
        <f t="shared" ca="1" si="70"/>
        <v>0</v>
      </c>
      <c r="BY203" s="35">
        <f t="shared" ca="1" si="86"/>
        <v>0</v>
      </c>
      <c r="BZ203" s="35">
        <f t="shared" ca="1" si="86"/>
        <v>0</v>
      </c>
      <c r="CA203" s="35">
        <f t="shared" ca="1" si="86"/>
        <v>0</v>
      </c>
      <c r="CB203" s="35">
        <f t="shared" ca="1" si="86"/>
        <v>0</v>
      </c>
      <c r="CC203" s="35">
        <f t="shared" ca="1" si="86"/>
        <v>0</v>
      </c>
      <c r="CD203" s="35">
        <f t="shared" ca="1" si="86"/>
        <v>0</v>
      </c>
      <c r="CE203" s="35">
        <f t="shared" ca="1" si="86"/>
        <v>0</v>
      </c>
      <c r="CF203" s="35">
        <f t="shared" ca="1" si="86"/>
        <v>0</v>
      </c>
      <c r="CG203" s="35">
        <f t="shared" ca="1" si="86"/>
        <v>0</v>
      </c>
      <c r="CH203" s="35">
        <f t="shared" ca="1" si="86"/>
        <v>0</v>
      </c>
      <c r="CI203" s="35">
        <f t="shared" ca="1" si="86"/>
        <v>0</v>
      </c>
      <c r="CJ203" s="35">
        <f t="shared" ca="1" si="86"/>
        <v>0</v>
      </c>
      <c r="CK203" s="35">
        <f t="shared" ca="1" si="86"/>
        <v>0</v>
      </c>
      <c r="CL203" s="35">
        <f t="shared" ca="1" si="86"/>
        <v>0</v>
      </c>
      <c r="CM203" s="35">
        <f t="shared" ca="1" si="85"/>
        <v>0</v>
      </c>
      <c r="CN203" s="35">
        <f t="shared" ca="1" si="85"/>
        <v>0</v>
      </c>
      <c r="CO203" s="35">
        <f t="shared" ca="1" si="85"/>
        <v>0</v>
      </c>
      <c r="CP203" s="35">
        <f t="shared" ca="1" si="85"/>
        <v>0</v>
      </c>
      <c r="CQ203" s="35">
        <f t="shared" ca="1" si="85"/>
        <v>0</v>
      </c>
      <c r="CR203" s="35">
        <f t="shared" ca="1" si="84"/>
        <v>0</v>
      </c>
      <c r="CS203" s="35">
        <f t="shared" ca="1" si="84"/>
        <v>0</v>
      </c>
      <c r="CT203" s="35">
        <f t="shared" ca="1" si="84"/>
        <v>0</v>
      </c>
      <c r="CU203" s="35">
        <f t="shared" ca="1" si="84"/>
        <v>0</v>
      </c>
      <c r="CV203" s="35">
        <f t="shared" ca="1" si="84"/>
        <v>0</v>
      </c>
      <c r="CW203" s="38">
        <f t="shared" ca="1" si="84"/>
        <v>0</v>
      </c>
      <c r="CX203" s="38">
        <f t="shared" ca="1" si="84"/>
        <v>0</v>
      </c>
      <c r="CY203" s="38">
        <f t="shared" ca="1" si="84"/>
        <v>0</v>
      </c>
      <c r="CZ203" s="39">
        <f t="shared" ca="1" si="87"/>
        <v>0</v>
      </c>
      <c r="DA203" s="35"/>
    </row>
    <row r="204" spans="4:105" x14ac:dyDescent="0.3">
      <c r="D204" s="61" t="str">
        <f>VLOOKUP(F204,[1]Special!$O$2:$S$209,3,0)</f>
        <v>|0101021700|0.00|0.00|0.000|67.0002.3</v>
      </c>
      <c r="E204" s="20" t="s">
        <v>226</v>
      </c>
      <c r="F204" s="19" t="str">
        <f t="shared" si="73"/>
        <v>|0200226010|22.20|0.00|2.300|0.000</v>
      </c>
      <c r="G204" s="19" t="str">
        <f>'Cutting Rules'!H204</f>
        <v>VPIC1||||||||||||</v>
      </c>
      <c r="H204" s="19" t="str">
        <f>VLOOKUP(MID(F204,8,2),[1]Special!$H$2:$I$32,2,0)</f>
        <v>STAM390G</v>
      </c>
      <c r="I204" s="19" t="str">
        <f t="shared" si="74"/>
        <v>NBC</v>
      </c>
      <c r="J204" s="19" t="str">
        <f t="shared" si="75"/>
        <v>P</v>
      </c>
      <c r="K204" s="19" t="str">
        <f t="shared" si="76"/>
        <v>22.2</v>
      </c>
      <c r="L204" s="19" t="str">
        <f t="shared" si="77"/>
        <v>0.00</v>
      </c>
      <c r="M204" s="52" t="str">
        <f t="shared" si="78"/>
        <v>2.30</v>
      </c>
      <c r="N204" s="52" t="str">
        <f t="shared" si="79"/>
        <v>5500</v>
      </c>
      <c r="O204" s="19">
        <f>VLOOKUP(F204,[1]Item!$A$5:$Z$10000,26,0)</f>
        <v>1.129</v>
      </c>
      <c r="P204" s="19" t="str">
        <f>VLOOKUP(E204,[1]route!$E$3:$O$10005,11,0)</f>
        <v>P/E</v>
      </c>
      <c r="Q204" s="62" t="str">
        <f>'Cutting Rules'!AD204</f>
        <v>5500------------</v>
      </c>
      <c r="R204" s="23">
        <f ca="1">SUMIF([1]route!$E$3:$E$10005,E204,[1]!Table1[生産])</f>
        <v>342</v>
      </c>
      <c r="S204" s="24"/>
      <c r="T204" s="78" t="s">
        <v>547</v>
      </c>
      <c r="U204" s="19"/>
      <c r="V204" s="48">
        <f>SUMIF([1]route!$E$3:$E$10005,E204,[1]route!$M$3:$M$10005)</f>
        <v>738</v>
      </c>
      <c r="W204" s="56">
        <f t="shared" si="80"/>
        <v>4582.6109999999999</v>
      </c>
      <c r="X204" s="27">
        <f t="array" aca="1" ref="X204" ca="1">INDEX($BP204:$CZ204,MATCH(TRUE,$BP204:$CZ204&lt;0,0))</f>
        <v>-257</v>
      </c>
      <c r="Y204" s="47">
        <f t="shared" ca="1" si="71"/>
        <v>45411</v>
      </c>
      <c r="Z204" s="121" t="str">
        <f>IFERROR(VLOOKUP(E204,[1]route!$E$3:$BL$10005,59,0),"")&amp;IFERROR(VLOOKUP(E204,[1]route!$E$3:$BL$10005,60,0),"")</f>
        <v/>
      </c>
      <c r="AA204" s="28">
        <f t="shared" ca="1" si="81"/>
        <v>0</v>
      </c>
      <c r="AB204" s="77">
        <f t="shared" ca="1" si="82"/>
        <v>0</v>
      </c>
      <c r="AC204" s="4">
        <f t="shared" ca="1" si="72"/>
        <v>37</v>
      </c>
      <c r="AD204" s="29">
        <v>0</v>
      </c>
      <c r="AE204" s="30">
        <f ca="1">SUMIF([1]route!$E$3:$E$10005,E204,[1]!Table1[1])</f>
        <v>169</v>
      </c>
      <c r="AF204" s="30">
        <f ca="1">SUMIF([1]route!$E$3:$E$10005,E204,[1]!Table1[2])</f>
        <v>0</v>
      </c>
      <c r="AG204" s="30">
        <f ca="1">SUMIF([1]route!$E$3:$E$10005,E204,[1]!Table1[3])</f>
        <v>0</v>
      </c>
      <c r="AH204" s="30">
        <f ca="1">SUMIF([1]route!$E$3:$E$10005,E204,[1]!Table1[4])</f>
        <v>0</v>
      </c>
      <c r="AI204" s="30">
        <f ca="1">SUMIF([1]route!$E$3:$E$10005,E204,[1]!Table1[5])</f>
        <v>0</v>
      </c>
      <c r="AJ204" s="30">
        <f ca="1">SUMIF([1]route!$E$3:$E$10005,E204,[1]!Table1[6])</f>
        <v>0</v>
      </c>
      <c r="AK204" s="30">
        <f ca="1">SUMIF([1]route!$E$3:$E$10005,E204,[1]!Table1[7])</f>
        <v>0</v>
      </c>
      <c r="AL204" s="30">
        <f ca="1">SUMIF([1]route!$E$3:$E$10005,E204,[1]!Table1[8])</f>
        <v>0</v>
      </c>
      <c r="AM204" s="30">
        <f ca="1">SUMIF([1]route!$E$3:$E$10005,E204,[1]!Table1[9])</f>
        <v>0</v>
      </c>
      <c r="AN204" s="30">
        <f ca="1">SUMIF([1]route!$E$3:$E$10005,E204,[1]!Table1[10])</f>
        <v>0</v>
      </c>
      <c r="AO204" s="30">
        <f ca="1">SUMIF([1]route!$E$3:$E$10005,E204,[1]!Table1[11])</f>
        <v>0</v>
      </c>
      <c r="AP204" s="30">
        <f ca="1">SUMIF([1]route!$E$3:$E$10005,E204,[1]!Table1[12])</f>
        <v>0</v>
      </c>
      <c r="AQ204" s="30">
        <f ca="1">SUMIF([1]route!$E$3:$E$10005,E204,[1]!Table1[13])</f>
        <v>0</v>
      </c>
      <c r="AR204" s="30">
        <f ca="1">SUMIF([1]route!$E$3:$E$10005,E204,[1]!Table1[14])</f>
        <v>0</v>
      </c>
      <c r="AS204" s="30">
        <f ca="1">SUMIF([1]route!$E$3:$E$10005,E204,[1]!Table1[15])</f>
        <v>0</v>
      </c>
      <c r="AT204" s="30">
        <f ca="1">SUMIF([1]route!$E$3:$E$10005,E204,[1]!Table1[16])</f>
        <v>0</v>
      </c>
      <c r="AU204" s="30">
        <f ca="1">SUMIF([1]route!$E$3:$E$10005,E204,[1]!Table1[17])</f>
        <v>0</v>
      </c>
      <c r="AV204" s="30">
        <f ca="1">SUMIF([1]route!$E$3:$E$10005,E204,[1]!Table1[18])</f>
        <v>0</v>
      </c>
      <c r="AW204" s="30">
        <f ca="1">SUMIF([1]route!$E$3:$E$10005,E204,[1]!Table1[19])</f>
        <v>0</v>
      </c>
      <c r="AX204" s="30">
        <f ca="1">SUMIF([1]route!$E$3:$E$10005,E204,[1]!Table1[20])</f>
        <v>0</v>
      </c>
      <c r="AY204" s="30">
        <f ca="1">SUMIF([1]route!$E$3:$E$10005,E204,[1]!Table1[21])</f>
        <v>0</v>
      </c>
      <c r="AZ204" s="30">
        <f ca="1">SUMIF([1]route!$E$3:$E$10005,E204,[1]!Table1[22])</f>
        <v>0</v>
      </c>
      <c r="BA204" s="30">
        <f ca="1">SUMIF([1]route!$E$3:$E$10005,E204,[1]!Table1[23])</f>
        <v>0</v>
      </c>
      <c r="BB204" s="30">
        <f ca="1">SUMIF([1]route!$E$3:$E$10005,E204,[1]!Table1[24])</f>
        <v>0</v>
      </c>
      <c r="BC204" s="30">
        <f ca="1">SUMIF([1]route!$E$3:$E$10005,E204,[1]!Table1[25])</f>
        <v>0</v>
      </c>
      <c r="BD204" s="30">
        <f ca="1">SUMIF([1]route!$E$3:$E$10005,E204,[1]!Table1[26])</f>
        <v>0</v>
      </c>
      <c r="BE204" s="30">
        <f ca="1">SUMIF([1]route!$E$3:$E$10005,E204,[1]!Table1[27])</f>
        <v>0</v>
      </c>
      <c r="BF204" s="30">
        <f ca="1">SUMIF([1]route!$E$3:$E$10005,E204,[1]!Table1[28])</f>
        <v>0</v>
      </c>
      <c r="BG204" s="30">
        <f ca="1">SUMIF([1]route!$E$3:$E$10005,E204,[1]!Table1[29])</f>
        <v>0</v>
      </c>
      <c r="BH204" s="30">
        <f ca="1">SUMIF([1]route!$E$3:$E$10005,E204,[1]!Table1[30])</f>
        <v>0</v>
      </c>
      <c r="BI204" s="30">
        <f ca="1">SUMIF([1]route!$E$3:$E$10005,E204,[1]!Table1[31])</f>
        <v>0</v>
      </c>
      <c r="BJ204" s="30">
        <f ca="1">SUMIF([1]route!$E$3:$E$10005,E204,[1]!Table1[Remain PO])</f>
        <v>0</v>
      </c>
      <c r="BK204" s="31">
        <f ca="1">SUMIF([1]route!$E$3:$E$10005,E204,[1]!Table1[N+1])</f>
        <v>173</v>
      </c>
      <c r="BL204" s="31">
        <f ca="1">SUMIF([1]route!$E$3:$E$10005,E204,[1]!Table1[N+2])</f>
        <v>218</v>
      </c>
      <c r="BM204" s="31">
        <f ca="1">SUMIF([1]route!$E$3:$E$10005,E204,[1]!Table1[N+3])</f>
        <v>174</v>
      </c>
      <c r="BN204" s="32">
        <f ca="1">SUMIF([1]route!$E$3:$E$10005,E204,[1]!Table1[N+4])</f>
        <v>261</v>
      </c>
      <c r="BP204" s="37">
        <f t="shared" si="83"/>
        <v>738</v>
      </c>
      <c r="BQ204" s="35">
        <f t="shared" ca="1" si="70"/>
        <v>569</v>
      </c>
      <c r="BR204" s="35">
        <f t="shared" ca="1" si="70"/>
        <v>569</v>
      </c>
      <c r="BS204" s="35">
        <f t="shared" ca="1" si="70"/>
        <v>569</v>
      </c>
      <c r="BT204" s="35">
        <f t="shared" ca="1" si="70"/>
        <v>569</v>
      </c>
      <c r="BU204" s="35">
        <f t="shared" ca="1" si="70"/>
        <v>569</v>
      </c>
      <c r="BV204" s="35">
        <f t="shared" ca="1" si="70"/>
        <v>569</v>
      </c>
      <c r="BW204" s="35">
        <f t="shared" ca="1" si="70"/>
        <v>569</v>
      </c>
      <c r="BX204" s="35">
        <f t="shared" ca="1" si="70"/>
        <v>569</v>
      </c>
      <c r="BY204" s="35">
        <f t="shared" ca="1" si="86"/>
        <v>569</v>
      </c>
      <c r="BZ204" s="35">
        <f t="shared" ca="1" si="86"/>
        <v>569</v>
      </c>
      <c r="CA204" s="35">
        <f t="shared" ca="1" si="86"/>
        <v>569</v>
      </c>
      <c r="CB204" s="35">
        <f t="shared" ca="1" si="86"/>
        <v>569</v>
      </c>
      <c r="CC204" s="35">
        <f t="shared" ca="1" si="86"/>
        <v>569</v>
      </c>
      <c r="CD204" s="35">
        <f t="shared" ca="1" si="86"/>
        <v>569</v>
      </c>
      <c r="CE204" s="35">
        <f t="shared" ca="1" si="86"/>
        <v>569</v>
      </c>
      <c r="CF204" s="35">
        <f t="shared" ca="1" si="86"/>
        <v>569</v>
      </c>
      <c r="CG204" s="35">
        <f t="shared" ca="1" si="86"/>
        <v>569</v>
      </c>
      <c r="CH204" s="35">
        <f t="shared" ca="1" si="86"/>
        <v>569</v>
      </c>
      <c r="CI204" s="35">
        <f t="shared" ca="1" si="86"/>
        <v>569</v>
      </c>
      <c r="CJ204" s="35">
        <f t="shared" ca="1" si="86"/>
        <v>569</v>
      </c>
      <c r="CK204" s="35">
        <f t="shared" ca="1" si="86"/>
        <v>569</v>
      </c>
      <c r="CL204" s="35">
        <f t="shared" ca="1" si="86"/>
        <v>569</v>
      </c>
      <c r="CM204" s="35">
        <f t="shared" ca="1" si="85"/>
        <v>569</v>
      </c>
      <c r="CN204" s="35">
        <f t="shared" ca="1" si="85"/>
        <v>569</v>
      </c>
      <c r="CO204" s="35">
        <f t="shared" ca="1" si="85"/>
        <v>569</v>
      </c>
      <c r="CP204" s="35">
        <f t="shared" ca="1" si="85"/>
        <v>569</v>
      </c>
      <c r="CQ204" s="35">
        <f t="shared" ca="1" si="85"/>
        <v>569</v>
      </c>
      <c r="CR204" s="35">
        <f t="shared" ca="1" si="84"/>
        <v>569</v>
      </c>
      <c r="CS204" s="35">
        <f t="shared" ca="1" si="84"/>
        <v>569</v>
      </c>
      <c r="CT204" s="35">
        <f t="shared" ca="1" si="84"/>
        <v>569</v>
      </c>
      <c r="CU204" s="35">
        <f t="shared" ca="1" si="84"/>
        <v>569</v>
      </c>
      <c r="CV204" s="35">
        <f t="shared" ca="1" si="84"/>
        <v>569</v>
      </c>
      <c r="CW204" s="38">
        <f t="shared" ca="1" si="84"/>
        <v>396</v>
      </c>
      <c r="CX204" s="38">
        <f t="shared" ca="1" si="84"/>
        <v>178</v>
      </c>
      <c r="CY204" s="38">
        <f t="shared" ca="1" si="84"/>
        <v>4</v>
      </c>
      <c r="CZ204" s="39">
        <f t="shared" ca="1" si="87"/>
        <v>-257</v>
      </c>
      <c r="DA204" s="35"/>
    </row>
    <row r="205" spans="4:105" x14ac:dyDescent="0.3">
      <c r="D205" s="61" t="str">
        <f>VLOOKUP(F205,[1]Special!$O$2:$S$209,3,0)</f>
        <v>|0101021700|0.00|0.00|0.000|67.0002.3</v>
      </c>
      <c r="E205" s="20" t="s">
        <v>227</v>
      </c>
      <c r="F205" s="19" t="str">
        <f t="shared" si="73"/>
        <v>|0200226010|22.20|0.00|2.300|0.000</v>
      </c>
      <c r="G205" s="19" t="str">
        <f>'Cutting Rules'!H205</f>
        <v>KKTL||||||||||||</v>
      </c>
      <c r="H205" s="19" t="str">
        <f>VLOOKUP(MID(F205,8,2),[1]Special!$H$2:$I$32,2,0)</f>
        <v>STAM390G</v>
      </c>
      <c r="I205" s="19" t="str">
        <f t="shared" si="74"/>
        <v>IBC</v>
      </c>
      <c r="J205" s="19" t="str">
        <f t="shared" si="75"/>
        <v>P</v>
      </c>
      <c r="K205" s="19" t="str">
        <f t="shared" si="76"/>
        <v>22.2</v>
      </c>
      <c r="L205" s="19" t="str">
        <f t="shared" si="77"/>
        <v>0.00</v>
      </c>
      <c r="M205" s="52" t="str">
        <f t="shared" si="78"/>
        <v>2.30</v>
      </c>
      <c r="N205" s="52" t="str">
        <f t="shared" si="79"/>
        <v>6000</v>
      </c>
      <c r="O205" s="19">
        <f>VLOOKUP(F205,[1]Item!$A$5:$Z$10000,26,0)</f>
        <v>1.129</v>
      </c>
      <c r="P205" s="19" t="str">
        <f>VLOOKUP(E205,[1]route!$E$3:$O$10005,11,0)</f>
        <v>P/E</v>
      </c>
      <c r="Q205" s="62" t="str">
        <f>'Cutting Rules'!AD205</f>
        <v>6000------------</v>
      </c>
      <c r="R205" s="23">
        <f ca="1">SUMIF([1]route!$E$3:$E$10005,E205,[1]!Table1[生産])</f>
        <v>1695</v>
      </c>
      <c r="S205" s="24"/>
      <c r="T205" s="78" t="s">
        <v>547</v>
      </c>
      <c r="U205" s="19"/>
      <c r="V205" s="48">
        <f>SUMIF([1]route!$E$3:$E$10005,E205,[1]route!$M$3:$M$10005)</f>
        <v>651</v>
      </c>
      <c r="W205" s="56">
        <f t="shared" si="80"/>
        <v>4409.8739999999998</v>
      </c>
      <c r="X205" s="27">
        <f t="array" aca="1" ref="X205" ca="1">INDEX($BP205:$CZ205,MATCH(TRUE,$BP205:$CZ205&lt;0,0))</f>
        <v>-217</v>
      </c>
      <c r="Y205" s="47">
        <f t="shared" ca="1" si="71"/>
        <v>45291</v>
      </c>
      <c r="Z205" s="121" t="str">
        <f>IFERROR(VLOOKUP(E205,[1]route!$E$3:$BL$10005,59,0),"")&amp;IFERROR(VLOOKUP(E205,[1]route!$E$3:$BL$10005,60,0),"")</f>
        <v/>
      </c>
      <c r="AA205" s="28">
        <f t="shared" ca="1" si="81"/>
        <v>1044</v>
      </c>
      <c r="AB205" s="77">
        <f t="shared" ca="1" si="82"/>
        <v>7072.0559999999996</v>
      </c>
      <c r="AC205" s="4">
        <f t="shared" ca="1" si="72"/>
        <v>32</v>
      </c>
      <c r="AD205" s="29">
        <v>0</v>
      </c>
      <c r="AE205" s="30">
        <f ca="1">SUMIF([1]route!$E$3:$E$10005,E205,[1]!Table1[1])</f>
        <v>0</v>
      </c>
      <c r="AF205" s="30">
        <f ca="1">SUMIF([1]route!$E$3:$E$10005,E205,[1]!Table1[2])</f>
        <v>0</v>
      </c>
      <c r="AG205" s="30">
        <f ca="1">SUMIF([1]route!$E$3:$E$10005,E205,[1]!Table1[3])</f>
        <v>0</v>
      </c>
      <c r="AH205" s="30">
        <f ca="1">SUMIF([1]route!$E$3:$E$10005,E205,[1]!Table1[4])</f>
        <v>0</v>
      </c>
      <c r="AI205" s="30">
        <f ca="1">SUMIF([1]route!$E$3:$E$10005,E205,[1]!Table1[5])</f>
        <v>0</v>
      </c>
      <c r="AJ205" s="30">
        <f ca="1">SUMIF([1]route!$E$3:$E$10005,E205,[1]!Table1[6])</f>
        <v>0</v>
      </c>
      <c r="AK205" s="30">
        <f ca="1">SUMIF([1]route!$E$3:$E$10005,E205,[1]!Table1[7])</f>
        <v>0</v>
      </c>
      <c r="AL205" s="30">
        <f ca="1">SUMIF([1]route!$E$3:$E$10005,E205,[1]!Table1[8])</f>
        <v>0</v>
      </c>
      <c r="AM205" s="30">
        <f ca="1">SUMIF([1]route!$E$3:$E$10005,E205,[1]!Table1[9])</f>
        <v>0</v>
      </c>
      <c r="AN205" s="30">
        <f ca="1">SUMIF([1]route!$E$3:$E$10005,E205,[1]!Table1[10])</f>
        <v>0</v>
      </c>
      <c r="AO205" s="30">
        <f ca="1">SUMIF([1]route!$E$3:$E$10005,E205,[1]!Table1[11])</f>
        <v>0</v>
      </c>
      <c r="AP205" s="30">
        <f ca="1">SUMIF([1]route!$E$3:$E$10005,E205,[1]!Table1[12])</f>
        <v>0</v>
      </c>
      <c r="AQ205" s="30">
        <f ca="1">SUMIF([1]route!$E$3:$E$10005,E205,[1]!Table1[13])</f>
        <v>0</v>
      </c>
      <c r="AR205" s="30">
        <f ca="1">SUMIF([1]route!$E$3:$E$10005,E205,[1]!Table1[14])</f>
        <v>0</v>
      </c>
      <c r="AS205" s="30">
        <f ca="1">SUMIF([1]route!$E$3:$E$10005,E205,[1]!Table1[15])</f>
        <v>0</v>
      </c>
      <c r="AT205" s="30">
        <f ca="1">SUMIF([1]route!$E$3:$E$10005,E205,[1]!Table1[16])</f>
        <v>0</v>
      </c>
      <c r="AU205" s="30">
        <f ca="1">SUMIF([1]route!$E$3:$E$10005,E205,[1]!Table1[17])</f>
        <v>0</v>
      </c>
      <c r="AV205" s="30">
        <f ca="1">SUMIF([1]route!$E$3:$E$10005,E205,[1]!Table1[18])</f>
        <v>0</v>
      </c>
      <c r="AW205" s="30">
        <f ca="1">SUMIF([1]route!$E$3:$E$10005,E205,[1]!Table1[19])</f>
        <v>0</v>
      </c>
      <c r="AX205" s="30">
        <f ca="1">SUMIF([1]route!$E$3:$E$10005,E205,[1]!Table1[20])</f>
        <v>0</v>
      </c>
      <c r="AY205" s="30">
        <f ca="1">SUMIF([1]route!$E$3:$E$10005,E205,[1]!Table1[21])</f>
        <v>0</v>
      </c>
      <c r="AZ205" s="30">
        <f ca="1">SUMIF([1]route!$E$3:$E$10005,E205,[1]!Table1[22])</f>
        <v>0</v>
      </c>
      <c r="BA205" s="30">
        <f ca="1">SUMIF([1]route!$E$3:$E$10005,E205,[1]!Table1[23])</f>
        <v>0</v>
      </c>
      <c r="BB205" s="30">
        <f ca="1">SUMIF([1]route!$E$3:$E$10005,E205,[1]!Table1[24])</f>
        <v>0</v>
      </c>
      <c r="BC205" s="30">
        <f ca="1">SUMIF([1]route!$E$3:$E$10005,E205,[1]!Table1[25])</f>
        <v>0</v>
      </c>
      <c r="BD205" s="30">
        <f ca="1">SUMIF([1]route!$E$3:$E$10005,E205,[1]!Table1[26])</f>
        <v>0</v>
      </c>
      <c r="BE205" s="30">
        <f ca="1">SUMIF([1]route!$E$3:$E$10005,E205,[1]!Table1[27])</f>
        <v>0</v>
      </c>
      <c r="BF205" s="30">
        <f ca="1">SUMIF([1]route!$E$3:$E$10005,E205,[1]!Table1[28])</f>
        <v>0</v>
      </c>
      <c r="BG205" s="30">
        <f ca="1">SUMIF([1]route!$E$3:$E$10005,E205,[1]!Table1[29])</f>
        <v>0</v>
      </c>
      <c r="BH205" s="30">
        <f ca="1">SUMIF([1]route!$E$3:$E$10005,E205,[1]!Table1[30])</f>
        <v>0</v>
      </c>
      <c r="BI205" s="30">
        <f ca="1">SUMIF([1]route!$E$3:$E$10005,E205,[1]!Table1[31])</f>
        <v>868</v>
      </c>
      <c r="BJ205" s="30">
        <f ca="1">SUMIF([1]route!$E$3:$E$10005,E205,[1]!Table1[Remain PO])</f>
        <v>0</v>
      </c>
      <c r="BK205" s="31">
        <f ca="1">SUMIF([1]route!$E$3:$E$10005,E205,[1]!Table1[N+1])</f>
        <v>827</v>
      </c>
      <c r="BL205" s="31">
        <f ca="1">SUMIF([1]route!$E$3:$E$10005,E205,[1]!Table1[N+2])</f>
        <v>623</v>
      </c>
      <c r="BM205" s="31">
        <f ca="1">SUMIF([1]route!$E$3:$E$10005,E205,[1]!Table1[N+3])</f>
        <v>831</v>
      </c>
      <c r="BN205" s="32">
        <f ca="1">SUMIF([1]route!$E$3:$E$10005,E205,[1]!Table1[N+4])</f>
        <v>0</v>
      </c>
      <c r="BP205" s="37">
        <f t="shared" si="83"/>
        <v>651</v>
      </c>
      <c r="BQ205" s="35">
        <f t="shared" ca="1" si="70"/>
        <v>651</v>
      </c>
      <c r="BR205" s="35">
        <f t="shared" ca="1" si="70"/>
        <v>651</v>
      </c>
      <c r="BS205" s="35">
        <f t="shared" ca="1" si="70"/>
        <v>651</v>
      </c>
      <c r="BT205" s="35">
        <f t="shared" ca="1" si="70"/>
        <v>651</v>
      </c>
      <c r="BU205" s="35">
        <f t="shared" ca="1" si="70"/>
        <v>651</v>
      </c>
      <c r="BV205" s="35">
        <f t="shared" ca="1" si="70"/>
        <v>651</v>
      </c>
      <c r="BW205" s="35">
        <f t="shared" ca="1" si="70"/>
        <v>651</v>
      </c>
      <c r="BX205" s="35">
        <f t="shared" ca="1" si="70"/>
        <v>651</v>
      </c>
      <c r="BY205" s="35">
        <f t="shared" ca="1" si="86"/>
        <v>651</v>
      </c>
      <c r="BZ205" s="35">
        <f t="shared" ca="1" si="86"/>
        <v>651</v>
      </c>
      <c r="CA205" s="35">
        <f t="shared" ca="1" si="86"/>
        <v>651</v>
      </c>
      <c r="CB205" s="35">
        <f t="shared" ca="1" si="86"/>
        <v>651</v>
      </c>
      <c r="CC205" s="35">
        <f t="shared" ca="1" si="86"/>
        <v>651</v>
      </c>
      <c r="CD205" s="35">
        <f t="shared" ca="1" si="86"/>
        <v>651</v>
      </c>
      <c r="CE205" s="35">
        <f t="shared" ca="1" si="86"/>
        <v>651</v>
      </c>
      <c r="CF205" s="35">
        <f t="shared" ca="1" si="86"/>
        <v>651</v>
      </c>
      <c r="CG205" s="35">
        <f t="shared" ca="1" si="86"/>
        <v>651</v>
      </c>
      <c r="CH205" s="35">
        <f t="shared" ca="1" si="86"/>
        <v>651</v>
      </c>
      <c r="CI205" s="35">
        <f t="shared" ca="1" si="86"/>
        <v>651</v>
      </c>
      <c r="CJ205" s="35">
        <f t="shared" ca="1" si="86"/>
        <v>651</v>
      </c>
      <c r="CK205" s="35">
        <f t="shared" ca="1" si="86"/>
        <v>651</v>
      </c>
      <c r="CL205" s="35">
        <f t="shared" ca="1" si="86"/>
        <v>651</v>
      </c>
      <c r="CM205" s="35">
        <f t="shared" ca="1" si="85"/>
        <v>651</v>
      </c>
      <c r="CN205" s="35">
        <f t="shared" ca="1" si="85"/>
        <v>651</v>
      </c>
      <c r="CO205" s="35">
        <f t="shared" ca="1" si="85"/>
        <v>651</v>
      </c>
      <c r="CP205" s="35">
        <f t="shared" ca="1" si="85"/>
        <v>651</v>
      </c>
      <c r="CQ205" s="35">
        <f t="shared" ca="1" si="85"/>
        <v>651</v>
      </c>
      <c r="CR205" s="35">
        <f t="shared" ca="1" si="84"/>
        <v>651</v>
      </c>
      <c r="CS205" s="35">
        <f t="shared" ca="1" si="84"/>
        <v>651</v>
      </c>
      <c r="CT205" s="35">
        <f t="shared" ca="1" si="84"/>
        <v>651</v>
      </c>
      <c r="CU205" s="35">
        <f t="shared" ca="1" si="84"/>
        <v>-217</v>
      </c>
      <c r="CV205" s="35">
        <f t="shared" ca="1" si="84"/>
        <v>-217</v>
      </c>
      <c r="CW205" s="38">
        <f t="shared" ca="1" si="84"/>
        <v>-1044</v>
      </c>
      <c r="CX205" s="38">
        <f t="shared" ca="1" si="84"/>
        <v>-1667</v>
      </c>
      <c r="CY205" s="38">
        <f t="shared" ca="1" si="84"/>
        <v>-2498</v>
      </c>
      <c r="CZ205" s="39">
        <f t="shared" ca="1" si="87"/>
        <v>-2498</v>
      </c>
      <c r="DA205" s="35"/>
    </row>
    <row r="206" spans="4:105" x14ac:dyDescent="0.3">
      <c r="D206" s="61" t="str">
        <f>VLOOKUP(F206,[1]Special!$O$2:$S$209,3,0)</f>
        <v>|0101021700|0.00|0.00|0.000|65.0002.9</v>
      </c>
      <c r="E206" s="20" t="s">
        <v>228</v>
      </c>
      <c r="F206" s="19" t="str">
        <f t="shared" si="73"/>
        <v>|0200226010|22.20|0.00|2.900|0.000</v>
      </c>
      <c r="G206" s="19" t="str">
        <f>'Cutting Rules'!H206</f>
        <v>TECHNOKOM||||||||||||</v>
      </c>
      <c r="H206" s="19" t="str">
        <f>VLOOKUP(MID(F206,8,2),[1]Special!$H$2:$I$32,2,0)</f>
        <v>STAM390G</v>
      </c>
      <c r="I206" s="19" t="str">
        <f t="shared" si="74"/>
        <v>NBC</v>
      </c>
      <c r="J206" s="19" t="str">
        <f t="shared" si="75"/>
        <v>P</v>
      </c>
      <c r="K206" s="19" t="str">
        <f t="shared" si="76"/>
        <v>22.2</v>
      </c>
      <c r="L206" s="19" t="str">
        <f t="shared" si="77"/>
        <v>0.00</v>
      </c>
      <c r="M206" s="52" t="str">
        <f t="shared" si="78"/>
        <v>2.90</v>
      </c>
      <c r="N206" s="52" t="str">
        <f t="shared" si="79"/>
        <v>5700</v>
      </c>
      <c r="O206" s="19">
        <f>VLOOKUP(F206,[1]Item!$A$5:$Z$10000,26,0)</f>
        <v>1.38</v>
      </c>
      <c r="P206" s="19" t="str">
        <f>VLOOKUP(E206,[1]route!$E$3:$O$10005,11,0)</f>
        <v>P/E</v>
      </c>
      <c r="Q206" s="62" t="str">
        <f>'Cutting Rules'!AD206</f>
        <v>5700------------</v>
      </c>
      <c r="R206" s="23">
        <f ca="1">SUMIF([1]route!$E$3:$E$10005,E206,[1]!Table1[生産])</f>
        <v>208</v>
      </c>
      <c r="S206" s="24"/>
      <c r="T206" s="78" t="s">
        <v>547</v>
      </c>
      <c r="U206" s="19"/>
      <c r="V206" s="48">
        <f>SUMIF([1]route!$E$3:$E$10005,E206,[1]route!$M$3:$M$10005)</f>
        <v>209</v>
      </c>
      <c r="W206" s="56">
        <f t="shared" si="80"/>
        <v>1643.9939999999997</v>
      </c>
      <c r="X206" s="27">
        <f t="array" aca="1" ref="X206" ca="1">INDEX($BP206:$CZ206,MATCH(TRUE,$BP206:$CZ206&lt;0,0))</f>
        <v>-4</v>
      </c>
      <c r="Y206" s="47">
        <f t="shared" ca="1" si="71"/>
        <v>45351</v>
      </c>
      <c r="Z206" s="121" t="str">
        <f>IFERROR(VLOOKUP(E206,[1]route!$E$3:$BL$10005,59,0),"")&amp;IFERROR(VLOOKUP(E206,[1]route!$E$3:$BL$10005,60,0),"")</f>
        <v/>
      </c>
      <c r="AA206" s="28">
        <f t="shared" ca="1" si="81"/>
        <v>0</v>
      </c>
      <c r="AB206" s="77">
        <f t="shared" ca="1" si="82"/>
        <v>0</v>
      </c>
      <c r="AC206" s="4">
        <f t="shared" ca="1" si="72"/>
        <v>35</v>
      </c>
      <c r="AD206" s="29">
        <v>0</v>
      </c>
      <c r="AE206" s="30">
        <f ca="1">SUMIF([1]route!$E$3:$E$10005,E206,[1]!Table1[1])</f>
        <v>108</v>
      </c>
      <c r="AF206" s="30">
        <f ca="1">SUMIF([1]route!$E$3:$E$10005,E206,[1]!Table1[2])</f>
        <v>0</v>
      </c>
      <c r="AG206" s="30">
        <f ca="1">SUMIF([1]route!$E$3:$E$10005,E206,[1]!Table1[3])</f>
        <v>0</v>
      </c>
      <c r="AH206" s="30">
        <f ca="1">SUMIF([1]route!$E$3:$E$10005,E206,[1]!Table1[4])</f>
        <v>0</v>
      </c>
      <c r="AI206" s="30">
        <f ca="1">SUMIF([1]route!$E$3:$E$10005,E206,[1]!Table1[5])</f>
        <v>0</v>
      </c>
      <c r="AJ206" s="30">
        <f ca="1">SUMIF([1]route!$E$3:$E$10005,E206,[1]!Table1[6])</f>
        <v>0</v>
      </c>
      <c r="AK206" s="30">
        <f ca="1">SUMIF([1]route!$E$3:$E$10005,E206,[1]!Table1[7])</f>
        <v>0</v>
      </c>
      <c r="AL206" s="30">
        <f ca="1">SUMIF([1]route!$E$3:$E$10005,E206,[1]!Table1[8])</f>
        <v>0</v>
      </c>
      <c r="AM206" s="30">
        <f ca="1">SUMIF([1]route!$E$3:$E$10005,E206,[1]!Table1[9])</f>
        <v>0</v>
      </c>
      <c r="AN206" s="30">
        <f ca="1">SUMIF([1]route!$E$3:$E$10005,E206,[1]!Table1[10])</f>
        <v>0</v>
      </c>
      <c r="AO206" s="30">
        <f ca="1">SUMIF([1]route!$E$3:$E$10005,E206,[1]!Table1[11])</f>
        <v>0</v>
      </c>
      <c r="AP206" s="30">
        <f ca="1">SUMIF([1]route!$E$3:$E$10005,E206,[1]!Table1[12])</f>
        <v>0</v>
      </c>
      <c r="AQ206" s="30">
        <f ca="1">SUMIF([1]route!$E$3:$E$10005,E206,[1]!Table1[13])</f>
        <v>0</v>
      </c>
      <c r="AR206" s="30">
        <f ca="1">SUMIF([1]route!$E$3:$E$10005,E206,[1]!Table1[14])</f>
        <v>0</v>
      </c>
      <c r="AS206" s="30">
        <f ca="1">SUMIF([1]route!$E$3:$E$10005,E206,[1]!Table1[15])</f>
        <v>0</v>
      </c>
      <c r="AT206" s="30">
        <f ca="1">SUMIF([1]route!$E$3:$E$10005,E206,[1]!Table1[16])</f>
        <v>0</v>
      </c>
      <c r="AU206" s="30">
        <f ca="1">SUMIF([1]route!$E$3:$E$10005,E206,[1]!Table1[17])</f>
        <v>0</v>
      </c>
      <c r="AV206" s="30">
        <f ca="1">SUMIF([1]route!$E$3:$E$10005,E206,[1]!Table1[18])</f>
        <v>0</v>
      </c>
      <c r="AW206" s="30">
        <f ca="1">SUMIF([1]route!$E$3:$E$10005,E206,[1]!Table1[19])</f>
        <v>0</v>
      </c>
      <c r="AX206" s="30">
        <f ca="1">SUMIF([1]route!$E$3:$E$10005,E206,[1]!Table1[20])</f>
        <v>0</v>
      </c>
      <c r="AY206" s="30">
        <f ca="1">SUMIF([1]route!$E$3:$E$10005,E206,[1]!Table1[21])</f>
        <v>0</v>
      </c>
      <c r="AZ206" s="30">
        <f ca="1">SUMIF([1]route!$E$3:$E$10005,E206,[1]!Table1[22])</f>
        <v>0</v>
      </c>
      <c r="BA206" s="30">
        <f ca="1">SUMIF([1]route!$E$3:$E$10005,E206,[1]!Table1[23])</f>
        <v>0</v>
      </c>
      <c r="BB206" s="30">
        <f ca="1">SUMIF([1]route!$E$3:$E$10005,E206,[1]!Table1[24])</f>
        <v>0</v>
      </c>
      <c r="BC206" s="30">
        <f ca="1">SUMIF([1]route!$E$3:$E$10005,E206,[1]!Table1[25])</f>
        <v>0</v>
      </c>
      <c r="BD206" s="30">
        <f ca="1">SUMIF([1]route!$E$3:$E$10005,E206,[1]!Table1[26])</f>
        <v>0</v>
      </c>
      <c r="BE206" s="30">
        <f ca="1">SUMIF([1]route!$E$3:$E$10005,E206,[1]!Table1[27])</f>
        <v>0</v>
      </c>
      <c r="BF206" s="30">
        <f ca="1">SUMIF([1]route!$E$3:$E$10005,E206,[1]!Table1[28])</f>
        <v>0</v>
      </c>
      <c r="BG206" s="30">
        <f ca="1">SUMIF([1]route!$E$3:$E$10005,E206,[1]!Table1[29])</f>
        <v>0</v>
      </c>
      <c r="BH206" s="30">
        <f ca="1">SUMIF([1]route!$E$3:$E$10005,E206,[1]!Table1[30])</f>
        <v>0</v>
      </c>
      <c r="BI206" s="30">
        <f ca="1">SUMIF([1]route!$E$3:$E$10005,E206,[1]!Table1[31])</f>
        <v>0</v>
      </c>
      <c r="BJ206" s="30">
        <f ca="1">SUMIF([1]route!$E$3:$E$10005,E206,[1]!Table1[Remain PO])</f>
        <v>0</v>
      </c>
      <c r="BK206" s="31">
        <f ca="1">SUMIF([1]route!$E$3:$E$10005,E206,[1]!Table1[N+1])</f>
        <v>100</v>
      </c>
      <c r="BL206" s="31">
        <f ca="1">SUMIF([1]route!$E$3:$E$10005,E206,[1]!Table1[N+2])</f>
        <v>5</v>
      </c>
      <c r="BM206" s="31">
        <f ca="1">SUMIF([1]route!$E$3:$E$10005,E206,[1]!Table1[N+3])</f>
        <v>121</v>
      </c>
      <c r="BN206" s="32">
        <f ca="1">SUMIF([1]route!$E$3:$E$10005,E206,[1]!Table1[N+4])</f>
        <v>0</v>
      </c>
      <c r="BP206" s="37">
        <f t="shared" si="83"/>
        <v>209</v>
      </c>
      <c r="BQ206" s="35">
        <f t="shared" ca="1" si="70"/>
        <v>101</v>
      </c>
      <c r="BR206" s="35">
        <f t="shared" ca="1" si="70"/>
        <v>101</v>
      </c>
      <c r="BS206" s="35">
        <f t="shared" ca="1" si="70"/>
        <v>101</v>
      </c>
      <c r="BT206" s="35">
        <f t="shared" ca="1" si="70"/>
        <v>101</v>
      </c>
      <c r="BU206" s="35">
        <f t="shared" ca="1" si="70"/>
        <v>101</v>
      </c>
      <c r="BV206" s="35">
        <f t="shared" ca="1" si="70"/>
        <v>101</v>
      </c>
      <c r="BW206" s="35">
        <f t="shared" ca="1" si="70"/>
        <v>101</v>
      </c>
      <c r="BX206" s="35">
        <f t="shared" ca="1" si="70"/>
        <v>101</v>
      </c>
      <c r="BY206" s="35">
        <f t="shared" ca="1" si="86"/>
        <v>101</v>
      </c>
      <c r="BZ206" s="35">
        <f t="shared" ca="1" si="86"/>
        <v>101</v>
      </c>
      <c r="CA206" s="35">
        <f t="shared" ca="1" si="86"/>
        <v>101</v>
      </c>
      <c r="CB206" s="35">
        <f t="shared" ca="1" si="86"/>
        <v>101</v>
      </c>
      <c r="CC206" s="35">
        <f t="shared" ca="1" si="86"/>
        <v>101</v>
      </c>
      <c r="CD206" s="35">
        <f t="shared" ca="1" si="86"/>
        <v>101</v>
      </c>
      <c r="CE206" s="35">
        <f t="shared" ca="1" si="86"/>
        <v>101</v>
      </c>
      <c r="CF206" s="35">
        <f t="shared" ca="1" si="86"/>
        <v>101</v>
      </c>
      <c r="CG206" s="35">
        <f t="shared" ca="1" si="86"/>
        <v>101</v>
      </c>
      <c r="CH206" s="35">
        <f t="shared" ca="1" si="86"/>
        <v>101</v>
      </c>
      <c r="CI206" s="35">
        <f t="shared" ca="1" si="86"/>
        <v>101</v>
      </c>
      <c r="CJ206" s="35">
        <f t="shared" ca="1" si="86"/>
        <v>101</v>
      </c>
      <c r="CK206" s="35">
        <f t="shared" ca="1" si="86"/>
        <v>101</v>
      </c>
      <c r="CL206" s="35">
        <f t="shared" ca="1" si="86"/>
        <v>101</v>
      </c>
      <c r="CM206" s="35">
        <f t="shared" ca="1" si="85"/>
        <v>101</v>
      </c>
      <c r="CN206" s="35">
        <f t="shared" ca="1" si="85"/>
        <v>101</v>
      </c>
      <c r="CO206" s="35">
        <f t="shared" ca="1" si="85"/>
        <v>101</v>
      </c>
      <c r="CP206" s="35">
        <f t="shared" ca="1" si="85"/>
        <v>101</v>
      </c>
      <c r="CQ206" s="35">
        <f t="shared" ca="1" si="85"/>
        <v>101</v>
      </c>
      <c r="CR206" s="35">
        <f t="shared" ca="1" si="84"/>
        <v>101</v>
      </c>
      <c r="CS206" s="35">
        <f t="shared" ca="1" si="84"/>
        <v>101</v>
      </c>
      <c r="CT206" s="35">
        <f t="shared" ca="1" si="84"/>
        <v>101</v>
      </c>
      <c r="CU206" s="35">
        <f t="shared" ca="1" si="84"/>
        <v>101</v>
      </c>
      <c r="CV206" s="35">
        <f t="shared" ca="1" si="84"/>
        <v>101</v>
      </c>
      <c r="CW206" s="38">
        <f t="shared" ca="1" si="84"/>
        <v>1</v>
      </c>
      <c r="CX206" s="38">
        <f t="shared" ca="1" si="84"/>
        <v>-4</v>
      </c>
      <c r="CY206" s="38">
        <f t="shared" ca="1" si="84"/>
        <v>-125</v>
      </c>
      <c r="CZ206" s="39">
        <f t="shared" ca="1" si="87"/>
        <v>-125</v>
      </c>
      <c r="DA206" s="35"/>
    </row>
    <row r="207" spans="4:105" x14ac:dyDescent="0.3">
      <c r="D207" s="61" t="str">
        <f>VLOOKUP(F207,[1]Special!$O$2:$S$209,3,0)</f>
        <v>|0101021700|0.00|0.00|0.000|65.0002.9</v>
      </c>
      <c r="E207" s="20" t="s">
        <v>229</v>
      </c>
      <c r="F207" s="19" t="str">
        <f t="shared" si="73"/>
        <v>|0200226010|22.20|0.00|2.900|0.000</v>
      </c>
      <c r="G207" s="19" t="str">
        <f>'Cutting Rules'!H207</f>
        <v>CIC1||||||||||||</v>
      </c>
      <c r="H207" s="19" t="str">
        <f>VLOOKUP(MID(F207,8,2),[1]Special!$H$2:$I$32,2,0)</f>
        <v>STAM390G</v>
      </c>
      <c r="I207" s="19" t="str">
        <f t="shared" si="74"/>
        <v>NBC</v>
      </c>
      <c r="J207" s="19" t="str">
        <f t="shared" si="75"/>
        <v>P</v>
      </c>
      <c r="K207" s="19" t="str">
        <f t="shared" si="76"/>
        <v>22.2</v>
      </c>
      <c r="L207" s="19" t="str">
        <f t="shared" si="77"/>
        <v>0.00</v>
      </c>
      <c r="M207" s="52" t="str">
        <f t="shared" si="78"/>
        <v>2.90</v>
      </c>
      <c r="N207" s="52" t="str">
        <f t="shared" si="79"/>
        <v>5740</v>
      </c>
      <c r="O207" s="19">
        <f>VLOOKUP(F207,[1]Item!$A$5:$Z$10000,26,0)</f>
        <v>1.38</v>
      </c>
      <c r="P207" s="19" t="str">
        <f>VLOOKUP(E207,[1]route!$E$3:$O$10005,11,0)</f>
        <v>P/E</v>
      </c>
      <c r="Q207" s="62" t="str">
        <f>'Cutting Rules'!AD207</f>
        <v>5740------------</v>
      </c>
      <c r="R207" s="23">
        <f ca="1">SUMIF([1]route!$E$3:$E$10005,E207,[1]!Table1[生産])</f>
        <v>1012</v>
      </c>
      <c r="S207" s="24"/>
      <c r="T207" s="78" t="s">
        <v>547</v>
      </c>
      <c r="U207" s="19"/>
      <c r="V207" s="48">
        <f>SUMIF([1]route!$E$3:$E$10005,E207,[1]route!$M$3:$M$10005)</f>
        <v>741</v>
      </c>
      <c r="W207" s="56">
        <f t="shared" si="80"/>
        <v>5869.6091999999999</v>
      </c>
      <c r="X207" s="27">
        <f t="array" aca="1" ref="X207" ca="1">INDEX($BP207:$CZ207,MATCH(TRUE,$BP207:$CZ207&lt;0,0))</f>
        <v>-271</v>
      </c>
      <c r="Y207" s="47">
        <f t="shared" ca="1" si="71"/>
        <v>45322</v>
      </c>
      <c r="Z207" s="121" t="str">
        <f>IFERROR(VLOOKUP(E207,[1]route!$E$3:$BL$10005,59,0),"")&amp;IFERROR(VLOOKUP(E207,[1]route!$E$3:$BL$10005,60,0),"")</f>
        <v/>
      </c>
      <c r="AA207" s="28">
        <f t="shared" ca="1" si="81"/>
        <v>271</v>
      </c>
      <c r="AB207" s="77">
        <f t="shared" ca="1" si="82"/>
        <v>2146.6451999999999</v>
      </c>
      <c r="AC207" s="4">
        <f t="shared" ca="1" si="72"/>
        <v>34</v>
      </c>
      <c r="AD207" s="29">
        <v>0</v>
      </c>
      <c r="AE207" s="30">
        <f ca="1">SUMIF([1]route!$E$3:$E$10005,E207,[1]!Table1[1])</f>
        <v>91</v>
      </c>
      <c r="AF207" s="30">
        <f ca="1">SUMIF([1]route!$E$3:$E$10005,E207,[1]!Table1[2])</f>
        <v>0</v>
      </c>
      <c r="AG207" s="30">
        <f ca="1">SUMIF([1]route!$E$3:$E$10005,E207,[1]!Table1[3])</f>
        <v>0</v>
      </c>
      <c r="AH207" s="30">
        <f ca="1">SUMIF([1]route!$E$3:$E$10005,E207,[1]!Table1[4])</f>
        <v>0</v>
      </c>
      <c r="AI207" s="30">
        <f ca="1">SUMIF([1]route!$E$3:$E$10005,E207,[1]!Table1[5])</f>
        <v>0</v>
      </c>
      <c r="AJ207" s="30">
        <f ca="1">SUMIF([1]route!$E$3:$E$10005,E207,[1]!Table1[6])</f>
        <v>0</v>
      </c>
      <c r="AK207" s="30">
        <f ca="1">SUMIF([1]route!$E$3:$E$10005,E207,[1]!Table1[7])</f>
        <v>91</v>
      </c>
      <c r="AL207" s="30">
        <f ca="1">SUMIF([1]route!$E$3:$E$10005,E207,[1]!Table1[8])</f>
        <v>0</v>
      </c>
      <c r="AM207" s="30">
        <f ca="1">SUMIF([1]route!$E$3:$E$10005,E207,[1]!Table1[9])</f>
        <v>0</v>
      </c>
      <c r="AN207" s="30">
        <f ca="1">SUMIF([1]route!$E$3:$E$10005,E207,[1]!Table1[10])</f>
        <v>0</v>
      </c>
      <c r="AO207" s="30">
        <f ca="1">SUMIF([1]route!$E$3:$E$10005,E207,[1]!Table1[11])</f>
        <v>0</v>
      </c>
      <c r="AP207" s="30">
        <f ca="1">SUMIF([1]route!$E$3:$E$10005,E207,[1]!Table1[12])</f>
        <v>0</v>
      </c>
      <c r="AQ207" s="30">
        <f ca="1">SUMIF([1]route!$E$3:$E$10005,E207,[1]!Table1[13])</f>
        <v>0</v>
      </c>
      <c r="AR207" s="30">
        <f ca="1">SUMIF([1]route!$E$3:$E$10005,E207,[1]!Table1[14])</f>
        <v>0</v>
      </c>
      <c r="AS207" s="30">
        <f ca="1">SUMIF([1]route!$E$3:$E$10005,E207,[1]!Table1[15])</f>
        <v>0</v>
      </c>
      <c r="AT207" s="30">
        <f ca="1">SUMIF([1]route!$E$3:$E$10005,E207,[1]!Table1[16])</f>
        <v>0</v>
      </c>
      <c r="AU207" s="30">
        <f ca="1">SUMIF([1]route!$E$3:$E$10005,E207,[1]!Table1[17])</f>
        <v>0</v>
      </c>
      <c r="AV207" s="30">
        <f ca="1">SUMIF([1]route!$E$3:$E$10005,E207,[1]!Table1[18])</f>
        <v>0</v>
      </c>
      <c r="AW207" s="30">
        <f ca="1">SUMIF([1]route!$E$3:$E$10005,E207,[1]!Table1[19])</f>
        <v>91</v>
      </c>
      <c r="AX207" s="30">
        <f ca="1">SUMIF([1]route!$E$3:$E$10005,E207,[1]!Table1[20])</f>
        <v>0</v>
      </c>
      <c r="AY207" s="30">
        <f ca="1">SUMIF([1]route!$E$3:$E$10005,E207,[1]!Table1[21])</f>
        <v>0</v>
      </c>
      <c r="AZ207" s="30">
        <f ca="1">SUMIF([1]route!$E$3:$E$10005,E207,[1]!Table1[22])</f>
        <v>0</v>
      </c>
      <c r="BA207" s="30">
        <f ca="1">SUMIF([1]route!$E$3:$E$10005,E207,[1]!Table1[23])</f>
        <v>0</v>
      </c>
      <c r="BB207" s="30">
        <f ca="1">SUMIF([1]route!$E$3:$E$10005,E207,[1]!Table1[24])</f>
        <v>0</v>
      </c>
      <c r="BC207" s="30">
        <f ca="1">SUMIF([1]route!$E$3:$E$10005,E207,[1]!Table1[25])</f>
        <v>91</v>
      </c>
      <c r="BD207" s="30">
        <f ca="1">SUMIF([1]route!$E$3:$E$10005,E207,[1]!Table1[26])</f>
        <v>0</v>
      </c>
      <c r="BE207" s="30">
        <f ca="1">SUMIF([1]route!$E$3:$E$10005,E207,[1]!Table1[27])</f>
        <v>0</v>
      </c>
      <c r="BF207" s="30">
        <f ca="1">SUMIF([1]route!$E$3:$E$10005,E207,[1]!Table1[28])</f>
        <v>0</v>
      </c>
      <c r="BG207" s="30">
        <f ca="1">SUMIF([1]route!$E$3:$E$10005,E207,[1]!Table1[29])</f>
        <v>0</v>
      </c>
      <c r="BH207" s="30">
        <f ca="1">SUMIF([1]route!$E$3:$E$10005,E207,[1]!Table1[30])</f>
        <v>0</v>
      </c>
      <c r="BI207" s="30">
        <f ca="1">SUMIF([1]route!$E$3:$E$10005,E207,[1]!Table1[31])</f>
        <v>0</v>
      </c>
      <c r="BJ207" s="30">
        <f ca="1">SUMIF([1]route!$E$3:$E$10005,E207,[1]!Table1[Remain PO])</f>
        <v>0</v>
      </c>
      <c r="BK207" s="31">
        <f ca="1">SUMIF([1]route!$E$3:$E$10005,E207,[1]!Table1[N+1])</f>
        <v>648</v>
      </c>
      <c r="BL207" s="31">
        <f ca="1">SUMIF([1]route!$E$3:$E$10005,E207,[1]!Table1[N+2])</f>
        <v>353</v>
      </c>
      <c r="BM207" s="31">
        <f ca="1">SUMIF([1]route!$E$3:$E$10005,E207,[1]!Table1[N+3])</f>
        <v>588</v>
      </c>
      <c r="BN207" s="32">
        <f ca="1">SUMIF([1]route!$E$3:$E$10005,E207,[1]!Table1[N+4])</f>
        <v>0</v>
      </c>
      <c r="BP207" s="37">
        <f t="shared" si="83"/>
        <v>741</v>
      </c>
      <c r="BQ207" s="35">
        <f t="shared" ca="1" si="70"/>
        <v>650</v>
      </c>
      <c r="BR207" s="35">
        <f t="shared" ca="1" si="70"/>
        <v>650</v>
      </c>
      <c r="BS207" s="35">
        <f t="shared" ca="1" si="70"/>
        <v>650</v>
      </c>
      <c r="BT207" s="35">
        <f t="shared" ca="1" si="70"/>
        <v>650</v>
      </c>
      <c r="BU207" s="35">
        <f t="shared" ca="1" si="70"/>
        <v>650</v>
      </c>
      <c r="BV207" s="35">
        <f t="shared" ca="1" si="70"/>
        <v>650</v>
      </c>
      <c r="BW207" s="35">
        <f t="shared" ca="1" si="70"/>
        <v>559</v>
      </c>
      <c r="BX207" s="35">
        <f t="shared" ca="1" si="70"/>
        <v>559</v>
      </c>
      <c r="BY207" s="35">
        <f t="shared" ca="1" si="86"/>
        <v>559</v>
      </c>
      <c r="BZ207" s="35">
        <f t="shared" ca="1" si="86"/>
        <v>559</v>
      </c>
      <c r="CA207" s="35">
        <f t="shared" ca="1" si="86"/>
        <v>559</v>
      </c>
      <c r="CB207" s="35">
        <f t="shared" ca="1" si="86"/>
        <v>559</v>
      </c>
      <c r="CC207" s="35">
        <f t="shared" ca="1" si="86"/>
        <v>559</v>
      </c>
      <c r="CD207" s="35">
        <f t="shared" ca="1" si="86"/>
        <v>559</v>
      </c>
      <c r="CE207" s="35">
        <f t="shared" ca="1" si="86"/>
        <v>559</v>
      </c>
      <c r="CF207" s="35">
        <f t="shared" ca="1" si="86"/>
        <v>559</v>
      </c>
      <c r="CG207" s="35">
        <f t="shared" ca="1" si="86"/>
        <v>559</v>
      </c>
      <c r="CH207" s="35">
        <f t="shared" ca="1" si="86"/>
        <v>559</v>
      </c>
      <c r="CI207" s="35">
        <f t="shared" ca="1" si="86"/>
        <v>468</v>
      </c>
      <c r="CJ207" s="35">
        <f t="shared" ca="1" si="86"/>
        <v>468</v>
      </c>
      <c r="CK207" s="35">
        <f t="shared" ca="1" si="86"/>
        <v>468</v>
      </c>
      <c r="CL207" s="35">
        <f t="shared" ca="1" si="86"/>
        <v>468</v>
      </c>
      <c r="CM207" s="35">
        <f t="shared" ca="1" si="85"/>
        <v>468</v>
      </c>
      <c r="CN207" s="35">
        <f t="shared" ca="1" si="85"/>
        <v>468</v>
      </c>
      <c r="CO207" s="35">
        <f t="shared" ca="1" si="85"/>
        <v>377</v>
      </c>
      <c r="CP207" s="35">
        <f t="shared" ca="1" si="85"/>
        <v>377</v>
      </c>
      <c r="CQ207" s="35">
        <f t="shared" ca="1" si="85"/>
        <v>377</v>
      </c>
      <c r="CR207" s="35">
        <f t="shared" ca="1" si="84"/>
        <v>377</v>
      </c>
      <c r="CS207" s="35">
        <f t="shared" ca="1" si="84"/>
        <v>377</v>
      </c>
      <c r="CT207" s="35">
        <f t="shared" ca="1" si="84"/>
        <v>377</v>
      </c>
      <c r="CU207" s="35">
        <f t="shared" ca="1" si="84"/>
        <v>377</v>
      </c>
      <c r="CV207" s="35">
        <f t="shared" ca="1" si="84"/>
        <v>377</v>
      </c>
      <c r="CW207" s="38">
        <f t="shared" ca="1" si="84"/>
        <v>-271</v>
      </c>
      <c r="CX207" s="38">
        <f t="shared" ca="1" si="84"/>
        <v>-624</v>
      </c>
      <c r="CY207" s="38">
        <f t="shared" ca="1" si="84"/>
        <v>-1212</v>
      </c>
      <c r="CZ207" s="39">
        <f t="shared" ca="1" si="87"/>
        <v>-1212</v>
      </c>
      <c r="DA207" s="35"/>
    </row>
    <row r="208" spans="4:105" x14ac:dyDescent="0.3">
      <c r="D208" s="61" t="str">
        <f>VLOOKUP(F208,[1]Special!$O$2:$S$209,3,0)</f>
        <v>|0101021700|0.00|0.00|0.000|65.0002.9</v>
      </c>
      <c r="E208" s="20" t="s">
        <v>230</v>
      </c>
      <c r="F208" s="19" t="str">
        <f t="shared" si="73"/>
        <v>|0200226010|22.20|0.00|2.900|0.000</v>
      </c>
      <c r="G208" s="19" t="str">
        <f>'Cutting Rules'!H208</f>
        <v>VPIC1||||||||||||</v>
      </c>
      <c r="H208" s="19" t="str">
        <f>VLOOKUP(MID(F208,8,2),[1]Special!$H$2:$I$32,2,0)</f>
        <v>STAM390G</v>
      </c>
      <c r="I208" s="19" t="str">
        <f t="shared" si="74"/>
        <v>NBC</v>
      </c>
      <c r="J208" s="19" t="str">
        <f t="shared" si="75"/>
        <v>P</v>
      </c>
      <c r="K208" s="19" t="str">
        <f t="shared" si="76"/>
        <v>22.2</v>
      </c>
      <c r="L208" s="19" t="str">
        <f t="shared" si="77"/>
        <v>0.00</v>
      </c>
      <c r="M208" s="52" t="str">
        <f t="shared" si="78"/>
        <v>2.90</v>
      </c>
      <c r="N208" s="52" t="str">
        <f t="shared" si="79"/>
        <v>5800</v>
      </c>
      <c r="O208" s="19">
        <f>VLOOKUP(F208,[1]Item!$A$5:$Z$10000,26,0)</f>
        <v>1.38</v>
      </c>
      <c r="P208" s="19" t="str">
        <f>VLOOKUP(E208,[1]route!$E$3:$O$10005,11,0)</f>
        <v>P/E</v>
      </c>
      <c r="Q208" s="62" t="str">
        <f>'Cutting Rules'!AD208</f>
        <v>5800------------</v>
      </c>
      <c r="R208" s="23">
        <f ca="1">SUMIF([1]route!$E$3:$E$10005,E208,[1]!Table1[生産])</f>
        <v>485</v>
      </c>
      <c r="S208" s="24"/>
      <c r="T208" s="78" t="s">
        <v>547</v>
      </c>
      <c r="U208" s="19"/>
      <c r="V208" s="48">
        <f>SUMIF([1]route!$E$3:$E$10005,E208,[1]route!$M$3:$M$10005)</f>
        <v>381</v>
      </c>
      <c r="W208" s="56">
        <f t="shared" si="80"/>
        <v>3049.5239999999994</v>
      </c>
      <c r="X208" s="27">
        <f t="array" aca="1" ref="X208" ca="1">INDEX($BP208:$CZ208,MATCH(TRUE,$BP208:$CZ208&lt;0,0))</f>
        <v>-104</v>
      </c>
      <c r="Y208" s="47">
        <f t="shared" ca="1" si="71"/>
        <v>45322</v>
      </c>
      <c r="Z208" s="121" t="str">
        <f>IFERROR(VLOOKUP(E208,[1]route!$E$3:$BL$10005,59,0),"")&amp;IFERROR(VLOOKUP(E208,[1]route!$E$3:$BL$10005,60,0),"")</f>
        <v/>
      </c>
      <c r="AA208" s="28">
        <f t="shared" ca="1" si="81"/>
        <v>104</v>
      </c>
      <c r="AB208" s="77">
        <f t="shared" ca="1" si="82"/>
        <v>832.41599999999994</v>
      </c>
      <c r="AC208" s="4">
        <f t="shared" ca="1" si="72"/>
        <v>34</v>
      </c>
      <c r="AD208" s="29">
        <v>0</v>
      </c>
      <c r="AE208" s="30">
        <f ca="1">SUMIF([1]route!$E$3:$E$10005,E208,[1]!Table1[1])</f>
        <v>127</v>
      </c>
      <c r="AF208" s="30">
        <f ca="1">SUMIF([1]route!$E$3:$E$10005,E208,[1]!Table1[2])</f>
        <v>0</v>
      </c>
      <c r="AG208" s="30">
        <f ca="1">SUMIF([1]route!$E$3:$E$10005,E208,[1]!Table1[3])</f>
        <v>0</v>
      </c>
      <c r="AH208" s="30">
        <f ca="1">SUMIF([1]route!$E$3:$E$10005,E208,[1]!Table1[4])</f>
        <v>0</v>
      </c>
      <c r="AI208" s="30">
        <f ca="1">SUMIF([1]route!$E$3:$E$10005,E208,[1]!Table1[5])</f>
        <v>0</v>
      </c>
      <c r="AJ208" s="30">
        <f ca="1">SUMIF([1]route!$E$3:$E$10005,E208,[1]!Table1[6])</f>
        <v>0</v>
      </c>
      <c r="AK208" s="30">
        <f ca="1">SUMIF([1]route!$E$3:$E$10005,E208,[1]!Table1[7])</f>
        <v>0</v>
      </c>
      <c r="AL208" s="30">
        <f ca="1">SUMIF([1]route!$E$3:$E$10005,E208,[1]!Table1[8])</f>
        <v>0</v>
      </c>
      <c r="AM208" s="30">
        <f ca="1">SUMIF([1]route!$E$3:$E$10005,E208,[1]!Table1[9])</f>
        <v>0</v>
      </c>
      <c r="AN208" s="30">
        <f ca="1">SUMIF([1]route!$E$3:$E$10005,E208,[1]!Table1[10])</f>
        <v>0</v>
      </c>
      <c r="AO208" s="30">
        <f ca="1">SUMIF([1]route!$E$3:$E$10005,E208,[1]!Table1[11])</f>
        <v>0</v>
      </c>
      <c r="AP208" s="30">
        <f ca="1">SUMIF([1]route!$E$3:$E$10005,E208,[1]!Table1[12])</f>
        <v>0</v>
      </c>
      <c r="AQ208" s="30">
        <f ca="1">SUMIF([1]route!$E$3:$E$10005,E208,[1]!Table1[13])</f>
        <v>0</v>
      </c>
      <c r="AR208" s="30">
        <f ca="1">SUMIF([1]route!$E$3:$E$10005,E208,[1]!Table1[14])</f>
        <v>0</v>
      </c>
      <c r="AS208" s="30">
        <f ca="1">SUMIF([1]route!$E$3:$E$10005,E208,[1]!Table1[15])</f>
        <v>0</v>
      </c>
      <c r="AT208" s="30">
        <f ca="1">SUMIF([1]route!$E$3:$E$10005,E208,[1]!Table1[16])</f>
        <v>0</v>
      </c>
      <c r="AU208" s="30">
        <f ca="1">SUMIF([1]route!$E$3:$E$10005,E208,[1]!Table1[17])</f>
        <v>0</v>
      </c>
      <c r="AV208" s="30">
        <f ca="1">SUMIF([1]route!$E$3:$E$10005,E208,[1]!Table1[18])</f>
        <v>0</v>
      </c>
      <c r="AW208" s="30">
        <f ca="1">SUMIF([1]route!$E$3:$E$10005,E208,[1]!Table1[19])</f>
        <v>0</v>
      </c>
      <c r="AX208" s="30">
        <f ca="1">SUMIF([1]route!$E$3:$E$10005,E208,[1]!Table1[20])</f>
        <v>0</v>
      </c>
      <c r="AY208" s="30">
        <f ca="1">SUMIF([1]route!$E$3:$E$10005,E208,[1]!Table1[21])</f>
        <v>0</v>
      </c>
      <c r="AZ208" s="30">
        <f ca="1">SUMIF([1]route!$E$3:$E$10005,E208,[1]!Table1[22])</f>
        <v>0</v>
      </c>
      <c r="BA208" s="30">
        <f ca="1">SUMIF([1]route!$E$3:$E$10005,E208,[1]!Table1[23])</f>
        <v>0</v>
      </c>
      <c r="BB208" s="30">
        <f ca="1">SUMIF([1]route!$E$3:$E$10005,E208,[1]!Table1[24])</f>
        <v>0</v>
      </c>
      <c r="BC208" s="30">
        <f ca="1">SUMIF([1]route!$E$3:$E$10005,E208,[1]!Table1[25])</f>
        <v>0</v>
      </c>
      <c r="BD208" s="30">
        <f ca="1">SUMIF([1]route!$E$3:$E$10005,E208,[1]!Table1[26])</f>
        <v>0</v>
      </c>
      <c r="BE208" s="30">
        <f ca="1">SUMIF([1]route!$E$3:$E$10005,E208,[1]!Table1[27])</f>
        <v>0</v>
      </c>
      <c r="BF208" s="30">
        <f ca="1">SUMIF([1]route!$E$3:$E$10005,E208,[1]!Table1[28])</f>
        <v>0</v>
      </c>
      <c r="BG208" s="30">
        <f ca="1">SUMIF([1]route!$E$3:$E$10005,E208,[1]!Table1[29])</f>
        <v>0</v>
      </c>
      <c r="BH208" s="30">
        <f ca="1">SUMIF([1]route!$E$3:$E$10005,E208,[1]!Table1[30])</f>
        <v>0</v>
      </c>
      <c r="BI208" s="30">
        <f ca="1">SUMIF([1]route!$E$3:$E$10005,E208,[1]!Table1[31])</f>
        <v>0</v>
      </c>
      <c r="BJ208" s="30">
        <f ca="1">SUMIF([1]route!$E$3:$E$10005,E208,[1]!Table1[Remain PO])</f>
        <v>0</v>
      </c>
      <c r="BK208" s="31">
        <f ca="1">SUMIF([1]route!$E$3:$E$10005,E208,[1]!Table1[N+1])</f>
        <v>358</v>
      </c>
      <c r="BL208" s="31">
        <f ca="1">SUMIF([1]route!$E$3:$E$10005,E208,[1]!Table1[N+2])</f>
        <v>352</v>
      </c>
      <c r="BM208" s="31">
        <f ca="1">SUMIF([1]route!$E$3:$E$10005,E208,[1]!Table1[N+3])</f>
        <v>463</v>
      </c>
      <c r="BN208" s="32">
        <f ca="1">SUMIF([1]route!$E$3:$E$10005,E208,[1]!Table1[N+4])</f>
        <v>551</v>
      </c>
      <c r="BP208" s="37">
        <f t="shared" si="83"/>
        <v>381</v>
      </c>
      <c r="BQ208" s="35">
        <f t="shared" ca="1" si="70"/>
        <v>254</v>
      </c>
      <c r="BR208" s="35">
        <f t="shared" ca="1" si="70"/>
        <v>254</v>
      </c>
      <c r="BS208" s="35">
        <f t="shared" ca="1" si="70"/>
        <v>254</v>
      </c>
      <c r="BT208" s="35">
        <f t="shared" ca="1" si="70"/>
        <v>254</v>
      </c>
      <c r="BU208" s="35">
        <f t="shared" ca="1" si="70"/>
        <v>254</v>
      </c>
      <c r="BV208" s="35">
        <f t="shared" ca="1" si="70"/>
        <v>254</v>
      </c>
      <c r="BW208" s="35">
        <f t="shared" ca="1" si="70"/>
        <v>254</v>
      </c>
      <c r="BX208" s="35">
        <f t="shared" ca="1" si="70"/>
        <v>254</v>
      </c>
      <c r="BY208" s="35">
        <f t="shared" ca="1" si="86"/>
        <v>254</v>
      </c>
      <c r="BZ208" s="35">
        <f t="shared" ca="1" si="86"/>
        <v>254</v>
      </c>
      <c r="CA208" s="35">
        <f t="shared" ca="1" si="86"/>
        <v>254</v>
      </c>
      <c r="CB208" s="35">
        <f t="shared" ca="1" si="86"/>
        <v>254</v>
      </c>
      <c r="CC208" s="35">
        <f t="shared" ca="1" si="86"/>
        <v>254</v>
      </c>
      <c r="CD208" s="35">
        <f t="shared" ca="1" si="86"/>
        <v>254</v>
      </c>
      <c r="CE208" s="35">
        <f t="shared" ca="1" si="86"/>
        <v>254</v>
      </c>
      <c r="CF208" s="35">
        <f t="shared" ca="1" si="86"/>
        <v>254</v>
      </c>
      <c r="CG208" s="35">
        <f t="shared" ca="1" si="86"/>
        <v>254</v>
      </c>
      <c r="CH208" s="35">
        <f t="shared" ca="1" si="86"/>
        <v>254</v>
      </c>
      <c r="CI208" s="35">
        <f t="shared" ca="1" si="86"/>
        <v>254</v>
      </c>
      <c r="CJ208" s="35">
        <f t="shared" ca="1" si="86"/>
        <v>254</v>
      </c>
      <c r="CK208" s="35">
        <f t="shared" ca="1" si="86"/>
        <v>254</v>
      </c>
      <c r="CL208" s="35">
        <f t="shared" ca="1" si="86"/>
        <v>254</v>
      </c>
      <c r="CM208" s="35">
        <f t="shared" ca="1" si="85"/>
        <v>254</v>
      </c>
      <c r="CN208" s="35">
        <f t="shared" ca="1" si="85"/>
        <v>254</v>
      </c>
      <c r="CO208" s="35">
        <f t="shared" ca="1" si="85"/>
        <v>254</v>
      </c>
      <c r="CP208" s="35">
        <f t="shared" ca="1" si="85"/>
        <v>254</v>
      </c>
      <c r="CQ208" s="35">
        <f t="shared" ca="1" si="85"/>
        <v>254</v>
      </c>
      <c r="CR208" s="35">
        <f t="shared" ca="1" si="84"/>
        <v>254</v>
      </c>
      <c r="CS208" s="35">
        <f t="shared" ca="1" si="84"/>
        <v>254</v>
      </c>
      <c r="CT208" s="35">
        <f t="shared" ca="1" si="84"/>
        <v>254</v>
      </c>
      <c r="CU208" s="35">
        <f t="shared" ca="1" si="84"/>
        <v>254</v>
      </c>
      <c r="CV208" s="35">
        <f t="shared" ca="1" si="84"/>
        <v>254</v>
      </c>
      <c r="CW208" s="38">
        <f t="shared" ca="1" si="84"/>
        <v>-104</v>
      </c>
      <c r="CX208" s="38">
        <f t="shared" ca="1" si="84"/>
        <v>-456</v>
      </c>
      <c r="CY208" s="38">
        <f t="shared" ca="1" si="84"/>
        <v>-919</v>
      </c>
      <c r="CZ208" s="39">
        <f t="shared" ca="1" si="87"/>
        <v>-1470</v>
      </c>
      <c r="DA208" s="35"/>
    </row>
    <row r="209" spans="4:105" x14ac:dyDescent="0.3">
      <c r="D209" s="61" t="str">
        <f>VLOOKUP(F209,[1]Special!$O$2:$S$209,3,0)</f>
        <v>|0101021700|0.00|0.00|0.000|67.0002</v>
      </c>
      <c r="E209" s="20" t="s">
        <v>231</v>
      </c>
      <c r="F209" s="19" t="str">
        <f t="shared" si="73"/>
        <v>|0200226010|22.20|0.00|2.000|0.000</v>
      </c>
      <c r="G209" s="19" t="str">
        <f>'Cutting Rules'!H209</f>
        <v>INNOTEK||||||||||||</v>
      </c>
      <c r="H209" s="19" t="str">
        <f>VLOOKUP(MID(F209,8,2),[1]Special!$H$2:$I$32,2,0)</f>
        <v>STAM390G</v>
      </c>
      <c r="I209" s="19" t="str">
        <f t="shared" si="74"/>
        <v>NBC</v>
      </c>
      <c r="J209" s="19" t="str">
        <f t="shared" si="75"/>
        <v>P</v>
      </c>
      <c r="K209" s="19" t="str">
        <f t="shared" si="76"/>
        <v>22.2</v>
      </c>
      <c r="L209" s="19" t="str">
        <f t="shared" si="77"/>
        <v>0.00</v>
      </c>
      <c r="M209" s="52" t="str">
        <f t="shared" si="78"/>
        <v>2.00</v>
      </c>
      <c r="N209" s="52" t="str">
        <f t="shared" si="79"/>
        <v>5160</v>
      </c>
      <c r="O209" s="19">
        <f>VLOOKUP(F209,[1]Item!$A$5:$Z$10000,26,0)</f>
        <v>0.996</v>
      </c>
      <c r="P209" s="19" t="str">
        <f>VLOOKUP(E209,[1]route!$E$3:$O$10005,11,0)</f>
        <v>P/E</v>
      </c>
      <c r="Q209" s="62" t="str">
        <f>'Cutting Rules'!AD209</f>
        <v>5160------------</v>
      </c>
      <c r="R209" s="23">
        <f ca="1">SUMIF([1]route!$E$3:$E$10005,E209,[1]!Table1[生産])</f>
        <v>2853</v>
      </c>
      <c r="S209" s="24"/>
      <c r="T209" s="78" t="s">
        <v>547</v>
      </c>
      <c r="U209" s="19"/>
      <c r="V209" s="48">
        <f>SUMIF([1]route!$E$3:$E$10005,E209,[1]route!$M$3:$M$10005)</f>
        <v>1690</v>
      </c>
      <c r="W209" s="56">
        <f t="shared" si="80"/>
        <v>8685.5184000000008</v>
      </c>
      <c r="X209" s="27">
        <f t="array" aca="1" ref="X209" ca="1">INDEX($BP209:$CZ209,MATCH(TRUE,$BP209:$CZ209&lt;0,0))</f>
        <v>-1163</v>
      </c>
      <c r="Y209" s="47">
        <f t="shared" ca="1" si="71"/>
        <v>45322</v>
      </c>
      <c r="Z209" s="121" t="str">
        <f>IFERROR(VLOOKUP(E209,[1]route!$E$3:$BL$10005,59,0),"")&amp;IFERROR(VLOOKUP(E209,[1]route!$E$3:$BL$10005,60,0),"")</f>
        <v/>
      </c>
      <c r="AA209" s="28">
        <f t="shared" ca="1" si="81"/>
        <v>1163</v>
      </c>
      <c r="AB209" s="77">
        <f t="shared" ca="1" si="82"/>
        <v>5977.0756799999999</v>
      </c>
      <c r="AC209" s="4">
        <f t="shared" ca="1" si="72"/>
        <v>34</v>
      </c>
      <c r="AD209" s="29">
        <v>0</v>
      </c>
      <c r="AE209" s="30">
        <f ca="1">SUMIF([1]route!$E$3:$E$10005,E209,[1]!Table1[1])</f>
        <v>0</v>
      </c>
      <c r="AF209" s="30">
        <f ca="1">SUMIF([1]route!$E$3:$E$10005,E209,[1]!Table1[2])</f>
        <v>0</v>
      </c>
      <c r="AG209" s="30">
        <f ca="1">SUMIF([1]route!$E$3:$E$10005,E209,[1]!Table1[3])</f>
        <v>0</v>
      </c>
      <c r="AH209" s="30">
        <f ca="1">SUMIF([1]route!$E$3:$E$10005,E209,[1]!Table1[4])</f>
        <v>0</v>
      </c>
      <c r="AI209" s="30">
        <f ca="1">SUMIF([1]route!$E$3:$E$10005,E209,[1]!Table1[5])</f>
        <v>0</v>
      </c>
      <c r="AJ209" s="30">
        <f ca="1">SUMIF([1]route!$E$3:$E$10005,E209,[1]!Table1[6])</f>
        <v>169</v>
      </c>
      <c r="AK209" s="30">
        <f ca="1">SUMIF([1]route!$E$3:$E$10005,E209,[1]!Table1[7])</f>
        <v>0</v>
      </c>
      <c r="AL209" s="30">
        <f ca="1">SUMIF([1]route!$E$3:$E$10005,E209,[1]!Table1[8])</f>
        <v>0</v>
      </c>
      <c r="AM209" s="30">
        <f ca="1">SUMIF([1]route!$E$3:$E$10005,E209,[1]!Table1[9])</f>
        <v>0</v>
      </c>
      <c r="AN209" s="30">
        <f ca="1">SUMIF([1]route!$E$3:$E$10005,E209,[1]!Table1[10])</f>
        <v>0</v>
      </c>
      <c r="AO209" s="30">
        <f ca="1">SUMIF([1]route!$E$3:$E$10005,E209,[1]!Table1[11])</f>
        <v>169</v>
      </c>
      <c r="AP209" s="30">
        <f ca="1">SUMIF([1]route!$E$3:$E$10005,E209,[1]!Table1[12])</f>
        <v>0</v>
      </c>
      <c r="AQ209" s="30">
        <f ca="1">SUMIF([1]route!$E$3:$E$10005,E209,[1]!Table1[13])</f>
        <v>0</v>
      </c>
      <c r="AR209" s="30">
        <f ca="1">SUMIF([1]route!$E$3:$E$10005,E209,[1]!Table1[14])</f>
        <v>169</v>
      </c>
      <c r="AS209" s="30">
        <f ca="1">SUMIF([1]route!$E$3:$E$10005,E209,[1]!Table1[15])</f>
        <v>0</v>
      </c>
      <c r="AT209" s="30">
        <f ca="1">SUMIF([1]route!$E$3:$E$10005,E209,[1]!Table1[16])</f>
        <v>0</v>
      </c>
      <c r="AU209" s="30">
        <f ca="1">SUMIF([1]route!$E$3:$E$10005,E209,[1]!Table1[17])</f>
        <v>0</v>
      </c>
      <c r="AV209" s="30">
        <f ca="1">SUMIF([1]route!$E$3:$E$10005,E209,[1]!Table1[18])</f>
        <v>0</v>
      </c>
      <c r="AW209" s="30">
        <f ca="1">SUMIF([1]route!$E$3:$E$10005,E209,[1]!Table1[19])</f>
        <v>169</v>
      </c>
      <c r="AX209" s="30">
        <f ca="1">SUMIF([1]route!$E$3:$E$10005,E209,[1]!Table1[20])</f>
        <v>0</v>
      </c>
      <c r="AY209" s="30">
        <f ca="1">SUMIF([1]route!$E$3:$E$10005,E209,[1]!Table1[21])</f>
        <v>169</v>
      </c>
      <c r="AZ209" s="30">
        <f ca="1">SUMIF([1]route!$E$3:$E$10005,E209,[1]!Table1[22])</f>
        <v>0</v>
      </c>
      <c r="BA209" s="30">
        <f ca="1">SUMIF([1]route!$E$3:$E$10005,E209,[1]!Table1[23])</f>
        <v>0</v>
      </c>
      <c r="BB209" s="30">
        <f ca="1">SUMIF([1]route!$E$3:$E$10005,E209,[1]!Table1[24])</f>
        <v>0</v>
      </c>
      <c r="BC209" s="30">
        <f ca="1">SUMIF([1]route!$E$3:$E$10005,E209,[1]!Table1[25])</f>
        <v>169</v>
      </c>
      <c r="BD209" s="30">
        <f ca="1">SUMIF([1]route!$E$3:$E$10005,E209,[1]!Table1[26])</f>
        <v>169</v>
      </c>
      <c r="BE209" s="30">
        <f ca="1">SUMIF([1]route!$E$3:$E$10005,E209,[1]!Table1[27])</f>
        <v>0</v>
      </c>
      <c r="BF209" s="30">
        <f ca="1">SUMIF([1]route!$E$3:$E$10005,E209,[1]!Table1[28])</f>
        <v>0</v>
      </c>
      <c r="BG209" s="30">
        <f ca="1">SUMIF([1]route!$E$3:$E$10005,E209,[1]!Table1[29])</f>
        <v>169</v>
      </c>
      <c r="BH209" s="30">
        <f ca="1">SUMIF([1]route!$E$3:$E$10005,E209,[1]!Table1[30])</f>
        <v>0</v>
      </c>
      <c r="BI209" s="30">
        <f ca="1">SUMIF([1]route!$E$3:$E$10005,E209,[1]!Table1[31])</f>
        <v>0</v>
      </c>
      <c r="BJ209" s="30">
        <f ca="1">SUMIF([1]route!$E$3:$E$10005,E209,[1]!Table1[Remain PO])</f>
        <v>0</v>
      </c>
      <c r="BK209" s="31">
        <f ca="1">SUMIF([1]route!$E$3:$E$10005,E209,[1]!Table1[N+1])</f>
        <v>1501</v>
      </c>
      <c r="BL209" s="31">
        <f ca="1">SUMIF([1]route!$E$3:$E$10005,E209,[1]!Table1[N+2])</f>
        <v>1135</v>
      </c>
      <c r="BM209" s="31">
        <f ca="1">SUMIF([1]route!$E$3:$E$10005,E209,[1]!Table1[N+3])</f>
        <v>1647</v>
      </c>
      <c r="BN209" s="32">
        <f ca="1">SUMIF([1]route!$E$3:$E$10005,E209,[1]!Table1[N+4])</f>
        <v>0</v>
      </c>
      <c r="BP209" s="37">
        <f t="shared" si="83"/>
        <v>1690</v>
      </c>
      <c r="BQ209" s="35">
        <f t="shared" ca="1" si="70"/>
        <v>1690</v>
      </c>
      <c r="BR209" s="35">
        <f t="shared" ca="1" si="70"/>
        <v>1690</v>
      </c>
      <c r="BS209" s="35">
        <f t="shared" ca="1" si="70"/>
        <v>1690</v>
      </c>
      <c r="BT209" s="35">
        <f t="shared" ca="1" si="70"/>
        <v>1690</v>
      </c>
      <c r="BU209" s="35">
        <f t="shared" ca="1" si="70"/>
        <v>1690</v>
      </c>
      <c r="BV209" s="35">
        <f t="shared" ca="1" si="70"/>
        <v>1521</v>
      </c>
      <c r="BW209" s="35">
        <f t="shared" ca="1" si="70"/>
        <v>1521</v>
      </c>
      <c r="BX209" s="35">
        <f t="shared" ca="1" si="70"/>
        <v>1521</v>
      </c>
      <c r="BY209" s="35">
        <f t="shared" ca="1" si="86"/>
        <v>1521</v>
      </c>
      <c r="BZ209" s="35">
        <f t="shared" ca="1" si="86"/>
        <v>1521</v>
      </c>
      <c r="CA209" s="35">
        <f t="shared" ca="1" si="86"/>
        <v>1352</v>
      </c>
      <c r="CB209" s="35">
        <f t="shared" ca="1" si="86"/>
        <v>1352</v>
      </c>
      <c r="CC209" s="35">
        <f t="shared" ca="1" si="86"/>
        <v>1352</v>
      </c>
      <c r="CD209" s="35">
        <f t="shared" ca="1" si="86"/>
        <v>1183</v>
      </c>
      <c r="CE209" s="35">
        <f t="shared" ca="1" si="86"/>
        <v>1183</v>
      </c>
      <c r="CF209" s="35">
        <f t="shared" ca="1" si="86"/>
        <v>1183</v>
      </c>
      <c r="CG209" s="35">
        <f t="shared" ca="1" si="86"/>
        <v>1183</v>
      </c>
      <c r="CH209" s="35">
        <f t="shared" ca="1" si="86"/>
        <v>1183</v>
      </c>
      <c r="CI209" s="35">
        <f t="shared" ca="1" si="86"/>
        <v>1014</v>
      </c>
      <c r="CJ209" s="35">
        <f t="shared" ca="1" si="86"/>
        <v>1014</v>
      </c>
      <c r="CK209" s="35">
        <f t="shared" ca="1" si="86"/>
        <v>845</v>
      </c>
      <c r="CL209" s="35">
        <f t="shared" ca="1" si="86"/>
        <v>845</v>
      </c>
      <c r="CM209" s="35">
        <f t="shared" ca="1" si="85"/>
        <v>845</v>
      </c>
      <c r="CN209" s="35">
        <f t="shared" ca="1" si="85"/>
        <v>845</v>
      </c>
      <c r="CO209" s="35">
        <f t="shared" ca="1" si="85"/>
        <v>676</v>
      </c>
      <c r="CP209" s="35">
        <f t="shared" ca="1" si="85"/>
        <v>507</v>
      </c>
      <c r="CQ209" s="35">
        <f t="shared" ca="1" si="85"/>
        <v>507</v>
      </c>
      <c r="CR209" s="35">
        <f t="shared" ca="1" si="84"/>
        <v>507</v>
      </c>
      <c r="CS209" s="35">
        <f t="shared" ca="1" si="84"/>
        <v>338</v>
      </c>
      <c r="CT209" s="35">
        <f t="shared" ca="1" si="84"/>
        <v>338</v>
      </c>
      <c r="CU209" s="35">
        <f t="shared" ca="1" si="84"/>
        <v>338</v>
      </c>
      <c r="CV209" s="35">
        <f t="shared" ca="1" si="84"/>
        <v>338</v>
      </c>
      <c r="CW209" s="38">
        <f t="shared" ca="1" si="84"/>
        <v>-1163</v>
      </c>
      <c r="CX209" s="38">
        <f t="shared" ca="1" si="84"/>
        <v>-2298</v>
      </c>
      <c r="CY209" s="38">
        <f t="shared" ca="1" si="84"/>
        <v>-3945</v>
      </c>
      <c r="CZ209" s="39">
        <f t="shared" ca="1" si="87"/>
        <v>-3945</v>
      </c>
      <c r="DA209" s="35"/>
    </row>
    <row r="210" spans="4:105" x14ac:dyDescent="0.3">
      <c r="D210" s="61" t="str">
        <f>VLOOKUP(F210,[1]Special!$O$2:$S$209,3,0)</f>
        <v>|0101021700|0.00|0.00|0.000|67.0002</v>
      </c>
      <c r="E210" s="20" t="s">
        <v>232</v>
      </c>
      <c r="F210" s="19" t="str">
        <f t="shared" si="73"/>
        <v>|0200226010|22.20|0.00|2.000|0.000</v>
      </c>
      <c r="G210" s="19" t="str">
        <f>'Cutting Rules'!H210</f>
        <v>INNOTEK||||||||||||</v>
      </c>
      <c r="H210" s="19" t="str">
        <f>VLOOKUP(MID(F210,8,2),[1]Special!$H$2:$I$32,2,0)</f>
        <v>STAM390G</v>
      </c>
      <c r="I210" s="19" t="str">
        <f t="shared" si="74"/>
        <v>NBC</v>
      </c>
      <c r="J210" s="19" t="str">
        <f t="shared" si="75"/>
        <v>P</v>
      </c>
      <c r="K210" s="19" t="str">
        <f t="shared" si="76"/>
        <v>22.2</v>
      </c>
      <c r="L210" s="19" t="str">
        <f t="shared" si="77"/>
        <v>0.00</v>
      </c>
      <c r="M210" s="52" t="str">
        <f t="shared" si="78"/>
        <v>2.00</v>
      </c>
      <c r="N210" s="52" t="str">
        <f t="shared" si="79"/>
        <v>5250</v>
      </c>
      <c r="O210" s="19">
        <f>VLOOKUP(F210,[1]Item!$A$5:$Z$10000,26,0)</f>
        <v>0.996</v>
      </c>
      <c r="P210" s="19" t="str">
        <f>VLOOKUP(E210,[1]route!$E$3:$O$10005,11,0)</f>
        <v>P/E</v>
      </c>
      <c r="Q210" s="62" t="str">
        <f>'Cutting Rules'!AD210</f>
        <v>5250------------</v>
      </c>
      <c r="R210" s="23">
        <f ca="1">SUMIF([1]route!$E$3:$E$10005,E210,[1]!Table1[生産])</f>
        <v>0</v>
      </c>
      <c r="S210" s="24"/>
      <c r="T210" s="78" t="s">
        <v>547</v>
      </c>
      <c r="U210" s="19"/>
      <c r="V210" s="48">
        <f>SUMIF([1]route!$E$3:$E$10005,E210,[1]route!$M$3:$M$10005)</f>
        <v>0</v>
      </c>
      <c r="W210" s="56">
        <f t="shared" si="80"/>
        <v>0</v>
      </c>
      <c r="X210" s="27" t="e">
        <f t="array" aca="1" ref="X210" ca="1">INDEX($BP210:$CZ210,MATCH(TRUE,$BP210:$CZ210&lt;0,0))</f>
        <v>#N/A</v>
      </c>
      <c r="Y210" s="47" t="str">
        <f t="shared" ca="1" si="71"/>
        <v/>
      </c>
      <c r="Z210" s="121" t="str">
        <f>IFERROR(VLOOKUP(E210,[1]route!$E$3:$BL$10005,59,0),"")&amp;IFERROR(VLOOKUP(E210,[1]route!$E$3:$BL$10005,60,0),"")</f>
        <v/>
      </c>
      <c r="AA210" s="28">
        <f t="shared" ca="1" si="81"/>
        <v>0</v>
      </c>
      <c r="AB210" s="77">
        <f t="shared" ca="1" si="82"/>
        <v>0</v>
      </c>
      <c r="AC210" s="4" t="str">
        <f t="shared" ca="1" si="72"/>
        <v/>
      </c>
      <c r="AD210" s="29">
        <v>0</v>
      </c>
      <c r="AE210" s="30">
        <f ca="1">SUMIF([1]route!$E$3:$E$10005,E210,[1]!Table1[1])</f>
        <v>0</v>
      </c>
      <c r="AF210" s="30">
        <f ca="1">SUMIF([1]route!$E$3:$E$10005,E210,[1]!Table1[2])</f>
        <v>0</v>
      </c>
      <c r="AG210" s="30">
        <f ca="1">SUMIF([1]route!$E$3:$E$10005,E210,[1]!Table1[3])</f>
        <v>0</v>
      </c>
      <c r="AH210" s="30">
        <f ca="1">SUMIF([1]route!$E$3:$E$10005,E210,[1]!Table1[4])</f>
        <v>0</v>
      </c>
      <c r="AI210" s="30">
        <f ca="1">SUMIF([1]route!$E$3:$E$10005,E210,[1]!Table1[5])</f>
        <v>0</v>
      </c>
      <c r="AJ210" s="30">
        <f ca="1">SUMIF([1]route!$E$3:$E$10005,E210,[1]!Table1[6])</f>
        <v>0</v>
      </c>
      <c r="AK210" s="30">
        <f ca="1">SUMIF([1]route!$E$3:$E$10005,E210,[1]!Table1[7])</f>
        <v>0</v>
      </c>
      <c r="AL210" s="30">
        <f ca="1">SUMIF([1]route!$E$3:$E$10005,E210,[1]!Table1[8])</f>
        <v>0</v>
      </c>
      <c r="AM210" s="30">
        <f ca="1">SUMIF([1]route!$E$3:$E$10005,E210,[1]!Table1[9])</f>
        <v>0</v>
      </c>
      <c r="AN210" s="30">
        <f ca="1">SUMIF([1]route!$E$3:$E$10005,E210,[1]!Table1[10])</f>
        <v>0</v>
      </c>
      <c r="AO210" s="30">
        <f ca="1">SUMIF([1]route!$E$3:$E$10005,E210,[1]!Table1[11])</f>
        <v>0</v>
      </c>
      <c r="AP210" s="30">
        <f ca="1">SUMIF([1]route!$E$3:$E$10005,E210,[1]!Table1[12])</f>
        <v>0</v>
      </c>
      <c r="AQ210" s="30">
        <f ca="1">SUMIF([1]route!$E$3:$E$10005,E210,[1]!Table1[13])</f>
        <v>0</v>
      </c>
      <c r="AR210" s="30">
        <f ca="1">SUMIF([1]route!$E$3:$E$10005,E210,[1]!Table1[14])</f>
        <v>0</v>
      </c>
      <c r="AS210" s="30">
        <f ca="1">SUMIF([1]route!$E$3:$E$10005,E210,[1]!Table1[15])</f>
        <v>0</v>
      </c>
      <c r="AT210" s="30">
        <f ca="1">SUMIF([1]route!$E$3:$E$10005,E210,[1]!Table1[16])</f>
        <v>0</v>
      </c>
      <c r="AU210" s="30">
        <f ca="1">SUMIF([1]route!$E$3:$E$10005,E210,[1]!Table1[17])</f>
        <v>0</v>
      </c>
      <c r="AV210" s="30">
        <f ca="1">SUMIF([1]route!$E$3:$E$10005,E210,[1]!Table1[18])</f>
        <v>0</v>
      </c>
      <c r="AW210" s="30">
        <f ca="1">SUMIF([1]route!$E$3:$E$10005,E210,[1]!Table1[19])</f>
        <v>0</v>
      </c>
      <c r="AX210" s="30">
        <f ca="1">SUMIF([1]route!$E$3:$E$10005,E210,[1]!Table1[20])</f>
        <v>0</v>
      </c>
      <c r="AY210" s="30">
        <f ca="1">SUMIF([1]route!$E$3:$E$10005,E210,[1]!Table1[21])</f>
        <v>0</v>
      </c>
      <c r="AZ210" s="30">
        <f ca="1">SUMIF([1]route!$E$3:$E$10005,E210,[1]!Table1[22])</f>
        <v>0</v>
      </c>
      <c r="BA210" s="30">
        <f ca="1">SUMIF([1]route!$E$3:$E$10005,E210,[1]!Table1[23])</f>
        <v>0</v>
      </c>
      <c r="BB210" s="30">
        <f ca="1">SUMIF([1]route!$E$3:$E$10005,E210,[1]!Table1[24])</f>
        <v>0</v>
      </c>
      <c r="BC210" s="30">
        <f ca="1">SUMIF([1]route!$E$3:$E$10005,E210,[1]!Table1[25])</f>
        <v>0</v>
      </c>
      <c r="BD210" s="30">
        <f ca="1">SUMIF([1]route!$E$3:$E$10005,E210,[1]!Table1[26])</f>
        <v>0</v>
      </c>
      <c r="BE210" s="30">
        <f ca="1">SUMIF([1]route!$E$3:$E$10005,E210,[1]!Table1[27])</f>
        <v>0</v>
      </c>
      <c r="BF210" s="30">
        <f ca="1">SUMIF([1]route!$E$3:$E$10005,E210,[1]!Table1[28])</f>
        <v>0</v>
      </c>
      <c r="BG210" s="30">
        <f ca="1">SUMIF([1]route!$E$3:$E$10005,E210,[1]!Table1[29])</f>
        <v>0</v>
      </c>
      <c r="BH210" s="30">
        <f ca="1">SUMIF([1]route!$E$3:$E$10005,E210,[1]!Table1[30])</f>
        <v>0</v>
      </c>
      <c r="BI210" s="30">
        <f ca="1">SUMIF([1]route!$E$3:$E$10005,E210,[1]!Table1[31])</f>
        <v>0</v>
      </c>
      <c r="BJ210" s="30">
        <f ca="1">SUMIF([1]route!$E$3:$E$10005,E210,[1]!Table1[Remain PO])</f>
        <v>0</v>
      </c>
      <c r="BK210" s="31">
        <f ca="1">SUMIF([1]route!$E$3:$E$10005,E210,[1]!Table1[N+1])</f>
        <v>0</v>
      </c>
      <c r="BL210" s="31">
        <f ca="1">SUMIF([1]route!$E$3:$E$10005,E210,[1]!Table1[N+2])</f>
        <v>0</v>
      </c>
      <c r="BM210" s="31">
        <f ca="1">SUMIF([1]route!$E$3:$E$10005,E210,[1]!Table1[N+3])</f>
        <v>0</v>
      </c>
      <c r="BN210" s="32">
        <f ca="1">SUMIF([1]route!$E$3:$E$10005,E210,[1]!Table1[N+4])</f>
        <v>0</v>
      </c>
      <c r="BP210" s="37">
        <f t="shared" si="83"/>
        <v>0</v>
      </c>
      <c r="BQ210" s="35">
        <f t="shared" ca="1" si="70"/>
        <v>0</v>
      </c>
      <c r="BR210" s="35">
        <f t="shared" ca="1" si="70"/>
        <v>0</v>
      </c>
      <c r="BS210" s="35">
        <f t="shared" ca="1" si="70"/>
        <v>0</v>
      </c>
      <c r="BT210" s="35">
        <f t="shared" ca="1" si="70"/>
        <v>0</v>
      </c>
      <c r="BU210" s="35">
        <f t="shared" ca="1" si="70"/>
        <v>0</v>
      </c>
      <c r="BV210" s="35">
        <f t="shared" ref="BV210:CC253" ca="1" si="88">BU210-AJ210</f>
        <v>0</v>
      </c>
      <c r="BW210" s="35">
        <f t="shared" ca="1" si="88"/>
        <v>0</v>
      </c>
      <c r="BX210" s="35">
        <f t="shared" ca="1" si="88"/>
        <v>0</v>
      </c>
      <c r="BY210" s="35">
        <f t="shared" ca="1" si="86"/>
        <v>0</v>
      </c>
      <c r="BZ210" s="35">
        <f t="shared" ca="1" si="86"/>
        <v>0</v>
      </c>
      <c r="CA210" s="35">
        <f t="shared" ca="1" si="86"/>
        <v>0</v>
      </c>
      <c r="CB210" s="35">
        <f t="shared" ca="1" si="86"/>
        <v>0</v>
      </c>
      <c r="CC210" s="35">
        <f t="shared" ca="1" si="86"/>
        <v>0</v>
      </c>
      <c r="CD210" s="35">
        <f t="shared" ca="1" si="86"/>
        <v>0</v>
      </c>
      <c r="CE210" s="35">
        <f t="shared" ca="1" si="86"/>
        <v>0</v>
      </c>
      <c r="CF210" s="35">
        <f t="shared" ca="1" si="86"/>
        <v>0</v>
      </c>
      <c r="CG210" s="35">
        <f t="shared" ca="1" si="86"/>
        <v>0</v>
      </c>
      <c r="CH210" s="35">
        <f t="shared" ca="1" si="86"/>
        <v>0</v>
      </c>
      <c r="CI210" s="35">
        <f t="shared" ca="1" si="86"/>
        <v>0</v>
      </c>
      <c r="CJ210" s="35">
        <f t="shared" ca="1" si="86"/>
        <v>0</v>
      </c>
      <c r="CK210" s="35">
        <f t="shared" ca="1" si="86"/>
        <v>0</v>
      </c>
      <c r="CL210" s="35">
        <f t="shared" ca="1" si="86"/>
        <v>0</v>
      </c>
      <c r="CM210" s="35">
        <f t="shared" ca="1" si="85"/>
        <v>0</v>
      </c>
      <c r="CN210" s="35">
        <f t="shared" ca="1" si="85"/>
        <v>0</v>
      </c>
      <c r="CO210" s="35">
        <f t="shared" ca="1" si="85"/>
        <v>0</v>
      </c>
      <c r="CP210" s="35">
        <f t="shared" ca="1" si="85"/>
        <v>0</v>
      </c>
      <c r="CQ210" s="35">
        <f t="shared" ca="1" si="85"/>
        <v>0</v>
      </c>
      <c r="CR210" s="35">
        <f t="shared" ca="1" si="84"/>
        <v>0</v>
      </c>
      <c r="CS210" s="35">
        <f t="shared" ca="1" si="84"/>
        <v>0</v>
      </c>
      <c r="CT210" s="35">
        <f t="shared" ca="1" si="84"/>
        <v>0</v>
      </c>
      <c r="CU210" s="35">
        <f t="shared" ca="1" si="84"/>
        <v>0</v>
      </c>
      <c r="CV210" s="35">
        <f t="shared" ca="1" si="84"/>
        <v>0</v>
      </c>
      <c r="CW210" s="38">
        <f t="shared" ca="1" si="84"/>
        <v>0</v>
      </c>
      <c r="CX210" s="38">
        <f t="shared" ca="1" si="84"/>
        <v>0</v>
      </c>
      <c r="CY210" s="38">
        <f t="shared" ca="1" si="84"/>
        <v>0</v>
      </c>
      <c r="CZ210" s="39">
        <f t="shared" ca="1" si="87"/>
        <v>0</v>
      </c>
      <c r="DA210" s="35"/>
    </row>
    <row r="211" spans="4:105" x14ac:dyDescent="0.3">
      <c r="D211" s="61" t="str">
        <f>VLOOKUP(F211,[1]Special!$O$2:$S$209,3,0)</f>
        <v>|0101021700|0.00|0.00|0.000|67.0002</v>
      </c>
      <c r="E211" s="20" t="s">
        <v>233</v>
      </c>
      <c r="F211" s="19" t="str">
        <f t="shared" si="73"/>
        <v>|0200226010|22.20|0.00|2.000|0.000</v>
      </c>
      <c r="G211" s="19" t="str">
        <f>'Cutting Rules'!H211</f>
        <v>CIC1||||||||||||</v>
      </c>
      <c r="H211" s="19" t="str">
        <f>VLOOKUP(MID(F211,8,2),[1]Special!$H$2:$I$32,2,0)</f>
        <v>STAM390G</v>
      </c>
      <c r="I211" s="19" t="str">
        <f t="shared" si="74"/>
        <v>IBC</v>
      </c>
      <c r="J211" s="19" t="str">
        <f t="shared" si="75"/>
        <v>P</v>
      </c>
      <c r="K211" s="19" t="str">
        <f t="shared" si="76"/>
        <v>22.2</v>
      </c>
      <c r="L211" s="19" t="str">
        <f t="shared" si="77"/>
        <v>0.00</v>
      </c>
      <c r="M211" s="52" t="str">
        <f t="shared" si="78"/>
        <v>2.00</v>
      </c>
      <c r="N211" s="52" t="str">
        <f t="shared" si="79"/>
        <v>5340</v>
      </c>
      <c r="O211" s="19">
        <f>VLOOKUP(F211,[1]Item!$A$5:$Z$10000,26,0)</f>
        <v>0.996</v>
      </c>
      <c r="P211" s="19" t="str">
        <f>VLOOKUP(E211,[1]route!$E$3:$O$10005,11,0)</f>
        <v>P/E</v>
      </c>
      <c r="Q211" s="62" t="str">
        <f>'Cutting Rules'!AD211</f>
        <v>5340------------</v>
      </c>
      <c r="R211" s="23">
        <f ca="1">SUMIF([1]route!$E$3:$E$10005,E211,[1]!Table1[生産])</f>
        <v>0</v>
      </c>
      <c r="S211" s="24"/>
      <c r="T211" s="78" t="s">
        <v>547</v>
      </c>
      <c r="U211" s="19"/>
      <c r="V211" s="48">
        <f>SUMIF([1]route!$E$3:$E$10005,E211,[1]route!$M$3:$M$10005)</f>
        <v>508</v>
      </c>
      <c r="W211" s="56">
        <f t="shared" si="80"/>
        <v>2701.8691200000003</v>
      </c>
      <c r="X211" s="27" t="e">
        <f t="array" aca="1" ref="X211" ca="1">INDEX($BP211:$CZ211,MATCH(TRUE,$BP211:$CZ211&lt;0,0))</f>
        <v>#N/A</v>
      </c>
      <c r="Y211" s="47" t="str">
        <f t="shared" ca="1" si="71"/>
        <v/>
      </c>
      <c r="Z211" s="121" t="str">
        <f>IFERROR(VLOOKUP(E211,[1]route!$E$3:$BL$10005,59,0),"")&amp;IFERROR(VLOOKUP(E211,[1]route!$E$3:$BL$10005,60,0),"")</f>
        <v/>
      </c>
      <c r="AA211" s="28">
        <f t="shared" ca="1" si="81"/>
        <v>0</v>
      </c>
      <c r="AB211" s="77">
        <f t="shared" ca="1" si="82"/>
        <v>0</v>
      </c>
      <c r="AC211" s="4" t="str">
        <f t="shared" ca="1" si="72"/>
        <v/>
      </c>
      <c r="AD211" s="29">
        <v>0</v>
      </c>
      <c r="AE211" s="30">
        <f ca="1">SUMIF([1]route!$E$3:$E$10005,E211,[1]!Table1[1])</f>
        <v>0</v>
      </c>
      <c r="AF211" s="30">
        <f ca="1">SUMIF([1]route!$E$3:$E$10005,E211,[1]!Table1[2])</f>
        <v>0</v>
      </c>
      <c r="AG211" s="30">
        <f ca="1">SUMIF([1]route!$E$3:$E$10005,E211,[1]!Table1[3])</f>
        <v>0</v>
      </c>
      <c r="AH211" s="30">
        <f ca="1">SUMIF([1]route!$E$3:$E$10005,E211,[1]!Table1[4])</f>
        <v>0</v>
      </c>
      <c r="AI211" s="30">
        <f ca="1">SUMIF([1]route!$E$3:$E$10005,E211,[1]!Table1[5])</f>
        <v>0</v>
      </c>
      <c r="AJ211" s="30">
        <f ca="1">SUMIF([1]route!$E$3:$E$10005,E211,[1]!Table1[6])</f>
        <v>0</v>
      </c>
      <c r="AK211" s="30">
        <f ca="1">SUMIF([1]route!$E$3:$E$10005,E211,[1]!Table1[7])</f>
        <v>0</v>
      </c>
      <c r="AL211" s="30">
        <f ca="1">SUMIF([1]route!$E$3:$E$10005,E211,[1]!Table1[8])</f>
        <v>0</v>
      </c>
      <c r="AM211" s="30">
        <f ca="1">SUMIF([1]route!$E$3:$E$10005,E211,[1]!Table1[9])</f>
        <v>0</v>
      </c>
      <c r="AN211" s="30">
        <f ca="1">SUMIF([1]route!$E$3:$E$10005,E211,[1]!Table1[10])</f>
        <v>0</v>
      </c>
      <c r="AO211" s="30">
        <f ca="1">SUMIF([1]route!$E$3:$E$10005,E211,[1]!Table1[11])</f>
        <v>0</v>
      </c>
      <c r="AP211" s="30">
        <f ca="1">SUMIF([1]route!$E$3:$E$10005,E211,[1]!Table1[12])</f>
        <v>0</v>
      </c>
      <c r="AQ211" s="30">
        <f ca="1">SUMIF([1]route!$E$3:$E$10005,E211,[1]!Table1[13])</f>
        <v>0</v>
      </c>
      <c r="AR211" s="30">
        <f ca="1">SUMIF([1]route!$E$3:$E$10005,E211,[1]!Table1[14])</f>
        <v>0</v>
      </c>
      <c r="AS211" s="30">
        <f ca="1">SUMIF([1]route!$E$3:$E$10005,E211,[1]!Table1[15])</f>
        <v>0</v>
      </c>
      <c r="AT211" s="30">
        <f ca="1">SUMIF([1]route!$E$3:$E$10005,E211,[1]!Table1[16])</f>
        <v>0</v>
      </c>
      <c r="AU211" s="30">
        <f ca="1">SUMIF([1]route!$E$3:$E$10005,E211,[1]!Table1[17])</f>
        <v>0</v>
      </c>
      <c r="AV211" s="30">
        <f ca="1">SUMIF([1]route!$E$3:$E$10005,E211,[1]!Table1[18])</f>
        <v>0</v>
      </c>
      <c r="AW211" s="30">
        <f ca="1">SUMIF([1]route!$E$3:$E$10005,E211,[1]!Table1[19])</f>
        <v>0</v>
      </c>
      <c r="AX211" s="30">
        <f ca="1">SUMIF([1]route!$E$3:$E$10005,E211,[1]!Table1[20])</f>
        <v>0</v>
      </c>
      <c r="AY211" s="30">
        <f ca="1">SUMIF([1]route!$E$3:$E$10005,E211,[1]!Table1[21])</f>
        <v>0</v>
      </c>
      <c r="AZ211" s="30">
        <f ca="1">SUMIF([1]route!$E$3:$E$10005,E211,[1]!Table1[22])</f>
        <v>0</v>
      </c>
      <c r="BA211" s="30">
        <f ca="1">SUMIF([1]route!$E$3:$E$10005,E211,[1]!Table1[23])</f>
        <v>0</v>
      </c>
      <c r="BB211" s="30">
        <f ca="1">SUMIF([1]route!$E$3:$E$10005,E211,[1]!Table1[24])</f>
        <v>0</v>
      </c>
      <c r="BC211" s="30">
        <f ca="1">SUMIF([1]route!$E$3:$E$10005,E211,[1]!Table1[25])</f>
        <v>0</v>
      </c>
      <c r="BD211" s="30">
        <f ca="1">SUMIF([1]route!$E$3:$E$10005,E211,[1]!Table1[26])</f>
        <v>0</v>
      </c>
      <c r="BE211" s="30">
        <f ca="1">SUMIF([1]route!$E$3:$E$10005,E211,[1]!Table1[27])</f>
        <v>0</v>
      </c>
      <c r="BF211" s="30">
        <f ca="1">SUMIF([1]route!$E$3:$E$10005,E211,[1]!Table1[28])</f>
        <v>0</v>
      </c>
      <c r="BG211" s="30">
        <f ca="1">SUMIF([1]route!$E$3:$E$10005,E211,[1]!Table1[29])</f>
        <v>0</v>
      </c>
      <c r="BH211" s="30">
        <f ca="1">SUMIF([1]route!$E$3:$E$10005,E211,[1]!Table1[30])</f>
        <v>0</v>
      </c>
      <c r="BI211" s="30">
        <f ca="1">SUMIF([1]route!$E$3:$E$10005,E211,[1]!Table1[31])</f>
        <v>0</v>
      </c>
      <c r="BJ211" s="30">
        <f ca="1">SUMIF([1]route!$E$3:$E$10005,E211,[1]!Table1[Remain PO])</f>
        <v>0</v>
      </c>
      <c r="BK211" s="31">
        <f ca="1">SUMIF([1]route!$E$3:$E$10005,E211,[1]!Table1[N+1])</f>
        <v>0</v>
      </c>
      <c r="BL211" s="31">
        <f ca="1">SUMIF([1]route!$E$3:$E$10005,E211,[1]!Table1[N+2])</f>
        <v>0</v>
      </c>
      <c r="BM211" s="31">
        <f ca="1">SUMIF([1]route!$E$3:$E$10005,E211,[1]!Table1[N+3])</f>
        <v>0</v>
      </c>
      <c r="BN211" s="32">
        <f ca="1">SUMIF([1]route!$E$3:$E$10005,E211,[1]!Table1[N+4])</f>
        <v>0</v>
      </c>
      <c r="BP211" s="37">
        <f t="shared" si="83"/>
        <v>508</v>
      </c>
      <c r="BQ211" s="35">
        <f t="shared" ref="BQ211:CB257" ca="1" si="89">BP211-AE211</f>
        <v>508</v>
      </c>
      <c r="BR211" s="35">
        <f t="shared" ca="1" si="89"/>
        <v>508</v>
      </c>
      <c r="BS211" s="35">
        <f t="shared" ca="1" si="89"/>
        <v>508</v>
      </c>
      <c r="BT211" s="35">
        <f t="shared" ca="1" si="89"/>
        <v>508</v>
      </c>
      <c r="BU211" s="35">
        <f t="shared" ca="1" si="89"/>
        <v>508</v>
      </c>
      <c r="BV211" s="35">
        <f t="shared" ca="1" si="88"/>
        <v>508</v>
      </c>
      <c r="BW211" s="35">
        <f t="shared" ca="1" si="88"/>
        <v>508</v>
      </c>
      <c r="BX211" s="35">
        <f t="shared" ca="1" si="88"/>
        <v>508</v>
      </c>
      <c r="BY211" s="35">
        <f t="shared" ca="1" si="86"/>
        <v>508</v>
      </c>
      <c r="BZ211" s="35">
        <f t="shared" ca="1" si="86"/>
        <v>508</v>
      </c>
      <c r="CA211" s="35">
        <f t="shared" ca="1" si="86"/>
        <v>508</v>
      </c>
      <c r="CB211" s="35">
        <f t="shared" ca="1" si="86"/>
        <v>508</v>
      </c>
      <c r="CC211" s="35">
        <f t="shared" ca="1" si="86"/>
        <v>508</v>
      </c>
      <c r="CD211" s="35">
        <f t="shared" ca="1" si="86"/>
        <v>508</v>
      </c>
      <c r="CE211" s="35">
        <f t="shared" ca="1" si="86"/>
        <v>508</v>
      </c>
      <c r="CF211" s="35">
        <f t="shared" ca="1" si="86"/>
        <v>508</v>
      </c>
      <c r="CG211" s="35">
        <f t="shared" ca="1" si="86"/>
        <v>508</v>
      </c>
      <c r="CH211" s="35">
        <f t="shared" ca="1" si="86"/>
        <v>508</v>
      </c>
      <c r="CI211" s="35">
        <f t="shared" ca="1" si="86"/>
        <v>508</v>
      </c>
      <c r="CJ211" s="35">
        <f t="shared" ca="1" si="86"/>
        <v>508</v>
      </c>
      <c r="CK211" s="35">
        <f t="shared" ca="1" si="86"/>
        <v>508</v>
      </c>
      <c r="CL211" s="35">
        <f t="shared" ca="1" si="86"/>
        <v>508</v>
      </c>
      <c r="CM211" s="35">
        <f t="shared" ca="1" si="85"/>
        <v>508</v>
      </c>
      <c r="CN211" s="35">
        <f t="shared" ca="1" si="85"/>
        <v>508</v>
      </c>
      <c r="CO211" s="35">
        <f t="shared" ca="1" si="85"/>
        <v>508</v>
      </c>
      <c r="CP211" s="35">
        <f t="shared" ca="1" si="85"/>
        <v>508</v>
      </c>
      <c r="CQ211" s="35">
        <f t="shared" ca="1" si="85"/>
        <v>508</v>
      </c>
      <c r="CR211" s="35">
        <f t="shared" ca="1" si="84"/>
        <v>508</v>
      </c>
      <c r="CS211" s="35">
        <f t="shared" ca="1" si="84"/>
        <v>508</v>
      </c>
      <c r="CT211" s="35">
        <f t="shared" ca="1" si="84"/>
        <v>508</v>
      </c>
      <c r="CU211" s="35">
        <f t="shared" ca="1" si="84"/>
        <v>508</v>
      </c>
      <c r="CV211" s="35">
        <f t="shared" ca="1" si="84"/>
        <v>508</v>
      </c>
      <c r="CW211" s="38">
        <f t="shared" ca="1" si="84"/>
        <v>508</v>
      </c>
      <c r="CX211" s="38">
        <f t="shared" ca="1" si="84"/>
        <v>508</v>
      </c>
      <c r="CY211" s="38">
        <f t="shared" ca="1" si="84"/>
        <v>508</v>
      </c>
      <c r="CZ211" s="39">
        <f t="shared" ca="1" si="87"/>
        <v>508</v>
      </c>
      <c r="DA211" s="35"/>
    </row>
    <row r="212" spans="4:105" x14ac:dyDescent="0.3">
      <c r="D212" s="61" t="str">
        <f>VLOOKUP(F212,[1]Special!$O$2:$S$209,3,0)</f>
        <v>|0101021700|0.00|0.00|0.000|67.0002</v>
      </c>
      <c r="E212" s="20" t="s">
        <v>234</v>
      </c>
      <c r="F212" s="19" t="str">
        <f t="shared" si="73"/>
        <v>|0200226010|22.20|0.00|2.000|0.000</v>
      </c>
      <c r="G212" s="19" t="str">
        <f>'Cutting Rules'!H212</f>
        <v>CIC1||||||||||||</v>
      </c>
      <c r="H212" s="19" t="str">
        <f>VLOOKUP(MID(F212,8,2),[1]Special!$H$2:$I$32,2,0)</f>
        <v>STAM390G</v>
      </c>
      <c r="I212" s="19" t="str">
        <f t="shared" si="74"/>
        <v>IBC</v>
      </c>
      <c r="J212" s="19" t="str">
        <f t="shared" si="75"/>
        <v>P</v>
      </c>
      <c r="K212" s="19" t="str">
        <f t="shared" si="76"/>
        <v>22.2</v>
      </c>
      <c r="L212" s="19" t="str">
        <f t="shared" si="77"/>
        <v>0.00</v>
      </c>
      <c r="M212" s="52" t="str">
        <f t="shared" si="78"/>
        <v>2.00</v>
      </c>
      <c r="N212" s="52" t="str">
        <f t="shared" si="79"/>
        <v>5360</v>
      </c>
      <c r="O212" s="19">
        <f>VLOOKUP(F212,[1]Item!$A$5:$Z$10000,26,0)</f>
        <v>0.996</v>
      </c>
      <c r="P212" s="19" t="str">
        <f>VLOOKUP(E212,[1]route!$E$3:$O$10005,11,0)</f>
        <v>P/E</v>
      </c>
      <c r="Q212" s="62" t="str">
        <f>'Cutting Rules'!AD212</f>
        <v>5360------------</v>
      </c>
      <c r="R212" s="23">
        <f ca="1">SUMIF([1]route!$E$3:$E$10005,E212,[1]!Table1[生産])</f>
        <v>5030</v>
      </c>
      <c r="S212" s="24"/>
      <c r="T212" s="78" t="s">
        <v>547</v>
      </c>
      <c r="U212" s="19"/>
      <c r="V212" s="48">
        <f>SUMIF([1]route!$E$3:$E$10005,E212,[1]route!$M$3:$M$10005)</f>
        <v>2667</v>
      </c>
      <c r="W212" s="56">
        <f t="shared" si="80"/>
        <v>14237.939520000002</v>
      </c>
      <c r="X212" s="27">
        <f t="array" aca="1" ref="X212" ca="1">INDEX($BP212:$CZ212,MATCH(TRUE,$BP212:$CZ212&lt;0,0))</f>
        <v>-2363</v>
      </c>
      <c r="Y212" s="47">
        <f t="shared" ca="1" si="71"/>
        <v>45322</v>
      </c>
      <c r="Z212" s="121" t="str">
        <f>IFERROR(VLOOKUP(E212,[1]route!$E$3:$BL$10005,59,0),"")&amp;IFERROR(VLOOKUP(E212,[1]route!$E$3:$BL$10005,60,0),"")</f>
        <v/>
      </c>
      <c r="AA212" s="28">
        <f t="shared" ca="1" si="81"/>
        <v>2363</v>
      </c>
      <c r="AB212" s="77">
        <f t="shared" ca="1" si="82"/>
        <v>12615.01728</v>
      </c>
      <c r="AC212" s="4">
        <f t="shared" ca="1" si="72"/>
        <v>34</v>
      </c>
      <c r="AD212" s="29">
        <v>0</v>
      </c>
      <c r="AE212" s="30">
        <f ca="1">SUMIF([1]route!$E$3:$E$10005,E212,[1]!Table1[1])</f>
        <v>508</v>
      </c>
      <c r="AF212" s="30">
        <f ca="1">SUMIF([1]route!$E$3:$E$10005,E212,[1]!Table1[2])</f>
        <v>0</v>
      </c>
      <c r="AG212" s="30">
        <f ca="1">SUMIF([1]route!$E$3:$E$10005,E212,[1]!Table1[3])</f>
        <v>0</v>
      </c>
      <c r="AH212" s="30">
        <f ca="1">SUMIF([1]route!$E$3:$E$10005,E212,[1]!Table1[4])</f>
        <v>0</v>
      </c>
      <c r="AI212" s="30">
        <f ca="1">SUMIF([1]route!$E$3:$E$10005,E212,[1]!Table1[5])</f>
        <v>0</v>
      </c>
      <c r="AJ212" s="30">
        <f ca="1">SUMIF([1]route!$E$3:$E$10005,E212,[1]!Table1[6])</f>
        <v>508</v>
      </c>
      <c r="AK212" s="30">
        <f ca="1">SUMIF([1]route!$E$3:$E$10005,E212,[1]!Table1[7])</f>
        <v>0</v>
      </c>
      <c r="AL212" s="30">
        <f ca="1">SUMIF([1]route!$E$3:$E$10005,E212,[1]!Table1[8])</f>
        <v>0</v>
      </c>
      <c r="AM212" s="30">
        <f ca="1">SUMIF([1]route!$E$3:$E$10005,E212,[1]!Table1[9])</f>
        <v>0</v>
      </c>
      <c r="AN212" s="30">
        <f ca="1">SUMIF([1]route!$E$3:$E$10005,E212,[1]!Table1[10])</f>
        <v>0</v>
      </c>
      <c r="AO212" s="30">
        <f ca="1">SUMIF([1]route!$E$3:$E$10005,E212,[1]!Table1[11])</f>
        <v>0</v>
      </c>
      <c r="AP212" s="30">
        <f ca="1">SUMIF([1]route!$E$3:$E$10005,E212,[1]!Table1[12])</f>
        <v>0</v>
      </c>
      <c r="AQ212" s="30">
        <f ca="1">SUMIF([1]route!$E$3:$E$10005,E212,[1]!Table1[13])</f>
        <v>508</v>
      </c>
      <c r="AR212" s="30">
        <f ca="1">SUMIF([1]route!$E$3:$E$10005,E212,[1]!Table1[14])</f>
        <v>0</v>
      </c>
      <c r="AS212" s="30">
        <f ca="1">SUMIF([1]route!$E$3:$E$10005,E212,[1]!Table1[15])</f>
        <v>0</v>
      </c>
      <c r="AT212" s="30">
        <f ca="1">SUMIF([1]route!$E$3:$E$10005,E212,[1]!Table1[16])</f>
        <v>0</v>
      </c>
      <c r="AU212" s="30">
        <f ca="1">SUMIF([1]route!$E$3:$E$10005,E212,[1]!Table1[17])</f>
        <v>0</v>
      </c>
      <c r="AV212" s="30">
        <f ca="1">SUMIF([1]route!$E$3:$E$10005,E212,[1]!Table1[18])</f>
        <v>508</v>
      </c>
      <c r="AW212" s="30">
        <f ca="1">SUMIF([1]route!$E$3:$E$10005,E212,[1]!Table1[19])</f>
        <v>0</v>
      </c>
      <c r="AX212" s="30">
        <f ca="1">SUMIF([1]route!$E$3:$E$10005,E212,[1]!Table1[20])</f>
        <v>0</v>
      </c>
      <c r="AY212" s="30">
        <f ca="1">SUMIF([1]route!$E$3:$E$10005,E212,[1]!Table1[21])</f>
        <v>0</v>
      </c>
      <c r="AZ212" s="30">
        <f ca="1">SUMIF([1]route!$E$3:$E$10005,E212,[1]!Table1[22])</f>
        <v>0</v>
      </c>
      <c r="BA212" s="30">
        <f ca="1">SUMIF([1]route!$E$3:$E$10005,E212,[1]!Table1[23])</f>
        <v>0</v>
      </c>
      <c r="BB212" s="30">
        <f ca="1">SUMIF([1]route!$E$3:$E$10005,E212,[1]!Table1[24])</f>
        <v>0</v>
      </c>
      <c r="BC212" s="30">
        <f ca="1">SUMIF([1]route!$E$3:$E$10005,E212,[1]!Table1[25])</f>
        <v>0</v>
      </c>
      <c r="BD212" s="30">
        <f ca="1">SUMIF([1]route!$E$3:$E$10005,E212,[1]!Table1[26])</f>
        <v>635</v>
      </c>
      <c r="BE212" s="30">
        <f ca="1">SUMIF([1]route!$E$3:$E$10005,E212,[1]!Table1[27])</f>
        <v>0</v>
      </c>
      <c r="BF212" s="30">
        <f ca="1">SUMIF([1]route!$E$3:$E$10005,E212,[1]!Table1[28])</f>
        <v>0</v>
      </c>
      <c r="BG212" s="30">
        <f ca="1">SUMIF([1]route!$E$3:$E$10005,E212,[1]!Table1[29])</f>
        <v>0</v>
      </c>
      <c r="BH212" s="30">
        <f ca="1">SUMIF([1]route!$E$3:$E$10005,E212,[1]!Table1[30])</f>
        <v>0</v>
      </c>
      <c r="BI212" s="30">
        <f ca="1">SUMIF([1]route!$E$3:$E$10005,E212,[1]!Table1[31])</f>
        <v>0</v>
      </c>
      <c r="BJ212" s="30">
        <f ca="1">SUMIF([1]route!$E$3:$E$10005,E212,[1]!Table1[Remain PO])</f>
        <v>0</v>
      </c>
      <c r="BK212" s="31">
        <f ca="1">SUMIF([1]route!$E$3:$E$10005,E212,[1]!Table1[N+1])</f>
        <v>2363</v>
      </c>
      <c r="BL212" s="31">
        <f ca="1">SUMIF([1]route!$E$3:$E$10005,E212,[1]!Table1[N+2])</f>
        <v>1794</v>
      </c>
      <c r="BM212" s="31">
        <f ca="1">SUMIF([1]route!$E$3:$E$10005,E212,[1]!Table1[N+3])</f>
        <v>2401</v>
      </c>
      <c r="BN212" s="32">
        <f ca="1">SUMIF([1]route!$E$3:$E$10005,E212,[1]!Table1[N+4])</f>
        <v>0</v>
      </c>
      <c r="BP212" s="37">
        <f t="shared" si="83"/>
        <v>2667</v>
      </c>
      <c r="BQ212" s="35">
        <f t="shared" ca="1" si="89"/>
        <v>2159</v>
      </c>
      <c r="BR212" s="35">
        <f t="shared" ca="1" si="89"/>
        <v>2159</v>
      </c>
      <c r="BS212" s="35">
        <f t="shared" ca="1" si="89"/>
        <v>2159</v>
      </c>
      <c r="BT212" s="35">
        <f t="shared" ca="1" si="89"/>
        <v>2159</v>
      </c>
      <c r="BU212" s="35">
        <f t="shared" ca="1" si="89"/>
        <v>2159</v>
      </c>
      <c r="BV212" s="35">
        <f t="shared" ca="1" si="88"/>
        <v>1651</v>
      </c>
      <c r="BW212" s="35">
        <f t="shared" ca="1" si="88"/>
        <v>1651</v>
      </c>
      <c r="BX212" s="35">
        <f t="shared" ca="1" si="88"/>
        <v>1651</v>
      </c>
      <c r="BY212" s="35">
        <f t="shared" ca="1" si="86"/>
        <v>1651</v>
      </c>
      <c r="BZ212" s="35">
        <f t="shared" ca="1" si="86"/>
        <v>1651</v>
      </c>
      <c r="CA212" s="35">
        <f t="shared" ca="1" si="86"/>
        <v>1651</v>
      </c>
      <c r="CB212" s="35">
        <f t="shared" ca="1" si="86"/>
        <v>1651</v>
      </c>
      <c r="CC212" s="35">
        <f t="shared" ca="1" si="86"/>
        <v>1143</v>
      </c>
      <c r="CD212" s="35">
        <f t="shared" ca="1" si="86"/>
        <v>1143</v>
      </c>
      <c r="CE212" s="35">
        <f t="shared" ca="1" si="86"/>
        <v>1143</v>
      </c>
      <c r="CF212" s="35">
        <f t="shared" ca="1" si="86"/>
        <v>1143</v>
      </c>
      <c r="CG212" s="35">
        <f t="shared" ca="1" si="86"/>
        <v>1143</v>
      </c>
      <c r="CH212" s="35">
        <f t="shared" ca="1" si="86"/>
        <v>635</v>
      </c>
      <c r="CI212" s="35">
        <f t="shared" ca="1" si="86"/>
        <v>635</v>
      </c>
      <c r="CJ212" s="35">
        <f t="shared" ca="1" si="86"/>
        <v>635</v>
      </c>
      <c r="CK212" s="35">
        <f t="shared" ca="1" si="86"/>
        <v>635</v>
      </c>
      <c r="CL212" s="35">
        <f t="shared" ca="1" si="86"/>
        <v>635</v>
      </c>
      <c r="CM212" s="35">
        <f t="shared" ca="1" si="85"/>
        <v>635</v>
      </c>
      <c r="CN212" s="35">
        <f t="shared" ca="1" si="85"/>
        <v>635</v>
      </c>
      <c r="CO212" s="35">
        <f t="shared" ca="1" si="85"/>
        <v>635</v>
      </c>
      <c r="CP212" s="35">
        <f t="shared" ca="1" si="85"/>
        <v>0</v>
      </c>
      <c r="CQ212" s="35">
        <f t="shared" ca="1" si="85"/>
        <v>0</v>
      </c>
      <c r="CR212" s="35">
        <f t="shared" ca="1" si="84"/>
        <v>0</v>
      </c>
      <c r="CS212" s="35">
        <f t="shared" ca="1" si="84"/>
        <v>0</v>
      </c>
      <c r="CT212" s="35">
        <f t="shared" ca="1" si="84"/>
        <v>0</v>
      </c>
      <c r="CU212" s="35">
        <f t="shared" ca="1" si="84"/>
        <v>0</v>
      </c>
      <c r="CV212" s="35">
        <f t="shared" ca="1" si="84"/>
        <v>0</v>
      </c>
      <c r="CW212" s="38">
        <f t="shared" ca="1" si="84"/>
        <v>-2363</v>
      </c>
      <c r="CX212" s="38">
        <f t="shared" ca="1" si="84"/>
        <v>-4157</v>
      </c>
      <c r="CY212" s="38">
        <f t="shared" ca="1" si="84"/>
        <v>-6558</v>
      </c>
      <c r="CZ212" s="39">
        <f t="shared" ca="1" si="87"/>
        <v>-6558</v>
      </c>
      <c r="DA212" s="35"/>
    </row>
    <row r="213" spans="4:105" x14ac:dyDescent="0.3">
      <c r="D213" s="61" t="str">
        <f>VLOOKUP(F213,[1]Special!$O$2:$S$209,3,0)</f>
        <v>|0101021700|0.00|0.00|0.000|67.0002</v>
      </c>
      <c r="E213" s="20" t="s">
        <v>235</v>
      </c>
      <c r="F213" s="19" t="str">
        <f t="shared" si="73"/>
        <v>|0200226010|22.20|0.00|2.000|0.000</v>
      </c>
      <c r="G213" s="19" t="str">
        <f>'Cutting Rules'!H213</f>
        <v>CIC1||||||||||||</v>
      </c>
      <c r="H213" s="19" t="str">
        <f>VLOOKUP(MID(F213,8,2),[1]Special!$H$2:$I$32,2,0)</f>
        <v>STAM390G</v>
      </c>
      <c r="I213" s="19" t="str">
        <f t="shared" si="74"/>
        <v>IBC</v>
      </c>
      <c r="J213" s="19" t="str">
        <f t="shared" si="75"/>
        <v>P</v>
      </c>
      <c r="K213" s="19" t="str">
        <f t="shared" si="76"/>
        <v>22.2</v>
      </c>
      <c r="L213" s="19" t="str">
        <f t="shared" si="77"/>
        <v>0.00</v>
      </c>
      <c r="M213" s="52" t="str">
        <f t="shared" si="78"/>
        <v>2.00</v>
      </c>
      <c r="N213" s="52" t="str">
        <f t="shared" si="79"/>
        <v>5362</v>
      </c>
      <c r="O213" s="19">
        <f>VLOOKUP(F213,[1]Item!$A$5:$Z$10000,26,0)</f>
        <v>0.996</v>
      </c>
      <c r="P213" s="19" t="str">
        <f>VLOOKUP(E213,[1]route!$E$3:$O$10005,11,0)</f>
        <v>P/E</v>
      </c>
      <c r="Q213" s="62" t="str">
        <f>'Cutting Rules'!AD213</f>
        <v>5362------------</v>
      </c>
      <c r="R213" s="23">
        <f ca="1">SUMIF([1]route!$E$3:$E$10005,E213,[1]!Table1[生産])</f>
        <v>0</v>
      </c>
      <c r="S213" s="24"/>
      <c r="T213" s="78" t="s">
        <v>547</v>
      </c>
      <c r="U213" s="19"/>
      <c r="V213" s="48">
        <f>SUMIF([1]route!$E$3:$E$10005,E213,[1]route!$M$3:$M$10005)</f>
        <v>127</v>
      </c>
      <c r="W213" s="56">
        <f t="shared" si="80"/>
        <v>678.25010399999996</v>
      </c>
      <c r="X213" s="27" t="e">
        <f t="array" aca="1" ref="X213" ca="1">INDEX($BP213:$CZ213,MATCH(TRUE,$BP213:$CZ213&lt;0,0))</f>
        <v>#N/A</v>
      </c>
      <c r="Y213" s="47" t="str">
        <f t="shared" ca="1" si="71"/>
        <v/>
      </c>
      <c r="Z213" s="121" t="str">
        <f>IFERROR(VLOOKUP(E213,[1]route!$E$3:$BL$10005,59,0),"")&amp;IFERROR(VLOOKUP(E213,[1]route!$E$3:$BL$10005,60,0),"")</f>
        <v/>
      </c>
      <c r="AA213" s="28">
        <f t="shared" ca="1" si="81"/>
        <v>0</v>
      </c>
      <c r="AB213" s="77">
        <f t="shared" ca="1" si="82"/>
        <v>0</v>
      </c>
      <c r="AC213" s="4" t="str">
        <f t="shared" ca="1" si="72"/>
        <v/>
      </c>
      <c r="AD213" s="29">
        <v>0</v>
      </c>
      <c r="AE213" s="30">
        <f ca="1">SUMIF([1]route!$E$3:$E$10005,E213,[1]!Table1[1])</f>
        <v>0</v>
      </c>
      <c r="AF213" s="30">
        <f ca="1">SUMIF([1]route!$E$3:$E$10005,E213,[1]!Table1[2])</f>
        <v>0</v>
      </c>
      <c r="AG213" s="30">
        <f ca="1">SUMIF([1]route!$E$3:$E$10005,E213,[1]!Table1[3])</f>
        <v>0</v>
      </c>
      <c r="AH213" s="30">
        <f ca="1">SUMIF([1]route!$E$3:$E$10005,E213,[1]!Table1[4])</f>
        <v>0</v>
      </c>
      <c r="AI213" s="30">
        <f ca="1">SUMIF([1]route!$E$3:$E$10005,E213,[1]!Table1[5])</f>
        <v>0</v>
      </c>
      <c r="AJ213" s="30">
        <f ca="1">SUMIF([1]route!$E$3:$E$10005,E213,[1]!Table1[6])</f>
        <v>0</v>
      </c>
      <c r="AK213" s="30">
        <f ca="1">SUMIF([1]route!$E$3:$E$10005,E213,[1]!Table1[7])</f>
        <v>0</v>
      </c>
      <c r="AL213" s="30">
        <f ca="1">SUMIF([1]route!$E$3:$E$10005,E213,[1]!Table1[8])</f>
        <v>0</v>
      </c>
      <c r="AM213" s="30">
        <f ca="1">SUMIF([1]route!$E$3:$E$10005,E213,[1]!Table1[9])</f>
        <v>0</v>
      </c>
      <c r="AN213" s="30">
        <f ca="1">SUMIF([1]route!$E$3:$E$10005,E213,[1]!Table1[10])</f>
        <v>0</v>
      </c>
      <c r="AO213" s="30">
        <f ca="1">SUMIF([1]route!$E$3:$E$10005,E213,[1]!Table1[11])</f>
        <v>0</v>
      </c>
      <c r="AP213" s="30">
        <f ca="1">SUMIF([1]route!$E$3:$E$10005,E213,[1]!Table1[12])</f>
        <v>0</v>
      </c>
      <c r="AQ213" s="30">
        <f ca="1">SUMIF([1]route!$E$3:$E$10005,E213,[1]!Table1[13])</f>
        <v>0</v>
      </c>
      <c r="AR213" s="30">
        <f ca="1">SUMIF([1]route!$E$3:$E$10005,E213,[1]!Table1[14])</f>
        <v>0</v>
      </c>
      <c r="AS213" s="30">
        <f ca="1">SUMIF([1]route!$E$3:$E$10005,E213,[1]!Table1[15])</f>
        <v>0</v>
      </c>
      <c r="AT213" s="30">
        <f ca="1">SUMIF([1]route!$E$3:$E$10005,E213,[1]!Table1[16])</f>
        <v>0</v>
      </c>
      <c r="AU213" s="30">
        <f ca="1">SUMIF([1]route!$E$3:$E$10005,E213,[1]!Table1[17])</f>
        <v>0</v>
      </c>
      <c r="AV213" s="30">
        <f ca="1">SUMIF([1]route!$E$3:$E$10005,E213,[1]!Table1[18])</f>
        <v>0</v>
      </c>
      <c r="AW213" s="30">
        <f ca="1">SUMIF([1]route!$E$3:$E$10005,E213,[1]!Table1[19])</f>
        <v>0</v>
      </c>
      <c r="AX213" s="30">
        <f ca="1">SUMIF([1]route!$E$3:$E$10005,E213,[1]!Table1[20])</f>
        <v>0</v>
      </c>
      <c r="AY213" s="30">
        <f ca="1">SUMIF([1]route!$E$3:$E$10005,E213,[1]!Table1[21])</f>
        <v>0</v>
      </c>
      <c r="AZ213" s="30">
        <f ca="1">SUMIF([1]route!$E$3:$E$10005,E213,[1]!Table1[22])</f>
        <v>0</v>
      </c>
      <c r="BA213" s="30">
        <f ca="1">SUMIF([1]route!$E$3:$E$10005,E213,[1]!Table1[23])</f>
        <v>0</v>
      </c>
      <c r="BB213" s="30">
        <f ca="1">SUMIF([1]route!$E$3:$E$10005,E213,[1]!Table1[24])</f>
        <v>0</v>
      </c>
      <c r="BC213" s="30">
        <f ca="1">SUMIF([1]route!$E$3:$E$10005,E213,[1]!Table1[25])</f>
        <v>0</v>
      </c>
      <c r="BD213" s="30">
        <f ca="1">SUMIF([1]route!$E$3:$E$10005,E213,[1]!Table1[26])</f>
        <v>0</v>
      </c>
      <c r="BE213" s="30">
        <f ca="1">SUMIF([1]route!$E$3:$E$10005,E213,[1]!Table1[27])</f>
        <v>0</v>
      </c>
      <c r="BF213" s="30">
        <f ca="1">SUMIF([1]route!$E$3:$E$10005,E213,[1]!Table1[28])</f>
        <v>0</v>
      </c>
      <c r="BG213" s="30">
        <f ca="1">SUMIF([1]route!$E$3:$E$10005,E213,[1]!Table1[29])</f>
        <v>0</v>
      </c>
      <c r="BH213" s="30">
        <f ca="1">SUMIF([1]route!$E$3:$E$10005,E213,[1]!Table1[30])</f>
        <v>0</v>
      </c>
      <c r="BI213" s="30">
        <f ca="1">SUMIF([1]route!$E$3:$E$10005,E213,[1]!Table1[31])</f>
        <v>0</v>
      </c>
      <c r="BJ213" s="30">
        <f ca="1">SUMIF([1]route!$E$3:$E$10005,E213,[1]!Table1[Remain PO])</f>
        <v>0</v>
      </c>
      <c r="BK213" s="31">
        <f ca="1">SUMIF([1]route!$E$3:$E$10005,E213,[1]!Table1[N+1])</f>
        <v>0</v>
      </c>
      <c r="BL213" s="31">
        <f ca="1">SUMIF([1]route!$E$3:$E$10005,E213,[1]!Table1[N+2])</f>
        <v>0</v>
      </c>
      <c r="BM213" s="31">
        <f ca="1">SUMIF([1]route!$E$3:$E$10005,E213,[1]!Table1[N+3])</f>
        <v>26</v>
      </c>
      <c r="BN213" s="32">
        <f ca="1">SUMIF([1]route!$E$3:$E$10005,E213,[1]!Table1[N+4])</f>
        <v>0</v>
      </c>
      <c r="BP213" s="37">
        <f t="shared" si="83"/>
        <v>127</v>
      </c>
      <c r="BQ213" s="35">
        <f t="shared" ca="1" si="89"/>
        <v>127</v>
      </c>
      <c r="BR213" s="35">
        <f t="shared" ca="1" si="89"/>
        <v>127</v>
      </c>
      <c r="BS213" s="35">
        <f t="shared" ca="1" si="89"/>
        <v>127</v>
      </c>
      <c r="BT213" s="35">
        <f t="shared" ca="1" si="89"/>
        <v>127</v>
      </c>
      <c r="BU213" s="35">
        <f t="shared" ca="1" si="89"/>
        <v>127</v>
      </c>
      <c r="BV213" s="35">
        <f t="shared" ca="1" si="88"/>
        <v>127</v>
      </c>
      <c r="BW213" s="35">
        <f t="shared" ca="1" si="88"/>
        <v>127</v>
      </c>
      <c r="BX213" s="35">
        <f t="shared" ca="1" si="88"/>
        <v>127</v>
      </c>
      <c r="BY213" s="35">
        <f t="shared" ca="1" si="86"/>
        <v>127</v>
      </c>
      <c r="BZ213" s="35">
        <f t="shared" ca="1" si="86"/>
        <v>127</v>
      </c>
      <c r="CA213" s="35">
        <f t="shared" ca="1" si="86"/>
        <v>127</v>
      </c>
      <c r="CB213" s="35">
        <f t="shared" ca="1" si="86"/>
        <v>127</v>
      </c>
      <c r="CC213" s="35">
        <f t="shared" ca="1" si="86"/>
        <v>127</v>
      </c>
      <c r="CD213" s="35">
        <f t="shared" ca="1" si="86"/>
        <v>127</v>
      </c>
      <c r="CE213" s="35">
        <f t="shared" ca="1" si="86"/>
        <v>127</v>
      </c>
      <c r="CF213" s="35">
        <f t="shared" ca="1" si="86"/>
        <v>127</v>
      </c>
      <c r="CG213" s="35">
        <f t="shared" ca="1" si="86"/>
        <v>127</v>
      </c>
      <c r="CH213" s="35">
        <f t="shared" ca="1" si="86"/>
        <v>127</v>
      </c>
      <c r="CI213" s="35">
        <f t="shared" ca="1" si="86"/>
        <v>127</v>
      </c>
      <c r="CJ213" s="35">
        <f t="shared" ca="1" si="86"/>
        <v>127</v>
      </c>
      <c r="CK213" s="35">
        <f t="shared" ca="1" si="86"/>
        <v>127</v>
      </c>
      <c r="CL213" s="35">
        <f t="shared" ca="1" si="86"/>
        <v>127</v>
      </c>
      <c r="CM213" s="35">
        <f t="shared" ca="1" si="85"/>
        <v>127</v>
      </c>
      <c r="CN213" s="35">
        <f t="shared" ca="1" si="85"/>
        <v>127</v>
      </c>
      <c r="CO213" s="35">
        <f t="shared" ca="1" si="85"/>
        <v>127</v>
      </c>
      <c r="CP213" s="35">
        <f t="shared" ca="1" si="85"/>
        <v>127</v>
      </c>
      <c r="CQ213" s="35">
        <f t="shared" ca="1" si="85"/>
        <v>127</v>
      </c>
      <c r="CR213" s="35">
        <f t="shared" ca="1" si="84"/>
        <v>127</v>
      </c>
      <c r="CS213" s="35">
        <f t="shared" ca="1" si="84"/>
        <v>127</v>
      </c>
      <c r="CT213" s="35">
        <f t="shared" ca="1" si="84"/>
        <v>127</v>
      </c>
      <c r="CU213" s="35">
        <f t="shared" ca="1" si="84"/>
        <v>127</v>
      </c>
      <c r="CV213" s="35">
        <f t="shared" ca="1" si="84"/>
        <v>127</v>
      </c>
      <c r="CW213" s="38">
        <f t="shared" ca="1" si="84"/>
        <v>127</v>
      </c>
      <c r="CX213" s="38">
        <f t="shared" ca="1" si="84"/>
        <v>127</v>
      </c>
      <c r="CY213" s="38">
        <f t="shared" ca="1" si="84"/>
        <v>101</v>
      </c>
      <c r="CZ213" s="39">
        <f t="shared" ca="1" si="87"/>
        <v>101</v>
      </c>
      <c r="DA213" s="35"/>
    </row>
    <row r="214" spans="4:105" x14ac:dyDescent="0.3">
      <c r="D214" s="61" t="str">
        <f>VLOOKUP(F214,[1]Special!$O$2:$S$209,3,0)</f>
        <v>|0101021700|0.00|0.00|0.000|67.0002</v>
      </c>
      <c r="E214" s="20" t="s">
        <v>236</v>
      </c>
      <c r="F214" s="19" t="str">
        <f t="shared" si="73"/>
        <v>|0200226010|22.20|0.00|2.000|0.000</v>
      </c>
      <c r="G214" s="19" t="str">
        <f>'Cutting Rules'!H214</f>
        <v>VPIC1||||||||||||</v>
      </c>
      <c r="H214" s="19" t="str">
        <f>VLOOKUP(MID(F214,8,2),[1]Special!$H$2:$I$32,2,0)</f>
        <v>STAM390G</v>
      </c>
      <c r="I214" s="19" t="str">
        <f t="shared" si="74"/>
        <v>NBC</v>
      </c>
      <c r="J214" s="19" t="str">
        <f t="shared" si="75"/>
        <v>P</v>
      </c>
      <c r="K214" s="19" t="str">
        <f t="shared" si="76"/>
        <v>22.2</v>
      </c>
      <c r="L214" s="19" t="str">
        <f t="shared" si="77"/>
        <v>0.00</v>
      </c>
      <c r="M214" s="52" t="str">
        <f t="shared" si="78"/>
        <v>2.00</v>
      </c>
      <c r="N214" s="52" t="str">
        <f t="shared" si="79"/>
        <v>5600</v>
      </c>
      <c r="O214" s="19">
        <f>VLOOKUP(F214,[1]Item!$A$5:$Z$10000,26,0)</f>
        <v>0.996</v>
      </c>
      <c r="P214" s="19" t="str">
        <f>VLOOKUP(E214,[1]route!$E$3:$O$10005,11,0)</f>
        <v>P/E</v>
      </c>
      <c r="Q214" s="62" t="str">
        <f>'Cutting Rules'!AD214</f>
        <v>5600------------</v>
      </c>
      <c r="R214" s="23">
        <f ca="1">SUMIF([1]route!$E$3:$E$10005,E214,[1]!Table1[生産])</f>
        <v>254</v>
      </c>
      <c r="S214" s="24"/>
      <c r="T214" s="78" t="s">
        <v>547</v>
      </c>
      <c r="U214" s="19"/>
      <c r="V214" s="48">
        <f>SUMIF([1]route!$E$3:$E$10005,E214,[1]route!$M$3:$M$10005)</f>
        <v>169</v>
      </c>
      <c r="W214" s="56">
        <f t="shared" si="80"/>
        <v>942.61440000000005</v>
      </c>
      <c r="X214" s="27">
        <f t="array" aca="1" ref="X214" ca="1">INDEX($BP214:$CZ214,MATCH(TRUE,$BP214:$CZ214&lt;0,0))</f>
        <v>-85</v>
      </c>
      <c r="Y214" s="47">
        <f t="shared" ca="1" si="71"/>
        <v>45322</v>
      </c>
      <c r="Z214" s="121" t="str">
        <f>IFERROR(VLOOKUP(E214,[1]route!$E$3:$BL$10005,59,0),"")&amp;IFERROR(VLOOKUP(E214,[1]route!$E$3:$BL$10005,60,0),"")</f>
        <v/>
      </c>
      <c r="AA214" s="28">
        <f t="shared" ca="1" si="81"/>
        <v>85</v>
      </c>
      <c r="AB214" s="77">
        <f t="shared" ca="1" si="82"/>
        <v>474.096</v>
      </c>
      <c r="AC214" s="4">
        <f t="shared" ca="1" si="72"/>
        <v>34</v>
      </c>
      <c r="AD214" s="29">
        <v>0</v>
      </c>
      <c r="AE214" s="30">
        <f ca="1">SUMIF([1]route!$E$3:$E$10005,E214,[1]!Table1[1])</f>
        <v>169</v>
      </c>
      <c r="AF214" s="30">
        <f ca="1">SUMIF([1]route!$E$3:$E$10005,E214,[1]!Table1[2])</f>
        <v>0</v>
      </c>
      <c r="AG214" s="30">
        <f ca="1">SUMIF([1]route!$E$3:$E$10005,E214,[1]!Table1[3])</f>
        <v>0</v>
      </c>
      <c r="AH214" s="30">
        <f ca="1">SUMIF([1]route!$E$3:$E$10005,E214,[1]!Table1[4])</f>
        <v>0</v>
      </c>
      <c r="AI214" s="30">
        <f ca="1">SUMIF([1]route!$E$3:$E$10005,E214,[1]!Table1[5])</f>
        <v>0</v>
      </c>
      <c r="AJ214" s="30">
        <f ca="1">SUMIF([1]route!$E$3:$E$10005,E214,[1]!Table1[6])</f>
        <v>0</v>
      </c>
      <c r="AK214" s="30">
        <f ca="1">SUMIF([1]route!$E$3:$E$10005,E214,[1]!Table1[7])</f>
        <v>0</v>
      </c>
      <c r="AL214" s="30">
        <f ca="1">SUMIF([1]route!$E$3:$E$10005,E214,[1]!Table1[8])</f>
        <v>0</v>
      </c>
      <c r="AM214" s="30">
        <f ca="1">SUMIF([1]route!$E$3:$E$10005,E214,[1]!Table1[9])</f>
        <v>0</v>
      </c>
      <c r="AN214" s="30">
        <f ca="1">SUMIF([1]route!$E$3:$E$10005,E214,[1]!Table1[10])</f>
        <v>0</v>
      </c>
      <c r="AO214" s="30">
        <f ca="1">SUMIF([1]route!$E$3:$E$10005,E214,[1]!Table1[11])</f>
        <v>0</v>
      </c>
      <c r="AP214" s="30">
        <f ca="1">SUMIF([1]route!$E$3:$E$10005,E214,[1]!Table1[12])</f>
        <v>0</v>
      </c>
      <c r="AQ214" s="30">
        <f ca="1">SUMIF([1]route!$E$3:$E$10005,E214,[1]!Table1[13])</f>
        <v>0</v>
      </c>
      <c r="AR214" s="30">
        <f ca="1">SUMIF([1]route!$E$3:$E$10005,E214,[1]!Table1[14])</f>
        <v>0</v>
      </c>
      <c r="AS214" s="30">
        <f ca="1">SUMIF([1]route!$E$3:$E$10005,E214,[1]!Table1[15])</f>
        <v>0</v>
      </c>
      <c r="AT214" s="30">
        <f ca="1">SUMIF([1]route!$E$3:$E$10005,E214,[1]!Table1[16])</f>
        <v>0</v>
      </c>
      <c r="AU214" s="30">
        <f ca="1">SUMIF([1]route!$E$3:$E$10005,E214,[1]!Table1[17])</f>
        <v>0</v>
      </c>
      <c r="AV214" s="30">
        <f ca="1">SUMIF([1]route!$E$3:$E$10005,E214,[1]!Table1[18])</f>
        <v>0</v>
      </c>
      <c r="AW214" s="30">
        <f ca="1">SUMIF([1]route!$E$3:$E$10005,E214,[1]!Table1[19])</f>
        <v>0</v>
      </c>
      <c r="AX214" s="30">
        <f ca="1">SUMIF([1]route!$E$3:$E$10005,E214,[1]!Table1[20])</f>
        <v>0</v>
      </c>
      <c r="AY214" s="30">
        <f ca="1">SUMIF([1]route!$E$3:$E$10005,E214,[1]!Table1[21])</f>
        <v>0</v>
      </c>
      <c r="AZ214" s="30">
        <f ca="1">SUMIF([1]route!$E$3:$E$10005,E214,[1]!Table1[22])</f>
        <v>0</v>
      </c>
      <c r="BA214" s="30">
        <f ca="1">SUMIF([1]route!$E$3:$E$10005,E214,[1]!Table1[23])</f>
        <v>0</v>
      </c>
      <c r="BB214" s="30">
        <f ca="1">SUMIF([1]route!$E$3:$E$10005,E214,[1]!Table1[24])</f>
        <v>0</v>
      </c>
      <c r="BC214" s="30">
        <f ca="1">SUMIF([1]route!$E$3:$E$10005,E214,[1]!Table1[25])</f>
        <v>0</v>
      </c>
      <c r="BD214" s="30">
        <f ca="1">SUMIF([1]route!$E$3:$E$10005,E214,[1]!Table1[26])</f>
        <v>0</v>
      </c>
      <c r="BE214" s="30">
        <f ca="1">SUMIF([1]route!$E$3:$E$10005,E214,[1]!Table1[27])</f>
        <v>0</v>
      </c>
      <c r="BF214" s="30">
        <f ca="1">SUMIF([1]route!$E$3:$E$10005,E214,[1]!Table1[28])</f>
        <v>0</v>
      </c>
      <c r="BG214" s="30">
        <f ca="1">SUMIF([1]route!$E$3:$E$10005,E214,[1]!Table1[29])</f>
        <v>0</v>
      </c>
      <c r="BH214" s="30">
        <f ca="1">SUMIF([1]route!$E$3:$E$10005,E214,[1]!Table1[30])</f>
        <v>0</v>
      </c>
      <c r="BI214" s="30">
        <f ca="1">SUMIF([1]route!$E$3:$E$10005,E214,[1]!Table1[31])</f>
        <v>0</v>
      </c>
      <c r="BJ214" s="30">
        <f ca="1">SUMIF([1]route!$E$3:$E$10005,E214,[1]!Table1[Remain PO])</f>
        <v>0</v>
      </c>
      <c r="BK214" s="31">
        <f ca="1">SUMIF([1]route!$E$3:$E$10005,E214,[1]!Table1[N+1])</f>
        <v>85</v>
      </c>
      <c r="BL214" s="31">
        <f ca="1">SUMIF([1]route!$E$3:$E$10005,E214,[1]!Table1[N+2])</f>
        <v>0</v>
      </c>
      <c r="BM214" s="31">
        <f ca="1">SUMIF([1]route!$E$3:$E$10005,E214,[1]!Table1[N+3])</f>
        <v>23</v>
      </c>
      <c r="BN214" s="32">
        <f ca="1">SUMIF([1]route!$E$3:$E$10005,E214,[1]!Table1[N+4])</f>
        <v>14</v>
      </c>
      <c r="BP214" s="37">
        <f t="shared" si="83"/>
        <v>169</v>
      </c>
      <c r="BQ214" s="35">
        <f t="shared" ca="1" si="89"/>
        <v>0</v>
      </c>
      <c r="BR214" s="35">
        <f t="shared" ca="1" si="89"/>
        <v>0</v>
      </c>
      <c r="BS214" s="35">
        <f t="shared" ca="1" si="89"/>
        <v>0</v>
      </c>
      <c r="BT214" s="35">
        <f t="shared" ca="1" si="89"/>
        <v>0</v>
      </c>
      <c r="BU214" s="35">
        <f t="shared" ca="1" si="89"/>
        <v>0</v>
      </c>
      <c r="BV214" s="35">
        <f t="shared" ca="1" si="88"/>
        <v>0</v>
      </c>
      <c r="BW214" s="35">
        <f t="shared" ca="1" si="88"/>
        <v>0</v>
      </c>
      <c r="BX214" s="35">
        <f t="shared" ca="1" si="88"/>
        <v>0</v>
      </c>
      <c r="BY214" s="35">
        <f t="shared" ca="1" si="86"/>
        <v>0</v>
      </c>
      <c r="BZ214" s="35">
        <f t="shared" ca="1" si="86"/>
        <v>0</v>
      </c>
      <c r="CA214" s="35">
        <f t="shared" ca="1" si="86"/>
        <v>0</v>
      </c>
      <c r="CB214" s="35">
        <f t="shared" ca="1" si="86"/>
        <v>0</v>
      </c>
      <c r="CC214" s="35">
        <f t="shared" ca="1" si="86"/>
        <v>0</v>
      </c>
      <c r="CD214" s="35">
        <f t="shared" ca="1" si="86"/>
        <v>0</v>
      </c>
      <c r="CE214" s="35">
        <f t="shared" ca="1" si="86"/>
        <v>0</v>
      </c>
      <c r="CF214" s="35">
        <f t="shared" ca="1" si="86"/>
        <v>0</v>
      </c>
      <c r="CG214" s="35">
        <f t="shared" ca="1" si="86"/>
        <v>0</v>
      </c>
      <c r="CH214" s="35">
        <f t="shared" ca="1" si="86"/>
        <v>0</v>
      </c>
      <c r="CI214" s="35">
        <f t="shared" ca="1" si="86"/>
        <v>0</v>
      </c>
      <c r="CJ214" s="35">
        <f t="shared" ca="1" si="86"/>
        <v>0</v>
      </c>
      <c r="CK214" s="35">
        <f t="shared" ca="1" si="86"/>
        <v>0</v>
      </c>
      <c r="CL214" s="35">
        <f t="shared" ca="1" si="86"/>
        <v>0</v>
      </c>
      <c r="CM214" s="35">
        <f t="shared" ca="1" si="85"/>
        <v>0</v>
      </c>
      <c r="CN214" s="35">
        <f t="shared" ca="1" si="85"/>
        <v>0</v>
      </c>
      <c r="CO214" s="35">
        <f t="shared" ca="1" si="85"/>
        <v>0</v>
      </c>
      <c r="CP214" s="35">
        <f t="shared" ca="1" si="85"/>
        <v>0</v>
      </c>
      <c r="CQ214" s="35">
        <f t="shared" ca="1" si="85"/>
        <v>0</v>
      </c>
      <c r="CR214" s="35">
        <f t="shared" ca="1" si="84"/>
        <v>0</v>
      </c>
      <c r="CS214" s="35">
        <f t="shared" ca="1" si="84"/>
        <v>0</v>
      </c>
      <c r="CT214" s="35">
        <f t="shared" ca="1" si="84"/>
        <v>0</v>
      </c>
      <c r="CU214" s="35">
        <f t="shared" ca="1" si="84"/>
        <v>0</v>
      </c>
      <c r="CV214" s="35">
        <f t="shared" ca="1" si="84"/>
        <v>0</v>
      </c>
      <c r="CW214" s="38">
        <f t="shared" ca="1" si="84"/>
        <v>-85</v>
      </c>
      <c r="CX214" s="38">
        <f t="shared" ca="1" si="84"/>
        <v>-85</v>
      </c>
      <c r="CY214" s="38">
        <f t="shared" ca="1" si="84"/>
        <v>-108</v>
      </c>
      <c r="CZ214" s="39">
        <f t="shared" ca="1" si="87"/>
        <v>-122</v>
      </c>
      <c r="DA214" s="35"/>
    </row>
    <row r="215" spans="4:105" x14ac:dyDescent="0.3">
      <c r="D215" s="61" t="str">
        <f>VLOOKUP(F215,[1]Special!$O$2:$S$209,3,0)</f>
        <v>|0101021700|0.00|0.00|0.000|67.0002</v>
      </c>
      <c r="E215" s="20" t="s">
        <v>237</v>
      </c>
      <c r="F215" s="19" t="str">
        <f t="shared" si="73"/>
        <v>|0200226010|22.20|0.00|2.000|0.000</v>
      </c>
      <c r="G215" s="19" t="str">
        <f>'Cutting Rules'!H215</f>
        <v>CIC1||||||||||||</v>
      </c>
      <c r="H215" s="19" t="str">
        <f>VLOOKUP(MID(F215,8,2),[1]Special!$H$2:$I$32,2,0)</f>
        <v>STAM390G</v>
      </c>
      <c r="I215" s="19" t="str">
        <f t="shared" si="74"/>
        <v>IBC</v>
      </c>
      <c r="J215" s="19" t="str">
        <f t="shared" si="75"/>
        <v>P</v>
      </c>
      <c r="K215" s="19" t="str">
        <f t="shared" si="76"/>
        <v>22.2</v>
      </c>
      <c r="L215" s="19" t="str">
        <f t="shared" si="77"/>
        <v>0.00</v>
      </c>
      <c r="M215" s="52" t="str">
        <f t="shared" si="78"/>
        <v>2.00</v>
      </c>
      <c r="N215" s="52" t="str">
        <f t="shared" si="79"/>
        <v>5630</v>
      </c>
      <c r="O215" s="19">
        <f>VLOOKUP(F215,[1]Item!$A$5:$Z$10000,26,0)</f>
        <v>0.996</v>
      </c>
      <c r="P215" s="19" t="str">
        <f>VLOOKUP(E215,[1]route!$E$3:$O$10005,11,0)</f>
        <v>P/E</v>
      </c>
      <c r="Q215" s="62" t="str">
        <f>'Cutting Rules'!AD215</f>
        <v>5630------------</v>
      </c>
      <c r="R215" s="23">
        <f ca="1">SUMIF([1]route!$E$3:$E$10005,E215,[1]!Table1[生産])</f>
        <v>3129</v>
      </c>
      <c r="S215" s="24"/>
      <c r="T215" s="78" t="s">
        <v>547</v>
      </c>
      <c r="U215" s="19"/>
      <c r="V215" s="48">
        <f>SUMIF([1]route!$E$3:$E$10005,E215,[1]route!$M$3:$M$10005)</f>
        <v>2159</v>
      </c>
      <c r="W215" s="56">
        <f t="shared" si="80"/>
        <v>12106.549319999998</v>
      </c>
      <c r="X215" s="27">
        <f t="array" aca="1" ref="X215" ca="1">INDEX($BP215:$CZ215,MATCH(TRUE,$BP215:$CZ215&lt;0,0))</f>
        <v>-970</v>
      </c>
      <c r="Y215" s="47">
        <f t="shared" ca="1" si="71"/>
        <v>45322</v>
      </c>
      <c r="Z215" s="121" t="str">
        <f>IFERROR(VLOOKUP(E215,[1]route!$E$3:$BL$10005,59,0),"")&amp;IFERROR(VLOOKUP(E215,[1]route!$E$3:$BL$10005,60,0),"")</f>
        <v>Fixed&gt;500pcs</v>
      </c>
      <c r="AA215" s="28">
        <f t="shared" ca="1" si="81"/>
        <v>970</v>
      </c>
      <c r="AB215" s="77">
        <f t="shared" ca="1" si="82"/>
        <v>5439.2555999999995</v>
      </c>
      <c r="AC215" s="4">
        <f t="shared" ca="1" si="72"/>
        <v>34</v>
      </c>
      <c r="AD215" s="29">
        <v>0</v>
      </c>
      <c r="AE215" s="30">
        <f ca="1">SUMIF([1]route!$E$3:$E$10005,E215,[1]!Table1[1])</f>
        <v>0</v>
      </c>
      <c r="AF215" s="30">
        <f ca="1">SUMIF([1]route!$E$3:$E$10005,E215,[1]!Table1[2])</f>
        <v>0</v>
      </c>
      <c r="AG215" s="30">
        <f ca="1">SUMIF([1]route!$E$3:$E$10005,E215,[1]!Table1[3])</f>
        <v>0</v>
      </c>
      <c r="AH215" s="30">
        <f ca="1">SUMIF([1]route!$E$3:$E$10005,E215,[1]!Table1[4])</f>
        <v>508</v>
      </c>
      <c r="AI215" s="30">
        <f ca="1">SUMIF([1]route!$E$3:$E$10005,E215,[1]!Table1[5])</f>
        <v>0</v>
      </c>
      <c r="AJ215" s="30">
        <f ca="1">SUMIF([1]route!$E$3:$E$10005,E215,[1]!Table1[6])</f>
        <v>0</v>
      </c>
      <c r="AK215" s="30">
        <f ca="1">SUMIF([1]route!$E$3:$E$10005,E215,[1]!Table1[7])</f>
        <v>0</v>
      </c>
      <c r="AL215" s="30">
        <f ca="1">SUMIF([1]route!$E$3:$E$10005,E215,[1]!Table1[8])</f>
        <v>0</v>
      </c>
      <c r="AM215" s="30">
        <f ca="1">SUMIF([1]route!$E$3:$E$10005,E215,[1]!Table1[9])</f>
        <v>0</v>
      </c>
      <c r="AN215" s="30">
        <f ca="1">SUMIF([1]route!$E$3:$E$10005,E215,[1]!Table1[10])</f>
        <v>0</v>
      </c>
      <c r="AO215" s="30">
        <f ca="1">SUMIF([1]route!$E$3:$E$10005,E215,[1]!Table1[11])</f>
        <v>0</v>
      </c>
      <c r="AP215" s="30">
        <f ca="1">SUMIF([1]route!$E$3:$E$10005,E215,[1]!Table1[12])</f>
        <v>0</v>
      </c>
      <c r="AQ215" s="30">
        <f ca="1">SUMIF([1]route!$E$3:$E$10005,E215,[1]!Table1[13])</f>
        <v>0</v>
      </c>
      <c r="AR215" s="30">
        <f ca="1">SUMIF([1]route!$E$3:$E$10005,E215,[1]!Table1[14])</f>
        <v>0</v>
      </c>
      <c r="AS215" s="30">
        <f ca="1">SUMIF([1]route!$E$3:$E$10005,E215,[1]!Table1[15])</f>
        <v>0</v>
      </c>
      <c r="AT215" s="30">
        <f ca="1">SUMIF([1]route!$E$3:$E$10005,E215,[1]!Table1[16])</f>
        <v>0</v>
      </c>
      <c r="AU215" s="30">
        <f ca="1">SUMIF([1]route!$E$3:$E$10005,E215,[1]!Table1[17])</f>
        <v>0</v>
      </c>
      <c r="AV215" s="30">
        <f ca="1">SUMIF([1]route!$E$3:$E$10005,E215,[1]!Table1[18])</f>
        <v>0</v>
      </c>
      <c r="AW215" s="30">
        <f ca="1">SUMIF([1]route!$E$3:$E$10005,E215,[1]!Table1[19])</f>
        <v>0</v>
      </c>
      <c r="AX215" s="30">
        <f ca="1">SUMIF([1]route!$E$3:$E$10005,E215,[1]!Table1[20])</f>
        <v>508</v>
      </c>
      <c r="AY215" s="30">
        <f ca="1">SUMIF([1]route!$E$3:$E$10005,E215,[1]!Table1[21])</f>
        <v>0</v>
      </c>
      <c r="AZ215" s="30">
        <f ca="1">SUMIF([1]route!$E$3:$E$10005,E215,[1]!Table1[22])</f>
        <v>0</v>
      </c>
      <c r="BA215" s="30">
        <f ca="1">SUMIF([1]route!$E$3:$E$10005,E215,[1]!Table1[23])</f>
        <v>0</v>
      </c>
      <c r="BB215" s="30">
        <f ca="1">SUMIF([1]route!$E$3:$E$10005,E215,[1]!Table1[24])</f>
        <v>0</v>
      </c>
      <c r="BC215" s="30">
        <f ca="1">SUMIF([1]route!$E$3:$E$10005,E215,[1]!Table1[25])</f>
        <v>0</v>
      </c>
      <c r="BD215" s="30">
        <f ca="1">SUMIF([1]route!$E$3:$E$10005,E215,[1]!Table1[26])</f>
        <v>0</v>
      </c>
      <c r="BE215" s="30">
        <f ca="1">SUMIF([1]route!$E$3:$E$10005,E215,[1]!Table1[27])</f>
        <v>0</v>
      </c>
      <c r="BF215" s="30">
        <f ca="1">SUMIF([1]route!$E$3:$E$10005,E215,[1]!Table1[28])</f>
        <v>0</v>
      </c>
      <c r="BG215" s="30">
        <f ca="1">SUMIF([1]route!$E$3:$E$10005,E215,[1]!Table1[29])</f>
        <v>0</v>
      </c>
      <c r="BH215" s="30">
        <f ca="1">SUMIF([1]route!$E$3:$E$10005,E215,[1]!Table1[30])</f>
        <v>0</v>
      </c>
      <c r="BI215" s="30">
        <f ca="1">SUMIF([1]route!$E$3:$E$10005,E215,[1]!Table1[31])</f>
        <v>0</v>
      </c>
      <c r="BJ215" s="30">
        <f ca="1">SUMIF([1]route!$E$3:$E$10005,E215,[1]!Table1[Remain PO])</f>
        <v>0</v>
      </c>
      <c r="BK215" s="31">
        <f ca="1">SUMIF([1]route!$E$3:$E$10005,E215,[1]!Table1[N+1])</f>
        <v>2113</v>
      </c>
      <c r="BL215" s="31">
        <f ca="1">SUMIF([1]route!$E$3:$E$10005,E215,[1]!Table1[N+2])</f>
        <v>1151</v>
      </c>
      <c r="BM215" s="31">
        <f ca="1">SUMIF([1]route!$E$3:$E$10005,E215,[1]!Table1[N+3])</f>
        <v>1916</v>
      </c>
      <c r="BN215" s="32">
        <f ca="1">SUMIF([1]route!$E$3:$E$10005,E215,[1]!Table1[N+4])</f>
        <v>0</v>
      </c>
      <c r="BP215" s="37">
        <f t="shared" si="83"/>
        <v>2159</v>
      </c>
      <c r="BQ215" s="35">
        <f t="shared" ca="1" si="89"/>
        <v>2159</v>
      </c>
      <c r="BR215" s="35">
        <f t="shared" ca="1" si="89"/>
        <v>2159</v>
      </c>
      <c r="BS215" s="35">
        <f t="shared" ca="1" si="89"/>
        <v>2159</v>
      </c>
      <c r="BT215" s="35">
        <f t="shared" ca="1" si="89"/>
        <v>1651</v>
      </c>
      <c r="BU215" s="35">
        <f t="shared" ca="1" si="89"/>
        <v>1651</v>
      </c>
      <c r="BV215" s="35">
        <f t="shared" ca="1" si="88"/>
        <v>1651</v>
      </c>
      <c r="BW215" s="35">
        <f t="shared" ca="1" si="88"/>
        <v>1651</v>
      </c>
      <c r="BX215" s="35">
        <f t="shared" ca="1" si="88"/>
        <v>1651</v>
      </c>
      <c r="BY215" s="35">
        <f t="shared" ca="1" si="86"/>
        <v>1651</v>
      </c>
      <c r="BZ215" s="35">
        <f t="shared" ca="1" si="86"/>
        <v>1651</v>
      </c>
      <c r="CA215" s="35">
        <f t="shared" ca="1" si="86"/>
        <v>1651</v>
      </c>
      <c r="CB215" s="35">
        <f t="shared" ca="1" si="86"/>
        <v>1651</v>
      </c>
      <c r="CC215" s="35">
        <f t="shared" ca="1" si="86"/>
        <v>1651</v>
      </c>
      <c r="CD215" s="35">
        <f t="shared" ca="1" si="86"/>
        <v>1651</v>
      </c>
      <c r="CE215" s="35">
        <f t="shared" ca="1" si="86"/>
        <v>1651</v>
      </c>
      <c r="CF215" s="35">
        <f t="shared" ca="1" si="86"/>
        <v>1651</v>
      </c>
      <c r="CG215" s="35">
        <f t="shared" ca="1" si="86"/>
        <v>1651</v>
      </c>
      <c r="CH215" s="35">
        <f t="shared" ca="1" si="86"/>
        <v>1651</v>
      </c>
      <c r="CI215" s="35">
        <f t="shared" ca="1" si="86"/>
        <v>1651</v>
      </c>
      <c r="CJ215" s="35">
        <f t="shared" ca="1" si="86"/>
        <v>1143</v>
      </c>
      <c r="CK215" s="35">
        <f t="shared" ca="1" si="86"/>
        <v>1143</v>
      </c>
      <c r="CL215" s="35">
        <f t="shared" ca="1" si="86"/>
        <v>1143</v>
      </c>
      <c r="CM215" s="35">
        <f t="shared" ca="1" si="85"/>
        <v>1143</v>
      </c>
      <c r="CN215" s="35">
        <f t="shared" ca="1" si="85"/>
        <v>1143</v>
      </c>
      <c r="CO215" s="35">
        <f t="shared" ca="1" si="85"/>
        <v>1143</v>
      </c>
      <c r="CP215" s="35">
        <f t="shared" ca="1" si="85"/>
        <v>1143</v>
      </c>
      <c r="CQ215" s="35">
        <f t="shared" ca="1" si="85"/>
        <v>1143</v>
      </c>
      <c r="CR215" s="35">
        <f t="shared" ca="1" si="84"/>
        <v>1143</v>
      </c>
      <c r="CS215" s="35">
        <f t="shared" ca="1" si="84"/>
        <v>1143</v>
      </c>
      <c r="CT215" s="35">
        <f t="shared" ca="1" si="84"/>
        <v>1143</v>
      </c>
      <c r="CU215" s="35">
        <f t="shared" ca="1" si="84"/>
        <v>1143</v>
      </c>
      <c r="CV215" s="35">
        <f t="shared" ca="1" si="84"/>
        <v>1143</v>
      </c>
      <c r="CW215" s="38">
        <f t="shared" ca="1" si="84"/>
        <v>-970</v>
      </c>
      <c r="CX215" s="38">
        <f t="shared" ca="1" si="84"/>
        <v>-2121</v>
      </c>
      <c r="CY215" s="38">
        <f t="shared" ca="1" si="84"/>
        <v>-4037</v>
      </c>
      <c r="CZ215" s="39">
        <f t="shared" ca="1" si="87"/>
        <v>-4037</v>
      </c>
      <c r="DA215" s="35"/>
    </row>
    <row r="216" spans="4:105" x14ac:dyDescent="0.3">
      <c r="D216" s="61" t="str">
        <f>VLOOKUP(F216,[1]Special!$O$2:$S$209,3,0)</f>
        <v>|0101021700|0.00|0.00|0.000|67.0002</v>
      </c>
      <c r="E216" s="20" t="s">
        <v>238</v>
      </c>
      <c r="F216" s="19" t="str">
        <f t="shared" si="73"/>
        <v>|0200226010|22.20|0.00|2.000|0.000</v>
      </c>
      <c r="G216" s="19" t="str">
        <f>'Cutting Rules'!H216</f>
        <v>KKTL|GTA|GTA||GTA|GTA|||||||</v>
      </c>
      <c r="H216" s="19" t="str">
        <f>VLOOKUP(MID(F216,8,2),[1]Special!$H$2:$I$32,2,0)</f>
        <v>STAM390G</v>
      </c>
      <c r="I216" s="19" t="str">
        <f t="shared" si="74"/>
        <v>IBC</v>
      </c>
      <c r="J216" s="19" t="str">
        <f t="shared" si="75"/>
        <v>P</v>
      </c>
      <c r="K216" s="19" t="str">
        <f t="shared" si="76"/>
        <v>22.2</v>
      </c>
      <c r="L216" s="19" t="str">
        <f t="shared" si="77"/>
        <v>0.00</v>
      </c>
      <c r="M216" s="52" t="str">
        <f t="shared" si="78"/>
        <v>2.00</v>
      </c>
      <c r="N216" s="52" t="str">
        <f t="shared" si="79"/>
        <v>5999</v>
      </c>
      <c r="O216" s="19">
        <f>VLOOKUP(F216,[1]Item!$A$5:$Z$10000,26,0)</f>
        <v>0.996</v>
      </c>
      <c r="P216" s="19" t="str">
        <f>VLOOKUP(E216,[1]route!$E$3:$O$10005,11,0)</f>
        <v>P/E</v>
      </c>
      <c r="Q216" s="62" t="str">
        <f>'Cutting Rules'!AD216</f>
        <v>5999-737-738-738.5-740.5-741-742-742.5-----</v>
      </c>
      <c r="R216" s="23">
        <f ca="1">SUMIF([1]route!$E$3:$E$10005,E216,[1]!Table1[生産])</f>
        <v>23725.375</v>
      </c>
      <c r="S216" s="24"/>
      <c r="T216" s="78" t="s">
        <v>547</v>
      </c>
      <c r="U216" s="19"/>
      <c r="V216" s="48">
        <f>SUMIF([1]route!$E$3:$E$10005,E216,[1]route!$M$3:$M$10005)</f>
        <v>9718</v>
      </c>
      <c r="W216" s="56">
        <f t="shared" si="80"/>
        <v>58065.088872</v>
      </c>
      <c r="X216" s="27">
        <f t="array" aca="1" ref="X216" ca="1">INDEX($BP216:$CZ216,MATCH(TRUE,$BP216:$CZ216&lt;0,0))</f>
        <v>-1352.75</v>
      </c>
      <c r="Y216" s="47">
        <f t="shared" ca="1" si="71"/>
        <v>45291</v>
      </c>
      <c r="Z216" s="121" t="str">
        <f>IFERROR(VLOOKUP(E216,[1]route!$E$3:$BL$10005,59,0),"")&amp;IFERROR(VLOOKUP(E216,[1]route!$E$3:$BL$10005,60,0),"")</f>
        <v/>
      </c>
      <c r="AA216" s="28">
        <f t="shared" ca="1" si="81"/>
        <v>14007.375</v>
      </c>
      <c r="AB216" s="77">
        <f t="shared" ca="1" si="82"/>
        <v>83694.121654499992</v>
      </c>
      <c r="AC216" s="4">
        <f t="shared" ca="1" si="72"/>
        <v>33</v>
      </c>
      <c r="AD216" s="29">
        <v>0</v>
      </c>
      <c r="AE216" s="30">
        <f ca="1">SUMIF([1]route!$E$3:$E$10005,E216,[1]!Table1[1])</f>
        <v>218.75</v>
      </c>
      <c r="AF216" s="30">
        <f ca="1">SUMIF([1]route!$E$3:$E$10005,E216,[1]!Table1[2])</f>
        <v>571.5</v>
      </c>
      <c r="AG216" s="30">
        <f ca="1">SUMIF([1]route!$E$3:$E$10005,E216,[1]!Table1[3])</f>
        <v>0</v>
      </c>
      <c r="AH216" s="30">
        <f ca="1">SUMIF([1]route!$E$3:$E$10005,E216,[1]!Table1[4])</f>
        <v>586.125</v>
      </c>
      <c r="AI216" s="30">
        <f ca="1">SUMIF([1]route!$E$3:$E$10005,E216,[1]!Table1[5])</f>
        <v>591.5</v>
      </c>
      <c r="AJ216" s="30">
        <f ca="1">SUMIF([1]route!$E$3:$E$10005,E216,[1]!Table1[6])</f>
        <v>485</v>
      </c>
      <c r="AK216" s="30">
        <f ca="1">SUMIF([1]route!$E$3:$E$10005,E216,[1]!Table1[7])</f>
        <v>531.25</v>
      </c>
      <c r="AL216" s="30">
        <f ca="1">SUMIF([1]route!$E$3:$E$10005,E216,[1]!Table1[8])</f>
        <v>0</v>
      </c>
      <c r="AM216" s="30">
        <f ca="1">SUMIF([1]route!$E$3:$E$10005,E216,[1]!Table1[9])</f>
        <v>0</v>
      </c>
      <c r="AN216" s="30">
        <f ca="1">SUMIF([1]route!$E$3:$E$10005,E216,[1]!Table1[10])</f>
        <v>0</v>
      </c>
      <c r="AO216" s="30">
        <f ca="1">SUMIF([1]route!$E$3:$E$10005,E216,[1]!Table1[11])</f>
        <v>568.75</v>
      </c>
      <c r="AP216" s="30">
        <f ca="1">SUMIF([1]route!$E$3:$E$10005,E216,[1]!Table1[12])</f>
        <v>568.75</v>
      </c>
      <c r="AQ216" s="30">
        <f ca="1">SUMIF([1]route!$E$3:$E$10005,E216,[1]!Table1[13])</f>
        <v>559.375</v>
      </c>
      <c r="AR216" s="30">
        <f ca="1">SUMIF([1]route!$E$3:$E$10005,E216,[1]!Table1[14])</f>
        <v>503.125</v>
      </c>
      <c r="AS216" s="30">
        <f ca="1">SUMIF([1]route!$E$3:$E$10005,E216,[1]!Table1[15])</f>
        <v>418.75</v>
      </c>
      <c r="AT216" s="30">
        <f ca="1">SUMIF([1]route!$E$3:$E$10005,E216,[1]!Table1[16])</f>
        <v>0</v>
      </c>
      <c r="AU216" s="30">
        <f ca="1">SUMIF([1]route!$E$3:$E$10005,E216,[1]!Table1[17])</f>
        <v>0</v>
      </c>
      <c r="AV216" s="30">
        <f ca="1">SUMIF([1]route!$E$3:$E$10005,E216,[1]!Table1[18])</f>
        <v>468.75</v>
      </c>
      <c r="AW216" s="30">
        <f ca="1">SUMIF([1]route!$E$3:$E$10005,E216,[1]!Table1[19])</f>
        <v>478.125</v>
      </c>
      <c r="AX216" s="30">
        <f ca="1">SUMIF([1]route!$E$3:$E$10005,E216,[1]!Table1[20])</f>
        <v>540.875</v>
      </c>
      <c r="AY216" s="30">
        <f ca="1">SUMIF([1]route!$E$3:$E$10005,E216,[1]!Table1[21])</f>
        <v>555</v>
      </c>
      <c r="AZ216" s="30">
        <f ca="1">SUMIF([1]route!$E$3:$E$10005,E216,[1]!Table1[22])</f>
        <v>559.375</v>
      </c>
      <c r="BA216" s="30">
        <f ca="1">SUMIF([1]route!$E$3:$E$10005,E216,[1]!Table1[23])</f>
        <v>0</v>
      </c>
      <c r="BB216" s="30">
        <f ca="1">SUMIF([1]route!$E$3:$E$10005,E216,[1]!Table1[24])</f>
        <v>0</v>
      </c>
      <c r="BC216" s="30">
        <f ca="1">SUMIF([1]route!$E$3:$E$10005,E216,[1]!Table1[25])</f>
        <v>543.75</v>
      </c>
      <c r="BD216" s="30">
        <f ca="1">SUMIF([1]route!$E$3:$E$10005,E216,[1]!Table1[26])</f>
        <v>420.875</v>
      </c>
      <c r="BE216" s="30">
        <f ca="1">SUMIF([1]route!$E$3:$E$10005,E216,[1]!Table1[27])</f>
        <v>0</v>
      </c>
      <c r="BF216" s="30">
        <f ca="1">SUMIF([1]route!$E$3:$E$10005,E216,[1]!Table1[28])</f>
        <v>0</v>
      </c>
      <c r="BG216" s="30">
        <f ca="1">SUMIF([1]route!$E$3:$E$10005,E216,[1]!Table1[29])</f>
        <v>0</v>
      </c>
      <c r="BH216" s="30">
        <f ca="1">SUMIF([1]route!$E$3:$E$10005,E216,[1]!Table1[30])</f>
        <v>0</v>
      </c>
      <c r="BI216" s="30">
        <f ca="1">SUMIF([1]route!$E$3:$E$10005,E216,[1]!Table1[31])</f>
        <v>0</v>
      </c>
      <c r="BJ216" s="30">
        <f ca="1">SUMIF([1]route!$E$3:$E$10005,E216,[1]!Table1[Remain PO])</f>
        <v>1901.125</v>
      </c>
      <c r="BK216" s="31">
        <f ca="1">SUMIF([1]route!$E$3:$E$10005,E216,[1]!Table1[N+1])</f>
        <v>12654.625</v>
      </c>
      <c r="BL216" s="31">
        <f ca="1">SUMIF([1]route!$E$3:$E$10005,E216,[1]!Table1[N+2])</f>
        <v>7423.375</v>
      </c>
      <c r="BM216" s="31">
        <f ca="1">SUMIF([1]route!$E$3:$E$10005,E216,[1]!Table1[N+3])</f>
        <v>10187.5</v>
      </c>
      <c r="BN216" s="32">
        <f ca="1">SUMIF([1]route!$E$3:$E$10005,E216,[1]!Table1[N+4])</f>
        <v>0</v>
      </c>
      <c r="BP216" s="37">
        <f t="shared" si="83"/>
        <v>9718</v>
      </c>
      <c r="BQ216" s="35">
        <f t="shared" ca="1" si="89"/>
        <v>9499.25</v>
      </c>
      <c r="BR216" s="35">
        <f t="shared" ca="1" si="89"/>
        <v>8927.75</v>
      </c>
      <c r="BS216" s="35">
        <f t="shared" ca="1" si="89"/>
        <v>8927.75</v>
      </c>
      <c r="BT216" s="35">
        <f t="shared" ca="1" si="89"/>
        <v>8341.625</v>
      </c>
      <c r="BU216" s="35">
        <f t="shared" ca="1" si="89"/>
        <v>7750.125</v>
      </c>
      <c r="BV216" s="35">
        <f t="shared" ca="1" si="88"/>
        <v>7265.125</v>
      </c>
      <c r="BW216" s="35">
        <f t="shared" ca="1" si="88"/>
        <v>6733.875</v>
      </c>
      <c r="BX216" s="35">
        <f t="shared" ca="1" si="88"/>
        <v>6733.875</v>
      </c>
      <c r="BY216" s="35">
        <f t="shared" ca="1" si="86"/>
        <v>6733.875</v>
      </c>
      <c r="BZ216" s="35">
        <f t="shared" ca="1" si="86"/>
        <v>6733.875</v>
      </c>
      <c r="CA216" s="35">
        <f t="shared" ca="1" si="86"/>
        <v>6165.125</v>
      </c>
      <c r="CB216" s="35">
        <f t="shared" ca="1" si="86"/>
        <v>5596.375</v>
      </c>
      <c r="CC216" s="35">
        <f t="shared" ca="1" si="86"/>
        <v>5037</v>
      </c>
      <c r="CD216" s="35">
        <f t="shared" ca="1" si="86"/>
        <v>4533.875</v>
      </c>
      <c r="CE216" s="35">
        <f t="shared" ca="1" si="86"/>
        <v>4115.125</v>
      </c>
      <c r="CF216" s="35">
        <f t="shared" ca="1" si="86"/>
        <v>4115.125</v>
      </c>
      <c r="CG216" s="35">
        <f t="shared" ca="1" si="86"/>
        <v>4115.125</v>
      </c>
      <c r="CH216" s="35">
        <f t="shared" ca="1" si="86"/>
        <v>3646.375</v>
      </c>
      <c r="CI216" s="35">
        <f t="shared" ca="1" si="86"/>
        <v>3168.25</v>
      </c>
      <c r="CJ216" s="35">
        <f t="shared" ca="1" si="86"/>
        <v>2627.375</v>
      </c>
      <c r="CK216" s="35">
        <f t="shared" ca="1" si="86"/>
        <v>2072.375</v>
      </c>
      <c r="CL216" s="35">
        <f t="shared" ca="1" si="86"/>
        <v>1513</v>
      </c>
      <c r="CM216" s="35">
        <f t="shared" ca="1" si="85"/>
        <v>1513</v>
      </c>
      <c r="CN216" s="35">
        <f t="shared" ca="1" si="85"/>
        <v>1513</v>
      </c>
      <c r="CO216" s="35">
        <f t="shared" ca="1" si="85"/>
        <v>969.25</v>
      </c>
      <c r="CP216" s="35">
        <f t="shared" ca="1" si="85"/>
        <v>548.375</v>
      </c>
      <c r="CQ216" s="35">
        <f t="shared" ca="1" si="85"/>
        <v>548.375</v>
      </c>
      <c r="CR216" s="35">
        <f t="shared" ca="1" si="84"/>
        <v>548.375</v>
      </c>
      <c r="CS216" s="35">
        <f t="shared" ca="1" si="84"/>
        <v>548.375</v>
      </c>
      <c r="CT216" s="35">
        <f t="shared" ca="1" si="84"/>
        <v>548.375</v>
      </c>
      <c r="CU216" s="35">
        <f t="shared" ca="1" si="84"/>
        <v>548.375</v>
      </c>
      <c r="CV216" s="35">
        <f t="shared" ca="1" si="84"/>
        <v>-1352.75</v>
      </c>
      <c r="CW216" s="38">
        <f t="shared" ca="1" si="84"/>
        <v>-14007.375</v>
      </c>
      <c r="CX216" s="38">
        <f t="shared" ca="1" si="84"/>
        <v>-21430.75</v>
      </c>
      <c r="CY216" s="38">
        <f t="shared" ca="1" si="84"/>
        <v>-31618.25</v>
      </c>
      <c r="CZ216" s="39">
        <f t="shared" ca="1" si="87"/>
        <v>-31618.25</v>
      </c>
      <c r="DA216" s="35"/>
    </row>
    <row r="217" spans="4:105" x14ac:dyDescent="0.3">
      <c r="D217" s="61" t="str">
        <f>VLOOKUP(F217,[1]Special!$O$2:$S$209,3,0)</f>
        <v>|0101021700|0.00|0.00|0.000|67.0002</v>
      </c>
      <c r="E217" s="20" t="s">
        <v>239</v>
      </c>
      <c r="F217" s="19" t="str">
        <f t="shared" si="73"/>
        <v>|0200226010|22.20|0.00|2.000|0.000</v>
      </c>
      <c r="G217" s="19" t="str">
        <f>'Cutting Rules'!H217</f>
        <v>INNOTEK||||||||||||</v>
      </c>
      <c r="H217" s="19" t="str">
        <f>VLOOKUP(MID(F217,8,2),[1]Special!$H$2:$I$32,2,0)</f>
        <v>STAM390G</v>
      </c>
      <c r="I217" s="19" t="str">
        <f t="shared" si="74"/>
        <v>NBC</v>
      </c>
      <c r="J217" s="19" t="str">
        <f t="shared" si="75"/>
        <v>P</v>
      </c>
      <c r="K217" s="19" t="str">
        <f t="shared" si="76"/>
        <v>22.2</v>
      </c>
      <c r="L217" s="19" t="str">
        <f t="shared" si="77"/>
        <v>0.00</v>
      </c>
      <c r="M217" s="52" t="str">
        <f t="shared" si="78"/>
        <v>2.00</v>
      </c>
      <c r="N217" s="52" t="str">
        <f t="shared" si="79"/>
        <v>6370</v>
      </c>
      <c r="O217" s="19">
        <f>VLOOKUP(F217,[1]Item!$A$5:$Z$10000,26,0)</f>
        <v>0.996</v>
      </c>
      <c r="P217" s="19" t="str">
        <f>VLOOKUP(E217,[1]route!$E$3:$O$10005,11,0)</f>
        <v>P/E</v>
      </c>
      <c r="Q217" s="62" t="str">
        <f>'Cutting Rules'!AD217</f>
        <v>6370------------</v>
      </c>
      <c r="R217" s="23">
        <f ca="1">SUMIF([1]route!$E$3:$E$10005,E217,[1]!Table1[生産])</f>
        <v>0</v>
      </c>
      <c r="S217" s="24"/>
      <c r="T217" s="78" t="s">
        <v>547</v>
      </c>
      <c r="U217" s="19"/>
      <c r="V217" s="48">
        <f>SUMIF([1]route!$E$3:$E$10005,E217,[1]route!$M$3:$M$10005)</f>
        <v>169</v>
      </c>
      <c r="W217" s="56">
        <f t="shared" si="80"/>
        <v>1072.2238799999998</v>
      </c>
      <c r="X217" s="27" t="e">
        <f t="array" aca="1" ref="X217" ca="1">INDEX($BP217:$CZ217,MATCH(TRUE,$BP217:$CZ217&lt;0,0))</f>
        <v>#N/A</v>
      </c>
      <c r="Y217" s="47" t="str">
        <f t="shared" ca="1" si="71"/>
        <v/>
      </c>
      <c r="Z217" s="121" t="str">
        <f>IFERROR(VLOOKUP(E217,[1]route!$E$3:$BL$10005,59,0),"")&amp;IFERROR(VLOOKUP(E217,[1]route!$E$3:$BL$10005,60,0),"")</f>
        <v/>
      </c>
      <c r="AA217" s="28">
        <f t="shared" ca="1" si="81"/>
        <v>0</v>
      </c>
      <c r="AB217" s="77">
        <f t="shared" ca="1" si="82"/>
        <v>0</v>
      </c>
      <c r="AC217" s="4" t="str">
        <f t="shared" ca="1" si="72"/>
        <v/>
      </c>
      <c r="AD217" s="29">
        <v>0</v>
      </c>
      <c r="AE217" s="30">
        <f ca="1">SUMIF([1]route!$E$3:$E$10005,E217,[1]!Table1[1])</f>
        <v>0</v>
      </c>
      <c r="AF217" s="30">
        <f ca="1">SUMIF([1]route!$E$3:$E$10005,E217,[1]!Table1[2])</f>
        <v>0</v>
      </c>
      <c r="AG217" s="30">
        <f ca="1">SUMIF([1]route!$E$3:$E$10005,E217,[1]!Table1[3])</f>
        <v>0</v>
      </c>
      <c r="AH217" s="30">
        <f ca="1">SUMIF([1]route!$E$3:$E$10005,E217,[1]!Table1[4])</f>
        <v>0</v>
      </c>
      <c r="AI217" s="30">
        <f ca="1">SUMIF([1]route!$E$3:$E$10005,E217,[1]!Table1[5])</f>
        <v>0</v>
      </c>
      <c r="AJ217" s="30">
        <f ca="1">SUMIF([1]route!$E$3:$E$10005,E217,[1]!Table1[6])</f>
        <v>0</v>
      </c>
      <c r="AK217" s="30">
        <f ca="1">SUMIF([1]route!$E$3:$E$10005,E217,[1]!Table1[7])</f>
        <v>0</v>
      </c>
      <c r="AL217" s="30">
        <f ca="1">SUMIF([1]route!$E$3:$E$10005,E217,[1]!Table1[8])</f>
        <v>0</v>
      </c>
      <c r="AM217" s="30">
        <f ca="1">SUMIF([1]route!$E$3:$E$10005,E217,[1]!Table1[9])</f>
        <v>0</v>
      </c>
      <c r="AN217" s="30">
        <f ca="1">SUMIF([1]route!$E$3:$E$10005,E217,[1]!Table1[10])</f>
        <v>0</v>
      </c>
      <c r="AO217" s="30">
        <f ca="1">SUMIF([1]route!$E$3:$E$10005,E217,[1]!Table1[11])</f>
        <v>0</v>
      </c>
      <c r="AP217" s="30">
        <f ca="1">SUMIF([1]route!$E$3:$E$10005,E217,[1]!Table1[12])</f>
        <v>0</v>
      </c>
      <c r="AQ217" s="30">
        <f ca="1">SUMIF([1]route!$E$3:$E$10005,E217,[1]!Table1[13])</f>
        <v>0</v>
      </c>
      <c r="AR217" s="30">
        <f ca="1">SUMIF([1]route!$E$3:$E$10005,E217,[1]!Table1[14])</f>
        <v>0</v>
      </c>
      <c r="AS217" s="30">
        <f ca="1">SUMIF([1]route!$E$3:$E$10005,E217,[1]!Table1[15])</f>
        <v>0</v>
      </c>
      <c r="AT217" s="30">
        <f ca="1">SUMIF([1]route!$E$3:$E$10005,E217,[1]!Table1[16])</f>
        <v>0</v>
      </c>
      <c r="AU217" s="30">
        <f ca="1">SUMIF([1]route!$E$3:$E$10005,E217,[1]!Table1[17])</f>
        <v>0</v>
      </c>
      <c r="AV217" s="30">
        <f ca="1">SUMIF([1]route!$E$3:$E$10005,E217,[1]!Table1[18])</f>
        <v>0</v>
      </c>
      <c r="AW217" s="30">
        <f ca="1">SUMIF([1]route!$E$3:$E$10005,E217,[1]!Table1[19])</f>
        <v>0</v>
      </c>
      <c r="AX217" s="30">
        <f ca="1">SUMIF([1]route!$E$3:$E$10005,E217,[1]!Table1[20])</f>
        <v>0</v>
      </c>
      <c r="AY217" s="30">
        <f ca="1">SUMIF([1]route!$E$3:$E$10005,E217,[1]!Table1[21])</f>
        <v>0</v>
      </c>
      <c r="AZ217" s="30">
        <f ca="1">SUMIF([1]route!$E$3:$E$10005,E217,[1]!Table1[22])</f>
        <v>0</v>
      </c>
      <c r="BA217" s="30">
        <f ca="1">SUMIF([1]route!$E$3:$E$10005,E217,[1]!Table1[23])</f>
        <v>0</v>
      </c>
      <c r="BB217" s="30">
        <f ca="1">SUMIF([1]route!$E$3:$E$10005,E217,[1]!Table1[24])</f>
        <v>0</v>
      </c>
      <c r="BC217" s="30">
        <f ca="1">SUMIF([1]route!$E$3:$E$10005,E217,[1]!Table1[25])</f>
        <v>0</v>
      </c>
      <c r="BD217" s="30">
        <f ca="1">SUMIF([1]route!$E$3:$E$10005,E217,[1]!Table1[26])</f>
        <v>0</v>
      </c>
      <c r="BE217" s="30">
        <f ca="1">SUMIF([1]route!$E$3:$E$10005,E217,[1]!Table1[27])</f>
        <v>0</v>
      </c>
      <c r="BF217" s="30">
        <f ca="1">SUMIF([1]route!$E$3:$E$10005,E217,[1]!Table1[28])</f>
        <v>0</v>
      </c>
      <c r="BG217" s="30">
        <f ca="1">SUMIF([1]route!$E$3:$E$10005,E217,[1]!Table1[29])</f>
        <v>0</v>
      </c>
      <c r="BH217" s="30">
        <f ca="1">SUMIF([1]route!$E$3:$E$10005,E217,[1]!Table1[30])</f>
        <v>0</v>
      </c>
      <c r="BI217" s="30">
        <f ca="1">SUMIF([1]route!$E$3:$E$10005,E217,[1]!Table1[31])</f>
        <v>0</v>
      </c>
      <c r="BJ217" s="30">
        <f ca="1">SUMIF([1]route!$E$3:$E$10005,E217,[1]!Table1[Remain PO])</f>
        <v>0</v>
      </c>
      <c r="BK217" s="31">
        <f ca="1">SUMIF([1]route!$E$3:$E$10005,E217,[1]!Table1[N+1])</f>
        <v>0</v>
      </c>
      <c r="BL217" s="31">
        <f ca="1">SUMIF([1]route!$E$3:$E$10005,E217,[1]!Table1[N+2])</f>
        <v>0</v>
      </c>
      <c r="BM217" s="31">
        <f ca="1">SUMIF([1]route!$E$3:$E$10005,E217,[1]!Table1[N+3])</f>
        <v>0</v>
      </c>
      <c r="BN217" s="32">
        <f ca="1">SUMIF([1]route!$E$3:$E$10005,E217,[1]!Table1[N+4])</f>
        <v>0</v>
      </c>
      <c r="BP217" s="37">
        <f t="shared" si="83"/>
        <v>169</v>
      </c>
      <c r="BQ217" s="35">
        <f t="shared" ca="1" si="89"/>
        <v>169</v>
      </c>
      <c r="BR217" s="35">
        <f t="shared" ca="1" si="89"/>
        <v>169</v>
      </c>
      <c r="BS217" s="35">
        <f t="shared" ca="1" si="89"/>
        <v>169</v>
      </c>
      <c r="BT217" s="35">
        <f t="shared" ca="1" si="89"/>
        <v>169</v>
      </c>
      <c r="BU217" s="35">
        <f t="shared" ca="1" si="89"/>
        <v>169</v>
      </c>
      <c r="BV217" s="35">
        <f t="shared" ca="1" si="88"/>
        <v>169</v>
      </c>
      <c r="BW217" s="35">
        <f t="shared" ca="1" si="88"/>
        <v>169</v>
      </c>
      <c r="BX217" s="35">
        <f t="shared" ca="1" si="88"/>
        <v>169</v>
      </c>
      <c r="BY217" s="35">
        <f t="shared" ca="1" si="86"/>
        <v>169</v>
      </c>
      <c r="BZ217" s="35">
        <f t="shared" ca="1" si="86"/>
        <v>169</v>
      </c>
      <c r="CA217" s="35">
        <f t="shared" ca="1" si="86"/>
        <v>169</v>
      </c>
      <c r="CB217" s="35">
        <f t="shared" ca="1" si="86"/>
        <v>169</v>
      </c>
      <c r="CC217" s="35">
        <f t="shared" ca="1" si="86"/>
        <v>169</v>
      </c>
      <c r="CD217" s="35">
        <f t="shared" ca="1" si="86"/>
        <v>169</v>
      </c>
      <c r="CE217" s="35">
        <f t="shared" ca="1" si="86"/>
        <v>169</v>
      </c>
      <c r="CF217" s="35">
        <f t="shared" ca="1" si="86"/>
        <v>169</v>
      </c>
      <c r="CG217" s="35">
        <f t="shared" ca="1" si="86"/>
        <v>169</v>
      </c>
      <c r="CH217" s="35">
        <f t="shared" ca="1" si="86"/>
        <v>169</v>
      </c>
      <c r="CI217" s="35">
        <f t="shared" ca="1" si="86"/>
        <v>169</v>
      </c>
      <c r="CJ217" s="35">
        <f t="shared" ca="1" si="86"/>
        <v>169</v>
      </c>
      <c r="CK217" s="35">
        <f t="shared" ca="1" si="86"/>
        <v>169</v>
      </c>
      <c r="CL217" s="35">
        <f t="shared" ca="1" si="86"/>
        <v>169</v>
      </c>
      <c r="CM217" s="35">
        <f t="shared" ca="1" si="85"/>
        <v>169</v>
      </c>
      <c r="CN217" s="35">
        <f t="shared" ca="1" si="85"/>
        <v>169</v>
      </c>
      <c r="CO217" s="35">
        <f t="shared" ca="1" si="85"/>
        <v>169</v>
      </c>
      <c r="CP217" s="35">
        <f t="shared" ca="1" si="85"/>
        <v>169</v>
      </c>
      <c r="CQ217" s="35">
        <f t="shared" ca="1" si="85"/>
        <v>169</v>
      </c>
      <c r="CR217" s="35">
        <f t="shared" ca="1" si="84"/>
        <v>169</v>
      </c>
      <c r="CS217" s="35">
        <f t="shared" ca="1" si="84"/>
        <v>169</v>
      </c>
      <c r="CT217" s="35">
        <f t="shared" ca="1" si="84"/>
        <v>169</v>
      </c>
      <c r="CU217" s="35">
        <f t="shared" ca="1" si="84"/>
        <v>169</v>
      </c>
      <c r="CV217" s="35">
        <f t="shared" ca="1" si="84"/>
        <v>169</v>
      </c>
      <c r="CW217" s="38">
        <f t="shared" ca="1" si="84"/>
        <v>169</v>
      </c>
      <c r="CX217" s="38">
        <f t="shared" ca="1" si="84"/>
        <v>169</v>
      </c>
      <c r="CY217" s="38">
        <f t="shared" ca="1" si="84"/>
        <v>169</v>
      </c>
      <c r="CZ217" s="39">
        <f t="shared" ca="1" si="87"/>
        <v>169</v>
      </c>
      <c r="DA217" s="35"/>
    </row>
    <row r="218" spans="4:105" x14ac:dyDescent="0.3">
      <c r="D218" s="61" t="str">
        <f>VLOOKUP(F218,[1]Special!$O$2:$S$209,3,0)</f>
        <v>|0101021700|0.00|0.00|0.000|67.0002</v>
      </c>
      <c r="E218" s="20" t="s">
        <v>240</v>
      </c>
      <c r="F218" s="19" t="str">
        <f t="shared" si="73"/>
        <v>|0200226010|22.20|0.00|2.000|0.000</v>
      </c>
      <c r="G218" s="19" t="str">
        <f>'Cutting Rules'!H218</f>
        <v>INNOTEK||||||||||||</v>
      </c>
      <c r="H218" s="19" t="str">
        <f>VLOOKUP(MID(F218,8,2),[1]Special!$H$2:$I$32,2,0)</f>
        <v>STAM390G</v>
      </c>
      <c r="I218" s="19" t="str">
        <f t="shared" si="74"/>
        <v>NBC</v>
      </c>
      <c r="J218" s="19" t="str">
        <f t="shared" si="75"/>
        <v>P</v>
      </c>
      <c r="K218" s="19" t="str">
        <f t="shared" si="76"/>
        <v>22.2</v>
      </c>
      <c r="L218" s="19" t="str">
        <f t="shared" si="77"/>
        <v>0.00</v>
      </c>
      <c r="M218" s="52" t="str">
        <f t="shared" si="78"/>
        <v>2.00</v>
      </c>
      <c r="N218" s="52" t="str">
        <f t="shared" si="79"/>
        <v>6410</v>
      </c>
      <c r="O218" s="19">
        <f>VLOOKUP(F218,[1]Item!$A$5:$Z$10000,26,0)</f>
        <v>0.996</v>
      </c>
      <c r="P218" s="19" t="str">
        <f>VLOOKUP(E218,[1]route!$E$3:$O$10005,11,0)</f>
        <v>P/E</v>
      </c>
      <c r="Q218" s="62" t="str">
        <f>'Cutting Rules'!AD218</f>
        <v>6410------------</v>
      </c>
      <c r="R218" s="23">
        <f ca="1">SUMIF([1]route!$E$3:$E$10005,E218,[1]!Table1[生産])</f>
        <v>776</v>
      </c>
      <c r="S218" s="24"/>
      <c r="T218" s="78" t="s">
        <v>547</v>
      </c>
      <c r="U218" s="19"/>
      <c r="V218" s="48">
        <f>SUMIF([1]route!$E$3:$E$10005,E218,[1]route!$M$3:$M$10005)</f>
        <v>2773</v>
      </c>
      <c r="W218" s="56">
        <f t="shared" si="80"/>
        <v>17703.830279999998</v>
      </c>
      <c r="X218" s="27" t="e">
        <f t="array" aca="1" ref="X218" ca="1">INDEX($BP218:$CZ218,MATCH(TRUE,$BP218:$CZ218&lt;0,0))</f>
        <v>#N/A</v>
      </c>
      <c r="Y218" s="47" t="str">
        <f t="shared" ca="1" si="71"/>
        <v/>
      </c>
      <c r="Z218" s="121" t="str">
        <f>IFERROR(VLOOKUP(E218,[1]route!$E$3:$BL$10005,59,0),"")&amp;IFERROR(VLOOKUP(E218,[1]route!$E$3:$BL$10005,60,0),"")</f>
        <v/>
      </c>
      <c r="AA218" s="28">
        <f t="shared" ca="1" si="81"/>
        <v>0</v>
      </c>
      <c r="AB218" s="77">
        <f t="shared" ca="1" si="82"/>
        <v>0</v>
      </c>
      <c r="AC218" s="4" t="str">
        <f t="shared" ca="1" si="72"/>
        <v/>
      </c>
      <c r="AD218" s="29">
        <v>0</v>
      </c>
      <c r="AE218" s="30">
        <f ca="1">SUMIF([1]route!$E$3:$E$10005,E218,[1]!Table1[1])</f>
        <v>0</v>
      </c>
      <c r="AF218" s="30">
        <f ca="1">SUMIF([1]route!$E$3:$E$10005,E218,[1]!Table1[2])</f>
        <v>0</v>
      </c>
      <c r="AG218" s="30">
        <f ca="1">SUMIF([1]route!$E$3:$E$10005,E218,[1]!Table1[3])</f>
        <v>0</v>
      </c>
      <c r="AH218" s="30">
        <f ca="1">SUMIF([1]route!$E$3:$E$10005,E218,[1]!Table1[4])</f>
        <v>0</v>
      </c>
      <c r="AI218" s="30">
        <f ca="1">SUMIF([1]route!$E$3:$E$10005,E218,[1]!Table1[5])</f>
        <v>169</v>
      </c>
      <c r="AJ218" s="30">
        <f ca="1">SUMIF([1]route!$E$3:$E$10005,E218,[1]!Table1[6])</f>
        <v>0</v>
      </c>
      <c r="AK218" s="30">
        <f ca="1">SUMIF([1]route!$E$3:$E$10005,E218,[1]!Table1[7])</f>
        <v>0</v>
      </c>
      <c r="AL218" s="30">
        <f ca="1">SUMIF([1]route!$E$3:$E$10005,E218,[1]!Table1[8])</f>
        <v>0</v>
      </c>
      <c r="AM218" s="30">
        <f ca="1">SUMIF([1]route!$E$3:$E$10005,E218,[1]!Table1[9])</f>
        <v>0</v>
      </c>
      <c r="AN218" s="30">
        <f ca="1">SUMIF([1]route!$E$3:$E$10005,E218,[1]!Table1[10])</f>
        <v>0</v>
      </c>
      <c r="AO218" s="30">
        <f ca="1">SUMIF([1]route!$E$3:$E$10005,E218,[1]!Table1[11])</f>
        <v>169</v>
      </c>
      <c r="AP218" s="30">
        <f ca="1">SUMIF([1]route!$E$3:$E$10005,E218,[1]!Table1[12])</f>
        <v>0</v>
      </c>
      <c r="AQ218" s="30">
        <f ca="1">SUMIF([1]route!$E$3:$E$10005,E218,[1]!Table1[13])</f>
        <v>0</v>
      </c>
      <c r="AR218" s="30">
        <f ca="1">SUMIF([1]route!$E$3:$E$10005,E218,[1]!Table1[14])</f>
        <v>0</v>
      </c>
      <c r="AS218" s="30">
        <f ca="1">SUMIF([1]route!$E$3:$E$10005,E218,[1]!Table1[15])</f>
        <v>0</v>
      </c>
      <c r="AT218" s="30">
        <f ca="1">SUMIF([1]route!$E$3:$E$10005,E218,[1]!Table1[16])</f>
        <v>0</v>
      </c>
      <c r="AU218" s="30">
        <f ca="1">SUMIF([1]route!$E$3:$E$10005,E218,[1]!Table1[17])</f>
        <v>0</v>
      </c>
      <c r="AV218" s="30">
        <f ca="1">SUMIF([1]route!$E$3:$E$10005,E218,[1]!Table1[18])</f>
        <v>169</v>
      </c>
      <c r="AW218" s="30">
        <f ca="1">SUMIF([1]route!$E$3:$E$10005,E218,[1]!Table1[19])</f>
        <v>0</v>
      </c>
      <c r="AX218" s="30">
        <f ca="1">SUMIF([1]route!$E$3:$E$10005,E218,[1]!Table1[20])</f>
        <v>0</v>
      </c>
      <c r="AY218" s="30">
        <f ca="1">SUMIF([1]route!$E$3:$E$10005,E218,[1]!Table1[21])</f>
        <v>0</v>
      </c>
      <c r="AZ218" s="30">
        <f ca="1">SUMIF([1]route!$E$3:$E$10005,E218,[1]!Table1[22])</f>
        <v>169</v>
      </c>
      <c r="BA218" s="30">
        <f ca="1">SUMIF([1]route!$E$3:$E$10005,E218,[1]!Table1[23])</f>
        <v>0</v>
      </c>
      <c r="BB218" s="30">
        <f ca="1">SUMIF([1]route!$E$3:$E$10005,E218,[1]!Table1[24])</f>
        <v>0</v>
      </c>
      <c r="BC218" s="30">
        <f ca="1">SUMIF([1]route!$E$3:$E$10005,E218,[1]!Table1[25])</f>
        <v>0</v>
      </c>
      <c r="BD218" s="30">
        <f ca="1">SUMIF([1]route!$E$3:$E$10005,E218,[1]!Table1[26])</f>
        <v>0</v>
      </c>
      <c r="BE218" s="30">
        <f ca="1">SUMIF([1]route!$E$3:$E$10005,E218,[1]!Table1[27])</f>
        <v>0</v>
      </c>
      <c r="BF218" s="30">
        <f ca="1">SUMIF([1]route!$E$3:$E$10005,E218,[1]!Table1[28])</f>
        <v>100</v>
      </c>
      <c r="BG218" s="30">
        <f ca="1">SUMIF([1]route!$E$3:$E$10005,E218,[1]!Table1[29])</f>
        <v>0</v>
      </c>
      <c r="BH218" s="30">
        <f ca="1">SUMIF([1]route!$E$3:$E$10005,E218,[1]!Table1[30])</f>
        <v>0</v>
      </c>
      <c r="BI218" s="30">
        <f ca="1">SUMIF([1]route!$E$3:$E$10005,E218,[1]!Table1[31])</f>
        <v>0</v>
      </c>
      <c r="BJ218" s="30">
        <f ca="1">SUMIF([1]route!$E$3:$E$10005,E218,[1]!Table1[Remain PO])</f>
        <v>0</v>
      </c>
      <c r="BK218" s="31">
        <f ca="1">SUMIF([1]route!$E$3:$E$10005,E218,[1]!Table1[N+1])</f>
        <v>0</v>
      </c>
      <c r="BL218" s="31">
        <f ca="1">SUMIF([1]route!$E$3:$E$10005,E218,[1]!Table1[N+2])</f>
        <v>0</v>
      </c>
      <c r="BM218" s="31">
        <f ca="1">SUMIF([1]route!$E$3:$E$10005,E218,[1]!Table1[N+3])</f>
        <v>0</v>
      </c>
      <c r="BN218" s="32">
        <f ca="1">SUMIF([1]route!$E$3:$E$10005,E218,[1]!Table1[N+4])</f>
        <v>0</v>
      </c>
      <c r="BP218" s="37">
        <f t="shared" si="83"/>
        <v>2773</v>
      </c>
      <c r="BQ218" s="35">
        <f t="shared" ca="1" si="89"/>
        <v>2773</v>
      </c>
      <c r="BR218" s="35">
        <f t="shared" ca="1" si="89"/>
        <v>2773</v>
      </c>
      <c r="BS218" s="35">
        <f t="shared" ca="1" si="89"/>
        <v>2773</v>
      </c>
      <c r="BT218" s="35">
        <f t="shared" ca="1" si="89"/>
        <v>2773</v>
      </c>
      <c r="BU218" s="35">
        <f t="shared" ca="1" si="89"/>
        <v>2604</v>
      </c>
      <c r="BV218" s="35">
        <f t="shared" ca="1" si="88"/>
        <v>2604</v>
      </c>
      <c r="BW218" s="35">
        <f t="shared" ca="1" si="88"/>
        <v>2604</v>
      </c>
      <c r="BX218" s="35">
        <f t="shared" ca="1" si="88"/>
        <v>2604</v>
      </c>
      <c r="BY218" s="35">
        <f t="shared" ca="1" si="86"/>
        <v>2604</v>
      </c>
      <c r="BZ218" s="35">
        <f t="shared" ca="1" si="86"/>
        <v>2604</v>
      </c>
      <c r="CA218" s="35">
        <f t="shared" ca="1" si="86"/>
        <v>2435</v>
      </c>
      <c r="CB218" s="35">
        <f t="shared" ca="1" si="86"/>
        <v>2435</v>
      </c>
      <c r="CC218" s="35">
        <f t="shared" ca="1" si="86"/>
        <v>2435</v>
      </c>
      <c r="CD218" s="35">
        <f t="shared" ca="1" si="86"/>
        <v>2435</v>
      </c>
      <c r="CE218" s="35">
        <f t="shared" ca="1" si="86"/>
        <v>2435</v>
      </c>
      <c r="CF218" s="35">
        <f t="shared" ca="1" si="86"/>
        <v>2435</v>
      </c>
      <c r="CG218" s="35">
        <f t="shared" ca="1" si="86"/>
        <v>2435</v>
      </c>
      <c r="CH218" s="35">
        <f t="shared" ca="1" si="86"/>
        <v>2266</v>
      </c>
      <c r="CI218" s="35">
        <f t="shared" ca="1" si="86"/>
        <v>2266</v>
      </c>
      <c r="CJ218" s="35">
        <f t="shared" ca="1" si="86"/>
        <v>2266</v>
      </c>
      <c r="CK218" s="35">
        <f t="shared" ca="1" si="86"/>
        <v>2266</v>
      </c>
      <c r="CL218" s="35">
        <f t="shared" ca="1" si="86"/>
        <v>2097</v>
      </c>
      <c r="CM218" s="35">
        <f t="shared" ca="1" si="85"/>
        <v>2097</v>
      </c>
      <c r="CN218" s="35">
        <f t="shared" ca="1" si="85"/>
        <v>2097</v>
      </c>
      <c r="CO218" s="35">
        <f t="shared" ca="1" si="85"/>
        <v>2097</v>
      </c>
      <c r="CP218" s="35">
        <f t="shared" ca="1" si="85"/>
        <v>2097</v>
      </c>
      <c r="CQ218" s="35">
        <f t="shared" ca="1" si="85"/>
        <v>2097</v>
      </c>
      <c r="CR218" s="35">
        <f t="shared" ca="1" si="84"/>
        <v>1997</v>
      </c>
      <c r="CS218" s="35">
        <f t="shared" ca="1" si="84"/>
        <v>1997</v>
      </c>
      <c r="CT218" s="35">
        <f t="shared" ca="1" si="84"/>
        <v>1997</v>
      </c>
      <c r="CU218" s="35">
        <f t="shared" ca="1" si="84"/>
        <v>1997</v>
      </c>
      <c r="CV218" s="35">
        <f t="shared" ca="1" si="84"/>
        <v>1997</v>
      </c>
      <c r="CW218" s="38">
        <f t="shared" ca="1" si="84"/>
        <v>1997</v>
      </c>
      <c r="CX218" s="38">
        <f t="shared" ca="1" si="84"/>
        <v>1997</v>
      </c>
      <c r="CY218" s="38">
        <f t="shared" ca="1" si="84"/>
        <v>1997</v>
      </c>
      <c r="CZ218" s="39">
        <f t="shared" ca="1" si="87"/>
        <v>1997</v>
      </c>
      <c r="DA218" s="35"/>
    </row>
    <row r="219" spans="4:105" x14ac:dyDescent="0.3">
      <c r="D219" s="61" t="str">
        <f>VLOOKUP(F219,[1]Special!$O$2:$S$209,3,0)</f>
        <v>|0101021700|0.00|0.00|0.000|67.0002</v>
      </c>
      <c r="E219" s="20" t="s">
        <v>241</v>
      </c>
      <c r="F219" s="19" t="str">
        <f t="shared" si="73"/>
        <v>|0200226010|22.20|0.00|2.000|0.000</v>
      </c>
      <c r="G219" s="19" t="str">
        <f>'Cutting Rules'!H219</f>
        <v>GTA||||||||||||</v>
      </c>
      <c r="H219" s="19" t="str">
        <f>VLOOKUP(MID(F219,8,2),[1]Special!$H$2:$I$32,2,0)</f>
        <v>STAM390G</v>
      </c>
      <c r="I219" s="19" t="str">
        <f t="shared" si="74"/>
        <v>IBC</v>
      </c>
      <c r="J219" s="19" t="str">
        <f t="shared" si="75"/>
        <v>P</v>
      </c>
      <c r="K219" s="19" t="str">
        <f t="shared" si="76"/>
        <v>22.2</v>
      </c>
      <c r="L219" s="19" t="str">
        <f t="shared" si="77"/>
        <v>0.00</v>
      </c>
      <c r="M219" s="52" t="str">
        <f t="shared" si="78"/>
        <v>2.00</v>
      </c>
      <c r="N219" s="52" t="str">
        <f t="shared" si="79"/>
        <v>5979</v>
      </c>
      <c r="O219" s="19">
        <f>VLOOKUP(F219,[1]Item!$A$5:$Z$10000,26,0)</f>
        <v>0.996</v>
      </c>
      <c r="P219" s="19" t="str">
        <f>VLOOKUP(E219,[1]route!$E$3:$O$10005,11,0)</f>
        <v>C</v>
      </c>
      <c r="Q219" s="62" t="str">
        <f>'Cutting Rules'!AD219</f>
        <v>757------------</v>
      </c>
      <c r="R219" s="23">
        <f ca="1">SUMIF([1]route!$E$3:$E$10005,E219,[1]!Table1[生産])</f>
        <v>0</v>
      </c>
      <c r="S219" s="24"/>
      <c r="T219" s="78" t="s">
        <v>547</v>
      </c>
      <c r="U219" s="19"/>
      <c r="V219" s="48">
        <f>SUMIF([1]route!$E$3:$E$10005,E219,[1]route!$M$3:$M$10005)</f>
        <v>7</v>
      </c>
      <c r="W219" s="56">
        <f t="shared" si="80"/>
        <v>41.685587999999996</v>
      </c>
      <c r="X219" s="27" t="e">
        <f t="array" aca="1" ref="X219" ca="1">INDEX($BP219:$CZ219,MATCH(TRUE,$BP219:$CZ219&lt;0,0))</f>
        <v>#N/A</v>
      </c>
      <c r="Y219" s="47" t="str">
        <f t="shared" ca="1" si="71"/>
        <v/>
      </c>
      <c r="Z219" s="121" t="str">
        <f>IFERROR(VLOOKUP(E219,[1]route!$E$3:$BL$10005,59,0),"")&amp;IFERROR(VLOOKUP(E219,[1]route!$E$3:$BL$10005,60,0),"")</f>
        <v/>
      </c>
      <c r="AA219" s="28">
        <f t="shared" ca="1" si="81"/>
        <v>0</v>
      </c>
      <c r="AB219" s="77">
        <f t="shared" ca="1" si="82"/>
        <v>0</v>
      </c>
      <c r="AC219" s="4" t="str">
        <f t="shared" ca="1" si="72"/>
        <v/>
      </c>
      <c r="AD219" s="29">
        <v>0</v>
      </c>
      <c r="AE219" s="30">
        <f ca="1">SUMIF([1]route!$E$3:$E$10005,E219,[1]!Table1[1])</f>
        <v>0</v>
      </c>
      <c r="AF219" s="30">
        <f ca="1">SUMIF([1]route!$E$3:$E$10005,E219,[1]!Table1[2])</f>
        <v>0</v>
      </c>
      <c r="AG219" s="30">
        <f ca="1">SUMIF([1]route!$E$3:$E$10005,E219,[1]!Table1[3])</f>
        <v>0</v>
      </c>
      <c r="AH219" s="30">
        <f ca="1">SUMIF([1]route!$E$3:$E$10005,E219,[1]!Table1[4])</f>
        <v>0</v>
      </c>
      <c r="AI219" s="30">
        <f ca="1">SUMIF([1]route!$E$3:$E$10005,E219,[1]!Table1[5])</f>
        <v>0</v>
      </c>
      <c r="AJ219" s="30">
        <f ca="1">SUMIF([1]route!$E$3:$E$10005,E219,[1]!Table1[6])</f>
        <v>0</v>
      </c>
      <c r="AK219" s="30">
        <f ca="1">SUMIF([1]route!$E$3:$E$10005,E219,[1]!Table1[7])</f>
        <v>0</v>
      </c>
      <c r="AL219" s="30">
        <f ca="1">SUMIF([1]route!$E$3:$E$10005,E219,[1]!Table1[8])</f>
        <v>0</v>
      </c>
      <c r="AM219" s="30">
        <f ca="1">SUMIF([1]route!$E$3:$E$10005,E219,[1]!Table1[9])</f>
        <v>0</v>
      </c>
      <c r="AN219" s="30">
        <f ca="1">SUMIF([1]route!$E$3:$E$10005,E219,[1]!Table1[10])</f>
        <v>0</v>
      </c>
      <c r="AO219" s="30">
        <f ca="1">SUMIF([1]route!$E$3:$E$10005,E219,[1]!Table1[11])</f>
        <v>0</v>
      </c>
      <c r="AP219" s="30">
        <f ca="1">SUMIF([1]route!$E$3:$E$10005,E219,[1]!Table1[12])</f>
        <v>0</v>
      </c>
      <c r="AQ219" s="30">
        <f ca="1">SUMIF([1]route!$E$3:$E$10005,E219,[1]!Table1[13])</f>
        <v>0</v>
      </c>
      <c r="AR219" s="30">
        <f ca="1">SUMIF([1]route!$E$3:$E$10005,E219,[1]!Table1[14])</f>
        <v>0</v>
      </c>
      <c r="AS219" s="30">
        <f ca="1">SUMIF([1]route!$E$3:$E$10005,E219,[1]!Table1[15])</f>
        <v>0</v>
      </c>
      <c r="AT219" s="30">
        <f ca="1">SUMIF([1]route!$E$3:$E$10005,E219,[1]!Table1[16])</f>
        <v>0</v>
      </c>
      <c r="AU219" s="30">
        <f ca="1">SUMIF([1]route!$E$3:$E$10005,E219,[1]!Table1[17])</f>
        <v>0</v>
      </c>
      <c r="AV219" s="30">
        <f ca="1">SUMIF([1]route!$E$3:$E$10005,E219,[1]!Table1[18])</f>
        <v>0</v>
      </c>
      <c r="AW219" s="30">
        <f ca="1">SUMIF([1]route!$E$3:$E$10005,E219,[1]!Table1[19])</f>
        <v>0</v>
      </c>
      <c r="AX219" s="30">
        <f ca="1">SUMIF([1]route!$E$3:$E$10005,E219,[1]!Table1[20])</f>
        <v>0</v>
      </c>
      <c r="AY219" s="30">
        <f ca="1">SUMIF([1]route!$E$3:$E$10005,E219,[1]!Table1[21])</f>
        <v>0</v>
      </c>
      <c r="AZ219" s="30">
        <f ca="1">SUMIF([1]route!$E$3:$E$10005,E219,[1]!Table1[22])</f>
        <v>0</v>
      </c>
      <c r="BA219" s="30">
        <f ca="1">SUMIF([1]route!$E$3:$E$10005,E219,[1]!Table1[23])</f>
        <v>0</v>
      </c>
      <c r="BB219" s="30">
        <f ca="1">SUMIF([1]route!$E$3:$E$10005,E219,[1]!Table1[24])</f>
        <v>0</v>
      </c>
      <c r="BC219" s="30">
        <f ca="1">SUMIF([1]route!$E$3:$E$10005,E219,[1]!Table1[25])</f>
        <v>0</v>
      </c>
      <c r="BD219" s="30">
        <f ca="1">SUMIF([1]route!$E$3:$E$10005,E219,[1]!Table1[26])</f>
        <v>0</v>
      </c>
      <c r="BE219" s="30">
        <f ca="1">SUMIF([1]route!$E$3:$E$10005,E219,[1]!Table1[27])</f>
        <v>0</v>
      </c>
      <c r="BF219" s="30">
        <f ca="1">SUMIF([1]route!$E$3:$E$10005,E219,[1]!Table1[28])</f>
        <v>0</v>
      </c>
      <c r="BG219" s="30">
        <f ca="1">SUMIF([1]route!$E$3:$E$10005,E219,[1]!Table1[29])</f>
        <v>0</v>
      </c>
      <c r="BH219" s="30">
        <f ca="1">SUMIF([1]route!$E$3:$E$10005,E219,[1]!Table1[30])</f>
        <v>0</v>
      </c>
      <c r="BI219" s="30">
        <f ca="1">SUMIF([1]route!$E$3:$E$10005,E219,[1]!Table1[31])</f>
        <v>0</v>
      </c>
      <c r="BJ219" s="30">
        <f ca="1">SUMIF([1]route!$E$3:$E$10005,E219,[1]!Table1[Remain PO])</f>
        <v>0</v>
      </c>
      <c r="BK219" s="31">
        <f ca="1">SUMIF([1]route!$E$3:$E$10005,E219,[1]!Table1[N+1])</f>
        <v>0</v>
      </c>
      <c r="BL219" s="31">
        <f ca="1">SUMIF([1]route!$E$3:$E$10005,E219,[1]!Table1[N+2])</f>
        <v>0</v>
      </c>
      <c r="BM219" s="31">
        <f ca="1">SUMIF([1]route!$E$3:$E$10005,E219,[1]!Table1[N+3])</f>
        <v>0</v>
      </c>
      <c r="BN219" s="32">
        <f ca="1">SUMIF([1]route!$E$3:$E$10005,E219,[1]!Table1[N+4])</f>
        <v>0</v>
      </c>
      <c r="BP219" s="37">
        <f t="shared" si="83"/>
        <v>7</v>
      </c>
      <c r="BQ219" s="35">
        <f t="shared" ca="1" si="89"/>
        <v>7</v>
      </c>
      <c r="BR219" s="35">
        <f t="shared" ca="1" si="89"/>
        <v>7</v>
      </c>
      <c r="BS219" s="35">
        <f t="shared" ca="1" si="89"/>
        <v>7</v>
      </c>
      <c r="BT219" s="35">
        <f t="shared" ca="1" si="89"/>
        <v>7</v>
      </c>
      <c r="BU219" s="35">
        <f t="shared" ca="1" si="89"/>
        <v>7</v>
      </c>
      <c r="BV219" s="35">
        <f t="shared" ca="1" si="88"/>
        <v>7</v>
      </c>
      <c r="BW219" s="35">
        <f t="shared" ca="1" si="88"/>
        <v>7</v>
      </c>
      <c r="BX219" s="35">
        <f t="shared" ca="1" si="88"/>
        <v>7</v>
      </c>
      <c r="BY219" s="35">
        <f t="shared" ca="1" si="86"/>
        <v>7</v>
      </c>
      <c r="BZ219" s="35">
        <f t="shared" ca="1" si="86"/>
        <v>7</v>
      </c>
      <c r="CA219" s="35">
        <f t="shared" ca="1" si="86"/>
        <v>7</v>
      </c>
      <c r="CB219" s="35">
        <f t="shared" ref="CB219:CL242" ca="1" si="90">CA219-AP219</f>
        <v>7</v>
      </c>
      <c r="CC219" s="35">
        <f t="shared" ca="1" si="90"/>
        <v>7</v>
      </c>
      <c r="CD219" s="35">
        <f t="shared" ca="1" si="90"/>
        <v>7</v>
      </c>
      <c r="CE219" s="35">
        <f t="shared" ca="1" si="90"/>
        <v>7</v>
      </c>
      <c r="CF219" s="35">
        <f t="shared" ca="1" si="90"/>
        <v>7</v>
      </c>
      <c r="CG219" s="35">
        <f t="shared" ca="1" si="90"/>
        <v>7</v>
      </c>
      <c r="CH219" s="35">
        <f t="shared" ca="1" si="90"/>
        <v>7</v>
      </c>
      <c r="CI219" s="35">
        <f t="shared" ca="1" si="90"/>
        <v>7</v>
      </c>
      <c r="CJ219" s="35">
        <f t="shared" ca="1" si="90"/>
        <v>7</v>
      </c>
      <c r="CK219" s="35">
        <f t="shared" ca="1" si="90"/>
        <v>7</v>
      </c>
      <c r="CL219" s="35">
        <f t="shared" ca="1" si="90"/>
        <v>7</v>
      </c>
      <c r="CM219" s="35">
        <f t="shared" ca="1" si="85"/>
        <v>7</v>
      </c>
      <c r="CN219" s="35">
        <f t="shared" ca="1" si="85"/>
        <v>7</v>
      </c>
      <c r="CO219" s="35">
        <f t="shared" ca="1" si="85"/>
        <v>7</v>
      </c>
      <c r="CP219" s="35">
        <f t="shared" ca="1" si="85"/>
        <v>7</v>
      </c>
      <c r="CQ219" s="35">
        <f t="shared" ca="1" si="85"/>
        <v>7</v>
      </c>
      <c r="CR219" s="35">
        <f t="shared" ca="1" si="84"/>
        <v>7</v>
      </c>
      <c r="CS219" s="35">
        <f t="shared" ca="1" si="84"/>
        <v>7</v>
      </c>
      <c r="CT219" s="35">
        <f t="shared" ca="1" si="84"/>
        <v>7</v>
      </c>
      <c r="CU219" s="35">
        <f t="shared" ca="1" si="84"/>
        <v>7</v>
      </c>
      <c r="CV219" s="35">
        <f t="shared" ca="1" si="84"/>
        <v>7</v>
      </c>
      <c r="CW219" s="38">
        <f t="shared" ca="1" si="84"/>
        <v>7</v>
      </c>
      <c r="CX219" s="38">
        <f t="shared" ca="1" si="84"/>
        <v>7</v>
      </c>
      <c r="CY219" s="38">
        <f t="shared" ca="1" si="84"/>
        <v>7</v>
      </c>
      <c r="CZ219" s="39">
        <f t="shared" ca="1" si="87"/>
        <v>7</v>
      </c>
      <c r="DA219" s="35"/>
    </row>
    <row r="220" spans="4:105" x14ac:dyDescent="0.3">
      <c r="D220" s="61" t="str">
        <f>VLOOKUP(F220,[1]Special!$O$2:$S$209,3,0)</f>
        <v>|0101021700|0.00|0.00|0.000|78.5001.4</v>
      </c>
      <c r="E220" s="20" t="s">
        <v>242</v>
      </c>
      <c r="F220" s="19" t="str">
        <f t="shared" si="73"/>
        <v>|0200226010|25.40|0.00|1.400|0.000</v>
      </c>
      <c r="G220" s="19" t="str">
        <f>'Cutting Rules'!H220</f>
        <v>INNOTEK||||||||||||</v>
      </c>
      <c r="H220" s="19" t="str">
        <f>VLOOKUP(MID(F220,8,2),[1]Special!$H$2:$I$32,2,0)</f>
        <v>STAM390G</v>
      </c>
      <c r="I220" s="19" t="str">
        <f t="shared" si="74"/>
        <v>NBC</v>
      </c>
      <c r="J220" s="19" t="str">
        <f t="shared" si="75"/>
        <v>P</v>
      </c>
      <c r="K220" s="19" t="str">
        <f t="shared" si="76"/>
        <v>25.4</v>
      </c>
      <c r="L220" s="19" t="str">
        <f t="shared" si="77"/>
        <v>0.00</v>
      </c>
      <c r="M220" s="52" t="str">
        <f t="shared" si="78"/>
        <v>1.40</v>
      </c>
      <c r="N220" s="52" t="str">
        <f t="shared" si="79"/>
        <v>5470</v>
      </c>
      <c r="O220" s="19">
        <f>VLOOKUP(F220,[1]Item!$A$5:$Z$10000,26,0)</f>
        <v>0.82899999999999996</v>
      </c>
      <c r="P220" s="19" t="str">
        <f>VLOOKUP(E220,[1]route!$E$3:$O$10005,11,0)</f>
        <v>P/E</v>
      </c>
      <c r="Q220" s="62" t="str">
        <f>'Cutting Rules'!AD220</f>
        <v>5470------------</v>
      </c>
      <c r="R220" s="23">
        <f ca="1">SUMIF([1]route!$E$3:$E$10005,E220,[1]!Table1[生産])</f>
        <v>427</v>
      </c>
      <c r="S220" s="24"/>
      <c r="T220" s="78" t="s">
        <v>547</v>
      </c>
      <c r="U220" s="19"/>
      <c r="V220" s="48">
        <f>SUMIF([1]route!$E$3:$E$10005,E220,[1]route!$M$3:$M$10005)</f>
        <v>204</v>
      </c>
      <c r="W220" s="56">
        <f t="shared" si="80"/>
        <v>925.06452000000002</v>
      </c>
      <c r="X220" s="27">
        <f t="array" aca="1" ref="X220" ca="1">INDEX($BP220:$CZ220,MATCH(TRUE,$BP220:$CZ220&lt;0,0))</f>
        <v>-223</v>
      </c>
      <c r="Y220" s="47">
        <f t="shared" ca="1" si="71"/>
        <v>45322</v>
      </c>
      <c r="Z220" s="121" t="str">
        <f>IFERROR(VLOOKUP(E220,[1]route!$E$3:$BL$10005,59,0),"")&amp;IFERROR(VLOOKUP(E220,[1]route!$E$3:$BL$10005,60,0),"")</f>
        <v/>
      </c>
      <c r="AA220" s="28">
        <f t="shared" ca="1" si="81"/>
        <v>223</v>
      </c>
      <c r="AB220" s="77">
        <f t="shared" ca="1" si="82"/>
        <v>1011.22249</v>
      </c>
      <c r="AC220" s="4">
        <f t="shared" ca="1" si="72"/>
        <v>34</v>
      </c>
      <c r="AD220" s="29">
        <v>0</v>
      </c>
      <c r="AE220" s="30">
        <f ca="1">SUMIF([1]route!$E$3:$E$10005,E220,[1]!Table1[1])</f>
        <v>127</v>
      </c>
      <c r="AF220" s="30">
        <f ca="1">SUMIF([1]route!$E$3:$E$10005,E220,[1]!Table1[2])</f>
        <v>0</v>
      </c>
      <c r="AG220" s="30">
        <f ca="1">SUMIF([1]route!$E$3:$E$10005,E220,[1]!Table1[3])</f>
        <v>0</v>
      </c>
      <c r="AH220" s="30">
        <f ca="1">SUMIF([1]route!$E$3:$E$10005,E220,[1]!Table1[4])</f>
        <v>0</v>
      </c>
      <c r="AI220" s="30">
        <f ca="1">SUMIF([1]route!$E$3:$E$10005,E220,[1]!Table1[5])</f>
        <v>0</v>
      </c>
      <c r="AJ220" s="30">
        <f ca="1">SUMIF([1]route!$E$3:$E$10005,E220,[1]!Table1[6])</f>
        <v>0</v>
      </c>
      <c r="AK220" s="30">
        <f ca="1">SUMIF([1]route!$E$3:$E$10005,E220,[1]!Table1[7])</f>
        <v>0</v>
      </c>
      <c r="AL220" s="30">
        <f ca="1">SUMIF([1]route!$E$3:$E$10005,E220,[1]!Table1[8])</f>
        <v>0</v>
      </c>
      <c r="AM220" s="30">
        <f ca="1">SUMIF([1]route!$E$3:$E$10005,E220,[1]!Table1[9])</f>
        <v>0</v>
      </c>
      <c r="AN220" s="30">
        <f ca="1">SUMIF([1]route!$E$3:$E$10005,E220,[1]!Table1[10])</f>
        <v>0</v>
      </c>
      <c r="AO220" s="30">
        <f ca="1">SUMIF([1]route!$E$3:$E$10005,E220,[1]!Table1[11])</f>
        <v>0</v>
      </c>
      <c r="AP220" s="30">
        <f ca="1">SUMIF([1]route!$E$3:$E$10005,E220,[1]!Table1[12])</f>
        <v>0</v>
      </c>
      <c r="AQ220" s="30">
        <f ca="1">SUMIF([1]route!$E$3:$E$10005,E220,[1]!Table1[13])</f>
        <v>0</v>
      </c>
      <c r="AR220" s="30">
        <f ca="1">SUMIF([1]route!$E$3:$E$10005,E220,[1]!Table1[14])</f>
        <v>0</v>
      </c>
      <c r="AS220" s="30">
        <f ca="1">SUMIF([1]route!$E$3:$E$10005,E220,[1]!Table1[15])</f>
        <v>0</v>
      </c>
      <c r="AT220" s="30">
        <f ca="1">SUMIF([1]route!$E$3:$E$10005,E220,[1]!Table1[16])</f>
        <v>0</v>
      </c>
      <c r="AU220" s="30">
        <f ca="1">SUMIF([1]route!$E$3:$E$10005,E220,[1]!Table1[17])</f>
        <v>0</v>
      </c>
      <c r="AV220" s="30">
        <f ca="1">SUMIF([1]route!$E$3:$E$10005,E220,[1]!Table1[18])</f>
        <v>0</v>
      </c>
      <c r="AW220" s="30">
        <f ca="1">SUMIF([1]route!$E$3:$E$10005,E220,[1]!Table1[19])</f>
        <v>0</v>
      </c>
      <c r="AX220" s="30">
        <f ca="1">SUMIF([1]route!$E$3:$E$10005,E220,[1]!Table1[20])</f>
        <v>0</v>
      </c>
      <c r="AY220" s="30">
        <f ca="1">SUMIF([1]route!$E$3:$E$10005,E220,[1]!Table1[21])</f>
        <v>0</v>
      </c>
      <c r="AZ220" s="30">
        <f ca="1">SUMIF([1]route!$E$3:$E$10005,E220,[1]!Table1[22])</f>
        <v>0</v>
      </c>
      <c r="BA220" s="30">
        <f ca="1">SUMIF([1]route!$E$3:$E$10005,E220,[1]!Table1[23])</f>
        <v>0</v>
      </c>
      <c r="BB220" s="30">
        <f ca="1">SUMIF([1]route!$E$3:$E$10005,E220,[1]!Table1[24])</f>
        <v>0</v>
      </c>
      <c r="BC220" s="30">
        <f ca="1">SUMIF([1]route!$E$3:$E$10005,E220,[1]!Table1[25])</f>
        <v>0</v>
      </c>
      <c r="BD220" s="30">
        <f ca="1">SUMIF([1]route!$E$3:$E$10005,E220,[1]!Table1[26])</f>
        <v>0</v>
      </c>
      <c r="BE220" s="30">
        <f ca="1">SUMIF([1]route!$E$3:$E$10005,E220,[1]!Table1[27])</f>
        <v>0</v>
      </c>
      <c r="BF220" s="30">
        <f ca="1">SUMIF([1]route!$E$3:$E$10005,E220,[1]!Table1[28])</f>
        <v>0</v>
      </c>
      <c r="BG220" s="30">
        <f ca="1">SUMIF([1]route!$E$3:$E$10005,E220,[1]!Table1[29])</f>
        <v>0</v>
      </c>
      <c r="BH220" s="30">
        <f ca="1">SUMIF([1]route!$E$3:$E$10005,E220,[1]!Table1[30])</f>
        <v>0</v>
      </c>
      <c r="BI220" s="30">
        <f ca="1">SUMIF([1]route!$E$3:$E$10005,E220,[1]!Table1[31])</f>
        <v>0</v>
      </c>
      <c r="BJ220" s="30">
        <f ca="1">SUMIF([1]route!$E$3:$E$10005,E220,[1]!Table1[Remain PO])</f>
        <v>0</v>
      </c>
      <c r="BK220" s="31">
        <f ca="1">SUMIF([1]route!$E$3:$E$10005,E220,[1]!Table1[N+1])</f>
        <v>300</v>
      </c>
      <c r="BL220" s="31">
        <f ca="1">SUMIF([1]route!$E$3:$E$10005,E220,[1]!Table1[N+2])</f>
        <v>295</v>
      </c>
      <c r="BM220" s="31">
        <f ca="1">SUMIF([1]route!$E$3:$E$10005,E220,[1]!Table1[N+3])</f>
        <v>388</v>
      </c>
      <c r="BN220" s="32">
        <f ca="1">SUMIF([1]route!$E$3:$E$10005,E220,[1]!Table1[N+4])</f>
        <v>0</v>
      </c>
      <c r="BP220" s="37">
        <f t="shared" si="83"/>
        <v>204</v>
      </c>
      <c r="BQ220" s="35">
        <f t="shared" ca="1" si="89"/>
        <v>77</v>
      </c>
      <c r="BR220" s="35">
        <f t="shared" ca="1" si="89"/>
        <v>77</v>
      </c>
      <c r="BS220" s="35">
        <f t="shared" ca="1" si="89"/>
        <v>77</v>
      </c>
      <c r="BT220" s="35">
        <f t="shared" ca="1" si="89"/>
        <v>77</v>
      </c>
      <c r="BU220" s="35">
        <f t="shared" ca="1" si="89"/>
        <v>77</v>
      </c>
      <c r="BV220" s="35">
        <f t="shared" ca="1" si="88"/>
        <v>77</v>
      </c>
      <c r="BW220" s="35">
        <f t="shared" ca="1" si="88"/>
        <v>77</v>
      </c>
      <c r="BX220" s="35">
        <f t="shared" ca="1" si="88"/>
        <v>77</v>
      </c>
      <c r="BY220" s="35">
        <f t="shared" ca="1" si="88"/>
        <v>77</v>
      </c>
      <c r="BZ220" s="35">
        <f t="shared" ca="1" si="88"/>
        <v>77</v>
      </c>
      <c r="CA220" s="35">
        <f t="shared" ca="1" si="88"/>
        <v>77</v>
      </c>
      <c r="CB220" s="35">
        <f t="shared" ca="1" si="90"/>
        <v>77</v>
      </c>
      <c r="CC220" s="35">
        <f t="shared" ca="1" si="90"/>
        <v>77</v>
      </c>
      <c r="CD220" s="35">
        <f t="shared" ca="1" si="90"/>
        <v>77</v>
      </c>
      <c r="CE220" s="35">
        <f t="shared" ca="1" si="90"/>
        <v>77</v>
      </c>
      <c r="CF220" s="35">
        <f t="shared" ca="1" si="90"/>
        <v>77</v>
      </c>
      <c r="CG220" s="35">
        <f t="shared" ca="1" si="90"/>
        <v>77</v>
      </c>
      <c r="CH220" s="35">
        <f t="shared" ca="1" si="90"/>
        <v>77</v>
      </c>
      <c r="CI220" s="35">
        <f t="shared" ca="1" si="90"/>
        <v>77</v>
      </c>
      <c r="CJ220" s="35">
        <f t="shared" ca="1" si="90"/>
        <v>77</v>
      </c>
      <c r="CK220" s="35">
        <f t="shared" ca="1" si="90"/>
        <v>77</v>
      </c>
      <c r="CL220" s="35">
        <f t="shared" ca="1" si="90"/>
        <v>77</v>
      </c>
      <c r="CM220" s="35">
        <f t="shared" ca="1" si="85"/>
        <v>77</v>
      </c>
      <c r="CN220" s="35">
        <f t="shared" ca="1" si="85"/>
        <v>77</v>
      </c>
      <c r="CO220" s="35">
        <f t="shared" ca="1" si="85"/>
        <v>77</v>
      </c>
      <c r="CP220" s="35">
        <f t="shared" ca="1" si="85"/>
        <v>77</v>
      </c>
      <c r="CQ220" s="35">
        <f t="shared" ca="1" si="85"/>
        <v>77</v>
      </c>
      <c r="CR220" s="35">
        <f t="shared" ca="1" si="84"/>
        <v>77</v>
      </c>
      <c r="CS220" s="35">
        <f t="shared" ca="1" si="84"/>
        <v>77</v>
      </c>
      <c r="CT220" s="35">
        <f t="shared" ca="1" si="84"/>
        <v>77</v>
      </c>
      <c r="CU220" s="35">
        <f t="shared" ca="1" si="84"/>
        <v>77</v>
      </c>
      <c r="CV220" s="35">
        <f t="shared" ca="1" si="84"/>
        <v>77</v>
      </c>
      <c r="CW220" s="38">
        <f t="shared" ca="1" si="84"/>
        <v>-223</v>
      </c>
      <c r="CX220" s="38">
        <f t="shared" ca="1" si="84"/>
        <v>-518</v>
      </c>
      <c r="CY220" s="38">
        <f t="shared" ca="1" si="84"/>
        <v>-906</v>
      </c>
      <c r="CZ220" s="39">
        <f t="shared" ca="1" si="87"/>
        <v>-906</v>
      </c>
      <c r="DA220" s="35"/>
    </row>
    <row r="221" spans="4:105" x14ac:dyDescent="0.3">
      <c r="D221" s="61" t="str">
        <f>VLOOKUP(F221,[1]Special!$O$2:$S$209,3,0)</f>
        <v>|0101021700|0.00|0.00|0.000|78.5001.4</v>
      </c>
      <c r="E221" s="20" t="s">
        <v>243</v>
      </c>
      <c r="F221" s="19" t="str">
        <f t="shared" si="73"/>
        <v>|0200226010|25.40|0.00|1.400|0.000</v>
      </c>
      <c r="G221" s="19" t="str">
        <f>'Cutting Rules'!H221</f>
        <v>INNOTEK||||||||||||</v>
      </c>
      <c r="H221" s="19" t="str">
        <f>VLOOKUP(MID(F221,8,2),[1]Special!$H$2:$I$32,2,0)</f>
        <v>STAM390G</v>
      </c>
      <c r="I221" s="19" t="str">
        <f t="shared" si="74"/>
        <v>NBC</v>
      </c>
      <c r="J221" s="19" t="str">
        <f t="shared" si="75"/>
        <v>P</v>
      </c>
      <c r="K221" s="19" t="str">
        <f t="shared" si="76"/>
        <v>25.4</v>
      </c>
      <c r="L221" s="19" t="str">
        <f t="shared" si="77"/>
        <v>0.00</v>
      </c>
      <c r="M221" s="52" t="str">
        <f t="shared" si="78"/>
        <v>1.40</v>
      </c>
      <c r="N221" s="52" t="str">
        <f t="shared" si="79"/>
        <v>6100</v>
      </c>
      <c r="O221" s="19">
        <f>VLOOKUP(F221,[1]Item!$A$5:$Z$10000,26,0)</f>
        <v>0.82899999999999996</v>
      </c>
      <c r="P221" s="19" t="str">
        <f>VLOOKUP(E221,[1]route!$E$3:$O$10005,11,0)</f>
        <v>P/E</v>
      </c>
      <c r="Q221" s="62" t="str">
        <f>'Cutting Rules'!AD221</f>
        <v>6100------------</v>
      </c>
      <c r="R221" s="23">
        <f ca="1">SUMIF([1]route!$E$3:$E$10005,E221,[1]!Table1[生産])</f>
        <v>0</v>
      </c>
      <c r="S221" s="24"/>
      <c r="T221" s="78" t="s">
        <v>547</v>
      </c>
      <c r="U221" s="19"/>
      <c r="V221" s="48">
        <f>SUMIF([1]route!$E$3:$E$10005,E221,[1]route!$M$3:$M$10005)</f>
        <v>0</v>
      </c>
      <c r="W221" s="56">
        <f t="shared" si="80"/>
        <v>0</v>
      </c>
      <c r="X221" s="27" t="e">
        <f t="array" aca="1" ref="X221" ca="1">INDEX($BP221:$CZ221,MATCH(TRUE,$BP221:$CZ221&lt;0,0))</f>
        <v>#N/A</v>
      </c>
      <c r="Y221" s="47" t="str">
        <f t="shared" ca="1" si="71"/>
        <v/>
      </c>
      <c r="Z221" s="121" t="str">
        <f>IFERROR(VLOOKUP(E221,[1]route!$E$3:$BL$10005,59,0),"")&amp;IFERROR(VLOOKUP(E221,[1]route!$E$3:$BL$10005,60,0),"")</f>
        <v/>
      </c>
      <c r="AA221" s="28">
        <f t="shared" ca="1" si="81"/>
        <v>0</v>
      </c>
      <c r="AB221" s="77">
        <f t="shared" ca="1" si="82"/>
        <v>0</v>
      </c>
      <c r="AC221" s="4" t="str">
        <f t="shared" ca="1" si="72"/>
        <v/>
      </c>
      <c r="AD221" s="29">
        <v>0</v>
      </c>
      <c r="AE221" s="30">
        <f ca="1">SUMIF([1]route!$E$3:$E$10005,E221,[1]!Table1[1])</f>
        <v>0</v>
      </c>
      <c r="AF221" s="30">
        <f ca="1">SUMIF([1]route!$E$3:$E$10005,E221,[1]!Table1[2])</f>
        <v>0</v>
      </c>
      <c r="AG221" s="30">
        <f ca="1">SUMIF([1]route!$E$3:$E$10005,E221,[1]!Table1[3])</f>
        <v>0</v>
      </c>
      <c r="AH221" s="30">
        <f ca="1">SUMIF([1]route!$E$3:$E$10005,E221,[1]!Table1[4])</f>
        <v>0</v>
      </c>
      <c r="AI221" s="30">
        <f ca="1">SUMIF([1]route!$E$3:$E$10005,E221,[1]!Table1[5])</f>
        <v>0</v>
      </c>
      <c r="AJ221" s="30">
        <f ca="1">SUMIF([1]route!$E$3:$E$10005,E221,[1]!Table1[6])</f>
        <v>0</v>
      </c>
      <c r="AK221" s="30">
        <f ca="1">SUMIF([1]route!$E$3:$E$10005,E221,[1]!Table1[7])</f>
        <v>0</v>
      </c>
      <c r="AL221" s="30">
        <f ca="1">SUMIF([1]route!$E$3:$E$10005,E221,[1]!Table1[8])</f>
        <v>0</v>
      </c>
      <c r="AM221" s="30">
        <f ca="1">SUMIF([1]route!$E$3:$E$10005,E221,[1]!Table1[9])</f>
        <v>0</v>
      </c>
      <c r="AN221" s="30">
        <f ca="1">SUMIF([1]route!$E$3:$E$10005,E221,[1]!Table1[10])</f>
        <v>0</v>
      </c>
      <c r="AO221" s="30">
        <f ca="1">SUMIF([1]route!$E$3:$E$10005,E221,[1]!Table1[11])</f>
        <v>0</v>
      </c>
      <c r="AP221" s="30">
        <f ca="1">SUMIF([1]route!$E$3:$E$10005,E221,[1]!Table1[12])</f>
        <v>0</v>
      </c>
      <c r="AQ221" s="30">
        <f ca="1">SUMIF([1]route!$E$3:$E$10005,E221,[1]!Table1[13])</f>
        <v>0</v>
      </c>
      <c r="AR221" s="30">
        <f ca="1">SUMIF([1]route!$E$3:$E$10005,E221,[1]!Table1[14])</f>
        <v>0</v>
      </c>
      <c r="AS221" s="30">
        <f ca="1">SUMIF([1]route!$E$3:$E$10005,E221,[1]!Table1[15])</f>
        <v>0</v>
      </c>
      <c r="AT221" s="30">
        <f ca="1">SUMIF([1]route!$E$3:$E$10005,E221,[1]!Table1[16])</f>
        <v>0</v>
      </c>
      <c r="AU221" s="30">
        <f ca="1">SUMIF([1]route!$E$3:$E$10005,E221,[1]!Table1[17])</f>
        <v>0</v>
      </c>
      <c r="AV221" s="30">
        <f ca="1">SUMIF([1]route!$E$3:$E$10005,E221,[1]!Table1[18])</f>
        <v>0</v>
      </c>
      <c r="AW221" s="30">
        <f ca="1">SUMIF([1]route!$E$3:$E$10005,E221,[1]!Table1[19])</f>
        <v>0</v>
      </c>
      <c r="AX221" s="30">
        <f ca="1">SUMIF([1]route!$E$3:$E$10005,E221,[1]!Table1[20])</f>
        <v>0</v>
      </c>
      <c r="AY221" s="30">
        <f ca="1">SUMIF([1]route!$E$3:$E$10005,E221,[1]!Table1[21])</f>
        <v>0</v>
      </c>
      <c r="AZ221" s="30">
        <f ca="1">SUMIF([1]route!$E$3:$E$10005,E221,[1]!Table1[22])</f>
        <v>0</v>
      </c>
      <c r="BA221" s="30">
        <f ca="1">SUMIF([1]route!$E$3:$E$10005,E221,[1]!Table1[23])</f>
        <v>0</v>
      </c>
      <c r="BB221" s="30">
        <f ca="1">SUMIF([1]route!$E$3:$E$10005,E221,[1]!Table1[24])</f>
        <v>0</v>
      </c>
      <c r="BC221" s="30">
        <f ca="1">SUMIF([1]route!$E$3:$E$10005,E221,[1]!Table1[25])</f>
        <v>0</v>
      </c>
      <c r="BD221" s="30">
        <f ca="1">SUMIF([1]route!$E$3:$E$10005,E221,[1]!Table1[26])</f>
        <v>0</v>
      </c>
      <c r="BE221" s="30">
        <f ca="1">SUMIF([1]route!$E$3:$E$10005,E221,[1]!Table1[27])</f>
        <v>0</v>
      </c>
      <c r="BF221" s="30">
        <f ca="1">SUMIF([1]route!$E$3:$E$10005,E221,[1]!Table1[28])</f>
        <v>0</v>
      </c>
      <c r="BG221" s="30">
        <f ca="1">SUMIF([1]route!$E$3:$E$10005,E221,[1]!Table1[29])</f>
        <v>0</v>
      </c>
      <c r="BH221" s="30">
        <f ca="1">SUMIF([1]route!$E$3:$E$10005,E221,[1]!Table1[30])</f>
        <v>0</v>
      </c>
      <c r="BI221" s="30">
        <f ca="1">SUMIF([1]route!$E$3:$E$10005,E221,[1]!Table1[31])</f>
        <v>0</v>
      </c>
      <c r="BJ221" s="30">
        <f ca="1">SUMIF([1]route!$E$3:$E$10005,E221,[1]!Table1[Remain PO])</f>
        <v>0</v>
      </c>
      <c r="BK221" s="31">
        <f ca="1">SUMIF([1]route!$E$3:$E$10005,E221,[1]!Table1[N+1])</f>
        <v>0</v>
      </c>
      <c r="BL221" s="31">
        <f ca="1">SUMIF([1]route!$E$3:$E$10005,E221,[1]!Table1[N+2])</f>
        <v>0</v>
      </c>
      <c r="BM221" s="31">
        <f ca="1">SUMIF([1]route!$E$3:$E$10005,E221,[1]!Table1[N+3])</f>
        <v>0</v>
      </c>
      <c r="BN221" s="32">
        <f ca="1">SUMIF([1]route!$E$3:$E$10005,E221,[1]!Table1[N+4])</f>
        <v>0</v>
      </c>
      <c r="BP221" s="37">
        <f t="shared" si="83"/>
        <v>0</v>
      </c>
      <c r="BQ221" s="35">
        <f t="shared" ca="1" si="89"/>
        <v>0</v>
      </c>
      <c r="BR221" s="35">
        <f t="shared" ca="1" si="89"/>
        <v>0</v>
      </c>
      <c r="BS221" s="35">
        <f t="shared" ca="1" si="89"/>
        <v>0</v>
      </c>
      <c r="BT221" s="35">
        <f t="shared" ca="1" si="89"/>
        <v>0</v>
      </c>
      <c r="BU221" s="35">
        <f t="shared" ca="1" si="89"/>
        <v>0</v>
      </c>
      <c r="BV221" s="35">
        <f t="shared" ca="1" si="88"/>
        <v>0</v>
      </c>
      <c r="BW221" s="35">
        <f t="shared" ca="1" si="88"/>
        <v>0</v>
      </c>
      <c r="BX221" s="35">
        <f t="shared" ca="1" si="88"/>
        <v>0</v>
      </c>
      <c r="BY221" s="35">
        <f t="shared" ca="1" si="88"/>
        <v>0</v>
      </c>
      <c r="BZ221" s="35">
        <f t="shared" ca="1" si="88"/>
        <v>0</v>
      </c>
      <c r="CA221" s="35">
        <f t="shared" ca="1" si="88"/>
        <v>0</v>
      </c>
      <c r="CB221" s="35">
        <f t="shared" ca="1" si="90"/>
        <v>0</v>
      </c>
      <c r="CC221" s="35">
        <f t="shared" ca="1" si="90"/>
        <v>0</v>
      </c>
      <c r="CD221" s="35">
        <f t="shared" ca="1" si="90"/>
        <v>0</v>
      </c>
      <c r="CE221" s="35">
        <f t="shared" ca="1" si="90"/>
        <v>0</v>
      </c>
      <c r="CF221" s="35">
        <f t="shared" ca="1" si="90"/>
        <v>0</v>
      </c>
      <c r="CG221" s="35">
        <f t="shared" ca="1" si="90"/>
        <v>0</v>
      </c>
      <c r="CH221" s="35">
        <f t="shared" ca="1" si="90"/>
        <v>0</v>
      </c>
      <c r="CI221" s="35">
        <f t="shared" ca="1" si="90"/>
        <v>0</v>
      </c>
      <c r="CJ221" s="35">
        <f t="shared" ca="1" si="90"/>
        <v>0</v>
      </c>
      <c r="CK221" s="35">
        <f t="shared" ca="1" si="90"/>
        <v>0</v>
      </c>
      <c r="CL221" s="35">
        <f t="shared" ca="1" si="90"/>
        <v>0</v>
      </c>
      <c r="CM221" s="35">
        <f t="shared" ca="1" si="85"/>
        <v>0</v>
      </c>
      <c r="CN221" s="35">
        <f t="shared" ca="1" si="85"/>
        <v>0</v>
      </c>
      <c r="CO221" s="35">
        <f t="shared" ca="1" si="85"/>
        <v>0</v>
      </c>
      <c r="CP221" s="35">
        <f t="shared" ca="1" si="85"/>
        <v>0</v>
      </c>
      <c r="CQ221" s="35">
        <f t="shared" ca="1" si="85"/>
        <v>0</v>
      </c>
      <c r="CR221" s="35">
        <f t="shared" ca="1" si="84"/>
        <v>0</v>
      </c>
      <c r="CS221" s="35">
        <f t="shared" ca="1" si="84"/>
        <v>0</v>
      </c>
      <c r="CT221" s="35">
        <f t="shared" ca="1" si="84"/>
        <v>0</v>
      </c>
      <c r="CU221" s="35">
        <f t="shared" ca="1" si="84"/>
        <v>0</v>
      </c>
      <c r="CV221" s="35">
        <f t="shared" ca="1" si="84"/>
        <v>0</v>
      </c>
      <c r="CW221" s="38">
        <f t="shared" ca="1" si="84"/>
        <v>0</v>
      </c>
      <c r="CX221" s="38">
        <f t="shared" ca="1" si="84"/>
        <v>0</v>
      </c>
      <c r="CY221" s="38">
        <f t="shared" ca="1" si="84"/>
        <v>0</v>
      </c>
      <c r="CZ221" s="39">
        <f t="shared" ca="1" si="87"/>
        <v>0</v>
      </c>
      <c r="DA221" s="35"/>
    </row>
    <row r="222" spans="4:105" x14ac:dyDescent="0.3">
      <c r="D222" s="61" t="str">
        <f>VLOOKUP(F222,[1]Special!$O$2:$S$209,3,0)</f>
        <v>|0101021700|0.00|0.00|0.000|78.0001.6</v>
      </c>
      <c r="E222" s="20" t="s">
        <v>247</v>
      </c>
      <c r="F222" s="19" t="str">
        <f t="shared" si="73"/>
        <v>|0200226010|25.40|0.00|1.600|0.000</v>
      </c>
      <c r="G222" s="19" t="str">
        <f>'Cutting Rules'!H222</f>
        <v>TOYOTA||INNOTEK||||||||||</v>
      </c>
      <c r="H222" s="19" t="str">
        <f>VLOOKUP(MID(F222,8,2),[1]Special!$H$2:$I$32,2,0)</f>
        <v>STAM390G</v>
      </c>
      <c r="I222" s="19" t="str">
        <f t="shared" si="74"/>
        <v>IBC</v>
      </c>
      <c r="J222" s="19" t="str">
        <f t="shared" si="75"/>
        <v>P</v>
      </c>
      <c r="K222" s="19" t="str">
        <f t="shared" si="76"/>
        <v>25.4</v>
      </c>
      <c r="L222" s="19" t="str">
        <f t="shared" si="77"/>
        <v>0.00</v>
      </c>
      <c r="M222" s="52" t="str">
        <f t="shared" si="78"/>
        <v>1.60</v>
      </c>
      <c r="N222" s="52" t="str">
        <f t="shared" si="79"/>
        <v>5861</v>
      </c>
      <c r="O222" s="19">
        <f>VLOOKUP(F222,[1]Item!$A$5:$Z$10000,26,0)</f>
        <v>0.93899999999999995</v>
      </c>
      <c r="P222" s="19" t="str">
        <f>VLOOKUP(E222,[1]route!$E$3:$O$10005,11,0)</f>
        <v>C</v>
      </c>
      <c r="Q222" s="62" t="str">
        <f>'Cutting Rules'!AD222</f>
        <v>443.4-444.9-5861----------</v>
      </c>
      <c r="R222" s="23">
        <f ca="1">SUMIF([1]route!$E$3:$E$10005,E222,[1]!Table1[生産])</f>
        <v>69.615384615384613</v>
      </c>
      <c r="S222" s="24"/>
      <c r="T222" s="78" t="s">
        <v>547</v>
      </c>
      <c r="U222" s="19"/>
      <c r="V222" s="48">
        <f>SUMIF([1]route!$E$3:$E$10005,E222,[1]route!$M$3:$M$10005)</f>
        <v>174</v>
      </c>
      <c r="W222" s="56">
        <f t="shared" si="80"/>
        <v>957.60534599999994</v>
      </c>
      <c r="X222" s="27" t="e">
        <f t="array" aca="1" ref="X222" ca="1">INDEX($BP222:$CZ222,MATCH(TRUE,$BP222:$CZ222&lt;0,0))</f>
        <v>#N/A</v>
      </c>
      <c r="Y222" s="47" t="str">
        <f t="shared" ca="1" si="71"/>
        <v/>
      </c>
      <c r="Z222" s="121" t="str">
        <f>IFERROR(VLOOKUP(E222,[1]route!$E$3:$BL$10005,59,0),"")&amp;IFERROR(VLOOKUP(E222,[1]route!$E$3:$BL$10005,60,0),"")</f>
        <v/>
      </c>
      <c r="AA222" s="28">
        <f t="shared" ca="1" si="81"/>
        <v>0</v>
      </c>
      <c r="AB222" s="77">
        <f t="shared" ca="1" si="82"/>
        <v>0</v>
      </c>
      <c r="AC222" s="4" t="str">
        <f t="shared" ca="1" si="72"/>
        <v/>
      </c>
      <c r="AD222" s="29">
        <v>0</v>
      </c>
      <c r="AE222" s="30">
        <f ca="1">SUMIF([1]route!$E$3:$E$10005,E222,[1]!Table1[1])</f>
        <v>0</v>
      </c>
      <c r="AF222" s="30">
        <f ca="1">SUMIF([1]route!$E$3:$E$10005,E222,[1]!Table1[2])</f>
        <v>0</v>
      </c>
      <c r="AG222" s="30">
        <f ca="1">SUMIF([1]route!$E$3:$E$10005,E222,[1]!Table1[3])</f>
        <v>0</v>
      </c>
      <c r="AH222" s="30">
        <f ca="1">SUMIF([1]route!$E$3:$E$10005,E222,[1]!Table1[4])</f>
        <v>0</v>
      </c>
      <c r="AI222" s="30">
        <f ca="1">SUMIF([1]route!$E$3:$E$10005,E222,[1]!Table1[5])</f>
        <v>0</v>
      </c>
      <c r="AJ222" s="30">
        <f ca="1">SUMIF([1]route!$E$3:$E$10005,E222,[1]!Table1[6])</f>
        <v>50.384615384615387</v>
      </c>
      <c r="AK222" s="30">
        <f ca="1">SUMIF([1]route!$E$3:$E$10005,E222,[1]!Table1[7])</f>
        <v>0</v>
      </c>
      <c r="AL222" s="30">
        <f ca="1">SUMIF([1]route!$E$3:$E$10005,E222,[1]!Table1[8])</f>
        <v>0</v>
      </c>
      <c r="AM222" s="30">
        <f ca="1">SUMIF([1]route!$E$3:$E$10005,E222,[1]!Table1[9])</f>
        <v>0</v>
      </c>
      <c r="AN222" s="30">
        <f ca="1">SUMIF([1]route!$E$3:$E$10005,E222,[1]!Table1[10])</f>
        <v>0</v>
      </c>
      <c r="AO222" s="30">
        <f ca="1">SUMIF([1]route!$E$3:$E$10005,E222,[1]!Table1[11])</f>
        <v>0</v>
      </c>
      <c r="AP222" s="30">
        <f ca="1">SUMIF([1]route!$E$3:$E$10005,E222,[1]!Table1[12])</f>
        <v>0</v>
      </c>
      <c r="AQ222" s="30">
        <f ca="1">SUMIF([1]route!$E$3:$E$10005,E222,[1]!Table1[13])</f>
        <v>0</v>
      </c>
      <c r="AR222" s="30">
        <f ca="1">SUMIF([1]route!$E$3:$E$10005,E222,[1]!Table1[14])</f>
        <v>0</v>
      </c>
      <c r="AS222" s="30">
        <f ca="1">SUMIF([1]route!$E$3:$E$10005,E222,[1]!Table1[15])</f>
        <v>0</v>
      </c>
      <c r="AT222" s="30">
        <f ca="1">SUMIF([1]route!$E$3:$E$10005,E222,[1]!Table1[16])</f>
        <v>0</v>
      </c>
      <c r="AU222" s="30">
        <f ca="1">SUMIF([1]route!$E$3:$E$10005,E222,[1]!Table1[17])</f>
        <v>0</v>
      </c>
      <c r="AV222" s="30">
        <f ca="1">SUMIF([1]route!$E$3:$E$10005,E222,[1]!Table1[18])</f>
        <v>0</v>
      </c>
      <c r="AW222" s="30">
        <f ca="1">SUMIF([1]route!$E$3:$E$10005,E222,[1]!Table1[19])</f>
        <v>0</v>
      </c>
      <c r="AX222" s="30">
        <f ca="1">SUMIF([1]route!$E$3:$E$10005,E222,[1]!Table1[20])</f>
        <v>0</v>
      </c>
      <c r="AY222" s="30">
        <f ca="1">SUMIF([1]route!$E$3:$E$10005,E222,[1]!Table1[21])</f>
        <v>0</v>
      </c>
      <c r="AZ222" s="30">
        <f ca="1">SUMIF([1]route!$E$3:$E$10005,E222,[1]!Table1[22])</f>
        <v>0</v>
      </c>
      <c r="BA222" s="30">
        <f ca="1">SUMIF([1]route!$E$3:$E$10005,E222,[1]!Table1[23])</f>
        <v>0</v>
      </c>
      <c r="BB222" s="30">
        <f ca="1">SUMIF([1]route!$E$3:$E$10005,E222,[1]!Table1[24])</f>
        <v>0</v>
      </c>
      <c r="BC222" s="30">
        <f ca="1">SUMIF([1]route!$E$3:$E$10005,E222,[1]!Table1[25])</f>
        <v>0</v>
      </c>
      <c r="BD222" s="30">
        <f ca="1">SUMIF([1]route!$E$3:$E$10005,E222,[1]!Table1[26])</f>
        <v>0</v>
      </c>
      <c r="BE222" s="30">
        <f ca="1">SUMIF([1]route!$E$3:$E$10005,E222,[1]!Table1[27])</f>
        <v>0</v>
      </c>
      <c r="BF222" s="30">
        <f ca="1">SUMIF([1]route!$E$3:$E$10005,E222,[1]!Table1[28])</f>
        <v>0</v>
      </c>
      <c r="BG222" s="30">
        <f ca="1">SUMIF([1]route!$E$3:$E$10005,E222,[1]!Table1[29])</f>
        <v>0</v>
      </c>
      <c r="BH222" s="30">
        <f ca="1">SUMIF([1]route!$E$3:$E$10005,E222,[1]!Table1[30])</f>
        <v>0</v>
      </c>
      <c r="BI222" s="30">
        <f ca="1">SUMIF([1]route!$E$3:$E$10005,E222,[1]!Table1[31])</f>
        <v>0</v>
      </c>
      <c r="BJ222" s="30">
        <f ca="1">SUMIF([1]route!$E$3:$E$10005,E222,[1]!Table1[Remain PO])</f>
        <v>0</v>
      </c>
      <c r="BK222" s="31">
        <f ca="1">SUMIF([1]route!$E$3:$E$10005,E222,[1]!Table1[N+1])</f>
        <v>19.23076923076923</v>
      </c>
      <c r="BL222" s="31">
        <f ca="1">SUMIF([1]route!$E$3:$E$10005,E222,[1]!Table1[N+2])</f>
        <v>76.92307692307692</v>
      </c>
      <c r="BM222" s="31">
        <f ca="1">SUMIF([1]route!$E$3:$E$10005,E222,[1]!Table1[N+3])</f>
        <v>0</v>
      </c>
      <c r="BN222" s="32">
        <f ca="1">SUMIF([1]route!$E$3:$E$10005,E222,[1]!Table1[N+4])</f>
        <v>0</v>
      </c>
      <c r="BP222" s="37">
        <f t="shared" si="83"/>
        <v>174</v>
      </c>
      <c r="BQ222" s="35">
        <f t="shared" ca="1" si="89"/>
        <v>174</v>
      </c>
      <c r="BR222" s="35">
        <f t="shared" ca="1" si="89"/>
        <v>174</v>
      </c>
      <c r="BS222" s="35">
        <f t="shared" ca="1" si="89"/>
        <v>174</v>
      </c>
      <c r="BT222" s="35">
        <f t="shared" ca="1" si="89"/>
        <v>174</v>
      </c>
      <c r="BU222" s="35">
        <f t="shared" ca="1" si="89"/>
        <v>174</v>
      </c>
      <c r="BV222" s="35">
        <f t="shared" ca="1" si="88"/>
        <v>123.61538461538461</v>
      </c>
      <c r="BW222" s="35">
        <f t="shared" ca="1" si="88"/>
        <v>123.61538461538461</v>
      </c>
      <c r="BX222" s="35">
        <f t="shared" ca="1" si="88"/>
        <v>123.61538461538461</v>
      </c>
      <c r="BY222" s="35">
        <f t="shared" ca="1" si="88"/>
        <v>123.61538461538461</v>
      </c>
      <c r="BZ222" s="35">
        <f t="shared" ca="1" si="88"/>
        <v>123.61538461538461</v>
      </c>
      <c r="CA222" s="35">
        <f t="shared" ca="1" si="88"/>
        <v>123.61538461538461</v>
      </c>
      <c r="CB222" s="35">
        <f t="shared" ca="1" si="90"/>
        <v>123.61538461538461</v>
      </c>
      <c r="CC222" s="35">
        <f t="shared" ca="1" si="90"/>
        <v>123.61538461538461</v>
      </c>
      <c r="CD222" s="35">
        <f t="shared" ca="1" si="90"/>
        <v>123.61538461538461</v>
      </c>
      <c r="CE222" s="35">
        <f t="shared" ca="1" si="90"/>
        <v>123.61538461538461</v>
      </c>
      <c r="CF222" s="35">
        <f t="shared" ca="1" si="90"/>
        <v>123.61538461538461</v>
      </c>
      <c r="CG222" s="35">
        <f t="shared" ca="1" si="90"/>
        <v>123.61538461538461</v>
      </c>
      <c r="CH222" s="35">
        <f t="shared" ca="1" si="90"/>
        <v>123.61538461538461</v>
      </c>
      <c r="CI222" s="35">
        <f t="shared" ca="1" si="90"/>
        <v>123.61538461538461</v>
      </c>
      <c r="CJ222" s="35">
        <f t="shared" ca="1" si="90"/>
        <v>123.61538461538461</v>
      </c>
      <c r="CK222" s="35">
        <f t="shared" ca="1" si="90"/>
        <v>123.61538461538461</v>
      </c>
      <c r="CL222" s="35">
        <f t="shared" ca="1" si="90"/>
        <v>123.61538461538461</v>
      </c>
      <c r="CM222" s="35">
        <f t="shared" ca="1" si="85"/>
        <v>123.61538461538461</v>
      </c>
      <c r="CN222" s="35">
        <f t="shared" ca="1" si="85"/>
        <v>123.61538461538461</v>
      </c>
      <c r="CO222" s="35">
        <f t="shared" ca="1" si="85"/>
        <v>123.61538461538461</v>
      </c>
      <c r="CP222" s="35">
        <f t="shared" ca="1" si="85"/>
        <v>123.61538461538461</v>
      </c>
      <c r="CQ222" s="35">
        <f t="shared" ca="1" si="85"/>
        <v>123.61538461538461</v>
      </c>
      <c r="CR222" s="35">
        <f t="shared" ca="1" si="84"/>
        <v>123.61538461538461</v>
      </c>
      <c r="CS222" s="35">
        <f t="shared" ca="1" si="84"/>
        <v>123.61538461538461</v>
      </c>
      <c r="CT222" s="35">
        <f t="shared" ca="1" si="84"/>
        <v>123.61538461538461</v>
      </c>
      <c r="CU222" s="35">
        <f t="shared" ca="1" si="84"/>
        <v>123.61538461538461</v>
      </c>
      <c r="CV222" s="35">
        <f t="shared" ca="1" si="84"/>
        <v>123.61538461538461</v>
      </c>
      <c r="CW222" s="38">
        <f t="shared" ca="1" si="84"/>
        <v>104.38461538461539</v>
      </c>
      <c r="CX222" s="38">
        <f t="shared" ca="1" si="84"/>
        <v>27.461538461538467</v>
      </c>
      <c r="CY222" s="38">
        <f t="shared" ca="1" si="84"/>
        <v>27.461538461538467</v>
      </c>
      <c r="CZ222" s="39">
        <f t="shared" ca="1" si="87"/>
        <v>27.461538461538467</v>
      </c>
      <c r="DA222" s="35"/>
    </row>
    <row r="223" spans="4:105" x14ac:dyDescent="0.3">
      <c r="D223" s="61" t="str">
        <f>VLOOKUP(F223,[1]Special!$O$2:$S$209,3,0)</f>
        <v>|0101021700|0.00|0.00|0.000|78.0001.6</v>
      </c>
      <c r="E223" s="20" t="s">
        <v>248</v>
      </c>
      <c r="F223" s="19" t="str">
        <f t="shared" si="73"/>
        <v>|0200226010|25.40|0.00|1.600|0.000</v>
      </c>
      <c r="G223" s="19" t="str">
        <f>'Cutting Rules'!H223</f>
        <v>TOYOTA||||||||||||</v>
      </c>
      <c r="H223" s="19" t="str">
        <f>VLOOKUP(MID(F223,8,2),[1]Special!$H$2:$I$32,2,0)</f>
        <v>STAM390G</v>
      </c>
      <c r="I223" s="19" t="str">
        <f t="shared" si="74"/>
        <v>IBC</v>
      </c>
      <c r="J223" s="19" t="str">
        <f t="shared" si="75"/>
        <v>P</v>
      </c>
      <c r="K223" s="19" t="str">
        <f t="shared" si="76"/>
        <v>25.4</v>
      </c>
      <c r="L223" s="19" t="str">
        <f t="shared" si="77"/>
        <v>0.00</v>
      </c>
      <c r="M223" s="52" t="str">
        <f t="shared" si="78"/>
        <v>1.60</v>
      </c>
      <c r="N223" s="52" t="str">
        <f t="shared" si="79"/>
        <v>6113</v>
      </c>
      <c r="O223" s="19">
        <f>VLOOKUP(F223,[1]Item!$A$5:$Z$10000,26,0)</f>
        <v>0.93899999999999995</v>
      </c>
      <c r="P223" s="19" t="str">
        <f>VLOOKUP(E223,[1]route!$E$3:$O$10005,11,0)</f>
        <v>C</v>
      </c>
      <c r="Q223" s="62" t="str">
        <f>'Cutting Rules'!AD223</f>
        <v>462.8-464.3-6113----------</v>
      </c>
      <c r="R223" s="23">
        <f ca="1">SUMIF([1]route!$E$3:$E$10005,E223,[1]!Table1[生産])</f>
        <v>69.615384615384613</v>
      </c>
      <c r="S223" s="24"/>
      <c r="T223" s="78" t="s">
        <v>547</v>
      </c>
      <c r="U223" s="19"/>
      <c r="V223" s="48">
        <f>SUMIF([1]route!$E$3:$E$10005,E223,[1]route!$M$3:$M$10005)</f>
        <v>334</v>
      </c>
      <c r="W223" s="56">
        <f t="shared" si="80"/>
        <v>1917.1957379999999</v>
      </c>
      <c r="X223" s="27" t="e">
        <f t="array" aca="1" ref="X223" ca="1">INDEX($BP223:$CZ223,MATCH(TRUE,$BP223:$CZ223&lt;0,0))</f>
        <v>#N/A</v>
      </c>
      <c r="Y223" s="47" t="str">
        <f t="shared" ca="1" si="71"/>
        <v/>
      </c>
      <c r="Z223" s="121" t="str">
        <f>IFERROR(VLOOKUP(E223,[1]route!$E$3:$BL$10005,59,0),"")&amp;IFERROR(VLOOKUP(E223,[1]route!$E$3:$BL$10005,60,0),"")</f>
        <v/>
      </c>
      <c r="AA223" s="28">
        <f t="shared" ca="1" si="81"/>
        <v>0</v>
      </c>
      <c r="AB223" s="77">
        <f t="shared" ca="1" si="82"/>
        <v>0</v>
      </c>
      <c r="AC223" s="4" t="str">
        <f t="shared" ca="1" si="72"/>
        <v/>
      </c>
      <c r="AD223" s="29">
        <v>0</v>
      </c>
      <c r="AE223" s="30">
        <f ca="1">SUMIF([1]route!$E$3:$E$10005,E223,[1]!Table1[1])</f>
        <v>0</v>
      </c>
      <c r="AF223" s="30">
        <f ca="1">SUMIF([1]route!$E$3:$E$10005,E223,[1]!Table1[2])</f>
        <v>0</v>
      </c>
      <c r="AG223" s="30">
        <f ca="1">SUMIF([1]route!$E$3:$E$10005,E223,[1]!Table1[3])</f>
        <v>0</v>
      </c>
      <c r="AH223" s="30">
        <f ca="1">SUMIF([1]route!$E$3:$E$10005,E223,[1]!Table1[4])</f>
        <v>0</v>
      </c>
      <c r="AI223" s="30">
        <f ca="1">SUMIF([1]route!$E$3:$E$10005,E223,[1]!Table1[5])</f>
        <v>0</v>
      </c>
      <c r="AJ223" s="30">
        <f ca="1">SUMIF([1]route!$E$3:$E$10005,E223,[1]!Table1[6])</f>
        <v>50.384615384615387</v>
      </c>
      <c r="AK223" s="30">
        <f ca="1">SUMIF([1]route!$E$3:$E$10005,E223,[1]!Table1[7])</f>
        <v>0</v>
      </c>
      <c r="AL223" s="30">
        <f ca="1">SUMIF([1]route!$E$3:$E$10005,E223,[1]!Table1[8])</f>
        <v>0</v>
      </c>
      <c r="AM223" s="30">
        <f ca="1">SUMIF([1]route!$E$3:$E$10005,E223,[1]!Table1[9])</f>
        <v>0</v>
      </c>
      <c r="AN223" s="30">
        <f ca="1">SUMIF([1]route!$E$3:$E$10005,E223,[1]!Table1[10])</f>
        <v>0</v>
      </c>
      <c r="AO223" s="30">
        <f ca="1">SUMIF([1]route!$E$3:$E$10005,E223,[1]!Table1[11])</f>
        <v>0</v>
      </c>
      <c r="AP223" s="30">
        <f ca="1">SUMIF([1]route!$E$3:$E$10005,E223,[1]!Table1[12])</f>
        <v>0</v>
      </c>
      <c r="AQ223" s="30">
        <f ca="1">SUMIF([1]route!$E$3:$E$10005,E223,[1]!Table1[13])</f>
        <v>0</v>
      </c>
      <c r="AR223" s="30">
        <f ca="1">SUMIF([1]route!$E$3:$E$10005,E223,[1]!Table1[14])</f>
        <v>0</v>
      </c>
      <c r="AS223" s="30">
        <f ca="1">SUMIF([1]route!$E$3:$E$10005,E223,[1]!Table1[15])</f>
        <v>0</v>
      </c>
      <c r="AT223" s="30">
        <f ca="1">SUMIF([1]route!$E$3:$E$10005,E223,[1]!Table1[16])</f>
        <v>0</v>
      </c>
      <c r="AU223" s="30">
        <f ca="1">SUMIF([1]route!$E$3:$E$10005,E223,[1]!Table1[17])</f>
        <v>0</v>
      </c>
      <c r="AV223" s="30">
        <f ca="1">SUMIF([1]route!$E$3:$E$10005,E223,[1]!Table1[18])</f>
        <v>0</v>
      </c>
      <c r="AW223" s="30">
        <f ca="1">SUMIF([1]route!$E$3:$E$10005,E223,[1]!Table1[19])</f>
        <v>0</v>
      </c>
      <c r="AX223" s="30">
        <f ca="1">SUMIF([1]route!$E$3:$E$10005,E223,[1]!Table1[20])</f>
        <v>0</v>
      </c>
      <c r="AY223" s="30">
        <f ca="1">SUMIF([1]route!$E$3:$E$10005,E223,[1]!Table1[21])</f>
        <v>0</v>
      </c>
      <c r="AZ223" s="30">
        <f ca="1">SUMIF([1]route!$E$3:$E$10005,E223,[1]!Table1[22])</f>
        <v>0</v>
      </c>
      <c r="BA223" s="30">
        <f ca="1">SUMIF([1]route!$E$3:$E$10005,E223,[1]!Table1[23])</f>
        <v>0</v>
      </c>
      <c r="BB223" s="30">
        <f ca="1">SUMIF([1]route!$E$3:$E$10005,E223,[1]!Table1[24])</f>
        <v>0</v>
      </c>
      <c r="BC223" s="30">
        <f ca="1">SUMIF([1]route!$E$3:$E$10005,E223,[1]!Table1[25])</f>
        <v>0</v>
      </c>
      <c r="BD223" s="30">
        <f ca="1">SUMIF([1]route!$E$3:$E$10005,E223,[1]!Table1[26])</f>
        <v>0</v>
      </c>
      <c r="BE223" s="30">
        <f ca="1">SUMIF([1]route!$E$3:$E$10005,E223,[1]!Table1[27])</f>
        <v>0</v>
      </c>
      <c r="BF223" s="30">
        <f ca="1">SUMIF([1]route!$E$3:$E$10005,E223,[1]!Table1[28])</f>
        <v>0</v>
      </c>
      <c r="BG223" s="30">
        <f ca="1">SUMIF([1]route!$E$3:$E$10005,E223,[1]!Table1[29])</f>
        <v>0</v>
      </c>
      <c r="BH223" s="30">
        <f ca="1">SUMIF([1]route!$E$3:$E$10005,E223,[1]!Table1[30])</f>
        <v>0</v>
      </c>
      <c r="BI223" s="30">
        <f ca="1">SUMIF([1]route!$E$3:$E$10005,E223,[1]!Table1[31])</f>
        <v>0</v>
      </c>
      <c r="BJ223" s="30">
        <f ca="1">SUMIF([1]route!$E$3:$E$10005,E223,[1]!Table1[Remain PO])</f>
        <v>0</v>
      </c>
      <c r="BK223" s="31">
        <f ca="1">SUMIF([1]route!$E$3:$E$10005,E223,[1]!Table1[N+1])</f>
        <v>19.23076923076923</v>
      </c>
      <c r="BL223" s="31">
        <f ca="1">SUMIF([1]route!$E$3:$E$10005,E223,[1]!Table1[N+2])</f>
        <v>76.92307692307692</v>
      </c>
      <c r="BM223" s="31">
        <f ca="1">SUMIF([1]route!$E$3:$E$10005,E223,[1]!Table1[N+3])</f>
        <v>0</v>
      </c>
      <c r="BN223" s="32">
        <f ca="1">SUMIF([1]route!$E$3:$E$10005,E223,[1]!Table1[N+4])</f>
        <v>0</v>
      </c>
      <c r="BP223" s="37">
        <f t="shared" si="83"/>
        <v>334</v>
      </c>
      <c r="BQ223" s="35">
        <f t="shared" ca="1" si="89"/>
        <v>334</v>
      </c>
      <c r="BR223" s="35">
        <f t="shared" ca="1" si="89"/>
        <v>334</v>
      </c>
      <c r="BS223" s="35">
        <f t="shared" ca="1" si="89"/>
        <v>334</v>
      </c>
      <c r="BT223" s="35">
        <f t="shared" ca="1" si="89"/>
        <v>334</v>
      </c>
      <c r="BU223" s="35">
        <f t="shared" ca="1" si="89"/>
        <v>334</v>
      </c>
      <c r="BV223" s="35">
        <f t="shared" ca="1" si="88"/>
        <v>283.61538461538464</v>
      </c>
      <c r="BW223" s="35">
        <f t="shared" ca="1" si="88"/>
        <v>283.61538461538464</v>
      </c>
      <c r="BX223" s="35">
        <f t="shared" ca="1" si="88"/>
        <v>283.61538461538464</v>
      </c>
      <c r="BY223" s="35">
        <f t="shared" ca="1" si="88"/>
        <v>283.61538461538464</v>
      </c>
      <c r="BZ223" s="35">
        <f t="shared" ca="1" si="88"/>
        <v>283.61538461538464</v>
      </c>
      <c r="CA223" s="35">
        <f t="shared" ca="1" si="88"/>
        <v>283.61538461538464</v>
      </c>
      <c r="CB223" s="35">
        <f t="shared" ca="1" si="90"/>
        <v>283.61538461538464</v>
      </c>
      <c r="CC223" s="35">
        <f t="shared" ca="1" si="90"/>
        <v>283.61538461538464</v>
      </c>
      <c r="CD223" s="35">
        <f t="shared" ca="1" si="90"/>
        <v>283.61538461538464</v>
      </c>
      <c r="CE223" s="35">
        <f t="shared" ca="1" si="90"/>
        <v>283.61538461538464</v>
      </c>
      <c r="CF223" s="35">
        <f t="shared" ca="1" si="90"/>
        <v>283.61538461538464</v>
      </c>
      <c r="CG223" s="35">
        <f t="shared" ca="1" si="90"/>
        <v>283.61538461538464</v>
      </c>
      <c r="CH223" s="35">
        <f t="shared" ca="1" si="90"/>
        <v>283.61538461538464</v>
      </c>
      <c r="CI223" s="35">
        <f t="shared" ca="1" si="90"/>
        <v>283.61538461538464</v>
      </c>
      <c r="CJ223" s="35">
        <f t="shared" ca="1" si="90"/>
        <v>283.61538461538464</v>
      </c>
      <c r="CK223" s="35">
        <f t="shared" ca="1" si="90"/>
        <v>283.61538461538464</v>
      </c>
      <c r="CL223" s="35">
        <f t="shared" ca="1" si="90"/>
        <v>283.61538461538464</v>
      </c>
      <c r="CM223" s="35">
        <f t="shared" ca="1" si="85"/>
        <v>283.61538461538464</v>
      </c>
      <c r="CN223" s="35">
        <f t="shared" ca="1" si="85"/>
        <v>283.61538461538464</v>
      </c>
      <c r="CO223" s="35">
        <f t="shared" ca="1" si="85"/>
        <v>283.61538461538464</v>
      </c>
      <c r="CP223" s="35">
        <f t="shared" ca="1" si="85"/>
        <v>283.61538461538464</v>
      </c>
      <c r="CQ223" s="35">
        <f t="shared" ca="1" si="85"/>
        <v>283.61538461538464</v>
      </c>
      <c r="CR223" s="35">
        <f t="shared" ca="1" si="84"/>
        <v>283.61538461538464</v>
      </c>
      <c r="CS223" s="35">
        <f t="shared" ca="1" si="84"/>
        <v>283.61538461538464</v>
      </c>
      <c r="CT223" s="35">
        <f t="shared" ca="1" si="84"/>
        <v>283.61538461538464</v>
      </c>
      <c r="CU223" s="35">
        <f t="shared" ca="1" si="84"/>
        <v>283.61538461538464</v>
      </c>
      <c r="CV223" s="35">
        <f t="shared" ca="1" si="84"/>
        <v>283.61538461538464</v>
      </c>
      <c r="CW223" s="38">
        <f t="shared" ca="1" si="84"/>
        <v>264.38461538461542</v>
      </c>
      <c r="CX223" s="38">
        <f t="shared" ca="1" si="84"/>
        <v>187.46153846153851</v>
      </c>
      <c r="CY223" s="38">
        <f t="shared" ca="1" si="84"/>
        <v>187.46153846153851</v>
      </c>
      <c r="CZ223" s="39">
        <f t="shared" ca="1" si="87"/>
        <v>187.46153846153851</v>
      </c>
      <c r="DA223" s="35"/>
    </row>
    <row r="224" spans="4:105" x14ac:dyDescent="0.3">
      <c r="D224" s="61" t="str">
        <f>VLOOKUP(F224,[1]Special!$O$2:$S$209,3,0)</f>
        <v>|0101021700|0.00|0.00|0.000|78.0001.6</v>
      </c>
      <c r="E224" s="20" t="s">
        <v>245</v>
      </c>
      <c r="F224" s="19" t="str">
        <f t="shared" si="73"/>
        <v>|0200226010|25.40|0.00|1.600|0.000</v>
      </c>
      <c r="G224" s="19" t="str">
        <f>'Cutting Rules'!H224</f>
        <v>||||||||||||</v>
      </c>
      <c r="H224" s="19" t="str">
        <f>VLOOKUP(MID(F224,8,2),[1]Special!$H$2:$I$32,2,0)</f>
        <v>STAM390G</v>
      </c>
      <c r="I224" s="19" t="str">
        <f t="shared" si="74"/>
        <v>NBC</v>
      </c>
      <c r="J224" s="19" t="str">
        <f t="shared" si="75"/>
        <v>P</v>
      </c>
      <c r="K224" s="19" t="str">
        <f t="shared" si="76"/>
        <v>25.4</v>
      </c>
      <c r="L224" s="19" t="str">
        <f t="shared" si="77"/>
        <v>0.00</v>
      </c>
      <c r="M224" s="52" t="str">
        <f t="shared" si="78"/>
        <v>1.60</v>
      </c>
      <c r="N224" s="52" t="str">
        <f t="shared" si="79"/>
        <v>5100</v>
      </c>
      <c r="O224" s="19">
        <f>VLOOKUP(F224,[1]Item!$A$5:$Z$10000,26,0)</f>
        <v>0.93899999999999995</v>
      </c>
      <c r="P224" s="19" t="str">
        <f>VLOOKUP(E224,[1]route!$E$3:$O$10005,11,0)</f>
        <v>P/E</v>
      </c>
      <c r="Q224" s="62" t="str">
        <f>'Cutting Rules'!AD224</f>
        <v>5100------------</v>
      </c>
      <c r="R224" s="23">
        <f ca="1">SUMIF([1]route!$E$3:$E$10005,E224,[1]!Table1[生産])</f>
        <v>0</v>
      </c>
      <c r="S224" s="24"/>
      <c r="T224" s="78" t="s">
        <v>547</v>
      </c>
      <c r="U224" s="19"/>
      <c r="V224" s="48">
        <f>SUMIF([1]route!$E$3:$E$10005,E224,[1]route!$M$3:$M$10005)</f>
        <v>169</v>
      </c>
      <c r="W224" s="56">
        <f t="shared" si="80"/>
        <v>809.32409999999993</v>
      </c>
      <c r="X224" s="27" t="e">
        <f t="array" aca="1" ref="X224" ca="1">INDEX($BP224:$CZ224,MATCH(TRUE,$BP224:$CZ224&lt;0,0))</f>
        <v>#N/A</v>
      </c>
      <c r="Y224" s="47" t="str">
        <f t="shared" ca="1" si="71"/>
        <v/>
      </c>
      <c r="Z224" s="121" t="str">
        <f>IFERROR(VLOOKUP(E224,[1]route!$E$3:$BL$10005,59,0),"")&amp;IFERROR(VLOOKUP(E224,[1]route!$E$3:$BL$10005,60,0),"")</f>
        <v/>
      </c>
      <c r="AA224" s="28">
        <f t="shared" ca="1" si="81"/>
        <v>0</v>
      </c>
      <c r="AB224" s="77">
        <f t="shared" ca="1" si="82"/>
        <v>0</v>
      </c>
      <c r="AC224" s="4" t="str">
        <f t="shared" ca="1" si="72"/>
        <v/>
      </c>
      <c r="AD224" s="29">
        <v>0</v>
      </c>
      <c r="AE224" s="30">
        <f ca="1">SUMIF([1]route!$E$3:$E$10005,E224,[1]!Table1[1])</f>
        <v>0</v>
      </c>
      <c r="AF224" s="30">
        <f ca="1">SUMIF([1]route!$E$3:$E$10005,E224,[1]!Table1[2])</f>
        <v>0</v>
      </c>
      <c r="AG224" s="30">
        <f ca="1">SUMIF([1]route!$E$3:$E$10005,E224,[1]!Table1[3])</f>
        <v>0</v>
      </c>
      <c r="AH224" s="30">
        <f ca="1">SUMIF([1]route!$E$3:$E$10005,E224,[1]!Table1[4])</f>
        <v>0</v>
      </c>
      <c r="AI224" s="30">
        <f ca="1">SUMIF([1]route!$E$3:$E$10005,E224,[1]!Table1[5])</f>
        <v>0</v>
      </c>
      <c r="AJ224" s="30">
        <f ca="1">SUMIF([1]route!$E$3:$E$10005,E224,[1]!Table1[6])</f>
        <v>0</v>
      </c>
      <c r="AK224" s="30">
        <f ca="1">SUMIF([1]route!$E$3:$E$10005,E224,[1]!Table1[7])</f>
        <v>0</v>
      </c>
      <c r="AL224" s="30">
        <f ca="1">SUMIF([1]route!$E$3:$E$10005,E224,[1]!Table1[8])</f>
        <v>0</v>
      </c>
      <c r="AM224" s="30">
        <f ca="1">SUMIF([1]route!$E$3:$E$10005,E224,[1]!Table1[9])</f>
        <v>0</v>
      </c>
      <c r="AN224" s="30">
        <f ca="1">SUMIF([1]route!$E$3:$E$10005,E224,[1]!Table1[10])</f>
        <v>0</v>
      </c>
      <c r="AO224" s="30">
        <f ca="1">SUMIF([1]route!$E$3:$E$10005,E224,[1]!Table1[11])</f>
        <v>0</v>
      </c>
      <c r="AP224" s="30">
        <f ca="1">SUMIF([1]route!$E$3:$E$10005,E224,[1]!Table1[12])</f>
        <v>0</v>
      </c>
      <c r="AQ224" s="30">
        <f ca="1">SUMIF([1]route!$E$3:$E$10005,E224,[1]!Table1[13])</f>
        <v>0</v>
      </c>
      <c r="AR224" s="30">
        <f ca="1">SUMIF([1]route!$E$3:$E$10005,E224,[1]!Table1[14])</f>
        <v>0</v>
      </c>
      <c r="AS224" s="30">
        <f ca="1">SUMIF([1]route!$E$3:$E$10005,E224,[1]!Table1[15])</f>
        <v>0</v>
      </c>
      <c r="AT224" s="30">
        <f ca="1">SUMIF([1]route!$E$3:$E$10005,E224,[1]!Table1[16])</f>
        <v>0</v>
      </c>
      <c r="AU224" s="30">
        <f ca="1">SUMIF([1]route!$E$3:$E$10005,E224,[1]!Table1[17])</f>
        <v>0</v>
      </c>
      <c r="AV224" s="30">
        <f ca="1">SUMIF([1]route!$E$3:$E$10005,E224,[1]!Table1[18])</f>
        <v>0</v>
      </c>
      <c r="AW224" s="30">
        <f ca="1">SUMIF([1]route!$E$3:$E$10005,E224,[1]!Table1[19])</f>
        <v>0</v>
      </c>
      <c r="AX224" s="30">
        <f ca="1">SUMIF([1]route!$E$3:$E$10005,E224,[1]!Table1[20])</f>
        <v>0</v>
      </c>
      <c r="AY224" s="30">
        <f ca="1">SUMIF([1]route!$E$3:$E$10005,E224,[1]!Table1[21])</f>
        <v>0</v>
      </c>
      <c r="AZ224" s="30">
        <f ca="1">SUMIF([1]route!$E$3:$E$10005,E224,[1]!Table1[22])</f>
        <v>0</v>
      </c>
      <c r="BA224" s="30">
        <f ca="1">SUMIF([1]route!$E$3:$E$10005,E224,[1]!Table1[23])</f>
        <v>0</v>
      </c>
      <c r="BB224" s="30">
        <f ca="1">SUMIF([1]route!$E$3:$E$10005,E224,[1]!Table1[24])</f>
        <v>0</v>
      </c>
      <c r="BC224" s="30">
        <f ca="1">SUMIF([1]route!$E$3:$E$10005,E224,[1]!Table1[25])</f>
        <v>0</v>
      </c>
      <c r="BD224" s="30">
        <f ca="1">SUMIF([1]route!$E$3:$E$10005,E224,[1]!Table1[26])</f>
        <v>0</v>
      </c>
      <c r="BE224" s="30">
        <f ca="1">SUMIF([1]route!$E$3:$E$10005,E224,[1]!Table1[27])</f>
        <v>0</v>
      </c>
      <c r="BF224" s="30">
        <f ca="1">SUMIF([1]route!$E$3:$E$10005,E224,[1]!Table1[28])</f>
        <v>0</v>
      </c>
      <c r="BG224" s="30">
        <f ca="1">SUMIF([1]route!$E$3:$E$10005,E224,[1]!Table1[29])</f>
        <v>0</v>
      </c>
      <c r="BH224" s="30">
        <f ca="1">SUMIF([1]route!$E$3:$E$10005,E224,[1]!Table1[30])</f>
        <v>0</v>
      </c>
      <c r="BI224" s="30">
        <f ca="1">SUMIF([1]route!$E$3:$E$10005,E224,[1]!Table1[31])</f>
        <v>0</v>
      </c>
      <c r="BJ224" s="30">
        <f ca="1">SUMIF([1]route!$E$3:$E$10005,E224,[1]!Table1[Remain PO])</f>
        <v>0</v>
      </c>
      <c r="BK224" s="31">
        <f ca="1">SUMIF([1]route!$E$3:$E$10005,E224,[1]!Table1[N+1])</f>
        <v>0</v>
      </c>
      <c r="BL224" s="31">
        <f ca="1">SUMIF([1]route!$E$3:$E$10005,E224,[1]!Table1[N+2])</f>
        <v>0</v>
      </c>
      <c r="BM224" s="31">
        <f ca="1">SUMIF([1]route!$E$3:$E$10005,E224,[1]!Table1[N+3])</f>
        <v>0</v>
      </c>
      <c r="BN224" s="32">
        <f ca="1">SUMIF([1]route!$E$3:$E$10005,E224,[1]!Table1[N+4])</f>
        <v>0</v>
      </c>
      <c r="BP224" s="37">
        <f t="shared" si="83"/>
        <v>169</v>
      </c>
      <c r="BQ224" s="35">
        <f t="shared" ca="1" si="89"/>
        <v>169</v>
      </c>
      <c r="BR224" s="35">
        <f t="shared" ca="1" si="89"/>
        <v>169</v>
      </c>
      <c r="BS224" s="35">
        <f t="shared" ca="1" si="89"/>
        <v>169</v>
      </c>
      <c r="BT224" s="35">
        <f t="shared" ca="1" si="89"/>
        <v>169</v>
      </c>
      <c r="BU224" s="35">
        <f t="shared" ca="1" si="89"/>
        <v>169</v>
      </c>
      <c r="BV224" s="35">
        <f t="shared" ca="1" si="88"/>
        <v>169</v>
      </c>
      <c r="BW224" s="35">
        <f t="shared" ca="1" si="88"/>
        <v>169</v>
      </c>
      <c r="BX224" s="35">
        <f t="shared" ca="1" si="88"/>
        <v>169</v>
      </c>
      <c r="BY224" s="35">
        <f t="shared" ca="1" si="88"/>
        <v>169</v>
      </c>
      <c r="BZ224" s="35">
        <f t="shared" ca="1" si="88"/>
        <v>169</v>
      </c>
      <c r="CA224" s="35">
        <f t="shared" ca="1" si="88"/>
        <v>169</v>
      </c>
      <c r="CB224" s="35">
        <f t="shared" ca="1" si="90"/>
        <v>169</v>
      </c>
      <c r="CC224" s="35">
        <f t="shared" ca="1" si="90"/>
        <v>169</v>
      </c>
      <c r="CD224" s="35">
        <f t="shared" ca="1" si="90"/>
        <v>169</v>
      </c>
      <c r="CE224" s="35">
        <f t="shared" ca="1" si="90"/>
        <v>169</v>
      </c>
      <c r="CF224" s="35">
        <f t="shared" ca="1" si="90"/>
        <v>169</v>
      </c>
      <c r="CG224" s="35">
        <f t="shared" ca="1" si="90"/>
        <v>169</v>
      </c>
      <c r="CH224" s="35">
        <f t="shared" ca="1" si="90"/>
        <v>169</v>
      </c>
      <c r="CI224" s="35">
        <f t="shared" ca="1" si="90"/>
        <v>169</v>
      </c>
      <c r="CJ224" s="35">
        <f t="shared" ca="1" si="90"/>
        <v>169</v>
      </c>
      <c r="CK224" s="35">
        <f t="shared" ca="1" si="90"/>
        <v>169</v>
      </c>
      <c r="CL224" s="35">
        <f t="shared" ca="1" si="90"/>
        <v>169</v>
      </c>
      <c r="CM224" s="35">
        <f t="shared" ca="1" si="85"/>
        <v>169</v>
      </c>
      <c r="CN224" s="35">
        <f t="shared" ca="1" si="85"/>
        <v>169</v>
      </c>
      <c r="CO224" s="35">
        <f t="shared" ca="1" si="85"/>
        <v>169</v>
      </c>
      <c r="CP224" s="35">
        <f t="shared" ca="1" si="85"/>
        <v>169</v>
      </c>
      <c r="CQ224" s="35">
        <f t="shared" ca="1" si="85"/>
        <v>169</v>
      </c>
      <c r="CR224" s="35">
        <f t="shared" ca="1" si="84"/>
        <v>169</v>
      </c>
      <c r="CS224" s="35">
        <f t="shared" ca="1" si="84"/>
        <v>169</v>
      </c>
      <c r="CT224" s="35">
        <f t="shared" ca="1" si="84"/>
        <v>169</v>
      </c>
      <c r="CU224" s="35">
        <f t="shared" ca="1" si="84"/>
        <v>169</v>
      </c>
      <c r="CV224" s="35">
        <f t="shared" ca="1" si="84"/>
        <v>169</v>
      </c>
      <c r="CW224" s="38">
        <f t="shared" ca="1" si="84"/>
        <v>169</v>
      </c>
      <c r="CX224" s="38">
        <f t="shared" ca="1" si="84"/>
        <v>169</v>
      </c>
      <c r="CY224" s="38">
        <f t="shared" ca="1" si="84"/>
        <v>169</v>
      </c>
      <c r="CZ224" s="39">
        <f t="shared" ca="1" si="87"/>
        <v>169</v>
      </c>
      <c r="DA224" s="35"/>
    </row>
    <row r="225" spans="4:105" x14ac:dyDescent="0.3">
      <c r="D225" s="61" t="str">
        <f>VLOOKUP(F225,[1]Special!$O$2:$S$209,3,0)</f>
        <v>|0101021700|0.00|0.00|0.000|78.0001.6</v>
      </c>
      <c r="E225" s="20" t="s">
        <v>246</v>
      </c>
      <c r="F225" s="19" t="str">
        <f t="shared" si="73"/>
        <v>|0200226010|25.40|0.00|1.600|0.000</v>
      </c>
      <c r="G225" s="19" t="str">
        <f>'Cutting Rules'!H225</f>
        <v>Nguyen Linh|TOYOTA|||||||||||</v>
      </c>
      <c r="H225" s="19" t="str">
        <f>VLOOKUP(MID(F225,8,2),[1]Special!$H$2:$I$32,2,0)</f>
        <v>STAM390G</v>
      </c>
      <c r="I225" s="19" t="str">
        <f t="shared" si="74"/>
        <v>NBC</v>
      </c>
      <c r="J225" s="19" t="str">
        <f t="shared" si="75"/>
        <v>P</v>
      </c>
      <c r="K225" s="19" t="str">
        <f t="shared" si="76"/>
        <v>25.4</v>
      </c>
      <c r="L225" s="19" t="str">
        <f t="shared" si="77"/>
        <v>0.00</v>
      </c>
      <c r="M225" s="52" t="str">
        <f t="shared" si="78"/>
        <v>1.60</v>
      </c>
      <c r="N225" s="52" t="str">
        <f t="shared" si="79"/>
        <v>5763</v>
      </c>
      <c r="O225" s="19">
        <f>VLOOKUP(F225,[1]Item!$A$5:$Z$10000,26,0)</f>
        <v>0.93899999999999995</v>
      </c>
      <c r="P225" s="19" t="str">
        <f>VLOOKUP(E225,[1]route!$E$3:$O$10005,11,0)</f>
        <v>P/E</v>
      </c>
      <c r="Q225" s="62" t="str">
        <f>'Cutting Rules'!AD225</f>
        <v>5763-463-----------</v>
      </c>
      <c r="R225" s="23">
        <f ca="1">SUMIF([1]route!$E$3:$E$10005,E225,[1]!Table1[生産])</f>
        <v>0</v>
      </c>
      <c r="S225" s="24"/>
      <c r="T225" s="78" t="s">
        <v>547</v>
      </c>
      <c r="U225" s="19"/>
      <c r="V225" s="48">
        <f>SUMIF([1]route!$E$3:$E$10005,E225,[1]route!$M$3:$M$10005)</f>
        <v>55</v>
      </c>
      <c r="W225" s="56">
        <f t="shared" si="80"/>
        <v>297.63013499999994</v>
      </c>
      <c r="X225" s="27" t="e">
        <f t="array" aca="1" ref="X225" ca="1">INDEX($BP225:$CZ225,MATCH(TRUE,$BP225:$CZ225&lt;0,0))</f>
        <v>#N/A</v>
      </c>
      <c r="Y225" s="47" t="str">
        <f t="shared" ca="1" si="71"/>
        <v/>
      </c>
      <c r="Z225" s="121" t="str">
        <f>IFERROR(VLOOKUP(E225,[1]route!$E$3:$BL$10005,59,0),"")&amp;IFERROR(VLOOKUP(E225,[1]route!$E$3:$BL$10005,60,0),"")</f>
        <v/>
      </c>
      <c r="AA225" s="28">
        <f t="shared" ca="1" si="81"/>
        <v>0</v>
      </c>
      <c r="AB225" s="77">
        <f t="shared" ca="1" si="82"/>
        <v>0</v>
      </c>
      <c r="AC225" s="4" t="str">
        <f t="shared" ca="1" si="72"/>
        <v/>
      </c>
      <c r="AD225" s="29">
        <v>0</v>
      </c>
      <c r="AE225" s="30">
        <f ca="1">SUMIF([1]route!$E$3:$E$10005,E225,[1]!Table1[1])</f>
        <v>0</v>
      </c>
      <c r="AF225" s="30">
        <f ca="1">SUMIF([1]route!$E$3:$E$10005,E225,[1]!Table1[2])</f>
        <v>0</v>
      </c>
      <c r="AG225" s="30">
        <f ca="1">SUMIF([1]route!$E$3:$E$10005,E225,[1]!Table1[3])</f>
        <v>0</v>
      </c>
      <c r="AH225" s="30">
        <f ca="1">SUMIF([1]route!$E$3:$E$10005,E225,[1]!Table1[4])</f>
        <v>0</v>
      </c>
      <c r="AI225" s="30">
        <f ca="1">SUMIF([1]route!$E$3:$E$10005,E225,[1]!Table1[5])</f>
        <v>0</v>
      </c>
      <c r="AJ225" s="30">
        <f ca="1">SUMIF([1]route!$E$3:$E$10005,E225,[1]!Table1[6])</f>
        <v>0</v>
      </c>
      <c r="AK225" s="30">
        <f ca="1">SUMIF([1]route!$E$3:$E$10005,E225,[1]!Table1[7])</f>
        <v>0</v>
      </c>
      <c r="AL225" s="30">
        <f ca="1">SUMIF([1]route!$E$3:$E$10005,E225,[1]!Table1[8])</f>
        <v>0</v>
      </c>
      <c r="AM225" s="30">
        <f ca="1">SUMIF([1]route!$E$3:$E$10005,E225,[1]!Table1[9])</f>
        <v>0</v>
      </c>
      <c r="AN225" s="30">
        <f ca="1">SUMIF([1]route!$E$3:$E$10005,E225,[1]!Table1[10])</f>
        <v>0</v>
      </c>
      <c r="AO225" s="30">
        <f ca="1">SUMIF([1]route!$E$3:$E$10005,E225,[1]!Table1[11])</f>
        <v>0</v>
      </c>
      <c r="AP225" s="30">
        <f ca="1">SUMIF([1]route!$E$3:$E$10005,E225,[1]!Table1[12])</f>
        <v>0</v>
      </c>
      <c r="AQ225" s="30">
        <f ca="1">SUMIF([1]route!$E$3:$E$10005,E225,[1]!Table1[13])</f>
        <v>0</v>
      </c>
      <c r="AR225" s="30">
        <f ca="1">SUMIF([1]route!$E$3:$E$10005,E225,[1]!Table1[14])</f>
        <v>0</v>
      </c>
      <c r="AS225" s="30">
        <f ca="1">SUMIF([1]route!$E$3:$E$10005,E225,[1]!Table1[15])</f>
        <v>0</v>
      </c>
      <c r="AT225" s="30">
        <f ca="1">SUMIF([1]route!$E$3:$E$10005,E225,[1]!Table1[16])</f>
        <v>0</v>
      </c>
      <c r="AU225" s="30">
        <f ca="1">SUMIF([1]route!$E$3:$E$10005,E225,[1]!Table1[17])</f>
        <v>0</v>
      </c>
      <c r="AV225" s="30">
        <f ca="1">SUMIF([1]route!$E$3:$E$10005,E225,[1]!Table1[18])</f>
        <v>0</v>
      </c>
      <c r="AW225" s="30">
        <f ca="1">SUMIF([1]route!$E$3:$E$10005,E225,[1]!Table1[19])</f>
        <v>0</v>
      </c>
      <c r="AX225" s="30">
        <f ca="1">SUMIF([1]route!$E$3:$E$10005,E225,[1]!Table1[20])</f>
        <v>0</v>
      </c>
      <c r="AY225" s="30">
        <f ca="1">SUMIF([1]route!$E$3:$E$10005,E225,[1]!Table1[21])</f>
        <v>0</v>
      </c>
      <c r="AZ225" s="30">
        <f ca="1">SUMIF([1]route!$E$3:$E$10005,E225,[1]!Table1[22])</f>
        <v>0</v>
      </c>
      <c r="BA225" s="30">
        <f ca="1">SUMIF([1]route!$E$3:$E$10005,E225,[1]!Table1[23])</f>
        <v>0</v>
      </c>
      <c r="BB225" s="30">
        <f ca="1">SUMIF([1]route!$E$3:$E$10005,E225,[1]!Table1[24])</f>
        <v>0</v>
      </c>
      <c r="BC225" s="30">
        <f ca="1">SUMIF([1]route!$E$3:$E$10005,E225,[1]!Table1[25])</f>
        <v>0</v>
      </c>
      <c r="BD225" s="30">
        <f ca="1">SUMIF([1]route!$E$3:$E$10005,E225,[1]!Table1[26])</f>
        <v>0</v>
      </c>
      <c r="BE225" s="30">
        <f ca="1">SUMIF([1]route!$E$3:$E$10005,E225,[1]!Table1[27])</f>
        <v>0</v>
      </c>
      <c r="BF225" s="30">
        <f ca="1">SUMIF([1]route!$E$3:$E$10005,E225,[1]!Table1[28])</f>
        <v>0</v>
      </c>
      <c r="BG225" s="30">
        <f ca="1">SUMIF([1]route!$E$3:$E$10005,E225,[1]!Table1[29])</f>
        <v>0</v>
      </c>
      <c r="BH225" s="30">
        <f ca="1">SUMIF([1]route!$E$3:$E$10005,E225,[1]!Table1[30])</f>
        <v>0</v>
      </c>
      <c r="BI225" s="30">
        <f ca="1">SUMIF([1]route!$E$3:$E$10005,E225,[1]!Table1[31])</f>
        <v>0</v>
      </c>
      <c r="BJ225" s="30">
        <f ca="1">SUMIF([1]route!$E$3:$E$10005,E225,[1]!Table1[Remain PO])</f>
        <v>0</v>
      </c>
      <c r="BK225" s="31">
        <f ca="1">SUMIF([1]route!$E$3:$E$10005,E225,[1]!Table1[N+1])</f>
        <v>0</v>
      </c>
      <c r="BL225" s="31">
        <f ca="1">SUMIF([1]route!$E$3:$E$10005,E225,[1]!Table1[N+2])</f>
        <v>0</v>
      </c>
      <c r="BM225" s="31">
        <f ca="1">SUMIF([1]route!$E$3:$E$10005,E225,[1]!Table1[N+3])</f>
        <v>0</v>
      </c>
      <c r="BN225" s="32">
        <f ca="1">SUMIF([1]route!$E$3:$E$10005,E225,[1]!Table1[N+4])</f>
        <v>0</v>
      </c>
      <c r="BP225" s="37">
        <f t="shared" si="83"/>
        <v>55</v>
      </c>
      <c r="BQ225" s="35">
        <f t="shared" ca="1" si="89"/>
        <v>55</v>
      </c>
      <c r="BR225" s="35">
        <f t="shared" ca="1" si="89"/>
        <v>55</v>
      </c>
      <c r="BS225" s="35">
        <f t="shared" ca="1" si="89"/>
        <v>55</v>
      </c>
      <c r="BT225" s="35">
        <f t="shared" ca="1" si="89"/>
        <v>55</v>
      </c>
      <c r="BU225" s="35">
        <f t="shared" ca="1" si="89"/>
        <v>55</v>
      </c>
      <c r="BV225" s="35">
        <f t="shared" ca="1" si="88"/>
        <v>55</v>
      </c>
      <c r="BW225" s="35">
        <f t="shared" ca="1" si="88"/>
        <v>55</v>
      </c>
      <c r="BX225" s="35">
        <f t="shared" ca="1" si="88"/>
        <v>55</v>
      </c>
      <c r="BY225" s="35">
        <f t="shared" ca="1" si="88"/>
        <v>55</v>
      </c>
      <c r="BZ225" s="35">
        <f t="shared" ca="1" si="88"/>
        <v>55</v>
      </c>
      <c r="CA225" s="35">
        <f t="shared" ca="1" si="88"/>
        <v>55</v>
      </c>
      <c r="CB225" s="35">
        <f t="shared" ca="1" si="90"/>
        <v>55</v>
      </c>
      <c r="CC225" s="35">
        <f t="shared" ca="1" si="90"/>
        <v>55</v>
      </c>
      <c r="CD225" s="35">
        <f t="shared" ca="1" si="90"/>
        <v>55</v>
      </c>
      <c r="CE225" s="35">
        <f t="shared" ca="1" si="90"/>
        <v>55</v>
      </c>
      <c r="CF225" s="35">
        <f t="shared" ca="1" si="90"/>
        <v>55</v>
      </c>
      <c r="CG225" s="35">
        <f t="shared" ca="1" si="90"/>
        <v>55</v>
      </c>
      <c r="CH225" s="35">
        <f t="shared" ca="1" si="90"/>
        <v>55</v>
      </c>
      <c r="CI225" s="35">
        <f t="shared" ca="1" si="90"/>
        <v>55</v>
      </c>
      <c r="CJ225" s="35">
        <f t="shared" ca="1" si="90"/>
        <v>55</v>
      </c>
      <c r="CK225" s="35">
        <f t="shared" ca="1" si="90"/>
        <v>55</v>
      </c>
      <c r="CL225" s="35">
        <f t="shared" ca="1" si="90"/>
        <v>55</v>
      </c>
      <c r="CM225" s="35">
        <f t="shared" ca="1" si="85"/>
        <v>55</v>
      </c>
      <c r="CN225" s="35">
        <f t="shared" ca="1" si="85"/>
        <v>55</v>
      </c>
      <c r="CO225" s="35">
        <f t="shared" ca="1" si="85"/>
        <v>55</v>
      </c>
      <c r="CP225" s="35">
        <f t="shared" ca="1" si="85"/>
        <v>55</v>
      </c>
      <c r="CQ225" s="35">
        <f t="shared" ca="1" si="85"/>
        <v>55</v>
      </c>
      <c r="CR225" s="35">
        <f t="shared" ca="1" si="84"/>
        <v>55</v>
      </c>
      <c r="CS225" s="35">
        <f t="shared" ca="1" si="84"/>
        <v>55</v>
      </c>
      <c r="CT225" s="35">
        <f t="shared" ca="1" si="84"/>
        <v>55</v>
      </c>
      <c r="CU225" s="35">
        <f t="shared" ca="1" si="84"/>
        <v>55</v>
      </c>
      <c r="CV225" s="35">
        <f t="shared" ca="1" si="84"/>
        <v>55</v>
      </c>
      <c r="CW225" s="38">
        <f t="shared" ca="1" si="84"/>
        <v>55</v>
      </c>
      <c r="CX225" s="38">
        <f t="shared" ca="1" si="84"/>
        <v>55</v>
      </c>
      <c r="CY225" s="38">
        <f t="shared" ca="1" si="84"/>
        <v>55</v>
      </c>
      <c r="CZ225" s="39">
        <f t="shared" ca="1" si="87"/>
        <v>55</v>
      </c>
      <c r="DA225" s="35"/>
    </row>
    <row r="226" spans="4:105" x14ac:dyDescent="0.3">
      <c r="D226" s="61" t="str">
        <f>VLOOKUP(F226,[1]Special!$O$2:$S$209,3,0)</f>
        <v>|0101021700|0.00|0.00|0.000|75.5002.6</v>
      </c>
      <c r="E226" s="20" t="s">
        <v>249</v>
      </c>
      <c r="F226" s="19" t="str">
        <f t="shared" si="73"/>
        <v>|0200226010|25.40|0.00|2.600|0.000</v>
      </c>
      <c r="G226" s="19" t="str">
        <f>'Cutting Rules'!H226</f>
        <v>VPIC1||||||||||||</v>
      </c>
      <c r="H226" s="19" t="str">
        <f>VLOOKUP(MID(F226,8,2),[1]Special!$H$2:$I$32,2,0)</f>
        <v>STAM390G</v>
      </c>
      <c r="I226" s="19" t="str">
        <f t="shared" si="74"/>
        <v>IBC</v>
      </c>
      <c r="J226" s="19" t="str">
        <f t="shared" si="75"/>
        <v>P</v>
      </c>
      <c r="K226" s="19" t="str">
        <f t="shared" si="76"/>
        <v>25.4</v>
      </c>
      <c r="L226" s="19" t="str">
        <f t="shared" si="77"/>
        <v>0.00</v>
      </c>
      <c r="M226" s="52" t="str">
        <f t="shared" si="78"/>
        <v>2.60</v>
      </c>
      <c r="N226" s="52" t="str">
        <f t="shared" si="79"/>
        <v>5100</v>
      </c>
      <c r="O226" s="19">
        <f>VLOOKUP(F226,[1]Item!$A$5:$Z$10000,26,0)</f>
        <v>1.462</v>
      </c>
      <c r="P226" s="19" t="str">
        <f>VLOOKUP(E226,[1]route!$E$3:$O$10005,11,0)</f>
        <v>P/E</v>
      </c>
      <c r="Q226" s="62" t="str">
        <f>'Cutting Rules'!AD226</f>
        <v>5100------------</v>
      </c>
      <c r="R226" s="23">
        <f ca="1">SUMIF([1]route!$E$3:$E$10005,E226,[1]!Table1[生産])</f>
        <v>715</v>
      </c>
      <c r="S226" s="24"/>
      <c r="T226" s="78" t="s">
        <v>547</v>
      </c>
      <c r="U226" s="19"/>
      <c r="V226" s="48">
        <f>SUMIF([1]route!$E$3:$E$10005,E226,[1]route!$M$3:$M$10005)</f>
        <v>356</v>
      </c>
      <c r="W226" s="56">
        <f t="shared" si="80"/>
        <v>2654.4071999999996</v>
      </c>
      <c r="X226" s="27">
        <f t="array" aca="1" ref="X226" ca="1">INDEX($BP226:$CZ226,MATCH(TRUE,$BP226:$CZ226&lt;0,0))</f>
        <v>-25</v>
      </c>
      <c r="Y226" s="47">
        <f t="shared" ca="1" si="71"/>
        <v>45271</v>
      </c>
      <c r="Z226" s="121" t="str">
        <f>IFERROR(VLOOKUP(E226,[1]route!$E$3:$BL$10005,59,0),"")&amp;IFERROR(VLOOKUP(E226,[1]route!$E$3:$BL$10005,60,0),"")</f>
        <v/>
      </c>
      <c r="AA226" s="28">
        <f t="shared" ca="1" si="81"/>
        <v>359</v>
      </c>
      <c r="AB226" s="77">
        <f t="shared" ca="1" si="82"/>
        <v>2676.7757999999999</v>
      </c>
      <c r="AC226" s="4">
        <f t="shared" ca="1" si="72"/>
        <v>12</v>
      </c>
      <c r="AD226" s="29">
        <v>0</v>
      </c>
      <c r="AE226" s="30">
        <f ca="1">SUMIF([1]route!$E$3:$E$10005,E226,[1]!Table1[1])</f>
        <v>127</v>
      </c>
      <c r="AF226" s="30">
        <f ca="1">SUMIF([1]route!$E$3:$E$10005,E226,[1]!Table1[2])</f>
        <v>0</v>
      </c>
      <c r="AG226" s="30">
        <f ca="1">SUMIF([1]route!$E$3:$E$10005,E226,[1]!Table1[3])</f>
        <v>0</v>
      </c>
      <c r="AH226" s="30">
        <f ca="1">SUMIF([1]route!$E$3:$E$10005,E226,[1]!Table1[4])</f>
        <v>0</v>
      </c>
      <c r="AI226" s="30">
        <f ca="1">SUMIF([1]route!$E$3:$E$10005,E226,[1]!Table1[5])</f>
        <v>0</v>
      </c>
      <c r="AJ226" s="30">
        <f ca="1">SUMIF([1]route!$E$3:$E$10005,E226,[1]!Table1[6])</f>
        <v>127</v>
      </c>
      <c r="AK226" s="30">
        <f ca="1">SUMIF([1]route!$E$3:$E$10005,E226,[1]!Table1[7])</f>
        <v>0</v>
      </c>
      <c r="AL226" s="30">
        <f ca="1">SUMIF([1]route!$E$3:$E$10005,E226,[1]!Table1[8])</f>
        <v>0</v>
      </c>
      <c r="AM226" s="30">
        <f ca="1">SUMIF([1]route!$E$3:$E$10005,E226,[1]!Table1[9])</f>
        <v>0</v>
      </c>
      <c r="AN226" s="30">
        <f ca="1">SUMIF([1]route!$E$3:$E$10005,E226,[1]!Table1[10])</f>
        <v>0</v>
      </c>
      <c r="AO226" s="30">
        <f ca="1">SUMIF([1]route!$E$3:$E$10005,E226,[1]!Table1[11])</f>
        <v>127</v>
      </c>
      <c r="AP226" s="30">
        <f ca="1">SUMIF([1]route!$E$3:$E$10005,E226,[1]!Table1[12])</f>
        <v>0</v>
      </c>
      <c r="AQ226" s="30">
        <f ca="1">SUMIF([1]route!$E$3:$E$10005,E226,[1]!Table1[13])</f>
        <v>0</v>
      </c>
      <c r="AR226" s="30">
        <f ca="1">SUMIF([1]route!$E$3:$E$10005,E226,[1]!Table1[14])</f>
        <v>0</v>
      </c>
      <c r="AS226" s="30">
        <f ca="1">SUMIF([1]route!$E$3:$E$10005,E226,[1]!Table1[15])</f>
        <v>0</v>
      </c>
      <c r="AT226" s="30">
        <f ca="1">SUMIF([1]route!$E$3:$E$10005,E226,[1]!Table1[16])</f>
        <v>0</v>
      </c>
      <c r="AU226" s="30">
        <f ca="1">SUMIF([1]route!$E$3:$E$10005,E226,[1]!Table1[17])</f>
        <v>0</v>
      </c>
      <c r="AV226" s="30">
        <f ca="1">SUMIF([1]route!$E$3:$E$10005,E226,[1]!Table1[18])</f>
        <v>0</v>
      </c>
      <c r="AW226" s="30">
        <f ca="1">SUMIF([1]route!$E$3:$E$10005,E226,[1]!Table1[19])</f>
        <v>0</v>
      </c>
      <c r="AX226" s="30">
        <f ca="1">SUMIF([1]route!$E$3:$E$10005,E226,[1]!Table1[20])</f>
        <v>0</v>
      </c>
      <c r="AY226" s="30">
        <f ca="1">SUMIF([1]route!$E$3:$E$10005,E226,[1]!Table1[21])</f>
        <v>0</v>
      </c>
      <c r="AZ226" s="30">
        <f ca="1">SUMIF([1]route!$E$3:$E$10005,E226,[1]!Table1[22])</f>
        <v>0</v>
      </c>
      <c r="BA226" s="30">
        <f ca="1">SUMIF([1]route!$E$3:$E$10005,E226,[1]!Table1[23])</f>
        <v>0</v>
      </c>
      <c r="BB226" s="30">
        <f ca="1">SUMIF([1]route!$E$3:$E$10005,E226,[1]!Table1[24])</f>
        <v>0</v>
      </c>
      <c r="BC226" s="30">
        <f ca="1">SUMIF([1]route!$E$3:$E$10005,E226,[1]!Table1[25])</f>
        <v>0</v>
      </c>
      <c r="BD226" s="30">
        <f ca="1">SUMIF([1]route!$E$3:$E$10005,E226,[1]!Table1[26])</f>
        <v>0</v>
      </c>
      <c r="BE226" s="30">
        <f ca="1">SUMIF([1]route!$E$3:$E$10005,E226,[1]!Table1[27])</f>
        <v>0</v>
      </c>
      <c r="BF226" s="30">
        <f ca="1">SUMIF([1]route!$E$3:$E$10005,E226,[1]!Table1[28])</f>
        <v>0</v>
      </c>
      <c r="BG226" s="30">
        <f ca="1">SUMIF([1]route!$E$3:$E$10005,E226,[1]!Table1[29])</f>
        <v>0</v>
      </c>
      <c r="BH226" s="30">
        <f ca="1">SUMIF([1]route!$E$3:$E$10005,E226,[1]!Table1[30])</f>
        <v>0</v>
      </c>
      <c r="BI226" s="30">
        <f ca="1">SUMIF([1]route!$E$3:$E$10005,E226,[1]!Table1[31])</f>
        <v>0</v>
      </c>
      <c r="BJ226" s="30">
        <f ca="1">SUMIF([1]route!$E$3:$E$10005,E226,[1]!Table1[Remain PO])</f>
        <v>0</v>
      </c>
      <c r="BK226" s="31">
        <f ca="1">SUMIF([1]route!$E$3:$E$10005,E226,[1]!Table1[N+1])</f>
        <v>334</v>
      </c>
      <c r="BL226" s="31">
        <f ca="1">SUMIF([1]route!$E$3:$E$10005,E226,[1]!Table1[N+2])</f>
        <v>226</v>
      </c>
      <c r="BM226" s="31">
        <f ca="1">SUMIF([1]route!$E$3:$E$10005,E226,[1]!Table1[N+3])</f>
        <v>259</v>
      </c>
      <c r="BN226" s="32">
        <f ca="1">SUMIF([1]route!$E$3:$E$10005,E226,[1]!Table1[N+4])</f>
        <v>223</v>
      </c>
      <c r="BP226" s="37">
        <f t="shared" si="83"/>
        <v>356</v>
      </c>
      <c r="BQ226" s="35">
        <f t="shared" ca="1" si="89"/>
        <v>229</v>
      </c>
      <c r="BR226" s="35">
        <f t="shared" ca="1" si="89"/>
        <v>229</v>
      </c>
      <c r="BS226" s="35">
        <f t="shared" ca="1" si="89"/>
        <v>229</v>
      </c>
      <c r="BT226" s="35">
        <f t="shared" ca="1" si="89"/>
        <v>229</v>
      </c>
      <c r="BU226" s="35">
        <f t="shared" ca="1" si="89"/>
        <v>229</v>
      </c>
      <c r="BV226" s="35">
        <f t="shared" ca="1" si="88"/>
        <v>102</v>
      </c>
      <c r="BW226" s="35">
        <f t="shared" ca="1" si="88"/>
        <v>102</v>
      </c>
      <c r="BX226" s="35">
        <f t="shared" ca="1" si="88"/>
        <v>102</v>
      </c>
      <c r="BY226" s="35">
        <f t="shared" ca="1" si="88"/>
        <v>102</v>
      </c>
      <c r="BZ226" s="35">
        <f t="shared" ca="1" si="88"/>
        <v>102</v>
      </c>
      <c r="CA226" s="35">
        <f t="shared" ca="1" si="88"/>
        <v>-25</v>
      </c>
      <c r="CB226" s="35">
        <f t="shared" ca="1" si="90"/>
        <v>-25</v>
      </c>
      <c r="CC226" s="35">
        <f t="shared" ca="1" si="90"/>
        <v>-25</v>
      </c>
      <c r="CD226" s="35">
        <f t="shared" ca="1" si="90"/>
        <v>-25</v>
      </c>
      <c r="CE226" s="35">
        <f t="shared" ca="1" si="90"/>
        <v>-25</v>
      </c>
      <c r="CF226" s="35">
        <f t="shared" ca="1" si="90"/>
        <v>-25</v>
      </c>
      <c r="CG226" s="35">
        <f t="shared" ca="1" si="90"/>
        <v>-25</v>
      </c>
      <c r="CH226" s="35">
        <f t="shared" ca="1" si="90"/>
        <v>-25</v>
      </c>
      <c r="CI226" s="35">
        <f t="shared" ca="1" si="90"/>
        <v>-25</v>
      </c>
      <c r="CJ226" s="35">
        <f t="shared" ca="1" si="90"/>
        <v>-25</v>
      </c>
      <c r="CK226" s="35">
        <f t="shared" ca="1" si="90"/>
        <v>-25</v>
      </c>
      <c r="CL226" s="35">
        <f t="shared" ca="1" si="90"/>
        <v>-25</v>
      </c>
      <c r="CM226" s="35">
        <f t="shared" ca="1" si="85"/>
        <v>-25</v>
      </c>
      <c r="CN226" s="35">
        <f t="shared" ca="1" si="85"/>
        <v>-25</v>
      </c>
      <c r="CO226" s="35">
        <f t="shared" ca="1" si="85"/>
        <v>-25</v>
      </c>
      <c r="CP226" s="35">
        <f t="shared" ca="1" si="85"/>
        <v>-25</v>
      </c>
      <c r="CQ226" s="35">
        <f t="shared" ca="1" si="85"/>
        <v>-25</v>
      </c>
      <c r="CR226" s="35">
        <f t="shared" ca="1" si="84"/>
        <v>-25</v>
      </c>
      <c r="CS226" s="35">
        <f t="shared" ca="1" si="84"/>
        <v>-25</v>
      </c>
      <c r="CT226" s="35">
        <f t="shared" ca="1" si="84"/>
        <v>-25</v>
      </c>
      <c r="CU226" s="35">
        <f t="shared" ca="1" si="84"/>
        <v>-25</v>
      </c>
      <c r="CV226" s="35">
        <f t="shared" ca="1" si="84"/>
        <v>-25</v>
      </c>
      <c r="CW226" s="38">
        <f t="shared" ca="1" si="84"/>
        <v>-359</v>
      </c>
      <c r="CX226" s="38">
        <f t="shared" ca="1" si="84"/>
        <v>-585</v>
      </c>
      <c r="CY226" s="38">
        <f t="shared" ca="1" si="84"/>
        <v>-844</v>
      </c>
      <c r="CZ226" s="39">
        <f t="shared" ca="1" si="87"/>
        <v>-1067</v>
      </c>
      <c r="DA226" s="35"/>
    </row>
    <row r="227" spans="4:105" x14ac:dyDescent="0.3">
      <c r="D227" s="61" t="str">
        <f>VLOOKUP(F227,[1]Special!$O$2:$S$209,3,0)</f>
        <v>|0101021700|0.00|0.00|0.000|77.0002</v>
      </c>
      <c r="E227" s="20" t="s">
        <v>250</v>
      </c>
      <c r="F227" s="19" t="str">
        <f t="shared" si="73"/>
        <v>|0200226010|25.40|0.00|2.000|0.000</v>
      </c>
      <c r="G227" s="19" t="str">
        <f>'Cutting Rules'!H227</f>
        <v>CIC1||||||||||||</v>
      </c>
      <c r="H227" s="19" t="str">
        <f>VLOOKUP(MID(F227,8,2),[1]Special!$H$2:$I$32,2,0)</f>
        <v>STAM390G</v>
      </c>
      <c r="I227" s="19" t="str">
        <f t="shared" si="74"/>
        <v>NBC</v>
      </c>
      <c r="J227" s="19" t="str">
        <f t="shared" si="75"/>
        <v>P</v>
      </c>
      <c r="K227" s="19" t="str">
        <f t="shared" si="76"/>
        <v>25.4</v>
      </c>
      <c r="L227" s="19" t="str">
        <f t="shared" si="77"/>
        <v>0.00</v>
      </c>
      <c r="M227" s="52" t="str">
        <f t="shared" si="78"/>
        <v>2.00</v>
      </c>
      <c r="N227" s="52" t="str">
        <f t="shared" si="79"/>
        <v>6372</v>
      </c>
      <c r="O227" s="19">
        <f>VLOOKUP(F227,[1]Item!$A$5:$Z$10000,26,0)</f>
        <v>1.1539999999999999</v>
      </c>
      <c r="P227" s="19" t="str">
        <f>VLOOKUP(E227,[1]route!$E$3:$O$10005,11,0)</f>
        <v>P/E</v>
      </c>
      <c r="Q227" s="62" t="str">
        <f>'Cutting Rules'!AD227</f>
        <v>6372------------</v>
      </c>
      <c r="R227" s="23">
        <f ca="1">SUMIF([1]route!$E$3:$E$10005,E227,[1]!Table1[生産])</f>
        <v>0</v>
      </c>
      <c r="S227" s="24"/>
      <c r="T227" s="78" t="s">
        <v>547</v>
      </c>
      <c r="U227" s="19"/>
      <c r="V227" s="48">
        <f>SUMIF([1]route!$E$3:$E$10005,E227,[1]route!$M$3:$M$10005)</f>
        <v>35</v>
      </c>
      <c r="W227" s="56">
        <f t="shared" si="80"/>
        <v>257.36507999999998</v>
      </c>
      <c r="X227" s="27" t="e">
        <f t="array" aca="1" ref="X227" ca="1">INDEX($BP227:$CZ227,MATCH(TRUE,$BP227:$CZ227&lt;0,0))</f>
        <v>#N/A</v>
      </c>
      <c r="Y227" s="47" t="str">
        <f t="shared" ca="1" si="71"/>
        <v/>
      </c>
      <c r="Z227" s="121" t="str">
        <f>IFERROR(VLOOKUP(E227,[1]route!$E$3:$BL$10005,59,0),"")&amp;IFERROR(VLOOKUP(E227,[1]route!$E$3:$BL$10005,60,0),"")</f>
        <v/>
      </c>
      <c r="AA227" s="28">
        <f t="shared" ca="1" si="81"/>
        <v>0</v>
      </c>
      <c r="AB227" s="77">
        <f t="shared" ca="1" si="82"/>
        <v>0</v>
      </c>
      <c r="AC227" s="4" t="str">
        <f t="shared" ca="1" si="72"/>
        <v/>
      </c>
      <c r="AD227" s="29">
        <v>0</v>
      </c>
      <c r="AE227" s="30">
        <f ca="1">SUMIF([1]route!$E$3:$E$10005,E227,[1]!Table1[1])</f>
        <v>0</v>
      </c>
      <c r="AF227" s="30">
        <f ca="1">SUMIF([1]route!$E$3:$E$10005,E227,[1]!Table1[2])</f>
        <v>0</v>
      </c>
      <c r="AG227" s="30">
        <f ca="1">SUMIF([1]route!$E$3:$E$10005,E227,[1]!Table1[3])</f>
        <v>0</v>
      </c>
      <c r="AH227" s="30">
        <f ca="1">SUMIF([1]route!$E$3:$E$10005,E227,[1]!Table1[4])</f>
        <v>0</v>
      </c>
      <c r="AI227" s="30">
        <f ca="1">SUMIF([1]route!$E$3:$E$10005,E227,[1]!Table1[5])</f>
        <v>0</v>
      </c>
      <c r="AJ227" s="30">
        <f ca="1">SUMIF([1]route!$E$3:$E$10005,E227,[1]!Table1[6])</f>
        <v>0</v>
      </c>
      <c r="AK227" s="30">
        <f ca="1">SUMIF([1]route!$E$3:$E$10005,E227,[1]!Table1[7])</f>
        <v>0</v>
      </c>
      <c r="AL227" s="30">
        <f ca="1">SUMIF([1]route!$E$3:$E$10005,E227,[1]!Table1[8])</f>
        <v>0</v>
      </c>
      <c r="AM227" s="30">
        <f ca="1">SUMIF([1]route!$E$3:$E$10005,E227,[1]!Table1[9])</f>
        <v>0</v>
      </c>
      <c r="AN227" s="30">
        <f ca="1">SUMIF([1]route!$E$3:$E$10005,E227,[1]!Table1[10])</f>
        <v>0</v>
      </c>
      <c r="AO227" s="30">
        <f ca="1">SUMIF([1]route!$E$3:$E$10005,E227,[1]!Table1[11])</f>
        <v>0</v>
      </c>
      <c r="AP227" s="30">
        <f ca="1">SUMIF([1]route!$E$3:$E$10005,E227,[1]!Table1[12])</f>
        <v>0</v>
      </c>
      <c r="AQ227" s="30">
        <f ca="1">SUMIF([1]route!$E$3:$E$10005,E227,[1]!Table1[13])</f>
        <v>0</v>
      </c>
      <c r="AR227" s="30">
        <f ca="1">SUMIF([1]route!$E$3:$E$10005,E227,[1]!Table1[14])</f>
        <v>0</v>
      </c>
      <c r="AS227" s="30">
        <f ca="1">SUMIF([1]route!$E$3:$E$10005,E227,[1]!Table1[15])</f>
        <v>0</v>
      </c>
      <c r="AT227" s="30">
        <f ca="1">SUMIF([1]route!$E$3:$E$10005,E227,[1]!Table1[16])</f>
        <v>0</v>
      </c>
      <c r="AU227" s="30">
        <f ca="1">SUMIF([1]route!$E$3:$E$10005,E227,[1]!Table1[17])</f>
        <v>0</v>
      </c>
      <c r="AV227" s="30">
        <f ca="1">SUMIF([1]route!$E$3:$E$10005,E227,[1]!Table1[18])</f>
        <v>0</v>
      </c>
      <c r="AW227" s="30">
        <f ca="1">SUMIF([1]route!$E$3:$E$10005,E227,[1]!Table1[19])</f>
        <v>0</v>
      </c>
      <c r="AX227" s="30">
        <f ca="1">SUMIF([1]route!$E$3:$E$10005,E227,[1]!Table1[20])</f>
        <v>0</v>
      </c>
      <c r="AY227" s="30">
        <f ca="1">SUMIF([1]route!$E$3:$E$10005,E227,[1]!Table1[21])</f>
        <v>0</v>
      </c>
      <c r="AZ227" s="30">
        <f ca="1">SUMIF([1]route!$E$3:$E$10005,E227,[1]!Table1[22])</f>
        <v>0</v>
      </c>
      <c r="BA227" s="30">
        <f ca="1">SUMIF([1]route!$E$3:$E$10005,E227,[1]!Table1[23])</f>
        <v>0</v>
      </c>
      <c r="BB227" s="30">
        <f ca="1">SUMIF([1]route!$E$3:$E$10005,E227,[1]!Table1[24])</f>
        <v>0</v>
      </c>
      <c r="BC227" s="30">
        <f ca="1">SUMIF([1]route!$E$3:$E$10005,E227,[1]!Table1[25])</f>
        <v>0</v>
      </c>
      <c r="BD227" s="30">
        <f ca="1">SUMIF([1]route!$E$3:$E$10005,E227,[1]!Table1[26])</f>
        <v>0</v>
      </c>
      <c r="BE227" s="30">
        <f ca="1">SUMIF([1]route!$E$3:$E$10005,E227,[1]!Table1[27])</f>
        <v>0</v>
      </c>
      <c r="BF227" s="30">
        <f ca="1">SUMIF([1]route!$E$3:$E$10005,E227,[1]!Table1[28])</f>
        <v>0</v>
      </c>
      <c r="BG227" s="30">
        <f ca="1">SUMIF([1]route!$E$3:$E$10005,E227,[1]!Table1[29])</f>
        <v>0</v>
      </c>
      <c r="BH227" s="30">
        <f ca="1">SUMIF([1]route!$E$3:$E$10005,E227,[1]!Table1[30])</f>
        <v>0</v>
      </c>
      <c r="BI227" s="30">
        <f ca="1">SUMIF([1]route!$E$3:$E$10005,E227,[1]!Table1[31])</f>
        <v>0</v>
      </c>
      <c r="BJ227" s="30">
        <f ca="1">SUMIF([1]route!$E$3:$E$10005,E227,[1]!Table1[Remain PO])</f>
        <v>0</v>
      </c>
      <c r="BK227" s="31">
        <f ca="1">SUMIF([1]route!$E$3:$E$10005,E227,[1]!Table1[N+1])</f>
        <v>0</v>
      </c>
      <c r="BL227" s="31">
        <f ca="1">SUMIF([1]route!$E$3:$E$10005,E227,[1]!Table1[N+2])</f>
        <v>0</v>
      </c>
      <c r="BM227" s="31">
        <f ca="1">SUMIF([1]route!$E$3:$E$10005,E227,[1]!Table1[N+3])</f>
        <v>0</v>
      </c>
      <c r="BN227" s="32">
        <f ca="1">SUMIF([1]route!$E$3:$E$10005,E227,[1]!Table1[N+4])</f>
        <v>0</v>
      </c>
      <c r="BP227" s="37">
        <f t="shared" si="83"/>
        <v>35</v>
      </c>
      <c r="BQ227" s="35">
        <f t="shared" ca="1" si="89"/>
        <v>35</v>
      </c>
      <c r="BR227" s="35">
        <f t="shared" ca="1" si="89"/>
        <v>35</v>
      </c>
      <c r="BS227" s="35">
        <f t="shared" ca="1" si="89"/>
        <v>35</v>
      </c>
      <c r="BT227" s="35">
        <f t="shared" ca="1" si="89"/>
        <v>35</v>
      </c>
      <c r="BU227" s="35">
        <f t="shared" ca="1" si="89"/>
        <v>35</v>
      </c>
      <c r="BV227" s="35">
        <f t="shared" ca="1" si="88"/>
        <v>35</v>
      </c>
      <c r="BW227" s="35">
        <f t="shared" ca="1" si="88"/>
        <v>35</v>
      </c>
      <c r="BX227" s="35">
        <f t="shared" ca="1" si="88"/>
        <v>35</v>
      </c>
      <c r="BY227" s="35">
        <f t="shared" ca="1" si="88"/>
        <v>35</v>
      </c>
      <c r="BZ227" s="35">
        <f t="shared" ca="1" si="88"/>
        <v>35</v>
      </c>
      <c r="CA227" s="35">
        <f t="shared" ca="1" si="88"/>
        <v>35</v>
      </c>
      <c r="CB227" s="35">
        <f t="shared" ca="1" si="90"/>
        <v>35</v>
      </c>
      <c r="CC227" s="35">
        <f t="shared" ca="1" si="90"/>
        <v>35</v>
      </c>
      <c r="CD227" s="35">
        <f t="shared" ca="1" si="90"/>
        <v>35</v>
      </c>
      <c r="CE227" s="35">
        <f t="shared" ca="1" si="90"/>
        <v>35</v>
      </c>
      <c r="CF227" s="35">
        <f t="shared" ca="1" si="90"/>
        <v>35</v>
      </c>
      <c r="CG227" s="35">
        <f t="shared" ca="1" si="90"/>
        <v>35</v>
      </c>
      <c r="CH227" s="35">
        <f t="shared" ca="1" si="90"/>
        <v>35</v>
      </c>
      <c r="CI227" s="35">
        <f t="shared" ca="1" si="90"/>
        <v>35</v>
      </c>
      <c r="CJ227" s="35">
        <f t="shared" ca="1" si="90"/>
        <v>35</v>
      </c>
      <c r="CK227" s="35">
        <f t="shared" ca="1" si="90"/>
        <v>35</v>
      </c>
      <c r="CL227" s="35">
        <f t="shared" ca="1" si="90"/>
        <v>35</v>
      </c>
      <c r="CM227" s="35">
        <f t="shared" ca="1" si="85"/>
        <v>35</v>
      </c>
      <c r="CN227" s="35">
        <f t="shared" ca="1" si="85"/>
        <v>35</v>
      </c>
      <c r="CO227" s="35">
        <f t="shared" ca="1" si="85"/>
        <v>35</v>
      </c>
      <c r="CP227" s="35">
        <f t="shared" ca="1" si="85"/>
        <v>35</v>
      </c>
      <c r="CQ227" s="35">
        <f t="shared" ca="1" si="85"/>
        <v>35</v>
      </c>
      <c r="CR227" s="35">
        <f t="shared" ca="1" si="84"/>
        <v>35</v>
      </c>
      <c r="CS227" s="35">
        <f t="shared" ca="1" si="84"/>
        <v>35</v>
      </c>
      <c r="CT227" s="35">
        <f t="shared" ca="1" si="84"/>
        <v>35</v>
      </c>
      <c r="CU227" s="35">
        <f t="shared" ca="1" si="84"/>
        <v>35</v>
      </c>
      <c r="CV227" s="35">
        <f t="shared" ca="1" si="84"/>
        <v>35</v>
      </c>
      <c r="CW227" s="38">
        <f t="shared" ca="1" si="84"/>
        <v>35</v>
      </c>
      <c r="CX227" s="38">
        <f t="shared" ca="1" si="84"/>
        <v>35</v>
      </c>
      <c r="CY227" s="38">
        <f t="shared" ca="1" si="84"/>
        <v>35</v>
      </c>
      <c r="CZ227" s="39">
        <f t="shared" ca="1" si="87"/>
        <v>35</v>
      </c>
      <c r="DA227" s="35"/>
    </row>
    <row r="228" spans="4:105" x14ac:dyDescent="0.3">
      <c r="D228" s="61" t="str">
        <f>VLOOKUP(F228,[1]Special!$O$2:$S$209,3,0)</f>
        <v>|0101021700|0.00|0.00|0.000|75.5003.2</v>
      </c>
      <c r="E228" s="20" t="s">
        <v>251</v>
      </c>
      <c r="F228" s="19" t="str">
        <f t="shared" si="73"/>
        <v>|0200226010|25.40|0.00|3.200|0.000</v>
      </c>
      <c r="G228" s="19" t="str">
        <f>'Cutting Rules'!H228</f>
        <v>|VPIC1|||||||||||</v>
      </c>
      <c r="H228" s="19" t="str">
        <f>VLOOKUP(MID(F228,8,2),[1]Special!$H$2:$I$32,2,0)</f>
        <v>STAM390G</v>
      </c>
      <c r="I228" s="19" t="str">
        <f t="shared" si="74"/>
        <v>IBC</v>
      </c>
      <c r="J228" s="19" t="str">
        <f t="shared" si="75"/>
        <v>P</v>
      </c>
      <c r="K228" s="19" t="str">
        <f t="shared" si="76"/>
        <v>25.4</v>
      </c>
      <c r="L228" s="19" t="str">
        <f t="shared" si="77"/>
        <v>0.00</v>
      </c>
      <c r="M228" s="52" t="str">
        <f t="shared" si="78"/>
        <v>3.20</v>
      </c>
      <c r="N228" s="52" t="str">
        <f t="shared" si="79"/>
        <v>5100</v>
      </c>
      <c r="O228" s="19">
        <f>VLOOKUP(F228,[1]Item!$A$5:$Z$10000,26,0)</f>
        <v>1.752</v>
      </c>
      <c r="P228" s="19" t="str">
        <f>VLOOKUP(E228,[1]route!$E$3:$O$10005,11,0)</f>
        <v>C</v>
      </c>
      <c r="Q228" s="62" t="str">
        <f>'Cutting Rules'!AD228</f>
        <v>252.8-5100-----------</v>
      </c>
      <c r="R228" s="23">
        <f ca="1">SUMIF([1]route!$E$3:$E$10005,E228,[1]!Table1[生産])</f>
        <v>1499</v>
      </c>
      <c r="S228" s="24"/>
      <c r="T228" s="78" t="s">
        <v>547</v>
      </c>
      <c r="U228" s="19"/>
      <c r="V228" s="48">
        <f>SUMIF([1]route!$E$3:$E$10005,E228,[1]route!$M$3:$M$10005)</f>
        <v>1001</v>
      </c>
      <c r="W228" s="56">
        <f t="shared" si="80"/>
        <v>8944.1352000000006</v>
      </c>
      <c r="X228" s="27">
        <f t="array" aca="1" ref="X228" ca="1">INDEX($BP228:$CZ228,MATCH(TRUE,$BP228:$CZ228&lt;0,0))</f>
        <v>-498</v>
      </c>
      <c r="Y228" s="47">
        <f t="shared" ca="1" si="71"/>
        <v>45322</v>
      </c>
      <c r="Z228" s="121" t="str">
        <f>IFERROR(VLOOKUP(E228,[1]route!$E$3:$BL$10005,59,0),"")&amp;IFERROR(VLOOKUP(E228,[1]route!$E$3:$BL$10005,60,0),"")</f>
        <v/>
      </c>
      <c r="AA228" s="28">
        <f t="shared" ca="1" si="81"/>
        <v>498</v>
      </c>
      <c r="AB228" s="77">
        <f t="shared" ca="1" si="82"/>
        <v>4449.7295999999997</v>
      </c>
      <c r="AC228" s="4">
        <f t="shared" ca="1" si="72"/>
        <v>34</v>
      </c>
      <c r="AD228" s="29">
        <v>0</v>
      </c>
      <c r="AE228" s="30">
        <f ca="1">SUMIF([1]route!$E$3:$E$10005,E228,[1]!Table1[1])</f>
        <v>273</v>
      </c>
      <c r="AF228" s="30">
        <f ca="1">SUMIF([1]route!$E$3:$E$10005,E228,[1]!Table1[2])</f>
        <v>0</v>
      </c>
      <c r="AG228" s="30">
        <f ca="1">SUMIF([1]route!$E$3:$E$10005,E228,[1]!Table1[3])</f>
        <v>0</v>
      </c>
      <c r="AH228" s="30">
        <f ca="1">SUMIF([1]route!$E$3:$E$10005,E228,[1]!Table1[4])</f>
        <v>0</v>
      </c>
      <c r="AI228" s="30">
        <f ca="1">SUMIF([1]route!$E$3:$E$10005,E228,[1]!Table1[5])</f>
        <v>0</v>
      </c>
      <c r="AJ228" s="30">
        <f ca="1">SUMIF([1]route!$E$3:$E$10005,E228,[1]!Table1[6])</f>
        <v>182</v>
      </c>
      <c r="AK228" s="30">
        <f ca="1">SUMIF([1]route!$E$3:$E$10005,E228,[1]!Table1[7])</f>
        <v>0</v>
      </c>
      <c r="AL228" s="30">
        <f ca="1">SUMIF([1]route!$E$3:$E$10005,E228,[1]!Table1[8])</f>
        <v>0</v>
      </c>
      <c r="AM228" s="30">
        <f ca="1">SUMIF([1]route!$E$3:$E$10005,E228,[1]!Table1[9])</f>
        <v>0</v>
      </c>
      <c r="AN228" s="30">
        <f ca="1">SUMIF([1]route!$E$3:$E$10005,E228,[1]!Table1[10])</f>
        <v>0</v>
      </c>
      <c r="AO228" s="30">
        <f ca="1">SUMIF([1]route!$E$3:$E$10005,E228,[1]!Table1[11])</f>
        <v>182</v>
      </c>
      <c r="AP228" s="30">
        <f ca="1">SUMIF([1]route!$E$3:$E$10005,E228,[1]!Table1[12])</f>
        <v>0</v>
      </c>
      <c r="AQ228" s="30">
        <f ca="1">SUMIF([1]route!$E$3:$E$10005,E228,[1]!Table1[13])</f>
        <v>0</v>
      </c>
      <c r="AR228" s="30">
        <f ca="1">SUMIF([1]route!$E$3:$E$10005,E228,[1]!Table1[14])</f>
        <v>0</v>
      </c>
      <c r="AS228" s="30">
        <f ca="1">SUMIF([1]route!$E$3:$E$10005,E228,[1]!Table1[15])</f>
        <v>0</v>
      </c>
      <c r="AT228" s="30">
        <f ca="1">SUMIF([1]route!$E$3:$E$10005,E228,[1]!Table1[16])</f>
        <v>0</v>
      </c>
      <c r="AU228" s="30">
        <f ca="1">SUMIF([1]route!$E$3:$E$10005,E228,[1]!Table1[17])</f>
        <v>0</v>
      </c>
      <c r="AV228" s="30">
        <f ca="1">SUMIF([1]route!$E$3:$E$10005,E228,[1]!Table1[18])</f>
        <v>91</v>
      </c>
      <c r="AW228" s="30">
        <f ca="1">SUMIF([1]route!$E$3:$E$10005,E228,[1]!Table1[19])</f>
        <v>0</v>
      </c>
      <c r="AX228" s="30">
        <f ca="1">SUMIF([1]route!$E$3:$E$10005,E228,[1]!Table1[20])</f>
        <v>0</v>
      </c>
      <c r="AY228" s="30">
        <f ca="1">SUMIF([1]route!$E$3:$E$10005,E228,[1]!Table1[21])</f>
        <v>0</v>
      </c>
      <c r="AZ228" s="30">
        <f ca="1">SUMIF([1]route!$E$3:$E$10005,E228,[1]!Table1[22])</f>
        <v>0</v>
      </c>
      <c r="BA228" s="30">
        <f ca="1">SUMIF([1]route!$E$3:$E$10005,E228,[1]!Table1[23])</f>
        <v>0</v>
      </c>
      <c r="BB228" s="30">
        <f ca="1">SUMIF([1]route!$E$3:$E$10005,E228,[1]!Table1[24])</f>
        <v>0</v>
      </c>
      <c r="BC228" s="30">
        <f ca="1">SUMIF([1]route!$E$3:$E$10005,E228,[1]!Table1[25])</f>
        <v>0</v>
      </c>
      <c r="BD228" s="30">
        <f ca="1">SUMIF([1]route!$E$3:$E$10005,E228,[1]!Table1[26])</f>
        <v>0</v>
      </c>
      <c r="BE228" s="30">
        <f ca="1">SUMIF([1]route!$E$3:$E$10005,E228,[1]!Table1[27])</f>
        <v>0</v>
      </c>
      <c r="BF228" s="30">
        <f ca="1">SUMIF([1]route!$E$3:$E$10005,E228,[1]!Table1[28])</f>
        <v>0</v>
      </c>
      <c r="BG228" s="30">
        <f ca="1">SUMIF([1]route!$E$3:$E$10005,E228,[1]!Table1[29])</f>
        <v>0</v>
      </c>
      <c r="BH228" s="30">
        <f ca="1">SUMIF([1]route!$E$3:$E$10005,E228,[1]!Table1[30])</f>
        <v>0</v>
      </c>
      <c r="BI228" s="30">
        <f ca="1">SUMIF([1]route!$E$3:$E$10005,E228,[1]!Table1[31])</f>
        <v>0</v>
      </c>
      <c r="BJ228" s="30">
        <f ca="1">SUMIF([1]route!$E$3:$E$10005,E228,[1]!Table1[Remain PO])</f>
        <v>0</v>
      </c>
      <c r="BK228" s="31">
        <f ca="1">SUMIF([1]route!$E$3:$E$10005,E228,[1]!Table1[N+1])</f>
        <v>771</v>
      </c>
      <c r="BL228" s="31">
        <f ca="1">SUMIF([1]route!$E$3:$E$10005,E228,[1]!Table1[N+2])</f>
        <v>523</v>
      </c>
      <c r="BM228" s="31">
        <f ca="1">SUMIF([1]route!$E$3:$E$10005,E228,[1]!Table1[N+3])</f>
        <v>598</v>
      </c>
      <c r="BN228" s="32">
        <f ca="1">SUMIF([1]route!$E$3:$E$10005,E228,[1]!Table1[N+4])</f>
        <v>516</v>
      </c>
      <c r="BP228" s="37">
        <f t="shared" si="83"/>
        <v>1001</v>
      </c>
      <c r="BQ228" s="35">
        <f t="shared" ca="1" si="89"/>
        <v>728</v>
      </c>
      <c r="BR228" s="35">
        <f t="shared" ca="1" si="89"/>
        <v>728</v>
      </c>
      <c r="BS228" s="35">
        <f t="shared" ca="1" si="89"/>
        <v>728</v>
      </c>
      <c r="BT228" s="35">
        <f t="shared" ca="1" si="89"/>
        <v>728</v>
      </c>
      <c r="BU228" s="35">
        <f t="shared" ca="1" si="89"/>
        <v>728</v>
      </c>
      <c r="BV228" s="35">
        <f t="shared" ca="1" si="88"/>
        <v>546</v>
      </c>
      <c r="BW228" s="35">
        <f t="shared" ca="1" si="88"/>
        <v>546</v>
      </c>
      <c r="BX228" s="35">
        <f t="shared" ca="1" si="88"/>
        <v>546</v>
      </c>
      <c r="BY228" s="35">
        <f t="shared" ca="1" si="88"/>
        <v>546</v>
      </c>
      <c r="BZ228" s="35">
        <f t="shared" ca="1" si="88"/>
        <v>546</v>
      </c>
      <c r="CA228" s="35">
        <f t="shared" ca="1" si="88"/>
        <v>364</v>
      </c>
      <c r="CB228" s="35">
        <f t="shared" ca="1" si="90"/>
        <v>364</v>
      </c>
      <c r="CC228" s="35">
        <f t="shared" ca="1" si="90"/>
        <v>364</v>
      </c>
      <c r="CD228" s="35">
        <f t="shared" ca="1" si="90"/>
        <v>364</v>
      </c>
      <c r="CE228" s="35">
        <f t="shared" ca="1" si="90"/>
        <v>364</v>
      </c>
      <c r="CF228" s="35">
        <f t="shared" ca="1" si="90"/>
        <v>364</v>
      </c>
      <c r="CG228" s="35">
        <f t="shared" ca="1" si="90"/>
        <v>364</v>
      </c>
      <c r="CH228" s="35">
        <f t="shared" ca="1" si="90"/>
        <v>273</v>
      </c>
      <c r="CI228" s="35">
        <f t="shared" ca="1" si="90"/>
        <v>273</v>
      </c>
      <c r="CJ228" s="35">
        <f t="shared" ca="1" si="90"/>
        <v>273</v>
      </c>
      <c r="CK228" s="35">
        <f t="shared" ca="1" si="90"/>
        <v>273</v>
      </c>
      <c r="CL228" s="35">
        <f t="shared" ca="1" si="90"/>
        <v>273</v>
      </c>
      <c r="CM228" s="35">
        <f t="shared" ca="1" si="85"/>
        <v>273</v>
      </c>
      <c r="CN228" s="35">
        <f t="shared" ca="1" si="85"/>
        <v>273</v>
      </c>
      <c r="CO228" s="35">
        <f t="shared" ca="1" si="85"/>
        <v>273</v>
      </c>
      <c r="CP228" s="35">
        <f t="shared" ca="1" si="85"/>
        <v>273</v>
      </c>
      <c r="CQ228" s="35">
        <f t="shared" ca="1" si="85"/>
        <v>273</v>
      </c>
      <c r="CR228" s="35">
        <f t="shared" ca="1" si="84"/>
        <v>273</v>
      </c>
      <c r="CS228" s="35">
        <f t="shared" ca="1" si="84"/>
        <v>273</v>
      </c>
      <c r="CT228" s="35">
        <f t="shared" ca="1" si="84"/>
        <v>273</v>
      </c>
      <c r="CU228" s="35">
        <f t="shared" ca="1" si="84"/>
        <v>273</v>
      </c>
      <c r="CV228" s="35">
        <f t="shared" ca="1" si="84"/>
        <v>273</v>
      </c>
      <c r="CW228" s="38">
        <f t="shared" ca="1" si="84"/>
        <v>-498</v>
      </c>
      <c r="CX228" s="38">
        <f t="shared" ca="1" si="84"/>
        <v>-1021</v>
      </c>
      <c r="CY228" s="38">
        <f t="shared" ca="1" si="84"/>
        <v>-1619</v>
      </c>
      <c r="CZ228" s="39">
        <f t="shared" ca="1" si="87"/>
        <v>-2135</v>
      </c>
      <c r="DA228" s="35"/>
    </row>
    <row r="229" spans="4:105" x14ac:dyDescent="0.3">
      <c r="D229" s="61" t="str">
        <f>VLOOKUP(F229,[1]Special!$O$2:$S$209,3,0)</f>
        <v>|0101021700|0.00|0.00|0.000|75.5003.2</v>
      </c>
      <c r="E229" s="20" t="s">
        <v>252</v>
      </c>
      <c r="F229" s="19" t="str">
        <f t="shared" si="73"/>
        <v>|0200226010|25.40|0.00|3.200|0.000</v>
      </c>
      <c r="G229" s="19" t="str">
        <f>'Cutting Rules'!H229</f>
        <v>CIC||||||||||||</v>
      </c>
      <c r="H229" s="19" t="str">
        <f>VLOOKUP(MID(F229,8,2),[1]Special!$H$2:$I$32,2,0)</f>
        <v>STAM390G</v>
      </c>
      <c r="I229" s="19" t="str">
        <f t="shared" si="74"/>
        <v>NBC</v>
      </c>
      <c r="J229" s="19" t="str">
        <f t="shared" si="75"/>
        <v>P</v>
      </c>
      <c r="K229" s="19" t="str">
        <f t="shared" si="76"/>
        <v>25.4</v>
      </c>
      <c r="L229" s="19" t="str">
        <f t="shared" si="77"/>
        <v>0.00</v>
      </c>
      <c r="M229" s="52" t="str">
        <f t="shared" si="78"/>
        <v>3.20</v>
      </c>
      <c r="N229" s="52" t="str">
        <f t="shared" si="79"/>
        <v>5460</v>
      </c>
      <c r="O229" s="19">
        <f>VLOOKUP(F229,[1]Item!$A$5:$Z$10000,26,0)</f>
        <v>1.752</v>
      </c>
      <c r="P229" s="19" t="str">
        <f>VLOOKUP(E229,[1]route!$E$3:$O$10005,11,0)</f>
        <v>P/E</v>
      </c>
      <c r="Q229" s="62" t="str">
        <f>'Cutting Rules'!AD229</f>
        <v>5460-2700-----------</v>
      </c>
      <c r="R229" s="23">
        <f ca="1">SUMIF([1]route!$E$3:$E$10005,E229,[1]!Table1[生産])</f>
        <v>4264</v>
      </c>
      <c r="S229" s="24"/>
      <c r="T229" s="78" t="s">
        <v>547</v>
      </c>
      <c r="U229" s="19"/>
      <c r="V229" s="48">
        <f>SUMIF([1]route!$E$3:$E$10005,E229,[1]route!$M$3:$M$10005)</f>
        <v>1935</v>
      </c>
      <c r="W229" s="56">
        <f t="shared" si="80"/>
        <v>18510.055199999999</v>
      </c>
      <c r="X229" s="27">
        <f t="array" aca="1" ref="X229" ca="1">INDEX($BP229:$CZ229,MATCH(TRUE,$BP229:$CZ229&lt;0,0))</f>
        <v>-2329</v>
      </c>
      <c r="Y229" s="47">
        <f t="shared" ca="1" si="71"/>
        <v>45322</v>
      </c>
      <c r="Z229" s="121" t="str">
        <f>IFERROR(VLOOKUP(E229,[1]route!$E$3:$BL$10005,59,0),"")&amp;IFERROR(VLOOKUP(E229,[1]route!$E$3:$BL$10005,60,0),"")</f>
        <v/>
      </c>
      <c r="AA229" s="28">
        <f t="shared" ca="1" si="81"/>
        <v>2329</v>
      </c>
      <c r="AB229" s="77">
        <f t="shared" ca="1" si="82"/>
        <v>22279.027679999999</v>
      </c>
      <c r="AC229" s="4">
        <f t="shared" ca="1" si="72"/>
        <v>34</v>
      </c>
      <c r="AD229" s="29">
        <v>0</v>
      </c>
      <c r="AE229" s="30">
        <f ca="1">SUMIF([1]route!$E$3:$E$10005,E229,[1]!Table1[1])</f>
        <v>182</v>
      </c>
      <c r="AF229" s="30">
        <f ca="1">SUMIF([1]route!$E$3:$E$10005,E229,[1]!Table1[2])</f>
        <v>0</v>
      </c>
      <c r="AG229" s="30">
        <f ca="1">SUMIF([1]route!$E$3:$E$10005,E229,[1]!Table1[3])</f>
        <v>0</v>
      </c>
      <c r="AH229" s="30">
        <f ca="1">SUMIF([1]route!$E$3:$E$10005,E229,[1]!Table1[4])</f>
        <v>0</v>
      </c>
      <c r="AI229" s="30">
        <f ca="1">SUMIF([1]route!$E$3:$E$10005,E229,[1]!Table1[5])</f>
        <v>0</v>
      </c>
      <c r="AJ229" s="30">
        <f ca="1">SUMIF([1]route!$E$3:$E$10005,E229,[1]!Table1[6])</f>
        <v>364</v>
      </c>
      <c r="AK229" s="30">
        <f ca="1">SUMIF([1]route!$E$3:$E$10005,E229,[1]!Table1[7])</f>
        <v>0</v>
      </c>
      <c r="AL229" s="30">
        <f ca="1">SUMIF([1]route!$E$3:$E$10005,E229,[1]!Table1[8])</f>
        <v>0</v>
      </c>
      <c r="AM229" s="30">
        <f ca="1">SUMIF([1]route!$E$3:$E$10005,E229,[1]!Table1[9])</f>
        <v>0</v>
      </c>
      <c r="AN229" s="30">
        <f ca="1">SUMIF([1]route!$E$3:$E$10005,E229,[1]!Table1[10])</f>
        <v>0</v>
      </c>
      <c r="AO229" s="30">
        <f ca="1">SUMIF([1]route!$E$3:$E$10005,E229,[1]!Table1[11])</f>
        <v>0</v>
      </c>
      <c r="AP229" s="30">
        <f ca="1">SUMIF([1]route!$E$3:$E$10005,E229,[1]!Table1[12])</f>
        <v>0</v>
      </c>
      <c r="AQ229" s="30">
        <f ca="1">SUMIF([1]route!$E$3:$E$10005,E229,[1]!Table1[13])</f>
        <v>364</v>
      </c>
      <c r="AR229" s="30">
        <f ca="1">SUMIF([1]route!$E$3:$E$10005,E229,[1]!Table1[14])</f>
        <v>0</v>
      </c>
      <c r="AS229" s="30">
        <f ca="1">SUMIF([1]route!$E$3:$E$10005,E229,[1]!Table1[15])</f>
        <v>0</v>
      </c>
      <c r="AT229" s="30">
        <f ca="1">SUMIF([1]route!$E$3:$E$10005,E229,[1]!Table1[16])</f>
        <v>0</v>
      </c>
      <c r="AU229" s="30">
        <f ca="1">SUMIF([1]route!$E$3:$E$10005,E229,[1]!Table1[17])</f>
        <v>0</v>
      </c>
      <c r="AV229" s="30">
        <f ca="1">SUMIF([1]route!$E$3:$E$10005,E229,[1]!Table1[18])</f>
        <v>455</v>
      </c>
      <c r="AW229" s="30">
        <f ca="1">SUMIF([1]route!$E$3:$E$10005,E229,[1]!Table1[19])</f>
        <v>0</v>
      </c>
      <c r="AX229" s="30">
        <f ca="1">SUMIF([1]route!$E$3:$E$10005,E229,[1]!Table1[20])</f>
        <v>0</v>
      </c>
      <c r="AY229" s="30">
        <f ca="1">SUMIF([1]route!$E$3:$E$10005,E229,[1]!Table1[21])</f>
        <v>0</v>
      </c>
      <c r="AZ229" s="30">
        <f ca="1">SUMIF([1]route!$E$3:$E$10005,E229,[1]!Table1[22])</f>
        <v>0</v>
      </c>
      <c r="BA229" s="30">
        <f ca="1">SUMIF([1]route!$E$3:$E$10005,E229,[1]!Table1[23])</f>
        <v>0</v>
      </c>
      <c r="BB229" s="30">
        <f ca="1">SUMIF([1]route!$E$3:$E$10005,E229,[1]!Table1[24])</f>
        <v>0</v>
      </c>
      <c r="BC229" s="30">
        <f ca="1">SUMIF([1]route!$E$3:$E$10005,E229,[1]!Table1[25])</f>
        <v>0</v>
      </c>
      <c r="BD229" s="30">
        <f ca="1">SUMIF([1]route!$E$3:$E$10005,E229,[1]!Table1[26])</f>
        <v>455</v>
      </c>
      <c r="BE229" s="30">
        <f ca="1">SUMIF([1]route!$E$3:$E$10005,E229,[1]!Table1[27])</f>
        <v>0</v>
      </c>
      <c r="BF229" s="30">
        <f ca="1">SUMIF([1]route!$E$3:$E$10005,E229,[1]!Table1[28])</f>
        <v>0</v>
      </c>
      <c r="BG229" s="30">
        <f ca="1">SUMIF([1]route!$E$3:$E$10005,E229,[1]!Table1[29])</f>
        <v>0</v>
      </c>
      <c r="BH229" s="30">
        <f ca="1">SUMIF([1]route!$E$3:$E$10005,E229,[1]!Table1[30])</f>
        <v>0</v>
      </c>
      <c r="BI229" s="30">
        <f ca="1">SUMIF([1]route!$E$3:$E$10005,E229,[1]!Table1[31])</f>
        <v>0</v>
      </c>
      <c r="BJ229" s="30">
        <f ca="1">SUMIF([1]route!$E$3:$E$10005,E229,[1]!Table1[Remain PO])</f>
        <v>0</v>
      </c>
      <c r="BK229" s="31">
        <f ca="1">SUMIF([1]route!$E$3:$E$10005,E229,[1]!Table1[N+1])</f>
        <v>2444</v>
      </c>
      <c r="BL229" s="31">
        <f ca="1">SUMIF([1]route!$E$3:$E$10005,E229,[1]!Table1[N+2])</f>
        <v>1869</v>
      </c>
      <c r="BM229" s="31">
        <f ca="1">SUMIF([1]route!$E$3:$E$10005,E229,[1]!Table1[N+3])</f>
        <v>2332</v>
      </c>
      <c r="BN229" s="32">
        <f ca="1">SUMIF([1]route!$E$3:$E$10005,E229,[1]!Table1[N+4])</f>
        <v>0</v>
      </c>
      <c r="BP229" s="37">
        <f t="shared" si="83"/>
        <v>1935</v>
      </c>
      <c r="BQ229" s="35">
        <f t="shared" ca="1" si="89"/>
        <v>1753</v>
      </c>
      <c r="BR229" s="35">
        <f t="shared" ca="1" si="89"/>
        <v>1753</v>
      </c>
      <c r="BS229" s="35">
        <f t="shared" ca="1" si="89"/>
        <v>1753</v>
      </c>
      <c r="BT229" s="35">
        <f t="shared" ca="1" si="89"/>
        <v>1753</v>
      </c>
      <c r="BU229" s="35">
        <f t="shared" ca="1" si="89"/>
        <v>1753</v>
      </c>
      <c r="BV229" s="35">
        <f t="shared" ca="1" si="88"/>
        <v>1389</v>
      </c>
      <c r="BW229" s="35">
        <f t="shared" ca="1" si="88"/>
        <v>1389</v>
      </c>
      <c r="BX229" s="35">
        <f t="shared" ca="1" si="88"/>
        <v>1389</v>
      </c>
      <c r="BY229" s="35">
        <f t="shared" ca="1" si="88"/>
        <v>1389</v>
      </c>
      <c r="BZ229" s="35">
        <f t="shared" ca="1" si="88"/>
        <v>1389</v>
      </c>
      <c r="CA229" s="35">
        <f t="shared" ca="1" si="88"/>
        <v>1389</v>
      </c>
      <c r="CB229" s="35">
        <f t="shared" ca="1" si="90"/>
        <v>1389</v>
      </c>
      <c r="CC229" s="35">
        <f t="shared" ca="1" si="90"/>
        <v>1025</v>
      </c>
      <c r="CD229" s="35">
        <f t="shared" ca="1" si="90"/>
        <v>1025</v>
      </c>
      <c r="CE229" s="35">
        <f t="shared" ca="1" si="90"/>
        <v>1025</v>
      </c>
      <c r="CF229" s="35">
        <f t="shared" ca="1" si="90"/>
        <v>1025</v>
      </c>
      <c r="CG229" s="35">
        <f t="shared" ca="1" si="90"/>
        <v>1025</v>
      </c>
      <c r="CH229" s="35">
        <f t="shared" ca="1" si="90"/>
        <v>570</v>
      </c>
      <c r="CI229" s="35">
        <f t="shared" ca="1" si="90"/>
        <v>570</v>
      </c>
      <c r="CJ229" s="35">
        <f t="shared" ca="1" si="90"/>
        <v>570</v>
      </c>
      <c r="CK229" s="35">
        <f t="shared" ca="1" si="90"/>
        <v>570</v>
      </c>
      <c r="CL229" s="35">
        <f t="shared" ca="1" si="90"/>
        <v>570</v>
      </c>
      <c r="CM229" s="35">
        <f t="shared" ca="1" si="85"/>
        <v>570</v>
      </c>
      <c r="CN229" s="35">
        <f t="shared" ca="1" si="85"/>
        <v>570</v>
      </c>
      <c r="CO229" s="35">
        <f t="shared" ca="1" si="85"/>
        <v>570</v>
      </c>
      <c r="CP229" s="35">
        <f t="shared" ca="1" si="85"/>
        <v>115</v>
      </c>
      <c r="CQ229" s="35">
        <f t="shared" ca="1" si="85"/>
        <v>115</v>
      </c>
      <c r="CR229" s="35">
        <f t="shared" ca="1" si="84"/>
        <v>115</v>
      </c>
      <c r="CS229" s="35">
        <f t="shared" ca="1" si="84"/>
        <v>115</v>
      </c>
      <c r="CT229" s="35">
        <f t="shared" ca="1" si="84"/>
        <v>115</v>
      </c>
      <c r="CU229" s="35">
        <f t="shared" ca="1" si="84"/>
        <v>115</v>
      </c>
      <c r="CV229" s="35">
        <f t="shared" ca="1" si="84"/>
        <v>115</v>
      </c>
      <c r="CW229" s="38">
        <f t="shared" ca="1" si="84"/>
        <v>-2329</v>
      </c>
      <c r="CX229" s="38">
        <f t="shared" ca="1" si="84"/>
        <v>-4198</v>
      </c>
      <c r="CY229" s="38">
        <f t="shared" ca="1" si="84"/>
        <v>-6530</v>
      </c>
      <c r="CZ229" s="39">
        <f t="shared" ca="1" si="87"/>
        <v>-6530</v>
      </c>
      <c r="DA229" s="35"/>
    </row>
    <row r="230" spans="4:105" x14ac:dyDescent="0.3">
      <c r="D230" s="61" t="str">
        <f>VLOOKUP(F230,[1]Special!$O$2:$S$209,3,0)</f>
        <v>|0101031000|0.00|0.00|0.000|89.0001.2</v>
      </c>
      <c r="E230" s="20" t="s">
        <v>253</v>
      </c>
      <c r="F230" s="19" t="str">
        <f t="shared" si="73"/>
        <v>|0200236041|28.60|0.00|1.200|0.000</v>
      </c>
      <c r="G230" s="19" t="str">
        <f>'Cutting Rules'!H230</f>
        <v>INNOTEK||||||||||||</v>
      </c>
      <c r="H230" s="19" t="str">
        <f>VLOOKUP(MID(F230,8,2),[1]Special!$H$2:$I$32,2,0)</f>
        <v>STAM390G</v>
      </c>
      <c r="I230" s="19" t="str">
        <f t="shared" si="74"/>
        <v>NBC</v>
      </c>
      <c r="J230" s="19" t="str">
        <f t="shared" si="75"/>
        <v>C</v>
      </c>
      <c r="K230" s="19" t="str">
        <f t="shared" si="76"/>
        <v>28.6</v>
      </c>
      <c r="L230" s="19" t="str">
        <f t="shared" si="77"/>
        <v>0.00</v>
      </c>
      <c r="M230" s="52" t="str">
        <f t="shared" si="78"/>
        <v>1.20</v>
      </c>
      <c r="N230" s="52" t="str">
        <f t="shared" si="79"/>
        <v>6200</v>
      </c>
      <c r="O230" s="19">
        <f>VLOOKUP(F230,[1]Item!$A$5:$Z$10000,26,0)</f>
        <v>0.81100000000000005</v>
      </c>
      <c r="P230" s="19" t="str">
        <f>VLOOKUP(E230,[1]route!$E$3:$O$10005,11,0)</f>
        <v>P/E</v>
      </c>
      <c r="Q230" s="62" t="str">
        <f>'Cutting Rules'!AD230</f>
        <v>6200------------</v>
      </c>
      <c r="R230" s="23">
        <f ca="1">SUMIF([1]route!$E$3:$E$10005,E230,[1]!Table1[生産])</f>
        <v>0</v>
      </c>
      <c r="S230" s="24"/>
      <c r="T230" s="78" t="s">
        <v>547</v>
      </c>
      <c r="U230" s="19"/>
      <c r="V230" s="48">
        <f>SUMIF([1]route!$E$3:$E$10005,E230,[1]route!$M$3:$M$10005)</f>
        <v>0</v>
      </c>
      <c r="W230" s="56">
        <f t="shared" si="80"/>
        <v>0</v>
      </c>
      <c r="X230" s="27" t="e">
        <f t="array" aca="1" ref="X230" ca="1">INDEX($BP230:$CZ230,MATCH(TRUE,$BP230:$CZ230&lt;0,0))</f>
        <v>#N/A</v>
      </c>
      <c r="Y230" s="47" t="str">
        <f t="shared" ca="1" si="71"/>
        <v/>
      </c>
      <c r="Z230" s="121" t="str">
        <f>IFERROR(VLOOKUP(E230,[1]route!$E$3:$BL$10005,59,0),"")&amp;IFERROR(VLOOKUP(E230,[1]route!$E$3:$BL$10005,60,0),"")</f>
        <v/>
      </c>
      <c r="AA230" s="28">
        <f t="shared" ca="1" si="81"/>
        <v>0</v>
      </c>
      <c r="AB230" s="77">
        <f t="shared" ca="1" si="82"/>
        <v>0</v>
      </c>
      <c r="AC230" s="4" t="str">
        <f t="shared" ca="1" si="72"/>
        <v/>
      </c>
      <c r="AD230" s="29">
        <v>0</v>
      </c>
      <c r="AE230" s="30">
        <f ca="1">SUMIF([1]route!$E$3:$E$10005,E230,[1]!Table1[1])</f>
        <v>0</v>
      </c>
      <c r="AF230" s="30">
        <f ca="1">SUMIF([1]route!$E$3:$E$10005,E230,[1]!Table1[2])</f>
        <v>0</v>
      </c>
      <c r="AG230" s="30">
        <f ca="1">SUMIF([1]route!$E$3:$E$10005,E230,[1]!Table1[3])</f>
        <v>0</v>
      </c>
      <c r="AH230" s="30">
        <f ca="1">SUMIF([1]route!$E$3:$E$10005,E230,[1]!Table1[4])</f>
        <v>0</v>
      </c>
      <c r="AI230" s="30">
        <f ca="1">SUMIF([1]route!$E$3:$E$10005,E230,[1]!Table1[5])</f>
        <v>0</v>
      </c>
      <c r="AJ230" s="30">
        <f ca="1">SUMIF([1]route!$E$3:$E$10005,E230,[1]!Table1[6])</f>
        <v>0</v>
      </c>
      <c r="AK230" s="30">
        <f ca="1">SUMIF([1]route!$E$3:$E$10005,E230,[1]!Table1[7])</f>
        <v>0</v>
      </c>
      <c r="AL230" s="30">
        <f ca="1">SUMIF([1]route!$E$3:$E$10005,E230,[1]!Table1[8])</f>
        <v>0</v>
      </c>
      <c r="AM230" s="30">
        <f ca="1">SUMIF([1]route!$E$3:$E$10005,E230,[1]!Table1[9])</f>
        <v>0</v>
      </c>
      <c r="AN230" s="30">
        <f ca="1">SUMIF([1]route!$E$3:$E$10005,E230,[1]!Table1[10])</f>
        <v>0</v>
      </c>
      <c r="AO230" s="30">
        <f ca="1">SUMIF([1]route!$E$3:$E$10005,E230,[1]!Table1[11])</f>
        <v>0</v>
      </c>
      <c r="AP230" s="30">
        <f ca="1">SUMIF([1]route!$E$3:$E$10005,E230,[1]!Table1[12])</f>
        <v>0</v>
      </c>
      <c r="AQ230" s="30">
        <f ca="1">SUMIF([1]route!$E$3:$E$10005,E230,[1]!Table1[13])</f>
        <v>0</v>
      </c>
      <c r="AR230" s="30">
        <f ca="1">SUMIF([1]route!$E$3:$E$10005,E230,[1]!Table1[14])</f>
        <v>0</v>
      </c>
      <c r="AS230" s="30">
        <f ca="1">SUMIF([1]route!$E$3:$E$10005,E230,[1]!Table1[15])</f>
        <v>0</v>
      </c>
      <c r="AT230" s="30">
        <f ca="1">SUMIF([1]route!$E$3:$E$10005,E230,[1]!Table1[16])</f>
        <v>0</v>
      </c>
      <c r="AU230" s="30">
        <f ca="1">SUMIF([1]route!$E$3:$E$10005,E230,[1]!Table1[17])</f>
        <v>0</v>
      </c>
      <c r="AV230" s="30">
        <f ca="1">SUMIF([1]route!$E$3:$E$10005,E230,[1]!Table1[18])</f>
        <v>0</v>
      </c>
      <c r="AW230" s="30">
        <f ca="1">SUMIF([1]route!$E$3:$E$10005,E230,[1]!Table1[19])</f>
        <v>0</v>
      </c>
      <c r="AX230" s="30">
        <f ca="1">SUMIF([1]route!$E$3:$E$10005,E230,[1]!Table1[20])</f>
        <v>0</v>
      </c>
      <c r="AY230" s="30">
        <f ca="1">SUMIF([1]route!$E$3:$E$10005,E230,[1]!Table1[21])</f>
        <v>0</v>
      </c>
      <c r="AZ230" s="30">
        <f ca="1">SUMIF([1]route!$E$3:$E$10005,E230,[1]!Table1[22])</f>
        <v>0</v>
      </c>
      <c r="BA230" s="30">
        <f ca="1">SUMIF([1]route!$E$3:$E$10005,E230,[1]!Table1[23])</f>
        <v>0</v>
      </c>
      <c r="BB230" s="30">
        <f ca="1">SUMIF([1]route!$E$3:$E$10005,E230,[1]!Table1[24])</f>
        <v>0</v>
      </c>
      <c r="BC230" s="30">
        <f ca="1">SUMIF([1]route!$E$3:$E$10005,E230,[1]!Table1[25])</f>
        <v>0</v>
      </c>
      <c r="BD230" s="30">
        <f ca="1">SUMIF([1]route!$E$3:$E$10005,E230,[1]!Table1[26])</f>
        <v>0</v>
      </c>
      <c r="BE230" s="30">
        <f ca="1">SUMIF([1]route!$E$3:$E$10005,E230,[1]!Table1[27])</f>
        <v>0</v>
      </c>
      <c r="BF230" s="30">
        <f ca="1">SUMIF([1]route!$E$3:$E$10005,E230,[1]!Table1[28])</f>
        <v>0</v>
      </c>
      <c r="BG230" s="30">
        <f ca="1">SUMIF([1]route!$E$3:$E$10005,E230,[1]!Table1[29])</f>
        <v>0</v>
      </c>
      <c r="BH230" s="30">
        <f ca="1">SUMIF([1]route!$E$3:$E$10005,E230,[1]!Table1[30])</f>
        <v>0</v>
      </c>
      <c r="BI230" s="30">
        <f ca="1">SUMIF([1]route!$E$3:$E$10005,E230,[1]!Table1[31])</f>
        <v>0</v>
      </c>
      <c r="BJ230" s="30">
        <f ca="1">SUMIF([1]route!$E$3:$E$10005,E230,[1]!Table1[Remain PO])</f>
        <v>0</v>
      </c>
      <c r="BK230" s="31">
        <f ca="1">SUMIF([1]route!$E$3:$E$10005,E230,[1]!Table1[N+1])</f>
        <v>0</v>
      </c>
      <c r="BL230" s="31">
        <f ca="1">SUMIF([1]route!$E$3:$E$10005,E230,[1]!Table1[N+2])</f>
        <v>0</v>
      </c>
      <c r="BM230" s="31">
        <f ca="1">SUMIF([1]route!$E$3:$E$10005,E230,[1]!Table1[N+3])</f>
        <v>0</v>
      </c>
      <c r="BN230" s="32">
        <f ca="1">SUMIF([1]route!$E$3:$E$10005,E230,[1]!Table1[N+4])</f>
        <v>0</v>
      </c>
      <c r="BP230" s="37">
        <f t="shared" si="83"/>
        <v>0</v>
      </c>
      <c r="BQ230" s="35">
        <f t="shared" ca="1" si="89"/>
        <v>0</v>
      </c>
      <c r="BR230" s="35">
        <f t="shared" ca="1" si="89"/>
        <v>0</v>
      </c>
      <c r="BS230" s="35">
        <f t="shared" ca="1" si="89"/>
        <v>0</v>
      </c>
      <c r="BT230" s="35">
        <f t="shared" ca="1" si="89"/>
        <v>0</v>
      </c>
      <c r="BU230" s="35">
        <f t="shared" ca="1" si="89"/>
        <v>0</v>
      </c>
      <c r="BV230" s="35">
        <f t="shared" ca="1" si="88"/>
        <v>0</v>
      </c>
      <c r="BW230" s="35">
        <f t="shared" ca="1" si="88"/>
        <v>0</v>
      </c>
      <c r="BX230" s="35">
        <f t="shared" ca="1" si="88"/>
        <v>0</v>
      </c>
      <c r="BY230" s="35">
        <f t="shared" ca="1" si="88"/>
        <v>0</v>
      </c>
      <c r="BZ230" s="35">
        <f t="shared" ca="1" si="88"/>
        <v>0</v>
      </c>
      <c r="CA230" s="35">
        <f t="shared" ca="1" si="88"/>
        <v>0</v>
      </c>
      <c r="CB230" s="35">
        <f t="shared" ca="1" si="90"/>
        <v>0</v>
      </c>
      <c r="CC230" s="35">
        <f t="shared" ca="1" si="90"/>
        <v>0</v>
      </c>
      <c r="CD230" s="35">
        <f t="shared" ca="1" si="90"/>
        <v>0</v>
      </c>
      <c r="CE230" s="35">
        <f t="shared" ca="1" si="90"/>
        <v>0</v>
      </c>
      <c r="CF230" s="35">
        <f t="shared" ca="1" si="90"/>
        <v>0</v>
      </c>
      <c r="CG230" s="35">
        <f t="shared" ca="1" si="90"/>
        <v>0</v>
      </c>
      <c r="CH230" s="35">
        <f t="shared" ca="1" si="90"/>
        <v>0</v>
      </c>
      <c r="CI230" s="35">
        <f t="shared" ca="1" si="90"/>
        <v>0</v>
      </c>
      <c r="CJ230" s="35">
        <f t="shared" ca="1" si="90"/>
        <v>0</v>
      </c>
      <c r="CK230" s="35">
        <f t="shared" ca="1" si="90"/>
        <v>0</v>
      </c>
      <c r="CL230" s="35">
        <f t="shared" ca="1" si="90"/>
        <v>0</v>
      </c>
      <c r="CM230" s="35">
        <f t="shared" ca="1" si="85"/>
        <v>0</v>
      </c>
      <c r="CN230" s="35">
        <f t="shared" ca="1" si="85"/>
        <v>0</v>
      </c>
      <c r="CO230" s="35">
        <f t="shared" ca="1" si="85"/>
        <v>0</v>
      </c>
      <c r="CP230" s="35">
        <f t="shared" ca="1" si="85"/>
        <v>0</v>
      </c>
      <c r="CQ230" s="35">
        <f t="shared" ca="1" si="85"/>
        <v>0</v>
      </c>
      <c r="CR230" s="35">
        <f t="shared" ca="1" si="84"/>
        <v>0</v>
      </c>
      <c r="CS230" s="35">
        <f t="shared" ca="1" si="84"/>
        <v>0</v>
      </c>
      <c r="CT230" s="35">
        <f t="shared" ca="1" si="84"/>
        <v>0</v>
      </c>
      <c r="CU230" s="35">
        <f t="shared" ca="1" si="84"/>
        <v>0</v>
      </c>
      <c r="CV230" s="35">
        <f t="shared" ca="1" si="84"/>
        <v>0</v>
      </c>
      <c r="CW230" s="38">
        <f t="shared" ca="1" si="84"/>
        <v>0</v>
      </c>
      <c r="CX230" s="38">
        <f t="shared" ca="1" si="84"/>
        <v>0</v>
      </c>
      <c r="CY230" s="38">
        <f t="shared" ca="1" si="84"/>
        <v>0</v>
      </c>
      <c r="CZ230" s="39">
        <f t="shared" ca="1" si="87"/>
        <v>0</v>
      </c>
      <c r="DA230" s="35"/>
    </row>
    <row r="231" spans="4:105" x14ac:dyDescent="0.3">
      <c r="D231" s="61" t="str">
        <f>VLOOKUP(F231,[1]Special!$O$2:$S$209,3,0)</f>
        <v>|0101021700|0.00|0.00|0.000|87.5001.6</v>
      </c>
      <c r="E231" s="20" t="s">
        <v>254</v>
      </c>
      <c r="F231" s="19" t="str">
        <f t="shared" si="73"/>
        <v>|0200226010|28.60|0.00|1.600|0.000</v>
      </c>
      <c r="G231" s="19" t="str">
        <f>'Cutting Rules'!H231</f>
        <v>CIC1||||||||||||</v>
      </c>
      <c r="H231" s="19" t="str">
        <f>VLOOKUP(MID(F231,8,2),[1]Special!$H$2:$I$32,2,0)</f>
        <v>STAM390G</v>
      </c>
      <c r="I231" s="19" t="str">
        <f t="shared" si="74"/>
        <v>IBC</v>
      </c>
      <c r="J231" s="19" t="str">
        <f t="shared" si="75"/>
        <v>P</v>
      </c>
      <c r="K231" s="19" t="str">
        <f t="shared" si="76"/>
        <v>28.6</v>
      </c>
      <c r="L231" s="19" t="str">
        <f t="shared" si="77"/>
        <v>0.00</v>
      </c>
      <c r="M231" s="52" t="str">
        <f t="shared" si="78"/>
        <v>1.60</v>
      </c>
      <c r="N231" s="52" t="str">
        <f t="shared" si="79"/>
        <v>5450</v>
      </c>
      <c r="O231" s="19">
        <f>VLOOKUP(F231,[1]Item!$A$5:$Z$10000,26,0)</f>
        <v>1.0649999999999999</v>
      </c>
      <c r="P231" s="19" t="str">
        <f>VLOOKUP(E231,[1]route!$E$3:$O$10005,11,0)</f>
        <v>P/E</v>
      </c>
      <c r="Q231" s="62" t="str">
        <f>'Cutting Rules'!AD231</f>
        <v>5450------------</v>
      </c>
      <c r="R231" s="23">
        <f ca="1">SUMIF([1]route!$E$3:$E$10005,E231,[1]!Table1[生産])</f>
        <v>5174</v>
      </c>
      <c r="S231" s="24"/>
      <c r="T231" s="78" t="s">
        <v>547</v>
      </c>
      <c r="U231" s="19"/>
      <c r="V231" s="48">
        <f>SUMIF([1]route!$E$3:$E$10005,E231,[1]route!$M$3:$M$10005)</f>
        <v>4495</v>
      </c>
      <c r="W231" s="56">
        <f t="shared" si="80"/>
        <v>26090.103749999998</v>
      </c>
      <c r="X231" s="27">
        <f t="array" aca="1" ref="X231" ca="1">INDEX($BP231:$CZ231,MATCH(TRUE,$BP231:$CZ231&lt;0,0))</f>
        <v>-679</v>
      </c>
      <c r="Y231" s="47">
        <f t="shared" ca="1" si="71"/>
        <v>45322</v>
      </c>
      <c r="Z231" s="121" t="str">
        <f>IFERROR(VLOOKUP(E231,[1]route!$E$3:$BL$10005,59,0),"")&amp;IFERROR(VLOOKUP(E231,[1]route!$E$3:$BL$10005,60,0),"")</f>
        <v>Fixed&gt;500pcs</v>
      </c>
      <c r="AA231" s="28">
        <f t="shared" ca="1" si="81"/>
        <v>679</v>
      </c>
      <c r="AB231" s="77">
        <f t="shared" ca="1" si="82"/>
        <v>3941.0857500000002</v>
      </c>
      <c r="AC231" s="4">
        <f t="shared" ca="1" si="72"/>
        <v>34</v>
      </c>
      <c r="AD231" s="29">
        <v>0</v>
      </c>
      <c r="AE231" s="30">
        <f ca="1">SUMIF([1]route!$E$3:$E$10005,E231,[1]!Table1[1])</f>
        <v>381</v>
      </c>
      <c r="AF231" s="30">
        <f ca="1">SUMIF([1]route!$E$3:$E$10005,E231,[1]!Table1[2])</f>
        <v>0</v>
      </c>
      <c r="AG231" s="30">
        <f ca="1">SUMIF([1]route!$E$3:$E$10005,E231,[1]!Table1[3])</f>
        <v>0</v>
      </c>
      <c r="AH231" s="30">
        <f ca="1">SUMIF([1]route!$E$3:$E$10005,E231,[1]!Table1[4])</f>
        <v>0</v>
      </c>
      <c r="AI231" s="30">
        <f ca="1">SUMIF([1]route!$E$3:$E$10005,E231,[1]!Table1[5])</f>
        <v>0</v>
      </c>
      <c r="AJ231" s="30">
        <f ca="1">SUMIF([1]route!$E$3:$E$10005,E231,[1]!Table1[6])</f>
        <v>0</v>
      </c>
      <c r="AK231" s="30">
        <f ca="1">SUMIF([1]route!$E$3:$E$10005,E231,[1]!Table1[7])</f>
        <v>0</v>
      </c>
      <c r="AL231" s="30">
        <f ca="1">SUMIF([1]route!$E$3:$E$10005,E231,[1]!Table1[8])</f>
        <v>0</v>
      </c>
      <c r="AM231" s="30">
        <f ca="1">SUMIF([1]route!$E$3:$E$10005,E231,[1]!Table1[9])</f>
        <v>0</v>
      </c>
      <c r="AN231" s="30">
        <f ca="1">SUMIF([1]route!$E$3:$E$10005,E231,[1]!Table1[10])</f>
        <v>0</v>
      </c>
      <c r="AO231" s="30">
        <f ca="1">SUMIF([1]route!$E$3:$E$10005,E231,[1]!Table1[11])</f>
        <v>1143</v>
      </c>
      <c r="AP231" s="30">
        <f ca="1">SUMIF([1]route!$E$3:$E$10005,E231,[1]!Table1[12])</f>
        <v>0</v>
      </c>
      <c r="AQ231" s="30">
        <f ca="1">SUMIF([1]route!$E$3:$E$10005,E231,[1]!Table1[13])</f>
        <v>0</v>
      </c>
      <c r="AR231" s="30">
        <f ca="1">SUMIF([1]route!$E$3:$E$10005,E231,[1]!Table1[14])</f>
        <v>0</v>
      </c>
      <c r="AS231" s="30">
        <f ca="1">SUMIF([1]route!$E$3:$E$10005,E231,[1]!Table1[15])</f>
        <v>0</v>
      </c>
      <c r="AT231" s="30">
        <f ca="1">SUMIF([1]route!$E$3:$E$10005,E231,[1]!Table1[16])</f>
        <v>0</v>
      </c>
      <c r="AU231" s="30">
        <f ca="1">SUMIF([1]route!$E$3:$E$10005,E231,[1]!Table1[17])</f>
        <v>0</v>
      </c>
      <c r="AV231" s="30">
        <f ca="1">SUMIF([1]route!$E$3:$E$10005,E231,[1]!Table1[18])</f>
        <v>0</v>
      </c>
      <c r="AW231" s="30">
        <f ca="1">SUMIF([1]route!$E$3:$E$10005,E231,[1]!Table1[19])</f>
        <v>0</v>
      </c>
      <c r="AX231" s="30">
        <f ca="1">SUMIF([1]route!$E$3:$E$10005,E231,[1]!Table1[20])</f>
        <v>0</v>
      </c>
      <c r="AY231" s="30">
        <f ca="1">SUMIF([1]route!$E$3:$E$10005,E231,[1]!Table1[21])</f>
        <v>0</v>
      </c>
      <c r="AZ231" s="30">
        <f ca="1">SUMIF([1]route!$E$3:$E$10005,E231,[1]!Table1[22])</f>
        <v>0</v>
      </c>
      <c r="BA231" s="30">
        <f ca="1">SUMIF([1]route!$E$3:$E$10005,E231,[1]!Table1[23])</f>
        <v>0</v>
      </c>
      <c r="BB231" s="30">
        <f ca="1">SUMIF([1]route!$E$3:$E$10005,E231,[1]!Table1[24])</f>
        <v>0</v>
      </c>
      <c r="BC231" s="30">
        <f ca="1">SUMIF([1]route!$E$3:$E$10005,E231,[1]!Table1[25])</f>
        <v>0</v>
      </c>
      <c r="BD231" s="30">
        <f ca="1">SUMIF([1]route!$E$3:$E$10005,E231,[1]!Table1[26])</f>
        <v>0</v>
      </c>
      <c r="BE231" s="30">
        <f ca="1">SUMIF([1]route!$E$3:$E$10005,E231,[1]!Table1[27])</f>
        <v>0</v>
      </c>
      <c r="BF231" s="30">
        <f ca="1">SUMIF([1]route!$E$3:$E$10005,E231,[1]!Table1[28])</f>
        <v>0</v>
      </c>
      <c r="BG231" s="30">
        <f ca="1">SUMIF([1]route!$E$3:$E$10005,E231,[1]!Table1[29])</f>
        <v>0</v>
      </c>
      <c r="BH231" s="30">
        <f ca="1">SUMIF([1]route!$E$3:$E$10005,E231,[1]!Table1[30])</f>
        <v>0</v>
      </c>
      <c r="BI231" s="30">
        <f ca="1">SUMIF([1]route!$E$3:$E$10005,E231,[1]!Table1[31])</f>
        <v>0</v>
      </c>
      <c r="BJ231" s="30">
        <f ca="1">SUMIF([1]route!$E$3:$E$10005,E231,[1]!Table1[Remain PO])</f>
        <v>0</v>
      </c>
      <c r="BK231" s="31">
        <f ca="1">SUMIF([1]route!$E$3:$E$10005,E231,[1]!Table1[N+1])</f>
        <v>3650</v>
      </c>
      <c r="BL231" s="31">
        <f ca="1">SUMIF([1]route!$E$3:$E$10005,E231,[1]!Table1[N+2])</f>
        <v>1988</v>
      </c>
      <c r="BM231" s="31">
        <f ca="1">SUMIF([1]route!$E$3:$E$10005,E231,[1]!Table1[N+3])</f>
        <v>3309</v>
      </c>
      <c r="BN231" s="32">
        <f ca="1">SUMIF([1]route!$E$3:$E$10005,E231,[1]!Table1[N+4])</f>
        <v>0</v>
      </c>
      <c r="BP231" s="37">
        <f t="shared" si="83"/>
        <v>4495</v>
      </c>
      <c r="BQ231" s="35">
        <f t="shared" ca="1" si="89"/>
        <v>4114</v>
      </c>
      <c r="BR231" s="35">
        <f t="shared" ca="1" si="89"/>
        <v>4114</v>
      </c>
      <c r="BS231" s="35">
        <f t="shared" ca="1" si="89"/>
        <v>4114</v>
      </c>
      <c r="BT231" s="35">
        <f t="shared" ca="1" si="89"/>
        <v>4114</v>
      </c>
      <c r="BU231" s="35">
        <f t="shared" ca="1" si="89"/>
        <v>4114</v>
      </c>
      <c r="BV231" s="35">
        <f t="shared" ca="1" si="88"/>
        <v>4114</v>
      </c>
      <c r="BW231" s="35">
        <f t="shared" ca="1" si="88"/>
        <v>4114</v>
      </c>
      <c r="BX231" s="35">
        <f t="shared" ca="1" si="88"/>
        <v>4114</v>
      </c>
      <c r="BY231" s="35">
        <f t="shared" ca="1" si="88"/>
        <v>4114</v>
      </c>
      <c r="BZ231" s="35">
        <f t="shared" ca="1" si="88"/>
        <v>4114</v>
      </c>
      <c r="CA231" s="35">
        <f t="shared" ca="1" si="88"/>
        <v>2971</v>
      </c>
      <c r="CB231" s="35">
        <f t="shared" ca="1" si="90"/>
        <v>2971</v>
      </c>
      <c r="CC231" s="35">
        <f t="shared" ca="1" si="90"/>
        <v>2971</v>
      </c>
      <c r="CD231" s="35">
        <f t="shared" ca="1" si="90"/>
        <v>2971</v>
      </c>
      <c r="CE231" s="35">
        <f t="shared" ca="1" si="90"/>
        <v>2971</v>
      </c>
      <c r="CF231" s="35">
        <f t="shared" ca="1" si="90"/>
        <v>2971</v>
      </c>
      <c r="CG231" s="35">
        <f t="shared" ca="1" si="90"/>
        <v>2971</v>
      </c>
      <c r="CH231" s="35">
        <f t="shared" ca="1" si="90"/>
        <v>2971</v>
      </c>
      <c r="CI231" s="35">
        <f t="shared" ca="1" si="90"/>
        <v>2971</v>
      </c>
      <c r="CJ231" s="35">
        <f t="shared" ca="1" si="90"/>
        <v>2971</v>
      </c>
      <c r="CK231" s="35">
        <f t="shared" ca="1" si="90"/>
        <v>2971</v>
      </c>
      <c r="CL231" s="35">
        <f t="shared" ca="1" si="90"/>
        <v>2971</v>
      </c>
      <c r="CM231" s="35">
        <f t="shared" ca="1" si="85"/>
        <v>2971</v>
      </c>
      <c r="CN231" s="35">
        <f t="shared" ca="1" si="85"/>
        <v>2971</v>
      </c>
      <c r="CO231" s="35">
        <f t="shared" ca="1" si="85"/>
        <v>2971</v>
      </c>
      <c r="CP231" s="35">
        <f t="shared" ca="1" si="85"/>
        <v>2971</v>
      </c>
      <c r="CQ231" s="35">
        <f t="shared" ca="1" si="85"/>
        <v>2971</v>
      </c>
      <c r="CR231" s="35">
        <f t="shared" ca="1" si="84"/>
        <v>2971</v>
      </c>
      <c r="CS231" s="35">
        <f t="shared" ca="1" si="84"/>
        <v>2971</v>
      </c>
      <c r="CT231" s="35">
        <f t="shared" ca="1" si="84"/>
        <v>2971</v>
      </c>
      <c r="CU231" s="35">
        <f t="shared" ca="1" si="84"/>
        <v>2971</v>
      </c>
      <c r="CV231" s="35">
        <f t="shared" ca="1" si="84"/>
        <v>2971</v>
      </c>
      <c r="CW231" s="38">
        <f t="shared" ca="1" si="84"/>
        <v>-679</v>
      </c>
      <c r="CX231" s="38">
        <f t="shared" ca="1" si="84"/>
        <v>-2667</v>
      </c>
      <c r="CY231" s="38">
        <f t="shared" ca="1" si="84"/>
        <v>-5976</v>
      </c>
      <c r="CZ231" s="39">
        <f t="shared" ca="1" si="87"/>
        <v>-5976</v>
      </c>
      <c r="DA231" s="35"/>
    </row>
    <row r="232" spans="4:105" x14ac:dyDescent="0.3">
      <c r="D232" s="61" t="str">
        <f>VLOOKUP(F232,[1]Special!$O$2:$S$209,3,0)</f>
        <v>|0101021700|0.00|0.00|0.000|87.5001.6</v>
      </c>
      <c r="E232" s="20" t="s">
        <v>255</v>
      </c>
      <c r="F232" s="19" t="str">
        <f t="shared" si="73"/>
        <v>|0200226010|28.60|0.00|1.600|0.000</v>
      </c>
      <c r="G232" s="19" t="str">
        <f>'Cutting Rules'!H232</f>
        <v>||||||||||||</v>
      </c>
      <c r="H232" s="19" t="str">
        <f>VLOOKUP(MID(F232,8,2),[1]Special!$H$2:$I$32,2,0)</f>
        <v>STAM390G</v>
      </c>
      <c r="I232" s="19" t="str">
        <f t="shared" si="74"/>
        <v>IBC</v>
      </c>
      <c r="J232" s="19" t="str">
        <f t="shared" si="75"/>
        <v>P</v>
      </c>
      <c r="K232" s="19" t="str">
        <f t="shared" si="76"/>
        <v>28.6</v>
      </c>
      <c r="L232" s="19" t="str">
        <f t="shared" si="77"/>
        <v>0.00</v>
      </c>
      <c r="M232" s="52" t="str">
        <f t="shared" si="78"/>
        <v>1.60</v>
      </c>
      <c r="N232" s="52" t="str">
        <f t="shared" si="79"/>
        <v>6300</v>
      </c>
      <c r="O232" s="19">
        <f>VLOOKUP(F232,[1]Item!$A$5:$Z$10000,26,0)</f>
        <v>1.0649999999999999</v>
      </c>
      <c r="P232" s="19" t="str">
        <f>VLOOKUP(E232,[1]route!$E$3:$O$10005,11,0)</f>
        <v>P/E</v>
      </c>
      <c r="Q232" s="62" t="str">
        <f>'Cutting Rules'!AD232</f>
        <v>6300------------</v>
      </c>
      <c r="R232" s="23">
        <f ca="1">SUMIF([1]route!$E$3:$E$10005,E232,[1]!Table1[生産])</f>
        <v>0</v>
      </c>
      <c r="S232" s="24"/>
      <c r="T232" s="78" t="s">
        <v>547</v>
      </c>
      <c r="U232" s="19"/>
      <c r="V232" s="48">
        <f>SUMIF([1]route!$E$3:$E$10005,E232,[1]route!$M$3:$M$10005)</f>
        <v>169</v>
      </c>
      <c r="W232" s="56">
        <f t="shared" si="80"/>
        <v>1133.9055000000001</v>
      </c>
      <c r="X232" s="27" t="e">
        <f t="array" aca="1" ref="X232" ca="1">INDEX($BP232:$CZ232,MATCH(TRUE,$BP232:$CZ232&lt;0,0))</f>
        <v>#N/A</v>
      </c>
      <c r="Y232" s="47" t="str">
        <f t="shared" ca="1" si="71"/>
        <v/>
      </c>
      <c r="Z232" s="121" t="str">
        <f>IFERROR(VLOOKUP(E232,[1]route!$E$3:$BL$10005,59,0),"")&amp;IFERROR(VLOOKUP(E232,[1]route!$E$3:$BL$10005,60,0),"")</f>
        <v/>
      </c>
      <c r="AA232" s="28">
        <f t="shared" ca="1" si="81"/>
        <v>0</v>
      </c>
      <c r="AB232" s="77">
        <f t="shared" ca="1" si="82"/>
        <v>0</v>
      </c>
      <c r="AC232" s="4" t="str">
        <f t="shared" ca="1" si="72"/>
        <v/>
      </c>
      <c r="AD232" s="29">
        <v>0</v>
      </c>
      <c r="AE232" s="30">
        <f ca="1">SUMIF([1]route!$E$3:$E$10005,E232,[1]!Table1[1])</f>
        <v>0</v>
      </c>
      <c r="AF232" s="30">
        <f ca="1">SUMIF([1]route!$E$3:$E$10005,E232,[1]!Table1[2])</f>
        <v>0</v>
      </c>
      <c r="AG232" s="30">
        <f ca="1">SUMIF([1]route!$E$3:$E$10005,E232,[1]!Table1[3])</f>
        <v>0</v>
      </c>
      <c r="AH232" s="30">
        <f ca="1">SUMIF([1]route!$E$3:$E$10005,E232,[1]!Table1[4])</f>
        <v>0</v>
      </c>
      <c r="AI232" s="30">
        <f ca="1">SUMIF([1]route!$E$3:$E$10005,E232,[1]!Table1[5])</f>
        <v>0</v>
      </c>
      <c r="AJ232" s="30">
        <f ca="1">SUMIF([1]route!$E$3:$E$10005,E232,[1]!Table1[6])</f>
        <v>0</v>
      </c>
      <c r="AK232" s="30">
        <f ca="1">SUMIF([1]route!$E$3:$E$10005,E232,[1]!Table1[7])</f>
        <v>0</v>
      </c>
      <c r="AL232" s="30">
        <f ca="1">SUMIF([1]route!$E$3:$E$10005,E232,[1]!Table1[8])</f>
        <v>0</v>
      </c>
      <c r="AM232" s="30">
        <f ca="1">SUMIF([1]route!$E$3:$E$10005,E232,[1]!Table1[9])</f>
        <v>0</v>
      </c>
      <c r="AN232" s="30">
        <f ca="1">SUMIF([1]route!$E$3:$E$10005,E232,[1]!Table1[10])</f>
        <v>0</v>
      </c>
      <c r="AO232" s="30">
        <f ca="1">SUMIF([1]route!$E$3:$E$10005,E232,[1]!Table1[11])</f>
        <v>0</v>
      </c>
      <c r="AP232" s="30">
        <f ca="1">SUMIF([1]route!$E$3:$E$10005,E232,[1]!Table1[12])</f>
        <v>0</v>
      </c>
      <c r="AQ232" s="30">
        <f ca="1">SUMIF([1]route!$E$3:$E$10005,E232,[1]!Table1[13])</f>
        <v>0</v>
      </c>
      <c r="AR232" s="30">
        <f ca="1">SUMIF([1]route!$E$3:$E$10005,E232,[1]!Table1[14])</f>
        <v>0</v>
      </c>
      <c r="AS232" s="30">
        <f ca="1">SUMIF([1]route!$E$3:$E$10005,E232,[1]!Table1[15])</f>
        <v>0</v>
      </c>
      <c r="AT232" s="30">
        <f ca="1">SUMIF([1]route!$E$3:$E$10005,E232,[1]!Table1[16])</f>
        <v>0</v>
      </c>
      <c r="AU232" s="30">
        <f ca="1">SUMIF([1]route!$E$3:$E$10005,E232,[1]!Table1[17])</f>
        <v>0</v>
      </c>
      <c r="AV232" s="30">
        <f ca="1">SUMIF([1]route!$E$3:$E$10005,E232,[1]!Table1[18])</f>
        <v>0</v>
      </c>
      <c r="AW232" s="30">
        <f ca="1">SUMIF([1]route!$E$3:$E$10005,E232,[1]!Table1[19])</f>
        <v>0</v>
      </c>
      <c r="AX232" s="30">
        <f ca="1">SUMIF([1]route!$E$3:$E$10005,E232,[1]!Table1[20])</f>
        <v>0</v>
      </c>
      <c r="AY232" s="30">
        <f ca="1">SUMIF([1]route!$E$3:$E$10005,E232,[1]!Table1[21])</f>
        <v>0</v>
      </c>
      <c r="AZ232" s="30">
        <f ca="1">SUMIF([1]route!$E$3:$E$10005,E232,[1]!Table1[22])</f>
        <v>0</v>
      </c>
      <c r="BA232" s="30">
        <f ca="1">SUMIF([1]route!$E$3:$E$10005,E232,[1]!Table1[23])</f>
        <v>0</v>
      </c>
      <c r="BB232" s="30">
        <f ca="1">SUMIF([1]route!$E$3:$E$10005,E232,[1]!Table1[24])</f>
        <v>0</v>
      </c>
      <c r="BC232" s="30">
        <f ca="1">SUMIF([1]route!$E$3:$E$10005,E232,[1]!Table1[25])</f>
        <v>0</v>
      </c>
      <c r="BD232" s="30">
        <f ca="1">SUMIF([1]route!$E$3:$E$10005,E232,[1]!Table1[26])</f>
        <v>0</v>
      </c>
      <c r="BE232" s="30">
        <f ca="1">SUMIF([1]route!$E$3:$E$10005,E232,[1]!Table1[27])</f>
        <v>0</v>
      </c>
      <c r="BF232" s="30">
        <f ca="1">SUMIF([1]route!$E$3:$E$10005,E232,[1]!Table1[28])</f>
        <v>0</v>
      </c>
      <c r="BG232" s="30">
        <f ca="1">SUMIF([1]route!$E$3:$E$10005,E232,[1]!Table1[29])</f>
        <v>0</v>
      </c>
      <c r="BH232" s="30">
        <f ca="1">SUMIF([1]route!$E$3:$E$10005,E232,[1]!Table1[30])</f>
        <v>0</v>
      </c>
      <c r="BI232" s="30">
        <f ca="1">SUMIF([1]route!$E$3:$E$10005,E232,[1]!Table1[31])</f>
        <v>0</v>
      </c>
      <c r="BJ232" s="30">
        <f ca="1">SUMIF([1]route!$E$3:$E$10005,E232,[1]!Table1[Remain PO])</f>
        <v>0</v>
      </c>
      <c r="BK232" s="31">
        <f ca="1">SUMIF([1]route!$E$3:$E$10005,E232,[1]!Table1[N+1])</f>
        <v>0</v>
      </c>
      <c r="BL232" s="31">
        <f ca="1">SUMIF([1]route!$E$3:$E$10005,E232,[1]!Table1[N+2])</f>
        <v>0</v>
      </c>
      <c r="BM232" s="31">
        <f ca="1">SUMIF([1]route!$E$3:$E$10005,E232,[1]!Table1[N+3])</f>
        <v>0</v>
      </c>
      <c r="BN232" s="32">
        <f ca="1">SUMIF([1]route!$E$3:$E$10005,E232,[1]!Table1[N+4])</f>
        <v>0</v>
      </c>
      <c r="BP232" s="37">
        <f t="shared" si="83"/>
        <v>169</v>
      </c>
      <c r="BQ232" s="35">
        <f t="shared" ca="1" si="89"/>
        <v>169</v>
      </c>
      <c r="BR232" s="35">
        <f t="shared" ca="1" si="89"/>
        <v>169</v>
      </c>
      <c r="BS232" s="35">
        <f t="shared" ca="1" si="89"/>
        <v>169</v>
      </c>
      <c r="BT232" s="35">
        <f t="shared" ca="1" si="89"/>
        <v>169</v>
      </c>
      <c r="BU232" s="35">
        <f t="shared" ca="1" si="89"/>
        <v>169</v>
      </c>
      <c r="BV232" s="35">
        <f t="shared" ca="1" si="88"/>
        <v>169</v>
      </c>
      <c r="BW232" s="35">
        <f t="shared" ca="1" si="88"/>
        <v>169</v>
      </c>
      <c r="BX232" s="35">
        <f t="shared" ca="1" si="88"/>
        <v>169</v>
      </c>
      <c r="BY232" s="35">
        <f t="shared" ca="1" si="88"/>
        <v>169</v>
      </c>
      <c r="BZ232" s="35">
        <f t="shared" ca="1" si="88"/>
        <v>169</v>
      </c>
      <c r="CA232" s="35">
        <f t="shared" ca="1" si="88"/>
        <v>169</v>
      </c>
      <c r="CB232" s="35">
        <f t="shared" ca="1" si="90"/>
        <v>169</v>
      </c>
      <c r="CC232" s="35">
        <f t="shared" ca="1" si="90"/>
        <v>169</v>
      </c>
      <c r="CD232" s="35">
        <f t="shared" ca="1" si="90"/>
        <v>169</v>
      </c>
      <c r="CE232" s="35">
        <f t="shared" ca="1" si="90"/>
        <v>169</v>
      </c>
      <c r="CF232" s="35">
        <f t="shared" ca="1" si="90"/>
        <v>169</v>
      </c>
      <c r="CG232" s="35">
        <f t="shared" ca="1" si="90"/>
        <v>169</v>
      </c>
      <c r="CH232" s="35">
        <f t="shared" ca="1" si="90"/>
        <v>169</v>
      </c>
      <c r="CI232" s="35">
        <f t="shared" ca="1" si="90"/>
        <v>169</v>
      </c>
      <c r="CJ232" s="35">
        <f t="shared" ca="1" si="90"/>
        <v>169</v>
      </c>
      <c r="CK232" s="35">
        <f t="shared" ca="1" si="90"/>
        <v>169</v>
      </c>
      <c r="CL232" s="35">
        <f t="shared" ca="1" si="90"/>
        <v>169</v>
      </c>
      <c r="CM232" s="35">
        <f t="shared" ca="1" si="85"/>
        <v>169</v>
      </c>
      <c r="CN232" s="35">
        <f t="shared" ca="1" si="85"/>
        <v>169</v>
      </c>
      <c r="CO232" s="35">
        <f t="shared" ca="1" si="85"/>
        <v>169</v>
      </c>
      <c r="CP232" s="35">
        <f t="shared" ca="1" si="85"/>
        <v>169</v>
      </c>
      <c r="CQ232" s="35">
        <f t="shared" ca="1" si="85"/>
        <v>169</v>
      </c>
      <c r="CR232" s="35">
        <f t="shared" ca="1" si="84"/>
        <v>169</v>
      </c>
      <c r="CS232" s="35">
        <f t="shared" ca="1" si="84"/>
        <v>169</v>
      </c>
      <c r="CT232" s="35">
        <f t="shared" ca="1" si="84"/>
        <v>169</v>
      </c>
      <c r="CU232" s="35">
        <f t="shared" ca="1" si="84"/>
        <v>169</v>
      </c>
      <c r="CV232" s="35">
        <f t="shared" ca="1" si="84"/>
        <v>169</v>
      </c>
      <c r="CW232" s="38">
        <f t="shared" ca="1" si="84"/>
        <v>169</v>
      </c>
      <c r="CX232" s="38">
        <f t="shared" ca="1" si="84"/>
        <v>169</v>
      </c>
      <c r="CY232" s="38">
        <f t="shared" ca="1" si="84"/>
        <v>169</v>
      </c>
      <c r="CZ232" s="39">
        <f t="shared" ca="1" si="87"/>
        <v>169</v>
      </c>
      <c r="DA232" s="35"/>
    </row>
    <row r="233" spans="4:105" x14ac:dyDescent="0.3">
      <c r="D233" s="61" t="str">
        <f>VLOOKUP(F233,[1]Special!$O$2:$S$209,3,0)</f>
        <v>|0101021700|0.00|0.00|0.000|87.0002</v>
      </c>
      <c r="E233" s="20" t="s">
        <v>256</v>
      </c>
      <c r="F233" s="19" t="str">
        <f t="shared" si="73"/>
        <v>|0200226010|28.60|0.00|2.000|0.000</v>
      </c>
      <c r="G233" s="19" t="str">
        <f>'Cutting Rules'!H233</f>
        <v>VPIC1||||||||||||</v>
      </c>
      <c r="H233" s="19" t="str">
        <f>VLOOKUP(MID(F233,8,2),[1]Special!$H$2:$I$32,2,0)</f>
        <v>STAM390G</v>
      </c>
      <c r="I233" s="19" t="str">
        <f t="shared" si="74"/>
        <v>NBC</v>
      </c>
      <c r="J233" s="19" t="str">
        <f t="shared" si="75"/>
        <v>P</v>
      </c>
      <c r="K233" s="19" t="str">
        <f t="shared" si="76"/>
        <v>28.6</v>
      </c>
      <c r="L233" s="19" t="str">
        <f t="shared" si="77"/>
        <v>0.00</v>
      </c>
      <c r="M233" s="52" t="str">
        <f t="shared" si="78"/>
        <v>2.00</v>
      </c>
      <c r="N233" s="52" t="str">
        <f t="shared" si="79"/>
        <v>5500</v>
      </c>
      <c r="O233" s="19">
        <f>VLOOKUP(F233,[1]Item!$A$5:$Z$10000,26,0)</f>
        <v>1.3120000000000001</v>
      </c>
      <c r="P233" s="19" t="str">
        <f>VLOOKUP(E233,[1]route!$E$3:$O$10005,11,0)</f>
        <v>P/E</v>
      </c>
      <c r="Q233" s="62" t="str">
        <f>'Cutting Rules'!AD233</f>
        <v>5500------------</v>
      </c>
      <c r="R233" s="23">
        <f ca="1">SUMIF([1]route!$E$3:$E$10005,E233,[1]!Table1[生産])</f>
        <v>864</v>
      </c>
      <c r="S233" s="24"/>
      <c r="T233" s="78" t="s">
        <v>547</v>
      </c>
      <c r="U233" s="19"/>
      <c r="V233" s="48">
        <f>SUMIF([1]route!$E$3:$E$10005,E233,[1]route!$M$3:$M$10005)</f>
        <v>489</v>
      </c>
      <c r="W233" s="56">
        <f t="shared" si="80"/>
        <v>3528.6239999999998</v>
      </c>
      <c r="X233" s="27">
        <f t="array" aca="1" ref="X233" ca="1">INDEX($BP233:$CZ233,MATCH(TRUE,$BP233:$CZ233&lt;0,0))</f>
        <v>-375</v>
      </c>
      <c r="Y233" s="47">
        <f t="shared" ca="1" si="71"/>
        <v>45322</v>
      </c>
      <c r="Z233" s="121" t="str">
        <f>IFERROR(VLOOKUP(E233,[1]route!$E$3:$BL$10005,59,0),"")&amp;IFERROR(VLOOKUP(E233,[1]route!$E$3:$BL$10005,60,0),"")</f>
        <v/>
      </c>
      <c r="AA233" s="28">
        <f t="shared" ca="1" si="81"/>
        <v>375</v>
      </c>
      <c r="AB233" s="77">
        <f t="shared" ca="1" si="82"/>
        <v>2706</v>
      </c>
      <c r="AC233" s="4">
        <f t="shared" ca="1" si="72"/>
        <v>34</v>
      </c>
      <c r="AD233" s="29">
        <v>0</v>
      </c>
      <c r="AE233" s="30">
        <f ca="1">SUMIF([1]route!$E$3:$E$10005,E233,[1]!Table1[1])</f>
        <v>200</v>
      </c>
      <c r="AF233" s="30">
        <f ca="1">SUMIF([1]route!$E$3:$E$10005,E233,[1]!Table1[2])</f>
        <v>0</v>
      </c>
      <c r="AG233" s="30">
        <f ca="1">SUMIF([1]route!$E$3:$E$10005,E233,[1]!Table1[3])</f>
        <v>0</v>
      </c>
      <c r="AH233" s="30">
        <f ca="1">SUMIF([1]route!$E$3:$E$10005,E233,[1]!Table1[4])</f>
        <v>0</v>
      </c>
      <c r="AI233" s="30">
        <f ca="1">SUMIF([1]route!$E$3:$E$10005,E233,[1]!Table1[5])</f>
        <v>0</v>
      </c>
      <c r="AJ233" s="30">
        <f ca="1">SUMIF([1]route!$E$3:$E$10005,E233,[1]!Table1[6])</f>
        <v>0</v>
      </c>
      <c r="AK233" s="30">
        <f ca="1">SUMIF([1]route!$E$3:$E$10005,E233,[1]!Table1[7])</f>
        <v>0</v>
      </c>
      <c r="AL233" s="30">
        <f ca="1">SUMIF([1]route!$E$3:$E$10005,E233,[1]!Table1[8])</f>
        <v>0</v>
      </c>
      <c r="AM233" s="30">
        <f ca="1">SUMIF([1]route!$E$3:$E$10005,E233,[1]!Table1[9])</f>
        <v>0</v>
      </c>
      <c r="AN233" s="30">
        <f ca="1">SUMIF([1]route!$E$3:$E$10005,E233,[1]!Table1[10])</f>
        <v>0</v>
      </c>
      <c r="AO233" s="30">
        <f ca="1">SUMIF([1]route!$E$3:$E$10005,E233,[1]!Table1[11])</f>
        <v>0</v>
      </c>
      <c r="AP233" s="30">
        <f ca="1">SUMIF([1]route!$E$3:$E$10005,E233,[1]!Table1[12])</f>
        <v>0</v>
      </c>
      <c r="AQ233" s="30">
        <f ca="1">SUMIF([1]route!$E$3:$E$10005,E233,[1]!Table1[13])</f>
        <v>0</v>
      </c>
      <c r="AR233" s="30">
        <f ca="1">SUMIF([1]route!$E$3:$E$10005,E233,[1]!Table1[14])</f>
        <v>0</v>
      </c>
      <c r="AS233" s="30">
        <f ca="1">SUMIF([1]route!$E$3:$E$10005,E233,[1]!Table1[15])</f>
        <v>0</v>
      </c>
      <c r="AT233" s="30">
        <f ca="1">SUMIF([1]route!$E$3:$E$10005,E233,[1]!Table1[16])</f>
        <v>0</v>
      </c>
      <c r="AU233" s="30">
        <f ca="1">SUMIF([1]route!$E$3:$E$10005,E233,[1]!Table1[17])</f>
        <v>0</v>
      </c>
      <c r="AV233" s="30">
        <f ca="1">SUMIF([1]route!$E$3:$E$10005,E233,[1]!Table1[18])</f>
        <v>200</v>
      </c>
      <c r="AW233" s="30">
        <f ca="1">SUMIF([1]route!$E$3:$E$10005,E233,[1]!Table1[19])</f>
        <v>0</v>
      </c>
      <c r="AX233" s="30">
        <f ca="1">SUMIF([1]route!$E$3:$E$10005,E233,[1]!Table1[20])</f>
        <v>0</v>
      </c>
      <c r="AY233" s="30">
        <f ca="1">SUMIF([1]route!$E$3:$E$10005,E233,[1]!Table1[21])</f>
        <v>0</v>
      </c>
      <c r="AZ233" s="30">
        <f ca="1">SUMIF([1]route!$E$3:$E$10005,E233,[1]!Table1[22])</f>
        <v>0</v>
      </c>
      <c r="BA233" s="30">
        <f ca="1">SUMIF([1]route!$E$3:$E$10005,E233,[1]!Table1[23])</f>
        <v>0</v>
      </c>
      <c r="BB233" s="30">
        <f ca="1">SUMIF([1]route!$E$3:$E$10005,E233,[1]!Table1[24])</f>
        <v>0</v>
      </c>
      <c r="BC233" s="30">
        <f ca="1">SUMIF([1]route!$E$3:$E$10005,E233,[1]!Table1[25])</f>
        <v>0</v>
      </c>
      <c r="BD233" s="30">
        <f ca="1">SUMIF([1]route!$E$3:$E$10005,E233,[1]!Table1[26])</f>
        <v>0</v>
      </c>
      <c r="BE233" s="30">
        <f ca="1">SUMIF([1]route!$E$3:$E$10005,E233,[1]!Table1[27])</f>
        <v>0</v>
      </c>
      <c r="BF233" s="30">
        <f ca="1">SUMIF([1]route!$E$3:$E$10005,E233,[1]!Table1[28])</f>
        <v>0</v>
      </c>
      <c r="BG233" s="30">
        <f ca="1">SUMIF([1]route!$E$3:$E$10005,E233,[1]!Table1[29])</f>
        <v>0</v>
      </c>
      <c r="BH233" s="30">
        <f ca="1">SUMIF([1]route!$E$3:$E$10005,E233,[1]!Table1[30])</f>
        <v>0</v>
      </c>
      <c r="BI233" s="30">
        <f ca="1">SUMIF([1]route!$E$3:$E$10005,E233,[1]!Table1[31])</f>
        <v>0</v>
      </c>
      <c r="BJ233" s="30">
        <f ca="1">SUMIF([1]route!$E$3:$E$10005,E233,[1]!Table1[Remain PO])</f>
        <v>0</v>
      </c>
      <c r="BK233" s="31">
        <f ca="1">SUMIF([1]route!$E$3:$E$10005,E233,[1]!Table1[N+1])</f>
        <v>464</v>
      </c>
      <c r="BL233" s="31">
        <f ca="1">SUMIF([1]route!$E$3:$E$10005,E233,[1]!Table1[N+2])</f>
        <v>702</v>
      </c>
      <c r="BM233" s="31">
        <f ca="1">SUMIF([1]route!$E$3:$E$10005,E233,[1]!Table1[N+3])</f>
        <v>878</v>
      </c>
      <c r="BN233" s="32">
        <f ca="1">SUMIF([1]route!$E$3:$E$10005,E233,[1]!Table1[N+4])</f>
        <v>667</v>
      </c>
      <c r="BP233" s="37">
        <f t="shared" si="83"/>
        <v>489</v>
      </c>
      <c r="BQ233" s="35">
        <f t="shared" ca="1" si="89"/>
        <v>289</v>
      </c>
      <c r="BR233" s="35">
        <f t="shared" ca="1" si="89"/>
        <v>289</v>
      </c>
      <c r="BS233" s="35">
        <f t="shared" ca="1" si="89"/>
        <v>289</v>
      </c>
      <c r="BT233" s="35">
        <f t="shared" ca="1" si="89"/>
        <v>289</v>
      </c>
      <c r="BU233" s="35">
        <f t="shared" ca="1" si="89"/>
        <v>289</v>
      </c>
      <c r="BV233" s="35">
        <f t="shared" ca="1" si="88"/>
        <v>289</v>
      </c>
      <c r="BW233" s="35">
        <f t="shared" ca="1" si="88"/>
        <v>289</v>
      </c>
      <c r="BX233" s="35">
        <f t="shared" ca="1" si="88"/>
        <v>289</v>
      </c>
      <c r="BY233" s="35">
        <f t="shared" ca="1" si="88"/>
        <v>289</v>
      </c>
      <c r="BZ233" s="35">
        <f t="shared" ca="1" si="88"/>
        <v>289</v>
      </c>
      <c r="CA233" s="35">
        <f t="shared" ca="1" si="88"/>
        <v>289</v>
      </c>
      <c r="CB233" s="35">
        <f t="shared" ca="1" si="90"/>
        <v>289</v>
      </c>
      <c r="CC233" s="35">
        <f t="shared" ca="1" si="90"/>
        <v>289</v>
      </c>
      <c r="CD233" s="35">
        <f t="shared" ca="1" si="90"/>
        <v>289</v>
      </c>
      <c r="CE233" s="35">
        <f t="shared" ca="1" si="90"/>
        <v>289</v>
      </c>
      <c r="CF233" s="35">
        <f t="shared" ca="1" si="90"/>
        <v>289</v>
      </c>
      <c r="CG233" s="35">
        <f t="shared" ca="1" si="90"/>
        <v>289</v>
      </c>
      <c r="CH233" s="35">
        <f t="shared" ca="1" si="90"/>
        <v>89</v>
      </c>
      <c r="CI233" s="35">
        <f t="shared" ca="1" si="90"/>
        <v>89</v>
      </c>
      <c r="CJ233" s="35">
        <f t="shared" ca="1" si="90"/>
        <v>89</v>
      </c>
      <c r="CK233" s="35">
        <f t="shared" ca="1" si="90"/>
        <v>89</v>
      </c>
      <c r="CL233" s="35">
        <f t="shared" ca="1" si="90"/>
        <v>89</v>
      </c>
      <c r="CM233" s="35">
        <f t="shared" ca="1" si="85"/>
        <v>89</v>
      </c>
      <c r="CN233" s="35">
        <f t="shared" ca="1" si="85"/>
        <v>89</v>
      </c>
      <c r="CO233" s="35">
        <f t="shared" ca="1" si="85"/>
        <v>89</v>
      </c>
      <c r="CP233" s="35">
        <f t="shared" ca="1" si="85"/>
        <v>89</v>
      </c>
      <c r="CQ233" s="35">
        <f t="shared" ca="1" si="85"/>
        <v>89</v>
      </c>
      <c r="CR233" s="35">
        <f t="shared" ca="1" si="84"/>
        <v>89</v>
      </c>
      <c r="CS233" s="35">
        <f t="shared" ref="CS233:CZ268" ca="1" si="91">CR233-BG233</f>
        <v>89</v>
      </c>
      <c r="CT233" s="35">
        <f t="shared" ca="1" si="91"/>
        <v>89</v>
      </c>
      <c r="CU233" s="35">
        <f t="shared" ca="1" si="91"/>
        <v>89</v>
      </c>
      <c r="CV233" s="35">
        <f t="shared" ca="1" si="91"/>
        <v>89</v>
      </c>
      <c r="CW233" s="38">
        <f t="shared" ca="1" si="91"/>
        <v>-375</v>
      </c>
      <c r="CX233" s="38">
        <f t="shared" ca="1" si="91"/>
        <v>-1077</v>
      </c>
      <c r="CY233" s="38">
        <f t="shared" ca="1" si="91"/>
        <v>-1955</v>
      </c>
      <c r="CZ233" s="39">
        <f t="shared" ca="1" si="87"/>
        <v>-2622</v>
      </c>
      <c r="DA233" s="35"/>
    </row>
    <row r="234" spans="4:105" x14ac:dyDescent="0.3">
      <c r="D234" s="61" t="str">
        <f>VLOOKUP(F234,[1]Special!$O$2:$S$209,3,0)</f>
        <v>|0101021700|0.00|0.00|0.000|84.5003.2</v>
      </c>
      <c r="E234" s="20" t="s">
        <v>257</v>
      </c>
      <c r="F234" s="19" t="str">
        <f t="shared" si="73"/>
        <v>|0200226010|28.60|0.00|3.200|0.000</v>
      </c>
      <c r="G234" s="19" t="str">
        <f>'Cutting Rules'!H234</f>
        <v>CIC1||||||||||||</v>
      </c>
      <c r="H234" s="19" t="str">
        <f>VLOOKUP(MID(F234,8,2),[1]Special!$H$2:$I$32,2,0)</f>
        <v>STAM390G</v>
      </c>
      <c r="I234" s="19" t="str">
        <f t="shared" si="74"/>
        <v>IBC</v>
      </c>
      <c r="J234" s="19" t="str">
        <f t="shared" si="75"/>
        <v>P</v>
      </c>
      <c r="K234" s="19" t="str">
        <f t="shared" si="76"/>
        <v>28.6</v>
      </c>
      <c r="L234" s="19" t="str">
        <f t="shared" si="77"/>
        <v>0.00</v>
      </c>
      <c r="M234" s="52" t="str">
        <f t="shared" si="78"/>
        <v>3.20</v>
      </c>
      <c r="N234" s="52" t="str">
        <f t="shared" si="79"/>
        <v>5925</v>
      </c>
      <c r="O234" s="19">
        <f>VLOOKUP(F234,[1]Item!$A$5:$Z$10000,26,0)</f>
        <v>2.004</v>
      </c>
      <c r="P234" s="19" t="str">
        <f>VLOOKUP(E234,[1]route!$E$3:$O$10005,11,0)</f>
        <v>P/E</v>
      </c>
      <c r="Q234" s="62" t="str">
        <f>'Cutting Rules'!AD234</f>
        <v>5925------------</v>
      </c>
      <c r="R234" s="23">
        <f ca="1">SUMIF([1]route!$E$3:$E$10005,E234,[1]!Table1[生産])</f>
        <v>261</v>
      </c>
      <c r="S234" s="24"/>
      <c r="T234" s="78" t="s">
        <v>547</v>
      </c>
      <c r="U234" s="19"/>
      <c r="V234" s="48">
        <f>SUMIF([1]route!$E$3:$E$10005,E234,[1]route!$M$3:$M$10005)</f>
        <v>96</v>
      </c>
      <c r="W234" s="56">
        <f t="shared" si="80"/>
        <v>1139.8752000000002</v>
      </c>
      <c r="X234" s="27">
        <f t="array" aca="1" ref="X234" ca="1">INDEX($BP234:$CZ234,MATCH(TRUE,$BP234:$CZ234&lt;0,0))</f>
        <v>-87</v>
      </c>
      <c r="Y234" s="47">
        <f t="shared" ca="1" si="71"/>
        <v>45264</v>
      </c>
      <c r="Z234" s="121" t="str">
        <f>IFERROR(VLOOKUP(E234,[1]route!$E$3:$BL$10005,59,0),"")&amp;IFERROR(VLOOKUP(E234,[1]route!$E$3:$BL$10005,60,0),"")</f>
        <v/>
      </c>
      <c r="AA234" s="28">
        <f t="shared" ca="1" si="81"/>
        <v>165</v>
      </c>
      <c r="AB234" s="77">
        <f t="shared" ca="1" si="82"/>
        <v>1959.1605000000002</v>
      </c>
      <c r="AC234" s="4">
        <f t="shared" ca="1" si="72"/>
        <v>5</v>
      </c>
      <c r="AD234" s="29">
        <v>0</v>
      </c>
      <c r="AE234" s="30">
        <f ca="1">SUMIF([1]route!$E$3:$E$10005,E234,[1]!Table1[1])</f>
        <v>0</v>
      </c>
      <c r="AF234" s="30">
        <f ca="1">SUMIF([1]route!$E$3:$E$10005,E234,[1]!Table1[2])</f>
        <v>0</v>
      </c>
      <c r="AG234" s="30">
        <f ca="1">SUMIF([1]route!$E$3:$E$10005,E234,[1]!Table1[3])</f>
        <v>0</v>
      </c>
      <c r="AH234" s="30">
        <f ca="1">SUMIF([1]route!$E$3:$E$10005,E234,[1]!Table1[4])</f>
        <v>183</v>
      </c>
      <c r="AI234" s="30">
        <f ca="1">SUMIF([1]route!$E$3:$E$10005,E234,[1]!Table1[5])</f>
        <v>0</v>
      </c>
      <c r="AJ234" s="30">
        <f ca="1">SUMIF([1]route!$E$3:$E$10005,E234,[1]!Table1[6])</f>
        <v>0</v>
      </c>
      <c r="AK234" s="30">
        <f ca="1">SUMIF([1]route!$E$3:$E$10005,E234,[1]!Table1[7])</f>
        <v>0</v>
      </c>
      <c r="AL234" s="30">
        <f ca="1">SUMIF([1]route!$E$3:$E$10005,E234,[1]!Table1[8])</f>
        <v>0</v>
      </c>
      <c r="AM234" s="30">
        <f ca="1">SUMIF([1]route!$E$3:$E$10005,E234,[1]!Table1[9])</f>
        <v>0</v>
      </c>
      <c r="AN234" s="30">
        <f ca="1">SUMIF([1]route!$E$3:$E$10005,E234,[1]!Table1[10])</f>
        <v>0</v>
      </c>
      <c r="AO234" s="30">
        <f ca="1">SUMIF([1]route!$E$3:$E$10005,E234,[1]!Table1[11])</f>
        <v>0</v>
      </c>
      <c r="AP234" s="30">
        <f ca="1">SUMIF([1]route!$E$3:$E$10005,E234,[1]!Table1[12])</f>
        <v>0</v>
      </c>
      <c r="AQ234" s="30">
        <f ca="1">SUMIF([1]route!$E$3:$E$10005,E234,[1]!Table1[13])</f>
        <v>0</v>
      </c>
      <c r="AR234" s="30">
        <f ca="1">SUMIF([1]route!$E$3:$E$10005,E234,[1]!Table1[14])</f>
        <v>0</v>
      </c>
      <c r="AS234" s="30">
        <f ca="1">SUMIF([1]route!$E$3:$E$10005,E234,[1]!Table1[15])</f>
        <v>0</v>
      </c>
      <c r="AT234" s="30">
        <f ca="1">SUMIF([1]route!$E$3:$E$10005,E234,[1]!Table1[16])</f>
        <v>0</v>
      </c>
      <c r="AU234" s="30">
        <f ca="1">SUMIF([1]route!$E$3:$E$10005,E234,[1]!Table1[17])</f>
        <v>0</v>
      </c>
      <c r="AV234" s="30">
        <f ca="1">SUMIF([1]route!$E$3:$E$10005,E234,[1]!Table1[18])</f>
        <v>0</v>
      </c>
      <c r="AW234" s="30">
        <f ca="1">SUMIF([1]route!$E$3:$E$10005,E234,[1]!Table1[19])</f>
        <v>0</v>
      </c>
      <c r="AX234" s="30">
        <f ca="1">SUMIF([1]route!$E$3:$E$10005,E234,[1]!Table1[20])</f>
        <v>0</v>
      </c>
      <c r="AY234" s="30">
        <f ca="1">SUMIF([1]route!$E$3:$E$10005,E234,[1]!Table1[21])</f>
        <v>0</v>
      </c>
      <c r="AZ234" s="30">
        <f ca="1">SUMIF([1]route!$E$3:$E$10005,E234,[1]!Table1[22])</f>
        <v>0</v>
      </c>
      <c r="BA234" s="30">
        <f ca="1">SUMIF([1]route!$E$3:$E$10005,E234,[1]!Table1[23])</f>
        <v>0</v>
      </c>
      <c r="BB234" s="30">
        <f ca="1">SUMIF([1]route!$E$3:$E$10005,E234,[1]!Table1[24])</f>
        <v>0</v>
      </c>
      <c r="BC234" s="30">
        <f ca="1">SUMIF([1]route!$E$3:$E$10005,E234,[1]!Table1[25])</f>
        <v>0</v>
      </c>
      <c r="BD234" s="30">
        <f ca="1">SUMIF([1]route!$E$3:$E$10005,E234,[1]!Table1[26])</f>
        <v>0</v>
      </c>
      <c r="BE234" s="30">
        <f ca="1">SUMIF([1]route!$E$3:$E$10005,E234,[1]!Table1[27])</f>
        <v>0</v>
      </c>
      <c r="BF234" s="30">
        <f ca="1">SUMIF([1]route!$E$3:$E$10005,E234,[1]!Table1[28])</f>
        <v>0</v>
      </c>
      <c r="BG234" s="30">
        <f ca="1">SUMIF([1]route!$E$3:$E$10005,E234,[1]!Table1[29])</f>
        <v>0</v>
      </c>
      <c r="BH234" s="30">
        <f ca="1">SUMIF([1]route!$E$3:$E$10005,E234,[1]!Table1[30])</f>
        <v>0</v>
      </c>
      <c r="BI234" s="30">
        <f ca="1">SUMIF([1]route!$E$3:$E$10005,E234,[1]!Table1[31])</f>
        <v>0</v>
      </c>
      <c r="BJ234" s="30">
        <f ca="1">SUMIF([1]route!$E$3:$E$10005,E234,[1]!Table1[Remain PO])</f>
        <v>0</v>
      </c>
      <c r="BK234" s="31">
        <f ca="1">SUMIF([1]route!$E$3:$E$10005,E234,[1]!Table1[N+1])</f>
        <v>78</v>
      </c>
      <c r="BL234" s="31">
        <f ca="1">SUMIF([1]route!$E$3:$E$10005,E234,[1]!Table1[N+2])</f>
        <v>98</v>
      </c>
      <c r="BM234" s="31">
        <f ca="1">SUMIF([1]route!$E$3:$E$10005,E234,[1]!Table1[N+3])</f>
        <v>78</v>
      </c>
      <c r="BN234" s="32">
        <f ca="1">SUMIF([1]route!$E$3:$E$10005,E234,[1]!Table1[N+4])</f>
        <v>0</v>
      </c>
      <c r="BP234" s="37">
        <f t="shared" si="83"/>
        <v>96</v>
      </c>
      <c r="BQ234" s="35">
        <f t="shared" ca="1" si="89"/>
        <v>96</v>
      </c>
      <c r="BR234" s="35">
        <f t="shared" ca="1" si="89"/>
        <v>96</v>
      </c>
      <c r="BS234" s="35">
        <f t="shared" ca="1" si="89"/>
        <v>96</v>
      </c>
      <c r="BT234" s="35">
        <f t="shared" ca="1" si="89"/>
        <v>-87</v>
      </c>
      <c r="BU234" s="35">
        <f t="shared" ca="1" si="89"/>
        <v>-87</v>
      </c>
      <c r="BV234" s="35">
        <f t="shared" ca="1" si="88"/>
        <v>-87</v>
      </c>
      <c r="BW234" s="35">
        <f t="shared" ca="1" si="88"/>
        <v>-87</v>
      </c>
      <c r="BX234" s="35">
        <f t="shared" ca="1" si="88"/>
        <v>-87</v>
      </c>
      <c r="BY234" s="35">
        <f t="shared" ca="1" si="88"/>
        <v>-87</v>
      </c>
      <c r="BZ234" s="35">
        <f t="shared" ca="1" si="88"/>
        <v>-87</v>
      </c>
      <c r="CA234" s="35">
        <f t="shared" ca="1" si="88"/>
        <v>-87</v>
      </c>
      <c r="CB234" s="35">
        <f t="shared" ca="1" si="90"/>
        <v>-87</v>
      </c>
      <c r="CC234" s="35">
        <f t="shared" ca="1" si="90"/>
        <v>-87</v>
      </c>
      <c r="CD234" s="35">
        <f t="shared" ca="1" si="90"/>
        <v>-87</v>
      </c>
      <c r="CE234" s="35">
        <f t="shared" ca="1" si="90"/>
        <v>-87</v>
      </c>
      <c r="CF234" s="35">
        <f t="shared" ca="1" si="90"/>
        <v>-87</v>
      </c>
      <c r="CG234" s="35">
        <f t="shared" ca="1" si="90"/>
        <v>-87</v>
      </c>
      <c r="CH234" s="35">
        <f t="shared" ca="1" si="90"/>
        <v>-87</v>
      </c>
      <c r="CI234" s="35">
        <f t="shared" ca="1" si="90"/>
        <v>-87</v>
      </c>
      <c r="CJ234" s="35">
        <f t="shared" ca="1" si="90"/>
        <v>-87</v>
      </c>
      <c r="CK234" s="35">
        <f t="shared" ca="1" si="90"/>
        <v>-87</v>
      </c>
      <c r="CL234" s="35">
        <f t="shared" ca="1" si="90"/>
        <v>-87</v>
      </c>
      <c r="CM234" s="35">
        <f t="shared" ca="1" si="85"/>
        <v>-87</v>
      </c>
      <c r="CN234" s="35">
        <f t="shared" ca="1" si="85"/>
        <v>-87</v>
      </c>
      <c r="CO234" s="35">
        <f t="shared" ca="1" si="85"/>
        <v>-87</v>
      </c>
      <c r="CP234" s="35">
        <f t="shared" ca="1" si="85"/>
        <v>-87</v>
      </c>
      <c r="CQ234" s="35">
        <f t="shared" ca="1" si="85"/>
        <v>-87</v>
      </c>
      <c r="CR234" s="35">
        <f t="shared" ca="1" si="85"/>
        <v>-87</v>
      </c>
      <c r="CS234" s="35">
        <f t="shared" ca="1" si="91"/>
        <v>-87</v>
      </c>
      <c r="CT234" s="35">
        <f t="shared" ca="1" si="91"/>
        <v>-87</v>
      </c>
      <c r="CU234" s="35">
        <f t="shared" ca="1" si="91"/>
        <v>-87</v>
      </c>
      <c r="CV234" s="35">
        <f t="shared" ca="1" si="91"/>
        <v>-87</v>
      </c>
      <c r="CW234" s="38">
        <f t="shared" ca="1" si="91"/>
        <v>-165</v>
      </c>
      <c r="CX234" s="38">
        <f t="shared" ca="1" si="91"/>
        <v>-263</v>
      </c>
      <c r="CY234" s="38">
        <f t="shared" ca="1" si="91"/>
        <v>-341</v>
      </c>
      <c r="CZ234" s="39">
        <f t="shared" ca="1" si="87"/>
        <v>-341</v>
      </c>
      <c r="DA234" s="35"/>
    </row>
    <row r="235" spans="4:105" x14ac:dyDescent="0.3">
      <c r="D235" s="61" t="str">
        <f>VLOOKUP(F235,[1]Special!$O$2:$S$209,3,0)</f>
        <v>|0101021700|0.00|0.00|0.000|99.0001.4</v>
      </c>
      <c r="E235" s="20" t="s">
        <v>258</v>
      </c>
      <c r="F235" s="19" t="str">
        <f t="shared" si="73"/>
        <v>|0200226010|31.80|0.00|1.400|0.000</v>
      </c>
      <c r="G235" s="19" t="str">
        <f>'Cutting Rules'!H235</f>
        <v>INNOTEK|TANAKA|||||||||||</v>
      </c>
      <c r="H235" s="19" t="str">
        <f>VLOOKUP(MID(F235,8,2),[1]Special!$H$2:$I$32,2,0)</f>
        <v>STAM390G</v>
      </c>
      <c r="I235" s="19" t="str">
        <f t="shared" si="74"/>
        <v>NBC</v>
      </c>
      <c r="J235" s="19" t="str">
        <f t="shared" si="75"/>
        <v>P</v>
      </c>
      <c r="K235" s="19" t="str">
        <f t="shared" si="76"/>
        <v>31.8</v>
      </c>
      <c r="L235" s="19" t="str">
        <f t="shared" si="77"/>
        <v>0.00</v>
      </c>
      <c r="M235" s="52" t="str">
        <f t="shared" si="78"/>
        <v>1.40</v>
      </c>
      <c r="N235" s="52" t="str">
        <f t="shared" si="79"/>
        <v>5240</v>
      </c>
      <c r="O235" s="19">
        <f>VLOOKUP(F235,[1]Item!$A$5:$Z$10000,26,0)</f>
        <v>1.05</v>
      </c>
      <c r="P235" s="19" t="str">
        <f>VLOOKUP(E235,[1]route!$E$3:$O$10005,11,0)</f>
        <v>P/E</v>
      </c>
      <c r="Q235" s="62" t="str">
        <f>'Cutting Rules'!AD235</f>
        <v>5240-895-----------</v>
      </c>
      <c r="R235" s="23">
        <f ca="1">SUMIF([1]route!$E$3:$E$10005,E235,[1]!Table1[生産])</f>
        <v>1449</v>
      </c>
      <c r="S235" s="24"/>
      <c r="T235" s="78" t="s">
        <v>547</v>
      </c>
      <c r="U235" s="19"/>
      <c r="V235" s="48">
        <f>SUMIF([1]route!$E$3:$E$10005,E235,[1]route!$M$3:$M$10005)</f>
        <v>1078</v>
      </c>
      <c r="W235" s="56">
        <f t="shared" si="80"/>
        <v>5931.1559999999999</v>
      </c>
      <c r="X235" s="27">
        <f t="array" aca="1" ref="X235" ca="1">INDEX($BP235:$CZ235,MATCH(TRUE,$BP235:$CZ235&lt;0,0))</f>
        <v>-371</v>
      </c>
      <c r="Y235" s="47">
        <f t="shared" ca="1" si="71"/>
        <v>45322</v>
      </c>
      <c r="Z235" s="121" t="str">
        <f>IFERROR(VLOOKUP(E235,[1]route!$E$3:$BL$10005,59,0),"")&amp;IFERROR(VLOOKUP(E235,[1]route!$E$3:$BL$10005,60,0),"")</f>
        <v/>
      </c>
      <c r="AA235" s="28">
        <f t="shared" ca="1" si="81"/>
        <v>371</v>
      </c>
      <c r="AB235" s="77">
        <f t="shared" ca="1" si="82"/>
        <v>2041.242</v>
      </c>
      <c r="AC235" s="4">
        <f t="shared" ca="1" si="72"/>
        <v>34</v>
      </c>
      <c r="AD235" s="29">
        <v>0</v>
      </c>
      <c r="AE235" s="30">
        <f ca="1">SUMIF([1]route!$E$3:$E$10005,E235,[1]!Table1[1])</f>
        <v>0</v>
      </c>
      <c r="AF235" s="30">
        <f ca="1">SUMIF([1]route!$E$3:$E$10005,E235,[1]!Table1[2])</f>
        <v>0</v>
      </c>
      <c r="AG235" s="30">
        <f ca="1">SUMIF([1]route!$E$3:$E$10005,E235,[1]!Table1[3])</f>
        <v>0</v>
      </c>
      <c r="AH235" s="30">
        <f ca="1">SUMIF([1]route!$E$3:$E$10005,E235,[1]!Table1[4])</f>
        <v>91</v>
      </c>
      <c r="AI235" s="30">
        <f ca="1">SUMIF([1]route!$E$3:$E$10005,E235,[1]!Table1[5])</f>
        <v>0</v>
      </c>
      <c r="AJ235" s="30">
        <f ca="1">SUMIF([1]route!$E$3:$E$10005,E235,[1]!Table1[6])</f>
        <v>91</v>
      </c>
      <c r="AK235" s="30">
        <f ca="1">SUMIF([1]route!$E$3:$E$10005,E235,[1]!Table1[7])</f>
        <v>0</v>
      </c>
      <c r="AL235" s="30">
        <f ca="1">SUMIF([1]route!$E$3:$E$10005,E235,[1]!Table1[8])</f>
        <v>0</v>
      </c>
      <c r="AM235" s="30">
        <f ca="1">SUMIF([1]route!$E$3:$E$10005,E235,[1]!Table1[9])</f>
        <v>0</v>
      </c>
      <c r="AN235" s="30">
        <f ca="1">SUMIF([1]route!$E$3:$E$10005,E235,[1]!Table1[10])</f>
        <v>0</v>
      </c>
      <c r="AO235" s="30">
        <f ca="1">SUMIF([1]route!$E$3:$E$10005,E235,[1]!Table1[11])</f>
        <v>91</v>
      </c>
      <c r="AP235" s="30">
        <f ca="1">SUMIF([1]route!$E$3:$E$10005,E235,[1]!Table1[12])</f>
        <v>0</v>
      </c>
      <c r="AQ235" s="30">
        <f ca="1">SUMIF([1]route!$E$3:$E$10005,E235,[1]!Table1[13])</f>
        <v>91</v>
      </c>
      <c r="AR235" s="30">
        <f ca="1">SUMIF([1]route!$E$3:$E$10005,E235,[1]!Table1[14])</f>
        <v>0</v>
      </c>
      <c r="AS235" s="30">
        <f ca="1">SUMIF([1]route!$E$3:$E$10005,E235,[1]!Table1[15])</f>
        <v>0</v>
      </c>
      <c r="AT235" s="30">
        <f ca="1">SUMIF([1]route!$E$3:$E$10005,E235,[1]!Table1[16])</f>
        <v>0</v>
      </c>
      <c r="AU235" s="30">
        <f ca="1">SUMIF([1]route!$E$3:$E$10005,E235,[1]!Table1[17])</f>
        <v>0</v>
      </c>
      <c r="AV235" s="30">
        <f ca="1">SUMIF([1]route!$E$3:$E$10005,E235,[1]!Table1[18])</f>
        <v>91</v>
      </c>
      <c r="AW235" s="30">
        <f ca="1">SUMIF([1]route!$E$3:$E$10005,E235,[1]!Table1[19])</f>
        <v>0</v>
      </c>
      <c r="AX235" s="30">
        <f ca="1">SUMIF([1]route!$E$3:$E$10005,E235,[1]!Table1[20])</f>
        <v>91</v>
      </c>
      <c r="AY235" s="30">
        <f ca="1">SUMIF([1]route!$E$3:$E$10005,E235,[1]!Table1[21])</f>
        <v>0</v>
      </c>
      <c r="AZ235" s="30">
        <f ca="1">SUMIF([1]route!$E$3:$E$10005,E235,[1]!Table1[22])</f>
        <v>91</v>
      </c>
      <c r="BA235" s="30">
        <f ca="1">SUMIF([1]route!$E$3:$E$10005,E235,[1]!Table1[23])</f>
        <v>0</v>
      </c>
      <c r="BB235" s="30">
        <f ca="1">SUMIF([1]route!$E$3:$E$10005,E235,[1]!Table1[24])</f>
        <v>0</v>
      </c>
      <c r="BC235" s="30">
        <f ca="1">SUMIF([1]route!$E$3:$E$10005,E235,[1]!Table1[25])</f>
        <v>0</v>
      </c>
      <c r="BD235" s="30">
        <f ca="1">SUMIF([1]route!$E$3:$E$10005,E235,[1]!Table1[26])</f>
        <v>91</v>
      </c>
      <c r="BE235" s="30">
        <f ca="1">SUMIF([1]route!$E$3:$E$10005,E235,[1]!Table1[27])</f>
        <v>0</v>
      </c>
      <c r="BF235" s="30">
        <f ca="1">SUMIF([1]route!$E$3:$E$10005,E235,[1]!Table1[28])</f>
        <v>0</v>
      </c>
      <c r="BG235" s="30">
        <f ca="1">SUMIF([1]route!$E$3:$E$10005,E235,[1]!Table1[29])</f>
        <v>91</v>
      </c>
      <c r="BH235" s="30">
        <f ca="1">SUMIF([1]route!$E$3:$E$10005,E235,[1]!Table1[30])</f>
        <v>0</v>
      </c>
      <c r="BI235" s="30">
        <f ca="1">SUMIF([1]route!$E$3:$E$10005,E235,[1]!Table1[31])</f>
        <v>0</v>
      </c>
      <c r="BJ235" s="30">
        <f ca="1">SUMIF([1]route!$E$3:$E$10005,E235,[1]!Table1[Remain PO])</f>
        <v>0</v>
      </c>
      <c r="BK235" s="31">
        <f ca="1">SUMIF([1]route!$E$3:$E$10005,E235,[1]!Table1[N+1])</f>
        <v>630</v>
      </c>
      <c r="BL235" s="31">
        <f ca="1">SUMIF([1]route!$E$3:$E$10005,E235,[1]!Table1[N+2])</f>
        <v>321</v>
      </c>
      <c r="BM235" s="31">
        <f ca="1">SUMIF([1]route!$E$3:$E$10005,E235,[1]!Table1[N+3])</f>
        <v>687</v>
      </c>
      <c r="BN235" s="32">
        <f ca="1">SUMIF([1]route!$E$3:$E$10005,E235,[1]!Table1[N+4])</f>
        <v>0</v>
      </c>
      <c r="BP235" s="37">
        <f t="shared" si="83"/>
        <v>1078</v>
      </c>
      <c r="BQ235" s="35">
        <f t="shared" ca="1" si="89"/>
        <v>1078</v>
      </c>
      <c r="BR235" s="35">
        <f t="shared" ca="1" si="89"/>
        <v>1078</v>
      </c>
      <c r="BS235" s="35">
        <f t="shared" ca="1" si="89"/>
        <v>1078</v>
      </c>
      <c r="BT235" s="35">
        <f t="shared" ca="1" si="89"/>
        <v>987</v>
      </c>
      <c r="BU235" s="35">
        <f t="shared" ca="1" si="89"/>
        <v>987</v>
      </c>
      <c r="BV235" s="35">
        <f t="shared" ca="1" si="88"/>
        <v>896</v>
      </c>
      <c r="BW235" s="35">
        <f t="shared" ca="1" si="88"/>
        <v>896</v>
      </c>
      <c r="BX235" s="35">
        <f t="shared" ca="1" si="88"/>
        <v>896</v>
      </c>
      <c r="BY235" s="35">
        <f t="shared" ca="1" si="88"/>
        <v>896</v>
      </c>
      <c r="BZ235" s="35">
        <f t="shared" ca="1" si="88"/>
        <v>896</v>
      </c>
      <c r="CA235" s="35">
        <f t="shared" ca="1" si="88"/>
        <v>805</v>
      </c>
      <c r="CB235" s="35">
        <f t="shared" ca="1" si="90"/>
        <v>805</v>
      </c>
      <c r="CC235" s="35">
        <f t="shared" ca="1" si="90"/>
        <v>714</v>
      </c>
      <c r="CD235" s="35">
        <f t="shared" ca="1" si="90"/>
        <v>714</v>
      </c>
      <c r="CE235" s="35">
        <f t="shared" ca="1" si="90"/>
        <v>714</v>
      </c>
      <c r="CF235" s="35">
        <f t="shared" ca="1" si="90"/>
        <v>714</v>
      </c>
      <c r="CG235" s="35">
        <f t="shared" ca="1" si="90"/>
        <v>714</v>
      </c>
      <c r="CH235" s="35">
        <f t="shared" ca="1" si="90"/>
        <v>623</v>
      </c>
      <c r="CI235" s="35">
        <f t="shared" ca="1" si="90"/>
        <v>623</v>
      </c>
      <c r="CJ235" s="35">
        <f t="shared" ca="1" si="90"/>
        <v>532</v>
      </c>
      <c r="CK235" s="35">
        <f t="shared" ca="1" si="90"/>
        <v>532</v>
      </c>
      <c r="CL235" s="35">
        <f t="shared" ca="1" si="90"/>
        <v>441</v>
      </c>
      <c r="CM235" s="35">
        <f t="shared" ca="1" si="85"/>
        <v>441</v>
      </c>
      <c r="CN235" s="35">
        <f t="shared" ca="1" si="85"/>
        <v>441</v>
      </c>
      <c r="CO235" s="35">
        <f t="shared" ca="1" si="85"/>
        <v>441</v>
      </c>
      <c r="CP235" s="35">
        <f t="shared" ca="1" si="85"/>
        <v>350</v>
      </c>
      <c r="CQ235" s="35">
        <f t="shared" ca="1" si="85"/>
        <v>350</v>
      </c>
      <c r="CR235" s="35">
        <f t="shared" ca="1" si="85"/>
        <v>350</v>
      </c>
      <c r="CS235" s="35">
        <f t="shared" ca="1" si="91"/>
        <v>259</v>
      </c>
      <c r="CT235" s="35">
        <f t="shared" ca="1" si="91"/>
        <v>259</v>
      </c>
      <c r="CU235" s="35">
        <f t="shared" ca="1" si="91"/>
        <v>259</v>
      </c>
      <c r="CV235" s="35">
        <f t="shared" ca="1" si="91"/>
        <v>259</v>
      </c>
      <c r="CW235" s="38">
        <f t="shared" ca="1" si="91"/>
        <v>-371</v>
      </c>
      <c r="CX235" s="38">
        <f t="shared" ca="1" si="91"/>
        <v>-692</v>
      </c>
      <c r="CY235" s="38">
        <f t="shared" ca="1" si="91"/>
        <v>-1379</v>
      </c>
      <c r="CZ235" s="39">
        <f t="shared" ca="1" si="87"/>
        <v>-1379</v>
      </c>
      <c r="DA235" s="35"/>
    </row>
    <row r="236" spans="4:105" x14ac:dyDescent="0.3">
      <c r="D236" s="61" t="str">
        <f>VLOOKUP(F236,[1]Special!$O$2:$S$209,3,0)</f>
        <v>|0101021700|0.00|0.00|0.000|99.0001.4</v>
      </c>
      <c r="E236" s="20" t="s">
        <v>259</v>
      </c>
      <c r="F236" s="19" t="str">
        <f t="shared" si="73"/>
        <v>|0200226010|31.80|0.00|1.400|0.000</v>
      </c>
      <c r="G236" s="19" t="str">
        <f>'Cutting Rules'!H236</f>
        <v>INNOTEK||||||||||||</v>
      </c>
      <c r="H236" s="19" t="str">
        <f>VLOOKUP(MID(F236,8,2),[1]Special!$H$2:$I$32,2,0)</f>
        <v>STAM390G</v>
      </c>
      <c r="I236" s="19" t="str">
        <f t="shared" si="74"/>
        <v>NBC</v>
      </c>
      <c r="J236" s="19" t="str">
        <f t="shared" si="75"/>
        <v>P</v>
      </c>
      <c r="K236" s="19" t="str">
        <f t="shared" si="76"/>
        <v>31.8</v>
      </c>
      <c r="L236" s="19" t="str">
        <f t="shared" si="77"/>
        <v>0.00</v>
      </c>
      <c r="M236" s="52" t="str">
        <f t="shared" si="78"/>
        <v>1.40</v>
      </c>
      <c r="N236" s="52" t="str">
        <f t="shared" si="79"/>
        <v>6300</v>
      </c>
      <c r="O236" s="19">
        <f>VLOOKUP(F236,[1]Item!$A$5:$Z$10000,26,0)</f>
        <v>1.05</v>
      </c>
      <c r="P236" s="19" t="str">
        <f>VLOOKUP(E236,[1]route!$E$3:$O$10005,11,0)</f>
        <v>P/E</v>
      </c>
      <c r="Q236" s="62" t="str">
        <f>'Cutting Rules'!AD236</f>
        <v>6300------------</v>
      </c>
      <c r="R236" s="23">
        <f ca="1">SUMIF([1]route!$E$3:$E$10005,E236,[1]!Table1[生産])</f>
        <v>0</v>
      </c>
      <c r="S236" s="24"/>
      <c r="T236" s="78" t="s">
        <v>547</v>
      </c>
      <c r="U236" s="19"/>
      <c r="V236" s="48">
        <f>SUMIF([1]route!$E$3:$E$10005,E236,[1]route!$M$3:$M$10005)</f>
        <v>0</v>
      </c>
      <c r="W236" s="56">
        <f t="shared" si="80"/>
        <v>0</v>
      </c>
      <c r="X236" s="27" t="e">
        <f t="array" aca="1" ref="X236" ca="1">INDEX($BP236:$CZ236,MATCH(TRUE,$BP236:$CZ236&lt;0,0))</f>
        <v>#N/A</v>
      </c>
      <c r="Y236" s="47" t="str">
        <f t="shared" ca="1" si="71"/>
        <v/>
      </c>
      <c r="Z236" s="121" t="str">
        <f>IFERROR(VLOOKUP(E236,[1]route!$E$3:$BL$10005,59,0),"")&amp;IFERROR(VLOOKUP(E236,[1]route!$E$3:$BL$10005,60,0),"")</f>
        <v/>
      </c>
      <c r="AA236" s="28">
        <f t="shared" ca="1" si="81"/>
        <v>0</v>
      </c>
      <c r="AB236" s="77">
        <f t="shared" ca="1" si="82"/>
        <v>0</v>
      </c>
      <c r="AC236" s="4" t="str">
        <f t="shared" ca="1" si="72"/>
        <v/>
      </c>
      <c r="AD236" s="29">
        <v>0</v>
      </c>
      <c r="AE236" s="30">
        <f ca="1">SUMIF([1]route!$E$3:$E$10005,E236,[1]!Table1[1])</f>
        <v>0</v>
      </c>
      <c r="AF236" s="30">
        <f ca="1">SUMIF([1]route!$E$3:$E$10005,E236,[1]!Table1[2])</f>
        <v>0</v>
      </c>
      <c r="AG236" s="30">
        <f ca="1">SUMIF([1]route!$E$3:$E$10005,E236,[1]!Table1[3])</f>
        <v>0</v>
      </c>
      <c r="AH236" s="30">
        <f ca="1">SUMIF([1]route!$E$3:$E$10005,E236,[1]!Table1[4])</f>
        <v>0</v>
      </c>
      <c r="AI236" s="30">
        <f ca="1">SUMIF([1]route!$E$3:$E$10005,E236,[1]!Table1[5])</f>
        <v>0</v>
      </c>
      <c r="AJ236" s="30">
        <f ca="1">SUMIF([1]route!$E$3:$E$10005,E236,[1]!Table1[6])</f>
        <v>0</v>
      </c>
      <c r="AK236" s="30">
        <f ca="1">SUMIF([1]route!$E$3:$E$10005,E236,[1]!Table1[7])</f>
        <v>0</v>
      </c>
      <c r="AL236" s="30">
        <f ca="1">SUMIF([1]route!$E$3:$E$10005,E236,[1]!Table1[8])</f>
        <v>0</v>
      </c>
      <c r="AM236" s="30">
        <f ca="1">SUMIF([1]route!$E$3:$E$10005,E236,[1]!Table1[9])</f>
        <v>0</v>
      </c>
      <c r="AN236" s="30">
        <f ca="1">SUMIF([1]route!$E$3:$E$10005,E236,[1]!Table1[10])</f>
        <v>0</v>
      </c>
      <c r="AO236" s="30">
        <f ca="1">SUMIF([1]route!$E$3:$E$10005,E236,[1]!Table1[11])</f>
        <v>0</v>
      </c>
      <c r="AP236" s="30">
        <f ca="1">SUMIF([1]route!$E$3:$E$10005,E236,[1]!Table1[12])</f>
        <v>0</v>
      </c>
      <c r="AQ236" s="30">
        <f ca="1">SUMIF([1]route!$E$3:$E$10005,E236,[1]!Table1[13])</f>
        <v>0</v>
      </c>
      <c r="AR236" s="30">
        <f ca="1">SUMIF([1]route!$E$3:$E$10005,E236,[1]!Table1[14])</f>
        <v>0</v>
      </c>
      <c r="AS236" s="30">
        <f ca="1">SUMIF([1]route!$E$3:$E$10005,E236,[1]!Table1[15])</f>
        <v>0</v>
      </c>
      <c r="AT236" s="30">
        <f ca="1">SUMIF([1]route!$E$3:$E$10005,E236,[1]!Table1[16])</f>
        <v>0</v>
      </c>
      <c r="AU236" s="30">
        <f ca="1">SUMIF([1]route!$E$3:$E$10005,E236,[1]!Table1[17])</f>
        <v>0</v>
      </c>
      <c r="AV236" s="30">
        <f ca="1">SUMIF([1]route!$E$3:$E$10005,E236,[1]!Table1[18])</f>
        <v>0</v>
      </c>
      <c r="AW236" s="30">
        <f ca="1">SUMIF([1]route!$E$3:$E$10005,E236,[1]!Table1[19])</f>
        <v>0</v>
      </c>
      <c r="AX236" s="30">
        <f ca="1">SUMIF([1]route!$E$3:$E$10005,E236,[1]!Table1[20])</f>
        <v>0</v>
      </c>
      <c r="AY236" s="30">
        <f ca="1">SUMIF([1]route!$E$3:$E$10005,E236,[1]!Table1[21])</f>
        <v>0</v>
      </c>
      <c r="AZ236" s="30">
        <f ca="1">SUMIF([1]route!$E$3:$E$10005,E236,[1]!Table1[22])</f>
        <v>0</v>
      </c>
      <c r="BA236" s="30">
        <f ca="1">SUMIF([1]route!$E$3:$E$10005,E236,[1]!Table1[23])</f>
        <v>0</v>
      </c>
      <c r="BB236" s="30">
        <f ca="1">SUMIF([1]route!$E$3:$E$10005,E236,[1]!Table1[24])</f>
        <v>0</v>
      </c>
      <c r="BC236" s="30">
        <f ca="1">SUMIF([1]route!$E$3:$E$10005,E236,[1]!Table1[25])</f>
        <v>0</v>
      </c>
      <c r="BD236" s="30">
        <f ca="1">SUMIF([1]route!$E$3:$E$10005,E236,[1]!Table1[26])</f>
        <v>0</v>
      </c>
      <c r="BE236" s="30">
        <f ca="1">SUMIF([1]route!$E$3:$E$10005,E236,[1]!Table1[27])</f>
        <v>0</v>
      </c>
      <c r="BF236" s="30">
        <f ca="1">SUMIF([1]route!$E$3:$E$10005,E236,[1]!Table1[28])</f>
        <v>0</v>
      </c>
      <c r="BG236" s="30">
        <f ca="1">SUMIF([1]route!$E$3:$E$10005,E236,[1]!Table1[29])</f>
        <v>0</v>
      </c>
      <c r="BH236" s="30">
        <f ca="1">SUMIF([1]route!$E$3:$E$10005,E236,[1]!Table1[30])</f>
        <v>0</v>
      </c>
      <c r="BI236" s="30">
        <f ca="1">SUMIF([1]route!$E$3:$E$10005,E236,[1]!Table1[31])</f>
        <v>0</v>
      </c>
      <c r="BJ236" s="30">
        <f ca="1">SUMIF([1]route!$E$3:$E$10005,E236,[1]!Table1[Remain PO])</f>
        <v>0</v>
      </c>
      <c r="BK236" s="31">
        <f ca="1">SUMIF([1]route!$E$3:$E$10005,E236,[1]!Table1[N+1])</f>
        <v>0</v>
      </c>
      <c r="BL236" s="31">
        <f ca="1">SUMIF([1]route!$E$3:$E$10005,E236,[1]!Table1[N+2])</f>
        <v>0</v>
      </c>
      <c r="BM236" s="31">
        <f ca="1">SUMIF([1]route!$E$3:$E$10005,E236,[1]!Table1[N+3])</f>
        <v>0</v>
      </c>
      <c r="BN236" s="32">
        <f ca="1">SUMIF([1]route!$E$3:$E$10005,E236,[1]!Table1[N+4])</f>
        <v>0</v>
      </c>
      <c r="BP236" s="37">
        <f t="shared" si="83"/>
        <v>0</v>
      </c>
      <c r="BQ236" s="35">
        <f t="shared" ca="1" si="89"/>
        <v>0</v>
      </c>
      <c r="BR236" s="35">
        <f t="shared" ca="1" si="89"/>
        <v>0</v>
      </c>
      <c r="BS236" s="35">
        <f t="shared" ca="1" si="89"/>
        <v>0</v>
      </c>
      <c r="BT236" s="35">
        <f t="shared" ca="1" si="89"/>
        <v>0</v>
      </c>
      <c r="BU236" s="35">
        <f t="shared" ca="1" si="89"/>
        <v>0</v>
      </c>
      <c r="BV236" s="35">
        <f t="shared" ca="1" si="88"/>
        <v>0</v>
      </c>
      <c r="BW236" s="35">
        <f t="shared" ca="1" si="88"/>
        <v>0</v>
      </c>
      <c r="BX236" s="35">
        <f t="shared" ca="1" si="88"/>
        <v>0</v>
      </c>
      <c r="BY236" s="35">
        <f t="shared" ca="1" si="88"/>
        <v>0</v>
      </c>
      <c r="BZ236" s="35">
        <f t="shared" ca="1" si="88"/>
        <v>0</v>
      </c>
      <c r="CA236" s="35">
        <f t="shared" ca="1" si="88"/>
        <v>0</v>
      </c>
      <c r="CB236" s="35">
        <f t="shared" ca="1" si="90"/>
        <v>0</v>
      </c>
      <c r="CC236" s="35">
        <f t="shared" ca="1" si="90"/>
        <v>0</v>
      </c>
      <c r="CD236" s="35">
        <f t="shared" ca="1" si="90"/>
        <v>0</v>
      </c>
      <c r="CE236" s="35">
        <f t="shared" ca="1" si="90"/>
        <v>0</v>
      </c>
      <c r="CF236" s="35">
        <f t="shared" ca="1" si="90"/>
        <v>0</v>
      </c>
      <c r="CG236" s="35">
        <f t="shared" ca="1" si="90"/>
        <v>0</v>
      </c>
      <c r="CH236" s="35">
        <f t="shared" ca="1" si="90"/>
        <v>0</v>
      </c>
      <c r="CI236" s="35">
        <f t="shared" ca="1" si="90"/>
        <v>0</v>
      </c>
      <c r="CJ236" s="35">
        <f t="shared" ca="1" si="90"/>
        <v>0</v>
      </c>
      <c r="CK236" s="35">
        <f t="shared" ca="1" si="90"/>
        <v>0</v>
      </c>
      <c r="CL236" s="35">
        <f t="shared" ca="1" si="90"/>
        <v>0</v>
      </c>
      <c r="CM236" s="35">
        <f t="shared" ca="1" si="85"/>
        <v>0</v>
      </c>
      <c r="CN236" s="35">
        <f t="shared" ca="1" si="85"/>
        <v>0</v>
      </c>
      <c r="CO236" s="35">
        <f t="shared" ca="1" si="85"/>
        <v>0</v>
      </c>
      <c r="CP236" s="35">
        <f t="shared" ca="1" si="85"/>
        <v>0</v>
      </c>
      <c r="CQ236" s="35">
        <f t="shared" ca="1" si="85"/>
        <v>0</v>
      </c>
      <c r="CR236" s="35">
        <f t="shared" ca="1" si="85"/>
        <v>0</v>
      </c>
      <c r="CS236" s="35">
        <f t="shared" ca="1" si="91"/>
        <v>0</v>
      </c>
      <c r="CT236" s="35">
        <f t="shared" ca="1" si="91"/>
        <v>0</v>
      </c>
      <c r="CU236" s="35">
        <f t="shared" ca="1" si="91"/>
        <v>0</v>
      </c>
      <c r="CV236" s="35">
        <f t="shared" ca="1" si="91"/>
        <v>0</v>
      </c>
      <c r="CW236" s="38">
        <f t="shared" ca="1" si="91"/>
        <v>0</v>
      </c>
      <c r="CX236" s="38">
        <f t="shared" ca="1" si="91"/>
        <v>0</v>
      </c>
      <c r="CY236" s="38">
        <f t="shared" ca="1" si="91"/>
        <v>0</v>
      </c>
      <c r="CZ236" s="39">
        <f t="shared" ca="1" si="87"/>
        <v>0</v>
      </c>
      <c r="DA236" s="35"/>
    </row>
    <row r="237" spans="4:105" x14ac:dyDescent="0.3">
      <c r="D237" s="61" t="str">
        <f>VLOOKUP(F237,[1]Special!$O$2:$S$209,3,0)</f>
        <v>|0101021700|0.00|0.00|0.000|98.5001.6</v>
      </c>
      <c r="E237" s="20" t="s">
        <v>260</v>
      </c>
      <c r="F237" s="19" t="str">
        <f t="shared" si="73"/>
        <v>|0200226010|31.80|0.00|1.600|0.000</v>
      </c>
      <c r="G237" s="19" t="str">
        <f>'Cutting Rules'!H237</f>
        <v>KKTL||||||||||||</v>
      </c>
      <c r="H237" s="19" t="str">
        <f>VLOOKUP(MID(F237,8,2),[1]Special!$H$2:$I$32,2,0)</f>
        <v>STAM390G</v>
      </c>
      <c r="I237" s="19" t="str">
        <f t="shared" si="74"/>
        <v>IBC</v>
      </c>
      <c r="J237" s="19" t="str">
        <f t="shared" si="75"/>
        <v>P</v>
      </c>
      <c r="K237" s="19" t="str">
        <f t="shared" si="76"/>
        <v>31.8</v>
      </c>
      <c r="L237" s="19" t="str">
        <f t="shared" si="77"/>
        <v>0.00</v>
      </c>
      <c r="M237" s="52" t="str">
        <f t="shared" si="78"/>
        <v>1.60</v>
      </c>
      <c r="N237" s="52" t="str">
        <f t="shared" si="79"/>
        <v>5820</v>
      </c>
      <c r="O237" s="19">
        <f>VLOOKUP(F237,[1]Item!$A$5:$Z$10000,26,0)</f>
        <v>1.1919999999999999</v>
      </c>
      <c r="P237" s="19" t="str">
        <f>VLOOKUP(E237,[1]route!$E$3:$O$10005,11,0)</f>
        <v>P/E</v>
      </c>
      <c r="Q237" s="62" t="str">
        <f>'Cutting Rules'!AD237</f>
        <v>5820------------</v>
      </c>
      <c r="R237" s="23">
        <f ca="1">SUMIF([1]route!$E$3:$E$10005,E237,[1]!Table1[生産])</f>
        <v>3185</v>
      </c>
      <c r="S237" s="24"/>
      <c r="T237" s="78" t="s">
        <v>547</v>
      </c>
      <c r="U237" s="19"/>
      <c r="V237" s="48">
        <f>SUMIF([1]route!$E$3:$E$10005,E237,[1]route!$M$3:$M$10005)</f>
        <v>2457</v>
      </c>
      <c r="W237" s="56">
        <f t="shared" si="80"/>
        <v>17045.290079999999</v>
      </c>
      <c r="X237" s="27">
        <f t="array" aca="1" ref="X237" ca="1">INDEX($BP237:$CZ237,MATCH(TRUE,$BP237:$CZ237&lt;0,0))</f>
        <v>-728</v>
      </c>
      <c r="Y237" s="47">
        <f t="shared" ca="1" si="71"/>
        <v>45322</v>
      </c>
      <c r="Z237" s="121" t="str">
        <f>IFERROR(VLOOKUP(E237,[1]route!$E$3:$BL$10005,59,0),"")&amp;IFERROR(VLOOKUP(E237,[1]route!$E$3:$BL$10005,60,0),"")</f>
        <v/>
      </c>
      <c r="AA237" s="28">
        <f t="shared" ca="1" si="81"/>
        <v>728</v>
      </c>
      <c r="AB237" s="77">
        <f t="shared" ca="1" si="82"/>
        <v>5050.4563199999993</v>
      </c>
      <c r="AC237" s="4">
        <f t="shared" ca="1" si="72"/>
        <v>34</v>
      </c>
      <c r="AD237" s="29">
        <v>0</v>
      </c>
      <c r="AE237" s="30">
        <f ca="1">SUMIF([1]route!$E$3:$E$10005,E237,[1]!Table1[1])</f>
        <v>0</v>
      </c>
      <c r="AF237" s="30">
        <f ca="1">SUMIF([1]route!$E$3:$E$10005,E237,[1]!Table1[2])</f>
        <v>0</v>
      </c>
      <c r="AG237" s="30">
        <f ca="1">SUMIF([1]route!$E$3:$E$10005,E237,[1]!Table1[3])</f>
        <v>0</v>
      </c>
      <c r="AH237" s="30">
        <f ca="1">SUMIF([1]route!$E$3:$E$10005,E237,[1]!Table1[4])</f>
        <v>0</v>
      </c>
      <c r="AI237" s="30">
        <f ca="1">SUMIF([1]route!$E$3:$E$10005,E237,[1]!Table1[5])</f>
        <v>0</v>
      </c>
      <c r="AJ237" s="30">
        <f ca="1">SUMIF([1]route!$E$3:$E$10005,E237,[1]!Table1[6])</f>
        <v>0</v>
      </c>
      <c r="AK237" s="30">
        <f ca="1">SUMIF([1]route!$E$3:$E$10005,E237,[1]!Table1[7])</f>
        <v>0</v>
      </c>
      <c r="AL237" s="30">
        <f ca="1">SUMIF([1]route!$E$3:$E$10005,E237,[1]!Table1[8])</f>
        <v>0</v>
      </c>
      <c r="AM237" s="30">
        <f ca="1">SUMIF([1]route!$E$3:$E$10005,E237,[1]!Table1[9])</f>
        <v>0</v>
      </c>
      <c r="AN237" s="30">
        <f ca="1">SUMIF([1]route!$E$3:$E$10005,E237,[1]!Table1[10])</f>
        <v>0</v>
      </c>
      <c r="AO237" s="30">
        <f ca="1">SUMIF([1]route!$E$3:$E$10005,E237,[1]!Table1[11])</f>
        <v>0</v>
      </c>
      <c r="AP237" s="30">
        <f ca="1">SUMIF([1]route!$E$3:$E$10005,E237,[1]!Table1[12])</f>
        <v>0</v>
      </c>
      <c r="AQ237" s="30">
        <f ca="1">SUMIF([1]route!$E$3:$E$10005,E237,[1]!Table1[13])</f>
        <v>0</v>
      </c>
      <c r="AR237" s="30">
        <f ca="1">SUMIF([1]route!$E$3:$E$10005,E237,[1]!Table1[14])</f>
        <v>0</v>
      </c>
      <c r="AS237" s="30">
        <f ca="1">SUMIF([1]route!$E$3:$E$10005,E237,[1]!Table1[15])</f>
        <v>0</v>
      </c>
      <c r="AT237" s="30">
        <f ca="1">SUMIF([1]route!$E$3:$E$10005,E237,[1]!Table1[16])</f>
        <v>0</v>
      </c>
      <c r="AU237" s="30">
        <f ca="1">SUMIF([1]route!$E$3:$E$10005,E237,[1]!Table1[17])</f>
        <v>0</v>
      </c>
      <c r="AV237" s="30">
        <f ca="1">SUMIF([1]route!$E$3:$E$10005,E237,[1]!Table1[18])</f>
        <v>0</v>
      </c>
      <c r="AW237" s="30">
        <f ca="1">SUMIF([1]route!$E$3:$E$10005,E237,[1]!Table1[19])</f>
        <v>0</v>
      </c>
      <c r="AX237" s="30">
        <f ca="1">SUMIF([1]route!$E$3:$E$10005,E237,[1]!Table1[20])</f>
        <v>0</v>
      </c>
      <c r="AY237" s="30">
        <f ca="1">SUMIF([1]route!$E$3:$E$10005,E237,[1]!Table1[21])</f>
        <v>0</v>
      </c>
      <c r="AZ237" s="30">
        <f ca="1">SUMIF([1]route!$E$3:$E$10005,E237,[1]!Table1[22])</f>
        <v>0</v>
      </c>
      <c r="BA237" s="30">
        <f ca="1">SUMIF([1]route!$E$3:$E$10005,E237,[1]!Table1[23])</f>
        <v>0</v>
      </c>
      <c r="BB237" s="30">
        <f ca="1">SUMIF([1]route!$E$3:$E$10005,E237,[1]!Table1[24])</f>
        <v>0</v>
      </c>
      <c r="BC237" s="30">
        <f ca="1">SUMIF([1]route!$E$3:$E$10005,E237,[1]!Table1[25])</f>
        <v>0</v>
      </c>
      <c r="BD237" s="30">
        <f ca="1">SUMIF([1]route!$E$3:$E$10005,E237,[1]!Table1[26])</f>
        <v>0</v>
      </c>
      <c r="BE237" s="30">
        <f ca="1">SUMIF([1]route!$E$3:$E$10005,E237,[1]!Table1[27])</f>
        <v>0</v>
      </c>
      <c r="BF237" s="30">
        <f ca="1">SUMIF([1]route!$E$3:$E$10005,E237,[1]!Table1[28])</f>
        <v>0</v>
      </c>
      <c r="BG237" s="30">
        <f ca="1">SUMIF([1]route!$E$3:$E$10005,E237,[1]!Table1[29])</f>
        <v>0</v>
      </c>
      <c r="BH237" s="30">
        <f ca="1">SUMIF([1]route!$E$3:$E$10005,E237,[1]!Table1[30])</f>
        <v>0</v>
      </c>
      <c r="BI237" s="30">
        <f ca="1">SUMIF([1]route!$E$3:$E$10005,E237,[1]!Table1[31])</f>
        <v>2002</v>
      </c>
      <c r="BJ237" s="30">
        <f ca="1">SUMIF([1]route!$E$3:$E$10005,E237,[1]!Table1[Remain PO])</f>
        <v>0</v>
      </c>
      <c r="BK237" s="31">
        <f ca="1">SUMIF([1]route!$E$3:$E$10005,E237,[1]!Table1[N+1])</f>
        <v>1183</v>
      </c>
      <c r="BL237" s="31">
        <f ca="1">SUMIF([1]route!$E$3:$E$10005,E237,[1]!Table1[N+2])</f>
        <v>1159</v>
      </c>
      <c r="BM237" s="31">
        <f ca="1">SUMIF([1]route!$E$3:$E$10005,E237,[1]!Table1[N+3])</f>
        <v>1455</v>
      </c>
      <c r="BN237" s="32">
        <f ca="1">SUMIF([1]route!$E$3:$E$10005,E237,[1]!Table1[N+4])</f>
        <v>0</v>
      </c>
      <c r="BP237" s="37">
        <f t="shared" si="83"/>
        <v>2457</v>
      </c>
      <c r="BQ237" s="35">
        <f t="shared" ca="1" si="89"/>
        <v>2457</v>
      </c>
      <c r="BR237" s="35">
        <f t="shared" ca="1" si="89"/>
        <v>2457</v>
      </c>
      <c r="BS237" s="35">
        <f t="shared" ca="1" si="89"/>
        <v>2457</v>
      </c>
      <c r="BT237" s="35">
        <f t="shared" ca="1" si="89"/>
        <v>2457</v>
      </c>
      <c r="BU237" s="35">
        <f t="shared" ca="1" si="89"/>
        <v>2457</v>
      </c>
      <c r="BV237" s="35">
        <f t="shared" ca="1" si="88"/>
        <v>2457</v>
      </c>
      <c r="BW237" s="35">
        <f t="shared" ca="1" si="88"/>
        <v>2457</v>
      </c>
      <c r="BX237" s="35">
        <f t="shared" ca="1" si="88"/>
        <v>2457</v>
      </c>
      <c r="BY237" s="35">
        <f t="shared" ca="1" si="88"/>
        <v>2457</v>
      </c>
      <c r="BZ237" s="35">
        <f t="shared" ca="1" si="88"/>
        <v>2457</v>
      </c>
      <c r="CA237" s="35">
        <f t="shared" ca="1" si="88"/>
        <v>2457</v>
      </c>
      <c r="CB237" s="35">
        <f t="shared" ca="1" si="90"/>
        <v>2457</v>
      </c>
      <c r="CC237" s="35">
        <f t="shared" ca="1" si="90"/>
        <v>2457</v>
      </c>
      <c r="CD237" s="35">
        <f t="shared" ca="1" si="90"/>
        <v>2457</v>
      </c>
      <c r="CE237" s="35">
        <f t="shared" ca="1" si="90"/>
        <v>2457</v>
      </c>
      <c r="CF237" s="35">
        <f t="shared" ca="1" si="90"/>
        <v>2457</v>
      </c>
      <c r="CG237" s="35">
        <f t="shared" ca="1" si="90"/>
        <v>2457</v>
      </c>
      <c r="CH237" s="35">
        <f t="shared" ca="1" si="90"/>
        <v>2457</v>
      </c>
      <c r="CI237" s="35">
        <f t="shared" ca="1" si="90"/>
        <v>2457</v>
      </c>
      <c r="CJ237" s="35">
        <f t="shared" ca="1" si="90"/>
        <v>2457</v>
      </c>
      <c r="CK237" s="35">
        <f t="shared" ca="1" si="90"/>
        <v>2457</v>
      </c>
      <c r="CL237" s="35">
        <f t="shared" ca="1" si="90"/>
        <v>2457</v>
      </c>
      <c r="CM237" s="35">
        <f t="shared" ca="1" si="85"/>
        <v>2457</v>
      </c>
      <c r="CN237" s="35">
        <f t="shared" ca="1" si="85"/>
        <v>2457</v>
      </c>
      <c r="CO237" s="35">
        <f t="shared" ca="1" si="85"/>
        <v>2457</v>
      </c>
      <c r="CP237" s="35">
        <f t="shared" ca="1" si="85"/>
        <v>2457</v>
      </c>
      <c r="CQ237" s="35">
        <f t="shared" ca="1" si="85"/>
        <v>2457</v>
      </c>
      <c r="CR237" s="35">
        <f t="shared" ca="1" si="85"/>
        <v>2457</v>
      </c>
      <c r="CS237" s="35">
        <f t="shared" ca="1" si="91"/>
        <v>2457</v>
      </c>
      <c r="CT237" s="35">
        <f t="shared" ca="1" si="91"/>
        <v>2457</v>
      </c>
      <c r="CU237" s="35">
        <f t="shared" ca="1" si="91"/>
        <v>455</v>
      </c>
      <c r="CV237" s="35">
        <f t="shared" ca="1" si="91"/>
        <v>455</v>
      </c>
      <c r="CW237" s="38">
        <f t="shared" ca="1" si="91"/>
        <v>-728</v>
      </c>
      <c r="CX237" s="38">
        <f t="shared" ca="1" si="91"/>
        <v>-1887</v>
      </c>
      <c r="CY237" s="38">
        <f t="shared" ca="1" si="91"/>
        <v>-3342</v>
      </c>
      <c r="CZ237" s="39">
        <f t="shared" ca="1" si="87"/>
        <v>-3342</v>
      </c>
      <c r="DA237" s="35"/>
    </row>
    <row r="238" spans="4:105" x14ac:dyDescent="0.3">
      <c r="D238" s="61" t="str">
        <f>VLOOKUP(F238,[1]Special!$O$2:$S$209,3,0)</f>
        <v>|0101021700|0.00|0.00|0.000|97.0002.6</v>
      </c>
      <c r="E238" s="20" t="s">
        <v>261</v>
      </c>
      <c r="F238" s="19" t="str">
        <f t="shared" si="73"/>
        <v>|0200226010|31.80|0.00|2.600|0.000</v>
      </c>
      <c r="G238" s="19" t="str">
        <f>'Cutting Rules'!H238</f>
        <v>CIC1||||||||||||</v>
      </c>
      <c r="H238" s="19" t="str">
        <f>VLOOKUP(MID(F238,8,2),[1]Special!$H$2:$I$32,2,0)</f>
        <v>STAM390G</v>
      </c>
      <c r="I238" s="19" t="str">
        <f t="shared" si="74"/>
        <v>IBC</v>
      </c>
      <c r="J238" s="19" t="str">
        <f t="shared" si="75"/>
        <v>P</v>
      </c>
      <c r="K238" s="19" t="str">
        <f t="shared" si="76"/>
        <v>31.8</v>
      </c>
      <c r="L238" s="19" t="str">
        <f t="shared" si="77"/>
        <v>0.00</v>
      </c>
      <c r="M238" s="52" t="str">
        <f t="shared" si="78"/>
        <v>2.60</v>
      </c>
      <c r="N238" s="52" t="str">
        <f t="shared" si="79"/>
        <v>5600</v>
      </c>
      <c r="O238" s="19">
        <f>VLOOKUP(F238,[1]Item!$A$5:$Z$10000,26,0)</f>
        <v>1.8720000000000001</v>
      </c>
      <c r="P238" s="19" t="str">
        <f>VLOOKUP(E238,[1]route!$E$3:$O$10005,11,0)</f>
        <v>P/E</v>
      </c>
      <c r="Q238" s="62" t="str">
        <f>'Cutting Rules'!AD238</f>
        <v>5600------------</v>
      </c>
      <c r="R238" s="23">
        <f ca="1">SUMIF([1]route!$E$3:$E$10005,E238,[1]!Table1[生産])</f>
        <v>447</v>
      </c>
      <c r="S238" s="24"/>
      <c r="T238" s="78" t="s">
        <v>547</v>
      </c>
      <c r="U238" s="19"/>
      <c r="V238" s="48">
        <f>SUMIF([1]route!$E$3:$E$10005,E238,[1]route!$M$3:$M$10005)</f>
        <v>277</v>
      </c>
      <c r="W238" s="56">
        <f t="shared" si="80"/>
        <v>2903.8464000000004</v>
      </c>
      <c r="X238" s="27">
        <f t="array" aca="1" ref="X238" ca="1">INDEX($BP238:$CZ238,MATCH(TRUE,$BP238:$CZ238&lt;0,0))</f>
        <v>-28</v>
      </c>
      <c r="Y238" s="47">
        <f t="shared" ca="1" si="71"/>
        <v>45285</v>
      </c>
      <c r="Z238" s="121" t="str">
        <f>IFERROR(VLOOKUP(E238,[1]route!$E$3:$BL$10005,59,0),"")&amp;IFERROR(VLOOKUP(E238,[1]route!$E$3:$BL$10005,60,0),"")</f>
        <v/>
      </c>
      <c r="AA238" s="28">
        <f t="shared" ca="1" si="81"/>
        <v>170</v>
      </c>
      <c r="AB238" s="77">
        <f t="shared" ca="1" si="82"/>
        <v>1782.144</v>
      </c>
      <c r="AC238" s="4">
        <f t="shared" ca="1" si="72"/>
        <v>26</v>
      </c>
      <c r="AD238" s="29">
        <v>0</v>
      </c>
      <c r="AE238" s="30">
        <f ca="1">SUMIF([1]route!$E$3:$E$10005,E238,[1]!Table1[1])</f>
        <v>61</v>
      </c>
      <c r="AF238" s="30">
        <f ca="1">SUMIF([1]route!$E$3:$E$10005,E238,[1]!Table1[2])</f>
        <v>0</v>
      </c>
      <c r="AG238" s="30">
        <f ca="1">SUMIF([1]route!$E$3:$E$10005,E238,[1]!Table1[3])</f>
        <v>0</v>
      </c>
      <c r="AH238" s="30">
        <f ca="1">SUMIF([1]route!$E$3:$E$10005,E238,[1]!Table1[4])</f>
        <v>0</v>
      </c>
      <c r="AI238" s="30">
        <f ca="1">SUMIF([1]route!$E$3:$E$10005,E238,[1]!Table1[5])</f>
        <v>0</v>
      </c>
      <c r="AJ238" s="30">
        <f ca="1">SUMIF([1]route!$E$3:$E$10005,E238,[1]!Table1[6])</f>
        <v>0</v>
      </c>
      <c r="AK238" s="30">
        <f ca="1">SUMIF([1]route!$E$3:$E$10005,E238,[1]!Table1[7])</f>
        <v>61</v>
      </c>
      <c r="AL238" s="30">
        <f ca="1">SUMIF([1]route!$E$3:$E$10005,E238,[1]!Table1[8])</f>
        <v>0</v>
      </c>
      <c r="AM238" s="30">
        <f ca="1">SUMIF([1]route!$E$3:$E$10005,E238,[1]!Table1[9])</f>
        <v>0</v>
      </c>
      <c r="AN238" s="30">
        <f ca="1">SUMIF([1]route!$E$3:$E$10005,E238,[1]!Table1[10])</f>
        <v>0</v>
      </c>
      <c r="AO238" s="30">
        <f ca="1">SUMIF([1]route!$E$3:$E$10005,E238,[1]!Table1[11])</f>
        <v>0</v>
      </c>
      <c r="AP238" s="30">
        <f ca="1">SUMIF([1]route!$E$3:$E$10005,E238,[1]!Table1[12])</f>
        <v>0</v>
      </c>
      <c r="AQ238" s="30">
        <f ca="1">SUMIF([1]route!$E$3:$E$10005,E238,[1]!Table1[13])</f>
        <v>0</v>
      </c>
      <c r="AR238" s="30">
        <f ca="1">SUMIF([1]route!$E$3:$E$10005,E238,[1]!Table1[14])</f>
        <v>0</v>
      </c>
      <c r="AS238" s="30">
        <f ca="1">SUMIF([1]route!$E$3:$E$10005,E238,[1]!Table1[15])</f>
        <v>0</v>
      </c>
      <c r="AT238" s="30">
        <f ca="1">SUMIF([1]route!$E$3:$E$10005,E238,[1]!Table1[16])</f>
        <v>0</v>
      </c>
      <c r="AU238" s="30">
        <f ca="1">SUMIF([1]route!$E$3:$E$10005,E238,[1]!Table1[17])</f>
        <v>0</v>
      </c>
      <c r="AV238" s="30">
        <f ca="1">SUMIF([1]route!$E$3:$E$10005,E238,[1]!Table1[18])</f>
        <v>0</v>
      </c>
      <c r="AW238" s="30">
        <f ca="1">SUMIF([1]route!$E$3:$E$10005,E238,[1]!Table1[19])</f>
        <v>122</v>
      </c>
      <c r="AX238" s="30">
        <f ca="1">SUMIF([1]route!$E$3:$E$10005,E238,[1]!Table1[20])</f>
        <v>0</v>
      </c>
      <c r="AY238" s="30">
        <f ca="1">SUMIF([1]route!$E$3:$E$10005,E238,[1]!Table1[21])</f>
        <v>0</v>
      </c>
      <c r="AZ238" s="30">
        <f ca="1">SUMIF([1]route!$E$3:$E$10005,E238,[1]!Table1[22])</f>
        <v>0</v>
      </c>
      <c r="BA238" s="30">
        <f ca="1">SUMIF([1]route!$E$3:$E$10005,E238,[1]!Table1[23])</f>
        <v>0</v>
      </c>
      <c r="BB238" s="30">
        <f ca="1">SUMIF([1]route!$E$3:$E$10005,E238,[1]!Table1[24])</f>
        <v>0</v>
      </c>
      <c r="BC238" s="30">
        <f ca="1">SUMIF([1]route!$E$3:$E$10005,E238,[1]!Table1[25])</f>
        <v>61</v>
      </c>
      <c r="BD238" s="30">
        <f ca="1">SUMIF([1]route!$E$3:$E$10005,E238,[1]!Table1[26])</f>
        <v>0</v>
      </c>
      <c r="BE238" s="30">
        <f ca="1">SUMIF([1]route!$E$3:$E$10005,E238,[1]!Table1[27])</f>
        <v>0</v>
      </c>
      <c r="BF238" s="30">
        <f ca="1">SUMIF([1]route!$E$3:$E$10005,E238,[1]!Table1[28])</f>
        <v>0</v>
      </c>
      <c r="BG238" s="30">
        <f ca="1">SUMIF([1]route!$E$3:$E$10005,E238,[1]!Table1[29])</f>
        <v>0</v>
      </c>
      <c r="BH238" s="30">
        <f ca="1">SUMIF([1]route!$E$3:$E$10005,E238,[1]!Table1[30])</f>
        <v>0</v>
      </c>
      <c r="BI238" s="30">
        <f ca="1">SUMIF([1]route!$E$3:$E$10005,E238,[1]!Table1[31])</f>
        <v>0</v>
      </c>
      <c r="BJ238" s="30">
        <f ca="1">SUMIF([1]route!$E$3:$E$10005,E238,[1]!Table1[Remain PO])</f>
        <v>0</v>
      </c>
      <c r="BK238" s="31">
        <f ca="1">SUMIF([1]route!$E$3:$E$10005,E238,[1]!Table1[N+1])</f>
        <v>142</v>
      </c>
      <c r="BL238" s="31">
        <f ca="1">SUMIF([1]route!$E$3:$E$10005,E238,[1]!Table1[N+2])</f>
        <v>178</v>
      </c>
      <c r="BM238" s="31">
        <f ca="1">SUMIF([1]route!$E$3:$E$10005,E238,[1]!Table1[N+3])</f>
        <v>142</v>
      </c>
      <c r="BN238" s="32">
        <f ca="1">SUMIF([1]route!$E$3:$E$10005,E238,[1]!Table1[N+4])</f>
        <v>0</v>
      </c>
      <c r="BP238" s="37">
        <f t="shared" si="83"/>
        <v>277</v>
      </c>
      <c r="BQ238" s="35">
        <f t="shared" ca="1" si="89"/>
        <v>216</v>
      </c>
      <c r="BR238" s="35">
        <f t="shared" ca="1" si="89"/>
        <v>216</v>
      </c>
      <c r="BS238" s="35">
        <f t="shared" ca="1" si="89"/>
        <v>216</v>
      </c>
      <c r="BT238" s="35">
        <f t="shared" ca="1" si="89"/>
        <v>216</v>
      </c>
      <c r="BU238" s="35">
        <f t="shared" ca="1" si="89"/>
        <v>216</v>
      </c>
      <c r="BV238" s="35">
        <f t="shared" ca="1" si="88"/>
        <v>216</v>
      </c>
      <c r="BW238" s="35">
        <f t="shared" ca="1" si="88"/>
        <v>155</v>
      </c>
      <c r="BX238" s="35">
        <f t="shared" ca="1" si="88"/>
        <v>155</v>
      </c>
      <c r="BY238" s="35">
        <f t="shared" ca="1" si="88"/>
        <v>155</v>
      </c>
      <c r="BZ238" s="35">
        <f t="shared" ca="1" si="88"/>
        <v>155</v>
      </c>
      <c r="CA238" s="35">
        <f t="shared" ca="1" si="88"/>
        <v>155</v>
      </c>
      <c r="CB238" s="35">
        <f t="shared" ca="1" si="90"/>
        <v>155</v>
      </c>
      <c r="CC238" s="35">
        <f t="shared" ca="1" si="90"/>
        <v>155</v>
      </c>
      <c r="CD238" s="35">
        <f t="shared" ca="1" si="90"/>
        <v>155</v>
      </c>
      <c r="CE238" s="35">
        <f t="shared" ca="1" si="90"/>
        <v>155</v>
      </c>
      <c r="CF238" s="35">
        <f t="shared" ca="1" si="90"/>
        <v>155</v>
      </c>
      <c r="CG238" s="35">
        <f t="shared" ca="1" si="90"/>
        <v>155</v>
      </c>
      <c r="CH238" s="35">
        <f t="shared" ca="1" si="90"/>
        <v>155</v>
      </c>
      <c r="CI238" s="35">
        <f t="shared" ca="1" si="90"/>
        <v>33</v>
      </c>
      <c r="CJ238" s="35">
        <f t="shared" ca="1" si="90"/>
        <v>33</v>
      </c>
      <c r="CK238" s="35">
        <f t="shared" ca="1" si="90"/>
        <v>33</v>
      </c>
      <c r="CL238" s="35">
        <f t="shared" ca="1" si="90"/>
        <v>33</v>
      </c>
      <c r="CM238" s="35">
        <f t="shared" ca="1" si="85"/>
        <v>33</v>
      </c>
      <c r="CN238" s="35">
        <f t="shared" ca="1" si="85"/>
        <v>33</v>
      </c>
      <c r="CO238" s="35">
        <f t="shared" ca="1" si="85"/>
        <v>-28</v>
      </c>
      <c r="CP238" s="35">
        <f t="shared" ca="1" si="85"/>
        <v>-28</v>
      </c>
      <c r="CQ238" s="35">
        <f t="shared" ca="1" si="85"/>
        <v>-28</v>
      </c>
      <c r="CR238" s="35">
        <f t="shared" ca="1" si="85"/>
        <v>-28</v>
      </c>
      <c r="CS238" s="35">
        <f t="shared" ca="1" si="91"/>
        <v>-28</v>
      </c>
      <c r="CT238" s="35">
        <f t="shared" ca="1" si="91"/>
        <v>-28</v>
      </c>
      <c r="CU238" s="35">
        <f t="shared" ca="1" si="91"/>
        <v>-28</v>
      </c>
      <c r="CV238" s="35">
        <f t="shared" ca="1" si="91"/>
        <v>-28</v>
      </c>
      <c r="CW238" s="38">
        <f t="shared" ca="1" si="91"/>
        <v>-170</v>
      </c>
      <c r="CX238" s="38">
        <f t="shared" ca="1" si="91"/>
        <v>-348</v>
      </c>
      <c r="CY238" s="38">
        <f t="shared" ca="1" si="91"/>
        <v>-490</v>
      </c>
      <c r="CZ238" s="39">
        <f t="shared" ca="1" si="87"/>
        <v>-490</v>
      </c>
      <c r="DA238" s="35"/>
    </row>
    <row r="239" spans="4:105" x14ac:dyDescent="0.3">
      <c r="D239" s="61" t="str">
        <f>VLOOKUP(F239,[1]Special!$O$2:$S$209,3,0)</f>
        <v>|0101021700|0.00|0.00|0.000|97.0002.6</v>
      </c>
      <c r="E239" s="20" t="s">
        <v>262</v>
      </c>
      <c r="F239" s="19" t="str">
        <f t="shared" si="73"/>
        <v>|0200226010|31.80|0.00|2.600|0.000</v>
      </c>
      <c r="G239" s="19" t="str">
        <f>'Cutting Rules'!H239</f>
        <v>INNOTEK||||||||||||</v>
      </c>
      <c r="H239" s="19" t="str">
        <f>VLOOKUP(MID(F239,8,2),[1]Special!$H$2:$I$32,2,0)</f>
        <v>STAM390G</v>
      </c>
      <c r="I239" s="19" t="str">
        <f t="shared" si="74"/>
        <v>NBC</v>
      </c>
      <c r="J239" s="19" t="str">
        <f t="shared" si="75"/>
        <v>P</v>
      </c>
      <c r="K239" s="19" t="str">
        <f t="shared" si="76"/>
        <v>31.8</v>
      </c>
      <c r="L239" s="19" t="str">
        <f t="shared" si="77"/>
        <v>0.00</v>
      </c>
      <c r="M239" s="52" t="str">
        <f t="shared" si="78"/>
        <v>2.60</v>
      </c>
      <c r="N239" s="52" t="str">
        <f t="shared" si="79"/>
        <v>6122</v>
      </c>
      <c r="O239" s="19">
        <f>VLOOKUP(F239,[1]Item!$A$5:$Z$10000,26,0)</f>
        <v>1.8720000000000001</v>
      </c>
      <c r="P239" s="19" t="str">
        <f>VLOOKUP(E239,[1]route!$E$3:$O$10005,11,0)</f>
        <v>P/E</v>
      </c>
      <c r="Q239" s="62" t="str">
        <f>'Cutting Rules'!AD239</f>
        <v>6122------------</v>
      </c>
      <c r="R239" s="23">
        <f ca="1">SUMIF([1]route!$E$3:$E$10005,E239,[1]!Table1[生産])</f>
        <v>0</v>
      </c>
      <c r="S239" s="24"/>
      <c r="T239" s="78" t="s">
        <v>547</v>
      </c>
      <c r="U239" s="19"/>
      <c r="V239" s="48">
        <f>SUMIF([1]route!$E$3:$E$10005,E239,[1]route!$M$3:$M$10005)</f>
        <v>0</v>
      </c>
      <c r="W239" s="56">
        <f t="shared" si="80"/>
        <v>0</v>
      </c>
      <c r="X239" s="27" t="e">
        <f t="array" aca="1" ref="X239" ca="1">INDEX($BP239:$CZ239,MATCH(TRUE,$BP239:$CZ239&lt;0,0))</f>
        <v>#N/A</v>
      </c>
      <c r="Y239" s="47" t="str">
        <f t="shared" ca="1" si="71"/>
        <v/>
      </c>
      <c r="Z239" s="121" t="str">
        <f>IFERROR(VLOOKUP(E239,[1]route!$E$3:$BL$10005,59,0),"")&amp;IFERROR(VLOOKUP(E239,[1]route!$E$3:$BL$10005,60,0),"")</f>
        <v/>
      </c>
      <c r="AA239" s="28">
        <f t="shared" ca="1" si="81"/>
        <v>0</v>
      </c>
      <c r="AB239" s="77">
        <f t="shared" ca="1" si="82"/>
        <v>0</v>
      </c>
      <c r="AC239" s="4" t="str">
        <f t="shared" ca="1" si="72"/>
        <v/>
      </c>
      <c r="AD239" s="29">
        <v>0</v>
      </c>
      <c r="AE239" s="30">
        <f ca="1">SUMIF([1]route!$E$3:$E$10005,E239,[1]!Table1[1])</f>
        <v>0</v>
      </c>
      <c r="AF239" s="30">
        <f ca="1">SUMIF([1]route!$E$3:$E$10005,E239,[1]!Table1[2])</f>
        <v>0</v>
      </c>
      <c r="AG239" s="30">
        <f ca="1">SUMIF([1]route!$E$3:$E$10005,E239,[1]!Table1[3])</f>
        <v>0</v>
      </c>
      <c r="AH239" s="30">
        <f ca="1">SUMIF([1]route!$E$3:$E$10005,E239,[1]!Table1[4])</f>
        <v>0</v>
      </c>
      <c r="AI239" s="30">
        <f ca="1">SUMIF([1]route!$E$3:$E$10005,E239,[1]!Table1[5])</f>
        <v>0</v>
      </c>
      <c r="AJ239" s="30">
        <f ca="1">SUMIF([1]route!$E$3:$E$10005,E239,[1]!Table1[6])</f>
        <v>0</v>
      </c>
      <c r="AK239" s="30">
        <f ca="1">SUMIF([1]route!$E$3:$E$10005,E239,[1]!Table1[7])</f>
        <v>0</v>
      </c>
      <c r="AL239" s="30">
        <f ca="1">SUMIF([1]route!$E$3:$E$10005,E239,[1]!Table1[8])</f>
        <v>0</v>
      </c>
      <c r="AM239" s="30">
        <f ca="1">SUMIF([1]route!$E$3:$E$10005,E239,[1]!Table1[9])</f>
        <v>0</v>
      </c>
      <c r="AN239" s="30">
        <f ca="1">SUMIF([1]route!$E$3:$E$10005,E239,[1]!Table1[10])</f>
        <v>0</v>
      </c>
      <c r="AO239" s="30">
        <f ca="1">SUMIF([1]route!$E$3:$E$10005,E239,[1]!Table1[11])</f>
        <v>0</v>
      </c>
      <c r="AP239" s="30">
        <f ca="1">SUMIF([1]route!$E$3:$E$10005,E239,[1]!Table1[12])</f>
        <v>0</v>
      </c>
      <c r="AQ239" s="30">
        <f ca="1">SUMIF([1]route!$E$3:$E$10005,E239,[1]!Table1[13])</f>
        <v>0</v>
      </c>
      <c r="AR239" s="30">
        <f ca="1">SUMIF([1]route!$E$3:$E$10005,E239,[1]!Table1[14])</f>
        <v>0</v>
      </c>
      <c r="AS239" s="30">
        <f ca="1">SUMIF([1]route!$E$3:$E$10005,E239,[1]!Table1[15])</f>
        <v>0</v>
      </c>
      <c r="AT239" s="30">
        <f ca="1">SUMIF([1]route!$E$3:$E$10005,E239,[1]!Table1[16])</f>
        <v>0</v>
      </c>
      <c r="AU239" s="30">
        <f ca="1">SUMIF([1]route!$E$3:$E$10005,E239,[1]!Table1[17])</f>
        <v>0</v>
      </c>
      <c r="AV239" s="30">
        <f ca="1">SUMIF([1]route!$E$3:$E$10005,E239,[1]!Table1[18])</f>
        <v>0</v>
      </c>
      <c r="AW239" s="30">
        <f ca="1">SUMIF([1]route!$E$3:$E$10005,E239,[1]!Table1[19])</f>
        <v>0</v>
      </c>
      <c r="AX239" s="30">
        <f ca="1">SUMIF([1]route!$E$3:$E$10005,E239,[1]!Table1[20])</f>
        <v>0</v>
      </c>
      <c r="AY239" s="30">
        <f ca="1">SUMIF([1]route!$E$3:$E$10005,E239,[1]!Table1[21])</f>
        <v>0</v>
      </c>
      <c r="AZ239" s="30">
        <f ca="1">SUMIF([1]route!$E$3:$E$10005,E239,[1]!Table1[22])</f>
        <v>0</v>
      </c>
      <c r="BA239" s="30">
        <f ca="1">SUMIF([1]route!$E$3:$E$10005,E239,[1]!Table1[23])</f>
        <v>0</v>
      </c>
      <c r="BB239" s="30">
        <f ca="1">SUMIF([1]route!$E$3:$E$10005,E239,[1]!Table1[24])</f>
        <v>0</v>
      </c>
      <c r="BC239" s="30">
        <f ca="1">SUMIF([1]route!$E$3:$E$10005,E239,[1]!Table1[25])</f>
        <v>0</v>
      </c>
      <c r="BD239" s="30">
        <f ca="1">SUMIF([1]route!$E$3:$E$10005,E239,[1]!Table1[26])</f>
        <v>0</v>
      </c>
      <c r="BE239" s="30">
        <f ca="1">SUMIF([1]route!$E$3:$E$10005,E239,[1]!Table1[27])</f>
        <v>0</v>
      </c>
      <c r="BF239" s="30">
        <f ca="1">SUMIF([1]route!$E$3:$E$10005,E239,[1]!Table1[28])</f>
        <v>0</v>
      </c>
      <c r="BG239" s="30">
        <f ca="1">SUMIF([1]route!$E$3:$E$10005,E239,[1]!Table1[29])</f>
        <v>0</v>
      </c>
      <c r="BH239" s="30">
        <f ca="1">SUMIF([1]route!$E$3:$E$10005,E239,[1]!Table1[30])</f>
        <v>0</v>
      </c>
      <c r="BI239" s="30">
        <f ca="1">SUMIF([1]route!$E$3:$E$10005,E239,[1]!Table1[31])</f>
        <v>0</v>
      </c>
      <c r="BJ239" s="30">
        <f ca="1">SUMIF([1]route!$E$3:$E$10005,E239,[1]!Table1[Remain PO])</f>
        <v>0</v>
      </c>
      <c r="BK239" s="31">
        <f ca="1">SUMIF([1]route!$E$3:$E$10005,E239,[1]!Table1[N+1])</f>
        <v>0</v>
      </c>
      <c r="BL239" s="31">
        <f ca="1">SUMIF([1]route!$E$3:$E$10005,E239,[1]!Table1[N+2])</f>
        <v>0</v>
      </c>
      <c r="BM239" s="31">
        <f ca="1">SUMIF([1]route!$E$3:$E$10005,E239,[1]!Table1[N+3])</f>
        <v>0</v>
      </c>
      <c r="BN239" s="32">
        <f ca="1">SUMIF([1]route!$E$3:$E$10005,E239,[1]!Table1[N+4])</f>
        <v>0</v>
      </c>
      <c r="BP239" s="37">
        <f t="shared" si="83"/>
        <v>0</v>
      </c>
      <c r="BQ239" s="35">
        <f t="shared" ca="1" si="89"/>
        <v>0</v>
      </c>
      <c r="BR239" s="35">
        <f t="shared" ca="1" si="89"/>
        <v>0</v>
      </c>
      <c r="BS239" s="35">
        <f t="shared" ca="1" si="89"/>
        <v>0</v>
      </c>
      <c r="BT239" s="35">
        <f t="shared" ca="1" si="89"/>
        <v>0</v>
      </c>
      <c r="BU239" s="35">
        <f t="shared" ca="1" si="89"/>
        <v>0</v>
      </c>
      <c r="BV239" s="35">
        <f t="shared" ca="1" si="88"/>
        <v>0</v>
      </c>
      <c r="BW239" s="35">
        <f t="shared" ca="1" si="88"/>
        <v>0</v>
      </c>
      <c r="BX239" s="35">
        <f t="shared" ca="1" si="88"/>
        <v>0</v>
      </c>
      <c r="BY239" s="35">
        <f t="shared" ca="1" si="88"/>
        <v>0</v>
      </c>
      <c r="BZ239" s="35">
        <f t="shared" ca="1" si="88"/>
        <v>0</v>
      </c>
      <c r="CA239" s="35">
        <f t="shared" ca="1" si="88"/>
        <v>0</v>
      </c>
      <c r="CB239" s="35">
        <f t="shared" ca="1" si="90"/>
        <v>0</v>
      </c>
      <c r="CC239" s="35">
        <f t="shared" ca="1" si="90"/>
        <v>0</v>
      </c>
      <c r="CD239" s="35">
        <f t="shared" ca="1" si="90"/>
        <v>0</v>
      </c>
      <c r="CE239" s="35">
        <f t="shared" ca="1" si="90"/>
        <v>0</v>
      </c>
      <c r="CF239" s="35">
        <f t="shared" ca="1" si="90"/>
        <v>0</v>
      </c>
      <c r="CG239" s="35">
        <f t="shared" ca="1" si="90"/>
        <v>0</v>
      </c>
      <c r="CH239" s="35">
        <f t="shared" ca="1" si="90"/>
        <v>0</v>
      </c>
      <c r="CI239" s="35">
        <f t="shared" ca="1" si="90"/>
        <v>0</v>
      </c>
      <c r="CJ239" s="35">
        <f t="shared" ca="1" si="90"/>
        <v>0</v>
      </c>
      <c r="CK239" s="35">
        <f t="shared" ca="1" si="90"/>
        <v>0</v>
      </c>
      <c r="CL239" s="35">
        <f t="shared" ca="1" si="90"/>
        <v>0</v>
      </c>
      <c r="CM239" s="35">
        <f t="shared" ca="1" si="85"/>
        <v>0</v>
      </c>
      <c r="CN239" s="35">
        <f t="shared" ca="1" si="85"/>
        <v>0</v>
      </c>
      <c r="CO239" s="35">
        <f t="shared" ca="1" si="85"/>
        <v>0</v>
      </c>
      <c r="CP239" s="35">
        <f t="shared" ca="1" si="85"/>
        <v>0</v>
      </c>
      <c r="CQ239" s="35">
        <f t="shared" ca="1" si="85"/>
        <v>0</v>
      </c>
      <c r="CR239" s="35">
        <f t="shared" ca="1" si="85"/>
        <v>0</v>
      </c>
      <c r="CS239" s="35">
        <f t="shared" ca="1" si="91"/>
        <v>0</v>
      </c>
      <c r="CT239" s="35">
        <f t="shared" ca="1" si="91"/>
        <v>0</v>
      </c>
      <c r="CU239" s="35">
        <f t="shared" ca="1" si="91"/>
        <v>0</v>
      </c>
      <c r="CV239" s="35">
        <f t="shared" ca="1" si="91"/>
        <v>0</v>
      </c>
      <c r="CW239" s="38">
        <f t="shared" ca="1" si="91"/>
        <v>0</v>
      </c>
      <c r="CX239" s="38">
        <f t="shared" ca="1" si="91"/>
        <v>0</v>
      </c>
      <c r="CY239" s="38">
        <f t="shared" ca="1" si="91"/>
        <v>0</v>
      </c>
      <c r="CZ239" s="39">
        <f t="shared" ca="1" si="87"/>
        <v>0</v>
      </c>
      <c r="DA239" s="35"/>
    </row>
    <row r="240" spans="4:105" x14ac:dyDescent="0.3">
      <c r="D240" s="61" t="str">
        <f>VLOOKUP(F240,[1]Special!$O$2:$S$209,3,0)</f>
        <v>|0101021700|0.00|0.00|0.000|97.0002</v>
      </c>
      <c r="E240" s="20" t="s">
        <v>263</v>
      </c>
      <c r="F240" s="19" t="str">
        <f t="shared" si="73"/>
        <v>|0200226010|31.80|0.00|2.000|0.000</v>
      </c>
      <c r="G240" s="19" t="str">
        <f>'Cutting Rules'!H240</f>
        <v>CIC1||||||||||||</v>
      </c>
      <c r="H240" s="19" t="str">
        <f>VLOOKUP(MID(F240,8,2),[1]Special!$H$2:$I$32,2,0)</f>
        <v>STAM390G</v>
      </c>
      <c r="I240" s="19" t="str">
        <f t="shared" si="74"/>
        <v>IBC</v>
      </c>
      <c r="J240" s="19" t="str">
        <f t="shared" si="75"/>
        <v>P</v>
      </c>
      <c r="K240" s="19" t="str">
        <f t="shared" si="76"/>
        <v>31.8</v>
      </c>
      <c r="L240" s="19" t="str">
        <f t="shared" si="77"/>
        <v>0.00</v>
      </c>
      <c r="M240" s="52" t="str">
        <f t="shared" si="78"/>
        <v>2.00</v>
      </c>
      <c r="N240" s="52" t="str">
        <f t="shared" si="79"/>
        <v>5580</v>
      </c>
      <c r="O240" s="19">
        <f>VLOOKUP(F240,[1]Item!$A$5:$Z$10000,26,0)</f>
        <v>1.47</v>
      </c>
      <c r="P240" s="19" t="str">
        <f>VLOOKUP(E240,[1]route!$E$3:$O$10005,11,0)</f>
        <v>P/E</v>
      </c>
      <c r="Q240" s="62" t="str">
        <f>'Cutting Rules'!AD240</f>
        <v>5580------------</v>
      </c>
      <c r="R240" s="23">
        <f ca="1">SUMIF([1]route!$E$3:$E$10005,E240,[1]!Table1[生産])</f>
        <v>0</v>
      </c>
      <c r="S240" s="24"/>
      <c r="T240" s="78" t="s">
        <v>547</v>
      </c>
      <c r="U240" s="19"/>
      <c r="V240" s="48">
        <f>SUMIF([1]route!$E$3:$E$10005,E240,[1]route!$M$3:$M$10005)</f>
        <v>0</v>
      </c>
      <c r="W240" s="56">
        <f t="shared" si="80"/>
        <v>0</v>
      </c>
      <c r="X240" s="27" t="e">
        <f t="array" aca="1" ref="X240" ca="1">INDEX($BP240:$CZ240,MATCH(TRUE,$BP240:$CZ240&lt;0,0))</f>
        <v>#N/A</v>
      </c>
      <c r="Y240" s="47" t="str">
        <f t="shared" ca="1" si="71"/>
        <v/>
      </c>
      <c r="Z240" s="121" t="str">
        <f>IFERROR(VLOOKUP(E240,[1]route!$E$3:$BL$10005,59,0),"")&amp;IFERROR(VLOOKUP(E240,[1]route!$E$3:$BL$10005,60,0),"")</f>
        <v/>
      </c>
      <c r="AA240" s="28">
        <f t="shared" ca="1" si="81"/>
        <v>0</v>
      </c>
      <c r="AB240" s="77">
        <f t="shared" ca="1" si="82"/>
        <v>0</v>
      </c>
      <c r="AC240" s="4" t="str">
        <f t="shared" ca="1" si="72"/>
        <v/>
      </c>
      <c r="AD240" s="29">
        <v>0</v>
      </c>
      <c r="AE240" s="30">
        <f ca="1">SUMIF([1]route!$E$3:$E$10005,E240,[1]!Table1[1])</f>
        <v>0</v>
      </c>
      <c r="AF240" s="30">
        <f ca="1">SUMIF([1]route!$E$3:$E$10005,E240,[1]!Table1[2])</f>
        <v>0</v>
      </c>
      <c r="AG240" s="30">
        <f ca="1">SUMIF([1]route!$E$3:$E$10005,E240,[1]!Table1[3])</f>
        <v>0</v>
      </c>
      <c r="AH240" s="30">
        <f ca="1">SUMIF([1]route!$E$3:$E$10005,E240,[1]!Table1[4])</f>
        <v>0</v>
      </c>
      <c r="AI240" s="30">
        <f ca="1">SUMIF([1]route!$E$3:$E$10005,E240,[1]!Table1[5])</f>
        <v>0</v>
      </c>
      <c r="AJ240" s="30">
        <f ca="1">SUMIF([1]route!$E$3:$E$10005,E240,[1]!Table1[6])</f>
        <v>0</v>
      </c>
      <c r="AK240" s="30">
        <f ca="1">SUMIF([1]route!$E$3:$E$10005,E240,[1]!Table1[7])</f>
        <v>0</v>
      </c>
      <c r="AL240" s="30">
        <f ca="1">SUMIF([1]route!$E$3:$E$10005,E240,[1]!Table1[8])</f>
        <v>0</v>
      </c>
      <c r="AM240" s="30">
        <f ca="1">SUMIF([1]route!$E$3:$E$10005,E240,[1]!Table1[9])</f>
        <v>0</v>
      </c>
      <c r="AN240" s="30">
        <f ca="1">SUMIF([1]route!$E$3:$E$10005,E240,[1]!Table1[10])</f>
        <v>0</v>
      </c>
      <c r="AO240" s="30">
        <f ca="1">SUMIF([1]route!$E$3:$E$10005,E240,[1]!Table1[11])</f>
        <v>0</v>
      </c>
      <c r="AP240" s="30">
        <f ca="1">SUMIF([1]route!$E$3:$E$10005,E240,[1]!Table1[12])</f>
        <v>0</v>
      </c>
      <c r="AQ240" s="30">
        <f ca="1">SUMIF([1]route!$E$3:$E$10005,E240,[1]!Table1[13])</f>
        <v>0</v>
      </c>
      <c r="AR240" s="30">
        <f ca="1">SUMIF([1]route!$E$3:$E$10005,E240,[1]!Table1[14])</f>
        <v>0</v>
      </c>
      <c r="AS240" s="30">
        <f ca="1">SUMIF([1]route!$E$3:$E$10005,E240,[1]!Table1[15])</f>
        <v>0</v>
      </c>
      <c r="AT240" s="30">
        <f ca="1">SUMIF([1]route!$E$3:$E$10005,E240,[1]!Table1[16])</f>
        <v>0</v>
      </c>
      <c r="AU240" s="30">
        <f ca="1">SUMIF([1]route!$E$3:$E$10005,E240,[1]!Table1[17])</f>
        <v>0</v>
      </c>
      <c r="AV240" s="30">
        <f ca="1">SUMIF([1]route!$E$3:$E$10005,E240,[1]!Table1[18])</f>
        <v>0</v>
      </c>
      <c r="AW240" s="30">
        <f ca="1">SUMIF([1]route!$E$3:$E$10005,E240,[1]!Table1[19])</f>
        <v>0</v>
      </c>
      <c r="AX240" s="30">
        <f ca="1">SUMIF([1]route!$E$3:$E$10005,E240,[1]!Table1[20])</f>
        <v>0</v>
      </c>
      <c r="AY240" s="30">
        <f ca="1">SUMIF([1]route!$E$3:$E$10005,E240,[1]!Table1[21])</f>
        <v>0</v>
      </c>
      <c r="AZ240" s="30">
        <f ca="1">SUMIF([1]route!$E$3:$E$10005,E240,[1]!Table1[22])</f>
        <v>0</v>
      </c>
      <c r="BA240" s="30">
        <f ca="1">SUMIF([1]route!$E$3:$E$10005,E240,[1]!Table1[23])</f>
        <v>0</v>
      </c>
      <c r="BB240" s="30">
        <f ca="1">SUMIF([1]route!$E$3:$E$10005,E240,[1]!Table1[24])</f>
        <v>0</v>
      </c>
      <c r="BC240" s="30">
        <f ca="1">SUMIF([1]route!$E$3:$E$10005,E240,[1]!Table1[25])</f>
        <v>0</v>
      </c>
      <c r="BD240" s="30">
        <f ca="1">SUMIF([1]route!$E$3:$E$10005,E240,[1]!Table1[26])</f>
        <v>0</v>
      </c>
      <c r="BE240" s="30">
        <f ca="1">SUMIF([1]route!$E$3:$E$10005,E240,[1]!Table1[27])</f>
        <v>0</v>
      </c>
      <c r="BF240" s="30">
        <f ca="1">SUMIF([1]route!$E$3:$E$10005,E240,[1]!Table1[28])</f>
        <v>0</v>
      </c>
      <c r="BG240" s="30">
        <f ca="1">SUMIF([1]route!$E$3:$E$10005,E240,[1]!Table1[29])</f>
        <v>0</v>
      </c>
      <c r="BH240" s="30">
        <f ca="1">SUMIF([1]route!$E$3:$E$10005,E240,[1]!Table1[30])</f>
        <v>0</v>
      </c>
      <c r="BI240" s="30">
        <f ca="1">SUMIF([1]route!$E$3:$E$10005,E240,[1]!Table1[31])</f>
        <v>0</v>
      </c>
      <c r="BJ240" s="30">
        <f ca="1">SUMIF([1]route!$E$3:$E$10005,E240,[1]!Table1[Remain PO])</f>
        <v>0</v>
      </c>
      <c r="BK240" s="31">
        <f ca="1">SUMIF([1]route!$E$3:$E$10005,E240,[1]!Table1[N+1])</f>
        <v>0</v>
      </c>
      <c r="BL240" s="31">
        <f ca="1">SUMIF([1]route!$E$3:$E$10005,E240,[1]!Table1[N+2])</f>
        <v>0</v>
      </c>
      <c r="BM240" s="31">
        <f ca="1">SUMIF([1]route!$E$3:$E$10005,E240,[1]!Table1[N+3])</f>
        <v>0</v>
      </c>
      <c r="BN240" s="32">
        <f ca="1">SUMIF([1]route!$E$3:$E$10005,E240,[1]!Table1[N+4])</f>
        <v>0</v>
      </c>
      <c r="BP240" s="37">
        <f t="shared" si="83"/>
        <v>0</v>
      </c>
      <c r="BQ240" s="35">
        <f t="shared" ca="1" si="89"/>
        <v>0</v>
      </c>
      <c r="BR240" s="35">
        <f t="shared" ca="1" si="89"/>
        <v>0</v>
      </c>
      <c r="BS240" s="35">
        <f t="shared" ca="1" si="89"/>
        <v>0</v>
      </c>
      <c r="BT240" s="35">
        <f t="shared" ca="1" si="89"/>
        <v>0</v>
      </c>
      <c r="BU240" s="35">
        <f t="shared" ca="1" si="89"/>
        <v>0</v>
      </c>
      <c r="BV240" s="35">
        <f t="shared" ca="1" si="88"/>
        <v>0</v>
      </c>
      <c r="BW240" s="35">
        <f t="shared" ca="1" si="88"/>
        <v>0</v>
      </c>
      <c r="BX240" s="35">
        <f t="shared" ca="1" si="88"/>
        <v>0</v>
      </c>
      <c r="BY240" s="35">
        <f t="shared" ca="1" si="88"/>
        <v>0</v>
      </c>
      <c r="BZ240" s="35">
        <f t="shared" ca="1" si="88"/>
        <v>0</v>
      </c>
      <c r="CA240" s="35">
        <f t="shared" ca="1" si="88"/>
        <v>0</v>
      </c>
      <c r="CB240" s="35">
        <f t="shared" ca="1" si="90"/>
        <v>0</v>
      </c>
      <c r="CC240" s="35">
        <f t="shared" ca="1" si="90"/>
        <v>0</v>
      </c>
      <c r="CD240" s="35">
        <f t="shared" ca="1" si="90"/>
        <v>0</v>
      </c>
      <c r="CE240" s="35">
        <f t="shared" ca="1" si="90"/>
        <v>0</v>
      </c>
      <c r="CF240" s="35">
        <f t="shared" ca="1" si="90"/>
        <v>0</v>
      </c>
      <c r="CG240" s="35">
        <f t="shared" ca="1" si="90"/>
        <v>0</v>
      </c>
      <c r="CH240" s="35">
        <f t="shared" ca="1" si="90"/>
        <v>0</v>
      </c>
      <c r="CI240" s="35">
        <f t="shared" ca="1" si="90"/>
        <v>0</v>
      </c>
      <c r="CJ240" s="35">
        <f t="shared" ca="1" si="90"/>
        <v>0</v>
      </c>
      <c r="CK240" s="35">
        <f t="shared" ca="1" si="90"/>
        <v>0</v>
      </c>
      <c r="CL240" s="35">
        <f t="shared" ca="1" si="90"/>
        <v>0</v>
      </c>
      <c r="CM240" s="35">
        <f t="shared" ca="1" si="85"/>
        <v>0</v>
      </c>
      <c r="CN240" s="35">
        <f t="shared" ca="1" si="85"/>
        <v>0</v>
      </c>
      <c r="CO240" s="35">
        <f t="shared" ca="1" si="85"/>
        <v>0</v>
      </c>
      <c r="CP240" s="35">
        <f t="shared" ca="1" si="85"/>
        <v>0</v>
      </c>
      <c r="CQ240" s="35">
        <f t="shared" ca="1" si="85"/>
        <v>0</v>
      </c>
      <c r="CR240" s="35">
        <f t="shared" ca="1" si="85"/>
        <v>0</v>
      </c>
      <c r="CS240" s="35">
        <f t="shared" ca="1" si="91"/>
        <v>0</v>
      </c>
      <c r="CT240" s="35">
        <f t="shared" ca="1" si="91"/>
        <v>0</v>
      </c>
      <c r="CU240" s="35">
        <f t="shared" ca="1" si="91"/>
        <v>0</v>
      </c>
      <c r="CV240" s="35">
        <f t="shared" ca="1" si="91"/>
        <v>0</v>
      </c>
      <c r="CW240" s="38">
        <f t="shared" ca="1" si="91"/>
        <v>0</v>
      </c>
      <c r="CX240" s="38">
        <f t="shared" ca="1" si="91"/>
        <v>0</v>
      </c>
      <c r="CY240" s="38">
        <f t="shared" ca="1" si="91"/>
        <v>0</v>
      </c>
      <c r="CZ240" s="39">
        <f t="shared" ca="1" si="87"/>
        <v>0</v>
      </c>
      <c r="DA240" s="35"/>
    </row>
    <row r="241" spans="4:105" x14ac:dyDescent="0.3">
      <c r="D241" s="61" t="str">
        <f>VLOOKUP(F241,[1]Special!$O$2:$S$209,3,0)</f>
        <v>|0101021700|0.00|0.00|0.000|124.0002.3</v>
      </c>
      <c r="E241" s="20" t="s">
        <v>264</v>
      </c>
      <c r="F241" s="19" t="str">
        <f t="shared" si="73"/>
        <v>|0200226010|32.00|32.00|2.300|0.000</v>
      </c>
      <c r="G241" s="19" t="str">
        <f>'Cutting Rules'!H241</f>
        <v>VPIC1||||||||||||</v>
      </c>
      <c r="H241" s="19" t="str">
        <f>VLOOKUP(MID(F241,8,2),[1]Special!$H$2:$I$32,2,0)</f>
        <v>STAM390G</v>
      </c>
      <c r="I241" s="19" t="str">
        <f t="shared" si="74"/>
        <v>IBC</v>
      </c>
      <c r="J241" s="19" t="str">
        <f t="shared" si="75"/>
        <v>P</v>
      </c>
      <c r="K241" s="19" t="str">
        <f t="shared" si="76"/>
        <v>32.0</v>
      </c>
      <c r="L241" s="19" t="str">
        <f t="shared" si="77"/>
        <v>32.0</v>
      </c>
      <c r="M241" s="52" t="str">
        <f t="shared" si="78"/>
        <v>2.30</v>
      </c>
      <c r="N241" s="52" t="str">
        <f t="shared" si="79"/>
        <v>5500</v>
      </c>
      <c r="O241" s="19">
        <f>VLOOKUP(F241,[1]Item!$A$5:$Z$10000,26,0)</f>
        <v>2.1949999999999998</v>
      </c>
      <c r="P241" s="19" t="str">
        <f>VLOOKUP(E241,[1]route!$E$3:$O$10005,11,0)</f>
        <v>P/E</v>
      </c>
      <c r="Q241" s="62" t="str">
        <f>'Cutting Rules'!AD241</f>
        <v>5500------------</v>
      </c>
      <c r="R241" s="23">
        <f ca="1">SUMIF([1]route!$E$3:$E$10005,E241,[1]!Table1[生産])</f>
        <v>449</v>
      </c>
      <c r="S241" s="24"/>
      <c r="T241" s="78" t="s">
        <v>547</v>
      </c>
      <c r="U241" s="19"/>
      <c r="V241" s="48">
        <f>SUMIF([1]route!$E$3:$E$10005,E241,[1]route!$M$3:$M$10005)</f>
        <v>448</v>
      </c>
      <c r="W241" s="56">
        <f t="shared" si="80"/>
        <v>5408.48</v>
      </c>
      <c r="X241" s="27">
        <f t="array" aca="1" ref="X241" ca="1">INDEX($BP241:$CZ241,MATCH(TRUE,$BP241:$CZ241&lt;0,0))</f>
        <v>-1</v>
      </c>
      <c r="Y241" s="47">
        <f t="shared" ca="1" si="71"/>
        <v>45322</v>
      </c>
      <c r="Z241" s="121" t="str">
        <f>IFERROR(VLOOKUP(E241,[1]route!$E$3:$BL$10005,59,0),"")&amp;IFERROR(VLOOKUP(E241,[1]route!$E$3:$BL$10005,60,0),"")</f>
        <v/>
      </c>
      <c r="AA241" s="28">
        <f t="shared" ca="1" si="81"/>
        <v>1</v>
      </c>
      <c r="AB241" s="77">
        <f t="shared" ca="1" si="82"/>
        <v>12.0725</v>
      </c>
      <c r="AC241" s="4">
        <f t="shared" ca="1" si="72"/>
        <v>34</v>
      </c>
      <c r="AD241" s="29">
        <v>0</v>
      </c>
      <c r="AE241" s="30">
        <f ca="1">SUMIF([1]route!$E$3:$E$10005,E241,[1]!Table1[1])</f>
        <v>0</v>
      </c>
      <c r="AF241" s="30">
        <f ca="1">SUMIF([1]route!$E$3:$E$10005,E241,[1]!Table1[2])</f>
        <v>0</v>
      </c>
      <c r="AG241" s="30">
        <f ca="1">SUMIF([1]route!$E$3:$E$10005,E241,[1]!Table1[3])</f>
        <v>0</v>
      </c>
      <c r="AH241" s="30">
        <f ca="1">SUMIF([1]route!$E$3:$E$10005,E241,[1]!Table1[4])</f>
        <v>348</v>
      </c>
      <c r="AI241" s="30">
        <f ca="1">SUMIF([1]route!$E$3:$E$10005,E241,[1]!Table1[5])</f>
        <v>0</v>
      </c>
      <c r="AJ241" s="30">
        <f ca="1">SUMIF([1]route!$E$3:$E$10005,E241,[1]!Table1[6])</f>
        <v>0</v>
      </c>
      <c r="AK241" s="30">
        <f ca="1">SUMIF([1]route!$E$3:$E$10005,E241,[1]!Table1[7])</f>
        <v>0</v>
      </c>
      <c r="AL241" s="30">
        <f ca="1">SUMIF([1]route!$E$3:$E$10005,E241,[1]!Table1[8])</f>
        <v>100</v>
      </c>
      <c r="AM241" s="30">
        <f ca="1">SUMIF([1]route!$E$3:$E$10005,E241,[1]!Table1[9])</f>
        <v>0</v>
      </c>
      <c r="AN241" s="30">
        <f ca="1">SUMIF([1]route!$E$3:$E$10005,E241,[1]!Table1[10])</f>
        <v>0</v>
      </c>
      <c r="AO241" s="30">
        <f ca="1">SUMIF([1]route!$E$3:$E$10005,E241,[1]!Table1[11])</f>
        <v>0</v>
      </c>
      <c r="AP241" s="30">
        <f ca="1">SUMIF([1]route!$E$3:$E$10005,E241,[1]!Table1[12])</f>
        <v>0</v>
      </c>
      <c r="AQ241" s="30">
        <f ca="1">SUMIF([1]route!$E$3:$E$10005,E241,[1]!Table1[13])</f>
        <v>0</v>
      </c>
      <c r="AR241" s="30">
        <f ca="1">SUMIF([1]route!$E$3:$E$10005,E241,[1]!Table1[14])</f>
        <v>0</v>
      </c>
      <c r="AS241" s="30">
        <f ca="1">SUMIF([1]route!$E$3:$E$10005,E241,[1]!Table1[15])</f>
        <v>0</v>
      </c>
      <c r="AT241" s="30">
        <f ca="1">SUMIF([1]route!$E$3:$E$10005,E241,[1]!Table1[16])</f>
        <v>0</v>
      </c>
      <c r="AU241" s="30">
        <f ca="1">SUMIF([1]route!$E$3:$E$10005,E241,[1]!Table1[17])</f>
        <v>0</v>
      </c>
      <c r="AV241" s="30">
        <f ca="1">SUMIF([1]route!$E$3:$E$10005,E241,[1]!Table1[18])</f>
        <v>0</v>
      </c>
      <c r="AW241" s="30">
        <f ca="1">SUMIF([1]route!$E$3:$E$10005,E241,[1]!Table1[19])</f>
        <v>0</v>
      </c>
      <c r="AX241" s="30">
        <f ca="1">SUMIF([1]route!$E$3:$E$10005,E241,[1]!Table1[20])</f>
        <v>0</v>
      </c>
      <c r="AY241" s="30">
        <f ca="1">SUMIF([1]route!$E$3:$E$10005,E241,[1]!Table1[21])</f>
        <v>0</v>
      </c>
      <c r="AZ241" s="30">
        <f ca="1">SUMIF([1]route!$E$3:$E$10005,E241,[1]!Table1[22])</f>
        <v>0</v>
      </c>
      <c r="BA241" s="30">
        <f ca="1">SUMIF([1]route!$E$3:$E$10005,E241,[1]!Table1[23])</f>
        <v>0</v>
      </c>
      <c r="BB241" s="30">
        <f ca="1">SUMIF([1]route!$E$3:$E$10005,E241,[1]!Table1[24])</f>
        <v>0</v>
      </c>
      <c r="BC241" s="30">
        <f ca="1">SUMIF([1]route!$E$3:$E$10005,E241,[1]!Table1[25])</f>
        <v>0</v>
      </c>
      <c r="BD241" s="30">
        <f ca="1">SUMIF([1]route!$E$3:$E$10005,E241,[1]!Table1[26])</f>
        <v>0</v>
      </c>
      <c r="BE241" s="30">
        <f ca="1">SUMIF([1]route!$E$3:$E$10005,E241,[1]!Table1[27])</f>
        <v>0</v>
      </c>
      <c r="BF241" s="30">
        <f ca="1">SUMIF([1]route!$E$3:$E$10005,E241,[1]!Table1[28])</f>
        <v>0</v>
      </c>
      <c r="BG241" s="30">
        <f ca="1">SUMIF([1]route!$E$3:$E$10005,E241,[1]!Table1[29])</f>
        <v>0</v>
      </c>
      <c r="BH241" s="30">
        <f ca="1">SUMIF([1]route!$E$3:$E$10005,E241,[1]!Table1[30])</f>
        <v>0</v>
      </c>
      <c r="BI241" s="30">
        <f ca="1">SUMIF([1]route!$E$3:$E$10005,E241,[1]!Table1[31])</f>
        <v>0</v>
      </c>
      <c r="BJ241" s="30">
        <f ca="1">SUMIF([1]route!$E$3:$E$10005,E241,[1]!Table1[Remain PO])</f>
        <v>0</v>
      </c>
      <c r="BK241" s="31">
        <f ca="1">SUMIF([1]route!$E$3:$E$10005,E241,[1]!Table1[N+1])</f>
        <v>1</v>
      </c>
      <c r="BL241" s="31">
        <f ca="1">SUMIF([1]route!$E$3:$E$10005,E241,[1]!Table1[N+2])</f>
        <v>0</v>
      </c>
      <c r="BM241" s="31">
        <f ca="1">SUMIF([1]route!$E$3:$E$10005,E241,[1]!Table1[N+3])</f>
        <v>0</v>
      </c>
      <c r="BN241" s="32">
        <f ca="1">SUMIF([1]route!$E$3:$E$10005,E241,[1]!Table1[N+4])</f>
        <v>0</v>
      </c>
      <c r="BP241" s="37">
        <f t="shared" si="83"/>
        <v>448</v>
      </c>
      <c r="BQ241" s="35">
        <f t="shared" ca="1" si="89"/>
        <v>448</v>
      </c>
      <c r="BR241" s="35">
        <f t="shared" ca="1" si="89"/>
        <v>448</v>
      </c>
      <c r="BS241" s="35">
        <f t="shared" ca="1" si="89"/>
        <v>448</v>
      </c>
      <c r="BT241" s="35">
        <f t="shared" ca="1" si="89"/>
        <v>100</v>
      </c>
      <c r="BU241" s="35">
        <f t="shared" ca="1" si="89"/>
        <v>100</v>
      </c>
      <c r="BV241" s="35">
        <f t="shared" ca="1" si="88"/>
        <v>100</v>
      </c>
      <c r="BW241" s="35">
        <f t="shared" ca="1" si="88"/>
        <v>100</v>
      </c>
      <c r="BX241" s="35">
        <f t="shared" ca="1" si="88"/>
        <v>0</v>
      </c>
      <c r="BY241" s="35">
        <f t="shared" ca="1" si="88"/>
        <v>0</v>
      </c>
      <c r="BZ241" s="35">
        <f t="shared" ca="1" si="88"/>
        <v>0</v>
      </c>
      <c r="CA241" s="35">
        <f t="shared" ca="1" si="88"/>
        <v>0</v>
      </c>
      <c r="CB241" s="35">
        <f t="shared" ca="1" si="90"/>
        <v>0</v>
      </c>
      <c r="CC241" s="35">
        <f t="shared" ca="1" si="90"/>
        <v>0</v>
      </c>
      <c r="CD241" s="35">
        <f t="shared" ca="1" si="90"/>
        <v>0</v>
      </c>
      <c r="CE241" s="35">
        <f t="shared" ca="1" si="90"/>
        <v>0</v>
      </c>
      <c r="CF241" s="35">
        <f t="shared" ca="1" si="90"/>
        <v>0</v>
      </c>
      <c r="CG241" s="35">
        <f t="shared" ca="1" si="90"/>
        <v>0</v>
      </c>
      <c r="CH241" s="35">
        <f t="shared" ca="1" si="90"/>
        <v>0</v>
      </c>
      <c r="CI241" s="35">
        <f t="shared" ca="1" si="90"/>
        <v>0</v>
      </c>
      <c r="CJ241" s="35">
        <f t="shared" ca="1" si="90"/>
        <v>0</v>
      </c>
      <c r="CK241" s="35">
        <f t="shared" ca="1" si="90"/>
        <v>0</v>
      </c>
      <c r="CL241" s="35">
        <f t="shared" ca="1" si="90"/>
        <v>0</v>
      </c>
      <c r="CM241" s="35">
        <f t="shared" ca="1" si="85"/>
        <v>0</v>
      </c>
      <c r="CN241" s="35">
        <f t="shared" ca="1" si="85"/>
        <v>0</v>
      </c>
      <c r="CO241" s="35">
        <f t="shared" ca="1" si="85"/>
        <v>0</v>
      </c>
      <c r="CP241" s="35">
        <f t="shared" ca="1" si="85"/>
        <v>0</v>
      </c>
      <c r="CQ241" s="35">
        <f t="shared" ca="1" si="85"/>
        <v>0</v>
      </c>
      <c r="CR241" s="35">
        <f t="shared" ca="1" si="85"/>
        <v>0</v>
      </c>
      <c r="CS241" s="35">
        <f t="shared" ca="1" si="91"/>
        <v>0</v>
      </c>
      <c r="CT241" s="35">
        <f t="shared" ca="1" si="91"/>
        <v>0</v>
      </c>
      <c r="CU241" s="35">
        <f t="shared" ca="1" si="91"/>
        <v>0</v>
      </c>
      <c r="CV241" s="35">
        <f t="shared" ca="1" si="91"/>
        <v>0</v>
      </c>
      <c r="CW241" s="38">
        <f t="shared" ca="1" si="91"/>
        <v>-1</v>
      </c>
      <c r="CX241" s="38">
        <f t="shared" ca="1" si="91"/>
        <v>-1</v>
      </c>
      <c r="CY241" s="38">
        <f t="shared" ca="1" si="91"/>
        <v>-1</v>
      </c>
      <c r="CZ241" s="39">
        <f t="shared" ca="1" si="87"/>
        <v>-1</v>
      </c>
      <c r="DA241" s="35"/>
    </row>
    <row r="242" spans="4:105" x14ac:dyDescent="0.3">
      <c r="D242" s="61" t="str">
        <f>VLOOKUP(F242,[1]Special!$O$2:$S$209,3,0)</f>
        <v>|0101021700|0.00|0.00|0.000|103.0002.6</v>
      </c>
      <c r="E242" s="20" t="s">
        <v>265</v>
      </c>
      <c r="F242" s="19" t="str">
        <f t="shared" si="73"/>
        <v>|0200226010|34.00|0.00|2.600|0.000</v>
      </c>
      <c r="G242" s="19" t="str">
        <f>'Cutting Rules'!H242</f>
        <v>CIC||||||||||||</v>
      </c>
      <c r="H242" s="19" t="str">
        <f>VLOOKUP(MID(F242,8,2),[1]Special!$H$2:$I$32,2,0)</f>
        <v>STAM390G</v>
      </c>
      <c r="I242" s="19" t="str">
        <f t="shared" si="74"/>
        <v>IBC</v>
      </c>
      <c r="J242" s="19" t="str">
        <f t="shared" si="75"/>
        <v>P</v>
      </c>
      <c r="K242" s="19" t="str">
        <f t="shared" si="76"/>
        <v>34.0</v>
      </c>
      <c r="L242" s="19" t="str">
        <f t="shared" si="77"/>
        <v>0.00</v>
      </c>
      <c r="M242" s="52" t="str">
        <f t="shared" si="78"/>
        <v>2.60</v>
      </c>
      <c r="N242" s="52" t="str">
        <f t="shared" si="79"/>
        <v>5850</v>
      </c>
      <c r="O242" s="19">
        <f>VLOOKUP(F242,[1]Item!$A$5:$Z$10000,26,0)</f>
        <v>2.0129999999999999</v>
      </c>
      <c r="P242" s="19" t="str">
        <f>VLOOKUP(E242,[1]route!$E$3:$O$10005,11,0)</f>
        <v>P/E</v>
      </c>
      <c r="Q242" s="62" t="str">
        <f>'Cutting Rules'!AD242</f>
        <v>5850------------</v>
      </c>
      <c r="R242" s="23">
        <f ca="1">SUMIF([1]route!$E$3:$E$10005,E242,[1]!Table1[生産])</f>
        <v>867</v>
      </c>
      <c r="S242" s="24"/>
      <c r="T242" s="78" t="s">
        <v>547</v>
      </c>
      <c r="U242" s="19"/>
      <c r="V242" s="48">
        <f>SUMIF([1]route!$E$3:$E$10005,E242,[1]route!$M$3:$M$10005)</f>
        <v>471</v>
      </c>
      <c r="W242" s="56">
        <f t="shared" si="80"/>
        <v>5546.51955</v>
      </c>
      <c r="X242" s="27">
        <f t="array" aca="1" ref="X242" ca="1">INDEX($BP242:$CZ242,MATCH(TRUE,$BP242:$CZ242&lt;0,0))</f>
        <v>-396</v>
      </c>
      <c r="Y242" s="47">
        <f t="shared" ca="1" si="71"/>
        <v>45322</v>
      </c>
      <c r="Z242" s="121" t="str">
        <f>IFERROR(VLOOKUP(E242,[1]route!$E$3:$BL$10005,59,0),"")&amp;IFERROR(VLOOKUP(E242,[1]route!$E$3:$BL$10005,60,0),"")</f>
        <v/>
      </c>
      <c r="AA242" s="28">
        <f t="shared" ca="1" si="81"/>
        <v>396</v>
      </c>
      <c r="AB242" s="77">
        <f t="shared" ca="1" si="82"/>
        <v>4663.3157999999994</v>
      </c>
      <c r="AC242" s="4">
        <f t="shared" ca="1" si="72"/>
        <v>34</v>
      </c>
      <c r="AD242" s="29">
        <v>0</v>
      </c>
      <c r="AE242" s="30">
        <f ca="1">SUMIF([1]route!$E$3:$E$10005,E242,[1]!Table1[1])</f>
        <v>0</v>
      </c>
      <c r="AF242" s="30">
        <f ca="1">SUMIF([1]route!$E$3:$E$10005,E242,[1]!Table1[2])</f>
        <v>0</v>
      </c>
      <c r="AG242" s="30">
        <f ca="1">SUMIF([1]route!$E$3:$E$10005,E242,[1]!Table1[3])</f>
        <v>0</v>
      </c>
      <c r="AH242" s="30">
        <f ca="1">SUMIF([1]route!$E$3:$E$10005,E242,[1]!Table1[4])</f>
        <v>427</v>
      </c>
      <c r="AI242" s="30">
        <f ca="1">SUMIF([1]route!$E$3:$E$10005,E242,[1]!Table1[5])</f>
        <v>0</v>
      </c>
      <c r="AJ242" s="30">
        <f ca="1">SUMIF([1]route!$E$3:$E$10005,E242,[1]!Table1[6])</f>
        <v>0</v>
      </c>
      <c r="AK242" s="30">
        <f ca="1">SUMIF([1]route!$E$3:$E$10005,E242,[1]!Table1[7])</f>
        <v>0</v>
      </c>
      <c r="AL242" s="30">
        <f ca="1">SUMIF([1]route!$E$3:$E$10005,E242,[1]!Table1[8])</f>
        <v>0</v>
      </c>
      <c r="AM242" s="30">
        <f ca="1">SUMIF([1]route!$E$3:$E$10005,E242,[1]!Table1[9])</f>
        <v>0</v>
      </c>
      <c r="AN242" s="30">
        <f ca="1">SUMIF([1]route!$E$3:$E$10005,E242,[1]!Table1[10])</f>
        <v>0</v>
      </c>
      <c r="AO242" s="30">
        <f ca="1">SUMIF([1]route!$E$3:$E$10005,E242,[1]!Table1[11])</f>
        <v>0</v>
      </c>
      <c r="AP242" s="30">
        <f ca="1">SUMIF([1]route!$E$3:$E$10005,E242,[1]!Table1[12])</f>
        <v>0</v>
      </c>
      <c r="AQ242" s="30">
        <f ca="1">SUMIF([1]route!$E$3:$E$10005,E242,[1]!Table1[13])</f>
        <v>0</v>
      </c>
      <c r="AR242" s="30">
        <f ca="1">SUMIF([1]route!$E$3:$E$10005,E242,[1]!Table1[14])</f>
        <v>0</v>
      </c>
      <c r="AS242" s="30">
        <f ca="1">SUMIF([1]route!$E$3:$E$10005,E242,[1]!Table1[15])</f>
        <v>0</v>
      </c>
      <c r="AT242" s="30">
        <f ca="1">SUMIF([1]route!$E$3:$E$10005,E242,[1]!Table1[16])</f>
        <v>0</v>
      </c>
      <c r="AU242" s="30">
        <f ca="1">SUMIF([1]route!$E$3:$E$10005,E242,[1]!Table1[17])</f>
        <v>0</v>
      </c>
      <c r="AV242" s="30">
        <f ca="1">SUMIF([1]route!$E$3:$E$10005,E242,[1]!Table1[18])</f>
        <v>0</v>
      </c>
      <c r="AW242" s="30">
        <f ca="1">SUMIF([1]route!$E$3:$E$10005,E242,[1]!Table1[19])</f>
        <v>0</v>
      </c>
      <c r="AX242" s="30">
        <f ca="1">SUMIF([1]route!$E$3:$E$10005,E242,[1]!Table1[20])</f>
        <v>0</v>
      </c>
      <c r="AY242" s="30">
        <f ca="1">SUMIF([1]route!$E$3:$E$10005,E242,[1]!Table1[21])</f>
        <v>0</v>
      </c>
      <c r="AZ242" s="30">
        <f ca="1">SUMIF([1]route!$E$3:$E$10005,E242,[1]!Table1[22])</f>
        <v>0</v>
      </c>
      <c r="BA242" s="30">
        <f ca="1">SUMIF([1]route!$E$3:$E$10005,E242,[1]!Table1[23])</f>
        <v>0</v>
      </c>
      <c r="BB242" s="30">
        <f ca="1">SUMIF([1]route!$E$3:$E$10005,E242,[1]!Table1[24])</f>
        <v>0</v>
      </c>
      <c r="BC242" s="30">
        <f ca="1">SUMIF([1]route!$E$3:$E$10005,E242,[1]!Table1[25])</f>
        <v>0</v>
      </c>
      <c r="BD242" s="30">
        <f ca="1">SUMIF([1]route!$E$3:$E$10005,E242,[1]!Table1[26])</f>
        <v>0</v>
      </c>
      <c r="BE242" s="30">
        <f ca="1">SUMIF([1]route!$E$3:$E$10005,E242,[1]!Table1[27])</f>
        <v>0</v>
      </c>
      <c r="BF242" s="30">
        <f ca="1">SUMIF([1]route!$E$3:$E$10005,E242,[1]!Table1[28])</f>
        <v>0</v>
      </c>
      <c r="BG242" s="30">
        <f ca="1">SUMIF([1]route!$E$3:$E$10005,E242,[1]!Table1[29])</f>
        <v>0</v>
      </c>
      <c r="BH242" s="30">
        <f ca="1">SUMIF([1]route!$E$3:$E$10005,E242,[1]!Table1[30])</f>
        <v>0</v>
      </c>
      <c r="BI242" s="30">
        <f ca="1">SUMIF([1]route!$E$3:$E$10005,E242,[1]!Table1[31])</f>
        <v>0</v>
      </c>
      <c r="BJ242" s="30">
        <f ca="1">SUMIF([1]route!$E$3:$E$10005,E242,[1]!Table1[Remain PO])</f>
        <v>0</v>
      </c>
      <c r="BK242" s="31">
        <f ca="1">SUMIF([1]route!$E$3:$E$10005,E242,[1]!Table1[N+1])</f>
        <v>440</v>
      </c>
      <c r="BL242" s="31">
        <f ca="1">SUMIF([1]route!$E$3:$E$10005,E242,[1]!Table1[N+2])</f>
        <v>336</v>
      </c>
      <c r="BM242" s="31">
        <f ca="1">SUMIF([1]route!$E$3:$E$10005,E242,[1]!Table1[N+3])</f>
        <v>420</v>
      </c>
      <c r="BN242" s="32">
        <f ca="1">SUMIF([1]route!$E$3:$E$10005,E242,[1]!Table1[N+4])</f>
        <v>0</v>
      </c>
      <c r="BP242" s="37">
        <f t="shared" si="83"/>
        <v>471</v>
      </c>
      <c r="BQ242" s="35">
        <f t="shared" ca="1" si="89"/>
        <v>471</v>
      </c>
      <c r="BR242" s="35">
        <f t="shared" ca="1" si="89"/>
        <v>471</v>
      </c>
      <c r="BS242" s="35">
        <f t="shared" ca="1" si="89"/>
        <v>471</v>
      </c>
      <c r="BT242" s="35">
        <f t="shared" ca="1" si="89"/>
        <v>44</v>
      </c>
      <c r="BU242" s="35">
        <f t="shared" ca="1" si="89"/>
        <v>44</v>
      </c>
      <c r="BV242" s="35">
        <f t="shared" ca="1" si="88"/>
        <v>44</v>
      </c>
      <c r="BW242" s="35">
        <f t="shared" ca="1" si="88"/>
        <v>44</v>
      </c>
      <c r="BX242" s="35">
        <f t="shared" ca="1" si="88"/>
        <v>44</v>
      </c>
      <c r="BY242" s="35">
        <f t="shared" ca="1" si="88"/>
        <v>44</v>
      </c>
      <c r="BZ242" s="35">
        <f t="shared" ca="1" si="88"/>
        <v>44</v>
      </c>
      <c r="CA242" s="35">
        <f t="shared" ca="1" si="88"/>
        <v>44</v>
      </c>
      <c r="CB242" s="35">
        <f t="shared" ca="1" si="90"/>
        <v>44</v>
      </c>
      <c r="CC242" s="35">
        <f t="shared" ca="1" si="90"/>
        <v>44</v>
      </c>
      <c r="CD242" s="35">
        <f t="shared" ref="CD242:CP262" ca="1" si="92">CC242-AR242</f>
        <v>44</v>
      </c>
      <c r="CE242" s="35">
        <f t="shared" ca="1" si="92"/>
        <v>44</v>
      </c>
      <c r="CF242" s="35">
        <f t="shared" ca="1" si="92"/>
        <v>44</v>
      </c>
      <c r="CG242" s="35">
        <f t="shared" ca="1" si="92"/>
        <v>44</v>
      </c>
      <c r="CH242" s="35">
        <f t="shared" ca="1" si="92"/>
        <v>44</v>
      </c>
      <c r="CI242" s="35">
        <f t="shared" ca="1" si="92"/>
        <v>44</v>
      </c>
      <c r="CJ242" s="35">
        <f t="shared" ca="1" si="92"/>
        <v>44</v>
      </c>
      <c r="CK242" s="35">
        <f t="shared" ca="1" si="92"/>
        <v>44</v>
      </c>
      <c r="CL242" s="35">
        <f t="shared" ca="1" si="92"/>
        <v>44</v>
      </c>
      <c r="CM242" s="35">
        <f t="shared" ca="1" si="85"/>
        <v>44</v>
      </c>
      <c r="CN242" s="35">
        <f t="shared" ca="1" si="85"/>
        <v>44</v>
      </c>
      <c r="CO242" s="35">
        <f t="shared" ca="1" si="85"/>
        <v>44</v>
      </c>
      <c r="CP242" s="35">
        <f t="shared" ca="1" si="85"/>
        <v>44</v>
      </c>
      <c r="CQ242" s="35">
        <f t="shared" ca="1" si="85"/>
        <v>44</v>
      </c>
      <c r="CR242" s="35">
        <f t="shared" ca="1" si="85"/>
        <v>44</v>
      </c>
      <c r="CS242" s="35">
        <f t="shared" ca="1" si="91"/>
        <v>44</v>
      </c>
      <c r="CT242" s="35">
        <f t="shared" ca="1" si="91"/>
        <v>44</v>
      </c>
      <c r="CU242" s="35">
        <f t="shared" ca="1" si="91"/>
        <v>44</v>
      </c>
      <c r="CV242" s="35">
        <f t="shared" ca="1" si="91"/>
        <v>44</v>
      </c>
      <c r="CW242" s="38">
        <f t="shared" ca="1" si="91"/>
        <v>-396</v>
      </c>
      <c r="CX242" s="38">
        <f t="shared" ca="1" si="91"/>
        <v>-732</v>
      </c>
      <c r="CY242" s="38">
        <f t="shared" ca="1" si="91"/>
        <v>-1152</v>
      </c>
      <c r="CZ242" s="39">
        <f t="shared" ca="1" si="87"/>
        <v>-1152</v>
      </c>
      <c r="DA242" s="35"/>
    </row>
    <row r="243" spans="4:105" x14ac:dyDescent="0.3">
      <c r="D243" s="61" t="str">
        <f>VLOOKUP(F243,[1]Special!$O$2:$S$209,3,0)</f>
        <v>|0101021700|0.00|0.00|0.000|115.0002.6</v>
      </c>
      <c r="E243" s="20" t="s">
        <v>266</v>
      </c>
      <c r="F243" s="19" t="str">
        <f t="shared" si="73"/>
        <v>|0200226010|38.10|0.00|2.600|0.000</v>
      </c>
      <c r="G243" s="19" t="str">
        <f>'Cutting Rules'!H243</f>
        <v>VPIC1||||||||||||</v>
      </c>
      <c r="H243" s="19" t="str">
        <f>VLOOKUP(MID(F243,8,2),[1]Special!$H$2:$I$32,2,0)</f>
        <v>STAM390G</v>
      </c>
      <c r="I243" s="19" t="str">
        <f t="shared" si="74"/>
        <v>NBC</v>
      </c>
      <c r="J243" s="19" t="str">
        <f t="shared" si="75"/>
        <v>P</v>
      </c>
      <c r="K243" s="19" t="str">
        <f t="shared" si="76"/>
        <v>38.1</v>
      </c>
      <c r="L243" s="19" t="str">
        <f t="shared" si="77"/>
        <v>0.00</v>
      </c>
      <c r="M243" s="52" t="str">
        <f t="shared" si="78"/>
        <v>2.60</v>
      </c>
      <c r="N243" s="52" t="str">
        <f t="shared" si="79"/>
        <v>5000</v>
      </c>
      <c r="O243" s="19">
        <f>VLOOKUP(F243,[1]Item!$A$5:$Z$10000,26,0)</f>
        <v>2.2759999999999998</v>
      </c>
      <c r="P243" s="19" t="str">
        <f>VLOOKUP(E243,[1]route!$E$3:$O$10005,11,0)</f>
        <v>P/E</v>
      </c>
      <c r="Q243" s="62" t="str">
        <f>'Cutting Rules'!AD243</f>
        <v>5000------------</v>
      </c>
      <c r="R243" s="23">
        <f ca="1">SUMIF([1]route!$E$3:$E$10005,E243,[1]!Table1[生産])</f>
        <v>0</v>
      </c>
      <c r="S243" s="24"/>
      <c r="T243" s="78" t="s">
        <v>547</v>
      </c>
      <c r="U243" s="19"/>
      <c r="V243" s="48">
        <f>SUMIF([1]route!$E$3:$E$10005,E243,[1]route!$M$3:$M$10005)</f>
        <v>169</v>
      </c>
      <c r="W243" s="56">
        <f t="shared" si="80"/>
        <v>1923.2199999999998</v>
      </c>
      <c r="X243" s="27" t="e">
        <f t="array" aca="1" ref="X243" ca="1">INDEX($BP243:$CZ243,MATCH(TRUE,$BP243:$CZ243&lt;0,0))</f>
        <v>#N/A</v>
      </c>
      <c r="Y243" s="47" t="str">
        <f t="shared" ca="1" si="71"/>
        <v/>
      </c>
      <c r="Z243" s="121" t="str">
        <f>IFERROR(VLOOKUP(E243,[1]route!$E$3:$BL$10005,59,0),"")&amp;IFERROR(VLOOKUP(E243,[1]route!$E$3:$BL$10005,60,0),"")</f>
        <v/>
      </c>
      <c r="AA243" s="28">
        <f t="shared" ca="1" si="81"/>
        <v>0</v>
      </c>
      <c r="AB243" s="77">
        <f t="shared" ca="1" si="82"/>
        <v>0</v>
      </c>
      <c r="AC243" s="4" t="str">
        <f t="shared" ca="1" si="72"/>
        <v/>
      </c>
      <c r="AD243" s="29">
        <v>0</v>
      </c>
      <c r="AE243" s="30">
        <f ca="1">SUMIF([1]route!$E$3:$E$10005,E243,[1]!Table1[1])</f>
        <v>0</v>
      </c>
      <c r="AF243" s="30">
        <f ca="1">SUMIF([1]route!$E$3:$E$10005,E243,[1]!Table1[2])</f>
        <v>0</v>
      </c>
      <c r="AG243" s="30">
        <f ca="1">SUMIF([1]route!$E$3:$E$10005,E243,[1]!Table1[3])</f>
        <v>0</v>
      </c>
      <c r="AH243" s="30">
        <f ca="1">SUMIF([1]route!$E$3:$E$10005,E243,[1]!Table1[4])</f>
        <v>0</v>
      </c>
      <c r="AI243" s="30">
        <f ca="1">SUMIF([1]route!$E$3:$E$10005,E243,[1]!Table1[5])</f>
        <v>0</v>
      </c>
      <c r="AJ243" s="30">
        <f ca="1">SUMIF([1]route!$E$3:$E$10005,E243,[1]!Table1[6])</f>
        <v>0</v>
      </c>
      <c r="AK243" s="30">
        <f ca="1">SUMIF([1]route!$E$3:$E$10005,E243,[1]!Table1[7])</f>
        <v>0</v>
      </c>
      <c r="AL243" s="30">
        <f ca="1">SUMIF([1]route!$E$3:$E$10005,E243,[1]!Table1[8])</f>
        <v>0</v>
      </c>
      <c r="AM243" s="30">
        <f ca="1">SUMIF([1]route!$E$3:$E$10005,E243,[1]!Table1[9])</f>
        <v>0</v>
      </c>
      <c r="AN243" s="30">
        <f ca="1">SUMIF([1]route!$E$3:$E$10005,E243,[1]!Table1[10])</f>
        <v>0</v>
      </c>
      <c r="AO243" s="30">
        <f ca="1">SUMIF([1]route!$E$3:$E$10005,E243,[1]!Table1[11])</f>
        <v>0</v>
      </c>
      <c r="AP243" s="30">
        <f ca="1">SUMIF([1]route!$E$3:$E$10005,E243,[1]!Table1[12])</f>
        <v>0</v>
      </c>
      <c r="AQ243" s="30">
        <f ca="1">SUMIF([1]route!$E$3:$E$10005,E243,[1]!Table1[13])</f>
        <v>0</v>
      </c>
      <c r="AR243" s="30">
        <f ca="1">SUMIF([1]route!$E$3:$E$10005,E243,[1]!Table1[14])</f>
        <v>0</v>
      </c>
      <c r="AS243" s="30">
        <f ca="1">SUMIF([1]route!$E$3:$E$10005,E243,[1]!Table1[15])</f>
        <v>0</v>
      </c>
      <c r="AT243" s="30">
        <f ca="1">SUMIF([1]route!$E$3:$E$10005,E243,[1]!Table1[16])</f>
        <v>0</v>
      </c>
      <c r="AU243" s="30">
        <f ca="1">SUMIF([1]route!$E$3:$E$10005,E243,[1]!Table1[17])</f>
        <v>0</v>
      </c>
      <c r="AV243" s="30">
        <f ca="1">SUMIF([1]route!$E$3:$E$10005,E243,[1]!Table1[18])</f>
        <v>0</v>
      </c>
      <c r="AW243" s="30">
        <f ca="1">SUMIF([1]route!$E$3:$E$10005,E243,[1]!Table1[19])</f>
        <v>0</v>
      </c>
      <c r="AX243" s="30">
        <f ca="1">SUMIF([1]route!$E$3:$E$10005,E243,[1]!Table1[20])</f>
        <v>0</v>
      </c>
      <c r="AY243" s="30">
        <f ca="1">SUMIF([1]route!$E$3:$E$10005,E243,[1]!Table1[21])</f>
        <v>0</v>
      </c>
      <c r="AZ243" s="30">
        <f ca="1">SUMIF([1]route!$E$3:$E$10005,E243,[1]!Table1[22])</f>
        <v>0</v>
      </c>
      <c r="BA243" s="30">
        <f ca="1">SUMIF([1]route!$E$3:$E$10005,E243,[1]!Table1[23])</f>
        <v>0</v>
      </c>
      <c r="BB243" s="30">
        <f ca="1">SUMIF([1]route!$E$3:$E$10005,E243,[1]!Table1[24])</f>
        <v>0</v>
      </c>
      <c r="BC243" s="30">
        <f ca="1">SUMIF([1]route!$E$3:$E$10005,E243,[1]!Table1[25])</f>
        <v>0</v>
      </c>
      <c r="BD243" s="30">
        <f ca="1">SUMIF([1]route!$E$3:$E$10005,E243,[1]!Table1[26])</f>
        <v>0</v>
      </c>
      <c r="BE243" s="30">
        <f ca="1">SUMIF([1]route!$E$3:$E$10005,E243,[1]!Table1[27])</f>
        <v>0</v>
      </c>
      <c r="BF243" s="30">
        <f ca="1">SUMIF([1]route!$E$3:$E$10005,E243,[1]!Table1[28])</f>
        <v>0</v>
      </c>
      <c r="BG243" s="30">
        <f ca="1">SUMIF([1]route!$E$3:$E$10005,E243,[1]!Table1[29])</f>
        <v>0</v>
      </c>
      <c r="BH243" s="30">
        <f ca="1">SUMIF([1]route!$E$3:$E$10005,E243,[1]!Table1[30])</f>
        <v>0</v>
      </c>
      <c r="BI243" s="30">
        <f ca="1">SUMIF([1]route!$E$3:$E$10005,E243,[1]!Table1[31])</f>
        <v>0</v>
      </c>
      <c r="BJ243" s="30">
        <f ca="1">SUMIF([1]route!$E$3:$E$10005,E243,[1]!Table1[Remain PO])</f>
        <v>0</v>
      </c>
      <c r="BK243" s="31">
        <f ca="1">SUMIF([1]route!$E$3:$E$10005,E243,[1]!Table1[N+1])</f>
        <v>0</v>
      </c>
      <c r="BL243" s="31">
        <f ca="1">SUMIF([1]route!$E$3:$E$10005,E243,[1]!Table1[N+2])</f>
        <v>0</v>
      </c>
      <c r="BM243" s="31">
        <f ca="1">SUMIF([1]route!$E$3:$E$10005,E243,[1]!Table1[N+3])</f>
        <v>30</v>
      </c>
      <c r="BN243" s="32">
        <f ca="1">SUMIF([1]route!$E$3:$E$10005,E243,[1]!Table1[N+4])</f>
        <v>18</v>
      </c>
      <c r="BP243" s="37">
        <f t="shared" si="83"/>
        <v>169</v>
      </c>
      <c r="BQ243" s="35">
        <f t="shared" ca="1" si="89"/>
        <v>169</v>
      </c>
      <c r="BR243" s="35">
        <f t="shared" ca="1" si="89"/>
        <v>169</v>
      </c>
      <c r="BS243" s="35">
        <f t="shared" ca="1" si="89"/>
        <v>169</v>
      </c>
      <c r="BT243" s="35">
        <f t="shared" ca="1" si="89"/>
        <v>169</v>
      </c>
      <c r="BU243" s="35">
        <f t="shared" ca="1" si="89"/>
        <v>169</v>
      </c>
      <c r="BV243" s="35">
        <f t="shared" ca="1" si="88"/>
        <v>169</v>
      </c>
      <c r="BW243" s="35">
        <f t="shared" ca="1" si="88"/>
        <v>169</v>
      </c>
      <c r="BX243" s="35">
        <f t="shared" ca="1" si="88"/>
        <v>169</v>
      </c>
      <c r="BY243" s="35">
        <f t="shared" ca="1" si="88"/>
        <v>169</v>
      </c>
      <c r="BZ243" s="35">
        <f t="shared" ca="1" si="88"/>
        <v>169</v>
      </c>
      <c r="CA243" s="35">
        <f t="shared" ca="1" si="88"/>
        <v>169</v>
      </c>
      <c r="CB243" s="35">
        <f t="shared" ca="1" si="88"/>
        <v>169</v>
      </c>
      <c r="CC243" s="35">
        <f t="shared" ca="1" si="88"/>
        <v>169</v>
      </c>
      <c r="CD243" s="35">
        <f t="shared" ca="1" si="92"/>
        <v>169</v>
      </c>
      <c r="CE243" s="35">
        <f t="shared" ca="1" si="92"/>
        <v>169</v>
      </c>
      <c r="CF243" s="35">
        <f t="shared" ca="1" si="92"/>
        <v>169</v>
      </c>
      <c r="CG243" s="35">
        <f t="shared" ca="1" si="92"/>
        <v>169</v>
      </c>
      <c r="CH243" s="35">
        <f t="shared" ca="1" si="92"/>
        <v>169</v>
      </c>
      <c r="CI243" s="35">
        <f t="shared" ca="1" si="92"/>
        <v>169</v>
      </c>
      <c r="CJ243" s="35">
        <f t="shared" ca="1" si="92"/>
        <v>169</v>
      </c>
      <c r="CK243" s="35">
        <f t="shared" ca="1" si="92"/>
        <v>169</v>
      </c>
      <c r="CL243" s="35">
        <f t="shared" ca="1" si="92"/>
        <v>169</v>
      </c>
      <c r="CM243" s="35">
        <f t="shared" ca="1" si="85"/>
        <v>169</v>
      </c>
      <c r="CN243" s="35">
        <f t="shared" ca="1" si="85"/>
        <v>169</v>
      </c>
      <c r="CO243" s="35">
        <f t="shared" ca="1" si="85"/>
        <v>169</v>
      </c>
      <c r="CP243" s="35">
        <f t="shared" ca="1" si="85"/>
        <v>169</v>
      </c>
      <c r="CQ243" s="35">
        <f t="shared" ca="1" si="85"/>
        <v>169</v>
      </c>
      <c r="CR243" s="35">
        <f t="shared" ca="1" si="85"/>
        <v>169</v>
      </c>
      <c r="CS243" s="35">
        <f t="shared" ca="1" si="91"/>
        <v>169</v>
      </c>
      <c r="CT243" s="35">
        <f t="shared" ca="1" si="91"/>
        <v>169</v>
      </c>
      <c r="CU243" s="35">
        <f t="shared" ca="1" si="91"/>
        <v>169</v>
      </c>
      <c r="CV243" s="35">
        <f t="shared" ca="1" si="91"/>
        <v>169</v>
      </c>
      <c r="CW243" s="38">
        <f t="shared" ca="1" si="91"/>
        <v>169</v>
      </c>
      <c r="CX243" s="38">
        <f t="shared" ca="1" si="91"/>
        <v>169</v>
      </c>
      <c r="CY243" s="38">
        <f t="shared" ca="1" si="91"/>
        <v>139</v>
      </c>
      <c r="CZ243" s="39">
        <f t="shared" ca="1" si="87"/>
        <v>121</v>
      </c>
      <c r="DA243" s="35"/>
    </row>
    <row r="244" spans="4:105" x14ac:dyDescent="0.3">
      <c r="D244" s="61" t="str">
        <f>VLOOKUP(F244,[1]Special!$O$2:$S$209,3,0)</f>
        <v>|0101021700|0.00|0.00|0.000|117.0002</v>
      </c>
      <c r="E244" s="20" t="s">
        <v>267</v>
      </c>
      <c r="F244" s="19" t="str">
        <f t="shared" si="73"/>
        <v>|0200226010|38.10|0.00|2.000|0.000</v>
      </c>
      <c r="G244" s="19" t="str">
        <f>'Cutting Rules'!H244</f>
        <v>|CIC1|GTA||||||||||</v>
      </c>
      <c r="H244" s="19" t="str">
        <f>VLOOKUP(MID(F244,8,2),[1]Special!$H$2:$I$32,2,0)</f>
        <v>STAM390G</v>
      </c>
      <c r="I244" s="19" t="str">
        <f t="shared" si="74"/>
        <v>IBC</v>
      </c>
      <c r="J244" s="19" t="str">
        <f t="shared" si="75"/>
        <v>P</v>
      </c>
      <c r="K244" s="19" t="str">
        <f t="shared" si="76"/>
        <v>38.1</v>
      </c>
      <c r="L244" s="19" t="str">
        <f t="shared" si="77"/>
        <v>0.00</v>
      </c>
      <c r="M244" s="52" t="str">
        <f t="shared" si="78"/>
        <v>2.00</v>
      </c>
      <c r="N244" s="52" t="str">
        <f t="shared" si="79"/>
        <v>6298</v>
      </c>
      <c r="O244" s="19">
        <f>VLOOKUP(F244,[1]Item!$A$5:$Z$10000,26,0)</f>
        <v>1.78</v>
      </c>
      <c r="P244" s="19" t="str">
        <f>VLOOKUP(E244,[1]route!$E$3:$O$10005,11,0)</f>
        <v>P/E</v>
      </c>
      <c r="Q244" s="62" t="str">
        <f>'Cutting Rules'!AD244</f>
        <v>6298-693-908----------</v>
      </c>
      <c r="R244" s="23">
        <f ca="1">SUMIF([1]route!$E$3:$E$10005,E244,[1]!Table1[生産])</f>
        <v>6822.4444444444443</v>
      </c>
      <c r="S244" s="24"/>
      <c r="T244" s="78" t="s">
        <v>547</v>
      </c>
      <c r="U244" s="19"/>
      <c r="V244" s="48">
        <f>SUMIF([1]route!$E$3:$E$10005,E244,[1]route!$M$3:$M$10005)</f>
        <v>4961</v>
      </c>
      <c r="W244" s="56">
        <f t="shared" si="80"/>
        <v>55614.992840000006</v>
      </c>
      <c r="X244" s="27">
        <f t="array" aca="1" ref="X244" ca="1">INDEX($BP244:$CZ244,MATCH(TRUE,$BP244:$CZ244&lt;0,0))</f>
        <v>-1861.4444444444443</v>
      </c>
      <c r="Y244" s="47">
        <f t="shared" ca="1" si="71"/>
        <v>45322</v>
      </c>
      <c r="Z244" s="121" t="str">
        <f>IFERROR(VLOOKUP(E244,[1]route!$E$3:$BL$10005,59,0),"")&amp;IFERROR(VLOOKUP(E244,[1]route!$E$3:$BL$10005,60,0),"")</f>
        <v/>
      </c>
      <c r="AA244" s="28">
        <f t="shared" ca="1" si="81"/>
        <v>1861.4444444444443</v>
      </c>
      <c r="AB244" s="77">
        <f t="shared" ca="1" si="82"/>
        <v>20867.611257777775</v>
      </c>
      <c r="AC244" s="4">
        <f t="shared" ca="1" si="72"/>
        <v>34</v>
      </c>
      <c r="AD244" s="29">
        <v>0</v>
      </c>
      <c r="AE244" s="30">
        <f ca="1">SUMIF([1]route!$E$3:$E$10005,E244,[1]!Table1[1])</f>
        <v>69.444444444444443</v>
      </c>
      <c r="AF244" s="30">
        <f ca="1">SUMIF([1]route!$E$3:$E$10005,E244,[1]!Table1[2])</f>
        <v>47.222222222222221</v>
      </c>
      <c r="AG244" s="30">
        <f ca="1">SUMIF([1]route!$E$3:$E$10005,E244,[1]!Table1[3])</f>
        <v>0</v>
      </c>
      <c r="AH244" s="30">
        <f ca="1">SUMIF([1]route!$E$3:$E$10005,E244,[1]!Table1[4])</f>
        <v>94.444444444444443</v>
      </c>
      <c r="AI244" s="30">
        <f ca="1">SUMIF([1]route!$E$3:$E$10005,E244,[1]!Table1[5])</f>
        <v>94.444444444444443</v>
      </c>
      <c r="AJ244" s="30">
        <f ca="1">SUMIF([1]route!$E$3:$E$10005,E244,[1]!Table1[6])</f>
        <v>69.444444444444443</v>
      </c>
      <c r="AK244" s="30">
        <f ca="1">SUMIF([1]route!$E$3:$E$10005,E244,[1]!Table1[7])</f>
        <v>69.444444444444443</v>
      </c>
      <c r="AL244" s="30">
        <f ca="1">SUMIF([1]route!$E$3:$E$10005,E244,[1]!Table1[8])</f>
        <v>69.444444444444443</v>
      </c>
      <c r="AM244" s="30">
        <f ca="1">SUMIF([1]route!$E$3:$E$10005,E244,[1]!Table1[9])</f>
        <v>69.444444444444443</v>
      </c>
      <c r="AN244" s="30">
        <f ca="1">SUMIF([1]route!$E$3:$E$10005,E244,[1]!Table1[10])</f>
        <v>0</v>
      </c>
      <c r="AO244" s="30">
        <f ca="1">SUMIF([1]route!$E$3:$E$10005,E244,[1]!Table1[11])</f>
        <v>91.666666666666671</v>
      </c>
      <c r="AP244" s="30">
        <f ca="1">SUMIF([1]route!$E$3:$E$10005,E244,[1]!Table1[12])</f>
        <v>47.222222222222221</v>
      </c>
      <c r="AQ244" s="30">
        <f ca="1">SUMIF([1]route!$E$3:$E$10005,E244,[1]!Table1[13])</f>
        <v>91.666666666666671</v>
      </c>
      <c r="AR244" s="30">
        <f ca="1">SUMIF([1]route!$E$3:$E$10005,E244,[1]!Table1[14])</f>
        <v>47.222222222222221</v>
      </c>
      <c r="AS244" s="30">
        <f ca="1">SUMIF([1]route!$E$3:$E$10005,E244,[1]!Table1[15])</f>
        <v>91.666666666666671</v>
      </c>
      <c r="AT244" s="30">
        <f ca="1">SUMIF([1]route!$E$3:$E$10005,E244,[1]!Table1[16])</f>
        <v>0</v>
      </c>
      <c r="AU244" s="30">
        <f ca="1">SUMIF([1]route!$E$3:$E$10005,E244,[1]!Table1[17])</f>
        <v>0</v>
      </c>
      <c r="AV244" s="30">
        <f ca="1">SUMIF([1]route!$E$3:$E$10005,E244,[1]!Table1[18])</f>
        <v>69.444444444444443</v>
      </c>
      <c r="AW244" s="30">
        <f ca="1">SUMIF([1]route!$E$3:$E$10005,E244,[1]!Table1[19])</f>
        <v>69.444444444444443</v>
      </c>
      <c r="AX244" s="30">
        <f ca="1">SUMIF([1]route!$E$3:$E$10005,E244,[1]!Table1[20])</f>
        <v>69.444444444444443</v>
      </c>
      <c r="AY244" s="30">
        <f ca="1">SUMIF([1]route!$E$3:$E$10005,E244,[1]!Table1[21])</f>
        <v>69.444444444444443</v>
      </c>
      <c r="AZ244" s="30">
        <f ca="1">SUMIF([1]route!$E$3:$E$10005,E244,[1]!Table1[22])</f>
        <v>69.444444444444443</v>
      </c>
      <c r="BA244" s="30">
        <f ca="1">SUMIF([1]route!$E$3:$E$10005,E244,[1]!Table1[23])</f>
        <v>69.444444444444443</v>
      </c>
      <c r="BB244" s="30">
        <f ca="1">SUMIF([1]route!$E$3:$E$10005,E244,[1]!Table1[24])</f>
        <v>0</v>
      </c>
      <c r="BC244" s="30">
        <f ca="1">SUMIF([1]route!$E$3:$E$10005,E244,[1]!Table1[25])</f>
        <v>47.222222222222221</v>
      </c>
      <c r="BD244" s="30">
        <f ca="1">SUMIF([1]route!$E$3:$E$10005,E244,[1]!Table1[26])</f>
        <v>91.666666666666671</v>
      </c>
      <c r="BE244" s="30">
        <f ca="1">SUMIF([1]route!$E$3:$E$10005,E244,[1]!Table1[27])</f>
        <v>47.222222222222221</v>
      </c>
      <c r="BF244" s="30">
        <f ca="1">SUMIF([1]route!$E$3:$E$10005,E244,[1]!Table1[28])</f>
        <v>91.666666666666671</v>
      </c>
      <c r="BG244" s="30">
        <f ca="1">SUMIF([1]route!$E$3:$E$10005,E244,[1]!Table1[29])</f>
        <v>47.222222222222221</v>
      </c>
      <c r="BH244" s="30">
        <f ca="1">SUMIF([1]route!$E$3:$E$10005,E244,[1]!Table1[30])</f>
        <v>0</v>
      </c>
      <c r="BI244" s="30">
        <f ca="1">SUMIF([1]route!$E$3:$E$10005,E244,[1]!Table1[31])</f>
        <v>0</v>
      </c>
      <c r="BJ244" s="30">
        <f ca="1">SUMIF([1]route!$E$3:$E$10005,E244,[1]!Table1[Remain PO])</f>
        <v>0</v>
      </c>
      <c r="BK244" s="31">
        <f ca="1">SUMIF([1]route!$E$3:$E$10005,E244,[1]!Table1[N+1])</f>
        <v>5128</v>
      </c>
      <c r="BL244" s="31">
        <f ca="1">SUMIF([1]route!$E$3:$E$10005,E244,[1]!Table1[N+2])</f>
        <v>2462.2222222222222</v>
      </c>
      <c r="BM244" s="31">
        <f ca="1">SUMIF([1]route!$E$3:$E$10005,E244,[1]!Table1[N+3])</f>
        <v>4852.4444444444443</v>
      </c>
      <c r="BN244" s="32">
        <f ca="1">SUMIF([1]route!$E$3:$E$10005,E244,[1]!Table1[N+4])</f>
        <v>0</v>
      </c>
      <c r="BP244" s="37">
        <f t="shared" si="83"/>
        <v>4961</v>
      </c>
      <c r="BQ244" s="35">
        <f t="shared" ca="1" si="89"/>
        <v>4891.5555555555557</v>
      </c>
      <c r="BR244" s="35">
        <f t="shared" ca="1" si="89"/>
        <v>4844.333333333333</v>
      </c>
      <c r="BS244" s="35">
        <f t="shared" ca="1" si="89"/>
        <v>4844.333333333333</v>
      </c>
      <c r="BT244" s="35">
        <f t="shared" ca="1" si="89"/>
        <v>4749.8888888888887</v>
      </c>
      <c r="BU244" s="35">
        <f t="shared" ca="1" si="89"/>
        <v>4655.4444444444443</v>
      </c>
      <c r="BV244" s="35">
        <f t="shared" ca="1" si="88"/>
        <v>4586</v>
      </c>
      <c r="BW244" s="35">
        <f t="shared" ca="1" si="88"/>
        <v>4516.5555555555557</v>
      </c>
      <c r="BX244" s="35">
        <f t="shared" ca="1" si="88"/>
        <v>4447.1111111111113</v>
      </c>
      <c r="BY244" s="35">
        <f t="shared" ca="1" si="88"/>
        <v>4377.666666666667</v>
      </c>
      <c r="BZ244" s="35">
        <f t="shared" ca="1" si="88"/>
        <v>4377.666666666667</v>
      </c>
      <c r="CA244" s="35">
        <f t="shared" ca="1" si="88"/>
        <v>4286</v>
      </c>
      <c r="CB244" s="35">
        <f t="shared" ca="1" si="88"/>
        <v>4238.7777777777774</v>
      </c>
      <c r="CC244" s="35">
        <f t="shared" ca="1" si="88"/>
        <v>4147.1111111111104</v>
      </c>
      <c r="CD244" s="35">
        <f t="shared" ca="1" si="92"/>
        <v>4099.8888888888878</v>
      </c>
      <c r="CE244" s="35">
        <f t="shared" ca="1" si="92"/>
        <v>4008.2222222222213</v>
      </c>
      <c r="CF244" s="35">
        <f t="shared" ca="1" si="92"/>
        <v>4008.2222222222213</v>
      </c>
      <c r="CG244" s="35">
        <f t="shared" ca="1" si="92"/>
        <v>4008.2222222222213</v>
      </c>
      <c r="CH244" s="35">
        <f t="shared" ca="1" si="92"/>
        <v>3938.7777777777769</v>
      </c>
      <c r="CI244" s="35">
        <f t="shared" ca="1" si="92"/>
        <v>3869.3333333333326</v>
      </c>
      <c r="CJ244" s="35">
        <f t="shared" ca="1" si="92"/>
        <v>3799.8888888888882</v>
      </c>
      <c r="CK244" s="35">
        <f t="shared" ca="1" si="92"/>
        <v>3730.4444444444439</v>
      </c>
      <c r="CL244" s="35">
        <f t="shared" ca="1" si="92"/>
        <v>3660.9999999999995</v>
      </c>
      <c r="CM244" s="35">
        <f t="shared" ca="1" si="85"/>
        <v>3591.5555555555552</v>
      </c>
      <c r="CN244" s="35">
        <f t="shared" ca="1" si="85"/>
        <v>3591.5555555555552</v>
      </c>
      <c r="CO244" s="35">
        <f t="shared" ca="1" si="85"/>
        <v>3544.333333333333</v>
      </c>
      <c r="CP244" s="35">
        <f t="shared" ca="1" si="85"/>
        <v>3452.6666666666665</v>
      </c>
      <c r="CQ244" s="35">
        <f t="shared" ca="1" si="85"/>
        <v>3405.4444444444443</v>
      </c>
      <c r="CR244" s="35">
        <f t="shared" ca="1" si="85"/>
        <v>3313.7777777777778</v>
      </c>
      <c r="CS244" s="35">
        <f t="shared" ca="1" si="91"/>
        <v>3266.5555555555557</v>
      </c>
      <c r="CT244" s="35">
        <f t="shared" ca="1" si="91"/>
        <v>3266.5555555555557</v>
      </c>
      <c r="CU244" s="35">
        <f t="shared" ca="1" si="91"/>
        <v>3266.5555555555557</v>
      </c>
      <c r="CV244" s="35">
        <f t="shared" ca="1" si="91"/>
        <v>3266.5555555555557</v>
      </c>
      <c r="CW244" s="38">
        <f t="shared" ca="1" si="91"/>
        <v>-1861.4444444444443</v>
      </c>
      <c r="CX244" s="38">
        <f t="shared" ca="1" si="91"/>
        <v>-4323.6666666666661</v>
      </c>
      <c r="CY244" s="38">
        <f t="shared" ca="1" si="91"/>
        <v>-9176.1111111111095</v>
      </c>
      <c r="CZ244" s="39">
        <f t="shared" ca="1" si="87"/>
        <v>-9176.1111111111095</v>
      </c>
      <c r="DA244" s="35"/>
    </row>
    <row r="245" spans="4:105" x14ac:dyDescent="0.3">
      <c r="D245" s="61" t="str">
        <f>VLOOKUP(F245,[1]Special!$O$2:$S$209,3,0)</f>
        <v>|0101021700|0.00|0.00|0.000|114.0003.2</v>
      </c>
      <c r="E245" s="20" t="s">
        <v>268</v>
      </c>
      <c r="F245" s="19" t="str">
        <f t="shared" si="73"/>
        <v>|0200226010|38.10|0.00|3.200|0.000</v>
      </c>
      <c r="G245" s="19" t="str">
        <f>'Cutting Rules'!H245</f>
        <v>|KMV|||||||||||</v>
      </c>
      <c r="H245" s="19" t="str">
        <f>VLOOKUP(MID(F245,8,2),[1]Special!$H$2:$I$32,2,0)</f>
        <v>STAM390G</v>
      </c>
      <c r="I245" s="19" t="str">
        <f t="shared" si="74"/>
        <v>NBC</v>
      </c>
      <c r="J245" s="19" t="str">
        <f t="shared" si="75"/>
        <v>P</v>
      </c>
      <c r="K245" s="19" t="str">
        <f t="shared" si="76"/>
        <v>38.1</v>
      </c>
      <c r="L245" s="19" t="str">
        <f t="shared" si="77"/>
        <v>0.00</v>
      </c>
      <c r="M245" s="52" t="str">
        <f t="shared" si="78"/>
        <v>3.20</v>
      </c>
      <c r="N245" s="52" t="str">
        <f t="shared" si="79"/>
        <v>5979</v>
      </c>
      <c r="O245" s="19">
        <f>VLOOKUP(F245,[1]Item!$A$5:$Z$10000,26,0)</f>
        <v>2.754</v>
      </c>
      <c r="P245" s="19" t="str">
        <f>VLOOKUP(E245,[1]route!$E$3:$O$10005,11,0)</f>
        <v>P/E</v>
      </c>
      <c r="Q245" s="62" t="str">
        <f>'Cutting Rules'!AD245</f>
        <v>5979-84.5-----------</v>
      </c>
      <c r="R245" s="23">
        <f ca="1">SUMIF([1]route!$E$3:$E$10005,E245,[1]!Table1[生産])</f>
        <v>60.380281690140848</v>
      </c>
      <c r="S245" s="24"/>
      <c r="T245" s="78" t="s">
        <v>547</v>
      </c>
      <c r="U245" s="19"/>
      <c r="V245" s="48">
        <f>SUMIF([1]route!$E$3:$E$10005,E245,[1]route!$M$3:$M$10005)</f>
        <v>110</v>
      </c>
      <c r="W245" s="56">
        <f t="shared" si="80"/>
        <v>1811.27826</v>
      </c>
      <c r="X245" s="27">
        <f t="array" aca="1" ref="X245" ca="1">INDEX($BP245:$CZ245,MATCH(TRUE,$BP245:$CZ245&lt;0,0))</f>
        <v>-8.9154929577464799</v>
      </c>
      <c r="Y245" s="47">
        <f t="shared" ca="1" si="71"/>
        <v>45351</v>
      </c>
      <c r="Z245" s="121" t="str">
        <f>IFERROR(VLOOKUP(E245,[1]route!$E$3:$BL$10005,59,0),"")&amp;IFERROR(VLOOKUP(E245,[1]route!$E$3:$BL$10005,60,0),"")</f>
        <v/>
      </c>
      <c r="AA245" s="28">
        <f t="shared" ca="1" si="81"/>
        <v>0</v>
      </c>
      <c r="AB245" s="77">
        <f t="shared" ca="1" si="82"/>
        <v>0</v>
      </c>
      <c r="AC245" s="4">
        <f t="shared" ca="1" si="72"/>
        <v>35</v>
      </c>
      <c r="AD245" s="29">
        <v>0</v>
      </c>
      <c r="AE245" s="30">
        <f ca="1">SUMIF([1]route!$E$3:$E$10005,E245,[1]!Table1[1])</f>
        <v>5.070422535211268</v>
      </c>
      <c r="AF245" s="30">
        <f ca="1">SUMIF([1]route!$E$3:$E$10005,E245,[1]!Table1[2])</f>
        <v>4.929577464788732</v>
      </c>
      <c r="AG245" s="30">
        <f ca="1">SUMIF([1]route!$E$3:$E$10005,E245,[1]!Table1[3])</f>
        <v>0</v>
      </c>
      <c r="AH245" s="30">
        <f ca="1">SUMIF([1]route!$E$3:$E$10005,E245,[1]!Table1[4])</f>
        <v>0</v>
      </c>
      <c r="AI245" s="30">
        <f ca="1">SUMIF([1]route!$E$3:$E$10005,E245,[1]!Table1[5])</f>
        <v>0</v>
      </c>
      <c r="AJ245" s="30">
        <f ca="1">SUMIF([1]route!$E$3:$E$10005,E245,[1]!Table1[6])</f>
        <v>0</v>
      </c>
      <c r="AK245" s="30">
        <f ca="1">SUMIF([1]route!$E$3:$E$10005,E245,[1]!Table1[7])</f>
        <v>0</v>
      </c>
      <c r="AL245" s="30">
        <f ca="1">SUMIF([1]route!$E$3:$E$10005,E245,[1]!Table1[8])</f>
        <v>0</v>
      </c>
      <c r="AM245" s="30">
        <f ca="1">SUMIF([1]route!$E$3:$E$10005,E245,[1]!Table1[9])</f>
        <v>0</v>
      </c>
      <c r="AN245" s="30">
        <f ca="1">SUMIF([1]route!$E$3:$E$10005,E245,[1]!Table1[10])</f>
        <v>0</v>
      </c>
      <c r="AO245" s="30">
        <f ca="1">SUMIF([1]route!$E$3:$E$10005,E245,[1]!Table1[11])</f>
        <v>0</v>
      </c>
      <c r="AP245" s="30">
        <f ca="1">SUMIF([1]route!$E$3:$E$10005,E245,[1]!Table1[12])</f>
        <v>0</v>
      </c>
      <c r="AQ245" s="30">
        <f ca="1">SUMIF([1]route!$E$3:$E$10005,E245,[1]!Table1[13])</f>
        <v>0</v>
      </c>
      <c r="AR245" s="30">
        <f ca="1">SUMIF([1]route!$E$3:$E$10005,E245,[1]!Table1[14])</f>
        <v>0</v>
      </c>
      <c r="AS245" s="30">
        <f ca="1">SUMIF([1]route!$E$3:$E$10005,E245,[1]!Table1[15])</f>
        <v>0</v>
      </c>
      <c r="AT245" s="30">
        <f ca="1">SUMIF([1]route!$E$3:$E$10005,E245,[1]!Table1[16])</f>
        <v>0</v>
      </c>
      <c r="AU245" s="30">
        <f ca="1">SUMIF([1]route!$E$3:$E$10005,E245,[1]!Table1[17])</f>
        <v>0</v>
      </c>
      <c r="AV245" s="30">
        <f ca="1">SUMIF([1]route!$E$3:$E$10005,E245,[1]!Table1[18])</f>
        <v>0</v>
      </c>
      <c r="AW245" s="30">
        <f ca="1">SUMIF([1]route!$E$3:$E$10005,E245,[1]!Table1[19])</f>
        <v>0</v>
      </c>
      <c r="AX245" s="30">
        <f ca="1">SUMIF([1]route!$E$3:$E$10005,E245,[1]!Table1[20])</f>
        <v>0</v>
      </c>
      <c r="AY245" s="30">
        <f ca="1">SUMIF([1]route!$E$3:$E$10005,E245,[1]!Table1[21])</f>
        <v>0</v>
      </c>
      <c r="AZ245" s="30">
        <f ca="1">SUMIF([1]route!$E$3:$E$10005,E245,[1]!Table1[22])</f>
        <v>0</v>
      </c>
      <c r="BA245" s="30">
        <f ca="1">SUMIF([1]route!$E$3:$E$10005,E245,[1]!Table1[23])</f>
        <v>0</v>
      </c>
      <c r="BB245" s="30">
        <f ca="1">SUMIF([1]route!$E$3:$E$10005,E245,[1]!Table1[24])</f>
        <v>0</v>
      </c>
      <c r="BC245" s="30">
        <f ca="1">SUMIF([1]route!$E$3:$E$10005,E245,[1]!Table1[25])</f>
        <v>0</v>
      </c>
      <c r="BD245" s="30">
        <f ca="1">SUMIF([1]route!$E$3:$E$10005,E245,[1]!Table1[26])</f>
        <v>0</v>
      </c>
      <c r="BE245" s="30">
        <f ca="1">SUMIF([1]route!$E$3:$E$10005,E245,[1]!Table1[27])</f>
        <v>0</v>
      </c>
      <c r="BF245" s="30">
        <f ca="1">SUMIF([1]route!$E$3:$E$10005,E245,[1]!Table1[28])</f>
        <v>0</v>
      </c>
      <c r="BG245" s="30">
        <f ca="1">SUMIF([1]route!$E$3:$E$10005,E245,[1]!Table1[29])</f>
        <v>0</v>
      </c>
      <c r="BH245" s="30">
        <f ca="1">SUMIF([1]route!$E$3:$E$10005,E245,[1]!Table1[30])</f>
        <v>0</v>
      </c>
      <c r="BI245" s="30">
        <f ca="1">SUMIF([1]route!$E$3:$E$10005,E245,[1]!Table1[31])</f>
        <v>0</v>
      </c>
      <c r="BJ245" s="30">
        <f ca="1">SUMIF([1]route!$E$3:$E$10005,E245,[1]!Table1[Remain PO])</f>
        <v>0</v>
      </c>
      <c r="BK245" s="31">
        <f ca="1">SUMIF([1]route!$E$3:$E$10005,E245,[1]!Table1[N+1])</f>
        <v>50.380281690140848</v>
      </c>
      <c r="BL245" s="31">
        <f ca="1">SUMIF([1]route!$E$3:$E$10005,E245,[1]!Table1[N+2])</f>
        <v>58.535211267605632</v>
      </c>
      <c r="BM245" s="31">
        <f ca="1">SUMIF([1]route!$E$3:$E$10005,E245,[1]!Table1[N+3])</f>
        <v>30.04225352112676</v>
      </c>
      <c r="BN245" s="32">
        <f ca="1">SUMIF([1]route!$E$3:$E$10005,E245,[1]!Table1[N+4])</f>
        <v>0</v>
      </c>
      <c r="BP245" s="37">
        <f t="shared" si="83"/>
        <v>110</v>
      </c>
      <c r="BQ245" s="35">
        <f t="shared" ca="1" si="89"/>
        <v>104.92957746478874</v>
      </c>
      <c r="BR245" s="35">
        <f t="shared" ca="1" si="89"/>
        <v>100</v>
      </c>
      <c r="BS245" s="35">
        <f t="shared" ca="1" si="89"/>
        <v>100</v>
      </c>
      <c r="BT245" s="35">
        <f t="shared" ca="1" si="89"/>
        <v>100</v>
      </c>
      <c r="BU245" s="35">
        <f t="shared" ca="1" si="89"/>
        <v>100</v>
      </c>
      <c r="BV245" s="35">
        <f t="shared" ca="1" si="88"/>
        <v>100</v>
      </c>
      <c r="BW245" s="35">
        <f t="shared" ca="1" si="88"/>
        <v>100</v>
      </c>
      <c r="BX245" s="35">
        <f t="shared" ca="1" si="88"/>
        <v>100</v>
      </c>
      <c r="BY245" s="35">
        <f t="shared" ca="1" si="88"/>
        <v>100</v>
      </c>
      <c r="BZ245" s="35">
        <f t="shared" ca="1" si="88"/>
        <v>100</v>
      </c>
      <c r="CA245" s="35">
        <f t="shared" ca="1" si="88"/>
        <v>100</v>
      </c>
      <c r="CB245" s="35">
        <f t="shared" ca="1" si="88"/>
        <v>100</v>
      </c>
      <c r="CC245" s="35">
        <f t="shared" ca="1" si="88"/>
        <v>100</v>
      </c>
      <c r="CD245" s="35">
        <f t="shared" ca="1" si="92"/>
        <v>100</v>
      </c>
      <c r="CE245" s="35">
        <f t="shared" ca="1" si="92"/>
        <v>100</v>
      </c>
      <c r="CF245" s="35">
        <f t="shared" ca="1" si="92"/>
        <v>100</v>
      </c>
      <c r="CG245" s="35">
        <f t="shared" ca="1" si="92"/>
        <v>100</v>
      </c>
      <c r="CH245" s="35">
        <f t="shared" ca="1" si="92"/>
        <v>100</v>
      </c>
      <c r="CI245" s="35">
        <f t="shared" ca="1" si="92"/>
        <v>100</v>
      </c>
      <c r="CJ245" s="35">
        <f t="shared" ca="1" si="92"/>
        <v>100</v>
      </c>
      <c r="CK245" s="35">
        <f t="shared" ca="1" si="92"/>
        <v>100</v>
      </c>
      <c r="CL245" s="35">
        <f t="shared" ca="1" si="92"/>
        <v>100</v>
      </c>
      <c r="CM245" s="35">
        <f t="shared" ca="1" si="85"/>
        <v>100</v>
      </c>
      <c r="CN245" s="35">
        <f t="shared" ca="1" si="85"/>
        <v>100</v>
      </c>
      <c r="CO245" s="35">
        <f t="shared" ca="1" si="85"/>
        <v>100</v>
      </c>
      <c r="CP245" s="35">
        <f t="shared" ca="1" si="85"/>
        <v>100</v>
      </c>
      <c r="CQ245" s="35">
        <f t="shared" ref="CQ245:CY291" ca="1" si="93">CP245-BE245</f>
        <v>100</v>
      </c>
      <c r="CR245" s="35">
        <f t="shared" ca="1" si="93"/>
        <v>100</v>
      </c>
      <c r="CS245" s="35">
        <f t="shared" ca="1" si="91"/>
        <v>100</v>
      </c>
      <c r="CT245" s="35">
        <f t="shared" ca="1" si="91"/>
        <v>100</v>
      </c>
      <c r="CU245" s="35">
        <f t="shared" ca="1" si="91"/>
        <v>100</v>
      </c>
      <c r="CV245" s="35">
        <f t="shared" ca="1" si="91"/>
        <v>100</v>
      </c>
      <c r="CW245" s="38">
        <f t="shared" ca="1" si="91"/>
        <v>49.619718309859152</v>
      </c>
      <c r="CX245" s="38">
        <f t="shared" ca="1" si="91"/>
        <v>-8.9154929577464799</v>
      </c>
      <c r="CY245" s="38">
        <f t="shared" ca="1" si="91"/>
        <v>-38.95774647887324</v>
      </c>
      <c r="CZ245" s="39">
        <f t="shared" ca="1" si="87"/>
        <v>-38.95774647887324</v>
      </c>
      <c r="DA245" s="35"/>
    </row>
    <row r="246" spans="4:105" x14ac:dyDescent="0.3">
      <c r="D246" s="61" t="str">
        <f>VLOOKUP(F246,[1]Special!$O$2:$S$209,3,0)</f>
        <v>|0101021700|0.00|0.00|0.000|115.5001.6</v>
      </c>
      <c r="E246" s="20" t="s">
        <v>269</v>
      </c>
      <c r="F246" s="19" t="str">
        <f t="shared" si="73"/>
        <v>|0200226010|40.00|20.00|1.600|0.000</v>
      </c>
      <c r="G246" s="19" t="str">
        <f>'Cutting Rules'!H246</f>
        <v>|GTA|||||||||||</v>
      </c>
      <c r="H246" s="19" t="str">
        <f>VLOOKUP(MID(F246,8,2),[1]Special!$H$2:$I$32,2,0)</f>
        <v>STAM390G</v>
      </c>
      <c r="I246" s="19" t="str">
        <f t="shared" si="74"/>
        <v>IBC</v>
      </c>
      <c r="J246" s="19" t="str">
        <f t="shared" si="75"/>
        <v>P</v>
      </c>
      <c r="K246" s="19" t="str">
        <f t="shared" si="76"/>
        <v>40.0</v>
      </c>
      <c r="L246" s="19" t="str">
        <f t="shared" si="77"/>
        <v>20.0</v>
      </c>
      <c r="M246" s="52" t="str">
        <f t="shared" si="78"/>
        <v>1.60</v>
      </c>
      <c r="N246" s="52" t="str">
        <f t="shared" si="79"/>
        <v>6378</v>
      </c>
      <c r="O246" s="19">
        <f>VLOOKUP(F246,[1]Item!$A$5:$Z$10000,26,0)</f>
        <v>1.44</v>
      </c>
      <c r="P246" s="19" t="str">
        <f>VLOOKUP(E246,[1]route!$E$3:$O$10005,11,0)</f>
        <v>P/E</v>
      </c>
      <c r="Q246" s="62" t="str">
        <f>'Cutting Rules'!AD246</f>
        <v>6378-899.5-----------</v>
      </c>
      <c r="R246" s="23">
        <f ca="1">SUMIF([1]route!$E$3:$E$10005,E246,[1]!Table1[生産])</f>
        <v>0</v>
      </c>
      <c r="S246" s="24"/>
      <c r="T246" s="78" t="s">
        <v>547</v>
      </c>
      <c r="U246" s="19"/>
      <c r="V246" s="48">
        <f>SUMIF([1]route!$E$3:$E$10005,E246,[1]route!$M$3:$M$10005)</f>
        <v>178</v>
      </c>
      <c r="W246" s="56">
        <f t="shared" si="80"/>
        <v>1634.8089600000001</v>
      </c>
      <c r="X246" s="27" t="e">
        <f t="array" aca="1" ref="X246" ca="1">INDEX($BP246:$CZ246,MATCH(TRUE,$BP246:$CZ246&lt;0,0))</f>
        <v>#N/A</v>
      </c>
      <c r="Y246" s="47" t="str">
        <f t="shared" ca="1" si="71"/>
        <v/>
      </c>
      <c r="Z246" s="121" t="str">
        <f>IFERROR(VLOOKUP(E246,[1]route!$E$3:$BL$10005,59,0),"")&amp;IFERROR(VLOOKUP(E246,[1]route!$E$3:$BL$10005,60,0),"")</f>
        <v/>
      </c>
      <c r="AA246" s="28">
        <f t="shared" ca="1" si="81"/>
        <v>0</v>
      </c>
      <c r="AB246" s="77">
        <f t="shared" ca="1" si="82"/>
        <v>0</v>
      </c>
      <c r="AC246" s="4" t="str">
        <f t="shared" ca="1" si="72"/>
        <v/>
      </c>
      <c r="AD246" s="29">
        <v>0</v>
      </c>
      <c r="AE246" s="30">
        <f ca="1">SUMIF([1]route!$E$3:$E$10005,E246,[1]!Table1[1])</f>
        <v>0</v>
      </c>
      <c r="AF246" s="30">
        <f ca="1">SUMIF([1]route!$E$3:$E$10005,E246,[1]!Table1[2])</f>
        <v>0</v>
      </c>
      <c r="AG246" s="30">
        <f ca="1">SUMIF([1]route!$E$3:$E$10005,E246,[1]!Table1[3])</f>
        <v>0</v>
      </c>
      <c r="AH246" s="30">
        <f ca="1">SUMIF([1]route!$E$3:$E$10005,E246,[1]!Table1[4])</f>
        <v>0</v>
      </c>
      <c r="AI246" s="30">
        <f ca="1">SUMIF([1]route!$E$3:$E$10005,E246,[1]!Table1[5])</f>
        <v>0</v>
      </c>
      <c r="AJ246" s="30">
        <f ca="1">SUMIF([1]route!$E$3:$E$10005,E246,[1]!Table1[6])</f>
        <v>0</v>
      </c>
      <c r="AK246" s="30">
        <f ca="1">SUMIF([1]route!$E$3:$E$10005,E246,[1]!Table1[7])</f>
        <v>0</v>
      </c>
      <c r="AL246" s="30">
        <f ca="1">SUMIF([1]route!$E$3:$E$10005,E246,[1]!Table1[8])</f>
        <v>0</v>
      </c>
      <c r="AM246" s="30">
        <f ca="1">SUMIF([1]route!$E$3:$E$10005,E246,[1]!Table1[9])</f>
        <v>0</v>
      </c>
      <c r="AN246" s="30">
        <f ca="1">SUMIF([1]route!$E$3:$E$10005,E246,[1]!Table1[10])</f>
        <v>0</v>
      </c>
      <c r="AO246" s="30">
        <f ca="1">SUMIF([1]route!$E$3:$E$10005,E246,[1]!Table1[11])</f>
        <v>0</v>
      </c>
      <c r="AP246" s="30">
        <f ca="1">SUMIF([1]route!$E$3:$E$10005,E246,[1]!Table1[12])</f>
        <v>0</v>
      </c>
      <c r="AQ246" s="30">
        <f ca="1">SUMIF([1]route!$E$3:$E$10005,E246,[1]!Table1[13])</f>
        <v>0</v>
      </c>
      <c r="AR246" s="30">
        <f ca="1">SUMIF([1]route!$E$3:$E$10005,E246,[1]!Table1[14])</f>
        <v>0</v>
      </c>
      <c r="AS246" s="30">
        <f ca="1">SUMIF([1]route!$E$3:$E$10005,E246,[1]!Table1[15])</f>
        <v>0</v>
      </c>
      <c r="AT246" s="30">
        <f ca="1">SUMIF([1]route!$E$3:$E$10005,E246,[1]!Table1[16])</f>
        <v>0</v>
      </c>
      <c r="AU246" s="30">
        <f ca="1">SUMIF([1]route!$E$3:$E$10005,E246,[1]!Table1[17])</f>
        <v>0</v>
      </c>
      <c r="AV246" s="30">
        <f ca="1">SUMIF([1]route!$E$3:$E$10005,E246,[1]!Table1[18])</f>
        <v>0</v>
      </c>
      <c r="AW246" s="30">
        <f ca="1">SUMIF([1]route!$E$3:$E$10005,E246,[1]!Table1[19])</f>
        <v>0</v>
      </c>
      <c r="AX246" s="30">
        <f ca="1">SUMIF([1]route!$E$3:$E$10005,E246,[1]!Table1[20])</f>
        <v>0</v>
      </c>
      <c r="AY246" s="30">
        <f ca="1">SUMIF([1]route!$E$3:$E$10005,E246,[1]!Table1[21])</f>
        <v>0</v>
      </c>
      <c r="AZ246" s="30">
        <f ca="1">SUMIF([1]route!$E$3:$E$10005,E246,[1]!Table1[22])</f>
        <v>0</v>
      </c>
      <c r="BA246" s="30">
        <f ca="1">SUMIF([1]route!$E$3:$E$10005,E246,[1]!Table1[23])</f>
        <v>0</v>
      </c>
      <c r="BB246" s="30">
        <f ca="1">SUMIF([1]route!$E$3:$E$10005,E246,[1]!Table1[24])</f>
        <v>0</v>
      </c>
      <c r="BC246" s="30">
        <f ca="1">SUMIF([1]route!$E$3:$E$10005,E246,[1]!Table1[25])</f>
        <v>0</v>
      </c>
      <c r="BD246" s="30">
        <f ca="1">SUMIF([1]route!$E$3:$E$10005,E246,[1]!Table1[26])</f>
        <v>0</v>
      </c>
      <c r="BE246" s="30">
        <f ca="1">SUMIF([1]route!$E$3:$E$10005,E246,[1]!Table1[27])</f>
        <v>0</v>
      </c>
      <c r="BF246" s="30">
        <f ca="1">SUMIF([1]route!$E$3:$E$10005,E246,[1]!Table1[28])</f>
        <v>0</v>
      </c>
      <c r="BG246" s="30">
        <f ca="1">SUMIF([1]route!$E$3:$E$10005,E246,[1]!Table1[29])</f>
        <v>0</v>
      </c>
      <c r="BH246" s="30">
        <f ca="1">SUMIF([1]route!$E$3:$E$10005,E246,[1]!Table1[30])</f>
        <v>0</v>
      </c>
      <c r="BI246" s="30">
        <f ca="1">SUMIF([1]route!$E$3:$E$10005,E246,[1]!Table1[31])</f>
        <v>0</v>
      </c>
      <c r="BJ246" s="30">
        <f ca="1">SUMIF([1]route!$E$3:$E$10005,E246,[1]!Table1[Remain PO])</f>
        <v>0</v>
      </c>
      <c r="BK246" s="31">
        <f ca="1">SUMIF([1]route!$E$3:$E$10005,E246,[1]!Table1[N+1])</f>
        <v>0</v>
      </c>
      <c r="BL246" s="31">
        <f ca="1">SUMIF([1]route!$E$3:$E$10005,E246,[1]!Table1[N+2])</f>
        <v>0</v>
      </c>
      <c r="BM246" s="31">
        <f ca="1">SUMIF([1]route!$E$3:$E$10005,E246,[1]!Table1[N+3])</f>
        <v>0</v>
      </c>
      <c r="BN246" s="32">
        <f ca="1">SUMIF([1]route!$E$3:$E$10005,E246,[1]!Table1[N+4])</f>
        <v>0</v>
      </c>
      <c r="BP246" s="37">
        <f t="shared" si="83"/>
        <v>178</v>
      </c>
      <c r="BQ246" s="35">
        <f t="shared" ca="1" si="89"/>
        <v>178</v>
      </c>
      <c r="BR246" s="35">
        <f t="shared" ca="1" si="89"/>
        <v>178</v>
      </c>
      <c r="BS246" s="35">
        <f t="shared" ca="1" si="89"/>
        <v>178</v>
      </c>
      <c r="BT246" s="35">
        <f t="shared" ca="1" si="89"/>
        <v>178</v>
      </c>
      <c r="BU246" s="35">
        <f t="shared" ca="1" si="89"/>
        <v>178</v>
      </c>
      <c r="BV246" s="35">
        <f t="shared" ca="1" si="88"/>
        <v>178</v>
      </c>
      <c r="BW246" s="35">
        <f t="shared" ca="1" si="88"/>
        <v>178</v>
      </c>
      <c r="BX246" s="35">
        <f t="shared" ca="1" si="88"/>
        <v>178</v>
      </c>
      <c r="BY246" s="35">
        <f t="shared" ca="1" si="88"/>
        <v>178</v>
      </c>
      <c r="BZ246" s="35">
        <f t="shared" ca="1" si="88"/>
        <v>178</v>
      </c>
      <c r="CA246" s="35">
        <f t="shared" ca="1" si="88"/>
        <v>178</v>
      </c>
      <c r="CB246" s="35">
        <f t="shared" ca="1" si="88"/>
        <v>178</v>
      </c>
      <c r="CC246" s="35">
        <f t="shared" ca="1" si="88"/>
        <v>178</v>
      </c>
      <c r="CD246" s="35">
        <f t="shared" ca="1" si="92"/>
        <v>178</v>
      </c>
      <c r="CE246" s="35">
        <f t="shared" ca="1" si="92"/>
        <v>178</v>
      </c>
      <c r="CF246" s="35">
        <f t="shared" ca="1" si="92"/>
        <v>178</v>
      </c>
      <c r="CG246" s="35">
        <f t="shared" ca="1" si="92"/>
        <v>178</v>
      </c>
      <c r="CH246" s="35">
        <f t="shared" ca="1" si="92"/>
        <v>178</v>
      </c>
      <c r="CI246" s="35">
        <f t="shared" ca="1" si="92"/>
        <v>178</v>
      </c>
      <c r="CJ246" s="35">
        <f t="shared" ca="1" si="92"/>
        <v>178</v>
      </c>
      <c r="CK246" s="35">
        <f t="shared" ca="1" si="92"/>
        <v>178</v>
      </c>
      <c r="CL246" s="35">
        <f t="shared" ca="1" si="92"/>
        <v>178</v>
      </c>
      <c r="CM246" s="35">
        <f t="shared" ca="1" si="92"/>
        <v>178</v>
      </c>
      <c r="CN246" s="35">
        <f t="shared" ca="1" si="92"/>
        <v>178</v>
      </c>
      <c r="CO246" s="35">
        <f t="shared" ca="1" si="92"/>
        <v>178</v>
      </c>
      <c r="CP246" s="35">
        <f t="shared" ca="1" si="92"/>
        <v>178</v>
      </c>
      <c r="CQ246" s="35">
        <f t="shared" ca="1" si="93"/>
        <v>178</v>
      </c>
      <c r="CR246" s="35">
        <f t="shared" ca="1" si="93"/>
        <v>178</v>
      </c>
      <c r="CS246" s="35">
        <f t="shared" ca="1" si="91"/>
        <v>178</v>
      </c>
      <c r="CT246" s="35">
        <f t="shared" ca="1" si="91"/>
        <v>178</v>
      </c>
      <c r="CU246" s="35">
        <f t="shared" ca="1" si="91"/>
        <v>178</v>
      </c>
      <c r="CV246" s="35">
        <f t="shared" ca="1" si="91"/>
        <v>178</v>
      </c>
      <c r="CW246" s="38">
        <f t="shared" ca="1" si="91"/>
        <v>178</v>
      </c>
      <c r="CX246" s="38">
        <f t="shared" ca="1" si="91"/>
        <v>178</v>
      </c>
      <c r="CY246" s="38">
        <f t="shared" ca="1" si="91"/>
        <v>178</v>
      </c>
      <c r="CZ246" s="39">
        <f t="shared" ca="1" si="87"/>
        <v>178</v>
      </c>
      <c r="DA246" s="35"/>
    </row>
    <row r="247" spans="4:105" x14ac:dyDescent="0.3">
      <c r="D247" s="61" t="str">
        <f>VLOOKUP(F247,[1]Special!$O$2:$S$209,3,0)</f>
        <v>|0101021700|0.00|0.00|0.000|115.5001.6</v>
      </c>
      <c r="E247" s="20" t="s">
        <v>270</v>
      </c>
      <c r="F247" s="19" t="str">
        <f t="shared" si="73"/>
        <v>|0200226010|40.00|20.00|1.600|0.000</v>
      </c>
      <c r="G247" s="19" t="str">
        <f>'Cutting Rules'!H247</f>
        <v>GTA||||||||||||</v>
      </c>
      <c r="H247" s="19" t="str">
        <f>VLOOKUP(MID(F247,8,2),[1]Special!$H$2:$I$32,2,0)</f>
        <v>STAM390G</v>
      </c>
      <c r="I247" s="19" t="str">
        <f t="shared" si="74"/>
        <v>IBC</v>
      </c>
      <c r="J247" s="19" t="str">
        <f t="shared" si="75"/>
        <v>P</v>
      </c>
      <c r="K247" s="19" t="str">
        <f t="shared" si="76"/>
        <v>40.0</v>
      </c>
      <c r="L247" s="19" t="str">
        <f t="shared" si="77"/>
        <v>20.0</v>
      </c>
      <c r="M247" s="52" t="str">
        <f t="shared" si="78"/>
        <v>1.60</v>
      </c>
      <c r="N247" s="52" t="str">
        <f t="shared" si="79"/>
        <v>6017</v>
      </c>
      <c r="O247" s="19">
        <f>VLOOKUP(F247,[1]Item!$A$5:$Z$10000,26,0)</f>
        <v>1.44</v>
      </c>
      <c r="P247" s="19" t="str">
        <f>VLOOKUP(E247,[1]route!$E$3:$O$10005,11,0)</f>
        <v>C</v>
      </c>
      <c r="Q247" s="62" t="str">
        <f>'Cutting Rules'!AD247</f>
        <v>741------------</v>
      </c>
      <c r="R247" s="23">
        <f ca="1">SUMIF([1]route!$E$3:$E$10005,E247,[1]!Table1[生産])</f>
        <v>0</v>
      </c>
      <c r="S247" s="24"/>
      <c r="T247" s="78" t="s">
        <v>547</v>
      </c>
      <c r="U247" s="19"/>
      <c r="V247" s="48">
        <f>SUMIF([1]route!$E$3:$E$10005,E247,[1]route!$M$3:$M$10005)</f>
        <v>3</v>
      </c>
      <c r="W247" s="56">
        <f t="shared" si="80"/>
        <v>25.99344</v>
      </c>
      <c r="X247" s="27" t="e">
        <f t="array" aca="1" ref="X247" ca="1">INDEX($BP247:$CZ247,MATCH(TRUE,$BP247:$CZ247&lt;0,0))</f>
        <v>#N/A</v>
      </c>
      <c r="Y247" s="47" t="str">
        <f t="shared" ca="1" si="71"/>
        <v/>
      </c>
      <c r="Z247" s="121" t="str">
        <f>IFERROR(VLOOKUP(E247,[1]route!$E$3:$BL$10005,59,0),"")&amp;IFERROR(VLOOKUP(E247,[1]route!$E$3:$BL$10005,60,0),"")</f>
        <v/>
      </c>
      <c r="AA247" s="28">
        <f t="shared" ca="1" si="81"/>
        <v>0</v>
      </c>
      <c r="AB247" s="77">
        <f t="shared" ca="1" si="82"/>
        <v>0</v>
      </c>
      <c r="AC247" s="4" t="str">
        <f t="shared" ca="1" si="72"/>
        <v/>
      </c>
      <c r="AD247" s="29">
        <v>0</v>
      </c>
      <c r="AE247" s="30">
        <f ca="1">SUMIF([1]route!$E$3:$E$10005,E247,[1]!Table1[1])</f>
        <v>0</v>
      </c>
      <c r="AF247" s="30">
        <f ca="1">SUMIF([1]route!$E$3:$E$10005,E247,[1]!Table1[2])</f>
        <v>0</v>
      </c>
      <c r="AG247" s="30">
        <f ca="1">SUMIF([1]route!$E$3:$E$10005,E247,[1]!Table1[3])</f>
        <v>0</v>
      </c>
      <c r="AH247" s="30">
        <f ca="1">SUMIF([1]route!$E$3:$E$10005,E247,[1]!Table1[4])</f>
        <v>0</v>
      </c>
      <c r="AI247" s="30">
        <f ca="1">SUMIF([1]route!$E$3:$E$10005,E247,[1]!Table1[5])</f>
        <v>0</v>
      </c>
      <c r="AJ247" s="30">
        <f ca="1">SUMIF([1]route!$E$3:$E$10005,E247,[1]!Table1[6])</f>
        <v>0</v>
      </c>
      <c r="AK247" s="30">
        <f ca="1">SUMIF([1]route!$E$3:$E$10005,E247,[1]!Table1[7])</f>
        <v>0</v>
      </c>
      <c r="AL247" s="30">
        <f ca="1">SUMIF([1]route!$E$3:$E$10005,E247,[1]!Table1[8])</f>
        <v>0</v>
      </c>
      <c r="AM247" s="30">
        <f ca="1">SUMIF([1]route!$E$3:$E$10005,E247,[1]!Table1[9])</f>
        <v>0</v>
      </c>
      <c r="AN247" s="30">
        <f ca="1">SUMIF([1]route!$E$3:$E$10005,E247,[1]!Table1[10])</f>
        <v>0</v>
      </c>
      <c r="AO247" s="30">
        <f ca="1">SUMIF([1]route!$E$3:$E$10005,E247,[1]!Table1[11])</f>
        <v>0</v>
      </c>
      <c r="AP247" s="30">
        <f ca="1">SUMIF([1]route!$E$3:$E$10005,E247,[1]!Table1[12])</f>
        <v>0</v>
      </c>
      <c r="AQ247" s="30">
        <f ca="1">SUMIF([1]route!$E$3:$E$10005,E247,[1]!Table1[13])</f>
        <v>0</v>
      </c>
      <c r="AR247" s="30">
        <f ca="1">SUMIF([1]route!$E$3:$E$10005,E247,[1]!Table1[14])</f>
        <v>0</v>
      </c>
      <c r="AS247" s="30">
        <f ca="1">SUMIF([1]route!$E$3:$E$10005,E247,[1]!Table1[15])</f>
        <v>0</v>
      </c>
      <c r="AT247" s="30">
        <f ca="1">SUMIF([1]route!$E$3:$E$10005,E247,[1]!Table1[16])</f>
        <v>0</v>
      </c>
      <c r="AU247" s="30">
        <f ca="1">SUMIF([1]route!$E$3:$E$10005,E247,[1]!Table1[17])</f>
        <v>0</v>
      </c>
      <c r="AV247" s="30">
        <f ca="1">SUMIF([1]route!$E$3:$E$10005,E247,[1]!Table1[18])</f>
        <v>0</v>
      </c>
      <c r="AW247" s="30">
        <f ca="1">SUMIF([1]route!$E$3:$E$10005,E247,[1]!Table1[19])</f>
        <v>0</v>
      </c>
      <c r="AX247" s="30">
        <f ca="1">SUMIF([1]route!$E$3:$E$10005,E247,[1]!Table1[20])</f>
        <v>0</v>
      </c>
      <c r="AY247" s="30">
        <f ca="1">SUMIF([1]route!$E$3:$E$10005,E247,[1]!Table1[21])</f>
        <v>0</v>
      </c>
      <c r="AZ247" s="30">
        <f ca="1">SUMIF([1]route!$E$3:$E$10005,E247,[1]!Table1[22])</f>
        <v>0</v>
      </c>
      <c r="BA247" s="30">
        <f ca="1">SUMIF([1]route!$E$3:$E$10005,E247,[1]!Table1[23])</f>
        <v>0</v>
      </c>
      <c r="BB247" s="30">
        <f ca="1">SUMIF([1]route!$E$3:$E$10005,E247,[1]!Table1[24])</f>
        <v>0</v>
      </c>
      <c r="BC247" s="30">
        <f ca="1">SUMIF([1]route!$E$3:$E$10005,E247,[1]!Table1[25])</f>
        <v>0</v>
      </c>
      <c r="BD247" s="30">
        <f ca="1">SUMIF([1]route!$E$3:$E$10005,E247,[1]!Table1[26])</f>
        <v>0</v>
      </c>
      <c r="BE247" s="30">
        <f ca="1">SUMIF([1]route!$E$3:$E$10005,E247,[1]!Table1[27])</f>
        <v>0</v>
      </c>
      <c r="BF247" s="30">
        <f ca="1">SUMIF([1]route!$E$3:$E$10005,E247,[1]!Table1[28])</f>
        <v>0</v>
      </c>
      <c r="BG247" s="30">
        <f ca="1">SUMIF([1]route!$E$3:$E$10005,E247,[1]!Table1[29])</f>
        <v>0</v>
      </c>
      <c r="BH247" s="30">
        <f ca="1">SUMIF([1]route!$E$3:$E$10005,E247,[1]!Table1[30])</f>
        <v>0</v>
      </c>
      <c r="BI247" s="30">
        <f ca="1">SUMIF([1]route!$E$3:$E$10005,E247,[1]!Table1[31])</f>
        <v>0</v>
      </c>
      <c r="BJ247" s="30">
        <f ca="1">SUMIF([1]route!$E$3:$E$10005,E247,[1]!Table1[Remain PO])</f>
        <v>0</v>
      </c>
      <c r="BK247" s="31">
        <f ca="1">SUMIF([1]route!$E$3:$E$10005,E247,[1]!Table1[N+1])</f>
        <v>0</v>
      </c>
      <c r="BL247" s="31">
        <f ca="1">SUMIF([1]route!$E$3:$E$10005,E247,[1]!Table1[N+2])</f>
        <v>0</v>
      </c>
      <c r="BM247" s="31">
        <f ca="1">SUMIF([1]route!$E$3:$E$10005,E247,[1]!Table1[N+3])</f>
        <v>0</v>
      </c>
      <c r="BN247" s="32">
        <f ca="1">SUMIF([1]route!$E$3:$E$10005,E247,[1]!Table1[N+4])</f>
        <v>0</v>
      </c>
      <c r="BP247" s="37">
        <f t="shared" si="83"/>
        <v>3</v>
      </c>
      <c r="BQ247" s="35">
        <f t="shared" ca="1" si="89"/>
        <v>3</v>
      </c>
      <c r="BR247" s="35">
        <f t="shared" ca="1" si="89"/>
        <v>3</v>
      </c>
      <c r="BS247" s="35">
        <f t="shared" ca="1" si="89"/>
        <v>3</v>
      </c>
      <c r="BT247" s="35">
        <f t="shared" ca="1" si="89"/>
        <v>3</v>
      </c>
      <c r="BU247" s="35">
        <f t="shared" ca="1" si="89"/>
        <v>3</v>
      </c>
      <c r="BV247" s="35">
        <f t="shared" ca="1" si="88"/>
        <v>3</v>
      </c>
      <c r="BW247" s="35">
        <f t="shared" ca="1" si="88"/>
        <v>3</v>
      </c>
      <c r="BX247" s="35">
        <f t="shared" ca="1" si="88"/>
        <v>3</v>
      </c>
      <c r="BY247" s="35">
        <f t="shared" ca="1" si="88"/>
        <v>3</v>
      </c>
      <c r="BZ247" s="35">
        <f t="shared" ca="1" si="88"/>
        <v>3</v>
      </c>
      <c r="CA247" s="35">
        <f t="shared" ca="1" si="88"/>
        <v>3</v>
      </c>
      <c r="CB247" s="35">
        <f t="shared" ca="1" si="88"/>
        <v>3</v>
      </c>
      <c r="CC247" s="35">
        <f t="shared" ca="1" si="88"/>
        <v>3</v>
      </c>
      <c r="CD247" s="35">
        <f t="shared" ca="1" si="92"/>
        <v>3</v>
      </c>
      <c r="CE247" s="35">
        <f t="shared" ca="1" si="92"/>
        <v>3</v>
      </c>
      <c r="CF247" s="35">
        <f t="shared" ca="1" si="92"/>
        <v>3</v>
      </c>
      <c r="CG247" s="35">
        <f t="shared" ca="1" si="92"/>
        <v>3</v>
      </c>
      <c r="CH247" s="35">
        <f t="shared" ca="1" si="92"/>
        <v>3</v>
      </c>
      <c r="CI247" s="35">
        <f t="shared" ca="1" si="92"/>
        <v>3</v>
      </c>
      <c r="CJ247" s="35">
        <f t="shared" ca="1" si="92"/>
        <v>3</v>
      </c>
      <c r="CK247" s="35">
        <f t="shared" ca="1" si="92"/>
        <v>3</v>
      </c>
      <c r="CL247" s="35">
        <f t="shared" ca="1" si="92"/>
        <v>3</v>
      </c>
      <c r="CM247" s="35">
        <f t="shared" ca="1" si="92"/>
        <v>3</v>
      </c>
      <c r="CN247" s="35">
        <f t="shared" ca="1" si="92"/>
        <v>3</v>
      </c>
      <c r="CO247" s="35">
        <f t="shared" ca="1" si="92"/>
        <v>3</v>
      </c>
      <c r="CP247" s="35">
        <f t="shared" ca="1" si="92"/>
        <v>3</v>
      </c>
      <c r="CQ247" s="35">
        <f t="shared" ca="1" si="93"/>
        <v>3</v>
      </c>
      <c r="CR247" s="35">
        <f t="shared" ca="1" si="93"/>
        <v>3</v>
      </c>
      <c r="CS247" s="35">
        <f t="shared" ca="1" si="91"/>
        <v>3</v>
      </c>
      <c r="CT247" s="35">
        <f t="shared" ca="1" si="91"/>
        <v>3</v>
      </c>
      <c r="CU247" s="35">
        <f t="shared" ca="1" si="91"/>
        <v>3</v>
      </c>
      <c r="CV247" s="35">
        <f t="shared" ca="1" si="91"/>
        <v>3</v>
      </c>
      <c r="CW247" s="38">
        <f t="shared" ca="1" si="91"/>
        <v>3</v>
      </c>
      <c r="CX247" s="38">
        <f t="shared" ca="1" si="91"/>
        <v>3</v>
      </c>
      <c r="CY247" s="38">
        <f t="shared" ca="1" si="91"/>
        <v>3</v>
      </c>
      <c r="CZ247" s="39">
        <f t="shared" ca="1" si="87"/>
        <v>3</v>
      </c>
      <c r="DA247" s="35"/>
    </row>
    <row r="248" spans="4:105" x14ac:dyDescent="0.3">
      <c r="D248" s="61" t="str">
        <f>VLOOKUP(F248,[1]Special!$O$2:$S$209,3,0)</f>
        <v>|0101021700|0.00|0.00|0.000|132.5001.4</v>
      </c>
      <c r="E248" s="20" t="s">
        <v>271</v>
      </c>
      <c r="F248" s="19" t="str">
        <f t="shared" si="73"/>
        <v>|0200226010|42.70|0.00|1.400|0.000</v>
      </c>
      <c r="G248" s="19" t="str">
        <f>'Cutting Rules'!H248</f>
        <v>CIC1||||||||||||</v>
      </c>
      <c r="H248" s="19" t="str">
        <f>VLOOKUP(MID(F248,8,2),[1]Special!$H$2:$I$32,2,0)</f>
        <v>STAM390G</v>
      </c>
      <c r="I248" s="19" t="str">
        <f t="shared" si="74"/>
        <v>IBC</v>
      </c>
      <c r="J248" s="19" t="str">
        <f t="shared" si="75"/>
        <v>P</v>
      </c>
      <c r="K248" s="19" t="str">
        <f t="shared" si="76"/>
        <v>42.7</v>
      </c>
      <c r="L248" s="19" t="str">
        <f t="shared" si="77"/>
        <v>0.00</v>
      </c>
      <c r="M248" s="52" t="str">
        <f t="shared" si="78"/>
        <v>1.40</v>
      </c>
      <c r="N248" s="52" t="str">
        <f t="shared" si="79"/>
        <v>5340</v>
      </c>
      <c r="O248" s="19">
        <f>VLOOKUP(F248,[1]Item!$A$5:$Z$10000,26,0)</f>
        <v>1.4259999999999999</v>
      </c>
      <c r="P248" s="19" t="str">
        <f>VLOOKUP(E248,[1]route!$E$3:$O$10005,11,0)</f>
        <v>P/E</v>
      </c>
      <c r="Q248" s="62" t="str">
        <f>'Cutting Rules'!AD248</f>
        <v>5340------------</v>
      </c>
      <c r="R248" s="23">
        <f ca="1">SUMIF([1]route!$E$3:$E$10005,E248,[1]!Table1[生産])</f>
        <v>10339</v>
      </c>
      <c r="S248" s="24"/>
      <c r="T248" s="78" t="s">
        <v>547</v>
      </c>
      <c r="U248" s="19"/>
      <c r="V248" s="48">
        <f>SUMIF([1]route!$E$3:$E$10005,E248,[1]route!$M$3:$M$10005)</f>
        <v>5723</v>
      </c>
      <c r="W248" s="56">
        <f t="shared" si="80"/>
        <v>43579.729319999991</v>
      </c>
      <c r="X248" s="27">
        <f t="array" aca="1" ref="X248" ca="1">INDEX($BP248:$CZ248,MATCH(TRUE,$BP248:$CZ248&lt;0,0))</f>
        <v>-4616</v>
      </c>
      <c r="Y248" s="47">
        <f t="shared" ca="1" si="71"/>
        <v>45322</v>
      </c>
      <c r="Z248" s="121" t="str">
        <f>IFERROR(VLOOKUP(E248,[1]route!$E$3:$BL$10005,59,0),"")&amp;IFERROR(VLOOKUP(E248,[1]route!$E$3:$BL$10005,60,0),"")</f>
        <v/>
      </c>
      <c r="AA248" s="28">
        <f t="shared" ca="1" si="81"/>
        <v>4616</v>
      </c>
      <c r="AB248" s="77">
        <f t="shared" ca="1" si="82"/>
        <v>35150.101439999999</v>
      </c>
      <c r="AC248" s="4">
        <f t="shared" ca="1" si="72"/>
        <v>34</v>
      </c>
      <c r="AD248" s="29">
        <v>0</v>
      </c>
      <c r="AE248" s="30">
        <f ca="1">SUMIF([1]route!$E$3:$E$10005,E248,[1]!Table1[1])</f>
        <v>0</v>
      </c>
      <c r="AF248" s="30">
        <f ca="1">SUMIF([1]route!$E$3:$E$10005,E248,[1]!Table1[2])</f>
        <v>590</v>
      </c>
      <c r="AG248" s="30">
        <f ca="1">SUMIF([1]route!$E$3:$E$10005,E248,[1]!Table1[3])</f>
        <v>0</v>
      </c>
      <c r="AH248" s="30">
        <f ca="1">SUMIF([1]route!$E$3:$E$10005,E248,[1]!Table1[4])</f>
        <v>0</v>
      </c>
      <c r="AI248" s="30">
        <f ca="1">SUMIF([1]route!$E$3:$E$10005,E248,[1]!Table1[5])</f>
        <v>590</v>
      </c>
      <c r="AJ248" s="30">
        <f ca="1">SUMIF([1]route!$E$3:$E$10005,E248,[1]!Table1[6])</f>
        <v>0</v>
      </c>
      <c r="AK248" s="30">
        <f ca="1">SUMIF([1]route!$E$3:$E$10005,E248,[1]!Table1[7])</f>
        <v>0</v>
      </c>
      <c r="AL248" s="30">
        <f ca="1">SUMIF([1]route!$E$3:$E$10005,E248,[1]!Table1[8])</f>
        <v>590</v>
      </c>
      <c r="AM248" s="30">
        <f ca="1">SUMIF([1]route!$E$3:$E$10005,E248,[1]!Table1[9])</f>
        <v>0</v>
      </c>
      <c r="AN248" s="30">
        <f ca="1">SUMIF([1]route!$E$3:$E$10005,E248,[1]!Table1[10])</f>
        <v>0</v>
      </c>
      <c r="AO248" s="30">
        <f ca="1">SUMIF([1]route!$E$3:$E$10005,E248,[1]!Table1[11])</f>
        <v>0</v>
      </c>
      <c r="AP248" s="30">
        <f ca="1">SUMIF([1]route!$E$3:$E$10005,E248,[1]!Table1[12])</f>
        <v>590</v>
      </c>
      <c r="AQ248" s="30">
        <f ca="1">SUMIF([1]route!$E$3:$E$10005,E248,[1]!Table1[13])</f>
        <v>0</v>
      </c>
      <c r="AR248" s="30">
        <f ca="1">SUMIF([1]route!$E$3:$E$10005,E248,[1]!Table1[14])</f>
        <v>590</v>
      </c>
      <c r="AS248" s="30">
        <f ca="1">SUMIF([1]route!$E$3:$E$10005,E248,[1]!Table1[15])</f>
        <v>0</v>
      </c>
      <c r="AT248" s="30">
        <f ca="1">SUMIF([1]route!$E$3:$E$10005,E248,[1]!Table1[16])</f>
        <v>0</v>
      </c>
      <c r="AU248" s="30">
        <f ca="1">SUMIF([1]route!$E$3:$E$10005,E248,[1]!Table1[17])</f>
        <v>0</v>
      </c>
      <c r="AV248" s="30">
        <f ca="1">SUMIF([1]route!$E$3:$E$10005,E248,[1]!Table1[18])</f>
        <v>0</v>
      </c>
      <c r="AW248" s="30">
        <f ca="1">SUMIF([1]route!$E$3:$E$10005,E248,[1]!Table1[19])</f>
        <v>590</v>
      </c>
      <c r="AX248" s="30">
        <f ca="1">SUMIF([1]route!$E$3:$E$10005,E248,[1]!Table1[20])</f>
        <v>0</v>
      </c>
      <c r="AY248" s="30">
        <f ca="1">SUMIF([1]route!$E$3:$E$10005,E248,[1]!Table1[21])</f>
        <v>590</v>
      </c>
      <c r="AZ248" s="30">
        <f ca="1">SUMIF([1]route!$E$3:$E$10005,E248,[1]!Table1[22])</f>
        <v>0</v>
      </c>
      <c r="BA248" s="30">
        <f ca="1">SUMIF([1]route!$E$3:$E$10005,E248,[1]!Table1[23])</f>
        <v>0</v>
      </c>
      <c r="BB248" s="30">
        <f ca="1">SUMIF([1]route!$E$3:$E$10005,E248,[1]!Table1[24])</f>
        <v>0</v>
      </c>
      <c r="BC248" s="30">
        <f ca="1">SUMIF([1]route!$E$3:$E$10005,E248,[1]!Table1[25])</f>
        <v>590</v>
      </c>
      <c r="BD248" s="30">
        <f ca="1">SUMIF([1]route!$E$3:$E$10005,E248,[1]!Table1[26])</f>
        <v>0</v>
      </c>
      <c r="BE248" s="30">
        <f ca="1">SUMIF([1]route!$E$3:$E$10005,E248,[1]!Table1[27])</f>
        <v>0</v>
      </c>
      <c r="BF248" s="30">
        <f ca="1">SUMIF([1]route!$E$3:$E$10005,E248,[1]!Table1[28])</f>
        <v>590</v>
      </c>
      <c r="BG248" s="30">
        <f ca="1">SUMIF([1]route!$E$3:$E$10005,E248,[1]!Table1[29])</f>
        <v>0</v>
      </c>
      <c r="BH248" s="30">
        <f ca="1">SUMIF([1]route!$E$3:$E$10005,E248,[1]!Table1[30])</f>
        <v>0</v>
      </c>
      <c r="BI248" s="30">
        <f ca="1">SUMIF([1]route!$E$3:$E$10005,E248,[1]!Table1[31])</f>
        <v>0</v>
      </c>
      <c r="BJ248" s="30">
        <f ca="1">SUMIF([1]route!$E$3:$E$10005,E248,[1]!Table1[Remain PO])</f>
        <v>0</v>
      </c>
      <c r="BK248" s="31">
        <f ca="1">SUMIF([1]route!$E$3:$E$10005,E248,[1]!Table1[N+1])</f>
        <v>5029</v>
      </c>
      <c r="BL248" s="31">
        <f ca="1">SUMIF([1]route!$E$3:$E$10005,E248,[1]!Table1[N+2])</f>
        <v>2429</v>
      </c>
      <c r="BM248" s="31">
        <f ca="1">SUMIF([1]route!$E$3:$E$10005,E248,[1]!Table1[N+3])</f>
        <v>4486</v>
      </c>
      <c r="BN248" s="32">
        <f ca="1">SUMIF([1]route!$E$3:$E$10005,E248,[1]!Table1[N+4])</f>
        <v>0</v>
      </c>
      <c r="BP248" s="37">
        <f t="shared" si="83"/>
        <v>5723</v>
      </c>
      <c r="BQ248" s="35">
        <f t="shared" ca="1" si="89"/>
        <v>5723</v>
      </c>
      <c r="BR248" s="35">
        <f t="shared" ca="1" si="89"/>
        <v>5133</v>
      </c>
      <c r="BS248" s="35">
        <f t="shared" ca="1" si="89"/>
        <v>5133</v>
      </c>
      <c r="BT248" s="35">
        <f t="shared" ca="1" si="89"/>
        <v>5133</v>
      </c>
      <c r="BU248" s="35">
        <f t="shared" ca="1" si="89"/>
        <v>4543</v>
      </c>
      <c r="BV248" s="35">
        <f t="shared" ca="1" si="88"/>
        <v>4543</v>
      </c>
      <c r="BW248" s="35">
        <f t="shared" ca="1" si="88"/>
        <v>4543</v>
      </c>
      <c r="BX248" s="35">
        <f t="shared" ca="1" si="88"/>
        <v>3953</v>
      </c>
      <c r="BY248" s="35">
        <f t="shared" ca="1" si="88"/>
        <v>3953</v>
      </c>
      <c r="BZ248" s="35">
        <f t="shared" ca="1" si="88"/>
        <v>3953</v>
      </c>
      <c r="CA248" s="35">
        <f t="shared" ca="1" si="88"/>
        <v>3953</v>
      </c>
      <c r="CB248" s="35">
        <f t="shared" ca="1" si="88"/>
        <v>3363</v>
      </c>
      <c r="CC248" s="35">
        <f t="shared" ca="1" si="88"/>
        <v>3363</v>
      </c>
      <c r="CD248" s="35">
        <f t="shared" ca="1" si="92"/>
        <v>2773</v>
      </c>
      <c r="CE248" s="35">
        <f t="shared" ca="1" si="92"/>
        <v>2773</v>
      </c>
      <c r="CF248" s="35">
        <f t="shared" ca="1" si="92"/>
        <v>2773</v>
      </c>
      <c r="CG248" s="35">
        <f t="shared" ca="1" si="92"/>
        <v>2773</v>
      </c>
      <c r="CH248" s="35">
        <f t="shared" ca="1" si="92"/>
        <v>2773</v>
      </c>
      <c r="CI248" s="35">
        <f t="shared" ca="1" si="92"/>
        <v>2183</v>
      </c>
      <c r="CJ248" s="35">
        <f t="shared" ca="1" si="92"/>
        <v>2183</v>
      </c>
      <c r="CK248" s="35">
        <f t="shared" ca="1" si="92"/>
        <v>1593</v>
      </c>
      <c r="CL248" s="35">
        <f t="shared" ca="1" si="92"/>
        <v>1593</v>
      </c>
      <c r="CM248" s="35">
        <f t="shared" ca="1" si="92"/>
        <v>1593</v>
      </c>
      <c r="CN248" s="35">
        <f t="shared" ca="1" si="92"/>
        <v>1593</v>
      </c>
      <c r="CO248" s="35">
        <f t="shared" ca="1" si="92"/>
        <v>1003</v>
      </c>
      <c r="CP248" s="35">
        <f t="shared" ca="1" si="92"/>
        <v>1003</v>
      </c>
      <c r="CQ248" s="35">
        <f t="shared" ca="1" si="93"/>
        <v>1003</v>
      </c>
      <c r="CR248" s="35">
        <f t="shared" ca="1" si="93"/>
        <v>413</v>
      </c>
      <c r="CS248" s="35">
        <f t="shared" ca="1" si="91"/>
        <v>413</v>
      </c>
      <c r="CT248" s="35">
        <f t="shared" ca="1" si="91"/>
        <v>413</v>
      </c>
      <c r="CU248" s="35">
        <f t="shared" ca="1" si="91"/>
        <v>413</v>
      </c>
      <c r="CV248" s="35">
        <f t="shared" ca="1" si="91"/>
        <v>413</v>
      </c>
      <c r="CW248" s="38">
        <f t="shared" ca="1" si="91"/>
        <v>-4616</v>
      </c>
      <c r="CX248" s="38">
        <f t="shared" ca="1" si="91"/>
        <v>-7045</v>
      </c>
      <c r="CY248" s="38">
        <f t="shared" ca="1" si="91"/>
        <v>-11531</v>
      </c>
      <c r="CZ248" s="39">
        <f t="shared" ca="1" si="87"/>
        <v>-11531</v>
      </c>
      <c r="DA248" s="35"/>
    </row>
    <row r="249" spans="4:105" x14ac:dyDescent="0.3">
      <c r="D249" s="61" t="str">
        <f>VLOOKUP(F249,[1]Special!$O$2:$S$209,3,0)</f>
        <v>|0101021700|0.00|0.00|0.000|132.5001.4</v>
      </c>
      <c r="E249" s="20" t="s">
        <v>272</v>
      </c>
      <c r="F249" s="19" t="str">
        <f t="shared" si="73"/>
        <v>|0200226010|42.70|0.00|1.400|0.000</v>
      </c>
      <c r="G249" s="19" t="str">
        <f>'Cutting Rules'!H249</f>
        <v>|CIC1|||||||||||</v>
      </c>
      <c r="H249" s="19" t="str">
        <f>VLOOKUP(MID(F249,8,2),[1]Special!$H$2:$I$32,2,0)</f>
        <v>STAM390G</v>
      </c>
      <c r="I249" s="19" t="str">
        <f t="shared" si="74"/>
        <v>IBC</v>
      </c>
      <c r="J249" s="19" t="str">
        <f t="shared" si="75"/>
        <v>P</v>
      </c>
      <c r="K249" s="19" t="str">
        <f t="shared" si="76"/>
        <v>42.7</v>
      </c>
      <c r="L249" s="19" t="str">
        <f t="shared" si="77"/>
        <v>0.00</v>
      </c>
      <c r="M249" s="52" t="str">
        <f t="shared" si="78"/>
        <v>1.40</v>
      </c>
      <c r="N249" s="52" t="str">
        <f t="shared" si="79"/>
        <v>5652</v>
      </c>
      <c r="O249" s="19">
        <f>VLOOKUP(F249,[1]Item!$A$5:$Z$10000,26,0)</f>
        <v>1.4259999999999999</v>
      </c>
      <c r="P249" s="19" t="str">
        <f>VLOOKUP(E249,[1]route!$E$3:$O$10005,11,0)</f>
        <v>P/E</v>
      </c>
      <c r="Q249" s="62" t="str">
        <f>'Cutting Rules'!AD249</f>
        <v>5652-795-----------</v>
      </c>
      <c r="R249" s="23">
        <f ca="1">SUMIF([1]route!$E$3:$E$10005,E249,[1]!Table1[生産])</f>
        <v>4519.4285714285716</v>
      </c>
      <c r="S249" s="24"/>
      <c r="T249" s="78" t="s">
        <v>547</v>
      </c>
      <c r="U249" s="19"/>
      <c r="V249" s="48">
        <f>SUMIF([1]route!$E$3:$E$10005,E249,[1]route!$M$3:$M$10005)</f>
        <v>2454</v>
      </c>
      <c r="W249" s="56">
        <f t="shared" si="80"/>
        <v>19778.631408000001</v>
      </c>
      <c r="X249" s="27">
        <f t="array" aca="1" ref="X249" ca="1">INDEX($BP249:$CZ249,MATCH(TRUE,$BP249:$CZ249&lt;0,0))</f>
        <v>-2065.4285714285716</v>
      </c>
      <c r="Y249" s="47">
        <f t="shared" ca="1" si="71"/>
        <v>45322</v>
      </c>
      <c r="Z249" s="121" t="str">
        <f>IFERROR(VLOOKUP(E249,[1]route!$E$3:$BL$10005,59,0),"")&amp;IFERROR(VLOOKUP(E249,[1]route!$E$3:$BL$10005,60,0),"")</f>
        <v/>
      </c>
      <c r="AA249" s="28">
        <f t="shared" ca="1" si="81"/>
        <v>2065.4285714285716</v>
      </c>
      <c r="AB249" s="77">
        <f t="shared" ca="1" si="82"/>
        <v>16646.842059428574</v>
      </c>
      <c r="AC249" s="4">
        <f t="shared" ca="1" si="72"/>
        <v>34</v>
      </c>
      <c r="AD249" s="29">
        <v>0</v>
      </c>
      <c r="AE249" s="30">
        <f ca="1">SUMIF([1]route!$E$3:$E$10005,E249,[1]!Table1[1])</f>
        <v>85.714285714285708</v>
      </c>
      <c r="AF249" s="30">
        <f ca="1">SUMIF([1]route!$E$3:$E$10005,E249,[1]!Table1[2])</f>
        <v>85.714285714285708</v>
      </c>
      <c r="AG249" s="30">
        <f ca="1">SUMIF([1]route!$E$3:$E$10005,E249,[1]!Table1[3])</f>
        <v>0</v>
      </c>
      <c r="AH249" s="30">
        <f ca="1">SUMIF([1]route!$E$3:$E$10005,E249,[1]!Table1[4])</f>
        <v>98</v>
      </c>
      <c r="AI249" s="30">
        <f ca="1">SUMIF([1]route!$E$3:$E$10005,E249,[1]!Table1[5])</f>
        <v>98</v>
      </c>
      <c r="AJ249" s="30">
        <f ca="1">SUMIF([1]route!$E$3:$E$10005,E249,[1]!Table1[6])</f>
        <v>98</v>
      </c>
      <c r="AK249" s="30">
        <f ca="1">SUMIF([1]route!$E$3:$E$10005,E249,[1]!Table1[7])</f>
        <v>98</v>
      </c>
      <c r="AL249" s="30">
        <f ca="1">SUMIF([1]route!$E$3:$E$10005,E249,[1]!Table1[8])</f>
        <v>0</v>
      </c>
      <c r="AM249" s="30">
        <f ca="1">SUMIF([1]route!$E$3:$E$10005,E249,[1]!Table1[9])</f>
        <v>0</v>
      </c>
      <c r="AN249" s="30">
        <f ca="1">SUMIF([1]route!$E$3:$E$10005,E249,[1]!Table1[10])</f>
        <v>0</v>
      </c>
      <c r="AO249" s="30">
        <f ca="1">SUMIF([1]route!$E$3:$E$10005,E249,[1]!Table1[11])</f>
        <v>98</v>
      </c>
      <c r="AP249" s="30">
        <f ca="1">SUMIF([1]route!$E$3:$E$10005,E249,[1]!Table1[12])</f>
        <v>98</v>
      </c>
      <c r="AQ249" s="30">
        <f ca="1">SUMIF([1]route!$E$3:$E$10005,E249,[1]!Table1[13])</f>
        <v>98</v>
      </c>
      <c r="AR249" s="30">
        <f ca="1">SUMIF([1]route!$E$3:$E$10005,E249,[1]!Table1[14])</f>
        <v>98</v>
      </c>
      <c r="AS249" s="30">
        <f ca="1">SUMIF([1]route!$E$3:$E$10005,E249,[1]!Table1[15])</f>
        <v>98</v>
      </c>
      <c r="AT249" s="30">
        <f ca="1">SUMIF([1]route!$E$3:$E$10005,E249,[1]!Table1[16])</f>
        <v>42.857142857142854</v>
      </c>
      <c r="AU249" s="30">
        <f ca="1">SUMIF([1]route!$E$3:$E$10005,E249,[1]!Table1[17])</f>
        <v>0</v>
      </c>
      <c r="AV249" s="30">
        <f ca="1">SUMIF([1]route!$E$3:$E$10005,E249,[1]!Table1[18])</f>
        <v>98</v>
      </c>
      <c r="AW249" s="30">
        <f ca="1">SUMIF([1]route!$E$3:$E$10005,E249,[1]!Table1[19])</f>
        <v>98</v>
      </c>
      <c r="AX249" s="30">
        <f ca="1">SUMIF([1]route!$E$3:$E$10005,E249,[1]!Table1[20])</f>
        <v>98</v>
      </c>
      <c r="AY249" s="30">
        <f ca="1">SUMIF([1]route!$E$3:$E$10005,E249,[1]!Table1[21])</f>
        <v>98</v>
      </c>
      <c r="AZ249" s="30">
        <f ca="1">SUMIF([1]route!$E$3:$E$10005,E249,[1]!Table1[22])</f>
        <v>98</v>
      </c>
      <c r="BA249" s="30">
        <f ca="1">SUMIF([1]route!$E$3:$E$10005,E249,[1]!Table1[23])</f>
        <v>0</v>
      </c>
      <c r="BB249" s="30">
        <f ca="1">SUMIF([1]route!$E$3:$E$10005,E249,[1]!Table1[24])</f>
        <v>0</v>
      </c>
      <c r="BC249" s="30">
        <f ca="1">SUMIF([1]route!$E$3:$E$10005,E249,[1]!Table1[25])</f>
        <v>114.28571428571429</v>
      </c>
      <c r="BD249" s="30">
        <f ca="1">SUMIF([1]route!$E$3:$E$10005,E249,[1]!Table1[26])</f>
        <v>114.28571428571429</v>
      </c>
      <c r="BE249" s="30">
        <f ca="1">SUMIF([1]route!$E$3:$E$10005,E249,[1]!Table1[27])</f>
        <v>114.28571428571429</v>
      </c>
      <c r="BF249" s="30">
        <f ca="1">SUMIF([1]route!$E$3:$E$10005,E249,[1]!Table1[28])</f>
        <v>114.28571428571429</v>
      </c>
      <c r="BG249" s="30">
        <f ca="1">SUMIF([1]route!$E$3:$E$10005,E249,[1]!Table1[29])</f>
        <v>114.28571428571429</v>
      </c>
      <c r="BH249" s="30">
        <f ca="1">SUMIF([1]route!$E$3:$E$10005,E249,[1]!Table1[30])</f>
        <v>0</v>
      </c>
      <c r="BI249" s="30">
        <f ca="1">SUMIF([1]route!$E$3:$E$10005,E249,[1]!Table1[31])</f>
        <v>0</v>
      </c>
      <c r="BJ249" s="30">
        <f ca="1">SUMIF([1]route!$E$3:$E$10005,E249,[1]!Table1[Remain PO])</f>
        <v>0</v>
      </c>
      <c r="BK249" s="31">
        <f ca="1">SUMIF([1]route!$E$3:$E$10005,E249,[1]!Table1[N+1])</f>
        <v>2361.7142857142858</v>
      </c>
      <c r="BL249" s="31">
        <f ca="1">SUMIF([1]route!$E$3:$E$10005,E249,[1]!Table1[N+2])</f>
        <v>1780.8571428571429</v>
      </c>
      <c r="BM249" s="31">
        <f ca="1">SUMIF([1]route!$E$3:$E$10005,E249,[1]!Table1[N+3])</f>
        <v>2374.2857142857142</v>
      </c>
      <c r="BN249" s="32">
        <f ca="1">SUMIF([1]route!$E$3:$E$10005,E249,[1]!Table1[N+4])</f>
        <v>0</v>
      </c>
      <c r="BP249" s="37">
        <f t="shared" si="83"/>
        <v>2454</v>
      </c>
      <c r="BQ249" s="35">
        <f t="shared" ca="1" si="89"/>
        <v>2368.2857142857142</v>
      </c>
      <c r="BR249" s="35">
        <f t="shared" ca="1" si="89"/>
        <v>2282.5714285714284</v>
      </c>
      <c r="BS249" s="35">
        <f t="shared" ca="1" si="89"/>
        <v>2282.5714285714284</v>
      </c>
      <c r="BT249" s="35">
        <f t="shared" ca="1" si="89"/>
        <v>2184.5714285714284</v>
      </c>
      <c r="BU249" s="35">
        <f t="shared" ca="1" si="89"/>
        <v>2086.5714285714284</v>
      </c>
      <c r="BV249" s="35">
        <f t="shared" ca="1" si="88"/>
        <v>1988.5714285714284</v>
      </c>
      <c r="BW249" s="35">
        <f t="shared" ca="1" si="88"/>
        <v>1890.5714285714284</v>
      </c>
      <c r="BX249" s="35">
        <f t="shared" ca="1" si="88"/>
        <v>1890.5714285714284</v>
      </c>
      <c r="BY249" s="35">
        <f t="shared" ca="1" si="88"/>
        <v>1890.5714285714284</v>
      </c>
      <c r="BZ249" s="35">
        <f t="shared" ca="1" si="88"/>
        <v>1890.5714285714284</v>
      </c>
      <c r="CA249" s="35">
        <f t="shared" ca="1" si="88"/>
        <v>1792.5714285714284</v>
      </c>
      <c r="CB249" s="35">
        <f t="shared" ca="1" si="88"/>
        <v>1694.5714285714284</v>
      </c>
      <c r="CC249" s="35">
        <f t="shared" ca="1" si="88"/>
        <v>1596.5714285714284</v>
      </c>
      <c r="CD249" s="35">
        <f t="shared" ca="1" si="92"/>
        <v>1498.5714285714284</v>
      </c>
      <c r="CE249" s="35">
        <f t="shared" ca="1" si="92"/>
        <v>1400.5714285714284</v>
      </c>
      <c r="CF249" s="35">
        <f t="shared" ca="1" si="92"/>
        <v>1357.7142857142856</v>
      </c>
      <c r="CG249" s="35">
        <f t="shared" ca="1" si="92"/>
        <v>1357.7142857142856</v>
      </c>
      <c r="CH249" s="35">
        <f t="shared" ca="1" si="92"/>
        <v>1259.7142857142856</v>
      </c>
      <c r="CI249" s="35">
        <f t="shared" ca="1" si="92"/>
        <v>1161.7142857142856</v>
      </c>
      <c r="CJ249" s="35">
        <f t="shared" ca="1" si="92"/>
        <v>1063.7142857142856</v>
      </c>
      <c r="CK249" s="35">
        <f t="shared" ca="1" si="92"/>
        <v>965.71428571428555</v>
      </c>
      <c r="CL249" s="35">
        <f t="shared" ca="1" si="92"/>
        <v>867.71428571428555</v>
      </c>
      <c r="CM249" s="35">
        <f t="shared" ca="1" si="92"/>
        <v>867.71428571428555</v>
      </c>
      <c r="CN249" s="35">
        <f t="shared" ca="1" si="92"/>
        <v>867.71428571428555</v>
      </c>
      <c r="CO249" s="35">
        <f t="shared" ca="1" si="92"/>
        <v>753.42857142857122</v>
      </c>
      <c r="CP249" s="35">
        <f t="shared" ca="1" si="92"/>
        <v>639.14285714285688</v>
      </c>
      <c r="CQ249" s="35">
        <f t="shared" ca="1" si="93"/>
        <v>524.85714285714255</v>
      </c>
      <c r="CR249" s="35">
        <f t="shared" ca="1" si="93"/>
        <v>410.57142857142827</v>
      </c>
      <c r="CS249" s="35">
        <f t="shared" ca="1" si="91"/>
        <v>296.28571428571399</v>
      </c>
      <c r="CT249" s="35">
        <f t="shared" ca="1" si="91"/>
        <v>296.28571428571399</v>
      </c>
      <c r="CU249" s="35">
        <f t="shared" ca="1" si="91"/>
        <v>296.28571428571399</v>
      </c>
      <c r="CV249" s="35">
        <f t="shared" ca="1" si="91"/>
        <v>296.28571428571399</v>
      </c>
      <c r="CW249" s="38">
        <f t="shared" ca="1" si="91"/>
        <v>-2065.4285714285716</v>
      </c>
      <c r="CX249" s="38">
        <f t="shared" ca="1" si="91"/>
        <v>-3846.2857142857147</v>
      </c>
      <c r="CY249" s="38">
        <f t="shared" ca="1" si="91"/>
        <v>-6220.5714285714294</v>
      </c>
      <c r="CZ249" s="39">
        <f t="shared" ca="1" si="87"/>
        <v>-6220.5714285714294</v>
      </c>
      <c r="DA249" s="35"/>
    </row>
    <row r="250" spans="4:105" x14ac:dyDescent="0.3">
      <c r="D250" s="61" t="str">
        <f>VLOOKUP(F250,[1]Special!$O$2:$S$209,3,0)</f>
        <v>|0101021700|0.00|0.00|0.000|132.0001.6</v>
      </c>
      <c r="E250" s="20" t="s">
        <v>273</v>
      </c>
      <c r="F250" s="19" t="str">
        <f t="shared" si="73"/>
        <v>|0200226010|42.70|0.00|1.600|0.000</v>
      </c>
      <c r="G250" s="19" t="str">
        <f>'Cutting Rules'!H250</f>
        <v>|CIC1|VPIC1|CIC1|||||||||</v>
      </c>
      <c r="H250" s="19" t="str">
        <f>VLOOKUP(MID(F250,8,2),[1]Special!$H$2:$I$32,2,0)</f>
        <v>STAM390G</v>
      </c>
      <c r="I250" s="19" t="str">
        <f t="shared" si="74"/>
        <v>IBC</v>
      </c>
      <c r="J250" s="19" t="str">
        <f t="shared" si="75"/>
        <v>P</v>
      </c>
      <c r="K250" s="19" t="str">
        <f t="shared" si="76"/>
        <v>42.7</v>
      </c>
      <c r="L250" s="19" t="str">
        <f t="shared" si="77"/>
        <v>0.00</v>
      </c>
      <c r="M250" s="52" t="str">
        <f t="shared" si="78"/>
        <v>1.60</v>
      </c>
      <c r="N250" s="52" t="str">
        <f t="shared" si="79"/>
        <v>5622</v>
      </c>
      <c r="O250" s="19">
        <f>VLOOKUP(F250,[1]Item!$A$5:$Z$10000,26,0)</f>
        <v>1.6220000000000001</v>
      </c>
      <c r="P250" s="19" t="str">
        <f>VLOOKUP(E250,[1]route!$E$3:$O$10005,11,0)</f>
        <v>P/E</v>
      </c>
      <c r="Q250" s="62" t="str">
        <f>'Cutting Rules'!AD250</f>
        <v>5622-795-840-845---------</v>
      </c>
      <c r="R250" s="23">
        <f ca="1">SUMIF([1]route!$E$3:$E$10005,E250,[1]!Table1[生産])</f>
        <v>4541.2857142857147</v>
      </c>
      <c r="S250" s="24"/>
      <c r="T250" s="78" t="s">
        <v>547</v>
      </c>
      <c r="U250" s="19"/>
      <c r="V250" s="48">
        <f>SUMIF([1]route!$E$3:$E$10005,E250,[1]route!$M$3:$M$10005)</f>
        <v>2803</v>
      </c>
      <c r="W250" s="56">
        <f t="shared" si="80"/>
        <v>25560.231852000001</v>
      </c>
      <c r="X250" s="27">
        <f t="array" aca="1" ref="X250" ca="1">INDEX($BP250:$CZ250,MATCH(TRUE,$BP250:$CZ250&lt;0,0))</f>
        <v>-1738.2857142857149</v>
      </c>
      <c r="Y250" s="47">
        <f t="shared" ca="1" si="71"/>
        <v>45322</v>
      </c>
      <c r="Z250" s="121" t="str">
        <f>IFERROR(VLOOKUP(E250,[1]route!$E$3:$BL$10005,59,0),"")&amp;IFERROR(VLOOKUP(E250,[1]route!$E$3:$BL$10005,60,0),"")</f>
        <v/>
      </c>
      <c r="AA250" s="28">
        <f t="shared" ca="1" si="81"/>
        <v>1738.2857142857147</v>
      </c>
      <c r="AB250" s="77">
        <f t="shared" ca="1" si="82"/>
        <v>15851.225787428575</v>
      </c>
      <c r="AC250" s="4">
        <f t="shared" ca="1" si="72"/>
        <v>34</v>
      </c>
      <c r="AD250" s="29">
        <v>0</v>
      </c>
      <c r="AE250" s="30">
        <f ca="1">SUMIF([1]route!$E$3:$E$10005,E250,[1]!Table1[1])</f>
        <v>100.14285714285715</v>
      </c>
      <c r="AF250" s="30">
        <f ca="1">SUMIF([1]route!$E$3:$E$10005,E250,[1]!Table1[2])</f>
        <v>0</v>
      </c>
      <c r="AG250" s="30">
        <f ca="1">SUMIF([1]route!$E$3:$E$10005,E250,[1]!Table1[3])</f>
        <v>0</v>
      </c>
      <c r="AH250" s="30">
        <f ca="1">SUMIF([1]route!$E$3:$E$10005,E250,[1]!Table1[4])</f>
        <v>98</v>
      </c>
      <c r="AI250" s="30">
        <f ca="1">SUMIF([1]route!$E$3:$E$10005,E250,[1]!Table1[5])</f>
        <v>98</v>
      </c>
      <c r="AJ250" s="30">
        <f ca="1">SUMIF([1]route!$E$3:$E$10005,E250,[1]!Table1[6])</f>
        <v>98</v>
      </c>
      <c r="AK250" s="30">
        <f ca="1">SUMIF([1]route!$E$3:$E$10005,E250,[1]!Table1[7])</f>
        <v>98</v>
      </c>
      <c r="AL250" s="30">
        <f ca="1">SUMIF([1]route!$E$3:$E$10005,E250,[1]!Table1[8])</f>
        <v>98</v>
      </c>
      <c r="AM250" s="30">
        <f ca="1">SUMIF([1]route!$E$3:$E$10005,E250,[1]!Table1[9])</f>
        <v>98</v>
      </c>
      <c r="AN250" s="30">
        <f ca="1">SUMIF([1]route!$E$3:$E$10005,E250,[1]!Table1[10])</f>
        <v>0</v>
      </c>
      <c r="AO250" s="30">
        <f ca="1">SUMIF([1]route!$E$3:$E$10005,E250,[1]!Table1[11])</f>
        <v>98</v>
      </c>
      <c r="AP250" s="30">
        <f ca="1">SUMIF([1]route!$E$3:$E$10005,E250,[1]!Table1[12])</f>
        <v>98</v>
      </c>
      <c r="AQ250" s="30">
        <f ca="1">SUMIF([1]route!$E$3:$E$10005,E250,[1]!Table1[13])</f>
        <v>98</v>
      </c>
      <c r="AR250" s="30">
        <f ca="1">SUMIF([1]route!$E$3:$E$10005,E250,[1]!Table1[14])</f>
        <v>98</v>
      </c>
      <c r="AS250" s="30">
        <f ca="1">SUMIF([1]route!$E$3:$E$10005,E250,[1]!Table1[15])</f>
        <v>42.857142857142854</v>
      </c>
      <c r="AT250" s="30">
        <f ca="1">SUMIF([1]route!$E$3:$E$10005,E250,[1]!Table1[16])</f>
        <v>0</v>
      </c>
      <c r="AU250" s="30">
        <f ca="1">SUMIF([1]route!$E$3:$E$10005,E250,[1]!Table1[17])</f>
        <v>0</v>
      </c>
      <c r="AV250" s="30">
        <f ca="1">SUMIF([1]route!$E$3:$E$10005,E250,[1]!Table1[18])</f>
        <v>98</v>
      </c>
      <c r="AW250" s="30">
        <f ca="1">SUMIF([1]route!$E$3:$E$10005,E250,[1]!Table1[19])</f>
        <v>98</v>
      </c>
      <c r="AX250" s="30">
        <f ca="1">SUMIF([1]route!$E$3:$E$10005,E250,[1]!Table1[20])</f>
        <v>98</v>
      </c>
      <c r="AY250" s="30">
        <f ca="1">SUMIF([1]route!$E$3:$E$10005,E250,[1]!Table1[21])</f>
        <v>98</v>
      </c>
      <c r="AZ250" s="30">
        <f ca="1">SUMIF([1]route!$E$3:$E$10005,E250,[1]!Table1[22])</f>
        <v>98</v>
      </c>
      <c r="BA250" s="30">
        <f ca="1">SUMIF([1]route!$E$3:$E$10005,E250,[1]!Table1[23])</f>
        <v>98</v>
      </c>
      <c r="BB250" s="30">
        <f ca="1">SUMIF([1]route!$E$3:$E$10005,E250,[1]!Table1[24])</f>
        <v>0</v>
      </c>
      <c r="BC250" s="30">
        <f ca="1">SUMIF([1]route!$E$3:$E$10005,E250,[1]!Table1[25])</f>
        <v>114.28571428571429</v>
      </c>
      <c r="BD250" s="30">
        <f ca="1">SUMIF([1]route!$E$3:$E$10005,E250,[1]!Table1[26])</f>
        <v>114.28571428571429</v>
      </c>
      <c r="BE250" s="30">
        <f ca="1">SUMIF([1]route!$E$3:$E$10005,E250,[1]!Table1[27])</f>
        <v>114.28571428571429</v>
      </c>
      <c r="BF250" s="30">
        <f ca="1">SUMIF([1]route!$E$3:$E$10005,E250,[1]!Table1[28])</f>
        <v>114.28571428571429</v>
      </c>
      <c r="BG250" s="30">
        <f ca="1">SUMIF([1]route!$E$3:$E$10005,E250,[1]!Table1[29])</f>
        <v>0</v>
      </c>
      <c r="BH250" s="30">
        <f ca="1">SUMIF([1]route!$E$3:$E$10005,E250,[1]!Table1[30])</f>
        <v>0</v>
      </c>
      <c r="BI250" s="30">
        <f ca="1">SUMIF([1]route!$E$3:$E$10005,E250,[1]!Table1[31])</f>
        <v>0</v>
      </c>
      <c r="BJ250" s="30">
        <f ca="1">SUMIF([1]route!$E$3:$E$10005,E250,[1]!Table1[Remain PO])</f>
        <v>0</v>
      </c>
      <c r="BK250" s="31">
        <f ca="1">SUMIF([1]route!$E$3:$E$10005,E250,[1]!Table1[N+1])</f>
        <v>2373.1428571428573</v>
      </c>
      <c r="BL250" s="31">
        <f ca="1">SUMIF([1]route!$E$3:$E$10005,E250,[1]!Table1[N+2])</f>
        <v>1780.8571428571429</v>
      </c>
      <c r="BM250" s="31">
        <f ca="1">SUMIF([1]route!$E$3:$E$10005,E250,[1]!Table1[N+3])</f>
        <v>2374.2857142857142</v>
      </c>
      <c r="BN250" s="32">
        <f ca="1">SUMIF([1]route!$E$3:$E$10005,E250,[1]!Table1[N+4])</f>
        <v>0</v>
      </c>
      <c r="BP250" s="37">
        <f t="shared" si="83"/>
        <v>2803</v>
      </c>
      <c r="BQ250" s="35">
        <f t="shared" ca="1" si="89"/>
        <v>2702.8571428571427</v>
      </c>
      <c r="BR250" s="35">
        <f t="shared" ca="1" si="89"/>
        <v>2702.8571428571427</v>
      </c>
      <c r="BS250" s="35">
        <f t="shared" ca="1" si="89"/>
        <v>2702.8571428571427</v>
      </c>
      <c r="BT250" s="35">
        <f t="shared" ca="1" si="89"/>
        <v>2604.8571428571427</v>
      </c>
      <c r="BU250" s="35">
        <f t="shared" ca="1" si="89"/>
        <v>2506.8571428571427</v>
      </c>
      <c r="BV250" s="35">
        <f t="shared" ca="1" si="88"/>
        <v>2408.8571428571427</v>
      </c>
      <c r="BW250" s="35">
        <f t="shared" ca="1" si="88"/>
        <v>2310.8571428571427</v>
      </c>
      <c r="BX250" s="35">
        <f t="shared" ca="1" si="88"/>
        <v>2212.8571428571427</v>
      </c>
      <c r="BY250" s="35">
        <f t="shared" ca="1" si="88"/>
        <v>2114.8571428571427</v>
      </c>
      <c r="BZ250" s="35">
        <f t="shared" ca="1" si="88"/>
        <v>2114.8571428571427</v>
      </c>
      <c r="CA250" s="35">
        <f t="shared" ca="1" si="88"/>
        <v>2016.8571428571427</v>
      </c>
      <c r="CB250" s="35">
        <f t="shared" ca="1" si="88"/>
        <v>1918.8571428571427</v>
      </c>
      <c r="CC250" s="35">
        <f t="shared" ca="1" si="88"/>
        <v>1820.8571428571427</v>
      </c>
      <c r="CD250" s="35">
        <f t="shared" ca="1" si="92"/>
        <v>1722.8571428571427</v>
      </c>
      <c r="CE250" s="35">
        <f t="shared" ca="1" si="92"/>
        <v>1679.9999999999998</v>
      </c>
      <c r="CF250" s="35">
        <f t="shared" ca="1" si="92"/>
        <v>1679.9999999999998</v>
      </c>
      <c r="CG250" s="35">
        <f t="shared" ca="1" si="92"/>
        <v>1679.9999999999998</v>
      </c>
      <c r="CH250" s="35">
        <f t="shared" ca="1" si="92"/>
        <v>1581.9999999999998</v>
      </c>
      <c r="CI250" s="35">
        <f t="shared" ca="1" si="92"/>
        <v>1483.9999999999998</v>
      </c>
      <c r="CJ250" s="35">
        <f t="shared" ca="1" si="92"/>
        <v>1385.9999999999998</v>
      </c>
      <c r="CK250" s="35">
        <f t="shared" ca="1" si="92"/>
        <v>1287.9999999999998</v>
      </c>
      <c r="CL250" s="35">
        <f t="shared" ca="1" si="92"/>
        <v>1189.9999999999998</v>
      </c>
      <c r="CM250" s="35">
        <f t="shared" ca="1" si="92"/>
        <v>1091.9999999999998</v>
      </c>
      <c r="CN250" s="35">
        <f t="shared" ca="1" si="92"/>
        <v>1091.9999999999998</v>
      </c>
      <c r="CO250" s="35">
        <f t="shared" ca="1" si="92"/>
        <v>977.71428571428544</v>
      </c>
      <c r="CP250" s="35">
        <f t="shared" ca="1" si="92"/>
        <v>863.4285714285711</v>
      </c>
      <c r="CQ250" s="35">
        <f t="shared" ca="1" si="93"/>
        <v>749.14285714285677</v>
      </c>
      <c r="CR250" s="35">
        <f t="shared" ca="1" si="93"/>
        <v>634.85714285714243</v>
      </c>
      <c r="CS250" s="35">
        <f t="shared" ca="1" si="91"/>
        <v>634.85714285714243</v>
      </c>
      <c r="CT250" s="35">
        <f t="shared" ca="1" si="91"/>
        <v>634.85714285714243</v>
      </c>
      <c r="CU250" s="35">
        <f t="shared" ca="1" si="91"/>
        <v>634.85714285714243</v>
      </c>
      <c r="CV250" s="35">
        <f t="shared" ca="1" si="91"/>
        <v>634.85714285714243</v>
      </c>
      <c r="CW250" s="38">
        <f t="shared" ca="1" si="91"/>
        <v>-1738.2857142857149</v>
      </c>
      <c r="CX250" s="38">
        <f t="shared" ca="1" si="91"/>
        <v>-3519.1428571428578</v>
      </c>
      <c r="CY250" s="38">
        <f t="shared" ca="1" si="91"/>
        <v>-5893.4285714285725</v>
      </c>
      <c r="CZ250" s="39">
        <f t="shared" ca="1" si="87"/>
        <v>-5893.4285714285725</v>
      </c>
      <c r="DA250" s="35"/>
    </row>
    <row r="251" spans="4:105" x14ac:dyDescent="0.3">
      <c r="D251" s="61" t="str">
        <f>VLOOKUP(F251,[1]Special!$O$2:$S$209,3,0)</f>
        <v>|0101021700|0.00|0.00|0.000|131.0002.3</v>
      </c>
      <c r="E251" s="20" t="s">
        <v>274</v>
      </c>
      <c r="F251" s="19" t="str">
        <f t="shared" si="73"/>
        <v>|0200226010|42.70|0.00|2.300|0.000</v>
      </c>
      <c r="G251" s="19" t="str">
        <f>'Cutting Rules'!H251</f>
        <v>INNOTEK||||||||||||</v>
      </c>
      <c r="H251" s="19" t="str">
        <f>VLOOKUP(MID(F251,8,2),[1]Special!$H$2:$I$32,2,0)</f>
        <v>STAM390G</v>
      </c>
      <c r="I251" s="19" t="str">
        <f t="shared" si="74"/>
        <v>NBC</v>
      </c>
      <c r="J251" s="19" t="str">
        <f t="shared" si="75"/>
        <v>P</v>
      </c>
      <c r="K251" s="19" t="str">
        <f t="shared" si="76"/>
        <v>42.7</v>
      </c>
      <c r="L251" s="19" t="str">
        <f t="shared" si="77"/>
        <v>0.00</v>
      </c>
      <c r="M251" s="52" t="str">
        <f t="shared" si="78"/>
        <v>2.30</v>
      </c>
      <c r="N251" s="52" t="str">
        <f t="shared" si="79"/>
        <v>5090</v>
      </c>
      <c r="O251" s="19">
        <f>VLOOKUP(F251,[1]Item!$A$5:$Z$10000,26,0)</f>
        <v>2.2909999999999999</v>
      </c>
      <c r="P251" s="19" t="str">
        <f>VLOOKUP(E251,[1]route!$E$3:$O$10005,11,0)</f>
        <v>P/E</v>
      </c>
      <c r="Q251" s="62" t="str">
        <f>'Cutting Rules'!AD251</f>
        <v>5090------------</v>
      </c>
      <c r="R251" s="23">
        <f ca="1">SUMIF([1]route!$E$3:$E$10005,E251,[1]!Table1[生産])</f>
        <v>2070</v>
      </c>
      <c r="S251" s="24"/>
      <c r="T251" s="78" t="s">
        <v>547</v>
      </c>
      <c r="U251" s="19"/>
      <c r="V251" s="48">
        <f>SUMIF([1]route!$E$3:$E$10005,E251,[1]route!$M$3:$M$10005)</f>
        <v>1509</v>
      </c>
      <c r="W251" s="56">
        <f t="shared" si="80"/>
        <v>17596.735710000001</v>
      </c>
      <c r="X251" s="27">
        <f t="array" aca="1" ref="X251" ca="1">INDEX($BP251:$CZ251,MATCH(TRUE,$BP251:$CZ251&lt;0,0))</f>
        <v>-561</v>
      </c>
      <c r="Y251" s="47">
        <f t="shared" ca="1" si="71"/>
        <v>45322</v>
      </c>
      <c r="Z251" s="121" t="str">
        <f>IFERROR(VLOOKUP(E251,[1]route!$E$3:$BL$10005,59,0),"")&amp;IFERROR(VLOOKUP(E251,[1]route!$E$3:$BL$10005,60,0),"")</f>
        <v/>
      </c>
      <c r="AA251" s="28">
        <f t="shared" ca="1" si="81"/>
        <v>561</v>
      </c>
      <c r="AB251" s="77">
        <f t="shared" ca="1" si="82"/>
        <v>6541.9275900000002</v>
      </c>
      <c r="AC251" s="4">
        <f t="shared" ca="1" si="72"/>
        <v>34</v>
      </c>
      <c r="AD251" s="29">
        <v>0</v>
      </c>
      <c r="AE251" s="30">
        <f ca="1">SUMIF([1]route!$E$3:$E$10005,E251,[1]!Table1[1])</f>
        <v>61</v>
      </c>
      <c r="AF251" s="30">
        <f ca="1">SUMIF([1]route!$E$3:$E$10005,E251,[1]!Table1[2])</f>
        <v>0</v>
      </c>
      <c r="AG251" s="30">
        <f ca="1">SUMIF([1]route!$E$3:$E$10005,E251,[1]!Table1[3])</f>
        <v>0</v>
      </c>
      <c r="AH251" s="30">
        <f ca="1">SUMIF([1]route!$E$3:$E$10005,E251,[1]!Table1[4])</f>
        <v>61</v>
      </c>
      <c r="AI251" s="30">
        <f ca="1">SUMIF([1]route!$E$3:$E$10005,E251,[1]!Table1[5])</f>
        <v>61</v>
      </c>
      <c r="AJ251" s="30">
        <f ca="1">SUMIF([1]route!$E$3:$E$10005,E251,[1]!Table1[6])</f>
        <v>0</v>
      </c>
      <c r="AK251" s="30">
        <f ca="1">SUMIF([1]route!$E$3:$E$10005,E251,[1]!Table1[7])</f>
        <v>61</v>
      </c>
      <c r="AL251" s="30">
        <f ca="1">SUMIF([1]route!$E$3:$E$10005,E251,[1]!Table1[8])</f>
        <v>0</v>
      </c>
      <c r="AM251" s="30">
        <f ca="1">SUMIF([1]route!$E$3:$E$10005,E251,[1]!Table1[9])</f>
        <v>0</v>
      </c>
      <c r="AN251" s="30">
        <f ca="1">SUMIF([1]route!$E$3:$E$10005,E251,[1]!Table1[10])</f>
        <v>0</v>
      </c>
      <c r="AO251" s="30">
        <f ca="1">SUMIF([1]route!$E$3:$E$10005,E251,[1]!Table1[11])</f>
        <v>61</v>
      </c>
      <c r="AP251" s="30">
        <f ca="1">SUMIF([1]route!$E$3:$E$10005,E251,[1]!Table1[12])</f>
        <v>61</v>
      </c>
      <c r="AQ251" s="30">
        <f ca="1">SUMIF([1]route!$E$3:$E$10005,E251,[1]!Table1[13])</f>
        <v>61</v>
      </c>
      <c r="AR251" s="30">
        <f ca="1">SUMIF([1]route!$E$3:$E$10005,E251,[1]!Table1[14])</f>
        <v>61</v>
      </c>
      <c r="AS251" s="30">
        <f ca="1">SUMIF([1]route!$E$3:$E$10005,E251,[1]!Table1[15])</f>
        <v>0</v>
      </c>
      <c r="AT251" s="30">
        <f ca="1">SUMIF([1]route!$E$3:$E$10005,E251,[1]!Table1[16])</f>
        <v>0</v>
      </c>
      <c r="AU251" s="30">
        <f ca="1">SUMIF([1]route!$E$3:$E$10005,E251,[1]!Table1[17])</f>
        <v>0</v>
      </c>
      <c r="AV251" s="30">
        <f ca="1">SUMIF([1]route!$E$3:$E$10005,E251,[1]!Table1[18])</f>
        <v>61</v>
      </c>
      <c r="AW251" s="30">
        <f ca="1">SUMIF([1]route!$E$3:$E$10005,E251,[1]!Table1[19])</f>
        <v>61</v>
      </c>
      <c r="AX251" s="30">
        <f ca="1">SUMIF([1]route!$E$3:$E$10005,E251,[1]!Table1[20])</f>
        <v>61</v>
      </c>
      <c r="AY251" s="30">
        <f ca="1">SUMIF([1]route!$E$3:$E$10005,E251,[1]!Table1[21])</f>
        <v>61</v>
      </c>
      <c r="AZ251" s="30">
        <f ca="1">SUMIF([1]route!$E$3:$E$10005,E251,[1]!Table1[22])</f>
        <v>61</v>
      </c>
      <c r="BA251" s="30">
        <f ca="1">SUMIF([1]route!$E$3:$E$10005,E251,[1]!Table1[23])</f>
        <v>0</v>
      </c>
      <c r="BB251" s="30">
        <f ca="1">SUMIF([1]route!$E$3:$E$10005,E251,[1]!Table1[24])</f>
        <v>0</v>
      </c>
      <c r="BC251" s="30">
        <f ca="1">SUMIF([1]route!$E$3:$E$10005,E251,[1]!Table1[25])</f>
        <v>61</v>
      </c>
      <c r="BD251" s="30">
        <f ca="1">SUMIF([1]route!$E$3:$E$10005,E251,[1]!Table1[26])</f>
        <v>61</v>
      </c>
      <c r="BE251" s="30">
        <f ca="1">SUMIF([1]route!$E$3:$E$10005,E251,[1]!Table1[27])</f>
        <v>61</v>
      </c>
      <c r="BF251" s="30">
        <f ca="1">SUMIF([1]route!$E$3:$E$10005,E251,[1]!Table1[28])</f>
        <v>61</v>
      </c>
      <c r="BG251" s="30">
        <f ca="1">SUMIF([1]route!$E$3:$E$10005,E251,[1]!Table1[29])</f>
        <v>61</v>
      </c>
      <c r="BH251" s="30">
        <f ca="1">SUMIF([1]route!$E$3:$E$10005,E251,[1]!Table1[30])</f>
        <v>0</v>
      </c>
      <c r="BI251" s="30">
        <f ca="1">SUMIF([1]route!$E$3:$E$10005,E251,[1]!Table1[31])</f>
        <v>0</v>
      </c>
      <c r="BJ251" s="30">
        <f ca="1">SUMIF([1]route!$E$3:$E$10005,E251,[1]!Table1[Remain PO])</f>
        <v>0</v>
      </c>
      <c r="BK251" s="31">
        <f ca="1">SUMIF([1]route!$E$3:$E$10005,E251,[1]!Table1[N+1])</f>
        <v>972</v>
      </c>
      <c r="BL251" s="31">
        <f ca="1">SUMIF([1]route!$E$3:$E$10005,E251,[1]!Table1[N+2])</f>
        <v>736</v>
      </c>
      <c r="BM251" s="31">
        <f ca="1">SUMIF([1]route!$E$3:$E$10005,E251,[1]!Table1[N+3])</f>
        <v>1066</v>
      </c>
      <c r="BN251" s="32">
        <f ca="1">SUMIF([1]route!$E$3:$E$10005,E251,[1]!Table1[N+4])</f>
        <v>0</v>
      </c>
      <c r="BP251" s="37">
        <f t="shared" si="83"/>
        <v>1509</v>
      </c>
      <c r="BQ251" s="35">
        <f t="shared" ca="1" si="89"/>
        <v>1448</v>
      </c>
      <c r="BR251" s="35">
        <f t="shared" ca="1" si="89"/>
        <v>1448</v>
      </c>
      <c r="BS251" s="35">
        <f t="shared" ca="1" si="89"/>
        <v>1448</v>
      </c>
      <c r="BT251" s="35">
        <f t="shared" ca="1" si="89"/>
        <v>1387</v>
      </c>
      <c r="BU251" s="35">
        <f t="shared" ca="1" si="89"/>
        <v>1326</v>
      </c>
      <c r="BV251" s="35">
        <f t="shared" ca="1" si="88"/>
        <v>1326</v>
      </c>
      <c r="BW251" s="35">
        <f t="shared" ca="1" si="88"/>
        <v>1265</v>
      </c>
      <c r="BX251" s="35">
        <f t="shared" ca="1" si="88"/>
        <v>1265</v>
      </c>
      <c r="BY251" s="35">
        <f t="shared" ca="1" si="88"/>
        <v>1265</v>
      </c>
      <c r="BZ251" s="35">
        <f t="shared" ca="1" si="88"/>
        <v>1265</v>
      </c>
      <c r="CA251" s="35">
        <f t="shared" ca="1" si="88"/>
        <v>1204</v>
      </c>
      <c r="CB251" s="35">
        <f t="shared" ca="1" si="88"/>
        <v>1143</v>
      </c>
      <c r="CC251" s="35">
        <f t="shared" ca="1" si="88"/>
        <v>1082</v>
      </c>
      <c r="CD251" s="35">
        <f t="shared" ca="1" si="92"/>
        <v>1021</v>
      </c>
      <c r="CE251" s="35">
        <f t="shared" ca="1" si="92"/>
        <v>1021</v>
      </c>
      <c r="CF251" s="35">
        <f t="shared" ca="1" si="92"/>
        <v>1021</v>
      </c>
      <c r="CG251" s="35">
        <f t="shared" ca="1" si="92"/>
        <v>1021</v>
      </c>
      <c r="CH251" s="35">
        <f t="shared" ca="1" si="92"/>
        <v>960</v>
      </c>
      <c r="CI251" s="35">
        <f t="shared" ca="1" si="92"/>
        <v>899</v>
      </c>
      <c r="CJ251" s="35">
        <f t="shared" ca="1" si="92"/>
        <v>838</v>
      </c>
      <c r="CK251" s="35">
        <f t="shared" ca="1" si="92"/>
        <v>777</v>
      </c>
      <c r="CL251" s="35">
        <f t="shared" ca="1" si="92"/>
        <v>716</v>
      </c>
      <c r="CM251" s="35">
        <f t="shared" ca="1" si="92"/>
        <v>716</v>
      </c>
      <c r="CN251" s="35">
        <f t="shared" ca="1" si="92"/>
        <v>716</v>
      </c>
      <c r="CO251" s="35">
        <f t="shared" ca="1" si="92"/>
        <v>655</v>
      </c>
      <c r="CP251" s="35">
        <f t="shared" ca="1" si="92"/>
        <v>594</v>
      </c>
      <c r="CQ251" s="35">
        <f t="shared" ca="1" si="93"/>
        <v>533</v>
      </c>
      <c r="CR251" s="35">
        <f t="shared" ca="1" si="93"/>
        <v>472</v>
      </c>
      <c r="CS251" s="35">
        <f t="shared" ca="1" si="91"/>
        <v>411</v>
      </c>
      <c r="CT251" s="35">
        <f t="shared" ca="1" si="91"/>
        <v>411</v>
      </c>
      <c r="CU251" s="35">
        <f t="shared" ca="1" si="91"/>
        <v>411</v>
      </c>
      <c r="CV251" s="35">
        <f t="shared" ca="1" si="91"/>
        <v>411</v>
      </c>
      <c r="CW251" s="38">
        <f t="shared" ca="1" si="91"/>
        <v>-561</v>
      </c>
      <c r="CX251" s="38">
        <f t="shared" ca="1" si="91"/>
        <v>-1297</v>
      </c>
      <c r="CY251" s="38">
        <f t="shared" ca="1" si="91"/>
        <v>-2363</v>
      </c>
      <c r="CZ251" s="39">
        <f t="shared" ca="1" si="87"/>
        <v>-2363</v>
      </c>
      <c r="DA251" s="35"/>
    </row>
    <row r="252" spans="4:105" x14ac:dyDescent="0.3">
      <c r="D252" s="61" t="str">
        <f>VLOOKUP(F252,[1]Special!$O$2:$S$209,3,0)</f>
        <v>|0101021700|0.00|0.00|0.000|131.0002.3</v>
      </c>
      <c r="E252" s="20" t="s">
        <v>275</v>
      </c>
      <c r="F252" s="19" t="str">
        <f t="shared" si="73"/>
        <v>|0200226010|42.70|0.00|2.300|0.000</v>
      </c>
      <c r="G252" s="19" t="str">
        <f>'Cutting Rules'!H252</f>
        <v>INNOTEK||||||||||||</v>
      </c>
      <c r="H252" s="19" t="str">
        <f>VLOOKUP(MID(F252,8,2),[1]Special!$H$2:$I$32,2,0)</f>
        <v>STAM390G</v>
      </c>
      <c r="I252" s="19" t="str">
        <f t="shared" si="74"/>
        <v>NBC</v>
      </c>
      <c r="J252" s="19" t="str">
        <f t="shared" si="75"/>
        <v>P</v>
      </c>
      <c r="K252" s="19" t="str">
        <f t="shared" si="76"/>
        <v>42.7</v>
      </c>
      <c r="L252" s="19" t="str">
        <f t="shared" si="77"/>
        <v>0.00</v>
      </c>
      <c r="M252" s="52" t="str">
        <f t="shared" si="78"/>
        <v>2.30</v>
      </c>
      <c r="N252" s="52" t="str">
        <f t="shared" si="79"/>
        <v>6100</v>
      </c>
      <c r="O252" s="19">
        <f>VLOOKUP(F252,[1]Item!$A$5:$Z$10000,26,0)</f>
        <v>2.2909999999999999</v>
      </c>
      <c r="P252" s="19" t="str">
        <f>VLOOKUP(E252,[1]route!$E$3:$O$10005,11,0)</f>
        <v>P/E</v>
      </c>
      <c r="Q252" s="62" t="str">
        <f>'Cutting Rules'!AD252</f>
        <v>6100------------</v>
      </c>
      <c r="R252" s="23">
        <f ca="1">SUMIF([1]route!$E$3:$E$10005,E252,[1]!Table1[生産])</f>
        <v>0</v>
      </c>
      <c r="S252" s="24"/>
      <c r="T252" s="78" t="s">
        <v>547</v>
      </c>
      <c r="U252" s="19"/>
      <c r="V252" s="48">
        <f>SUMIF([1]route!$E$3:$E$10005,E252,[1]route!$M$3:$M$10005)</f>
        <v>0</v>
      </c>
      <c r="W252" s="56">
        <f t="shared" si="80"/>
        <v>0</v>
      </c>
      <c r="X252" s="27" t="e">
        <f t="array" aca="1" ref="X252" ca="1">INDEX($BP252:$CZ252,MATCH(TRUE,$BP252:$CZ252&lt;0,0))</f>
        <v>#N/A</v>
      </c>
      <c r="Y252" s="47" t="str">
        <f t="shared" ca="1" si="71"/>
        <v/>
      </c>
      <c r="Z252" s="121" t="str">
        <f>IFERROR(VLOOKUP(E252,[1]route!$E$3:$BL$10005,59,0),"")&amp;IFERROR(VLOOKUP(E252,[1]route!$E$3:$BL$10005,60,0),"")</f>
        <v/>
      </c>
      <c r="AA252" s="28">
        <f t="shared" ca="1" si="81"/>
        <v>0</v>
      </c>
      <c r="AB252" s="77">
        <f t="shared" ca="1" si="82"/>
        <v>0</v>
      </c>
      <c r="AC252" s="4" t="str">
        <f t="shared" ca="1" si="72"/>
        <v/>
      </c>
      <c r="AD252" s="29">
        <v>0</v>
      </c>
      <c r="AE252" s="30">
        <f ca="1">SUMIF([1]route!$E$3:$E$10005,E252,[1]!Table1[1])</f>
        <v>0</v>
      </c>
      <c r="AF252" s="30">
        <f ca="1">SUMIF([1]route!$E$3:$E$10005,E252,[1]!Table1[2])</f>
        <v>0</v>
      </c>
      <c r="AG252" s="30">
        <f ca="1">SUMIF([1]route!$E$3:$E$10005,E252,[1]!Table1[3])</f>
        <v>0</v>
      </c>
      <c r="AH252" s="30">
        <f ca="1">SUMIF([1]route!$E$3:$E$10005,E252,[1]!Table1[4])</f>
        <v>0</v>
      </c>
      <c r="AI252" s="30">
        <f ca="1">SUMIF([1]route!$E$3:$E$10005,E252,[1]!Table1[5])</f>
        <v>0</v>
      </c>
      <c r="AJ252" s="30">
        <f ca="1">SUMIF([1]route!$E$3:$E$10005,E252,[1]!Table1[6])</f>
        <v>0</v>
      </c>
      <c r="AK252" s="30">
        <f ca="1">SUMIF([1]route!$E$3:$E$10005,E252,[1]!Table1[7])</f>
        <v>0</v>
      </c>
      <c r="AL252" s="30">
        <f ca="1">SUMIF([1]route!$E$3:$E$10005,E252,[1]!Table1[8])</f>
        <v>0</v>
      </c>
      <c r="AM252" s="30">
        <f ca="1">SUMIF([1]route!$E$3:$E$10005,E252,[1]!Table1[9])</f>
        <v>0</v>
      </c>
      <c r="AN252" s="30">
        <f ca="1">SUMIF([1]route!$E$3:$E$10005,E252,[1]!Table1[10])</f>
        <v>0</v>
      </c>
      <c r="AO252" s="30">
        <f ca="1">SUMIF([1]route!$E$3:$E$10005,E252,[1]!Table1[11])</f>
        <v>0</v>
      </c>
      <c r="AP252" s="30">
        <f ca="1">SUMIF([1]route!$E$3:$E$10005,E252,[1]!Table1[12])</f>
        <v>0</v>
      </c>
      <c r="AQ252" s="30">
        <f ca="1">SUMIF([1]route!$E$3:$E$10005,E252,[1]!Table1[13])</f>
        <v>0</v>
      </c>
      <c r="AR252" s="30">
        <f ca="1">SUMIF([1]route!$E$3:$E$10005,E252,[1]!Table1[14])</f>
        <v>0</v>
      </c>
      <c r="AS252" s="30">
        <f ca="1">SUMIF([1]route!$E$3:$E$10005,E252,[1]!Table1[15])</f>
        <v>0</v>
      </c>
      <c r="AT252" s="30">
        <f ca="1">SUMIF([1]route!$E$3:$E$10005,E252,[1]!Table1[16])</f>
        <v>0</v>
      </c>
      <c r="AU252" s="30">
        <f ca="1">SUMIF([1]route!$E$3:$E$10005,E252,[1]!Table1[17])</f>
        <v>0</v>
      </c>
      <c r="AV252" s="30">
        <f ca="1">SUMIF([1]route!$E$3:$E$10005,E252,[1]!Table1[18])</f>
        <v>0</v>
      </c>
      <c r="AW252" s="30">
        <f ca="1">SUMIF([1]route!$E$3:$E$10005,E252,[1]!Table1[19])</f>
        <v>0</v>
      </c>
      <c r="AX252" s="30">
        <f ca="1">SUMIF([1]route!$E$3:$E$10005,E252,[1]!Table1[20])</f>
        <v>0</v>
      </c>
      <c r="AY252" s="30">
        <f ca="1">SUMIF([1]route!$E$3:$E$10005,E252,[1]!Table1[21])</f>
        <v>0</v>
      </c>
      <c r="AZ252" s="30">
        <f ca="1">SUMIF([1]route!$E$3:$E$10005,E252,[1]!Table1[22])</f>
        <v>0</v>
      </c>
      <c r="BA252" s="30">
        <f ca="1">SUMIF([1]route!$E$3:$E$10005,E252,[1]!Table1[23])</f>
        <v>0</v>
      </c>
      <c r="BB252" s="30">
        <f ca="1">SUMIF([1]route!$E$3:$E$10005,E252,[1]!Table1[24])</f>
        <v>0</v>
      </c>
      <c r="BC252" s="30">
        <f ca="1">SUMIF([1]route!$E$3:$E$10005,E252,[1]!Table1[25])</f>
        <v>0</v>
      </c>
      <c r="BD252" s="30">
        <f ca="1">SUMIF([1]route!$E$3:$E$10005,E252,[1]!Table1[26])</f>
        <v>0</v>
      </c>
      <c r="BE252" s="30">
        <f ca="1">SUMIF([1]route!$E$3:$E$10005,E252,[1]!Table1[27])</f>
        <v>0</v>
      </c>
      <c r="BF252" s="30">
        <f ca="1">SUMIF([1]route!$E$3:$E$10005,E252,[1]!Table1[28])</f>
        <v>0</v>
      </c>
      <c r="BG252" s="30">
        <f ca="1">SUMIF([1]route!$E$3:$E$10005,E252,[1]!Table1[29])</f>
        <v>0</v>
      </c>
      <c r="BH252" s="30">
        <f ca="1">SUMIF([1]route!$E$3:$E$10005,E252,[1]!Table1[30])</f>
        <v>0</v>
      </c>
      <c r="BI252" s="30">
        <f ca="1">SUMIF([1]route!$E$3:$E$10005,E252,[1]!Table1[31])</f>
        <v>0</v>
      </c>
      <c r="BJ252" s="30">
        <f ca="1">SUMIF([1]route!$E$3:$E$10005,E252,[1]!Table1[Remain PO])</f>
        <v>0</v>
      </c>
      <c r="BK252" s="31">
        <f ca="1">SUMIF([1]route!$E$3:$E$10005,E252,[1]!Table1[N+1])</f>
        <v>0</v>
      </c>
      <c r="BL252" s="31">
        <f ca="1">SUMIF([1]route!$E$3:$E$10005,E252,[1]!Table1[N+2])</f>
        <v>0</v>
      </c>
      <c r="BM252" s="31">
        <f ca="1">SUMIF([1]route!$E$3:$E$10005,E252,[1]!Table1[N+3])</f>
        <v>0</v>
      </c>
      <c r="BN252" s="32">
        <f ca="1">SUMIF([1]route!$E$3:$E$10005,E252,[1]!Table1[N+4])</f>
        <v>0</v>
      </c>
      <c r="BP252" s="37">
        <f t="shared" si="83"/>
        <v>0</v>
      </c>
      <c r="BQ252" s="35">
        <f t="shared" ca="1" si="89"/>
        <v>0</v>
      </c>
      <c r="BR252" s="35">
        <f t="shared" ca="1" si="89"/>
        <v>0</v>
      </c>
      <c r="BS252" s="35">
        <f t="shared" ca="1" si="89"/>
        <v>0</v>
      </c>
      <c r="BT252" s="35">
        <f t="shared" ca="1" si="89"/>
        <v>0</v>
      </c>
      <c r="BU252" s="35">
        <f t="shared" ca="1" si="89"/>
        <v>0</v>
      </c>
      <c r="BV252" s="35">
        <f t="shared" ca="1" si="88"/>
        <v>0</v>
      </c>
      <c r="BW252" s="35">
        <f t="shared" ca="1" si="88"/>
        <v>0</v>
      </c>
      <c r="BX252" s="35">
        <f t="shared" ca="1" si="88"/>
        <v>0</v>
      </c>
      <c r="BY252" s="35">
        <f t="shared" ca="1" si="88"/>
        <v>0</v>
      </c>
      <c r="BZ252" s="35">
        <f t="shared" ca="1" si="88"/>
        <v>0</v>
      </c>
      <c r="CA252" s="35">
        <f t="shared" ca="1" si="88"/>
        <v>0</v>
      </c>
      <c r="CB252" s="35">
        <f t="shared" ca="1" si="88"/>
        <v>0</v>
      </c>
      <c r="CC252" s="35">
        <f t="shared" ca="1" si="88"/>
        <v>0</v>
      </c>
      <c r="CD252" s="35">
        <f t="shared" ca="1" si="92"/>
        <v>0</v>
      </c>
      <c r="CE252" s="35">
        <f t="shared" ca="1" si="92"/>
        <v>0</v>
      </c>
      <c r="CF252" s="35">
        <f t="shared" ca="1" si="92"/>
        <v>0</v>
      </c>
      <c r="CG252" s="35">
        <f t="shared" ca="1" si="92"/>
        <v>0</v>
      </c>
      <c r="CH252" s="35">
        <f t="shared" ca="1" si="92"/>
        <v>0</v>
      </c>
      <c r="CI252" s="35">
        <f t="shared" ca="1" si="92"/>
        <v>0</v>
      </c>
      <c r="CJ252" s="35">
        <f t="shared" ca="1" si="92"/>
        <v>0</v>
      </c>
      <c r="CK252" s="35">
        <f t="shared" ca="1" si="92"/>
        <v>0</v>
      </c>
      <c r="CL252" s="35">
        <f t="shared" ca="1" si="92"/>
        <v>0</v>
      </c>
      <c r="CM252" s="35">
        <f t="shared" ca="1" si="92"/>
        <v>0</v>
      </c>
      <c r="CN252" s="35">
        <f t="shared" ca="1" si="92"/>
        <v>0</v>
      </c>
      <c r="CO252" s="35">
        <f t="shared" ca="1" si="92"/>
        <v>0</v>
      </c>
      <c r="CP252" s="35">
        <f t="shared" ca="1" si="92"/>
        <v>0</v>
      </c>
      <c r="CQ252" s="35">
        <f t="shared" ca="1" si="93"/>
        <v>0</v>
      </c>
      <c r="CR252" s="35">
        <f t="shared" ca="1" si="93"/>
        <v>0</v>
      </c>
      <c r="CS252" s="35">
        <f t="shared" ca="1" si="91"/>
        <v>0</v>
      </c>
      <c r="CT252" s="35">
        <f t="shared" ca="1" si="91"/>
        <v>0</v>
      </c>
      <c r="CU252" s="35">
        <f t="shared" ca="1" si="91"/>
        <v>0</v>
      </c>
      <c r="CV252" s="35">
        <f t="shared" ca="1" si="91"/>
        <v>0</v>
      </c>
      <c r="CW252" s="38">
        <f t="shared" ca="1" si="91"/>
        <v>0</v>
      </c>
      <c r="CX252" s="38">
        <f t="shared" ca="1" si="91"/>
        <v>0</v>
      </c>
      <c r="CY252" s="38">
        <f t="shared" ca="1" si="91"/>
        <v>0</v>
      </c>
      <c r="CZ252" s="39">
        <f t="shared" ca="1" si="87"/>
        <v>0</v>
      </c>
      <c r="DA252" s="35"/>
    </row>
    <row r="253" spans="4:105" x14ac:dyDescent="0.3">
      <c r="D253" s="61" t="str">
        <f>VLOOKUP(F253,[1]Special!$O$2:$S$209,3,0)</f>
        <v>|0101021700|0.00|0.00|0.000|131.0002</v>
      </c>
      <c r="E253" s="20" t="s">
        <v>276</v>
      </c>
      <c r="F253" s="19" t="str">
        <f t="shared" si="73"/>
        <v>|0200226010|42.70|0.00|2.000|0.000</v>
      </c>
      <c r="G253" s="19" t="str">
        <f>'Cutting Rules'!H253</f>
        <v>INNOTEK|VPIC1|VPIC1||||||||||</v>
      </c>
      <c r="H253" s="19" t="str">
        <f>VLOOKUP(MID(F253,8,2),[1]Special!$H$2:$I$32,2,0)</f>
        <v>STAM390G</v>
      </c>
      <c r="I253" s="19" t="str">
        <f t="shared" si="74"/>
        <v>IBC</v>
      </c>
      <c r="J253" s="19" t="str">
        <f t="shared" si="75"/>
        <v>P</v>
      </c>
      <c r="K253" s="19" t="str">
        <f t="shared" si="76"/>
        <v>42.7</v>
      </c>
      <c r="L253" s="19" t="str">
        <f t="shared" si="77"/>
        <v>0.00</v>
      </c>
      <c r="M253" s="52" t="str">
        <f t="shared" si="78"/>
        <v>2.00</v>
      </c>
      <c r="N253" s="52" t="str">
        <f t="shared" si="79"/>
        <v>6078</v>
      </c>
      <c r="O253" s="19">
        <f>VLOOKUP(F253,[1]Item!$A$5:$Z$10000,26,0)</f>
        <v>2.0070000000000001</v>
      </c>
      <c r="P253" s="19" t="str">
        <f>VLOOKUP(E253,[1]route!$E$3:$O$10005,11,0)</f>
        <v>P/E</v>
      </c>
      <c r="Q253" s="62" t="str">
        <f>'Cutting Rules'!AD253</f>
        <v>6078-748.5-860----------</v>
      </c>
      <c r="R253" s="23">
        <f ca="1">SUMIF([1]route!$E$3:$E$10005,E253,[1]!Table1[生産])</f>
        <v>0</v>
      </c>
      <c r="S253" s="24"/>
      <c r="T253" s="78" t="s">
        <v>547</v>
      </c>
      <c r="U253" s="19"/>
      <c r="V253" s="48">
        <f>SUMIF([1]route!$E$3:$E$10005,E253,[1]route!$M$3:$M$10005)</f>
        <v>110</v>
      </c>
      <c r="W253" s="56">
        <f t="shared" si="80"/>
        <v>1341.84006</v>
      </c>
      <c r="X253" s="27" t="e">
        <f t="array" aca="1" ref="X253" ca="1">INDEX($BP253:$CZ253,MATCH(TRUE,$BP253:$CZ253&lt;0,0))</f>
        <v>#N/A</v>
      </c>
      <c r="Y253" s="47" t="str">
        <f t="shared" ca="1" si="71"/>
        <v/>
      </c>
      <c r="Z253" s="121" t="str">
        <f>IFERROR(VLOOKUP(E253,[1]route!$E$3:$BL$10005,59,0),"")&amp;IFERROR(VLOOKUP(E253,[1]route!$E$3:$BL$10005,60,0),"")</f>
        <v/>
      </c>
      <c r="AA253" s="28">
        <f t="shared" ca="1" si="81"/>
        <v>0</v>
      </c>
      <c r="AB253" s="77">
        <f t="shared" ca="1" si="82"/>
        <v>0</v>
      </c>
      <c r="AC253" s="4" t="str">
        <f t="shared" ca="1" si="72"/>
        <v/>
      </c>
      <c r="AD253" s="29">
        <v>0</v>
      </c>
      <c r="AE253" s="30">
        <f ca="1">SUMIF([1]route!$E$3:$E$10005,E253,[1]!Table1[1])</f>
        <v>0</v>
      </c>
      <c r="AF253" s="30">
        <f ca="1">SUMIF([1]route!$E$3:$E$10005,E253,[1]!Table1[2])</f>
        <v>0</v>
      </c>
      <c r="AG253" s="30">
        <f ca="1">SUMIF([1]route!$E$3:$E$10005,E253,[1]!Table1[3])</f>
        <v>0</v>
      </c>
      <c r="AH253" s="30">
        <f ca="1">SUMIF([1]route!$E$3:$E$10005,E253,[1]!Table1[4])</f>
        <v>0</v>
      </c>
      <c r="AI253" s="30">
        <f ca="1">SUMIF([1]route!$E$3:$E$10005,E253,[1]!Table1[5])</f>
        <v>0</v>
      </c>
      <c r="AJ253" s="30">
        <f ca="1">SUMIF([1]route!$E$3:$E$10005,E253,[1]!Table1[6])</f>
        <v>0</v>
      </c>
      <c r="AK253" s="30">
        <f ca="1">SUMIF([1]route!$E$3:$E$10005,E253,[1]!Table1[7])</f>
        <v>0</v>
      </c>
      <c r="AL253" s="30">
        <f ca="1">SUMIF([1]route!$E$3:$E$10005,E253,[1]!Table1[8])</f>
        <v>0</v>
      </c>
      <c r="AM253" s="30">
        <f ca="1">SUMIF([1]route!$E$3:$E$10005,E253,[1]!Table1[9])</f>
        <v>0</v>
      </c>
      <c r="AN253" s="30">
        <f ca="1">SUMIF([1]route!$E$3:$E$10005,E253,[1]!Table1[10])</f>
        <v>0</v>
      </c>
      <c r="AO253" s="30">
        <f ca="1">SUMIF([1]route!$E$3:$E$10005,E253,[1]!Table1[11])</f>
        <v>0</v>
      </c>
      <c r="AP253" s="30">
        <f ca="1">SUMIF([1]route!$E$3:$E$10005,E253,[1]!Table1[12])</f>
        <v>0</v>
      </c>
      <c r="AQ253" s="30">
        <f ca="1">SUMIF([1]route!$E$3:$E$10005,E253,[1]!Table1[13])</f>
        <v>0</v>
      </c>
      <c r="AR253" s="30">
        <f ca="1">SUMIF([1]route!$E$3:$E$10005,E253,[1]!Table1[14])</f>
        <v>0</v>
      </c>
      <c r="AS253" s="30">
        <f ca="1">SUMIF([1]route!$E$3:$E$10005,E253,[1]!Table1[15])</f>
        <v>0</v>
      </c>
      <c r="AT253" s="30">
        <f ca="1">SUMIF([1]route!$E$3:$E$10005,E253,[1]!Table1[16])</f>
        <v>0</v>
      </c>
      <c r="AU253" s="30">
        <f ca="1">SUMIF([1]route!$E$3:$E$10005,E253,[1]!Table1[17])</f>
        <v>0</v>
      </c>
      <c r="AV253" s="30">
        <f ca="1">SUMIF([1]route!$E$3:$E$10005,E253,[1]!Table1[18])</f>
        <v>0</v>
      </c>
      <c r="AW253" s="30">
        <f ca="1">SUMIF([1]route!$E$3:$E$10005,E253,[1]!Table1[19])</f>
        <v>0</v>
      </c>
      <c r="AX253" s="30">
        <f ca="1">SUMIF([1]route!$E$3:$E$10005,E253,[1]!Table1[20])</f>
        <v>0</v>
      </c>
      <c r="AY253" s="30">
        <f ca="1">SUMIF([1]route!$E$3:$E$10005,E253,[1]!Table1[21])</f>
        <v>0</v>
      </c>
      <c r="AZ253" s="30">
        <f ca="1">SUMIF([1]route!$E$3:$E$10005,E253,[1]!Table1[22])</f>
        <v>0</v>
      </c>
      <c r="BA253" s="30">
        <f ca="1">SUMIF([1]route!$E$3:$E$10005,E253,[1]!Table1[23])</f>
        <v>0</v>
      </c>
      <c r="BB253" s="30">
        <f ca="1">SUMIF([1]route!$E$3:$E$10005,E253,[1]!Table1[24])</f>
        <v>0</v>
      </c>
      <c r="BC253" s="30">
        <f ca="1">SUMIF([1]route!$E$3:$E$10005,E253,[1]!Table1[25])</f>
        <v>0</v>
      </c>
      <c r="BD253" s="30">
        <f ca="1">SUMIF([1]route!$E$3:$E$10005,E253,[1]!Table1[26])</f>
        <v>0</v>
      </c>
      <c r="BE253" s="30">
        <f ca="1">SUMIF([1]route!$E$3:$E$10005,E253,[1]!Table1[27])</f>
        <v>0</v>
      </c>
      <c r="BF253" s="30">
        <f ca="1">SUMIF([1]route!$E$3:$E$10005,E253,[1]!Table1[28])</f>
        <v>0</v>
      </c>
      <c r="BG253" s="30">
        <f ca="1">SUMIF([1]route!$E$3:$E$10005,E253,[1]!Table1[29])</f>
        <v>0</v>
      </c>
      <c r="BH253" s="30">
        <f ca="1">SUMIF([1]route!$E$3:$E$10005,E253,[1]!Table1[30])</f>
        <v>0</v>
      </c>
      <c r="BI253" s="30">
        <f ca="1">SUMIF([1]route!$E$3:$E$10005,E253,[1]!Table1[31])</f>
        <v>0</v>
      </c>
      <c r="BJ253" s="30">
        <f ca="1">SUMIF([1]route!$E$3:$E$10005,E253,[1]!Table1[Remain PO])</f>
        <v>0</v>
      </c>
      <c r="BK253" s="31">
        <f ca="1">SUMIF([1]route!$E$3:$E$10005,E253,[1]!Table1[N+1])</f>
        <v>0</v>
      </c>
      <c r="BL253" s="31">
        <f ca="1">SUMIF([1]route!$E$3:$E$10005,E253,[1]!Table1[N+2])</f>
        <v>0</v>
      </c>
      <c r="BM253" s="31">
        <f ca="1">SUMIF([1]route!$E$3:$E$10005,E253,[1]!Table1[N+3])</f>
        <v>0</v>
      </c>
      <c r="BN253" s="32">
        <f ca="1">SUMIF([1]route!$E$3:$E$10005,E253,[1]!Table1[N+4])</f>
        <v>0</v>
      </c>
      <c r="BP253" s="37">
        <f t="shared" si="83"/>
        <v>110</v>
      </c>
      <c r="BQ253" s="35">
        <f t="shared" ca="1" si="89"/>
        <v>110</v>
      </c>
      <c r="BR253" s="35">
        <f t="shared" ca="1" si="89"/>
        <v>110</v>
      </c>
      <c r="BS253" s="35">
        <f t="shared" ca="1" si="89"/>
        <v>110</v>
      </c>
      <c r="BT253" s="35">
        <f t="shared" ca="1" si="89"/>
        <v>110</v>
      </c>
      <c r="BU253" s="35">
        <f t="shared" ca="1" si="89"/>
        <v>110</v>
      </c>
      <c r="BV253" s="35">
        <f t="shared" ca="1" si="88"/>
        <v>110</v>
      </c>
      <c r="BW253" s="35">
        <f t="shared" ca="1" si="88"/>
        <v>110</v>
      </c>
      <c r="BX253" s="35">
        <f t="shared" ca="1" si="88"/>
        <v>110</v>
      </c>
      <c r="BY253" s="35">
        <f t="shared" ca="1" si="88"/>
        <v>110</v>
      </c>
      <c r="BZ253" s="35">
        <f t="shared" ca="1" si="88"/>
        <v>110</v>
      </c>
      <c r="CA253" s="35">
        <f t="shared" ca="1" si="88"/>
        <v>110</v>
      </c>
      <c r="CB253" s="35">
        <f t="shared" ca="1" si="88"/>
        <v>110</v>
      </c>
      <c r="CC253" s="35">
        <f t="shared" ref="CC253:CN283" ca="1" si="94">CB253-AQ253</f>
        <v>110</v>
      </c>
      <c r="CD253" s="35">
        <f t="shared" ca="1" si="92"/>
        <v>110</v>
      </c>
      <c r="CE253" s="35">
        <f t="shared" ca="1" si="92"/>
        <v>110</v>
      </c>
      <c r="CF253" s="35">
        <f t="shared" ca="1" si="92"/>
        <v>110</v>
      </c>
      <c r="CG253" s="35">
        <f t="shared" ca="1" si="92"/>
        <v>110</v>
      </c>
      <c r="CH253" s="35">
        <f t="shared" ca="1" si="92"/>
        <v>110</v>
      </c>
      <c r="CI253" s="35">
        <f t="shared" ca="1" si="92"/>
        <v>110</v>
      </c>
      <c r="CJ253" s="35">
        <f t="shared" ca="1" si="92"/>
        <v>110</v>
      </c>
      <c r="CK253" s="35">
        <f t="shared" ca="1" si="92"/>
        <v>110</v>
      </c>
      <c r="CL253" s="35">
        <f t="shared" ca="1" si="92"/>
        <v>110</v>
      </c>
      <c r="CM253" s="35">
        <f t="shared" ca="1" si="92"/>
        <v>110</v>
      </c>
      <c r="CN253" s="35">
        <f t="shared" ca="1" si="92"/>
        <v>110</v>
      </c>
      <c r="CO253" s="35">
        <f t="shared" ca="1" si="92"/>
        <v>110</v>
      </c>
      <c r="CP253" s="35">
        <f t="shared" ca="1" si="92"/>
        <v>110</v>
      </c>
      <c r="CQ253" s="35">
        <f t="shared" ca="1" si="93"/>
        <v>110</v>
      </c>
      <c r="CR253" s="35">
        <f t="shared" ca="1" si="93"/>
        <v>110</v>
      </c>
      <c r="CS253" s="35">
        <f t="shared" ca="1" si="91"/>
        <v>110</v>
      </c>
      <c r="CT253" s="35">
        <f t="shared" ca="1" si="91"/>
        <v>110</v>
      </c>
      <c r="CU253" s="35">
        <f t="shared" ca="1" si="91"/>
        <v>110</v>
      </c>
      <c r="CV253" s="35">
        <f t="shared" ca="1" si="91"/>
        <v>110</v>
      </c>
      <c r="CW253" s="38">
        <f t="shared" ca="1" si="91"/>
        <v>110</v>
      </c>
      <c r="CX253" s="38">
        <f t="shared" ca="1" si="91"/>
        <v>110</v>
      </c>
      <c r="CY253" s="38">
        <f t="shared" ca="1" si="91"/>
        <v>110</v>
      </c>
      <c r="CZ253" s="39">
        <f t="shared" ca="1" si="87"/>
        <v>110</v>
      </c>
      <c r="DA253" s="35"/>
    </row>
    <row r="254" spans="4:105" x14ac:dyDescent="0.3">
      <c r="D254" s="61" t="str">
        <f>VLOOKUP(F254,[1]Special!$O$2:$S$209,3,0)</f>
        <v>|0101021700|0.00|0.00|0.000|138.0002.3</v>
      </c>
      <c r="E254" s="20" t="s">
        <v>277</v>
      </c>
      <c r="F254" s="19" t="str">
        <f t="shared" si="73"/>
        <v>|0200226010|45.00|0.00|2.300|0.000</v>
      </c>
      <c r="G254" s="19" t="str">
        <f>'Cutting Rules'!H254</f>
        <v>|GTA|||||||||||</v>
      </c>
      <c r="H254" s="19" t="str">
        <f>VLOOKUP(MID(F254,8,2),[1]Special!$H$2:$I$32,2,0)</f>
        <v>STAM390G</v>
      </c>
      <c r="I254" s="19" t="str">
        <f t="shared" si="74"/>
        <v>IBC</v>
      </c>
      <c r="J254" s="19" t="str">
        <f t="shared" si="75"/>
        <v>P</v>
      </c>
      <c r="K254" s="19" t="str">
        <f t="shared" si="76"/>
        <v>45.0</v>
      </c>
      <c r="L254" s="19" t="str">
        <f t="shared" si="77"/>
        <v>0.00</v>
      </c>
      <c r="M254" s="52" t="str">
        <f t="shared" si="78"/>
        <v>2.30</v>
      </c>
      <c r="N254" s="52" t="str">
        <f t="shared" si="79"/>
        <v>5951</v>
      </c>
      <c r="O254" s="19">
        <f>VLOOKUP(F254,[1]Item!$A$5:$Z$10000,26,0)</f>
        <v>2.4220000000000002</v>
      </c>
      <c r="P254" s="19" t="str">
        <f>VLOOKUP(E254,[1]route!$E$3:$O$10005,11,0)</f>
        <v>P/E</v>
      </c>
      <c r="Q254" s="62" t="str">
        <f>'Cutting Rules'!AD254</f>
        <v>5951-736.5-----------</v>
      </c>
      <c r="R254" s="23">
        <f ca="1">SUMIF([1]route!$E$3:$E$10005,E254,[1]!Table1[生産])</f>
        <v>8280.5</v>
      </c>
      <c r="S254" s="24"/>
      <c r="T254" s="78" t="s">
        <v>547</v>
      </c>
      <c r="U254" s="19"/>
      <c r="V254" s="48">
        <f>SUMIF([1]route!$E$3:$E$10005,E254,[1]route!$M$3:$M$10005)</f>
        <v>3846</v>
      </c>
      <c r="W254" s="56">
        <f t="shared" si="80"/>
        <v>55433.636412</v>
      </c>
      <c r="X254" s="27">
        <f t="array" aca="1" ref="X254" ca="1">INDEX($BP254:$CZ254,MATCH(TRUE,$BP254:$CZ254&lt;0,0))</f>
        <v>-301.5</v>
      </c>
      <c r="Y254" s="47">
        <f t="shared" ca="1" si="71"/>
        <v>45291</v>
      </c>
      <c r="Z254" s="121" t="str">
        <f>IFERROR(VLOOKUP(E254,[1]route!$E$3:$BL$10005,59,0),"")&amp;IFERROR(VLOOKUP(E254,[1]route!$E$3:$BL$10005,60,0),"")</f>
        <v/>
      </c>
      <c r="AA254" s="28">
        <f t="shared" ca="1" si="81"/>
        <v>4434.5</v>
      </c>
      <c r="AB254" s="77">
        <f t="shared" ca="1" si="82"/>
        <v>63915.876409000004</v>
      </c>
      <c r="AC254" s="4">
        <f t="shared" ca="1" si="72"/>
        <v>33</v>
      </c>
      <c r="AD254" s="29">
        <v>0</v>
      </c>
      <c r="AE254" s="30">
        <f ca="1">SUMIF([1]route!$E$3:$E$10005,E254,[1]!Table1[1])</f>
        <v>87.5</v>
      </c>
      <c r="AF254" s="30">
        <f ca="1">SUMIF([1]route!$E$3:$E$10005,E254,[1]!Table1[2])</f>
        <v>198.25</v>
      </c>
      <c r="AG254" s="30">
        <f ca="1">SUMIF([1]route!$E$3:$E$10005,E254,[1]!Table1[3])</f>
        <v>0</v>
      </c>
      <c r="AH254" s="30">
        <f ca="1">SUMIF([1]route!$E$3:$E$10005,E254,[1]!Table1[4])</f>
        <v>188.25</v>
      </c>
      <c r="AI254" s="30">
        <f ca="1">SUMIF([1]route!$E$3:$E$10005,E254,[1]!Table1[5])</f>
        <v>190</v>
      </c>
      <c r="AJ254" s="30">
        <f ca="1">SUMIF([1]route!$E$3:$E$10005,E254,[1]!Table1[6])</f>
        <v>193.75</v>
      </c>
      <c r="AK254" s="30">
        <f ca="1">SUMIF([1]route!$E$3:$E$10005,E254,[1]!Table1[7])</f>
        <v>200</v>
      </c>
      <c r="AL254" s="30">
        <f ca="1">SUMIF([1]route!$E$3:$E$10005,E254,[1]!Table1[8])</f>
        <v>0</v>
      </c>
      <c r="AM254" s="30">
        <f ca="1">SUMIF([1]route!$E$3:$E$10005,E254,[1]!Table1[9])</f>
        <v>0</v>
      </c>
      <c r="AN254" s="30">
        <f ca="1">SUMIF([1]route!$E$3:$E$10005,E254,[1]!Table1[10])</f>
        <v>0</v>
      </c>
      <c r="AO254" s="30">
        <f ca="1">SUMIF([1]route!$E$3:$E$10005,E254,[1]!Table1[11])</f>
        <v>200</v>
      </c>
      <c r="AP254" s="30">
        <f ca="1">SUMIF([1]route!$E$3:$E$10005,E254,[1]!Table1[12])</f>
        <v>212.5</v>
      </c>
      <c r="AQ254" s="30">
        <f ca="1">SUMIF([1]route!$E$3:$E$10005,E254,[1]!Table1[13])</f>
        <v>206.25</v>
      </c>
      <c r="AR254" s="30">
        <f ca="1">SUMIF([1]route!$E$3:$E$10005,E254,[1]!Table1[14])</f>
        <v>212.5</v>
      </c>
      <c r="AS254" s="30">
        <f ca="1">SUMIF([1]route!$E$3:$E$10005,E254,[1]!Table1[15])</f>
        <v>100</v>
      </c>
      <c r="AT254" s="30">
        <f ca="1">SUMIF([1]route!$E$3:$E$10005,E254,[1]!Table1[16])</f>
        <v>0</v>
      </c>
      <c r="AU254" s="30">
        <f ca="1">SUMIF([1]route!$E$3:$E$10005,E254,[1]!Table1[17])</f>
        <v>0</v>
      </c>
      <c r="AV254" s="30">
        <f ca="1">SUMIF([1]route!$E$3:$E$10005,E254,[1]!Table1[18])</f>
        <v>224.75</v>
      </c>
      <c r="AW254" s="30">
        <f ca="1">SUMIF([1]route!$E$3:$E$10005,E254,[1]!Table1[19])</f>
        <v>224.75</v>
      </c>
      <c r="AX254" s="30">
        <f ca="1">SUMIF([1]route!$E$3:$E$10005,E254,[1]!Table1[20])</f>
        <v>225</v>
      </c>
      <c r="AY254" s="30">
        <f ca="1">SUMIF([1]route!$E$3:$E$10005,E254,[1]!Table1[21])</f>
        <v>225</v>
      </c>
      <c r="AZ254" s="30">
        <f ca="1">SUMIF([1]route!$E$3:$E$10005,E254,[1]!Table1[22])</f>
        <v>225</v>
      </c>
      <c r="BA254" s="30">
        <f ca="1">SUMIF([1]route!$E$3:$E$10005,E254,[1]!Table1[23])</f>
        <v>0</v>
      </c>
      <c r="BB254" s="30">
        <f ca="1">SUMIF([1]route!$E$3:$E$10005,E254,[1]!Table1[24])</f>
        <v>0</v>
      </c>
      <c r="BC254" s="30">
        <f ca="1">SUMIF([1]route!$E$3:$E$10005,E254,[1]!Table1[25])</f>
        <v>225</v>
      </c>
      <c r="BD254" s="30">
        <f ca="1">SUMIF([1]route!$E$3:$E$10005,E254,[1]!Table1[26])</f>
        <v>101.5</v>
      </c>
      <c r="BE254" s="30">
        <f ca="1">SUMIF([1]route!$E$3:$E$10005,E254,[1]!Table1[27])</f>
        <v>0</v>
      </c>
      <c r="BF254" s="30">
        <f ca="1">SUMIF([1]route!$E$3:$E$10005,E254,[1]!Table1[28])</f>
        <v>0</v>
      </c>
      <c r="BG254" s="30">
        <f ca="1">SUMIF([1]route!$E$3:$E$10005,E254,[1]!Table1[29])</f>
        <v>0</v>
      </c>
      <c r="BH254" s="30">
        <f ca="1">SUMIF([1]route!$E$3:$E$10005,E254,[1]!Table1[30])</f>
        <v>0</v>
      </c>
      <c r="BI254" s="30">
        <f ca="1">SUMIF([1]route!$E$3:$E$10005,E254,[1]!Table1[31])</f>
        <v>0</v>
      </c>
      <c r="BJ254" s="30">
        <f ca="1">SUMIF([1]route!$E$3:$E$10005,E254,[1]!Table1[Remain PO])</f>
        <v>707.5</v>
      </c>
      <c r="BK254" s="31">
        <f ca="1">SUMIF([1]route!$E$3:$E$10005,E254,[1]!Table1[N+1])</f>
        <v>4133</v>
      </c>
      <c r="BL254" s="31">
        <f ca="1">SUMIF([1]route!$E$3:$E$10005,E254,[1]!Table1[N+2])</f>
        <v>3116.5</v>
      </c>
      <c r="BM254" s="31">
        <f ca="1">SUMIF([1]route!$E$3:$E$10005,E254,[1]!Table1[N+3])</f>
        <v>4155</v>
      </c>
      <c r="BN254" s="32">
        <f ca="1">SUMIF([1]route!$E$3:$E$10005,E254,[1]!Table1[N+4])</f>
        <v>0</v>
      </c>
      <c r="BP254" s="37">
        <f t="shared" si="83"/>
        <v>3846</v>
      </c>
      <c r="BQ254" s="35">
        <f t="shared" ca="1" si="89"/>
        <v>3758.5</v>
      </c>
      <c r="BR254" s="35">
        <f t="shared" ca="1" si="89"/>
        <v>3560.25</v>
      </c>
      <c r="BS254" s="35">
        <f t="shared" ca="1" si="89"/>
        <v>3560.25</v>
      </c>
      <c r="BT254" s="35">
        <f t="shared" ca="1" si="89"/>
        <v>3372</v>
      </c>
      <c r="BU254" s="35">
        <f t="shared" ca="1" si="89"/>
        <v>3182</v>
      </c>
      <c r="BV254" s="35">
        <f t="shared" ca="1" si="89"/>
        <v>2988.25</v>
      </c>
      <c r="BW254" s="35">
        <f t="shared" ca="1" si="89"/>
        <v>2788.25</v>
      </c>
      <c r="BX254" s="35">
        <f t="shared" ca="1" si="89"/>
        <v>2788.25</v>
      </c>
      <c r="BY254" s="35">
        <f t="shared" ca="1" si="89"/>
        <v>2788.25</v>
      </c>
      <c r="BZ254" s="35">
        <f t="shared" ca="1" si="89"/>
        <v>2788.25</v>
      </c>
      <c r="CA254" s="35">
        <f t="shared" ca="1" si="89"/>
        <v>2588.25</v>
      </c>
      <c r="CB254" s="35">
        <f t="shared" ca="1" si="89"/>
        <v>2375.75</v>
      </c>
      <c r="CC254" s="35">
        <f t="shared" ca="1" si="94"/>
        <v>2169.5</v>
      </c>
      <c r="CD254" s="35">
        <f t="shared" ca="1" si="92"/>
        <v>1957</v>
      </c>
      <c r="CE254" s="35">
        <f t="shared" ca="1" si="92"/>
        <v>1857</v>
      </c>
      <c r="CF254" s="35">
        <f t="shared" ca="1" si="92"/>
        <v>1857</v>
      </c>
      <c r="CG254" s="35">
        <f t="shared" ca="1" si="92"/>
        <v>1857</v>
      </c>
      <c r="CH254" s="35">
        <f t="shared" ca="1" si="92"/>
        <v>1632.25</v>
      </c>
      <c r="CI254" s="35">
        <f t="shared" ca="1" si="92"/>
        <v>1407.5</v>
      </c>
      <c r="CJ254" s="35">
        <f t="shared" ca="1" si="92"/>
        <v>1182.5</v>
      </c>
      <c r="CK254" s="35">
        <f t="shared" ca="1" si="92"/>
        <v>957.5</v>
      </c>
      <c r="CL254" s="35">
        <f t="shared" ca="1" si="92"/>
        <v>732.5</v>
      </c>
      <c r="CM254" s="35">
        <f t="shared" ca="1" si="92"/>
        <v>732.5</v>
      </c>
      <c r="CN254" s="35">
        <f t="shared" ca="1" si="92"/>
        <v>732.5</v>
      </c>
      <c r="CO254" s="35">
        <f t="shared" ca="1" si="92"/>
        <v>507.5</v>
      </c>
      <c r="CP254" s="35">
        <f t="shared" ca="1" si="92"/>
        <v>406</v>
      </c>
      <c r="CQ254" s="35">
        <f t="shared" ca="1" si="93"/>
        <v>406</v>
      </c>
      <c r="CR254" s="35">
        <f t="shared" ca="1" si="93"/>
        <v>406</v>
      </c>
      <c r="CS254" s="35">
        <f t="shared" ca="1" si="91"/>
        <v>406</v>
      </c>
      <c r="CT254" s="35">
        <f t="shared" ca="1" si="91"/>
        <v>406</v>
      </c>
      <c r="CU254" s="35">
        <f t="shared" ca="1" si="91"/>
        <v>406</v>
      </c>
      <c r="CV254" s="35">
        <f t="shared" ca="1" si="91"/>
        <v>-301.5</v>
      </c>
      <c r="CW254" s="38">
        <f t="shared" ca="1" si="91"/>
        <v>-4434.5</v>
      </c>
      <c r="CX254" s="38">
        <f t="shared" ca="1" si="91"/>
        <v>-7551</v>
      </c>
      <c r="CY254" s="38">
        <f t="shared" ca="1" si="91"/>
        <v>-11706</v>
      </c>
      <c r="CZ254" s="39">
        <f t="shared" ca="1" si="87"/>
        <v>-11706</v>
      </c>
      <c r="DA254" s="35"/>
    </row>
    <row r="255" spans="4:105" x14ac:dyDescent="0.3">
      <c r="D255" s="61" t="str">
        <f>VLOOKUP(F255,[1]Special!$O$2:$S$209,3,0)</f>
        <v>|0101021700|0.00|0.00|0.000|146.5003.5</v>
      </c>
      <c r="E255" s="20" t="s">
        <v>278</v>
      </c>
      <c r="F255" s="19" t="str">
        <f t="shared" si="73"/>
        <v>|0200226010|48.60|0.00|3.500|0.000</v>
      </c>
      <c r="G255" s="19" t="str">
        <f>'Cutting Rules'!H255</f>
        <v>VPIC1||||||||||||</v>
      </c>
      <c r="H255" s="19" t="str">
        <f>VLOOKUP(MID(F255,8,2),[1]Special!$H$2:$I$32,2,0)</f>
        <v>STAM390G</v>
      </c>
      <c r="I255" s="19" t="str">
        <f t="shared" si="74"/>
        <v>IBC</v>
      </c>
      <c r="J255" s="19" t="str">
        <f t="shared" si="75"/>
        <v>P</v>
      </c>
      <c r="K255" s="19" t="str">
        <f t="shared" si="76"/>
        <v>48.6</v>
      </c>
      <c r="L255" s="19" t="str">
        <f t="shared" si="77"/>
        <v>0.00</v>
      </c>
      <c r="M255" s="52" t="str">
        <f t="shared" si="78"/>
        <v>3.50</v>
      </c>
      <c r="N255" s="52" t="str">
        <f t="shared" si="79"/>
        <v>5400</v>
      </c>
      <c r="O255" s="19">
        <f>VLOOKUP(F255,[1]Item!$A$5:$Z$10000,26,0)</f>
        <v>3.8929999999999998</v>
      </c>
      <c r="P255" s="19" t="str">
        <f>VLOOKUP(E255,[1]route!$E$3:$O$10005,11,0)</f>
        <v>P/E</v>
      </c>
      <c r="Q255" s="62" t="str">
        <f>'Cutting Rules'!AD255</f>
        <v>5400------------</v>
      </c>
      <c r="R255" s="23">
        <f ca="1">SUMIF([1]route!$E$3:$E$10005,E255,[1]!Table1[生産])</f>
        <v>459</v>
      </c>
      <c r="S255" s="24"/>
      <c r="T255" s="78" t="s">
        <v>547</v>
      </c>
      <c r="U255" s="19"/>
      <c r="V255" s="48">
        <f>SUMIF([1]route!$E$3:$E$10005,E255,[1]route!$M$3:$M$10005)</f>
        <v>308</v>
      </c>
      <c r="W255" s="56">
        <f t="shared" si="80"/>
        <v>6474.8375999999989</v>
      </c>
      <c r="X255" s="27">
        <f t="array" aca="1" ref="X255" ca="1">INDEX($BP255:$CZ255,MATCH(TRUE,$BP255:$CZ255&lt;0,0))</f>
        <v>-151</v>
      </c>
      <c r="Y255" s="47">
        <f t="shared" ca="1" si="71"/>
        <v>45322</v>
      </c>
      <c r="Z255" s="121" t="str">
        <f>IFERROR(VLOOKUP(E255,[1]route!$E$3:$BL$10005,59,0),"")&amp;IFERROR(VLOOKUP(E255,[1]route!$E$3:$BL$10005,60,0),"")</f>
        <v/>
      </c>
      <c r="AA255" s="28">
        <f t="shared" ca="1" si="81"/>
        <v>151</v>
      </c>
      <c r="AB255" s="77">
        <f t="shared" ca="1" si="82"/>
        <v>3174.3521999999998</v>
      </c>
      <c r="AC255" s="4">
        <f t="shared" ca="1" si="72"/>
        <v>34</v>
      </c>
      <c r="AD255" s="29">
        <v>0</v>
      </c>
      <c r="AE255" s="30">
        <f ca="1">SUMIF([1]route!$E$3:$E$10005,E255,[1]!Table1[1])</f>
        <v>0</v>
      </c>
      <c r="AF255" s="30">
        <f ca="1">SUMIF([1]route!$E$3:$E$10005,E255,[1]!Table1[2])</f>
        <v>0</v>
      </c>
      <c r="AG255" s="30">
        <f ca="1">SUMIF([1]route!$E$3:$E$10005,E255,[1]!Table1[3])</f>
        <v>0</v>
      </c>
      <c r="AH255" s="30">
        <f ca="1">SUMIF([1]route!$E$3:$E$10005,E255,[1]!Table1[4])</f>
        <v>0</v>
      </c>
      <c r="AI255" s="30">
        <f ca="1">SUMIF([1]route!$E$3:$E$10005,E255,[1]!Table1[5])</f>
        <v>0</v>
      </c>
      <c r="AJ255" s="30">
        <f ca="1">SUMIF([1]route!$E$3:$E$10005,E255,[1]!Table1[6])</f>
        <v>0</v>
      </c>
      <c r="AK255" s="30">
        <f ca="1">SUMIF([1]route!$E$3:$E$10005,E255,[1]!Table1[7])</f>
        <v>0</v>
      </c>
      <c r="AL255" s="30">
        <f ca="1">SUMIF([1]route!$E$3:$E$10005,E255,[1]!Table1[8])</f>
        <v>88</v>
      </c>
      <c r="AM255" s="30">
        <f ca="1">SUMIF([1]route!$E$3:$E$10005,E255,[1]!Table1[9])</f>
        <v>0</v>
      </c>
      <c r="AN255" s="30">
        <f ca="1">SUMIF([1]route!$E$3:$E$10005,E255,[1]!Table1[10])</f>
        <v>0</v>
      </c>
      <c r="AO255" s="30">
        <f ca="1">SUMIF([1]route!$E$3:$E$10005,E255,[1]!Table1[11])</f>
        <v>0</v>
      </c>
      <c r="AP255" s="30">
        <f ca="1">SUMIF([1]route!$E$3:$E$10005,E255,[1]!Table1[12])</f>
        <v>0</v>
      </c>
      <c r="AQ255" s="30">
        <f ca="1">SUMIF([1]route!$E$3:$E$10005,E255,[1]!Table1[13])</f>
        <v>0</v>
      </c>
      <c r="AR255" s="30">
        <f ca="1">SUMIF([1]route!$E$3:$E$10005,E255,[1]!Table1[14])</f>
        <v>0</v>
      </c>
      <c r="AS255" s="30">
        <f ca="1">SUMIF([1]route!$E$3:$E$10005,E255,[1]!Table1[15])</f>
        <v>0</v>
      </c>
      <c r="AT255" s="30">
        <f ca="1">SUMIF([1]route!$E$3:$E$10005,E255,[1]!Table1[16])</f>
        <v>0</v>
      </c>
      <c r="AU255" s="30">
        <f ca="1">SUMIF([1]route!$E$3:$E$10005,E255,[1]!Table1[17])</f>
        <v>0</v>
      </c>
      <c r="AV255" s="30">
        <f ca="1">SUMIF([1]route!$E$3:$E$10005,E255,[1]!Table1[18])</f>
        <v>88</v>
      </c>
      <c r="AW255" s="30">
        <f ca="1">SUMIF([1]route!$E$3:$E$10005,E255,[1]!Table1[19])</f>
        <v>0</v>
      </c>
      <c r="AX255" s="30">
        <f ca="1">SUMIF([1]route!$E$3:$E$10005,E255,[1]!Table1[20])</f>
        <v>0</v>
      </c>
      <c r="AY255" s="30">
        <f ca="1">SUMIF([1]route!$E$3:$E$10005,E255,[1]!Table1[21])</f>
        <v>44</v>
      </c>
      <c r="AZ255" s="30">
        <f ca="1">SUMIF([1]route!$E$3:$E$10005,E255,[1]!Table1[22])</f>
        <v>0</v>
      </c>
      <c r="BA255" s="30">
        <f ca="1">SUMIF([1]route!$E$3:$E$10005,E255,[1]!Table1[23])</f>
        <v>0</v>
      </c>
      <c r="BB255" s="30">
        <f ca="1">SUMIF([1]route!$E$3:$E$10005,E255,[1]!Table1[24])</f>
        <v>0</v>
      </c>
      <c r="BC255" s="30">
        <f ca="1">SUMIF([1]route!$E$3:$E$10005,E255,[1]!Table1[25])</f>
        <v>0</v>
      </c>
      <c r="BD255" s="30">
        <f ca="1">SUMIF([1]route!$E$3:$E$10005,E255,[1]!Table1[26])</f>
        <v>0</v>
      </c>
      <c r="BE255" s="30">
        <f ca="1">SUMIF([1]route!$E$3:$E$10005,E255,[1]!Table1[27])</f>
        <v>0</v>
      </c>
      <c r="BF255" s="30">
        <f ca="1">SUMIF([1]route!$E$3:$E$10005,E255,[1]!Table1[28])</f>
        <v>0</v>
      </c>
      <c r="BG255" s="30">
        <f ca="1">SUMIF([1]route!$E$3:$E$10005,E255,[1]!Table1[29])</f>
        <v>0</v>
      </c>
      <c r="BH255" s="30">
        <f ca="1">SUMIF([1]route!$E$3:$E$10005,E255,[1]!Table1[30])</f>
        <v>0</v>
      </c>
      <c r="BI255" s="30">
        <f ca="1">SUMIF([1]route!$E$3:$E$10005,E255,[1]!Table1[31])</f>
        <v>0</v>
      </c>
      <c r="BJ255" s="30">
        <f ca="1">SUMIF([1]route!$E$3:$E$10005,E255,[1]!Table1[Remain PO])</f>
        <v>0</v>
      </c>
      <c r="BK255" s="31">
        <f ca="1">SUMIF([1]route!$E$3:$E$10005,E255,[1]!Table1[N+1])</f>
        <v>239</v>
      </c>
      <c r="BL255" s="31">
        <f ca="1">SUMIF([1]route!$E$3:$E$10005,E255,[1]!Table1[N+2])</f>
        <v>0</v>
      </c>
      <c r="BM255" s="31">
        <f ca="1">SUMIF([1]route!$E$3:$E$10005,E255,[1]!Table1[N+3])</f>
        <v>0</v>
      </c>
      <c r="BN255" s="32">
        <f ca="1">SUMIF([1]route!$E$3:$E$10005,E255,[1]!Table1[N+4])</f>
        <v>0</v>
      </c>
      <c r="BP255" s="37">
        <f t="shared" si="83"/>
        <v>308</v>
      </c>
      <c r="BQ255" s="35">
        <f t="shared" ca="1" si="89"/>
        <v>308</v>
      </c>
      <c r="BR255" s="35">
        <f t="shared" ca="1" si="89"/>
        <v>308</v>
      </c>
      <c r="BS255" s="35">
        <f t="shared" ca="1" si="89"/>
        <v>308</v>
      </c>
      <c r="BT255" s="35">
        <f t="shared" ca="1" si="89"/>
        <v>308</v>
      </c>
      <c r="BU255" s="35">
        <f t="shared" ca="1" si="89"/>
        <v>308</v>
      </c>
      <c r="BV255" s="35">
        <f t="shared" ca="1" si="89"/>
        <v>308</v>
      </c>
      <c r="BW255" s="35">
        <f t="shared" ca="1" si="89"/>
        <v>308</v>
      </c>
      <c r="BX255" s="35">
        <f t="shared" ca="1" si="89"/>
        <v>220</v>
      </c>
      <c r="BY255" s="35">
        <f t="shared" ca="1" si="89"/>
        <v>220</v>
      </c>
      <c r="BZ255" s="35">
        <f t="shared" ca="1" si="89"/>
        <v>220</v>
      </c>
      <c r="CA255" s="35">
        <f t="shared" ca="1" si="89"/>
        <v>220</v>
      </c>
      <c r="CB255" s="35">
        <f t="shared" ca="1" si="89"/>
        <v>220</v>
      </c>
      <c r="CC255" s="35">
        <f t="shared" ca="1" si="94"/>
        <v>220</v>
      </c>
      <c r="CD255" s="35">
        <f t="shared" ca="1" si="92"/>
        <v>220</v>
      </c>
      <c r="CE255" s="35">
        <f t="shared" ca="1" si="92"/>
        <v>220</v>
      </c>
      <c r="CF255" s="35">
        <f t="shared" ca="1" si="92"/>
        <v>220</v>
      </c>
      <c r="CG255" s="35">
        <f t="shared" ca="1" si="92"/>
        <v>220</v>
      </c>
      <c r="CH255" s="35">
        <f t="shared" ca="1" si="92"/>
        <v>132</v>
      </c>
      <c r="CI255" s="35">
        <f t="shared" ca="1" si="92"/>
        <v>132</v>
      </c>
      <c r="CJ255" s="35">
        <f t="shared" ca="1" si="92"/>
        <v>132</v>
      </c>
      <c r="CK255" s="35">
        <f t="shared" ca="1" si="92"/>
        <v>88</v>
      </c>
      <c r="CL255" s="35">
        <f t="shared" ca="1" si="92"/>
        <v>88</v>
      </c>
      <c r="CM255" s="35">
        <f t="shared" ca="1" si="92"/>
        <v>88</v>
      </c>
      <c r="CN255" s="35">
        <f t="shared" ca="1" si="92"/>
        <v>88</v>
      </c>
      <c r="CO255" s="35">
        <f t="shared" ca="1" si="92"/>
        <v>88</v>
      </c>
      <c r="CP255" s="35">
        <f t="shared" ca="1" si="92"/>
        <v>88</v>
      </c>
      <c r="CQ255" s="35">
        <f t="shared" ca="1" si="93"/>
        <v>88</v>
      </c>
      <c r="CR255" s="35">
        <f t="shared" ca="1" si="93"/>
        <v>88</v>
      </c>
      <c r="CS255" s="35">
        <f t="shared" ca="1" si="91"/>
        <v>88</v>
      </c>
      <c r="CT255" s="35">
        <f t="shared" ca="1" si="91"/>
        <v>88</v>
      </c>
      <c r="CU255" s="35">
        <f t="shared" ca="1" si="91"/>
        <v>88</v>
      </c>
      <c r="CV255" s="35">
        <f t="shared" ca="1" si="91"/>
        <v>88</v>
      </c>
      <c r="CW255" s="38">
        <f t="shared" ca="1" si="91"/>
        <v>-151</v>
      </c>
      <c r="CX255" s="38">
        <f t="shared" ca="1" si="91"/>
        <v>-151</v>
      </c>
      <c r="CY255" s="38">
        <f t="shared" ca="1" si="91"/>
        <v>-151</v>
      </c>
      <c r="CZ255" s="39">
        <f t="shared" ca="1" si="87"/>
        <v>-151</v>
      </c>
      <c r="DA255" s="35"/>
    </row>
    <row r="256" spans="4:105" x14ac:dyDescent="0.3">
      <c r="D256" s="61" t="str">
        <f>VLOOKUP(F256,[1]Special!$O$2:$S$209,3,0)</f>
        <v>|0101021700|0.00|0.00|0.000|146.5003.5</v>
      </c>
      <c r="E256" s="20" t="s">
        <v>279</v>
      </c>
      <c r="F256" s="19" t="str">
        <f t="shared" si="73"/>
        <v>|0200226010|48.60|0.00|3.500|0.000</v>
      </c>
      <c r="G256" s="19" t="str">
        <f>'Cutting Rules'!H256</f>
        <v>KKTL||||||||||||</v>
      </c>
      <c r="H256" s="19" t="str">
        <f>VLOOKUP(MID(F256,8,2),[1]Special!$H$2:$I$32,2,0)</f>
        <v>STAM390G</v>
      </c>
      <c r="I256" s="19" t="str">
        <f t="shared" si="74"/>
        <v>IBC</v>
      </c>
      <c r="J256" s="19" t="str">
        <f t="shared" si="75"/>
        <v>P</v>
      </c>
      <c r="K256" s="19" t="str">
        <f t="shared" si="76"/>
        <v>48.6</v>
      </c>
      <c r="L256" s="19" t="str">
        <f t="shared" si="77"/>
        <v>0.00</v>
      </c>
      <c r="M256" s="52" t="str">
        <f t="shared" si="78"/>
        <v>3.50</v>
      </c>
      <c r="N256" s="52" t="str">
        <f t="shared" si="79"/>
        <v>5750</v>
      </c>
      <c r="O256" s="19">
        <f>VLOOKUP(F256,[1]Item!$A$5:$Z$10000,26,0)</f>
        <v>3.8929999999999998</v>
      </c>
      <c r="P256" s="19" t="str">
        <f>VLOOKUP(E256,[1]route!$E$3:$O$10005,11,0)</f>
        <v>P/E</v>
      </c>
      <c r="Q256" s="62" t="str">
        <f>'Cutting Rules'!AD256</f>
        <v>5750------------</v>
      </c>
      <c r="R256" s="23">
        <f ca="1">SUMIF([1]route!$E$3:$E$10005,E256,[1]!Table1[生産])</f>
        <v>1605</v>
      </c>
      <c r="S256" s="24"/>
      <c r="T256" s="78" t="s">
        <v>547</v>
      </c>
      <c r="U256" s="19"/>
      <c r="V256" s="48">
        <f>SUMIF([1]route!$E$3:$E$10005,E256,[1]route!$M$3:$M$10005)</f>
        <v>915</v>
      </c>
      <c r="W256" s="56">
        <f t="shared" si="80"/>
        <v>20482.046249999999</v>
      </c>
      <c r="X256" s="27">
        <f t="array" aca="1" ref="X256" ca="1">INDEX($BP256:$CZ256,MATCH(TRUE,$BP256:$CZ256&lt;0,0))</f>
        <v>-690</v>
      </c>
      <c r="Y256" s="47">
        <f t="shared" ca="1" si="71"/>
        <v>45322</v>
      </c>
      <c r="Z256" s="121" t="str">
        <f>IFERROR(VLOOKUP(E256,[1]route!$E$3:$BL$10005,59,0),"")&amp;IFERROR(VLOOKUP(E256,[1]route!$E$3:$BL$10005,60,0),"")</f>
        <v/>
      </c>
      <c r="AA256" s="28">
        <f t="shared" ca="1" si="81"/>
        <v>690</v>
      </c>
      <c r="AB256" s="77">
        <f t="shared" ca="1" si="82"/>
        <v>15445.477500000001</v>
      </c>
      <c r="AC256" s="4">
        <f t="shared" ca="1" si="72"/>
        <v>34</v>
      </c>
      <c r="AD256" s="29">
        <v>0</v>
      </c>
      <c r="AE256" s="30">
        <f ca="1">SUMIF([1]route!$E$3:$E$10005,E256,[1]!Table1[1])</f>
        <v>0</v>
      </c>
      <c r="AF256" s="30">
        <f ca="1">SUMIF([1]route!$E$3:$E$10005,E256,[1]!Table1[2])</f>
        <v>0</v>
      </c>
      <c r="AG256" s="30">
        <f ca="1">SUMIF([1]route!$E$3:$E$10005,E256,[1]!Table1[3])</f>
        <v>0</v>
      </c>
      <c r="AH256" s="30">
        <f ca="1">SUMIF([1]route!$E$3:$E$10005,E256,[1]!Table1[4])</f>
        <v>0</v>
      </c>
      <c r="AI256" s="30">
        <f ca="1">SUMIF([1]route!$E$3:$E$10005,E256,[1]!Table1[5])</f>
        <v>0</v>
      </c>
      <c r="AJ256" s="30">
        <f ca="1">SUMIF([1]route!$E$3:$E$10005,E256,[1]!Table1[6])</f>
        <v>0</v>
      </c>
      <c r="AK256" s="30">
        <f ca="1">SUMIF([1]route!$E$3:$E$10005,E256,[1]!Table1[7])</f>
        <v>0</v>
      </c>
      <c r="AL256" s="30">
        <f ca="1">SUMIF([1]route!$E$3:$E$10005,E256,[1]!Table1[8])</f>
        <v>0</v>
      </c>
      <c r="AM256" s="30">
        <f ca="1">SUMIF([1]route!$E$3:$E$10005,E256,[1]!Table1[9])</f>
        <v>0</v>
      </c>
      <c r="AN256" s="30">
        <f ca="1">SUMIF([1]route!$E$3:$E$10005,E256,[1]!Table1[10])</f>
        <v>0</v>
      </c>
      <c r="AO256" s="30">
        <f ca="1">SUMIF([1]route!$E$3:$E$10005,E256,[1]!Table1[11])</f>
        <v>0</v>
      </c>
      <c r="AP256" s="30">
        <f ca="1">SUMIF([1]route!$E$3:$E$10005,E256,[1]!Table1[12])</f>
        <v>0</v>
      </c>
      <c r="AQ256" s="30">
        <f ca="1">SUMIF([1]route!$E$3:$E$10005,E256,[1]!Table1[13])</f>
        <v>0</v>
      </c>
      <c r="AR256" s="30">
        <f ca="1">SUMIF([1]route!$E$3:$E$10005,E256,[1]!Table1[14])</f>
        <v>0</v>
      </c>
      <c r="AS256" s="30">
        <f ca="1">SUMIF([1]route!$E$3:$E$10005,E256,[1]!Table1[15])</f>
        <v>0</v>
      </c>
      <c r="AT256" s="30">
        <f ca="1">SUMIF([1]route!$E$3:$E$10005,E256,[1]!Table1[16])</f>
        <v>0</v>
      </c>
      <c r="AU256" s="30">
        <f ca="1">SUMIF([1]route!$E$3:$E$10005,E256,[1]!Table1[17])</f>
        <v>0</v>
      </c>
      <c r="AV256" s="30">
        <f ca="1">SUMIF([1]route!$E$3:$E$10005,E256,[1]!Table1[18])</f>
        <v>0</v>
      </c>
      <c r="AW256" s="30">
        <f ca="1">SUMIF([1]route!$E$3:$E$10005,E256,[1]!Table1[19])</f>
        <v>0</v>
      </c>
      <c r="AX256" s="30">
        <f ca="1">SUMIF([1]route!$E$3:$E$10005,E256,[1]!Table1[20])</f>
        <v>0</v>
      </c>
      <c r="AY256" s="30">
        <f ca="1">SUMIF([1]route!$E$3:$E$10005,E256,[1]!Table1[21])</f>
        <v>0</v>
      </c>
      <c r="AZ256" s="30">
        <f ca="1">SUMIF([1]route!$E$3:$E$10005,E256,[1]!Table1[22])</f>
        <v>0</v>
      </c>
      <c r="BA256" s="30">
        <f ca="1">SUMIF([1]route!$E$3:$E$10005,E256,[1]!Table1[23])</f>
        <v>0</v>
      </c>
      <c r="BB256" s="30">
        <f ca="1">SUMIF([1]route!$E$3:$E$10005,E256,[1]!Table1[24])</f>
        <v>0</v>
      </c>
      <c r="BC256" s="30">
        <f ca="1">SUMIF([1]route!$E$3:$E$10005,E256,[1]!Table1[25])</f>
        <v>0</v>
      </c>
      <c r="BD256" s="30">
        <f ca="1">SUMIF([1]route!$E$3:$E$10005,E256,[1]!Table1[26])</f>
        <v>0</v>
      </c>
      <c r="BE256" s="30">
        <f ca="1">SUMIF([1]route!$E$3:$E$10005,E256,[1]!Table1[27])</f>
        <v>0</v>
      </c>
      <c r="BF256" s="30">
        <f ca="1">SUMIF([1]route!$E$3:$E$10005,E256,[1]!Table1[28])</f>
        <v>0</v>
      </c>
      <c r="BG256" s="30">
        <f ca="1">SUMIF([1]route!$E$3:$E$10005,E256,[1]!Table1[29])</f>
        <v>0</v>
      </c>
      <c r="BH256" s="30">
        <f ca="1">SUMIF([1]route!$E$3:$E$10005,E256,[1]!Table1[30])</f>
        <v>0</v>
      </c>
      <c r="BI256" s="30">
        <f ca="1">SUMIF([1]route!$E$3:$E$10005,E256,[1]!Table1[31])</f>
        <v>854</v>
      </c>
      <c r="BJ256" s="30">
        <f ca="1">SUMIF([1]route!$E$3:$E$10005,E256,[1]!Table1[Remain PO])</f>
        <v>0</v>
      </c>
      <c r="BK256" s="31">
        <f ca="1">SUMIF([1]route!$E$3:$E$10005,E256,[1]!Table1[N+1])</f>
        <v>751</v>
      </c>
      <c r="BL256" s="31">
        <f ca="1">SUMIF([1]route!$E$3:$E$10005,E256,[1]!Table1[N+2])</f>
        <v>567</v>
      </c>
      <c r="BM256" s="31">
        <f ca="1">SUMIF([1]route!$E$3:$E$10005,E256,[1]!Table1[N+3])</f>
        <v>755</v>
      </c>
      <c r="BN256" s="32">
        <f ca="1">SUMIF([1]route!$E$3:$E$10005,E256,[1]!Table1[N+4])</f>
        <v>0</v>
      </c>
      <c r="BP256" s="37">
        <f t="shared" si="83"/>
        <v>915</v>
      </c>
      <c r="BQ256" s="35">
        <f t="shared" ca="1" si="89"/>
        <v>915</v>
      </c>
      <c r="BR256" s="35">
        <f t="shared" ca="1" si="89"/>
        <v>915</v>
      </c>
      <c r="BS256" s="35">
        <f t="shared" ca="1" si="89"/>
        <v>915</v>
      </c>
      <c r="BT256" s="35">
        <f t="shared" ca="1" si="89"/>
        <v>915</v>
      </c>
      <c r="BU256" s="35">
        <f t="shared" ca="1" si="89"/>
        <v>915</v>
      </c>
      <c r="BV256" s="35">
        <f t="shared" ca="1" si="89"/>
        <v>915</v>
      </c>
      <c r="BW256" s="35">
        <f t="shared" ca="1" si="89"/>
        <v>915</v>
      </c>
      <c r="BX256" s="35">
        <f t="shared" ca="1" si="89"/>
        <v>915</v>
      </c>
      <c r="BY256" s="35">
        <f t="shared" ca="1" si="89"/>
        <v>915</v>
      </c>
      <c r="BZ256" s="35">
        <f t="shared" ca="1" si="89"/>
        <v>915</v>
      </c>
      <c r="CA256" s="35">
        <f t="shared" ca="1" si="89"/>
        <v>915</v>
      </c>
      <c r="CB256" s="35">
        <f t="shared" ca="1" si="89"/>
        <v>915</v>
      </c>
      <c r="CC256" s="35">
        <f t="shared" ca="1" si="94"/>
        <v>915</v>
      </c>
      <c r="CD256" s="35">
        <f t="shared" ca="1" si="92"/>
        <v>915</v>
      </c>
      <c r="CE256" s="35">
        <f t="shared" ca="1" si="92"/>
        <v>915</v>
      </c>
      <c r="CF256" s="35">
        <f t="shared" ca="1" si="92"/>
        <v>915</v>
      </c>
      <c r="CG256" s="35">
        <f t="shared" ca="1" si="92"/>
        <v>915</v>
      </c>
      <c r="CH256" s="35">
        <f t="shared" ca="1" si="92"/>
        <v>915</v>
      </c>
      <c r="CI256" s="35">
        <f t="shared" ca="1" si="92"/>
        <v>915</v>
      </c>
      <c r="CJ256" s="35">
        <f t="shared" ca="1" si="92"/>
        <v>915</v>
      </c>
      <c r="CK256" s="35">
        <f t="shared" ca="1" si="92"/>
        <v>915</v>
      </c>
      <c r="CL256" s="35">
        <f t="shared" ca="1" si="92"/>
        <v>915</v>
      </c>
      <c r="CM256" s="35">
        <f t="shared" ca="1" si="92"/>
        <v>915</v>
      </c>
      <c r="CN256" s="35">
        <f t="shared" ca="1" si="92"/>
        <v>915</v>
      </c>
      <c r="CO256" s="35">
        <f t="shared" ca="1" si="92"/>
        <v>915</v>
      </c>
      <c r="CP256" s="35">
        <f t="shared" ca="1" si="92"/>
        <v>915</v>
      </c>
      <c r="CQ256" s="35">
        <f t="shared" ca="1" si="93"/>
        <v>915</v>
      </c>
      <c r="CR256" s="35">
        <f t="shared" ca="1" si="93"/>
        <v>915</v>
      </c>
      <c r="CS256" s="35">
        <f t="shared" ca="1" si="91"/>
        <v>915</v>
      </c>
      <c r="CT256" s="35">
        <f t="shared" ca="1" si="91"/>
        <v>915</v>
      </c>
      <c r="CU256" s="35">
        <f t="shared" ca="1" si="91"/>
        <v>61</v>
      </c>
      <c r="CV256" s="35">
        <f t="shared" ca="1" si="91"/>
        <v>61</v>
      </c>
      <c r="CW256" s="38">
        <f t="shared" ca="1" si="91"/>
        <v>-690</v>
      </c>
      <c r="CX256" s="38">
        <f t="shared" ca="1" si="91"/>
        <v>-1257</v>
      </c>
      <c r="CY256" s="38">
        <f t="shared" ca="1" si="91"/>
        <v>-2012</v>
      </c>
      <c r="CZ256" s="39">
        <f t="shared" ca="1" si="87"/>
        <v>-2012</v>
      </c>
      <c r="DA256" s="35"/>
    </row>
    <row r="257" spans="4:105" x14ac:dyDescent="0.3">
      <c r="D257" s="61" t="str">
        <f>VLOOKUP(F257,[1]Special!$O$2:$S$209,3,0)</f>
        <v>|0101021700|0.00|0.00|0.000|146.5003.5</v>
      </c>
      <c r="E257" s="20" t="s">
        <v>280</v>
      </c>
      <c r="F257" s="19" t="str">
        <f t="shared" si="73"/>
        <v>|0200226010|48.60|0.00|3.500|0.000</v>
      </c>
      <c r="G257" s="19" t="str">
        <f>'Cutting Rules'!H257</f>
        <v>KKTL||||||||||||</v>
      </c>
      <c r="H257" s="19" t="str">
        <f>VLOOKUP(MID(F257,8,2),[1]Special!$H$2:$I$32,2,0)</f>
        <v>STAM390G</v>
      </c>
      <c r="I257" s="19" t="str">
        <f t="shared" si="74"/>
        <v>IBC</v>
      </c>
      <c r="J257" s="19" t="str">
        <f t="shared" si="75"/>
        <v>P</v>
      </c>
      <c r="K257" s="19" t="str">
        <f t="shared" si="76"/>
        <v>48.6</v>
      </c>
      <c r="L257" s="19" t="str">
        <f t="shared" si="77"/>
        <v>0.00</v>
      </c>
      <c r="M257" s="52" t="str">
        <f t="shared" si="78"/>
        <v>3.50</v>
      </c>
      <c r="N257" s="52" t="str">
        <f t="shared" si="79"/>
        <v>5880</v>
      </c>
      <c r="O257" s="19">
        <f>VLOOKUP(F257,[1]Item!$A$5:$Z$10000,26,0)</f>
        <v>3.8929999999999998</v>
      </c>
      <c r="P257" s="19" t="str">
        <f>VLOOKUP(E257,[1]route!$E$3:$O$10005,11,0)</f>
        <v>P/E</v>
      </c>
      <c r="Q257" s="62" t="str">
        <f>'Cutting Rules'!AD257</f>
        <v>5880------------</v>
      </c>
      <c r="R257" s="23">
        <f ca="1">SUMIF([1]route!$E$3:$E$10005,E257,[1]!Table1[生産])</f>
        <v>7141</v>
      </c>
      <c r="S257" s="24"/>
      <c r="T257" s="78" t="s">
        <v>547</v>
      </c>
      <c r="U257" s="19"/>
      <c r="V257" s="48">
        <f>SUMIF([1]route!$E$3:$E$10005,E257,[1]route!$M$3:$M$10005)</f>
        <v>3270</v>
      </c>
      <c r="W257" s="56">
        <f t="shared" si="80"/>
        <v>74853.046799999996</v>
      </c>
      <c r="X257" s="27">
        <f t="array" aca="1" ref="X257" ca="1">INDEX($BP257:$CZ257,MATCH(TRUE,$BP257:$CZ257&lt;0,0))</f>
        <v>-451</v>
      </c>
      <c r="Y257" s="47">
        <f t="shared" ca="1" si="71"/>
        <v>45291</v>
      </c>
      <c r="Z257" s="121" t="str">
        <f>IFERROR(VLOOKUP(E257,[1]route!$E$3:$BL$10005,59,0),"")&amp;IFERROR(VLOOKUP(E257,[1]route!$E$3:$BL$10005,60,0),"")</f>
        <v/>
      </c>
      <c r="AA257" s="28">
        <f t="shared" ca="1" si="81"/>
        <v>3871</v>
      </c>
      <c r="AB257" s="77">
        <f t="shared" ca="1" si="82"/>
        <v>88610.441640000005</v>
      </c>
      <c r="AC257" s="4">
        <f t="shared" ca="1" si="72"/>
        <v>32</v>
      </c>
      <c r="AD257" s="29">
        <v>0</v>
      </c>
      <c r="AE257" s="30">
        <f ca="1">SUMIF([1]route!$E$3:$E$10005,E257,[1]!Table1[1])</f>
        <v>0</v>
      </c>
      <c r="AF257" s="30">
        <f ca="1">SUMIF([1]route!$E$3:$E$10005,E257,[1]!Table1[2])</f>
        <v>0</v>
      </c>
      <c r="AG257" s="30">
        <f ca="1">SUMIF([1]route!$E$3:$E$10005,E257,[1]!Table1[3])</f>
        <v>0</v>
      </c>
      <c r="AH257" s="30">
        <f ca="1">SUMIF([1]route!$E$3:$E$10005,E257,[1]!Table1[4])</f>
        <v>0</v>
      </c>
      <c r="AI257" s="30">
        <f ca="1">SUMIF([1]route!$E$3:$E$10005,E257,[1]!Table1[5])</f>
        <v>0</v>
      </c>
      <c r="AJ257" s="30">
        <f ca="1">SUMIF([1]route!$E$3:$E$10005,E257,[1]!Table1[6])</f>
        <v>0</v>
      </c>
      <c r="AK257" s="30">
        <f ca="1">SUMIF([1]route!$E$3:$E$10005,E257,[1]!Table1[7])</f>
        <v>0</v>
      </c>
      <c r="AL257" s="30">
        <f ca="1">SUMIF([1]route!$E$3:$E$10005,E257,[1]!Table1[8])</f>
        <v>0</v>
      </c>
      <c r="AM257" s="30">
        <f ca="1">SUMIF([1]route!$E$3:$E$10005,E257,[1]!Table1[9])</f>
        <v>0</v>
      </c>
      <c r="AN257" s="30">
        <f ca="1">SUMIF([1]route!$E$3:$E$10005,E257,[1]!Table1[10])</f>
        <v>0</v>
      </c>
      <c r="AO257" s="30">
        <f ca="1">SUMIF([1]route!$E$3:$E$10005,E257,[1]!Table1[11])</f>
        <v>0</v>
      </c>
      <c r="AP257" s="30">
        <f ca="1">SUMIF([1]route!$E$3:$E$10005,E257,[1]!Table1[12])</f>
        <v>0</v>
      </c>
      <c r="AQ257" s="30">
        <f ca="1">SUMIF([1]route!$E$3:$E$10005,E257,[1]!Table1[13])</f>
        <v>0</v>
      </c>
      <c r="AR257" s="30">
        <f ca="1">SUMIF([1]route!$E$3:$E$10005,E257,[1]!Table1[14])</f>
        <v>0</v>
      </c>
      <c r="AS257" s="30">
        <f ca="1">SUMIF([1]route!$E$3:$E$10005,E257,[1]!Table1[15])</f>
        <v>0</v>
      </c>
      <c r="AT257" s="30">
        <f ca="1">SUMIF([1]route!$E$3:$E$10005,E257,[1]!Table1[16])</f>
        <v>0</v>
      </c>
      <c r="AU257" s="30">
        <f ca="1">SUMIF([1]route!$E$3:$E$10005,E257,[1]!Table1[17])</f>
        <v>0</v>
      </c>
      <c r="AV257" s="30">
        <f ca="1">SUMIF([1]route!$E$3:$E$10005,E257,[1]!Table1[18])</f>
        <v>0</v>
      </c>
      <c r="AW257" s="30">
        <f ca="1">SUMIF([1]route!$E$3:$E$10005,E257,[1]!Table1[19])</f>
        <v>0</v>
      </c>
      <c r="AX257" s="30">
        <f ca="1">SUMIF([1]route!$E$3:$E$10005,E257,[1]!Table1[20])</f>
        <v>0</v>
      </c>
      <c r="AY257" s="30">
        <f ca="1">SUMIF([1]route!$E$3:$E$10005,E257,[1]!Table1[21])</f>
        <v>0</v>
      </c>
      <c r="AZ257" s="30">
        <f ca="1">SUMIF([1]route!$E$3:$E$10005,E257,[1]!Table1[22])</f>
        <v>0</v>
      </c>
      <c r="BA257" s="30">
        <f ca="1">SUMIF([1]route!$E$3:$E$10005,E257,[1]!Table1[23])</f>
        <v>0</v>
      </c>
      <c r="BB257" s="30">
        <f ca="1">SUMIF([1]route!$E$3:$E$10005,E257,[1]!Table1[24])</f>
        <v>0</v>
      </c>
      <c r="BC257" s="30">
        <f ca="1">SUMIF([1]route!$E$3:$E$10005,E257,[1]!Table1[25])</f>
        <v>0</v>
      </c>
      <c r="BD257" s="30">
        <f ca="1">SUMIF([1]route!$E$3:$E$10005,E257,[1]!Table1[26])</f>
        <v>0</v>
      </c>
      <c r="BE257" s="30">
        <f ca="1">SUMIF([1]route!$E$3:$E$10005,E257,[1]!Table1[27])</f>
        <v>0</v>
      </c>
      <c r="BF257" s="30">
        <f ca="1">SUMIF([1]route!$E$3:$E$10005,E257,[1]!Table1[28])</f>
        <v>0</v>
      </c>
      <c r="BG257" s="30">
        <f ca="1">SUMIF([1]route!$E$3:$E$10005,E257,[1]!Table1[29])</f>
        <v>0</v>
      </c>
      <c r="BH257" s="30">
        <f ca="1">SUMIF([1]route!$E$3:$E$10005,E257,[1]!Table1[30])</f>
        <v>0</v>
      </c>
      <c r="BI257" s="30">
        <f ca="1">SUMIF([1]route!$E$3:$E$10005,E257,[1]!Table1[31])</f>
        <v>3721</v>
      </c>
      <c r="BJ257" s="30">
        <f ca="1">SUMIF([1]route!$E$3:$E$10005,E257,[1]!Table1[Remain PO])</f>
        <v>0</v>
      </c>
      <c r="BK257" s="31">
        <f ca="1">SUMIF([1]route!$E$3:$E$10005,E257,[1]!Table1[N+1])</f>
        <v>3420</v>
      </c>
      <c r="BL257" s="31">
        <f ca="1">SUMIF([1]route!$E$3:$E$10005,E257,[1]!Table1[N+2])</f>
        <v>2011</v>
      </c>
      <c r="BM257" s="31">
        <f ca="1">SUMIF([1]route!$E$3:$E$10005,E257,[1]!Table1[N+3])</f>
        <v>2822</v>
      </c>
      <c r="BN257" s="32">
        <f ca="1">SUMIF([1]route!$E$3:$E$10005,E257,[1]!Table1[N+4])</f>
        <v>0</v>
      </c>
      <c r="BP257" s="37">
        <f t="shared" si="83"/>
        <v>3270</v>
      </c>
      <c r="BQ257" s="35">
        <f t="shared" ca="1" si="89"/>
        <v>3270</v>
      </c>
      <c r="BR257" s="35">
        <f t="shared" ca="1" si="89"/>
        <v>3270</v>
      </c>
      <c r="BS257" s="35">
        <f t="shared" ca="1" si="89"/>
        <v>3270</v>
      </c>
      <c r="BT257" s="35">
        <f t="shared" ca="1" si="89"/>
        <v>3270</v>
      </c>
      <c r="BU257" s="35">
        <f t="shared" ref="BU257:CG286" ca="1" si="95">BT257-AI257</f>
        <v>3270</v>
      </c>
      <c r="BV257" s="35">
        <f t="shared" ca="1" si="95"/>
        <v>3270</v>
      </c>
      <c r="BW257" s="35">
        <f t="shared" ca="1" si="95"/>
        <v>3270</v>
      </c>
      <c r="BX257" s="35">
        <f t="shared" ca="1" si="95"/>
        <v>3270</v>
      </c>
      <c r="BY257" s="35">
        <f t="shared" ca="1" si="95"/>
        <v>3270</v>
      </c>
      <c r="BZ257" s="35">
        <f t="shared" ca="1" si="95"/>
        <v>3270</v>
      </c>
      <c r="CA257" s="35">
        <f t="shared" ca="1" si="95"/>
        <v>3270</v>
      </c>
      <c r="CB257" s="35">
        <f t="shared" ca="1" si="95"/>
        <v>3270</v>
      </c>
      <c r="CC257" s="35">
        <f t="shared" ca="1" si="94"/>
        <v>3270</v>
      </c>
      <c r="CD257" s="35">
        <f t="shared" ca="1" si="92"/>
        <v>3270</v>
      </c>
      <c r="CE257" s="35">
        <f t="shared" ca="1" si="92"/>
        <v>3270</v>
      </c>
      <c r="CF257" s="35">
        <f t="shared" ca="1" si="92"/>
        <v>3270</v>
      </c>
      <c r="CG257" s="35">
        <f t="shared" ca="1" si="92"/>
        <v>3270</v>
      </c>
      <c r="CH257" s="35">
        <f t="shared" ca="1" si="92"/>
        <v>3270</v>
      </c>
      <c r="CI257" s="35">
        <f t="shared" ca="1" si="92"/>
        <v>3270</v>
      </c>
      <c r="CJ257" s="35">
        <f t="shared" ca="1" si="92"/>
        <v>3270</v>
      </c>
      <c r="CK257" s="35">
        <f t="shared" ca="1" si="92"/>
        <v>3270</v>
      </c>
      <c r="CL257" s="35">
        <f t="shared" ca="1" si="92"/>
        <v>3270</v>
      </c>
      <c r="CM257" s="35">
        <f t="shared" ca="1" si="92"/>
        <v>3270</v>
      </c>
      <c r="CN257" s="35">
        <f t="shared" ca="1" si="92"/>
        <v>3270</v>
      </c>
      <c r="CO257" s="35">
        <f t="shared" ca="1" si="92"/>
        <v>3270</v>
      </c>
      <c r="CP257" s="35">
        <f t="shared" ca="1" si="92"/>
        <v>3270</v>
      </c>
      <c r="CQ257" s="35">
        <f t="shared" ca="1" si="93"/>
        <v>3270</v>
      </c>
      <c r="CR257" s="35">
        <f t="shared" ca="1" si="93"/>
        <v>3270</v>
      </c>
      <c r="CS257" s="35">
        <f t="shared" ca="1" si="91"/>
        <v>3270</v>
      </c>
      <c r="CT257" s="35">
        <f t="shared" ca="1" si="91"/>
        <v>3270</v>
      </c>
      <c r="CU257" s="35">
        <f t="shared" ca="1" si="91"/>
        <v>-451</v>
      </c>
      <c r="CV257" s="35">
        <f t="shared" ca="1" si="91"/>
        <v>-451</v>
      </c>
      <c r="CW257" s="38">
        <f t="shared" ca="1" si="91"/>
        <v>-3871</v>
      </c>
      <c r="CX257" s="38">
        <f t="shared" ca="1" si="91"/>
        <v>-5882</v>
      </c>
      <c r="CY257" s="38">
        <f t="shared" ca="1" si="91"/>
        <v>-8704</v>
      </c>
      <c r="CZ257" s="39">
        <f t="shared" ca="1" si="87"/>
        <v>-8704</v>
      </c>
      <c r="DA257" s="35"/>
    </row>
    <row r="258" spans="4:105" x14ac:dyDescent="0.3">
      <c r="D258" s="61" t="str">
        <f>VLOOKUP(F258,[1]Special!$O$2:$S$209,3,0)</f>
        <v>|0101021700|0.00|0.00|0.000|166.0002.6</v>
      </c>
      <c r="E258" s="20" t="s">
        <v>281</v>
      </c>
      <c r="F258" s="19" t="str">
        <f t="shared" si="73"/>
        <v>|0200226010|54.00|0.00|2.600|0.000</v>
      </c>
      <c r="G258" s="19" t="str">
        <f>'Cutting Rules'!H258</f>
        <v>CIC1||||||||||||</v>
      </c>
      <c r="H258" s="19" t="str">
        <f>VLOOKUP(MID(F258,8,2),[1]Special!$H$2:$I$32,2,0)</f>
        <v>STAM390G</v>
      </c>
      <c r="I258" s="19" t="str">
        <f t="shared" si="74"/>
        <v>IBC</v>
      </c>
      <c r="J258" s="19" t="str">
        <f t="shared" si="75"/>
        <v>P</v>
      </c>
      <c r="K258" s="19" t="str">
        <f t="shared" si="76"/>
        <v>54.0</v>
      </c>
      <c r="L258" s="19" t="str">
        <f t="shared" si="77"/>
        <v>0.00</v>
      </c>
      <c r="M258" s="52" t="str">
        <f t="shared" si="78"/>
        <v>2.60</v>
      </c>
      <c r="N258" s="52" t="str">
        <f t="shared" si="79"/>
        <v>4900</v>
      </c>
      <c r="O258" s="19">
        <f>VLOOKUP(F258,[1]Item!$A$5:$Z$10000,26,0)</f>
        <v>3.2959999999999998</v>
      </c>
      <c r="P258" s="19" t="str">
        <f>VLOOKUP(E258,[1]route!$E$3:$O$10005,11,0)</f>
        <v>P/E</v>
      </c>
      <c r="Q258" s="62" t="str">
        <f>'Cutting Rules'!AD258</f>
        <v>4900------------</v>
      </c>
      <c r="R258" s="23">
        <f ca="1">SUMIF([1]route!$E$3:$E$10005,E258,[1]!Table1[生産])</f>
        <v>0</v>
      </c>
      <c r="S258" s="24"/>
      <c r="T258" s="78" t="s">
        <v>547</v>
      </c>
      <c r="U258" s="19"/>
      <c r="V258" s="48">
        <f>SUMIF([1]route!$E$3:$E$10005,E258,[1]route!$M$3:$M$10005)</f>
        <v>16</v>
      </c>
      <c r="W258" s="56">
        <f t="shared" si="80"/>
        <v>258.40640000000002</v>
      </c>
      <c r="X258" s="27" t="e">
        <f t="array" aca="1" ref="X258" ca="1">INDEX($BP258:$CZ258,MATCH(TRUE,$BP258:$CZ258&lt;0,0))</f>
        <v>#N/A</v>
      </c>
      <c r="Y258" s="47" t="str">
        <f t="shared" ca="1" si="71"/>
        <v/>
      </c>
      <c r="Z258" s="121" t="str">
        <f>IFERROR(VLOOKUP(E258,[1]route!$E$3:$BL$10005,59,0),"")&amp;IFERROR(VLOOKUP(E258,[1]route!$E$3:$BL$10005,60,0),"")</f>
        <v/>
      </c>
      <c r="AA258" s="28">
        <f t="shared" ca="1" si="81"/>
        <v>0</v>
      </c>
      <c r="AB258" s="77">
        <f t="shared" ca="1" si="82"/>
        <v>0</v>
      </c>
      <c r="AC258" s="4" t="str">
        <f t="shared" ca="1" si="72"/>
        <v/>
      </c>
      <c r="AD258" s="29">
        <v>0</v>
      </c>
      <c r="AE258" s="30">
        <f ca="1">SUMIF([1]route!$E$3:$E$10005,E258,[1]!Table1[1])</f>
        <v>0</v>
      </c>
      <c r="AF258" s="30">
        <f ca="1">SUMIF([1]route!$E$3:$E$10005,E258,[1]!Table1[2])</f>
        <v>0</v>
      </c>
      <c r="AG258" s="30">
        <f ca="1">SUMIF([1]route!$E$3:$E$10005,E258,[1]!Table1[3])</f>
        <v>0</v>
      </c>
      <c r="AH258" s="30">
        <f ca="1">SUMIF([1]route!$E$3:$E$10005,E258,[1]!Table1[4])</f>
        <v>0</v>
      </c>
      <c r="AI258" s="30">
        <f ca="1">SUMIF([1]route!$E$3:$E$10005,E258,[1]!Table1[5])</f>
        <v>0</v>
      </c>
      <c r="AJ258" s="30">
        <f ca="1">SUMIF([1]route!$E$3:$E$10005,E258,[1]!Table1[6])</f>
        <v>0</v>
      </c>
      <c r="AK258" s="30">
        <f ca="1">SUMIF([1]route!$E$3:$E$10005,E258,[1]!Table1[7])</f>
        <v>0</v>
      </c>
      <c r="AL258" s="30">
        <f ca="1">SUMIF([1]route!$E$3:$E$10005,E258,[1]!Table1[8])</f>
        <v>0</v>
      </c>
      <c r="AM258" s="30">
        <f ca="1">SUMIF([1]route!$E$3:$E$10005,E258,[1]!Table1[9])</f>
        <v>0</v>
      </c>
      <c r="AN258" s="30">
        <f ca="1">SUMIF([1]route!$E$3:$E$10005,E258,[1]!Table1[10])</f>
        <v>0</v>
      </c>
      <c r="AO258" s="30">
        <f ca="1">SUMIF([1]route!$E$3:$E$10005,E258,[1]!Table1[11])</f>
        <v>0</v>
      </c>
      <c r="AP258" s="30">
        <f ca="1">SUMIF([1]route!$E$3:$E$10005,E258,[1]!Table1[12])</f>
        <v>0</v>
      </c>
      <c r="AQ258" s="30">
        <f ca="1">SUMIF([1]route!$E$3:$E$10005,E258,[1]!Table1[13])</f>
        <v>0</v>
      </c>
      <c r="AR258" s="30">
        <f ca="1">SUMIF([1]route!$E$3:$E$10005,E258,[1]!Table1[14])</f>
        <v>0</v>
      </c>
      <c r="AS258" s="30">
        <f ca="1">SUMIF([1]route!$E$3:$E$10005,E258,[1]!Table1[15])</f>
        <v>0</v>
      </c>
      <c r="AT258" s="30">
        <f ca="1">SUMIF([1]route!$E$3:$E$10005,E258,[1]!Table1[16])</f>
        <v>0</v>
      </c>
      <c r="AU258" s="30">
        <f ca="1">SUMIF([1]route!$E$3:$E$10005,E258,[1]!Table1[17])</f>
        <v>0</v>
      </c>
      <c r="AV258" s="30">
        <f ca="1">SUMIF([1]route!$E$3:$E$10005,E258,[1]!Table1[18])</f>
        <v>0</v>
      </c>
      <c r="AW258" s="30">
        <f ca="1">SUMIF([1]route!$E$3:$E$10005,E258,[1]!Table1[19])</f>
        <v>0</v>
      </c>
      <c r="AX258" s="30">
        <f ca="1">SUMIF([1]route!$E$3:$E$10005,E258,[1]!Table1[20])</f>
        <v>0</v>
      </c>
      <c r="AY258" s="30">
        <f ca="1">SUMIF([1]route!$E$3:$E$10005,E258,[1]!Table1[21])</f>
        <v>0</v>
      </c>
      <c r="AZ258" s="30">
        <f ca="1">SUMIF([1]route!$E$3:$E$10005,E258,[1]!Table1[22])</f>
        <v>0</v>
      </c>
      <c r="BA258" s="30">
        <f ca="1">SUMIF([1]route!$E$3:$E$10005,E258,[1]!Table1[23])</f>
        <v>0</v>
      </c>
      <c r="BB258" s="30">
        <f ca="1">SUMIF([1]route!$E$3:$E$10005,E258,[1]!Table1[24])</f>
        <v>0</v>
      </c>
      <c r="BC258" s="30">
        <f ca="1">SUMIF([1]route!$E$3:$E$10005,E258,[1]!Table1[25])</f>
        <v>0</v>
      </c>
      <c r="BD258" s="30">
        <f ca="1">SUMIF([1]route!$E$3:$E$10005,E258,[1]!Table1[26])</f>
        <v>0</v>
      </c>
      <c r="BE258" s="30">
        <f ca="1">SUMIF([1]route!$E$3:$E$10005,E258,[1]!Table1[27])</f>
        <v>0</v>
      </c>
      <c r="BF258" s="30">
        <f ca="1">SUMIF([1]route!$E$3:$E$10005,E258,[1]!Table1[28])</f>
        <v>0</v>
      </c>
      <c r="BG258" s="30">
        <f ca="1">SUMIF([1]route!$E$3:$E$10005,E258,[1]!Table1[29])</f>
        <v>0</v>
      </c>
      <c r="BH258" s="30">
        <f ca="1">SUMIF([1]route!$E$3:$E$10005,E258,[1]!Table1[30])</f>
        <v>0</v>
      </c>
      <c r="BI258" s="30">
        <f ca="1">SUMIF([1]route!$E$3:$E$10005,E258,[1]!Table1[31])</f>
        <v>0</v>
      </c>
      <c r="BJ258" s="30">
        <f ca="1">SUMIF([1]route!$E$3:$E$10005,E258,[1]!Table1[Remain PO])</f>
        <v>0</v>
      </c>
      <c r="BK258" s="31">
        <f ca="1">SUMIF([1]route!$E$3:$E$10005,E258,[1]!Table1[N+1])</f>
        <v>0</v>
      </c>
      <c r="BL258" s="31">
        <f ca="1">SUMIF([1]route!$E$3:$E$10005,E258,[1]!Table1[N+2])</f>
        <v>0</v>
      </c>
      <c r="BM258" s="31">
        <f ca="1">SUMIF([1]route!$E$3:$E$10005,E258,[1]!Table1[N+3])</f>
        <v>0</v>
      </c>
      <c r="BN258" s="32">
        <f ca="1">SUMIF([1]route!$E$3:$E$10005,E258,[1]!Table1[N+4])</f>
        <v>0</v>
      </c>
      <c r="BP258" s="37">
        <f t="shared" si="83"/>
        <v>16</v>
      </c>
      <c r="BQ258" s="35">
        <f t="shared" ref="BQ258:CF295" ca="1" si="96">BP258-AE258</f>
        <v>16</v>
      </c>
      <c r="BR258" s="35">
        <f t="shared" ca="1" si="96"/>
        <v>16</v>
      </c>
      <c r="BS258" s="35">
        <f t="shared" ca="1" si="96"/>
        <v>16</v>
      </c>
      <c r="BT258" s="35">
        <f t="shared" ca="1" si="96"/>
        <v>16</v>
      </c>
      <c r="BU258" s="35">
        <f t="shared" ca="1" si="95"/>
        <v>16</v>
      </c>
      <c r="BV258" s="35">
        <f t="shared" ca="1" si="95"/>
        <v>16</v>
      </c>
      <c r="BW258" s="35">
        <f t="shared" ca="1" si="95"/>
        <v>16</v>
      </c>
      <c r="BX258" s="35">
        <f t="shared" ca="1" si="95"/>
        <v>16</v>
      </c>
      <c r="BY258" s="35">
        <f t="shared" ca="1" si="95"/>
        <v>16</v>
      </c>
      <c r="BZ258" s="35">
        <f t="shared" ca="1" si="95"/>
        <v>16</v>
      </c>
      <c r="CA258" s="35">
        <f t="shared" ca="1" si="95"/>
        <v>16</v>
      </c>
      <c r="CB258" s="35">
        <f t="shared" ca="1" si="95"/>
        <v>16</v>
      </c>
      <c r="CC258" s="35">
        <f t="shared" ca="1" si="94"/>
        <v>16</v>
      </c>
      <c r="CD258" s="35">
        <f t="shared" ca="1" si="92"/>
        <v>16</v>
      </c>
      <c r="CE258" s="35">
        <f t="shared" ca="1" si="92"/>
        <v>16</v>
      </c>
      <c r="CF258" s="35">
        <f t="shared" ca="1" si="92"/>
        <v>16</v>
      </c>
      <c r="CG258" s="35">
        <f t="shared" ca="1" si="92"/>
        <v>16</v>
      </c>
      <c r="CH258" s="35">
        <f t="shared" ca="1" si="92"/>
        <v>16</v>
      </c>
      <c r="CI258" s="35">
        <f t="shared" ca="1" si="92"/>
        <v>16</v>
      </c>
      <c r="CJ258" s="35">
        <f t="shared" ca="1" si="92"/>
        <v>16</v>
      </c>
      <c r="CK258" s="35">
        <f t="shared" ca="1" si="92"/>
        <v>16</v>
      </c>
      <c r="CL258" s="35">
        <f t="shared" ca="1" si="92"/>
        <v>16</v>
      </c>
      <c r="CM258" s="35">
        <f t="shared" ca="1" si="92"/>
        <v>16</v>
      </c>
      <c r="CN258" s="35">
        <f t="shared" ca="1" si="92"/>
        <v>16</v>
      </c>
      <c r="CO258" s="35">
        <f t="shared" ca="1" si="92"/>
        <v>16</v>
      </c>
      <c r="CP258" s="35">
        <f t="shared" ca="1" si="92"/>
        <v>16</v>
      </c>
      <c r="CQ258" s="35">
        <f t="shared" ca="1" si="93"/>
        <v>16</v>
      </c>
      <c r="CR258" s="35">
        <f t="shared" ca="1" si="93"/>
        <v>16</v>
      </c>
      <c r="CS258" s="35">
        <f t="shared" ca="1" si="91"/>
        <v>16</v>
      </c>
      <c r="CT258" s="35">
        <f t="shared" ca="1" si="91"/>
        <v>16</v>
      </c>
      <c r="CU258" s="35">
        <f t="shared" ca="1" si="91"/>
        <v>16</v>
      </c>
      <c r="CV258" s="35">
        <f t="shared" ca="1" si="91"/>
        <v>16</v>
      </c>
      <c r="CW258" s="38">
        <f t="shared" ca="1" si="91"/>
        <v>16</v>
      </c>
      <c r="CX258" s="38">
        <f t="shared" ca="1" si="91"/>
        <v>16</v>
      </c>
      <c r="CY258" s="38">
        <f t="shared" ca="1" si="91"/>
        <v>16</v>
      </c>
      <c r="CZ258" s="39">
        <f t="shared" ca="1" si="87"/>
        <v>16</v>
      </c>
      <c r="DA258" s="35"/>
    </row>
    <row r="259" spans="4:105" x14ac:dyDescent="0.3">
      <c r="D259" s="61" t="str">
        <f>VLOOKUP(F259,[1]Special!$O$2:$S$209,3,0)</f>
        <v>|0101021700|0.00|0.00|0.000|166.0002.6</v>
      </c>
      <c r="E259" s="20" t="s">
        <v>282</v>
      </c>
      <c r="F259" s="19" t="str">
        <f t="shared" si="73"/>
        <v>|0200226010|54.00|0.00|2.600|0.000</v>
      </c>
      <c r="G259" s="19" t="str">
        <f>'Cutting Rules'!H259</f>
        <v>VPIC1||||||||||||</v>
      </c>
      <c r="H259" s="19" t="str">
        <f>VLOOKUP(MID(F259,8,2),[1]Special!$H$2:$I$32,2,0)</f>
        <v>STAM390G</v>
      </c>
      <c r="I259" s="19" t="str">
        <f t="shared" si="74"/>
        <v>NBC</v>
      </c>
      <c r="J259" s="19" t="str">
        <f t="shared" si="75"/>
        <v>P</v>
      </c>
      <c r="K259" s="19" t="str">
        <f t="shared" si="76"/>
        <v>54.0</v>
      </c>
      <c r="L259" s="19" t="str">
        <f t="shared" si="77"/>
        <v>0.00</v>
      </c>
      <c r="M259" s="52" t="str">
        <f t="shared" si="78"/>
        <v>2.60</v>
      </c>
      <c r="N259" s="52" t="str">
        <f t="shared" si="79"/>
        <v>5600</v>
      </c>
      <c r="O259" s="19">
        <f>VLOOKUP(F259,[1]Item!$A$5:$Z$10000,26,0)</f>
        <v>3.2959999999999998</v>
      </c>
      <c r="P259" s="19" t="str">
        <f>VLOOKUP(E259,[1]route!$E$3:$O$10005,11,0)</f>
        <v>P/E</v>
      </c>
      <c r="Q259" s="62" t="str">
        <f>'Cutting Rules'!AD259</f>
        <v>5600------------</v>
      </c>
      <c r="R259" s="23">
        <f ca="1">SUMIF([1]route!$E$3:$E$10005,E259,[1]!Table1[生産])</f>
        <v>0</v>
      </c>
      <c r="S259" s="24"/>
      <c r="T259" s="78" t="s">
        <v>547</v>
      </c>
      <c r="U259" s="19"/>
      <c r="V259" s="48">
        <f>SUMIF([1]route!$E$3:$E$10005,E259,[1]route!$M$3:$M$10005)</f>
        <v>0</v>
      </c>
      <c r="W259" s="56">
        <f t="shared" si="80"/>
        <v>0</v>
      </c>
      <c r="X259" s="27" t="e">
        <f t="array" aca="1" ref="X259" ca="1">INDEX($BP259:$CZ259,MATCH(TRUE,$BP259:$CZ259&lt;0,0))</f>
        <v>#N/A</v>
      </c>
      <c r="Y259" s="47" t="str">
        <f t="shared" ref="Y259:Y322" ca="1" si="97">IFERROR(CHOOSE($AC259,$BP$1,$BQ$1,$BR$1,$BS$1,$BT$1,$BU$1,$BV$1,$BW$1,$BX$1,$BY$1,$BZ$1,$CA$1,$CB$1,$CC$1,$CD$1,$CE$1,$CF$1,$CG$1,$CH$1,$CI$1,$CJ$1,$CK$1,$CL$1,$CM$1,$CN$1,$CO$1,$CP$1,$CQ$1,$CR$1,$CS$1,$CT$1,$CU$1,$CV$1,$CW$1,$CX$1,$CY$1,$CZ$1,),"")</f>
        <v/>
      </c>
      <c r="Z259" s="121" t="str">
        <f>IFERROR(VLOOKUP(E259,[1]route!$E$3:$BL$10005,59,0),"")&amp;IFERROR(VLOOKUP(E259,[1]route!$E$3:$BL$10005,60,0),"")</f>
        <v/>
      </c>
      <c r="AA259" s="28">
        <f t="shared" ca="1" si="81"/>
        <v>0</v>
      </c>
      <c r="AB259" s="77">
        <f t="shared" ca="1" si="82"/>
        <v>0</v>
      </c>
      <c r="AC259" s="4" t="str">
        <f t="shared" ref="AC259:AC322" ca="1" si="98">IFERROR(MATCH($X259,$BP259:$CZ259,0),"")</f>
        <v/>
      </c>
      <c r="AD259" s="29">
        <v>0</v>
      </c>
      <c r="AE259" s="30">
        <f ca="1">SUMIF([1]route!$E$3:$E$10005,E259,[1]!Table1[1])</f>
        <v>0</v>
      </c>
      <c r="AF259" s="30">
        <f ca="1">SUMIF([1]route!$E$3:$E$10005,E259,[1]!Table1[2])</f>
        <v>0</v>
      </c>
      <c r="AG259" s="30">
        <f ca="1">SUMIF([1]route!$E$3:$E$10005,E259,[1]!Table1[3])</f>
        <v>0</v>
      </c>
      <c r="AH259" s="30">
        <f ca="1">SUMIF([1]route!$E$3:$E$10005,E259,[1]!Table1[4])</f>
        <v>0</v>
      </c>
      <c r="AI259" s="30">
        <f ca="1">SUMIF([1]route!$E$3:$E$10005,E259,[1]!Table1[5])</f>
        <v>0</v>
      </c>
      <c r="AJ259" s="30">
        <f ca="1">SUMIF([1]route!$E$3:$E$10005,E259,[1]!Table1[6])</f>
        <v>0</v>
      </c>
      <c r="AK259" s="30">
        <f ca="1">SUMIF([1]route!$E$3:$E$10005,E259,[1]!Table1[7])</f>
        <v>0</v>
      </c>
      <c r="AL259" s="30">
        <f ca="1">SUMIF([1]route!$E$3:$E$10005,E259,[1]!Table1[8])</f>
        <v>0</v>
      </c>
      <c r="AM259" s="30">
        <f ca="1">SUMIF([1]route!$E$3:$E$10005,E259,[1]!Table1[9])</f>
        <v>0</v>
      </c>
      <c r="AN259" s="30">
        <f ca="1">SUMIF([1]route!$E$3:$E$10005,E259,[1]!Table1[10])</f>
        <v>0</v>
      </c>
      <c r="AO259" s="30">
        <f ca="1">SUMIF([1]route!$E$3:$E$10005,E259,[1]!Table1[11])</f>
        <v>0</v>
      </c>
      <c r="AP259" s="30">
        <f ca="1">SUMIF([1]route!$E$3:$E$10005,E259,[1]!Table1[12])</f>
        <v>0</v>
      </c>
      <c r="AQ259" s="30">
        <f ca="1">SUMIF([1]route!$E$3:$E$10005,E259,[1]!Table1[13])</f>
        <v>0</v>
      </c>
      <c r="AR259" s="30">
        <f ca="1">SUMIF([1]route!$E$3:$E$10005,E259,[1]!Table1[14])</f>
        <v>0</v>
      </c>
      <c r="AS259" s="30">
        <f ca="1">SUMIF([1]route!$E$3:$E$10005,E259,[1]!Table1[15])</f>
        <v>0</v>
      </c>
      <c r="AT259" s="30">
        <f ca="1">SUMIF([1]route!$E$3:$E$10005,E259,[1]!Table1[16])</f>
        <v>0</v>
      </c>
      <c r="AU259" s="30">
        <f ca="1">SUMIF([1]route!$E$3:$E$10005,E259,[1]!Table1[17])</f>
        <v>0</v>
      </c>
      <c r="AV259" s="30">
        <f ca="1">SUMIF([1]route!$E$3:$E$10005,E259,[1]!Table1[18])</f>
        <v>0</v>
      </c>
      <c r="AW259" s="30">
        <f ca="1">SUMIF([1]route!$E$3:$E$10005,E259,[1]!Table1[19])</f>
        <v>0</v>
      </c>
      <c r="AX259" s="30">
        <f ca="1">SUMIF([1]route!$E$3:$E$10005,E259,[1]!Table1[20])</f>
        <v>0</v>
      </c>
      <c r="AY259" s="30">
        <f ca="1">SUMIF([1]route!$E$3:$E$10005,E259,[1]!Table1[21])</f>
        <v>0</v>
      </c>
      <c r="AZ259" s="30">
        <f ca="1">SUMIF([1]route!$E$3:$E$10005,E259,[1]!Table1[22])</f>
        <v>0</v>
      </c>
      <c r="BA259" s="30">
        <f ca="1">SUMIF([1]route!$E$3:$E$10005,E259,[1]!Table1[23])</f>
        <v>0</v>
      </c>
      <c r="BB259" s="30">
        <f ca="1">SUMIF([1]route!$E$3:$E$10005,E259,[1]!Table1[24])</f>
        <v>0</v>
      </c>
      <c r="BC259" s="30">
        <f ca="1">SUMIF([1]route!$E$3:$E$10005,E259,[1]!Table1[25])</f>
        <v>0</v>
      </c>
      <c r="BD259" s="30">
        <f ca="1">SUMIF([1]route!$E$3:$E$10005,E259,[1]!Table1[26])</f>
        <v>0</v>
      </c>
      <c r="BE259" s="30">
        <f ca="1">SUMIF([1]route!$E$3:$E$10005,E259,[1]!Table1[27])</f>
        <v>0</v>
      </c>
      <c r="BF259" s="30">
        <f ca="1">SUMIF([1]route!$E$3:$E$10005,E259,[1]!Table1[28])</f>
        <v>0</v>
      </c>
      <c r="BG259" s="30">
        <f ca="1">SUMIF([1]route!$E$3:$E$10005,E259,[1]!Table1[29])</f>
        <v>0</v>
      </c>
      <c r="BH259" s="30">
        <f ca="1">SUMIF([1]route!$E$3:$E$10005,E259,[1]!Table1[30])</f>
        <v>0</v>
      </c>
      <c r="BI259" s="30">
        <f ca="1">SUMIF([1]route!$E$3:$E$10005,E259,[1]!Table1[31])</f>
        <v>0</v>
      </c>
      <c r="BJ259" s="30">
        <f ca="1">SUMIF([1]route!$E$3:$E$10005,E259,[1]!Table1[Remain PO])</f>
        <v>0</v>
      </c>
      <c r="BK259" s="31">
        <f ca="1">SUMIF([1]route!$E$3:$E$10005,E259,[1]!Table1[N+1])</f>
        <v>0</v>
      </c>
      <c r="BL259" s="31">
        <f ca="1">SUMIF([1]route!$E$3:$E$10005,E259,[1]!Table1[N+2])</f>
        <v>0</v>
      </c>
      <c r="BM259" s="31">
        <f ca="1">SUMIF([1]route!$E$3:$E$10005,E259,[1]!Table1[N+3])</f>
        <v>0</v>
      </c>
      <c r="BN259" s="32">
        <f ca="1">SUMIF([1]route!$E$3:$E$10005,E259,[1]!Table1[N+4])</f>
        <v>0</v>
      </c>
      <c r="BP259" s="37">
        <f t="shared" si="83"/>
        <v>0</v>
      </c>
      <c r="BQ259" s="35">
        <f t="shared" ca="1" si="96"/>
        <v>0</v>
      </c>
      <c r="BR259" s="35">
        <f t="shared" ca="1" si="96"/>
        <v>0</v>
      </c>
      <c r="BS259" s="35">
        <f t="shared" ca="1" si="96"/>
        <v>0</v>
      </c>
      <c r="BT259" s="35">
        <f t="shared" ca="1" si="96"/>
        <v>0</v>
      </c>
      <c r="BU259" s="35">
        <f t="shared" ca="1" si="95"/>
        <v>0</v>
      </c>
      <c r="BV259" s="35">
        <f t="shared" ca="1" si="95"/>
        <v>0</v>
      </c>
      <c r="BW259" s="35">
        <f t="shared" ca="1" si="95"/>
        <v>0</v>
      </c>
      <c r="BX259" s="35">
        <f t="shared" ca="1" si="95"/>
        <v>0</v>
      </c>
      <c r="BY259" s="35">
        <f t="shared" ca="1" si="95"/>
        <v>0</v>
      </c>
      <c r="BZ259" s="35">
        <f t="shared" ca="1" si="95"/>
        <v>0</v>
      </c>
      <c r="CA259" s="35">
        <f t="shared" ca="1" si="95"/>
        <v>0</v>
      </c>
      <c r="CB259" s="35">
        <f t="shared" ca="1" si="95"/>
        <v>0</v>
      </c>
      <c r="CC259" s="35">
        <f t="shared" ca="1" si="94"/>
        <v>0</v>
      </c>
      <c r="CD259" s="35">
        <f t="shared" ca="1" si="92"/>
        <v>0</v>
      </c>
      <c r="CE259" s="35">
        <f t="shared" ca="1" si="92"/>
        <v>0</v>
      </c>
      <c r="CF259" s="35">
        <f t="shared" ca="1" si="92"/>
        <v>0</v>
      </c>
      <c r="CG259" s="35">
        <f t="shared" ca="1" si="92"/>
        <v>0</v>
      </c>
      <c r="CH259" s="35">
        <f t="shared" ca="1" si="92"/>
        <v>0</v>
      </c>
      <c r="CI259" s="35">
        <f t="shared" ca="1" si="92"/>
        <v>0</v>
      </c>
      <c r="CJ259" s="35">
        <f t="shared" ca="1" si="92"/>
        <v>0</v>
      </c>
      <c r="CK259" s="35">
        <f t="shared" ca="1" si="92"/>
        <v>0</v>
      </c>
      <c r="CL259" s="35">
        <f t="shared" ca="1" si="92"/>
        <v>0</v>
      </c>
      <c r="CM259" s="35">
        <f t="shared" ca="1" si="92"/>
        <v>0</v>
      </c>
      <c r="CN259" s="35">
        <f t="shared" ca="1" si="92"/>
        <v>0</v>
      </c>
      <c r="CO259" s="35">
        <f t="shared" ca="1" si="92"/>
        <v>0</v>
      </c>
      <c r="CP259" s="35">
        <f t="shared" ca="1" si="92"/>
        <v>0</v>
      </c>
      <c r="CQ259" s="35">
        <f t="shared" ca="1" si="93"/>
        <v>0</v>
      </c>
      <c r="CR259" s="35">
        <f t="shared" ca="1" si="93"/>
        <v>0</v>
      </c>
      <c r="CS259" s="35">
        <f t="shared" ca="1" si="91"/>
        <v>0</v>
      </c>
      <c r="CT259" s="35">
        <f t="shared" ca="1" si="91"/>
        <v>0</v>
      </c>
      <c r="CU259" s="35">
        <f t="shared" ca="1" si="91"/>
        <v>0</v>
      </c>
      <c r="CV259" s="35">
        <f t="shared" ca="1" si="91"/>
        <v>0</v>
      </c>
      <c r="CW259" s="38">
        <f t="shared" ca="1" si="91"/>
        <v>0</v>
      </c>
      <c r="CX259" s="38">
        <f t="shared" ca="1" si="91"/>
        <v>0</v>
      </c>
      <c r="CY259" s="38">
        <f t="shared" ca="1" si="91"/>
        <v>0</v>
      </c>
      <c r="CZ259" s="39">
        <f t="shared" ca="1" si="87"/>
        <v>0</v>
      </c>
      <c r="DA259" s="35"/>
    </row>
    <row r="260" spans="4:105" x14ac:dyDescent="0.3">
      <c r="D260" s="61" t="str">
        <f>VLOOKUP(F260,[1]Special!$O$2:$S$209,3,0)</f>
        <v>|0101021700|0.00|0.00|0.000|164.5002.9</v>
      </c>
      <c r="E260" s="20" t="s">
        <v>283</v>
      </c>
      <c r="F260" s="19" t="str">
        <f t="shared" ref="F260:F323" si="99">LEFT(E260,LEN(E260)-7)</f>
        <v>|0200226010|54.00|0.00|2.900|0.000</v>
      </c>
      <c r="G260" s="19" t="str">
        <f>'Cutting Rules'!H260</f>
        <v>VPIC1|GTA|||||||||||</v>
      </c>
      <c r="H260" s="19" t="str">
        <f>VLOOKUP(MID(F260,8,2),[1]Special!$H$2:$I$32,2,0)</f>
        <v>STAM390G</v>
      </c>
      <c r="I260" s="19" t="str">
        <f t="shared" ref="I260:I323" si="100">RIGHT(E260,3)</f>
        <v>IBC</v>
      </c>
      <c r="J260" s="19" t="str">
        <f t="shared" ref="J260:J323" si="101">IF(MID(E260,6,2)="22","P","C")</f>
        <v>P</v>
      </c>
      <c r="K260" s="19" t="str">
        <f t="shared" ref="K260:K323" si="102">MID(E260,13,4)</f>
        <v>54.0</v>
      </c>
      <c r="L260" s="19" t="str">
        <f t="shared" ref="L260:L323" si="103">MID(E260,19,4)</f>
        <v>0.00</v>
      </c>
      <c r="M260" s="52" t="str">
        <f t="shared" ref="M260:M323" si="104">MID(E260,LEN(E260)-17,4)</f>
        <v>2.90</v>
      </c>
      <c r="N260" s="52" t="str">
        <f t="shared" ref="N260:N323" si="105">MID(E260,LEN(E260)-6,4)</f>
        <v>6366</v>
      </c>
      <c r="O260" s="19">
        <f>VLOOKUP(F260,[1]Item!$A$5:$Z$10000,26,0)</f>
        <v>3.6539999999999999</v>
      </c>
      <c r="P260" s="19" t="str">
        <f>VLOOKUP(E260,[1]route!$E$3:$O$10005,11,0)</f>
        <v>P/E</v>
      </c>
      <c r="Q260" s="62" t="str">
        <f>'Cutting Rules'!AD260</f>
        <v>6366-700-----------</v>
      </c>
      <c r="R260" s="23">
        <f ca="1">SUMIF([1]route!$E$3:$E$10005,E260,[1]!Table1[生産])</f>
        <v>37</v>
      </c>
      <c r="S260" s="24"/>
      <c r="T260" s="78" t="s">
        <v>547</v>
      </c>
      <c r="U260" s="19"/>
      <c r="V260" s="48">
        <f>SUMIF([1]route!$E$3:$E$10005,E260,[1]route!$M$3:$M$10005)</f>
        <v>58</v>
      </c>
      <c r="W260" s="56">
        <f t="shared" ref="W260:W323" si="106">O260*N260*V260/1000</f>
        <v>1349.1591120000001</v>
      </c>
      <c r="X260" s="27" t="e">
        <f t="array" aca="1" ref="X260" ca="1">INDEX($BP260:$CZ260,MATCH(TRUE,$BP260:$CZ260&lt;0,0))</f>
        <v>#N/A</v>
      </c>
      <c r="Y260" s="47" t="str">
        <f t="shared" ca="1" si="97"/>
        <v/>
      </c>
      <c r="Z260" s="121" t="str">
        <f>IFERROR(VLOOKUP(E260,[1]route!$E$3:$BL$10005,59,0),"")&amp;IFERROR(VLOOKUP(E260,[1]route!$E$3:$BL$10005,60,0),"")</f>
        <v/>
      </c>
      <c r="AA260" s="28">
        <f t="shared" ref="AA260:AA323" ca="1" si="107">IF(R260&gt;V260,R260-V260,0)</f>
        <v>0</v>
      </c>
      <c r="AB260" s="77">
        <f t="shared" ref="AB260:AB323" ca="1" si="108">AA260*O260*N260/1000</f>
        <v>0</v>
      </c>
      <c r="AC260" s="4" t="str">
        <f t="shared" ca="1" si="98"/>
        <v/>
      </c>
      <c r="AD260" s="29">
        <v>0</v>
      </c>
      <c r="AE260" s="30">
        <f ca="1">SUMIF([1]route!$E$3:$E$10005,E260,[1]!Table1[1])</f>
        <v>37</v>
      </c>
      <c r="AF260" s="30">
        <f ca="1">SUMIF([1]route!$E$3:$E$10005,E260,[1]!Table1[2])</f>
        <v>0</v>
      </c>
      <c r="AG260" s="30">
        <f ca="1">SUMIF([1]route!$E$3:$E$10005,E260,[1]!Table1[3])</f>
        <v>0</v>
      </c>
      <c r="AH260" s="30">
        <f ca="1">SUMIF([1]route!$E$3:$E$10005,E260,[1]!Table1[4])</f>
        <v>0</v>
      </c>
      <c r="AI260" s="30">
        <f ca="1">SUMIF([1]route!$E$3:$E$10005,E260,[1]!Table1[5])</f>
        <v>0</v>
      </c>
      <c r="AJ260" s="30">
        <f ca="1">SUMIF([1]route!$E$3:$E$10005,E260,[1]!Table1[6])</f>
        <v>0</v>
      </c>
      <c r="AK260" s="30">
        <f ca="1">SUMIF([1]route!$E$3:$E$10005,E260,[1]!Table1[7])</f>
        <v>0</v>
      </c>
      <c r="AL260" s="30">
        <f ca="1">SUMIF([1]route!$E$3:$E$10005,E260,[1]!Table1[8])</f>
        <v>0</v>
      </c>
      <c r="AM260" s="30">
        <f ca="1">SUMIF([1]route!$E$3:$E$10005,E260,[1]!Table1[9])</f>
        <v>0</v>
      </c>
      <c r="AN260" s="30">
        <f ca="1">SUMIF([1]route!$E$3:$E$10005,E260,[1]!Table1[10])</f>
        <v>0</v>
      </c>
      <c r="AO260" s="30">
        <f ca="1">SUMIF([1]route!$E$3:$E$10005,E260,[1]!Table1[11])</f>
        <v>0</v>
      </c>
      <c r="AP260" s="30">
        <f ca="1">SUMIF([1]route!$E$3:$E$10005,E260,[1]!Table1[12])</f>
        <v>0</v>
      </c>
      <c r="AQ260" s="30">
        <f ca="1">SUMIF([1]route!$E$3:$E$10005,E260,[1]!Table1[13])</f>
        <v>0</v>
      </c>
      <c r="AR260" s="30">
        <f ca="1">SUMIF([1]route!$E$3:$E$10005,E260,[1]!Table1[14])</f>
        <v>0</v>
      </c>
      <c r="AS260" s="30">
        <f ca="1">SUMIF([1]route!$E$3:$E$10005,E260,[1]!Table1[15])</f>
        <v>0</v>
      </c>
      <c r="AT260" s="30">
        <f ca="1">SUMIF([1]route!$E$3:$E$10005,E260,[1]!Table1[16])</f>
        <v>0</v>
      </c>
      <c r="AU260" s="30">
        <f ca="1">SUMIF([1]route!$E$3:$E$10005,E260,[1]!Table1[17])</f>
        <v>0</v>
      </c>
      <c r="AV260" s="30">
        <f ca="1">SUMIF([1]route!$E$3:$E$10005,E260,[1]!Table1[18])</f>
        <v>0</v>
      </c>
      <c r="AW260" s="30">
        <f ca="1">SUMIF([1]route!$E$3:$E$10005,E260,[1]!Table1[19])</f>
        <v>0</v>
      </c>
      <c r="AX260" s="30">
        <f ca="1">SUMIF([1]route!$E$3:$E$10005,E260,[1]!Table1[20])</f>
        <v>0</v>
      </c>
      <c r="AY260" s="30">
        <f ca="1">SUMIF([1]route!$E$3:$E$10005,E260,[1]!Table1[21])</f>
        <v>0</v>
      </c>
      <c r="AZ260" s="30">
        <f ca="1">SUMIF([1]route!$E$3:$E$10005,E260,[1]!Table1[22])</f>
        <v>0</v>
      </c>
      <c r="BA260" s="30">
        <f ca="1">SUMIF([1]route!$E$3:$E$10005,E260,[1]!Table1[23])</f>
        <v>0</v>
      </c>
      <c r="BB260" s="30">
        <f ca="1">SUMIF([1]route!$E$3:$E$10005,E260,[1]!Table1[24])</f>
        <v>0</v>
      </c>
      <c r="BC260" s="30">
        <f ca="1">SUMIF([1]route!$E$3:$E$10005,E260,[1]!Table1[25])</f>
        <v>0</v>
      </c>
      <c r="BD260" s="30">
        <f ca="1">SUMIF([1]route!$E$3:$E$10005,E260,[1]!Table1[26])</f>
        <v>0</v>
      </c>
      <c r="BE260" s="30">
        <f ca="1">SUMIF([1]route!$E$3:$E$10005,E260,[1]!Table1[27])</f>
        <v>0</v>
      </c>
      <c r="BF260" s="30">
        <f ca="1">SUMIF([1]route!$E$3:$E$10005,E260,[1]!Table1[28])</f>
        <v>0</v>
      </c>
      <c r="BG260" s="30">
        <f ca="1">SUMIF([1]route!$E$3:$E$10005,E260,[1]!Table1[29])</f>
        <v>0</v>
      </c>
      <c r="BH260" s="30">
        <f ca="1">SUMIF([1]route!$E$3:$E$10005,E260,[1]!Table1[30])</f>
        <v>0</v>
      </c>
      <c r="BI260" s="30">
        <f ca="1">SUMIF([1]route!$E$3:$E$10005,E260,[1]!Table1[31])</f>
        <v>0</v>
      </c>
      <c r="BJ260" s="30">
        <f ca="1">SUMIF([1]route!$E$3:$E$10005,E260,[1]!Table1[Remain PO])</f>
        <v>0</v>
      </c>
      <c r="BK260" s="31">
        <f ca="1">SUMIF([1]route!$E$3:$E$10005,E260,[1]!Table1[N+1])</f>
        <v>0</v>
      </c>
      <c r="BL260" s="31">
        <f ca="1">SUMIF([1]route!$E$3:$E$10005,E260,[1]!Table1[N+2])</f>
        <v>0</v>
      </c>
      <c r="BM260" s="31">
        <f ca="1">SUMIF([1]route!$E$3:$E$10005,E260,[1]!Table1[N+3])</f>
        <v>0</v>
      </c>
      <c r="BN260" s="32">
        <f ca="1">SUMIF([1]route!$E$3:$E$10005,E260,[1]!Table1[N+4])</f>
        <v>0</v>
      </c>
      <c r="BP260" s="37">
        <f t="shared" ref="BP260:BP323" si="109">$V260-$AD260</f>
        <v>58</v>
      </c>
      <c r="BQ260" s="35">
        <f t="shared" ca="1" si="96"/>
        <v>21</v>
      </c>
      <c r="BR260" s="35">
        <f t="shared" ca="1" si="96"/>
        <v>21</v>
      </c>
      <c r="BS260" s="35">
        <f t="shared" ca="1" si="96"/>
        <v>21</v>
      </c>
      <c r="BT260" s="35">
        <f t="shared" ca="1" si="96"/>
        <v>21</v>
      </c>
      <c r="BU260" s="35">
        <f t="shared" ca="1" si="95"/>
        <v>21</v>
      </c>
      <c r="BV260" s="35">
        <f t="shared" ca="1" si="95"/>
        <v>21</v>
      </c>
      <c r="BW260" s="35">
        <f t="shared" ca="1" si="95"/>
        <v>21</v>
      </c>
      <c r="BX260" s="35">
        <f t="shared" ca="1" si="95"/>
        <v>21</v>
      </c>
      <c r="BY260" s="35">
        <f t="shared" ca="1" si="95"/>
        <v>21</v>
      </c>
      <c r="BZ260" s="35">
        <f t="shared" ca="1" si="95"/>
        <v>21</v>
      </c>
      <c r="CA260" s="35">
        <f t="shared" ca="1" si="95"/>
        <v>21</v>
      </c>
      <c r="CB260" s="35">
        <f t="shared" ca="1" si="95"/>
        <v>21</v>
      </c>
      <c r="CC260" s="35">
        <f t="shared" ca="1" si="94"/>
        <v>21</v>
      </c>
      <c r="CD260" s="35">
        <f t="shared" ca="1" si="92"/>
        <v>21</v>
      </c>
      <c r="CE260" s="35">
        <f t="shared" ca="1" si="92"/>
        <v>21</v>
      </c>
      <c r="CF260" s="35">
        <f t="shared" ca="1" si="92"/>
        <v>21</v>
      </c>
      <c r="CG260" s="35">
        <f t="shared" ca="1" si="92"/>
        <v>21</v>
      </c>
      <c r="CH260" s="35">
        <f t="shared" ca="1" si="92"/>
        <v>21</v>
      </c>
      <c r="CI260" s="35">
        <f t="shared" ca="1" si="92"/>
        <v>21</v>
      </c>
      <c r="CJ260" s="35">
        <f t="shared" ca="1" si="92"/>
        <v>21</v>
      </c>
      <c r="CK260" s="35">
        <f t="shared" ca="1" si="92"/>
        <v>21</v>
      </c>
      <c r="CL260" s="35">
        <f t="shared" ca="1" si="92"/>
        <v>21</v>
      </c>
      <c r="CM260" s="35">
        <f t="shared" ca="1" si="92"/>
        <v>21</v>
      </c>
      <c r="CN260" s="35">
        <f t="shared" ca="1" si="92"/>
        <v>21</v>
      </c>
      <c r="CO260" s="35">
        <f t="shared" ca="1" si="92"/>
        <v>21</v>
      </c>
      <c r="CP260" s="35">
        <f t="shared" ca="1" si="92"/>
        <v>21</v>
      </c>
      <c r="CQ260" s="35">
        <f t="shared" ca="1" si="93"/>
        <v>21</v>
      </c>
      <c r="CR260" s="35">
        <f t="shared" ca="1" si="93"/>
        <v>21</v>
      </c>
      <c r="CS260" s="35">
        <f t="shared" ca="1" si="91"/>
        <v>21</v>
      </c>
      <c r="CT260" s="35">
        <f t="shared" ca="1" si="91"/>
        <v>21</v>
      </c>
      <c r="CU260" s="35">
        <f t="shared" ca="1" si="91"/>
        <v>21</v>
      </c>
      <c r="CV260" s="35">
        <f t="shared" ca="1" si="91"/>
        <v>21</v>
      </c>
      <c r="CW260" s="38">
        <f t="shared" ca="1" si="91"/>
        <v>21</v>
      </c>
      <c r="CX260" s="38">
        <f t="shared" ca="1" si="91"/>
        <v>21</v>
      </c>
      <c r="CY260" s="38">
        <f t="shared" ca="1" si="91"/>
        <v>21</v>
      </c>
      <c r="CZ260" s="39">
        <f t="shared" ca="1" si="87"/>
        <v>21</v>
      </c>
      <c r="DA260" s="35"/>
    </row>
    <row r="261" spans="4:105" x14ac:dyDescent="0.3">
      <c r="D261" s="61" t="str">
        <f>VLOOKUP(F261,[1]Special!$O$2:$S$209,3,0)</f>
        <v>|0101021700|0.00|0.00|0.000|164.0003.2</v>
      </c>
      <c r="E261" s="20" t="s">
        <v>284</v>
      </c>
      <c r="F261" s="19" t="str">
        <f t="shared" si="99"/>
        <v>|0200226010|54.00|0.00|3.200|0.000</v>
      </c>
      <c r="G261" s="19" t="str">
        <f>'Cutting Rules'!H261</f>
        <v>VPIC1||||||||||||</v>
      </c>
      <c r="H261" s="19" t="str">
        <f>VLOOKUP(MID(F261,8,2),[1]Special!$H$2:$I$32,2,0)</f>
        <v>STAM390G</v>
      </c>
      <c r="I261" s="19" t="str">
        <f t="shared" si="100"/>
        <v>NBC</v>
      </c>
      <c r="J261" s="19" t="str">
        <f t="shared" si="101"/>
        <v>P</v>
      </c>
      <c r="K261" s="19" t="str">
        <f t="shared" si="102"/>
        <v>54.0</v>
      </c>
      <c r="L261" s="19" t="str">
        <f t="shared" si="103"/>
        <v>0.00</v>
      </c>
      <c r="M261" s="52" t="str">
        <f t="shared" si="104"/>
        <v>3.20</v>
      </c>
      <c r="N261" s="52" t="str">
        <f t="shared" si="105"/>
        <v>6241</v>
      </c>
      <c r="O261" s="19">
        <f>VLOOKUP(F261,[1]Item!$A$5:$Z$10000,26,0)</f>
        <v>4.0090000000000003</v>
      </c>
      <c r="P261" s="19" t="str">
        <f>VLOOKUP(E261,[1]route!$E$3:$O$10005,11,0)</f>
        <v>C</v>
      </c>
      <c r="Q261" s="62" t="str">
        <f>'Cutting Rules'!AD261</f>
        <v>203-6241-----------</v>
      </c>
      <c r="R261" s="23">
        <f ca="1">SUMIF([1]route!$E$3:$E$10005,E261,[1]!Table1[生産])</f>
        <v>0</v>
      </c>
      <c r="S261" s="24"/>
      <c r="T261" s="78" t="s">
        <v>547</v>
      </c>
      <c r="U261" s="19"/>
      <c r="V261" s="48">
        <f>SUMIF([1]route!$E$3:$E$10005,E261,[1]route!$M$3:$M$10005)</f>
        <v>56</v>
      </c>
      <c r="W261" s="56">
        <f t="shared" si="106"/>
        <v>1401.1294640000001</v>
      </c>
      <c r="X261" s="27" t="e">
        <f t="array" aca="1" ref="X261" ca="1">INDEX($BP261:$CZ261,MATCH(TRUE,$BP261:$CZ261&lt;0,0))</f>
        <v>#N/A</v>
      </c>
      <c r="Y261" s="47" t="str">
        <f t="shared" ca="1" si="97"/>
        <v/>
      </c>
      <c r="Z261" s="121" t="str">
        <f>IFERROR(VLOOKUP(E261,[1]route!$E$3:$BL$10005,59,0),"")&amp;IFERROR(VLOOKUP(E261,[1]route!$E$3:$BL$10005,60,0),"")</f>
        <v/>
      </c>
      <c r="AA261" s="28">
        <f t="shared" ca="1" si="107"/>
        <v>0</v>
      </c>
      <c r="AB261" s="77">
        <f t="shared" ca="1" si="108"/>
        <v>0</v>
      </c>
      <c r="AC261" s="4" t="str">
        <f t="shared" ca="1" si="98"/>
        <v/>
      </c>
      <c r="AD261" s="29">
        <v>0</v>
      </c>
      <c r="AE261" s="30">
        <f ca="1">SUMIF([1]route!$E$3:$E$10005,E261,[1]!Table1[1])</f>
        <v>0</v>
      </c>
      <c r="AF261" s="30">
        <f ca="1">SUMIF([1]route!$E$3:$E$10005,E261,[1]!Table1[2])</f>
        <v>0</v>
      </c>
      <c r="AG261" s="30">
        <f ca="1">SUMIF([1]route!$E$3:$E$10005,E261,[1]!Table1[3])</f>
        <v>0</v>
      </c>
      <c r="AH261" s="30">
        <f ca="1">SUMIF([1]route!$E$3:$E$10005,E261,[1]!Table1[4])</f>
        <v>0</v>
      </c>
      <c r="AI261" s="30">
        <f ca="1">SUMIF([1]route!$E$3:$E$10005,E261,[1]!Table1[5])</f>
        <v>0</v>
      </c>
      <c r="AJ261" s="30">
        <f ca="1">SUMIF([1]route!$E$3:$E$10005,E261,[1]!Table1[6])</f>
        <v>0</v>
      </c>
      <c r="AK261" s="30">
        <f ca="1">SUMIF([1]route!$E$3:$E$10005,E261,[1]!Table1[7])</f>
        <v>0</v>
      </c>
      <c r="AL261" s="30">
        <f ca="1">SUMIF([1]route!$E$3:$E$10005,E261,[1]!Table1[8])</f>
        <v>0</v>
      </c>
      <c r="AM261" s="30">
        <f ca="1">SUMIF([1]route!$E$3:$E$10005,E261,[1]!Table1[9])</f>
        <v>0</v>
      </c>
      <c r="AN261" s="30">
        <f ca="1">SUMIF([1]route!$E$3:$E$10005,E261,[1]!Table1[10])</f>
        <v>0</v>
      </c>
      <c r="AO261" s="30">
        <f ca="1">SUMIF([1]route!$E$3:$E$10005,E261,[1]!Table1[11])</f>
        <v>0</v>
      </c>
      <c r="AP261" s="30">
        <f ca="1">SUMIF([1]route!$E$3:$E$10005,E261,[1]!Table1[12])</f>
        <v>0</v>
      </c>
      <c r="AQ261" s="30">
        <f ca="1">SUMIF([1]route!$E$3:$E$10005,E261,[1]!Table1[13])</f>
        <v>0</v>
      </c>
      <c r="AR261" s="30">
        <f ca="1">SUMIF([1]route!$E$3:$E$10005,E261,[1]!Table1[14])</f>
        <v>0</v>
      </c>
      <c r="AS261" s="30">
        <f ca="1">SUMIF([1]route!$E$3:$E$10005,E261,[1]!Table1[15])</f>
        <v>0</v>
      </c>
      <c r="AT261" s="30">
        <f ca="1">SUMIF([1]route!$E$3:$E$10005,E261,[1]!Table1[16])</f>
        <v>0</v>
      </c>
      <c r="AU261" s="30">
        <f ca="1">SUMIF([1]route!$E$3:$E$10005,E261,[1]!Table1[17])</f>
        <v>0</v>
      </c>
      <c r="AV261" s="30">
        <f ca="1">SUMIF([1]route!$E$3:$E$10005,E261,[1]!Table1[18])</f>
        <v>0</v>
      </c>
      <c r="AW261" s="30">
        <f ca="1">SUMIF([1]route!$E$3:$E$10005,E261,[1]!Table1[19])</f>
        <v>0</v>
      </c>
      <c r="AX261" s="30">
        <f ca="1">SUMIF([1]route!$E$3:$E$10005,E261,[1]!Table1[20])</f>
        <v>0</v>
      </c>
      <c r="AY261" s="30">
        <f ca="1">SUMIF([1]route!$E$3:$E$10005,E261,[1]!Table1[21])</f>
        <v>0</v>
      </c>
      <c r="AZ261" s="30">
        <f ca="1">SUMIF([1]route!$E$3:$E$10005,E261,[1]!Table1[22])</f>
        <v>0</v>
      </c>
      <c r="BA261" s="30">
        <f ca="1">SUMIF([1]route!$E$3:$E$10005,E261,[1]!Table1[23])</f>
        <v>0</v>
      </c>
      <c r="BB261" s="30">
        <f ca="1">SUMIF([1]route!$E$3:$E$10005,E261,[1]!Table1[24])</f>
        <v>0</v>
      </c>
      <c r="BC261" s="30">
        <f ca="1">SUMIF([1]route!$E$3:$E$10005,E261,[1]!Table1[25])</f>
        <v>0</v>
      </c>
      <c r="BD261" s="30">
        <f ca="1">SUMIF([1]route!$E$3:$E$10005,E261,[1]!Table1[26])</f>
        <v>0</v>
      </c>
      <c r="BE261" s="30">
        <f ca="1">SUMIF([1]route!$E$3:$E$10005,E261,[1]!Table1[27])</f>
        <v>0</v>
      </c>
      <c r="BF261" s="30">
        <f ca="1">SUMIF([1]route!$E$3:$E$10005,E261,[1]!Table1[28])</f>
        <v>0</v>
      </c>
      <c r="BG261" s="30">
        <f ca="1">SUMIF([1]route!$E$3:$E$10005,E261,[1]!Table1[29])</f>
        <v>0</v>
      </c>
      <c r="BH261" s="30">
        <f ca="1">SUMIF([1]route!$E$3:$E$10005,E261,[1]!Table1[30])</f>
        <v>0</v>
      </c>
      <c r="BI261" s="30">
        <f ca="1">SUMIF([1]route!$E$3:$E$10005,E261,[1]!Table1[31])</f>
        <v>0</v>
      </c>
      <c r="BJ261" s="30">
        <f ca="1">SUMIF([1]route!$E$3:$E$10005,E261,[1]!Table1[Remain PO])</f>
        <v>0</v>
      </c>
      <c r="BK261" s="31">
        <f ca="1">SUMIF([1]route!$E$3:$E$10005,E261,[1]!Table1[N+1])</f>
        <v>0</v>
      </c>
      <c r="BL261" s="31">
        <f ca="1">SUMIF([1]route!$E$3:$E$10005,E261,[1]!Table1[N+2])</f>
        <v>0</v>
      </c>
      <c r="BM261" s="31">
        <f ca="1">SUMIF([1]route!$E$3:$E$10005,E261,[1]!Table1[N+3])</f>
        <v>0</v>
      </c>
      <c r="BN261" s="32">
        <f ca="1">SUMIF([1]route!$E$3:$E$10005,E261,[1]!Table1[N+4])</f>
        <v>0</v>
      </c>
      <c r="BP261" s="37">
        <f t="shared" si="109"/>
        <v>56</v>
      </c>
      <c r="BQ261" s="35">
        <f t="shared" ca="1" si="96"/>
        <v>56</v>
      </c>
      <c r="BR261" s="35">
        <f t="shared" ca="1" si="96"/>
        <v>56</v>
      </c>
      <c r="BS261" s="35">
        <f t="shared" ca="1" si="96"/>
        <v>56</v>
      </c>
      <c r="BT261" s="35">
        <f t="shared" ca="1" si="96"/>
        <v>56</v>
      </c>
      <c r="BU261" s="35">
        <f t="shared" ca="1" si="95"/>
        <v>56</v>
      </c>
      <c r="BV261" s="35">
        <f t="shared" ca="1" si="95"/>
        <v>56</v>
      </c>
      <c r="BW261" s="35">
        <f t="shared" ca="1" si="95"/>
        <v>56</v>
      </c>
      <c r="BX261" s="35">
        <f t="shared" ca="1" si="95"/>
        <v>56</v>
      </c>
      <c r="BY261" s="35">
        <f t="shared" ca="1" si="95"/>
        <v>56</v>
      </c>
      <c r="BZ261" s="35">
        <f t="shared" ca="1" si="95"/>
        <v>56</v>
      </c>
      <c r="CA261" s="35">
        <f t="shared" ca="1" si="95"/>
        <v>56</v>
      </c>
      <c r="CB261" s="35">
        <f t="shared" ca="1" si="95"/>
        <v>56</v>
      </c>
      <c r="CC261" s="35">
        <f t="shared" ca="1" si="94"/>
        <v>56</v>
      </c>
      <c r="CD261" s="35">
        <f t="shared" ca="1" si="92"/>
        <v>56</v>
      </c>
      <c r="CE261" s="35">
        <f t="shared" ca="1" si="92"/>
        <v>56</v>
      </c>
      <c r="CF261" s="35">
        <f t="shared" ca="1" si="92"/>
        <v>56</v>
      </c>
      <c r="CG261" s="35">
        <f t="shared" ca="1" si="92"/>
        <v>56</v>
      </c>
      <c r="CH261" s="35">
        <f t="shared" ca="1" si="92"/>
        <v>56</v>
      </c>
      <c r="CI261" s="35">
        <f t="shared" ca="1" si="92"/>
        <v>56</v>
      </c>
      <c r="CJ261" s="35">
        <f t="shared" ca="1" si="92"/>
        <v>56</v>
      </c>
      <c r="CK261" s="35">
        <f t="shared" ca="1" si="92"/>
        <v>56</v>
      </c>
      <c r="CL261" s="35">
        <f t="shared" ca="1" si="92"/>
        <v>56</v>
      </c>
      <c r="CM261" s="35">
        <f t="shared" ca="1" si="92"/>
        <v>56</v>
      </c>
      <c r="CN261" s="35">
        <f t="shared" ca="1" si="92"/>
        <v>56</v>
      </c>
      <c r="CO261" s="35">
        <f t="shared" ca="1" si="92"/>
        <v>56</v>
      </c>
      <c r="CP261" s="35">
        <f t="shared" ca="1" si="92"/>
        <v>56</v>
      </c>
      <c r="CQ261" s="35">
        <f t="shared" ca="1" si="93"/>
        <v>56</v>
      </c>
      <c r="CR261" s="35">
        <f t="shared" ca="1" si="93"/>
        <v>56</v>
      </c>
      <c r="CS261" s="35">
        <f t="shared" ca="1" si="91"/>
        <v>56</v>
      </c>
      <c r="CT261" s="35">
        <f t="shared" ca="1" si="91"/>
        <v>56</v>
      </c>
      <c r="CU261" s="35">
        <f t="shared" ca="1" si="91"/>
        <v>56</v>
      </c>
      <c r="CV261" s="35">
        <f t="shared" ca="1" si="91"/>
        <v>56</v>
      </c>
      <c r="CW261" s="38">
        <f t="shared" ca="1" si="91"/>
        <v>56</v>
      </c>
      <c r="CX261" s="38">
        <f t="shared" ca="1" si="91"/>
        <v>56</v>
      </c>
      <c r="CY261" s="38">
        <f t="shared" ca="1" si="91"/>
        <v>56</v>
      </c>
      <c r="CZ261" s="39">
        <f t="shared" ca="1" si="87"/>
        <v>56</v>
      </c>
      <c r="DA261" s="35"/>
    </row>
    <row r="262" spans="4:105" x14ac:dyDescent="0.3">
      <c r="D262" s="61" t="str">
        <f>VLOOKUP(F262,[1]Special!$O$2:$S$209,3,0)</f>
        <v>|0101021700|0.00|0.00|0.000|130.0002</v>
      </c>
      <c r="E262" s="20" t="s">
        <v>285</v>
      </c>
      <c r="F262" s="19" t="str">
        <f t="shared" si="99"/>
        <v>|0200226010|54.00|20.00|2.000|0.000</v>
      </c>
      <c r="G262" s="19" t="str">
        <f>'Cutting Rules'!H262</f>
        <v>CIC1||||||||||||</v>
      </c>
      <c r="H262" s="19" t="str">
        <f>VLOOKUP(MID(F262,8,2),[1]Special!$H$2:$I$32,2,0)</f>
        <v>STAM390G</v>
      </c>
      <c r="I262" s="19" t="str">
        <f t="shared" si="100"/>
        <v>IBC</v>
      </c>
      <c r="J262" s="19" t="str">
        <f t="shared" si="101"/>
        <v>P</v>
      </c>
      <c r="K262" s="19" t="str">
        <f t="shared" si="102"/>
        <v>54.0</v>
      </c>
      <c r="L262" s="19" t="str">
        <f t="shared" si="103"/>
        <v>20.0</v>
      </c>
      <c r="M262" s="52" t="str">
        <f t="shared" si="104"/>
        <v>2.00</v>
      </c>
      <c r="N262" s="52" t="str">
        <f t="shared" si="105"/>
        <v>6285</v>
      </c>
      <c r="O262" s="19">
        <f>VLOOKUP(F262,[1]Item!$A$5:$Z$10000,26,0)</f>
        <v>2.0070000000000001</v>
      </c>
      <c r="P262" s="19" t="str">
        <f>VLOOKUP(E262,[1]route!$E$3:$O$10005,11,0)</f>
        <v>C</v>
      </c>
      <c r="Q262" s="62" t="str">
        <f>'Cutting Rules'!AD262</f>
        <v>560-6285-----------</v>
      </c>
      <c r="R262" s="23">
        <f ca="1">SUMIF([1]route!$E$3:$E$10005,E262,[1]!Table1[生産])</f>
        <v>1886</v>
      </c>
      <c r="S262" s="24"/>
      <c r="T262" s="78" t="s">
        <v>547</v>
      </c>
      <c r="U262" s="19"/>
      <c r="V262" s="48">
        <f>SUMIF([1]route!$E$3:$E$10005,E262,[1]route!$M$3:$M$10005)</f>
        <v>1272</v>
      </c>
      <c r="W262" s="56">
        <f t="shared" si="106"/>
        <v>16045.00164</v>
      </c>
      <c r="X262" s="27">
        <f t="array" aca="1" ref="X262" ca="1">INDEX($BP262:$CZ262,MATCH(TRUE,$BP262:$CZ262&lt;0,0))</f>
        <v>-613.99999999999943</v>
      </c>
      <c r="Y262" s="47">
        <f t="shared" ca="1" si="97"/>
        <v>45322</v>
      </c>
      <c r="Z262" s="121" t="str">
        <f>IFERROR(VLOOKUP(E262,[1]route!$E$3:$BL$10005,59,0),"")&amp;IFERROR(VLOOKUP(E262,[1]route!$E$3:$BL$10005,60,0),"")</f>
        <v/>
      </c>
      <c r="AA262" s="28">
        <f t="shared" ca="1" si="107"/>
        <v>614</v>
      </c>
      <c r="AB262" s="77">
        <f t="shared" ca="1" si="108"/>
        <v>7744.9929299999994</v>
      </c>
      <c r="AC262" s="4">
        <f t="shared" ca="1" si="98"/>
        <v>34</v>
      </c>
      <c r="AD262" s="29">
        <v>0</v>
      </c>
      <c r="AE262" s="30">
        <f ca="1">SUMIF([1]route!$E$3:$E$10005,E262,[1]!Table1[1])</f>
        <v>0</v>
      </c>
      <c r="AF262" s="30">
        <f ca="1">SUMIF([1]route!$E$3:$E$10005,E262,[1]!Table1[2])</f>
        <v>50.545454545454547</v>
      </c>
      <c r="AG262" s="30">
        <f ca="1">SUMIF([1]route!$E$3:$E$10005,E262,[1]!Table1[3])</f>
        <v>0</v>
      </c>
      <c r="AH262" s="30">
        <f ca="1">SUMIF([1]route!$E$3:$E$10005,E262,[1]!Table1[4])</f>
        <v>50.545454545454547</v>
      </c>
      <c r="AI262" s="30">
        <f ca="1">SUMIF([1]route!$E$3:$E$10005,E262,[1]!Table1[5])</f>
        <v>50.545454545454547</v>
      </c>
      <c r="AJ262" s="30">
        <f ca="1">SUMIF([1]route!$E$3:$E$10005,E262,[1]!Table1[6])</f>
        <v>50.545454545454547</v>
      </c>
      <c r="AK262" s="30">
        <f ca="1">SUMIF([1]route!$E$3:$E$10005,E262,[1]!Table1[7])</f>
        <v>50.545454545454547</v>
      </c>
      <c r="AL262" s="30">
        <f ca="1">SUMIF([1]route!$E$3:$E$10005,E262,[1]!Table1[8])</f>
        <v>50.545454545454547</v>
      </c>
      <c r="AM262" s="30">
        <f ca="1">SUMIF([1]route!$E$3:$E$10005,E262,[1]!Table1[9])</f>
        <v>0</v>
      </c>
      <c r="AN262" s="30">
        <f ca="1">SUMIF([1]route!$E$3:$E$10005,E262,[1]!Table1[10])</f>
        <v>0</v>
      </c>
      <c r="AO262" s="30">
        <f ca="1">SUMIF([1]route!$E$3:$E$10005,E262,[1]!Table1[11])</f>
        <v>50.545454545454547</v>
      </c>
      <c r="AP262" s="30">
        <f ca="1">SUMIF([1]route!$E$3:$E$10005,E262,[1]!Table1[12])</f>
        <v>50.545454545454547</v>
      </c>
      <c r="AQ262" s="30">
        <f ca="1">SUMIF([1]route!$E$3:$E$10005,E262,[1]!Table1[13])</f>
        <v>50.545454545454547</v>
      </c>
      <c r="AR262" s="30">
        <f ca="1">SUMIF([1]route!$E$3:$E$10005,E262,[1]!Table1[14])</f>
        <v>50.545454545454547</v>
      </c>
      <c r="AS262" s="30">
        <f ca="1">SUMIF([1]route!$E$3:$E$10005,E262,[1]!Table1[15])</f>
        <v>63.636363636363633</v>
      </c>
      <c r="AT262" s="30">
        <f ca="1">SUMIF([1]route!$E$3:$E$10005,E262,[1]!Table1[16])</f>
        <v>50.545454545454547</v>
      </c>
      <c r="AU262" s="30">
        <f ca="1">SUMIF([1]route!$E$3:$E$10005,E262,[1]!Table1[17])</f>
        <v>0</v>
      </c>
      <c r="AV262" s="30">
        <f ca="1">SUMIF([1]route!$E$3:$E$10005,E262,[1]!Table1[18])</f>
        <v>63.636363636363633</v>
      </c>
      <c r="AW262" s="30">
        <f ca="1">SUMIF([1]route!$E$3:$E$10005,E262,[1]!Table1[19])</f>
        <v>63.636363636363633</v>
      </c>
      <c r="AX262" s="30">
        <f ca="1">SUMIF([1]route!$E$3:$E$10005,E262,[1]!Table1[20])</f>
        <v>63.636363636363633</v>
      </c>
      <c r="AY262" s="30">
        <f ca="1">SUMIF([1]route!$E$3:$E$10005,E262,[1]!Table1[21])</f>
        <v>63.636363636363633</v>
      </c>
      <c r="AZ262" s="30">
        <f ca="1">SUMIF([1]route!$E$3:$E$10005,E262,[1]!Table1[22])</f>
        <v>63.636363636363633</v>
      </c>
      <c r="BA262" s="30">
        <f ca="1">SUMIF([1]route!$E$3:$E$10005,E262,[1]!Table1[23])</f>
        <v>0</v>
      </c>
      <c r="BB262" s="30">
        <f ca="1">SUMIF([1]route!$E$3:$E$10005,E262,[1]!Table1[24])</f>
        <v>0</v>
      </c>
      <c r="BC262" s="30">
        <f ca="1">SUMIF([1]route!$E$3:$E$10005,E262,[1]!Table1[25])</f>
        <v>63.636363636363633</v>
      </c>
      <c r="BD262" s="30">
        <f ca="1">SUMIF([1]route!$E$3:$E$10005,E262,[1]!Table1[26])</f>
        <v>63.636363636363633</v>
      </c>
      <c r="BE262" s="30">
        <f ca="1">SUMIF([1]route!$E$3:$E$10005,E262,[1]!Table1[27])</f>
        <v>63.636363636363633</v>
      </c>
      <c r="BF262" s="30">
        <f ca="1">SUMIF([1]route!$E$3:$E$10005,E262,[1]!Table1[28])</f>
        <v>63.636363636363633</v>
      </c>
      <c r="BG262" s="30">
        <f ca="1">SUMIF([1]route!$E$3:$E$10005,E262,[1]!Table1[29])</f>
        <v>0</v>
      </c>
      <c r="BH262" s="30">
        <f ca="1">SUMIF([1]route!$E$3:$E$10005,E262,[1]!Table1[30])</f>
        <v>0</v>
      </c>
      <c r="BI262" s="30">
        <f ca="1">SUMIF([1]route!$E$3:$E$10005,E262,[1]!Table1[31])</f>
        <v>0</v>
      </c>
      <c r="BJ262" s="30">
        <f ca="1">SUMIF([1]route!$E$3:$E$10005,E262,[1]!Table1[Remain PO])</f>
        <v>0</v>
      </c>
      <c r="BK262" s="31">
        <f ca="1">SUMIF([1]route!$E$3:$E$10005,E262,[1]!Table1[N+1])</f>
        <v>693.63636363636363</v>
      </c>
      <c r="BL262" s="31">
        <f ca="1">SUMIF([1]route!$E$3:$E$10005,E262,[1]!Table1[N+2])</f>
        <v>873.27272727272725</v>
      </c>
      <c r="BM262" s="31">
        <f ca="1">SUMIF([1]route!$E$3:$E$10005,E262,[1]!Table1[N+3])</f>
        <v>694.5454545454545</v>
      </c>
      <c r="BN262" s="32">
        <f ca="1">SUMIF([1]route!$E$3:$E$10005,E262,[1]!Table1[N+4])</f>
        <v>0</v>
      </c>
      <c r="BP262" s="37">
        <f t="shared" si="109"/>
        <v>1272</v>
      </c>
      <c r="BQ262" s="35">
        <f t="shared" ca="1" si="96"/>
        <v>1272</v>
      </c>
      <c r="BR262" s="35">
        <f t="shared" ca="1" si="96"/>
        <v>1221.4545454545455</v>
      </c>
      <c r="BS262" s="35">
        <f t="shared" ca="1" si="96"/>
        <v>1221.4545454545455</v>
      </c>
      <c r="BT262" s="35">
        <f t="shared" ca="1" si="96"/>
        <v>1170.909090909091</v>
      </c>
      <c r="BU262" s="35">
        <f t="shared" ca="1" si="95"/>
        <v>1120.3636363636365</v>
      </c>
      <c r="BV262" s="35">
        <f t="shared" ca="1" si="95"/>
        <v>1069.818181818182</v>
      </c>
      <c r="BW262" s="35">
        <f t="shared" ca="1" si="95"/>
        <v>1019.2727272727275</v>
      </c>
      <c r="BX262" s="35">
        <f t="shared" ca="1" si="95"/>
        <v>968.72727272727298</v>
      </c>
      <c r="BY262" s="35">
        <f t="shared" ca="1" si="95"/>
        <v>968.72727272727298</v>
      </c>
      <c r="BZ262" s="35">
        <f t="shared" ca="1" si="95"/>
        <v>968.72727272727298</v>
      </c>
      <c r="CA262" s="35">
        <f t="shared" ca="1" si="95"/>
        <v>918.18181818181847</v>
      </c>
      <c r="CB262" s="35">
        <f t="shared" ca="1" si="95"/>
        <v>867.63636363636397</v>
      </c>
      <c r="CC262" s="35">
        <f t="shared" ca="1" si="94"/>
        <v>817.09090909090946</v>
      </c>
      <c r="CD262" s="35">
        <f t="shared" ca="1" si="92"/>
        <v>766.54545454545496</v>
      </c>
      <c r="CE262" s="35">
        <f t="shared" ca="1" si="92"/>
        <v>702.90909090909133</v>
      </c>
      <c r="CF262" s="35">
        <f t="shared" ca="1" si="92"/>
        <v>652.36363636363683</v>
      </c>
      <c r="CG262" s="35">
        <f t="shared" ca="1" si="92"/>
        <v>652.36363636363683</v>
      </c>
      <c r="CH262" s="35">
        <f t="shared" ca="1" si="92"/>
        <v>588.7272727272732</v>
      </c>
      <c r="CI262" s="35">
        <f t="shared" ca="1" si="92"/>
        <v>525.09090909090958</v>
      </c>
      <c r="CJ262" s="35">
        <f t="shared" ca="1" si="92"/>
        <v>461.45454545454595</v>
      </c>
      <c r="CK262" s="35">
        <f t="shared" ca="1" si="92"/>
        <v>397.81818181818232</v>
      </c>
      <c r="CL262" s="35">
        <f t="shared" ca="1" si="92"/>
        <v>334.1818181818187</v>
      </c>
      <c r="CM262" s="35">
        <f t="shared" ca="1" si="92"/>
        <v>334.1818181818187</v>
      </c>
      <c r="CN262" s="35">
        <f t="shared" ca="1" si="92"/>
        <v>334.1818181818187</v>
      </c>
      <c r="CO262" s="35">
        <f t="shared" ref="CO262:CY309" ca="1" si="110">CN262-BC262</f>
        <v>270.54545454545507</v>
      </c>
      <c r="CP262" s="35">
        <f t="shared" ca="1" si="110"/>
        <v>206.90909090909145</v>
      </c>
      <c r="CQ262" s="35">
        <f t="shared" ca="1" si="93"/>
        <v>143.27272727272782</v>
      </c>
      <c r="CR262" s="35">
        <f t="shared" ca="1" si="93"/>
        <v>79.636363636364194</v>
      </c>
      <c r="CS262" s="35">
        <f t="shared" ca="1" si="91"/>
        <v>79.636363636364194</v>
      </c>
      <c r="CT262" s="35">
        <f t="shared" ca="1" si="91"/>
        <v>79.636363636364194</v>
      </c>
      <c r="CU262" s="35">
        <f t="shared" ca="1" si="91"/>
        <v>79.636363636364194</v>
      </c>
      <c r="CV262" s="35">
        <f t="shared" ca="1" si="91"/>
        <v>79.636363636364194</v>
      </c>
      <c r="CW262" s="38">
        <f t="shared" ca="1" si="91"/>
        <v>-613.99999999999943</v>
      </c>
      <c r="CX262" s="38">
        <f t="shared" ca="1" si="91"/>
        <v>-1487.2727272727266</v>
      </c>
      <c r="CY262" s="38">
        <f t="shared" ca="1" si="91"/>
        <v>-2181.8181818181811</v>
      </c>
      <c r="CZ262" s="39">
        <f t="shared" ca="1" si="87"/>
        <v>-2181.8181818181811</v>
      </c>
      <c r="DA262" s="35"/>
    </row>
    <row r="263" spans="4:105" x14ac:dyDescent="0.3">
      <c r="D263" s="61" t="str">
        <f>VLOOKUP(F263,[1]Special!$O$2:$S$209,3,0)</f>
        <v>|0101021700|0.00|0.00|0.000|187.0002.3</v>
      </c>
      <c r="E263" s="20" t="s">
        <v>286</v>
      </c>
      <c r="F263" s="19" t="str">
        <f t="shared" si="99"/>
        <v>|0200226010|60.50|0.00|2.300|0.000</v>
      </c>
      <c r="G263" s="19" t="str">
        <f>'Cutting Rules'!H263</f>
        <v>|GTA|||||||||||</v>
      </c>
      <c r="H263" s="19" t="str">
        <f>VLOOKUP(MID(F263,8,2),[1]Special!$H$2:$I$32,2,0)</f>
        <v>STAM390G</v>
      </c>
      <c r="I263" s="19" t="str">
        <f t="shared" si="100"/>
        <v>IBC</v>
      </c>
      <c r="J263" s="19" t="str">
        <f t="shared" si="101"/>
        <v>P</v>
      </c>
      <c r="K263" s="19" t="str">
        <f t="shared" si="102"/>
        <v>60.5</v>
      </c>
      <c r="L263" s="19" t="str">
        <f t="shared" si="103"/>
        <v>0.00</v>
      </c>
      <c r="M263" s="52" t="str">
        <f t="shared" si="104"/>
        <v>2.30</v>
      </c>
      <c r="N263" s="52" t="str">
        <f t="shared" si="105"/>
        <v>6019</v>
      </c>
      <c r="O263" s="19">
        <f>VLOOKUP(F263,[1]Item!$A$5:$Z$10000,26,0)</f>
        <v>3.3010000000000002</v>
      </c>
      <c r="P263" s="19" t="str">
        <f>VLOOKUP(E263,[1]route!$E$3:$O$10005,11,0)</f>
        <v>P/E</v>
      </c>
      <c r="Q263" s="62" t="str">
        <f>'Cutting Rules'!AD263</f>
        <v>6019-744.4-----------</v>
      </c>
      <c r="R263" s="23">
        <f ca="1">SUMIF([1]route!$E$3:$E$10005,E263,[1]!Table1[生産])</f>
        <v>0</v>
      </c>
      <c r="S263" s="24"/>
      <c r="T263" s="78" t="s">
        <v>547</v>
      </c>
      <c r="U263" s="19"/>
      <c r="V263" s="48">
        <f>SUMIF([1]route!$E$3:$E$10005,E263,[1]route!$M$3:$M$10005)</f>
        <v>110</v>
      </c>
      <c r="W263" s="56">
        <f t="shared" si="106"/>
        <v>2185.5590900000002</v>
      </c>
      <c r="X263" s="27" t="e">
        <f t="array" aca="1" ref="X263" ca="1">INDEX($BP263:$CZ263,MATCH(TRUE,$BP263:$CZ263&lt;0,0))</f>
        <v>#N/A</v>
      </c>
      <c r="Y263" s="47" t="str">
        <f t="shared" ca="1" si="97"/>
        <v/>
      </c>
      <c r="Z263" s="121" t="str">
        <f>IFERROR(VLOOKUP(E263,[1]route!$E$3:$BL$10005,59,0),"")&amp;IFERROR(VLOOKUP(E263,[1]route!$E$3:$BL$10005,60,0),"")</f>
        <v/>
      </c>
      <c r="AA263" s="28">
        <f t="shared" ca="1" si="107"/>
        <v>0</v>
      </c>
      <c r="AB263" s="77">
        <f t="shared" ca="1" si="108"/>
        <v>0</v>
      </c>
      <c r="AC263" s="4" t="str">
        <f t="shared" ca="1" si="98"/>
        <v/>
      </c>
      <c r="AD263" s="29">
        <v>0</v>
      </c>
      <c r="AE263" s="30">
        <f ca="1">SUMIF([1]route!$E$3:$E$10005,E263,[1]!Table1[1])</f>
        <v>0</v>
      </c>
      <c r="AF263" s="30">
        <f ca="1">SUMIF([1]route!$E$3:$E$10005,E263,[1]!Table1[2])</f>
        <v>0</v>
      </c>
      <c r="AG263" s="30">
        <f ca="1">SUMIF([1]route!$E$3:$E$10005,E263,[1]!Table1[3])</f>
        <v>0</v>
      </c>
      <c r="AH263" s="30">
        <f ca="1">SUMIF([1]route!$E$3:$E$10005,E263,[1]!Table1[4])</f>
        <v>0</v>
      </c>
      <c r="AI263" s="30">
        <f ca="1">SUMIF([1]route!$E$3:$E$10005,E263,[1]!Table1[5])</f>
        <v>0</v>
      </c>
      <c r="AJ263" s="30">
        <f ca="1">SUMIF([1]route!$E$3:$E$10005,E263,[1]!Table1[6])</f>
        <v>0</v>
      </c>
      <c r="AK263" s="30">
        <f ca="1">SUMIF([1]route!$E$3:$E$10005,E263,[1]!Table1[7])</f>
        <v>0</v>
      </c>
      <c r="AL263" s="30">
        <f ca="1">SUMIF([1]route!$E$3:$E$10005,E263,[1]!Table1[8])</f>
        <v>0</v>
      </c>
      <c r="AM263" s="30">
        <f ca="1">SUMIF([1]route!$E$3:$E$10005,E263,[1]!Table1[9])</f>
        <v>0</v>
      </c>
      <c r="AN263" s="30">
        <f ca="1">SUMIF([1]route!$E$3:$E$10005,E263,[1]!Table1[10])</f>
        <v>0</v>
      </c>
      <c r="AO263" s="30">
        <f ca="1">SUMIF([1]route!$E$3:$E$10005,E263,[1]!Table1[11])</f>
        <v>0</v>
      </c>
      <c r="AP263" s="30">
        <f ca="1">SUMIF([1]route!$E$3:$E$10005,E263,[1]!Table1[12])</f>
        <v>0</v>
      </c>
      <c r="AQ263" s="30">
        <f ca="1">SUMIF([1]route!$E$3:$E$10005,E263,[1]!Table1[13])</f>
        <v>0</v>
      </c>
      <c r="AR263" s="30">
        <f ca="1">SUMIF([1]route!$E$3:$E$10005,E263,[1]!Table1[14])</f>
        <v>0</v>
      </c>
      <c r="AS263" s="30">
        <f ca="1">SUMIF([1]route!$E$3:$E$10005,E263,[1]!Table1[15])</f>
        <v>0</v>
      </c>
      <c r="AT263" s="30">
        <f ca="1">SUMIF([1]route!$E$3:$E$10005,E263,[1]!Table1[16])</f>
        <v>0</v>
      </c>
      <c r="AU263" s="30">
        <f ca="1">SUMIF([1]route!$E$3:$E$10005,E263,[1]!Table1[17])</f>
        <v>0</v>
      </c>
      <c r="AV263" s="30">
        <f ca="1">SUMIF([1]route!$E$3:$E$10005,E263,[1]!Table1[18])</f>
        <v>0</v>
      </c>
      <c r="AW263" s="30">
        <f ca="1">SUMIF([1]route!$E$3:$E$10005,E263,[1]!Table1[19])</f>
        <v>0</v>
      </c>
      <c r="AX263" s="30">
        <f ca="1">SUMIF([1]route!$E$3:$E$10005,E263,[1]!Table1[20])</f>
        <v>0</v>
      </c>
      <c r="AY263" s="30">
        <f ca="1">SUMIF([1]route!$E$3:$E$10005,E263,[1]!Table1[21])</f>
        <v>0</v>
      </c>
      <c r="AZ263" s="30">
        <f ca="1">SUMIF([1]route!$E$3:$E$10005,E263,[1]!Table1[22])</f>
        <v>0</v>
      </c>
      <c r="BA263" s="30">
        <f ca="1">SUMIF([1]route!$E$3:$E$10005,E263,[1]!Table1[23])</f>
        <v>0</v>
      </c>
      <c r="BB263" s="30">
        <f ca="1">SUMIF([1]route!$E$3:$E$10005,E263,[1]!Table1[24])</f>
        <v>0</v>
      </c>
      <c r="BC263" s="30">
        <f ca="1">SUMIF([1]route!$E$3:$E$10005,E263,[1]!Table1[25])</f>
        <v>0</v>
      </c>
      <c r="BD263" s="30">
        <f ca="1">SUMIF([1]route!$E$3:$E$10005,E263,[1]!Table1[26])</f>
        <v>0</v>
      </c>
      <c r="BE263" s="30">
        <f ca="1">SUMIF([1]route!$E$3:$E$10005,E263,[1]!Table1[27])</f>
        <v>0</v>
      </c>
      <c r="BF263" s="30">
        <f ca="1">SUMIF([1]route!$E$3:$E$10005,E263,[1]!Table1[28])</f>
        <v>0</v>
      </c>
      <c r="BG263" s="30">
        <f ca="1">SUMIF([1]route!$E$3:$E$10005,E263,[1]!Table1[29])</f>
        <v>0</v>
      </c>
      <c r="BH263" s="30">
        <f ca="1">SUMIF([1]route!$E$3:$E$10005,E263,[1]!Table1[30])</f>
        <v>0</v>
      </c>
      <c r="BI263" s="30">
        <f ca="1">SUMIF([1]route!$E$3:$E$10005,E263,[1]!Table1[31])</f>
        <v>0</v>
      </c>
      <c r="BJ263" s="30">
        <f ca="1">SUMIF([1]route!$E$3:$E$10005,E263,[1]!Table1[Remain PO])</f>
        <v>0</v>
      </c>
      <c r="BK263" s="31">
        <f ca="1">SUMIF([1]route!$E$3:$E$10005,E263,[1]!Table1[N+1])</f>
        <v>0</v>
      </c>
      <c r="BL263" s="31">
        <f ca="1">SUMIF([1]route!$E$3:$E$10005,E263,[1]!Table1[N+2])</f>
        <v>0</v>
      </c>
      <c r="BM263" s="31">
        <f ca="1">SUMIF([1]route!$E$3:$E$10005,E263,[1]!Table1[N+3])</f>
        <v>0</v>
      </c>
      <c r="BN263" s="32">
        <f ca="1">SUMIF([1]route!$E$3:$E$10005,E263,[1]!Table1[N+4])</f>
        <v>0</v>
      </c>
      <c r="BP263" s="37">
        <f t="shared" si="109"/>
        <v>110</v>
      </c>
      <c r="BQ263" s="35">
        <f t="shared" ca="1" si="96"/>
        <v>110</v>
      </c>
      <c r="BR263" s="35">
        <f t="shared" ca="1" si="96"/>
        <v>110</v>
      </c>
      <c r="BS263" s="35">
        <f t="shared" ca="1" si="96"/>
        <v>110</v>
      </c>
      <c r="BT263" s="35">
        <f t="shared" ca="1" si="96"/>
        <v>110</v>
      </c>
      <c r="BU263" s="35">
        <f t="shared" ca="1" si="95"/>
        <v>110</v>
      </c>
      <c r="BV263" s="35">
        <f t="shared" ca="1" si="95"/>
        <v>110</v>
      </c>
      <c r="BW263" s="35">
        <f t="shared" ca="1" si="95"/>
        <v>110</v>
      </c>
      <c r="BX263" s="35">
        <f t="shared" ca="1" si="95"/>
        <v>110</v>
      </c>
      <c r="BY263" s="35">
        <f t="shared" ca="1" si="95"/>
        <v>110</v>
      </c>
      <c r="BZ263" s="35">
        <f t="shared" ca="1" si="95"/>
        <v>110</v>
      </c>
      <c r="CA263" s="35">
        <f t="shared" ca="1" si="95"/>
        <v>110</v>
      </c>
      <c r="CB263" s="35">
        <f t="shared" ca="1" si="95"/>
        <v>110</v>
      </c>
      <c r="CC263" s="35">
        <f t="shared" ca="1" si="94"/>
        <v>110</v>
      </c>
      <c r="CD263" s="35">
        <f t="shared" ca="1" si="94"/>
        <v>110</v>
      </c>
      <c r="CE263" s="35">
        <f t="shared" ca="1" si="94"/>
        <v>110</v>
      </c>
      <c r="CF263" s="35">
        <f t="shared" ca="1" si="94"/>
        <v>110</v>
      </c>
      <c r="CG263" s="35">
        <f t="shared" ca="1" si="94"/>
        <v>110</v>
      </c>
      <c r="CH263" s="35">
        <f t="shared" ca="1" si="94"/>
        <v>110</v>
      </c>
      <c r="CI263" s="35">
        <f t="shared" ca="1" si="94"/>
        <v>110</v>
      </c>
      <c r="CJ263" s="35">
        <f t="shared" ca="1" si="94"/>
        <v>110</v>
      </c>
      <c r="CK263" s="35">
        <f t="shared" ca="1" si="94"/>
        <v>110</v>
      </c>
      <c r="CL263" s="35">
        <f t="shared" ca="1" si="94"/>
        <v>110</v>
      </c>
      <c r="CM263" s="35">
        <f t="shared" ca="1" si="94"/>
        <v>110</v>
      </c>
      <c r="CN263" s="35">
        <f t="shared" ca="1" si="94"/>
        <v>110</v>
      </c>
      <c r="CO263" s="35">
        <f t="shared" ca="1" si="110"/>
        <v>110</v>
      </c>
      <c r="CP263" s="35">
        <f t="shared" ca="1" si="110"/>
        <v>110</v>
      </c>
      <c r="CQ263" s="35">
        <f t="shared" ca="1" si="93"/>
        <v>110</v>
      </c>
      <c r="CR263" s="35">
        <f t="shared" ca="1" si="93"/>
        <v>110</v>
      </c>
      <c r="CS263" s="35">
        <f t="shared" ca="1" si="91"/>
        <v>110</v>
      </c>
      <c r="CT263" s="35">
        <f t="shared" ca="1" si="91"/>
        <v>110</v>
      </c>
      <c r="CU263" s="35">
        <f t="shared" ca="1" si="91"/>
        <v>110</v>
      </c>
      <c r="CV263" s="35">
        <f t="shared" ca="1" si="91"/>
        <v>110</v>
      </c>
      <c r="CW263" s="38">
        <f t="shared" ca="1" si="91"/>
        <v>110</v>
      </c>
      <c r="CX263" s="38">
        <f t="shared" ca="1" si="91"/>
        <v>110</v>
      </c>
      <c r="CY263" s="38">
        <f t="shared" ca="1" si="91"/>
        <v>110</v>
      </c>
      <c r="CZ263" s="39">
        <f t="shared" ca="1" si="87"/>
        <v>110</v>
      </c>
      <c r="DA263" s="35"/>
    </row>
    <row r="264" spans="4:105" x14ac:dyDescent="0.3">
      <c r="D264" s="61" t="str">
        <f>VLOOKUP(F264,[1]Special!$O$2:$S$209,3,0)</f>
        <v>|0101021400|0.00|0.00|0.000|48.5001.6</v>
      </c>
      <c r="E264" s="20" t="s">
        <v>287</v>
      </c>
      <c r="F264" s="19" t="str">
        <f t="shared" si="99"/>
        <v>|0200226117|15.90|0.00|1.600|0.000</v>
      </c>
      <c r="G264" s="19" t="str">
        <f>'Cutting Rules'!H264</f>
        <v>KMV|KMV|||||||||||</v>
      </c>
      <c r="H264" s="19" t="str">
        <f>VLOOKUP(MID(F264,8,2),[1]Special!$H$2:$I$32,2,0)</f>
        <v>STKMHT490</v>
      </c>
      <c r="I264" s="19" t="str">
        <f t="shared" si="100"/>
        <v>NBC</v>
      </c>
      <c r="J264" s="19" t="str">
        <f t="shared" si="101"/>
        <v>P</v>
      </c>
      <c r="K264" s="19" t="str">
        <f t="shared" si="102"/>
        <v>15.9</v>
      </c>
      <c r="L264" s="19" t="str">
        <f t="shared" si="103"/>
        <v>0.00</v>
      </c>
      <c r="M264" s="52" t="str">
        <f t="shared" si="104"/>
        <v>1.60</v>
      </c>
      <c r="N264" s="52" t="str">
        <f t="shared" si="105"/>
        <v>5155</v>
      </c>
      <c r="O264" s="19">
        <f>VLOOKUP(F264,[1]Item!$A$5:$Z$10000,26,0)</f>
        <v>0.56399999999999995</v>
      </c>
      <c r="P264" s="19" t="str">
        <f>VLOOKUP(E264,[1]route!$E$3:$O$10005,11,0)</f>
        <v>C</v>
      </c>
      <c r="Q264" s="62" t="str">
        <f>'Cutting Rules'!AD264</f>
        <v>1677-279-5155----------</v>
      </c>
      <c r="R264" s="23">
        <f ca="1">SUMIF([1]route!$E$3:$E$10005,E264,[1]!Table1[生産])</f>
        <v>423.44444444444446</v>
      </c>
      <c r="S264" s="24"/>
      <c r="T264" s="78" t="s">
        <v>547</v>
      </c>
      <c r="U264" s="19"/>
      <c r="V264" s="48">
        <f>SUMIF([1]route!$E$3:$E$10005,E264,[1]route!$M$3:$M$10005)</f>
        <v>611</v>
      </c>
      <c r="W264" s="56">
        <f t="shared" si="106"/>
        <v>1776.4336199999998</v>
      </c>
      <c r="X264" s="27">
        <f t="array" aca="1" ref="X264" ca="1">INDEX($BP264:$CZ264,MATCH(TRUE,$BP264:$CZ264&lt;0,0))</f>
        <v>-106.66666666666671</v>
      </c>
      <c r="Y264" s="47">
        <f t="shared" ca="1" si="97"/>
        <v>45380</v>
      </c>
      <c r="Z264" s="121" t="str">
        <f>IFERROR(VLOOKUP(E264,[1]route!$E$3:$BL$10005,59,0),"")&amp;IFERROR(VLOOKUP(E264,[1]route!$E$3:$BL$10005,60,0),"")</f>
        <v/>
      </c>
      <c r="AA264" s="28">
        <f t="shared" ca="1" si="107"/>
        <v>0</v>
      </c>
      <c r="AB264" s="77">
        <f t="shared" ca="1" si="108"/>
        <v>0</v>
      </c>
      <c r="AC264" s="4">
        <f t="shared" ca="1" si="98"/>
        <v>36</v>
      </c>
      <c r="AD264" s="29">
        <v>0</v>
      </c>
      <c r="AE264" s="30">
        <f ca="1">SUMIF([1]route!$E$3:$E$10005,E264,[1]!Table1[1])</f>
        <v>0</v>
      </c>
      <c r="AF264" s="30">
        <f ca="1">SUMIF([1]route!$E$3:$E$10005,E264,[1]!Table1[2])</f>
        <v>17.777777777777779</v>
      </c>
      <c r="AG264" s="30">
        <f ca="1">SUMIF([1]route!$E$3:$E$10005,E264,[1]!Table1[3])</f>
        <v>0</v>
      </c>
      <c r="AH264" s="30">
        <f ca="1">SUMIF([1]route!$E$3:$E$10005,E264,[1]!Table1[4])</f>
        <v>0</v>
      </c>
      <c r="AI264" s="30">
        <f ca="1">SUMIF([1]route!$E$3:$E$10005,E264,[1]!Table1[5])</f>
        <v>0</v>
      </c>
      <c r="AJ264" s="30">
        <f ca="1">SUMIF([1]route!$E$3:$E$10005,E264,[1]!Table1[6])</f>
        <v>0</v>
      </c>
      <c r="AK264" s="30">
        <f ca="1">SUMIF([1]route!$E$3:$E$10005,E264,[1]!Table1[7])</f>
        <v>0</v>
      </c>
      <c r="AL264" s="30">
        <f ca="1">SUMIF([1]route!$E$3:$E$10005,E264,[1]!Table1[8])</f>
        <v>0</v>
      </c>
      <c r="AM264" s="30">
        <f ca="1">SUMIF([1]route!$E$3:$E$10005,E264,[1]!Table1[9])</f>
        <v>0</v>
      </c>
      <c r="AN264" s="30">
        <f ca="1">SUMIF([1]route!$E$3:$E$10005,E264,[1]!Table1[10])</f>
        <v>0</v>
      </c>
      <c r="AO264" s="30">
        <f ca="1">SUMIF([1]route!$E$3:$E$10005,E264,[1]!Table1[11])</f>
        <v>0</v>
      </c>
      <c r="AP264" s="30">
        <f ca="1">SUMIF([1]route!$E$3:$E$10005,E264,[1]!Table1[12])</f>
        <v>0</v>
      </c>
      <c r="AQ264" s="30">
        <f ca="1">SUMIF([1]route!$E$3:$E$10005,E264,[1]!Table1[13])</f>
        <v>0</v>
      </c>
      <c r="AR264" s="30">
        <f ca="1">SUMIF([1]route!$E$3:$E$10005,E264,[1]!Table1[14])</f>
        <v>0</v>
      </c>
      <c r="AS264" s="30">
        <f ca="1">SUMIF([1]route!$E$3:$E$10005,E264,[1]!Table1[15])</f>
        <v>0</v>
      </c>
      <c r="AT264" s="30">
        <f ca="1">SUMIF([1]route!$E$3:$E$10005,E264,[1]!Table1[16])</f>
        <v>0</v>
      </c>
      <c r="AU264" s="30">
        <f ca="1">SUMIF([1]route!$E$3:$E$10005,E264,[1]!Table1[17])</f>
        <v>0</v>
      </c>
      <c r="AV264" s="30">
        <f ca="1">SUMIF([1]route!$E$3:$E$10005,E264,[1]!Table1[18])</f>
        <v>0</v>
      </c>
      <c r="AW264" s="30">
        <f ca="1">SUMIF([1]route!$E$3:$E$10005,E264,[1]!Table1[19])</f>
        <v>0</v>
      </c>
      <c r="AX264" s="30">
        <f ca="1">SUMIF([1]route!$E$3:$E$10005,E264,[1]!Table1[20])</f>
        <v>0</v>
      </c>
      <c r="AY264" s="30">
        <f ca="1">SUMIF([1]route!$E$3:$E$10005,E264,[1]!Table1[21])</f>
        <v>0</v>
      </c>
      <c r="AZ264" s="30">
        <f ca="1">SUMIF([1]route!$E$3:$E$10005,E264,[1]!Table1[22])</f>
        <v>0</v>
      </c>
      <c r="BA264" s="30">
        <f ca="1">SUMIF([1]route!$E$3:$E$10005,E264,[1]!Table1[23])</f>
        <v>0</v>
      </c>
      <c r="BB264" s="30">
        <f ca="1">SUMIF([1]route!$E$3:$E$10005,E264,[1]!Table1[24])</f>
        <v>0</v>
      </c>
      <c r="BC264" s="30">
        <f ca="1">SUMIF([1]route!$E$3:$E$10005,E264,[1]!Table1[25])</f>
        <v>0</v>
      </c>
      <c r="BD264" s="30">
        <f ca="1">SUMIF([1]route!$E$3:$E$10005,E264,[1]!Table1[26])</f>
        <v>0</v>
      </c>
      <c r="BE264" s="30">
        <f ca="1">SUMIF([1]route!$E$3:$E$10005,E264,[1]!Table1[27])</f>
        <v>0</v>
      </c>
      <c r="BF264" s="30">
        <f ca="1">SUMIF([1]route!$E$3:$E$10005,E264,[1]!Table1[28])</f>
        <v>0</v>
      </c>
      <c r="BG264" s="30">
        <f ca="1">SUMIF([1]route!$E$3:$E$10005,E264,[1]!Table1[29])</f>
        <v>0</v>
      </c>
      <c r="BH264" s="30">
        <f ca="1">SUMIF([1]route!$E$3:$E$10005,E264,[1]!Table1[30])</f>
        <v>0</v>
      </c>
      <c r="BI264" s="30">
        <f ca="1">SUMIF([1]route!$E$3:$E$10005,E264,[1]!Table1[31])</f>
        <v>0</v>
      </c>
      <c r="BJ264" s="30">
        <f ca="1">SUMIF([1]route!$E$3:$E$10005,E264,[1]!Table1[Remain PO])</f>
        <v>0</v>
      </c>
      <c r="BK264" s="31">
        <f ca="1">SUMIF([1]route!$E$3:$E$10005,E264,[1]!Table1[N+1])</f>
        <v>199.27777777777777</v>
      </c>
      <c r="BL264" s="31">
        <f ca="1">SUMIF([1]route!$E$3:$E$10005,E264,[1]!Table1[N+2])</f>
        <v>206.38888888888889</v>
      </c>
      <c r="BM264" s="31">
        <f ca="1">SUMIF([1]route!$E$3:$E$10005,E264,[1]!Table1[N+3])</f>
        <v>294.22222222222223</v>
      </c>
      <c r="BN264" s="32">
        <f ca="1">SUMIF([1]route!$E$3:$E$10005,E264,[1]!Table1[N+4])</f>
        <v>0</v>
      </c>
      <c r="BP264" s="37">
        <f t="shared" si="109"/>
        <v>611</v>
      </c>
      <c r="BQ264" s="35">
        <f t="shared" ca="1" si="96"/>
        <v>611</v>
      </c>
      <c r="BR264" s="35">
        <f t="shared" ca="1" si="96"/>
        <v>593.22222222222217</v>
      </c>
      <c r="BS264" s="35">
        <f t="shared" ca="1" si="96"/>
        <v>593.22222222222217</v>
      </c>
      <c r="BT264" s="35">
        <f t="shared" ca="1" si="96"/>
        <v>593.22222222222217</v>
      </c>
      <c r="BU264" s="35">
        <f t="shared" ca="1" si="95"/>
        <v>593.22222222222217</v>
      </c>
      <c r="BV264" s="35">
        <f t="shared" ca="1" si="95"/>
        <v>593.22222222222217</v>
      </c>
      <c r="BW264" s="35">
        <f t="shared" ca="1" si="95"/>
        <v>593.22222222222217</v>
      </c>
      <c r="BX264" s="35">
        <f t="shared" ca="1" si="95"/>
        <v>593.22222222222217</v>
      </c>
      <c r="BY264" s="35">
        <f t="shared" ca="1" si="95"/>
        <v>593.22222222222217</v>
      </c>
      <c r="BZ264" s="35">
        <f t="shared" ca="1" si="95"/>
        <v>593.22222222222217</v>
      </c>
      <c r="CA264" s="35">
        <f t="shared" ca="1" si="95"/>
        <v>593.22222222222217</v>
      </c>
      <c r="CB264" s="35">
        <f t="shared" ca="1" si="95"/>
        <v>593.22222222222217</v>
      </c>
      <c r="CC264" s="35">
        <f t="shared" ca="1" si="94"/>
        <v>593.22222222222217</v>
      </c>
      <c r="CD264" s="35">
        <f t="shared" ca="1" si="94"/>
        <v>593.22222222222217</v>
      </c>
      <c r="CE264" s="35">
        <f t="shared" ca="1" si="94"/>
        <v>593.22222222222217</v>
      </c>
      <c r="CF264" s="35">
        <f t="shared" ca="1" si="94"/>
        <v>593.22222222222217</v>
      </c>
      <c r="CG264" s="35">
        <f t="shared" ca="1" si="94"/>
        <v>593.22222222222217</v>
      </c>
      <c r="CH264" s="35">
        <f t="shared" ca="1" si="94"/>
        <v>593.22222222222217</v>
      </c>
      <c r="CI264" s="35">
        <f t="shared" ca="1" si="94"/>
        <v>593.22222222222217</v>
      </c>
      <c r="CJ264" s="35">
        <f t="shared" ca="1" si="94"/>
        <v>593.22222222222217</v>
      </c>
      <c r="CK264" s="35">
        <f t="shared" ca="1" si="94"/>
        <v>593.22222222222217</v>
      </c>
      <c r="CL264" s="35">
        <f t="shared" ca="1" si="94"/>
        <v>593.22222222222217</v>
      </c>
      <c r="CM264" s="35">
        <f t="shared" ca="1" si="94"/>
        <v>593.22222222222217</v>
      </c>
      <c r="CN264" s="35">
        <f t="shared" ca="1" si="94"/>
        <v>593.22222222222217</v>
      </c>
      <c r="CO264" s="35">
        <f t="shared" ca="1" si="110"/>
        <v>593.22222222222217</v>
      </c>
      <c r="CP264" s="35">
        <f t="shared" ca="1" si="110"/>
        <v>593.22222222222217</v>
      </c>
      <c r="CQ264" s="35">
        <f t="shared" ca="1" si="93"/>
        <v>593.22222222222217</v>
      </c>
      <c r="CR264" s="35">
        <f t="shared" ca="1" si="93"/>
        <v>593.22222222222217</v>
      </c>
      <c r="CS264" s="35">
        <f t="shared" ca="1" si="91"/>
        <v>593.22222222222217</v>
      </c>
      <c r="CT264" s="35">
        <f t="shared" ca="1" si="91"/>
        <v>593.22222222222217</v>
      </c>
      <c r="CU264" s="35">
        <f t="shared" ca="1" si="91"/>
        <v>593.22222222222217</v>
      </c>
      <c r="CV264" s="35">
        <f t="shared" ca="1" si="91"/>
        <v>593.22222222222217</v>
      </c>
      <c r="CW264" s="38">
        <f t="shared" ca="1" si="91"/>
        <v>393.9444444444444</v>
      </c>
      <c r="CX264" s="38">
        <f t="shared" ca="1" si="91"/>
        <v>187.55555555555551</v>
      </c>
      <c r="CY264" s="38">
        <f t="shared" ca="1" si="91"/>
        <v>-106.66666666666671</v>
      </c>
      <c r="CZ264" s="39">
        <f t="shared" ca="1" si="87"/>
        <v>-106.66666666666671</v>
      </c>
      <c r="DA264" s="35"/>
    </row>
    <row r="265" spans="4:105" x14ac:dyDescent="0.3">
      <c r="D265" s="61" t="str">
        <f>VLOOKUP(F265,[1]Special!$O$2:$S$209,3,0)</f>
        <v>|0101021400|0.00|0.00|0.000|58.0001.6</v>
      </c>
      <c r="E265" s="20" t="s">
        <v>288</v>
      </c>
      <c r="F265" s="19" t="str">
        <f t="shared" si="99"/>
        <v>|0200226117|19.10|0.00|1.600|0.000</v>
      </c>
      <c r="G265" s="19" t="str">
        <f>'Cutting Rules'!H265</f>
        <v>KMV|KMV|||||||||||</v>
      </c>
      <c r="H265" s="19" t="str">
        <f>VLOOKUP(MID(F265,8,2),[1]Special!$H$2:$I$32,2,0)</f>
        <v>STKMHT490</v>
      </c>
      <c r="I265" s="19" t="str">
        <f t="shared" si="100"/>
        <v>NBC</v>
      </c>
      <c r="J265" s="19" t="str">
        <f t="shared" si="101"/>
        <v>P</v>
      </c>
      <c r="K265" s="19" t="str">
        <f t="shared" si="102"/>
        <v>19.1</v>
      </c>
      <c r="L265" s="19" t="str">
        <f t="shared" si="103"/>
        <v>0.00</v>
      </c>
      <c r="M265" s="52" t="str">
        <f t="shared" si="104"/>
        <v>1.60</v>
      </c>
      <c r="N265" s="52" t="str">
        <f t="shared" si="105"/>
        <v>5751</v>
      </c>
      <c r="O265" s="19">
        <f>VLOOKUP(F265,[1]Item!$A$5:$Z$10000,26,0)</f>
        <v>0.69</v>
      </c>
      <c r="P265" s="19" t="str">
        <f>VLOOKUP(E265,[1]route!$E$3:$O$10005,11,0)</f>
        <v>C</v>
      </c>
      <c r="Q265" s="62" t="str">
        <f>'Cutting Rules'!AD265</f>
        <v>163-297-5751----------</v>
      </c>
      <c r="R265" s="23">
        <f ca="1">SUMIF([1]route!$E$3:$E$10005,E265,[1]!Table1[生産])</f>
        <v>853.37744360902252</v>
      </c>
      <c r="S265" s="24"/>
      <c r="T265" s="78" t="s">
        <v>547</v>
      </c>
      <c r="U265" s="19"/>
      <c r="V265" s="48">
        <f>SUMIF([1]route!$E$3:$E$10005,E265,[1]route!$M$3:$M$10005)</f>
        <v>540</v>
      </c>
      <c r="W265" s="56">
        <f t="shared" si="106"/>
        <v>2142.8225999999995</v>
      </c>
      <c r="X265" s="27">
        <f t="array" aca="1" ref="X265" ca="1">INDEX($BP265:$CZ265,MATCH(TRUE,$BP265:$CZ265&lt;0,0))</f>
        <v>-313.37744360902258</v>
      </c>
      <c r="Y265" s="47">
        <f t="shared" ca="1" si="97"/>
        <v>45351</v>
      </c>
      <c r="Z265" s="121" t="str">
        <f>IFERROR(VLOOKUP(E265,[1]route!$E$3:$BL$10005,59,0),"")&amp;IFERROR(VLOOKUP(E265,[1]route!$E$3:$BL$10005,60,0),"")</f>
        <v/>
      </c>
      <c r="AA265" s="28">
        <f t="shared" ca="1" si="107"/>
        <v>313.37744360902252</v>
      </c>
      <c r="AB265" s="77">
        <f t="shared" ca="1" si="108"/>
        <v>1243.5412379548868</v>
      </c>
      <c r="AC265" s="4">
        <f t="shared" ca="1" si="98"/>
        <v>35</v>
      </c>
      <c r="AD265" s="29">
        <v>0</v>
      </c>
      <c r="AE265" s="30">
        <f ca="1">SUMIF([1]route!$E$3:$E$10005,E265,[1]!Table1[1])</f>
        <v>0</v>
      </c>
      <c r="AF265" s="30">
        <f ca="1">SUMIF([1]route!$E$3:$E$10005,E265,[1]!Table1[2])</f>
        <v>16.842105263157894</v>
      </c>
      <c r="AG265" s="30">
        <f ca="1">SUMIF([1]route!$E$3:$E$10005,E265,[1]!Table1[3])</f>
        <v>0</v>
      </c>
      <c r="AH265" s="30">
        <f ca="1">SUMIF([1]route!$E$3:$E$10005,E265,[1]!Table1[4])</f>
        <v>0</v>
      </c>
      <c r="AI265" s="30">
        <f ca="1">SUMIF([1]route!$E$3:$E$10005,E265,[1]!Table1[5])</f>
        <v>0</v>
      </c>
      <c r="AJ265" s="30">
        <f ca="1">SUMIF([1]route!$E$3:$E$10005,E265,[1]!Table1[6])</f>
        <v>0</v>
      </c>
      <c r="AK265" s="30">
        <f ca="1">SUMIF([1]route!$E$3:$E$10005,E265,[1]!Table1[7])</f>
        <v>0</v>
      </c>
      <c r="AL265" s="30">
        <f ca="1">SUMIF([1]route!$E$3:$E$10005,E265,[1]!Table1[8])</f>
        <v>0</v>
      </c>
      <c r="AM265" s="30">
        <f ca="1">SUMIF([1]route!$E$3:$E$10005,E265,[1]!Table1[9])</f>
        <v>0</v>
      </c>
      <c r="AN265" s="30">
        <f ca="1">SUMIF([1]route!$E$3:$E$10005,E265,[1]!Table1[10])</f>
        <v>0</v>
      </c>
      <c r="AO265" s="30">
        <f ca="1">SUMIF([1]route!$E$3:$E$10005,E265,[1]!Table1[11])</f>
        <v>0</v>
      </c>
      <c r="AP265" s="30">
        <f ca="1">SUMIF([1]route!$E$3:$E$10005,E265,[1]!Table1[12])</f>
        <v>0</v>
      </c>
      <c r="AQ265" s="30">
        <f ca="1">SUMIF([1]route!$E$3:$E$10005,E265,[1]!Table1[13])</f>
        <v>0</v>
      </c>
      <c r="AR265" s="30">
        <f ca="1">SUMIF([1]route!$E$3:$E$10005,E265,[1]!Table1[14])</f>
        <v>0</v>
      </c>
      <c r="AS265" s="30">
        <f ca="1">SUMIF([1]route!$E$3:$E$10005,E265,[1]!Table1[15])</f>
        <v>0</v>
      </c>
      <c r="AT265" s="30">
        <f ca="1">SUMIF([1]route!$E$3:$E$10005,E265,[1]!Table1[16])</f>
        <v>0</v>
      </c>
      <c r="AU265" s="30">
        <f ca="1">SUMIF([1]route!$E$3:$E$10005,E265,[1]!Table1[17])</f>
        <v>0</v>
      </c>
      <c r="AV265" s="30">
        <f ca="1">SUMIF([1]route!$E$3:$E$10005,E265,[1]!Table1[18])</f>
        <v>0</v>
      </c>
      <c r="AW265" s="30">
        <f ca="1">SUMIF([1]route!$E$3:$E$10005,E265,[1]!Table1[19])</f>
        <v>0</v>
      </c>
      <c r="AX265" s="30">
        <f ca="1">SUMIF([1]route!$E$3:$E$10005,E265,[1]!Table1[20])</f>
        <v>0</v>
      </c>
      <c r="AY265" s="30">
        <f ca="1">SUMIF([1]route!$E$3:$E$10005,E265,[1]!Table1[21])</f>
        <v>0</v>
      </c>
      <c r="AZ265" s="30">
        <f ca="1">SUMIF([1]route!$E$3:$E$10005,E265,[1]!Table1[22])</f>
        <v>0</v>
      </c>
      <c r="BA265" s="30">
        <f ca="1">SUMIF([1]route!$E$3:$E$10005,E265,[1]!Table1[23])</f>
        <v>0</v>
      </c>
      <c r="BB265" s="30">
        <f ca="1">SUMIF([1]route!$E$3:$E$10005,E265,[1]!Table1[24])</f>
        <v>0</v>
      </c>
      <c r="BC265" s="30">
        <f ca="1">SUMIF([1]route!$E$3:$E$10005,E265,[1]!Table1[25])</f>
        <v>0</v>
      </c>
      <c r="BD265" s="30">
        <f ca="1">SUMIF([1]route!$E$3:$E$10005,E265,[1]!Table1[26])</f>
        <v>0</v>
      </c>
      <c r="BE265" s="30">
        <f ca="1">SUMIF([1]route!$E$3:$E$10005,E265,[1]!Table1[27])</f>
        <v>0</v>
      </c>
      <c r="BF265" s="30">
        <f ca="1">SUMIF([1]route!$E$3:$E$10005,E265,[1]!Table1[28])</f>
        <v>0</v>
      </c>
      <c r="BG265" s="30">
        <f ca="1">SUMIF([1]route!$E$3:$E$10005,E265,[1]!Table1[29])</f>
        <v>0</v>
      </c>
      <c r="BH265" s="30">
        <f ca="1">SUMIF([1]route!$E$3:$E$10005,E265,[1]!Table1[30])</f>
        <v>0</v>
      </c>
      <c r="BI265" s="30">
        <f ca="1">SUMIF([1]route!$E$3:$E$10005,E265,[1]!Table1[31])</f>
        <v>0</v>
      </c>
      <c r="BJ265" s="30">
        <f ca="1">SUMIF([1]route!$E$3:$E$10005,E265,[1]!Table1[Remain PO])</f>
        <v>0</v>
      </c>
      <c r="BK265" s="31">
        <f ca="1">SUMIF([1]route!$E$3:$E$10005,E265,[1]!Table1[N+1])</f>
        <v>443.98947368421051</v>
      </c>
      <c r="BL265" s="31">
        <f ca="1">SUMIF([1]route!$E$3:$E$10005,E265,[1]!Table1[N+2])</f>
        <v>392.54586466165415</v>
      </c>
      <c r="BM265" s="31">
        <f ca="1">SUMIF([1]route!$E$3:$E$10005,E265,[1]!Table1[N+3])</f>
        <v>569.26315789473688</v>
      </c>
      <c r="BN265" s="32">
        <f ca="1">SUMIF([1]route!$E$3:$E$10005,E265,[1]!Table1[N+4])</f>
        <v>0</v>
      </c>
      <c r="BP265" s="37">
        <f t="shared" si="109"/>
        <v>540</v>
      </c>
      <c r="BQ265" s="35">
        <f t="shared" ca="1" si="96"/>
        <v>540</v>
      </c>
      <c r="BR265" s="35">
        <f t="shared" ca="1" si="96"/>
        <v>523.15789473684208</v>
      </c>
      <c r="BS265" s="35">
        <f t="shared" ca="1" si="96"/>
        <v>523.15789473684208</v>
      </c>
      <c r="BT265" s="35">
        <f t="shared" ca="1" si="96"/>
        <v>523.15789473684208</v>
      </c>
      <c r="BU265" s="35">
        <f t="shared" ca="1" si="95"/>
        <v>523.15789473684208</v>
      </c>
      <c r="BV265" s="35">
        <f t="shared" ca="1" si="95"/>
        <v>523.15789473684208</v>
      </c>
      <c r="BW265" s="35">
        <f t="shared" ca="1" si="95"/>
        <v>523.15789473684208</v>
      </c>
      <c r="BX265" s="35">
        <f t="shared" ca="1" si="95"/>
        <v>523.15789473684208</v>
      </c>
      <c r="BY265" s="35">
        <f t="shared" ca="1" si="95"/>
        <v>523.15789473684208</v>
      </c>
      <c r="BZ265" s="35">
        <f t="shared" ca="1" si="95"/>
        <v>523.15789473684208</v>
      </c>
      <c r="CA265" s="35">
        <f t="shared" ca="1" si="95"/>
        <v>523.15789473684208</v>
      </c>
      <c r="CB265" s="35">
        <f t="shared" ca="1" si="95"/>
        <v>523.15789473684208</v>
      </c>
      <c r="CC265" s="35">
        <f t="shared" ca="1" si="94"/>
        <v>523.15789473684208</v>
      </c>
      <c r="CD265" s="35">
        <f t="shared" ca="1" si="94"/>
        <v>523.15789473684208</v>
      </c>
      <c r="CE265" s="35">
        <f t="shared" ca="1" si="94"/>
        <v>523.15789473684208</v>
      </c>
      <c r="CF265" s="35">
        <f t="shared" ca="1" si="94"/>
        <v>523.15789473684208</v>
      </c>
      <c r="CG265" s="35">
        <f t="shared" ca="1" si="94"/>
        <v>523.15789473684208</v>
      </c>
      <c r="CH265" s="35">
        <f t="shared" ca="1" si="94"/>
        <v>523.15789473684208</v>
      </c>
      <c r="CI265" s="35">
        <f t="shared" ca="1" si="94"/>
        <v>523.15789473684208</v>
      </c>
      <c r="CJ265" s="35">
        <f t="shared" ca="1" si="94"/>
        <v>523.15789473684208</v>
      </c>
      <c r="CK265" s="35">
        <f t="shared" ca="1" si="94"/>
        <v>523.15789473684208</v>
      </c>
      <c r="CL265" s="35">
        <f t="shared" ca="1" si="94"/>
        <v>523.15789473684208</v>
      </c>
      <c r="CM265" s="35">
        <f t="shared" ca="1" si="94"/>
        <v>523.15789473684208</v>
      </c>
      <c r="CN265" s="35">
        <f t="shared" ca="1" si="94"/>
        <v>523.15789473684208</v>
      </c>
      <c r="CO265" s="35">
        <f t="shared" ca="1" si="110"/>
        <v>523.15789473684208</v>
      </c>
      <c r="CP265" s="35">
        <f t="shared" ca="1" si="110"/>
        <v>523.15789473684208</v>
      </c>
      <c r="CQ265" s="35">
        <f t="shared" ca="1" si="93"/>
        <v>523.15789473684208</v>
      </c>
      <c r="CR265" s="35">
        <f t="shared" ca="1" si="93"/>
        <v>523.15789473684208</v>
      </c>
      <c r="CS265" s="35">
        <f t="shared" ca="1" si="91"/>
        <v>523.15789473684208</v>
      </c>
      <c r="CT265" s="35">
        <f t="shared" ca="1" si="91"/>
        <v>523.15789473684208</v>
      </c>
      <c r="CU265" s="35">
        <f t="shared" ca="1" si="91"/>
        <v>523.15789473684208</v>
      </c>
      <c r="CV265" s="35">
        <f t="shared" ca="1" si="91"/>
        <v>523.15789473684208</v>
      </c>
      <c r="CW265" s="38">
        <f t="shared" ca="1" si="91"/>
        <v>79.168421052631572</v>
      </c>
      <c r="CX265" s="38">
        <f t="shared" ca="1" si="91"/>
        <v>-313.37744360902258</v>
      </c>
      <c r="CY265" s="38">
        <f t="shared" ca="1" si="91"/>
        <v>-882.6406015037594</v>
      </c>
      <c r="CZ265" s="39">
        <f t="shared" ca="1" si="91"/>
        <v>-882.6406015037594</v>
      </c>
      <c r="DA265" s="35"/>
    </row>
    <row r="266" spans="4:105" x14ac:dyDescent="0.3">
      <c r="D266" s="61" t="str">
        <f>VLOOKUP(F266,[1]Special!$O$2:$S$209,3,0)</f>
        <v>|0101021400|0.00|0.00|0.000|57.0002</v>
      </c>
      <c r="E266" s="20" t="s">
        <v>289</v>
      </c>
      <c r="F266" s="19" t="str">
        <f t="shared" si="99"/>
        <v>|0200226117|19.10|0.00|2.000|0.000</v>
      </c>
      <c r="G266" s="19" t="str">
        <f>'Cutting Rules'!H266</f>
        <v>KMV|KMV||KMV|||||||||</v>
      </c>
      <c r="H266" s="19" t="str">
        <f>VLOOKUP(MID(F266,8,2),[1]Special!$H$2:$I$32,2,0)</f>
        <v>STKMHT490</v>
      </c>
      <c r="I266" s="19" t="str">
        <f t="shared" si="100"/>
        <v>NBC</v>
      </c>
      <c r="J266" s="19" t="str">
        <f t="shared" si="101"/>
        <v>P</v>
      </c>
      <c r="K266" s="19" t="str">
        <f t="shared" si="102"/>
        <v>19.1</v>
      </c>
      <c r="L266" s="19" t="str">
        <f t="shared" si="103"/>
        <v>0.00</v>
      </c>
      <c r="M266" s="52" t="str">
        <f t="shared" si="104"/>
        <v>2.00</v>
      </c>
      <c r="N266" s="52" t="str">
        <f t="shared" si="105"/>
        <v>5179</v>
      </c>
      <c r="O266" s="19">
        <f>VLOOKUP(F266,[1]Item!$A$5:$Z$10000,26,0)</f>
        <v>0.84299999999999997</v>
      </c>
      <c r="P266" s="19" t="str">
        <f>VLOOKUP(E266,[1]route!$E$3:$O$10005,11,0)</f>
        <v>C</v>
      </c>
      <c r="Q266" s="62" t="str">
        <f>'Cutting Rules'!AD266</f>
        <v>1282-418-5179-726-610-632-------</v>
      </c>
      <c r="R266" s="23">
        <f ca="1">SUMIF([1]route!$E$3:$E$10005,E266,[1]!Table1[生産])</f>
        <v>1715.6785714285716</v>
      </c>
      <c r="S266" s="24"/>
      <c r="T266" s="78" t="s">
        <v>547</v>
      </c>
      <c r="U266" s="19"/>
      <c r="V266" s="48">
        <f>SUMIF([1]route!$E$3:$E$10005,E266,[1]route!$M$3:$M$10005)</f>
        <v>2960</v>
      </c>
      <c r="W266" s="56">
        <f t="shared" si="106"/>
        <v>12923.055119999999</v>
      </c>
      <c r="X266" s="27" t="e">
        <f t="array" aca="1" ref="X266" ca="1">INDEX($BP266:$CZ266,MATCH(TRUE,$BP266:$CZ266&lt;0,0))</f>
        <v>#N/A</v>
      </c>
      <c r="Y266" s="47" t="str">
        <f t="shared" ca="1" si="97"/>
        <v/>
      </c>
      <c r="Z266" s="121" t="str">
        <f>IFERROR(VLOOKUP(E266,[1]route!$E$3:$BL$10005,59,0),"")&amp;IFERROR(VLOOKUP(E266,[1]route!$E$3:$BL$10005,60,0),"")</f>
        <v/>
      </c>
      <c r="AA266" s="28">
        <f t="shared" ca="1" si="107"/>
        <v>0</v>
      </c>
      <c r="AB266" s="77">
        <f t="shared" ca="1" si="108"/>
        <v>0</v>
      </c>
      <c r="AC266" s="4" t="str">
        <f t="shared" ca="1" si="98"/>
        <v/>
      </c>
      <c r="AD266" s="29">
        <v>0</v>
      </c>
      <c r="AE266" s="30">
        <f ca="1">SUMIF([1]route!$E$3:$E$10005,E266,[1]!Table1[1])</f>
        <v>0</v>
      </c>
      <c r="AF266" s="30">
        <f ca="1">SUMIF([1]route!$E$3:$E$10005,E266,[1]!Table1[2])</f>
        <v>0</v>
      </c>
      <c r="AG266" s="30">
        <f ca="1">SUMIF([1]route!$E$3:$E$10005,E266,[1]!Table1[3])</f>
        <v>0</v>
      </c>
      <c r="AH266" s="30">
        <f ca="1">SUMIF([1]route!$E$3:$E$10005,E266,[1]!Table1[4])</f>
        <v>0</v>
      </c>
      <c r="AI266" s="30">
        <f ca="1">SUMIF([1]route!$E$3:$E$10005,E266,[1]!Table1[5])</f>
        <v>0</v>
      </c>
      <c r="AJ266" s="30">
        <f ca="1">SUMIF([1]route!$E$3:$E$10005,E266,[1]!Table1[6])</f>
        <v>0</v>
      </c>
      <c r="AK266" s="30">
        <f ca="1">SUMIF([1]route!$E$3:$E$10005,E266,[1]!Table1[7])</f>
        <v>0</v>
      </c>
      <c r="AL266" s="30">
        <f ca="1">SUMIF([1]route!$E$3:$E$10005,E266,[1]!Table1[8])</f>
        <v>0</v>
      </c>
      <c r="AM266" s="30">
        <f ca="1">SUMIF([1]route!$E$3:$E$10005,E266,[1]!Table1[9])</f>
        <v>0</v>
      </c>
      <c r="AN266" s="30">
        <f ca="1">SUMIF([1]route!$E$3:$E$10005,E266,[1]!Table1[10])</f>
        <v>0</v>
      </c>
      <c r="AO266" s="30">
        <f ca="1">SUMIF([1]route!$E$3:$E$10005,E266,[1]!Table1[11])</f>
        <v>0</v>
      </c>
      <c r="AP266" s="30">
        <f ca="1">SUMIF([1]route!$E$3:$E$10005,E266,[1]!Table1[12])</f>
        <v>0</v>
      </c>
      <c r="AQ266" s="30">
        <f ca="1">SUMIF([1]route!$E$3:$E$10005,E266,[1]!Table1[13])</f>
        <v>0</v>
      </c>
      <c r="AR266" s="30">
        <f ca="1">SUMIF([1]route!$E$3:$E$10005,E266,[1]!Table1[14])</f>
        <v>0</v>
      </c>
      <c r="AS266" s="30">
        <f ca="1">SUMIF([1]route!$E$3:$E$10005,E266,[1]!Table1[15])</f>
        <v>0</v>
      </c>
      <c r="AT266" s="30">
        <f ca="1">SUMIF([1]route!$E$3:$E$10005,E266,[1]!Table1[16])</f>
        <v>0</v>
      </c>
      <c r="AU266" s="30">
        <f ca="1">SUMIF([1]route!$E$3:$E$10005,E266,[1]!Table1[17])</f>
        <v>0</v>
      </c>
      <c r="AV266" s="30">
        <f ca="1">SUMIF([1]route!$E$3:$E$10005,E266,[1]!Table1[18])</f>
        <v>0</v>
      </c>
      <c r="AW266" s="30">
        <f ca="1">SUMIF([1]route!$E$3:$E$10005,E266,[1]!Table1[19])</f>
        <v>0</v>
      </c>
      <c r="AX266" s="30">
        <f ca="1">SUMIF([1]route!$E$3:$E$10005,E266,[1]!Table1[20])</f>
        <v>0</v>
      </c>
      <c r="AY266" s="30">
        <f ca="1">SUMIF([1]route!$E$3:$E$10005,E266,[1]!Table1[21])</f>
        <v>0</v>
      </c>
      <c r="AZ266" s="30">
        <f ca="1">SUMIF([1]route!$E$3:$E$10005,E266,[1]!Table1[22])</f>
        <v>0</v>
      </c>
      <c r="BA266" s="30">
        <f ca="1">SUMIF([1]route!$E$3:$E$10005,E266,[1]!Table1[23])</f>
        <v>0</v>
      </c>
      <c r="BB266" s="30">
        <f ca="1">SUMIF([1]route!$E$3:$E$10005,E266,[1]!Table1[24])</f>
        <v>0</v>
      </c>
      <c r="BC266" s="30">
        <f ca="1">SUMIF([1]route!$E$3:$E$10005,E266,[1]!Table1[25])</f>
        <v>0</v>
      </c>
      <c r="BD266" s="30">
        <f ca="1">SUMIF([1]route!$E$3:$E$10005,E266,[1]!Table1[26])</f>
        <v>0</v>
      </c>
      <c r="BE266" s="30">
        <f ca="1">SUMIF([1]route!$E$3:$E$10005,E266,[1]!Table1[27])</f>
        <v>0</v>
      </c>
      <c r="BF266" s="30">
        <f ca="1">SUMIF([1]route!$E$3:$E$10005,E266,[1]!Table1[28])</f>
        <v>0</v>
      </c>
      <c r="BG266" s="30">
        <f ca="1">SUMIF([1]route!$E$3:$E$10005,E266,[1]!Table1[29])</f>
        <v>0</v>
      </c>
      <c r="BH266" s="30">
        <f ca="1">SUMIF([1]route!$E$3:$E$10005,E266,[1]!Table1[30])</f>
        <v>0</v>
      </c>
      <c r="BI266" s="30">
        <f ca="1">SUMIF([1]route!$E$3:$E$10005,E266,[1]!Table1[31])</f>
        <v>0</v>
      </c>
      <c r="BJ266" s="30">
        <f ca="1">SUMIF([1]route!$E$3:$E$10005,E266,[1]!Table1[Remain PO])</f>
        <v>0</v>
      </c>
      <c r="BK266" s="31">
        <f ca="1">SUMIF([1]route!$E$3:$E$10005,E266,[1]!Table1[N+1])</f>
        <v>1335.6785714285716</v>
      </c>
      <c r="BL266" s="31">
        <f ca="1">SUMIF([1]route!$E$3:$E$10005,E266,[1]!Table1[N+2])</f>
        <v>380</v>
      </c>
      <c r="BM266" s="31">
        <f ca="1">SUMIF([1]route!$E$3:$E$10005,E266,[1]!Table1[N+3])</f>
        <v>857.14285714285711</v>
      </c>
      <c r="BN266" s="32">
        <f ca="1">SUMIF([1]route!$E$3:$E$10005,E266,[1]!Table1[N+4])</f>
        <v>0</v>
      </c>
      <c r="BP266" s="37">
        <f t="shared" si="109"/>
        <v>2960</v>
      </c>
      <c r="BQ266" s="35">
        <f t="shared" ca="1" si="96"/>
        <v>2960</v>
      </c>
      <c r="BR266" s="35">
        <f t="shared" ca="1" si="96"/>
        <v>2960</v>
      </c>
      <c r="BS266" s="35">
        <f t="shared" ca="1" si="96"/>
        <v>2960</v>
      </c>
      <c r="BT266" s="35">
        <f t="shared" ca="1" si="96"/>
        <v>2960</v>
      </c>
      <c r="BU266" s="35">
        <f t="shared" ca="1" si="95"/>
        <v>2960</v>
      </c>
      <c r="BV266" s="35">
        <f t="shared" ca="1" si="95"/>
        <v>2960</v>
      </c>
      <c r="BW266" s="35">
        <f t="shared" ca="1" si="95"/>
        <v>2960</v>
      </c>
      <c r="BX266" s="35">
        <f t="shared" ca="1" si="95"/>
        <v>2960</v>
      </c>
      <c r="BY266" s="35">
        <f t="shared" ca="1" si="95"/>
        <v>2960</v>
      </c>
      <c r="BZ266" s="35">
        <f t="shared" ca="1" si="95"/>
        <v>2960</v>
      </c>
      <c r="CA266" s="35">
        <f t="shared" ca="1" si="95"/>
        <v>2960</v>
      </c>
      <c r="CB266" s="35">
        <f t="shared" ca="1" si="95"/>
        <v>2960</v>
      </c>
      <c r="CC266" s="35">
        <f t="shared" ca="1" si="94"/>
        <v>2960</v>
      </c>
      <c r="CD266" s="35">
        <f t="shared" ca="1" si="94"/>
        <v>2960</v>
      </c>
      <c r="CE266" s="35">
        <f t="shared" ca="1" si="94"/>
        <v>2960</v>
      </c>
      <c r="CF266" s="35">
        <f t="shared" ca="1" si="94"/>
        <v>2960</v>
      </c>
      <c r="CG266" s="35">
        <f t="shared" ca="1" si="94"/>
        <v>2960</v>
      </c>
      <c r="CH266" s="35">
        <f t="shared" ca="1" si="94"/>
        <v>2960</v>
      </c>
      <c r="CI266" s="35">
        <f t="shared" ca="1" si="94"/>
        <v>2960</v>
      </c>
      <c r="CJ266" s="35">
        <f t="shared" ca="1" si="94"/>
        <v>2960</v>
      </c>
      <c r="CK266" s="35">
        <f t="shared" ca="1" si="94"/>
        <v>2960</v>
      </c>
      <c r="CL266" s="35">
        <f t="shared" ca="1" si="94"/>
        <v>2960</v>
      </c>
      <c r="CM266" s="35">
        <f t="shared" ca="1" si="94"/>
        <v>2960</v>
      </c>
      <c r="CN266" s="35">
        <f t="shared" ca="1" si="94"/>
        <v>2960</v>
      </c>
      <c r="CO266" s="35">
        <f t="shared" ca="1" si="110"/>
        <v>2960</v>
      </c>
      <c r="CP266" s="35">
        <f t="shared" ca="1" si="110"/>
        <v>2960</v>
      </c>
      <c r="CQ266" s="35">
        <f t="shared" ca="1" si="93"/>
        <v>2960</v>
      </c>
      <c r="CR266" s="35">
        <f t="shared" ca="1" si="93"/>
        <v>2960</v>
      </c>
      <c r="CS266" s="35">
        <f t="shared" ca="1" si="91"/>
        <v>2960</v>
      </c>
      <c r="CT266" s="35">
        <f t="shared" ca="1" si="91"/>
        <v>2960</v>
      </c>
      <c r="CU266" s="35">
        <f t="shared" ca="1" si="91"/>
        <v>2960</v>
      </c>
      <c r="CV266" s="35">
        <f t="shared" ca="1" si="91"/>
        <v>2960</v>
      </c>
      <c r="CW266" s="38">
        <f t="shared" ca="1" si="91"/>
        <v>1624.3214285714284</v>
      </c>
      <c r="CX266" s="38">
        <f t="shared" ca="1" si="91"/>
        <v>1244.3214285714284</v>
      </c>
      <c r="CY266" s="38">
        <f t="shared" ca="1" si="91"/>
        <v>387.17857142857133</v>
      </c>
      <c r="CZ266" s="39">
        <f t="shared" ca="1" si="91"/>
        <v>387.17857142857133</v>
      </c>
      <c r="DA266" s="35"/>
    </row>
    <row r="267" spans="4:105" x14ac:dyDescent="0.3">
      <c r="D267" s="61" t="str">
        <f>VLOOKUP(F267,[1]Special!$O$2:$S$209,3,0)</f>
        <v>|0101021400|0.00|0.00|0.000|57.0002</v>
      </c>
      <c r="E267" s="20" t="s">
        <v>290</v>
      </c>
      <c r="F267" s="19" t="str">
        <f t="shared" si="99"/>
        <v>|0200226117|19.10|0.00|2.000|0.000</v>
      </c>
      <c r="G267" s="19" t="str">
        <f>'Cutting Rules'!H267</f>
        <v>KMV|KMV||KMV|KMV||||||||</v>
      </c>
      <c r="H267" s="19" t="str">
        <f>VLOOKUP(MID(F267,8,2),[1]Special!$H$2:$I$32,2,0)</f>
        <v>STKMHT490</v>
      </c>
      <c r="I267" s="19" t="str">
        <f t="shared" si="100"/>
        <v>NBC</v>
      </c>
      <c r="J267" s="19" t="str">
        <f t="shared" si="101"/>
        <v>P</v>
      </c>
      <c r="K267" s="19" t="str">
        <f t="shared" si="102"/>
        <v>19.1</v>
      </c>
      <c r="L267" s="19" t="str">
        <f t="shared" si="103"/>
        <v>0.00</v>
      </c>
      <c r="M267" s="52" t="str">
        <f t="shared" si="104"/>
        <v>2.00</v>
      </c>
      <c r="N267" s="52" t="str">
        <f t="shared" si="105"/>
        <v>5771</v>
      </c>
      <c r="O267" s="19">
        <f>VLOOKUP(F267,[1]Item!$A$5:$Z$10000,26,0)</f>
        <v>0.84299999999999997</v>
      </c>
      <c r="P267" s="19" t="str">
        <f>VLOOKUP(E267,[1]route!$E$3:$O$10005,11,0)</f>
        <v>C</v>
      </c>
      <c r="Q267" s="62" t="str">
        <f>'Cutting Rules'!AD267</f>
        <v>266-570-5771-269-275-605--630-----</v>
      </c>
      <c r="R267" s="23">
        <f ca="1">SUMIF([1]route!$E$3:$E$10005,E267,[1]!Table1[生産])</f>
        <v>180.40909090909091</v>
      </c>
      <c r="S267" s="24"/>
      <c r="T267" s="78" t="s">
        <v>547</v>
      </c>
      <c r="U267" s="19"/>
      <c r="V267" s="48">
        <f>SUMIF([1]route!$E$3:$E$10005,E267,[1]route!$M$3:$M$10005)</f>
        <v>350</v>
      </c>
      <c r="W267" s="56">
        <f t="shared" si="106"/>
        <v>1702.7335499999999</v>
      </c>
      <c r="X267" s="27" t="e">
        <f t="array" aca="1" ref="X267" ca="1">INDEX($BP267:$CZ267,MATCH(TRUE,$BP267:$CZ267&lt;0,0))</f>
        <v>#N/A</v>
      </c>
      <c r="Y267" s="47" t="str">
        <f t="shared" ca="1" si="97"/>
        <v/>
      </c>
      <c r="Z267" s="121" t="str">
        <f>IFERROR(VLOOKUP(E267,[1]route!$E$3:$BL$10005,59,0),"")&amp;IFERROR(VLOOKUP(E267,[1]route!$E$3:$BL$10005,60,0),"")</f>
        <v/>
      </c>
      <c r="AA267" s="28">
        <f t="shared" ca="1" si="107"/>
        <v>0</v>
      </c>
      <c r="AB267" s="77">
        <f t="shared" ca="1" si="108"/>
        <v>0</v>
      </c>
      <c r="AC267" s="4" t="str">
        <f t="shared" ca="1" si="98"/>
        <v/>
      </c>
      <c r="AD267" s="29">
        <v>0</v>
      </c>
      <c r="AE267" s="30">
        <f ca="1">SUMIF([1]route!$E$3:$E$10005,E267,[1]!Table1[1])</f>
        <v>0</v>
      </c>
      <c r="AF267" s="30">
        <f ca="1">SUMIF([1]route!$E$3:$E$10005,E267,[1]!Table1[2])</f>
        <v>0</v>
      </c>
      <c r="AG267" s="30">
        <f ca="1">SUMIF([1]route!$E$3:$E$10005,E267,[1]!Table1[3])</f>
        <v>0</v>
      </c>
      <c r="AH267" s="30">
        <f ca="1">SUMIF([1]route!$E$3:$E$10005,E267,[1]!Table1[4])</f>
        <v>0</v>
      </c>
      <c r="AI267" s="30">
        <f ca="1">SUMIF([1]route!$E$3:$E$10005,E267,[1]!Table1[5])</f>
        <v>0</v>
      </c>
      <c r="AJ267" s="30">
        <f ca="1">SUMIF([1]route!$E$3:$E$10005,E267,[1]!Table1[6])</f>
        <v>0</v>
      </c>
      <c r="AK267" s="30">
        <f ca="1">SUMIF([1]route!$E$3:$E$10005,E267,[1]!Table1[7])</f>
        <v>0</v>
      </c>
      <c r="AL267" s="30">
        <f ca="1">SUMIF([1]route!$E$3:$E$10005,E267,[1]!Table1[8])</f>
        <v>0</v>
      </c>
      <c r="AM267" s="30">
        <f ca="1">SUMIF([1]route!$E$3:$E$10005,E267,[1]!Table1[9])</f>
        <v>0</v>
      </c>
      <c r="AN267" s="30">
        <f ca="1">SUMIF([1]route!$E$3:$E$10005,E267,[1]!Table1[10])</f>
        <v>0</v>
      </c>
      <c r="AO267" s="30">
        <f ca="1">SUMIF([1]route!$E$3:$E$10005,E267,[1]!Table1[11])</f>
        <v>0</v>
      </c>
      <c r="AP267" s="30">
        <f ca="1">SUMIF([1]route!$E$3:$E$10005,E267,[1]!Table1[12])</f>
        <v>0</v>
      </c>
      <c r="AQ267" s="30">
        <f ca="1">SUMIF([1]route!$E$3:$E$10005,E267,[1]!Table1[13])</f>
        <v>0</v>
      </c>
      <c r="AR267" s="30">
        <f ca="1">SUMIF([1]route!$E$3:$E$10005,E267,[1]!Table1[14])</f>
        <v>0</v>
      </c>
      <c r="AS267" s="30">
        <f ca="1">SUMIF([1]route!$E$3:$E$10005,E267,[1]!Table1[15])</f>
        <v>0</v>
      </c>
      <c r="AT267" s="30">
        <f ca="1">SUMIF([1]route!$E$3:$E$10005,E267,[1]!Table1[16])</f>
        <v>0</v>
      </c>
      <c r="AU267" s="30">
        <f ca="1">SUMIF([1]route!$E$3:$E$10005,E267,[1]!Table1[17])</f>
        <v>0</v>
      </c>
      <c r="AV267" s="30">
        <f ca="1">SUMIF([1]route!$E$3:$E$10005,E267,[1]!Table1[18])</f>
        <v>0</v>
      </c>
      <c r="AW267" s="30">
        <f ca="1">SUMIF([1]route!$E$3:$E$10005,E267,[1]!Table1[19])</f>
        <v>0</v>
      </c>
      <c r="AX267" s="30">
        <f ca="1">SUMIF([1]route!$E$3:$E$10005,E267,[1]!Table1[20])</f>
        <v>0</v>
      </c>
      <c r="AY267" s="30">
        <f ca="1">SUMIF([1]route!$E$3:$E$10005,E267,[1]!Table1[21])</f>
        <v>0</v>
      </c>
      <c r="AZ267" s="30">
        <f ca="1">SUMIF([1]route!$E$3:$E$10005,E267,[1]!Table1[22])</f>
        <v>0</v>
      </c>
      <c r="BA267" s="30">
        <f ca="1">SUMIF([1]route!$E$3:$E$10005,E267,[1]!Table1[23])</f>
        <v>0</v>
      </c>
      <c r="BB267" s="30">
        <f ca="1">SUMIF([1]route!$E$3:$E$10005,E267,[1]!Table1[24])</f>
        <v>0</v>
      </c>
      <c r="BC267" s="30">
        <f ca="1">SUMIF([1]route!$E$3:$E$10005,E267,[1]!Table1[25])</f>
        <v>0</v>
      </c>
      <c r="BD267" s="30">
        <f ca="1">SUMIF([1]route!$E$3:$E$10005,E267,[1]!Table1[26])</f>
        <v>0</v>
      </c>
      <c r="BE267" s="30">
        <f ca="1">SUMIF([1]route!$E$3:$E$10005,E267,[1]!Table1[27])</f>
        <v>0</v>
      </c>
      <c r="BF267" s="30">
        <f ca="1">SUMIF([1]route!$E$3:$E$10005,E267,[1]!Table1[28])</f>
        <v>0</v>
      </c>
      <c r="BG267" s="30">
        <f ca="1">SUMIF([1]route!$E$3:$E$10005,E267,[1]!Table1[29])</f>
        <v>0</v>
      </c>
      <c r="BH267" s="30">
        <f ca="1">SUMIF([1]route!$E$3:$E$10005,E267,[1]!Table1[30])</f>
        <v>0</v>
      </c>
      <c r="BI267" s="30">
        <f ca="1">SUMIF([1]route!$E$3:$E$10005,E267,[1]!Table1[31])</f>
        <v>0</v>
      </c>
      <c r="BJ267" s="30">
        <f ca="1">SUMIF([1]route!$E$3:$E$10005,E267,[1]!Table1[Remain PO])</f>
        <v>0</v>
      </c>
      <c r="BK267" s="31">
        <f ca="1">SUMIF([1]route!$E$3:$E$10005,E267,[1]!Table1[N+1])</f>
        <v>76.181818181818187</v>
      </c>
      <c r="BL267" s="31">
        <f ca="1">SUMIF([1]route!$E$3:$E$10005,E267,[1]!Table1[N+2])</f>
        <v>104.22727272727273</v>
      </c>
      <c r="BM267" s="31">
        <f ca="1">SUMIF([1]route!$E$3:$E$10005,E267,[1]!Table1[N+3])</f>
        <v>90.727272727272734</v>
      </c>
      <c r="BN267" s="32">
        <f ca="1">SUMIF([1]route!$E$3:$E$10005,E267,[1]!Table1[N+4])</f>
        <v>0</v>
      </c>
      <c r="BP267" s="37">
        <f t="shared" si="109"/>
        <v>350</v>
      </c>
      <c r="BQ267" s="35">
        <f t="shared" ca="1" si="96"/>
        <v>350</v>
      </c>
      <c r="BR267" s="35">
        <f t="shared" ca="1" si="96"/>
        <v>350</v>
      </c>
      <c r="BS267" s="35">
        <f t="shared" ca="1" si="96"/>
        <v>350</v>
      </c>
      <c r="BT267" s="35">
        <f t="shared" ca="1" si="96"/>
        <v>350</v>
      </c>
      <c r="BU267" s="35">
        <f t="shared" ca="1" si="95"/>
        <v>350</v>
      </c>
      <c r="BV267" s="35">
        <f t="shared" ca="1" si="95"/>
        <v>350</v>
      </c>
      <c r="BW267" s="35">
        <f t="shared" ca="1" si="95"/>
        <v>350</v>
      </c>
      <c r="BX267" s="35">
        <f t="shared" ca="1" si="95"/>
        <v>350</v>
      </c>
      <c r="BY267" s="35">
        <f t="shared" ca="1" si="95"/>
        <v>350</v>
      </c>
      <c r="BZ267" s="35">
        <f t="shared" ca="1" si="95"/>
        <v>350</v>
      </c>
      <c r="CA267" s="35">
        <f t="shared" ca="1" si="95"/>
        <v>350</v>
      </c>
      <c r="CB267" s="35">
        <f t="shared" ca="1" si="95"/>
        <v>350</v>
      </c>
      <c r="CC267" s="35">
        <f t="shared" ca="1" si="94"/>
        <v>350</v>
      </c>
      <c r="CD267" s="35">
        <f t="shared" ca="1" si="94"/>
        <v>350</v>
      </c>
      <c r="CE267" s="35">
        <f t="shared" ca="1" si="94"/>
        <v>350</v>
      </c>
      <c r="CF267" s="35">
        <f t="shared" ca="1" si="94"/>
        <v>350</v>
      </c>
      <c r="CG267" s="35">
        <f t="shared" ca="1" si="94"/>
        <v>350</v>
      </c>
      <c r="CH267" s="35">
        <f t="shared" ca="1" si="94"/>
        <v>350</v>
      </c>
      <c r="CI267" s="35">
        <f t="shared" ca="1" si="94"/>
        <v>350</v>
      </c>
      <c r="CJ267" s="35">
        <f t="shared" ca="1" si="94"/>
        <v>350</v>
      </c>
      <c r="CK267" s="35">
        <f t="shared" ca="1" si="94"/>
        <v>350</v>
      </c>
      <c r="CL267" s="35">
        <f t="shared" ca="1" si="94"/>
        <v>350</v>
      </c>
      <c r="CM267" s="35">
        <f t="shared" ca="1" si="94"/>
        <v>350</v>
      </c>
      <c r="CN267" s="35">
        <f t="shared" ca="1" si="94"/>
        <v>350</v>
      </c>
      <c r="CO267" s="35">
        <f t="shared" ca="1" si="110"/>
        <v>350</v>
      </c>
      <c r="CP267" s="35">
        <f t="shared" ca="1" si="110"/>
        <v>350</v>
      </c>
      <c r="CQ267" s="35">
        <f t="shared" ca="1" si="93"/>
        <v>350</v>
      </c>
      <c r="CR267" s="35">
        <f t="shared" ca="1" si="93"/>
        <v>350</v>
      </c>
      <c r="CS267" s="35">
        <f t="shared" ca="1" si="91"/>
        <v>350</v>
      </c>
      <c r="CT267" s="35">
        <f t="shared" ca="1" si="91"/>
        <v>350</v>
      </c>
      <c r="CU267" s="35">
        <f t="shared" ca="1" si="91"/>
        <v>350</v>
      </c>
      <c r="CV267" s="35">
        <f t="shared" ca="1" si="91"/>
        <v>350</v>
      </c>
      <c r="CW267" s="38">
        <f t="shared" ca="1" si="91"/>
        <v>273.81818181818181</v>
      </c>
      <c r="CX267" s="38">
        <f t="shared" ca="1" si="91"/>
        <v>169.59090909090907</v>
      </c>
      <c r="CY267" s="38">
        <f t="shared" ca="1" si="91"/>
        <v>78.863636363636331</v>
      </c>
      <c r="CZ267" s="39">
        <f t="shared" ca="1" si="91"/>
        <v>78.863636363636331</v>
      </c>
      <c r="DA267" s="35"/>
    </row>
    <row r="268" spans="4:105" x14ac:dyDescent="0.3">
      <c r="D268" s="61" t="str">
        <f>VLOOKUP(F268,[1]Special!$O$2:$S$209,3,0)</f>
        <v>|0101021400|0.00|0.00|0.000|66.0002.3</v>
      </c>
      <c r="E268" s="20" t="s">
        <v>291</v>
      </c>
      <c r="F268" s="19" t="str">
        <f t="shared" si="99"/>
        <v>|0200226117|22.20|0.00|2.300|0.000</v>
      </c>
      <c r="G268" s="19" t="str">
        <f>'Cutting Rules'!H268</f>
        <v>KMV||||||||||||</v>
      </c>
      <c r="H268" s="19" t="str">
        <f>VLOOKUP(MID(F268,8,2),[1]Special!$H$2:$I$32,2,0)</f>
        <v>STKMHT490</v>
      </c>
      <c r="I268" s="19" t="str">
        <f t="shared" si="100"/>
        <v>NBC</v>
      </c>
      <c r="J268" s="19" t="str">
        <f t="shared" si="101"/>
        <v>P</v>
      </c>
      <c r="K268" s="19" t="str">
        <f t="shared" si="102"/>
        <v>22.2</v>
      </c>
      <c r="L268" s="19" t="str">
        <f t="shared" si="103"/>
        <v>0.00</v>
      </c>
      <c r="M268" s="52" t="str">
        <f t="shared" si="104"/>
        <v>2.30</v>
      </c>
      <c r="N268" s="52" t="str">
        <f t="shared" si="105"/>
        <v>5704</v>
      </c>
      <c r="O268" s="19">
        <f>VLOOKUP(F268,[1]Item!$A$5:$Z$10000,26,0)</f>
        <v>1.129</v>
      </c>
      <c r="P268" s="19" t="str">
        <f>VLOOKUP(E268,[1]route!$E$3:$O$10005,11,0)</f>
        <v>C</v>
      </c>
      <c r="Q268" s="62" t="str">
        <f>'Cutting Rules'!AD268</f>
        <v>331-5704-----------</v>
      </c>
      <c r="R268" s="23">
        <f ca="1">SUMIF([1]route!$E$3:$E$10005,E268,[1]!Table1[生産])</f>
        <v>208.88235294117646</v>
      </c>
      <c r="S268" s="24"/>
      <c r="T268" s="78" t="s">
        <v>547</v>
      </c>
      <c r="U268" s="19"/>
      <c r="V268" s="48">
        <f>SUMIF([1]route!$E$3:$E$10005,E268,[1]route!$M$3:$M$10005)</f>
        <v>192</v>
      </c>
      <c r="W268" s="56">
        <f t="shared" si="106"/>
        <v>1236.4446720000001</v>
      </c>
      <c r="X268" s="27">
        <f t="array" aca="1" ref="X268" ca="1">INDEX($BP268:$CZ268,MATCH(TRUE,$BP268:$CZ268&lt;0,0))</f>
        <v>-16.882352941176464</v>
      </c>
      <c r="Y268" s="47">
        <f t="shared" ca="1" si="97"/>
        <v>45351</v>
      </c>
      <c r="Z268" s="121" t="str">
        <f>IFERROR(VLOOKUP(E268,[1]route!$E$3:$BL$10005,59,0),"")&amp;IFERROR(VLOOKUP(E268,[1]route!$E$3:$BL$10005,60,0),"")</f>
        <v/>
      </c>
      <c r="AA268" s="28">
        <f t="shared" ca="1" si="107"/>
        <v>16.882352941176464</v>
      </c>
      <c r="AB268" s="77">
        <f t="shared" ca="1" si="108"/>
        <v>108.71924658823525</v>
      </c>
      <c r="AC268" s="4">
        <f t="shared" ca="1" si="98"/>
        <v>35</v>
      </c>
      <c r="AD268" s="29">
        <v>0</v>
      </c>
      <c r="AE268" s="30">
        <f ca="1">SUMIF([1]route!$E$3:$E$10005,E268,[1]!Table1[1])</f>
        <v>0</v>
      </c>
      <c r="AF268" s="30">
        <f ca="1">SUMIF([1]route!$E$3:$E$10005,E268,[1]!Table1[2])</f>
        <v>0</v>
      </c>
      <c r="AG268" s="30">
        <f ca="1">SUMIF([1]route!$E$3:$E$10005,E268,[1]!Table1[3])</f>
        <v>0</v>
      </c>
      <c r="AH268" s="30">
        <f ca="1">SUMIF([1]route!$E$3:$E$10005,E268,[1]!Table1[4])</f>
        <v>0</v>
      </c>
      <c r="AI268" s="30">
        <f ca="1">SUMIF([1]route!$E$3:$E$10005,E268,[1]!Table1[5])</f>
        <v>0</v>
      </c>
      <c r="AJ268" s="30">
        <f ca="1">SUMIF([1]route!$E$3:$E$10005,E268,[1]!Table1[6])</f>
        <v>0</v>
      </c>
      <c r="AK268" s="30">
        <f ca="1">SUMIF([1]route!$E$3:$E$10005,E268,[1]!Table1[7])</f>
        <v>0</v>
      </c>
      <c r="AL268" s="30">
        <f ca="1">SUMIF([1]route!$E$3:$E$10005,E268,[1]!Table1[8])</f>
        <v>0</v>
      </c>
      <c r="AM268" s="30">
        <f ca="1">SUMIF([1]route!$E$3:$E$10005,E268,[1]!Table1[9])</f>
        <v>0</v>
      </c>
      <c r="AN268" s="30">
        <f ca="1">SUMIF([1]route!$E$3:$E$10005,E268,[1]!Table1[10])</f>
        <v>0</v>
      </c>
      <c r="AO268" s="30">
        <f ca="1">SUMIF([1]route!$E$3:$E$10005,E268,[1]!Table1[11])</f>
        <v>0</v>
      </c>
      <c r="AP268" s="30">
        <f ca="1">SUMIF([1]route!$E$3:$E$10005,E268,[1]!Table1[12])</f>
        <v>0</v>
      </c>
      <c r="AQ268" s="30">
        <f ca="1">SUMIF([1]route!$E$3:$E$10005,E268,[1]!Table1[13])</f>
        <v>0</v>
      </c>
      <c r="AR268" s="30">
        <f ca="1">SUMIF([1]route!$E$3:$E$10005,E268,[1]!Table1[14])</f>
        <v>0</v>
      </c>
      <c r="AS268" s="30">
        <f ca="1">SUMIF([1]route!$E$3:$E$10005,E268,[1]!Table1[15])</f>
        <v>0</v>
      </c>
      <c r="AT268" s="30">
        <f ca="1">SUMIF([1]route!$E$3:$E$10005,E268,[1]!Table1[16])</f>
        <v>0</v>
      </c>
      <c r="AU268" s="30">
        <f ca="1">SUMIF([1]route!$E$3:$E$10005,E268,[1]!Table1[17])</f>
        <v>0</v>
      </c>
      <c r="AV268" s="30">
        <f ca="1">SUMIF([1]route!$E$3:$E$10005,E268,[1]!Table1[18])</f>
        <v>0</v>
      </c>
      <c r="AW268" s="30">
        <f ca="1">SUMIF([1]route!$E$3:$E$10005,E268,[1]!Table1[19])</f>
        <v>0</v>
      </c>
      <c r="AX268" s="30">
        <f ca="1">SUMIF([1]route!$E$3:$E$10005,E268,[1]!Table1[20])</f>
        <v>0</v>
      </c>
      <c r="AY268" s="30">
        <f ca="1">SUMIF([1]route!$E$3:$E$10005,E268,[1]!Table1[21])</f>
        <v>0</v>
      </c>
      <c r="AZ268" s="30">
        <f ca="1">SUMIF([1]route!$E$3:$E$10005,E268,[1]!Table1[22])</f>
        <v>0</v>
      </c>
      <c r="BA268" s="30">
        <f ca="1">SUMIF([1]route!$E$3:$E$10005,E268,[1]!Table1[23])</f>
        <v>0</v>
      </c>
      <c r="BB268" s="30">
        <f ca="1">SUMIF([1]route!$E$3:$E$10005,E268,[1]!Table1[24])</f>
        <v>0</v>
      </c>
      <c r="BC268" s="30">
        <f ca="1">SUMIF([1]route!$E$3:$E$10005,E268,[1]!Table1[25])</f>
        <v>0</v>
      </c>
      <c r="BD268" s="30">
        <f ca="1">SUMIF([1]route!$E$3:$E$10005,E268,[1]!Table1[26])</f>
        <v>0</v>
      </c>
      <c r="BE268" s="30">
        <f ca="1">SUMIF([1]route!$E$3:$E$10005,E268,[1]!Table1[27])</f>
        <v>0</v>
      </c>
      <c r="BF268" s="30">
        <f ca="1">SUMIF([1]route!$E$3:$E$10005,E268,[1]!Table1[28])</f>
        <v>0</v>
      </c>
      <c r="BG268" s="30">
        <f ca="1">SUMIF([1]route!$E$3:$E$10005,E268,[1]!Table1[29])</f>
        <v>0</v>
      </c>
      <c r="BH268" s="30">
        <f ca="1">SUMIF([1]route!$E$3:$E$10005,E268,[1]!Table1[30])</f>
        <v>0</v>
      </c>
      <c r="BI268" s="30">
        <f ca="1">SUMIF([1]route!$E$3:$E$10005,E268,[1]!Table1[31])</f>
        <v>0</v>
      </c>
      <c r="BJ268" s="30">
        <f ca="1">SUMIF([1]route!$E$3:$E$10005,E268,[1]!Table1[Remain PO])</f>
        <v>0</v>
      </c>
      <c r="BK268" s="31">
        <f ca="1">SUMIF([1]route!$E$3:$E$10005,E268,[1]!Table1[N+1])</f>
        <v>40</v>
      </c>
      <c r="BL268" s="31">
        <f ca="1">SUMIF([1]route!$E$3:$E$10005,E268,[1]!Table1[N+2])</f>
        <v>168.88235294117646</v>
      </c>
      <c r="BM268" s="31">
        <f ca="1">SUMIF([1]route!$E$3:$E$10005,E268,[1]!Table1[N+3])</f>
        <v>105.88235294117646</v>
      </c>
      <c r="BN268" s="32">
        <f ca="1">SUMIF([1]route!$E$3:$E$10005,E268,[1]!Table1[N+4])</f>
        <v>0</v>
      </c>
      <c r="BP268" s="37">
        <f t="shared" si="109"/>
        <v>192</v>
      </c>
      <c r="BQ268" s="35">
        <f t="shared" ca="1" si="96"/>
        <v>192</v>
      </c>
      <c r="BR268" s="35">
        <f t="shared" ca="1" si="96"/>
        <v>192</v>
      </c>
      <c r="BS268" s="35">
        <f t="shared" ca="1" si="96"/>
        <v>192</v>
      </c>
      <c r="BT268" s="35">
        <f t="shared" ca="1" si="96"/>
        <v>192</v>
      </c>
      <c r="BU268" s="35">
        <f t="shared" ca="1" si="95"/>
        <v>192</v>
      </c>
      <c r="BV268" s="35">
        <f t="shared" ca="1" si="95"/>
        <v>192</v>
      </c>
      <c r="BW268" s="35">
        <f t="shared" ca="1" si="95"/>
        <v>192</v>
      </c>
      <c r="BX268" s="35">
        <f t="shared" ca="1" si="95"/>
        <v>192</v>
      </c>
      <c r="BY268" s="35">
        <f t="shared" ca="1" si="95"/>
        <v>192</v>
      </c>
      <c r="BZ268" s="35">
        <f t="shared" ca="1" si="95"/>
        <v>192</v>
      </c>
      <c r="CA268" s="35">
        <f t="shared" ca="1" si="95"/>
        <v>192</v>
      </c>
      <c r="CB268" s="35">
        <f t="shared" ca="1" si="95"/>
        <v>192</v>
      </c>
      <c r="CC268" s="35">
        <f t="shared" ca="1" si="94"/>
        <v>192</v>
      </c>
      <c r="CD268" s="35">
        <f t="shared" ca="1" si="94"/>
        <v>192</v>
      </c>
      <c r="CE268" s="35">
        <f t="shared" ca="1" si="94"/>
        <v>192</v>
      </c>
      <c r="CF268" s="35">
        <f t="shared" ca="1" si="94"/>
        <v>192</v>
      </c>
      <c r="CG268" s="35">
        <f t="shared" ca="1" si="94"/>
        <v>192</v>
      </c>
      <c r="CH268" s="35">
        <f t="shared" ca="1" si="94"/>
        <v>192</v>
      </c>
      <c r="CI268" s="35">
        <f t="shared" ca="1" si="94"/>
        <v>192</v>
      </c>
      <c r="CJ268" s="35">
        <f t="shared" ca="1" si="94"/>
        <v>192</v>
      </c>
      <c r="CK268" s="35">
        <f t="shared" ca="1" si="94"/>
        <v>192</v>
      </c>
      <c r="CL268" s="35">
        <f t="shared" ca="1" si="94"/>
        <v>192</v>
      </c>
      <c r="CM268" s="35">
        <f t="shared" ca="1" si="94"/>
        <v>192</v>
      </c>
      <c r="CN268" s="35">
        <f t="shared" ca="1" si="94"/>
        <v>192</v>
      </c>
      <c r="CO268" s="35">
        <f t="shared" ca="1" si="110"/>
        <v>192</v>
      </c>
      <c r="CP268" s="35">
        <f t="shared" ca="1" si="110"/>
        <v>192</v>
      </c>
      <c r="CQ268" s="35">
        <f t="shared" ca="1" si="93"/>
        <v>192</v>
      </c>
      <c r="CR268" s="35">
        <f t="shared" ca="1" si="93"/>
        <v>192</v>
      </c>
      <c r="CS268" s="35">
        <f t="shared" ca="1" si="91"/>
        <v>192</v>
      </c>
      <c r="CT268" s="35">
        <f t="shared" ca="1" si="91"/>
        <v>192</v>
      </c>
      <c r="CU268" s="35">
        <f t="shared" ca="1" si="91"/>
        <v>192</v>
      </c>
      <c r="CV268" s="35">
        <f t="shared" ca="1" si="91"/>
        <v>192</v>
      </c>
      <c r="CW268" s="38">
        <f t="shared" ca="1" si="91"/>
        <v>152</v>
      </c>
      <c r="CX268" s="38">
        <f t="shared" ca="1" si="91"/>
        <v>-16.882352941176464</v>
      </c>
      <c r="CY268" s="38">
        <f t="shared" ca="1" si="91"/>
        <v>-122.76470588235293</v>
      </c>
      <c r="CZ268" s="39">
        <f t="shared" ref="CZ268:CZ331" ca="1" si="111">CY268-BN268</f>
        <v>-122.76470588235293</v>
      </c>
      <c r="DA268" s="35"/>
    </row>
    <row r="269" spans="4:105" x14ac:dyDescent="0.3">
      <c r="D269" s="61" t="str">
        <f>VLOOKUP(F269,[1]Special!$O$2:$S$209,3,0)</f>
        <v>|0101021400|0.00|0.00|0.000|66.0002.3</v>
      </c>
      <c r="E269" s="20" t="s">
        <v>292</v>
      </c>
      <c r="F269" s="19" t="str">
        <f t="shared" si="99"/>
        <v>|0200226117|22.20|0.00|2.300|0.000</v>
      </c>
      <c r="G269" s="19" t="str">
        <f>'Cutting Rules'!H269</f>
        <v>KMV||||||||||||</v>
      </c>
      <c r="H269" s="19" t="str">
        <f>VLOOKUP(MID(F269,8,2),[1]Special!$H$2:$I$32,2,0)</f>
        <v>STKMHT490</v>
      </c>
      <c r="I269" s="19" t="str">
        <f t="shared" si="100"/>
        <v>NBC</v>
      </c>
      <c r="J269" s="19" t="str">
        <f t="shared" si="101"/>
        <v>P</v>
      </c>
      <c r="K269" s="19" t="str">
        <f t="shared" si="102"/>
        <v>22.2</v>
      </c>
      <c r="L269" s="19" t="str">
        <f t="shared" si="103"/>
        <v>0.00</v>
      </c>
      <c r="M269" s="52" t="str">
        <f t="shared" si="104"/>
        <v>2.30</v>
      </c>
      <c r="N269" s="52" t="str">
        <f t="shared" si="105"/>
        <v>5893</v>
      </c>
      <c r="O269" s="19">
        <f>VLOOKUP(F269,[1]Item!$A$5:$Z$10000,26,0)</f>
        <v>1.129</v>
      </c>
      <c r="P269" s="19" t="str">
        <f>VLOOKUP(E269,[1]route!$E$3:$O$10005,11,0)</f>
        <v>C</v>
      </c>
      <c r="Q269" s="62" t="str">
        <f>'Cutting Rules'!AD269</f>
        <v>484-5893-----------</v>
      </c>
      <c r="R269" s="23">
        <f ca="1">SUMIF([1]route!$E$3:$E$10005,E269,[1]!Table1[生産])</f>
        <v>296.16666666666669</v>
      </c>
      <c r="S269" s="24"/>
      <c r="T269" s="78" t="s">
        <v>547</v>
      </c>
      <c r="U269" s="19"/>
      <c r="V269" s="48">
        <f>SUMIF([1]route!$E$3:$E$10005,E269,[1]route!$M$3:$M$10005)</f>
        <v>270</v>
      </c>
      <c r="W269" s="56">
        <f t="shared" si="106"/>
        <v>1796.36319</v>
      </c>
      <c r="X269" s="27">
        <f t="array" aca="1" ref="X269" ca="1">INDEX($BP269:$CZ269,MATCH(TRUE,$BP269:$CZ269&lt;0,0))</f>
        <v>-26.166666666666657</v>
      </c>
      <c r="Y269" s="47">
        <f t="shared" ca="1" si="97"/>
        <v>45351</v>
      </c>
      <c r="Z269" s="121" t="str">
        <f>IFERROR(VLOOKUP(E269,[1]route!$E$3:$BL$10005,59,0),"")&amp;IFERROR(VLOOKUP(E269,[1]route!$E$3:$BL$10005,60,0),"")</f>
        <v/>
      </c>
      <c r="AA269" s="28">
        <f t="shared" ca="1" si="107"/>
        <v>26.166666666666686</v>
      </c>
      <c r="AB269" s="77">
        <f t="shared" ca="1" si="108"/>
        <v>174.09198816666679</v>
      </c>
      <c r="AC269" s="4">
        <f t="shared" ca="1" si="98"/>
        <v>35</v>
      </c>
      <c r="AD269" s="29">
        <v>0</v>
      </c>
      <c r="AE269" s="30">
        <f ca="1">SUMIF([1]route!$E$3:$E$10005,E269,[1]!Table1[1])</f>
        <v>0</v>
      </c>
      <c r="AF269" s="30">
        <f ca="1">SUMIF([1]route!$E$3:$E$10005,E269,[1]!Table1[2])</f>
        <v>0</v>
      </c>
      <c r="AG269" s="30">
        <f ca="1">SUMIF([1]route!$E$3:$E$10005,E269,[1]!Table1[3])</f>
        <v>0</v>
      </c>
      <c r="AH269" s="30">
        <f ca="1">SUMIF([1]route!$E$3:$E$10005,E269,[1]!Table1[4])</f>
        <v>0</v>
      </c>
      <c r="AI269" s="30">
        <f ca="1">SUMIF([1]route!$E$3:$E$10005,E269,[1]!Table1[5])</f>
        <v>0</v>
      </c>
      <c r="AJ269" s="30">
        <f ca="1">SUMIF([1]route!$E$3:$E$10005,E269,[1]!Table1[6])</f>
        <v>0</v>
      </c>
      <c r="AK269" s="30">
        <f ca="1">SUMIF([1]route!$E$3:$E$10005,E269,[1]!Table1[7])</f>
        <v>0</v>
      </c>
      <c r="AL269" s="30">
        <f ca="1">SUMIF([1]route!$E$3:$E$10005,E269,[1]!Table1[8])</f>
        <v>0</v>
      </c>
      <c r="AM269" s="30">
        <f ca="1">SUMIF([1]route!$E$3:$E$10005,E269,[1]!Table1[9])</f>
        <v>0</v>
      </c>
      <c r="AN269" s="30">
        <f ca="1">SUMIF([1]route!$E$3:$E$10005,E269,[1]!Table1[10])</f>
        <v>0</v>
      </c>
      <c r="AO269" s="30">
        <f ca="1">SUMIF([1]route!$E$3:$E$10005,E269,[1]!Table1[11])</f>
        <v>0</v>
      </c>
      <c r="AP269" s="30">
        <f ca="1">SUMIF([1]route!$E$3:$E$10005,E269,[1]!Table1[12])</f>
        <v>0</v>
      </c>
      <c r="AQ269" s="30">
        <f ca="1">SUMIF([1]route!$E$3:$E$10005,E269,[1]!Table1[13])</f>
        <v>0</v>
      </c>
      <c r="AR269" s="30">
        <f ca="1">SUMIF([1]route!$E$3:$E$10005,E269,[1]!Table1[14])</f>
        <v>0</v>
      </c>
      <c r="AS269" s="30">
        <f ca="1">SUMIF([1]route!$E$3:$E$10005,E269,[1]!Table1[15])</f>
        <v>0</v>
      </c>
      <c r="AT269" s="30">
        <f ca="1">SUMIF([1]route!$E$3:$E$10005,E269,[1]!Table1[16])</f>
        <v>0</v>
      </c>
      <c r="AU269" s="30">
        <f ca="1">SUMIF([1]route!$E$3:$E$10005,E269,[1]!Table1[17])</f>
        <v>0</v>
      </c>
      <c r="AV269" s="30">
        <f ca="1">SUMIF([1]route!$E$3:$E$10005,E269,[1]!Table1[18])</f>
        <v>0</v>
      </c>
      <c r="AW269" s="30">
        <f ca="1">SUMIF([1]route!$E$3:$E$10005,E269,[1]!Table1[19])</f>
        <v>0</v>
      </c>
      <c r="AX269" s="30">
        <f ca="1">SUMIF([1]route!$E$3:$E$10005,E269,[1]!Table1[20])</f>
        <v>0</v>
      </c>
      <c r="AY269" s="30">
        <f ca="1">SUMIF([1]route!$E$3:$E$10005,E269,[1]!Table1[21])</f>
        <v>0</v>
      </c>
      <c r="AZ269" s="30">
        <f ca="1">SUMIF([1]route!$E$3:$E$10005,E269,[1]!Table1[22])</f>
        <v>0</v>
      </c>
      <c r="BA269" s="30">
        <f ca="1">SUMIF([1]route!$E$3:$E$10005,E269,[1]!Table1[23])</f>
        <v>0</v>
      </c>
      <c r="BB269" s="30">
        <f ca="1">SUMIF([1]route!$E$3:$E$10005,E269,[1]!Table1[24])</f>
        <v>0</v>
      </c>
      <c r="BC269" s="30">
        <f ca="1">SUMIF([1]route!$E$3:$E$10005,E269,[1]!Table1[25])</f>
        <v>0</v>
      </c>
      <c r="BD269" s="30">
        <f ca="1">SUMIF([1]route!$E$3:$E$10005,E269,[1]!Table1[26])</f>
        <v>0</v>
      </c>
      <c r="BE269" s="30">
        <f ca="1">SUMIF([1]route!$E$3:$E$10005,E269,[1]!Table1[27])</f>
        <v>0</v>
      </c>
      <c r="BF269" s="30">
        <f ca="1">SUMIF([1]route!$E$3:$E$10005,E269,[1]!Table1[28])</f>
        <v>0</v>
      </c>
      <c r="BG269" s="30">
        <f ca="1">SUMIF([1]route!$E$3:$E$10005,E269,[1]!Table1[29])</f>
        <v>0</v>
      </c>
      <c r="BH269" s="30">
        <f ca="1">SUMIF([1]route!$E$3:$E$10005,E269,[1]!Table1[30])</f>
        <v>0</v>
      </c>
      <c r="BI269" s="30">
        <f ca="1">SUMIF([1]route!$E$3:$E$10005,E269,[1]!Table1[31])</f>
        <v>0</v>
      </c>
      <c r="BJ269" s="30">
        <f ca="1">SUMIF([1]route!$E$3:$E$10005,E269,[1]!Table1[Remain PO])</f>
        <v>0</v>
      </c>
      <c r="BK269" s="31">
        <f ca="1">SUMIF([1]route!$E$3:$E$10005,E269,[1]!Table1[N+1])</f>
        <v>56.666666666666664</v>
      </c>
      <c r="BL269" s="31">
        <f ca="1">SUMIF([1]route!$E$3:$E$10005,E269,[1]!Table1[N+2])</f>
        <v>239.5</v>
      </c>
      <c r="BM269" s="31">
        <f ca="1">SUMIF([1]route!$E$3:$E$10005,E269,[1]!Table1[N+3])</f>
        <v>150</v>
      </c>
      <c r="BN269" s="32">
        <f ca="1">SUMIF([1]route!$E$3:$E$10005,E269,[1]!Table1[N+4])</f>
        <v>0</v>
      </c>
      <c r="BP269" s="37">
        <f t="shared" si="109"/>
        <v>270</v>
      </c>
      <c r="BQ269" s="35">
        <f t="shared" ca="1" si="96"/>
        <v>270</v>
      </c>
      <c r="BR269" s="35">
        <f t="shared" ca="1" si="96"/>
        <v>270</v>
      </c>
      <c r="BS269" s="35">
        <f t="shared" ca="1" si="96"/>
        <v>270</v>
      </c>
      <c r="BT269" s="35">
        <f t="shared" ca="1" si="96"/>
        <v>270</v>
      </c>
      <c r="BU269" s="35">
        <f t="shared" ca="1" si="95"/>
        <v>270</v>
      </c>
      <c r="BV269" s="35">
        <f t="shared" ca="1" si="95"/>
        <v>270</v>
      </c>
      <c r="BW269" s="35">
        <f t="shared" ca="1" si="95"/>
        <v>270</v>
      </c>
      <c r="BX269" s="35">
        <f t="shared" ca="1" si="95"/>
        <v>270</v>
      </c>
      <c r="BY269" s="35">
        <f t="shared" ca="1" si="95"/>
        <v>270</v>
      </c>
      <c r="BZ269" s="35">
        <f t="shared" ca="1" si="95"/>
        <v>270</v>
      </c>
      <c r="CA269" s="35">
        <f t="shared" ca="1" si="95"/>
        <v>270</v>
      </c>
      <c r="CB269" s="35">
        <f t="shared" ca="1" si="95"/>
        <v>270</v>
      </c>
      <c r="CC269" s="35">
        <f t="shared" ca="1" si="94"/>
        <v>270</v>
      </c>
      <c r="CD269" s="35">
        <f t="shared" ca="1" si="94"/>
        <v>270</v>
      </c>
      <c r="CE269" s="35">
        <f t="shared" ca="1" si="94"/>
        <v>270</v>
      </c>
      <c r="CF269" s="35">
        <f t="shared" ca="1" si="94"/>
        <v>270</v>
      </c>
      <c r="CG269" s="35">
        <f t="shared" ca="1" si="94"/>
        <v>270</v>
      </c>
      <c r="CH269" s="35">
        <f t="shared" ca="1" si="94"/>
        <v>270</v>
      </c>
      <c r="CI269" s="35">
        <f t="shared" ca="1" si="94"/>
        <v>270</v>
      </c>
      <c r="CJ269" s="35">
        <f t="shared" ca="1" si="94"/>
        <v>270</v>
      </c>
      <c r="CK269" s="35">
        <f t="shared" ca="1" si="94"/>
        <v>270</v>
      </c>
      <c r="CL269" s="35">
        <f t="shared" ca="1" si="94"/>
        <v>270</v>
      </c>
      <c r="CM269" s="35">
        <f t="shared" ca="1" si="94"/>
        <v>270</v>
      </c>
      <c r="CN269" s="35">
        <f t="shared" ca="1" si="94"/>
        <v>270</v>
      </c>
      <c r="CO269" s="35">
        <f t="shared" ca="1" si="110"/>
        <v>270</v>
      </c>
      <c r="CP269" s="35">
        <f t="shared" ca="1" si="110"/>
        <v>270</v>
      </c>
      <c r="CQ269" s="35">
        <f t="shared" ca="1" si="93"/>
        <v>270</v>
      </c>
      <c r="CR269" s="35">
        <f t="shared" ca="1" si="93"/>
        <v>270</v>
      </c>
      <c r="CS269" s="35">
        <f t="shared" ca="1" si="93"/>
        <v>270</v>
      </c>
      <c r="CT269" s="35">
        <f t="shared" ca="1" si="93"/>
        <v>270</v>
      </c>
      <c r="CU269" s="35">
        <f t="shared" ca="1" si="93"/>
        <v>270</v>
      </c>
      <c r="CV269" s="35">
        <f t="shared" ca="1" si="93"/>
        <v>270</v>
      </c>
      <c r="CW269" s="38">
        <f t="shared" ca="1" si="93"/>
        <v>213.33333333333334</v>
      </c>
      <c r="CX269" s="38">
        <f t="shared" ca="1" si="93"/>
        <v>-26.166666666666657</v>
      </c>
      <c r="CY269" s="38">
        <f t="shared" ca="1" si="93"/>
        <v>-176.16666666666666</v>
      </c>
      <c r="CZ269" s="39">
        <f t="shared" ca="1" si="111"/>
        <v>-176.16666666666666</v>
      </c>
      <c r="DA269" s="35"/>
    </row>
    <row r="270" spans="4:105" x14ac:dyDescent="0.3">
      <c r="D270" s="61" t="str">
        <f>VLOOKUP(F270,[1]Special!$O$2:$S$209,3,0)</f>
        <v>|0101021400|0.00|0.00|0.000|66.0002.3</v>
      </c>
      <c r="E270" s="20" t="s">
        <v>293</v>
      </c>
      <c r="F270" s="19" t="str">
        <f t="shared" si="99"/>
        <v>|0200226117|22.20|0.00|2.300|0.000</v>
      </c>
      <c r="G270" s="19" t="str">
        <f>'Cutting Rules'!H270</f>
        <v>|KMV|||||||||||</v>
      </c>
      <c r="H270" s="19" t="str">
        <f>VLOOKUP(MID(F270,8,2),[1]Special!$H$2:$I$32,2,0)</f>
        <v>STKMHT490</v>
      </c>
      <c r="I270" s="19" t="str">
        <f t="shared" si="100"/>
        <v>NBC</v>
      </c>
      <c r="J270" s="19" t="str">
        <f t="shared" si="101"/>
        <v>P</v>
      </c>
      <c r="K270" s="19" t="str">
        <f t="shared" si="102"/>
        <v>22.2</v>
      </c>
      <c r="L270" s="19" t="str">
        <f t="shared" si="103"/>
        <v>0.00</v>
      </c>
      <c r="M270" s="52" t="str">
        <f t="shared" si="104"/>
        <v>2.30</v>
      </c>
      <c r="N270" s="52" t="str">
        <f t="shared" si="105"/>
        <v>5974</v>
      </c>
      <c r="O270" s="19">
        <f>VLOOKUP(F270,[1]Item!$A$5:$Z$10000,26,0)</f>
        <v>1.129</v>
      </c>
      <c r="P270" s="19" t="str">
        <f>VLOOKUP(E270,[1]route!$E$3:$O$10005,11,0)</f>
        <v>P/E</v>
      </c>
      <c r="Q270" s="62" t="str">
        <f>'Cutting Rules'!AD270</f>
        <v>5974-845-----------</v>
      </c>
      <c r="R270" s="23">
        <f ca="1">SUMIF([1]route!$E$3:$E$10005,E270,[1]!Table1[生産])</f>
        <v>70.428571428571431</v>
      </c>
      <c r="S270" s="24"/>
      <c r="T270" s="78" t="s">
        <v>547</v>
      </c>
      <c r="U270" s="19"/>
      <c r="V270" s="48">
        <f>SUMIF([1]route!$E$3:$E$10005,E270,[1]route!$M$3:$M$10005)</f>
        <v>57</v>
      </c>
      <c r="W270" s="56">
        <f t="shared" si="106"/>
        <v>384.44482199999999</v>
      </c>
      <c r="X270" s="27">
        <f t="array" aca="1" ref="X270" ca="1">INDEX($BP270:$CZ270,MATCH(TRUE,$BP270:$CZ270&lt;0,0))</f>
        <v>-13.428571428571431</v>
      </c>
      <c r="Y270" s="47">
        <f t="shared" ca="1" si="97"/>
        <v>45322</v>
      </c>
      <c r="Z270" s="121" t="str">
        <f>IFERROR(VLOOKUP(E270,[1]route!$E$3:$BL$10005,59,0),"")&amp;IFERROR(VLOOKUP(E270,[1]route!$E$3:$BL$10005,60,0),"")</f>
        <v/>
      </c>
      <c r="AA270" s="28">
        <f t="shared" ca="1" si="107"/>
        <v>13.428571428571431</v>
      </c>
      <c r="AB270" s="77">
        <f t="shared" ca="1" si="108"/>
        <v>90.570960571428586</v>
      </c>
      <c r="AC270" s="4">
        <f t="shared" ca="1" si="98"/>
        <v>34</v>
      </c>
      <c r="AD270" s="29">
        <v>0</v>
      </c>
      <c r="AE270" s="30">
        <f ca="1">SUMIF([1]route!$E$3:$E$10005,E270,[1]!Table1[1])</f>
        <v>0</v>
      </c>
      <c r="AF270" s="30">
        <f ca="1">SUMIF([1]route!$E$3:$E$10005,E270,[1]!Table1[2])</f>
        <v>0</v>
      </c>
      <c r="AG270" s="30">
        <f ca="1">SUMIF([1]route!$E$3:$E$10005,E270,[1]!Table1[3])</f>
        <v>0</v>
      </c>
      <c r="AH270" s="30">
        <f ca="1">SUMIF([1]route!$E$3:$E$10005,E270,[1]!Table1[4])</f>
        <v>0</v>
      </c>
      <c r="AI270" s="30">
        <f ca="1">SUMIF([1]route!$E$3:$E$10005,E270,[1]!Table1[5])</f>
        <v>0</v>
      </c>
      <c r="AJ270" s="30">
        <f ca="1">SUMIF([1]route!$E$3:$E$10005,E270,[1]!Table1[6])</f>
        <v>0</v>
      </c>
      <c r="AK270" s="30">
        <f ca="1">SUMIF([1]route!$E$3:$E$10005,E270,[1]!Table1[7])</f>
        <v>0</v>
      </c>
      <c r="AL270" s="30">
        <f ca="1">SUMIF([1]route!$E$3:$E$10005,E270,[1]!Table1[8])</f>
        <v>0</v>
      </c>
      <c r="AM270" s="30">
        <f ca="1">SUMIF([1]route!$E$3:$E$10005,E270,[1]!Table1[9])</f>
        <v>0</v>
      </c>
      <c r="AN270" s="30">
        <f ca="1">SUMIF([1]route!$E$3:$E$10005,E270,[1]!Table1[10])</f>
        <v>0</v>
      </c>
      <c r="AO270" s="30">
        <f ca="1">SUMIF([1]route!$E$3:$E$10005,E270,[1]!Table1[11])</f>
        <v>0</v>
      </c>
      <c r="AP270" s="30">
        <f ca="1">SUMIF([1]route!$E$3:$E$10005,E270,[1]!Table1[12])</f>
        <v>0</v>
      </c>
      <c r="AQ270" s="30">
        <f ca="1">SUMIF([1]route!$E$3:$E$10005,E270,[1]!Table1[13])</f>
        <v>0</v>
      </c>
      <c r="AR270" s="30">
        <f ca="1">SUMIF([1]route!$E$3:$E$10005,E270,[1]!Table1[14])</f>
        <v>0</v>
      </c>
      <c r="AS270" s="30">
        <f ca="1">SUMIF([1]route!$E$3:$E$10005,E270,[1]!Table1[15])</f>
        <v>0</v>
      </c>
      <c r="AT270" s="30">
        <f ca="1">SUMIF([1]route!$E$3:$E$10005,E270,[1]!Table1[16])</f>
        <v>0</v>
      </c>
      <c r="AU270" s="30">
        <f ca="1">SUMIF([1]route!$E$3:$E$10005,E270,[1]!Table1[17])</f>
        <v>0</v>
      </c>
      <c r="AV270" s="30">
        <f ca="1">SUMIF([1]route!$E$3:$E$10005,E270,[1]!Table1[18])</f>
        <v>0</v>
      </c>
      <c r="AW270" s="30">
        <f ca="1">SUMIF([1]route!$E$3:$E$10005,E270,[1]!Table1[19])</f>
        <v>0</v>
      </c>
      <c r="AX270" s="30">
        <f ca="1">SUMIF([1]route!$E$3:$E$10005,E270,[1]!Table1[20])</f>
        <v>0</v>
      </c>
      <c r="AY270" s="30">
        <f ca="1">SUMIF([1]route!$E$3:$E$10005,E270,[1]!Table1[21])</f>
        <v>0</v>
      </c>
      <c r="AZ270" s="30">
        <f ca="1">SUMIF([1]route!$E$3:$E$10005,E270,[1]!Table1[22])</f>
        <v>0</v>
      </c>
      <c r="BA270" s="30">
        <f ca="1">SUMIF([1]route!$E$3:$E$10005,E270,[1]!Table1[23])</f>
        <v>0</v>
      </c>
      <c r="BB270" s="30">
        <f ca="1">SUMIF([1]route!$E$3:$E$10005,E270,[1]!Table1[24])</f>
        <v>0</v>
      </c>
      <c r="BC270" s="30">
        <f ca="1">SUMIF([1]route!$E$3:$E$10005,E270,[1]!Table1[25])</f>
        <v>0</v>
      </c>
      <c r="BD270" s="30">
        <f ca="1">SUMIF([1]route!$E$3:$E$10005,E270,[1]!Table1[26])</f>
        <v>0</v>
      </c>
      <c r="BE270" s="30">
        <f ca="1">SUMIF([1]route!$E$3:$E$10005,E270,[1]!Table1[27])</f>
        <v>0</v>
      </c>
      <c r="BF270" s="30">
        <f ca="1">SUMIF([1]route!$E$3:$E$10005,E270,[1]!Table1[28])</f>
        <v>0</v>
      </c>
      <c r="BG270" s="30">
        <f ca="1">SUMIF([1]route!$E$3:$E$10005,E270,[1]!Table1[29])</f>
        <v>0</v>
      </c>
      <c r="BH270" s="30">
        <f ca="1">SUMIF([1]route!$E$3:$E$10005,E270,[1]!Table1[30])</f>
        <v>0</v>
      </c>
      <c r="BI270" s="30">
        <f ca="1">SUMIF([1]route!$E$3:$E$10005,E270,[1]!Table1[31])</f>
        <v>0</v>
      </c>
      <c r="BJ270" s="30">
        <f ca="1">SUMIF([1]route!$E$3:$E$10005,E270,[1]!Table1[Remain PO])</f>
        <v>0</v>
      </c>
      <c r="BK270" s="31">
        <f ca="1">SUMIF([1]route!$E$3:$E$10005,E270,[1]!Table1[N+1])</f>
        <v>70.428571428571431</v>
      </c>
      <c r="BL270" s="31">
        <f ca="1">SUMIF([1]route!$E$3:$E$10005,E270,[1]!Table1[N+2])</f>
        <v>0</v>
      </c>
      <c r="BM270" s="31">
        <f ca="1">SUMIF([1]route!$E$3:$E$10005,E270,[1]!Table1[N+3])</f>
        <v>35.714285714285715</v>
      </c>
      <c r="BN270" s="32">
        <f ca="1">SUMIF([1]route!$E$3:$E$10005,E270,[1]!Table1[N+4])</f>
        <v>0</v>
      </c>
      <c r="BP270" s="37">
        <f t="shared" si="109"/>
        <v>57</v>
      </c>
      <c r="BQ270" s="35">
        <f t="shared" ca="1" si="96"/>
        <v>57</v>
      </c>
      <c r="BR270" s="35">
        <f t="shared" ca="1" si="96"/>
        <v>57</v>
      </c>
      <c r="BS270" s="35">
        <f t="shared" ca="1" si="96"/>
        <v>57</v>
      </c>
      <c r="BT270" s="35">
        <f t="shared" ca="1" si="96"/>
        <v>57</v>
      </c>
      <c r="BU270" s="35">
        <f t="shared" ca="1" si="95"/>
        <v>57</v>
      </c>
      <c r="BV270" s="35">
        <f t="shared" ca="1" si="95"/>
        <v>57</v>
      </c>
      <c r="BW270" s="35">
        <f t="shared" ca="1" si="95"/>
        <v>57</v>
      </c>
      <c r="BX270" s="35">
        <f t="shared" ca="1" si="95"/>
        <v>57</v>
      </c>
      <c r="BY270" s="35">
        <f t="shared" ca="1" si="95"/>
        <v>57</v>
      </c>
      <c r="BZ270" s="35">
        <f t="shared" ca="1" si="95"/>
        <v>57</v>
      </c>
      <c r="CA270" s="35">
        <f t="shared" ca="1" si="95"/>
        <v>57</v>
      </c>
      <c r="CB270" s="35">
        <f t="shared" ca="1" si="95"/>
        <v>57</v>
      </c>
      <c r="CC270" s="35">
        <f t="shared" ca="1" si="94"/>
        <v>57</v>
      </c>
      <c r="CD270" s="35">
        <f t="shared" ca="1" si="94"/>
        <v>57</v>
      </c>
      <c r="CE270" s="35">
        <f t="shared" ca="1" si="94"/>
        <v>57</v>
      </c>
      <c r="CF270" s="35">
        <f t="shared" ca="1" si="94"/>
        <v>57</v>
      </c>
      <c r="CG270" s="35">
        <f t="shared" ca="1" si="94"/>
        <v>57</v>
      </c>
      <c r="CH270" s="35">
        <f t="shared" ca="1" si="94"/>
        <v>57</v>
      </c>
      <c r="CI270" s="35">
        <f t="shared" ca="1" si="94"/>
        <v>57</v>
      </c>
      <c r="CJ270" s="35">
        <f t="shared" ca="1" si="94"/>
        <v>57</v>
      </c>
      <c r="CK270" s="35">
        <f t="shared" ca="1" si="94"/>
        <v>57</v>
      </c>
      <c r="CL270" s="35">
        <f t="shared" ca="1" si="94"/>
        <v>57</v>
      </c>
      <c r="CM270" s="35">
        <f t="shared" ca="1" si="94"/>
        <v>57</v>
      </c>
      <c r="CN270" s="35">
        <f t="shared" ca="1" si="94"/>
        <v>57</v>
      </c>
      <c r="CO270" s="35">
        <f t="shared" ca="1" si="110"/>
        <v>57</v>
      </c>
      <c r="CP270" s="35">
        <f t="shared" ca="1" si="110"/>
        <v>57</v>
      </c>
      <c r="CQ270" s="35">
        <f t="shared" ca="1" si="93"/>
        <v>57</v>
      </c>
      <c r="CR270" s="35">
        <f t="shared" ca="1" si="93"/>
        <v>57</v>
      </c>
      <c r="CS270" s="35">
        <f t="shared" ca="1" si="93"/>
        <v>57</v>
      </c>
      <c r="CT270" s="35">
        <f t="shared" ca="1" si="93"/>
        <v>57</v>
      </c>
      <c r="CU270" s="35">
        <f t="shared" ca="1" si="93"/>
        <v>57</v>
      </c>
      <c r="CV270" s="35">
        <f t="shared" ca="1" si="93"/>
        <v>57</v>
      </c>
      <c r="CW270" s="38">
        <f t="shared" ca="1" si="93"/>
        <v>-13.428571428571431</v>
      </c>
      <c r="CX270" s="38">
        <f t="shared" ca="1" si="93"/>
        <v>-13.428571428571431</v>
      </c>
      <c r="CY270" s="38">
        <f t="shared" ca="1" si="93"/>
        <v>-49.142857142857146</v>
      </c>
      <c r="CZ270" s="39">
        <f t="shared" ca="1" si="111"/>
        <v>-49.142857142857146</v>
      </c>
      <c r="DA270" s="35"/>
    </row>
    <row r="271" spans="4:105" x14ac:dyDescent="0.3">
      <c r="D271" s="61" t="str">
        <f>VLOOKUP(F271,[1]Special!$O$2:$S$209,3,0)</f>
        <v>|0101021400|0.00|0.00|0.000|66.0002.3</v>
      </c>
      <c r="E271" s="20" t="s">
        <v>294</v>
      </c>
      <c r="F271" s="19" t="str">
        <f t="shared" si="99"/>
        <v>|0200226117|22.20|0.00|2.300|0.000</v>
      </c>
      <c r="G271" s="19" t="str">
        <f>'Cutting Rules'!H271</f>
        <v>|KMV|||||||||||</v>
      </c>
      <c r="H271" s="19" t="str">
        <f>VLOOKUP(MID(F271,8,2),[1]Special!$H$2:$I$32,2,0)</f>
        <v>STKMHT490</v>
      </c>
      <c r="I271" s="19" t="str">
        <f t="shared" si="100"/>
        <v>NBC</v>
      </c>
      <c r="J271" s="19" t="str">
        <f t="shared" si="101"/>
        <v>P</v>
      </c>
      <c r="K271" s="19" t="str">
        <f t="shared" si="102"/>
        <v>22.2</v>
      </c>
      <c r="L271" s="19" t="str">
        <f t="shared" si="103"/>
        <v>0.00</v>
      </c>
      <c r="M271" s="52" t="str">
        <f t="shared" si="104"/>
        <v>2.30</v>
      </c>
      <c r="N271" s="52" t="str">
        <f t="shared" si="105"/>
        <v>6184</v>
      </c>
      <c r="O271" s="19">
        <f>VLOOKUP(F271,[1]Item!$A$5:$Z$10000,26,0)</f>
        <v>1.129</v>
      </c>
      <c r="P271" s="19" t="str">
        <f>VLOOKUP(E271,[1]route!$E$3:$O$10005,11,0)</f>
        <v>P/E</v>
      </c>
      <c r="Q271" s="62" t="str">
        <f>'Cutting Rules'!AD271</f>
        <v>6184-875-----------</v>
      </c>
      <c r="R271" s="23">
        <f ca="1">SUMIF([1]route!$E$3:$E$10005,E271,[1]!Table1[生産])</f>
        <v>74.285714285714292</v>
      </c>
      <c r="S271" s="24"/>
      <c r="T271" s="78" t="s">
        <v>547</v>
      </c>
      <c r="U271" s="19"/>
      <c r="V271" s="48">
        <f>SUMIF([1]route!$E$3:$E$10005,E271,[1]route!$M$3:$M$10005)</f>
        <v>55</v>
      </c>
      <c r="W271" s="56">
        <f t="shared" si="106"/>
        <v>383.99547999999999</v>
      </c>
      <c r="X271" s="27">
        <f t="array" aca="1" ref="X271" ca="1">INDEX($BP271:$CZ271,MATCH(TRUE,$BP271:$CZ271&lt;0,0))</f>
        <v>-19.285714285714292</v>
      </c>
      <c r="Y271" s="47">
        <f t="shared" ca="1" si="97"/>
        <v>45322</v>
      </c>
      <c r="Z271" s="121" t="str">
        <f>IFERROR(VLOOKUP(E271,[1]route!$E$3:$BL$10005,59,0),"")&amp;IFERROR(VLOOKUP(E271,[1]route!$E$3:$BL$10005,60,0),"")</f>
        <v/>
      </c>
      <c r="AA271" s="28">
        <f t="shared" ca="1" si="107"/>
        <v>19.285714285714292</v>
      </c>
      <c r="AB271" s="77">
        <f t="shared" ca="1" si="108"/>
        <v>134.64776571428575</v>
      </c>
      <c r="AC271" s="4">
        <f t="shared" ca="1" si="98"/>
        <v>34</v>
      </c>
      <c r="AD271" s="29">
        <v>0</v>
      </c>
      <c r="AE271" s="30">
        <f ca="1">SUMIF([1]route!$E$3:$E$10005,E271,[1]!Table1[1])</f>
        <v>0</v>
      </c>
      <c r="AF271" s="30">
        <f ca="1">SUMIF([1]route!$E$3:$E$10005,E271,[1]!Table1[2])</f>
        <v>0</v>
      </c>
      <c r="AG271" s="30">
        <f ca="1">SUMIF([1]route!$E$3:$E$10005,E271,[1]!Table1[3])</f>
        <v>0</v>
      </c>
      <c r="AH271" s="30">
        <f ca="1">SUMIF([1]route!$E$3:$E$10005,E271,[1]!Table1[4])</f>
        <v>0</v>
      </c>
      <c r="AI271" s="30">
        <f ca="1">SUMIF([1]route!$E$3:$E$10005,E271,[1]!Table1[5])</f>
        <v>0</v>
      </c>
      <c r="AJ271" s="30">
        <f ca="1">SUMIF([1]route!$E$3:$E$10005,E271,[1]!Table1[6])</f>
        <v>0</v>
      </c>
      <c r="AK271" s="30">
        <f ca="1">SUMIF([1]route!$E$3:$E$10005,E271,[1]!Table1[7])</f>
        <v>0</v>
      </c>
      <c r="AL271" s="30">
        <f ca="1">SUMIF([1]route!$E$3:$E$10005,E271,[1]!Table1[8])</f>
        <v>0</v>
      </c>
      <c r="AM271" s="30">
        <f ca="1">SUMIF([1]route!$E$3:$E$10005,E271,[1]!Table1[9])</f>
        <v>0</v>
      </c>
      <c r="AN271" s="30">
        <f ca="1">SUMIF([1]route!$E$3:$E$10005,E271,[1]!Table1[10])</f>
        <v>0</v>
      </c>
      <c r="AO271" s="30">
        <f ca="1">SUMIF([1]route!$E$3:$E$10005,E271,[1]!Table1[11])</f>
        <v>0</v>
      </c>
      <c r="AP271" s="30">
        <f ca="1">SUMIF([1]route!$E$3:$E$10005,E271,[1]!Table1[12])</f>
        <v>0</v>
      </c>
      <c r="AQ271" s="30">
        <f ca="1">SUMIF([1]route!$E$3:$E$10005,E271,[1]!Table1[13])</f>
        <v>0</v>
      </c>
      <c r="AR271" s="30">
        <f ca="1">SUMIF([1]route!$E$3:$E$10005,E271,[1]!Table1[14])</f>
        <v>0</v>
      </c>
      <c r="AS271" s="30">
        <f ca="1">SUMIF([1]route!$E$3:$E$10005,E271,[1]!Table1[15])</f>
        <v>0</v>
      </c>
      <c r="AT271" s="30">
        <f ca="1">SUMIF([1]route!$E$3:$E$10005,E271,[1]!Table1[16])</f>
        <v>0</v>
      </c>
      <c r="AU271" s="30">
        <f ca="1">SUMIF([1]route!$E$3:$E$10005,E271,[1]!Table1[17])</f>
        <v>0</v>
      </c>
      <c r="AV271" s="30">
        <f ca="1">SUMIF([1]route!$E$3:$E$10005,E271,[1]!Table1[18])</f>
        <v>0</v>
      </c>
      <c r="AW271" s="30">
        <f ca="1">SUMIF([1]route!$E$3:$E$10005,E271,[1]!Table1[19])</f>
        <v>0</v>
      </c>
      <c r="AX271" s="30">
        <f ca="1">SUMIF([1]route!$E$3:$E$10005,E271,[1]!Table1[20])</f>
        <v>0</v>
      </c>
      <c r="AY271" s="30">
        <f ca="1">SUMIF([1]route!$E$3:$E$10005,E271,[1]!Table1[21])</f>
        <v>0</v>
      </c>
      <c r="AZ271" s="30">
        <f ca="1">SUMIF([1]route!$E$3:$E$10005,E271,[1]!Table1[22])</f>
        <v>0</v>
      </c>
      <c r="BA271" s="30">
        <f ca="1">SUMIF([1]route!$E$3:$E$10005,E271,[1]!Table1[23])</f>
        <v>0</v>
      </c>
      <c r="BB271" s="30">
        <f ca="1">SUMIF([1]route!$E$3:$E$10005,E271,[1]!Table1[24])</f>
        <v>0</v>
      </c>
      <c r="BC271" s="30">
        <f ca="1">SUMIF([1]route!$E$3:$E$10005,E271,[1]!Table1[25])</f>
        <v>0</v>
      </c>
      <c r="BD271" s="30">
        <f ca="1">SUMIF([1]route!$E$3:$E$10005,E271,[1]!Table1[26])</f>
        <v>0</v>
      </c>
      <c r="BE271" s="30">
        <f ca="1">SUMIF([1]route!$E$3:$E$10005,E271,[1]!Table1[27])</f>
        <v>0</v>
      </c>
      <c r="BF271" s="30">
        <f ca="1">SUMIF([1]route!$E$3:$E$10005,E271,[1]!Table1[28])</f>
        <v>0</v>
      </c>
      <c r="BG271" s="30">
        <f ca="1">SUMIF([1]route!$E$3:$E$10005,E271,[1]!Table1[29])</f>
        <v>0</v>
      </c>
      <c r="BH271" s="30">
        <f ca="1">SUMIF([1]route!$E$3:$E$10005,E271,[1]!Table1[30])</f>
        <v>0</v>
      </c>
      <c r="BI271" s="30">
        <f ca="1">SUMIF([1]route!$E$3:$E$10005,E271,[1]!Table1[31])</f>
        <v>0</v>
      </c>
      <c r="BJ271" s="30">
        <f ca="1">SUMIF([1]route!$E$3:$E$10005,E271,[1]!Table1[Remain PO])</f>
        <v>0</v>
      </c>
      <c r="BK271" s="31">
        <f ca="1">SUMIF([1]route!$E$3:$E$10005,E271,[1]!Table1[N+1])</f>
        <v>74.285714285714292</v>
      </c>
      <c r="BL271" s="31">
        <f ca="1">SUMIF([1]route!$E$3:$E$10005,E271,[1]!Table1[N+2])</f>
        <v>0</v>
      </c>
      <c r="BM271" s="31">
        <f ca="1">SUMIF([1]route!$E$3:$E$10005,E271,[1]!Table1[N+3])</f>
        <v>32.857142857142854</v>
      </c>
      <c r="BN271" s="32">
        <f ca="1">SUMIF([1]route!$E$3:$E$10005,E271,[1]!Table1[N+4])</f>
        <v>0</v>
      </c>
      <c r="BP271" s="37">
        <f t="shared" si="109"/>
        <v>55</v>
      </c>
      <c r="BQ271" s="35">
        <f t="shared" ca="1" si="96"/>
        <v>55</v>
      </c>
      <c r="BR271" s="35">
        <f t="shared" ca="1" si="96"/>
        <v>55</v>
      </c>
      <c r="BS271" s="35">
        <f t="shared" ca="1" si="96"/>
        <v>55</v>
      </c>
      <c r="BT271" s="35">
        <f t="shared" ca="1" si="96"/>
        <v>55</v>
      </c>
      <c r="BU271" s="35">
        <f t="shared" ca="1" si="95"/>
        <v>55</v>
      </c>
      <c r="BV271" s="35">
        <f t="shared" ca="1" si="95"/>
        <v>55</v>
      </c>
      <c r="BW271" s="35">
        <f t="shared" ca="1" si="95"/>
        <v>55</v>
      </c>
      <c r="BX271" s="35">
        <f t="shared" ca="1" si="95"/>
        <v>55</v>
      </c>
      <c r="BY271" s="35">
        <f t="shared" ca="1" si="95"/>
        <v>55</v>
      </c>
      <c r="BZ271" s="35">
        <f t="shared" ca="1" si="95"/>
        <v>55</v>
      </c>
      <c r="CA271" s="35">
        <f t="shared" ca="1" si="95"/>
        <v>55</v>
      </c>
      <c r="CB271" s="35">
        <f t="shared" ca="1" si="95"/>
        <v>55</v>
      </c>
      <c r="CC271" s="35">
        <f t="shared" ca="1" si="94"/>
        <v>55</v>
      </c>
      <c r="CD271" s="35">
        <f t="shared" ca="1" si="94"/>
        <v>55</v>
      </c>
      <c r="CE271" s="35">
        <f t="shared" ca="1" si="94"/>
        <v>55</v>
      </c>
      <c r="CF271" s="35">
        <f t="shared" ca="1" si="94"/>
        <v>55</v>
      </c>
      <c r="CG271" s="35">
        <f t="shared" ca="1" si="94"/>
        <v>55</v>
      </c>
      <c r="CH271" s="35">
        <f t="shared" ca="1" si="94"/>
        <v>55</v>
      </c>
      <c r="CI271" s="35">
        <f t="shared" ca="1" si="94"/>
        <v>55</v>
      </c>
      <c r="CJ271" s="35">
        <f t="shared" ca="1" si="94"/>
        <v>55</v>
      </c>
      <c r="CK271" s="35">
        <f t="shared" ca="1" si="94"/>
        <v>55</v>
      </c>
      <c r="CL271" s="35">
        <f t="shared" ca="1" si="94"/>
        <v>55</v>
      </c>
      <c r="CM271" s="35">
        <f t="shared" ca="1" si="94"/>
        <v>55</v>
      </c>
      <c r="CN271" s="35">
        <f t="shared" ca="1" si="94"/>
        <v>55</v>
      </c>
      <c r="CO271" s="35">
        <f t="shared" ca="1" si="110"/>
        <v>55</v>
      </c>
      <c r="CP271" s="35">
        <f t="shared" ca="1" si="110"/>
        <v>55</v>
      </c>
      <c r="CQ271" s="35">
        <f t="shared" ca="1" si="93"/>
        <v>55</v>
      </c>
      <c r="CR271" s="35">
        <f t="shared" ca="1" si="93"/>
        <v>55</v>
      </c>
      <c r="CS271" s="35">
        <f t="shared" ca="1" si="93"/>
        <v>55</v>
      </c>
      <c r="CT271" s="35">
        <f t="shared" ca="1" si="93"/>
        <v>55</v>
      </c>
      <c r="CU271" s="35">
        <f t="shared" ca="1" si="93"/>
        <v>55</v>
      </c>
      <c r="CV271" s="35">
        <f t="shared" ca="1" si="93"/>
        <v>55</v>
      </c>
      <c r="CW271" s="38">
        <f t="shared" ca="1" si="93"/>
        <v>-19.285714285714292</v>
      </c>
      <c r="CX271" s="38">
        <f t="shared" ca="1" si="93"/>
        <v>-19.285714285714292</v>
      </c>
      <c r="CY271" s="38">
        <f t="shared" ca="1" si="93"/>
        <v>-52.142857142857146</v>
      </c>
      <c r="CZ271" s="39">
        <f t="shared" ca="1" si="111"/>
        <v>-52.142857142857146</v>
      </c>
      <c r="DA271" s="35"/>
    </row>
    <row r="272" spans="4:105" x14ac:dyDescent="0.3">
      <c r="D272" s="61" t="str">
        <f>VLOOKUP(F272,[1]Special!$O$2:$S$209,3,0)</f>
        <v>|0101021400|0.00|0.00|0.000|78.0001.6</v>
      </c>
      <c r="E272" s="20" t="s">
        <v>295</v>
      </c>
      <c r="F272" s="19" t="str">
        <f t="shared" si="99"/>
        <v>|0200226117|25.40|0.00|1.600|0.000</v>
      </c>
      <c r="G272" s="19" t="str">
        <f>'Cutting Rules'!H272</f>
        <v>KMV||||||||||||</v>
      </c>
      <c r="H272" s="19" t="str">
        <f>VLOOKUP(MID(F272,8,2),[1]Special!$H$2:$I$32,2,0)</f>
        <v>STKMHT490</v>
      </c>
      <c r="I272" s="19" t="str">
        <f t="shared" si="100"/>
        <v>NBC</v>
      </c>
      <c r="J272" s="19" t="str">
        <f t="shared" si="101"/>
        <v>P</v>
      </c>
      <c r="K272" s="19" t="str">
        <f t="shared" si="102"/>
        <v>25.4</v>
      </c>
      <c r="L272" s="19" t="str">
        <f t="shared" si="103"/>
        <v>0.00</v>
      </c>
      <c r="M272" s="52" t="str">
        <f t="shared" si="104"/>
        <v>1.60</v>
      </c>
      <c r="N272" s="52" t="str">
        <f t="shared" si="105"/>
        <v>5775</v>
      </c>
      <c r="O272" s="19">
        <f>VLOOKUP(F272,[1]Item!$A$5:$Z$10000,26,0)</f>
        <v>0.93899999999999995</v>
      </c>
      <c r="P272" s="19" t="str">
        <f>VLOOKUP(E272,[1]route!$E$3:$O$10005,11,0)</f>
        <v>C</v>
      </c>
      <c r="Q272" s="62" t="str">
        <f>'Cutting Rules'!AD272</f>
        <v>355-5775-----------</v>
      </c>
      <c r="R272" s="23">
        <f ca="1">SUMIF([1]route!$E$3:$E$10005,E272,[1]!Table1[生産])</f>
        <v>130.625</v>
      </c>
      <c r="S272" s="24"/>
      <c r="T272" s="78" t="s">
        <v>547</v>
      </c>
      <c r="U272" s="19"/>
      <c r="V272" s="48">
        <f>SUMIF([1]route!$E$3:$E$10005,E272,[1]route!$M$3:$M$10005)</f>
        <v>109</v>
      </c>
      <c r="W272" s="56">
        <f t="shared" si="106"/>
        <v>591.07702499999994</v>
      </c>
      <c r="X272" s="27">
        <f t="array" aca="1" ref="X272" ca="1">INDEX($BP272:$CZ272,MATCH(TRUE,$BP272:$CZ272&lt;0,0))</f>
        <v>-21.625</v>
      </c>
      <c r="Y272" s="47">
        <f t="shared" ca="1" si="97"/>
        <v>45351</v>
      </c>
      <c r="Z272" s="121" t="str">
        <f>IFERROR(VLOOKUP(E272,[1]route!$E$3:$BL$10005,59,0),"")&amp;IFERROR(VLOOKUP(E272,[1]route!$E$3:$BL$10005,60,0),"")</f>
        <v/>
      </c>
      <c r="AA272" s="28">
        <f t="shared" ca="1" si="107"/>
        <v>21.625</v>
      </c>
      <c r="AB272" s="77">
        <f t="shared" ca="1" si="108"/>
        <v>117.266428125</v>
      </c>
      <c r="AC272" s="4">
        <f t="shared" ca="1" si="98"/>
        <v>35</v>
      </c>
      <c r="AD272" s="29">
        <v>0</v>
      </c>
      <c r="AE272" s="30">
        <f ca="1">SUMIF([1]route!$E$3:$E$10005,E272,[1]!Table1[1])</f>
        <v>0</v>
      </c>
      <c r="AF272" s="30">
        <f ca="1">SUMIF([1]route!$E$3:$E$10005,E272,[1]!Table1[2])</f>
        <v>0</v>
      </c>
      <c r="AG272" s="30">
        <f ca="1">SUMIF([1]route!$E$3:$E$10005,E272,[1]!Table1[3])</f>
        <v>0</v>
      </c>
      <c r="AH272" s="30">
        <f ca="1">SUMIF([1]route!$E$3:$E$10005,E272,[1]!Table1[4])</f>
        <v>0</v>
      </c>
      <c r="AI272" s="30">
        <f ca="1">SUMIF([1]route!$E$3:$E$10005,E272,[1]!Table1[5])</f>
        <v>0</v>
      </c>
      <c r="AJ272" s="30">
        <f ca="1">SUMIF([1]route!$E$3:$E$10005,E272,[1]!Table1[6])</f>
        <v>0</v>
      </c>
      <c r="AK272" s="30">
        <f ca="1">SUMIF([1]route!$E$3:$E$10005,E272,[1]!Table1[7])</f>
        <v>0</v>
      </c>
      <c r="AL272" s="30">
        <f ca="1">SUMIF([1]route!$E$3:$E$10005,E272,[1]!Table1[8])</f>
        <v>0</v>
      </c>
      <c r="AM272" s="30">
        <f ca="1">SUMIF([1]route!$E$3:$E$10005,E272,[1]!Table1[9])</f>
        <v>0</v>
      </c>
      <c r="AN272" s="30">
        <f ca="1">SUMIF([1]route!$E$3:$E$10005,E272,[1]!Table1[10])</f>
        <v>0</v>
      </c>
      <c r="AO272" s="30">
        <f ca="1">SUMIF([1]route!$E$3:$E$10005,E272,[1]!Table1[11])</f>
        <v>0</v>
      </c>
      <c r="AP272" s="30">
        <f ca="1">SUMIF([1]route!$E$3:$E$10005,E272,[1]!Table1[12])</f>
        <v>0</v>
      </c>
      <c r="AQ272" s="30">
        <f ca="1">SUMIF([1]route!$E$3:$E$10005,E272,[1]!Table1[13])</f>
        <v>0</v>
      </c>
      <c r="AR272" s="30">
        <f ca="1">SUMIF([1]route!$E$3:$E$10005,E272,[1]!Table1[14])</f>
        <v>0</v>
      </c>
      <c r="AS272" s="30">
        <f ca="1">SUMIF([1]route!$E$3:$E$10005,E272,[1]!Table1[15])</f>
        <v>0</v>
      </c>
      <c r="AT272" s="30">
        <f ca="1">SUMIF([1]route!$E$3:$E$10005,E272,[1]!Table1[16])</f>
        <v>0</v>
      </c>
      <c r="AU272" s="30">
        <f ca="1">SUMIF([1]route!$E$3:$E$10005,E272,[1]!Table1[17])</f>
        <v>0</v>
      </c>
      <c r="AV272" s="30">
        <f ca="1">SUMIF([1]route!$E$3:$E$10005,E272,[1]!Table1[18])</f>
        <v>0</v>
      </c>
      <c r="AW272" s="30">
        <f ca="1">SUMIF([1]route!$E$3:$E$10005,E272,[1]!Table1[19])</f>
        <v>0</v>
      </c>
      <c r="AX272" s="30">
        <f ca="1">SUMIF([1]route!$E$3:$E$10005,E272,[1]!Table1[20])</f>
        <v>0</v>
      </c>
      <c r="AY272" s="30">
        <f ca="1">SUMIF([1]route!$E$3:$E$10005,E272,[1]!Table1[21])</f>
        <v>0</v>
      </c>
      <c r="AZ272" s="30">
        <f ca="1">SUMIF([1]route!$E$3:$E$10005,E272,[1]!Table1[22])</f>
        <v>0</v>
      </c>
      <c r="BA272" s="30">
        <f ca="1">SUMIF([1]route!$E$3:$E$10005,E272,[1]!Table1[23])</f>
        <v>0</v>
      </c>
      <c r="BB272" s="30">
        <f ca="1">SUMIF([1]route!$E$3:$E$10005,E272,[1]!Table1[24])</f>
        <v>0</v>
      </c>
      <c r="BC272" s="30">
        <f ca="1">SUMIF([1]route!$E$3:$E$10005,E272,[1]!Table1[25])</f>
        <v>0</v>
      </c>
      <c r="BD272" s="30">
        <f ca="1">SUMIF([1]route!$E$3:$E$10005,E272,[1]!Table1[26])</f>
        <v>0</v>
      </c>
      <c r="BE272" s="30">
        <f ca="1">SUMIF([1]route!$E$3:$E$10005,E272,[1]!Table1[27])</f>
        <v>0</v>
      </c>
      <c r="BF272" s="30">
        <f ca="1">SUMIF([1]route!$E$3:$E$10005,E272,[1]!Table1[28])</f>
        <v>0</v>
      </c>
      <c r="BG272" s="30">
        <f ca="1">SUMIF([1]route!$E$3:$E$10005,E272,[1]!Table1[29])</f>
        <v>0</v>
      </c>
      <c r="BH272" s="30">
        <f ca="1">SUMIF([1]route!$E$3:$E$10005,E272,[1]!Table1[30])</f>
        <v>0</v>
      </c>
      <c r="BI272" s="30">
        <f ca="1">SUMIF([1]route!$E$3:$E$10005,E272,[1]!Table1[31])</f>
        <v>0</v>
      </c>
      <c r="BJ272" s="30">
        <f ca="1">SUMIF([1]route!$E$3:$E$10005,E272,[1]!Table1[Remain PO])</f>
        <v>0</v>
      </c>
      <c r="BK272" s="31">
        <f ca="1">SUMIF([1]route!$E$3:$E$10005,E272,[1]!Table1[N+1])</f>
        <v>85.9375</v>
      </c>
      <c r="BL272" s="31">
        <f ca="1">SUMIF([1]route!$E$3:$E$10005,E272,[1]!Table1[N+2])</f>
        <v>44.6875</v>
      </c>
      <c r="BM272" s="31">
        <f ca="1">SUMIF([1]route!$E$3:$E$10005,E272,[1]!Table1[N+3])</f>
        <v>106</v>
      </c>
      <c r="BN272" s="32">
        <f ca="1">SUMIF([1]route!$E$3:$E$10005,E272,[1]!Table1[N+4])</f>
        <v>0</v>
      </c>
      <c r="BP272" s="37">
        <f t="shared" si="109"/>
        <v>109</v>
      </c>
      <c r="BQ272" s="35">
        <f t="shared" ca="1" si="96"/>
        <v>109</v>
      </c>
      <c r="BR272" s="35">
        <f t="shared" ca="1" si="96"/>
        <v>109</v>
      </c>
      <c r="BS272" s="35">
        <f t="shared" ca="1" si="96"/>
        <v>109</v>
      </c>
      <c r="BT272" s="35">
        <f t="shared" ca="1" si="96"/>
        <v>109</v>
      </c>
      <c r="BU272" s="35">
        <f t="shared" ca="1" si="95"/>
        <v>109</v>
      </c>
      <c r="BV272" s="35">
        <f t="shared" ca="1" si="95"/>
        <v>109</v>
      </c>
      <c r="BW272" s="35">
        <f t="shared" ca="1" si="95"/>
        <v>109</v>
      </c>
      <c r="BX272" s="35">
        <f t="shared" ca="1" si="95"/>
        <v>109</v>
      </c>
      <c r="BY272" s="35">
        <f t="shared" ca="1" si="95"/>
        <v>109</v>
      </c>
      <c r="BZ272" s="35">
        <f t="shared" ca="1" si="95"/>
        <v>109</v>
      </c>
      <c r="CA272" s="35">
        <f t="shared" ca="1" si="95"/>
        <v>109</v>
      </c>
      <c r="CB272" s="35">
        <f t="shared" ca="1" si="95"/>
        <v>109</v>
      </c>
      <c r="CC272" s="35">
        <f t="shared" ca="1" si="94"/>
        <v>109</v>
      </c>
      <c r="CD272" s="35">
        <f t="shared" ca="1" si="94"/>
        <v>109</v>
      </c>
      <c r="CE272" s="35">
        <f t="shared" ca="1" si="94"/>
        <v>109</v>
      </c>
      <c r="CF272" s="35">
        <f t="shared" ca="1" si="94"/>
        <v>109</v>
      </c>
      <c r="CG272" s="35">
        <f t="shared" ca="1" si="94"/>
        <v>109</v>
      </c>
      <c r="CH272" s="35">
        <f t="shared" ca="1" si="94"/>
        <v>109</v>
      </c>
      <c r="CI272" s="35">
        <f t="shared" ca="1" si="94"/>
        <v>109</v>
      </c>
      <c r="CJ272" s="35">
        <f t="shared" ca="1" si="94"/>
        <v>109</v>
      </c>
      <c r="CK272" s="35">
        <f t="shared" ca="1" si="94"/>
        <v>109</v>
      </c>
      <c r="CL272" s="35">
        <f t="shared" ca="1" si="94"/>
        <v>109</v>
      </c>
      <c r="CM272" s="35">
        <f t="shared" ca="1" si="94"/>
        <v>109</v>
      </c>
      <c r="CN272" s="35">
        <f t="shared" ca="1" si="94"/>
        <v>109</v>
      </c>
      <c r="CO272" s="35">
        <f t="shared" ca="1" si="110"/>
        <v>109</v>
      </c>
      <c r="CP272" s="35">
        <f t="shared" ca="1" si="110"/>
        <v>109</v>
      </c>
      <c r="CQ272" s="35">
        <f t="shared" ca="1" si="93"/>
        <v>109</v>
      </c>
      <c r="CR272" s="35">
        <f t="shared" ca="1" si="93"/>
        <v>109</v>
      </c>
      <c r="CS272" s="35">
        <f t="shared" ca="1" si="93"/>
        <v>109</v>
      </c>
      <c r="CT272" s="35">
        <f t="shared" ca="1" si="93"/>
        <v>109</v>
      </c>
      <c r="CU272" s="35">
        <f t="shared" ca="1" si="93"/>
        <v>109</v>
      </c>
      <c r="CV272" s="35">
        <f t="shared" ca="1" si="93"/>
        <v>109</v>
      </c>
      <c r="CW272" s="38">
        <f t="shared" ca="1" si="93"/>
        <v>23.0625</v>
      </c>
      <c r="CX272" s="38">
        <f t="shared" ca="1" si="93"/>
        <v>-21.625</v>
      </c>
      <c r="CY272" s="38">
        <f t="shared" ca="1" si="93"/>
        <v>-127.625</v>
      </c>
      <c r="CZ272" s="39">
        <f t="shared" ca="1" si="111"/>
        <v>-127.625</v>
      </c>
      <c r="DA272" s="35"/>
    </row>
    <row r="273" spans="4:105" x14ac:dyDescent="0.3">
      <c r="D273" s="61" t="str">
        <f>VLOOKUP(F273,[1]Special!$O$2:$S$209,3,0)</f>
        <v>|0101021400|0.00|0.00|0.000|78.0001.6</v>
      </c>
      <c r="E273" s="20" t="s">
        <v>296</v>
      </c>
      <c r="F273" s="19" t="str">
        <f t="shared" si="99"/>
        <v>|0200226117|25.40|0.00|1.600|0.000</v>
      </c>
      <c r="G273" s="19" t="str">
        <f>'Cutting Rules'!H273</f>
        <v>|KMV|KMV||||||||||</v>
      </c>
      <c r="H273" s="19" t="str">
        <f>VLOOKUP(MID(F273,8,2),[1]Special!$H$2:$I$32,2,0)</f>
        <v>STKMHT490</v>
      </c>
      <c r="I273" s="19" t="str">
        <f t="shared" si="100"/>
        <v>NBC</v>
      </c>
      <c r="J273" s="19" t="str">
        <f t="shared" si="101"/>
        <v>P</v>
      </c>
      <c r="K273" s="19" t="str">
        <f t="shared" si="102"/>
        <v>25.4</v>
      </c>
      <c r="L273" s="19" t="str">
        <f t="shared" si="103"/>
        <v>0.00</v>
      </c>
      <c r="M273" s="52" t="str">
        <f t="shared" si="104"/>
        <v>1.60</v>
      </c>
      <c r="N273" s="52" t="str">
        <f t="shared" si="105"/>
        <v>5822</v>
      </c>
      <c r="O273" s="19">
        <f>VLOOKUP(F273,[1]Item!$A$5:$Z$10000,26,0)</f>
        <v>0.93899999999999995</v>
      </c>
      <c r="P273" s="19" t="str">
        <f>VLOOKUP(E273,[1]route!$E$3:$O$10005,11,0)</f>
        <v>P/E</v>
      </c>
      <c r="Q273" s="62" t="str">
        <f>'Cutting Rules'!AD273</f>
        <v>5822-635-665----------</v>
      </c>
      <c r="R273" s="23">
        <f ca="1">SUMIF([1]route!$E$3:$E$10005,E273,[1]!Table1[生産])</f>
        <v>81.888888888888886</v>
      </c>
      <c r="S273" s="24"/>
      <c r="T273" s="78" t="s">
        <v>547</v>
      </c>
      <c r="U273" s="19"/>
      <c r="V273" s="48">
        <f>SUMIF([1]route!$E$3:$E$10005,E273,[1]route!$M$3:$M$10005)</f>
        <v>165</v>
      </c>
      <c r="W273" s="56">
        <f t="shared" si="106"/>
        <v>902.03156999999987</v>
      </c>
      <c r="X273" s="27" t="e">
        <f t="array" aca="1" ref="X273" ca="1">INDEX($BP273:$CZ273,MATCH(TRUE,$BP273:$CZ273&lt;0,0))</f>
        <v>#N/A</v>
      </c>
      <c r="Y273" s="47" t="str">
        <f t="shared" ca="1" si="97"/>
        <v/>
      </c>
      <c r="Z273" s="121" t="str">
        <f>IFERROR(VLOOKUP(E273,[1]route!$E$3:$BL$10005,59,0),"")&amp;IFERROR(VLOOKUP(E273,[1]route!$E$3:$BL$10005,60,0),"")</f>
        <v/>
      </c>
      <c r="AA273" s="28">
        <f t="shared" ca="1" si="107"/>
        <v>0</v>
      </c>
      <c r="AB273" s="77">
        <f t="shared" ca="1" si="108"/>
        <v>0</v>
      </c>
      <c r="AC273" s="4" t="str">
        <f t="shared" ca="1" si="98"/>
        <v/>
      </c>
      <c r="AD273" s="29">
        <v>0</v>
      </c>
      <c r="AE273" s="30">
        <f ca="1">SUMIF([1]route!$E$3:$E$10005,E273,[1]!Table1[1])</f>
        <v>0</v>
      </c>
      <c r="AF273" s="30">
        <f ca="1">SUMIF([1]route!$E$3:$E$10005,E273,[1]!Table1[2])</f>
        <v>0</v>
      </c>
      <c r="AG273" s="30">
        <f ca="1">SUMIF([1]route!$E$3:$E$10005,E273,[1]!Table1[3])</f>
        <v>0</v>
      </c>
      <c r="AH273" s="30">
        <f ca="1">SUMIF([1]route!$E$3:$E$10005,E273,[1]!Table1[4])</f>
        <v>0</v>
      </c>
      <c r="AI273" s="30">
        <f ca="1">SUMIF([1]route!$E$3:$E$10005,E273,[1]!Table1[5])</f>
        <v>0</v>
      </c>
      <c r="AJ273" s="30">
        <f ca="1">SUMIF([1]route!$E$3:$E$10005,E273,[1]!Table1[6])</f>
        <v>0</v>
      </c>
      <c r="AK273" s="30">
        <f ca="1">SUMIF([1]route!$E$3:$E$10005,E273,[1]!Table1[7])</f>
        <v>0</v>
      </c>
      <c r="AL273" s="30">
        <f ca="1">SUMIF([1]route!$E$3:$E$10005,E273,[1]!Table1[8])</f>
        <v>0</v>
      </c>
      <c r="AM273" s="30">
        <f ca="1">SUMIF([1]route!$E$3:$E$10005,E273,[1]!Table1[9])</f>
        <v>0</v>
      </c>
      <c r="AN273" s="30">
        <f ca="1">SUMIF([1]route!$E$3:$E$10005,E273,[1]!Table1[10])</f>
        <v>0</v>
      </c>
      <c r="AO273" s="30">
        <f ca="1">SUMIF([1]route!$E$3:$E$10005,E273,[1]!Table1[11])</f>
        <v>0</v>
      </c>
      <c r="AP273" s="30">
        <f ca="1">SUMIF([1]route!$E$3:$E$10005,E273,[1]!Table1[12])</f>
        <v>0</v>
      </c>
      <c r="AQ273" s="30">
        <f ca="1">SUMIF([1]route!$E$3:$E$10005,E273,[1]!Table1[13])</f>
        <v>0</v>
      </c>
      <c r="AR273" s="30">
        <f ca="1">SUMIF([1]route!$E$3:$E$10005,E273,[1]!Table1[14])</f>
        <v>0</v>
      </c>
      <c r="AS273" s="30">
        <f ca="1">SUMIF([1]route!$E$3:$E$10005,E273,[1]!Table1[15])</f>
        <v>0</v>
      </c>
      <c r="AT273" s="30">
        <f ca="1">SUMIF([1]route!$E$3:$E$10005,E273,[1]!Table1[16])</f>
        <v>0</v>
      </c>
      <c r="AU273" s="30">
        <f ca="1">SUMIF([1]route!$E$3:$E$10005,E273,[1]!Table1[17])</f>
        <v>0</v>
      </c>
      <c r="AV273" s="30">
        <f ca="1">SUMIF([1]route!$E$3:$E$10005,E273,[1]!Table1[18])</f>
        <v>0</v>
      </c>
      <c r="AW273" s="30">
        <f ca="1">SUMIF([1]route!$E$3:$E$10005,E273,[1]!Table1[19])</f>
        <v>0</v>
      </c>
      <c r="AX273" s="30">
        <f ca="1">SUMIF([1]route!$E$3:$E$10005,E273,[1]!Table1[20])</f>
        <v>0</v>
      </c>
      <c r="AY273" s="30">
        <f ca="1">SUMIF([1]route!$E$3:$E$10005,E273,[1]!Table1[21])</f>
        <v>0</v>
      </c>
      <c r="AZ273" s="30">
        <f ca="1">SUMIF([1]route!$E$3:$E$10005,E273,[1]!Table1[22])</f>
        <v>0</v>
      </c>
      <c r="BA273" s="30">
        <f ca="1">SUMIF([1]route!$E$3:$E$10005,E273,[1]!Table1[23])</f>
        <v>0</v>
      </c>
      <c r="BB273" s="30">
        <f ca="1">SUMIF([1]route!$E$3:$E$10005,E273,[1]!Table1[24])</f>
        <v>0</v>
      </c>
      <c r="BC273" s="30">
        <f ca="1">SUMIF([1]route!$E$3:$E$10005,E273,[1]!Table1[25])</f>
        <v>0</v>
      </c>
      <c r="BD273" s="30">
        <f ca="1">SUMIF([1]route!$E$3:$E$10005,E273,[1]!Table1[26])</f>
        <v>0</v>
      </c>
      <c r="BE273" s="30">
        <f ca="1">SUMIF([1]route!$E$3:$E$10005,E273,[1]!Table1[27])</f>
        <v>0</v>
      </c>
      <c r="BF273" s="30">
        <f ca="1">SUMIF([1]route!$E$3:$E$10005,E273,[1]!Table1[28])</f>
        <v>0</v>
      </c>
      <c r="BG273" s="30">
        <f ca="1">SUMIF([1]route!$E$3:$E$10005,E273,[1]!Table1[29])</f>
        <v>0</v>
      </c>
      <c r="BH273" s="30">
        <f ca="1">SUMIF([1]route!$E$3:$E$10005,E273,[1]!Table1[30])</f>
        <v>0</v>
      </c>
      <c r="BI273" s="30">
        <f ca="1">SUMIF([1]route!$E$3:$E$10005,E273,[1]!Table1[31])</f>
        <v>0</v>
      </c>
      <c r="BJ273" s="30">
        <f ca="1">SUMIF([1]route!$E$3:$E$10005,E273,[1]!Table1[Remain PO])</f>
        <v>0</v>
      </c>
      <c r="BK273" s="31">
        <f ca="1">SUMIF([1]route!$E$3:$E$10005,E273,[1]!Table1[N+1])</f>
        <v>39.222222222222221</v>
      </c>
      <c r="BL273" s="31">
        <f ca="1">SUMIF([1]route!$E$3:$E$10005,E273,[1]!Table1[N+2])</f>
        <v>42.666666666666664</v>
      </c>
      <c r="BM273" s="31">
        <f ca="1">SUMIF([1]route!$E$3:$E$10005,E273,[1]!Table1[N+3])</f>
        <v>22.222222222222221</v>
      </c>
      <c r="BN273" s="32">
        <f ca="1">SUMIF([1]route!$E$3:$E$10005,E273,[1]!Table1[N+4])</f>
        <v>0</v>
      </c>
      <c r="BP273" s="37">
        <f t="shared" si="109"/>
        <v>165</v>
      </c>
      <c r="BQ273" s="35">
        <f t="shared" ca="1" si="96"/>
        <v>165</v>
      </c>
      <c r="BR273" s="35">
        <f t="shared" ca="1" si="96"/>
        <v>165</v>
      </c>
      <c r="BS273" s="35">
        <f t="shared" ca="1" si="96"/>
        <v>165</v>
      </c>
      <c r="BT273" s="35">
        <f t="shared" ca="1" si="96"/>
        <v>165</v>
      </c>
      <c r="BU273" s="35">
        <f t="shared" ca="1" si="95"/>
        <v>165</v>
      </c>
      <c r="BV273" s="35">
        <f t="shared" ca="1" si="95"/>
        <v>165</v>
      </c>
      <c r="BW273" s="35">
        <f t="shared" ca="1" si="95"/>
        <v>165</v>
      </c>
      <c r="BX273" s="35">
        <f t="shared" ca="1" si="95"/>
        <v>165</v>
      </c>
      <c r="BY273" s="35">
        <f t="shared" ca="1" si="95"/>
        <v>165</v>
      </c>
      <c r="BZ273" s="35">
        <f t="shared" ca="1" si="95"/>
        <v>165</v>
      </c>
      <c r="CA273" s="35">
        <f t="shared" ca="1" si="95"/>
        <v>165</v>
      </c>
      <c r="CB273" s="35">
        <f t="shared" ca="1" si="95"/>
        <v>165</v>
      </c>
      <c r="CC273" s="35">
        <f t="shared" ca="1" si="94"/>
        <v>165</v>
      </c>
      <c r="CD273" s="35">
        <f t="shared" ca="1" si="94"/>
        <v>165</v>
      </c>
      <c r="CE273" s="35">
        <f t="shared" ca="1" si="94"/>
        <v>165</v>
      </c>
      <c r="CF273" s="35">
        <f t="shared" ca="1" si="94"/>
        <v>165</v>
      </c>
      <c r="CG273" s="35">
        <f t="shared" ca="1" si="94"/>
        <v>165</v>
      </c>
      <c r="CH273" s="35">
        <f t="shared" ca="1" si="94"/>
        <v>165</v>
      </c>
      <c r="CI273" s="35">
        <f t="shared" ca="1" si="94"/>
        <v>165</v>
      </c>
      <c r="CJ273" s="35">
        <f t="shared" ca="1" si="94"/>
        <v>165</v>
      </c>
      <c r="CK273" s="35">
        <f t="shared" ca="1" si="94"/>
        <v>165</v>
      </c>
      <c r="CL273" s="35">
        <f t="shared" ca="1" si="94"/>
        <v>165</v>
      </c>
      <c r="CM273" s="35">
        <f t="shared" ca="1" si="94"/>
        <v>165</v>
      </c>
      <c r="CN273" s="35">
        <f t="shared" ca="1" si="94"/>
        <v>165</v>
      </c>
      <c r="CO273" s="35">
        <f t="shared" ca="1" si="110"/>
        <v>165</v>
      </c>
      <c r="CP273" s="35">
        <f t="shared" ca="1" si="110"/>
        <v>165</v>
      </c>
      <c r="CQ273" s="35">
        <f t="shared" ca="1" si="93"/>
        <v>165</v>
      </c>
      <c r="CR273" s="35">
        <f t="shared" ca="1" si="93"/>
        <v>165</v>
      </c>
      <c r="CS273" s="35">
        <f t="shared" ca="1" si="93"/>
        <v>165</v>
      </c>
      <c r="CT273" s="35">
        <f t="shared" ca="1" si="93"/>
        <v>165</v>
      </c>
      <c r="CU273" s="35">
        <f t="shared" ca="1" si="93"/>
        <v>165</v>
      </c>
      <c r="CV273" s="35">
        <f t="shared" ca="1" si="93"/>
        <v>165</v>
      </c>
      <c r="CW273" s="38">
        <f t="shared" ca="1" si="93"/>
        <v>125.77777777777777</v>
      </c>
      <c r="CX273" s="38">
        <f t="shared" ca="1" si="93"/>
        <v>83.111111111111114</v>
      </c>
      <c r="CY273" s="38">
        <f t="shared" ca="1" si="93"/>
        <v>60.888888888888893</v>
      </c>
      <c r="CZ273" s="39">
        <f t="shared" ca="1" si="111"/>
        <v>60.888888888888893</v>
      </c>
      <c r="DA273" s="35"/>
    </row>
    <row r="274" spans="4:105" x14ac:dyDescent="0.3">
      <c r="D274" s="61" t="str">
        <f>VLOOKUP(F274,[1]Special!$O$2:$S$209,3,0)</f>
        <v>|0101021400|0.00|0.00|0.000|78.0001.6</v>
      </c>
      <c r="E274" s="20" t="s">
        <v>297</v>
      </c>
      <c r="F274" s="19" t="str">
        <f t="shared" si="99"/>
        <v>|0200226117|25.40|0.00|1.600|0.000</v>
      </c>
      <c r="G274" s="19" t="str">
        <f>'Cutting Rules'!H274</f>
        <v>||||||||||||</v>
      </c>
      <c r="H274" s="19" t="str">
        <f>VLOOKUP(MID(F274,8,2),[1]Special!$H$2:$I$32,2,0)</f>
        <v>STKMHT490</v>
      </c>
      <c r="I274" s="19" t="str">
        <f t="shared" si="100"/>
        <v>IBC</v>
      </c>
      <c r="J274" s="19" t="str">
        <f t="shared" si="101"/>
        <v>P</v>
      </c>
      <c r="K274" s="19" t="str">
        <f t="shared" si="102"/>
        <v>25.4</v>
      </c>
      <c r="L274" s="19" t="str">
        <f t="shared" si="103"/>
        <v>0.00</v>
      </c>
      <c r="M274" s="52" t="str">
        <f t="shared" si="104"/>
        <v>1.60</v>
      </c>
      <c r="N274" s="52" t="str">
        <f t="shared" si="105"/>
        <v>5884</v>
      </c>
      <c r="O274" s="19">
        <f>VLOOKUP(F274,[1]Item!$A$5:$Z$10000,26,0)</f>
        <v>0.93899999999999995</v>
      </c>
      <c r="P274" s="19" t="str">
        <f>VLOOKUP(E274,[1]route!$E$3:$O$10005,11,0)</f>
        <v>P/E</v>
      </c>
      <c r="Q274" s="62" t="str">
        <f>'Cutting Rules'!AD274</f>
        <v>5884-647-----------</v>
      </c>
      <c r="R274" s="23">
        <f ca="1">SUMIF([1]route!$E$3:$E$10005,E274,[1]!Table1[生産])</f>
        <v>0</v>
      </c>
      <c r="S274" s="24"/>
      <c r="T274" s="78" t="s">
        <v>547</v>
      </c>
      <c r="U274" s="19"/>
      <c r="V274" s="48">
        <f>SUMIF([1]route!$E$3:$E$10005,E274,[1]route!$M$3:$M$10005)</f>
        <v>294</v>
      </c>
      <c r="W274" s="56">
        <f t="shared" si="106"/>
        <v>1624.3723440000001</v>
      </c>
      <c r="X274" s="27" t="e">
        <f t="array" aca="1" ref="X274" ca="1">INDEX($BP274:$CZ274,MATCH(TRUE,$BP274:$CZ274&lt;0,0))</f>
        <v>#N/A</v>
      </c>
      <c r="Y274" s="47" t="str">
        <f t="shared" ca="1" si="97"/>
        <v/>
      </c>
      <c r="Z274" s="121" t="str">
        <f>IFERROR(VLOOKUP(E274,[1]route!$E$3:$BL$10005,59,0),"")&amp;IFERROR(VLOOKUP(E274,[1]route!$E$3:$BL$10005,60,0),"")</f>
        <v/>
      </c>
      <c r="AA274" s="28">
        <f t="shared" ca="1" si="107"/>
        <v>0</v>
      </c>
      <c r="AB274" s="77">
        <f t="shared" ca="1" si="108"/>
        <v>0</v>
      </c>
      <c r="AC274" s="4" t="str">
        <f t="shared" ca="1" si="98"/>
        <v/>
      </c>
      <c r="AD274" s="29">
        <v>0</v>
      </c>
      <c r="AE274" s="30">
        <f ca="1">SUMIF([1]route!$E$3:$E$10005,E274,[1]!Table1[1])</f>
        <v>0</v>
      </c>
      <c r="AF274" s="30">
        <f ca="1">SUMIF([1]route!$E$3:$E$10005,E274,[1]!Table1[2])</f>
        <v>0</v>
      </c>
      <c r="AG274" s="30">
        <f ca="1">SUMIF([1]route!$E$3:$E$10005,E274,[1]!Table1[3])</f>
        <v>0</v>
      </c>
      <c r="AH274" s="30">
        <f ca="1">SUMIF([1]route!$E$3:$E$10005,E274,[1]!Table1[4])</f>
        <v>0</v>
      </c>
      <c r="AI274" s="30">
        <f ca="1">SUMIF([1]route!$E$3:$E$10005,E274,[1]!Table1[5])</f>
        <v>0</v>
      </c>
      <c r="AJ274" s="30">
        <f ca="1">SUMIF([1]route!$E$3:$E$10005,E274,[1]!Table1[6])</f>
        <v>0</v>
      </c>
      <c r="AK274" s="30">
        <f ca="1">SUMIF([1]route!$E$3:$E$10005,E274,[1]!Table1[7])</f>
        <v>0</v>
      </c>
      <c r="AL274" s="30">
        <f ca="1">SUMIF([1]route!$E$3:$E$10005,E274,[1]!Table1[8])</f>
        <v>0</v>
      </c>
      <c r="AM274" s="30">
        <f ca="1">SUMIF([1]route!$E$3:$E$10005,E274,[1]!Table1[9])</f>
        <v>0</v>
      </c>
      <c r="AN274" s="30">
        <f ca="1">SUMIF([1]route!$E$3:$E$10005,E274,[1]!Table1[10])</f>
        <v>0</v>
      </c>
      <c r="AO274" s="30">
        <f ca="1">SUMIF([1]route!$E$3:$E$10005,E274,[1]!Table1[11])</f>
        <v>0</v>
      </c>
      <c r="AP274" s="30">
        <f ca="1">SUMIF([1]route!$E$3:$E$10005,E274,[1]!Table1[12])</f>
        <v>0</v>
      </c>
      <c r="AQ274" s="30">
        <f ca="1">SUMIF([1]route!$E$3:$E$10005,E274,[1]!Table1[13])</f>
        <v>0</v>
      </c>
      <c r="AR274" s="30">
        <f ca="1">SUMIF([1]route!$E$3:$E$10005,E274,[1]!Table1[14])</f>
        <v>0</v>
      </c>
      <c r="AS274" s="30">
        <f ca="1">SUMIF([1]route!$E$3:$E$10005,E274,[1]!Table1[15])</f>
        <v>0</v>
      </c>
      <c r="AT274" s="30">
        <f ca="1">SUMIF([1]route!$E$3:$E$10005,E274,[1]!Table1[16])</f>
        <v>0</v>
      </c>
      <c r="AU274" s="30">
        <f ca="1">SUMIF([1]route!$E$3:$E$10005,E274,[1]!Table1[17])</f>
        <v>0</v>
      </c>
      <c r="AV274" s="30">
        <f ca="1">SUMIF([1]route!$E$3:$E$10005,E274,[1]!Table1[18])</f>
        <v>0</v>
      </c>
      <c r="AW274" s="30">
        <f ca="1">SUMIF([1]route!$E$3:$E$10005,E274,[1]!Table1[19])</f>
        <v>0</v>
      </c>
      <c r="AX274" s="30">
        <f ca="1">SUMIF([1]route!$E$3:$E$10005,E274,[1]!Table1[20])</f>
        <v>0</v>
      </c>
      <c r="AY274" s="30">
        <f ca="1">SUMIF([1]route!$E$3:$E$10005,E274,[1]!Table1[21])</f>
        <v>0</v>
      </c>
      <c r="AZ274" s="30">
        <f ca="1">SUMIF([1]route!$E$3:$E$10005,E274,[1]!Table1[22])</f>
        <v>0</v>
      </c>
      <c r="BA274" s="30">
        <f ca="1">SUMIF([1]route!$E$3:$E$10005,E274,[1]!Table1[23])</f>
        <v>0</v>
      </c>
      <c r="BB274" s="30">
        <f ca="1">SUMIF([1]route!$E$3:$E$10005,E274,[1]!Table1[24])</f>
        <v>0</v>
      </c>
      <c r="BC274" s="30">
        <f ca="1">SUMIF([1]route!$E$3:$E$10005,E274,[1]!Table1[25])</f>
        <v>0</v>
      </c>
      <c r="BD274" s="30">
        <f ca="1">SUMIF([1]route!$E$3:$E$10005,E274,[1]!Table1[26])</f>
        <v>0</v>
      </c>
      <c r="BE274" s="30">
        <f ca="1">SUMIF([1]route!$E$3:$E$10005,E274,[1]!Table1[27])</f>
        <v>0</v>
      </c>
      <c r="BF274" s="30">
        <f ca="1">SUMIF([1]route!$E$3:$E$10005,E274,[1]!Table1[28])</f>
        <v>0</v>
      </c>
      <c r="BG274" s="30">
        <f ca="1">SUMIF([1]route!$E$3:$E$10005,E274,[1]!Table1[29])</f>
        <v>0</v>
      </c>
      <c r="BH274" s="30">
        <f ca="1">SUMIF([1]route!$E$3:$E$10005,E274,[1]!Table1[30])</f>
        <v>0</v>
      </c>
      <c r="BI274" s="30">
        <f ca="1">SUMIF([1]route!$E$3:$E$10005,E274,[1]!Table1[31])</f>
        <v>0</v>
      </c>
      <c r="BJ274" s="30">
        <f ca="1">SUMIF([1]route!$E$3:$E$10005,E274,[1]!Table1[Remain PO])</f>
        <v>0</v>
      </c>
      <c r="BK274" s="31">
        <f ca="1">SUMIF([1]route!$E$3:$E$10005,E274,[1]!Table1[N+1])</f>
        <v>0</v>
      </c>
      <c r="BL274" s="31">
        <f ca="1">SUMIF([1]route!$E$3:$E$10005,E274,[1]!Table1[N+2])</f>
        <v>0</v>
      </c>
      <c r="BM274" s="31">
        <f ca="1">SUMIF([1]route!$E$3:$E$10005,E274,[1]!Table1[N+3])</f>
        <v>0</v>
      </c>
      <c r="BN274" s="32">
        <f ca="1">SUMIF([1]route!$E$3:$E$10005,E274,[1]!Table1[N+4])</f>
        <v>0</v>
      </c>
      <c r="BP274" s="37">
        <f t="shared" si="109"/>
        <v>294</v>
      </c>
      <c r="BQ274" s="35">
        <f t="shared" ca="1" si="96"/>
        <v>294</v>
      </c>
      <c r="BR274" s="35">
        <f t="shared" ca="1" si="96"/>
        <v>294</v>
      </c>
      <c r="BS274" s="35">
        <f t="shared" ca="1" si="96"/>
        <v>294</v>
      </c>
      <c r="BT274" s="35">
        <f t="shared" ca="1" si="96"/>
        <v>294</v>
      </c>
      <c r="BU274" s="35">
        <f t="shared" ca="1" si="95"/>
        <v>294</v>
      </c>
      <c r="BV274" s="35">
        <f t="shared" ca="1" si="95"/>
        <v>294</v>
      </c>
      <c r="BW274" s="35">
        <f t="shared" ca="1" si="95"/>
        <v>294</v>
      </c>
      <c r="BX274" s="35">
        <f t="shared" ca="1" si="95"/>
        <v>294</v>
      </c>
      <c r="BY274" s="35">
        <f t="shared" ca="1" si="95"/>
        <v>294</v>
      </c>
      <c r="BZ274" s="35">
        <f t="shared" ca="1" si="95"/>
        <v>294</v>
      </c>
      <c r="CA274" s="35">
        <f t="shared" ca="1" si="95"/>
        <v>294</v>
      </c>
      <c r="CB274" s="35">
        <f t="shared" ca="1" si="95"/>
        <v>294</v>
      </c>
      <c r="CC274" s="35">
        <f t="shared" ca="1" si="94"/>
        <v>294</v>
      </c>
      <c r="CD274" s="35">
        <f t="shared" ca="1" si="94"/>
        <v>294</v>
      </c>
      <c r="CE274" s="35">
        <f t="shared" ca="1" si="94"/>
        <v>294</v>
      </c>
      <c r="CF274" s="35">
        <f t="shared" ca="1" si="94"/>
        <v>294</v>
      </c>
      <c r="CG274" s="35">
        <f t="shared" ca="1" si="94"/>
        <v>294</v>
      </c>
      <c r="CH274" s="35">
        <f t="shared" ca="1" si="94"/>
        <v>294</v>
      </c>
      <c r="CI274" s="35">
        <f t="shared" ca="1" si="94"/>
        <v>294</v>
      </c>
      <c r="CJ274" s="35">
        <f t="shared" ca="1" si="94"/>
        <v>294</v>
      </c>
      <c r="CK274" s="35">
        <f t="shared" ca="1" si="94"/>
        <v>294</v>
      </c>
      <c r="CL274" s="35">
        <f t="shared" ca="1" si="94"/>
        <v>294</v>
      </c>
      <c r="CM274" s="35">
        <f t="shared" ca="1" si="94"/>
        <v>294</v>
      </c>
      <c r="CN274" s="35">
        <f t="shared" ca="1" si="94"/>
        <v>294</v>
      </c>
      <c r="CO274" s="35">
        <f t="shared" ca="1" si="110"/>
        <v>294</v>
      </c>
      <c r="CP274" s="35">
        <f t="shared" ca="1" si="110"/>
        <v>294</v>
      </c>
      <c r="CQ274" s="35">
        <f t="shared" ca="1" si="93"/>
        <v>294</v>
      </c>
      <c r="CR274" s="35">
        <f t="shared" ca="1" si="93"/>
        <v>294</v>
      </c>
      <c r="CS274" s="35">
        <f t="shared" ca="1" si="93"/>
        <v>294</v>
      </c>
      <c r="CT274" s="35">
        <f t="shared" ca="1" si="93"/>
        <v>294</v>
      </c>
      <c r="CU274" s="35">
        <f t="shared" ca="1" si="93"/>
        <v>294</v>
      </c>
      <c r="CV274" s="35">
        <f t="shared" ca="1" si="93"/>
        <v>294</v>
      </c>
      <c r="CW274" s="38">
        <f t="shared" ca="1" si="93"/>
        <v>294</v>
      </c>
      <c r="CX274" s="38">
        <f t="shared" ca="1" si="93"/>
        <v>294</v>
      </c>
      <c r="CY274" s="38">
        <f t="shared" ca="1" si="93"/>
        <v>294</v>
      </c>
      <c r="CZ274" s="39">
        <f t="shared" ca="1" si="111"/>
        <v>294</v>
      </c>
      <c r="DA274" s="35"/>
    </row>
    <row r="275" spans="4:105" x14ac:dyDescent="0.3">
      <c r="D275" s="61" t="str">
        <f>VLOOKUP(F275,[1]Special!$O$2:$S$209,3,0)</f>
        <v>|0101021400|0.00|0.00|0.000|78.0001.6</v>
      </c>
      <c r="E275" s="20" t="s">
        <v>298</v>
      </c>
      <c r="F275" s="19" t="str">
        <f t="shared" si="99"/>
        <v>|0200226117|25.40|0.00|1.600|0.000</v>
      </c>
      <c r="G275" s="19" t="str">
        <f>'Cutting Rules'!H275</f>
        <v>KMV||||||||||||</v>
      </c>
      <c r="H275" s="19" t="str">
        <f>VLOOKUP(MID(F275,8,2),[1]Special!$H$2:$I$32,2,0)</f>
        <v>STKMHT490</v>
      </c>
      <c r="I275" s="19" t="str">
        <f t="shared" si="100"/>
        <v>IBC</v>
      </c>
      <c r="J275" s="19" t="str">
        <f t="shared" si="101"/>
        <v>P</v>
      </c>
      <c r="K275" s="19" t="str">
        <f t="shared" si="102"/>
        <v>25.4</v>
      </c>
      <c r="L275" s="19" t="str">
        <f t="shared" si="103"/>
        <v>0.00</v>
      </c>
      <c r="M275" s="52" t="str">
        <f t="shared" si="104"/>
        <v>1.60</v>
      </c>
      <c r="N275" s="52" t="str">
        <f t="shared" si="105"/>
        <v>6110</v>
      </c>
      <c r="O275" s="19">
        <f>VLOOKUP(F275,[1]Item!$A$5:$Z$10000,26,0)</f>
        <v>0.93899999999999995</v>
      </c>
      <c r="P275" s="19" t="str">
        <f>VLOOKUP(E275,[1]route!$E$3:$O$10005,11,0)</f>
        <v>C</v>
      </c>
      <c r="Q275" s="62" t="str">
        <f>'Cutting Rules'!AD275</f>
        <v>667------------</v>
      </c>
      <c r="R275" s="23">
        <f ca="1">SUMIF([1]route!$E$3:$E$10005,E275,[1]!Table1[生産])</f>
        <v>0</v>
      </c>
      <c r="S275" s="24"/>
      <c r="T275" s="78" t="s">
        <v>547</v>
      </c>
      <c r="U275" s="19"/>
      <c r="V275" s="48">
        <f>SUMIF([1]route!$E$3:$E$10005,E275,[1]route!$M$3:$M$10005)</f>
        <v>0</v>
      </c>
      <c r="W275" s="56">
        <f t="shared" si="106"/>
        <v>0</v>
      </c>
      <c r="X275" s="27" t="e">
        <f t="array" aca="1" ref="X275" ca="1">INDEX($BP275:$CZ275,MATCH(TRUE,$BP275:$CZ275&lt;0,0))</f>
        <v>#N/A</v>
      </c>
      <c r="Y275" s="47" t="str">
        <f t="shared" ca="1" si="97"/>
        <v/>
      </c>
      <c r="Z275" s="121" t="str">
        <f>IFERROR(VLOOKUP(E275,[1]route!$E$3:$BL$10005,59,0),"")&amp;IFERROR(VLOOKUP(E275,[1]route!$E$3:$BL$10005,60,0),"")</f>
        <v/>
      </c>
      <c r="AA275" s="28">
        <f t="shared" ca="1" si="107"/>
        <v>0</v>
      </c>
      <c r="AB275" s="77">
        <f t="shared" ca="1" si="108"/>
        <v>0</v>
      </c>
      <c r="AC275" s="4" t="str">
        <f t="shared" ca="1" si="98"/>
        <v/>
      </c>
      <c r="AD275" s="29">
        <v>0</v>
      </c>
      <c r="AE275" s="30">
        <f ca="1">SUMIF([1]route!$E$3:$E$10005,E275,[1]!Table1[1])</f>
        <v>0</v>
      </c>
      <c r="AF275" s="30">
        <f ca="1">SUMIF([1]route!$E$3:$E$10005,E275,[1]!Table1[2])</f>
        <v>0</v>
      </c>
      <c r="AG275" s="30">
        <f ca="1">SUMIF([1]route!$E$3:$E$10005,E275,[1]!Table1[3])</f>
        <v>0</v>
      </c>
      <c r="AH275" s="30">
        <f ca="1">SUMIF([1]route!$E$3:$E$10005,E275,[1]!Table1[4])</f>
        <v>0</v>
      </c>
      <c r="AI275" s="30">
        <f ca="1">SUMIF([1]route!$E$3:$E$10005,E275,[1]!Table1[5])</f>
        <v>0</v>
      </c>
      <c r="AJ275" s="30">
        <f ca="1">SUMIF([1]route!$E$3:$E$10005,E275,[1]!Table1[6])</f>
        <v>0</v>
      </c>
      <c r="AK275" s="30">
        <f ca="1">SUMIF([1]route!$E$3:$E$10005,E275,[1]!Table1[7])</f>
        <v>0</v>
      </c>
      <c r="AL275" s="30">
        <f ca="1">SUMIF([1]route!$E$3:$E$10005,E275,[1]!Table1[8])</f>
        <v>0</v>
      </c>
      <c r="AM275" s="30">
        <f ca="1">SUMIF([1]route!$E$3:$E$10005,E275,[1]!Table1[9])</f>
        <v>0</v>
      </c>
      <c r="AN275" s="30">
        <f ca="1">SUMIF([1]route!$E$3:$E$10005,E275,[1]!Table1[10])</f>
        <v>0</v>
      </c>
      <c r="AO275" s="30">
        <f ca="1">SUMIF([1]route!$E$3:$E$10005,E275,[1]!Table1[11])</f>
        <v>0</v>
      </c>
      <c r="AP275" s="30">
        <f ca="1">SUMIF([1]route!$E$3:$E$10005,E275,[1]!Table1[12])</f>
        <v>0</v>
      </c>
      <c r="AQ275" s="30">
        <f ca="1">SUMIF([1]route!$E$3:$E$10005,E275,[1]!Table1[13])</f>
        <v>0</v>
      </c>
      <c r="AR275" s="30">
        <f ca="1">SUMIF([1]route!$E$3:$E$10005,E275,[1]!Table1[14])</f>
        <v>0</v>
      </c>
      <c r="AS275" s="30">
        <f ca="1">SUMIF([1]route!$E$3:$E$10005,E275,[1]!Table1[15])</f>
        <v>0</v>
      </c>
      <c r="AT275" s="30">
        <f ca="1">SUMIF([1]route!$E$3:$E$10005,E275,[1]!Table1[16])</f>
        <v>0</v>
      </c>
      <c r="AU275" s="30">
        <f ca="1">SUMIF([1]route!$E$3:$E$10005,E275,[1]!Table1[17])</f>
        <v>0</v>
      </c>
      <c r="AV275" s="30">
        <f ca="1">SUMIF([1]route!$E$3:$E$10005,E275,[1]!Table1[18])</f>
        <v>0</v>
      </c>
      <c r="AW275" s="30">
        <f ca="1">SUMIF([1]route!$E$3:$E$10005,E275,[1]!Table1[19])</f>
        <v>0</v>
      </c>
      <c r="AX275" s="30">
        <f ca="1">SUMIF([1]route!$E$3:$E$10005,E275,[1]!Table1[20])</f>
        <v>0</v>
      </c>
      <c r="AY275" s="30">
        <f ca="1">SUMIF([1]route!$E$3:$E$10005,E275,[1]!Table1[21])</f>
        <v>0</v>
      </c>
      <c r="AZ275" s="30">
        <f ca="1">SUMIF([1]route!$E$3:$E$10005,E275,[1]!Table1[22])</f>
        <v>0</v>
      </c>
      <c r="BA275" s="30">
        <f ca="1">SUMIF([1]route!$E$3:$E$10005,E275,[1]!Table1[23])</f>
        <v>0</v>
      </c>
      <c r="BB275" s="30">
        <f ca="1">SUMIF([1]route!$E$3:$E$10005,E275,[1]!Table1[24])</f>
        <v>0</v>
      </c>
      <c r="BC275" s="30">
        <f ca="1">SUMIF([1]route!$E$3:$E$10005,E275,[1]!Table1[25])</f>
        <v>0</v>
      </c>
      <c r="BD275" s="30">
        <f ca="1">SUMIF([1]route!$E$3:$E$10005,E275,[1]!Table1[26])</f>
        <v>0</v>
      </c>
      <c r="BE275" s="30">
        <f ca="1">SUMIF([1]route!$E$3:$E$10005,E275,[1]!Table1[27])</f>
        <v>0</v>
      </c>
      <c r="BF275" s="30">
        <f ca="1">SUMIF([1]route!$E$3:$E$10005,E275,[1]!Table1[28])</f>
        <v>0</v>
      </c>
      <c r="BG275" s="30">
        <f ca="1">SUMIF([1]route!$E$3:$E$10005,E275,[1]!Table1[29])</f>
        <v>0</v>
      </c>
      <c r="BH275" s="30">
        <f ca="1">SUMIF([1]route!$E$3:$E$10005,E275,[1]!Table1[30])</f>
        <v>0</v>
      </c>
      <c r="BI275" s="30">
        <f ca="1">SUMIF([1]route!$E$3:$E$10005,E275,[1]!Table1[31])</f>
        <v>0</v>
      </c>
      <c r="BJ275" s="30">
        <f ca="1">SUMIF([1]route!$E$3:$E$10005,E275,[1]!Table1[Remain PO])</f>
        <v>0</v>
      </c>
      <c r="BK275" s="31">
        <f ca="1">SUMIF([1]route!$E$3:$E$10005,E275,[1]!Table1[N+1])</f>
        <v>0</v>
      </c>
      <c r="BL275" s="31">
        <f ca="1">SUMIF([1]route!$E$3:$E$10005,E275,[1]!Table1[N+2])</f>
        <v>0</v>
      </c>
      <c r="BM275" s="31">
        <f ca="1">SUMIF([1]route!$E$3:$E$10005,E275,[1]!Table1[N+3])</f>
        <v>0</v>
      </c>
      <c r="BN275" s="32">
        <f ca="1">SUMIF([1]route!$E$3:$E$10005,E275,[1]!Table1[N+4])</f>
        <v>0</v>
      </c>
      <c r="BP275" s="37">
        <f t="shared" si="109"/>
        <v>0</v>
      </c>
      <c r="BQ275" s="35">
        <f t="shared" ca="1" si="96"/>
        <v>0</v>
      </c>
      <c r="BR275" s="35">
        <f t="shared" ca="1" si="96"/>
        <v>0</v>
      </c>
      <c r="BS275" s="35">
        <f t="shared" ca="1" si="96"/>
        <v>0</v>
      </c>
      <c r="BT275" s="35">
        <f t="shared" ca="1" si="96"/>
        <v>0</v>
      </c>
      <c r="BU275" s="35">
        <f t="shared" ca="1" si="95"/>
        <v>0</v>
      </c>
      <c r="BV275" s="35">
        <f t="shared" ca="1" si="95"/>
        <v>0</v>
      </c>
      <c r="BW275" s="35">
        <f t="shared" ca="1" si="95"/>
        <v>0</v>
      </c>
      <c r="BX275" s="35">
        <f t="shared" ca="1" si="95"/>
        <v>0</v>
      </c>
      <c r="BY275" s="35">
        <f t="shared" ca="1" si="95"/>
        <v>0</v>
      </c>
      <c r="BZ275" s="35">
        <f t="shared" ca="1" si="95"/>
        <v>0</v>
      </c>
      <c r="CA275" s="35">
        <f t="shared" ca="1" si="95"/>
        <v>0</v>
      </c>
      <c r="CB275" s="35">
        <f t="shared" ca="1" si="95"/>
        <v>0</v>
      </c>
      <c r="CC275" s="35">
        <f t="shared" ca="1" si="94"/>
        <v>0</v>
      </c>
      <c r="CD275" s="35">
        <f t="shared" ca="1" si="94"/>
        <v>0</v>
      </c>
      <c r="CE275" s="35">
        <f t="shared" ca="1" si="94"/>
        <v>0</v>
      </c>
      <c r="CF275" s="35">
        <f t="shared" ca="1" si="94"/>
        <v>0</v>
      </c>
      <c r="CG275" s="35">
        <f t="shared" ca="1" si="94"/>
        <v>0</v>
      </c>
      <c r="CH275" s="35">
        <f t="shared" ca="1" si="94"/>
        <v>0</v>
      </c>
      <c r="CI275" s="35">
        <f t="shared" ca="1" si="94"/>
        <v>0</v>
      </c>
      <c r="CJ275" s="35">
        <f t="shared" ca="1" si="94"/>
        <v>0</v>
      </c>
      <c r="CK275" s="35">
        <f t="shared" ca="1" si="94"/>
        <v>0</v>
      </c>
      <c r="CL275" s="35">
        <f t="shared" ca="1" si="94"/>
        <v>0</v>
      </c>
      <c r="CM275" s="35">
        <f t="shared" ca="1" si="94"/>
        <v>0</v>
      </c>
      <c r="CN275" s="35">
        <f t="shared" ca="1" si="94"/>
        <v>0</v>
      </c>
      <c r="CO275" s="35">
        <f t="shared" ca="1" si="110"/>
        <v>0</v>
      </c>
      <c r="CP275" s="35">
        <f t="shared" ca="1" si="110"/>
        <v>0</v>
      </c>
      <c r="CQ275" s="35">
        <f t="shared" ca="1" si="93"/>
        <v>0</v>
      </c>
      <c r="CR275" s="35">
        <f t="shared" ca="1" si="93"/>
        <v>0</v>
      </c>
      <c r="CS275" s="35">
        <f t="shared" ca="1" si="93"/>
        <v>0</v>
      </c>
      <c r="CT275" s="35">
        <f t="shared" ca="1" si="93"/>
        <v>0</v>
      </c>
      <c r="CU275" s="35">
        <f t="shared" ca="1" si="93"/>
        <v>0</v>
      </c>
      <c r="CV275" s="35">
        <f t="shared" ca="1" si="93"/>
        <v>0</v>
      </c>
      <c r="CW275" s="38">
        <f t="shared" ca="1" si="93"/>
        <v>0</v>
      </c>
      <c r="CX275" s="38">
        <f t="shared" ca="1" si="93"/>
        <v>0</v>
      </c>
      <c r="CY275" s="38">
        <f t="shared" ca="1" si="93"/>
        <v>0</v>
      </c>
      <c r="CZ275" s="39">
        <f t="shared" ca="1" si="111"/>
        <v>0</v>
      </c>
      <c r="DA275" s="35"/>
    </row>
    <row r="276" spans="4:105" x14ac:dyDescent="0.3">
      <c r="D276" s="61" t="str">
        <f>VLOOKUP(F276,[1]Special!$O$2:$S$209,3,0)</f>
        <v>|0101021400|0.00|0.00|0.000|77.0002</v>
      </c>
      <c r="E276" s="20" t="s">
        <v>299</v>
      </c>
      <c r="F276" s="19" t="str">
        <f t="shared" si="99"/>
        <v>|0200226117|25.40|0.00|2.000|0.000</v>
      </c>
      <c r="G276" s="19" t="str">
        <f>'Cutting Rules'!H276</f>
        <v>KMV|KMV|||||||||||</v>
      </c>
      <c r="H276" s="19" t="str">
        <f>VLOOKUP(MID(F276,8,2),[1]Special!$H$2:$I$32,2,0)</f>
        <v>STKMHT490</v>
      </c>
      <c r="I276" s="19" t="str">
        <f t="shared" si="100"/>
        <v>NBC</v>
      </c>
      <c r="J276" s="19" t="str">
        <f t="shared" si="101"/>
        <v>P</v>
      </c>
      <c r="K276" s="19" t="str">
        <f t="shared" si="102"/>
        <v>25.4</v>
      </c>
      <c r="L276" s="19" t="str">
        <f t="shared" si="103"/>
        <v>0.00</v>
      </c>
      <c r="M276" s="52" t="str">
        <f t="shared" si="104"/>
        <v>2.00</v>
      </c>
      <c r="N276" s="52" t="str">
        <f t="shared" si="105"/>
        <v>6151</v>
      </c>
      <c r="O276" s="19">
        <f>VLOOKUP(F276,[1]Item!$A$5:$Z$10000,26,0)</f>
        <v>1.1539999999999999</v>
      </c>
      <c r="P276" s="19" t="str">
        <f>VLOOKUP(E276,[1]route!$E$3:$O$10005,11,0)</f>
        <v>C</v>
      </c>
      <c r="Q276" s="62" t="str">
        <f>'Cutting Rules'!AD276</f>
        <v>136-190-6151----------</v>
      </c>
      <c r="R276" s="23">
        <f ca="1">SUMIF([1]route!$E$3:$E$10005,E276,[1]!Table1[生産])</f>
        <v>192.80902777777777</v>
      </c>
      <c r="S276" s="24"/>
      <c r="T276" s="78" t="s">
        <v>547</v>
      </c>
      <c r="U276" s="19"/>
      <c r="V276" s="48">
        <f>SUMIF([1]route!$E$3:$E$10005,E276,[1]route!$M$3:$M$10005)</f>
        <v>152</v>
      </c>
      <c r="W276" s="56">
        <f t="shared" si="106"/>
        <v>1078.934608</v>
      </c>
      <c r="X276" s="27">
        <f t="array" aca="1" ref="X276" ca="1">INDEX($BP276:$CZ276,MATCH(TRUE,$BP276:$CZ276&lt;0,0))</f>
        <v>-40.809027777777786</v>
      </c>
      <c r="Y276" s="47">
        <f t="shared" ca="1" si="97"/>
        <v>45351</v>
      </c>
      <c r="Z276" s="121" t="str">
        <f>IFERROR(VLOOKUP(E276,[1]route!$E$3:$BL$10005,59,0),"")&amp;IFERROR(VLOOKUP(E276,[1]route!$E$3:$BL$10005,60,0),"")</f>
        <v/>
      </c>
      <c r="AA276" s="28">
        <f t="shared" ca="1" si="107"/>
        <v>40.809027777777771</v>
      </c>
      <c r="AB276" s="77">
        <f t="shared" ca="1" si="108"/>
        <v>289.67284465972216</v>
      </c>
      <c r="AC276" s="4">
        <f t="shared" ca="1" si="98"/>
        <v>35</v>
      </c>
      <c r="AD276" s="29">
        <v>0</v>
      </c>
      <c r="AE276" s="30">
        <f ca="1">SUMIF([1]route!$E$3:$E$10005,E276,[1]!Table1[1])</f>
        <v>0</v>
      </c>
      <c r="AF276" s="30">
        <f ca="1">SUMIF([1]route!$E$3:$E$10005,E276,[1]!Table1[2])</f>
        <v>0</v>
      </c>
      <c r="AG276" s="30">
        <f ca="1">SUMIF([1]route!$E$3:$E$10005,E276,[1]!Table1[3])</f>
        <v>0</v>
      </c>
      <c r="AH276" s="30">
        <f ca="1">SUMIF([1]route!$E$3:$E$10005,E276,[1]!Table1[4])</f>
        <v>0</v>
      </c>
      <c r="AI276" s="30">
        <f ca="1">SUMIF([1]route!$E$3:$E$10005,E276,[1]!Table1[5])</f>
        <v>0</v>
      </c>
      <c r="AJ276" s="30">
        <f ca="1">SUMIF([1]route!$E$3:$E$10005,E276,[1]!Table1[6])</f>
        <v>0</v>
      </c>
      <c r="AK276" s="30">
        <f ca="1">SUMIF([1]route!$E$3:$E$10005,E276,[1]!Table1[7])</f>
        <v>0</v>
      </c>
      <c r="AL276" s="30">
        <f ca="1">SUMIF([1]route!$E$3:$E$10005,E276,[1]!Table1[8])</f>
        <v>0</v>
      </c>
      <c r="AM276" s="30">
        <f ca="1">SUMIF([1]route!$E$3:$E$10005,E276,[1]!Table1[9])</f>
        <v>0</v>
      </c>
      <c r="AN276" s="30">
        <f ca="1">SUMIF([1]route!$E$3:$E$10005,E276,[1]!Table1[10])</f>
        <v>0</v>
      </c>
      <c r="AO276" s="30">
        <f ca="1">SUMIF([1]route!$E$3:$E$10005,E276,[1]!Table1[11])</f>
        <v>0</v>
      </c>
      <c r="AP276" s="30">
        <f ca="1">SUMIF([1]route!$E$3:$E$10005,E276,[1]!Table1[12])</f>
        <v>0</v>
      </c>
      <c r="AQ276" s="30">
        <f ca="1">SUMIF([1]route!$E$3:$E$10005,E276,[1]!Table1[13])</f>
        <v>0</v>
      </c>
      <c r="AR276" s="30">
        <f ca="1">SUMIF([1]route!$E$3:$E$10005,E276,[1]!Table1[14])</f>
        <v>0</v>
      </c>
      <c r="AS276" s="30">
        <f ca="1">SUMIF([1]route!$E$3:$E$10005,E276,[1]!Table1[15])</f>
        <v>0</v>
      </c>
      <c r="AT276" s="30">
        <f ca="1">SUMIF([1]route!$E$3:$E$10005,E276,[1]!Table1[16])</f>
        <v>0</v>
      </c>
      <c r="AU276" s="30">
        <f ca="1">SUMIF([1]route!$E$3:$E$10005,E276,[1]!Table1[17])</f>
        <v>0</v>
      </c>
      <c r="AV276" s="30">
        <f ca="1">SUMIF([1]route!$E$3:$E$10005,E276,[1]!Table1[18])</f>
        <v>0</v>
      </c>
      <c r="AW276" s="30">
        <f ca="1">SUMIF([1]route!$E$3:$E$10005,E276,[1]!Table1[19])</f>
        <v>0</v>
      </c>
      <c r="AX276" s="30">
        <f ca="1">SUMIF([1]route!$E$3:$E$10005,E276,[1]!Table1[20])</f>
        <v>0</v>
      </c>
      <c r="AY276" s="30">
        <f ca="1">SUMIF([1]route!$E$3:$E$10005,E276,[1]!Table1[21])</f>
        <v>0</v>
      </c>
      <c r="AZ276" s="30">
        <f ca="1">SUMIF([1]route!$E$3:$E$10005,E276,[1]!Table1[22])</f>
        <v>0</v>
      </c>
      <c r="BA276" s="30">
        <f ca="1">SUMIF([1]route!$E$3:$E$10005,E276,[1]!Table1[23])</f>
        <v>0</v>
      </c>
      <c r="BB276" s="30">
        <f ca="1">SUMIF([1]route!$E$3:$E$10005,E276,[1]!Table1[24])</f>
        <v>0</v>
      </c>
      <c r="BC276" s="30">
        <f ca="1">SUMIF([1]route!$E$3:$E$10005,E276,[1]!Table1[25])</f>
        <v>0</v>
      </c>
      <c r="BD276" s="30">
        <f ca="1">SUMIF([1]route!$E$3:$E$10005,E276,[1]!Table1[26])</f>
        <v>0</v>
      </c>
      <c r="BE276" s="30">
        <f ca="1">SUMIF([1]route!$E$3:$E$10005,E276,[1]!Table1[27])</f>
        <v>0</v>
      </c>
      <c r="BF276" s="30">
        <f ca="1">SUMIF([1]route!$E$3:$E$10005,E276,[1]!Table1[28])</f>
        <v>0</v>
      </c>
      <c r="BG276" s="30">
        <f ca="1">SUMIF([1]route!$E$3:$E$10005,E276,[1]!Table1[29])</f>
        <v>0</v>
      </c>
      <c r="BH276" s="30">
        <f ca="1">SUMIF([1]route!$E$3:$E$10005,E276,[1]!Table1[30])</f>
        <v>0</v>
      </c>
      <c r="BI276" s="30">
        <f ca="1">SUMIF([1]route!$E$3:$E$10005,E276,[1]!Table1[31])</f>
        <v>0</v>
      </c>
      <c r="BJ276" s="30">
        <f ca="1">SUMIF([1]route!$E$3:$E$10005,E276,[1]!Table1[Remain PO])</f>
        <v>0</v>
      </c>
      <c r="BK276" s="31">
        <f ca="1">SUMIF([1]route!$E$3:$E$10005,E276,[1]!Table1[N+1])</f>
        <v>77.392361111111114</v>
      </c>
      <c r="BL276" s="31">
        <f ca="1">SUMIF([1]route!$E$3:$E$10005,E276,[1]!Table1[N+2])</f>
        <v>115.41666666666667</v>
      </c>
      <c r="BM276" s="31">
        <f ca="1">SUMIF([1]route!$E$3:$E$10005,E276,[1]!Table1[N+3])</f>
        <v>44.555555555555557</v>
      </c>
      <c r="BN276" s="32">
        <f ca="1">SUMIF([1]route!$E$3:$E$10005,E276,[1]!Table1[N+4])</f>
        <v>0</v>
      </c>
      <c r="BP276" s="37">
        <f t="shared" si="109"/>
        <v>152</v>
      </c>
      <c r="BQ276" s="35">
        <f t="shared" ca="1" si="96"/>
        <v>152</v>
      </c>
      <c r="BR276" s="35">
        <f t="shared" ca="1" si="96"/>
        <v>152</v>
      </c>
      <c r="BS276" s="35">
        <f t="shared" ca="1" si="96"/>
        <v>152</v>
      </c>
      <c r="BT276" s="35">
        <f t="shared" ca="1" si="96"/>
        <v>152</v>
      </c>
      <c r="BU276" s="35">
        <f t="shared" ca="1" si="95"/>
        <v>152</v>
      </c>
      <c r="BV276" s="35">
        <f t="shared" ca="1" si="95"/>
        <v>152</v>
      </c>
      <c r="BW276" s="35">
        <f t="shared" ca="1" si="95"/>
        <v>152</v>
      </c>
      <c r="BX276" s="35">
        <f t="shared" ca="1" si="95"/>
        <v>152</v>
      </c>
      <c r="BY276" s="35">
        <f t="shared" ca="1" si="95"/>
        <v>152</v>
      </c>
      <c r="BZ276" s="35">
        <f t="shared" ca="1" si="95"/>
        <v>152</v>
      </c>
      <c r="CA276" s="35">
        <f t="shared" ca="1" si="95"/>
        <v>152</v>
      </c>
      <c r="CB276" s="35">
        <f t="shared" ca="1" si="95"/>
        <v>152</v>
      </c>
      <c r="CC276" s="35">
        <f t="shared" ca="1" si="94"/>
        <v>152</v>
      </c>
      <c r="CD276" s="35">
        <f t="shared" ca="1" si="94"/>
        <v>152</v>
      </c>
      <c r="CE276" s="35">
        <f t="shared" ca="1" si="94"/>
        <v>152</v>
      </c>
      <c r="CF276" s="35">
        <f t="shared" ca="1" si="94"/>
        <v>152</v>
      </c>
      <c r="CG276" s="35">
        <f t="shared" ca="1" si="94"/>
        <v>152</v>
      </c>
      <c r="CH276" s="35">
        <f t="shared" ca="1" si="94"/>
        <v>152</v>
      </c>
      <c r="CI276" s="35">
        <f t="shared" ca="1" si="94"/>
        <v>152</v>
      </c>
      <c r="CJ276" s="35">
        <f t="shared" ca="1" si="94"/>
        <v>152</v>
      </c>
      <c r="CK276" s="35">
        <f t="shared" ca="1" si="94"/>
        <v>152</v>
      </c>
      <c r="CL276" s="35">
        <f t="shared" ca="1" si="94"/>
        <v>152</v>
      </c>
      <c r="CM276" s="35">
        <f t="shared" ca="1" si="94"/>
        <v>152</v>
      </c>
      <c r="CN276" s="35">
        <f t="shared" ca="1" si="94"/>
        <v>152</v>
      </c>
      <c r="CO276" s="35">
        <f t="shared" ca="1" si="110"/>
        <v>152</v>
      </c>
      <c r="CP276" s="35">
        <f t="shared" ca="1" si="110"/>
        <v>152</v>
      </c>
      <c r="CQ276" s="35">
        <f t="shared" ca="1" si="93"/>
        <v>152</v>
      </c>
      <c r="CR276" s="35">
        <f t="shared" ca="1" si="93"/>
        <v>152</v>
      </c>
      <c r="CS276" s="35">
        <f t="shared" ca="1" si="93"/>
        <v>152</v>
      </c>
      <c r="CT276" s="35">
        <f t="shared" ca="1" si="93"/>
        <v>152</v>
      </c>
      <c r="CU276" s="35">
        <f t="shared" ca="1" si="93"/>
        <v>152</v>
      </c>
      <c r="CV276" s="35">
        <f t="shared" ca="1" si="93"/>
        <v>152</v>
      </c>
      <c r="CW276" s="38">
        <f t="shared" ca="1" si="93"/>
        <v>74.607638888888886</v>
      </c>
      <c r="CX276" s="38">
        <f t="shared" ca="1" si="93"/>
        <v>-40.809027777777786</v>
      </c>
      <c r="CY276" s="38">
        <f t="shared" ca="1" si="93"/>
        <v>-85.364583333333343</v>
      </c>
      <c r="CZ276" s="39">
        <f t="shared" ca="1" si="111"/>
        <v>-85.364583333333343</v>
      </c>
      <c r="DA276" s="35"/>
    </row>
    <row r="277" spans="4:105" x14ac:dyDescent="0.3">
      <c r="D277" s="61" t="str">
        <f>VLOOKUP(F277,[1]Special!$O$2:$S$209,3,0)</f>
        <v>|0101021400|0.00|0.00|0.000|87.0002</v>
      </c>
      <c r="E277" s="20" t="s">
        <v>305</v>
      </c>
      <c r="F277" s="19" t="str">
        <f t="shared" si="99"/>
        <v>|0200226117|28.60|0.00|2.000|0.000</v>
      </c>
      <c r="G277" s="19" t="str">
        <f>'Cutting Rules'!H277</f>
        <v>KMV||KMV||||||||||</v>
      </c>
      <c r="H277" s="19" t="str">
        <f>VLOOKUP(MID(F277,8,2),[1]Special!$H$2:$I$32,2,0)</f>
        <v>STKMHT490</v>
      </c>
      <c r="I277" s="19" t="str">
        <f t="shared" si="100"/>
        <v>NBC</v>
      </c>
      <c r="J277" s="19" t="str">
        <f t="shared" si="101"/>
        <v>P</v>
      </c>
      <c r="K277" s="19" t="str">
        <f t="shared" si="102"/>
        <v>28.6</v>
      </c>
      <c r="L277" s="19" t="str">
        <f t="shared" si="103"/>
        <v>0.00</v>
      </c>
      <c r="M277" s="52" t="str">
        <f t="shared" si="104"/>
        <v>2.00</v>
      </c>
      <c r="N277" s="52" t="str">
        <f t="shared" si="105"/>
        <v>6376</v>
      </c>
      <c r="O277" s="19">
        <f>VLOOKUP(F277,[1]Item!$A$5:$Z$10000,26,0)</f>
        <v>1.3120000000000001</v>
      </c>
      <c r="P277" s="19" t="str">
        <f>VLOOKUP(E277,[1]route!$E$3:$O$10005,11,0)</f>
        <v>C</v>
      </c>
      <c r="Q277" s="62" t="str">
        <f>'Cutting Rules'!AD277</f>
        <v>1254-6376-2099----------</v>
      </c>
      <c r="R277" s="23">
        <f ca="1">SUMIF([1]route!$E$3:$E$10005,E277,[1]!Table1[生産])</f>
        <v>17.600000000000001</v>
      </c>
      <c r="S277" s="24"/>
      <c r="T277" s="78" t="s">
        <v>547</v>
      </c>
      <c r="U277" s="19"/>
      <c r="V277" s="48">
        <f>SUMIF([1]route!$E$3:$E$10005,E277,[1]route!$M$3:$M$10005)</f>
        <v>48</v>
      </c>
      <c r="W277" s="56">
        <f t="shared" si="106"/>
        <v>401.53497600000003</v>
      </c>
      <c r="X277" s="27" t="e">
        <f t="array" aca="1" ref="X277" ca="1">INDEX($BP277:$CZ277,MATCH(TRUE,$BP277:$CZ277&lt;0,0))</f>
        <v>#N/A</v>
      </c>
      <c r="Y277" s="47" t="str">
        <f t="shared" ca="1" si="97"/>
        <v/>
      </c>
      <c r="Z277" s="121" t="str">
        <f>IFERROR(VLOOKUP(E277,[1]route!$E$3:$BL$10005,59,0),"")&amp;IFERROR(VLOOKUP(E277,[1]route!$E$3:$BL$10005,60,0),"")</f>
        <v/>
      </c>
      <c r="AA277" s="28">
        <f t="shared" ca="1" si="107"/>
        <v>0</v>
      </c>
      <c r="AB277" s="77">
        <f t="shared" ca="1" si="108"/>
        <v>0</v>
      </c>
      <c r="AC277" s="4" t="str">
        <f t="shared" ca="1" si="98"/>
        <v/>
      </c>
      <c r="AD277" s="29">
        <v>0</v>
      </c>
      <c r="AE277" s="30">
        <f ca="1">SUMIF([1]route!$E$3:$E$10005,E277,[1]!Table1[1])</f>
        <v>0</v>
      </c>
      <c r="AF277" s="30">
        <f ca="1">SUMIF([1]route!$E$3:$E$10005,E277,[1]!Table1[2])</f>
        <v>0</v>
      </c>
      <c r="AG277" s="30">
        <f ca="1">SUMIF([1]route!$E$3:$E$10005,E277,[1]!Table1[3])</f>
        <v>0</v>
      </c>
      <c r="AH277" s="30">
        <f ca="1">SUMIF([1]route!$E$3:$E$10005,E277,[1]!Table1[4])</f>
        <v>0</v>
      </c>
      <c r="AI277" s="30">
        <f ca="1">SUMIF([1]route!$E$3:$E$10005,E277,[1]!Table1[5])</f>
        <v>0</v>
      </c>
      <c r="AJ277" s="30">
        <f ca="1">SUMIF([1]route!$E$3:$E$10005,E277,[1]!Table1[6])</f>
        <v>0</v>
      </c>
      <c r="AK277" s="30">
        <f ca="1">SUMIF([1]route!$E$3:$E$10005,E277,[1]!Table1[7])</f>
        <v>0</v>
      </c>
      <c r="AL277" s="30">
        <f ca="1">SUMIF([1]route!$E$3:$E$10005,E277,[1]!Table1[8])</f>
        <v>0</v>
      </c>
      <c r="AM277" s="30">
        <f ca="1">SUMIF([1]route!$E$3:$E$10005,E277,[1]!Table1[9])</f>
        <v>0</v>
      </c>
      <c r="AN277" s="30">
        <f ca="1">SUMIF([1]route!$E$3:$E$10005,E277,[1]!Table1[10])</f>
        <v>0</v>
      </c>
      <c r="AO277" s="30">
        <f ca="1">SUMIF([1]route!$E$3:$E$10005,E277,[1]!Table1[11])</f>
        <v>0</v>
      </c>
      <c r="AP277" s="30">
        <f ca="1">SUMIF([1]route!$E$3:$E$10005,E277,[1]!Table1[12])</f>
        <v>0</v>
      </c>
      <c r="AQ277" s="30">
        <f ca="1">SUMIF([1]route!$E$3:$E$10005,E277,[1]!Table1[13])</f>
        <v>0</v>
      </c>
      <c r="AR277" s="30">
        <f ca="1">SUMIF([1]route!$E$3:$E$10005,E277,[1]!Table1[14])</f>
        <v>0</v>
      </c>
      <c r="AS277" s="30">
        <f ca="1">SUMIF([1]route!$E$3:$E$10005,E277,[1]!Table1[15])</f>
        <v>0</v>
      </c>
      <c r="AT277" s="30">
        <f ca="1">SUMIF([1]route!$E$3:$E$10005,E277,[1]!Table1[16])</f>
        <v>0</v>
      </c>
      <c r="AU277" s="30">
        <f ca="1">SUMIF([1]route!$E$3:$E$10005,E277,[1]!Table1[17])</f>
        <v>0</v>
      </c>
      <c r="AV277" s="30">
        <f ca="1">SUMIF([1]route!$E$3:$E$10005,E277,[1]!Table1[18])</f>
        <v>0</v>
      </c>
      <c r="AW277" s="30">
        <f ca="1">SUMIF([1]route!$E$3:$E$10005,E277,[1]!Table1[19])</f>
        <v>0</v>
      </c>
      <c r="AX277" s="30">
        <f ca="1">SUMIF([1]route!$E$3:$E$10005,E277,[1]!Table1[20])</f>
        <v>0</v>
      </c>
      <c r="AY277" s="30">
        <f ca="1">SUMIF([1]route!$E$3:$E$10005,E277,[1]!Table1[21])</f>
        <v>0</v>
      </c>
      <c r="AZ277" s="30">
        <f ca="1">SUMIF([1]route!$E$3:$E$10005,E277,[1]!Table1[22])</f>
        <v>0</v>
      </c>
      <c r="BA277" s="30">
        <f ca="1">SUMIF([1]route!$E$3:$E$10005,E277,[1]!Table1[23])</f>
        <v>0</v>
      </c>
      <c r="BB277" s="30">
        <f ca="1">SUMIF([1]route!$E$3:$E$10005,E277,[1]!Table1[24])</f>
        <v>0</v>
      </c>
      <c r="BC277" s="30">
        <f ca="1">SUMIF([1]route!$E$3:$E$10005,E277,[1]!Table1[25])</f>
        <v>0</v>
      </c>
      <c r="BD277" s="30">
        <f ca="1">SUMIF([1]route!$E$3:$E$10005,E277,[1]!Table1[26])</f>
        <v>0</v>
      </c>
      <c r="BE277" s="30">
        <f ca="1">SUMIF([1]route!$E$3:$E$10005,E277,[1]!Table1[27])</f>
        <v>0</v>
      </c>
      <c r="BF277" s="30">
        <f ca="1">SUMIF([1]route!$E$3:$E$10005,E277,[1]!Table1[28])</f>
        <v>0</v>
      </c>
      <c r="BG277" s="30">
        <f ca="1">SUMIF([1]route!$E$3:$E$10005,E277,[1]!Table1[29])</f>
        <v>0</v>
      </c>
      <c r="BH277" s="30">
        <f ca="1">SUMIF([1]route!$E$3:$E$10005,E277,[1]!Table1[30])</f>
        <v>0</v>
      </c>
      <c r="BI277" s="30">
        <f ca="1">SUMIF([1]route!$E$3:$E$10005,E277,[1]!Table1[31])</f>
        <v>0</v>
      </c>
      <c r="BJ277" s="30">
        <f ca="1">SUMIF([1]route!$E$3:$E$10005,E277,[1]!Table1[Remain PO])</f>
        <v>0</v>
      </c>
      <c r="BK277" s="31">
        <f ca="1">SUMIF([1]route!$E$3:$E$10005,E277,[1]!Table1[N+1])</f>
        <v>17.600000000000001</v>
      </c>
      <c r="BL277" s="31">
        <f ca="1">SUMIF([1]route!$E$3:$E$10005,E277,[1]!Table1[N+2])</f>
        <v>0</v>
      </c>
      <c r="BM277" s="31">
        <f ca="1">SUMIF([1]route!$E$3:$E$10005,E277,[1]!Table1[N+3])</f>
        <v>16</v>
      </c>
      <c r="BN277" s="32">
        <f ca="1">SUMIF([1]route!$E$3:$E$10005,E277,[1]!Table1[N+4])</f>
        <v>0</v>
      </c>
      <c r="BP277" s="37">
        <f t="shared" si="109"/>
        <v>48</v>
      </c>
      <c r="BQ277" s="35">
        <f t="shared" ca="1" si="96"/>
        <v>48</v>
      </c>
      <c r="BR277" s="35">
        <f t="shared" ca="1" si="96"/>
        <v>48</v>
      </c>
      <c r="BS277" s="35">
        <f t="shared" ca="1" si="96"/>
        <v>48</v>
      </c>
      <c r="BT277" s="35">
        <f t="shared" ca="1" si="96"/>
        <v>48</v>
      </c>
      <c r="BU277" s="35">
        <f t="shared" ca="1" si="95"/>
        <v>48</v>
      </c>
      <c r="BV277" s="35">
        <f t="shared" ca="1" si="95"/>
        <v>48</v>
      </c>
      <c r="BW277" s="35">
        <f t="shared" ca="1" si="95"/>
        <v>48</v>
      </c>
      <c r="BX277" s="35">
        <f t="shared" ca="1" si="95"/>
        <v>48</v>
      </c>
      <c r="BY277" s="35">
        <f t="shared" ca="1" si="95"/>
        <v>48</v>
      </c>
      <c r="BZ277" s="35">
        <f t="shared" ca="1" si="95"/>
        <v>48</v>
      </c>
      <c r="CA277" s="35">
        <f t="shared" ca="1" si="95"/>
        <v>48</v>
      </c>
      <c r="CB277" s="35">
        <f t="shared" ca="1" si="95"/>
        <v>48</v>
      </c>
      <c r="CC277" s="35">
        <f t="shared" ca="1" si="94"/>
        <v>48</v>
      </c>
      <c r="CD277" s="35">
        <f t="shared" ca="1" si="94"/>
        <v>48</v>
      </c>
      <c r="CE277" s="35">
        <f t="shared" ca="1" si="94"/>
        <v>48</v>
      </c>
      <c r="CF277" s="35">
        <f t="shared" ca="1" si="94"/>
        <v>48</v>
      </c>
      <c r="CG277" s="35">
        <f t="shared" ca="1" si="94"/>
        <v>48</v>
      </c>
      <c r="CH277" s="35">
        <f t="shared" ca="1" si="94"/>
        <v>48</v>
      </c>
      <c r="CI277" s="35">
        <f t="shared" ca="1" si="94"/>
        <v>48</v>
      </c>
      <c r="CJ277" s="35">
        <f t="shared" ca="1" si="94"/>
        <v>48</v>
      </c>
      <c r="CK277" s="35">
        <f t="shared" ca="1" si="94"/>
        <v>48</v>
      </c>
      <c r="CL277" s="35">
        <f t="shared" ca="1" si="94"/>
        <v>48</v>
      </c>
      <c r="CM277" s="35">
        <f t="shared" ca="1" si="94"/>
        <v>48</v>
      </c>
      <c r="CN277" s="35">
        <f t="shared" ca="1" si="94"/>
        <v>48</v>
      </c>
      <c r="CO277" s="35">
        <f t="shared" ca="1" si="110"/>
        <v>48</v>
      </c>
      <c r="CP277" s="35">
        <f t="shared" ca="1" si="110"/>
        <v>48</v>
      </c>
      <c r="CQ277" s="35">
        <f t="shared" ca="1" si="93"/>
        <v>48</v>
      </c>
      <c r="CR277" s="35">
        <f t="shared" ca="1" si="93"/>
        <v>48</v>
      </c>
      <c r="CS277" s="35">
        <f t="shared" ca="1" si="93"/>
        <v>48</v>
      </c>
      <c r="CT277" s="35">
        <f t="shared" ca="1" si="93"/>
        <v>48</v>
      </c>
      <c r="CU277" s="35">
        <f t="shared" ca="1" si="93"/>
        <v>48</v>
      </c>
      <c r="CV277" s="35">
        <f t="shared" ca="1" si="93"/>
        <v>48</v>
      </c>
      <c r="CW277" s="38">
        <f t="shared" ca="1" si="93"/>
        <v>30.4</v>
      </c>
      <c r="CX277" s="38">
        <f t="shared" ca="1" si="93"/>
        <v>30.4</v>
      </c>
      <c r="CY277" s="38">
        <f t="shared" ca="1" si="93"/>
        <v>14.399999999999999</v>
      </c>
      <c r="CZ277" s="39">
        <f t="shared" ca="1" si="111"/>
        <v>14.399999999999999</v>
      </c>
      <c r="DA277" s="35"/>
    </row>
    <row r="278" spans="4:105" x14ac:dyDescent="0.3">
      <c r="D278" s="61" t="str">
        <f>VLOOKUP(F278,[1]Special!$O$2:$S$209,3,0)</f>
        <v>|0101021400|0.00|0.00|0.000|87.0002</v>
      </c>
      <c r="E278" s="20" t="s">
        <v>300</v>
      </c>
      <c r="F278" s="19" t="str">
        <f t="shared" si="99"/>
        <v>|0200226117|28.60|0.00|2.000|0.000</v>
      </c>
      <c r="G278" s="19" t="str">
        <f>'Cutting Rules'!H278</f>
        <v>KMV|KMV|||||||||||</v>
      </c>
      <c r="H278" s="19" t="str">
        <f>VLOOKUP(MID(F278,8,2),[1]Special!$H$2:$I$32,2,0)</f>
        <v>STKMHT490</v>
      </c>
      <c r="I278" s="19" t="str">
        <f t="shared" si="100"/>
        <v>NBC</v>
      </c>
      <c r="J278" s="19" t="str">
        <f t="shared" si="101"/>
        <v>P</v>
      </c>
      <c r="K278" s="19" t="str">
        <f t="shared" si="102"/>
        <v>28.6</v>
      </c>
      <c r="L278" s="19" t="str">
        <f t="shared" si="103"/>
        <v>0.00</v>
      </c>
      <c r="M278" s="52" t="str">
        <f t="shared" si="104"/>
        <v>2.00</v>
      </c>
      <c r="N278" s="52" t="str">
        <f t="shared" si="105"/>
        <v>5695</v>
      </c>
      <c r="O278" s="19">
        <f>VLOOKUP(F278,[1]Item!$A$5:$Z$10000,26,0)</f>
        <v>1.3120000000000001</v>
      </c>
      <c r="P278" s="19" t="str">
        <f>VLOOKUP(E278,[1]route!$E$3:$O$10005,11,0)</f>
        <v>C</v>
      </c>
      <c r="Q278" s="62" t="str">
        <f>'Cutting Rules'!AD278</f>
        <v>1855-312-5695----------</v>
      </c>
      <c r="R278" s="23">
        <f ca="1">SUMIF([1]route!$E$3:$E$10005,E278,[1]!Table1[生産])</f>
        <v>61.5</v>
      </c>
      <c r="S278" s="24"/>
      <c r="T278" s="78" t="s">
        <v>547</v>
      </c>
      <c r="U278" s="19"/>
      <c r="V278" s="48">
        <f>SUMIF([1]route!$E$3:$E$10005,E278,[1]route!$M$3:$M$10005)</f>
        <v>544</v>
      </c>
      <c r="W278" s="56">
        <f t="shared" si="106"/>
        <v>4064.6809600000001</v>
      </c>
      <c r="X278" s="27" t="e">
        <f t="array" aca="1" ref="X278" ca="1">INDEX($BP278:$CZ278,MATCH(TRUE,$BP278:$CZ278&lt;0,0))</f>
        <v>#N/A</v>
      </c>
      <c r="Y278" s="47" t="str">
        <f t="shared" ca="1" si="97"/>
        <v/>
      </c>
      <c r="Z278" s="121" t="str">
        <f>IFERROR(VLOOKUP(E278,[1]route!$E$3:$BL$10005,59,0),"")&amp;IFERROR(VLOOKUP(E278,[1]route!$E$3:$BL$10005,60,0),"")</f>
        <v/>
      </c>
      <c r="AA278" s="28">
        <f t="shared" ca="1" si="107"/>
        <v>0</v>
      </c>
      <c r="AB278" s="77">
        <f t="shared" ca="1" si="108"/>
        <v>0</v>
      </c>
      <c r="AC278" s="4" t="str">
        <f t="shared" ca="1" si="98"/>
        <v/>
      </c>
      <c r="AD278" s="29">
        <v>0</v>
      </c>
      <c r="AE278" s="30">
        <f ca="1">SUMIF([1]route!$E$3:$E$10005,E278,[1]!Table1[1])</f>
        <v>0</v>
      </c>
      <c r="AF278" s="30">
        <f ca="1">SUMIF([1]route!$E$3:$E$10005,E278,[1]!Table1[2])</f>
        <v>0</v>
      </c>
      <c r="AG278" s="30">
        <f ca="1">SUMIF([1]route!$E$3:$E$10005,E278,[1]!Table1[3])</f>
        <v>0</v>
      </c>
      <c r="AH278" s="30">
        <f ca="1">SUMIF([1]route!$E$3:$E$10005,E278,[1]!Table1[4])</f>
        <v>0</v>
      </c>
      <c r="AI278" s="30">
        <f ca="1">SUMIF([1]route!$E$3:$E$10005,E278,[1]!Table1[5])</f>
        <v>0</v>
      </c>
      <c r="AJ278" s="30">
        <f ca="1">SUMIF([1]route!$E$3:$E$10005,E278,[1]!Table1[6])</f>
        <v>0</v>
      </c>
      <c r="AK278" s="30">
        <f ca="1">SUMIF([1]route!$E$3:$E$10005,E278,[1]!Table1[7])</f>
        <v>0</v>
      </c>
      <c r="AL278" s="30">
        <f ca="1">SUMIF([1]route!$E$3:$E$10005,E278,[1]!Table1[8])</f>
        <v>0</v>
      </c>
      <c r="AM278" s="30">
        <f ca="1">SUMIF([1]route!$E$3:$E$10005,E278,[1]!Table1[9])</f>
        <v>0</v>
      </c>
      <c r="AN278" s="30">
        <f ca="1">SUMIF([1]route!$E$3:$E$10005,E278,[1]!Table1[10])</f>
        <v>0</v>
      </c>
      <c r="AO278" s="30">
        <f ca="1">SUMIF([1]route!$E$3:$E$10005,E278,[1]!Table1[11])</f>
        <v>0</v>
      </c>
      <c r="AP278" s="30">
        <f ca="1">SUMIF([1]route!$E$3:$E$10005,E278,[1]!Table1[12])</f>
        <v>0</v>
      </c>
      <c r="AQ278" s="30">
        <f ca="1">SUMIF([1]route!$E$3:$E$10005,E278,[1]!Table1[13])</f>
        <v>0</v>
      </c>
      <c r="AR278" s="30">
        <f ca="1">SUMIF([1]route!$E$3:$E$10005,E278,[1]!Table1[14])</f>
        <v>0</v>
      </c>
      <c r="AS278" s="30">
        <f ca="1">SUMIF([1]route!$E$3:$E$10005,E278,[1]!Table1[15])</f>
        <v>0</v>
      </c>
      <c r="AT278" s="30">
        <f ca="1">SUMIF([1]route!$E$3:$E$10005,E278,[1]!Table1[16])</f>
        <v>0</v>
      </c>
      <c r="AU278" s="30">
        <f ca="1">SUMIF([1]route!$E$3:$E$10005,E278,[1]!Table1[17])</f>
        <v>0</v>
      </c>
      <c r="AV278" s="30">
        <f ca="1">SUMIF([1]route!$E$3:$E$10005,E278,[1]!Table1[18])</f>
        <v>0</v>
      </c>
      <c r="AW278" s="30">
        <f ca="1">SUMIF([1]route!$E$3:$E$10005,E278,[1]!Table1[19])</f>
        <v>0</v>
      </c>
      <c r="AX278" s="30">
        <f ca="1">SUMIF([1]route!$E$3:$E$10005,E278,[1]!Table1[20])</f>
        <v>0</v>
      </c>
      <c r="AY278" s="30">
        <f ca="1">SUMIF([1]route!$E$3:$E$10005,E278,[1]!Table1[21])</f>
        <v>0</v>
      </c>
      <c r="AZ278" s="30">
        <f ca="1">SUMIF([1]route!$E$3:$E$10005,E278,[1]!Table1[22])</f>
        <v>0</v>
      </c>
      <c r="BA278" s="30">
        <f ca="1">SUMIF([1]route!$E$3:$E$10005,E278,[1]!Table1[23])</f>
        <v>0</v>
      </c>
      <c r="BB278" s="30">
        <f ca="1">SUMIF([1]route!$E$3:$E$10005,E278,[1]!Table1[24])</f>
        <v>0</v>
      </c>
      <c r="BC278" s="30">
        <f ca="1">SUMIF([1]route!$E$3:$E$10005,E278,[1]!Table1[25])</f>
        <v>0</v>
      </c>
      <c r="BD278" s="30">
        <f ca="1">SUMIF([1]route!$E$3:$E$10005,E278,[1]!Table1[26])</f>
        <v>0</v>
      </c>
      <c r="BE278" s="30">
        <f ca="1">SUMIF([1]route!$E$3:$E$10005,E278,[1]!Table1[27])</f>
        <v>0</v>
      </c>
      <c r="BF278" s="30">
        <f ca="1">SUMIF([1]route!$E$3:$E$10005,E278,[1]!Table1[28])</f>
        <v>0</v>
      </c>
      <c r="BG278" s="30">
        <f ca="1">SUMIF([1]route!$E$3:$E$10005,E278,[1]!Table1[29])</f>
        <v>0</v>
      </c>
      <c r="BH278" s="30">
        <f ca="1">SUMIF([1]route!$E$3:$E$10005,E278,[1]!Table1[30])</f>
        <v>0</v>
      </c>
      <c r="BI278" s="30">
        <f ca="1">SUMIF([1]route!$E$3:$E$10005,E278,[1]!Table1[31])</f>
        <v>0</v>
      </c>
      <c r="BJ278" s="30">
        <f ca="1">SUMIF([1]route!$E$3:$E$10005,E278,[1]!Table1[Remain PO])</f>
        <v>0</v>
      </c>
      <c r="BK278" s="31">
        <f ca="1">SUMIF([1]route!$E$3:$E$10005,E278,[1]!Table1[N+1])</f>
        <v>30.166666666666668</v>
      </c>
      <c r="BL278" s="31">
        <f ca="1">SUMIF([1]route!$E$3:$E$10005,E278,[1]!Table1[N+2])</f>
        <v>31.333333333333332</v>
      </c>
      <c r="BM278" s="31">
        <f ca="1">SUMIF([1]route!$E$3:$E$10005,E278,[1]!Table1[N+3])</f>
        <v>11.111111111111111</v>
      </c>
      <c r="BN278" s="32">
        <f ca="1">SUMIF([1]route!$E$3:$E$10005,E278,[1]!Table1[N+4])</f>
        <v>0</v>
      </c>
      <c r="BP278" s="37">
        <f t="shared" si="109"/>
        <v>544</v>
      </c>
      <c r="BQ278" s="35">
        <f t="shared" ca="1" si="96"/>
        <v>544</v>
      </c>
      <c r="BR278" s="35">
        <f t="shared" ca="1" si="96"/>
        <v>544</v>
      </c>
      <c r="BS278" s="35">
        <f t="shared" ca="1" si="96"/>
        <v>544</v>
      </c>
      <c r="BT278" s="35">
        <f t="shared" ca="1" si="96"/>
        <v>544</v>
      </c>
      <c r="BU278" s="35">
        <f t="shared" ca="1" si="95"/>
        <v>544</v>
      </c>
      <c r="BV278" s="35">
        <f t="shared" ca="1" si="95"/>
        <v>544</v>
      </c>
      <c r="BW278" s="35">
        <f t="shared" ca="1" si="95"/>
        <v>544</v>
      </c>
      <c r="BX278" s="35">
        <f t="shared" ca="1" si="95"/>
        <v>544</v>
      </c>
      <c r="BY278" s="35">
        <f t="shared" ca="1" si="95"/>
        <v>544</v>
      </c>
      <c r="BZ278" s="35">
        <f t="shared" ca="1" si="95"/>
        <v>544</v>
      </c>
      <c r="CA278" s="35">
        <f t="shared" ca="1" si="95"/>
        <v>544</v>
      </c>
      <c r="CB278" s="35">
        <f t="shared" ca="1" si="95"/>
        <v>544</v>
      </c>
      <c r="CC278" s="35">
        <f t="shared" ca="1" si="94"/>
        <v>544</v>
      </c>
      <c r="CD278" s="35">
        <f t="shared" ca="1" si="94"/>
        <v>544</v>
      </c>
      <c r="CE278" s="35">
        <f t="shared" ca="1" si="94"/>
        <v>544</v>
      </c>
      <c r="CF278" s="35">
        <f t="shared" ca="1" si="94"/>
        <v>544</v>
      </c>
      <c r="CG278" s="35">
        <f t="shared" ca="1" si="94"/>
        <v>544</v>
      </c>
      <c r="CH278" s="35">
        <f t="shared" ca="1" si="94"/>
        <v>544</v>
      </c>
      <c r="CI278" s="35">
        <f t="shared" ca="1" si="94"/>
        <v>544</v>
      </c>
      <c r="CJ278" s="35">
        <f t="shared" ca="1" si="94"/>
        <v>544</v>
      </c>
      <c r="CK278" s="35">
        <f t="shared" ca="1" si="94"/>
        <v>544</v>
      </c>
      <c r="CL278" s="35">
        <f t="shared" ca="1" si="94"/>
        <v>544</v>
      </c>
      <c r="CM278" s="35">
        <f t="shared" ca="1" si="94"/>
        <v>544</v>
      </c>
      <c r="CN278" s="35">
        <f t="shared" ca="1" si="94"/>
        <v>544</v>
      </c>
      <c r="CO278" s="35">
        <f t="shared" ca="1" si="110"/>
        <v>544</v>
      </c>
      <c r="CP278" s="35">
        <f t="shared" ca="1" si="110"/>
        <v>544</v>
      </c>
      <c r="CQ278" s="35">
        <f t="shared" ca="1" si="93"/>
        <v>544</v>
      </c>
      <c r="CR278" s="35">
        <f t="shared" ca="1" si="93"/>
        <v>544</v>
      </c>
      <c r="CS278" s="35">
        <f t="shared" ca="1" si="93"/>
        <v>544</v>
      </c>
      <c r="CT278" s="35">
        <f t="shared" ca="1" si="93"/>
        <v>544</v>
      </c>
      <c r="CU278" s="35">
        <f t="shared" ca="1" si="93"/>
        <v>544</v>
      </c>
      <c r="CV278" s="35">
        <f t="shared" ca="1" si="93"/>
        <v>544</v>
      </c>
      <c r="CW278" s="38">
        <f t="shared" ca="1" si="93"/>
        <v>513.83333333333337</v>
      </c>
      <c r="CX278" s="38">
        <f t="shared" ca="1" si="93"/>
        <v>482.50000000000006</v>
      </c>
      <c r="CY278" s="38">
        <f t="shared" ca="1" si="93"/>
        <v>471.38888888888897</v>
      </c>
      <c r="CZ278" s="39">
        <f t="shared" ca="1" si="111"/>
        <v>471.38888888888897</v>
      </c>
      <c r="DA278" s="35"/>
    </row>
    <row r="279" spans="4:105" x14ac:dyDescent="0.3">
      <c r="D279" s="61" t="str">
        <f>VLOOKUP(F279,[1]Special!$O$2:$S$209,3,0)</f>
        <v>|0101021400|0.00|0.00|0.000|87.0002</v>
      </c>
      <c r="E279" s="20" t="s">
        <v>301</v>
      </c>
      <c r="F279" s="19" t="str">
        <f t="shared" si="99"/>
        <v>|0200226117|28.60|0.00|2.000|0.000</v>
      </c>
      <c r="G279" s="19" t="str">
        <f>'Cutting Rules'!H279</f>
        <v>KMV|KMV|||||||||||</v>
      </c>
      <c r="H279" s="19" t="str">
        <f>VLOOKUP(MID(F279,8,2),[1]Special!$H$2:$I$32,2,0)</f>
        <v>STKMHT490</v>
      </c>
      <c r="I279" s="19" t="str">
        <f t="shared" si="100"/>
        <v>NBC</v>
      </c>
      <c r="J279" s="19" t="str">
        <f t="shared" si="101"/>
        <v>P</v>
      </c>
      <c r="K279" s="19" t="str">
        <f t="shared" si="102"/>
        <v>28.6</v>
      </c>
      <c r="L279" s="19" t="str">
        <f t="shared" si="103"/>
        <v>0.00</v>
      </c>
      <c r="M279" s="52" t="str">
        <f t="shared" si="104"/>
        <v>2.00</v>
      </c>
      <c r="N279" s="52" t="str">
        <f t="shared" si="105"/>
        <v>6298</v>
      </c>
      <c r="O279" s="19">
        <f>VLOOKUP(F279,[1]Item!$A$5:$Z$10000,26,0)</f>
        <v>1.3120000000000001</v>
      </c>
      <c r="P279" s="19" t="str">
        <f>VLOOKUP(E279,[1]route!$E$3:$O$10005,11,0)</f>
        <v>C</v>
      </c>
      <c r="Q279" s="62" t="str">
        <f>'Cutting Rules'!AD279</f>
        <v>2075-2083-6298----------</v>
      </c>
      <c r="R279" s="23">
        <f ca="1">SUMIF([1]route!$E$3:$E$10005,E279,[1]!Table1[生産])</f>
        <v>1519.0000000000002</v>
      </c>
      <c r="S279" s="24"/>
      <c r="T279" s="78" t="s">
        <v>547</v>
      </c>
      <c r="U279" s="19"/>
      <c r="V279" s="48">
        <f>SUMIF([1]route!$E$3:$E$10005,E279,[1]route!$M$3:$M$10005)</f>
        <v>2642</v>
      </c>
      <c r="W279" s="56">
        <f t="shared" si="106"/>
        <v>21830.782592</v>
      </c>
      <c r="X279" s="27" t="e">
        <f t="array" aca="1" ref="X279" ca="1">INDEX($BP279:$CZ279,MATCH(TRUE,$BP279:$CZ279&lt;0,0))</f>
        <v>#N/A</v>
      </c>
      <c r="Y279" s="47" t="str">
        <f t="shared" ca="1" si="97"/>
        <v/>
      </c>
      <c r="Z279" s="121" t="str">
        <f>IFERROR(VLOOKUP(E279,[1]route!$E$3:$BL$10005,59,0),"")&amp;IFERROR(VLOOKUP(E279,[1]route!$E$3:$BL$10005,60,0),"")</f>
        <v/>
      </c>
      <c r="AA279" s="28">
        <f t="shared" ca="1" si="107"/>
        <v>0</v>
      </c>
      <c r="AB279" s="77">
        <f t="shared" ca="1" si="108"/>
        <v>0</v>
      </c>
      <c r="AC279" s="4" t="str">
        <f t="shared" ca="1" si="98"/>
        <v/>
      </c>
      <c r="AD279" s="29">
        <v>0</v>
      </c>
      <c r="AE279" s="30">
        <f ca="1">SUMIF([1]route!$E$3:$E$10005,E279,[1]!Table1[1])</f>
        <v>0</v>
      </c>
      <c r="AF279" s="30">
        <f ca="1">SUMIF([1]route!$E$3:$E$10005,E279,[1]!Table1[2])</f>
        <v>0</v>
      </c>
      <c r="AG279" s="30">
        <f ca="1">SUMIF([1]route!$E$3:$E$10005,E279,[1]!Table1[3])</f>
        <v>0</v>
      </c>
      <c r="AH279" s="30">
        <f ca="1">SUMIF([1]route!$E$3:$E$10005,E279,[1]!Table1[4])</f>
        <v>0</v>
      </c>
      <c r="AI279" s="30">
        <f ca="1">SUMIF([1]route!$E$3:$E$10005,E279,[1]!Table1[5])</f>
        <v>0</v>
      </c>
      <c r="AJ279" s="30">
        <f ca="1">SUMIF([1]route!$E$3:$E$10005,E279,[1]!Table1[6])</f>
        <v>0</v>
      </c>
      <c r="AK279" s="30">
        <f ca="1">SUMIF([1]route!$E$3:$E$10005,E279,[1]!Table1[7])</f>
        <v>0</v>
      </c>
      <c r="AL279" s="30">
        <f ca="1">SUMIF([1]route!$E$3:$E$10005,E279,[1]!Table1[8])</f>
        <v>0</v>
      </c>
      <c r="AM279" s="30">
        <f ca="1">SUMIF([1]route!$E$3:$E$10005,E279,[1]!Table1[9])</f>
        <v>0</v>
      </c>
      <c r="AN279" s="30">
        <f ca="1">SUMIF([1]route!$E$3:$E$10005,E279,[1]!Table1[10])</f>
        <v>0</v>
      </c>
      <c r="AO279" s="30">
        <f ca="1">SUMIF([1]route!$E$3:$E$10005,E279,[1]!Table1[11])</f>
        <v>0</v>
      </c>
      <c r="AP279" s="30">
        <f ca="1">SUMIF([1]route!$E$3:$E$10005,E279,[1]!Table1[12])</f>
        <v>0</v>
      </c>
      <c r="AQ279" s="30">
        <f ca="1">SUMIF([1]route!$E$3:$E$10005,E279,[1]!Table1[13])</f>
        <v>0</v>
      </c>
      <c r="AR279" s="30">
        <f ca="1">SUMIF([1]route!$E$3:$E$10005,E279,[1]!Table1[14])</f>
        <v>0</v>
      </c>
      <c r="AS279" s="30">
        <f ca="1">SUMIF([1]route!$E$3:$E$10005,E279,[1]!Table1[15])</f>
        <v>0</v>
      </c>
      <c r="AT279" s="30">
        <f ca="1">SUMIF([1]route!$E$3:$E$10005,E279,[1]!Table1[16])</f>
        <v>0</v>
      </c>
      <c r="AU279" s="30">
        <f ca="1">SUMIF([1]route!$E$3:$E$10005,E279,[1]!Table1[17])</f>
        <v>0</v>
      </c>
      <c r="AV279" s="30">
        <f ca="1">SUMIF([1]route!$E$3:$E$10005,E279,[1]!Table1[18])</f>
        <v>0</v>
      </c>
      <c r="AW279" s="30">
        <f ca="1">SUMIF([1]route!$E$3:$E$10005,E279,[1]!Table1[19])</f>
        <v>0</v>
      </c>
      <c r="AX279" s="30">
        <f ca="1">SUMIF([1]route!$E$3:$E$10005,E279,[1]!Table1[20])</f>
        <v>0</v>
      </c>
      <c r="AY279" s="30">
        <f ca="1">SUMIF([1]route!$E$3:$E$10005,E279,[1]!Table1[21])</f>
        <v>0</v>
      </c>
      <c r="AZ279" s="30">
        <f ca="1">SUMIF([1]route!$E$3:$E$10005,E279,[1]!Table1[22])</f>
        <v>0</v>
      </c>
      <c r="BA279" s="30">
        <f ca="1">SUMIF([1]route!$E$3:$E$10005,E279,[1]!Table1[23])</f>
        <v>0</v>
      </c>
      <c r="BB279" s="30">
        <f ca="1">SUMIF([1]route!$E$3:$E$10005,E279,[1]!Table1[24])</f>
        <v>0</v>
      </c>
      <c r="BC279" s="30">
        <f ca="1">SUMIF([1]route!$E$3:$E$10005,E279,[1]!Table1[25])</f>
        <v>0</v>
      </c>
      <c r="BD279" s="30">
        <f ca="1">SUMIF([1]route!$E$3:$E$10005,E279,[1]!Table1[26])</f>
        <v>0</v>
      </c>
      <c r="BE279" s="30">
        <f ca="1">SUMIF([1]route!$E$3:$E$10005,E279,[1]!Table1[27])</f>
        <v>0</v>
      </c>
      <c r="BF279" s="30">
        <f ca="1">SUMIF([1]route!$E$3:$E$10005,E279,[1]!Table1[28])</f>
        <v>0</v>
      </c>
      <c r="BG279" s="30">
        <f ca="1">SUMIF([1]route!$E$3:$E$10005,E279,[1]!Table1[29])</f>
        <v>0</v>
      </c>
      <c r="BH279" s="30">
        <f ca="1">SUMIF([1]route!$E$3:$E$10005,E279,[1]!Table1[30])</f>
        <v>0</v>
      </c>
      <c r="BI279" s="30">
        <f ca="1">SUMIF([1]route!$E$3:$E$10005,E279,[1]!Table1[31])</f>
        <v>0</v>
      </c>
      <c r="BJ279" s="30">
        <f ca="1">SUMIF([1]route!$E$3:$E$10005,E279,[1]!Table1[Remain PO])</f>
        <v>0</v>
      </c>
      <c r="BK279" s="31">
        <f ca="1">SUMIF([1]route!$E$3:$E$10005,E279,[1]!Table1[N+1])</f>
        <v>536.66666666666674</v>
      </c>
      <c r="BL279" s="31">
        <f ca="1">SUMIF([1]route!$E$3:$E$10005,E279,[1]!Table1[N+2])</f>
        <v>982.33333333333337</v>
      </c>
      <c r="BM279" s="31">
        <f ca="1">SUMIF([1]route!$E$3:$E$10005,E279,[1]!Table1[N+3])</f>
        <v>750</v>
      </c>
      <c r="BN279" s="32">
        <f ca="1">SUMIF([1]route!$E$3:$E$10005,E279,[1]!Table1[N+4])</f>
        <v>0</v>
      </c>
      <c r="BP279" s="37">
        <f t="shared" si="109"/>
        <v>2642</v>
      </c>
      <c r="BQ279" s="35">
        <f t="shared" ca="1" si="96"/>
        <v>2642</v>
      </c>
      <c r="BR279" s="35">
        <f t="shared" ca="1" si="96"/>
        <v>2642</v>
      </c>
      <c r="BS279" s="35">
        <f t="shared" ca="1" si="96"/>
        <v>2642</v>
      </c>
      <c r="BT279" s="35">
        <f t="shared" ca="1" si="96"/>
        <v>2642</v>
      </c>
      <c r="BU279" s="35">
        <f t="shared" ca="1" si="95"/>
        <v>2642</v>
      </c>
      <c r="BV279" s="35">
        <f t="shared" ca="1" si="95"/>
        <v>2642</v>
      </c>
      <c r="BW279" s="35">
        <f t="shared" ca="1" si="95"/>
        <v>2642</v>
      </c>
      <c r="BX279" s="35">
        <f t="shared" ca="1" si="95"/>
        <v>2642</v>
      </c>
      <c r="BY279" s="35">
        <f t="shared" ca="1" si="95"/>
        <v>2642</v>
      </c>
      <c r="BZ279" s="35">
        <f t="shared" ca="1" si="95"/>
        <v>2642</v>
      </c>
      <c r="CA279" s="35">
        <f t="shared" ca="1" si="95"/>
        <v>2642</v>
      </c>
      <c r="CB279" s="35">
        <f t="shared" ca="1" si="95"/>
        <v>2642</v>
      </c>
      <c r="CC279" s="35">
        <f t="shared" ca="1" si="94"/>
        <v>2642</v>
      </c>
      <c r="CD279" s="35">
        <f t="shared" ca="1" si="94"/>
        <v>2642</v>
      </c>
      <c r="CE279" s="35">
        <f t="shared" ca="1" si="94"/>
        <v>2642</v>
      </c>
      <c r="CF279" s="35">
        <f t="shared" ca="1" si="94"/>
        <v>2642</v>
      </c>
      <c r="CG279" s="35">
        <f t="shared" ca="1" si="94"/>
        <v>2642</v>
      </c>
      <c r="CH279" s="35">
        <f t="shared" ca="1" si="94"/>
        <v>2642</v>
      </c>
      <c r="CI279" s="35">
        <f t="shared" ca="1" si="94"/>
        <v>2642</v>
      </c>
      <c r="CJ279" s="35">
        <f t="shared" ca="1" si="94"/>
        <v>2642</v>
      </c>
      <c r="CK279" s="35">
        <f t="shared" ca="1" si="94"/>
        <v>2642</v>
      </c>
      <c r="CL279" s="35">
        <f t="shared" ca="1" si="94"/>
        <v>2642</v>
      </c>
      <c r="CM279" s="35">
        <f t="shared" ca="1" si="94"/>
        <v>2642</v>
      </c>
      <c r="CN279" s="35">
        <f t="shared" ca="1" si="94"/>
        <v>2642</v>
      </c>
      <c r="CO279" s="35">
        <f t="shared" ca="1" si="110"/>
        <v>2642</v>
      </c>
      <c r="CP279" s="35">
        <f t="shared" ca="1" si="110"/>
        <v>2642</v>
      </c>
      <c r="CQ279" s="35">
        <f t="shared" ca="1" si="93"/>
        <v>2642</v>
      </c>
      <c r="CR279" s="35">
        <f t="shared" ca="1" si="93"/>
        <v>2642</v>
      </c>
      <c r="CS279" s="35">
        <f t="shared" ca="1" si="93"/>
        <v>2642</v>
      </c>
      <c r="CT279" s="35">
        <f t="shared" ca="1" si="93"/>
        <v>2642</v>
      </c>
      <c r="CU279" s="35">
        <f t="shared" ca="1" si="93"/>
        <v>2642</v>
      </c>
      <c r="CV279" s="35">
        <f t="shared" ca="1" si="93"/>
        <v>2642</v>
      </c>
      <c r="CW279" s="38">
        <f t="shared" ca="1" si="93"/>
        <v>2105.333333333333</v>
      </c>
      <c r="CX279" s="38">
        <f t="shared" ca="1" si="93"/>
        <v>1122.9999999999995</v>
      </c>
      <c r="CY279" s="38">
        <f t="shared" ca="1" si="93"/>
        <v>372.99999999999955</v>
      </c>
      <c r="CZ279" s="39">
        <f t="shared" ca="1" si="111"/>
        <v>372.99999999999955</v>
      </c>
      <c r="DA279" s="35"/>
    </row>
    <row r="280" spans="4:105" x14ac:dyDescent="0.3">
      <c r="D280" s="61" t="str">
        <f>VLOOKUP(F280,[1]Special!$O$2:$S$209,3,0)</f>
        <v>|0101021400|0.00|0.00|0.000|87.0002</v>
      </c>
      <c r="E280" s="20" t="s">
        <v>302</v>
      </c>
      <c r="F280" s="19" t="str">
        <f t="shared" si="99"/>
        <v>|0200226117|28.60|0.00|2.000|0.000</v>
      </c>
      <c r="G280" s="19" t="str">
        <f>'Cutting Rules'!H280</f>
        <v>KMV|KMV|||||||||||</v>
      </c>
      <c r="H280" s="19" t="str">
        <f>VLOOKUP(MID(F280,8,2),[1]Special!$H$2:$I$32,2,0)</f>
        <v>STKMHT490</v>
      </c>
      <c r="I280" s="19" t="str">
        <f t="shared" si="100"/>
        <v>IBC</v>
      </c>
      <c r="J280" s="19" t="str">
        <f t="shared" si="101"/>
        <v>P</v>
      </c>
      <c r="K280" s="19" t="str">
        <f t="shared" si="102"/>
        <v>28.6</v>
      </c>
      <c r="L280" s="19" t="str">
        <f t="shared" si="103"/>
        <v>0.00</v>
      </c>
      <c r="M280" s="52" t="str">
        <f t="shared" si="104"/>
        <v>2.00</v>
      </c>
      <c r="N280" s="52" t="str">
        <f t="shared" si="105"/>
        <v>6001</v>
      </c>
      <c r="O280" s="19">
        <f>VLOOKUP(F280,[1]Item!$A$5:$Z$10000,26,0)</f>
        <v>1.3120000000000001</v>
      </c>
      <c r="P280" s="19" t="str">
        <f>VLOOKUP(E280,[1]route!$E$3:$O$10005,11,0)</f>
        <v>C</v>
      </c>
      <c r="Q280" s="62" t="str">
        <f>'Cutting Rules'!AD280</f>
        <v>326-594-6001----------</v>
      </c>
      <c r="R280" s="23">
        <f ca="1">SUMIF([1]route!$E$3:$E$10005,E280,[1]!Table1[生産])</f>
        <v>875.55555555555554</v>
      </c>
      <c r="S280" s="24"/>
      <c r="T280" s="78" t="s">
        <v>547</v>
      </c>
      <c r="U280" s="19"/>
      <c r="V280" s="48">
        <f>SUMIF([1]route!$E$3:$E$10005,E280,[1]route!$M$3:$M$10005)</f>
        <v>535</v>
      </c>
      <c r="W280" s="56">
        <f t="shared" si="106"/>
        <v>4212.22192</v>
      </c>
      <c r="X280" s="27">
        <f t="array" aca="1" ref="X280" ca="1">INDEX($BP280:$CZ280,MATCH(TRUE,$BP280:$CZ280&lt;0,0))</f>
        <v>-340.5555555555556</v>
      </c>
      <c r="Y280" s="47">
        <f t="shared" ca="1" si="97"/>
        <v>45351</v>
      </c>
      <c r="Z280" s="121" t="str">
        <f>IFERROR(VLOOKUP(E280,[1]route!$E$3:$BL$10005,59,0),"")&amp;IFERROR(VLOOKUP(E280,[1]route!$E$3:$BL$10005,60,0),"")</f>
        <v/>
      </c>
      <c r="AA280" s="28">
        <f t="shared" ca="1" si="107"/>
        <v>340.55555555555554</v>
      </c>
      <c r="AB280" s="77">
        <f t="shared" ca="1" si="108"/>
        <v>2681.3001422222219</v>
      </c>
      <c r="AC280" s="4">
        <f t="shared" ca="1" si="98"/>
        <v>35</v>
      </c>
      <c r="AD280" s="29">
        <v>0</v>
      </c>
      <c r="AE280" s="30">
        <f ca="1">SUMIF([1]route!$E$3:$E$10005,E280,[1]!Table1[1])</f>
        <v>0</v>
      </c>
      <c r="AF280" s="30">
        <f ca="1">SUMIF([1]route!$E$3:$E$10005,E280,[1]!Table1[2])</f>
        <v>0</v>
      </c>
      <c r="AG280" s="30">
        <f ca="1">SUMIF([1]route!$E$3:$E$10005,E280,[1]!Table1[3])</f>
        <v>0</v>
      </c>
      <c r="AH280" s="30">
        <f ca="1">SUMIF([1]route!$E$3:$E$10005,E280,[1]!Table1[4])</f>
        <v>0</v>
      </c>
      <c r="AI280" s="30">
        <f ca="1">SUMIF([1]route!$E$3:$E$10005,E280,[1]!Table1[5])</f>
        <v>0</v>
      </c>
      <c r="AJ280" s="30">
        <f ca="1">SUMIF([1]route!$E$3:$E$10005,E280,[1]!Table1[6])</f>
        <v>0</v>
      </c>
      <c r="AK280" s="30">
        <f ca="1">SUMIF([1]route!$E$3:$E$10005,E280,[1]!Table1[7])</f>
        <v>0</v>
      </c>
      <c r="AL280" s="30">
        <f ca="1">SUMIF([1]route!$E$3:$E$10005,E280,[1]!Table1[8])</f>
        <v>0</v>
      </c>
      <c r="AM280" s="30">
        <f ca="1">SUMIF([1]route!$E$3:$E$10005,E280,[1]!Table1[9])</f>
        <v>0</v>
      </c>
      <c r="AN280" s="30">
        <f ca="1">SUMIF([1]route!$E$3:$E$10005,E280,[1]!Table1[10])</f>
        <v>0</v>
      </c>
      <c r="AO280" s="30">
        <f ca="1">SUMIF([1]route!$E$3:$E$10005,E280,[1]!Table1[11])</f>
        <v>0</v>
      </c>
      <c r="AP280" s="30">
        <f ca="1">SUMIF([1]route!$E$3:$E$10005,E280,[1]!Table1[12])</f>
        <v>0</v>
      </c>
      <c r="AQ280" s="30">
        <f ca="1">SUMIF([1]route!$E$3:$E$10005,E280,[1]!Table1[13])</f>
        <v>0</v>
      </c>
      <c r="AR280" s="30">
        <f ca="1">SUMIF([1]route!$E$3:$E$10005,E280,[1]!Table1[14])</f>
        <v>0</v>
      </c>
      <c r="AS280" s="30">
        <f ca="1">SUMIF([1]route!$E$3:$E$10005,E280,[1]!Table1[15])</f>
        <v>0</v>
      </c>
      <c r="AT280" s="30">
        <f ca="1">SUMIF([1]route!$E$3:$E$10005,E280,[1]!Table1[16])</f>
        <v>0</v>
      </c>
      <c r="AU280" s="30">
        <f ca="1">SUMIF([1]route!$E$3:$E$10005,E280,[1]!Table1[17])</f>
        <v>0</v>
      </c>
      <c r="AV280" s="30">
        <f ca="1">SUMIF([1]route!$E$3:$E$10005,E280,[1]!Table1[18])</f>
        <v>0</v>
      </c>
      <c r="AW280" s="30">
        <f ca="1">SUMIF([1]route!$E$3:$E$10005,E280,[1]!Table1[19])</f>
        <v>0</v>
      </c>
      <c r="AX280" s="30">
        <f ca="1">SUMIF([1]route!$E$3:$E$10005,E280,[1]!Table1[20])</f>
        <v>0</v>
      </c>
      <c r="AY280" s="30">
        <f ca="1">SUMIF([1]route!$E$3:$E$10005,E280,[1]!Table1[21])</f>
        <v>0</v>
      </c>
      <c r="AZ280" s="30">
        <f ca="1">SUMIF([1]route!$E$3:$E$10005,E280,[1]!Table1[22])</f>
        <v>0</v>
      </c>
      <c r="BA280" s="30">
        <f ca="1">SUMIF([1]route!$E$3:$E$10005,E280,[1]!Table1[23])</f>
        <v>0</v>
      </c>
      <c r="BB280" s="30">
        <f ca="1">SUMIF([1]route!$E$3:$E$10005,E280,[1]!Table1[24])</f>
        <v>0</v>
      </c>
      <c r="BC280" s="30">
        <f ca="1">SUMIF([1]route!$E$3:$E$10005,E280,[1]!Table1[25])</f>
        <v>0</v>
      </c>
      <c r="BD280" s="30">
        <f ca="1">SUMIF([1]route!$E$3:$E$10005,E280,[1]!Table1[26])</f>
        <v>0</v>
      </c>
      <c r="BE280" s="30">
        <f ca="1">SUMIF([1]route!$E$3:$E$10005,E280,[1]!Table1[27])</f>
        <v>0</v>
      </c>
      <c r="BF280" s="30">
        <f ca="1">SUMIF([1]route!$E$3:$E$10005,E280,[1]!Table1[28])</f>
        <v>0</v>
      </c>
      <c r="BG280" s="30">
        <f ca="1">SUMIF([1]route!$E$3:$E$10005,E280,[1]!Table1[29])</f>
        <v>0</v>
      </c>
      <c r="BH280" s="30">
        <f ca="1">SUMIF([1]route!$E$3:$E$10005,E280,[1]!Table1[30])</f>
        <v>0</v>
      </c>
      <c r="BI280" s="30">
        <f ca="1">SUMIF([1]route!$E$3:$E$10005,E280,[1]!Table1[31])</f>
        <v>0</v>
      </c>
      <c r="BJ280" s="30">
        <f ca="1">SUMIF([1]route!$E$3:$E$10005,E280,[1]!Table1[Remain PO])</f>
        <v>0</v>
      </c>
      <c r="BK280" s="31">
        <f ca="1">SUMIF([1]route!$E$3:$E$10005,E280,[1]!Table1[N+1])</f>
        <v>357.77777777777777</v>
      </c>
      <c r="BL280" s="31">
        <f ca="1">SUMIF([1]route!$E$3:$E$10005,E280,[1]!Table1[N+2])</f>
        <v>517.77777777777783</v>
      </c>
      <c r="BM280" s="31">
        <f ca="1">SUMIF([1]route!$E$3:$E$10005,E280,[1]!Table1[N+3])</f>
        <v>197.77777777777777</v>
      </c>
      <c r="BN280" s="32">
        <f ca="1">SUMIF([1]route!$E$3:$E$10005,E280,[1]!Table1[N+4])</f>
        <v>0</v>
      </c>
      <c r="BP280" s="37">
        <f t="shared" si="109"/>
        <v>535</v>
      </c>
      <c r="BQ280" s="35">
        <f t="shared" ca="1" si="96"/>
        <v>535</v>
      </c>
      <c r="BR280" s="35">
        <f t="shared" ca="1" si="96"/>
        <v>535</v>
      </c>
      <c r="BS280" s="35">
        <f t="shared" ca="1" si="96"/>
        <v>535</v>
      </c>
      <c r="BT280" s="35">
        <f t="shared" ca="1" si="96"/>
        <v>535</v>
      </c>
      <c r="BU280" s="35">
        <f t="shared" ca="1" si="95"/>
        <v>535</v>
      </c>
      <c r="BV280" s="35">
        <f t="shared" ca="1" si="95"/>
        <v>535</v>
      </c>
      <c r="BW280" s="35">
        <f t="shared" ca="1" si="95"/>
        <v>535</v>
      </c>
      <c r="BX280" s="35">
        <f t="shared" ca="1" si="95"/>
        <v>535</v>
      </c>
      <c r="BY280" s="35">
        <f t="shared" ca="1" si="95"/>
        <v>535</v>
      </c>
      <c r="BZ280" s="35">
        <f t="shared" ca="1" si="95"/>
        <v>535</v>
      </c>
      <c r="CA280" s="35">
        <f t="shared" ca="1" si="95"/>
        <v>535</v>
      </c>
      <c r="CB280" s="35">
        <f t="shared" ca="1" si="95"/>
        <v>535</v>
      </c>
      <c r="CC280" s="35">
        <f t="shared" ca="1" si="94"/>
        <v>535</v>
      </c>
      <c r="CD280" s="35">
        <f t="shared" ca="1" si="94"/>
        <v>535</v>
      </c>
      <c r="CE280" s="35">
        <f t="shared" ca="1" si="94"/>
        <v>535</v>
      </c>
      <c r="CF280" s="35">
        <f t="shared" ca="1" si="94"/>
        <v>535</v>
      </c>
      <c r="CG280" s="35">
        <f t="shared" ca="1" si="94"/>
        <v>535</v>
      </c>
      <c r="CH280" s="35">
        <f t="shared" ca="1" si="94"/>
        <v>535</v>
      </c>
      <c r="CI280" s="35">
        <f t="shared" ca="1" si="94"/>
        <v>535</v>
      </c>
      <c r="CJ280" s="35">
        <f t="shared" ca="1" si="94"/>
        <v>535</v>
      </c>
      <c r="CK280" s="35">
        <f t="shared" ca="1" si="94"/>
        <v>535</v>
      </c>
      <c r="CL280" s="35">
        <f t="shared" ca="1" si="94"/>
        <v>535</v>
      </c>
      <c r="CM280" s="35">
        <f t="shared" ca="1" si="94"/>
        <v>535</v>
      </c>
      <c r="CN280" s="35">
        <f t="shared" ca="1" si="94"/>
        <v>535</v>
      </c>
      <c r="CO280" s="35">
        <f t="shared" ca="1" si="110"/>
        <v>535</v>
      </c>
      <c r="CP280" s="35">
        <f t="shared" ca="1" si="110"/>
        <v>535</v>
      </c>
      <c r="CQ280" s="35">
        <f t="shared" ca="1" si="93"/>
        <v>535</v>
      </c>
      <c r="CR280" s="35">
        <f t="shared" ca="1" si="93"/>
        <v>535</v>
      </c>
      <c r="CS280" s="35">
        <f t="shared" ca="1" si="93"/>
        <v>535</v>
      </c>
      <c r="CT280" s="35">
        <f t="shared" ca="1" si="93"/>
        <v>535</v>
      </c>
      <c r="CU280" s="35">
        <f t="shared" ca="1" si="93"/>
        <v>535</v>
      </c>
      <c r="CV280" s="35">
        <f t="shared" ca="1" si="93"/>
        <v>535</v>
      </c>
      <c r="CW280" s="38">
        <f t="shared" ca="1" si="93"/>
        <v>177.22222222222223</v>
      </c>
      <c r="CX280" s="38">
        <f t="shared" ca="1" si="93"/>
        <v>-340.5555555555556</v>
      </c>
      <c r="CY280" s="38">
        <f t="shared" ca="1" si="93"/>
        <v>-538.33333333333337</v>
      </c>
      <c r="CZ280" s="39">
        <f t="shared" ca="1" si="111"/>
        <v>-538.33333333333337</v>
      </c>
      <c r="DA280" s="35"/>
    </row>
    <row r="281" spans="4:105" x14ac:dyDescent="0.3">
      <c r="D281" s="61" t="str">
        <f>VLOOKUP(F281,[1]Special!$O$2:$S$209,3,0)</f>
        <v>|0101021400|0.00|0.00|0.000|87.0002</v>
      </c>
      <c r="E281" s="20" t="s">
        <v>303</v>
      </c>
      <c r="F281" s="19" t="str">
        <f t="shared" si="99"/>
        <v>|0200226117|28.60|0.00|2.000|0.000</v>
      </c>
      <c r="G281" s="19" t="str">
        <f>'Cutting Rules'!H281</f>
        <v>||KMV||||||||||</v>
      </c>
      <c r="H281" s="19" t="str">
        <f>VLOOKUP(MID(F281,8,2),[1]Special!$H$2:$I$32,2,0)</f>
        <v>STKMHT490</v>
      </c>
      <c r="I281" s="19" t="str">
        <f t="shared" si="100"/>
        <v>IBC</v>
      </c>
      <c r="J281" s="19" t="str">
        <f t="shared" si="101"/>
        <v>P</v>
      </c>
      <c r="K281" s="19" t="str">
        <f t="shared" si="102"/>
        <v>28.6</v>
      </c>
      <c r="L281" s="19" t="str">
        <f t="shared" si="103"/>
        <v>0.00</v>
      </c>
      <c r="M281" s="52" t="str">
        <f t="shared" si="104"/>
        <v>2.00</v>
      </c>
      <c r="N281" s="52" t="str">
        <f t="shared" si="105"/>
        <v>5893</v>
      </c>
      <c r="O281" s="19">
        <f>VLOOKUP(F281,[1]Item!$A$5:$Z$10000,26,0)</f>
        <v>1.3120000000000001</v>
      </c>
      <c r="P281" s="19" t="str">
        <f>VLOOKUP(E281,[1]route!$E$3:$O$10005,11,0)</f>
        <v>C</v>
      </c>
      <c r="Q281" s="62" t="str">
        <f>'Cutting Rules'!AD281</f>
        <v>388-5893-----------</v>
      </c>
      <c r="R281" s="23">
        <f ca="1">SUMIF([1]route!$E$3:$E$10005,E281,[1]!Table1[生産])</f>
        <v>133.33333333333334</v>
      </c>
      <c r="S281" s="24"/>
      <c r="T281" s="78" t="s">
        <v>547</v>
      </c>
      <c r="U281" s="19"/>
      <c r="V281" s="48">
        <f>SUMIF([1]route!$E$3:$E$10005,E281,[1]route!$M$3:$M$10005)</f>
        <v>242</v>
      </c>
      <c r="W281" s="56">
        <f t="shared" si="106"/>
        <v>1871.051072</v>
      </c>
      <c r="X281" s="27" t="e">
        <f t="array" aca="1" ref="X281" ca="1">INDEX($BP281:$CZ281,MATCH(TRUE,$BP281:$CZ281&lt;0,0))</f>
        <v>#N/A</v>
      </c>
      <c r="Y281" s="47" t="str">
        <f t="shared" ca="1" si="97"/>
        <v/>
      </c>
      <c r="Z281" s="121" t="str">
        <f>IFERROR(VLOOKUP(E281,[1]route!$E$3:$BL$10005,59,0),"")&amp;IFERROR(VLOOKUP(E281,[1]route!$E$3:$BL$10005,60,0),"")</f>
        <v/>
      </c>
      <c r="AA281" s="28">
        <f t="shared" ca="1" si="107"/>
        <v>0</v>
      </c>
      <c r="AB281" s="77">
        <f t="shared" ca="1" si="108"/>
        <v>0</v>
      </c>
      <c r="AC281" s="4" t="str">
        <f t="shared" ca="1" si="98"/>
        <v/>
      </c>
      <c r="AD281" s="29">
        <v>0</v>
      </c>
      <c r="AE281" s="30">
        <f ca="1">SUMIF([1]route!$E$3:$E$10005,E281,[1]!Table1[1])</f>
        <v>0</v>
      </c>
      <c r="AF281" s="30">
        <f ca="1">SUMIF([1]route!$E$3:$E$10005,E281,[1]!Table1[2])</f>
        <v>0</v>
      </c>
      <c r="AG281" s="30">
        <f ca="1">SUMIF([1]route!$E$3:$E$10005,E281,[1]!Table1[3])</f>
        <v>0</v>
      </c>
      <c r="AH281" s="30">
        <f ca="1">SUMIF([1]route!$E$3:$E$10005,E281,[1]!Table1[4])</f>
        <v>0</v>
      </c>
      <c r="AI281" s="30">
        <f ca="1">SUMIF([1]route!$E$3:$E$10005,E281,[1]!Table1[5])</f>
        <v>0</v>
      </c>
      <c r="AJ281" s="30">
        <f ca="1">SUMIF([1]route!$E$3:$E$10005,E281,[1]!Table1[6])</f>
        <v>0</v>
      </c>
      <c r="AK281" s="30">
        <f ca="1">SUMIF([1]route!$E$3:$E$10005,E281,[1]!Table1[7])</f>
        <v>0</v>
      </c>
      <c r="AL281" s="30">
        <f ca="1">SUMIF([1]route!$E$3:$E$10005,E281,[1]!Table1[8])</f>
        <v>0</v>
      </c>
      <c r="AM281" s="30">
        <f ca="1">SUMIF([1]route!$E$3:$E$10005,E281,[1]!Table1[9])</f>
        <v>0</v>
      </c>
      <c r="AN281" s="30">
        <f ca="1">SUMIF([1]route!$E$3:$E$10005,E281,[1]!Table1[10])</f>
        <v>0</v>
      </c>
      <c r="AO281" s="30">
        <f ca="1">SUMIF([1]route!$E$3:$E$10005,E281,[1]!Table1[11])</f>
        <v>0</v>
      </c>
      <c r="AP281" s="30">
        <f ca="1">SUMIF([1]route!$E$3:$E$10005,E281,[1]!Table1[12])</f>
        <v>0</v>
      </c>
      <c r="AQ281" s="30">
        <f ca="1">SUMIF([1]route!$E$3:$E$10005,E281,[1]!Table1[13])</f>
        <v>0</v>
      </c>
      <c r="AR281" s="30">
        <f ca="1">SUMIF([1]route!$E$3:$E$10005,E281,[1]!Table1[14])</f>
        <v>0</v>
      </c>
      <c r="AS281" s="30">
        <f ca="1">SUMIF([1]route!$E$3:$E$10005,E281,[1]!Table1[15])</f>
        <v>0</v>
      </c>
      <c r="AT281" s="30">
        <f ca="1">SUMIF([1]route!$E$3:$E$10005,E281,[1]!Table1[16])</f>
        <v>0</v>
      </c>
      <c r="AU281" s="30">
        <f ca="1">SUMIF([1]route!$E$3:$E$10005,E281,[1]!Table1[17])</f>
        <v>0</v>
      </c>
      <c r="AV281" s="30">
        <f ca="1">SUMIF([1]route!$E$3:$E$10005,E281,[1]!Table1[18])</f>
        <v>0</v>
      </c>
      <c r="AW281" s="30">
        <f ca="1">SUMIF([1]route!$E$3:$E$10005,E281,[1]!Table1[19])</f>
        <v>0</v>
      </c>
      <c r="AX281" s="30">
        <f ca="1">SUMIF([1]route!$E$3:$E$10005,E281,[1]!Table1[20])</f>
        <v>0</v>
      </c>
      <c r="AY281" s="30">
        <f ca="1">SUMIF([1]route!$E$3:$E$10005,E281,[1]!Table1[21])</f>
        <v>0</v>
      </c>
      <c r="AZ281" s="30">
        <f ca="1">SUMIF([1]route!$E$3:$E$10005,E281,[1]!Table1[22])</f>
        <v>0</v>
      </c>
      <c r="BA281" s="30">
        <f ca="1">SUMIF([1]route!$E$3:$E$10005,E281,[1]!Table1[23])</f>
        <v>0</v>
      </c>
      <c r="BB281" s="30">
        <f ca="1">SUMIF([1]route!$E$3:$E$10005,E281,[1]!Table1[24])</f>
        <v>0</v>
      </c>
      <c r="BC281" s="30">
        <f ca="1">SUMIF([1]route!$E$3:$E$10005,E281,[1]!Table1[25])</f>
        <v>0</v>
      </c>
      <c r="BD281" s="30">
        <f ca="1">SUMIF([1]route!$E$3:$E$10005,E281,[1]!Table1[26])</f>
        <v>0</v>
      </c>
      <c r="BE281" s="30">
        <f ca="1">SUMIF([1]route!$E$3:$E$10005,E281,[1]!Table1[27])</f>
        <v>0</v>
      </c>
      <c r="BF281" s="30">
        <f ca="1">SUMIF([1]route!$E$3:$E$10005,E281,[1]!Table1[28])</f>
        <v>0</v>
      </c>
      <c r="BG281" s="30">
        <f ca="1">SUMIF([1]route!$E$3:$E$10005,E281,[1]!Table1[29])</f>
        <v>0</v>
      </c>
      <c r="BH281" s="30">
        <f ca="1">SUMIF([1]route!$E$3:$E$10005,E281,[1]!Table1[30])</f>
        <v>0</v>
      </c>
      <c r="BI281" s="30">
        <f ca="1">SUMIF([1]route!$E$3:$E$10005,E281,[1]!Table1[31])</f>
        <v>0</v>
      </c>
      <c r="BJ281" s="30">
        <f ca="1">SUMIF([1]route!$E$3:$E$10005,E281,[1]!Table1[Remain PO])</f>
        <v>0</v>
      </c>
      <c r="BK281" s="31">
        <f ca="1">SUMIF([1]route!$E$3:$E$10005,E281,[1]!Table1[N+1])</f>
        <v>106.66666666666667</v>
      </c>
      <c r="BL281" s="31">
        <f ca="1">SUMIF([1]route!$E$3:$E$10005,E281,[1]!Table1[N+2])</f>
        <v>26.666666666666668</v>
      </c>
      <c r="BM281" s="31">
        <f ca="1">SUMIF([1]route!$E$3:$E$10005,E281,[1]!Table1[N+3])</f>
        <v>80</v>
      </c>
      <c r="BN281" s="32">
        <f ca="1">SUMIF([1]route!$E$3:$E$10005,E281,[1]!Table1[N+4])</f>
        <v>0</v>
      </c>
      <c r="BP281" s="37">
        <f t="shared" si="109"/>
        <v>242</v>
      </c>
      <c r="BQ281" s="35">
        <f t="shared" ca="1" si="96"/>
        <v>242</v>
      </c>
      <c r="BR281" s="35">
        <f t="shared" ca="1" si="96"/>
        <v>242</v>
      </c>
      <c r="BS281" s="35">
        <f t="shared" ca="1" si="96"/>
        <v>242</v>
      </c>
      <c r="BT281" s="35">
        <f t="shared" ca="1" si="96"/>
        <v>242</v>
      </c>
      <c r="BU281" s="35">
        <f t="shared" ca="1" si="95"/>
        <v>242</v>
      </c>
      <c r="BV281" s="35">
        <f t="shared" ca="1" si="95"/>
        <v>242</v>
      </c>
      <c r="BW281" s="35">
        <f t="shared" ca="1" si="95"/>
        <v>242</v>
      </c>
      <c r="BX281" s="35">
        <f t="shared" ca="1" si="95"/>
        <v>242</v>
      </c>
      <c r="BY281" s="35">
        <f t="shared" ca="1" si="95"/>
        <v>242</v>
      </c>
      <c r="BZ281" s="35">
        <f t="shared" ca="1" si="95"/>
        <v>242</v>
      </c>
      <c r="CA281" s="35">
        <f t="shared" ca="1" si="95"/>
        <v>242</v>
      </c>
      <c r="CB281" s="35">
        <f t="shared" ca="1" si="95"/>
        <v>242</v>
      </c>
      <c r="CC281" s="35">
        <f t="shared" ca="1" si="94"/>
        <v>242</v>
      </c>
      <c r="CD281" s="35">
        <f t="shared" ca="1" si="94"/>
        <v>242</v>
      </c>
      <c r="CE281" s="35">
        <f t="shared" ca="1" si="94"/>
        <v>242</v>
      </c>
      <c r="CF281" s="35">
        <f t="shared" ca="1" si="94"/>
        <v>242</v>
      </c>
      <c r="CG281" s="35">
        <f t="shared" ca="1" si="94"/>
        <v>242</v>
      </c>
      <c r="CH281" s="35">
        <f t="shared" ca="1" si="94"/>
        <v>242</v>
      </c>
      <c r="CI281" s="35">
        <f t="shared" ca="1" si="94"/>
        <v>242</v>
      </c>
      <c r="CJ281" s="35">
        <f t="shared" ca="1" si="94"/>
        <v>242</v>
      </c>
      <c r="CK281" s="35">
        <f t="shared" ca="1" si="94"/>
        <v>242</v>
      </c>
      <c r="CL281" s="35">
        <f t="shared" ca="1" si="94"/>
        <v>242</v>
      </c>
      <c r="CM281" s="35">
        <f t="shared" ca="1" si="94"/>
        <v>242</v>
      </c>
      <c r="CN281" s="35">
        <f t="shared" ca="1" si="94"/>
        <v>242</v>
      </c>
      <c r="CO281" s="35">
        <f t="shared" ca="1" si="110"/>
        <v>242</v>
      </c>
      <c r="CP281" s="35">
        <f t="shared" ca="1" si="110"/>
        <v>242</v>
      </c>
      <c r="CQ281" s="35">
        <f t="shared" ca="1" si="93"/>
        <v>242</v>
      </c>
      <c r="CR281" s="35">
        <f t="shared" ca="1" si="93"/>
        <v>242</v>
      </c>
      <c r="CS281" s="35">
        <f t="shared" ca="1" si="93"/>
        <v>242</v>
      </c>
      <c r="CT281" s="35">
        <f t="shared" ca="1" si="93"/>
        <v>242</v>
      </c>
      <c r="CU281" s="35">
        <f t="shared" ca="1" si="93"/>
        <v>242</v>
      </c>
      <c r="CV281" s="35">
        <f t="shared" ca="1" si="93"/>
        <v>242</v>
      </c>
      <c r="CW281" s="38">
        <f t="shared" ca="1" si="93"/>
        <v>135.33333333333331</v>
      </c>
      <c r="CX281" s="38">
        <f t="shared" ca="1" si="93"/>
        <v>108.66666666666664</v>
      </c>
      <c r="CY281" s="38">
        <f t="shared" ca="1" si="93"/>
        <v>28.666666666666643</v>
      </c>
      <c r="CZ281" s="39">
        <f t="shared" ca="1" si="111"/>
        <v>28.666666666666643</v>
      </c>
      <c r="DA281" s="35"/>
    </row>
    <row r="282" spans="4:105" x14ac:dyDescent="0.3">
      <c r="D282" s="61" t="str">
        <f>VLOOKUP(F282,[1]Special!$O$2:$S$209,3,0)</f>
        <v>|0101021400|0.00|0.00|0.000|87.0002</v>
      </c>
      <c r="E282" s="20" t="s">
        <v>304</v>
      </c>
      <c r="F282" s="19" t="str">
        <f t="shared" si="99"/>
        <v>|0200226117|28.60|0.00|2.000|0.000</v>
      </c>
      <c r="G282" s="19" t="str">
        <f>'Cutting Rules'!H282</f>
        <v>|KMV|||||||||||</v>
      </c>
      <c r="H282" s="19" t="str">
        <f>VLOOKUP(MID(F282,8,2),[1]Special!$H$2:$I$32,2,0)</f>
        <v>STKMHT490</v>
      </c>
      <c r="I282" s="19" t="str">
        <f t="shared" si="100"/>
        <v>IBC</v>
      </c>
      <c r="J282" s="19" t="str">
        <f t="shared" si="101"/>
        <v>P</v>
      </c>
      <c r="K282" s="19" t="str">
        <f t="shared" si="102"/>
        <v>28.6</v>
      </c>
      <c r="L282" s="19" t="str">
        <f t="shared" si="103"/>
        <v>0.00</v>
      </c>
      <c r="M282" s="52" t="str">
        <f t="shared" si="104"/>
        <v>2.00</v>
      </c>
      <c r="N282" s="52" t="str">
        <f t="shared" si="105"/>
        <v>6037</v>
      </c>
      <c r="O282" s="19">
        <f>VLOOKUP(F282,[1]Item!$A$5:$Z$10000,26,0)</f>
        <v>1.3120000000000001</v>
      </c>
      <c r="P282" s="19" t="str">
        <f>VLOOKUP(E282,[1]route!$E$3:$O$10005,11,0)</f>
        <v>P/E</v>
      </c>
      <c r="Q282" s="62" t="str">
        <f>'Cutting Rules'!AD282</f>
        <v>6037-664-----------</v>
      </c>
      <c r="R282" s="23">
        <f ca="1">SUMIF([1]route!$E$3:$E$10005,E282,[1]!Table1[生産])</f>
        <v>355.55555555555554</v>
      </c>
      <c r="S282" s="24"/>
      <c r="T282" s="78" t="s">
        <v>547</v>
      </c>
      <c r="U282" s="19"/>
      <c r="V282" s="48">
        <f>SUMIF([1]route!$E$3:$E$10005,E282,[1]route!$M$3:$M$10005)</f>
        <v>354</v>
      </c>
      <c r="W282" s="56">
        <f t="shared" si="106"/>
        <v>2803.8725760000002</v>
      </c>
      <c r="X282" s="27">
        <f t="array" aca="1" ref="X282" ca="1">INDEX($BP282:$CZ282,MATCH(TRUE,$BP282:$CZ282&lt;0,0))</f>
        <v>-1.5555555555555429</v>
      </c>
      <c r="Y282" s="47">
        <f t="shared" ca="1" si="97"/>
        <v>45351</v>
      </c>
      <c r="Z282" s="121" t="str">
        <f>IFERROR(VLOOKUP(E282,[1]route!$E$3:$BL$10005,59,0),"")&amp;IFERROR(VLOOKUP(E282,[1]route!$E$3:$BL$10005,60,0),"")</f>
        <v/>
      </c>
      <c r="AA282" s="28">
        <f t="shared" ca="1" si="107"/>
        <v>1.5555555555555429</v>
      </c>
      <c r="AB282" s="77">
        <f t="shared" ca="1" si="108"/>
        <v>12.320846222222125</v>
      </c>
      <c r="AC282" s="4">
        <f t="shared" ca="1" si="98"/>
        <v>35</v>
      </c>
      <c r="AD282" s="29">
        <v>0</v>
      </c>
      <c r="AE282" s="30">
        <f ca="1">SUMIF([1]route!$E$3:$E$10005,E282,[1]!Table1[1])</f>
        <v>0</v>
      </c>
      <c r="AF282" s="30">
        <f ca="1">SUMIF([1]route!$E$3:$E$10005,E282,[1]!Table1[2])</f>
        <v>0</v>
      </c>
      <c r="AG282" s="30">
        <f ca="1">SUMIF([1]route!$E$3:$E$10005,E282,[1]!Table1[3])</f>
        <v>0</v>
      </c>
      <c r="AH282" s="30">
        <f ca="1">SUMIF([1]route!$E$3:$E$10005,E282,[1]!Table1[4])</f>
        <v>0</v>
      </c>
      <c r="AI282" s="30">
        <f ca="1">SUMIF([1]route!$E$3:$E$10005,E282,[1]!Table1[5])</f>
        <v>0</v>
      </c>
      <c r="AJ282" s="30">
        <f ca="1">SUMIF([1]route!$E$3:$E$10005,E282,[1]!Table1[6])</f>
        <v>0</v>
      </c>
      <c r="AK282" s="30">
        <f ca="1">SUMIF([1]route!$E$3:$E$10005,E282,[1]!Table1[7])</f>
        <v>0</v>
      </c>
      <c r="AL282" s="30">
        <f ca="1">SUMIF([1]route!$E$3:$E$10005,E282,[1]!Table1[8])</f>
        <v>0</v>
      </c>
      <c r="AM282" s="30">
        <f ca="1">SUMIF([1]route!$E$3:$E$10005,E282,[1]!Table1[9])</f>
        <v>0</v>
      </c>
      <c r="AN282" s="30">
        <f ca="1">SUMIF([1]route!$E$3:$E$10005,E282,[1]!Table1[10])</f>
        <v>0</v>
      </c>
      <c r="AO282" s="30">
        <f ca="1">SUMIF([1]route!$E$3:$E$10005,E282,[1]!Table1[11])</f>
        <v>0</v>
      </c>
      <c r="AP282" s="30">
        <f ca="1">SUMIF([1]route!$E$3:$E$10005,E282,[1]!Table1[12])</f>
        <v>0</v>
      </c>
      <c r="AQ282" s="30">
        <f ca="1">SUMIF([1]route!$E$3:$E$10005,E282,[1]!Table1[13])</f>
        <v>0</v>
      </c>
      <c r="AR282" s="30">
        <f ca="1">SUMIF([1]route!$E$3:$E$10005,E282,[1]!Table1[14])</f>
        <v>0</v>
      </c>
      <c r="AS282" s="30">
        <f ca="1">SUMIF([1]route!$E$3:$E$10005,E282,[1]!Table1[15])</f>
        <v>0</v>
      </c>
      <c r="AT282" s="30">
        <f ca="1">SUMIF([1]route!$E$3:$E$10005,E282,[1]!Table1[16])</f>
        <v>0</v>
      </c>
      <c r="AU282" s="30">
        <f ca="1">SUMIF([1]route!$E$3:$E$10005,E282,[1]!Table1[17])</f>
        <v>0</v>
      </c>
      <c r="AV282" s="30">
        <f ca="1">SUMIF([1]route!$E$3:$E$10005,E282,[1]!Table1[18])</f>
        <v>0</v>
      </c>
      <c r="AW282" s="30">
        <f ca="1">SUMIF([1]route!$E$3:$E$10005,E282,[1]!Table1[19])</f>
        <v>0</v>
      </c>
      <c r="AX282" s="30">
        <f ca="1">SUMIF([1]route!$E$3:$E$10005,E282,[1]!Table1[20])</f>
        <v>0</v>
      </c>
      <c r="AY282" s="30">
        <f ca="1">SUMIF([1]route!$E$3:$E$10005,E282,[1]!Table1[21])</f>
        <v>0</v>
      </c>
      <c r="AZ282" s="30">
        <f ca="1">SUMIF([1]route!$E$3:$E$10005,E282,[1]!Table1[22])</f>
        <v>0</v>
      </c>
      <c r="BA282" s="30">
        <f ca="1">SUMIF([1]route!$E$3:$E$10005,E282,[1]!Table1[23])</f>
        <v>0</v>
      </c>
      <c r="BB282" s="30">
        <f ca="1">SUMIF([1]route!$E$3:$E$10005,E282,[1]!Table1[24])</f>
        <v>0</v>
      </c>
      <c r="BC282" s="30">
        <f ca="1">SUMIF([1]route!$E$3:$E$10005,E282,[1]!Table1[25])</f>
        <v>0</v>
      </c>
      <c r="BD282" s="30">
        <f ca="1">SUMIF([1]route!$E$3:$E$10005,E282,[1]!Table1[26])</f>
        <v>0</v>
      </c>
      <c r="BE282" s="30">
        <f ca="1">SUMIF([1]route!$E$3:$E$10005,E282,[1]!Table1[27])</f>
        <v>0</v>
      </c>
      <c r="BF282" s="30">
        <f ca="1">SUMIF([1]route!$E$3:$E$10005,E282,[1]!Table1[28])</f>
        <v>0</v>
      </c>
      <c r="BG282" s="30">
        <f ca="1">SUMIF([1]route!$E$3:$E$10005,E282,[1]!Table1[29])</f>
        <v>0</v>
      </c>
      <c r="BH282" s="30">
        <f ca="1">SUMIF([1]route!$E$3:$E$10005,E282,[1]!Table1[30])</f>
        <v>0</v>
      </c>
      <c r="BI282" s="30">
        <f ca="1">SUMIF([1]route!$E$3:$E$10005,E282,[1]!Table1[31])</f>
        <v>0</v>
      </c>
      <c r="BJ282" s="30">
        <f ca="1">SUMIF([1]route!$E$3:$E$10005,E282,[1]!Table1[Remain PO])</f>
        <v>0</v>
      </c>
      <c r="BK282" s="31">
        <f ca="1">SUMIF([1]route!$E$3:$E$10005,E282,[1]!Table1[N+1])</f>
        <v>177.77777777777777</v>
      </c>
      <c r="BL282" s="31">
        <f ca="1">SUMIF([1]route!$E$3:$E$10005,E282,[1]!Table1[N+2])</f>
        <v>177.77777777777777</v>
      </c>
      <c r="BM282" s="31">
        <f ca="1">SUMIF([1]route!$E$3:$E$10005,E282,[1]!Table1[N+3])</f>
        <v>0</v>
      </c>
      <c r="BN282" s="32">
        <f ca="1">SUMIF([1]route!$E$3:$E$10005,E282,[1]!Table1[N+4])</f>
        <v>0</v>
      </c>
      <c r="BP282" s="37">
        <f t="shared" si="109"/>
        <v>354</v>
      </c>
      <c r="BQ282" s="35">
        <f t="shared" ca="1" si="96"/>
        <v>354</v>
      </c>
      <c r="BR282" s="35">
        <f t="shared" ca="1" si="96"/>
        <v>354</v>
      </c>
      <c r="BS282" s="35">
        <f t="shared" ca="1" si="96"/>
        <v>354</v>
      </c>
      <c r="BT282" s="35">
        <f t="shared" ca="1" si="96"/>
        <v>354</v>
      </c>
      <c r="BU282" s="35">
        <f t="shared" ca="1" si="95"/>
        <v>354</v>
      </c>
      <c r="BV282" s="35">
        <f t="shared" ca="1" si="95"/>
        <v>354</v>
      </c>
      <c r="BW282" s="35">
        <f t="shared" ca="1" si="95"/>
        <v>354</v>
      </c>
      <c r="BX282" s="35">
        <f t="shared" ca="1" si="95"/>
        <v>354</v>
      </c>
      <c r="BY282" s="35">
        <f t="shared" ca="1" si="95"/>
        <v>354</v>
      </c>
      <c r="BZ282" s="35">
        <f t="shared" ca="1" si="95"/>
        <v>354</v>
      </c>
      <c r="CA282" s="35">
        <f t="shared" ca="1" si="95"/>
        <v>354</v>
      </c>
      <c r="CB282" s="35">
        <f t="shared" ca="1" si="95"/>
        <v>354</v>
      </c>
      <c r="CC282" s="35">
        <f t="shared" ca="1" si="94"/>
        <v>354</v>
      </c>
      <c r="CD282" s="35">
        <f t="shared" ca="1" si="94"/>
        <v>354</v>
      </c>
      <c r="CE282" s="35">
        <f t="shared" ca="1" si="94"/>
        <v>354</v>
      </c>
      <c r="CF282" s="35">
        <f t="shared" ca="1" si="94"/>
        <v>354</v>
      </c>
      <c r="CG282" s="35">
        <f t="shared" ca="1" si="94"/>
        <v>354</v>
      </c>
      <c r="CH282" s="35">
        <f t="shared" ca="1" si="94"/>
        <v>354</v>
      </c>
      <c r="CI282" s="35">
        <f t="shared" ca="1" si="94"/>
        <v>354</v>
      </c>
      <c r="CJ282" s="35">
        <f t="shared" ca="1" si="94"/>
        <v>354</v>
      </c>
      <c r="CK282" s="35">
        <f t="shared" ca="1" si="94"/>
        <v>354</v>
      </c>
      <c r="CL282" s="35">
        <f t="shared" ca="1" si="94"/>
        <v>354</v>
      </c>
      <c r="CM282" s="35">
        <f t="shared" ca="1" si="94"/>
        <v>354</v>
      </c>
      <c r="CN282" s="35">
        <f t="shared" ca="1" si="94"/>
        <v>354</v>
      </c>
      <c r="CO282" s="35">
        <f t="shared" ca="1" si="110"/>
        <v>354</v>
      </c>
      <c r="CP282" s="35">
        <f t="shared" ca="1" si="110"/>
        <v>354</v>
      </c>
      <c r="CQ282" s="35">
        <f t="shared" ca="1" si="93"/>
        <v>354</v>
      </c>
      <c r="CR282" s="35">
        <f t="shared" ca="1" si="93"/>
        <v>354</v>
      </c>
      <c r="CS282" s="35">
        <f t="shared" ca="1" si="93"/>
        <v>354</v>
      </c>
      <c r="CT282" s="35">
        <f t="shared" ca="1" si="93"/>
        <v>354</v>
      </c>
      <c r="CU282" s="35">
        <f t="shared" ca="1" si="93"/>
        <v>354</v>
      </c>
      <c r="CV282" s="35">
        <f t="shared" ca="1" si="93"/>
        <v>354</v>
      </c>
      <c r="CW282" s="38">
        <f t="shared" ca="1" si="93"/>
        <v>176.22222222222223</v>
      </c>
      <c r="CX282" s="38">
        <f t="shared" ca="1" si="93"/>
        <v>-1.5555555555555429</v>
      </c>
      <c r="CY282" s="38">
        <f t="shared" ca="1" si="93"/>
        <v>-1.5555555555555429</v>
      </c>
      <c r="CZ282" s="39">
        <f t="shared" ca="1" si="111"/>
        <v>-1.5555555555555429</v>
      </c>
      <c r="DA282" s="35"/>
    </row>
    <row r="283" spans="4:105" x14ac:dyDescent="0.3">
      <c r="D283" s="61" t="str">
        <f>VLOOKUP(F283,[1]Special!$O$2:$S$209,3,0)</f>
        <v>|0101021400|0.00|0.00|0.000|97.0002</v>
      </c>
      <c r="E283" s="20" t="s">
        <v>306</v>
      </c>
      <c r="F283" s="19" t="str">
        <f t="shared" si="99"/>
        <v>|0200226117|31.80|0.00|2.000|0.000</v>
      </c>
      <c r="G283" s="19" t="str">
        <f>'Cutting Rules'!H283</f>
        <v>KMV||||||||||||</v>
      </c>
      <c r="H283" s="19" t="str">
        <f>VLOOKUP(MID(F283,8,2),[1]Special!$H$2:$I$32,2,0)</f>
        <v>STKMHT490</v>
      </c>
      <c r="I283" s="19" t="str">
        <f t="shared" si="100"/>
        <v>NBC</v>
      </c>
      <c r="J283" s="19" t="str">
        <f t="shared" si="101"/>
        <v>P</v>
      </c>
      <c r="K283" s="19" t="str">
        <f t="shared" si="102"/>
        <v>31.8</v>
      </c>
      <c r="L283" s="19" t="str">
        <f t="shared" si="103"/>
        <v>0.00</v>
      </c>
      <c r="M283" s="52" t="str">
        <f t="shared" si="104"/>
        <v>2.00</v>
      </c>
      <c r="N283" s="52" t="str">
        <f t="shared" si="105"/>
        <v>6123</v>
      </c>
      <c r="O283" s="19">
        <f>VLOOKUP(F283,[1]Item!$A$5:$Z$10000,26,0)</f>
        <v>1.47</v>
      </c>
      <c r="P283" s="19" t="str">
        <f>VLOOKUP(E283,[1]route!$E$3:$O$10005,11,0)</f>
        <v>C</v>
      </c>
      <c r="Q283" s="62" t="str">
        <f>'Cutting Rules'!AD283</f>
        <v>606-6123-----------</v>
      </c>
      <c r="R283" s="23">
        <f ca="1">SUMIF([1]route!$E$3:$E$10005,E283,[1]!Table1[生産])</f>
        <v>120</v>
      </c>
      <c r="S283" s="24"/>
      <c r="T283" s="78" t="s">
        <v>547</v>
      </c>
      <c r="U283" s="19"/>
      <c r="V283" s="48">
        <f>SUMIF([1]route!$E$3:$E$10005,E283,[1]route!$M$3:$M$10005)</f>
        <v>155</v>
      </c>
      <c r="W283" s="56">
        <f t="shared" si="106"/>
        <v>1395.1255499999997</v>
      </c>
      <c r="X283" s="27" t="e">
        <f t="array" aca="1" ref="X283" ca="1">INDEX($BP283:$CZ283,MATCH(TRUE,$BP283:$CZ283&lt;0,0))</f>
        <v>#N/A</v>
      </c>
      <c r="Y283" s="47" t="str">
        <f t="shared" ca="1" si="97"/>
        <v/>
      </c>
      <c r="Z283" s="121" t="str">
        <f>IFERROR(VLOOKUP(E283,[1]route!$E$3:$BL$10005,59,0),"")&amp;IFERROR(VLOOKUP(E283,[1]route!$E$3:$BL$10005,60,0),"")</f>
        <v/>
      </c>
      <c r="AA283" s="28">
        <f t="shared" ca="1" si="107"/>
        <v>0</v>
      </c>
      <c r="AB283" s="77">
        <f t="shared" ca="1" si="108"/>
        <v>0</v>
      </c>
      <c r="AC283" s="4" t="str">
        <f t="shared" ca="1" si="98"/>
        <v/>
      </c>
      <c r="AD283" s="29">
        <v>0</v>
      </c>
      <c r="AE283" s="30">
        <f ca="1">SUMIF([1]route!$E$3:$E$10005,E283,[1]!Table1[1])</f>
        <v>0</v>
      </c>
      <c r="AF283" s="30">
        <f ca="1">SUMIF([1]route!$E$3:$E$10005,E283,[1]!Table1[2])</f>
        <v>0</v>
      </c>
      <c r="AG283" s="30">
        <f ca="1">SUMIF([1]route!$E$3:$E$10005,E283,[1]!Table1[3])</f>
        <v>0</v>
      </c>
      <c r="AH283" s="30">
        <f ca="1">SUMIF([1]route!$E$3:$E$10005,E283,[1]!Table1[4])</f>
        <v>0</v>
      </c>
      <c r="AI283" s="30">
        <f ca="1">SUMIF([1]route!$E$3:$E$10005,E283,[1]!Table1[5])</f>
        <v>0</v>
      </c>
      <c r="AJ283" s="30">
        <f ca="1">SUMIF([1]route!$E$3:$E$10005,E283,[1]!Table1[6])</f>
        <v>0</v>
      </c>
      <c r="AK283" s="30">
        <f ca="1">SUMIF([1]route!$E$3:$E$10005,E283,[1]!Table1[7])</f>
        <v>0</v>
      </c>
      <c r="AL283" s="30">
        <f ca="1">SUMIF([1]route!$E$3:$E$10005,E283,[1]!Table1[8])</f>
        <v>0</v>
      </c>
      <c r="AM283" s="30">
        <f ca="1">SUMIF([1]route!$E$3:$E$10005,E283,[1]!Table1[9])</f>
        <v>0</v>
      </c>
      <c r="AN283" s="30">
        <f ca="1">SUMIF([1]route!$E$3:$E$10005,E283,[1]!Table1[10])</f>
        <v>0</v>
      </c>
      <c r="AO283" s="30">
        <f ca="1">SUMIF([1]route!$E$3:$E$10005,E283,[1]!Table1[11])</f>
        <v>0</v>
      </c>
      <c r="AP283" s="30">
        <f ca="1">SUMIF([1]route!$E$3:$E$10005,E283,[1]!Table1[12])</f>
        <v>0</v>
      </c>
      <c r="AQ283" s="30">
        <f ca="1">SUMIF([1]route!$E$3:$E$10005,E283,[1]!Table1[13])</f>
        <v>0</v>
      </c>
      <c r="AR283" s="30">
        <f ca="1">SUMIF([1]route!$E$3:$E$10005,E283,[1]!Table1[14])</f>
        <v>0</v>
      </c>
      <c r="AS283" s="30">
        <f ca="1">SUMIF([1]route!$E$3:$E$10005,E283,[1]!Table1[15])</f>
        <v>0</v>
      </c>
      <c r="AT283" s="30">
        <f ca="1">SUMIF([1]route!$E$3:$E$10005,E283,[1]!Table1[16])</f>
        <v>0</v>
      </c>
      <c r="AU283" s="30">
        <f ca="1">SUMIF([1]route!$E$3:$E$10005,E283,[1]!Table1[17])</f>
        <v>0</v>
      </c>
      <c r="AV283" s="30">
        <f ca="1">SUMIF([1]route!$E$3:$E$10005,E283,[1]!Table1[18])</f>
        <v>0</v>
      </c>
      <c r="AW283" s="30">
        <f ca="1">SUMIF([1]route!$E$3:$E$10005,E283,[1]!Table1[19])</f>
        <v>0</v>
      </c>
      <c r="AX283" s="30">
        <f ca="1">SUMIF([1]route!$E$3:$E$10005,E283,[1]!Table1[20])</f>
        <v>0</v>
      </c>
      <c r="AY283" s="30">
        <f ca="1">SUMIF([1]route!$E$3:$E$10005,E283,[1]!Table1[21])</f>
        <v>0</v>
      </c>
      <c r="AZ283" s="30">
        <f ca="1">SUMIF([1]route!$E$3:$E$10005,E283,[1]!Table1[22])</f>
        <v>0</v>
      </c>
      <c r="BA283" s="30">
        <f ca="1">SUMIF([1]route!$E$3:$E$10005,E283,[1]!Table1[23])</f>
        <v>0</v>
      </c>
      <c r="BB283" s="30">
        <f ca="1">SUMIF([1]route!$E$3:$E$10005,E283,[1]!Table1[24])</f>
        <v>0</v>
      </c>
      <c r="BC283" s="30">
        <f ca="1">SUMIF([1]route!$E$3:$E$10005,E283,[1]!Table1[25])</f>
        <v>0</v>
      </c>
      <c r="BD283" s="30">
        <f ca="1">SUMIF([1]route!$E$3:$E$10005,E283,[1]!Table1[26])</f>
        <v>0</v>
      </c>
      <c r="BE283" s="30">
        <f ca="1">SUMIF([1]route!$E$3:$E$10005,E283,[1]!Table1[27])</f>
        <v>0</v>
      </c>
      <c r="BF283" s="30">
        <f ca="1">SUMIF([1]route!$E$3:$E$10005,E283,[1]!Table1[28])</f>
        <v>0</v>
      </c>
      <c r="BG283" s="30">
        <f ca="1">SUMIF([1]route!$E$3:$E$10005,E283,[1]!Table1[29])</f>
        <v>0</v>
      </c>
      <c r="BH283" s="30">
        <f ca="1">SUMIF([1]route!$E$3:$E$10005,E283,[1]!Table1[30])</f>
        <v>0</v>
      </c>
      <c r="BI283" s="30">
        <f ca="1">SUMIF([1]route!$E$3:$E$10005,E283,[1]!Table1[31])</f>
        <v>0</v>
      </c>
      <c r="BJ283" s="30">
        <f ca="1">SUMIF([1]route!$E$3:$E$10005,E283,[1]!Table1[Remain PO])</f>
        <v>0</v>
      </c>
      <c r="BK283" s="31">
        <f ca="1">SUMIF([1]route!$E$3:$E$10005,E283,[1]!Table1[N+1])</f>
        <v>60</v>
      </c>
      <c r="BL283" s="31">
        <f ca="1">SUMIF([1]route!$E$3:$E$10005,E283,[1]!Table1[N+2])</f>
        <v>60</v>
      </c>
      <c r="BM283" s="31">
        <f ca="1">SUMIF([1]route!$E$3:$E$10005,E283,[1]!Table1[N+3])</f>
        <v>0</v>
      </c>
      <c r="BN283" s="32">
        <f ca="1">SUMIF([1]route!$E$3:$E$10005,E283,[1]!Table1[N+4])</f>
        <v>0</v>
      </c>
      <c r="BP283" s="37">
        <f t="shared" si="109"/>
        <v>155</v>
      </c>
      <c r="BQ283" s="35">
        <f t="shared" ca="1" si="96"/>
        <v>155</v>
      </c>
      <c r="BR283" s="35">
        <f t="shared" ca="1" si="96"/>
        <v>155</v>
      </c>
      <c r="BS283" s="35">
        <f t="shared" ca="1" si="96"/>
        <v>155</v>
      </c>
      <c r="BT283" s="35">
        <f t="shared" ca="1" si="96"/>
        <v>155</v>
      </c>
      <c r="BU283" s="35">
        <f t="shared" ca="1" si="95"/>
        <v>155</v>
      </c>
      <c r="BV283" s="35">
        <f t="shared" ca="1" si="95"/>
        <v>155</v>
      </c>
      <c r="BW283" s="35">
        <f t="shared" ca="1" si="95"/>
        <v>155</v>
      </c>
      <c r="BX283" s="35">
        <f t="shared" ca="1" si="95"/>
        <v>155</v>
      </c>
      <c r="BY283" s="35">
        <f t="shared" ca="1" si="95"/>
        <v>155</v>
      </c>
      <c r="BZ283" s="35">
        <f t="shared" ca="1" si="95"/>
        <v>155</v>
      </c>
      <c r="CA283" s="35">
        <f t="shared" ca="1" si="95"/>
        <v>155</v>
      </c>
      <c r="CB283" s="35">
        <f t="shared" ca="1" si="95"/>
        <v>155</v>
      </c>
      <c r="CC283" s="35">
        <f t="shared" ca="1" si="94"/>
        <v>155</v>
      </c>
      <c r="CD283" s="35">
        <f t="shared" ca="1" si="94"/>
        <v>155</v>
      </c>
      <c r="CE283" s="35">
        <f t="shared" ca="1" si="94"/>
        <v>155</v>
      </c>
      <c r="CF283" s="35">
        <f t="shared" ca="1" si="94"/>
        <v>155</v>
      </c>
      <c r="CG283" s="35">
        <f t="shared" ca="1" si="94"/>
        <v>155</v>
      </c>
      <c r="CH283" s="35">
        <f t="shared" ref="CH283:CV314" ca="1" si="112">CG283-AV283</f>
        <v>155</v>
      </c>
      <c r="CI283" s="35">
        <f t="shared" ca="1" si="112"/>
        <v>155</v>
      </c>
      <c r="CJ283" s="35">
        <f t="shared" ca="1" si="112"/>
        <v>155</v>
      </c>
      <c r="CK283" s="35">
        <f t="shared" ca="1" si="112"/>
        <v>155</v>
      </c>
      <c r="CL283" s="35">
        <f t="shared" ca="1" si="112"/>
        <v>155</v>
      </c>
      <c r="CM283" s="35">
        <f t="shared" ca="1" si="112"/>
        <v>155</v>
      </c>
      <c r="CN283" s="35">
        <f t="shared" ca="1" si="112"/>
        <v>155</v>
      </c>
      <c r="CO283" s="35">
        <f t="shared" ca="1" si="110"/>
        <v>155</v>
      </c>
      <c r="CP283" s="35">
        <f t="shared" ca="1" si="110"/>
        <v>155</v>
      </c>
      <c r="CQ283" s="35">
        <f t="shared" ca="1" si="93"/>
        <v>155</v>
      </c>
      <c r="CR283" s="35">
        <f t="shared" ca="1" si="93"/>
        <v>155</v>
      </c>
      <c r="CS283" s="35">
        <f t="shared" ca="1" si="93"/>
        <v>155</v>
      </c>
      <c r="CT283" s="35">
        <f t="shared" ca="1" si="93"/>
        <v>155</v>
      </c>
      <c r="CU283" s="35">
        <f t="shared" ca="1" si="93"/>
        <v>155</v>
      </c>
      <c r="CV283" s="35">
        <f t="shared" ca="1" si="93"/>
        <v>155</v>
      </c>
      <c r="CW283" s="38">
        <f t="shared" ca="1" si="93"/>
        <v>95</v>
      </c>
      <c r="CX283" s="38">
        <f t="shared" ca="1" si="93"/>
        <v>35</v>
      </c>
      <c r="CY283" s="38">
        <f t="shared" ca="1" si="93"/>
        <v>35</v>
      </c>
      <c r="CZ283" s="39">
        <f t="shared" ca="1" si="111"/>
        <v>35</v>
      </c>
      <c r="DA283" s="35"/>
    </row>
    <row r="284" spans="4:105" x14ac:dyDescent="0.3">
      <c r="D284" s="61" t="str">
        <f>VLOOKUP(F284,[1]Special!$O$2:$S$209,3,0)</f>
        <v>|0101021400|0.00|0.00|0.000|118.0001.6</v>
      </c>
      <c r="E284" s="20" t="s">
        <v>307</v>
      </c>
      <c r="F284" s="19" t="str">
        <f t="shared" si="99"/>
        <v>|0200226117|38.10|0.00|1.600|0.000</v>
      </c>
      <c r="G284" s="19" t="str">
        <f>'Cutting Rules'!H284</f>
        <v>||||||||||||</v>
      </c>
      <c r="H284" s="19" t="str">
        <f>VLOOKUP(MID(F284,8,2),[1]Special!$H$2:$I$32,2,0)</f>
        <v>STKMHT490</v>
      </c>
      <c r="I284" s="19" t="str">
        <f t="shared" si="100"/>
        <v>NBC</v>
      </c>
      <c r="J284" s="19" t="str">
        <f t="shared" si="101"/>
        <v>P</v>
      </c>
      <c r="K284" s="19" t="str">
        <f t="shared" si="102"/>
        <v>38.1</v>
      </c>
      <c r="L284" s="19" t="str">
        <f t="shared" si="103"/>
        <v>0.00</v>
      </c>
      <c r="M284" s="52" t="str">
        <f t="shared" si="104"/>
        <v>1.60</v>
      </c>
      <c r="N284" s="52" t="str">
        <f t="shared" si="105"/>
        <v>5873</v>
      </c>
      <c r="O284" s="19">
        <f>VLOOKUP(F284,[1]Item!$A$5:$Z$10000,26,0)</f>
        <v>1.44</v>
      </c>
      <c r="P284" s="19" t="str">
        <f>VLOOKUP(E284,[1]route!$E$3:$O$10005,11,0)</f>
        <v>P/E</v>
      </c>
      <c r="Q284" s="62" t="str">
        <f>'Cutting Rules'!AD284</f>
        <v>5873------------</v>
      </c>
      <c r="R284" s="23">
        <f ca="1">SUMIF([1]route!$E$3:$E$10005,E284,[1]!Table1[生産])</f>
        <v>0</v>
      </c>
      <c r="S284" s="24"/>
      <c r="T284" s="78" t="s">
        <v>547</v>
      </c>
      <c r="U284" s="19"/>
      <c r="V284" s="48">
        <f>SUMIF([1]route!$E$3:$E$10005,E284,[1]route!$M$3:$M$10005)</f>
        <v>132</v>
      </c>
      <c r="W284" s="56">
        <f t="shared" si="106"/>
        <v>1116.3398399999999</v>
      </c>
      <c r="X284" s="27" t="e">
        <f t="array" aca="1" ref="X284" ca="1">INDEX($BP284:$CZ284,MATCH(TRUE,$BP284:$CZ284&lt;0,0))</f>
        <v>#N/A</v>
      </c>
      <c r="Y284" s="47" t="str">
        <f t="shared" ca="1" si="97"/>
        <v/>
      </c>
      <c r="Z284" s="121" t="str">
        <f>IFERROR(VLOOKUP(E284,[1]route!$E$3:$BL$10005,59,0),"")&amp;IFERROR(VLOOKUP(E284,[1]route!$E$3:$BL$10005,60,0),"")</f>
        <v/>
      </c>
      <c r="AA284" s="28">
        <f t="shared" ca="1" si="107"/>
        <v>0</v>
      </c>
      <c r="AB284" s="77">
        <f t="shared" ca="1" si="108"/>
        <v>0</v>
      </c>
      <c r="AC284" s="4" t="str">
        <f t="shared" ca="1" si="98"/>
        <v/>
      </c>
      <c r="AD284" s="29">
        <v>0</v>
      </c>
      <c r="AE284" s="30">
        <f ca="1">SUMIF([1]route!$E$3:$E$10005,E284,[1]!Table1[1])</f>
        <v>0</v>
      </c>
      <c r="AF284" s="30">
        <f ca="1">SUMIF([1]route!$E$3:$E$10005,E284,[1]!Table1[2])</f>
        <v>0</v>
      </c>
      <c r="AG284" s="30">
        <f ca="1">SUMIF([1]route!$E$3:$E$10005,E284,[1]!Table1[3])</f>
        <v>0</v>
      </c>
      <c r="AH284" s="30">
        <f ca="1">SUMIF([1]route!$E$3:$E$10005,E284,[1]!Table1[4])</f>
        <v>0</v>
      </c>
      <c r="AI284" s="30">
        <f ca="1">SUMIF([1]route!$E$3:$E$10005,E284,[1]!Table1[5])</f>
        <v>0</v>
      </c>
      <c r="AJ284" s="30">
        <f ca="1">SUMIF([1]route!$E$3:$E$10005,E284,[1]!Table1[6])</f>
        <v>0</v>
      </c>
      <c r="AK284" s="30">
        <f ca="1">SUMIF([1]route!$E$3:$E$10005,E284,[1]!Table1[7])</f>
        <v>0</v>
      </c>
      <c r="AL284" s="30">
        <f ca="1">SUMIF([1]route!$E$3:$E$10005,E284,[1]!Table1[8])</f>
        <v>0</v>
      </c>
      <c r="AM284" s="30">
        <f ca="1">SUMIF([1]route!$E$3:$E$10005,E284,[1]!Table1[9])</f>
        <v>0</v>
      </c>
      <c r="AN284" s="30">
        <f ca="1">SUMIF([1]route!$E$3:$E$10005,E284,[1]!Table1[10])</f>
        <v>0</v>
      </c>
      <c r="AO284" s="30">
        <f ca="1">SUMIF([1]route!$E$3:$E$10005,E284,[1]!Table1[11])</f>
        <v>0</v>
      </c>
      <c r="AP284" s="30">
        <f ca="1">SUMIF([1]route!$E$3:$E$10005,E284,[1]!Table1[12])</f>
        <v>0</v>
      </c>
      <c r="AQ284" s="30">
        <f ca="1">SUMIF([1]route!$E$3:$E$10005,E284,[1]!Table1[13])</f>
        <v>0</v>
      </c>
      <c r="AR284" s="30">
        <f ca="1">SUMIF([1]route!$E$3:$E$10005,E284,[1]!Table1[14])</f>
        <v>0</v>
      </c>
      <c r="AS284" s="30">
        <f ca="1">SUMIF([1]route!$E$3:$E$10005,E284,[1]!Table1[15])</f>
        <v>0</v>
      </c>
      <c r="AT284" s="30">
        <f ca="1">SUMIF([1]route!$E$3:$E$10005,E284,[1]!Table1[16])</f>
        <v>0</v>
      </c>
      <c r="AU284" s="30">
        <f ca="1">SUMIF([1]route!$E$3:$E$10005,E284,[1]!Table1[17])</f>
        <v>0</v>
      </c>
      <c r="AV284" s="30">
        <f ca="1">SUMIF([1]route!$E$3:$E$10005,E284,[1]!Table1[18])</f>
        <v>0</v>
      </c>
      <c r="AW284" s="30">
        <f ca="1">SUMIF([1]route!$E$3:$E$10005,E284,[1]!Table1[19])</f>
        <v>0</v>
      </c>
      <c r="AX284" s="30">
        <f ca="1">SUMIF([1]route!$E$3:$E$10005,E284,[1]!Table1[20])</f>
        <v>0</v>
      </c>
      <c r="AY284" s="30">
        <f ca="1">SUMIF([1]route!$E$3:$E$10005,E284,[1]!Table1[21])</f>
        <v>0</v>
      </c>
      <c r="AZ284" s="30">
        <f ca="1">SUMIF([1]route!$E$3:$E$10005,E284,[1]!Table1[22])</f>
        <v>0</v>
      </c>
      <c r="BA284" s="30">
        <f ca="1">SUMIF([1]route!$E$3:$E$10005,E284,[1]!Table1[23])</f>
        <v>0</v>
      </c>
      <c r="BB284" s="30">
        <f ca="1">SUMIF([1]route!$E$3:$E$10005,E284,[1]!Table1[24])</f>
        <v>0</v>
      </c>
      <c r="BC284" s="30">
        <f ca="1">SUMIF([1]route!$E$3:$E$10005,E284,[1]!Table1[25])</f>
        <v>0</v>
      </c>
      <c r="BD284" s="30">
        <f ca="1">SUMIF([1]route!$E$3:$E$10005,E284,[1]!Table1[26])</f>
        <v>0</v>
      </c>
      <c r="BE284" s="30">
        <f ca="1">SUMIF([1]route!$E$3:$E$10005,E284,[1]!Table1[27])</f>
        <v>0</v>
      </c>
      <c r="BF284" s="30">
        <f ca="1">SUMIF([1]route!$E$3:$E$10005,E284,[1]!Table1[28])</f>
        <v>0</v>
      </c>
      <c r="BG284" s="30">
        <f ca="1">SUMIF([1]route!$E$3:$E$10005,E284,[1]!Table1[29])</f>
        <v>0</v>
      </c>
      <c r="BH284" s="30">
        <f ca="1">SUMIF([1]route!$E$3:$E$10005,E284,[1]!Table1[30])</f>
        <v>0</v>
      </c>
      <c r="BI284" s="30">
        <f ca="1">SUMIF([1]route!$E$3:$E$10005,E284,[1]!Table1[31])</f>
        <v>0</v>
      </c>
      <c r="BJ284" s="30">
        <f ca="1">SUMIF([1]route!$E$3:$E$10005,E284,[1]!Table1[Remain PO])</f>
        <v>0</v>
      </c>
      <c r="BK284" s="31">
        <f ca="1">SUMIF([1]route!$E$3:$E$10005,E284,[1]!Table1[N+1])</f>
        <v>0</v>
      </c>
      <c r="BL284" s="31">
        <f ca="1">SUMIF([1]route!$E$3:$E$10005,E284,[1]!Table1[N+2])</f>
        <v>0</v>
      </c>
      <c r="BM284" s="31">
        <f ca="1">SUMIF([1]route!$E$3:$E$10005,E284,[1]!Table1[N+3])</f>
        <v>0</v>
      </c>
      <c r="BN284" s="32">
        <f ca="1">SUMIF([1]route!$E$3:$E$10005,E284,[1]!Table1[N+4])</f>
        <v>0</v>
      </c>
      <c r="BP284" s="37">
        <f t="shared" si="109"/>
        <v>132</v>
      </c>
      <c r="BQ284" s="35">
        <f t="shared" ca="1" si="96"/>
        <v>132</v>
      </c>
      <c r="BR284" s="35">
        <f t="shared" ca="1" si="96"/>
        <v>132</v>
      </c>
      <c r="BS284" s="35">
        <f t="shared" ca="1" si="96"/>
        <v>132</v>
      </c>
      <c r="BT284" s="35">
        <f t="shared" ca="1" si="96"/>
        <v>132</v>
      </c>
      <c r="BU284" s="35">
        <f t="shared" ca="1" si="95"/>
        <v>132</v>
      </c>
      <c r="BV284" s="35">
        <f t="shared" ca="1" si="95"/>
        <v>132</v>
      </c>
      <c r="BW284" s="35">
        <f t="shared" ca="1" si="95"/>
        <v>132</v>
      </c>
      <c r="BX284" s="35">
        <f t="shared" ca="1" si="95"/>
        <v>132</v>
      </c>
      <c r="BY284" s="35">
        <f t="shared" ca="1" si="95"/>
        <v>132</v>
      </c>
      <c r="BZ284" s="35">
        <f t="shared" ca="1" si="95"/>
        <v>132</v>
      </c>
      <c r="CA284" s="35">
        <f t="shared" ca="1" si="95"/>
        <v>132</v>
      </c>
      <c r="CB284" s="35">
        <f t="shared" ca="1" si="95"/>
        <v>132</v>
      </c>
      <c r="CC284" s="35">
        <f t="shared" ca="1" si="95"/>
        <v>132</v>
      </c>
      <c r="CD284" s="35">
        <f t="shared" ca="1" si="95"/>
        <v>132</v>
      </c>
      <c r="CE284" s="35">
        <f t="shared" ca="1" si="95"/>
        <v>132</v>
      </c>
      <c r="CF284" s="35">
        <f t="shared" ca="1" si="95"/>
        <v>132</v>
      </c>
      <c r="CG284" s="35">
        <f t="shared" ca="1" si="95"/>
        <v>132</v>
      </c>
      <c r="CH284" s="35">
        <f t="shared" ca="1" si="112"/>
        <v>132</v>
      </c>
      <c r="CI284" s="35">
        <f t="shared" ca="1" si="112"/>
        <v>132</v>
      </c>
      <c r="CJ284" s="35">
        <f t="shared" ca="1" si="112"/>
        <v>132</v>
      </c>
      <c r="CK284" s="35">
        <f t="shared" ca="1" si="112"/>
        <v>132</v>
      </c>
      <c r="CL284" s="35">
        <f t="shared" ca="1" si="112"/>
        <v>132</v>
      </c>
      <c r="CM284" s="35">
        <f t="shared" ca="1" si="112"/>
        <v>132</v>
      </c>
      <c r="CN284" s="35">
        <f t="shared" ca="1" si="112"/>
        <v>132</v>
      </c>
      <c r="CO284" s="35">
        <f t="shared" ca="1" si="110"/>
        <v>132</v>
      </c>
      <c r="CP284" s="35">
        <f t="shared" ca="1" si="110"/>
        <v>132</v>
      </c>
      <c r="CQ284" s="35">
        <f t="shared" ca="1" si="93"/>
        <v>132</v>
      </c>
      <c r="CR284" s="35">
        <f t="shared" ca="1" si="93"/>
        <v>132</v>
      </c>
      <c r="CS284" s="35">
        <f t="shared" ca="1" si="93"/>
        <v>132</v>
      </c>
      <c r="CT284" s="35">
        <f t="shared" ca="1" si="93"/>
        <v>132</v>
      </c>
      <c r="CU284" s="35">
        <f t="shared" ca="1" si="93"/>
        <v>132</v>
      </c>
      <c r="CV284" s="35">
        <f t="shared" ca="1" si="93"/>
        <v>132</v>
      </c>
      <c r="CW284" s="38">
        <f t="shared" ca="1" si="93"/>
        <v>132</v>
      </c>
      <c r="CX284" s="38">
        <f t="shared" ca="1" si="93"/>
        <v>132</v>
      </c>
      <c r="CY284" s="38">
        <f t="shared" ca="1" si="93"/>
        <v>132</v>
      </c>
      <c r="CZ284" s="39">
        <f t="shared" ca="1" si="111"/>
        <v>132</v>
      </c>
      <c r="DA284" s="35"/>
    </row>
    <row r="285" spans="4:105" x14ac:dyDescent="0.3">
      <c r="D285" s="61" t="str">
        <f>VLOOKUP(F285,[1]Special!$O$2:$S$209,3,0)</f>
        <v>|0101021400|0.00|0.00|0.000|117.5001.8</v>
      </c>
      <c r="E285" s="20" t="s">
        <v>308</v>
      </c>
      <c r="F285" s="19" t="str">
        <f t="shared" si="99"/>
        <v>|0200226117|38.10|0.00|1.800|0.000</v>
      </c>
      <c r="G285" s="19" t="str">
        <f>'Cutting Rules'!H285</f>
        <v>KMV||||||||||||</v>
      </c>
      <c r="H285" s="19" t="str">
        <f>VLOOKUP(MID(F285,8,2),[1]Special!$H$2:$I$32,2,0)</f>
        <v>STKMHT490</v>
      </c>
      <c r="I285" s="19" t="str">
        <f t="shared" si="100"/>
        <v>NBC</v>
      </c>
      <c r="J285" s="19" t="str">
        <f t="shared" si="101"/>
        <v>P</v>
      </c>
      <c r="K285" s="19" t="str">
        <f t="shared" si="102"/>
        <v>38.1</v>
      </c>
      <c r="L285" s="19" t="str">
        <f t="shared" si="103"/>
        <v>0.00</v>
      </c>
      <c r="M285" s="52" t="str">
        <f t="shared" si="104"/>
        <v>1.80</v>
      </c>
      <c r="N285" s="52" t="str">
        <f t="shared" si="105"/>
        <v>6478</v>
      </c>
      <c r="O285" s="19">
        <f>VLOOKUP(F285,[1]Item!$A$5:$Z$10000,26,0)</f>
        <v>1.611</v>
      </c>
      <c r="P285" s="19" t="str">
        <f>VLOOKUP(E285,[1]route!$E$3:$O$10005,11,0)</f>
        <v>C</v>
      </c>
      <c r="Q285" s="62" t="str">
        <f>'Cutting Rules'!AD285</f>
        <v>1285-6478-----------</v>
      </c>
      <c r="R285" s="23">
        <f ca="1">SUMIF([1]route!$E$3:$E$10005,E285,[1]!Table1[生産])</f>
        <v>949</v>
      </c>
      <c r="S285" s="24"/>
      <c r="T285" s="78" t="s">
        <v>547</v>
      </c>
      <c r="U285" s="19"/>
      <c r="V285" s="48">
        <f>SUMIF([1]route!$E$3:$E$10005,E285,[1]route!$M$3:$M$10005)</f>
        <v>319</v>
      </c>
      <c r="W285" s="56">
        <f t="shared" si="106"/>
        <v>3329.1025019999997</v>
      </c>
      <c r="X285" s="27">
        <f t="array" aca="1" ref="X285" ca="1">INDEX($BP285:$CZ285,MATCH(TRUE,$BP285:$CZ285&lt;0,0))</f>
        <v>-344</v>
      </c>
      <c r="Y285" s="47">
        <f t="shared" ca="1" si="97"/>
        <v>45322</v>
      </c>
      <c r="Z285" s="121" t="str">
        <f>IFERROR(VLOOKUP(E285,[1]route!$E$3:$BL$10005,59,0),"")&amp;IFERROR(VLOOKUP(E285,[1]route!$E$3:$BL$10005,60,0),"")</f>
        <v/>
      </c>
      <c r="AA285" s="28">
        <f t="shared" ca="1" si="107"/>
        <v>630</v>
      </c>
      <c r="AB285" s="77">
        <f t="shared" ca="1" si="108"/>
        <v>6574.7165400000004</v>
      </c>
      <c r="AC285" s="4">
        <f t="shared" ca="1" si="98"/>
        <v>34</v>
      </c>
      <c r="AD285" s="29">
        <v>0</v>
      </c>
      <c r="AE285" s="30">
        <f ca="1">SUMIF([1]route!$E$3:$E$10005,E285,[1]!Table1[1])</f>
        <v>0</v>
      </c>
      <c r="AF285" s="30">
        <f ca="1">SUMIF([1]route!$E$3:$E$10005,E285,[1]!Table1[2])</f>
        <v>124</v>
      </c>
      <c r="AG285" s="30">
        <f ca="1">SUMIF([1]route!$E$3:$E$10005,E285,[1]!Table1[3])</f>
        <v>0</v>
      </c>
      <c r="AH285" s="30">
        <f ca="1">SUMIF([1]route!$E$3:$E$10005,E285,[1]!Table1[4])</f>
        <v>0</v>
      </c>
      <c r="AI285" s="30">
        <f ca="1">SUMIF([1]route!$E$3:$E$10005,E285,[1]!Table1[5])</f>
        <v>0</v>
      </c>
      <c r="AJ285" s="30">
        <f ca="1">SUMIF([1]route!$E$3:$E$10005,E285,[1]!Table1[6])</f>
        <v>0</v>
      </c>
      <c r="AK285" s="30">
        <f ca="1">SUMIF([1]route!$E$3:$E$10005,E285,[1]!Table1[7])</f>
        <v>0</v>
      </c>
      <c r="AL285" s="30">
        <f ca="1">SUMIF([1]route!$E$3:$E$10005,E285,[1]!Table1[8])</f>
        <v>0</v>
      </c>
      <c r="AM285" s="30">
        <f ca="1">SUMIF([1]route!$E$3:$E$10005,E285,[1]!Table1[9])</f>
        <v>0</v>
      </c>
      <c r="AN285" s="30">
        <f ca="1">SUMIF([1]route!$E$3:$E$10005,E285,[1]!Table1[10])</f>
        <v>0</v>
      </c>
      <c r="AO285" s="30">
        <f ca="1">SUMIF([1]route!$E$3:$E$10005,E285,[1]!Table1[11])</f>
        <v>0</v>
      </c>
      <c r="AP285" s="30">
        <f ca="1">SUMIF([1]route!$E$3:$E$10005,E285,[1]!Table1[12])</f>
        <v>0</v>
      </c>
      <c r="AQ285" s="30">
        <f ca="1">SUMIF([1]route!$E$3:$E$10005,E285,[1]!Table1[13])</f>
        <v>0</v>
      </c>
      <c r="AR285" s="30">
        <f ca="1">SUMIF([1]route!$E$3:$E$10005,E285,[1]!Table1[14])</f>
        <v>0</v>
      </c>
      <c r="AS285" s="30">
        <f ca="1">SUMIF([1]route!$E$3:$E$10005,E285,[1]!Table1[15])</f>
        <v>0</v>
      </c>
      <c r="AT285" s="30">
        <f ca="1">SUMIF([1]route!$E$3:$E$10005,E285,[1]!Table1[16])</f>
        <v>0</v>
      </c>
      <c r="AU285" s="30">
        <f ca="1">SUMIF([1]route!$E$3:$E$10005,E285,[1]!Table1[17])</f>
        <v>0</v>
      </c>
      <c r="AV285" s="30">
        <f ca="1">SUMIF([1]route!$E$3:$E$10005,E285,[1]!Table1[18])</f>
        <v>0</v>
      </c>
      <c r="AW285" s="30">
        <f ca="1">SUMIF([1]route!$E$3:$E$10005,E285,[1]!Table1[19])</f>
        <v>0</v>
      </c>
      <c r="AX285" s="30">
        <f ca="1">SUMIF([1]route!$E$3:$E$10005,E285,[1]!Table1[20])</f>
        <v>0</v>
      </c>
      <c r="AY285" s="30">
        <f ca="1">SUMIF([1]route!$E$3:$E$10005,E285,[1]!Table1[21])</f>
        <v>0</v>
      </c>
      <c r="AZ285" s="30">
        <f ca="1">SUMIF([1]route!$E$3:$E$10005,E285,[1]!Table1[22])</f>
        <v>0</v>
      </c>
      <c r="BA285" s="30">
        <f ca="1">SUMIF([1]route!$E$3:$E$10005,E285,[1]!Table1[23])</f>
        <v>0</v>
      </c>
      <c r="BB285" s="30">
        <f ca="1">SUMIF([1]route!$E$3:$E$10005,E285,[1]!Table1[24])</f>
        <v>0</v>
      </c>
      <c r="BC285" s="30">
        <f ca="1">SUMIF([1]route!$E$3:$E$10005,E285,[1]!Table1[25])</f>
        <v>0</v>
      </c>
      <c r="BD285" s="30">
        <f ca="1">SUMIF([1]route!$E$3:$E$10005,E285,[1]!Table1[26])</f>
        <v>0</v>
      </c>
      <c r="BE285" s="30">
        <f ca="1">SUMIF([1]route!$E$3:$E$10005,E285,[1]!Table1[27])</f>
        <v>0</v>
      </c>
      <c r="BF285" s="30">
        <f ca="1">SUMIF([1]route!$E$3:$E$10005,E285,[1]!Table1[28])</f>
        <v>0</v>
      </c>
      <c r="BG285" s="30">
        <f ca="1">SUMIF([1]route!$E$3:$E$10005,E285,[1]!Table1[29])</f>
        <v>0</v>
      </c>
      <c r="BH285" s="30">
        <f ca="1">SUMIF([1]route!$E$3:$E$10005,E285,[1]!Table1[30])</f>
        <v>0</v>
      </c>
      <c r="BI285" s="30">
        <f ca="1">SUMIF([1]route!$E$3:$E$10005,E285,[1]!Table1[31])</f>
        <v>0</v>
      </c>
      <c r="BJ285" s="30">
        <f ca="1">SUMIF([1]route!$E$3:$E$10005,E285,[1]!Table1[Remain PO])</f>
        <v>0</v>
      </c>
      <c r="BK285" s="31">
        <f ca="1">SUMIF([1]route!$E$3:$E$10005,E285,[1]!Table1[N+1])</f>
        <v>539</v>
      </c>
      <c r="BL285" s="31">
        <f ca="1">SUMIF([1]route!$E$3:$E$10005,E285,[1]!Table1[N+2])</f>
        <v>286</v>
      </c>
      <c r="BM285" s="31">
        <f ca="1">SUMIF([1]route!$E$3:$E$10005,E285,[1]!Table1[N+3])</f>
        <v>678.4</v>
      </c>
      <c r="BN285" s="32">
        <f ca="1">SUMIF([1]route!$E$3:$E$10005,E285,[1]!Table1[N+4])</f>
        <v>0</v>
      </c>
      <c r="BP285" s="37">
        <f t="shared" si="109"/>
        <v>319</v>
      </c>
      <c r="BQ285" s="35">
        <f t="shared" ca="1" si="96"/>
        <v>319</v>
      </c>
      <c r="BR285" s="35">
        <f t="shared" ca="1" si="96"/>
        <v>195</v>
      </c>
      <c r="BS285" s="35">
        <f t="shared" ca="1" si="96"/>
        <v>195</v>
      </c>
      <c r="BT285" s="35">
        <f t="shared" ca="1" si="96"/>
        <v>195</v>
      </c>
      <c r="BU285" s="35">
        <f t="shared" ca="1" si="95"/>
        <v>195</v>
      </c>
      <c r="BV285" s="35">
        <f t="shared" ca="1" si="95"/>
        <v>195</v>
      </c>
      <c r="BW285" s="35">
        <f t="shared" ca="1" si="95"/>
        <v>195</v>
      </c>
      <c r="BX285" s="35">
        <f t="shared" ca="1" si="95"/>
        <v>195</v>
      </c>
      <c r="BY285" s="35">
        <f t="shared" ca="1" si="95"/>
        <v>195</v>
      </c>
      <c r="BZ285" s="35">
        <f t="shared" ca="1" si="95"/>
        <v>195</v>
      </c>
      <c r="CA285" s="35">
        <f t="shared" ca="1" si="95"/>
        <v>195</v>
      </c>
      <c r="CB285" s="35">
        <f t="shared" ca="1" si="95"/>
        <v>195</v>
      </c>
      <c r="CC285" s="35">
        <f t="shared" ca="1" si="95"/>
        <v>195</v>
      </c>
      <c r="CD285" s="35">
        <f t="shared" ca="1" si="95"/>
        <v>195</v>
      </c>
      <c r="CE285" s="35">
        <f t="shared" ca="1" si="95"/>
        <v>195</v>
      </c>
      <c r="CF285" s="35">
        <f t="shared" ca="1" si="95"/>
        <v>195</v>
      </c>
      <c r="CG285" s="35">
        <f t="shared" ca="1" si="95"/>
        <v>195</v>
      </c>
      <c r="CH285" s="35">
        <f t="shared" ca="1" si="112"/>
        <v>195</v>
      </c>
      <c r="CI285" s="35">
        <f t="shared" ca="1" si="112"/>
        <v>195</v>
      </c>
      <c r="CJ285" s="35">
        <f t="shared" ca="1" si="112"/>
        <v>195</v>
      </c>
      <c r="CK285" s="35">
        <f t="shared" ca="1" si="112"/>
        <v>195</v>
      </c>
      <c r="CL285" s="35">
        <f t="shared" ca="1" si="112"/>
        <v>195</v>
      </c>
      <c r="CM285" s="35">
        <f t="shared" ca="1" si="112"/>
        <v>195</v>
      </c>
      <c r="CN285" s="35">
        <f t="shared" ca="1" si="112"/>
        <v>195</v>
      </c>
      <c r="CO285" s="35">
        <f t="shared" ca="1" si="110"/>
        <v>195</v>
      </c>
      <c r="CP285" s="35">
        <f t="shared" ca="1" si="110"/>
        <v>195</v>
      </c>
      <c r="CQ285" s="35">
        <f t="shared" ca="1" si="93"/>
        <v>195</v>
      </c>
      <c r="CR285" s="35">
        <f t="shared" ca="1" si="93"/>
        <v>195</v>
      </c>
      <c r="CS285" s="35">
        <f t="shared" ca="1" si="93"/>
        <v>195</v>
      </c>
      <c r="CT285" s="35">
        <f t="shared" ca="1" si="93"/>
        <v>195</v>
      </c>
      <c r="CU285" s="35">
        <f t="shared" ca="1" si="93"/>
        <v>195</v>
      </c>
      <c r="CV285" s="35">
        <f t="shared" ca="1" si="93"/>
        <v>195</v>
      </c>
      <c r="CW285" s="38">
        <f t="shared" ca="1" si="93"/>
        <v>-344</v>
      </c>
      <c r="CX285" s="38">
        <f t="shared" ca="1" si="93"/>
        <v>-630</v>
      </c>
      <c r="CY285" s="38">
        <f t="shared" ca="1" si="93"/>
        <v>-1308.4000000000001</v>
      </c>
      <c r="CZ285" s="39">
        <f t="shared" ca="1" si="111"/>
        <v>-1308.4000000000001</v>
      </c>
      <c r="DA285" s="35"/>
    </row>
    <row r="286" spans="4:105" x14ac:dyDescent="0.3">
      <c r="D286" s="61" t="str">
        <f>VLOOKUP(F286,[1]Special!$O$2:$S$209,3,0)</f>
        <v>|0101021400|0.00|0.00|0.000|117.5001.8</v>
      </c>
      <c r="E286" s="20" t="s">
        <v>309</v>
      </c>
      <c r="F286" s="19" t="str">
        <f t="shared" si="99"/>
        <v>|0200226117|38.10|0.00|1.800|0.000</v>
      </c>
      <c r="G286" s="19" t="str">
        <f>'Cutting Rules'!H286</f>
        <v>||TSVN||||||||||</v>
      </c>
      <c r="H286" s="19" t="str">
        <f>VLOOKUP(MID(F286,8,2),[1]Special!$H$2:$I$32,2,0)</f>
        <v>STKMHT490</v>
      </c>
      <c r="I286" s="19" t="str">
        <f t="shared" si="100"/>
        <v>IBC</v>
      </c>
      <c r="J286" s="19" t="str">
        <f t="shared" si="101"/>
        <v>P</v>
      </c>
      <c r="K286" s="19" t="str">
        <f t="shared" si="102"/>
        <v>38.1</v>
      </c>
      <c r="L286" s="19" t="str">
        <f t="shared" si="103"/>
        <v>0.00</v>
      </c>
      <c r="M286" s="52" t="str">
        <f t="shared" si="104"/>
        <v>1.80</v>
      </c>
      <c r="N286" s="52" t="str">
        <f t="shared" si="105"/>
        <v>5924</v>
      </c>
      <c r="O286" s="19">
        <f>VLOOKUP(F286,[1]Item!$A$5:$Z$10000,26,0)</f>
        <v>1.611</v>
      </c>
      <c r="P286" s="19" t="str">
        <f>VLOOKUP(E286,[1]route!$E$3:$O$10005,11,0)</f>
        <v>C</v>
      </c>
      <c r="Q286" s="62" t="str">
        <f>'Cutting Rules'!AD286</f>
        <v>390-5924-100----------</v>
      </c>
      <c r="R286" s="23">
        <f ca="1">SUMIF([1]route!$E$3:$E$10005,E286,[1]!Table1[生産])</f>
        <v>0</v>
      </c>
      <c r="S286" s="24"/>
      <c r="T286" s="78" t="s">
        <v>547</v>
      </c>
      <c r="U286" s="19"/>
      <c r="V286" s="48">
        <f>SUMIF([1]route!$E$3:$E$10005,E286,[1]route!$M$3:$M$10005)</f>
        <v>205</v>
      </c>
      <c r="W286" s="56">
        <f t="shared" si="106"/>
        <v>1956.4306200000001</v>
      </c>
      <c r="X286" s="27" t="e">
        <f t="array" aca="1" ref="X286" ca="1">INDEX($BP286:$CZ286,MATCH(TRUE,$BP286:$CZ286&lt;0,0))</f>
        <v>#N/A</v>
      </c>
      <c r="Y286" s="47" t="str">
        <f t="shared" ca="1" si="97"/>
        <v/>
      </c>
      <c r="Z286" s="121" t="str">
        <f>IFERROR(VLOOKUP(E286,[1]route!$E$3:$BL$10005,59,0),"")&amp;IFERROR(VLOOKUP(E286,[1]route!$E$3:$BL$10005,60,0),"")</f>
        <v/>
      </c>
      <c r="AA286" s="28">
        <f t="shared" ca="1" si="107"/>
        <v>0</v>
      </c>
      <c r="AB286" s="77">
        <f t="shared" ca="1" si="108"/>
        <v>0</v>
      </c>
      <c r="AC286" s="4" t="str">
        <f t="shared" ca="1" si="98"/>
        <v/>
      </c>
      <c r="AD286" s="29">
        <v>0</v>
      </c>
      <c r="AE286" s="30">
        <f ca="1">SUMIF([1]route!$E$3:$E$10005,E286,[1]!Table1[1])</f>
        <v>0</v>
      </c>
      <c r="AF286" s="30">
        <f ca="1">SUMIF([1]route!$E$3:$E$10005,E286,[1]!Table1[2])</f>
        <v>0</v>
      </c>
      <c r="AG286" s="30">
        <f ca="1">SUMIF([1]route!$E$3:$E$10005,E286,[1]!Table1[3])</f>
        <v>0</v>
      </c>
      <c r="AH286" s="30">
        <f ca="1">SUMIF([1]route!$E$3:$E$10005,E286,[1]!Table1[4])</f>
        <v>0</v>
      </c>
      <c r="AI286" s="30">
        <f ca="1">SUMIF([1]route!$E$3:$E$10005,E286,[1]!Table1[5])</f>
        <v>0</v>
      </c>
      <c r="AJ286" s="30">
        <f ca="1">SUMIF([1]route!$E$3:$E$10005,E286,[1]!Table1[6])</f>
        <v>0</v>
      </c>
      <c r="AK286" s="30">
        <f ca="1">SUMIF([1]route!$E$3:$E$10005,E286,[1]!Table1[7])</f>
        <v>0</v>
      </c>
      <c r="AL286" s="30">
        <f ca="1">SUMIF([1]route!$E$3:$E$10005,E286,[1]!Table1[8])</f>
        <v>0</v>
      </c>
      <c r="AM286" s="30">
        <f ca="1">SUMIF([1]route!$E$3:$E$10005,E286,[1]!Table1[9])</f>
        <v>0</v>
      </c>
      <c r="AN286" s="30">
        <f ca="1">SUMIF([1]route!$E$3:$E$10005,E286,[1]!Table1[10])</f>
        <v>0</v>
      </c>
      <c r="AO286" s="30">
        <f ca="1">SUMIF([1]route!$E$3:$E$10005,E286,[1]!Table1[11])</f>
        <v>0</v>
      </c>
      <c r="AP286" s="30">
        <f ca="1">SUMIF([1]route!$E$3:$E$10005,E286,[1]!Table1[12])</f>
        <v>0</v>
      </c>
      <c r="AQ286" s="30">
        <f ca="1">SUMIF([1]route!$E$3:$E$10005,E286,[1]!Table1[13])</f>
        <v>0</v>
      </c>
      <c r="AR286" s="30">
        <f ca="1">SUMIF([1]route!$E$3:$E$10005,E286,[1]!Table1[14])</f>
        <v>0</v>
      </c>
      <c r="AS286" s="30">
        <f ca="1">SUMIF([1]route!$E$3:$E$10005,E286,[1]!Table1[15])</f>
        <v>0</v>
      </c>
      <c r="AT286" s="30">
        <f ca="1">SUMIF([1]route!$E$3:$E$10005,E286,[1]!Table1[16])</f>
        <v>0</v>
      </c>
      <c r="AU286" s="30">
        <f ca="1">SUMIF([1]route!$E$3:$E$10005,E286,[1]!Table1[17])</f>
        <v>0</v>
      </c>
      <c r="AV286" s="30">
        <f ca="1">SUMIF([1]route!$E$3:$E$10005,E286,[1]!Table1[18])</f>
        <v>0</v>
      </c>
      <c r="AW286" s="30">
        <f ca="1">SUMIF([1]route!$E$3:$E$10005,E286,[1]!Table1[19])</f>
        <v>0</v>
      </c>
      <c r="AX286" s="30">
        <f ca="1">SUMIF([1]route!$E$3:$E$10005,E286,[1]!Table1[20])</f>
        <v>0</v>
      </c>
      <c r="AY286" s="30">
        <f ca="1">SUMIF([1]route!$E$3:$E$10005,E286,[1]!Table1[21])</f>
        <v>0</v>
      </c>
      <c r="AZ286" s="30">
        <f ca="1">SUMIF([1]route!$E$3:$E$10005,E286,[1]!Table1[22])</f>
        <v>0</v>
      </c>
      <c r="BA286" s="30">
        <f ca="1">SUMIF([1]route!$E$3:$E$10005,E286,[1]!Table1[23])</f>
        <v>0</v>
      </c>
      <c r="BB286" s="30">
        <f ca="1">SUMIF([1]route!$E$3:$E$10005,E286,[1]!Table1[24])</f>
        <v>0</v>
      </c>
      <c r="BC286" s="30">
        <f ca="1">SUMIF([1]route!$E$3:$E$10005,E286,[1]!Table1[25])</f>
        <v>0</v>
      </c>
      <c r="BD286" s="30">
        <f ca="1">SUMIF([1]route!$E$3:$E$10005,E286,[1]!Table1[26])</f>
        <v>0</v>
      </c>
      <c r="BE286" s="30">
        <f ca="1">SUMIF([1]route!$E$3:$E$10005,E286,[1]!Table1[27])</f>
        <v>0</v>
      </c>
      <c r="BF286" s="30">
        <f ca="1">SUMIF([1]route!$E$3:$E$10005,E286,[1]!Table1[28])</f>
        <v>0</v>
      </c>
      <c r="BG286" s="30">
        <f ca="1">SUMIF([1]route!$E$3:$E$10005,E286,[1]!Table1[29])</f>
        <v>0</v>
      </c>
      <c r="BH286" s="30">
        <f ca="1">SUMIF([1]route!$E$3:$E$10005,E286,[1]!Table1[30])</f>
        <v>0</v>
      </c>
      <c r="BI286" s="30">
        <f ca="1">SUMIF([1]route!$E$3:$E$10005,E286,[1]!Table1[31])</f>
        <v>0</v>
      </c>
      <c r="BJ286" s="30">
        <f ca="1">SUMIF([1]route!$E$3:$E$10005,E286,[1]!Table1[Remain PO])</f>
        <v>0</v>
      </c>
      <c r="BK286" s="31">
        <f ca="1">SUMIF([1]route!$E$3:$E$10005,E286,[1]!Table1[N+1])</f>
        <v>0</v>
      </c>
      <c r="BL286" s="31">
        <f ca="1">SUMIF([1]route!$E$3:$E$10005,E286,[1]!Table1[N+2])</f>
        <v>0</v>
      </c>
      <c r="BM286" s="31">
        <f ca="1">SUMIF([1]route!$E$3:$E$10005,E286,[1]!Table1[N+3])</f>
        <v>0</v>
      </c>
      <c r="BN286" s="32">
        <f ca="1">SUMIF([1]route!$E$3:$E$10005,E286,[1]!Table1[N+4])</f>
        <v>0</v>
      </c>
      <c r="BP286" s="37">
        <f t="shared" si="109"/>
        <v>205</v>
      </c>
      <c r="BQ286" s="35">
        <f t="shared" ca="1" si="96"/>
        <v>205</v>
      </c>
      <c r="BR286" s="35">
        <f t="shared" ca="1" si="96"/>
        <v>205</v>
      </c>
      <c r="BS286" s="35">
        <f t="shared" ca="1" si="96"/>
        <v>205</v>
      </c>
      <c r="BT286" s="35">
        <f t="shared" ca="1" si="96"/>
        <v>205</v>
      </c>
      <c r="BU286" s="35">
        <f t="shared" ca="1" si="95"/>
        <v>205</v>
      </c>
      <c r="BV286" s="35">
        <f t="shared" ca="1" si="95"/>
        <v>205</v>
      </c>
      <c r="BW286" s="35">
        <f t="shared" ca="1" si="95"/>
        <v>205</v>
      </c>
      <c r="BX286" s="35">
        <f t="shared" ca="1" si="95"/>
        <v>205</v>
      </c>
      <c r="BY286" s="35">
        <f t="shared" ca="1" si="95"/>
        <v>205</v>
      </c>
      <c r="BZ286" s="35">
        <f t="shared" ca="1" si="95"/>
        <v>205</v>
      </c>
      <c r="CA286" s="35">
        <f t="shared" ca="1" si="95"/>
        <v>205</v>
      </c>
      <c r="CB286" s="35">
        <f t="shared" ca="1" si="95"/>
        <v>205</v>
      </c>
      <c r="CC286" s="35">
        <f t="shared" ca="1" si="95"/>
        <v>205</v>
      </c>
      <c r="CD286" s="35">
        <f t="shared" ca="1" si="95"/>
        <v>205</v>
      </c>
      <c r="CE286" s="35">
        <f t="shared" ca="1" si="95"/>
        <v>205</v>
      </c>
      <c r="CF286" s="35">
        <f t="shared" ca="1" si="95"/>
        <v>205</v>
      </c>
      <c r="CG286" s="35">
        <f t="shared" ca="1" si="95"/>
        <v>205</v>
      </c>
      <c r="CH286" s="35">
        <f t="shared" ca="1" si="112"/>
        <v>205</v>
      </c>
      <c r="CI286" s="35">
        <f t="shared" ca="1" si="112"/>
        <v>205</v>
      </c>
      <c r="CJ286" s="35">
        <f t="shared" ca="1" si="112"/>
        <v>205</v>
      </c>
      <c r="CK286" s="35">
        <f t="shared" ca="1" si="112"/>
        <v>205</v>
      </c>
      <c r="CL286" s="35">
        <f t="shared" ca="1" si="112"/>
        <v>205</v>
      </c>
      <c r="CM286" s="35">
        <f t="shared" ca="1" si="112"/>
        <v>205</v>
      </c>
      <c r="CN286" s="35">
        <f t="shared" ca="1" si="112"/>
        <v>205</v>
      </c>
      <c r="CO286" s="35">
        <f t="shared" ca="1" si="110"/>
        <v>205</v>
      </c>
      <c r="CP286" s="35">
        <f t="shared" ca="1" si="110"/>
        <v>205</v>
      </c>
      <c r="CQ286" s="35">
        <f t="shared" ca="1" si="93"/>
        <v>205</v>
      </c>
      <c r="CR286" s="35">
        <f t="shared" ca="1" si="93"/>
        <v>205</v>
      </c>
      <c r="CS286" s="35">
        <f t="shared" ca="1" si="93"/>
        <v>205</v>
      </c>
      <c r="CT286" s="35">
        <f t="shared" ca="1" si="93"/>
        <v>205</v>
      </c>
      <c r="CU286" s="35">
        <f t="shared" ca="1" si="93"/>
        <v>205</v>
      </c>
      <c r="CV286" s="35">
        <f t="shared" ca="1" si="93"/>
        <v>205</v>
      </c>
      <c r="CW286" s="38">
        <f t="shared" ca="1" si="93"/>
        <v>205</v>
      </c>
      <c r="CX286" s="38">
        <f t="shared" ca="1" si="93"/>
        <v>205</v>
      </c>
      <c r="CY286" s="38">
        <f t="shared" ca="1" si="93"/>
        <v>205</v>
      </c>
      <c r="CZ286" s="39">
        <f t="shared" ca="1" si="111"/>
        <v>205</v>
      </c>
      <c r="DA286" s="35"/>
    </row>
    <row r="287" spans="4:105" x14ac:dyDescent="0.3">
      <c r="D287" s="61" t="str">
        <f>VLOOKUP(F287,[1]Special!$O$2:$S$209,3,0)</f>
        <v>|0101021400|0.00|0.00|0.000|138.0002.3</v>
      </c>
      <c r="E287" s="20" t="s">
        <v>310</v>
      </c>
      <c r="F287" s="19" t="str">
        <f t="shared" si="99"/>
        <v>|0200226117|45.00|0.00|2.300|0.000</v>
      </c>
      <c r="G287" s="19" t="str">
        <f>'Cutting Rules'!H287</f>
        <v>KMV||||||||||||</v>
      </c>
      <c r="H287" s="19" t="str">
        <f>VLOOKUP(MID(F287,8,2),[1]Special!$H$2:$I$32,2,0)</f>
        <v>STKMHT490</v>
      </c>
      <c r="I287" s="19" t="str">
        <f t="shared" si="100"/>
        <v>NBC</v>
      </c>
      <c r="J287" s="19" t="str">
        <f t="shared" si="101"/>
        <v>P</v>
      </c>
      <c r="K287" s="19" t="str">
        <f t="shared" si="102"/>
        <v>45.0</v>
      </c>
      <c r="L287" s="19" t="str">
        <f t="shared" si="103"/>
        <v>0.00</v>
      </c>
      <c r="M287" s="52" t="str">
        <f t="shared" si="104"/>
        <v>2.30</v>
      </c>
      <c r="N287" s="52" t="str">
        <f t="shared" si="105"/>
        <v>6028</v>
      </c>
      <c r="O287" s="19">
        <f>VLOOKUP(F287,[1]Item!$A$5:$Z$10000,26,0)</f>
        <v>2.4220000000000002</v>
      </c>
      <c r="P287" s="19" t="str">
        <f>VLOOKUP(E287,[1]route!$E$3:$O$10005,11,0)</f>
        <v>C</v>
      </c>
      <c r="Q287" s="62" t="str">
        <f>'Cutting Rules'!AD287</f>
        <v>1195-6028-----------</v>
      </c>
      <c r="R287" s="23">
        <f ca="1">SUMIF([1]route!$E$3:$E$10005,E287,[1]!Table1[生産])</f>
        <v>1062.8</v>
      </c>
      <c r="S287" s="24"/>
      <c r="T287" s="78" t="s">
        <v>547</v>
      </c>
      <c r="U287" s="19"/>
      <c r="V287" s="48">
        <f>SUMIF([1]route!$E$3:$E$10005,E287,[1]route!$M$3:$M$10005)</f>
        <v>949</v>
      </c>
      <c r="W287" s="56">
        <f t="shared" si="106"/>
        <v>13855.225384000001</v>
      </c>
      <c r="X287" s="27">
        <f t="array" aca="1" ref="X287" ca="1">INDEX($BP287:$CZ287,MATCH(TRUE,$BP287:$CZ287&lt;0,0))</f>
        <v>-113.80000000000001</v>
      </c>
      <c r="Y287" s="47">
        <f t="shared" ca="1" si="97"/>
        <v>45351</v>
      </c>
      <c r="Z287" s="121" t="str">
        <f>IFERROR(VLOOKUP(E287,[1]route!$E$3:$BL$10005,59,0),"")&amp;IFERROR(VLOOKUP(E287,[1]route!$E$3:$BL$10005,60,0),"")</f>
        <v/>
      </c>
      <c r="AA287" s="28">
        <f t="shared" ca="1" si="107"/>
        <v>113.79999999999995</v>
      </c>
      <c r="AB287" s="77">
        <f t="shared" ca="1" si="108"/>
        <v>1661.4590607999994</v>
      </c>
      <c r="AC287" s="4">
        <f t="shared" ca="1" si="98"/>
        <v>35</v>
      </c>
      <c r="AD287" s="29">
        <v>0</v>
      </c>
      <c r="AE287" s="30">
        <f ca="1">SUMIF([1]route!$E$3:$E$10005,E287,[1]!Table1[1])</f>
        <v>0</v>
      </c>
      <c r="AF287" s="30">
        <f ca="1">SUMIF([1]route!$E$3:$E$10005,E287,[1]!Table1[2])</f>
        <v>120</v>
      </c>
      <c r="AG287" s="30">
        <f ca="1">SUMIF([1]route!$E$3:$E$10005,E287,[1]!Table1[3])</f>
        <v>0</v>
      </c>
      <c r="AH287" s="30">
        <f ca="1">SUMIF([1]route!$E$3:$E$10005,E287,[1]!Table1[4])</f>
        <v>0</v>
      </c>
      <c r="AI287" s="30">
        <f ca="1">SUMIF([1]route!$E$3:$E$10005,E287,[1]!Table1[5])</f>
        <v>0</v>
      </c>
      <c r="AJ287" s="30">
        <f ca="1">SUMIF([1]route!$E$3:$E$10005,E287,[1]!Table1[6])</f>
        <v>0</v>
      </c>
      <c r="AK287" s="30">
        <f ca="1">SUMIF([1]route!$E$3:$E$10005,E287,[1]!Table1[7])</f>
        <v>0</v>
      </c>
      <c r="AL287" s="30">
        <f ca="1">SUMIF([1]route!$E$3:$E$10005,E287,[1]!Table1[8])</f>
        <v>0</v>
      </c>
      <c r="AM287" s="30">
        <f ca="1">SUMIF([1]route!$E$3:$E$10005,E287,[1]!Table1[9])</f>
        <v>0</v>
      </c>
      <c r="AN287" s="30">
        <f ca="1">SUMIF([1]route!$E$3:$E$10005,E287,[1]!Table1[10])</f>
        <v>0</v>
      </c>
      <c r="AO287" s="30">
        <f ca="1">SUMIF([1]route!$E$3:$E$10005,E287,[1]!Table1[11])</f>
        <v>0</v>
      </c>
      <c r="AP287" s="30">
        <f ca="1">SUMIF([1]route!$E$3:$E$10005,E287,[1]!Table1[12])</f>
        <v>0</v>
      </c>
      <c r="AQ287" s="30">
        <f ca="1">SUMIF([1]route!$E$3:$E$10005,E287,[1]!Table1[13])</f>
        <v>0</v>
      </c>
      <c r="AR287" s="30">
        <f ca="1">SUMIF([1]route!$E$3:$E$10005,E287,[1]!Table1[14])</f>
        <v>0</v>
      </c>
      <c r="AS287" s="30">
        <f ca="1">SUMIF([1]route!$E$3:$E$10005,E287,[1]!Table1[15])</f>
        <v>0</v>
      </c>
      <c r="AT287" s="30">
        <f ca="1">SUMIF([1]route!$E$3:$E$10005,E287,[1]!Table1[16])</f>
        <v>0</v>
      </c>
      <c r="AU287" s="30">
        <f ca="1">SUMIF([1]route!$E$3:$E$10005,E287,[1]!Table1[17])</f>
        <v>0</v>
      </c>
      <c r="AV287" s="30">
        <f ca="1">SUMIF([1]route!$E$3:$E$10005,E287,[1]!Table1[18])</f>
        <v>0</v>
      </c>
      <c r="AW287" s="30">
        <f ca="1">SUMIF([1]route!$E$3:$E$10005,E287,[1]!Table1[19])</f>
        <v>0</v>
      </c>
      <c r="AX287" s="30">
        <f ca="1">SUMIF([1]route!$E$3:$E$10005,E287,[1]!Table1[20])</f>
        <v>0</v>
      </c>
      <c r="AY287" s="30">
        <f ca="1">SUMIF([1]route!$E$3:$E$10005,E287,[1]!Table1[21])</f>
        <v>0</v>
      </c>
      <c r="AZ287" s="30">
        <f ca="1">SUMIF([1]route!$E$3:$E$10005,E287,[1]!Table1[22])</f>
        <v>0</v>
      </c>
      <c r="BA287" s="30">
        <f ca="1">SUMIF([1]route!$E$3:$E$10005,E287,[1]!Table1[23])</f>
        <v>0</v>
      </c>
      <c r="BB287" s="30">
        <f ca="1">SUMIF([1]route!$E$3:$E$10005,E287,[1]!Table1[24])</f>
        <v>0</v>
      </c>
      <c r="BC287" s="30">
        <f ca="1">SUMIF([1]route!$E$3:$E$10005,E287,[1]!Table1[25])</f>
        <v>0</v>
      </c>
      <c r="BD287" s="30">
        <f ca="1">SUMIF([1]route!$E$3:$E$10005,E287,[1]!Table1[26])</f>
        <v>0</v>
      </c>
      <c r="BE287" s="30">
        <f ca="1">SUMIF([1]route!$E$3:$E$10005,E287,[1]!Table1[27])</f>
        <v>0</v>
      </c>
      <c r="BF287" s="30">
        <f ca="1">SUMIF([1]route!$E$3:$E$10005,E287,[1]!Table1[28])</f>
        <v>0</v>
      </c>
      <c r="BG287" s="30">
        <f ca="1">SUMIF([1]route!$E$3:$E$10005,E287,[1]!Table1[29])</f>
        <v>0</v>
      </c>
      <c r="BH287" s="30">
        <f ca="1">SUMIF([1]route!$E$3:$E$10005,E287,[1]!Table1[30])</f>
        <v>0</v>
      </c>
      <c r="BI287" s="30">
        <f ca="1">SUMIF([1]route!$E$3:$E$10005,E287,[1]!Table1[31])</f>
        <v>0</v>
      </c>
      <c r="BJ287" s="30">
        <f ca="1">SUMIF([1]route!$E$3:$E$10005,E287,[1]!Table1[Remain PO])</f>
        <v>0</v>
      </c>
      <c r="BK287" s="31">
        <f ca="1">SUMIF([1]route!$E$3:$E$10005,E287,[1]!Table1[N+1])</f>
        <v>591.6</v>
      </c>
      <c r="BL287" s="31">
        <f ca="1">SUMIF([1]route!$E$3:$E$10005,E287,[1]!Table1[N+2])</f>
        <v>351.2</v>
      </c>
      <c r="BM287" s="31">
        <f ca="1">SUMIF([1]route!$E$3:$E$10005,E287,[1]!Table1[N+3])</f>
        <v>640</v>
      </c>
      <c r="BN287" s="32">
        <f ca="1">SUMIF([1]route!$E$3:$E$10005,E287,[1]!Table1[N+4])</f>
        <v>0</v>
      </c>
      <c r="BP287" s="37">
        <f t="shared" si="109"/>
        <v>949</v>
      </c>
      <c r="BQ287" s="35">
        <f t="shared" ca="1" si="96"/>
        <v>949</v>
      </c>
      <c r="BR287" s="35">
        <f t="shared" ca="1" si="96"/>
        <v>829</v>
      </c>
      <c r="BS287" s="35">
        <f t="shared" ca="1" si="96"/>
        <v>829</v>
      </c>
      <c r="BT287" s="35">
        <f t="shared" ca="1" si="96"/>
        <v>829</v>
      </c>
      <c r="BU287" s="35">
        <f t="shared" ca="1" si="96"/>
        <v>829</v>
      </c>
      <c r="BV287" s="35">
        <f t="shared" ca="1" si="96"/>
        <v>829</v>
      </c>
      <c r="BW287" s="35">
        <f t="shared" ca="1" si="96"/>
        <v>829</v>
      </c>
      <c r="BX287" s="35">
        <f t="shared" ca="1" si="96"/>
        <v>829</v>
      </c>
      <c r="BY287" s="35">
        <f t="shared" ca="1" si="96"/>
        <v>829</v>
      </c>
      <c r="BZ287" s="35">
        <f t="shared" ca="1" si="96"/>
        <v>829</v>
      </c>
      <c r="CA287" s="35">
        <f t="shared" ca="1" si="96"/>
        <v>829</v>
      </c>
      <c r="CB287" s="35">
        <f t="shared" ca="1" si="96"/>
        <v>829</v>
      </c>
      <c r="CC287" s="35">
        <f t="shared" ca="1" si="96"/>
        <v>829</v>
      </c>
      <c r="CD287" s="35">
        <f t="shared" ca="1" si="96"/>
        <v>829</v>
      </c>
      <c r="CE287" s="35">
        <f t="shared" ca="1" si="96"/>
        <v>829</v>
      </c>
      <c r="CF287" s="35">
        <f t="shared" ca="1" si="96"/>
        <v>829</v>
      </c>
      <c r="CG287" s="35">
        <f t="shared" ref="CG287:CP346" ca="1" si="113">CF287-AU287</f>
        <v>829</v>
      </c>
      <c r="CH287" s="35">
        <f t="shared" ca="1" si="112"/>
        <v>829</v>
      </c>
      <c r="CI287" s="35">
        <f t="shared" ca="1" si="112"/>
        <v>829</v>
      </c>
      <c r="CJ287" s="35">
        <f t="shared" ca="1" si="112"/>
        <v>829</v>
      </c>
      <c r="CK287" s="35">
        <f t="shared" ca="1" si="112"/>
        <v>829</v>
      </c>
      <c r="CL287" s="35">
        <f t="shared" ca="1" si="112"/>
        <v>829</v>
      </c>
      <c r="CM287" s="35">
        <f t="shared" ca="1" si="112"/>
        <v>829</v>
      </c>
      <c r="CN287" s="35">
        <f t="shared" ca="1" si="112"/>
        <v>829</v>
      </c>
      <c r="CO287" s="35">
        <f t="shared" ca="1" si="110"/>
        <v>829</v>
      </c>
      <c r="CP287" s="35">
        <f t="shared" ca="1" si="110"/>
        <v>829</v>
      </c>
      <c r="CQ287" s="35">
        <f t="shared" ca="1" si="93"/>
        <v>829</v>
      </c>
      <c r="CR287" s="35">
        <f t="shared" ca="1" si="93"/>
        <v>829</v>
      </c>
      <c r="CS287" s="35">
        <f t="shared" ca="1" si="93"/>
        <v>829</v>
      </c>
      <c r="CT287" s="35">
        <f t="shared" ca="1" si="93"/>
        <v>829</v>
      </c>
      <c r="CU287" s="35">
        <f t="shared" ca="1" si="93"/>
        <v>829</v>
      </c>
      <c r="CV287" s="35">
        <f t="shared" ca="1" si="93"/>
        <v>829</v>
      </c>
      <c r="CW287" s="38">
        <f t="shared" ca="1" si="93"/>
        <v>237.39999999999998</v>
      </c>
      <c r="CX287" s="38">
        <f t="shared" ca="1" si="93"/>
        <v>-113.80000000000001</v>
      </c>
      <c r="CY287" s="38">
        <f t="shared" ca="1" si="93"/>
        <v>-753.8</v>
      </c>
      <c r="CZ287" s="39">
        <f t="shared" ca="1" si="111"/>
        <v>-753.8</v>
      </c>
      <c r="DA287" s="35"/>
    </row>
    <row r="288" spans="4:105" x14ac:dyDescent="0.3">
      <c r="D288" s="61" t="str">
        <f>VLOOKUP(F288,[1]Special!$O$2:$S$209,3,0)</f>
        <v>|0101021400|0.00|0.00|0.000|138.0002.3</v>
      </c>
      <c r="E288" s="20" t="s">
        <v>311</v>
      </c>
      <c r="F288" s="19" t="str">
        <f t="shared" si="99"/>
        <v>|0200226117|45.00|0.00|2.300|0.000</v>
      </c>
      <c r="G288" s="19" t="str">
        <f>'Cutting Rules'!H288</f>
        <v>KMV||||||||||||</v>
      </c>
      <c r="H288" s="19" t="str">
        <f>VLOOKUP(MID(F288,8,2),[1]Special!$H$2:$I$32,2,0)</f>
        <v>STKMHT490</v>
      </c>
      <c r="I288" s="19" t="str">
        <f t="shared" si="100"/>
        <v>NBC</v>
      </c>
      <c r="J288" s="19" t="str">
        <f t="shared" si="101"/>
        <v>P</v>
      </c>
      <c r="K288" s="19" t="str">
        <f t="shared" si="102"/>
        <v>45.0</v>
      </c>
      <c r="L288" s="19" t="str">
        <f t="shared" si="103"/>
        <v>0.00</v>
      </c>
      <c r="M288" s="52" t="str">
        <f t="shared" si="104"/>
        <v>2.30</v>
      </c>
      <c r="N288" s="52" t="str">
        <f t="shared" si="105"/>
        <v>6153</v>
      </c>
      <c r="O288" s="19">
        <f>VLOOKUP(F288,[1]Item!$A$5:$Z$10000,26,0)</f>
        <v>2.4220000000000002</v>
      </c>
      <c r="P288" s="19" t="str">
        <f>VLOOKUP(E288,[1]route!$E$3:$O$10005,11,0)</f>
        <v>C</v>
      </c>
      <c r="Q288" s="62" t="str">
        <f>'Cutting Rules'!AD288</f>
        <v>1220-6153-----------</v>
      </c>
      <c r="R288" s="23">
        <f ca="1">SUMIF([1]route!$E$3:$E$10005,E288,[1]!Table1[生産])</f>
        <v>273.79999999999995</v>
      </c>
      <c r="S288" s="24"/>
      <c r="T288" s="78" t="s">
        <v>547</v>
      </c>
      <c r="U288" s="19"/>
      <c r="V288" s="48">
        <f>SUMIF([1]route!$E$3:$E$10005,E288,[1]route!$M$3:$M$10005)</f>
        <v>102</v>
      </c>
      <c r="W288" s="56">
        <f t="shared" si="106"/>
        <v>1520.0617320000001</v>
      </c>
      <c r="X288" s="27">
        <f t="array" aca="1" ref="X288" ca="1">INDEX($BP288:$CZ288,MATCH(TRUE,$BP288:$CZ288&lt;0,0))</f>
        <v>-70.199999999999989</v>
      </c>
      <c r="Y288" s="47">
        <f t="shared" ca="1" si="97"/>
        <v>45322</v>
      </c>
      <c r="Z288" s="121" t="str">
        <f>IFERROR(VLOOKUP(E288,[1]route!$E$3:$BL$10005,59,0),"")&amp;IFERROR(VLOOKUP(E288,[1]route!$E$3:$BL$10005,60,0),"")</f>
        <v/>
      </c>
      <c r="AA288" s="28">
        <f t="shared" ca="1" si="107"/>
        <v>171.79999999999995</v>
      </c>
      <c r="AB288" s="77">
        <f t="shared" ca="1" si="108"/>
        <v>2560.2608387999994</v>
      </c>
      <c r="AC288" s="4">
        <f t="shared" ca="1" si="98"/>
        <v>34</v>
      </c>
      <c r="AD288" s="29">
        <v>0</v>
      </c>
      <c r="AE288" s="30">
        <f ca="1">SUMIF([1]route!$E$3:$E$10005,E288,[1]!Table1[1])</f>
        <v>0</v>
      </c>
      <c r="AF288" s="30">
        <f ca="1">SUMIF([1]route!$E$3:$E$10005,E288,[1]!Table1[2])</f>
        <v>0</v>
      </c>
      <c r="AG288" s="30">
        <f ca="1">SUMIF([1]route!$E$3:$E$10005,E288,[1]!Table1[3])</f>
        <v>0</v>
      </c>
      <c r="AH288" s="30">
        <f ca="1">SUMIF([1]route!$E$3:$E$10005,E288,[1]!Table1[4])</f>
        <v>0</v>
      </c>
      <c r="AI288" s="30">
        <f ca="1">SUMIF([1]route!$E$3:$E$10005,E288,[1]!Table1[5])</f>
        <v>0</v>
      </c>
      <c r="AJ288" s="30">
        <f ca="1">SUMIF([1]route!$E$3:$E$10005,E288,[1]!Table1[6])</f>
        <v>0</v>
      </c>
      <c r="AK288" s="30">
        <f ca="1">SUMIF([1]route!$E$3:$E$10005,E288,[1]!Table1[7])</f>
        <v>0</v>
      </c>
      <c r="AL288" s="30">
        <f ca="1">SUMIF([1]route!$E$3:$E$10005,E288,[1]!Table1[8])</f>
        <v>0</v>
      </c>
      <c r="AM288" s="30">
        <f ca="1">SUMIF([1]route!$E$3:$E$10005,E288,[1]!Table1[9])</f>
        <v>0</v>
      </c>
      <c r="AN288" s="30">
        <f ca="1">SUMIF([1]route!$E$3:$E$10005,E288,[1]!Table1[10])</f>
        <v>0</v>
      </c>
      <c r="AO288" s="30">
        <f ca="1">SUMIF([1]route!$E$3:$E$10005,E288,[1]!Table1[11])</f>
        <v>0</v>
      </c>
      <c r="AP288" s="30">
        <f ca="1">SUMIF([1]route!$E$3:$E$10005,E288,[1]!Table1[12])</f>
        <v>0</v>
      </c>
      <c r="AQ288" s="30">
        <f ca="1">SUMIF([1]route!$E$3:$E$10005,E288,[1]!Table1[13])</f>
        <v>0</v>
      </c>
      <c r="AR288" s="30">
        <f ca="1">SUMIF([1]route!$E$3:$E$10005,E288,[1]!Table1[14])</f>
        <v>0</v>
      </c>
      <c r="AS288" s="30">
        <f ca="1">SUMIF([1]route!$E$3:$E$10005,E288,[1]!Table1[15])</f>
        <v>0</v>
      </c>
      <c r="AT288" s="30">
        <f ca="1">SUMIF([1]route!$E$3:$E$10005,E288,[1]!Table1[16])</f>
        <v>0</v>
      </c>
      <c r="AU288" s="30">
        <f ca="1">SUMIF([1]route!$E$3:$E$10005,E288,[1]!Table1[17])</f>
        <v>0</v>
      </c>
      <c r="AV288" s="30">
        <f ca="1">SUMIF([1]route!$E$3:$E$10005,E288,[1]!Table1[18])</f>
        <v>0</v>
      </c>
      <c r="AW288" s="30">
        <f ca="1">SUMIF([1]route!$E$3:$E$10005,E288,[1]!Table1[19])</f>
        <v>0</v>
      </c>
      <c r="AX288" s="30">
        <f ca="1">SUMIF([1]route!$E$3:$E$10005,E288,[1]!Table1[20])</f>
        <v>0</v>
      </c>
      <c r="AY288" s="30">
        <f ca="1">SUMIF([1]route!$E$3:$E$10005,E288,[1]!Table1[21])</f>
        <v>0</v>
      </c>
      <c r="AZ288" s="30">
        <f ca="1">SUMIF([1]route!$E$3:$E$10005,E288,[1]!Table1[22])</f>
        <v>0</v>
      </c>
      <c r="BA288" s="30">
        <f ca="1">SUMIF([1]route!$E$3:$E$10005,E288,[1]!Table1[23])</f>
        <v>0</v>
      </c>
      <c r="BB288" s="30">
        <f ca="1">SUMIF([1]route!$E$3:$E$10005,E288,[1]!Table1[24])</f>
        <v>0</v>
      </c>
      <c r="BC288" s="30">
        <f ca="1">SUMIF([1]route!$E$3:$E$10005,E288,[1]!Table1[25])</f>
        <v>0</v>
      </c>
      <c r="BD288" s="30">
        <f ca="1">SUMIF([1]route!$E$3:$E$10005,E288,[1]!Table1[26])</f>
        <v>0</v>
      </c>
      <c r="BE288" s="30">
        <f ca="1">SUMIF([1]route!$E$3:$E$10005,E288,[1]!Table1[27])</f>
        <v>0</v>
      </c>
      <c r="BF288" s="30">
        <f ca="1">SUMIF([1]route!$E$3:$E$10005,E288,[1]!Table1[28])</f>
        <v>0</v>
      </c>
      <c r="BG288" s="30">
        <f ca="1">SUMIF([1]route!$E$3:$E$10005,E288,[1]!Table1[29])</f>
        <v>0</v>
      </c>
      <c r="BH288" s="30">
        <f ca="1">SUMIF([1]route!$E$3:$E$10005,E288,[1]!Table1[30])</f>
        <v>0</v>
      </c>
      <c r="BI288" s="30">
        <f ca="1">SUMIF([1]route!$E$3:$E$10005,E288,[1]!Table1[31])</f>
        <v>0</v>
      </c>
      <c r="BJ288" s="30">
        <f ca="1">SUMIF([1]route!$E$3:$E$10005,E288,[1]!Table1[Remain PO])</f>
        <v>0</v>
      </c>
      <c r="BK288" s="31">
        <f ca="1">SUMIF([1]route!$E$3:$E$10005,E288,[1]!Table1[N+1])</f>
        <v>172.2</v>
      </c>
      <c r="BL288" s="31">
        <f ca="1">SUMIF([1]route!$E$3:$E$10005,E288,[1]!Table1[N+2])</f>
        <v>101.6</v>
      </c>
      <c r="BM288" s="31">
        <f ca="1">SUMIF([1]route!$E$3:$E$10005,E288,[1]!Table1[N+3])</f>
        <v>160</v>
      </c>
      <c r="BN288" s="32">
        <f ca="1">SUMIF([1]route!$E$3:$E$10005,E288,[1]!Table1[N+4])</f>
        <v>0</v>
      </c>
      <c r="BP288" s="37">
        <f t="shared" si="109"/>
        <v>102</v>
      </c>
      <c r="BQ288" s="35">
        <f t="shared" ca="1" si="96"/>
        <v>102</v>
      </c>
      <c r="BR288" s="35">
        <f t="shared" ca="1" si="96"/>
        <v>102</v>
      </c>
      <c r="BS288" s="35">
        <f t="shared" ca="1" si="96"/>
        <v>102</v>
      </c>
      <c r="BT288" s="35">
        <f t="shared" ca="1" si="96"/>
        <v>102</v>
      </c>
      <c r="BU288" s="35">
        <f t="shared" ca="1" si="96"/>
        <v>102</v>
      </c>
      <c r="BV288" s="35">
        <f t="shared" ca="1" si="96"/>
        <v>102</v>
      </c>
      <c r="BW288" s="35">
        <f t="shared" ca="1" si="96"/>
        <v>102</v>
      </c>
      <c r="BX288" s="35">
        <f t="shared" ca="1" si="96"/>
        <v>102</v>
      </c>
      <c r="BY288" s="35">
        <f t="shared" ca="1" si="96"/>
        <v>102</v>
      </c>
      <c r="BZ288" s="35">
        <f t="shared" ca="1" si="96"/>
        <v>102</v>
      </c>
      <c r="CA288" s="35">
        <f t="shared" ca="1" si="96"/>
        <v>102</v>
      </c>
      <c r="CB288" s="35">
        <f t="shared" ca="1" si="96"/>
        <v>102</v>
      </c>
      <c r="CC288" s="35">
        <f t="shared" ca="1" si="96"/>
        <v>102</v>
      </c>
      <c r="CD288" s="35">
        <f t="shared" ca="1" si="96"/>
        <v>102</v>
      </c>
      <c r="CE288" s="35">
        <f t="shared" ca="1" si="96"/>
        <v>102</v>
      </c>
      <c r="CF288" s="35">
        <f t="shared" ca="1" si="96"/>
        <v>102</v>
      </c>
      <c r="CG288" s="35">
        <f t="shared" ca="1" si="113"/>
        <v>102</v>
      </c>
      <c r="CH288" s="35">
        <f t="shared" ca="1" si="112"/>
        <v>102</v>
      </c>
      <c r="CI288" s="35">
        <f t="shared" ca="1" si="112"/>
        <v>102</v>
      </c>
      <c r="CJ288" s="35">
        <f t="shared" ca="1" si="112"/>
        <v>102</v>
      </c>
      <c r="CK288" s="35">
        <f t="shared" ca="1" si="112"/>
        <v>102</v>
      </c>
      <c r="CL288" s="35">
        <f t="shared" ca="1" si="112"/>
        <v>102</v>
      </c>
      <c r="CM288" s="35">
        <f t="shared" ca="1" si="112"/>
        <v>102</v>
      </c>
      <c r="CN288" s="35">
        <f t="shared" ca="1" si="112"/>
        <v>102</v>
      </c>
      <c r="CO288" s="35">
        <f t="shared" ca="1" si="110"/>
        <v>102</v>
      </c>
      <c r="CP288" s="35">
        <f t="shared" ca="1" si="110"/>
        <v>102</v>
      </c>
      <c r="CQ288" s="35">
        <f t="shared" ca="1" si="93"/>
        <v>102</v>
      </c>
      <c r="CR288" s="35">
        <f t="shared" ca="1" si="93"/>
        <v>102</v>
      </c>
      <c r="CS288" s="35">
        <f t="shared" ca="1" si="93"/>
        <v>102</v>
      </c>
      <c r="CT288" s="35">
        <f t="shared" ca="1" si="93"/>
        <v>102</v>
      </c>
      <c r="CU288" s="35">
        <f t="shared" ca="1" si="93"/>
        <v>102</v>
      </c>
      <c r="CV288" s="35">
        <f t="shared" ca="1" si="93"/>
        <v>102</v>
      </c>
      <c r="CW288" s="38">
        <f t="shared" ca="1" si="93"/>
        <v>-70.199999999999989</v>
      </c>
      <c r="CX288" s="38">
        <f t="shared" ca="1" si="93"/>
        <v>-171.79999999999998</v>
      </c>
      <c r="CY288" s="38">
        <f t="shared" ca="1" si="93"/>
        <v>-331.79999999999995</v>
      </c>
      <c r="CZ288" s="39">
        <f t="shared" ca="1" si="111"/>
        <v>-331.79999999999995</v>
      </c>
      <c r="DA288" s="35"/>
    </row>
    <row r="289" spans="4:105" x14ac:dyDescent="0.3">
      <c r="D289" s="61" t="str">
        <f>VLOOKUP(F289,[1]Special!$O$2:$S$209,3,0)</f>
        <v>|0101021400|0.00|0.00|0.000|138.0002.3</v>
      </c>
      <c r="E289" s="20" t="s">
        <v>312</v>
      </c>
      <c r="F289" s="19" t="str">
        <f t="shared" si="99"/>
        <v>|0200226117|45.00|0.00|2.300|0.000</v>
      </c>
      <c r="G289" s="19" t="str">
        <f>'Cutting Rules'!H289</f>
        <v>KMV||||||||||||</v>
      </c>
      <c r="H289" s="19" t="str">
        <f>VLOOKUP(MID(F289,8,2),[1]Special!$H$2:$I$32,2,0)</f>
        <v>STKMHT490</v>
      </c>
      <c r="I289" s="19" t="str">
        <f t="shared" si="100"/>
        <v>NBC</v>
      </c>
      <c r="J289" s="19" t="str">
        <f t="shared" si="101"/>
        <v>P</v>
      </c>
      <c r="K289" s="19" t="str">
        <f t="shared" si="102"/>
        <v>45.0</v>
      </c>
      <c r="L289" s="19" t="str">
        <f t="shared" si="103"/>
        <v>0.00</v>
      </c>
      <c r="M289" s="52" t="str">
        <f t="shared" si="104"/>
        <v>2.30</v>
      </c>
      <c r="N289" s="52" t="str">
        <f t="shared" si="105"/>
        <v>6353</v>
      </c>
      <c r="O289" s="19">
        <f>VLOOKUP(F289,[1]Item!$A$5:$Z$10000,26,0)</f>
        <v>2.4220000000000002</v>
      </c>
      <c r="P289" s="19" t="str">
        <f>VLOOKUP(E289,[1]route!$E$3:$O$10005,11,0)</f>
        <v>C</v>
      </c>
      <c r="Q289" s="62" t="str">
        <f>'Cutting Rules'!AD289</f>
        <v>1260-6353-----------</v>
      </c>
      <c r="R289" s="23">
        <f ca="1">SUMIF([1]route!$E$3:$E$10005,E289,[1]!Table1[生産])</f>
        <v>274.2</v>
      </c>
      <c r="S289" s="24"/>
      <c r="T289" s="78" t="s">
        <v>547</v>
      </c>
      <c r="U289" s="19"/>
      <c r="V289" s="48">
        <f>SUMIF([1]route!$E$3:$E$10005,E289,[1]route!$M$3:$M$10005)</f>
        <v>107</v>
      </c>
      <c r="W289" s="56">
        <f t="shared" si="106"/>
        <v>1646.405362</v>
      </c>
      <c r="X289" s="27">
        <f t="array" aca="1" ref="X289" ca="1">INDEX($BP289:$CZ289,MATCH(TRUE,$BP289:$CZ289&lt;0,0))</f>
        <v>-65.400000000000006</v>
      </c>
      <c r="Y289" s="47">
        <f t="shared" ca="1" si="97"/>
        <v>45322</v>
      </c>
      <c r="Z289" s="121" t="str">
        <f>IFERROR(VLOOKUP(E289,[1]route!$E$3:$BL$10005,59,0),"")&amp;IFERROR(VLOOKUP(E289,[1]route!$E$3:$BL$10005,60,0),"")</f>
        <v/>
      </c>
      <c r="AA289" s="28">
        <f t="shared" ca="1" si="107"/>
        <v>167.2</v>
      </c>
      <c r="AB289" s="77">
        <f t="shared" ca="1" si="108"/>
        <v>2572.7007152000001</v>
      </c>
      <c r="AC289" s="4">
        <f t="shared" ca="1" si="98"/>
        <v>34</v>
      </c>
      <c r="AD289" s="29">
        <v>0</v>
      </c>
      <c r="AE289" s="30">
        <f ca="1">SUMIF([1]route!$E$3:$E$10005,E289,[1]!Table1[1])</f>
        <v>0</v>
      </c>
      <c r="AF289" s="30">
        <f ca="1">SUMIF([1]route!$E$3:$E$10005,E289,[1]!Table1[2])</f>
        <v>0</v>
      </c>
      <c r="AG289" s="30">
        <f ca="1">SUMIF([1]route!$E$3:$E$10005,E289,[1]!Table1[3])</f>
        <v>0</v>
      </c>
      <c r="AH289" s="30">
        <f ca="1">SUMIF([1]route!$E$3:$E$10005,E289,[1]!Table1[4])</f>
        <v>0</v>
      </c>
      <c r="AI289" s="30">
        <f ca="1">SUMIF([1]route!$E$3:$E$10005,E289,[1]!Table1[5])</f>
        <v>0</v>
      </c>
      <c r="AJ289" s="30">
        <f ca="1">SUMIF([1]route!$E$3:$E$10005,E289,[1]!Table1[6])</f>
        <v>0</v>
      </c>
      <c r="AK289" s="30">
        <f ca="1">SUMIF([1]route!$E$3:$E$10005,E289,[1]!Table1[7])</f>
        <v>0</v>
      </c>
      <c r="AL289" s="30">
        <f ca="1">SUMIF([1]route!$E$3:$E$10005,E289,[1]!Table1[8])</f>
        <v>0</v>
      </c>
      <c r="AM289" s="30">
        <f ca="1">SUMIF([1]route!$E$3:$E$10005,E289,[1]!Table1[9])</f>
        <v>0</v>
      </c>
      <c r="AN289" s="30">
        <f ca="1">SUMIF([1]route!$E$3:$E$10005,E289,[1]!Table1[10])</f>
        <v>0</v>
      </c>
      <c r="AO289" s="30">
        <f ca="1">SUMIF([1]route!$E$3:$E$10005,E289,[1]!Table1[11])</f>
        <v>0</v>
      </c>
      <c r="AP289" s="30">
        <f ca="1">SUMIF([1]route!$E$3:$E$10005,E289,[1]!Table1[12])</f>
        <v>0</v>
      </c>
      <c r="AQ289" s="30">
        <f ca="1">SUMIF([1]route!$E$3:$E$10005,E289,[1]!Table1[13])</f>
        <v>0</v>
      </c>
      <c r="AR289" s="30">
        <f ca="1">SUMIF([1]route!$E$3:$E$10005,E289,[1]!Table1[14])</f>
        <v>0</v>
      </c>
      <c r="AS289" s="30">
        <f ca="1">SUMIF([1]route!$E$3:$E$10005,E289,[1]!Table1[15])</f>
        <v>0</v>
      </c>
      <c r="AT289" s="30">
        <f ca="1">SUMIF([1]route!$E$3:$E$10005,E289,[1]!Table1[16])</f>
        <v>0</v>
      </c>
      <c r="AU289" s="30">
        <f ca="1">SUMIF([1]route!$E$3:$E$10005,E289,[1]!Table1[17])</f>
        <v>0</v>
      </c>
      <c r="AV289" s="30">
        <f ca="1">SUMIF([1]route!$E$3:$E$10005,E289,[1]!Table1[18])</f>
        <v>0</v>
      </c>
      <c r="AW289" s="30">
        <f ca="1">SUMIF([1]route!$E$3:$E$10005,E289,[1]!Table1[19])</f>
        <v>0</v>
      </c>
      <c r="AX289" s="30">
        <f ca="1">SUMIF([1]route!$E$3:$E$10005,E289,[1]!Table1[20])</f>
        <v>0</v>
      </c>
      <c r="AY289" s="30">
        <f ca="1">SUMIF([1]route!$E$3:$E$10005,E289,[1]!Table1[21])</f>
        <v>0</v>
      </c>
      <c r="AZ289" s="30">
        <f ca="1">SUMIF([1]route!$E$3:$E$10005,E289,[1]!Table1[22])</f>
        <v>0</v>
      </c>
      <c r="BA289" s="30">
        <f ca="1">SUMIF([1]route!$E$3:$E$10005,E289,[1]!Table1[23])</f>
        <v>0</v>
      </c>
      <c r="BB289" s="30">
        <f ca="1">SUMIF([1]route!$E$3:$E$10005,E289,[1]!Table1[24])</f>
        <v>0</v>
      </c>
      <c r="BC289" s="30">
        <f ca="1">SUMIF([1]route!$E$3:$E$10005,E289,[1]!Table1[25])</f>
        <v>0</v>
      </c>
      <c r="BD289" s="30">
        <f ca="1">SUMIF([1]route!$E$3:$E$10005,E289,[1]!Table1[26])</f>
        <v>0</v>
      </c>
      <c r="BE289" s="30">
        <f ca="1">SUMIF([1]route!$E$3:$E$10005,E289,[1]!Table1[27])</f>
        <v>0</v>
      </c>
      <c r="BF289" s="30">
        <f ca="1">SUMIF([1]route!$E$3:$E$10005,E289,[1]!Table1[28])</f>
        <v>0</v>
      </c>
      <c r="BG289" s="30">
        <f ca="1">SUMIF([1]route!$E$3:$E$10005,E289,[1]!Table1[29])</f>
        <v>0</v>
      </c>
      <c r="BH289" s="30">
        <f ca="1">SUMIF([1]route!$E$3:$E$10005,E289,[1]!Table1[30])</f>
        <v>0</v>
      </c>
      <c r="BI289" s="30">
        <f ca="1">SUMIF([1]route!$E$3:$E$10005,E289,[1]!Table1[31])</f>
        <v>0</v>
      </c>
      <c r="BJ289" s="30">
        <f ca="1">SUMIF([1]route!$E$3:$E$10005,E289,[1]!Table1[Remain PO])</f>
        <v>0</v>
      </c>
      <c r="BK289" s="31">
        <f ca="1">SUMIF([1]route!$E$3:$E$10005,E289,[1]!Table1[N+1])</f>
        <v>172.4</v>
      </c>
      <c r="BL289" s="31">
        <f ca="1">SUMIF([1]route!$E$3:$E$10005,E289,[1]!Table1[N+2])</f>
        <v>101.8</v>
      </c>
      <c r="BM289" s="31">
        <f ca="1">SUMIF([1]route!$E$3:$E$10005,E289,[1]!Table1[N+3])</f>
        <v>160</v>
      </c>
      <c r="BN289" s="32">
        <f ca="1">SUMIF([1]route!$E$3:$E$10005,E289,[1]!Table1[N+4])</f>
        <v>0</v>
      </c>
      <c r="BP289" s="37">
        <f t="shared" si="109"/>
        <v>107</v>
      </c>
      <c r="BQ289" s="35">
        <f t="shared" ca="1" si="96"/>
        <v>107</v>
      </c>
      <c r="BR289" s="35">
        <f t="shared" ca="1" si="96"/>
        <v>107</v>
      </c>
      <c r="BS289" s="35">
        <f t="shared" ca="1" si="96"/>
        <v>107</v>
      </c>
      <c r="BT289" s="35">
        <f t="shared" ca="1" si="96"/>
        <v>107</v>
      </c>
      <c r="BU289" s="35">
        <f t="shared" ca="1" si="96"/>
        <v>107</v>
      </c>
      <c r="BV289" s="35">
        <f t="shared" ca="1" si="96"/>
        <v>107</v>
      </c>
      <c r="BW289" s="35">
        <f t="shared" ca="1" si="96"/>
        <v>107</v>
      </c>
      <c r="BX289" s="35">
        <f t="shared" ca="1" si="96"/>
        <v>107</v>
      </c>
      <c r="BY289" s="35">
        <f t="shared" ca="1" si="96"/>
        <v>107</v>
      </c>
      <c r="BZ289" s="35">
        <f t="shared" ca="1" si="96"/>
        <v>107</v>
      </c>
      <c r="CA289" s="35">
        <f t="shared" ca="1" si="96"/>
        <v>107</v>
      </c>
      <c r="CB289" s="35">
        <f t="shared" ca="1" si="96"/>
        <v>107</v>
      </c>
      <c r="CC289" s="35">
        <f t="shared" ca="1" si="96"/>
        <v>107</v>
      </c>
      <c r="CD289" s="35">
        <f t="shared" ca="1" si="96"/>
        <v>107</v>
      </c>
      <c r="CE289" s="35">
        <f t="shared" ca="1" si="96"/>
        <v>107</v>
      </c>
      <c r="CF289" s="35">
        <f t="shared" ca="1" si="96"/>
        <v>107</v>
      </c>
      <c r="CG289" s="35">
        <f t="shared" ca="1" si="113"/>
        <v>107</v>
      </c>
      <c r="CH289" s="35">
        <f t="shared" ca="1" si="112"/>
        <v>107</v>
      </c>
      <c r="CI289" s="35">
        <f t="shared" ca="1" si="112"/>
        <v>107</v>
      </c>
      <c r="CJ289" s="35">
        <f t="shared" ca="1" si="112"/>
        <v>107</v>
      </c>
      <c r="CK289" s="35">
        <f t="shared" ca="1" si="112"/>
        <v>107</v>
      </c>
      <c r="CL289" s="35">
        <f t="shared" ca="1" si="112"/>
        <v>107</v>
      </c>
      <c r="CM289" s="35">
        <f t="shared" ca="1" si="112"/>
        <v>107</v>
      </c>
      <c r="CN289" s="35">
        <f t="shared" ca="1" si="112"/>
        <v>107</v>
      </c>
      <c r="CO289" s="35">
        <f t="shared" ca="1" si="110"/>
        <v>107</v>
      </c>
      <c r="CP289" s="35">
        <f t="shared" ca="1" si="110"/>
        <v>107</v>
      </c>
      <c r="CQ289" s="35">
        <f t="shared" ca="1" si="93"/>
        <v>107</v>
      </c>
      <c r="CR289" s="35">
        <f t="shared" ca="1" si="93"/>
        <v>107</v>
      </c>
      <c r="CS289" s="35">
        <f t="shared" ca="1" si="93"/>
        <v>107</v>
      </c>
      <c r="CT289" s="35">
        <f t="shared" ca="1" si="93"/>
        <v>107</v>
      </c>
      <c r="CU289" s="35">
        <f t="shared" ca="1" si="93"/>
        <v>107</v>
      </c>
      <c r="CV289" s="35">
        <f t="shared" ca="1" si="93"/>
        <v>107</v>
      </c>
      <c r="CW289" s="38">
        <f t="shared" ca="1" si="93"/>
        <v>-65.400000000000006</v>
      </c>
      <c r="CX289" s="38">
        <f t="shared" ca="1" si="93"/>
        <v>-167.2</v>
      </c>
      <c r="CY289" s="38">
        <f t="shared" ca="1" si="93"/>
        <v>-327.2</v>
      </c>
      <c r="CZ289" s="39">
        <f t="shared" ca="1" si="111"/>
        <v>-327.2</v>
      </c>
      <c r="DA289" s="35"/>
    </row>
    <row r="290" spans="4:105" x14ac:dyDescent="0.3">
      <c r="D290" s="61" t="str">
        <f>VLOOKUP(F290,[1]Special!$O$2:$S$209,3,0)</f>
        <v>|0101031100|0.00|0.00|0.000|54.0001.2</v>
      </c>
      <c r="E290" s="20" t="s">
        <v>313</v>
      </c>
      <c r="F290" s="19" t="str">
        <f t="shared" si="99"/>
        <v>|0200236211|17.30|0.00|1.200|0.000</v>
      </c>
      <c r="G290" s="19" t="str">
        <f>'Cutting Rules'!H290</f>
        <v>|KMV|||||||||||</v>
      </c>
      <c r="H290" s="19" t="str">
        <f>VLOOKUP(MID(F290,8,2),[1]Special!$H$2:$I$32,2,0)</f>
        <v>STKMHT590</v>
      </c>
      <c r="I290" s="19" t="str">
        <f t="shared" si="100"/>
        <v>NBC</v>
      </c>
      <c r="J290" s="19" t="str">
        <f t="shared" si="101"/>
        <v>C</v>
      </c>
      <c r="K290" s="19" t="str">
        <f t="shared" si="102"/>
        <v>17.3</v>
      </c>
      <c r="L290" s="19" t="str">
        <f t="shared" si="103"/>
        <v>0.00</v>
      </c>
      <c r="M290" s="52" t="str">
        <f t="shared" si="104"/>
        <v>1.20</v>
      </c>
      <c r="N290" s="52" t="str">
        <f t="shared" si="105"/>
        <v>5897</v>
      </c>
      <c r="O290" s="19">
        <f>VLOOKUP(F290,[1]Item!$A$5:$Z$10000,26,0)</f>
        <v>0.47599999999999998</v>
      </c>
      <c r="P290" s="19" t="str">
        <f>VLOOKUP(E290,[1]route!$E$3:$O$10005,11,0)</f>
        <v>P/E</v>
      </c>
      <c r="Q290" s="62" t="str">
        <f>'Cutting Rules'!AD290</f>
        <v>5897-808-----------</v>
      </c>
      <c r="R290" s="23">
        <f ca="1">SUMIF([1]route!$E$3:$E$10005,E290,[1]!Table1[生産])</f>
        <v>107.57142857142858</v>
      </c>
      <c r="S290" s="24"/>
      <c r="T290" s="78" t="s">
        <v>547</v>
      </c>
      <c r="U290" s="19"/>
      <c r="V290" s="48">
        <f>SUMIF([1]route!$E$3:$E$10005,E290,[1]route!$M$3:$M$10005)</f>
        <v>122</v>
      </c>
      <c r="W290" s="56">
        <f t="shared" si="106"/>
        <v>342.45058399999999</v>
      </c>
      <c r="X290" s="27">
        <f t="array" aca="1" ref="X290" ca="1">INDEX($BP290:$CZ290,MATCH(TRUE,$BP290:$CZ290&lt;0,0))</f>
        <v>-40.714285714285722</v>
      </c>
      <c r="Y290" s="47">
        <f t="shared" ca="1" si="97"/>
        <v>45380</v>
      </c>
      <c r="Z290" s="121" t="str">
        <f>IFERROR(VLOOKUP(E290,[1]route!$E$3:$BL$10005,59,0),"")&amp;IFERROR(VLOOKUP(E290,[1]route!$E$3:$BL$10005,60,0),"")</f>
        <v/>
      </c>
      <c r="AA290" s="28">
        <f t="shared" ca="1" si="107"/>
        <v>0</v>
      </c>
      <c r="AB290" s="77">
        <f t="shared" ca="1" si="108"/>
        <v>0</v>
      </c>
      <c r="AC290" s="4">
        <f t="shared" ca="1" si="98"/>
        <v>36</v>
      </c>
      <c r="AD290" s="29">
        <v>0</v>
      </c>
      <c r="AE290" s="30">
        <f ca="1">SUMIF([1]route!$E$3:$E$10005,E290,[1]!Table1[1])</f>
        <v>0</v>
      </c>
      <c r="AF290" s="30">
        <f ca="1">SUMIF([1]route!$E$3:$E$10005,E290,[1]!Table1[2])</f>
        <v>0</v>
      </c>
      <c r="AG290" s="30">
        <f ca="1">SUMIF([1]route!$E$3:$E$10005,E290,[1]!Table1[3])</f>
        <v>0</v>
      </c>
      <c r="AH290" s="30">
        <f ca="1">SUMIF([1]route!$E$3:$E$10005,E290,[1]!Table1[4])</f>
        <v>0</v>
      </c>
      <c r="AI290" s="30">
        <f ca="1">SUMIF([1]route!$E$3:$E$10005,E290,[1]!Table1[5])</f>
        <v>0</v>
      </c>
      <c r="AJ290" s="30">
        <f ca="1">SUMIF([1]route!$E$3:$E$10005,E290,[1]!Table1[6])</f>
        <v>0</v>
      </c>
      <c r="AK290" s="30">
        <f ca="1">SUMIF([1]route!$E$3:$E$10005,E290,[1]!Table1[7])</f>
        <v>0</v>
      </c>
      <c r="AL290" s="30">
        <f ca="1">SUMIF([1]route!$E$3:$E$10005,E290,[1]!Table1[8])</f>
        <v>0</v>
      </c>
      <c r="AM290" s="30">
        <f ca="1">SUMIF([1]route!$E$3:$E$10005,E290,[1]!Table1[9])</f>
        <v>0</v>
      </c>
      <c r="AN290" s="30">
        <f ca="1">SUMIF([1]route!$E$3:$E$10005,E290,[1]!Table1[10])</f>
        <v>0</v>
      </c>
      <c r="AO290" s="30">
        <f ca="1">SUMIF([1]route!$E$3:$E$10005,E290,[1]!Table1[11])</f>
        <v>0</v>
      </c>
      <c r="AP290" s="30">
        <f ca="1">SUMIF([1]route!$E$3:$E$10005,E290,[1]!Table1[12])</f>
        <v>0</v>
      </c>
      <c r="AQ290" s="30">
        <f ca="1">SUMIF([1]route!$E$3:$E$10005,E290,[1]!Table1[13])</f>
        <v>0</v>
      </c>
      <c r="AR290" s="30">
        <f ca="1">SUMIF([1]route!$E$3:$E$10005,E290,[1]!Table1[14])</f>
        <v>0</v>
      </c>
      <c r="AS290" s="30">
        <f ca="1">SUMIF([1]route!$E$3:$E$10005,E290,[1]!Table1[15])</f>
        <v>0</v>
      </c>
      <c r="AT290" s="30">
        <f ca="1">SUMIF([1]route!$E$3:$E$10005,E290,[1]!Table1[16])</f>
        <v>0</v>
      </c>
      <c r="AU290" s="30">
        <f ca="1">SUMIF([1]route!$E$3:$E$10005,E290,[1]!Table1[17])</f>
        <v>0</v>
      </c>
      <c r="AV290" s="30">
        <f ca="1">SUMIF([1]route!$E$3:$E$10005,E290,[1]!Table1[18])</f>
        <v>0</v>
      </c>
      <c r="AW290" s="30">
        <f ca="1">SUMIF([1]route!$E$3:$E$10005,E290,[1]!Table1[19])</f>
        <v>0</v>
      </c>
      <c r="AX290" s="30">
        <f ca="1">SUMIF([1]route!$E$3:$E$10005,E290,[1]!Table1[20])</f>
        <v>0</v>
      </c>
      <c r="AY290" s="30">
        <f ca="1">SUMIF([1]route!$E$3:$E$10005,E290,[1]!Table1[21])</f>
        <v>0</v>
      </c>
      <c r="AZ290" s="30">
        <f ca="1">SUMIF([1]route!$E$3:$E$10005,E290,[1]!Table1[22])</f>
        <v>0</v>
      </c>
      <c r="BA290" s="30">
        <f ca="1">SUMIF([1]route!$E$3:$E$10005,E290,[1]!Table1[23])</f>
        <v>0</v>
      </c>
      <c r="BB290" s="30">
        <f ca="1">SUMIF([1]route!$E$3:$E$10005,E290,[1]!Table1[24])</f>
        <v>0</v>
      </c>
      <c r="BC290" s="30">
        <f ca="1">SUMIF([1]route!$E$3:$E$10005,E290,[1]!Table1[25])</f>
        <v>0</v>
      </c>
      <c r="BD290" s="30">
        <f ca="1">SUMIF([1]route!$E$3:$E$10005,E290,[1]!Table1[26])</f>
        <v>0</v>
      </c>
      <c r="BE290" s="30">
        <f ca="1">SUMIF([1]route!$E$3:$E$10005,E290,[1]!Table1[27])</f>
        <v>0</v>
      </c>
      <c r="BF290" s="30">
        <f ca="1">SUMIF([1]route!$E$3:$E$10005,E290,[1]!Table1[28])</f>
        <v>0</v>
      </c>
      <c r="BG290" s="30">
        <f ca="1">SUMIF([1]route!$E$3:$E$10005,E290,[1]!Table1[29])</f>
        <v>0</v>
      </c>
      <c r="BH290" s="30">
        <f ca="1">SUMIF([1]route!$E$3:$E$10005,E290,[1]!Table1[30])</f>
        <v>0</v>
      </c>
      <c r="BI290" s="30">
        <f ca="1">SUMIF([1]route!$E$3:$E$10005,E290,[1]!Table1[31])</f>
        <v>0</v>
      </c>
      <c r="BJ290" s="30">
        <f ca="1">SUMIF([1]route!$E$3:$E$10005,E290,[1]!Table1[Remain PO])</f>
        <v>0</v>
      </c>
      <c r="BK290" s="31">
        <f ca="1">SUMIF([1]route!$E$3:$E$10005,E290,[1]!Table1[N+1])</f>
        <v>52.428571428571431</v>
      </c>
      <c r="BL290" s="31">
        <f ca="1">SUMIF([1]route!$E$3:$E$10005,E290,[1]!Table1[N+2])</f>
        <v>55.142857142857146</v>
      </c>
      <c r="BM290" s="31">
        <f ca="1">SUMIF([1]route!$E$3:$E$10005,E290,[1]!Table1[N+3])</f>
        <v>55.142857142857146</v>
      </c>
      <c r="BN290" s="32">
        <f ca="1">SUMIF([1]route!$E$3:$E$10005,E290,[1]!Table1[N+4])</f>
        <v>0</v>
      </c>
      <c r="BP290" s="37">
        <f t="shared" si="109"/>
        <v>122</v>
      </c>
      <c r="BQ290" s="35">
        <f t="shared" ca="1" si="96"/>
        <v>122</v>
      </c>
      <c r="BR290" s="35">
        <f t="shared" ca="1" si="96"/>
        <v>122</v>
      </c>
      <c r="BS290" s="35">
        <f t="shared" ca="1" si="96"/>
        <v>122</v>
      </c>
      <c r="BT290" s="35">
        <f t="shared" ca="1" si="96"/>
        <v>122</v>
      </c>
      <c r="BU290" s="35">
        <f t="shared" ca="1" si="96"/>
        <v>122</v>
      </c>
      <c r="BV290" s="35">
        <f t="shared" ca="1" si="96"/>
        <v>122</v>
      </c>
      <c r="BW290" s="35">
        <f t="shared" ca="1" si="96"/>
        <v>122</v>
      </c>
      <c r="BX290" s="35">
        <f t="shared" ca="1" si="96"/>
        <v>122</v>
      </c>
      <c r="BY290" s="35">
        <f t="shared" ca="1" si="96"/>
        <v>122</v>
      </c>
      <c r="BZ290" s="35">
        <f t="shared" ca="1" si="96"/>
        <v>122</v>
      </c>
      <c r="CA290" s="35">
        <f t="shared" ca="1" si="96"/>
        <v>122</v>
      </c>
      <c r="CB290" s="35">
        <f t="shared" ca="1" si="96"/>
        <v>122</v>
      </c>
      <c r="CC290" s="35">
        <f t="shared" ca="1" si="96"/>
        <v>122</v>
      </c>
      <c r="CD290" s="35">
        <f t="shared" ca="1" si="96"/>
        <v>122</v>
      </c>
      <c r="CE290" s="35">
        <f t="shared" ca="1" si="96"/>
        <v>122</v>
      </c>
      <c r="CF290" s="35">
        <f t="shared" ca="1" si="96"/>
        <v>122</v>
      </c>
      <c r="CG290" s="35">
        <f t="shared" ca="1" si="113"/>
        <v>122</v>
      </c>
      <c r="CH290" s="35">
        <f t="shared" ca="1" si="112"/>
        <v>122</v>
      </c>
      <c r="CI290" s="35">
        <f t="shared" ca="1" si="112"/>
        <v>122</v>
      </c>
      <c r="CJ290" s="35">
        <f t="shared" ca="1" si="112"/>
        <v>122</v>
      </c>
      <c r="CK290" s="35">
        <f t="shared" ca="1" si="112"/>
        <v>122</v>
      </c>
      <c r="CL290" s="35">
        <f t="shared" ca="1" si="112"/>
        <v>122</v>
      </c>
      <c r="CM290" s="35">
        <f t="shared" ca="1" si="112"/>
        <v>122</v>
      </c>
      <c r="CN290" s="35">
        <f t="shared" ca="1" si="112"/>
        <v>122</v>
      </c>
      <c r="CO290" s="35">
        <f t="shared" ca="1" si="110"/>
        <v>122</v>
      </c>
      <c r="CP290" s="35">
        <f t="shared" ca="1" si="110"/>
        <v>122</v>
      </c>
      <c r="CQ290" s="35">
        <f t="shared" ca="1" si="93"/>
        <v>122</v>
      </c>
      <c r="CR290" s="35">
        <f t="shared" ca="1" si="93"/>
        <v>122</v>
      </c>
      <c r="CS290" s="35">
        <f t="shared" ca="1" si="93"/>
        <v>122</v>
      </c>
      <c r="CT290" s="35">
        <f t="shared" ca="1" si="93"/>
        <v>122</v>
      </c>
      <c r="CU290" s="35">
        <f t="shared" ca="1" si="93"/>
        <v>122</v>
      </c>
      <c r="CV290" s="35">
        <f t="shared" ca="1" si="93"/>
        <v>122</v>
      </c>
      <c r="CW290" s="38">
        <f t="shared" ca="1" si="93"/>
        <v>69.571428571428569</v>
      </c>
      <c r="CX290" s="38">
        <f t="shared" ca="1" si="93"/>
        <v>14.428571428571423</v>
      </c>
      <c r="CY290" s="38">
        <f t="shared" ca="1" si="93"/>
        <v>-40.714285714285722</v>
      </c>
      <c r="CZ290" s="39">
        <f t="shared" ca="1" si="111"/>
        <v>-40.714285714285722</v>
      </c>
      <c r="DA290" s="35"/>
    </row>
    <row r="291" spans="4:105" x14ac:dyDescent="0.3">
      <c r="D291" s="61" t="str">
        <f>VLOOKUP(F291,[1]Special!$O$2:$S$209,3,0)</f>
        <v>|0101031100|0.00|0.00|0.000|59.0001.2</v>
      </c>
      <c r="E291" s="20" t="s">
        <v>315</v>
      </c>
      <c r="F291" s="19" t="str">
        <f t="shared" si="99"/>
        <v>|0200236211|19.10|0.00|1.200|0.000</v>
      </c>
      <c r="G291" s="19" t="str">
        <f>'Cutting Rules'!H291</f>
        <v>KMV||||||||||||</v>
      </c>
      <c r="H291" s="19" t="str">
        <f>VLOOKUP(MID(F291,8,2),[1]Special!$H$2:$I$32,2,0)</f>
        <v>STKMHT590</v>
      </c>
      <c r="I291" s="19" t="str">
        <f t="shared" si="100"/>
        <v>NBC</v>
      </c>
      <c r="J291" s="19" t="str">
        <f t="shared" si="101"/>
        <v>C</v>
      </c>
      <c r="K291" s="19" t="str">
        <f t="shared" si="102"/>
        <v>19.1</v>
      </c>
      <c r="L291" s="19" t="str">
        <f t="shared" si="103"/>
        <v>0.00</v>
      </c>
      <c r="M291" s="52" t="str">
        <f t="shared" si="104"/>
        <v>1.20</v>
      </c>
      <c r="N291" s="52" t="str">
        <f t="shared" si="105"/>
        <v>4783</v>
      </c>
      <c r="O291" s="19">
        <f>VLOOKUP(F291,[1]Item!$A$5:$Z$10000,26,0)</f>
        <v>0.53</v>
      </c>
      <c r="P291" s="19" t="str">
        <f>VLOOKUP(E291,[1]route!$E$3:$O$10005,11,0)</f>
        <v>C</v>
      </c>
      <c r="Q291" s="62" t="str">
        <f>'Cutting Rules'!AD291</f>
        <v>1561-4783-----------</v>
      </c>
      <c r="R291" s="23">
        <f ca="1">SUMIF([1]route!$E$3:$E$10005,E291,[1]!Table1[生産])</f>
        <v>650</v>
      </c>
      <c r="S291" s="24"/>
      <c r="T291" s="78" t="s">
        <v>547</v>
      </c>
      <c r="U291" s="19"/>
      <c r="V291" s="48">
        <f>SUMIF([1]route!$E$3:$E$10005,E291,[1]route!$M$3:$M$10005)</f>
        <v>335</v>
      </c>
      <c r="W291" s="56">
        <f t="shared" si="106"/>
        <v>849.22165000000007</v>
      </c>
      <c r="X291" s="27">
        <f t="array" aca="1" ref="X291" ca="1">INDEX($BP291:$CZ291,MATCH(TRUE,$BP291:$CZ291&lt;0,0))</f>
        <v>-315</v>
      </c>
      <c r="Y291" s="47">
        <f t="shared" ca="1" si="97"/>
        <v>45351</v>
      </c>
      <c r="Z291" s="121" t="str">
        <f>IFERROR(VLOOKUP(E291,[1]route!$E$3:$BL$10005,59,0),"")&amp;IFERROR(VLOOKUP(E291,[1]route!$E$3:$BL$10005,60,0),"")</f>
        <v/>
      </c>
      <c r="AA291" s="28">
        <f t="shared" ca="1" si="107"/>
        <v>315</v>
      </c>
      <c r="AB291" s="77">
        <f t="shared" ca="1" si="108"/>
        <v>798.52185000000009</v>
      </c>
      <c r="AC291" s="4">
        <f t="shared" ca="1" si="98"/>
        <v>35</v>
      </c>
      <c r="AD291" s="29">
        <v>0</v>
      </c>
      <c r="AE291" s="30">
        <f ca="1">SUMIF([1]route!$E$3:$E$10005,E291,[1]!Table1[1])</f>
        <v>0</v>
      </c>
      <c r="AF291" s="30">
        <f ca="1">SUMIF([1]route!$E$3:$E$10005,E291,[1]!Table1[2])</f>
        <v>0</v>
      </c>
      <c r="AG291" s="30">
        <f ca="1">SUMIF([1]route!$E$3:$E$10005,E291,[1]!Table1[3])</f>
        <v>0</v>
      </c>
      <c r="AH291" s="30">
        <f ca="1">SUMIF([1]route!$E$3:$E$10005,E291,[1]!Table1[4])</f>
        <v>0</v>
      </c>
      <c r="AI291" s="30">
        <f ca="1">SUMIF([1]route!$E$3:$E$10005,E291,[1]!Table1[5])</f>
        <v>0</v>
      </c>
      <c r="AJ291" s="30">
        <f ca="1">SUMIF([1]route!$E$3:$E$10005,E291,[1]!Table1[6])</f>
        <v>0</v>
      </c>
      <c r="AK291" s="30">
        <f ca="1">SUMIF([1]route!$E$3:$E$10005,E291,[1]!Table1[7])</f>
        <v>0</v>
      </c>
      <c r="AL291" s="30">
        <f ca="1">SUMIF([1]route!$E$3:$E$10005,E291,[1]!Table1[8])</f>
        <v>0</v>
      </c>
      <c r="AM291" s="30">
        <f ca="1">SUMIF([1]route!$E$3:$E$10005,E291,[1]!Table1[9])</f>
        <v>0</v>
      </c>
      <c r="AN291" s="30">
        <f ca="1">SUMIF([1]route!$E$3:$E$10005,E291,[1]!Table1[10])</f>
        <v>0</v>
      </c>
      <c r="AO291" s="30">
        <f ca="1">SUMIF([1]route!$E$3:$E$10005,E291,[1]!Table1[11])</f>
        <v>0</v>
      </c>
      <c r="AP291" s="30">
        <f ca="1">SUMIF([1]route!$E$3:$E$10005,E291,[1]!Table1[12])</f>
        <v>0</v>
      </c>
      <c r="AQ291" s="30">
        <f ca="1">SUMIF([1]route!$E$3:$E$10005,E291,[1]!Table1[13])</f>
        <v>0</v>
      </c>
      <c r="AR291" s="30">
        <f ca="1">SUMIF([1]route!$E$3:$E$10005,E291,[1]!Table1[14])</f>
        <v>0</v>
      </c>
      <c r="AS291" s="30">
        <f ca="1">SUMIF([1]route!$E$3:$E$10005,E291,[1]!Table1[15])</f>
        <v>0</v>
      </c>
      <c r="AT291" s="30">
        <f ca="1">SUMIF([1]route!$E$3:$E$10005,E291,[1]!Table1[16])</f>
        <v>0</v>
      </c>
      <c r="AU291" s="30">
        <f ca="1">SUMIF([1]route!$E$3:$E$10005,E291,[1]!Table1[17])</f>
        <v>0</v>
      </c>
      <c r="AV291" s="30">
        <f ca="1">SUMIF([1]route!$E$3:$E$10005,E291,[1]!Table1[18])</f>
        <v>0</v>
      </c>
      <c r="AW291" s="30">
        <f ca="1">SUMIF([1]route!$E$3:$E$10005,E291,[1]!Table1[19])</f>
        <v>0</v>
      </c>
      <c r="AX291" s="30">
        <f ca="1">SUMIF([1]route!$E$3:$E$10005,E291,[1]!Table1[20])</f>
        <v>0</v>
      </c>
      <c r="AY291" s="30">
        <f ca="1">SUMIF([1]route!$E$3:$E$10005,E291,[1]!Table1[21])</f>
        <v>0</v>
      </c>
      <c r="AZ291" s="30">
        <f ca="1">SUMIF([1]route!$E$3:$E$10005,E291,[1]!Table1[22])</f>
        <v>0</v>
      </c>
      <c r="BA291" s="30">
        <f ca="1">SUMIF([1]route!$E$3:$E$10005,E291,[1]!Table1[23])</f>
        <v>0</v>
      </c>
      <c r="BB291" s="30">
        <f ca="1">SUMIF([1]route!$E$3:$E$10005,E291,[1]!Table1[24])</f>
        <v>0</v>
      </c>
      <c r="BC291" s="30">
        <f ca="1">SUMIF([1]route!$E$3:$E$10005,E291,[1]!Table1[25])</f>
        <v>0</v>
      </c>
      <c r="BD291" s="30">
        <f ca="1">SUMIF([1]route!$E$3:$E$10005,E291,[1]!Table1[26])</f>
        <v>0</v>
      </c>
      <c r="BE291" s="30">
        <f ca="1">SUMIF([1]route!$E$3:$E$10005,E291,[1]!Table1[27])</f>
        <v>0</v>
      </c>
      <c r="BF291" s="30">
        <f ca="1">SUMIF([1]route!$E$3:$E$10005,E291,[1]!Table1[28])</f>
        <v>0</v>
      </c>
      <c r="BG291" s="30">
        <f ca="1">SUMIF([1]route!$E$3:$E$10005,E291,[1]!Table1[29])</f>
        <v>0</v>
      </c>
      <c r="BH291" s="30">
        <f ca="1">SUMIF([1]route!$E$3:$E$10005,E291,[1]!Table1[30])</f>
        <v>0</v>
      </c>
      <c r="BI291" s="30">
        <f ca="1">SUMIF([1]route!$E$3:$E$10005,E291,[1]!Table1[31])</f>
        <v>0</v>
      </c>
      <c r="BJ291" s="30">
        <f ca="1">SUMIF([1]route!$E$3:$E$10005,E291,[1]!Table1[Remain PO])</f>
        <v>0</v>
      </c>
      <c r="BK291" s="31">
        <f ca="1">SUMIF([1]route!$E$3:$E$10005,E291,[1]!Table1[N+1])</f>
        <v>323.66666666666669</v>
      </c>
      <c r="BL291" s="31">
        <f ca="1">SUMIF([1]route!$E$3:$E$10005,E291,[1]!Table1[N+2])</f>
        <v>326.33333333333331</v>
      </c>
      <c r="BM291" s="31">
        <f ca="1">SUMIF([1]route!$E$3:$E$10005,E291,[1]!Table1[N+3])</f>
        <v>327</v>
      </c>
      <c r="BN291" s="32">
        <f ca="1">SUMIF([1]route!$E$3:$E$10005,E291,[1]!Table1[N+4])</f>
        <v>0</v>
      </c>
      <c r="BP291" s="37">
        <f t="shared" si="109"/>
        <v>335</v>
      </c>
      <c r="BQ291" s="35">
        <f t="shared" ca="1" si="96"/>
        <v>335</v>
      </c>
      <c r="BR291" s="35">
        <f t="shared" ca="1" si="96"/>
        <v>335</v>
      </c>
      <c r="BS291" s="35">
        <f t="shared" ca="1" si="96"/>
        <v>335</v>
      </c>
      <c r="BT291" s="35">
        <f t="shared" ca="1" si="96"/>
        <v>335</v>
      </c>
      <c r="BU291" s="35">
        <f t="shared" ca="1" si="96"/>
        <v>335</v>
      </c>
      <c r="BV291" s="35">
        <f t="shared" ca="1" si="96"/>
        <v>335</v>
      </c>
      <c r="BW291" s="35">
        <f t="shared" ca="1" si="96"/>
        <v>335</v>
      </c>
      <c r="BX291" s="35">
        <f t="shared" ca="1" si="96"/>
        <v>335</v>
      </c>
      <c r="BY291" s="35">
        <f t="shared" ca="1" si="96"/>
        <v>335</v>
      </c>
      <c r="BZ291" s="35">
        <f t="shared" ca="1" si="96"/>
        <v>335</v>
      </c>
      <c r="CA291" s="35">
        <f t="shared" ca="1" si="96"/>
        <v>335</v>
      </c>
      <c r="CB291" s="35">
        <f t="shared" ca="1" si="96"/>
        <v>335</v>
      </c>
      <c r="CC291" s="35">
        <f t="shared" ca="1" si="96"/>
        <v>335</v>
      </c>
      <c r="CD291" s="35">
        <f t="shared" ca="1" si="96"/>
        <v>335</v>
      </c>
      <c r="CE291" s="35">
        <f t="shared" ca="1" si="96"/>
        <v>335</v>
      </c>
      <c r="CF291" s="35">
        <f t="shared" ca="1" si="96"/>
        <v>335</v>
      </c>
      <c r="CG291" s="35">
        <f t="shared" ca="1" si="113"/>
        <v>335</v>
      </c>
      <c r="CH291" s="35">
        <f t="shared" ca="1" si="112"/>
        <v>335</v>
      </c>
      <c r="CI291" s="35">
        <f t="shared" ca="1" si="112"/>
        <v>335</v>
      </c>
      <c r="CJ291" s="35">
        <f t="shared" ca="1" si="112"/>
        <v>335</v>
      </c>
      <c r="CK291" s="35">
        <f t="shared" ca="1" si="112"/>
        <v>335</v>
      </c>
      <c r="CL291" s="35">
        <f t="shared" ca="1" si="112"/>
        <v>335</v>
      </c>
      <c r="CM291" s="35">
        <f t="shared" ca="1" si="112"/>
        <v>335</v>
      </c>
      <c r="CN291" s="35">
        <f t="shared" ca="1" si="112"/>
        <v>335</v>
      </c>
      <c r="CO291" s="35">
        <f t="shared" ca="1" si="110"/>
        <v>335</v>
      </c>
      <c r="CP291" s="35">
        <f t="shared" ca="1" si="110"/>
        <v>335</v>
      </c>
      <c r="CQ291" s="35">
        <f t="shared" ca="1" si="93"/>
        <v>335</v>
      </c>
      <c r="CR291" s="35">
        <f t="shared" ca="1" si="93"/>
        <v>335</v>
      </c>
      <c r="CS291" s="35">
        <f t="shared" ca="1" si="93"/>
        <v>335</v>
      </c>
      <c r="CT291" s="35">
        <f t="shared" ca="1" si="93"/>
        <v>335</v>
      </c>
      <c r="CU291" s="35">
        <f t="shared" ca="1" si="93"/>
        <v>335</v>
      </c>
      <c r="CV291" s="35">
        <f t="shared" ca="1" si="93"/>
        <v>335</v>
      </c>
      <c r="CW291" s="38">
        <f t="shared" ca="1" si="93"/>
        <v>11.333333333333314</v>
      </c>
      <c r="CX291" s="38">
        <f t="shared" ca="1" si="93"/>
        <v>-315</v>
      </c>
      <c r="CY291" s="38">
        <f t="shared" ca="1" si="93"/>
        <v>-642</v>
      </c>
      <c r="CZ291" s="39">
        <f t="shared" ca="1" si="111"/>
        <v>-642</v>
      </c>
      <c r="DA291" s="35"/>
    </row>
    <row r="292" spans="4:105" x14ac:dyDescent="0.3">
      <c r="D292" s="61" t="str">
        <f>VLOOKUP(F292,[1]Special!$O$2:$S$209,3,0)</f>
        <v>|0101031100|0.00|0.00|0.000|59.0001.2</v>
      </c>
      <c r="E292" s="20" t="s">
        <v>314</v>
      </c>
      <c r="F292" s="19" t="str">
        <f t="shared" si="99"/>
        <v>|0200236211|19.10|0.00|1.200|0.000</v>
      </c>
      <c r="G292" s="19" t="str">
        <f>'Cutting Rules'!H292</f>
        <v>KMV||||||||||||</v>
      </c>
      <c r="H292" s="19" t="str">
        <f>VLOOKUP(MID(F292,8,2),[1]Special!$H$2:$I$32,2,0)</f>
        <v>STKMHT590</v>
      </c>
      <c r="I292" s="19" t="str">
        <f t="shared" si="100"/>
        <v>NBC</v>
      </c>
      <c r="J292" s="19" t="str">
        <f t="shared" si="101"/>
        <v>C</v>
      </c>
      <c r="K292" s="19" t="str">
        <f t="shared" si="102"/>
        <v>19.1</v>
      </c>
      <c r="L292" s="19" t="str">
        <f t="shared" si="103"/>
        <v>0.00</v>
      </c>
      <c r="M292" s="52" t="str">
        <f t="shared" si="104"/>
        <v>1.20</v>
      </c>
      <c r="N292" s="52" t="str">
        <f t="shared" si="105"/>
        <v>4445</v>
      </c>
      <c r="O292" s="19">
        <f>VLOOKUP(F292,[1]Item!$A$5:$Z$10000,26,0)</f>
        <v>0.53</v>
      </c>
      <c r="P292" s="19" t="str">
        <f>VLOOKUP(E292,[1]route!$E$3:$O$10005,11,0)</f>
        <v>C</v>
      </c>
      <c r="Q292" s="62" t="str">
        <f>'Cutting Rules'!AD292</f>
        <v>2180-4445-----------</v>
      </c>
      <c r="R292" s="23">
        <f ca="1">SUMIF([1]route!$E$3:$E$10005,E292,[1]!Table1[生産])</f>
        <v>377.5</v>
      </c>
      <c r="S292" s="24"/>
      <c r="T292" s="78" t="s">
        <v>547</v>
      </c>
      <c r="U292" s="19"/>
      <c r="V292" s="48">
        <f>SUMIF([1]route!$E$3:$E$10005,E292,[1]route!$M$3:$M$10005)</f>
        <v>367</v>
      </c>
      <c r="W292" s="56">
        <f t="shared" si="106"/>
        <v>864.59694999999999</v>
      </c>
      <c r="X292" s="27">
        <f t="array" aca="1" ref="X292" ca="1">INDEX($BP292:$CZ292,MATCH(TRUE,$BP292:$CZ292&lt;0,0))</f>
        <v>-10.5</v>
      </c>
      <c r="Y292" s="47">
        <f t="shared" ca="1" si="97"/>
        <v>45351</v>
      </c>
      <c r="Z292" s="121" t="str">
        <f>IFERROR(VLOOKUP(E292,[1]route!$E$3:$BL$10005,59,0),"")&amp;IFERROR(VLOOKUP(E292,[1]route!$E$3:$BL$10005,60,0),"")</f>
        <v/>
      </c>
      <c r="AA292" s="28">
        <f t="shared" ca="1" si="107"/>
        <v>10.5</v>
      </c>
      <c r="AB292" s="77">
        <f t="shared" ca="1" si="108"/>
        <v>24.736425000000004</v>
      </c>
      <c r="AC292" s="4">
        <f t="shared" ca="1" si="98"/>
        <v>35</v>
      </c>
      <c r="AD292" s="29">
        <v>0</v>
      </c>
      <c r="AE292" s="30">
        <f ca="1">SUMIF([1]route!$E$3:$E$10005,E292,[1]!Table1[1])</f>
        <v>0</v>
      </c>
      <c r="AF292" s="30">
        <f ca="1">SUMIF([1]route!$E$3:$E$10005,E292,[1]!Table1[2])</f>
        <v>0</v>
      </c>
      <c r="AG292" s="30">
        <f ca="1">SUMIF([1]route!$E$3:$E$10005,E292,[1]!Table1[3])</f>
        <v>0</v>
      </c>
      <c r="AH292" s="30">
        <f ca="1">SUMIF([1]route!$E$3:$E$10005,E292,[1]!Table1[4])</f>
        <v>0</v>
      </c>
      <c r="AI292" s="30">
        <f ca="1">SUMIF([1]route!$E$3:$E$10005,E292,[1]!Table1[5])</f>
        <v>0</v>
      </c>
      <c r="AJ292" s="30">
        <f ca="1">SUMIF([1]route!$E$3:$E$10005,E292,[1]!Table1[6])</f>
        <v>0</v>
      </c>
      <c r="AK292" s="30">
        <f ca="1">SUMIF([1]route!$E$3:$E$10005,E292,[1]!Table1[7])</f>
        <v>0</v>
      </c>
      <c r="AL292" s="30">
        <f ca="1">SUMIF([1]route!$E$3:$E$10005,E292,[1]!Table1[8])</f>
        <v>0</v>
      </c>
      <c r="AM292" s="30">
        <f ca="1">SUMIF([1]route!$E$3:$E$10005,E292,[1]!Table1[9])</f>
        <v>0</v>
      </c>
      <c r="AN292" s="30">
        <f ca="1">SUMIF([1]route!$E$3:$E$10005,E292,[1]!Table1[10])</f>
        <v>0</v>
      </c>
      <c r="AO292" s="30">
        <f ca="1">SUMIF([1]route!$E$3:$E$10005,E292,[1]!Table1[11])</f>
        <v>0</v>
      </c>
      <c r="AP292" s="30">
        <f ca="1">SUMIF([1]route!$E$3:$E$10005,E292,[1]!Table1[12])</f>
        <v>0</v>
      </c>
      <c r="AQ292" s="30">
        <f ca="1">SUMIF([1]route!$E$3:$E$10005,E292,[1]!Table1[13])</f>
        <v>0</v>
      </c>
      <c r="AR292" s="30">
        <f ca="1">SUMIF([1]route!$E$3:$E$10005,E292,[1]!Table1[14])</f>
        <v>0</v>
      </c>
      <c r="AS292" s="30">
        <f ca="1">SUMIF([1]route!$E$3:$E$10005,E292,[1]!Table1[15])</f>
        <v>0</v>
      </c>
      <c r="AT292" s="30">
        <f ca="1">SUMIF([1]route!$E$3:$E$10005,E292,[1]!Table1[16])</f>
        <v>0</v>
      </c>
      <c r="AU292" s="30">
        <f ca="1">SUMIF([1]route!$E$3:$E$10005,E292,[1]!Table1[17])</f>
        <v>0</v>
      </c>
      <c r="AV292" s="30">
        <f ca="1">SUMIF([1]route!$E$3:$E$10005,E292,[1]!Table1[18])</f>
        <v>0</v>
      </c>
      <c r="AW292" s="30">
        <f ca="1">SUMIF([1]route!$E$3:$E$10005,E292,[1]!Table1[19])</f>
        <v>0</v>
      </c>
      <c r="AX292" s="30">
        <f ca="1">SUMIF([1]route!$E$3:$E$10005,E292,[1]!Table1[20])</f>
        <v>0</v>
      </c>
      <c r="AY292" s="30">
        <f ca="1">SUMIF([1]route!$E$3:$E$10005,E292,[1]!Table1[21])</f>
        <v>0</v>
      </c>
      <c r="AZ292" s="30">
        <f ca="1">SUMIF([1]route!$E$3:$E$10005,E292,[1]!Table1[22])</f>
        <v>0</v>
      </c>
      <c r="BA292" s="30">
        <f ca="1">SUMIF([1]route!$E$3:$E$10005,E292,[1]!Table1[23])</f>
        <v>0</v>
      </c>
      <c r="BB292" s="30">
        <f ca="1">SUMIF([1]route!$E$3:$E$10005,E292,[1]!Table1[24])</f>
        <v>0</v>
      </c>
      <c r="BC292" s="30">
        <f ca="1">SUMIF([1]route!$E$3:$E$10005,E292,[1]!Table1[25])</f>
        <v>0</v>
      </c>
      <c r="BD292" s="30">
        <f ca="1">SUMIF([1]route!$E$3:$E$10005,E292,[1]!Table1[26])</f>
        <v>0</v>
      </c>
      <c r="BE292" s="30">
        <f ca="1">SUMIF([1]route!$E$3:$E$10005,E292,[1]!Table1[27])</f>
        <v>0</v>
      </c>
      <c r="BF292" s="30">
        <f ca="1">SUMIF([1]route!$E$3:$E$10005,E292,[1]!Table1[28])</f>
        <v>0</v>
      </c>
      <c r="BG292" s="30">
        <f ca="1">SUMIF([1]route!$E$3:$E$10005,E292,[1]!Table1[29])</f>
        <v>0</v>
      </c>
      <c r="BH292" s="30">
        <f ca="1">SUMIF([1]route!$E$3:$E$10005,E292,[1]!Table1[30])</f>
        <v>0</v>
      </c>
      <c r="BI292" s="30">
        <f ca="1">SUMIF([1]route!$E$3:$E$10005,E292,[1]!Table1[31])</f>
        <v>0</v>
      </c>
      <c r="BJ292" s="30">
        <f ca="1">SUMIF([1]route!$E$3:$E$10005,E292,[1]!Table1[Remain PO])</f>
        <v>0</v>
      </c>
      <c r="BK292" s="31">
        <f ca="1">SUMIF([1]route!$E$3:$E$10005,E292,[1]!Table1[N+1])</f>
        <v>184.5</v>
      </c>
      <c r="BL292" s="31">
        <f ca="1">SUMIF([1]route!$E$3:$E$10005,E292,[1]!Table1[N+2])</f>
        <v>193</v>
      </c>
      <c r="BM292" s="31">
        <f ca="1">SUMIF([1]route!$E$3:$E$10005,E292,[1]!Table1[N+3])</f>
        <v>193</v>
      </c>
      <c r="BN292" s="32">
        <f ca="1">SUMIF([1]route!$E$3:$E$10005,E292,[1]!Table1[N+4])</f>
        <v>0</v>
      </c>
      <c r="BP292" s="37">
        <f t="shared" si="109"/>
        <v>367</v>
      </c>
      <c r="BQ292" s="35">
        <f t="shared" ca="1" si="96"/>
        <v>367</v>
      </c>
      <c r="BR292" s="35">
        <f t="shared" ca="1" si="96"/>
        <v>367</v>
      </c>
      <c r="BS292" s="35">
        <f t="shared" ca="1" si="96"/>
        <v>367</v>
      </c>
      <c r="BT292" s="35">
        <f t="shared" ca="1" si="96"/>
        <v>367</v>
      </c>
      <c r="BU292" s="35">
        <f t="shared" ca="1" si="96"/>
        <v>367</v>
      </c>
      <c r="BV292" s="35">
        <f t="shared" ca="1" si="96"/>
        <v>367</v>
      </c>
      <c r="BW292" s="35">
        <f t="shared" ca="1" si="96"/>
        <v>367</v>
      </c>
      <c r="BX292" s="35">
        <f t="shared" ca="1" si="96"/>
        <v>367</v>
      </c>
      <c r="BY292" s="35">
        <f t="shared" ca="1" si="96"/>
        <v>367</v>
      </c>
      <c r="BZ292" s="35">
        <f t="shared" ca="1" si="96"/>
        <v>367</v>
      </c>
      <c r="CA292" s="35">
        <f t="shared" ca="1" si="96"/>
        <v>367</v>
      </c>
      <c r="CB292" s="35">
        <f t="shared" ca="1" si="96"/>
        <v>367</v>
      </c>
      <c r="CC292" s="35">
        <f t="shared" ca="1" si="96"/>
        <v>367</v>
      </c>
      <c r="CD292" s="35">
        <f t="shared" ca="1" si="96"/>
        <v>367</v>
      </c>
      <c r="CE292" s="35">
        <f t="shared" ca="1" si="96"/>
        <v>367</v>
      </c>
      <c r="CF292" s="35">
        <f t="shared" ca="1" si="96"/>
        <v>367</v>
      </c>
      <c r="CG292" s="35">
        <f t="shared" ca="1" si="113"/>
        <v>367</v>
      </c>
      <c r="CH292" s="35">
        <f t="shared" ca="1" si="112"/>
        <v>367</v>
      </c>
      <c r="CI292" s="35">
        <f t="shared" ca="1" si="112"/>
        <v>367</v>
      </c>
      <c r="CJ292" s="35">
        <f t="shared" ca="1" si="112"/>
        <v>367</v>
      </c>
      <c r="CK292" s="35">
        <f t="shared" ca="1" si="112"/>
        <v>367</v>
      </c>
      <c r="CL292" s="35">
        <f t="shared" ca="1" si="112"/>
        <v>367</v>
      </c>
      <c r="CM292" s="35">
        <f t="shared" ca="1" si="112"/>
        <v>367</v>
      </c>
      <c r="CN292" s="35">
        <f t="shared" ca="1" si="112"/>
        <v>367</v>
      </c>
      <c r="CO292" s="35">
        <f t="shared" ca="1" si="110"/>
        <v>367</v>
      </c>
      <c r="CP292" s="35">
        <f t="shared" ca="1" si="110"/>
        <v>367</v>
      </c>
      <c r="CQ292" s="35">
        <f t="shared" ca="1" si="110"/>
        <v>367</v>
      </c>
      <c r="CR292" s="35">
        <f t="shared" ca="1" si="110"/>
        <v>367</v>
      </c>
      <c r="CS292" s="35">
        <f t="shared" ca="1" si="110"/>
        <v>367</v>
      </c>
      <c r="CT292" s="35">
        <f t="shared" ca="1" si="110"/>
        <v>367</v>
      </c>
      <c r="CU292" s="35">
        <f t="shared" ca="1" si="110"/>
        <v>367</v>
      </c>
      <c r="CV292" s="35">
        <f t="shared" ca="1" si="110"/>
        <v>367</v>
      </c>
      <c r="CW292" s="38">
        <f t="shared" ca="1" si="110"/>
        <v>182.5</v>
      </c>
      <c r="CX292" s="38">
        <f t="shared" ca="1" si="110"/>
        <v>-10.5</v>
      </c>
      <c r="CY292" s="38">
        <f t="shared" ca="1" si="110"/>
        <v>-203.5</v>
      </c>
      <c r="CZ292" s="39">
        <f t="shared" ca="1" si="111"/>
        <v>-203.5</v>
      </c>
      <c r="DA292" s="35"/>
    </row>
    <row r="293" spans="4:105" x14ac:dyDescent="0.3">
      <c r="D293" s="61" t="str">
        <f>VLOOKUP(F293,[1]Special!$O$2:$S$209,3,0)</f>
        <v>|0101031100|0.00|0.00|0.000|59.0001.2</v>
      </c>
      <c r="E293" s="20" t="s">
        <v>316</v>
      </c>
      <c r="F293" s="19" t="str">
        <f t="shared" si="99"/>
        <v>|0200236211|19.10|0.00|1.200|0.000</v>
      </c>
      <c r="G293" s="19" t="str">
        <f>'Cutting Rules'!H293</f>
        <v>|KMV|||||||||||</v>
      </c>
      <c r="H293" s="19" t="str">
        <f>VLOOKUP(MID(F293,8,2),[1]Special!$H$2:$I$32,2,0)</f>
        <v>STKMHT590</v>
      </c>
      <c r="I293" s="19" t="str">
        <f t="shared" si="100"/>
        <v>NBC</v>
      </c>
      <c r="J293" s="19" t="str">
        <f t="shared" si="101"/>
        <v>C</v>
      </c>
      <c r="K293" s="19" t="str">
        <f t="shared" si="102"/>
        <v>19.1</v>
      </c>
      <c r="L293" s="19" t="str">
        <f t="shared" si="103"/>
        <v>0.00</v>
      </c>
      <c r="M293" s="52" t="str">
        <f t="shared" si="104"/>
        <v>1.20</v>
      </c>
      <c r="N293" s="52" t="str">
        <f t="shared" si="105"/>
        <v>5581</v>
      </c>
      <c r="O293" s="19">
        <f>VLOOKUP(F293,[1]Item!$A$5:$Z$10000,26,0)</f>
        <v>0.53</v>
      </c>
      <c r="P293" s="19" t="str">
        <f>VLOOKUP(E293,[1]route!$E$3:$O$10005,11,0)</f>
        <v>P/E</v>
      </c>
      <c r="Q293" s="62" t="str">
        <f>'Cutting Rules'!AD293</f>
        <v>5581-916-----------</v>
      </c>
      <c r="R293" s="23">
        <f ca="1">SUMIF([1]route!$E$3:$E$10005,E293,[1]!Table1[生産])</f>
        <v>533.33333333333337</v>
      </c>
      <c r="S293" s="24"/>
      <c r="T293" s="78" t="s">
        <v>547</v>
      </c>
      <c r="U293" s="19"/>
      <c r="V293" s="48">
        <f>SUMIF([1]route!$E$3:$E$10005,E293,[1]route!$M$3:$M$10005)</f>
        <v>177</v>
      </c>
      <c r="W293" s="56">
        <f t="shared" si="106"/>
        <v>523.55361000000005</v>
      </c>
      <c r="X293" s="27">
        <f t="array" aca="1" ref="X293" ca="1">INDEX($BP293:$CZ293,MATCH(TRUE,$BP293:$CZ293&lt;0,0))</f>
        <v>-89.666666666666686</v>
      </c>
      <c r="Y293" s="47">
        <f t="shared" ca="1" si="97"/>
        <v>45322</v>
      </c>
      <c r="Z293" s="121" t="str">
        <f>IFERROR(VLOOKUP(E293,[1]route!$E$3:$BL$10005,59,0),"")&amp;IFERROR(VLOOKUP(E293,[1]route!$E$3:$BL$10005,60,0),"")</f>
        <v/>
      </c>
      <c r="AA293" s="28">
        <f t="shared" ca="1" si="107"/>
        <v>356.33333333333337</v>
      </c>
      <c r="AB293" s="77">
        <f t="shared" ca="1" si="108"/>
        <v>1054.0090566666668</v>
      </c>
      <c r="AC293" s="4">
        <f t="shared" ca="1" si="98"/>
        <v>34</v>
      </c>
      <c r="AD293" s="29">
        <v>0</v>
      </c>
      <c r="AE293" s="30">
        <f ca="1">SUMIF([1]route!$E$3:$E$10005,E293,[1]!Table1[1])</f>
        <v>0</v>
      </c>
      <c r="AF293" s="30">
        <f ca="1">SUMIF([1]route!$E$3:$E$10005,E293,[1]!Table1[2])</f>
        <v>0</v>
      </c>
      <c r="AG293" s="30">
        <f ca="1">SUMIF([1]route!$E$3:$E$10005,E293,[1]!Table1[3])</f>
        <v>0</v>
      </c>
      <c r="AH293" s="30">
        <f ca="1">SUMIF([1]route!$E$3:$E$10005,E293,[1]!Table1[4])</f>
        <v>0</v>
      </c>
      <c r="AI293" s="30">
        <f ca="1">SUMIF([1]route!$E$3:$E$10005,E293,[1]!Table1[5])</f>
        <v>0</v>
      </c>
      <c r="AJ293" s="30">
        <f ca="1">SUMIF([1]route!$E$3:$E$10005,E293,[1]!Table1[6])</f>
        <v>0</v>
      </c>
      <c r="AK293" s="30">
        <f ca="1">SUMIF([1]route!$E$3:$E$10005,E293,[1]!Table1[7])</f>
        <v>0</v>
      </c>
      <c r="AL293" s="30">
        <f ca="1">SUMIF([1]route!$E$3:$E$10005,E293,[1]!Table1[8])</f>
        <v>0</v>
      </c>
      <c r="AM293" s="30">
        <f ca="1">SUMIF([1]route!$E$3:$E$10005,E293,[1]!Table1[9])</f>
        <v>0</v>
      </c>
      <c r="AN293" s="30">
        <f ca="1">SUMIF([1]route!$E$3:$E$10005,E293,[1]!Table1[10])</f>
        <v>0</v>
      </c>
      <c r="AO293" s="30">
        <f ca="1">SUMIF([1]route!$E$3:$E$10005,E293,[1]!Table1[11])</f>
        <v>0</v>
      </c>
      <c r="AP293" s="30">
        <f ca="1">SUMIF([1]route!$E$3:$E$10005,E293,[1]!Table1[12])</f>
        <v>0</v>
      </c>
      <c r="AQ293" s="30">
        <f ca="1">SUMIF([1]route!$E$3:$E$10005,E293,[1]!Table1[13])</f>
        <v>0</v>
      </c>
      <c r="AR293" s="30">
        <f ca="1">SUMIF([1]route!$E$3:$E$10005,E293,[1]!Table1[14])</f>
        <v>0</v>
      </c>
      <c r="AS293" s="30">
        <f ca="1">SUMIF([1]route!$E$3:$E$10005,E293,[1]!Table1[15])</f>
        <v>0</v>
      </c>
      <c r="AT293" s="30">
        <f ca="1">SUMIF([1]route!$E$3:$E$10005,E293,[1]!Table1[16])</f>
        <v>0</v>
      </c>
      <c r="AU293" s="30">
        <f ca="1">SUMIF([1]route!$E$3:$E$10005,E293,[1]!Table1[17])</f>
        <v>0</v>
      </c>
      <c r="AV293" s="30">
        <f ca="1">SUMIF([1]route!$E$3:$E$10005,E293,[1]!Table1[18])</f>
        <v>0</v>
      </c>
      <c r="AW293" s="30">
        <f ca="1">SUMIF([1]route!$E$3:$E$10005,E293,[1]!Table1[19])</f>
        <v>0</v>
      </c>
      <c r="AX293" s="30">
        <f ca="1">SUMIF([1]route!$E$3:$E$10005,E293,[1]!Table1[20])</f>
        <v>0</v>
      </c>
      <c r="AY293" s="30">
        <f ca="1">SUMIF([1]route!$E$3:$E$10005,E293,[1]!Table1[21])</f>
        <v>0</v>
      </c>
      <c r="AZ293" s="30">
        <f ca="1">SUMIF([1]route!$E$3:$E$10005,E293,[1]!Table1[22])</f>
        <v>0</v>
      </c>
      <c r="BA293" s="30">
        <f ca="1">SUMIF([1]route!$E$3:$E$10005,E293,[1]!Table1[23])</f>
        <v>0</v>
      </c>
      <c r="BB293" s="30">
        <f ca="1">SUMIF([1]route!$E$3:$E$10005,E293,[1]!Table1[24])</f>
        <v>0</v>
      </c>
      <c r="BC293" s="30">
        <f ca="1">SUMIF([1]route!$E$3:$E$10005,E293,[1]!Table1[25])</f>
        <v>0</v>
      </c>
      <c r="BD293" s="30">
        <f ca="1">SUMIF([1]route!$E$3:$E$10005,E293,[1]!Table1[26])</f>
        <v>0</v>
      </c>
      <c r="BE293" s="30">
        <f ca="1">SUMIF([1]route!$E$3:$E$10005,E293,[1]!Table1[27])</f>
        <v>0</v>
      </c>
      <c r="BF293" s="30">
        <f ca="1">SUMIF([1]route!$E$3:$E$10005,E293,[1]!Table1[28])</f>
        <v>0</v>
      </c>
      <c r="BG293" s="30">
        <f ca="1">SUMIF([1]route!$E$3:$E$10005,E293,[1]!Table1[29])</f>
        <v>0</v>
      </c>
      <c r="BH293" s="30">
        <f ca="1">SUMIF([1]route!$E$3:$E$10005,E293,[1]!Table1[30])</f>
        <v>0</v>
      </c>
      <c r="BI293" s="30">
        <f ca="1">SUMIF([1]route!$E$3:$E$10005,E293,[1]!Table1[31])</f>
        <v>0</v>
      </c>
      <c r="BJ293" s="30">
        <f ca="1">SUMIF([1]route!$E$3:$E$10005,E293,[1]!Table1[Remain PO])</f>
        <v>0</v>
      </c>
      <c r="BK293" s="31">
        <f ca="1">SUMIF([1]route!$E$3:$E$10005,E293,[1]!Table1[N+1])</f>
        <v>266.66666666666669</v>
      </c>
      <c r="BL293" s="31">
        <f ca="1">SUMIF([1]route!$E$3:$E$10005,E293,[1]!Table1[N+2])</f>
        <v>266.66666666666669</v>
      </c>
      <c r="BM293" s="31">
        <f ca="1">SUMIF([1]route!$E$3:$E$10005,E293,[1]!Table1[N+3])</f>
        <v>266.66666666666669</v>
      </c>
      <c r="BN293" s="32">
        <f ca="1">SUMIF([1]route!$E$3:$E$10005,E293,[1]!Table1[N+4])</f>
        <v>0</v>
      </c>
      <c r="BP293" s="37">
        <f t="shared" si="109"/>
        <v>177</v>
      </c>
      <c r="BQ293" s="35">
        <f t="shared" ca="1" si="96"/>
        <v>177</v>
      </c>
      <c r="BR293" s="35">
        <f t="shared" ca="1" si="96"/>
        <v>177</v>
      </c>
      <c r="BS293" s="35">
        <f t="shared" ca="1" si="96"/>
        <v>177</v>
      </c>
      <c r="BT293" s="35">
        <f t="shared" ca="1" si="96"/>
        <v>177</v>
      </c>
      <c r="BU293" s="35">
        <f t="shared" ca="1" si="96"/>
        <v>177</v>
      </c>
      <c r="BV293" s="35">
        <f t="shared" ca="1" si="96"/>
        <v>177</v>
      </c>
      <c r="BW293" s="35">
        <f t="shared" ca="1" si="96"/>
        <v>177</v>
      </c>
      <c r="BX293" s="35">
        <f t="shared" ca="1" si="96"/>
        <v>177</v>
      </c>
      <c r="BY293" s="35">
        <f t="shared" ca="1" si="96"/>
        <v>177</v>
      </c>
      <c r="BZ293" s="35">
        <f t="shared" ca="1" si="96"/>
        <v>177</v>
      </c>
      <c r="CA293" s="35">
        <f t="shared" ca="1" si="96"/>
        <v>177</v>
      </c>
      <c r="CB293" s="35">
        <f t="shared" ca="1" si="96"/>
        <v>177</v>
      </c>
      <c r="CC293" s="35">
        <f t="shared" ca="1" si="96"/>
        <v>177</v>
      </c>
      <c r="CD293" s="35">
        <f t="shared" ca="1" si="96"/>
        <v>177</v>
      </c>
      <c r="CE293" s="35">
        <f t="shared" ca="1" si="96"/>
        <v>177</v>
      </c>
      <c r="CF293" s="35">
        <f t="shared" ca="1" si="96"/>
        <v>177</v>
      </c>
      <c r="CG293" s="35">
        <f t="shared" ca="1" si="113"/>
        <v>177</v>
      </c>
      <c r="CH293" s="35">
        <f t="shared" ca="1" si="112"/>
        <v>177</v>
      </c>
      <c r="CI293" s="35">
        <f t="shared" ca="1" si="112"/>
        <v>177</v>
      </c>
      <c r="CJ293" s="35">
        <f t="shared" ca="1" si="112"/>
        <v>177</v>
      </c>
      <c r="CK293" s="35">
        <f t="shared" ca="1" si="112"/>
        <v>177</v>
      </c>
      <c r="CL293" s="35">
        <f t="shared" ca="1" si="112"/>
        <v>177</v>
      </c>
      <c r="CM293" s="35">
        <f t="shared" ca="1" si="112"/>
        <v>177</v>
      </c>
      <c r="CN293" s="35">
        <f t="shared" ca="1" si="112"/>
        <v>177</v>
      </c>
      <c r="CO293" s="35">
        <f t="shared" ca="1" si="110"/>
        <v>177</v>
      </c>
      <c r="CP293" s="35">
        <f t="shared" ca="1" si="110"/>
        <v>177</v>
      </c>
      <c r="CQ293" s="35">
        <f t="shared" ca="1" si="110"/>
        <v>177</v>
      </c>
      <c r="CR293" s="35">
        <f t="shared" ca="1" si="110"/>
        <v>177</v>
      </c>
      <c r="CS293" s="35">
        <f t="shared" ca="1" si="110"/>
        <v>177</v>
      </c>
      <c r="CT293" s="35">
        <f t="shared" ca="1" si="110"/>
        <v>177</v>
      </c>
      <c r="CU293" s="35">
        <f t="shared" ca="1" si="110"/>
        <v>177</v>
      </c>
      <c r="CV293" s="35">
        <f t="shared" ca="1" si="110"/>
        <v>177</v>
      </c>
      <c r="CW293" s="38">
        <f t="shared" ca="1" si="110"/>
        <v>-89.666666666666686</v>
      </c>
      <c r="CX293" s="38">
        <f t="shared" ca="1" si="110"/>
        <v>-356.33333333333337</v>
      </c>
      <c r="CY293" s="38">
        <f t="shared" ca="1" si="110"/>
        <v>-623</v>
      </c>
      <c r="CZ293" s="39">
        <f t="shared" ca="1" si="111"/>
        <v>-623</v>
      </c>
      <c r="DA293" s="35"/>
    </row>
    <row r="294" spans="4:105" x14ac:dyDescent="0.3">
      <c r="D294" s="61" t="str">
        <f>VLOOKUP(F294,[1]Special!$O$2:$S$209,3,0)</f>
        <v>|0101031100|0.00|0.00|0.000|59.0001.2</v>
      </c>
      <c r="E294" s="20" t="s">
        <v>317</v>
      </c>
      <c r="F294" s="19" t="str">
        <f t="shared" si="99"/>
        <v>|0200236211|19.10|0.00|1.200|0.000</v>
      </c>
      <c r="G294" s="19" t="str">
        <f>'Cutting Rules'!H294</f>
        <v>|KMV|||||||||||</v>
      </c>
      <c r="H294" s="19" t="str">
        <f>VLOOKUP(MID(F294,8,2),[1]Special!$H$2:$I$32,2,0)</f>
        <v>STKMHT590</v>
      </c>
      <c r="I294" s="19" t="str">
        <f t="shared" si="100"/>
        <v>NBC</v>
      </c>
      <c r="J294" s="19" t="str">
        <f t="shared" si="101"/>
        <v>C</v>
      </c>
      <c r="K294" s="19" t="str">
        <f t="shared" si="102"/>
        <v>19.1</v>
      </c>
      <c r="L294" s="19" t="str">
        <f t="shared" si="103"/>
        <v>0.00</v>
      </c>
      <c r="M294" s="52" t="str">
        <f t="shared" si="104"/>
        <v>1.20</v>
      </c>
      <c r="N294" s="52" t="str">
        <f t="shared" si="105"/>
        <v>5941</v>
      </c>
      <c r="O294" s="19">
        <f>VLOOKUP(F294,[1]Item!$A$5:$Z$10000,26,0)</f>
        <v>0.53</v>
      </c>
      <c r="P294" s="19" t="str">
        <f>VLOOKUP(E294,[1]route!$E$3:$O$10005,11,0)</f>
        <v>P/E</v>
      </c>
      <c r="Q294" s="62" t="str">
        <f>'Cutting Rules'!AD294</f>
        <v>5941-650-----------</v>
      </c>
      <c r="R294" s="23">
        <f ca="1">SUMIF([1]route!$E$3:$E$10005,E294,[1]!Table1[生産])</f>
        <v>213.77777777777777</v>
      </c>
      <c r="S294" s="24"/>
      <c r="T294" s="78" t="s">
        <v>547</v>
      </c>
      <c r="U294" s="19"/>
      <c r="V294" s="48">
        <f>SUMIF([1]route!$E$3:$E$10005,E294,[1]route!$M$3:$M$10005)</f>
        <v>160</v>
      </c>
      <c r="W294" s="56">
        <f t="shared" si="106"/>
        <v>503.79679999999996</v>
      </c>
      <c r="X294" s="27">
        <f t="array" aca="1" ref="X294" ca="1">INDEX($BP294:$CZ294,MATCH(TRUE,$BP294:$CZ294&lt;0,0))</f>
        <v>-53.777777777777771</v>
      </c>
      <c r="Y294" s="47">
        <f t="shared" ca="1" si="97"/>
        <v>45351</v>
      </c>
      <c r="Z294" s="121" t="str">
        <f>IFERROR(VLOOKUP(E294,[1]route!$E$3:$BL$10005,59,0),"")&amp;IFERROR(VLOOKUP(E294,[1]route!$E$3:$BL$10005,60,0),"")</f>
        <v/>
      </c>
      <c r="AA294" s="28">
        <f t="shared" ca="1" si="107"/>
        <v>53.777777777777771</v>
      </c>
      <c r="AB294" s="77">
        <f t="shared" ca="1" si="108"/>
        <v>169.33170222222219</v>
      </c>
      <c r="AC294" s="4">
        <f t="shared" ca="1" si="98"/>
        <v>35</v>
      </c>
      <c r="AD294" s="29">
        <v>0</v>
      </c>
      <c r="AE294" s="30">
        <f ca="1">SUMIF([1]route!$E$3:$E$10005,E294,[1]!Table1[1])</f>
        <v>0</v>
      </c>
      <c r="AF294" s="30">
        <f ca="1">SUMIF([1]route!$E$3:$E$10005,E294,[1]!Table1[2])</f>
        <v>0</v>
      </c>
      <c r="AG294" s="30">
        <f ca="1">SUMIF([1]route!$E$3:$E$10005,E294,[1]!Table1[3])</f>
        <v>0</v>
      </c>
      <c r="AH294" s="30">
        <f ca="1">SUMIF([1]route!$E$3:$E$10005,E294,[1]!Table1[4])</f>
        <v>0</v>
      </c>
      <c r="AI294" s="30">
        <f ca="1">SUMIF([1]route!$E$3:$E$10005,E294,[1]!Table1[5])</f>
        <v>0</v>
      </c>
      <c r="AJ294" s="30">
        <f ca="1">SUMIF([1]route!$E$3:$E$10005,E294,[1]!Table1[6])</f>
        <v>0</v>
      </c>
      <c r="AK294" s="30">
        <f ca="1">SUMIF([1]route!$E$3:$E$10005,E294,[1]!Table1[7])</f>
        <v>0</v>
      </c>
      <c r="AL294" s="30">
        <f ca="1">SUMIF([1]route!$E$3:$E$10005,E294,[1]!Table1[8])</f>
        <v>0</v>
      </c>
      <c r="AM294" s="30">
        <f ca="1">SUMIF([1]route!$E$3:$E$10005,E294,[1]!Table1[9])</f>
        <v>0</v>
      </c>
      <c r="AN294" s="30">
        <f ca="1">SUMIF([1]route!$E$3:$E$10005,E294,[1]!Table1[10])</f>
        <v>0</v>
      </c>
      <c r="AO294" s="30">
        <f ca="1">SUMIF([1]route!$E$3:$E$10005,E294,[1]!Table1[11])</f>
        <v>0</v>
      </c>
      <c r="AP294" s="30">
        <f ca="1">SUMIF([1]route!$E$3:$E$10005,E294,[1]!Table1[12])</f>
        <v>0</v>
      </c>
      <c r="AQ294" s="30">
        <f ca="1">SUMIF([1]route!$E$3:$E$10005,E294,[1]!Table1[13])</f>
        <v>0</v>
      </c>
      <c r="AR294" s="30">
        <f ca="1">SUMIF([1]route!$E$3:$E$10005,E294,[1]!Table1[14])</f>
        <v>0</v>
      </c>
      <c r="AS294" s="30">
        <f ca="1">SUMIF([1]route!$E$3:$E$10005,E294,[1]!Table1[15])</f>
        <v>0</v>
      </c>
      <c r="AT294" s="30">
        <f ca="1">SUMIF([1]route!$E$3:$E$10005,E294,[1]!Table1[16])</f>
        <v>0</v>
      </c>
      <c r="AU294" s="30">
        <f ca="1">SUMIF([1]route!$E$3:$E$10005,E294,[1]!Table1[17])</f>
        <v>0</v>
      </c>
      <c r="AV294" s="30">
        <f ca="1">SUMIF([1]route!$E$3:$E$10005,E294,[1]!Table1[18])</f>
        <v>0</v>
      </c>
      <c r="AW294" s="30">
        <f ca="1">SUMIF([1]route!$E$3:$E$10005,E294,[1]!Table1[19])</f>
        <v>0</v>
      </c>
      <c r="AX294" s="30">
        <f ca="1">SUMIF([1]route!$E$3:$E$10005,E294,[1]!Table1[20])</f>
        <v>0</v>
      </c>
      <c r="AY294" s="30">
        <f ca="1">SUMIF([1]route!$E$3:$E$10005,E294,[1]!Table1[21])</f>
        <v>0</v>
      </c>
      <c r="AZ294" s="30">
        <f ca="1">SUMIF([1]route!$E$3:$E$10005,E294,[1]!Table1[22])</f>
        <v>0</v>
      </c>
      <c r="BA294" s="30">
        <f ca="1">SUMIF([1]route!$E$3:$E$10005,E294,[1]!Table1[23])</f>
        <v>0</v>
      </c>
      <c r="BB294" s="30">
        <f ca="1">SUMIF([1]route!$E$3:$E$10005,E294,[1]!Table1[24])</f>
        <v>0</v>
      </c>
      <c r="BC294" s="30">
        <f ca="1">SUMIF([1]route!$E$3:$E$10005,E294,[1]!Table1[25])</f>
        <v>0</v>
      </c>
      <c r="BD294" s="30">
        <f ca="1">SUMIF([1]route!$E$3:$E$10005,E294,[1]!Table1[26])</f>
        <v>0</v>
      </c>
      <c r="BE294" s="30">
        <f ca="1">SUMIF([1]route!$E$3:$E$10005,E294,[1]!Table1[27])</f>
        <v>0</v>
      </c>
      <c r="BF294" s="30">
        <f ca="1">SUMIF([1]route!$E$3:$E$10005,E294,[1]!Table1[28])</f>
        <v>0</v>
      </c>
      <c r="BG294" s="30">
        <f ca="1">SUMIF([1]route!$E$3:$E$10005,E294,[1]!Table1[29])</f>
        <v>0</v>
      </c>
      <c r="BH294" s="30">
        <f ca="1">SUMIF([1]route!$E$3:$E$10005,E294,[1]!Table1[30])</f>
        <v>0</v>
      </c>
      <c r="BI294" s="30">
        <f ca="1">SUMIF([1]route!$E$3:$E$10005,E294,[1]!Table1[31])</f>
        <v>0</v>
      </c>
      <c r="BJ294" s="30">
        <f ca="1">SUMIF([1]route!$E$3:$E$10005,E294,[1]!Table1[Remain PO])</f>
        <v>0</v>
      </c>
      <c r="BK294" s="31">
        <f ca="1">SUMIF([1]route!$E$3:$E$10005,E294,[1]!Table1[N+1])</f>
        <v>105</v>
      </c>
      <c r="BL294" s="31">
        <f ca="1">SUMIF([1]route!$E$3:$E$10005,E294,[1]!Table1[N+2])</f>
        <v>108.77777777777777</v>
      </c>
      <c r="BM294" s="31">
        <f ca="1">SUMIF([1]route!$E$3:$E$10005,E294,[1]!Table1[N+3])</f>
        <v>109</v>
      </c>
      <c r="BN294" s="32">
        <f ca="1">SUMIF([1]route!$E$3:$E$10005,E294,[1]!Table1[N+4])</f>
        <v>0</v>
      </c>
      <c r="BP294" s="37">
        <f t="shared" si="109"/>
        <v>160</v>
      </c>
      <c r="BQ294" s="35">
        <f t="shared" ca="1" si="96"/>
        <v>160</v>
      </c>
      <c r="BR294" s="35">
        <f t="shared" ca="1" si="96"/>
        <v>160</v>
      </c>
      <c r="BS294" s="35">
        <f t="shared" ca="1" si="96"/>
        <v>160</v>
      </c>
      <c r="BT294" s="35">
        <f t="shared" ca="1" si="96"/>
        <v>160</v>
      </c>
      <c r="BU294" s="35">
        <f t="shared" ca="1" si="96"/>
        <v>160</v>
      </c>
      <c r="BV294" s="35">
        <f t="shared" ca="1" si="96"/>
        <v>160</v>
      </c>
      <c r="BW294" s="35">
        <f t="shared" ca="1" si="96"/>
        <v>160</v>
      </c>
      <c r="BX294" s="35">
        <f t="shared" ca="1" si="96"/>
        <v>160</v>
      </c>
      <c r="BY294" s="35">
        <f t="shared" ca="1" si="96"/>
        <v>160</v>
      </c>
      <c r="BZ294" s="35">
        <f t="shared" ca="1" si="96"/>
        <v>160</v>
      </c>
      <c r="CA294" s="35">
        <f t="shared" ca="1" si="96"/>
        <v>160</v>
      </c>
      <c r="CB294" s="35">
        <f t="shared" ca="1" si="96"/>
        <v>160</v>
      </c>
      <c r="CC294" s="35">
        <f t="shared" ca="1" si="96"/>
        <v>160</v>
      </c>
      <c r="CD294" s="35">
        <f t="shared" ca="1" si="96"/>
        <v>160</v>
      </c>
      <c r="CE294" s="35">
        <f t="shared" ca="1" si="96"/>
        <v>160</v>
      </c>
      <c r="CF294" s="35">
        <f t="shared" ca="1" si="96"/>
        <v>160</v>
      </c>
      <c r="CG294" s="35">
        <f t="shared" ca="1" si="113"/>
        <v>160</v>
      </c>
      <c r="CH294" s="35">
        <f t="shared" ca="1" si="112"/>
        <v>160</v>
      </c>
      <c r="CI294" s="35">
        <f t="shared" ca="1" si="112"/>
        <v>160</v>
      </c>
      <c r="CJ294" s="35">
        <f t="shared" ca="1" si="112"/>
        <v>160</v>
      </c>
      <c r="CK294" s="35">
        <f t="shared" ca="1" si="112"/>
        <v>160</v>
      </c>
      <c r="CL294" s="35">
        <f t="shared" ca="1" si="112"/>
        <v>160</v>
      </c>
      <c r="CM294" s="35">
        <f t="shared" ca="1" si="112"/>
        <v>160</v>
      </c>
      <c r="CN294" s="35">
        <f t="shared" ca="1" si="112"/>
        <v>160</v>
      </c>
      <c r="CO294" s="35">
        <f t="shared" ca="1" si="110"/>
        <v>160</v>
      </c>
      <c r="CP294" s="35">
        <f t="shared" ca="1" si="110"/>
        <v>160</v>
      </c>
      <c r="CQ294" s="35">
        <f t="shared" ca="1" si="110"/>
        <v>160</v>
      </c>
      <c r="CR294" s="35">
        <f t="shared" ca="1" si="110"/>
        <v>160</v>
      </c>
      <c r="CS294" s="35">
        <f t="shared" ca="1" si="110"/>
        <v>160</v>
      </c>
      <c r="CT294" s="35">
        <f t="shared" ca="1" si="110"/>
        <v>160</v>
      </c>
      <c r="CU294" s="35">
        <f t="shared" ca="1" si="110"/>
        <v>160</v>
      </c>
      <c r="CV294" s="35">
        <f t="shared" ca="1" si="110"/>
        <v>160</v>
      </c>
      <c r="CW294" s="38">
        <f t="shared" ca="1" si="110"/>
        <v>55</v>
      </c>
      <c r="CX294" s="38">
        <f t="shared" ca="1" si="110"/>
        <v>-53.777777777777771</v>
      </c>
      <c r="CY294" s="38">
        <f t="shared" ca="1" si="110"/>
        <v>-162.77777777777777</v>
      </c>
      <c r="CZ294" s="39">
        <f t="shared" ca="1" si="111"/>
        <v>-162.77777777777777</v>
      </c>
      <c r="DA294" s="35"/>
    </row>
    <row r="295" spans="4:105" x14ac:dyDescent="0.3">
      <c r="D295" s="61" t="str">
        <f>VLOOKUP(F295,[1]Special!$O$2:$S$209,3,0)</f>
        <v>|0101022500|0.00|0.00|0.000|58.0001.6</v>
      </c>
      <c r="E295" s="20" t="s">
        <v>318</v>
      </c>
      <c r="F295" s="19" t="str">
        <f t="shared" si="99"/>
        <v>|0200226240|19.10|0.00|1.500|0.000</v>
      </c>
      <c r="G295" s="19" t="str">
        <f>'Cutting Rules'!H295</f>
        <v>KMV||||||||||||</v>
      </c>
      <c r="H295" s="19" t="str">
        <f>VLOOKUP(MID(F295,8,2),[1]Special!$H$2:$I$32,2,0)</f>
        <v>STKMHT590</v>
      </c>
      <c r="I295" s="19" t="str">
        <f t="shared" si="100"/>
        <v>NBC</v>
      </c>
      <c r="J295" s="19" t="str">
        <f t="shared" si="101"/>
        <v>P</v>
      </c>
      <c r="K295" s="19" t="str">
        <f t="shared" si="102"/>
        <v>19.1</v>
      </c>
      <c r="L295" s="19" t="str">
        <f t="shared" si="103"/>
        <v>0.00</v>
      </c>
      <c r="M295" s="52" t="str">
        <f t="shared" si="104"/>
        <v>1.50</v>
      </c>
      <c r="N295" s="52" t="str">
        <f t="shared" si="105"/>
        <v>5826</v>
      </c>
      <c r="O295" s="19">
        <f>VLOOKUP(F295,[1]Item!$A$5:$Z$10000,26,0)</f>
        <v>0.65100000000000002</v>
      </c>
      <c r="P295" s="19" t="str">
        <f>VLOOKUP(E295,[1]route!$E$3:$O$10005,11,0)</f>
        <v>C</v>
      </c>
      <c r="Q295" s="62" t="str">
        <f>'Cutting Rules'!AD295</f>
        <v>521-5826-----------</v>
      </c>
      <c r="R295" s="23">
        <f ca="1">SUMIF([1]route!$E$3:$E$10005,E295,[1]!Table1[生産])</f>
        <v>63.72727272727272</v>
      </c>
      <c r="S295" s="24"/>
      <c r="T295" s="78" t="s">
        <v>547</v>
      </c>
      <c r="U295" s="19"/>
      <c r="V295" s="48">
        <f>SUMIF([1]route!$E$3:$E$10005,E295,[1]route!$M$3:$M$10005)</f>
        <v>196</v>
      </c>
      <c r="W295" s="56">
        <f t="shared" si="106"/>
        <v>743.37429599999996</v>
      </c>
      <c r="X295" s="27" t="e">
        <f t="array" aca="1" ref="X295" ca="1">INDEX($BP295:$CZ295,MATCH(TRUE,$BP295:$CZ295&lt;0,0))</f>
        <v>#N/A</v>
      </c>
      <c r="Y295" s="47" t="str">
        <f t="shared" ca="1" si="97"/>
        <v/>
      </c>
      <c r="Z295" s="121" t="str">
        <f>IFERROR(VLOOKUP(E295,[1]route!$E$3:$BL$10005,59,0),"")&amp;IFERROR(VLOOKUP(E295,[1]route!$E$3:$BL$10005,60,0),"")</f>
        <v/>
      </c>
      <c r="AA295" s="28">
        <f t="shared" ca="1" si="107"/>
        <v>0</v>
      </c>
      <c r="AB295" s="77">
        <f t="shared" ca="1" si="108"/>
        <v>0</v>
      </c>
      <c r="AC295" s="4" t="str">
        <f t="shared" ca="1" si="98"/>
        <v/>
      </c>
      <c r="AD295" s="29">
        <v>0</v>
      </c>
      <c r="AE295" s="30">
        <f ca="1">SUMIF([1]route!$E$3:$E$10005,E295,[1]!Table1[1])</f>
        <v>0</v>
      </c>
      <c r="AF295" s="30">
        <f ca="1">SUMIF([1]route!$E$3:$E$10005,E295,[1]!Table1[2])</f>
        <v>0</v>
      </c>
      <c r="AG295" s="30">
        <f ca="1">SUMIF([1]route!$E$3:$E$10005,E295,[1]!Table1[3])</f>
        <v>0</v>
      </c>
      <c r="AH295" s="30">
        <f ca="1">SUMIF([1]route!$E$3:$E$10005,E295,[1]!Table1[4])</f>
        <v>0</v>
      </c>
      <c r="AI295" s="30">
        <f ca="1">SUMIF([1]route!$E$3:$E$10005,E295,[1]!Table1[5])</f>
        <v>0</v>
      </c>
      <c r="AJ295" s="30">
        <f ca="1">SUMIF([1]route!$E$3:$E$10005,E295,[1]!Table1[6])</f>
        <v>0</v>
      </c>
      <c r="AK295" s="30">
        <f ca="1">SUMIF([1]route!$E$3:$E$10005,E295,[1]!Table1[7])</f>
        <v>0</v>
      </c>
      <c r="AL295" s="30">
        <f ca="1">SUMIF([1]route!$E$3:$E$10005,E295,[1]!Table1[8])</f>
        <v>0</v>
      </c>
      <c r="AM295" s="30">
        <f ca="1">SUMIF([1]route!$E$3:$E$10005,E295,[1]!Table1[9])</f>
        <v>0</v>
      </c>
      <c r="AN295" s="30">
        <f ca="1">SUMIF([1]route!$E$3:$E$10005,E295,[1]!Table1[10])</f>
        <v>0</v>
      </c>
      <c r="AO295" s="30">
        <f ca="1">SUMIF([1]route!$E$3:$E$10005,E295,[1]!Table1[11])</f>
        <v>0</v>
      </c>
      <c r="AP295" s="30">
        <f ca="1">SUMIF([1]route!$E$3:$E$10005,E295,[1]!Table1[12])</f>
        <v>0</v>
      </c>
      <c r="AQ295" s="30">
        <f ca="1">SUMIF([1]route!$E$3:$E$10005,E295,[1]!Table1[13])</f>
        <v>0</v>
      </c>
      <c r="AR295" s="30">
        <f ca="1">SUMIF([1]route!$E$3:$E$10005,E295,[1]!Table1[14])</f>
        <v>0</v>
      </c>
      <c r="AS295" s="30">
        <f ca="1">SUMIF([1]route!$E$3:$E$10005,E295,[1]!Table1[15])</f>
        <v>0</v>
      </c>
      <c r="AT295" s="30">
        <f ca="1">SUMIF([1]route!$E$3:$E$10005,E295,[1]!Table1[16])</f>
        <v>0</v>
      </c>
      <c r="AU295" s="30">
        <f ca="1">SUMIF([1]route!$E$3:$E$10005,E295,[1]!Table1[17])</f>
        <v>0</v>
      </c>
      <c r="AV295" s="30">
        <f ca="1">SUMIF([1]route!$E$3:$E$10005,E295,[1]!Table1[18])</f>
        <v>0</v>
      </c>
      <c r="AW295" s="30">
        <f ca="1">SUMIF([1]route!$E$3:$E$10005,E295,[1]!Table1[19])</f>
        <v>0</v>
      </c>
      <c r="AX295" s="30">
        <f ca="1">SUMIF([1]route!$E$3:$E$10005,E295,[1]!Table1[20])</f>
        <v>0</v>
      </c>
      <c r="AY295" s="30">
        <f ca="1">SUMIF([1]route!$E$3:$E$10005,E295,[1]!Table1[21])</f>
        <v>0</v>
      </c>
      <c r="AZ295" s="30">
        <f ca="1">SUMIF([1]route!$E$3:$E$10005,E295,[1]!Table1[22])</f>
        <v>0</v>
      </c>
      <c r="BA295" s="30">
        <f ca="1">SUMIF([1]route!$E$3:$E$10005,E295,[1]!Table1[23])</f>
        <v>0</v>
      </c>
      <c r="BB295" s="30">
        <f ca="1">SUMIF([1]route!$E$3:$E$10005,E295,[1]!Table1[24])</f>
        <v>0</v>
      </c>
      <c r="BC295" s="30">
        <f ca="1">SUMIF([1]route!$E$3:$E$10005,E295,[1]!Table1[25])</f>
        <v>0</v>
      </c>
      <c r="BD295" s="30">
        <f ca="1">SUMIF([1]route!$E$3:$E$10005,E295,[1]!Table1[26])</f>
        <v>0</v>
      </c>
      <c r="BE295" s="30">
        <f ca="1">SUMIF([1]route!$E$3:$E$10005,E295,[1]!Table1[27])</f>
        <v>0</v>
      </c>
      <c r="BF295" s="30">
        <f ca="1">SUMIF([1]route!$E$3:$E$10005,E295,[1]!Table1[28])</f>
        <v>0</v>
      </c>
      <c r="BG295" s="30">
        <f ca="1">SUMIF([1]route!$E$3:$E$10005,E295,[1]!Table1[29])</f>
        <v>0</v>
      </c>
      <c r="BH295" s="30">
        <f ca="1">SUMIF([1]route!$E$3:$E$10005,E295,[1]!Table1[30])</f>
        <v>0</v>
      </c>
      <c r="BI295" s="30">
        <f ca="1">SUMIF([1]route!$E$3:$E$10005,E295,[1]!Table1[31])</f>
        <v>0</v>
      </c>
      <c r="BJ295" s="30">
        <f ca="1">SUMIF([1]route!$E$3:$E$10005,E295,[1]!Table1[Remain PO])</f>
        <v>0</v>
      </c>
      <c r="BK295" s="31">
        <f ca="1">SUMIF([1]route!$E$3:$E$10005,E295,[1]!Table1[N+1])</f>
        <v>30.818181818181817</v>
      </c>
      <c r="BL295" s="31">
        <f ca="1">SUMIF([1]route!$E$3:$E$10005,E295,[1]!Table1[N+2])</f>
        <v>32.909090909090907</v>
      </c>
      <c r="BM295" s="31">
        <f ca="1">SUMIF([1]route!$E$3:$E$10005,E295,[1]!Table1[N+3])</f>
        <v>32.81818181818182</v>
      </c>
      <c r="BN295" s="32">
        <f ca="1">SUMIF([1]route!$E$3:$E$10005,E295,[1]!Table1[N+4])</f>
        <v>0</v>
      </c>
      <c r="BP295" s="37">
        <f t="shared" si="109"/>
        <v>196</v>
      </c>
      <c r="BQ295" s="35">
        <f t="shared" ca="1" si="96"/>
        <v>196</v>
      </c>
      <c r="BR295" s="35">
        <f t="shared" ca="1" si="96"/>
        <v>196</v>
      </c>
      <c r="BS295" s="35">
        <f t="shared" ca="1" si="96"/>
        <v>196</v>
      </c>
      <c r="BT295" s="35">
        <f t="shared" ca="1" si="96"/>
        <v>196</v>
      </c>
      <c r="BU295" s="35">
        <f t="shared" ca="1" si="96"/>
        <v>196</v>
      </c>
      <c r="BV295" s="35">
        <f t="shared" ca="1" si="96"/>
        <v>196</v>
      </c>
      <c r="BW295" s="35">
        <f t="shared" ca="1" si="96"/>
        <v>196</v>
      </c>
      <c r="BX295" s="35">
        <f t="shared" ca="1" si="96"/>
        <v>196</v>
      </c>
      <c r="BY295" s="35">
        <f t="shared" ca="1" si="96"/>
        <v>196</v>
      </c>
      <c r="BZ295" s="35">
        <f t="shared" ca="1" si="96"/>
        <v>196</v>
      </c>
      <c r="CA295" s="35">
        <f t="shared" ca="1" si="96"/>
        <v>196</v>
      </c>
      <c r="CB295" s="35">
        <f t="shared" ref="CB295:CF345" ca="1" si="114">CA295-AP295</f>
        <v>196</v>
      </c>
      <c r="CC295" s="35">
        <f t="shared" ca="1" si="114"/>
        <v>196</v>
      </c>
      <c r="CD295" s="35">
        <f t="shared" ca="1" si="114"/>
        <v>196</v>
      </c>
      <c r="CE295" s="35">
        <f t="shared" ca="1" si="114"/>
        <v>196</v>
      </c>
      <c r="CF295" s="35">
        <f t="shared" ca="1" si="114"/>
        <v>196</v>
      </c>
      <c r="CG295" s="35">
        <f t="shared" ca="1" si="113"/>
        <v>196</v>
      </c>
      <c r="CH295" s="35">
        <f t="shared" ca="1" si="112"/>
        <v>196</v>
      </c>
      <c r="CI295" s="35">
        <f t="shared" ca="1" si="112"/>
        <v>196</v>
      </c>
      <c r="CJ295" s="35">
        <f t="shared" ca="1" si="112"/>
        <v>196</v>
      </c>
      <c r="CK295" s="35">
        <f t="shared" ca="1" si="112"/>
        <v>196</v>
      </c>
      <c r="CL295" s="35">
        <f t="shared" ca="1" si="112"/>
        <v>196</v>
      </c>
      <c r="CM295" s="35">
        <f t="shared" ca="1" si="112"/>
        <v>196</v>
      </c>
      <c r="CN295" s="35">
        <f t="shared" ca="1" si="112"/>
        <v>196</v>
      </c>
      <c r="CO295" s="35">
        <f t="shared" ca="1" si="110"/>
        <v>196</v>
      </c>
      <c r="CP295" s="35">
        <f t="shared" ca="1" si="110"/>
        <v>196</v>
      </c>
      <c r="CQ295" s="35">
        <f t="shared" ca="1" si="110"/>
        <v>196</v>
      </c>
      <c r="CR295" s="35">
        <f t="shared" ca="1" si="110"/>
        <v>196</v>
      </c>
      <c r="CS295" s="35">
        <f t="shared" ca="1" si="110"/>
        <v>196</v>
      </c>
      <c r="CT295" s="35">
        <f t="shared" ca="1" si="110"/>
        <v>196</v>
      </c>
      <c r="CU295" s="35">
        <f t="shared" ca="1" si="110"/>
        <v>196</v>
      </c>
      <c r="CV295" s="35">
        <f t="shared" ca="1" si="110"/>
        <v>196</v>
      </c>
      <c r="CW295" s="38">
        <f t="shared" ca="1" si="110"/>
        <v>165.18181818181819</v>
      </c>
      <c r="CX295" s="38">
        <f t="shared" ca="1" si="110"/>
        <v>132.27272727272728</v>
      </c>
      <c r="CY295" s="38">
        <f t="shared" ca="1" si="110"/>
        <v>99.454545454545467</v>
      </c>
      <c r="CZ295" s="39">
        <f t="shared" ca="1" si="111"/>
        <v>99.454545454545467</v>
      </c>
      <c r="DA295" s="35"/>
    </row>
    <row r="296" spans="4:105" x14ac:dyDescent="0.3">
      <c r="D296" s="61" t="str">
        <f>VLOOKUP(F296,[1]Special!$O$2:$S$209,3,0)</f>
        <v>|0101022500|0.00|0.00|0.000|58.0001.6</v>
      </c>
      <c r="E296" s="20" t="s">
        <v>319</v>
      </c>
      <c r="F296" s="19" t="str">
        <f t="shared" si="99"/>
        <v>|0200226240|19.10|0.00|1.600|0.000</v>
      </c>
      <c r="G296" s="19" t="str">
        <f>'Cutting Rules'!H296</f>
        <v>KMV||||||||||||</v>
      </c>
      <c r="H296" s="19" t="str">
        <f>VLOOKUP(MID(F296,8,2),[1]Special!$H$2:$I$32,2,0)</f>
        <v>STKMHT590</v>
      </c>
      <c r="I296" s="19" t="str">
        <f t="shared" si="100"/>
        <v>NBC</v>
      </c>
      <c r="J296" s="19" t="str">
        <f t="shared" si="101"/>
        <v>P</v>
      </c>
      <c r="K296" s="19" t="str">
        <f t="shared" si="102"/>
        <v>19.1</v>
      </c>
      <c r="L296" s="19" t="str">
        <f t="shared" si="103"/>
        <v>0.00</v>
      </c>
      <c r="M296" s="52" t="str">
        <f t="shared" si="104"/>
        <v>1.60</v>
      </c>
      <c r="N296" s="52" t="str">
        <f t="shared" si="105"/>
        <v>6031</v>
      </c>
      <c r="O296" s="19">
        <f>VLOOKUP(F296,[1]Item!$A$5:$Z$10000,26,0)</f>
        <v>0.69</v>
      </c>
      <c r="P296" s="19" t="str">
        <f>VLOOKUP(E296,[1]route!$E$3:$O$10005,11,0)</f>
        <v>C</v>
      </c>
      <c r="Q296" s="62" t="str">
        <f>'Cutting Rules'!AD296</f>
        <v>236-6031-----------</v>
      </c>
      <c r="R296" s="23">
        <f ca="1">SUMIF([1]route!$E$3:$E$10005,E296,[1]!Table1[生産])</f>
        <v>0</v>
      </c>
      <c r="S296" s="24"/>
      <c r="T296" s="78" t="s">
        <v>547</v>
      </c>
      <c r="U296" s="19"/>
      <c r="V296" s="48">
        <f>SUMIF([1]route!$E$3:$E$10005,E296,[1]route!$M$3:$M$10005)</f>
        <v>96</v>
      </c>
      <c r="W296" s="56">
        <f t="shared" si="106"/>
        <v>399.49343999999996</v>
      </c>
      <c r="X296" s="27" t="e">
        <f t="array" aca="1" ref="X296" ca="1">INDEX($BP296:$CZ296,MATCH(TRUE,$BP296:$CZ296&lt;0,0))</f>
        <v>#N/A</v>
      </c>
      <c r="Y296" s="47" t="str">
        <f t="shared" ca="1" si="97"/>
        <v/>
      </c>
      <c r="Z296" s="121" t="str">
        <f>IFERROR(VLOOKUP(E296,[1]route!$E$3:$BL$10005,59,0),"")&amp;IFERROR(VLOOKUP(E296,[1]route!$E$3:$BL$10005,60,0),"")</f>
        <v/>
      </c>
      <c r="AA296" s="28">
        <f t="shared" ca="1" si="107"/>
        <v>0</v>
      </c>
      <c r="AB296" s="77">
        <f t="shared" ca="1" si="108"/>
        <v>0</v>
      </c>
      <c r="AC296" s="4" t="str">
        <f t="shared" ca="1" si="98"/>
        <v/>
      </c>
      <c r="AD296" s="29">
        <v>0</v>
      </c>
      <c r="AE296" s="30">
        <f ca="1">SUMIF([1]route!$E$3:$E$10005,E296,[1]!Table1[1])</f>
        <v>0</v>
      </c>
      <c r="AF296" s="30">
        <f ca="1">SUMIF([1]route!$E$3:$E$10005,E296,[1]!Table1[2])</f>
        <v>0</v>
      </c>
      <c r="AG296" s="30">
        <f ca="1">SUMIF([1]route!$E$3:$E$10005,E296,[1]!Table1[3])</f>
        <v>0</v>
      </c>
      <c r="AH296" s="30">
        <f ca="1">SUMIF([1]route!$E$3:$E$10005,E296,[1]!Table1[4])</f>
        <v>0</v>
      </c>
      <c r="AI296" s="30">
        <f ca="1">SUMIF([1]route!$E$3:$E$10005,E296,[1]!Table1[5])</f>
        <v>0</v>
      </c>
      <c r="AJ296" s="30">
        <f ca="1">SUMIF([1]route!$E$3:$E$10005,E296,[1]!Table1[6])</f>
        <v>0</v>
      </c>
      <c r="AK296" s="30">
        <f ca="1">SUMIF([1]route!$E$3:$E$10005,E296,[1]!Table1[7])</f>
        <v>0</v>
      </c>
      <c r="AL296" s="30">
        <f ca="1">SUMIF([1]route!$E$3:$E$10005,E296,[1]!Table1[8])</f>
        <v>0</v>
      </c>
      <c r="AM296" s="30">
        <f ca="1">SUMIF([1]route!$E$3:$E$10005,E296,[1]!Table1[9])</f>
        <v>0</v>
      </c>
      <c r="AN296" s="30">
        <f ca="1">SUMIF([1]route!$E$3:$E$10005,E296,[1]!Table1[10])</f>
        <v>0</v>
      </c>
      <c r="AO296" s="30">
        <f ca="1">SUMIF([1]route!$E$3:$E$10005,E296,[1]!Table1[11])</f>
        <v>0</v>
      </c>
      <c r="AP296" s="30">
        <f ca="1">SUMIF([1]route!$E$3:$E$10005,E296,[1]!Table1[12])</f>
        <v>0</v>
      </c>
      <c r="AQ296" s="30">
        <f ca="1">SUMIF([1]route!$E$3:$E$10005,E296,[1]!Table1[13])</f>
        <v>0</v>
      </c>
      <c r="AR296" s="30">
        <f ca="1">SUMIF([1]route!$E$3:$E$10005,E296,[1]!Table1[14])</f>
        <v>0</v>
      </c>
      <c r="AS296" s="30">
        <f ca="1">SUMIF([1]route!$E$3:$E$10005,E296,[1]!Table1[15])</f>
        <v>0</v>
      </c>
      <c r="AT296" s="30">
        <f ca="1">SUMIF([1]route!$E$3:$E$10005,E296,[1]!Table1[16])</f>
        <v>0</v>
      </c>
      <c r="AU296" s="30">
        <f ca="1">SUMIF([1]route!$E$3:$E$10005,E296,[1]!Table1[17])</f>
        <v>0</v>
      </c>
      <c r="AV296" s="30">
        <f ca="1">SUMIF([1]route!$E$3:$E$10005,E296,[1]!Table1[18])</f>
        <v>0</v>
      </c>
      <c r="AW296" s="30">
        <f ca="1">SUMIF([1]route!$E$3:$E$10005,E296,[1]!Table1[19])</f>
        <v>0</v>
      </c>
      <c r="AX296" s="30">
        <f ca="1">SUMIF([1]route!$E$3:$E$10005,E296,[1]!Table1[20])</f>
        <v>0</v>
      </c>
      <c r="AY296" s="30">
        <f ca="1">SUMIF([1]route!$E$3:$E$10005,E296,[1]!Table1[21])</f>
        <v>0</v>
      </c>
      <c r="AZ296" s="30">
        <f ca="1">SUMIF([1]route!$E$3:$E$10005,E296,[1]!Table1[22])</f>
        <v>0</v>
      </c>
      <c r="BA296" s="30">
        <f ca="1">SUMIF([1]route!$E$3:$E$10005,E296,[1]!Table1[23])</f>
        <v>0</v>
      </c>
      <c r="BB296" s="30">
        <f ca="1">SUMIF([1]route!$E$3:$E$10005,E296,[1]!Table1[24])</f>
        <v>0</v>
      </c>
      <c r="BC296" s="30">
        <f ca="1">SUMIF([1]route!$E$3:$E$10005,E296,[1]!Table1[25])</f>
        <v>0</v>
      </c>
      <c r="BD296" s="30">
        <f ca="1">SUMIF([1]route!$E$3:$E$10005,E296,[1]!Table1[26])</f>
        <v>0</v>
      </c>
      <c r="BE296" s="30">
        <f ca="1">SUMIF([1]route!$E$3:$E$10005,E296,[1]!Table1[27])</f>
        <v>0</v>
      </c>
      <c r="BF296" s="30">
        <f ca="1">SUMIF([1]route!$E$3:$E$10005,E296,[1]!Table1[28])</f>
        <v>0</v>
      </c>
      <c r="BG296" s="30">
        <f ca="1">SUMIF([1]route!$E$3:$E$10005,E296,[1]!Table1[29])</f>
        <v>0</v>
      </c>
      <c r="BH296" s="30">
        <f ca="1">SUMIF([1]route!$E$3:$E$10005,E296,[1]!Table1[30])</f>
        <v>0</v>
      </c>
      <c r="BI296" s="30">
        <f ca="1">SUMIF([1]route!$E$3:$E$10005,E296,[1]!Table1[31])</f>
        <v>0</v>
      </c>
      <c r="BJ296" s="30">
        <f ca="1">SUMIF([1]route!$E$3:$E$10005,E296,[1]!Table1[Remain PO])</f>
        <v>0</v>
      </c>
      <c r="BK296" s="31">
        <f ca="1">SUMIF([1]route!$E$3:$E$10005,E296,[1]!Table1[N+1])</f>
        <v>0</v>
      </c>
      <c r="BL296" s="31">
        <f ca="1">SUMIF([1]route!$E$3:$E$10005,E296,[1]!Table1[N+2])</f>
        <v>0</v>
      </c>
      <c r="BM296" s="31">
        <f ca="1">SUMIF([1]route!$E$3:$E$10005,E296,[1]!Table1[N+3])</f>
        <v>27.692307692307693</v>
      </c>
      <c r="BN296" s="32">
        <f ca="1">SUMIF([1]route!$E$3:$E$10005,E296,[1]!Table1[N+4])</f>
        <v>0</v>
      </c>
      <c r="BP296" s="37">
        <f t="shared" si="109"/>
        <v>96</v>
      </c>
      <c r="BQ296" s="35">
        <f t="shared" ref="BQ296:CA319" ca="1" si="115">BP296-AE296</f>
        <v>96</v>
      </c>
      <c r="BR296" s="35">
        <f t="shared" ca="1" si="115"/>
        <v>96</v>
      </c>
      <c r="BS296" s="35">
        <f t="shared" ca="1" si="115"/>
        <v>96</v>
      </c>
      <c r="BT296" s="35">
        <f t="shared" ca="1" si="115"/>
        <v>96</v>
      </c>
      <c r="BU296" s="35">
        <f t="shared" ca="1" si="115"/>
        <v>96</v>
      </c>
      <c r="BV296" s="35">
        <f t="shared" ca="1" si="115"/>
        <v>96</v>
      </c>
      <c r="BW296" s="35">
        <f t="shared" ca="1" si="115"/>
        <v>96</v>
      </c>
      <c r="BX296" s="35">
        <f t="shared" ca="1" si="115"/>
        <v>96</v>
      </c>
      <c r="BY296" s="35">
        <f t="shared" ca="1" si="115"/>
        <v>96</v>
      </c>
      <c r="BZ296" s="35">
        <f t="shared" ca="1" si="115"/>
        <v>96</v>
      </c>
      <c r="CA296" s="35">
        <f t="shared" ca="1" si="115"/>
        <v>96</v>
      </c>
      <c r="CB296" s="35">
        <f t="shared" ca="1" si="114"/>
        <v>96</v>
      </c>
      <c r="CC296" s="35">
        <f t="shared" ca="1" si="114"/>
        <v>96</v>
      </c>
      <c r="CD296" s="35">
        <f t="shared" ca="1" si="114"/>
        <v>96</v>
      </c>
      <c r="CE296" s="35">
        <f t="shared" ca="1" si="114"/>
        <v>96</v>
      </c>
      <c r="CF296" s="35">
        <f t="shared" ca="1" si="114"/>
        <v>96</v>
      </c>
      <c r="CG296" s="35">
        <f t="shared" ca="1" si="113"/>
        <v>96</v>
      </c>
      <c r="CH296" s="35">
        <f t="shared" ca="1" si="112"/>
        <v>96</v>
      </c>
      <c r="CI296" s="35">
        <f t="shared" ca="1" si="112"/>
        <v>96</v>
      </c>
      <c r="CJ296" s="35">
        <f t="shared" ca="1" si="112"/>
        <v>96</v>
      </c>
      <c r="CK296" s="35">
        <f t="shared" ca="1" si="112"/>
        <v>96</v>
      </c>
      <c r="CL296" s="35">
        <f t="shared" ca="1" si="112"/>
        <v>96</v>
      </c>
      <c r="CM296" s="35">
        <f t="shared" ca="1" si="112"/>
        <v>96</v>
      </c>
      <c r="CN296" s="35">
        <f t="shared" ca="1" si="112"/>
        <v>96</v>
      </c>
      <c r="CO296" s="35">
        <f t="shared" ca="1" si="110"/>
        <v>96</v>
      </c>
      <c r="CP296" s="35">
        <f t="shared" ca="1" si="110"/>
        <v>96</v>
      </c>
      <c r="CQ296" s="35">
        <f t="shared" ca="1" si="110"/>
        <v>96</v>
      </c>
      <c r="CR296" s="35">
        <f t="shared" ca="1" si="110"/>
        <v>96</v>
      </c>
      <c r="CS296" s="35">
        <f t="shared" ca="1" si="110"/>
        <v>96</v>
      </c>
      <c r="CT296" s="35">
        <f t="shared" ca="1" si="110"/>
        <v>96</v>
      </c>
      <c r="CU296" s="35">
        <f t="shared" ca="1" si="110"/>
        <v>96</v>
      </c>
      <c r="CV296" s="35">
        <f t="shared" ca="1" si="110"/>
        <v>96</v>
      </c>
      <c r="CW296" s="38">
        <f t="shared" ca="1" si="110"/>
        <v>96</v>
      </c>
      <c r="CX296" s="38">
        <f t="shared" ca="1" si="110"/>
        <v>96</v>
      </c>
      <c r="CY296" s="38">
        <f t="shared" ca="1" si="110"/>
        <v>68.307692307692307</v>
      </c>
      <c r="CZ296" s="39">
        <f t="shared" ca="1" si="111"/>
        <v>68.307692307692307</v>
      </c>
      <c r="DA296" s="35"/>
    </row>
    <row r="297" spans="4:105" x14ac:dyDescent="0.3">
      <c r="D297" s="61" t="str">
        <f>VLOOKUP(F297,[1]Special!$O$2:$S$209,3,0)</f>
        <v>|0101022500|0.00|0.00|0.000|58.0001.6</v>
      </c>
      <c r="E297" s="20" t="s">
        <v>320</v>
      </c>
      <c r="F297" s="19" t="str">
        <f t="shared" si="99"/>
        <v>|0200226240|19.10|0.00|1.600|0.000</v>
      </c>
      <c r="G297" s="19" t="str">
        <f>'Cutting Rules'!H297</f>
        <v>KMV||KMV||||||||||</v>
      </c>
      <c r="H297" s="19" t="str">
        <f>VLOOKUP(MID(F297,8,2),[1]Special!$H$2:$I$32,2,0)</f>
        <v>STKMHT590</v>
      </c>
      <c r="I297" s="19" t="str">
        <f t="shared" si="100"/>
        <v>NBC</v>
      </c>
      <c r="J297" s="19" t="str">
        <f t="shared" si="101"/>
        <v>P</v>
      </c>
      <c r="K297" s="19" t="str">
        <f t="shared" si="102"/>
        <v>19.1</v>
      </c>
      <c r="L297" s="19" t="str">
        <f t="shared" si="103"/>
        <v>0.00</v>
      </c>
      <c r="M297" s="52" t="str">
        <f t="shared" si="104"/>
        <v>1.60</v>
      </c>
      <c r="N297" s="52" t="str">
        <f t="shared" si="105"/>
        <v>5731</v>
      </c>
      <c r="O297" s="19">
        <f>VLOOKUP(F297,[1]Item!$A$5:$Z$10000,26,0)</f>
        <v>0.69</v>
      </c>
      <c r="P297" s="19" t="str">
        <f>VLOOKUP(E297,[1]route!$E$3:$O$10005,11,0)</f>
        <v>C</v>
      </c>
      <c r="Q297" s="62" t="str">
        <f>'Cutting Rules'!AD297</f>
        <v>296-5731-1745----------</v>
      </c>
      <c r="R297" s="23">
        <f ca="1">SUMIF([1]route!$E$3:$E$10005,E297,[1]!Table1[生産])</f>
        <v>100.42105263157895</v>
      </c>
      <c r="S297" s="24"/>
      <c r="T297" s="78" t="s">
        <v>547</v>
      </c>
      <c r="U297" s="19"/>
      <c r="V297" s="48">
        <f>SUMIF([1]route!$E$3:$E$10005,E297,[1]route!$M$3:$M$10005)</f>
        <v>282</v>
      </c>
      <c r="W297" s="56">
        <f t="shared" si="106"/>
        <v>1115.13798</v>
      </c>
      <c r="X297" s="27" t="e">
        <f t="array" aca="1" ref="X297" ca="1">INDEX($BP297:$CZ297,MATCH(TRUE,$BP297:$CZ297&lt;0,0))</f>
        <v>#N/A</v>
      </c>
      <c r="Y297" s="47" t="str">
        <f t="shared" ca="1" si="97"/>
        <v/>
      </c>
      <c r="Z297" s="121" t="str">
        <f>IFERROR(VLOOKUP(E297,[1]route!$E$3:$BL$10005,59,0),"")&amp;IFERROR(VLOOKUP(E297,[1]route!$E$3:$BL$10005,60,0),"")</f>
        <v/>
      </c>
      <c r="AA297" s="28">
        <f t="shared" ca="1" si="107"/>
        <v>0</v>
      </c>
      <c r="AB297" s="77">
        <f t="shared" ca="1" si="108"/>
        <v>0</v>
      </c>
      <c r="AC297" s="4" t="str">
        <f t="shared" ca="1" si="98"/>
        <v/>
      </c>
      <c r="AD297" s="29">
        <v>0</v>
      </c>
      <c r="AE297" s="30">
        <f ca="1">SUMIF([1]route!$E$3:$E$10005,E297,[1]!Table1[1])</f>
        <v>0</v>
      </c>
      <c r="AF297" s="30">
        <f ca="1">SUMIF([1]route!$E$3:$E$10005,E297,[1]!Table1[2])</f>
        <v>0</v>
      </c>
      <c r="AG297" s="30">
        <f ca="1">SUMIF([1]route!$E$3:$E$10005,E297,[1]!Table1[3])</f>
        <v>0</v>
      </c>
      <c r="AH297" s="30">
        <f ca="1">SUMIF([1]route!$E$3:$E$10005,E297,[1]!Table1[4])</f>
        <v>0</v>
      </c>
      <c r="AI297" s="30">
        <f ca="1">SUMIF([1]route!$E$3:$E$10005,E297,[1]!Table1[5])</f>
        <v>0</v>
      </c>
      <c r="AJ297" s="30">
        <f ca="1">SUMIF([1]route!$E$3:$E$10005,E297,[1]!Table1[6])</f>
        <v>0</v>
      </c>
      <c r="AK297" s="30">
        <f ca="1">SUMIF([1]route!$E$3:$E$10005,E297,[1]!Table1[7])</f>
        <v>0</v>
      </c>
      <c r="AL297" s="30">
        <f ca="1">SUMIF([1]route!$E$3:$E$10005,E297,[1]!Table1[8])</f>
        <v>0</v>
      </c>
      <c r="AM297" s="30">
        <f ca="1">SUMIF([1]route!$E$3:$E$10005,E297,[1]!Table1[9])</f>
        <v>0</v>
      </c>
      <c r="AN297" s="30">
        <f ca="1">SUMIF([1]route!$E$3:$E$10005,E297,[1]!Table1[10])</f>
        <v>0</v>
      </c>
      <c r="AO297" s="30">
        <f ca="1">SUMIF([1]route!$E$3:$E$10005,E297,[1]!Table1[11])</f>
        <v>0</v>
      </c>
      <c r="AP297" s="30">
        <f ca="1">SUMIF([1]route!$E$3:$E$10005,E297,[1]!Table1[12])</f>
        <v>0</v>
      </c>
      <c r="AQ297" s="30">
        <f ca="1">SUMIF([1]route!$E$3:$E$10005,E297,[1]!Table1[13])</f>
        <v>0</v>
      </c>
      <c r="AR297" s="30">
        <f ca="1">SUMIF([1]route!$E$3:$E$10005,E297,[1]!Table1[14])</f>
        <v>0</v>
      </c>
      <c r="AS297" s="30">
        <f ca="1">SUMIF([1]route!$E$3:$E$10005,E297,[1]!Table1[15])</f>
        <v>0</v>
      </c>
      <c r="AT297" s="30">
        <f ca="1">SUMIF([1]route!$E$3:$E$10005,E297,[1]!Table1[16])</f>
        <v>0</v>
      </c>
      <c r="AU297" s="30">
        <f ca="1">SUMIF([1]route!$E$3:$E$10005,E297,[1]!Table1[17])</f>
        <v>0</v>
      </c>
      <c r="AV297" s="30">
        <f ca="1">SUMIF([1]route!$E$3:$E$10005,E297,[1]!Table1[18])</f>
        <v>0</v>
      </c>
      <c r="AW297" s="30">
        <f ca="1">SUMIF([1]route!$E$3:$E$10005,E297,[1]!Table1[19])</f>
        <v>0</v>
      </c>
      <c r="AX297" s="30">
        <f ca="1">SUMIF([1]route!$E$3:$E$10005,E297,[1]!Table1[20])</f>
        <v>0</v>
      </c>
      <c r="AY297" s="30">
        <f ca="1">SUMIF([1]route!$E$3:$E$10005,E297,[1]!Table1[21])</f>
        <v>0</v>
      </c>
      <c r="AZ297" s="30">
        <f ca="1">SUMIF([1]route!$E$3:$E$10005,E297,[1]!Table1[22])</f>
        <v>0</v>
      </c>
      <c r="BA297" s="30">
        <f ca="1">SUMIF([1]route!$E$3:$E$10005,E297,[1]!Table1[23])</f>
        <v>0</v>
      </c>
      <c r="BB297" s="30">
        <f ca="1">SUMIF([1]route!$E$3:$E$10005,E297,[1]!Table1[24])</f>
        <v>0</v>
      </c>
      <c r="BC297" s="30">
        <f ca="1">SUMIF([1]route!$E$3:$E$10005,E297,[1]!Table1[25])</f>
        <v>0</v>
      </c>
      <c r="BD297" s="30">
        <f ca="1">SUMIF([1]route!$E$3:$E$10005,E297,[1]!Table1[26])</f>
        <v>0</v>
      </c>
      <c r="BE297" s="30">
        <f ca="1">SUMIF([1]route!$E$3:$E$10005,E297,[1]!Table1[27])</f>
        <v>0</v>
      </c>
      <c r="BF297" s="30">
        <f ca="1">SUMIF([1]route!$E$3:$E$10005,E297,[1]!Table1[28])</f>
        <v>0</v>
      </c>
      <c r="BG297" s="30">
        <f ca="1">SUMIF([1]route!$E$3:$E$10005,E297,[1]!Table1[29])</f>
        <v>0</v>
      </c>
      <c r="BH297" s="30">
        <f ca="1">SUMIF([1]route!$E$3:$E$10005,E297,[1]!Table1[30])</f>
        <v>0</v>
      </c>
      <c r="BI297" s="30">
        <f ca="1">SUMIF([1]route!$E$3:$E$10005,E297,[1]!Table1[31])</f>
        <v>0</v>
      </c>
      <c r="BJ297" s="30">
        <f ca="1">SUMIF([1]route!$E$3:$E$10005,E297,[1]!Table1[Remain PO])</f>
        <v>0</v>
      </c>
      <c r="BK297" s="31">
        <f ca="1">SUMIF([1]route!$E$3:$E$10005,E297,[1]!Table1[N+1])</f>
        <v>100.42105263157895</v>
      </c>
      <c r="BL297" s="31">
        <f ca="1">SUMIF([1]route!$E$3:$E$10005,E297,[1]!Table1[N+2])</f>
        <v>0</v>
      </c>
      <c r="BM297" s="31">
        <f ca="1">SUMIF([1]route!$E$3:$E$10005,E297,[1]!Table1[N+3])</f>
        <v>48.421052631578945</v>
      </c>
      <c r="BN297" s="32">
        <f ca="1">SUMIF([1]route!$E$3:$E$10005,E297,[1]!Table1[N+4])</f>
        <v>0</v>
      </c>
      <c r="BP297" s="37">
        <f t="shared" si="109"/>
        <v>282</v>
      </c>
      <c r="BQ297" s="35">
        <f t="shared" ca="1" si="115"/>
        <v>282</v>
      </c>
      <c r="BR297" s="35">
        <f t="shared" ca="1" si="115"/>
        <v>282</v>
      </c>
      <c r="BS297" s="35">
        <f t="shared" ca="1" si="115"/>
        <v>282</v>
      </c>
      <c r="BT297" s="35">
        <f t="shared" ca="1" si="115"/>
        <v>282</v>
      </c>
      <c r="BU297" s="35">
        <f t="shared" ca="1" si="115"/>
        <v>282</v>
      </c>
      <c r="BV297" s="35">
        <f t="shared" ca="1" si="115"/>
        <v>282</v>
      </c>
      <c r="BW297" s="35">
        <f t="shared" ca="1" si="115"/>
        <v>282</v>
      </c>
      <c r="BX297" s="35">
        <f t="shared" ca="1" si="115"/>
        <v>282</v>
      </c>
      <c r="BY297" s="35">
        <f t="shared" ca="1" si="115"/>
        <v>282</v>
      </c>
      <c r="BZ297" s="35">
        <f t="shared" ca="1" si="115"/>
        <v>282</v>
      </c>
      <c r="CA297" s="35">
        <f t="shared" ca="1" si="115"/>
        <v>282</v>
      </c>
      <c r="CB297" s="35">
        <f t="shared" ca="1" si="114"/>
        <v>282</v>
      </c>
      <c r="CC297" s="35">
        <f t="shared" ca="1" si="114"/>
        <v>282</v>
      </c>
      <c r="CD297" s="35">
        <f t="shared" ca="1" si="114"/>
        <v>282</v>
      </c>
      <c r="CE297" s="35">
        <f t="shared" ca="1" si="114"/>
        <v>282</v>
      </c>
      <c r="CF297" s="35">
        <f t="shared" ca="1" si="114"/>
        <v>282</v>
      </c>
      <c r="CG297" s="35">
        <f t="shared" ca="1" si="113"/>
        <v>282</v>
      </c>
      <c r="CH297" s="35">
        <f t="shared" ca="1" si="112"/>
        <v>282</v>
      </c>
      <c r="CI297" s="35">
        <f t="shared" ca="1" si="112"/>
        <v>282</v>
      </c>
      <c r="CJ297" s="35">
        <f t="shared" ca="1" si="112"/>
        <v>282</v>
      </c>
      <c r="CK297" s="35">
        <f t="shared" ca="1" si="112"/>
        <v>282</v>
      </c>
      <c r="CL297" s="35">
        <f t="shared" ca="1" si="112"/>
        <v>282</v>
      </c>
      <c r="CM297" s="35">
        <f t="shared" ca="1" si="112"/>
        <v>282</v>
      </c>
      <c r="CN297" s="35">
        <f t="shared" ca="1" si="112"/>
        <v>282</v>
      </c>
      <c r="CO297" s="35">
        <f t="shared" ca="1" si="110"/>
        <v>282</v>
      </c>
      <c r="CP297" s="35">
        <f t="shared" ca="1" si="110"/>
        <v>282</v>
      </c>
      <c r="CQ297" s="35">
        <f t="shared" ca="1" si="110"/>
        <v>282</v>
      </c>
      <c r="CR297" s="35">
        <f t="shared" ca="1" si="110"/>
        <v>282</v>
      </c>
      <c r="CS297" s="35">
        <f t="shared" ca="1" si="110"/>
        <v>282</v>
      </c>
      <c r="CT297" s="35">
        <f t="shared" ca="1" si="110"/>
        <v>282</v>
      </c>
      <c r="CU297" s="35">
        <f t="shared" ca="1" si="110"/>
        <v>282</v>
      </c>
      <c r="CV297" s="35">
        <f t="shared" ca="1" si="110"/>
        <v>282</v>
      </c>
      <c r="CW297" s="38">
        <f t="shared" ca="1" si="110"/>
        <v>181.57894736842104</v>
      </c>
      <c r="CX297" s="38">
        <f t="shared" ca="1" si="110"/>
        <v>181.57894736842104</v>
      </c>
      <c r="CY297" s="38">
        <f t="shared" ca="1" si="110"/>
        <v>133.15789473684208</v>
      </c>
      <c r="CZ297" s="39">
        <f t="shared" ca="1" si="111"/>
        <v>133.15789473684208</v>
      </c>
      <c r="DA297" s="35"/>
    </row>
    <row r="298" spans="4:105" x14ac:dyDescent="0.3">
      <c r="D298" s="61" t="str">
        <f>VLOOKUP(F298,[1]Special!$O$2:$S$209,3,0)</f>
        <v>|0101022500|0.00|0.00|0.000|58.0001.6</v>
      </c>
      <c r="E298" s="20" t="s">
        <v>321</v>
      </c>
      <c r="F298" s="19" t="str">
        <f t="shared" si="99"/>
        <v>|0200226240|19.10|0.00|1.600|0.000</v>
      </c>
      <c r="G298" s="19" t="str">
        <f>'Cutting Rules'!H298</f>
        <v>KMV||||||||||||</v>
      </c>
      <c r="H298" s="19" t="str">
        <f>VLOOKUP(MID(F298,8,2),[1]Special!$H$2:$I$32,2,0)</f>
        <v>STKMHT590</v>
      </c>
      <c r="I298" s="19" t="str">
        <f t="shared" si="100"/>
        <v>NBC</v>
      </c>
      <c r="J298" s="19" t="str">
        <f t="shared" si="101"/>
        <v>P</v>
      </c>
      <c r="K298" s="19" t="str">
        <f t="shared" si="102"/>
        <v>19.1</v>
      </c>
      <c r="L298" s="19" t="str">
        <f t="shared" si="103"/>
        <v>0.00</v>
      </c>
      <c r="M298" s="52" t="str">
        <f t="shared" si="104"/>
        <v>1.60</v>
      </c>
      <c r="N298" s="52" t="str">
        <f t="shared" si="105"/>
        <v>5921</v>
      </c>
      <c r="O298" s="19">
        <f>VLOOKUP(F298,[1]Item!$A$5:$Z$10000,26,0)</f>
        <v>0.69</v>
      </c>
      <c r="P298" s="19" t="str">
        <f>VLOOKUP(E298,[1]route!$E$3:$O$10005,11,0)</f>
        <v>C</v>
      </c>
      <c r="Q298" s="62" t="str">
        <f>'Cutting Rules'!AD298</f>
        <v>306-5921-----------</v>
      </c>
      <c r="R298" s="23">
        <f ca="1">SUMIF([1]route!$E$3:$E$10005,E298,[1]!Table1[生産])</f>
        <v>100.05263157894737</v>
      </c>
      <c r="S298" s="24"/>
      <c r="T298" s="78" t="s">
        <v>547</v>
      </c>
      <c r="U298" s="19"/>
      <c r="V298" s="48">
        <f>SUMIF([1]route!$E$3:$E$10005,E298,[1]route!$M$3:$M$10005)</f>
        <v>253</v>
      </c>
      <c r="W298" s="56">
        <f t="shared" si="106"/>
        <v>1033.62897</v>
      </c>
      <c r="X298" s="27" t="e">
        <f t="array" aca="1" ref="X298" ca="1">INDEX($BP298:$CZ298,MATCH(TRUE,$BP298:$CZ298&lt;0,0))</f>
        <v>#N/A</v>
      </c>
      <c r="Y298" s="47" t="str">
        <f t="shared" ca="1" si="97"/>
        <v/>
      </c>
      <c r="Z298" s="121" t="str">
        <f>IFERROR(VLOOKUP(E298,[1]route!$E$3:$BL$10005,59,0),"")&amp;IFERROR(VLOOKUP(E298,[1]route!$E$3:$BL$10005,60,0),"")</f>
        <v/>
      </c>
      <c r="AA298" s="28">
        <f t="shared" ca="1" si="107"/>
        <v>0</v>
      </c>
      <c r="AB298" s="77">
        <f t="shared" ca="1" si="108"/>
        <v>0</v>
      </c>
      <c r="AC298" s="4" t="str">
        <f t="shared" ca="1" si="98"/>
        <v/>
      </c>
      <c r="AD298" s="29">
        <v>0</v>
      </c>
      <c r="AE298" s="30">
        <f ca="1">SUMIF([1]route!$E$3:$E$10005,E298,[1]!Table1[1])</f>
        <v>0</v>
      </c>
      <c r="AF298" s="30">
        <f ca="1">SUMIF([1]route!$E$3:$E$10005,E298,[1]!Table1[2])</f>
        <v>0</v>
      </c>
      <c r="AG298" s="30">
        <f ca="1">SUMIF([1]route!$E$3:$E$10005,E298,[1]!Table1[3])</f>
        <v>0</v>
      </c>
      <c r="AH298" s="30">
        <f ca="1">SUMIF([1]route!$E$3:$E$10005,E298,[1]!Table1[4])</f>
        <v>0</v>
      </c>
      <c r="AI298" s="30">
        <f ca="1">SUMIF([1]route!$E$3:$E$10005,E298,[1]!Table1[5])</f>
        <v>0</v>
      </c>
      <c r="AJ298" s="30">
        <f ca="1">SUMIF([1]route!$E$3:$E$10005,E298,[1]!Table1[6])</f>
        <v>0</v>
      </c>
      <c r="AK298" s="30">
        <f ca="1">SUMIF([1]route!$E$3:$E$10005,E298,[1]!Table1[7])</f>
        <v>0</v>
      </c>
      <c r="AL298" s="30">
        <f ca="1">SUMIF([1]route!$E$3:$E$10005,E298,[1]!Table1[8])</f>
        <v>0</v>
      </c>
      <c r="AM298" s="30">
        <f ca="1">SUMIF([1]route!$E$3:$E$10005,E298,[1]!Table1[9])</f>
        <v>0</v>
      </c>
      <c r="AN298" s="30">
        <f ca="1">SUMIF([1]route!$E$3:$E$10005,E298,[1]!Table1[10])</f>
        <v>0</v>
      </c>
      <c r="AO298" s="30">
        <f ca="1">SUMIF([1]route!$E$3:$E$10005,E298,[1]!Table1[11])</f>
        <v>0</v>
      </c>
      <c r="AP298" s="30">
        <f ca="1">SUMIF([1]route!$E$3:$E$10005,E298,[1]!Table1[12])</f>
        <v>0</v>
      </c>
      <c r="AQ298" s="30">
        <f ca="1">SUMIF([1]route!$E$3:$E$10005,E298,[1]!Table1[13])</f>
        <v>0</v>
      </c>
      <c r="AR298" s="30">
        <f ca="1">SUMIF([1]route!$E$3:$E$10005,E298,[1]!Table1[14])</f>
        <v>0</v>
      </c>
      <c r="AS298" s="30">
        <f ca="1">SUMIF([1]route!$E$3:$E$10005,E298,[1]!Table1[15])</f>
        <v>0</v>
      </c>
      <c r="AT298" s="30">
        <f ca="1">SUMIF([1]route!$E$3:$E$10005,E298,[1]!Table1[16])</f>
        <v>0</v>
      </c>
      <c r="AU298" s="30">
        <f ca="1">SUMIF([1]route!$E$3:$E$10005,E298,[1]!Table1[17])</f>
        <v>0</v>
      </c>
      <c r="AV298" s="30">
        <f ca="1">SUMIF([1]route!$E$3:$E$10005,E298,[1]!Table1[18])</f>
        <v>0</v>
      </c>
      <c r="AW298" s="30">
        <f ca="1">SUMIF([1]route!$E$3:$E$10005,E298,[1]!Table1[19])</f>
        <v>0</v>
      </c>
      <c r="AX298" s="30">
        <f ca="1">SUMIF([1]route!$E$3:$E$10005,E298,[1]!Table1[20])</f>
        <v>0</v>
      </c>
      <c r="AY298" s="30">
        <f ca="1">SUMIF([1]route!$E$3:$E$10005,E298,[1]!Table1[21])</f>
        <v>0</v>
      </c>
      <c r="AZ298" s="30">
        <f ca="1">SUMIF([1]route!$E$3:$E$10005,E298,[1]!Table1[22])</f>
        <v>0</v>
      </c>
      <c r="BA298" s="30">
        <f ca="1">SUMIF([1]route!$E$3:$E$10005,E298,[1]!Table1[23])</f>
        <v>0</v>
      </c>
      <c r="BB298" s="30">
        <f ca="1">SUMIF([1]route!$E$3:$E$10005,E298,[1]!Table1[24])</f>
        <v>0</v>
      </c>
      <c r="BC298" s="30">
        <f ca="1">SUMIF([1]route!$E$3:$E$10005,E298,[1]!Table1[25])</f>
        <v>0</v>
      </c>
      <c r="BD298" s="30">
        <f ca="1">SUMIF([1]route!$E$3:$E$10005,E298,[1]!Table1[26])</f>
        <v>0</v>
      </c>
      <c r="BE298" s="30">
        <f ca="1">SUMIF([1]route!$E$3:$E$10005,E298,[1]!Table1[27])</f>
        <v>0</v>
      </c>
      <c r="BF298" s="30">
        <f ca="1">SUMIF([1]route!$E$3:$E$10005,E298,[1]!Table1[28])</f>
        <v>0</v>
      </c>
      <c r="BG298" s="30">
        <f ca="1">SUMIF([1]route!$E$3:$E$10005,E298,[1]!Table1[29])</f>
        <v>0</v>
      </c>
      <c r="BH298" s="30">
        <f ca="1">SUMIF([1]route!$E$3:$E$10005,E298,[1]!Table1[30])</f>
        <v>0</v>
      </c>
      <c r="BI298" s="30">
        <f ca="1">SUMIF([1]route!$E$3:$E$10005,E298,[1]!Table1[31])</f>
        <v>0</v>
      </c>
      <c r="BJ298" s="30">
        <f ca="1">SUMIF([1]route!$E$3:$E$10005,E298,[1]!Table1[Remain PO])</f>
        <v>0</v>
      </c>
      <c r="BK298" s="31">
        <f ca="1">SUMIF([1]route!$E$3:$E$10005,E298,[1]!Table1[N+1])</f>
        <v>100.05263157894737</v>
      </c>
      <c r="BL298" s="31">
        <f ca="1">SUMIF([1]route!$E$3:$E$10005,E298,[1]!Table1[N+2])</f>
        <v>0</v>
      </c>
      <c r="BM298" s="31">
        <f ca="1">SUMIF([1]route!$E$3:$E$10005,E298,[1]!Table1[N+3])</f>
        <v>48.421052631578945</v>
      </c>
      <c r="BN298" s="32">
        <f ca="1">SUMIF([1]route!$E$3:$E$10005,E298,[1]!Table1[N+4])</f>
        <v>0</v>
      </c>
      <c r="BP298" s="37">
        <f t="shared" si="109"/>
        <v>253</v>
      </c>
      <c r="BQ298" s="35">
        <f t="shared" ca="1" si="115"/>
        <v>253</v>
      </c>
      <c r="BR298" s="35">
        <f t="shared" ca="1" si="115"/>
        <v>253</v>
      </c>
      <c r="BS298" s="35">
        <f t="shared" ca="1" si="115"/>
        <v>253</v>
      </c>
      <c r="BT298" s="35">
        <f t="shared" ca="1" si="115"/>
        <v>253</v>
      </c>
      <c r="BU298" s="35">
        <f t="shared" ca="1" si="115"/>
        <v>253</v>
      </c>
      <c r="BV298" s="35">
        <f t="shared" ca="1" si="115"/>
        <v>253</v>
      </c>
      <c r="BW298" s="35">
        <f t="shared" ca="1" si="115"/>
        <v>253</v>
      </c>
      <c r="BX298" s="35">
        <f t="shared" ca="1" si="115"/>
        <v>253</v>
      </c>
      <c r="BY298" s="35">
        <f t="shared" ca="1" si="115"/>
        <v>253</v>
      </c>
      <c r="BZ298" s="35">
        <f t="shared" ca="1" si="115"/>
        <v>253</v>
      </c>
      <c r="CA298" s="35">
        <f t="shared" ca="1" si="115"/>
        <v>253</v>
      </c>
      <c r="CB298" s="35">
        <f t="shared" ca="1" si="114"/>
        <v>253</v>
      </c>
      <c r="CC298" s="35">
        <f t="shared" ca="1" si="114"/>
        <v>253</v>
      </c>
      <c r="CD298" s="35">
        <f t="shared" ca="1" si="114"/>
        <v>253</v>
      </c>
      <c r="CE298" s="35">
        <f t="shared" ca="1" si="114"/>
        <v>253</v>
      </c>
      <c r="CF298" s="35">
        <f t="shared" ca="1" si="114"/>
        <v>253</v>
      </c>
      <c r="CG298" s="35">
        <f t="shared" ca="1" si="113"/>
        <v>253</v>
      </c>
      <c r="CH298" s="35">
        <f t="shared" ca="1" si="112"/>
        <v>253</v>
      </c>
      <c r="CI298" s="35">
        <f t="shared" ca="1" si="112"/>
        <v>253</v>
      </c>
      <c r="CJ298" s="35">
        <f t="shared" ca="1" si="112"/>
        <v>253</v>
      </c>
      <c r="CK298" s="35">
        <f t="shared" ca="1" si="112"/>
        <v>253</v>
      </c>
      <c r="CL298" s="35">
        <f t="shared" ca="1" si="112"/>
        <v>253</v>
      </c>
      <c r="CM298" s="35">
        <f t="shared" ca="1" si="112"/>
        <v>253</v>
      </c>
      <c r="CN298" s="35">
        <f t="shared" ca="1" si="112"/>
        <v>253</v>
      </c>
      <c r="CO298" s="35">
        <f t="shared" ca="1" si="110"/>
        <v>253</v>
      </c>
      <c r="CP298" s="35">
        <f t="shared" ca="1" si="110"/>
        <v>253</v>
      </c>
      <c r="CQ298" s="35">
        <f t="shared" ca="1" si="110"/>
        <v>253</v>
      </c>
      <c r="CR298" s="35">
        <f t="shared" ca="1" si="110"/>
        <v>253</v>
      </c>
      <c r="CS298" s="35">
        <f t="shared" ca="1" si="110"/>
        <v>253</v>
      </c>
      <c r="CT298" s="35">
        <f t="shared" ca="1" si="110"/>
        <v>253</v>
      </c>
      <c r="CU298" s="35">
        <f t="shared" ca="1" si="110"/>
        <v>253</v>
      </c>
      <c r="CV298" s="35">
        <f t="shared" ca="1" si="110"/>
        <v>253</v>
      </c>
      <c r="CW298" s="38">
        <f t="shared" ca="1" si="110"/>
        <v>152.94736842105263</v>
      </c>
      <c r="CX298" s="38">
        <f t="shared" ca="1" si="110"/>
        <v>152.94736842105263</v>
      </c>
      <c r="CY298" s="38">
        <f t="shared" ca="1" si="110"/>
        <v>104.52631578947368</v>
      </c>
      <c r="CZ298" s="39">
        <f t="shared" ca="1" si="111"/>
        <v>104.52631578947368</v>
      </c>
      <c r="DA298" s="35"/>
    </row>
    <row r="299" spans="4:105" x14ac:dyDescent="0.3">
      <c r="D299" s="61" t="str">
        <f>VLOOKUP(F299,[1]Special!$O$2:$S$209,3,0)</f>
        <v>|0101022500|0.00|0.00|0.000|58.0001.6</v>
      </c>
      <c r="E299" s="20" t="s">
        <v>322</v>
      </c>
      <c r="F299" s="19" t="str">
        <f t="shared" si="99"/>
        <v>|0200226240|19.10|0.00|1.600|0.000</v>
      </c>
      <c r="G299" s="19" t="str">
        <f>'Cutting Rules'!H299</f>
        <v>KMV||||||||||||</v>
      </c>
      <c r="H299" s="19" t="str">
        <f>VLOOKUP(MID(F299,8,2),[1]Special!$H$2:$I$32,2,0)</f>
        <v>STKMHT590</v>
      </c>
      <c r="I299" s="19" t="str">
        <f t="shared" si="100"/>
        <v>NBC</v>
      </c>
      <c r="J299" s="19" t="str">
        <f t="shared" si="101"/>
        <v>P</v>
      </c>
      <c r="K299" s="19" t="str">
        <f t="shared" si="102"/>
        <v>19.1</v>
      </c>
      <c r="L299" s="19" t="str">
        <f t="shared" si="103"/>
        <v>0.00</v>
      </c>
      <c r="M299" s="52" t="str">
        <f t="shared" si="104"/>
        <v>1.60</v>
      </c>
      <c r="N299" s="52" t="str">
        <f t="shared" si="105"/>
        <v>5887</v>
      </c>
      <c r="O299" s="19">
        <f>VLOOKUP(F299,[1]Item!$A$5:$Z$10000,26,0)</f>
        <v>0.69</v>
      </c>
      <c r="P299" s="19" t="str">
        <f>VLOOKUP(E299,[1]route!$E$3:$O$10005,11,0)</f>
        <v>C</v>
      </c>
      <c r="Q299" s="62" t="str">
        <f>'Cutting Rules'!AD299</f>
        <v>362-5887-----------</v>
      </c>
      <c r="R299" s="23">
        <f ca="1">SUMIF([1]route!$E$3:$E$10005,E299,[1]!Table1[生産])</f>
        <v>140</v>
      </c>
      <c r="S299" s="24"/>
      <c r="T299" s="78" t="s">
        <v>547</v>
      </c>
      <c r="U299" s="19"/>
      <c r="V299" s="48">
        <f>SUMIF([1]route!$E$3:$E$10005,E299,[1]route!$M$3:$M$10005)</f>
        <v>119</v>
      </c>
      <c r="W299" s="56">
        <f t="shared" si="106"/>
        <v>483.38156999999995</v>
      </c>
      <c r="X299" s="27">
        <f t="array" aca="1" ref="X299" ca="1">INDEX($BP299:$CZ299,MATCH(TRUE,$BP299:$CZ299&lt;0,0))</f>
        <v>-21</v>
      </c>
      <c r="Y299" s="47">
        <f t="shared" ca="1" si="97"/>
        <v>45322</v>
      </c>
      <c r="Z299" s="121" t="str">
        <f>IFERROR(VLOOKUP(E299,[1]route!$E$3:$BL$10005,59,0),"")&amp;IFERROR(VLOOKUP(E299,[1]route!$E$3:$BL$10005,60,0),"")</f>
        <v/>
      </c>
      <c r="AA299" s="28">
        <f t="shared" ca="1" si="107"/>
        <v>21</v>
      </c>
      <c r="AB299" s="77">
        <f t="shared" ca="1" si="108"/>
        <v>85.302629999999994</v>
      </c>
      <c r="AC299" s="4">
        <f t="shared" ca="1" si="98"/>
        <v>34</v>
      </c>
      <c r="AD299" s="29">
        <v>0</v>
      </c>
      <c r="AE299" s="30">
        <f ca="1">SUMIF([1]route!$E$3:$E$10005,E299,[1]!Table1[1])</f>
        <v>27.5</v>
      </c>
      <c r="AF299" s="30">
        <f ca="1">SUMIF([1]route!$E$3:$E$10005,E299,[1]!Table1[2])</f>
        <v>0</v>
      </c>
      <c r="AG299" s="30">
        <f ca="1">SUMIF([1]route!$E$3:$E$10005,E299,[1]!Table1[3])</f>
        <v>0</v>
      </c>
      <c r="AH299" s="30">
        <f ca="1">SUMIF([1]route!$E$3:$E$10005,E299,[1]!Table1[4])</f>
        <v>0</v>
      </c>
      <c r="AI299" s="30">
        <f ca="1">SUMIF([1]route!$E$3:$E$10005,E299,[1]!Table1[5])</f>
        <v>0</v>
      </c>
      <c r="AJ299" s="30">
        <f ca="1">SUMIF([1]route!$E$3:$E$10005,E299,[1]!Table1[6])</f>
        <v>0</v>
      </c>
      <c r="AK299" s="30">
        <f ca="1">SUMIF([1]route!$E$3:$E$10005,E299,[1]!Table1[7])</f>
        <v>0</v>
      </c>
      <c r="AL299" s="30">
        <f ca="1">SUMIF([1]route!$E$3:$E$10005,E299,[1]!Table1[8])</f>
        <v>0</v>
      </c>
      <c r="AM299" s="30">
        <f ca="1">SUMIF([1]route!$E$3:$E$10005,E299,[1]!Table1[9])</f>
        <v>0</v>
      </c>
      <c r="AN299" s="30">
        <f ca="1">SUMIF([1]route!$E$3:$E$10005,E299,[1]!Table1[10])</f>
        <v>0</v>
      </c>
      <c r="AO299" s="30">
        <f ca="1">SUMIF([1]route!$E$3:$E$10005,E299,[1]!Table1[11])</f>
        <v>0</v>
      </c>
      <c r="AP299" s="30">
        <f ca="1">SUMIF([1]route!$E$3:$E$10005,E299,[1]!Table1[12])</f>
        <v>0</v>
      </c>
      <c r="AQ299" s="30">
        <f ca="1">SUMIF([1]route!$E$3:$E$10005,E299,[1]!Table1[13])</f>
        <v>0</v>
      </c>
      <c r="AR299" s="30">
        <f ca="1">SUMIF([1]route!$E$3:$E$10005,E299,[1]!Table1[14])</f>
        <v>0</v>
      </c>
      <c r="AS299" s="30">
        <f ca="1">SUMIF([1]route!$E$3:$E$10005,E299,[1]!Table1[15])</f>
        <v>0</v>
      </c>
      <c r="AT299" s="30">
        <f ca="1">SUMIF([1]route!$E$3:$E$10005,E299,[1]!Table1[16])</f>
        <v>0</v>
      </c>
      <c r="AU299" s="30">
        <f ca="1">SUMIF([1]route!$E$3:$E$10005,E299,[1]!Table1[17])</f>
        <v>0</v>
      </c>
      <c r="AV299" s="30">
        <f ca="1">SUMIF([1]route!$E$3:$E$10005,E299,[1]!Table1[18])</f>
        <v>0</v>
      </c>
      <c r="AW299" s="30">
        <f ca="1">SUMIF([1]route!$E$3:$E$10005,E299,[1]!Table1[19])</f>
        <v>0</v>
      </c>
      <c r="AX299" s="30">
        <f ca="1">SUMIF([1]route!$E$3:$E$10005,E299,[1]!Table1[20])</f>
        <v>0</v>
      </c>
      <c r="AY299" s="30">
        <f ca="1">SUMIF([1]route!$E$3:$E$10005,E299,[1]!Table1[21])</f>
        <v>0</v>
      </c>
      <c r="AZ299" s="30">
        <f ca="1">SUMIF([1]route!$E$3:$E$10005,E299,[1]!Table1[22])</f>
        <v>0</v>
      </c>
      <c r="BA299" s="30">
        <f ca="1">SUMIF([1]route!$E$3:$E$10005,E299,[1]!Table1[23])</f>
        <v>0</v>
      </c>
      <c r="BB299" s="30">
        <f ca="1">SUMIF([1]route!$E$3:$E$10005,E299,[1]!Table1[24])</f>
        <v>0</v>
      </c>
      <c r="BC299" s="30">
        <f ca="1">SUMIF([1]route!$E$3:$E$10005,E299,[1]!Table1[25])</f>
        <v>0</v>
      </c>
      <c r="BD299" s="30">
        <f ca="1">SUMIF([1]route!$E$3:$E$10005,E299,[1]!Table1[26])</f>
        <v>0</v>
      </c>
      <c r="BE299" s="30">
        <f ca="1">SUMIF([1]route!$E$3:$E$10005,E299,[1]!Table1[27])</f>
        <v>0</v>
      </c>
      <c r="BF299" s="30">
        <f ca="1">SUMIF([1]route!$E$3:$E$10005,E299,[1]!Table1[28])</f>
        <v>0</v>
      </c>
      <c r="BG299" s="30">
        <f ca="1">SUMIF([1]route!$E$3:$E$10005,E299,[1]!Table1[29])</f>
        <v>0</v>
      </c>
      <c r="BH299" s="30">
        <f ca="1">SUMIF([1]route!$E$3:$E$10005,E299,[1]!Table1[30])</f>
        <v>0</v>
      </c>
      <c r="BI299" s="30">
        <f ca="1">SUMIF([1]route!$E$3:$E$10005,E299,[1]!Table1[31])</f>
        <v>0</v>
      </c>
      <c r="BJ299" s="30">
        <f ca="1">SUMIF([1]route!$E$3:$E$10005,E299,[1]!Table1[Remain PO])</f>
        <v>0</v>
      </c>
      <c r="BK299" s="31">
        <f ca="1">SUMIF([1]route!$E$3:$E$10005,E299,[1]!Table1[N+1])</f>
        <v>112.5</v>
      </c>
      <c r="BL299" s="31">
        <f ca="1">SUMIF([1]route!$E$3:$E$10005,E299,[1]!Table1[N+2])</f>
        <v>0</v>
      </c>
      <c r="BM299" s="31">
        <f ca="1">SUMIF([1]route!$E$3:$E$10005,E299,[1]!Table1[N+3])</f>
        <v>28.125</v>
      </c>
      <c r="BN299" s="32">
        <f ca="1">SUMIF([1]route!$E$3:$E$10005,E299,[1]!Table1[N+4])</f>
        <v>0</v>
      </c>
      <c r="BP299" s="37">
        <f t="shared" si="109"/>
        <v>119</v>
      </c>
      <c r="BQ299" s="35">
        <f t="shared" ca="1" si="115"/>
        <v>91.5</v>
      </c>
      <c r="BR299" s="35">
        <f t="shared" ca="1" si="115"/>
        <v>91.5</v>
      </c>
      <c r="BS299" s="35">
        <f t="shared" ca="1" si="115"/>
        <v>91.5</v>
      </c>
      <c r="BT299" s="35">
        <f t="shared" ca="1" si="115"/>
        <v>91.5</v>
      </c>
      <c r="BU299" s="35">
        <f t="shared" ca="1" si="115"/>
        <v>91.5</v>
      </c>
      <c r="BV299" s="35">
        <f t="shared" ca="1" si="115"/>
        <v>91.5</v>
      </c>
      <c r="BW299" s="35">
        <f t="shared" ca="1" si="115"/>
        <v>91.5</v>
      </c>
      <c r="BX299" s="35">
        <f t="shared" ca="1" si="115"/>
        <v>91.5</v>
      </c>
      <c r="BY299" s="35">
        <f t="shared" ca="1" si="115"/>
        <v>91.5</v>
      </c>
      <c r="BZ299" s="35">
        <f t="shared" ca="1" si="115"/>
        <v>91.5</v>
      </c>
      <c r="CA299" s="35">
        <f t="shared" ca="1" si="115"/>
        <v>91.5</v>
      </c>
      <c r="CB299" s="35">
        <f t="shared" ca="1" si="114"/>
        <v>91.5</v>
      </c>
      <c r="CC299" s="35">
        <f t="shared" ca="1" si="114"/>
        <v>91.5</v>
      </c>
      <c r="CD299" s="35">
        <f t="shared" ca="1" si="114"/>
        <v>91.5</v>
      </c>
      <c r="CE299" s="35">
        <f t="shared" ca="1" si="114"/>
        <v>91.5</v>
      </c>
      <c r="CF299" s="35">
        <f t="shared" ca="1" si="114"/>
        <v>91.5</v>
      </c>
      <c r="CG299" s="35">
        <f t="shared" ca="1" si="113"/>
        <v>91.5</v>
      </c>
      <c r="CH299" s="35">
        <f t="shared" ca="1" si="112"/>
        <v>91.5</v>
      </c>
      <c r="CI299" s="35">
        <f t="shared" ca="1" si="112"/>
        <v>91.5</v>
      </c>
      <c r="CJ299" s="35">
        <f t="shared" ca="1" si="112"/>
        <v>91.5</v>
      </c>
      <c r="CK299" s="35">
        <f t="shared" ca="1" si="112"/>
        <v>91.5</v>
      </c>
      <c r="CL299" s="35">
        <f t="shared" ca="1" si="112"/>
        <v>91.5</v>
      </c>
      <c r="CM299" s="35">
        <f t="shared" ca="1" si="112"/>
        <v>91.5</v>
      </c>
      <c r="CN299" s="35">
        <f t="shared" ca="1" si="112"/>
        <v>91.5</v>
      </c>
      <c r="CO299" s="35">
        <f t="shared" ca="1" si="110"/>
        <v>91.5</v>
      </c>
      <c r="CP299" s="35">
        <f t="shared" ca="1" si="110"/>
        <v>91.5</v>
      </c>
      <c r="CQ299" s="35">
        <f t="shared" ca="1" si="110"/>
        <v>91.5</v>
      </c>
      <c r="CR299" s="35">
        <f t="shared" ca="1" si="110"/>
        <v>91.5</v>
      </c>
      <c r="CS299" s="35">
        <f t="shared" ca="1" si="110"/>
        <v>91.5</v>
      </c>
      <c r="CT299" s="35">
        <f t="shared" ca="1" si="110"/>
        <v>91.5</v>
      </c>
      <c r="CU299" s="35">
        <f t="shared" ca="1" si="110"/>
        <v>91.5</v>
      </c>
      <c r="CV299" s="35">
        <f t="shared" ca="1" si="110"/>
        <v>91.5</v>
      </c>
      <c r="CW299" s="38">
        <f t="shared" ca="1" si="110"/>
        <v>-21</v>
      </c>
      <c r="CX299" s="38">
        <f t="shared" ca="1" si="110"/>
        <v>-21</v>
      </c>
      <c r="CY299" s="38">
        <f t="shared" ca="1" si="110"/>
        <v>-49.125</v>
      </c>
      <c r="CZ299" s="39">
        <f t="shared" ca="1" si="111"/>
        <v>-49.125</v>
      </c>
      <c r="DA299" s="35"/>
    </row>
    <row r="300" spans="4:105" x14ac:dyDescent="0.3">
      <c r="D300" s="61" t="str">
        <f>VLOOKUP(F300,[1]Special!$O$2:$S$209,3,0)</f>
        <v>|0101022500|0.00|0.00|0.000|58.0001.6</v>
      </c>
      <c r="E300" s="20" t="s">
        <v>323</v>
      </c>
      <c r="F300" s="19" t="str">
        <f t="shared" si="99"/>
        <v>|0200226240|19.10|0.00|1.600|0.000</v>
      </c>
      <c r="G300" s="19" t="str">
        <f>'Cutting Rules'!H300</f>
        <v>KMV||||||||||||</v>
      </c>
      <c r="H300" s="19" t="str">
        <f>VLOOKUP(MID(F300,8,2),[1]Special!$H$2:$I$32,2,0)</f>
        <v>STKMHT590</v>
      </c>
      <c r="I300" s="19" t="str">
        <f t="shared" si="100"/>
        <v>NBC</v>
      </c>
      <c r="J300" s="19" t="str">
        <f t="shared" si="101"/>
        <v>P</v>
      </c>
      <c r="K300" s="19" t="str">
        <f t="shared" si="102"/>
        <v>19.1</v>
      </c>
      <c r="L300" s="19" t="str">
        <f t="shared" si="103"/>
        <v>0.00</v>
      </c>
      <c r="M300" s="52" t="str">
        <f t="shared" si="104"/>
        <v>1.60</v>
      </c>
      <c r="N300" s="52" t="str">
        <f t="shared" si="105"/>
        <v>5791</v>
      </c>
      <c r="O300" s="19">
        <f>VLOOKUP(F300,[1]Item!$A$5:$Z$10000,26,0)</f>
        <v>0.69</v>
      </c>
      <c r="P300" s="19" t="str">
        <f>VLOOKUP(E300,[1]route!$E$3:$O$10005,11,0)</f>
        <v>C</v>
      </c>
      <c r="Q300" s="62" t="str">
        <f>'Cutting Rules'!AD300</f>
        <v>380-5791-----------</v>
      </c>
      <c r="R300" s="23">
        <f ca="1">SUMIF([1]route!$E$3:$E$10005,E300,[1]!Table1[生産])</f>
        <v>150</v>
      </c>
      <c r="S300" s="24"/>
      <c r="T300" s="78" t="s">
        <v>547</v>
      </c>
      <c r="U300" s="19"/>
      <c r="V300" s="48">
        <f>SUMIF([1]route!$E$3:$E$10005,E300,[1]route!$M$3:$M$10005)</f>
        <v>113</v>
      </c>
      <c r="W300" s="56">
        <f t="shared" si="106"/>
        <v>451.52426999999994</v>
      </c>
      <c r="X300" s="27">
        <f t="array" aca="1" ref="X300" ca="1">INDEX($BP300:$CZ300,MATCH(TRUE,$BP300:$CZ300&lt;0,0))</f>
        <v>-37</v>
      </c>
      <c r="Y300" s="47">
        <f t="shared" ca="1" si="97"/>
        <v>45322</v>
      </c>
      <c r="Z300" s="121" t="str">
        <f>IFERROR(VLOOKUP(E300,[1]route!$E$3:$BL$10005,59,0),"")&amp;IFERROR(VLOOKUP(E300,[1]route!$E$3:$BL$10005,60,0),"")</f>
        <v/>
      </c>
      <c r="AA300" s="28">
        <f t="shared" ca="1" si="107"/>
        <v>37</v>
      </c>
      <c r="AB300" s="77">
        <f t="shared" ca="1" si="108"/>
        <v>147.84422999999998</v>
      </c>
      <c r="AC300" s="4">
        <f t="shared" ca="1" si="98"/>
        <v>34</v>
      </c>
      <c r="AD300" s="29">
        <v>0</v>
      </c>
      <c r="AE300" s="30">
        <f ca="1">SUMIF([1]route!$E$3:$E$10005,E300,[1]!Table1[1])</f>
        <v>30</v>
      </c>
      <c r="AF300" s="30">
        <f ca="1">SUMIF([1]route!$E$3:$E$10005,E300,[1]!Table1[2])</f>
        <v>0</v>
      </c>
      <c r="AG300" s="30">
        <f ca="1">SUMIF([1]route!$E$3:$E$10005,E300,[1]!Table1[3])</f>
        <v>0</v>
      </c>
      <c r="AH300" s="30">
        <f ca="1">SUMIF([1]route!$E$3:$E$10005,E300,[1]!Table1[4])</f>
        <v>0</v>
      </c>
      <c r="AI300" s="30">
        <f ca="1">SUMIF([1]route!$E$3:$E$10005,E300,[1]!Table1[5])</f>
        <v>0</v>
      </c>
      <c r="AJ300" s="30">
        <f ca="1">SUMIF([1]route!$E$3:$E$10005,E300,[1]!Table1[6])</f>
        <v>0</v>
      </c>
      <c r="AK300" s="30">
        <f ca="1">SUMIF([1]route!$E$3:$E$10005,E300,[1]!Table1[7])</f>
        <v>0</v>
      </c>
      <c r="AL300" s="30">
        <f ca="1">SUMIF([1]route!$E$3:$E$10005,E300,[1]!Table1[8])</f>
        <v>0</v>
      </c>
      <c r="AM300" s="30">
        <f ca="1">SUMIF([1]route!$E$3:$E$10005,E300,[1]!Table1[9])</f>
        <v>0</v>
      </c>
      <c r="AN300" s="30">
        <f ca="1">SUMIF([1]route!$E$3:$E$10005,E300,[1]!Table1[10])</f>
        <v>0</v>
      </c>
      <c r="AO300" s="30">
        <f ca="1">SUMIF([1]route!$E$3:$E$10005,E300,[1]!Table1[11])</f>
        <v>0</v>
      </c>
      <c r="AP300" s="30">
        <f ca="1">SUMIF([1]route!$E$3:$E$10005,E300,[1]!Table1[12])</f>
        <v>0</v>
      </c>
      <c r="AQ300" s="30">
        <f ca="1">SUMIF([1]route!$E$3:$E$10005,E300,[1]!Table1[13])</f>
        <v>0</v>
      </c>
      <c r="AR300" s="30">
        <f ca="1">SUMIF([1]route!$E$3:$E$10005,E300,[1]!Table1[14])</f>
        <v>0</v>
      </c>
      <c r="AS300" s="30">
        <f ca="1">SUMIF([1]route!$E$3:$E$10005,E300,[1]!Table1[15])</f>
        <v>0</v>
      </c>
      <c r="AT300" s="30">
        <f ca="1">SUMIF([1]route!$E$3:$E$10005,E300,[1]!Table1[16])</f>
        <v>0</v>
      </c>
      <c r="AU300" s="30">
        <f ca="1">SUMIF([1]route!$E$3:$E$10005,E300,[1]!Table1[17])</f>
        <v>0</v>
      </c>
      <c r="AV300" s="30">
        <f ca="1">SUMIF([1]route!$E$3:$E$10005,E300,[1]!Table1[18])</f>
        <v>0</v>
      </c>
      <c r="AW300" s="30">
        <f ca="1">SUMIF([1]route!$E$3:$E$10005,E300,[1]!Table1[19])</f>
        <v>0</v>
      </c>
      <c r="AX300" s="30">
        <f ca="1">SUMIF([1]route!$E$3:$E$10005,E300,[1]!Table1[20])</f>
        <v>0</v>
      </c>
      <c r="AY300" s="30">
        <f ca="1">SUMIF([1]route!$E$3:$E$10005,E300,[1]!Table1[21])</f>
        <v>0</v>
      </c>
      <c r="AZ300" s="30">
        <f ca="1">SUMIF([1]route!$E$3:$E$10005,E300,[1]!Table1[22])</f>
        <v>0</v>
      </c>
      <c r="BA300" s="30">
        <f ca="1">SUMIF([1]route!$E$3:$E$10005,E300,[1]!Table1[23])</f>
        <v>0</v>
      </c>
      <c r="BB300" s="30">
        <f ca="1">SUMIF([1]route!$E$3:$E$10005,E300,[1]!Table1[24])</f>
        <v>0</v>
      </c>
      <c r="BC300" s="30">
        <f ca="1">SUMIF([1]route!$E$3:$E$10005,E300,[1]!Table1[25])</f>
        <v>0</v>
      </c>
      <c r="BD300" s="30">
        <f ca="1">SUMIF([1]route!$E$3:$E$10005,E300,[1]!Table1[26])</f>
        <v>0</v>
      </c>
      <c r="BE300" s="30">
        <f ca="1">SUMIF([1]route!$E$3:$E$10005,E300,[1]!Table1[27])</f>
        <v>0</v>
      </c>
      <c r="BF300" s="30">
        <f ca="1">SUMIF([1]route!$E$3:$E$10005,E300,[1]!Table1[28])</f>
        <v>0</v>
      </c>
      <c r="BG300" s="30">
        <f ca="1">SUMIF([1]route!$E$3:$E$10005,E300,[1]!Table1[29])</f>
        <v>0</v>
      </c>
      <c r="BH300" s="30">
        <f ca="1">SUMIF([1]route!$E$3:$E$10005,E300,[1]!Table1[30])</f>
        <v>0</v>
      </c>
      <c r="BI300" s="30">
        <f ca="1">SUMIF([1]route!$E$3:$E$10005,E300,[1]!Table1[31])</f>
        <v>0</v>
      </c>
      <c r="BJ300" s="30">
        <f ca="1">SUMIF([1]route!$E$3:$E$10005,E300,[1]!Table1[Remain PO])</f>
        <v>0</v>
      </c>
      <c r="BK300" s="31">
        <f ca="1">SUMIF([1]route!$E$3:$E$10005,E300,[1]!Table1[N+1])</f>
        <v>120</v>
      </c>
      <c r="BL300" s="31">
        <f ca="1">SUMIF([1]route!$E$3:$E$10005,E300,[1]!Table1[N+2])</f>
        <v>0</v>
      </c>
      <c r="BM300" s="31">
        <f ca="1">SUMIF([1]route!$E$3:$E$10005,E300,[1]!Table1[N+3])</f>
        <v>30</v>
      </c>
      <c r="BN300" s="32">
        <f ca="1">SUMIF([1]route!$E$3:$E$10005,E300,[1]!Table1[N+4])</f>
        <v>0</v>
      </c>
      <c r="BP300" s="37">
        <f t="shared" si="109"/>
        <v>113</v>
      </c>
      <c r="BQ300" s="35">
        <f t="shared" ca="1" si="115"/>
        <v>83</v>
      </c>
      <c r="BR300" s="35">
        <f t="shared" ca="1" si="115"/>
        <v>83</v>
      </c>
      <c r="BS300" s="35">
        <f t="shared" ca="1" si="115"/>
        <v>83</v>
      </c>
      <c r="BT300" s="35">
        <f t="shared" ca="1" si="115"/>
        <v>83</v>
      </c>
      <c r="BU300" s="35">
        <f t="shared" ca="1" si="115"/>
        <v>83</v>
      </c>
      <c r="BV300" s="35">
        <f t="shared" ca="1" si="115"/>
        <v>83</v>
      </c>
      <c r="BW300" s="35">
        <f t="shared" ca="1" si="115"/>
        <v>83</v>
      </c>
      <c r="BX300" s="35">
        <f t="shared" ca="1" si="115"/>
        <v>83</v>
      </c>
      <c r="BY300" s="35">
        <f t="shared" ca="1" si="115"/>
        <v>83</v>
      </c>
      <c r="BZ300" s="35">
        <f t="shared" ca="1" si="115"/>
        <v>83</v>
      </c>
      <c r="CA300" s="35">
        <f t="shared" ca="1" si="115"/>
        <v>83</v>
      </c>
      <c r="CB300" s="35">
        <f t="shared" ca="1" si="114"/>
        <v>83</v>
      </c>
      <c r="CC300" s="35">
        <f t="shared" ca="1" si="114"/>
        <v>83</v>
      </c>
      <c r="CD300" s="35">
        <f t="shared" ca="1" si="114"/>
        <v>83</v>
      </c>
      <c r="CE300" s="35">
        <f t="shared" ca="1" si="114"/>
        <v>83</v>
      </c>
      <c r="CF300" s="35">
        <f t="shared" ca="1" si="114"/>
        <v>83</v>
      </c>
      <c r="CG300" s="35">
        <f t="shared" ca="1" si="113"/>
        <v>83</v>
      </c>
      <c r="CH300" s="35">
        <f t="shared" ca="1" si="112"/>
        <v>83</v>
      </c>
      <c r="CI300" s="35">
        <f t="shared" ca="1" si="112"/>
        <v>83</v>
      </c>
      <c r="CJ300" s="35">
        <f t="shared" ca="1" si="112"/>
        <v>83</v>
      </c>
      <c r="CK300" s="35">
        <f t="shared" ca="1" si="112"/>
        <v>83</v>
      </c>
      <c r="CL300" s="35">
        <f t="shared" ca="1" si="112"/>
        <v>83</v>
      </c>
      <c r="CM300" s="35">
        <f t="shared" ca="1" si="112"/>
        <v>83</v>
      </c>
      <c r="CN300" s="35">
        <f t="shared" ca="1" si="112"/>
        <v>83</v>
      </c>
      <c r="CO300" s="35">
        <f t="shared" ca="1" si="110"/>
        <v>83</v>
      </c>
      <c r="CP300" s="35">
        <f t="shared" ca="1" si="110"/>
        <v>83</v>
      </c>
      <c r="CQ300" s="35">
        <f t="shared" ca="1" si="110"/>
        <v>83</v>
      </c>
      <c r="CR300" s="35">
        <f t="shared" ca="1" si="110"/>
        <v>83</v>
      </c>
      <c r="CS300" s="35">
        <f t="shared" ca="1" si="110"/>
        <v>83</v>
      </c>
      <c r="CT300" s="35">
        <f t="shared" ca="1" si="110"/>
        <v>83</v>
      </c>
      <c r="CU300" s="35">
        <f t="shared" ca="1" si="110"/>
        <v>83</v>
      </c>
      <c r="CV300" s="35">
        <f t="shared" ca="1" si="110"/>
        <v>83</v>
      </c>
      <c r="CW300" s="38">
        <f t="shared" ca="1" si="110"/>
        <v>-37</v>
      </c>
      <c r="CX300" s="38">
        <f t="shared" ca="1" si="110"/>
        <v>-37</v>
      </c>
      <c r="CY300" s="38">
        <f t="shared" ca="1" si="110"/>
        <v>-67</v>
      </c>
      <c r="CZ300" s="39">
        <f t="shared" ca="1" si="111"/>
        <v>-67</v>
      </c>
      <c r="DA300" s="35"/>
    </row>
    <row r="301" spans="4:105" x14ac:dyDescent="0.3">
      <c r="D301" s="61" t="str">
        <f>VLOOKUP(F301,[1]Special!$O$2:$S$209,3,0)</f>
        <v>|0101022500|0.00|0.00|0.000|57.0002</v>
      </c>
      <c r="E301" s="20" t="s">
        <v>324</v>
      </c>
      <c r="F301" s="19" t="str">
        <f t="shared" si="99"/>
        <v>|0200226240|19.10|0.00|2.000|0.000</v>
      </c>
      <c r="G301" s="19" t="str">
        <f>'Cutting Rules'!H301</f>
        <v>KMV||||||||||||</v>
      </c>
      <c r="H301" s="19" t="str">
        <f>VLOOKUP(MID(F301,8,2),[1]Special!$H$2:$I$32,2,0)</f>
        <v>STKMHT590</v>
      </c>
      <c r="I301" s="19" t="str">
        <f t="shared" si="100"/>
        <v>NBC</v>
      </c>
      <c r="J301" s="19" t="str">
        <f t="shared" si="101"/>
        <v>P</v>
      </c>
      <c r="K301" s="19" t="str">
        <f t="shared" si="102"/>
        <v>19.1</v>
      </c>
      <c r="L301" s="19" t="str">
        <f t="shared" si="103"/>
        <v>0.00</v>
      </c>
      <c r="M301" s="52" t="str">
        <f t="shared" si="104"/>
        <v>2.00</v>
      </c>
      <c r="N301" s="52" t="str">
        <f t="shared" si="105"/>
        <v>5911</v>
      </c>
      <c r="O301" s="19">
        <f>VLOOKUP(F301,[1]Item!$A$5:$Z$10000,26,0)</f>
        <v>0.84299999999999997</v>
      </c>
      <c r="P301" s="19" t="str">
        <f>VLOOKUP(E301,[1]route!$E$3:$O$10005,11,0)</f>
        <v>C</v>
      </c>
      <c r="Q301" s="62" t="str">
        <f>'Cutting Rules'!AD301</f>
        <v>276-5911-----------</v>
      </c>
      <c r="R301" s="23">
        <f ca="1">SUMIF([1]route!$E$3:$E$10005,E301,[1]!Table1[生産])</f>
        <v>179.14285714285714</v>
      </c>
      <c r="S301" s="24"/>
      <c r="T301" s="78" t="s">
        <v>547</v>
      </c>
      <c r="U301" s="19"/>
      <c r="V301" s="48">
        <f>SUMIF([1]route!$E$3:$E$10005,E301,[1]route!$M$3:$M$10005)</f>
        <v>116</v>
      </c>
      <c r="W301" s="56">
        <f t="shared" si="106"/>
        <v>578.02486799999997</v>
      </c>
      <c r="X301" s="27">
        <f t="array" aca="1" ref="X301" ca="1">INDEX($BP301:$CZ301,MATCH(TRUE,$BP301:$CZ301&lt;0,0))</f>
        <v>-63.142857142857139</v>
      </c>
      <c r="Y301" s="47">
        <f t="shared" ca="1" si="97"/>
        <v>45351</v>
      </c>
      <c r="Z301" s="121" t="str">
        <f>IFERROR(VLOOKUP(E301,[1]route!$E$3:$BL$10005,59,0),"")&amp;IFERROR(VLOOKUP(E301,[1]route!$E$3:$BL$10005,60,0),"")</f>
        <v/>
      </c>
      <c r="AA301" s="28">
        <f t="shared" ca="1" si="107"/>
        <v>63.142857142857139</v>
      </c>
      <c r="AB301" s="77">
        <f t="shared" ca="1" si="108"/>
        <v>314.6391522857142</v>
      </c>
      <c r="AC301" s="4">
        <f t="shared" ca="1" si="98"/>
        <v>35</v>
      </c>
      <c r="AD301" s="29">
        <v>0</v>
      </c>
      <c r="AE301" s="30">
        <f ca="1">SUMIF([1]route!$E$3:$E$10005,E301,[1]!Table1[1])</f>
        <v>0</v>
      </c>
      <c r="AF301" s="30">
        <f ca="1">SUMIF([1]route!$E$3:$E$10005,E301,[1]!Table1[2])</f>
        <v>0</v>
      </c>
      <c r="AG301" s="30">
        <f ca="1">SUMIF([1]route!$E$3:$E$10005,E301,[1]!Table1[3])</f>
        <v>0</v>
      </c>
      <c r="AH301" s="30">
        <f ca="1">SUMIF([1]route!$E$3:$E$10005,E301,[1]!Table1[4])</f>
        <v>0</v>
      </c>
      <c r="AI301" s="30">
        <f ca="1">SUMIF([1]route!$E$3:$E$10005,E301,[1]!Table1[5])</f>
        <v>0</v>
      </c>
      <c r="AJ301" s="30">
        <f ca="1">SUMIF([1]route!$E$3:$E$10005,E301,[1]!Table1[6])</f>
        <v>0</v>
      </c>
      <c r="AK301" s="30">
        <f ca="1">SUMIF([1]route!$E$3:$E$10005,E301,[1]!Table1[7])</f>
        <v>0</v>
      </c>
      <c r="AL301" s="30">
        <f ca="1">SUMIF([1]route!$E$3:$E$10005,E301,[1]!Table1[8])</f>
        <v>0</v>
      </c>
      <c r="AM301" s="30">
        <f ca="1">SUMIF([1]route!$E$3:$E$10005,E301,[1]!Table1[9])</f>
        <v>0</v>
      </c>
      <c r="AN301" s="30">
        <f ca="1">SUMIF([1]route!$E$3:$E$10005,E301,[1]!Table1[10])</f>
        <v>0</v>
      </c>
      <c r="AO301" s="30">
        <f ca="1">SUMIF([1]route!$E$3:$E$10005,E301,[1]!Table1[11])</f>
        <v>0</v>
      </c>
      <c r="AP301" s="30">
        <f ca="1">SUMIF([1]route!$E$3:$E$10005,E301,[1]!Table1[12])</f>
        <v>0</v>
      </c>
      <c r="AQ301" s="30">
        <f ca="1">SUMIF([1]route!$E$3:$E$10005,E301,[1]!Table1[13])</f>
        <v>0</v>
      </c>
      <c r="AR301" s="30">
        <f ca="1">SUMIF([1]route!$E$3:$E$10005,E301,[1]!Table1[14])</f>
        <v>0</v>
      </c>
      <c r="AS301" s="30">
        <f ca="1">SUMIF([1]route!$E$3:$E$10005,E301,[1]!Table1[15])</f>
        <v>0</v>
      </c>
      <c r="AT301" s="30">
        <f ca="1">SUMIF([1]route!$E$3:$E$10005,E301,[1]!Table1[16])</f>
        <v>0</v>
      </c>
      <c r="AU301" s="30">
        <f ca="1">SUMIF([1]route!$E$3:$E$10005,E301,[1]!Table1[17])</f>
        <v>0</v>
      </c>
      <c r="AV301" s="30">
        <f ca="1">SUMIF([1]route!$E$3:$E$10005,E301,[1]!Table1[18])</f>
        <v>0</v>
      </c>
      <c r="AW301" s="30">
        <f ca="1">SUMIF([1]route!$E$3:$E$10005,E301,[1]!Table1[19])</f>
        <v>0</v>
      </c>
      <c r="AX301" s="30">
        <f ca="1">SUMIF([1]route!$E$3:$E$10005,E301,[1]!Table1[20])</f>
        <v>0</v>
      </c>
      <c r="AY301" s="30">
        <f ca="1">SUMIF([1]route!$E$3:$E$10005,E301,[1]!Table1[21])</f>
        <v>0</v>
      </c>
      <c r="AZ301" s="30">
        <f ca="1">SUMIF([1]route!$E$3:$E$10005,E301,[1]!Table1[22])</f>
        <v>0</v>
      </c>
      <c r="BA301" s="30">
        <f ca="1">SUMIF([1]route!$E$3:$E$10005,E301,[1]!Table1[23])</f>
        <v>0</v>
      </c>
      <c r="BB301" s="30">
        <f ca="1">SUMIF([1]route!$E$3:$E$10005,E301,[1]!Table1[24])</f>
        <v>0</v>
      </c>
      <c r="BC301" s="30">
        <f ca="1">SUMIF([1]route!$E$3:$E$10005,E301,[1]!Table1[25])</f>
        <v>0</v>
      </c>
      <c r="BD301" s="30">
        <f ca="1">SUMIF([1]route!$E$3:$E$10005,E301,[1]!Table1[26])</f>
        <v>0</v>
      </c>
      <c r="BE301" s="30">
        <f ca="1">SUMIF([1]route!$E$3:$E$10005,E301,[1]!Table1[27])</f>
        <v>0</v>
      </c>
      <c r="BF301" s="30">
        <f ca="1">SUMIF([1]route!$E$3:$E$10005,E301,[1]!Table1[28])</f>
        <v>0</v>
      </c>
      <c r="BG301" s="30">
        <f ca="1">SUMIF([1]route!$E$3:$E$10005,E301,[1]!Table1[29])</f>
        <v>0</v>
      </c>
      <c r="BH301" s="30">
        <f ca="1">SUMIF([1]route!$E$3:$E$10005,E301,[1]!Table1[30])</f>
        <v>0</v>
      </c>
      <c r="BI301" s="30">
        <f ca="1">SUMIF([1]route!$E$3:$E$10005,E301,[1]!Table1[31])</f>
        <v>0</v>
      </c>
      <c r="BJ301" s="30">
        <f ca="1">SUMIF([1]route!$E$3:$E$10005,E301,[1]!Table1[Remain PO])</f>
        <v>0</v>
      </c>
      <c r="BK301" s="31">
        <f ca="1">SUMIF([1]route!$E$3:$E$10005,E301,[1]!Table1[N+1])</f>
        <v>100.57142857142857</v>
      </c>
      <c r="BL301" s="31">
        <f ca="1">SUMIF([1]route!$E$3:$E$10005,E301,[1]!Table1[N+2])</f>
        <v>78.571428571428569</v>
      </c>
      <c r="BM301" s="31">
        <f ca="1">SUMIF([1]route!$E$3:$E$10005,E301,[1]!Table1[N+3])</f>
        <v>78.571428571428569</v>
      </c>
      <c r="BN301" s="32">
        <f ca="1">SUMIF([1]route!$E$3:$E$10005,E301,[1]!Table1[N+4])</f>
        <v>0</v>
      </c>
      <c r="BP301" s="37">
        <f t="shared" si="109"/>
        <v>116</v>
      </c>
      <c r="BQ301" s="35">
        <f t="shared" ca="1" si="115"/>
        <v>116</v>
      </c>
      <c r="BR301" s="35">
        <f t="shared" ca="1" si="115"/>
        <v>116</v>
      </c>
      <c r="BS301" s="35">
        <f t="shared" ca="1" si="115"/>
        <v>116</v>
      </c>
      <c r="BT301" s="35">
        <f t="shared" ca="1" si="115"/>
        <v>116</v>
      </c>
      <c r="BU301" s="35">
        <f t="shared" ca="1" si="115"/>
        <v>116</v>
      </c>
      <c r="BV301" s="35">
        <f t="shared" ca="1" si="115"/>
        <v>116</v>
      </c>
      <c r="BW301" s="35">
        <f t="shared" ca="1" si="115"/>
        <v>116</v>
      </c>
      <c r="BX301" s="35">
        <f t="shared" ca="1" si="115"/>
        <v>116</v>
      </c>
      <c r="BY301" s="35">
        <f t="shared" ca="1" si="115"/>
        <v>116</v>
      </c>
      <c r="BZ301" s="35">
        <f t="shared" ca="1" si="115"/>
        <v>116</v>
      </c>
      <c r="CA301" s="35">
        <f t="shared" ca="1" si="115"/>
        <v>116</v>
      </c>
      <c r="CB301" s="35">
        <f t="shared" ca="1" si="114"/>
        <v>116</v>
      </c>
      <c r="CC301" s="35">
        <f t="shared" ca="1" si="114"/>
        <v>116</v>
      </c>
      <c r="CD301" s="35">
        <f t="shared" ca="1" si="114"/>
        <v>116</v>
      </c>
      <c r="CE301" s="35">
        <f t="shared" ca="1" si="114"/>
        <v>116</v>
      </c>
      <c r="CF301" s="35">
        <f t="shared" ca="1" si="114"/>
        <v>116</v>
      </c>
      <c r="CG301" s="35">
        <f t="shared" ca="1" si="113"/>
        <v>116</v>
      </c>
      <c r="CH301" s="35">
        <f t="shared" ca="1" si="112"/>
        <v>116</v>
      </c>
      <c r="CI301" s="35">
        <f t="shared" ca="1" si="112"/>
        <v>116</v>
      </c>
      <c r="CJ301" s="35">
        <f t="shared" ca="1" si="112"/>
        <v>116</v>
      </c>
      <c r="CK301" s="35">
        <f t="shared" ca="1" si="112"/>
        <v>116</v>
      </c>
      <c r="CL301" s="35">
        <f t="shared" ca="1" si="112"/>
        <v>116</v>
      </c>
      <c r="CM301" s="35">
        <f t="shared" ca="1" si="112"/>
        <v>116</v>
      </c>
      <c r="CN301" s="35">
        <f t="shared" ca="1" si="112"/>
        <v>116</v>
      </c>
      <c r="CO301" s="35">
        <f t="shared" ca="1" si="110"/>
        <v>116</v>
      </c>
      <c r="CP301" s="35">
        <f t="shared" ca="1" si="110"/>
        <v>116</v>
      </c>
      <c r="CQ301" s="35">
        <f t="shared" ca="1" si="110"/>
        <v>116</v>
      </c>
      <c r="CR301" s="35">
        <f t="shared" ca="1" si="110"/>
        <v>116</v>
      </c>
      <c r="CS301" s="35">
        <f t="shared" ca="1" si="110"/>
        <v>116</v>
      </c>
      <c r="CT301" s="35">
        <f t="shared" ca="1" si="110"/>
        <v>116</v>
      </c>
      <c r="CU301" s="35">
        <f t="shared" ca="1" si="110"/>
        <v>116</v>
      </c>
      <c r="CV301" s="35">
        <f t="shared" ca="1" si="110"/>
        <v>116</v>
      </c>
      <c r="CW301" s="38">
        <f t="shared" ca="1" si="110"/>
        <v>15.428571428571431</v>
      </c>
      <c r="CX301" s="38">
        <f t="shared" ca="1" si="110"/>
        <v>-63.142857142857139</v>
      </c>
      <c r="CY301" s="38">
        <f t="shared" ca="1" si="110"/>
        <v>-141.71428571428572</v>
      </c>
      <c r="CZ301" s="39">
        <f t="shared" ca="1" si="111"/>
        <v>-141.71428571428572</v>
      </c>
      <c r="DA301" s="35"/>
    </row>
    <row r="302" spans="4:105" x14ac:dyDescent="0.3">
      <c r="D302" s="61" t="str">
        <f>VLOOKUP(F302,[1]Special!$O$2:$S$209,3,0)</f>
        <v>|0101022500|0.00|0.00|0.000|57.0002</v>
      </c>
      <c r="E302" s="20" t="s">
        <v>325</v>
      </c>
      <c r="F302" s="19" t="str">
        <f t="shared" si="99"/>
        <v>|0200226240|19.10|0.00|2.000|0.000</v>
      </c>
      <c r="G302" s="19" t="str">
        <f>'Cutting Rules'!H302</f>
        <v>|KMV|||||||||||</v>
      </c>
      <c r="H302" s="19" t="str">
        <f>VLOOKUP(MID(F302,8,2),[1]Special!$H$2:$I$32,2,0)</f>
        <v>STKMHT590</v>
      </c>
      <c r="I302" s="19" t="str">
        <f t="shared" si="100"/>
        <v>NBC</v>
      </c>
      <c r="J302" s="19" t="str">
        <f t="shared" si="101"/>
        <v>P</v>
      </c>
      <c r="K302" s="19" t="str">
        <f t="shared" si="102"/>
        <v>19.1</v>
      </c>
      <c r="L302" s="19" t="str">
        <f t="shared" si="103"/>
        <v>0.00</v>
      </c>
      <c r="M302" s="52" t="str">
        <f t="shared" si="104"/>
        <v>2.00</v>
      </c>
      <c r="N302" s="52" t="str">
        <f t="shared" si="105"/>
        <v>5772</v>
      </c>
      <c r="O302" s="19">
        <f>VLOOKUP(F302,[1]Item!$A$5:$Z$10000,26,0)</f>
        <v>0.84299999999999997</v>
      </c>
      <c r="P302" s="19" t="str">
        <f>VLOOKUP(E302,[1]route!$E$3:$O$10005,11,0)</f>
        <v>P/E</v>
      </c>
      <c r="Q302" s="62" t="str">
        <f>'Cutting Rules'!AD302</f>
        <v>5772-634-----------</v>
      </c>
      <c r="R302" s="23">
        <f ca="1">SUMIF([1]route!$E$3:$E$10005,E302,[1]!Table1[生産])</f>
        <v>426.11111111111109</v>
      </c>
      <c r="S302" s="24"/>
      <c r="T302" s="78" t="s">
        <v>547</v>
      </c>
      <c r="U302" s="19"/>
      <c r="V302" s="48">
        <f>SUMIF([1]route!$E$3:$E$10005,E302,[1]route!$M$3:$M$10005)</f>
        <v>308</v>
      </c>
      <c r="W302" s="56">
        <f t="shared" si="106"/>
        <v>1498.665168</v>
      </c>
      <c r="X302" s="27">
        <f t="array" aca="1" ref="X302" ca="1">INDEX($BP302:$CZ302,MATCH(TRUE,$BP302:$CZ302&lt;0,0))</f>
        <v>-118.11111111111111</v>
      </c>
      <c r="Y302" s="47">
        <f t="shared" ca="1" si="97"/>
        <v>45351</v>
      </c>
      <c r="Z302" s="121" t="str">
        <f>IFERROR(VLOOKUP(E302,[1]route!$E$3:$BL$10005,59,0),"")&amp;IFERROR(VLOOKUP(E302,[1]route!$E$3:$BL$10005,60,0),"")</f>
        <v/>
      </c>
      <c r="AA302" s="28">
        <f t="shared" ca="1" si="107"/>
        <v>118.11111111111109</v>
      </c>
      <c r="AB302" s="77">
        <f t="shared" ca="1" si="108"/>
        <v>574.70457199999976</v>
      </c>
      <c r="AC302" s="4">
        <f t="shared" ca="1" si="98"/>
        <v>35</v>
      </c>
      <c r="AD302" s="29">
        <v>0</v>
      </c>
      <c r="AE302" s="30">
        <f ca="1">SUMIF([1]route!$E$3:$E$10005,E302,[1]!Table1[1])</f>
        <v>0</v>
      </c>
      <c r="AF302" s="30">
        <f ca="1">SUMIF([1]route!$E$3:$E$10005,E302,[1]!Table1[2])</f>
        <v>0</v>
      </c>
      <c r="AG302" s="30">
        <f ca="1">SUMIF([1]route!$E$3:$E$10005,E302,[1]!Table1[3])</f>
        <v>0</v>
      </c>
      <c r="AH302" s="30">
        <f ca="1">SUMIF([1]route!$E$3:$E$10005,E302,[1]!Table1[4])</f>
        <v>0</v>
      </c>
      <c r="AI302" s="30">
        <f ca="1">SUMIF([1]route!$E$3:$E$10005,E302,[1]!Table1[5])</f>
        <v>0</v>
      </c>
      <c r="AJ302" s="30">
        <f ca="1">SUMIF([1]route!$E$3:$E$10005,E302,[1]!Table1[6])</f>
        <v>0</v>
      </c>
      <c r="AK302" s="30">
        <f ca="1">SUMIF([1]route!$E$3:$E$10005,E302,[1]!Table1[7])</f>
        <v>0</v>
      </c>
      <c r="AL302" s="30">
        <f ca="1">SUMIF([1]route!$E$3:$E$10005,E302,[1]!Table1[8])</f>
        <v>0</v>
      </c>
      <c r="AM302" s="30">
        <f ca="1">SUMIF([1]route!$E$3:$E$10005,E302,[1]!Table1[9])</f>
        <v>0</v>
      </c>
      <c r="AN302" s="30">
        <f ca="1">SUMIF([1]route!$E$3:$E$10005,E302,[1]!Table1[10])</f>
        <v>0</v>
      </c>
      <c r="AO302" s="30">
        <f ca="1">SUMIF([1]route!$E$3:$E$10005,E302,[1]!Table1[11])</f>
        <v>0</v>
      </c>
      <c r="AP302" s="30">
        <f ca="1">SUMIF([1]route!$E$3:$E$10005,E302,[1]!Table1[12])</f>
        <v>0</v>
      </c>
      <c r="AQ302" s="30">
        <f ca="1">SUMIF([1]route!$E$3:$E$10005,E302,[1]!Table1[13])</f>
        <v>0</v>
      </c>
      <c r="AR302" s="30">
        <f ca="1">SUMIF([1]route!$E$3:$E$10005,E302,[1]!Table1[14])</f>
        <v>0</v>
      </c>
      <c r="AS302" s="30">
        <f ca="1">SUMIF([1]route!$E$3:$E$10005,E302,[1]!Table1[15])</f>
        <v>0</v>
      </c>
      <c r="AT302" s="30">
        <f ca="1">SUMIF([1]route!$E$3:$E$10005,E302,[1]!Table1[16])</f>
        <v>0</v>
      </c>
      <c r="AU302" s="30">
        <f ca="1">SUMIF([1]route!$E$3:$E$10005,E302,[1]!Table1[17])</f>
        <v>0</v>
      </c>
      <c r="AV302" s="30">
        <f ca="1">SUMIF([1]route!$E$3:$E$10005,E302,[1]!Table1[18])</f>
        <v>0</v>
      </c>
      <c r="AW302" s="30">
        <f ca="1">SUMIF([1]route!$E$3:$E$10005,E302,[1]!Table1[19])</f>
        <v>0</v>
      </c>
      <c r="AX302" s="30">
        <f ca="1">SUMIF([1]route!$E$3:$E$10005,E302,[1]!Table1[20])</f>
        <v>0</v>
      </c>
      <c r="AY302" s="30">
        <f ca="1">SUMIF([1]route!$E$3:$E$10005,E302,[1]!Table1[21])</f>
        <v>0</v>
      </c>
      <c r="AZ302" s="30">
        <f ca="1">SUMIF([1]route!$E$3:$E$10005,E302,[1]!Table1[22])</f>
        <v>0</v>
      </c>
      <c r="BA302" s="30">
        <f ca="1">SUMIF([1]route!$E$3:$E$10005,E302,[1]!Table1[23])</f>
        <v>0</v>
      </c>
      <c r="BB302" s="30">
        <f ca="1">SUMIF([1]route!$E$3:$E$10005,E302,[1]!Table1[24])</f>
        <v>0</v>
      </c>
      <c r="BC302" s="30">
        <f ca="1">SUMIF([1]route!$E$3:$E$10005,E302,[1]!Table1[25])</f>
        <v>0</v>
      </c>
      <c r="BD302" s="30">
        <f ca="1">SUMIF([1]route!$E$3:$E$10005,E302,[1]!Table1[26])</f>
        <v>0</v>
      </c>
      <c r="BE302" s="30">
        <f ca="1">SUMIF([1]route!$E$3:$E$10005,E302,[1]!Table1[27])</f>
        <v>0</v>
      </c>
      <c r="BF302" s="30">
        <f ca="1">SUMIF([1]route!$E$3:$E$10005,E302,[1]!Table1[28])</f>
        <v>0</v>
      </c>
      <c r="BG302" s="30">
        <f ca="1">SUMIF([1]route!$E$3:$E$10005,E302,[1]!Table1[29])</f>
        <v>0</v>
      </c>
      <c r="BH302" s="30">
        <f ca="1">SUMIF([1]route!$E$3:$E$10005,E302,[1]!Table1[30])</f>
        <v>0</v>
      </c>
      <c r="BI302" s="30">
        <f ca="1">SUMIF([1]route!$E$3:$E$10005,E302,[1]!Table1[31])</f>
        <v>0</v>
      </c>
      <c r="BJ302" s="30">
        <f ca="1">SUMIF([1]route!$E$3:$E$10005,E302,[1]!Table1[Remain PO])</f>
        <v>0</v>
      </c>
      <c r="BK302" s="31">
        <f ca="1">SUMIF([1]route!$E$3:$E$10005,E302,[1]!Table1[N+1])</f>
        <v>226.11111111111111</v>
      </c>
      <c r="BL302" s="31">
        <f ca="1">SUMIF([1]route!$E$3:$E$10005,E302,[1]!Table1[N+2])</f>
        <v>200</v>
      </c>
      <c r="BM302" s="31">
        <f ca="1">SUMIF([1]route!$E$3:$E$10005,E302,[1]!Table1[N+3])</f>
        <v>150</v>
      </c>
      <c r="BN302" s="32">
        <f ca="1">SUMIF([1]route!$E$3:$E$10005,E302,[1]!Table1[N+4])</f>
        <v>0</v>
      </c>
      <c r="BP302" s="37">
        <f t="shared" si="109"/>
        <v>308</v>
      </c>
      <c r="BQ302" s="35">
        <f t="shared" ca="1" si="115"/>
        <v>308</v>
      </c>
      <c r="BR302" s="35">
        <f t="shared" ca="1" si="115"/>
        <v>308</v>
      </c>
      <c r="BS302" s="35">
        <f t="shared" ca="1" si="115"/>
        <v>308</v>
      </c>
      <c r="BT302" s="35">
        <f t="shared" ca="1" si="115"/>
        <v>308</v>
      </c>
      <c r="BU302" s="35">
        <f t="shared" ca="1" si="115"/>
        <v>308</v>
      </c>
      <c r="BV302" s="35">
        <f t="shared" ca="1" si="115"/>
        <v>308</v>
      </c>
      <c r="BW302" s="35">
        <f t="shared" ca="1" si="115"/>
        <v>308</v>
      </c>
      <c r="BX302" s="35">
        <f t="shared" ca="1" si="115"/>
        <v>308</v>
      </c>
      <c r="BY302" s="35">
        <f t="shared" ca="1" si="115"/>
        <v>308</v>
      </c>
      <c r="BZ302" s="35">
        <f t="shared" ca="1" si="115"/>
        <v>308</v>
      </c>
      <c r="CA302" s="35">
        <f t="shared" ca="1" si="115"/>
        <v>308</v>
      </c>
      <c r="CB302" s="35">
        <f t="shared" ca="1" si="114"/>
        <v>308</v>
      </c>
      <c r="CC302" s="35">
        <f t="shared" ca="1" si="114"/>
        <v>308</v>
      </c>
      <c r="CD302" s="35">
        <f t="shared" ca="1" si="114"/>
        <v>308</v>
      </c>
      <c r="CE302" s="35">
        <f t="shared" ca="1" si="114"/>
        <v>308</v>
      </c>
      <c r="CF302" s="35">
        <f t="shared" ca="1" si="114"/>
        <v>308</v>
      </c>
      <c r="CG302" s="35">
        <f t="shared" ca="1" si="113"/>
        <v>308</v>
      </c>
      <c r="CH302" s="35">
        <f t="shared" ca="1" si="112"/>
        <v>308</v>
      </c>
      <c r="CI302" s="35">
        <f t="shared" ca="1" si="112"/>
        <v>308</v>
      </c>
      <c r="CJ302" s="35">
        <f t="shared" ca="1" si="112"/>
        <v>308</v>
      </c>
      <c r="CK302" s="35">
        <f t="shared" ca="1" si="112"/>
        <v>308</v>
      </c>
      <c r="CL302" s="35">
        <f t="shared" ca="1" si="112"/>
        <v>308</v>
      </c>
      <c r="CM302" s="35">
        <f t="shared" ca="1" si="112"/>
        <v>308</v>
      </c>
      <c r="CN302" s="35">
        <f t="shared" ca="1" si="112"/>
        <v>308</v>
      </c>
      <c r="CO302" s="35">
        <f t="shared" ca="1" si="110"/>
        <v>308</v>
      </c>
      <c r="CP302" s="35">
        <f t="shared" ca="1" si="110"/>
        <v>308</v>
      </c>
      <c r="CQ302" s="35">
        <f t="shared" ca="1" si="110"/>
        <v>308</v>
      </c>
      <c r="CR302" s="35">
        <f t="shared" ca="1" si="110"/>
        <v>308</v>
      </c>
      <c r="CS302" s="35">
        <f t="shared" ca="1" si="110"/>
        <v>308</v>
      </c>
      <c r="CT302" s="35">
        <f t="shared" ca="1" si="110"/>
        <v>308</v>
      </c>
      <c r="CU302" s="35">
        <f t="shared" ca="1" si="110"/>
        <v>308</v>
      </c>
      <c r="CV302" s="35">
        <f t="shared" ca="1" si="110"/>
        <v>308</v>
      </c>
      <c r="CW302" s="38">
        <f t="shared" ca="1" si="110"/>
        <v>81.888888888888886</v>
      </c>
      <c r="CX302" s="38">
        <f t="shared" ca="1" si="110"/>
        <v>-118.11111111111111</v>
      </c>
      <c r="CY302" s="38">
        <f t="shared" ca="1" si="110"/>
        <v>-268.11111111111109</v>
      </c>
      <c r="CZ302" s="39">
        <f t="shared" ca="1" si="111"/>
        <v>-268.11111111111109</v>
      </c>
      <c r="DA302" s="35"/>
    </row>
    <row r="303" spans="4:105" x14ac:dyDescent="0.3">
      <c r="D303" s="61" t="str">
        <f>VLOOKUP(F303,[1]Special!$O$2:$S$209,3,0)</f>
        <v>|0101022500|0.00|0.00|0.000|67.5001.6</v>
      </c>
      <c r="E303" s="20" t="s">
        <v>326</v>
      </c>
      <c r="F303" s="19" t="str">
        <f t="shared" si="99"/>
        <v>|0200226240|22.20|0.00|1.600|0.000</v>
      </c>
      <c r="G303" s="19" t="str">
        <f>'Cutting Rules'!H303</f>
        <v>KMV|KMV|||||||||||</v>
      </c>
      <c r="H303" s="19" t="str">
        <f>VLOOKUP(MID(F303,8,2),[1]Special!$H$2:$I$32,2,0)</f>
        <v>STKMHT590</v>
      </c>
      <c r="I303" s="19" t="str">
        <f t="shared" si="100"/>
        <v>NBC</v>
      </c>
      <c r="J303" s="19" t="str">
        <f t="shared" si="101"/>
        <v>P</v>
      </c>
      <c r="K303" s="19" t="str">
        <f t="shared" si="102"/>
        <v>22.2</v>
      </c>
      <c r="L303" s="19" t="str">
        <f t="shared" si="103"/>
        <v>0.00</v>
      </c>
      <c r="M303" s="52" t="str">
        <f t="shared" si="104"/>
        <v>1.60</v>
      </c>
      <c r="N303" s="52" t="str">
        <f t="shared" si="105"/>
        <v>6029</v>
      </c>
      <c r="O303" s="19">
        <f>VLOOKUP(F303,[1]Item!$A$5:$Z$10000,26,0)</f>
        <v>0.81299999999999994</v>
      </c>
      <c r="P303" s="19" t="str">
        <f>VLOOKUP(E303,[1]route!$E$3:$O$10005,11,0)</f>
        <v>C</v>
      </c>
      <c r="Q303" s="62" t="str">
        <f>'Cutting Rules'!AD303</f>
        <v>210-348-6029----------</v>
      </c>
      <c r="R303" s="23">
        <f ca="1">SUMIF([1]route!$E$3:$E$10005,E303,[1]!Table1[生産])</f>
        <v>360.66531440162271</v>
      </c>
      <c r="S303" s="24"/>
      <c r="T303" s="78" t="s">
        <v>547</v>
      </c>
      <c r="U303" s="19"/>
      <c r="V303" s="48">
        <f>SUMIF([1]route!$E$3:$E$10005,E303,[1]route!$M$3:$M$10005)</f>
        <v>279</v>
      </c>
      <c r="W303" s="56">
        <f t="shared" si="106"/>
        <v>1367.5399829999997</v>
      </c>
      <c r="X303" s="27">
        <f t="array" aca="1" ref="X303" ca="1">INDEX($BP303:$CZ303,MATCH(TRUE,$BP303:$CZ303&lt;0,0))</f>
        <v>-81.665314401622709</v>
      </c>
      <c r="Y303" s="47">
        <f t="shared" ca="1" si="97"/>
        <v>45351</v>
      </c>
      <c r="Z303" s="121" t="str">
        <f>IFERROR(VLOOKUP(E303,[1]route!$E$3:$BL$10005,59,0),"")&amp;IFERROR(VLOOKUP(E303,[1]route!$E$3:$BL$10005,60,0),"")</f>
        <v/>
      </c>
      <c r="AA303" s="28">
        <f t="shared" ca="1" si="107"/>
        <v>81.665314401622709</v>
      </c>
      <c r="AB303" s="77">
        <f t="shared" ca="1" si="108"/>
        <v>400.28882676876259</v>
      </c>
      <c r="AC303" s="4">
        <f t="shared" ca="1" si="98"/>
        <v>35</v>
      </c>
      <c r="AD303" s="29">
        <v>0</v>
      </c>
      <c r="AE303" s="30">
        <f ca="1">SUMIF([1]route!$E$3:$E$10005,E303,[1]!Table1[1])</f>
        <v>0</v>
      </c>
      <c r="AF303" s="30">
        <f ca="1">SUMIF([1]route!$E$3:$E$10005,E303,[1]!Table1[2])</f>
        <v>0</v>
      </c>
      <c r="AG303" s="30">
        <f ca="1">SUMIF([1]route!$E$3:$E$10005,E303,[1]!Table1[3])</f>
        <v>0</v>
      </c>
      <c r="AH303" s="30">
        <f ca="1">SUMIF([1]route!$E$3:$E$10005,E303,[1]!Table1[4])</f>
        <v>0</v>
      </c>
      <c r="AI303" s="30">
        <f ca="1">SUMIF([1]route!$E$3:$E$10005,E303,[1]!Table1[5])</f>
        <v>0</v>
      </c>
      <c r="AJ303" s="30">
        <f ca="1">SUMIF([1]route!$E$3:$E$10005,E303,[1]!Table1[6])</f>
        <v>0</v>
      </c>
      <c r="AK303" s="30">
        <f ca="1">SUMIF([1]route!$E$3:$E$10005,E303,[1]!Table1[7])</f>
        <v>0</v>
      </c>
      <c r="AL303" s="30">
        <f ca="1">SUMIF([1]route!$E$3:$E$10005,E303,[1]!Table1[8])</f>
        <v>0</v>
      </c>
      <c r="AM303" s="30">
        <f ca="1">SUMIF([1]route!$E$3:$E$10005,E303,[1]!Table1[9])</f>
        <v>0</v>
      </c>
      <c r="AN303" s="30">
        <f ca="1">SUMIF([1]route!$E$3:$E$10005,E303,[1]!Table1[10])</f>
        <v>0</v>
      </c>
      <c r="AO303" s="30">
        <f ca="1">SUMIF([1]route!$E$3:$E$10005,E303,[1]!Table1[11])</f>
        <v>0</v>
      </c>
      <c r="AP303" s="30">
        <f ca="1">SUMIF([1]route!$E$3:$E$10005,E303,[1]!Table1[12])</f>
        <v>0</v>
      </c>
      <c r="AQ303" s="30">
        <f ca="1">SUMIF([1]route!$E$3:$E$10005,E303,[1]!Table1[13])</f>
        <v>0</v>
      </c>
      <c r="AR303" s="30">
        <f ca="1">SUMIF([1]route!$E$3:$E$10005,E303,[1]!Table1[14])</f>
        <v>0</v>
      </c>
      <c r="AS303" s="30">
        <f ca="1">SUMIF([1]route!$E$3:$E$10005,E303,[1]!Table1[15])</f>
        <v>0</v>
      </c>
      <c r="AT303" s="30">
        <f ca="1">SUMIF([1]route!$E$3:$E$10005,E303,[1]!Table1[16])</f>
        <v>0</v>
      </c>
      <c r="AU303" s="30">
        <f ca="1">SUMIF([1]route!$E$3:$E$10005,E303,[1]!Table1[17])</f>
        <v>0</v>
      </c>
      <c r="AV303" s="30">
        <f ca="1">SUMIF([1]route!$E$3:$E$10005,E303,[1]!Table1[18])</f>
        <v>0</v>
      </c>
      <c r="AW303" s="30">
        <f ca="1">SUMIF([1]route!$E$3:$E$10005,E303,[1]!Table1[19])</f>
        <v>0</v>
      </c>
      <c r="AX303" s="30">
        <f ca="1">SUMIF([1]route!$E$3:$E$10005,E303,[1]!Table1[20])</f>
        <v>0</v>
      </c>
      <c r="AY303" s="30">
        <f ca="1">SUMIF([1]route!$E$3:$E$10005,E303,[1]!Table1[21])</f>
        <v>0</v>
      </c>
      <c r="AZ303" s="30">
        <f ca="1">SUMIF([1]route!$E$3:$E$10005,E303,[1]!Table1[22])</f>
        <v>0</v>
      </c>
      <c r="BA303" s="30">
        <f ca="1">SUMIF([1]route!$E$3:$E$10005,E303,[1]!Table1[23])</f>
        <v>0</v>
      </c>
      <c r="BB303" s="30">
        <f ca="1">SUMIF([1]route!$E$3:$E$10005,E303,[1]!Table1[24])</f>
        <v>0</v>
      </c>
      <c r="BC303" s="30">
        <f ca="1">SUMIF([1]route!$E$3:$E$10005,E303,[1]!Table1[25])</f>
        <v>0</v>
      </c>
      <c r="BD303" s="30">
        <f ca="1">SUMIF([1]route!$E$3:$E$10005,E303,[1]!Table1[26])</f>
        <v>0</v>
      </c>
      <c r="BE303" s="30">
        <f ca="1">SUMIF([1]route!$E$3:$E$10005,E303,[1]!Table1[27])</f>
        <v>0</v>
      </c>
      <c r="BF303" s="30">
        <f ca="1">SUMIF([1]route!$E$3:$E$10005,E303,[1]!Table1[28])</f>
        <v>0</v>
      </c>
      <c r="BG303" s="30">
        <f ca="1">SUMIF([1]route!$E$3:$E$10005,E303,[1]!Table1[29])</f>
        <v>0</v>
      </c>
      <c r="BH303" s="30">
        <f ca="1">SUMIF([1]route!$E$3:$E$10005,E303,[1]!Table1[30])</f>
        <v>0</v>
      </c>
      <c r="BI303" s="30">
        <f ca="1">SUMIF([1]route!$E$3:$E$10005,E303,[1]!Table1[31])</f>
        <v>0</v>
      </c>
      <c r="BJ303" s="30">
        <f ca="1">SUMIF([1]route!$E$3:$E$10005,E303,[1]!Table1[Remain PO])</f>
        <v>0</v>
      </c>
      <c r="BK303" s="31">
        <f ca="1">SUMIF([1]route!$E$3:$E$10005,E303,[1]!Table1[N+1])</f>
        <v>210.19878296146044</v>
      </c>
      <c r="BL303" s="31">
        <f ca="1">SUMIF([1]route!$E$3:$E$10005,E303,[1]!Table1[N+2])</f>
        <v>150.46653144016227</v>
      </c>
      <c r="BM303" s="31">
        <f ca="1">SUMIF([1]route!$E$3:$E$10005,E303,[1]!Table1[N+3])</f>
        <v>118.70182555780933</v>
      </c>
      <c r="BN303" s="32">
        <f ca="1">SUMIF([1]route!$E$3:$E$10005,E303,[1]!Table1[N+4])</f>
        <v>0</v>
      </c>
      <c r="BP303" s="37">
        <f t="shared" si="109"/>
        <v>279</v>
      </c>
      <c r="BQ303" s="35">
        <f t="shared" ca="1" si="115"/>
        <v>279</v>
      </c>
      <c r="BR303" s="35">
        <f t="shared" ca="1" si="115"/>
        <v>279</v>
      </c>
      <c r="BS303" s="35">
        <f t="shared" ca="1" si="115"/>
        <v>279</v>
      </c>
      <c r="BT303" s="35">
        <f t="shared" ca="1" si="115"/>
        <v>279</v>
      </c>
      <c r="BU303" s="35">
        <f t="shared" ca="1" si="115"/>
        <v>279</v>
      </c>
      <c r="BV303" s="35">
        <f t="shared" ca="1" si="115"/>
        <v>279</v>
      </c>
      <c r="BW303" s="35">
        <f t="shared" ca="1" si="115"/>
        <v>279</v>
      </c>
      <c r="BX303" s="35">
        <f t="shared" ca="1" si="115"/>
        <v>279</v>
      </c>
      <c r="BY303" s="35">
        <f t="shared" ca="1" si="115"/>
        <v>279</v>
      </c>
      <c r="BZ303" s="35">
        <f t="shared" ca="1" si="115"/>
        <v>279</v>
      </c>
      <c r="CA303" s="35">
        <f t="shared" ca="1" si="115"/>
        <v>279</v>
      </c>
      <c r="CB303" s="35">
        <f t="shared" ca="1" si="114"/>
        <v>279</v>
      </c>
      <c r="CC303" s="35">
        <f t="shared" ca="1" si="114"/>
        <v>279</v>
      </c>
      <c r="CD303" s="35">
        <f t="shared" ca="1" si="114"/>
        <v>279</v>
      </c>
      <c r="CE303" s="35">
        <f t="shared" ca="1" si="114"/>
        <v>279</v>
      </c>
      <c r="CF303" s="35">
        <f t="shared" ca="1" si="114"/>
        <v>279</v>
      </c>
      <c r="CG303" s="35">
        <f t="shared" ca="1" si="113"/>
        <v>279</v>
      </c>
      <c r="CH303" s="35">
        <f t="shared" ca="1" si="112"/>
        <v>279</v>
      </c>
      <c r="CI303" s="35">
        <f t="shared" ca="1" si="112"/>
        <v>279</v>
      </c>
      <c r="CJ303" s="35">
        <f t="shared" ca="1" si="112"/>
        <v>279</v>
      </c>
      <c r="CK303" s="35">
        <f t="shared" ca="1" si="112"/>
        <v>279</v>
      </c>
      <c r="CL303" s="35">
        <f t="shared" ca="1" si="112"/>
        <v>279</v>
      </c>
      <c r="CM303" s="35">
        <f t="shared" ca="1" si="112"/>
        <v>279</v>
      </c>
      <c r="CN303" s="35">
        <f t="shared" ca="1" si="112"/>
        <v>279</v>
      </c>
      <c r="CO303" s="35">
        <f t="shared" ca="1" si="110"/>
        <v>279</v>
      </c>
      <c r="CP303" s="35">
        <f t="shared" ca="1" si="110"/>
        <v>279</v>
      </c>
      <c r="CQ303" s="35">
        <f t="shared" ca="1" si="110"/>
        <v>279</v>
      </c>
      <c r="CR303" s="35">
        <f t="shared" ca="1" si="110"/>
        <v>279</v>
      </c>
      <c r="CS303" s="35">
        <f t="shared" ca="1" si="110"/>
        <v>279</v>
      </c>
      <c r="CT303" s="35">
        <f t="shared" ca="1" si="110"/>
        <v>279</v>
      </c>
      <c r="CU303" s="35">
        <f t="shared" ca="1" si="110"/>
        <v>279</v>
      </c>
      <c r="CV303" s="35">
        <f t="shared" ca="1" si="110"/>
        <v>279</v>
      </c>
      <c r="CW303" s="38">
        <f t="shared" ca="1" si="110"/>
        <v>68.801217038539562</v>
      </c>
      <c r="CX303" s="38">
        <f t="shared" ca="1" si="110"/>
        <v>-81.665314401622709</v>
      </c>
      <c r="CY303" s="38">
        <f t="shared" ca="1" si="110"/>
        <v>-200.36713995943205</v>
      </c>
      <c r="CZ303" s="39">
        <f t="shared" ca="1" si="111"/>
        <v>-200.36713995943205</v>
      </c>
      <c r="DA303" s="35"/>
    </row>
    <row r="304" spans="4:105" x14ac:dyDescent="0.3">
      <c r="D304" s="61" t="str">
        <f>VLOOKUP(F304,[1]Special!$O$2:$S$209,3,0)</f>
        <v>|0101022500|0.00|0.00|0.000|67.5001.6</v>
      </c>
      <c r="E304" s="20" t="s">
        <v>327</v>
      </c>
      <c r="F304" s="19" t="str">
        <f t="shared" si="99"/>
        <v>|0200226240|22.20|0.00|1.600|0.000</v>
      </c>
      <c r="G304" s="19" t="str">
        <f>'Cutting Rules'!H304</f>
        <v>SHVN||||||||||||</v>
      </c>
      <c r="H304" s="19" t="str">
        <f>VLOOKUP(MID(F304,8,2),[1]Special!$H$2:$I$32,2,0)</f>
        <v>STKMHT590</v>
      </c>
      <c r="I304" s="19" t="str">
        <f t="shared" si="100"/>
        <v>IBC</v>
      </c>
      <c r="J304" s="19" t="str">
        <f t="shared" si="101"/>
        <v>P</v>
      </c>
      <c r="K304" s="19" t="str">
        <f t="shared" si="102"/>
        <v>22.2</v>
      </c>
      <c r="L304" s="19" t="str">
        <f t="shared" si="103"/>
        <v>0.00</v>
      </c>
      <c r="M304" s="52" t="str">
        <f t="shared" si="104"/>
        <v>1.60</v>
      </c>
      <c r="N304" s="52" t="str">
        <f t="shared" si="105"/>
        <v>5400</v>
      </c>
      <c r="O304" s="19">
        <f>VLOOKUP(F304,[1]Item!$A$5:$Z$10000,26,0)</f>
        <v>0.81299999999999994</v>
      </c>
      <c r="P304" s="19" t="str">
        <f>VLOOKUP(E304,[1]route!$E$3:$O$10005,11,0)</f>
        <v>P/E</v>
      </c>
      <c r="Q304" s="62" t="str">
        <f>'Cutting Rules'!AD304</f>
        <v>5400------------</v>
      </c>
      <c r="R304" s="23">
        <f ca="1">SUMIF([1]route!$E$3:$E$10005,E304,[1]!Table1[生産])</f>
        <v>265</v>
      </c>
      <c r="S304" s="24"/>
      <c r="T304" s="78" t="s">
        <v>547</v>
      </c>
      <c r="U304" s="19"/>
      <c r="V304" s="48">
        <f>SUMIF([1]route!$E$3:$E$10005,E304,[1]route!$M$3:$M$10005)</f>
        <v>221</v>
      </c>
      <c r="W304" s="56">
        <f t="shared" si="106"/>
        <v>970.23419999999999</v>
      </c>
      <c r="X304" s="27">
        <f t="array" aca="1" ref="X304" ca="1">INDEX($BP304:$CZ304,MATCH(TRUE,$BP304:$CZ304&lt;0,0))</f>
        <v>-44</v>
      </c>
      <c r="Y304" s="47">
        <f t="shared" ca="1" si="97"/>
        <v>45351</v>
      </c>
      <c r="Z304" s="121" t="str">
        <f>IFERROR(VLOOKUP(E304,[1]route!$E$3:$BL$10005,59,0),"")&amp;IFERROR(VLOOKUP(E304,[1]route!$E$3:$BL$10005,60,0),"")</f>
        <v/>
      </c>
      <c r="AA304" s="28">
        <f t="shared" ca="1" si="107"/>
        <v>44</v>
      </c>
      <c r="AB304" s="77">
        <f t="shared" ca="1" si="108"/>
        <v>193.16879999999998</v>
      </c>
      <c r="AC304" s="4">
        <f t="shared" ca="1" si="98"/>
        <v>35</v>
      </c>
      <c r="AD304" s="29">
        <v>0</v>
      </c>
      <c r="AE304" s="30">
        <f ca="1">SUMIF([1]route!$E$3:$E$10005,E304,[1]!Table1[1])</f>
        <v>0</v>
      </c>
      <c r="AF304" s="30">
        <f ca="1">SUMIF([1]route!$E$3:$E$10005,E304,[1]!Table1[2])</f>
        <v>0</v>
      </c>
      <c r="AG304" s="30">
        <f ca="1">SUMIF([1]route!$E$3:$E$10005,E304,[1]!Table1[3])</f>
        <v>0</v>
      </c>
      <c r="AH304" s="30">
        <f ca="1">SUMIF([1]route!$E$3:$E$10005,E304,[1]!Table1[4])</f>
        <v>0</v>
      </c>
      <c r="AI304" s="30">
        <f ca="1">SUMIF([1]route!$E$3:$E$10005,E304,[1]!Table1[5])</f>
        <v>0</v>
      </c>
      <c r="AJ304" s="30">
        <f ca="1">SUMIF([1]route!$E$3:$E$10005,E304,[1]!Table1[6])</f>
        <v>0</v>
      </c>
      <c r="AK304" s="30">
        <f ca="1">SUMIF([1]route!$E$3:$E$10005,E304,[1]!Table1[7])</f>
        <v>0</v>
      </c>
      <c r="AL304" s="30">
        <f ca="1">SUMIF([1]route!$E$3:$E$10005,E304,[1]!Table1[8])</f>
        <v>0</v>
      </c>
      <c r="AM304" s="30">
        <f ca="1">SUMIF([1]route!$E$3:$E$10005,E304,[1]!Table1[9])</f>
        <v>0</v>
      </c>
      <c r="AN304" s="30">
        <f ca="1">SUMIF([1]route!$E$3:$E$10005,E304,[1]!Table1[10])</f>
        <v>0</v>
      </c>
      <c r="AO304" s="30">
        <f ca="1">SUMIF([1]route!$E$3:$E$10005,E304,[1]!Table1[11])</f>
        <v>0</v>
      </c>
      <c r="AP304" s="30">
        <f ca="1">SUMIF([1]route!$E$3:$E$10005,E304,[1]!Table1[12])</f>
        <v>0</v>
      </c>
      <c r="AQ304" s="30">
        <f ca="1">SUMIF([1]route!$E$3:$E$10005,E304,[1]!Table1[13])</f>
        <v>0</v>
      </c>
      <c r="AR304" s="30">
        <f ca="1">SUMIF([1]route!$E$3:$E$10005,E304,[1]!Table1[14])</f>
        <v>0</v>
      </c>
      <c r="AS304" s="30">
        <f ca="1">SUMIF([1]route!$E$3:$E$10005,E304,[1]!Table1[15])</f>
        <v>0</v>
      </c>
      <c r="AT304" s="30">
        <f ca="1">SUMIF([1]route!$E$3:$E$10005,E304,[1]!Table1[16])</f>
        <v>0</v>
      </c>
      <c r="AU304" s="30">
        <f ca="1">SUMIF([1]route!$E$3:$E$10005,E304,[1]!Table1[17])</f>
        <v>0</v>
      </c>
      <c r="AV304" s="30">
        <f ca="1">SUMIF([1]route!$E$3:$E$10005,E304,[1]!Table1[18])</f>
        <v>0</v>
      </c>
      <c r="AW304" s="30">
        <f ca="1">SUMIF([1]route!$E$3:$E$10005,E304,[1]!Table1[19])</f>
        <v>0</v>
      </c>
      <c r="AX304" s="30">
        <f ca="1">SUMIF([1]route!$E$3:$E$10005,E304,[1]!Table1[20])</f>
        <v>0</v>
      </c>
      <c r="AY304" s="30">
        <f ca="1">SUMIF([1]route!$E$3:$E$10005,E304,[1]!Table1[21])</f>
        <v>0</v>
      </c>
      <c r="AZ304" s="30">
        <f ca="1">SUMIF([1]route!$E$3:$E$10005,E304,[1]!Table1[22])</f>
        <v>0</v>
      </c>
      <c r="BA304" s="30">
        <f ca="1">SUMIF([1]route!$E$3:$E$10005,E304,[1]!Table1[23])</f>
        <v>0</v>
      </c>
      <c r="BB304" s="30">
        <f ca="1">SUMIF([1]route!$E$3:$E$10005,E304,[1]!Table1[24])</f>
        <v>0</v>
      </c>
      <c r="BC304" s="30">
        <f ca="1">SUMIF([1]route!$E$3:$E$10005,E304,[1]!Table1[25])</f>
        <v>0</v>
      </c>
      <c r="BD304" s="30">
        <f ca="1">SUMIF([1]route!$E$3:$E$10005,E304,[1]!Table1[26])</f>
        <v>0</v>
      </c>
      <c r="BE304" s="30">
        <f ca="1">SUMIF([1]route!$E$3:$E$10005,E304,[1]!Table1[27])</f>
        <v>0</v>
      </c>
      <c r="BF304" s="30">
        <f ca="1">SUMIF([1]route!$E$3:$E$10005,E304,[1]!Table1[28])</f>
        <v>0</v>
      </c>
      <c r="BG304" s="30">
        <f ca="1">SUMIF([1]route!$E$3:$E$10005,E304,[1]!Table1[29])</f>
        <v>0</v>
      </c>
      <c r="BH304" s="30">
        <f ca="1">SUMIF([1]route!$E$3:$E$10005,E304,[1]!Table1[30])</f>
        <v>0</v>
      </c>
      <c r="BI304" s="30">
        <f ca="1">SUMIF([1]route!$E$3:$E$10005,E304,[1]!Table1[31])</f>
        <v>0</v>
      </c>
      <c r="BJ304" s="30">
        <f ca="1">SUMIF([1]route!$E$3:$E$10005,E304,[1]!Table1[Remain PO])</f>
        <v>0</v>
      </c>
      <c r="BK304" s="31">
        <f ca="1">SUMIF([1]route!$E$3:$E$10005,E304,[1]!Table1[N+1])</f>
        <v>130</v>
      </c>
      <c r="BL304" s="31">
        <f ca="1">SUMIF([1]route!$E$3:$E$10005,E304,[1]!Table1[N+2])</f>
        <v>135</v>
      </c>
      <c r="BM304" s="31">
        <f ca="1">SUMIF([1]route!$E$3:$E$10005,E304,[1]!Table1[N+3])</f>
        <v>131</v>
      </c>
      <c r="BN304" s="32">
        <f ca="1">SUMIF([1]route!$E$3:$E$10005,E304,[1]!Table1[N+4])</f>
        <v>0</v>
      </c>
      <c r="BP304" s="37">
        <f t="shared" si="109"/>
        <v>221</v>
      </c>
      <c r="BQ304" s="35">
        <f t="shared" ca="1" si="115"/>
        <v>221</v>
      </c>
      <c r="BR304" s="35">
        <f t="shared" ca="1" si="115"/>
        <v>221</v>
      </c>
      <c r="BS304" s="35">
        <f t="shared" ca="1" si="115"/>
        <v>221</v>
      </c>
      <c r="BT304" s="35">
        <f t="shared" ca="1" si="115"/>
        <v>221</v>
      </c>
      <c r="BU304" s="35">
        <f t="shared" ca="1" si="115"/>
        <v>221</v>
      </c>
      <c r="BV304" s="35">
        <f t="shared" ca="1" si="115"/>
        <v>221</v>
      </c>
      <c r="BW304" s="35">
        <f t="shared" ca="1" si="115"/>
        <v>221</v>
      </c>
      <c r="BX304" s="35">
        <f t="shared" ca="1" si="115"/>
        <v>221</v>
      </c>
      <c r="BY304" s="35">
        <f t="shared" ca="1" si="115"/>
        <v>221</v>
      </c>
      <c r="BZ304" s="35">
        <f t="shared" ca="1" si="115"/>
        <v>221</v>
      </c>
      <c r="CA304" s="35">
        <f t="shared" ca="1" si="115"/>
        <v>221</v>
      </c>
      <c r="CB304" s="35">
        <f t="shared" ca="1" si="114"/>
        <v>221</v>
      </c>
      <c r="CC304" s="35">
        <f t="shared" ca="1" si="114"/>
        <v>221</v>
      </c>
      <c r="CD304" s="35">
        <f t="shared" ca="1" si="114"/>
        <v>221</v>
      </c>
      <c r="CE304" s="35">
        <f t="shared" ca="1" si="114"/>
        <v>221</v>
      </c>
      <c r="CF304" s="35">
        <f t="shared" ca="1" si="114"/>
        <v>221</v>
      </c>
      <c r="CG304" s="35">
        <f t="shared" ca="1" si="113"/>
        <v>221</v>
      </c>
      <c r="CH304" s="35">
        <f t="shared" ca="1" si="112"/>
        <v>221</v>
      </c>
      <c r="CI304" s="35">
        <f t="shared" ca="1" si="112"/>
        <v>221</v>
      </c>
      <c r="CJ304" s="35">
        <f t="shared" ca="1" si="112"/>
        <v>221</v>
      </c>
      <c r="CK304" s="35">
        <f t="shared" ca="1" si="112"/>
        <v>221</v>
      </c>
      <c r="CL304" s="35">
        <f t="shared" ca="1" si="112"/>
        <v>221</v>
      </c>
      <c r="CM304" s="35">
        <f t="shared" ca="1" si="112"/>
        <v>221</v>
      </c>
      <c r="CN304" s="35">
        <f t="shared" ca="1" si="112"/>
        <v>221</v>
      </c>
      <c r="CO304" s="35">
        <f t="shared" ca="1" si="110"/>
        <v>221</v>
      </c>
      <c r="CP304" s="35">
        <f t="shared" ca="1" si="110"/>
        <v>221</v>
      </c>
      <c r="CQ304" s="35">
        <f t="shared" ca="1" si="110"/>
        <v>221</v>
      </c>
      <c r="CR304" s="35">
        <f t="shared" ca="1" si="110"/>
        <v>221</v>
      </c>
      <c r="CS304" s="35">
        <f t="shared" ca="1" si="110"/>
        <v>221</v>
      </c>
      <c r="CT304" s="35">
        <f t="shared" ca="1" si="110"/>
        <v>221</v>
      </c>
      <c r="CU304" s="35">
        <f t="shared" ca="1" si="110"/>
        <v>221</v>
      </c>
      <c r="CV304" s="35">
        <f t="shared" ca="1" si="110"/>
        <v>221</v>
      </c>
      <c r="CW304" s="38">
        <f t="shared" ca="1" si="110"/>
        <v>91</v>
      </c>
      <c r="CX304" s="38">
        <f t="shared" ca="1" si="110"/>
        <v>-44</v>
      </c>
      <c r="CY304" s="38">
        <f t="shared" ca="1" si="110"/>
        <v>-175</v>
      </c>
      <c r="CZ304" s="39">
        <f t="shared" ca="1" si="111"/>
        <v>-175</v>
      </c>
      <c r="DA304" s="35"/>
    </row>
    <row r="305" spans="4:105" x14ac:dyDescent="0.3">
      <c r="D305" s="61" t="str">
        <f>VLOOKUP(F305,[1]Special!$O$2:$S$209,3,0)</f>
        <v>|0101022500|0.00|0.00|0.000|66.0002.3</v>
      </c>
      <c r="E305" s="20" t="s">
        <v>328</v>
      </c>
      <c r="F305" s="19" t="str">
        <f t="shared" si="99"/>
        <v>|0200226240|22.20|0.00|2.300|0.000</v>
      </c>
      <c r="G305" s="19" t="str">
        <f>'Cutting Rules'!H305</f>
        <v>KMV||||||||||||</v>
      </c>
      <c r="H305" s="19" t="str">
        <f>VLOOKUP(MID(F305,8,2),[1]Special!$H$2:$I$32,2,0)</f>
        <v>STKMHT590</v>
      </c>
      <c r="I305" s="19" t="str">
        <f t="shared" si="100"/>
        <v>NBC</v>
      </c>
      <c r="J305" s="19" t="str">
        <f t="shared" si="101"/>
        <v>P</v>
      </c>
      <c r="K305" s="19" t="str">
        <f t="shared" si="102"/>
        <v>22.2</v>
      </c>
      <c r="L305" s="19" t="str">
        <f t="shared" si="103"/>
        <v>0.00</v>
      </c>
      <c r="M305" s="52" t="str">
        <f t="shared" si="104"/>
        <v>2.30</v>
      </c>
      <c r="N305" s="52" t="str">
        <f t="shared" si="105"/>
        <v>6262</v>
      </c>
      <c r="O305" s="19">
        <f>VLOOKUP(F305,[1]Item!$A$5:$Z$10000,26,0)</f>
        <v>1.129</v>
      </c>
      <c r="P305" s="19" t="str">
        <f>VLOOKUP(E305,[1]route!$E$3:$O$10005,11,0)</f>
        <v>C</v>
      </c>
      <c r="Q305" s="62" t="str">
        <f>'Cutting Rules'!AD305</f>
        <v>1030-1031.5-6262----------</v>
      </c>
      <c r="R305" s="23">
        <f ca="1">SUMIF([1]route!$E$3:$E$10005,E305,[1]!Table1[生産])</f>
        <v>0</v>
      </c>
      <c r="S305" s="24"/>
      <c r="T305" s="78" t="s">
        <v>547</v>
      </c>
      <c r="U305" s="19"/>
      <c r="V305" s="48">
        <f>SUMIF([1]route!$E$3:$E$10005,E305,[1]route!$M$3:$M$10005)</f>
        <v>123</v>
      </c>
      <c r="W305" s="56">
        <f t="shared" si="106"/>
        <v>869.58515399999999</v>
      </c>
      <c r="X305" s="27" t="e">
        <f t="array" aca="1" ref="X305" ca="1">INDEX($BP305:$CZ305,MATCH(TRUE,$BP305:$CZ305&lt;0,0))</f>
        <v>#N/A</v>
      </c>
      <c r="Y305" s="47" t="str">
        <f t="shared" ca="1" si="97"/>
        <v/>
      </c>
      <c r="Z305" s="121" t="str">
        <f>IFERROR(VLOOKUP(E305,[1]route!$E$3:$BL$10005,59,0),"")&amp;IFERROR(VLOOKUP(E305,[1]route!$E$3:$BL$10005,60,0),"")</f>
        <v/>
      </c>
      <c r="AA305" s="28">
        <f t="shared" ca="1" si="107"/>
        <v>0</v>
      </c>
      <c r="AB305" s="77">
        <f t="shared" ca="1" si="108"/>
        <v>0</v>
      </c>
      <c r="AC305" s="4" t="str">
        <f t="shared" ca="1" si="98"/>
        <v/>
      </c>
      <c r="AD305" s="29">
        <v>0</v>
      </c>
      <c r="AE305" s="30">
        <f ca="1">SUMIF([1]route!$E$3:$E$10005,E305,[1]!Table1[1])</f>
        <v>0</v>
      </c>
      <c r="AF305" s="30">
        <f ca="1">SUMIF([1]route!$E$3:$E$10005,E305,[1]!Table1[2])</f>
        <v>0</v>
      </c>
      <c r="AG305" s="30">
        <f ca="1">SUMIF([1]route!$E$3:$E$10005,E305,[1]!Table1[3])</f>
        <v>0</v>
      </c>
      <c r="AH305" s="30">
        <f ca="1">SUMIF([1]route!$E$3:$E$10005,E305,[1]!Table1[4])</f>
        <v>0</v>
      </c>
      <c r="AI305" s="30">
        <f ca="1">SUMIF([1]route!$E$3:$E$10005,E305,[1]!Table1[5])</f>
        <v>0</v>
      </c>
      <c r="AJ305" s="30">
        <f ca="1">SUMIF([1]route!$E$3:$E$10005,E305,[1]!Table1[6])</f>
        <v>0</v>
      </c>
      <c r="AK305" s="30">
        <f ca="1">SUMIF([1]route!$E$3:$E$10005,E305,[1]!Table1[7])</f>
        <v>0</v>
      </c>
      <c r="AL305" s="30">
        <f ca="1">SUMIF([1]route!$E$3:$E$10005,E305,[1]!Table1[8])</f>
        <v>0</v>
      </c>
      <c r="AM305" s="30">
        <f ca="1">SUMIF([1]route!$E$3:$E$10005,E305,[1]!Table1[9])</f>
        <v>0</v>
      </c>
      <c r="AN305" s="30">
        <f ca="1">SUMIF([1]route!$E$3:$E$10005,E305,[1]!Table1[10])</f>
        <v>0</v>
      </c>
      <c r="AO305" s="30">
        <f ca="1">SUMIF([1]route!$E$3:$E$10005,E305,[1]!Table1[11])</f>
        <v>0</v>
      </c>
      <c r="AP305" s="30">
        <f ca="1">SUMIF([1]route!$E$3:$E$10005,E305,[1]!Table1[12])</f>
        <v>0</v>
      </c>
      <c r="AQ305" s="30">
        <f ca="1">SUMIF([1]route!$E$3:$E$10005,E305,[1]!Table1[13])</f>
        <v>0</v>
      </c>
      <c r="AR305" s="30">
        <f ca="1">SUMIF([1]route!$E$3:$E$10005,E305,[1]!Table1[14])</f>
        <v>0</v>
      </c>
      <c r="AS305" s="30">
        <f ca="1">SUMIF([1]route!$E$3:$E$10005,E305,[1]!Table1[15])</f>
        <v>0</v>
      </c>
      <c r="AT305" s="30">
        <f ca="1">SUMIF([1]route!$E$3:$E$10005,E305,[1]!Table1[16])</f>
        <v>0</v>
      </c>
      <c r="AU305" s="30">
        <f ca="1">SUMIF([1]route!$E$3:$E$10005,E305,[1]!Table1[17])</f>
        <v>0</v>
      </c>
      <c r="AV305" s="30">
        <f ca="1">SUMIF([1]route!$E$3:$E$10005,E305,[1]!Table1[18])</f>
        <v>0</v>
      </c>
      <c r="AW305" s="30">
        <f ca="1">SUMIF([1]route!$E$3:$E$10005,E305,[1]!Table1[19])</f>
        <v>0</v>
      </c>
      <c r="AX305" s="30">
        <f ca="1">SUMIF([1]route!$E$3:$E$10005,E305,[1]!Table1[20])</f>
        <v>0</v>
      </c>
      <c r="AY305" s="30">
        <f ca="1">SUMIF([1]route!$E$3:$E$10005,E305,[1]!Table1[21])</f>
        <v>0</v>
      </c>
      <c r="AZ305" s="30">
        <f ca="1">SUMIF([1]route!$E$3:$E$10005,E305,[1]!Table1[22])</f>
        <v>0</v>
      </c>
      <c r="BA305" s="30">
        <f ca="1">SUMIF([1]route!$E$3:$E$10005,E305,[1]!Table1[23])</f>
        <v>0</v>
      </c>
      <c r="BB305" s="30">
        <f ca="1">SUMIF([1]route!$E$3:$E$10005,E305,[1]!Table1[24])</f>
        <v>0</v>
      </c>
      <c r="BC305" s="30">
        <f ca="1">SUMIF([1]route!$E$3:$E$10005,E305,[1]!Table1[25])</f>
        <v>0</v>
      </c>
      <c r="BD305" s="30">
        <f ca="1">SUMIF([1]route!$E$3:$E$10005,E305,[1]!Table1[26])</f>
        <v>0</v>
      </c>
      <c r="BE305" s="30">
        <f ca="1">SUMIF([1]route!$E$3:$E$10005,E305,[1]!Table1[27])</f>
        <v>0</v>
      </c>
      <c r="BF305" s="30">
        <f ca="1">SUMIF([1]route!$E$3:$E$10005,E305,[1]!Table1[28])</f>
        <v>0</v>
      </c>
      <c r="BG305" s="30">
        <f ca="1">SUMIF([1]route!$E$3:$E$10005,E305,[1]!Table1[29])</f>
        <v>0</v>
      </c>
      <c r="BH305" s="30">
        <f ca="1">SUMIF([1]route!$E$3:$E$10005,E305,[1]!Table1[30])</f>
        <v>0</v>
      </c>
      <c r="BI305" s="30">
        <f ca="1">SUMIF([1]route!$E$3:$E$10005,E305,[1]!Table1[31])</f>
        <v>0</v>
      </c>
      <c r="BJ305" s="30">
        <f ca="1">SUMIF([1]route!$E$3:$E$10005,E305,[1]!Table1[Remain PO])</f>
        <v>0</v>
      </c>
      <c r="BK305" s="31">
        <f ca="1">SUMIF([1]route!$E$3:$E$10005,E305,[1]!Table1[N+1])</f>
        <v>0</v>
      </c>
      <c r="BL305" s="31">
        <f ca="1">SUMIF([1]route!$E$3:$E$10005,E305,[1]!Table1[N+2])</f>
        <v>0</v>
      </c>
      <c r="BM305" s="31">
        <f ca="1">SUMIF([1]route!$E$3:$E$10005,E305,[1]!Table1[N+3])</f>
        <v>33.333333333333336</v>
      </c>
      <c r="BN305" s="32">
        <f ca="1">SUMIF([1]route!$E$3:$E$10005,E305,[1]!Table1[N+4])</f>
        <v>0</v>
      </c>
      <c r="BP305" s="37">
        <f t="shared" si="109"/>
        <v>123</v>
      </c>
      <c r="BQ305" s="35">
        <f t="shared" ca="1" si="115"/>
        <v>123</v>
      </c>
      <c r="BR305" s="35">
        <f t="shared" ca="1" si="115"/>
        <v>123</v>
      </c>
      <c r="BS305" s="35">
        <f t="shared" ca="1" si="115"/>
        <v>123</v>
      </c>
      <c r="BT305" s="35">
        <f t="shared" ca="1" si="115"/>
        <v>123</v>
      </c>
      <c r="BU305" s="35">
        <f t="shared" ca="1" si="115"/>
        <v>123</v>
      </c>
      <c r="BV305" s="35">
        <f t="shared" ca="1" si="115"/>
        <v>123</v>
      </c>
      <c r="BW305" s="35">
        <f t="shared" ca="1" si="115"/>
        <v>123</v>
      </c>
      <c r="BX305" s="35">
        <f t="shared" ca="1" si="115"/>
        <v>123</v>
      </c>
      <c r="BY305" s="35">
        <f t="shared" ca="1" si="115"/>
        <v>123</v>
      </c>
      <c r="BZ305" s="35">
        <f t="shared" ca="1" si="115"/>
        <v>123</v>
      </c>
      <c r="CA305" s="35">
        <f t="shared" ca="1" si="115"/>
        <v>123</v>
      </c>
      <c r="CB305" s="35">
        <f t="shared" ca="1" si="114"/>
        <v>123</v>
      </c>
      <c r="CC305" s="35">
        <f t="shared" ca="1" si="114"/>
        <v>123</v>
      </c>
      <c r="CD305" s="35">
        <f t="shared" ca="1" si="114"/>
        <v>123</v>
      </c>
      <c r="CE305" s="35">
        <f t="shared" ca="1" si="114"/>
        <v>123</v>
      </c>
      <c r="CF305" s="35">
        <f t="shared" ca="1" si="114"/>
        <v>123</v>
      </c>
      <c r="CG305" s="35">
        <f t="shared" ca="1" si="113"/>
        <v>123</v>
      </c>
      <c r="CH305" s="35">
        <f t="shared" ca="1" si="112"/>
        <v>123</v>
      </c>
      <c r="CI305" s="35">
        <f t="shared" ca="1" si="112"/>
        <v>123</v>
      </c>
      <c r="CJ305" s="35">
        <f t="shared" ca="1" si="112"/>
        <v>123</v>
      </c>
      <c r="CK305" s="35">
        <f t="shared" ca="1" si="112"/>
        <v>123</v>
      </c>
      <c r="CL305" s="35">
        <f t="shared" ca="1" si="112"/>
        <v>123</v>
      </c>
      <c r="CM305" s="35">
        <f t="shared" ca="1" si="112"/>
        <v>123</v>
      </c>
      <c r="CN305" s="35">
        <f t="shared" ca="1" si="112"/>
        <v>123</v>
      </c>
      <c r="CO305" s="35">
        <f t="shared" ca="1" si="110"/>
        <v>123</v>
      </c>
      <c r="CP305" s="35">
        <f t="shared" ca="1" si="110"/>
        <v>123</v>
      </c>
      <c r="CQ305" s="35">
        <f t="shared" ca="1" si="110"/>
        <v>123</v>
      </c>
      <c r="CR305" s="35">
        <f t="shared" ca="1" si="110"/>
        <v>123</v>
      </c>
      <c r="CS305" s="35">
        <f t="shared" ca="1" si="110"/>
        <v>123</v>
      </c>
      <c r="CT305" s="35">
        <f t="shared" ca="1" si="110"/>
        <v>123</v>
      </c>
      <c r="CU305" s="35">
        <f t="shared" ca="1" si="110"/>
        <v>123</v>
      </c>
      <c r="CV305" s="35">
        <f t="shared" ca="1" si="110"/>
        <v>123</v>
      </c>
      <c r="CW305" s="38">
        <f t="shared" ca="1" si="110"/>
        <v>123</v>
      </c>
      <c r="CX305" s="38">
        <f t="shared" ca="1" si="110"/>
        <v>123</v>
      </c>
      <c r="CY305" s="38">
        <f t="shared" ca="1" si="110"/>
        <v>89.666666666666657</v>
      </c>
      <c r="CZ305" s="39">
        <f t="shared" ca="1" si="111"/>
        <v>89.666666666666657</v>
      </c>
      <c r="DA305" s="35"/>
    </row>
    <row r="306" spans="4:105" x14ac:dyDescent="0.3">
      <c r="D306" s="61" t="str">
        <f>VLOOKUP(F306,[1]Special!$O$2:$S$209,3,0)</f>
        <v>|0101022500|0.00|0.00|0.000|66.0002.3</v>
      </c>
      <c r="E306" s="20" t="s">
        <v>329</v>
      </c>
      <c r="F306" s="19" t="str">
        <f t="shared" si="99"/>
        <v>|0200226240|22.20|0.00|2.300|0.000</v>
      </c>
      <c r="G306" s="19" t="str">
        <f>'Cutting Rules'!H306</f>
        <v>KMV|KMV|SHVN||||||||||</v>
      </c>
      <c r="H306" s="19" t="str">
        <f>VLOOKUP(MID(F306,8,2),[1]Special!$H$2:$I$32,2,0)</f>
        <v>STKMHT590</v>
      </c>
      <c r="I306" s="19" t="str">
        <f t="shared" si="100"/>
        <v>NBC</v>
      </c>
      <c r="J306" s="19" t="str">
        <f t="shared" si="101"/>
        <v>P</v>
      </c>
      <c r="K306" s="19" t="str">
        <f t="shared" si="102"/>
        <v>22.2</v>
      </c>
      <c r="L306" s="19" t="str">
        <f t="shared" si="103"/>
        <v>0.00</v>
      </c>
      <c r="M306" s="52" t="str">
        <f t="shared" si="104"/>
        <v>2.30</v>
      </c>
      <c r="N306" s="52" t="str">
        <f t="shared" si="105"/>
        <v>6253</v>
      </c>
      <c r="O306" s="19">
        <f>VLOOKUP(F306,[1]Item!$A$5:$Z$10000,26,0)</f>
        <v>1.129</v>
      </c>
      <c r="P306" s="19" t="str">
        <f>VLOOKUP(E306,[1]route!$E$3:$O$10005,11,0)</f>
        <v>C</v>
      </c>
      <c r="Q306" s="62" t="str">
        <f>'Cutting Rules'!AD306</f>
        <v>188-619-6253----------</v>
      </c>
      <c r="R306" s="23">
        <f ca="1">SUMIF([1]route!$E$3:$E$10005,E306,[1]!Table1[生産])</f>
        <v>75.666666666666657</v>
      </c>
      <c r="S306" s="24"/>
      <c r="T306" s="78" t="s">
        <v>547</v>
      </c>
      <c r="U306" s="19"/>
      <c r="V306" s="48">
        <f>SUMIF([1]route!$E$3:$E$10005,E306,[1]route!$M$3:$M$10005)</f>
        <v>243</v>
      </c>
      <c r="W306" s="56">
        <f t="shared" si="106"/>
        <v>1715.4917909999999</v>
      </c>
      <c r="X306" s="27" t="e">
        <f t="array" aca="1" ref="X306" ca="1">INDEX($BP306:$CZ306,MATCH(TRUE,$BP306:$CZ306&lt;0,0))</f>
        <v>#N/A</v>
      </c>
      <c r="Y306" s="47" t="str">
        <f t="shared" ca="1" si="97"/>
        <v/>
      </c>
      <c r="Z306" s="121" t="str">
        <f>IFERROR(VLOOKUP(E306,[1]route!$E$3:$BL$10005,59,0),"")&amp;IFERROR(VLOOKUP(E306,[1]route!$E$3:$BL$10005,60,0),"")</f>
        <v/>
      </c>
      <c r="AA306" s="28">
        <f t="shared" ca="1" si="107"/>
        <v>0</v>
      </c>
      <c r="AB306" s="77">
        <f t="shared" ca="1" si="108"/>
        <v>0</v>
      </c>
      <c r="AC306" s="4" t="str">
        <f t="shared" ca="1" si="98"/>
        <v/>
      </c>
      <c r="AD306" s="29">
        <v>0</v>
      </c>
      <c r="AE306" s="30">
        <f ca="1">SUMIF([1]route!$E$3:$E$10005,E306,[1]!Table1[1])</f>
        <v>0</v>
      </c>
      <c r="AF306" s="30">
        <f ca="1">SUMIF([1]route!$E$3:$E$10005,E306,[1]!Table1[2])</f>
        <v>0</v>
      </c>
      <c r="AG306" s="30">
        <f ca="1">SUMIF([1]route!$E$3:$E$10005,E306,[1]!Table1[3])</f>
        <v>0</v>
      </c>
      <c r="AH306" s="30">
        <f ca="1">SUMIF([1]route!$E$3:$E$10005,E306,[1]!Table1[4])</f>
        <v>0</v>
      </c>
      <c r="AI306" s="30">
        <f ca="1">SUMIF([1]route!$E$3:$E$10005,E306,[1]!Table1[5])</f>
        <v>0</v>
      </c>
      <c r="AJ306" s="30">
        <f ca="1">SUMIF([1]route!$E$3:$E$10005,E306,[1]!Table1[6])</f>
        <v>0</v>
      </c>
      <c r="AK306" s="30">
        <f ca="1">SUMIF([1]route!$E$3:$E$10005,E306,[1]!Table1[7])</f>
        <v>0</v>
      </c>
      <c r="AL306" s="30">
        <f ca="1">SUMIF([1]route!$E$3:$E$10005,E306,[1]!Table1[8])</f>
        <v>0</v>
      </c>
      <c r="AM306" s="30">
        <f ca="1">SUMIF([1]route!$E$3:$E$10005,E306,[1]!Table1[9])</f>
        <v>0</v>
      </c>
      <c r="AN306" s="30">
        <f ca="1">SUMIF([1]route!$E$3:$E$10005,E306,[1]!Table1[10])</f>
        <v>0</v>
      </c>
      <c r="AO306" s="30">
        <f ca="1">SUMIF([1]route!$E$3:$E$10005,E306,[1]!Table1[11])</f>
        <v>0</v>
      </c>
      <c r="AP306" s="30">
        <f ca="1">SUMIF([1]route!$E$3:$E$10005,E306,[1]!Table1[12])</f>
        <v>0</v>
      </c>
      <c r="AQ306" s="30">
        <f ca="1">SUMIF([1]route!$E$3:$E$10005,E306,[1]!Table1[13])</f>
        <v>0</v>
      </c>
      <c r="AR306" s="30">
        <f ca="1">SUMIF([1]route!$E$3:$E$10005,E306,[1]!Table1[14])</f>
        <v>0</v>
      </c>
      <c r="AS306" s="30">
        <f ca="1">SUMIF([1]route!$E$3:$E$10005,E306,[1]!Table1[15])</f>
        <v>0</v>
      </c>
      <c r="AT306" s="30">
        <f ca="1">SUMIF([1]route!$E$3:$E$10005,E306,[1]!Table1[16])</f>
        <v>0</v>
      </c>
      <c r="AU306" s="30">
        <f ca="1">SUMIF([1]route!$E$3:$E$10005,E306,[1]!Table1[17])</f>
        <v>0</v>
      </c>
      <c r="AV306" s="30">
        <f ca="1">SUMIF([1]route!$E$3:$E$10005,E306,[1]!Table1[18])</f>
        <v>0</v>
      </c>
      <c r="AW306" s="30">
        <f ca="1">SUMIF([1]route!$E$3:$E$10005,E306,[1]!Table1[19])</f>
        <v>0</v>
      </c>
      <c r="AX306" s="30">
        <f ca="1">SUMIF([1]route!$E$3:$E$10005,E306,[1]!Table1[20])</f>
        <v>0</v>
      </c>
      <c r="AY306" s="30">
        <f ca="1">SUMIF([1]route!$E$3:$E$10005,E306,[1]!Table1[21])</f>
        <v>0</v>
      </c>
      <c r="AZ306" s="30">
        <f ca="1">SUMIF([1]route!$E$3:$E$10005,E306,[1]!Table1[22])</f>
        <v>0</v>
      </c>
      <c r="BA306" s="30">
        <f ca="1">SUMIF([1]route!$E$3:$E$10005,E306,[1]!Table1[23])</f>
        <v>0</v>
      </c>
      <c r="BB306" s="30">
        <f ca="1">SUMIF([1]route!$E$3:$E$10005,E306,[1]!Table1[24])</f>
        <v>0</v>
      </c>
      <c r="BC306" s="30">
        <f ca="1">SUMIF([1]route!$E$3:$E$10005,E306,[1]!Table1[25])</f>
        <v>0</v>
      </c>
      <c r="BD306" s="30">
        <f ca="1">SUMIF([1]route!$E$3:$E$10005,E306,[1]!Table1[26])</f>
        <v>0</v>
      </c>
      <c r="BE306" s="30">
        <f ca="1">SUMIF([1]route!$E$3:$E$10005,E306,[1]!Table1[27])</f>
        <v>0</v>
      </c>
      <c r="BF306" s="30">
        <f ca="1">SUMIF([1]route!$E$3:$E$10005,E306,[1]!Table1[28])</f>
        <v>0</v>
      </c>
      <c r="BG306" s="30">
        <f ca="1">SUMIF([1]route!$E$3:$E$10005,E306,[1]!Table1[29])</f>
        <v>0</v>
      </c>
      <c r="BH306" s="30">
        <f ca="1">SUMIF([1]route!$E$3:$E$10005,E306,[1]!Table1[30])</f>
        <v>0</v>
      </c>
      <c r="BI306" s="30">
        <f ca="1">SUMIF([1]route!$E$3:$E$10005,E306,[1]!Table1[31])</f>
        <v>0</v>
      </c>
      <c r="BJ306" s="30">
        <f ca="1">SUMIF([1]route!$E$3:$E$10005,E306,[1]!Table1[Remain PO])</f>
        <v>0</v>
      </c>
      <c r="BK306" s="31">
        <f ca="1">SUMIF([1]route!$E$3:$E$10005,E306,[1]!Table1[N+1])</f>
        <v>16</v>
      </c>
      <c r="BL306" s="31">
        <f ca="1">SUMIF([1]route!$E$3:$E$10005,E306,[1]!Table1[N+2])</f>
        <v>59.666666666666664</v>
      </c>
      <c r="BM306" s="31">
        <f ca="1">SUMIF([1]route!$E$3:$E$10005,E306,[1]!Table1[N+3])</f>
        <v>59.939393939393938</v>
      </c>
      <c r="BN306" s="32">
        <f ca="1">SUMIF([1]route!$E$3:$E$10005,E306,[1]!Table1[N+4])</f>
        <v>0</v>
      </c>
      <c r="BP306" s="37">
        <f t="shared" si="109"/>
        <v>243</v>
      </c>
      <c r="BQ306" s="35">
        <f t="shared" ca="1" si="115"/>
        <v>243</v>
      </c>
      <c r="BR306" s="35">
        <f t="shared" ca="1" si="115"/>
        <v>243</v>
      </c>
      <c r="BS306" s="35">
        <f t="shared" ca="1" si="115"/>
        <v>243</v>
      </c>
      <c r="BT306" s="35">
        <f t="shared" ca="1" si="115"/>
        <v>243</v>
      </c>
      <c r="BU306" s="35">
        <f t="shared" ca="1" si="115"/>
        <v>243</v>
      </c>
      <c r="BV306" s="35">
        <f t="shared" ca="1" si="115"/>
        <v>243</v>
      </c>
      <c r="BW306" s="35">
        <f t="shared" ca="1" si="115"/>
        <v>243</v>
      </c>
      <c r="BX306" s="35">
        <f t="shared" ca="1" si="115"/>
        <v>243</v>
      </c>
      <c r="BY306" s="35">
        <f t="shared" ca="1" si="115"/>
        <v>243</v>
      </c>
      <c r="BZ306" s="35">
        <f t="shared" ca="1" si="115"/>
        <v>243</v>
      </c>
      <c r="CA306" s="35">
        <f t="shared" ca="1" si="115"/>
        <v>243</v>
      </c>
      <c r="CB306" s="35">
        <f t="shared" ca="1" si="114"/>
        <v>243</v>
      </c>
      <c r="CC306" s="35">
        <f t="shared" ca="1" si="114"/>
        <v>243</v>
      </c>
      <c r="CD306" s="35">
        <f t="shared" ca="1" si="114"/>
        <v>243</v>
      </c>
      <c r="CE306" s="35">
        <f t="shared" ca="1" si="114"/>
        <v>243</v>
      </c>
      <c r="CF306" s="35">
        <f t="shared" ca="1" si="114"/>
        <v>243</v>
      </c>
      <c r="CG306" s="35">
        <f t="shared" ca="1" si="113"/>
        <v>243</v>
      </c>
      <c r="CH306" s="35">
        <f t="shared" ca="1" si="112"/>
        <v>243</v>
      </c>
      <c r="CI306" s="35">
        <f t="shared" ca="1" si="112"/>
        <v>243</v>
      </c>
      <c r="CJ306" s="35">
        <f t="shared" ca="1" si="112"/>
        <v>243</v>
      </c>
      <c r="CK306" s="35">
        <f t="shared" ca="1" si="112"/>
        <v>243</v>
      </c>
      <c r="CL306" s="35">
        <f t="shared" ca="1" si="112"/>
        <v>243</v>
      </c>
      <c r="CM306" s="35">
        <f t="shared" ca="1" si="112"/>
        <v>243</v>
      </c>
      <c r="CN306" s="35">
        <f t="shared" ca="1" si="112"/>
        <v>243</v>
      </c>
      <c r="CO306" s="35">
        <f t="shared" ca="1" si="110"/>
        <v>243</v>
      </c>
      <c r="CP306" s="35">
        <f t="shared" ca="1" si="110"/>
        <v>243</v>
      </c>
      <c r="CQ306" s="35">
        <f t="shared" ca="1" si="110"/>
        <v>243</v>
      </c>
      <c r="CR306" s="35">
        <f t="shared" ca="1" si="110"/>
        <v>243</v>
      </c>
      <c r="CS306" s="35">
        <f t="shared" ca="1" si="110"/>
        <v>243</v>
      </c>
      <c r="CT306" s="35">
        <f t="shared" ca="1" si="110"/>
        <v>243</v>
      </c>
      <c r="CU306" s="35">
        <f t="shared" ca="1" si="110"/>
        <v>243</v>
      </c>
      <c r="CV306" s="35">
        <f t="shared" ca="1" si="110"/>
        <v>243</v>
      </c>
      <c r="CW306" s="38">
        <f t="shared" ca="1" si="110"/>
        <v>227</v>
      </c>
      <c r="CX306" s="38">
        <f t="shared" ca="1" si="110"/>
        <v>167.33333333333334</v>
      </c>
      <c r="CY306" s="38">
        <f t="shared" ca="1" si="110"/>
        <v>107.39393939393941</v>
      </c>
      <c r="CZ306" s="39">
        <f t="shared" ca="1" si="111"/>
        <v>107.39393939393941</v>
      </c>
      <c r="DA306" s="35"/>
    </row>
    <row r="307" spans="4:105" x14ac:dyDescent="0.3">
      <c r="D307" s="61" t="str">
        <f>VLOOKUP(F307,[1]Special!$O$2:$S$209,3,0)</f>
        <v>|0101022500|0.00|0.00|0.000|67.0002</v>
      </c>
      <c r="E307" s="20" t="s">
        <v>330</v>
      </c>
      <c r="F307" s="19" t="str">
        <f t="shared" si="99"/>
        <v>|0200226240|22.20|0.00|2.000|0.000</v>
      </c>
      <c r="G307" s="19" t="str">
        <f>'Cutting Rules'!H307</f>
        <v>KMV|KMV|KMV|KMV|||||||||</v>
      </c>
      <c r="H307" s="19" t="str">
        <f>VLOOKUP(MID(F307,8,2),[1]Special!$H$2:$I$32,2,0)</f>
        <v>STKMHT590</v>
      </c>
      <c r="I307" s="19" t="str">
        <f t="shared" si="100"/>
        <v>NBC</v>
      </c>
      <c r="J307" s="19" t="str">
        <f t="shared" si="101"/>
        <v>P</v>
      </c>
      <c r="K307" s="19" t="str">
        <f t="shared" si="102"/>
        <v>22.2</v>
      </c>
      <c r="L307" s="19" t="str">
        <f t="shared" si="103"/>
        <v>0.00</v>
      </c>
      <c r="M307" s="52" t="str">
        <f t="shared" si="104"/>
        <v>2.00</v>
      </c>
      <c r="N307" s="52" t="str">
        <f t="shared" si="105"/>
        <v>6229</v>
      </c>
      <c r="O307" s="19">
        <f>VLOOKUP(F307,[1]Item!$A$5:$Z$10000,26,0)</f>
        <v>0.996</v>
      </c>
      <c r="P307" s="19" t="str">
        <f>VLOOKUP(E307,[1]route!$E$3:$O$10005,11,0)</f>
        <v>C</v>
      </c>
      <c r="Q307" s="62" t="str">
        <f>'Cutting Rules'!AD307</f>
        <v>155-159-232-243-6229--------</v>
      </c>
      <c r="R307" s="23">
        <f ca="1">SUMIF([1]route!$E$3:$E$10005,E307,[1]!Table1[生産])</f>
        <v>190.33568376068376</v>
      </c>
      <c r="S307" s="24"/>
      <c r="T307" s="78" t="s">
        <v>547</v>
      </c>
      <c r="U307" s="19"/>
      <c r="V307" s="48">
        <f>SUMIF([1]route!$E$3:$E$10005,E307,[1]route!$M$3:$M$10005)</f>
        <v>186</v>
      </c>
      <c r="W307" s="56">
        <f t="shared" si="106"/>
        <v>1153.9596240000001</v>
      </c>
      <c r="X307" s="27">
        <f t="array" aca="1" ref="X307" ca="1">INDEX($BP307:$CZ307,MATCH(TRUE,$BP307:$CZ307&lt;0,0))</f>
        <v>-4.3356837606837644</v>
      </c>
      <c r="Y307" s="47">
        <f t="shared" ca="1" si="97"/>
        <v>45351</v>
      </c>
      <c r="Z307" s="121" t="str">
        <f>IFERROR(VLOOKUP(E307,[1]route!$E$3:$BL$10005,59,0),"")&amp;IFERROR(VLOOKUP(E307,[1]route!$E$3:$BL$10005,60,0),"")</f>
        <v/>
      </c>
      <c r="AA307" s="28">
        <f t="shared" ca="1" si="107"/>
        <v>4.3356837606837644</v>
      </c>
      <c r="AB307" s="77">
        <f t="shared" ca="1" si="108"/>
        <v>26.898946248717969</v>
      </c>
      <c r="AC307" s="4">
        <f t="shared" ca="1" si="98"/>
        <v>35</v>
      </c>
      <c r="AD307" s="29">
        <v>0</v>
      </c>
      <c r="AE307" s="30">
        <f ca="1">SUMIF([1]route!$E$3:$E$10005,E307,[1]!Table1[1])</f>
        <v>0</v>
      </c>
      <c r="AF307" s="30">
        <f ca="1">SUMIF([1]route!$E$3:$E$10005,E307,[1]!Table1[2])</f>
        <v>0</v>
      </c>
      <c r="AG307" s="30">
        <f ca="1">SUMIF([1]route!$E$3:$E$10005,E307,[1]!Table1[3])</f>
        <v>0</v>
      </c>
      <c r="AH307" s="30">
        <f ca="1">SUMIF([1]route!$E$3:$E$10005,E307,[1]!Table1[4])</f>
        <v>0</v>
      </c>
      <c r="AI307" s="30">
        <f ca="1">SUMIF([1]route!$E$3:$E$10005,E307,[1]!Table1[5])</f>
        <v>0</v>
      </c>
      <c r="AJ307" s="30">
        <f ca="1">SUMIF([1]route!$E$3:$E$10005,E307,[1]!Table1[6])</f>
        <v>0</v>
      </c>
      <c r="AK307" s="30">
        <f ca="1">SUMIF([1]route!$E$3:$E$10005,E307,[1]!Table1[7])</f>
        <v>0</v>
      </c>
      <c r="AL307" s="30">
        <f ca="1">SUMIF([1]route!$E$3:$E$10005,E307,[1]!Table1[8])</f>
        <v>0</v>
      </c>
      <c r="AM307" s="30">
        <f ca="1">SUMIF([1]route!$E$3:$E$10005,E307,[1]!Table1[9])</f>
        <v>0</v>
      </c>
      <c r="AN307" s="30">
        <f ca="1">SUMIF([1]route!$E$3:$E$10005,E307,[1]!Table1[10])</f>
        <v>0</v>
      </c>
      <c r="AO307" s="30">
        <f ca="1">SUMIF([1]route!$E$3:$E$10005,E307,[1]!Table1[11])</f>
        <v>0</v>
      </c>
      <c r="AP307" s="30">
        <f ca="1">SUMIF([1]route!$E$3:$E$10005,E307,[1]!Table1[12])</f>
        <v>0</v>
      </c>
      <c r="AQ307" s="30">
        <f ca="1">SUMIF([1]route!$E$3:$E$10005,E307,[1]!Table1[13])</f>
        <v>0</v>
      </c>
      <c r="AR307" s="30">
        <f ca="1">SUMIF([1]route!$E$3:$E$10005,E307,[1]!Table1[14])</f>
        <v>0</v>
      </c>
      <c r="AS307" s="30">
        <f ca="1">SUMIF([1]route!$E$3:$E$10005,E307,[1]!Table1[15])</f>
        <v>0</v>
      </c>
      <c r="AT307" s="30">
        <f ca="1">SUMIF([1]route!$E$3:$E$10005,E307,[1]!Table1[16])</f>
        <v>0</v>
      </c>
      <c r="AU307" s="30">
        <f ca="1">SUMIF([1]route!$E$3:$E$10005,E307,[1]!Table1[17])</f>
        <v>0</v>
      </c>
      <c r="AV307" s="30">
        <f ca="1">SUMIF([1]route!$E$3:$E$10005,E307,[1]!Table1[18])</f>
        <v>0</v>
      </c>
      <c r="AW307" s="30">
        <f ca="1">SUMIF([1]route!$E$3:$E$10005,E307,[1]!Table1[19])</f>
        <v>0</v>
      </c>
      <c r="AX307" s="30">
        <f ca="1">SUMIF([1]route!$E$3:$E$10005,E307,[1]!Table1[20])</f>
        <v>0</v>
      </c>
      <c r="AY307" s="30">
        <f ca="1">SUMIF([1]route!$E$3:$E$10005,E307,[1]!Table1[21])</f>
        <v>0</v>
      </c>
      <c r="AZ307" s="30">
        <f ca="1">SUMIF([1]route!$E$3:$E$10005,E307,[1]!Table1[22])</f>
        <v>0</v>
      </c>
      <c r="BA307" s="30">
        <f ca="1">SUMIF([1]route!$E$3:$E$10005,E307,[1]!Table1[23])</f>
        <v>0</v>
      </c>
      <c r="BB307" s="30">
        <f ca="1">SUMIF([1]route!$E$3:$E$10005,E307,[1]!Table1[24])</f>
        <v>0</v>
      </c>
      <c r="BC307" s="30">
        <f ca="1">SUMIF([1]route!$E$3:$E$10005,E307,[1]!Table1[25])</f>
        <v>0</v>
      </c>
      <c r="BD307" s="30">
        <f ca="1">SUMIF([1]route!$E$3:$E$10005,E307,[1]!Table1[26])</f>
        <v>0</v>
      </c>
      <c r="BE307" s="30">
        <f ca="1">SUMIF([1]route!$E$3:$E$10005,E307,[1]!Table1[27])</f>
        <v>0</v>
      </c>
      <c r="BF307" s="30">
        <f ca="1">SUMIF([1]route!$E$3:$E$10005,E307,[1]!Table1[28])</f>
        <v>0</v>
      </c>
      <c r="BG307" s="30">
        <f ca="1">SUMIF([1]route!$E$3:$E$10005,E307,[1]!Table1[29])</f>
        <v>0</v>
      </c>
      <c r="BH307" s="30">
        <f ca="1">SUMIF([1]route!$E$3:$E$10005,E307,[1]!Table1[30])</f>
        <v>0</v>
      </c>
      <c r="BI307" s="30">
        <f ca="1">SUMIF([1]route!$E$3:$E$10005,E307,[1]!Table1[31])</f>
        <v>0</v>
      </c>
      <c r="BJ307" s="30">
        <f ca="1">SUMIF([1]route!$E$3:$E$10005,E307,[1]!Table1[Remain PO])</f>
        <v>0</v>
      </c>
      <c r="BK307" s="31">
        <f ca="1">SUMIF([1]route!$E$3:$E$10005,E307,[1]!Table1[N+1])</f>
        <v>93.036752136752142</v>
      </c>
      <c r="BL307" s="31">
        <f ca="1">SUMIF([1]route!$E$3:$E$10005,E307,[1]!Table1[N+2])</f>
        <v>97.298931623931622</v>
      </c>
      <c r="BM307" s="31">
        <f ca="1">SUMIF([1]route!$E$3:$E$10005,E307,[1]!Table1[N+3])</f>
        <v>86.56267806267806</v>
      </c>
      <c r="BN307" s="32">
        <f ca="1">SUMIF([1]route!$E$3:$E$10005,E307,[1]!Table1[N+4])</f>
        <v>0</v>
      </c>
      <c r="BP307" s="37">
        <f t="shared" si="109"/>
        <v>186</v>
      </c>
      <c r="BQ307" s="35">
        <f t="shared" ca="1" si="115"/>
        <v>186</v>
      </c>
      <c r="BR307" s="35">
        <f t="shared" ca="1" si="115"/>
        <v>186</v>
      </c>
      <c r="BS307" s="35">
        <f t="shared" ca="1" si="115"/>
        <v>186</v>
      </c>
      <c r="BT307" s="35">
        <f t="shared" ca="1" si="115"/>
        <v>186</v>
      </c>
      <c r="BU307" s="35">
        <f t="shared" ca="1" si="115"/>
        <v>186</v>
      </c>
      <c r="BV307" s="35">
        <f t="shared" ca="1" si="115"/>
        <v>186</v>
      </c>
      <c r="BW307" s="35">
        <f t="shared" ca="1" si="115"/>
        <v>186</v>
      </c>
      <c r="BX307" s="35">
        <f t="shared" ca="1" si="115"/>
        <v>186</v>
      </c>
      <c r="BY307" s="35">
        <f t="shared" ca="1" si="115"/>
        <v>186</v>
      </c>
      <c r="BZ307" s="35">
        <f t="shared" ca="1" si="115"/>
        <v>186</v>
      </c>
      <c r="CA307" s="35">
        <f t="shared" ca="1" si="115"/>
        <v>186</v>
      </c>
      <c r="CB307" s="35">
        <f t="shared" ca="1" si="114"/>
        <v>186</v>
      </c>
      <c r="CC307" s="35">
        <f t="shared" ca="1" si="114"/>
        <v>186</v>
      </c>
      <c r="CD307" s="35">
        <f t="shared" ca="1" si="114"/>
        <v>186</v>
      </c>
      <c r="CE307" s="35">
        <f t="shared" ca="1" si="114"/>
        <v>186</v>
      </c>
      <c r="CF307" s="35">
        <f t="shared" ca="1" si="114"/>
        <v>186</v>
      </c>
      <c r="CG307" s="35">
        <f t="shared" ca="1" si="113"/>
        <v>186</v>
      </c>
      <c r="CH307" s="35">
        <f t="shared" ca="1" si="112"/>
        <v>186</v>
      </c>
      <c r="CI307" s="35">
        <f t="shared" ca="1" si="112"/>
        <v>186</v>
      </c>
      <c r="CJ307" s="35">
        <f t="shared" ca="1" si="112"/>
        <v>186</v>
      </c>
      <c r="CK307" s="35">
        <f t="shared" ca="1" si="112"/>
        <v>186</v>
      </c>
      <c r="CL307" s="35">
        <f t="shared" ca="1" si="112"/>
        <v>186</v>
      </c>
      <c r="CM307" s="35">
        <f t="shared" ca="1" si="112"/>
        <v>186</v>
      </c>
      <c r="CN307" s="35">
        <f t="shared" ca="1" si="112"/>
        <v>186</v>
      </c>
      <c r="CO307" s="35">
        <f t="shared" ca="1" si="110"/>
        <v>186</v>
      </c>
      <c r="CP307" s="35">
        <f t="shared" ca="1" si="110"/>
        <v>186</v>
      </c>
      <c r="CQ307" s="35">
        <f t="shared" ca="1" si="110"/>
        <v>186</v>
      </c>
      <c r="CR307" s="35">
        <f t="shared" ca="1" si="110"/>
        <v>186</v>
      </c>
      <c r="CS307" s="35">
        <f t="shared" ca="1" si="110"/>
        <v>186</v>
      </c>
      <c r="CT307" s="35">
        <f t="shared" ca="1" si="110"/>
        <v>186</v>
      </c>
      <c r="CU307" s="35">
        <f t="shared" ca="1" si="110"/>
        <v>186</v>
      </c>
      <c r="CV307" s="35">
        <f t="shared" ca="1" si="110"/>
        <v>186</v>
      </c>
      <c r="CW307" s="38">
        <f t="shared" ca="1" si="110"/>
        <v>92.963247863247858</v>
      </c>
      <c r="CX307" s="38">
        <f t="shared" ca="1" si="110"/>
        <v>-4.3356837606837644</v>
      </c>
      <c r="CY307" s="38">
        <f t="shared" ca="1" si="110"/>
        <v>-90.898361823361824</v>
      </c>
      <c r="CZ307" s="39">
        <f t="shared" ca="1" si="111"/>
        <v>-90.898361823361824</v>
      </c>
      <c r="DA307" s="35"/>
    </row>
    <row r="308" spans="4:105" x14ac:dyDescent="0.3">
      <c r="D308" s="61" t="str">
        <f>VLOOKUP(F308,[1]Special!$O$2:$S$209,3,0)</f>
        <v>|0101022500|0.00|0.00|0.000|67.0002</v>
      </c>
      <c r="E308" s="20" t="s">
        <v>331</v>
      </c>
      <c r="F308" s="19" t="str">
        <f t="shared" si="99"/>
        <v>|0200226240|22.20|0.00|2.000|0.000</v>
      </c>
      <c r="G308" s="19" t="str">
        <f>'Cutting Rules'!H308</f>
        <v>KMV||||||||||||</v>
      </c>
      <c r="H308" s="19" t="str">
        <f>VLOOKUP(MID(F308,8,2),[1]Special!$H$2:$I$32,2,0)</f>
        <v>STKMHT590</v>
      </c>
      <c r="I308" s="19" t="str">
        <f t="shared" si="100"/>
        <v>NBC</v>
      </c>
      <c r="J308" s="19" t="str">
        <f t="shared" si="101"/>
        <v>P</v>
      </c>
      <c r="K308" s="19" t="str">
        <f t="shared" si="102"/>
        <v>22.2</v>
      </c>
      <c r="L308" s="19" t="str">
        <f t="shared" si="103"/>
        <v>0.00</v>
      </c>
      <c r="M308" s="52" t="str">
        <f t="shared" si="104"/>
        <v>2.00</v>
      </c>
      <c r="N308" s="52" t="str">
        <f t="shared" si="105"/>
        <v>5980</v>
      </c>
      <c r="O308" s="19">
        <f>VLOOKUP(F308,[1]Item!$A$5:$Z$10000,26,0)</f>
        <v>0.996</v>
      </c>
      <c r="P308" s="19" t="str">
        <f>VLOOKUP(E308,[1]route!$E$3:$O$10005,11,0)</f>
        <v>C</v>
      </c>
      <c r="Q308" s="62" t="str">
        <f>'Cutting Rules'!AD308</f>
        <v>280-5980-----------</v>
      </c>
      <c r="R308" s="23">
        <f ca="1">SUMIF([1]route!$E$3:$E$10005,E308,[1]!Table1[生産])</f>
        <v>452.95238095238096</v>
      </c>
      <c r="S308" s="24"/>
      <c r="T308" s="78" t="s">
        <v>547</v>
      </c>
      <c r="U308" s="19"/>
      <c r="V308" s="48">
        <f>SUMIF([1]route!$E$3:$E$10005,E308,[1]route!$M$3:$M$10005)</f>
        <v>254</v>
      </c>
      <c r="W308" s="56">
        <f t="shared" si="106"/>
        <v>1512.8443200000002</v>
      </c>
      <c r="X308" s="27">
        <f t="array" aca="1" ref="X308" ca="1">INDEX($BP308:$CZ308,MATCH(TRUE,$BP308:$CZ308&lt;0,0))</f>
        <v>-198.95238095238096</v>
      </c>
      <c r="Y308" s="47">
        <f t="shared" ca="1" si="97"/>
        <v>45351</v>
      </c>
      <c r="Z308" s="121" t="str">
        <f>IFERROR(VLOOKUP(E308,[1]route!$E$3:$BL$10005,59,0),"")&amp;IFERROR(VLOOKUP(E308,[1]route!$E$3:$BL$10005,60,0),"")</f>
        <v/>
      </c>
      <c r="AA308" s="28">
        <f t="shared" ca="1" si="107"/>
        <v>198.95238095238096</v>
      </c>
      <c r="AB308" s="77">
        <f t="shared" ca="1" si="108"/>
        <v>1184.9762971428572</v>
      </c>
      <c r="AC308" s="4">
        <f t="shared" ca="1" si="98"/>
        <v>35</v>
      </c>
      <c r="AD308" s="29">
        <v>0</v>
      </c>
      <c r="AE308" s="30">
        <f ca="1">SUMIF([1]route!$E$3:$E$10005,E308,[1]!Table1[1])</f>
        <v>27.142857142857142</v>
      </c>
      <c r="AF308" s="30">
        <f ca="1">SUMIF([1]route!$E$3:$E$10005,E308,[1]!Table1[2])</f>
        <v>35.047619047619051</v>
      </c>
      <c r="AG308" s="30">
        <f ca="1">SUMIF([1]route!$E$3:$E$10005,E308,[1]!Table1[3])</f>
        <v>0</v>
      </c>
      <c r="AH308" s="30">
        <f ca="1">SUMIF([1]route!$E$3:$E$10005,E308,[1]!Table1[4])</f>
        <v>0</v>
      </c>
      <c r="AI308" s="30">
        <f ca="1">SUMIF([1]route!$E$3:$E$10005,E308,[1]!Table1[5])</f>
        <v>0</v>
      </c>
      <c r="AJ308" s="30">
        <f ca="1">SUMIF([1]route!$E$3:$E$10005,E308,[1]!Table1[6])</f>
        <v>0</v>
      </c>
      <c r="AK308" s="30">
        <f ca="1">SUMIF([1]route!$E$3:$E$10005,E308,[1]!Table1[7])</f>
        <v>0</v>
      </c>
      <c r="AL308" s="30">
        <f ca="1">SUMIF([1]route!$E$3:$E$10005,E308,[1]!Table1[8])</f>
        <v>0</v>
      </c>
      <c r="AM308" s="30">
        <f ca="1">SUMIF([1]route!$E$3:$E$10005,E308,[1]!Table1[9])</f>
        <v>0</v>
      </c>
      <c r="AN308" s="30">
        <f ca="1">SUMIF([1]route!$E$3:$E$10005,E308,[1]!Table1[10])</f>
        <v>0</v>
      </c>
      <c r="AO308" s="30">
        <f ca="1">SUMIF([1]route!$E$3:$E$10005,E308,[1]!Table1[11])</f>
        <v>0</v>
      </c>
      <c r="AP308" s="30">
        <f ca="1">SUMIF([1]route!$E$3:$E$10005,E308,[1]!Table1[12])</f>
        <v>0</v>
      </c>
      <c r="AQ308" s="30">
        <f ca="1">SUMIF([1]route!$E$3:$E$10005,E308,[1]!Table1[13])</f>
        <v>0</v>
      </c>
      <c r="AR308" s="30">
        <f ca="1">SUMIF([1]route!$E$3:$E$10005,E308,[1]!Table1[14])</f>
        <v>0</v>
      </c>
      <c r="AS308" s="30">
        <f ca="1">SUMIF([1]route!$E$3:$E$10005,E308,[1]!Table1[15])</f>
        <v>0</v>
      </c>
      <c r="AT308" s="30">
        <f ca="1">SUMIF([1]route!$E$3:$E$10005,E308,[1]!Table1[16])</f>
        <v>0</v>
      </c>
      <c r="AU308" s="30">
        <f ca="1">SUMIF([1]route!$E$3:$E$10005,E308,[1]!Table1[17])</f>
        <v>0</v>
      </c>
      <c r="AV308" s="30">
        <f ca="1">SUMIF([1]route!$E$3:$E$10005,E308,[1]!Table1[18])</f>
        <v>0</v>
      </c>
      <c r="AW308" s="30">
        <f ca="1">SUMIF([1]route!$E$3:$E$10005,E308,[1]!Table1[19])</f>
        <v>0</v>
      </c>
      <c r="AX308" s="30">
        <f ca="1">SUMIF([1]route!$E$3:$E$10005,E308,[1]!Table1[20])</f>
        <v>0</v>
      </c>
      <c r="AY308" s="30">
        <f ca="1">SUMIF([1]route!$E$3:$E$10005,E308,[1]!Table1[21])</f>
        <v>0</v>
      </c>
      <c r="AZ308" s="30">
        <f ca="1">SUMIF([1]route!$E$3:$E$10005,E308,[1]!Table1[22])</f>
        <v>0</v>
      </c>
      <c r="BA308" s="30">
        <f ca="1">SUMIF([1]route!$E$3:$E$10005,E308,[1]!Table1[23])</f>
        <v>0</v>
      </c>
      <c r="BB308" s="30">
        <f ca="1">SUMIF([1]route!$E$3:$E$10005,E308,[1]!Table1[24])</f>
        <v>0</v>
      </c>
      <c r="BC308" s="30">
        <f ca="1">SUMIF([1]route!$E$3:$E$10005,E308,[1]!Table1[25])</f>
        <v>0</v>
      </c>
      <c r="BD308" s="30">
        <f ca="1">SUMIF([1]route!$E$3:$E$10005,E308,[1]!Table1[26])</f>
        <v>0</v>
      </c>
      <c r="BE308" s="30">
        <f ca="1">SUMIF([1]route!$E$3:$E$10005,E308,[1]!Table1[27])</f>
        <v>0</v>
      </c>
      <c r="BF308" s="30">
        <f ca="1">SUMIF([1]route!$E$3:$E$10005,E308,[1]!Table1[28])</f>
        <v>0</v>
      </c>
      <c r="BG308" s="30">
        <f ca="1">SUMIF([1]route!$E$3:$E$10005,E308,[1]!Table1[29])</f>
        <v>0</v>
      </c>
      <c r="BH308" s="30">
        <f ca="1">SUMIF([1]route!$E$3:$E$10005,E308,[1]!Table1[30])</f>
        <v>0</v>
      </c>
      <c r="BI308" s="30">
        <f ca="1">SUMIF([1]route!$E$3:$E$10005,E308,[1]!Table1[31])</f>
        <v>0</v>
      </c>
      <c r="BJ308" s="30">
        <f ca="1">SUMIF([1]route!$E$3:$E$10005,E308,[1]!Table1[Remain PO])</f>
        <v>0</v>
      </c>
      <c r="BK308" s="31">
        <f ca="1">SUMIF([1]route!$E$3:$E$10005,E308,[1]!Table1[N+1])</f>
        <v>175.33333333333334</v>
      </c>
      <c r="BL308" s="31">
        <f ca="1">SUMIF([1]route!$E$3:$E$10005,E308,[1]!Table1[N+2])</f>
        <v>215.42857142857142</v>
      </c>
      <c r="BM308" s="31">
        <f ca="1">SUMIF([1]route!$E$3:$E$10005,E308,[1]!Table1[N+3])</f>
        <v>244.0952380952381</v>
      </c>
      <c r="BN308" s="32">
        <f ca="1">SUMIF([1]route!$E$3:$E$10005,E308,[1]!Table1[N+4])</f>
        <v>0</v>
      </c>
      <c r="BP308" s="37">
        <f t="shared" si="109"/>
        <v>254</v>
      </c>
      <c r="BQ308" s="35">
        <f t="shared" ca="1" si="115"/>
        <v>226.85714285714286</v>
      </c>
      <c r="BR308" s="35">
        <f t="shared" ca="1" si="115"/>
        <v>191.8095238095238</v>
      </c>
      <c r="BS308" s="35">
        <f t="shared" ca="1" si="115"/>
        <v>191.8095238095238</v>
      </c>
      <c r="BT308" s="35">
        <f t="shared" ca="1" si="115"/>
        <v>191.8095238095238</v>
      </c>
      <c r="BU308" s="35">
        <f t="shared" ca="1" si="115"/>
        <v>191.8095238095238</v>
      </c>
      <c r="BV308" s="35">
        <f t="shared" ca="1" si="115"/>
        <v>191.8095238095238</v>
      </c>
      <c r="BW308" s="35">
        <f t="shared" ca="1" si="115"/>
        <v>191.8095238095238</v>
      </c>
      <c r="BX308" s="35">
        <f t="shared" ca="1" si="115"/>
        <v>191.8095238095238</v>
      </c>
      <c r="BY308" s="35">
        <f t="shared" ca="1" si="115"/>
        <v>191.8095238095238</v>
      </c>
      <c r="BZ308" s="35">
        <f t="shared" ca="1" si="115"/>
        <v>191.8095238095238</v>
      </c>
      <c r="CA308" s="35">
        <f t="shared" ca="1" si="115"/>
        <v>191.8095238095238</v>
      </c>
      <c r="CB308" s="35">
        <f t="shared" ca="1" si="114"/>
        <v>191.8095238095238</v>
      </c>
      <c r="CC308" s="35">
        <f t="shared" ca="1" si="114"/>
        <v>191.8095238095238</v>
      </c>
      <c r="CD308" s="35">
        <f t="shared" ca="1" si="114"/>
        <v>191.8095238095238</v>
      </c>
      <c r="CE308" s="35">
        <f t="shared" ca="1" si="114"/>
        <v>191.8095238095238</v>
      </c>
      <c r="CF308" s="35">
        <f t="shared" ca="1" si="114"/>
        <v>191.8095238095238</v>
      </c>
      <c r="CG308" s="35">
        <f t="shared" ca="1" si="113"/>
        <v>191.8095238095238</v>
      </c>
      <c r="CH308" s="35">
        <f t="shared" ca="1" si="112"/>
        <v>191.8095238095238</v>
      </c>
      <c r="CI308" s="35">
        <f t="shared" ca="1" si="112"/>
        <v>191.8095238095238</v>
      </c>
      <c r="CJ308" s="35">
        <f t="shared" ca="1" si="112"/>
        <v>191.8095238095238</v>
      </c>
      <c r="CK308" s="35">
        <f t="shared" ca="1" si="112"/>
        <v>191.8095238095238</v>
      </c>
      <c r="CL308" s="35">
        <f t="shared" ca="1" si="112"/>
        <v>191.8095238095238</v>
      </c>
      <c r="CM308" s="35">
        <f t="shared" ca="1" si="112"/>
        <v>191.8095238095238</v>
      </c>
      <c r="CN308" s="35">
        <f t="shared" ca="1" si="112"/>
        <v>191.8095238095238</v>
      </c>
      <c r="CO308" s="35">
        <f t="shared" ca="1" si="110"/>
        <v>191.8095238095238</v>
      </c>
      <c r="CP308" s="35">
        <f t="shared" ca="1" si="110"/>
        <v>191.8095238095238</v>
      </c>
      <c r="CQ308" s="35">
        <f t="shared" ca="1" si="110"/>
        <v>191.8095238095238</v>
      </c>
      <c r="CR308" s="35">
        <f t="shared" ca="1" si="110"/>
        <v>191.8095238095238</v>
      </c>
      <c r="CS308" s="35">
        <f t="shared" ca="1" si="110"/>
        <v>191.8095238095238</v>
      </c>
      <c r="CT308" s="35">
        <f t="shared" ca="1" si="110"/>
        <v>191.8095238095238</v>
      </c>
      <c r="CU308" s="35">
        <f t="shared" ca="1" si="110"/>
        <v>191.8095238095238</v>
      </c>
      <c r="CV308" s="35">
        <f t="shared" ca="1" si="110"/>
        <v>191.8095238095238</v>
      </c>
      <c r="CW308" s="38">
        <f t="shared" ca="1" si="110"/>
        <v>16.476190476190453</v>
      </c>
      <c r="CX308" s="38">
        <f t="shared" ca="1" si="110"/>
        <v>-198.95238095238096</v>
      </c>
      <c r="CY308" s="38">
        <f t="shared" ca="1" si="110"/>
        <v>-443.04761904761904</v>
      </c>
      <c r="CZ308" s="39">
        <f t="shared" ca="1" si="111"/>
        <v>-443.04761904761904</v>
      </c>
      <c r="DA308" s="35"/>
    </row>
    <row r="309" spans="4:105" x14ac:dyDescent="0.3">
      <c r="D309" s="61" t="str">
        <f>VLOOKUP(F309,[1]Special!$O$2:$S$209,3,0)</f>
        <v>|0101022500|0.00|0.00|0.000|67.0002</v>
      </c>
      <c r="E309" s="20" t="s">
        <v>332</v>
      </c>
      <c r="F309" s="19" t="str">
        <f t="shared" si="99"/>
        <v>|0200226240|22.20|0.00|2.000|0.000</v>
      </c>
      <c r="G309" s="19" t="str">
        <f>'Cutting Rules'!H309</f>
        <v>KMV|KMV|||||||||||</v>
      </c>
      <c r="H309" s="19" t="str">
        <f>VLOOKUP(MID(F309,8,2),[1]Special!$H$2:$I$32,2,0)</f>
        <v>STKMHT590</v>
      </c>
      <c r="I309" s="19" t="str">
        <f t="shared" si="100"/>
        <v>NBC</v>
      </c>
      <c r="J309" s="19" t="str">
        <f t="shared" si="101"/>
        <v>P</v>
      </c>
      <c r="K309" s="19" t="str">
        <f t="shared" si="102"/>
        <v>22.2</v>
      </c>
      <c r="L309" s="19" t="str">
        <f t="shared" si="103"/>
        <v>0.00</v>
      </c>
      <c r="M309" s="52" t="str">
        <f t="shared" si="104"/>
        <v>2.00</v>
      </c>
      <c r="N309" s="52" t="str">
        <f t="shared" si="105"/>
        <v>6100</v>
      </c>
      <c r="O309" s="19">
        <f>VLOOKUP(F309,[1]Item!$A$5:$Z$10000,26,0)</f>
        <v>0.996</v>
      </c>
      <c r="P309" s="19" t="str">
        <f>VLOOKUP(E309,[1]route!$E$3:$O$10005,11,0)</f>
        <v>C</v>
      </c>
      <c r="Q309" s="62" t="str">
        <f>'Cutting Rules'!AD309</f>
        <v>285-299-6100----------</v>
      </c>
      <c r="R309" s="23">
        <f ca="1">SUMIF([1]route!$E$3:$E$10005,E309,[1]!Table1[生産])</f>
        <v>515.80952380952385</v>
      </c>
      <c r="S309" s="24"/>
      <c r="T309" s="78" t="s">
        <v>547</v>
      </c>
      <c r="U309" s="19"/>
      <c r="V309" s="48">
        <f>SUMIF([1]route!$E$3:$E$10005,E309,[1]route!$M$3:$M$10005)</f>
        <v>261</v>
      </c>
      <c r="W309" s="56">
        <f t="shared" si="106"/>
        <v>1585.7316000000001</v>
      </c>
      <c r="X309" s="27">
        <f t="array" aca="1" ref="X309" ca="1">INDEX($BP309:$CZ309,MATCH(TRUE,$BP309:$CZ309&lt;0,0))</f>
        <v>-39.38095238095238</v>
      </c>
      <c r="Y309" s="47">
        <f t="shared" ca="1" si="97"/>
        <v>45322</v>
      </c>
      <c r="Z309" s="121" t="str">
        <f>IFERROR(VLOOKUP(E309,[1]route!$E$3:$BL$10005,59,0),"")&amp;IFERROR(VLOOKUP(E309,[1]route!$E$3:$BL$10005,60,0),"")</f>
        <v/>
      </c>
      <c r="AA309" s="28">
        <f t="shared" ca="1" si="107"/>
        <v>254.80952380952385</v>
      </c>
      <c r="AB309" s="77">
        <f t="shared" ca="1" si="108"/>
        <v>1548.1207428571431</v>
      </c>
      <c r="AC309" s="4">
        <f t="shared" ca="1" si="98"/>
        <v>34</v>
      </c>
      <c r="AD309" s="29">
        <v>0</v>
      </c>
      <c r="AE309" s="30">
        <f ca="1">SUMIF([1]route!$E$3:$E$10005,E309,[1]!Table1[1])</f>
        <v>19.047619047619047</v>
      </c>
      <c r="AF309" s="30">
        <f ca="1">SUMIF([1]route!$E$3:$E$10005,E309,[1]!Table1[2])</f>
        <v>35.238095238095241</v>
      </c>
      <c r="AG309" s="30">
        <f ca="1">SUMIF([1]route!$E$3:$E$10005,E309,[1]!Table1[3])</f>
        <v>0</v>
      </c>
      <c r="AH309" s="30">
        <f ca="1">SUMIF([1]route!$E$3:$E$10005,E309,[1]!Table1[4])</f>
        <v>0</v>
      </c>
      <c r="AI309" s="30">
        <f ca="1">SUMIF([1]route!$E$3:$E$10005,E309,[1]!Table1[5])</f>
        <v>0</v>
      </c>
      <c r="AJ309" s="30">
        <f ca="1">SUMIF([1]route!$E$3:$E$10005,E309,[1]!Table1[6])</f>
        <v>0</v>
      </c>
      <c r="AK309" s="30">
        <f ca="1">SUMIF([1]route!$E$3:$E$10005,E309,[1]!Table1[7])</f>
        <v>0</v>
      </c>
      <c r="AL309" s="30">
        <f ca="1">SUMIF([1]route!$E$3:$E$10005,E309,[1]!Table1[8])</f>
        <v>0</v>
      </c>
      <c r="AM309" s="30">
        <f ca="1">SUMIF([1]route!$E$3:$E$10005,E309,[1]!Table1[9])</f>
        <v>0</v>
      </c>
      <c r="AN309" s="30">
        <f ca="1">SUMIF([1]route!$E$3:$E$10005,E309,[1]!Table1[10])</f>
        <v>0</v>
      </c>
      <c r="AO309" s="30">
        <f ca="1">SUMIF([1]route!$E$3:$E$10005,E309,[1]!Table1[11])</f>
        <v>0</v>
      </c>
      <c r="AP309" s="30">
        <f ca="1">SUMIF([1]route!$E$3:$E$10005,E309,[1]!Table1[12])</f>
        <v>0</v>
      </c>
      <c r="AQ309" s="30">
        <f ca="1">SUMIF([1]route!$E$3:$E$10005,E309,[1]!Table1[13])</f>
        <v>0</v>
      </c>
      <c r="AR309" s="30">
        <f ca="1">SUMIF([1]route!$E$3:$E$10005,E309,[1]!Table1[14])</f>
        <v>0</v>
      </c>
      <c r="AS309" s="30">
        <f ca="1">SUMIF([1]route!$E$3:$E$10005,E309,[1]!Table1[15])</f>
        <v>0</v>
      </c>
      <c r="AT309" s="30">
        <f ca="1">SUMIF([1]route!$E$3:$E$10005,E309,[1]!Table1[16])</f>
        <v>0</v>
      </c>
      <c r="AU309" s="30">
        <f ca="1">SUMIF([1]route!$E$3:$E$10005,E309,[1]!Table1[17])</f>
        <v>0</v>
      </c>
      <c r="AV309" s="30">
        <f ca="1">SUMIF([1]route!$E$3:$E$10005,E309,[1]!Table1[18])</f>
        <v>0</v>
      </c>
      <c r="AW309" s="30">
        <f ca="1">SUMIF([1]route!$E$3:$E$10005,E309,[1]!Table1[19])</f>
        <v>0</v>
      </c>
      <c r="AX309" s="30">
        <f ca="1">SUMIF([1]route!$E$3:$E$10005,E309,[1]!Table1[20])</f>
        <v>0</v>
      </c>
      <c r="AY309" s="30">
        <f ca="1">SUMIF([1]route!$E$3:$E$10005,E309,[1]!Table1[21])</f>
        <v>0</v>
      </c>
      <c r="AZ309" s="30">
        <f ca="1">SUMIF([1]route!$E$3:$E$10005,E309,[1]!Table1[22])</f>
        <v>0</v>
      </c>
      <c r="BA309" s="30">
        <f ca="1">SUMIF([1]route!$E$3:$E$10005,E309,[1]!Table1[23])</f>
        <v>0</v>
      </c>
      <c r="BB309" s="30">
        <f ca="1">SUMIF([1]route!$E$3:$E$10005,E309,[1]!Table1[24])</f>
        <v>0</v>
      </c>
      <c r="BC309" s="30">
        <f ca="1">SUMIF([1]route!$E$3:$E$10005,E309,[1]!Table1[25])</f>
        <v>0</v>
      </c>
      <c r="BD309" s="30">
        <f ca="1">SUMIF([1]route!$E$3:$E$10005,E309,[1]!Table1[26])</f>
        <v>0</v>
      </c>
      <c r="BE309" s="30">
        <f ca="1">SUMIF([1]route!$E$3:$E$10005,E309,[1]!Table1[27])</f>
        <v>0</v>
      </c>
      <c r="BF309" s="30">
        <f ca="1">SUMIF([1]route!$E$3:$E$10005,E309,[1]!Table1[28])</f>
        <v>0</v>
      </c>
      <c r="BG309" s="30">
        <f ca="1">SUMIF([1]route!$E$3:$E$10005,E309,[1]!Table1[29])</f>
        <v>0</v>
      </c>
      <c r="BH309" s="30">
        <f ca="1">SUMIF([1]route!$E$3:$E$10005,E309,[1]!Table1[30])</f>
        <v>0</v>
      </c>
      <c r="BI309" s="30">
        <f ca="1">SUMIF([1]route!$E$3:$E$10005,E309,[1]!Table1[31])</f>
        <v>0</v>
      </c>
      <c r="BJ309" s="30">
        <f ca="1">SUMIF([1]route!$E$3:$E$10005,E309,[1]!Table1[Remain PO])</f>
        <v>0</v>
      </c>
      <c r="BK309" s="31">
        <f ca="1">SUMIF([1]route!$E$3:$E$10005,E309,[1]!Table1[N+1])</f>
        <v>246.0952380952381</v>
      </c>
      <c r="BL309" s="31">
        <f ca="1">SUMIF([1]route!$E$3:$E$10005,E309,[1]!Table1[N+2])</f>
        <v>215.42857142857142</v>
      </c>
      <c r="BM309" s="31">
        <f ca="1">SUMIF([1]route!$E$3:$E$10005,E309,[1]!Table1[N+3])</f>
        <v>314.85714285714283</v>
      </c>
      <c r="BN309" s="32">
        <f ca="1">SUMIF([1]route!$E$3:$E$10005,E309,[1]!Table1[N+4])</f>
        <v>0</v>
      </c>
      <c r="BP309" s="37">
        <f t="shared" si="109"/>
        <v>261</v>
      </c>
      <c r="BQ309" s="35">
        <f t="shared" ca="1" si="115"/>
        <v>241.95238095238096</v>
      </c>
      <c r="BR309" s="35">
        <f t="shared" ca="1" si="115"/>
        <v>206.71428571428572</v>
      </c>
      <c r="BS309" s="35">
        <f t="shared" ca="1" si="115"/>
        <v>206.71428571428572</v>
      </c>
      <c r="BT309" s="35">
        <f t="shared" ca="1" si="115"/>
        <v>206.71428571428572</v>
      </c>
      <c r="BU309" s="35">
        <f t="shared" ca="1" si="115"/>
        <v>206.71428571428572</v>
      </c>
      <c r="BV309" s="35">
        <f t="shared" ca="1" si="115"/>
        <v>206.71428571428572</v>
      </c>
      <c r="BW309" s="35">
        <f t="shared" ca="1" si="115"/>
        <v>206.71428571428572</v>
      </c>
      <c r="BX309" s="35">
        <f t="shared" ca="1" si="115"/>
        <v>206.71428571428572</v>
      </c>
      <c r="BY309" s="35">
        <f t="shared" ca="1" si="115"/>
        <v>206.71428571428572</v>
      </c>
      <c r="BZ309" s="35">
        <f t="shared" ca="1" si="115"/>
        <v>206.71428571428572</v>
      </c>
      <c r="CA309" s="35">
        <f t="shared" ca="1" si="115"/>
        <v>206.71428571428572</v>
      </c>
      <c r="CB309" s="35">
        <f t="shared" ca="1" si="114"/>
        <v>206.71428571428572</v>
      </c>
      <c r="CC309" s="35">
        <f t="shared" ca="1" si="114"/>
        <v>206.71428571428572</v>
      </c>
      <c r="CD309" s="35">
        <f t="shared" ca="1" si="114"/>
        <v>206.71428571428572</v>
      </c>
      <c r="CE309" s="35">
        <f t="shared" ca="1" si="114"/>
        <v>206.71428571428572</v>
      </c>
      <c r="CF309" s="35">
        <f t="shared" ca="1" si="114"/>
        <v>206.71428571428572</v>
      </c>
      <c r="CG309" s="35">
        <f t="shared" ca="1" si="113"/>
        <v>206.71428571428572</v>
      </c>
      <c r="CH309" s="35">
        <f t="shared" ca="1" si="112"/>
        <v>206.71428571428572</v>
      </c>
      <c r="CI309" s="35">
        <f t="shared" ca="1" si="112"/>
        <v>206.71428571428572</v>
      </c>
      <c r="CJ309" s="35">
        <f t="shared" ca="1" si="112"/>
        <v>206.71428571428572</v>
      </c>
      <c r="CK309" s="35">
        <f t="shared" ca="1" si="112"/>
        <v>206.71428571428572</v>
      </c>
      <c r="CL309" s="35">
        <f t="shared" ca="1" si="112"/>
        <v>206.71428571428572</v>
      </c>
      <c r="CM309" s="35">
        <f t="shared" ca="1" si="112"/>
        <v>206.71428571428572</v>
      </c>
      <c r="CN309" s="35">
        <f t="shared" ca="1" si="112"/>
        <v>206.71428571428572</v>
      </c>
      <c r="CO309" s="35">
        <f t="shared" ca="1" si="110"/>
        <v>206.71428571428572</v>
      </c>
      <c r="CP309" s="35">
        <f t="shared" ca="1" si="110"/>
        <v>206.71428571428572</v>
      </c>
      <c r="CQ309" s="35">
        <f t="shared" ca="1" si="110"/>
        <v>206.71428571428572</v>
      </c>
      <c r="CR309" s="35">
        <f t="shared" ca="1" si="110"/>
        <v>206.71428571428572</v>
      </c>
      <c r="CS309" s="35">
        <f t="shared" ca="1" si="110"/>
        <v>206.71428571428572</v>
      </c>
      <c r="CT309" s="35">
        <f t="shared" ca="1" si="110"/>
        <v>206.71428571428572</v>
      </c>
      <c r="CU309" s="35">
        <f t="shared" ca="1" si="110"/>
        <v>206.71428571428572</v>
      </c>
      <c r="CV309" s="35">
        <f t="shared" ca="1" si="110"/>
        <v>206.71428571428572</v>
      </c>
      <c r="CW309" s="38">
        <f t="shared" ref="CW309:CZ372" ca="1" si="116">CV309-BK309</f>
        <v>-39.38095238095238</v>
      </c>
      <c r="CX309" s="38">
        <f t="shared" ca="1" si="116"/>
        <v>-254.8095238095238</v>
      </c>
      <c r="CY309" s="38">
        <f t="shared" ca="1" si="116"/>
        <v>-569.66666666666663</v>
      </c>
      <c r="CZ309" s="39">
        <f t="shared" ca="1" si="111"/>
        <v>-569.66666666666663</v>
      </c>
      <c r="DA309" s="35"/>
    </row>
    <row r="310" spans="4:105" x14ac:dyDescent="0.3">
      <c r="D310" s="61" t="str">
        <f>VLOOKUP(F310,[1]Special!$O$2:$S$209,3,0)</f>
        <v>|0101022500|0.00|0.00|0.000|67.0002</v>
      </c>
      <c r="E310" s="20" t="s">
        <v>333</v>
      </c>
      <c r="F310" s="19" t="str">
        <f t="shared" si="99"/>
        <v>|0200226240|22.20|0.00|2.000|0.000</v>
      </c>
      <c r="G310" s="19" t="str">
        <f>'Cutting Rules'!H310</f>
        <v>KMV|KMV|||||||||||</v>
      </c>
      <c r="H310" s="19" t="str">
        <f>VLOOKUP(MID(F310,8,2),[1]Special!$H$2:$I$32,2,0)</f>
        <v>STKMHT590</v>
      </c>
      <c r="I310" s="19" t="str">
        <f t="shared" si="100"/>
        <v>NBC</v>
      </c>
      <c r="J310" s="19" t="str">
        <f t="shared" si="101"/>
        <v>P</v>
      </c>
      <c r="K310" s="19" t="str">
        <f t="shared" si="102"/>
        <v>22.2</v>
      </c>
      <c r="L310" s="19" t="str">
        <f t="shared" si="103"/>
        <v>0.00</v>
      </c>
      <c r="M310" s="52" t="str">
        <f t="shared" si="104"/>
        <v>2.00</v>
      </c>
      <c r="N310" s="52" t="str">
        <f t="shared" si="105"/>
        <v>5921</v>
      </c>
      <c r="O310" s="19">
        <f>VLOOKUP(F310,[1]Item!$A$5:$Z$10000,26,0)</f>
        <v>0.996</v>
      </c>
      <c r="P310" s="19" t="str">
        <f>VLOOKUP(E310,[1]route!$E$3:$O$10005,11,0)</f>
        <v>C</v>
      </c>
      <c r="Q310" s="62" t="str">
        <f>'Cutting Rules'!AD310</f>
        <v>306-570-5921----------</v>
      </c>
      <c r="R310" s="23">
        <f ca="1">SUMIF([1]route!$E$3:$E$10005,E310,[1]!Table1[生産])</f>
        <v>989.36842105263167</v>
      </c>
      <c r="S310" s="24"/>
      <c r="T310" s="78" t="s">
        <v>547</v>
      </c>
      <c r="U310" s="19"/>
      <c r="V310" s="48">
        <f>SUMIF([1]route!$E$3:$E$10005,E310,[1]route!$M$3:$M$10005)</f>
        <v>232</v>
      </c>
      <c r="W310" s="56">
        <f t="shared" si="106"/>
        <v>1368.177312</v>
      </c>
      <c r="X310" s="27">
        <f t="array" aca="1" ref="X310" ca="1">INDEX($BP310:$CZ310,MATCH(TRUE,$BP310:$CZ310&lt;0,0))</f>
        <v>-399.15789473684214</v>
      </c>
      <c r="Y310" s="47">
        <f t="shared" ca="1" si="97"/>
        <v>45322</v>
      </c>
      <c r="Z310" s="121" t="str">
        <f>IFERROR(VLOOKUP(E310,[1]route!$E$3:$BL$10005,59,0),"")&amp;IFERROR(VLOOKUP(E310,[1]route!$E$3:$BL$10005,60,0),"")</f>
        <v/>
      </c>
      <c r="AA310" s="28">
        <f t="shared" ca="1" si="107"/>
        <v>757.36842105263167</v>
      </c>
      <c r="AB310" s="77">
        <f t="shared" ca="1" si="108"/>
        <v>4466.4409073684219</v>
      </c>
      <c r="AC310" s="4">
        <f t="shared" ca="1" si="98"/>
        <v>34</v>
      </c>
      <c r="AD310" s="29">
        <v>0</v>
      </c>
      <c r="AE310" s="30">
        <f ca="1">SUMIF([1]route!$E$3:$E$10005,E310,[1]!Table1[1])</f>
        <v>42.210526315789473</v>
      </c>
      <c r="AF310" s="30">
        <f ca="1">SUMIF([1]route!$E$3:$E$10005,E310,[1]!Table1[2])</f>
        <v>41.10526315789474</v>
      </c>
      <c r="AG310" s="30">
        <f ca="1">SUMIF([1]route!$E$3:$E$10005,E310,[1]!Table1[3])</f>
        <v>0</v>
      </c>
      <c r="AH310" s="30">
        <f ca="1">SUMIF([1]route!$E$3:$E$10005,E310,[1]!Table1[4])</f>
        <v>0</v>
      </c>
      <c r="AI310" s="30">
        <f ca="1">SUMIF([1]route!$E$3:$E$10005,E310,[1]!Table1[5])</f>
        <v>0</v>
      </c>
      <c r="AJ310" s="30">
        <f ca="1">SUMIF([1]route!$E$3:$E$10005,E310,[1]!Table1[6])</f>
        <v>0</v>
      </c>
      <c r="AK310" s="30">
        <f ca="1">SUMIF([1]route!$E$3:$E$10005,E310,[1]!Table1[7])</f>
        <v>0</v>
      </c>
      <c r="AL310" s="30">
        <f ca="1">SUMIF([1]route!$E$3:$E$10005,E310,[1]!Table1[8])</f>
        <v>0</v>
      </c>
      <c r="AM310" s="30">
        <f ca="1">SUMIF([1]route!$E$3:$E$10005,E310,[1]!Table1[9])</f>
        <v>0</v>
      </c>
      <c r="AN310" s="30">
        <f ca="1">SUMIF([1]route!$E$3:$E$10005,E310,[1]!Table1[10])</f>
        <v>0</v>
      </c>
      <c r="AO310" s="30">
        <f ca="1">SUMIF([1]route!$E$3:$E$10005,E310,[1]!Table1[11])</f>
        <v>0</v>
      </c>
      <c r="AP310" s="30">
        <f ca="1">SUMIF([1]route!$E$3:$E$10005,E310,[1]!Table1[12])</f>
        <v>0</v>
      </c>
      <c r="AQ310" s="30">
        <f ca="1">SUMIF([1]route!$E$3:$E$10005,E310,[1]!Table1[13])</f>
        <v>0</v>
      </c>
      <c r="AR310" s="30">
        <f ca="1">SUMIF([1]route!$E$3:$E$10005,E310,[1]!Table1[14])</f>
        <v>0</v>
      </c>
      <c r="AS310" s="30">
        <f ca="1">SUMIF([1]route!$E$3:$E$10005,E310,[1]!Table1[15])</f>
        <v>0</v>
      </c>
      <c r="AT310" s="30">
        <f ca="1">SUMIF([1]route!$E$3:$E$10005,E310,[1]!Table1[16])</f>
        <v>0</v>
      </c>
      <c r="AU310" s="30">
        <f ca="1">SUMIF([1]route!$E$3:$E$10005,E310,[1]!Table1[17])</f>
        <v>0</v>
      </c>
      <c r="AV310" s="30">
        <f ca="1">SUMIF([1]route!$E$3:$E$10005,E310,[1]!Table1[18])</f>
        <v>0</v>
      </c>
      <c r="AW310" s="30">
        <f ca="1">SUMIF([1]route!$E$3:$E$10005,E310,[1]!Table1[19])</f>
        <v>0</v>
      </c>
      <c r="AX310" s="30">
        <f ca="1">SUMIF([1]route!$E$3:$E$10005,E310,[1]!Table1[20])</f>
        <v>0</v>
      </c>
      <c r="AY310" s="30">
        <f ca="1">SUMIF([1]route!$E$3:$E$10005,E310,[1]!Table1[21])</f>
        <v>0</v>
      </c>
      <c r="AZ310" s="30">
        <f ca="1">SUMIF([1]route!$E$3:$E$10005,E310,[1]!Table1[22])</f>
        <v>0</v>
      </c>
      <c r="BA310" s="30">
        <f ca="1">SUMIF([1]route!$E$3:$E$10005,E310,[1]!Table1[23])</f>
        <v>0</v>
      </c>
      <c r="BB310" s="30">
        <f ca="1">SUMIF([1]route!$E$3:$E$10005,E310,[1]!Table1[24])</f>
        <v>0</v>
      </c>
      <c r="BC310" s="30">
        <f ca="1">SUMIF([1]route!$E$3:$E$10005,E310,[1]!Table1[25])</f>
        <v>0</v>
      </c>
      <c r="BD310" s="30">
        <f ca="1">SUMIF([1]route!$E$3:$E$10005,E310,[1]!Table1[26])</f>
        <v>0</v>
      </c>
      <c r="BE310" s="30">
        <f ca="1">SUMIF([1]route!$E$3:$E$10005,E310,[1]!Table1[27])</f>
        <v>0</v>
      </c>
      <c r="BF310" s="30">
        <f ca="1">SUMIF([1]route!$E$3:$E$10005,E310,[1]!Table1[28])</f>
        <v>0</v>
      </c>
      <c r="BG310" s="30">
        <f ca="1">SUMIF([1]route!$E$3:$E$10005,E310,[1]!Table1[29])</f>
        <v>0</v>
      </c>
      <c r="BH310" s="30">
        <f ca="1">SUMIF([1]route!$E$3:$E$10005,E310,[1]!Table1[30])</f>
        <v>0</v>
      </c>
      <c r="BI310" s="30">
        <f ca="1">SUMIF([1]route!$E$3:$E$10005,E310,[1]!Table1[31])</f>
        <v>0</v>
      </c>
      <c r="BJ310" s="30">
        <f ca="1">SUMIF([1]route!$E$3:$E$10005,E310,[1]!Table1[Remain PO])</f>
        <v>0</v>
      </c>
      <c r="BK310" s="31">
        <f ca="1">SUMIF([1]route!$E$3:$E$10005,E310,[1]!Table1[N+1])</f>
        <v>547.84210526315792</v>
      </c>
      <c r="BL310" s="31">
        <f ca="1">SUMIF([1]route!$E$3:$E$10005,E310,[1]!Table1[N+2])</f>
        <v>358.21052631578948</v>
      </c>
      <c r="BM310" s="31">
        <f ca="1">SUMIF([1]route!$E$3:$E$10005,E310,[1]!Table1[N+3])</f>
        <v>421.36842105263156</v>
      </c>
      <c r="BN310" s="32">
        <f ca="1">SUMIF([1]route!$E$3:$E$10005,E310,[1]!Table1[N+4])</f>
        <v>0</v>
      </c>
      <c r="BP310" s="37">
        <f t="shared" si="109"/>
        <v>232</v>
      </c>
      <c r="BQ310" s="35">
        <f t="shared" ca="1" si="115"/>
        <v>189.78947368421052</v>
      </c>
      <c r="BR310" s="35">
        <f t="shared" ca="1" si="115"/>
        <v>148.68421052631578</v>
      </c>
      <c r="BS310" s="35">
        <f t="shared" ca="1" si="115"/>
        <v>148.68421052631578</v>
      </c>
      <c r="BT310" s="35">
        <f t="shared" ca="1" si="115"/>
        <v>148.68421052631578</v>
      </c>
      <c r="BU310" s="35">
        <f t="shared" ca="1" si="115"/>
        <v>148.68421052631578</v>
      </c>
      <c r="BV310" s="35">
        <f t="shared" ca="1" si="115"/>
        <v>148.68421052631578</v>
      </c>
      <c r="BW310" s="35">
        <f t="shared" ca="1" si="115"/>
        <v>148.68421052631578</v>
      </c>
      <c r="BX310" s="35">
        <f t="shared" ca="1" si="115"/>
        <v>148.68421052631578</v>
      </c>
      <c r="BY310" s="35">
        <f t="shared" ca="1" si="115"/>
        <v>148.68421052631578</v>
      </c>
      <c r="BZ310" s="35">
        <f t="shared" ca="1" si="115"/>
        <v>148.68421052631578</v>
      </c>
      <c r="CA310" s="35">
        <f t="shared" ca="1" si="115"/>
        <v>148.68421052631578</v>
      </c>
      <c r="CB310" s="35">
        <f t="shared" ca="1" si="114"/>
        <v>148.68421052631578</v>
      </c>
      <c r="CC310" s="35">
        <f t="shared" ca="1" si="114"/>
        <v>148.68421052631578</v>
      </c>
      <c r="CD310" s="35">
        <f t="shared" ca="1" si="114"/>
        <v>148.68421052631578</v>
      </c>
      <c r="CE310" s="35">
        <f t="shared" ca="1" si="114"/>
        <v>148.68421052631578</v>
      </c>
      <c r="CF310" s="35">
        <f t="shared" ca="1" si="114"/>
        <v>148.68421052631578</v>
      </c>
      <c r="CG310" s="35">
        <f t="shared" ca="1" si="113"/>
        <v>148.68421052631578</v>
      </c>
      <c r="CH310" s="35">
        <f t="shared" ca="1" si="112"/>
        <v>148.68421052631578</v>
      </c>
      <c r="CI310" s="35">
        <f t="shared" ca="1" si="112"/>
        <v>148.68421052631578</v>
      </c>
      <c r="CJ310" s="35">
        <f t="shared" ca="1" si="112"/>
        <v>148.68421052631578</v>
      </c>
      <c r="CK310" s="35">
        <f t="shared" ca="1" si="112"/>
        <v>148.68421052631578</v>
      </c>
      <c r="CL310" s="35">
        <f t="shared" ca="1" si="112"/>
        <v>148.68421052631578</v>
      </c>
      <c r="CM310" s="35">
        <f t="shared" ca="1" si="112"/>
        <v>148.68421052631578</v>
      </c>
      <c r="CN310" s="35">
        <f t="shared" ca="1" si="112"/>
        <v>148.68421052631578</v>
      </c>
      <c r="CO310" s="35">
        <f t="shared" ca="1" si="112"/>
        <v>148.68421052631578</v>
      </c>
      <c r="CP310" s="35">
        <f t="shared" ca="1" si="112"/>
        <v>148.68421052631578</v>
      </c>
      <c r="CQ310" s="35">
        <f t="shared" ca="1" si="112"/>
        <v>148.68421052631578</v>
      </c>
      <c r="CR310" s="35">
        <f t="shared" ca="1" si="112"/>
        <v>148.68421052631578</v>
      </c>
      <c r="CS310" s="35">
        <f t="shared" ca="1" si="112"/>
        <v>148.68421052631578</v>
      </c>
      <c r="CT310" s="35">
        <f t="shared" ca="1" si="112"/>
        <v>148.68421052631578</v>
      </c>
      <c r="CU310" s="35">
        <f t="shared" ca="1" si="112"/>
        <v>148.68421052631578</v>
      </c>
      <c r="CV310" s="35">
        <f t="shared" ca="1" si="112"/>
        <v>148.68421052631578</v>
      </c>
      <c r="CW310" s="38">
        <f t="shared" ca="1" si="116"/>
        <v>-399.15789473684214</v>
      </c>
      <c r="CX310" s="38">
        <f t="shared" ca="1" si="116"/>
        <v>-757.36842105263167</v>
      </c>
      <c r="CY310" s="38">
        <f t="shared" ca="1" si="116"/>
        <v>-1178.7368421052633</v>
      </c>
      <c r="CZ310" s="39">
        <f t="shared" ca="1" si="111"/>
        <v>-1178.7368421052633</v>
      </c>
      <c r="DA310" s="35"/>
    </row>
    <row r="311" spans="4:105" x14ac:dyDescent="0.3">
      <c r="D311" s="61" t="str">
        <f>VLOOKUP(F311,[1]Special!$O$2:$S$209,3,0)</f>
        <v>|0101022500|0.00|0.00|0.000|67.0002</v>
      </c>
      <c r="E311" s="20" t="s">
        <v>334</v>
      </c>
      <c r="F311" s="19" t="str">
        <f t="shared" si="99"/>
        <v>|0200226240|22.20|0.00|2.000|0.000</v>
      </c>
      <c r="G311" s="19" t="str">
        <f>'Cutting Rules'!H311</f>
        <v>KMV||||||||||||</v>
      </c>
      <c r="H311" s="19" t="str">
        <f>VLOOKUP(MID(F311,8,2),[1]Special!$H$2:$I$32,2,0)</f>
        <v>STKMHT590</v>
      </c>
      <c r="I311" s="19" t="str">
        <f t="shared" si="100"/>
        <v>NBC</v>
      </c>
      <c r="J311" s="19" t="str">
        <f t="shared" si="101"/>
        <v>P</v>
      </c>
      <c r="K311" s="19" t="str">
        <f t="shared" si="102"/>
        <v>22.2</v>
      </c>
      <c r="L311" s="19" t="str">
        <f t="shared" si="103"/>
        <v>0.00</v>
      </c>
      <c r="M311" s="52" t="str">
        <f t="shared" si="104"/>
        <v>2.00</v>
      </c>
      <c r="N311" s="52" t="str">
        <f t="shared" si="105"/>
        <v>5997</v>
      </c>
      <c r="O311" s="19">
        <f>VLOOKUP(F311,[1]Item!$A$5:$Z$10000,26,0)</f>
        <v>0.996</v>
      </c>
      <c r="P311" s="19" t="str">
        <f>VLOOKUP(E311,[1]route!$E$3:$O$10005,11,0)</f>
        <v>C</v>
      </c>
      <c r="Q311" s="62" t="str">
        <f>'Cutting Rules'!AD311</f>
        <v>310-5997-----------</v>
      </c>
      <c r="R311" s="23">
        <f ca="1">SUMIF([1]route!$E$3:$E$10005,E311,[1]!Table1[生産])</f>
        <v>669.36842105263167</v>
      </c>
      <c r="S311" s="24"/>
      <c r="T311" s="78" t="s">
        <v>547</v>
      </c>
      <c r="U311" s="19"/>
      <c r="V311" s="48">
        <f>SUMIF([1]route!$E$3:$E$10005,E311,[1]route!$M$3:$M$10005)</f>
        <v>129</v>
      </c>
      <c r="W311" s="56">
        <f t="shared" si="106"/>
        <v>770.5185479999999</v>
      </c>
      <c r="X311" s="27">
        <f t="array" aca="1" ref="X311" ca="1">INDEX($BP311:$CZ311,MATCH(TRUE,$BP311:$CZ311&lt;0,0))</f>
        <v>-342.15789473684214</v>
      </c>
      <c r="Y311" s="47">
        <f t="shared" ca="1" si="97"/>
        <v>45322</v>
      </c>
      <c r="Z311" s="121" t="str">
        <f>IFERROR(VLOOKUP(E311,[1]route!$E$3:$BL$10005,59,0),"")&amp;IFERROR(VLOOKUP(E311,[1]route!$E$3:$BL$10005,60,0),"")</f>
        <v/>
      </c>
      <c r="AA311" s="28">
        <f t="shared" ca="1" si="107"/>
        <v>540.36842105263167</v>
      </c>
      <c r="AB311" s="77">
        <f t="shared" ca="1" si="108"/>
        <v>3227.6270633684221</v>
      </c>
      <c r="AC311" s="4">
        <f t="shared" ca="1" si="98"/>
        <v>34</v>
      </c>
      <c r="AD311" s="29">
        <v>0</v>
      </c>
      <c r="AE311" s="30">
        <f ca="1">SUMIF([1]route!$E$3:$E$10005,E311,[1]!Table1[1])</f>
        <v>42.210526315789473</v>
      </c>
      <c r="AF311" s="30">
        <f ca="1">SUMIF([1]route!$E$3:$E$10005,E311,[1]!Table1[2])</f>
        <v>41.10526315789474</v>
      </c>
      <c r="AG311" s="30">
        <f ca="1">SUMIF([1]route!$E$3:$E$10005,E311,[1]!Table1[3])</f>
        <v>0</v>
      </c>
      <c r="AH311" s="30">
        <f ca="1">SUMIF([1]route!$E$3:$E$10005,E311,[1]!Table1[4])</f>
        <v>0</v>
      </c>
      <c r="AI311" s="30">
        <f ca="1">SUMIF([1]route!$E$3:$E$10005,E311,[1]!Table1[5])</f>
        <v>0</v>
      </c>
      <c r="AJ311" s="30">
        <f ca="1">SUMIF([1]route!$E$3:$E$10005,E311,[1]!Table1[6])</f>
        <v>0</v>
      </c>
      <c r="AK311" s="30">
        <f ca="1">SUMIF([1]route!$E$3:$E$10005,E311,[1]!Table1[7])</f>
        <v>0</v>
      </c>
      <c r="AL311" s="30">
        <f ca="1">SUMIF([1]route!$E$3:$E$10005,E311,[1]!Table1[8])</f>
        <v>0</v>
      </c>
      <c r="AM311" s="30">
        <f ca="1">SUMIF([1]route!$E$3:$E$10005,E311,[1]!Table1[9])</f>
        <v>0</v>
      </c>
      <c r="AN311" s="30">
        <f ca="1">SUMIF([1]route!$E$3:$E$10005,E311,[1]!Table1[10])</f>
        <v>0</v>
      </c>
      <c r="AO311" s="30">
        <f ca="1">SUMIF([1]route!$E$3:$E$10005,E311,[1]!Table1[11])</f>
        <v>0</v>
      </c>
      <c r="AP311" s="30">
        <f ca="1">SUMIF([1]route!$E$3:$E$10005,E311,[1]!Table1[12])</f>
        <v>0</v>
      </c>
      <c r="AQ311" s="30">
        <f ca="1">SUMIF([1]route!$E$3:$E$10005,E311,[1]!Table1[13])</f>
        <v>0</v>
      </c>
      <c r="AR311" s="30">
        <f ca="1">SUMIF([1]route!$E$3:$E$10005,E311,[1]!Table1[14])</f>
        <v>0</v>
      </c>
      <c r="AS311" s="30">
        <f ca="1">SUMIF([1]route!$E$3:$E$10005,E311,[1]!Table1[15])</f>
        <v>0</v>
      </c>
      <c r="AT311" s="30">
        <f ca="1">SUMIF([1]route!$E$3:$E$10005,E311,[1]!Table1[16])</f>
        <v>0</v>
      </c>
      <c r="AU311" s="30">
        <f ca="1">SUMIF([1]route!$E$3:$E$10005,E311,[1]!Table1[17])</f>
        <v>0</v>
      </c>
      <c r="AV311" s="30">
        <f ca="1">SUMIF([1]route!$E$3:$E$10005,E311,[1]!Table1[18])</f>
        <v>0</v>
      </c>
      <c r="AW311" s="30">
        <f ca="1">SUMIF([1]route!$E$3:$E$10005,E311,[1]!Table1[19])</f>
        <v>0</v>
      </c>
      <c r="AX311" s="30">
        <f ca="1">SUMIF([1]route!$E$3:$E$10005,E311,[1]!Table1[20])</f>
        <v>0</v>
      </c>
      <c r="AY311" s="30">
        <f ca="1">SUMIF([1]route!$E$3:$E$10005,E311,[1]!Table1[21])</f>
        <v>0</v>
      </c>
      <c r="AZ311" s="30">
        <f ca="1">SUMIF([1]route!$E$3:$E$10005,E311,[1]!Table1[22])</f>
        <v>0</v>
      </c>
      <c r="BA311" s="30">
        <f ca="1">SUMIF([1]route!$E$3:$E$10005,E311,[1]!Table1[23])</f>
        <v>0</v>
      </c>
      <c r="BB311" s="30">
        <f ca="1">SUMIF([1]route!$E$3:$E$10005,E311,[1]!Table1[24])</f>
        <v>0</v>
      </c>
      <c r="BC311" s="30">
        <f ca="1">SUMIF([1]route!$E$3:$E$10005,E311,[1]!Table1[25])</f>
        <v>0</v>
      </c>
      <c r="BD311" s="30">
        <f ca="1">SUMIF([1]route!$E$3:$E$10005,E311,[1]!Table1[26])</f>
        <v>0</v>
      </c>
      <c r="BE311" s="30">
        <f ca="1">SUMIF([1]route!$E$3:$E$10005,E311,[1]!Table1[27])</f>
        <v>0</v>
      </c>
      <c r="BF311" s="30">
        <f ca="1">SUMIF([1]route!$E$3:$E$10005,E311,[1]!Table1[28])</f>
        <v>0</v>
      </c>
      <c r="BG311" s="30">
        <f ca="1">SUMIF([1]route!$E$3:$E$10005,E311,[1]!Table1[29])</f>
        <v>0</v>
      </c>
      <c r="BH311" s="30">
        <f ca="1">SUMIF([1]route!$E$3:$E$10005,E311,[1]!Table1[30])</f>
        <v>0</v>
      </c>
      <c r="BI311" s="30">
        <f ca="1">SUMIF([1]route!$E$3:$E$10005,E311,[1]!Table1[31])</f>
        <v>0</v>
      </c>
      <c r="BJ311" s="30">
        <f ca="1">SUMIF([1]route!$E$3:$E$10005,E311,[1]!Table1[Remain PO])</f>
        <v>0</v>
      </c>
      <c r="BK311" s="31">
        <f ca="1">SUMIF([1]route!$E$3:$E$10005,E311,[1]!Table1[N+1])</f>
        <v>387.84210526315792</v>
      </c>
      <c r="BL311" s="31">
        <f ca="1">SUMIF([1]route!$E$3:$E$10005,E311,[1]!Table1[N+2])</f>
        <v>198.21052631578948</v>
      </c>
      <c r="BM311" s="31">
        <f ca="1">SUMIF([1]route!$E$3:$E$10005,E311,[1]!Table1[N+3])</f>
        <v>261.36842105263156</v>
      </c>
      <c r="BN311" s="32">
        <f ca="1">SUMIF([1]route!$E$3:$E$10005,E311,[1]!Table1[N+4])</f>
        <v>0</v>
      </c>
      <c r="BP311" s="37">
        <f t="shared" si="109"/>
        <v>129</v>
      </c>
      <c r="BQ311" s="35">
        <f t="shared" ca="1" si="115"/>
        <v>86.78947368421052</v>
      </c>
      <c r="BR311" s="35">
        <f t="shared" ca="1" si="115"/>
        <v>45.68421052631578</v>
      </c>
      <c r="BS311" s="35">
        <f t="shared" ca="1" si="115"/>
        <v>45.68421052631578</v>
      </c>
      <c r="BT311" s="35">
        <f t="shared" ca="1" si="115"/>
        <v>45.68421052631578</v>
      </c>
      <c r="BU311" s="35">
        <f t="shared" ca="1" si="115"/>
        <v>45.68421052631578</v>
      </c>
      <c r="BV311" s="35">
        <f t="shared" ca="1" si="115"/>
        <v>45.68421052631578</v>
      </c>
      <c r="BW311" s="35">
        <f t="shared" ca="1" si="115"/>
        <v>45.68421052631578</v>
      </c>
      <c r="BX311" s="35">
        <f t="shared" ca="1" si="115"/>
        <v>45.68421052631578</v>
      </c>
      <c r="BY311" s="35">
        <f t="shared" ca="1" si="115"/>
        <v>45.68421052631578</v>
      </c>
      <c r="BZ311" s="35">
        <f t="shared" ca="1" si="115"/>
        <v>45.68421052631578</v>
      </c>
      <c r="CA311" s="35">
        <f t="shared" ca="1" si="115"/>
        <v>45.68421052631578</v>
      </c>
      <c r="CB311" s="35">
        <f t="shared" ca="1" si="114"/>
        <v>45.68421052631578</v>
      </c>
      <c r="CC311" s="35">
        <f t="shared" ca="1" si="114"/>
        <v>45.68421052631578</v>
      </c>
      <c r="CD311" s="35">
        <f t="shared" ca="1" si="114"/>
        <v>45.68421052631578</v>
      </c>
      <c r="CE311" s="35">
        <f t="shared" ca="1" si="114"/>
        <v>45.68421052631578</v>
      </c>
      <c r="CF311" s="35">
        <f t="shared" ca="1" si="114"/>
        <v>45.68421052631578</v>
      </c>
      <c r="CG311" s="35">
        <f t="shared" ca="1" si="113"/>
        <v>45.68421052631578</v>
      </c>
      <c r="CH311" s="35">
        <f t="shared" ca="1" si="112"/>
        <v>45.68421052631578</v>
      </c>
      <c r="CI311" s="35">
        <f t="shared" ca="1" si="112"/>
        <v>45.68421052631578</v>
      </c>
      <c r="CJ311" s="35">
        <f t="shared" ca="1" si="112"/>
        <v>45.68421052631578</v>
      </c>
      <c r="CK311" s="35">
        <f t="shared" ca="1" si="112"/>
        <v>45.68421052631578</v>
      </c>
      <c r="CL311" s="35">
        <f t="shared" ca="1" si="112"/>
        <v>45.68421052631578</v>
      </c>
      <c r="CM311" s="35">
        <f t="shared" ca="1" si="112"/>
        <v>45.68421052631578</v>
      </c>
      <c r="CN311" s="35">
        <f t="shared" ca="1" si="112"/>
        <v>45.68421052631578</v>
      </c>
      <c r="CO311" s="35">
        <f t="shared" ca="1" si="112"/>
        <v>45.68421052631578</v>
      </c>
      <c r="CP311" s="35">
        <f t="shared" ca="1" si="112"/>
        <v>45.68421052631578</v>
      </c>
      <c r="CQ311" s="35">
        <f t="shared" ca="1" si="112"/>
        <v>45.68421052631578</v>
      </c>
      <c r="CR311" s="35">
        <f t="shared" ca="1" si="112"/>
        <v>45.68421052631578</v>
      </c>
      <c r="CS311" s="35">
        <f t="shared" ca="1" si="112"/>
        <v>45.68421052631578</v>
      </c>
      <c r="CT311" s="35">
        <f t="shared" ca="1" si="112"/>
        <v>45.68421052631578</v>
      </c>
      <c r="CU311" s="35">
        <f t="shared" ca="1" si="112"/>
        <v>45.68421052631578</v>
      </c>
      <c r="CV311" s="35">
        <f t="shared" ca="1" si="112"/>
        <v>45.68421052631578</v>
      </c>
      <c r="CW311" s="38">
        <f t="shared" ca="1" si="116"/>
        <v>-342.15789473684214</v>
      </c>
      <c r="CX311" s="38">
        <f t="shared" ca="1" si="116"/>
        <v>-540.36842105263167</v>
      </c>
      <c r="CY311" s="38">
        <f t="shared" ca="1" si="116"/>
        <v>-801.73684210526324</v>
      </c>
      <c r="CZ311" s="39">
        <f t="shared" ca="1" si="111"/>
        <v>-801.73684210526324</v>
      </c>
      <c r="DA311" s="35"/>
    </row>
    <row r="312" spans="4:105" x14ac:dyDescent="0.3">
      <c r="D312" s="61" t="str">
        <f>VLOOKUP(F312,[1]Special!$O$2:$S$209,3,0)</f>
        <v>|0101022500|0.00|0.00|0.000|67.0002</v>
      </c>
      <c r="E312" s="20" t="s">
        <v>335</v>
      </c>
      <c r="F312" s="19" t="str">
        <f t="shared" si="99"/>
        <v>|0200226240|22.20|0.00|2.000|0.000</v>
      </c>
      <c r="G312" s="19" t="str">
        <f>'Cutting Rules'!H312</f>
        <v>SHVN||||||||||||</v>
      </c>
      <c r="H312" s="19" t="str">
        <f>VLOOKUP(MID(F312,8,2),[1]Special!$H$2:$I$32,2,0)</f>
        <v>STKMHT590</v>
      </c>
      <c r="I312" s="19" t="str">
        <f t="shared" si="100"/>
        <v>IBC</v>
      </c>
      <c r="J312" s="19" t="str">
        <f t="shared" si="101"/>
        <v>P</v>
      </c>
      <c r="K312" s="19" t="str">
        <f t="shared" si="102"/>
        <v>22.2</v>
      </c>
      <c r="L312" s="19" t="str">
        <f t="shared" si="103"/>
        <v>0.00</v>
      </c>
      <c r="M312" s="52" t="str">
        <f t="shared" si="104"/>
        <v>2.00</v>
      </c>
      <c r="N312" s="52" t="str">
        <f t="shared" si="105"/>
        <v>5550</v>
      </c>
      <c r="O312" s="19">
        <f>VLOOKUP(F312,[1]Item!$A$5:$Z$10000,26,0)</f>
        <v>0.996</v>
      </c>
      <c r="P312" s="19" t="str">
        <f>VLOOKUP(E312,[1]route!$E$3:$O$10005,11,0)</f>
        <v>P/E</v>
      </c>
      <c r="Q312" s="62" t="str">
        <f>'Cutting Rules'!AD312</f>
        <v>5550------------</v>
      </c>
      <c r="R312" s="23">
        <f ca="1">SUMIF([1]route!$E$3:$E$10005,E312,[1]!Table1[生産])</f>
        <v>393</v>
      </c>
      <c r="S312" s="24"/>
      <c r="T312" s="78" t="s">
        <v>547</v>
      </c>
      <c r="U312" s="19"/>
      <c r="V312" s="48">
        <f>SUMIF([1]route!$E$3:$E$10005,E312,[1]route!$M$3:$M$10005)</f>
        <v>127</v>
      </c>
      <c r="W312" s="56">
        <f t="shared" si="106"/>
        <v>702.03059999999994</v>
      </c>
      <c r="X312" s="27">
        <f t="array" aca="1" ref="X312" ca="1">INDEX($BP312:$CZ312,MATCH(TRUE,$BP312:$CZ312&lt;0,0))</f>
        <v>-73</v>
      </c>
      <c r="Y312" s="47">
        <f t="shared" ca="1" si="97"/>
        <v>45322</v>
      </c>
      <c r="Z312" s="121" t="str">
        <f>IFERROR(VLOOKUP(E312,[1]route!$E$3:$BL$10005,59,0),"")&amp;IFERROR(VLOOKUP(E312,[1]route!$E$3:$BL$10005,60,0),"")</f>
        <v/>
      </c>
      <c r="AA312" s="28">
        <f t="shared" ca="1" si="107"/>
        <v>266</v>
      </c>
      <c r="AB312" s="77">
        <f t="shared" ca="1" si="108"/>
        <v>1470.3947999999998</v>
      </c>
      <c r="AC312" s="4">
        <f t="shared" ca="1" si="98"/>
        <v>34</v>
      </c>
      <c r="AD312" s="29">
        <v>0</v>
      </c>
      <c r="AE312" s="30">
        <f ca="1">SUMIF([1]route!$E$3:$E$10005,E312,[1]!Table1[1])</f>
        <v>0</v>
      </c>
      <c r="AF312" s="30">
        <f ca="1">SUMIF([1]route!$E$3:$E$10005,E312,[1]!Table1[2])</f>
        <v>0</v>
      </c>
      <c r="AG312" s="30">
        <f ca="1">SUMIF([1]route!$E$3:$E$10005,E312,[1]!Table1[3])</f>
        <v>0</v>
      </c>
      <c r="AH312" s="30">
        <f ca="1">SUMIF([1]route!$E$3:$E$10005,E312,[1]!Table1[4])</f>
        <v>0</v>
      </c>
      <c r="AI312" s="30">
        <f ca="1">SUMIF([1]route!$E$3:$E$10005,E312,[1]!Table1[5])</f>
        <v>0</v>
      </c>
      <c r="AJ312" s="30">
        <f ca="1">SUMIF([1]route!$E$3:$E$10005,E312,[1]!Table1[6])</f>
        <v>0</v>
      </c>
      <c r="AK312" s="30">
        <f ca="1">SUMIF([1]route!$E$3:$E$10005,E312,[1]!Table1[7])</f>
        <v>0</v>
      </c>
      <c r="AL312" s="30">
        <f ca="1">SUMIF([1]route!$E$3:$E$10005,E312,[1]!Table1[8])</f>
        <v>0</v>
      </c>
      <c r="AM312" s="30">
        <f ca="1">SUMIF([1]route!$E$3:$E$10005,E312,[1]!Table1[9])</f>
        <v>0</v>
      </c>
      <c r="AN312" s="30">
        <f ca="1">SUMIF([1]route!$E$3:$E$10005,E312,[1]!Table1[10])</f>
        <v>0</v>
      </c>
      <c r="AO312" s="30">
        <f ca="1">SUMIF([1]route!$E$3:$E$10005,E312,[1]!Table1[11])</f>
        <v>0</v>
      </c>
      <c r="AP312" s="30">
        <f ca="1">SUMIF([1]route!$E$3:$E$10005,E312,[1]!Table1[12])</f>
        <v>0</v>
      </c>
      <c r="AQ312" s="30">
        <f ca="1">SUMIF([1]route!$E$3:$E$10005,E312,[1]!Table1[13])</f>
        <v>0</v>
      </c>
      <c r="AR312" s="30">
        <f ca="1">SUMIF([1]route!$E$3:$E$10005,E312,[1]!Table1[14])</f>
        <v>0</v>
      </c>
      <c r="AS312" s="30">
        <f ca="1">SUMIF([1]route!$E$3:$E$10005,E312,[1]!Table1[15])</f>
        <v>0</v>
      </c>
      <c r="AT312" s="30">
        <f ca="1">SUMIF([1]route!$E$3:$E$10005,E312,[1]!Table1[16])</f>
        <v>0</v>
      </c>
      <c r="AU312" s="30">
        <f ca="1">SUMIF([1]route!$E$3:$E$10005,E312,[1]!Table1[17])</f>
        <v>0</v>
      </c>
      <c r="AV312" s="30">
        <f ca="1">SUMIF([1]route!$E$3:$E$10005,E312,[1]!Table1[18])</f>
        <v>0</v>
      </c>
      <c r="AW312" s="30">
        <f ca="1">SUMIF([1]route!$E$3:$E$10005,E312,[1]!Table1[19])</f>
        <v>0</v>
      </c>
      <c r="AX312" s="30">
        <f ca="1">SUMIF([1]route!$E$3:$E$10005,E312,[1]!Table1[20])</f>
        <v>0</v>
      </c>
      <c r="AY312" s="30">
        <f ca="1">SUMIF([1]route!$E$3:$E$10005,E312,[1]!Table1[21])</f>
        <v>0</v>
      </c>
      <c r="AZ312" s="30">
        <f ca="1">SUMIF([1]route!$E$3:$E$10005,E312,[1]!Table1[22])</f>
        <v>0</v>
      </c>
      <c r="BA312" s="30">
        <f ca="1">SUMIF([1]route!$E$3:$E$10005,E312,[1]!Table1[23])</f>
        <v>0</v>
      </c>
      <c r="BB312" s="30">
        <f ca="1">SUMIF([1]route!$E$3:$E$10005,E312,[1]!Table1[24])</f>
        <v>0</v>
      </c>
      <c r="BC312" s="30">
        <f ca="1">SUMIF([1]route!$E$3:$E$10005,E312,[1]!Table1[25])</f>
        <v>0</v>
      </c>
      <c r="BD312" s="30">
        <f ca="1">SUMIF([1]route!$E$3:$E$10005,E312,[1]!Table1[26])</f>
        <v>0</v>
      </c>
      <c r="BE312" s="30">
        <f ca="1">SUMIF([1]route!$E$3:$E$10005,E312,[1]!Table1[27])</f>
        <v>0</v>
      </c>
      <c r="BF312" s="30">
        <f ca="1">SUMIF([1]route!$E$3:$E$10005,E312,[1]!Table1[28])</f>
        <v>0</v>
      </c>
      <c r="BG312" s="30">
        <f ca="1">SUMIF([1]route!$E$3:$E$10005,E312,[1]!Table1[29])</f>
        <v>0</v>
      </c>
      <c r="BH312" s="30">
        <f ca="1">SUMIF([1]route!$E$3:$E$10005,E312,[1]!Table1[30])</f>
        <v>0</v>
      </c>
      <c r="BI312" s="30">
        <f ca="1">SUMIF([1]route!$E$3:$E$10005,E312,[1]!Table1[31])</f>
        <v>0</v>
      </c>
      <c r="BJ312" s="30">
        <f ca="1">SUMIF([1]route!$E$3:$E$10005,E312,[1]!Table1[Remain PO])</f>
        <v>0</v>
      </c>
      <c r="BK312" s="31">
        <f ca="1">SUMIF([1]route!$E$3:$E$10005,E312,[1]!Table1[N+1])</f>
        <v>200</v>
      </c>
      <c r="BL312" s="31">
        <f ca="1">SUMIF([1]route!$E$3:$E$10005,E312,[1]!Table1[N+2])</f>
        <v>193</v>
      </c>
      <c r="BM312" s="31">
        <f ca="1">SUMIF([1]route!$E$3:$E$10005,E312,[1]!Table1[N+3])</f>
        <v>195</v>
      </c>
      <c r="BN312" s="32">
        <f ca="1">SUMIF([1]route!$E$3:$E$10005,E312,[1]!Table1[N+4])</f>
        <v>0</v>
      </c>
      <c r="BP312" s="37">
        <f t="shared" si="109"/>
        <v>127</v>
      </c>
      <c r="BQ312" s="35">
        <f t="shared" ca="1" si="115"/>
        <v>127</v>
      </c>
      <c r="BR312" s="35">
        <f t="shared" ca="1" si="115"/>
        <v>127</v>
      </c>
      <c r="BS312" s="35">
        <f t="shared" ca="1" si="115"/>
        <v>127</v>
      </c>
      <c r="BT312" s="35">
        <f t="shared" ca="1" si="115"/>
        <v>127</v>
      </c>
      <c r="BU312" s="35">
        <f t="shared" ca="1" si="115"/>
        <v>127</v>
      </c>
      <c r="BV312" s="35">
        <f t="shared" ca="1" si="115"/>
        <v>127</v>
      </c>
      <c r="BW312" s="35">
        <f t="shared" ca="1" si="115"/>
        <v>127</v>
      </c>
      <c r="BX312" s="35">
        <f t="shared" ca="1" si="115"/>
        <v>127</v>
      </c>
      <c r="BY312" s="35">
        <f t="shared" ca="1" si="115"/>
        <v>127</v>
      </c>
      <c r="BZ312" s="35">
        <f t="shared" ca="1" si="115"/>
        <v>127</v>
      </c>
      <c r="CA312" s="35">
        <f t="shared" ca="1" si="115"/>
        <v>127</v>
      </c>
      <c r="CB312" s="35">
        <f t="shared" ca="1" si="114"/>
        <v>127</v>
      </c>
      <c r="CC312" s="35">
        <f t="shared" ca="1" si="114"/>
        <v>127</v>
      </c>
      <c r="CD312" s="35">
        <f t="shared" ca="1" si="114"/>
        <v>127</v>
      </c>
      <c r="CE312" s="35">
        <f t="shared" ca="1" si="114"/>
        <v>127</v>
      </c>
      <c r="CF312" s="35">
        <f t="shared" ca="1" si="114"/>
        <v>127</v>
      </c>
      <c r="CG312" s="35">
        <f t="shared" ca="1" si="113"/>
        <v>127</v>
      </c>
      <c r="CH312" s="35">
        <f t="shared" ca="1" si="112"/>
        <v>127</v>
      </c>
      <c r="CI312" s="35">
        <f t="shared" ca="1" si="112"/>
        <v>127</v>
      </c>
      <c r="CJ312" s="35">
        <f t="shared" ca="1" si="112"/>
        <v>127</v>
      </c>
      <c r="CK312" s="35">
        <f t="shared" ca="1" si="112"/>
        <v>127</v>
      </c>
      <c r="CL312" s="35">
        <f t="shared" ca="1" si="112"/>
        <v>127</v>
      </c>
      <c r="CM312" s="35">
        <f t="shared" ca="1" si="112"/>
        <v>127</v>
      </c>
      <c r="CN312" s="35">
        <f t="shared" ca="1" si="112"/>
        <v>127</v>
      </c>
      <c r="CO312" s="35">
        <f t="shared" ca="1" si="112"/>
        <v>127</v>
      </c>
      <c r="CP312" s="35">
        <f t="shared" ca="1" si="112"/>
        <v>127</v>
      </c>
      <c r="CQ312" s="35">
        <f t="shared" ca="1" si="112"/>
        <v>127</v>
      </c>
      <c r="CR312" s="35">
        <f t="shared" ca="1" si="112"/>
        <v>127</v>
      </c>
      <c r="CS312" s="35">
        <f t="shared" ca="1" si="112"/>
        <v>127</v>
      </c>
      <c r="CT312" s="35">
        <f t="shared" ca="1" si="112"/>
        <v>127</v>
      </c>
      <c r="CU312" s="35">
        <f t="shared" ca="1" si="112"/>
        <v>127</v>
      </c>
      <c r="CV312" s="35">
        <f t="shared" ca="1" si="112"/>
        <v>127</v>
      </c>
      <c r="CW312" s="38">
        <f t="shared" ca="1" si="116"/>
        <v>-73</v>
      </c>
      <c r="CX312" s="38">
        <f t="shared" ca="1" si="116"/>
        <v>-266</v>
      </c>
      <c r="CY312" s="38">
        <f t="shared" ca="1" si="116"/>
        <v>-461</v>
      </c>
      <c r="CZ312" s="39">
        <f t="shared" ca="1" si="111"/>
        <v>-461</v>
      </c>
      <c r="DA312" s="35"/>
    </row>
    <row r="313" spans="4:105" x14ac:dyDescent="0.3">
      <c r="D313" s="61" t="str">
        <f>VLOOKUP(F313,[1]Special!$O$2:$S$209,3,0)</f>
        <v>|0101022500|0.00|0.00|0.000|67.0002</v>
      </c>
      <c r="E313" s="20" t="s">
        <v>336</v>
      </c>
      <c r="F313" s="19" t="str">
        <f t="shared" si="99"/>
        <v>|0200226240|22.20|0.00|2.000|0.000</v>
      </c>
      <c r="G313" s="19" t="str">
        <f>'Cutting Rules'!H313</f>
        <v>SHVN||||||||||||</v>
      </c>
      <c r="H313" s="19" t="str">
        <f>VLOOKUP(MID(F313,8,2),[1]Special!$H$2:$I$32,2,0)</f>
        <v>STKMHT590</v>
      </c>
      <c r="I313" s="19" t="str">
        <f t="shared" si="100"/>
        <v>IBC</v>
      </c>
      <c r="J313" s="19" t="str">
        <f t="shared" si="101"/>
        <v>P</v>
      </c>
      <c r="K313" s="19" t="str">
        <f t="shared" si="102"/>
        <v>22.2</v>
      </c>
      <c r="L313" s="19" t="str">
        <f t="shared" si="103"/>
        <v>0.00</v>
      </c>
      <c r="M313" s="52" t="str">
        <f t="shared" si="104"/>
        <v>2.00</v>
      </c>
      <c r="N313" s="52" t="str">
        <f t="shared" si="105"/>
        <v>5710</v>
      </c>
      <c r="O313" s="19">
        <f>VLOOKUP(F313,[1]Item!$A$5:$Z$10000,26,0)</f>
        <v>0.996</v>
      </c>
      <c r="P313" s="19" t="str">
        <f>VLOOKUP(E313,[1]route!$E$3:$O$10005,11,0)</f>
        <v>P/E</v>
      </c>
      <c r="Q313" s="62" t="str">
        <f>'Cutting Rules'!AD313</f>
        <v>5710------------</v>
      </c>
      <c r="R313" s="23">
        <f ca="1">SUMIF([1]route!$E$3:$E$10005,E313,[1]!Table1[生産])</f>
        <v>1373</v>
      </c>
      <c r="S313" s="24"/>
      <c r="T313" s="78" t="s">
        <v>547</v>
      </c>
      <c r="U313" s="19"/>
      <c r="V313" s="48">
        <f>SUMIF([1]route!$E$3:$E$10005,E313,[1]route!$M$3:$M$10005)</f>
        <v>302</v>
      </c>
      <c r="W313" s="56">
        <f t="shared" si="106"/>
        <v>1717.52232</v>
      </c>
      <c r="X313" s="27">
        <f t="array" aca="1" ref="X313" ca="1">INDEX($BP313:$CZ313,MATCH(TRUE,$BP313:$CZ313&lt;0,0))</f>
        <v>-494</v>
      </c>
      <c r="Y313" s="47">
        <f t="shared" ca="1" si="97"/>
        <v>45322</v>
      </c>
      <c r="Z313" s="121" t="str">
        <f>IFERROR(VLOOKUP(E313,[1]route!$E$3:$BL$10005,59,0),"")&amp;IFERROR(VLOOKUP(E313,[1]route!$E$3:$BL$10005,60,0),"")</f>
        <v/>
      </c>
      <c r="AA313" s="28">
        <f t="shared" ca="1" si="107"/>
        <v>1071</v>
      </c>
      <c r="AB313" s="77">
        <f t="shared" ca="1" si="108"/>
        <v>6090.9483599999994</v>
      </c>
      <c r="AC313" s="4">
        <f t="shared" ca="1" si="98"/>
        <v>34</v>
      </c>
      <c r="AD313" s="29">
        <v>0</v>
      </c>
      <c r="AE313" s="30">
        <f ca="1">SUMIF([1]route!$E$3:$E$10005,E313,[1]!Table1[1])</f>
        <v>0</v>
      </c>
      <c r="AF313" s="30">
        <f ca="1">SUMIF([1]route!$E$3:$E$10005,E313,[1]!Table1[2])</f>
        <v>0</v>
      </c>
      <c r="AG313" s="30">
        <f ca="1">SUMIF([1]route!$E$3:$E$10005,E313,[1]!Table1[3])</f>
        <v>0</v>
      </c>
      <c r="AH313" s="30">
        <f ca="1">SUMIF([1]route!$E$3:$E$10005,E313,[1]!Table1[4])</f>
        <v>0</v>
      </c>
      <c r="AI313" s="30">
        <f ca="1">SUMIF([1]route!$E$3:$E$10005,E313,[1]!Table1[5])</f>
        <v>254</v>
      </c>
      <c r="AJ313" s="30">
        <f ca="1">SUMIF([1]route!$E$3:$E$10005,E313,[1]!Table1[6])</f>
        <v>0</v>
      </c>
      <c r="AK313" s="30">
        <f ca="1">SUMIF([1]route!$E$3:$E$10005,E313,[1]!Table1[7])</f>
        <v>0</v>
      </c>
      <c r="AL313" s="30">
        <f ca="1">SUMIF([1]route!$E$3:$E$10005,E313,[1]!Table1[8])</f>
        <v>0</v>
      </c>
      <c r="AM313" s="30">
        <f ca="1">SUMIF([1]route!$E$3:$E$10005,E313,[1]!Table1[9])</f>
        <v>0</v>
      </c>
      <c r="AN313" s="30">
        <f ca="1">SUMIF([1]route!$E$3:$E$10005,E313,[1]!Table1[10])</f>
        <v>0</v>
      </c>
      <c r="AO313" s="30">
        <f ca="1">SUMIF([1]route!$E$3:$E$10005,E313,[1]!Table1[11])</f>
        <v>0</v>
      </c>
      <c r="AP313" s="30">
        <f ca="1">SUMIF([1]route!$E$3:$E$10005,E313,[1]!Table1[12])</f>
        <v>0</v>
      </c>
      <c r="AQ313" s="30">
        <f ca="1">SUMIF([1]route!$E$3:$E$10005,E313,[1]!Table1[13])</f>
        <v>0</v>
      </c>
      <c r="AR313" s="30">
        <f ca="1">SUMIF([1]route!$E$3:$E$10005,E313,[1]!Table1[14])</f>
        <v>0</v>
      </c>
      <c r="AS313" s="30">
        <f ca="1">SUMIF([1]route!$E$3:$E$10005,E313,[1]!Table1[15])</f>
        <v>0</v>
      </c>
      <c r="AT313" s="30">
        <f ca="1">SUMIF([1]route!$E$3:$E$10005,E313,[1]!Table1[16])</f>
        <v>0</v>
      </c>
      <c r="AU313" s="30">
        <f ca="1">SUMIF([1]route!$E$3:$E$10005,E313,[1]!Table1[17])</f>
        <v>0</v>
      </c>
      <c r="AV313" s="30">
        <f ca="1">SUMIF([1]route!$E$3:$E$10005,E313,[1]!Table1[18])</f>
        <v>0</v>
      </c>
      <c r="AW313" s="30">
        <f ca="1">SUMIF([1]route!$E$3:$E$10005,E313,[1]!Table1[19])</f>
        <v>0</v>
      </c>
      <c r="AX313" s="30">
        <f ca="1">SUMIF([1]route!$E$3:$E$10005,E313,[1]!Table1[20])</f>
        <v>0</v>
      </c>
      <c r="AY313" s="30">
        <f ca="1">SUMIF([1]route!$E$3:$E$10005,E313,[1]!Table1[21])</f>
        <v>0</v>
      </c>
      <c r="AZ313" s="30">
        <f ca="1">SUMIF([1]route!$E$3:$E$10005,E313,[1]!Table1[22])</f>
        <v>0</v>
      </c>
      <c r="BA313" s="30">
        <f ca="1">SUMIF([1]route!$E$3:$E$10005,E313,[1]!Table1[23])</f>
        <v>0</v>
      </c>
      <c r="BB313" s="30">
        <f ca="1">SUMIF([1]route!$E$3:$E$10005,E313,[1]!Table1[24])</f>
        <v>0</v>
      </c>
      <c r="BC313" s="30">
        <f ca="1">SUMIF([1]route!$E$3:$E$10005,E313,[1]!Table1[25])</f>
        <v>0</v>
      </c>
      <c r="BD313" s="30">
        <f ca="1">SUMIF([1]route!$E$3:$E$10005,E313,[1]!Table1[26])</f>
        <v>0</v>
      </c>
      <c r="BE313" s="30">
        <f ca="1">SUMIF([1]route!$E$3:$E$10005,E313,[1]!Table1[27])</f>
        <v>0</v>
      </c>
      <c r="BF313" s="30">
        <f ca="1">SUMIF([1]route!$E$3:$E$10005,E313,[1]!Table1[28])</f>
        <v>0</v>
      </c>
      <c r="BG313" s="30">
        <f ca="1">SUMIF([1]route!$E$3:$E$10005,E313,[1]!Table1[29])</f>
        <v>0</v>
      </c>
      <c r="BH313" s="30">
        <f ca="1">SUMIF([1]route!$E$3:$E$10005,E313,[1]!Table1[30])</f>
        <v>0</v>
      </c>
      <c r="BI313" s="30">
        <f ca="1">SUMIF([1]route!$E$3:$E$10005,E313,[1]!Table1[31])</f>
        <v>0</v>
      </c>
      <c r="BJ313" s="30">
        <f ca="1">SUMIF([1]route!$E$3:$E$10005,E313,[1]!Table1[Remain PO])</f>
        <v>0</v>
      </c>
      <c r="BK313" s="31">
        <f ca="1">SUMIF([1]route!$E$3:$E$10005,E313,[1]!Table1[N+1])</f>
        <v>542</v>
      </c>
      <c r="BL313" s="31">
        <f ca="1">SUMIF([1]route!$E$3:$E$10005,E313,[1]!Table1[N+2])</f>
        <v>577</v>
      </c>
      <c r="BM313" s="31">
        <f ca="1">SUMIF([1]route!$E$3:$E$10005,E313,[1]!Table1[N+3])</f>
        <v>583</v>
      </c>
      <c r="BN313" s="32">
        <f ca="1">SUMIF([1]route!$E$3:$E$10005,E313,[1]!Table1[N+4])</f>
        <v>0</v>
      </c>
      <c r="BP313" s="37">
        <f t="shared" si="109"/>
        <v>302</v>
      </c>
      <c r="BQ313" s="35">
        <f t="shared" ca="1" si="115"/>
        <v>302</v>
      </c>
      <c r="BR313" s="35">
        <f t="shared" ca="1" si="115"/>
        <v>302</v>
      </c>
      <c r="BS313" s="35">
        <f t="shared" ca="1" si="115"/>
        <v>302</v>
      </c>
      <c r="BT313" s="35">
        <f t="shared" ca="1" si="115"/>
        <v>302</v>
      </c>
      <c r="BU313" s="35">
        <f t="shared" ca="1" si="115"/>
        <v>48</v>
      </c>
      <c r="BV313" s="35">
        <f t="shared" ca="1" si="115"/>
        <v>48</v>
      </c>
      <c r="BW313" s="35">
        <f t="shared" ca="1" si="115"/>
        <v>48</v>
      </c>
      <c r="BX313" s="35">
        <f t="shared" ca="1" si="115"/>
        <v>48</v>
      </c>
      <c r="BY313" s="35">
        <f t="shared" ca="1" si="115"/>
        <v>48</v>
      </c>
      <c r="BZ313" s="35">
        <f t="shared" ca="1" si="115"/>
        <v>48</v>
      </c>
      <c r="CA313" s="35">
        <f t="shared" ca="1" si="115"/>
        <v>48</v>
      </c>
      <c r="CB313" s="35">
        <f t="shared" ca="1" si="114"/>
        <v>48</v>
      </c>
      <c r="CC313" s="35">
        <f t="shared" ca="1" si="114"/>
        <v>48</v>
      </c>
      <c r="CD313" s="35">
        <f t="shared" ca="1" si="114"/>
        <v>48</v>
      </c>
      <c r="CE313" s="35">
        <f t="shared" ca="1" si="114"/>
        <v>48</v>
      </c>
      <c r="CF313" s="35">
        <f t="shared" ca="1" si="114"/>
        <v>48</v>
      </c>
      <c r="CG313" s="35">
        <f t="shared" ca="1" si="113"/>
        <v>48</v>
      </c>
      <c r="CH313" s="35">
        <f t="shared" ca="1" si="112"/>
        <v>48</v>
      </c>
      <c r="CI313" s="35">
        <f t="shared" ca="1" si="112"/>
        <v>48</v>
      </c>
      <c r="CJ313" s="35">
        <f t="shared" ca="1" si="112"/>
        <v>48</v>
      </c>
      <c r="CK313" s="35">
        <f t="shared" ca="1" si="112"/>
        <v>48</v>
      </c>
      <c r="CL313" s="35">
        <f t="shared" ca="1" si="112"/>
        <v>48</v>
      </c>
      <c r="CM313" s="35">
        <f t="shared" ca="1" si="112"/>
        <v>48</v>
      </c>
      <c r="CN313" s="35">
        <f t="shared" ca="1" si="112"/>
        <v>48</v>
      </c>
      <c r="CO313" s="35">
        <f t="shared" ca="1" si="112"/>
        <v>48</v>
      </c>
      <c r="CP313" s="35">
        <f t="shared" ca="1" si="112"/>
        <v>48</v>
      </c>
      <c r="CQ313" s="35">
        <f t="shared" ca="1" si="112"/>
        <v>48</v>
      </c>
      <c r="CR313" s="35">
        <f t="shared" ca="1" si="112"/>
        <v>48</v>
      </c>
      <c r="CS313" s="35">
        <f t="shared" ca="1" si="112"/>
        <v>48</v>
      </c>
      <c r="CT313" s="35">
        <f t="shared" ca="1" si="112"/>
        <v>48</v>
      </c>
      <c r="CU313" s="35">
        <f t="shared" ca="1" si="112"/>
        <v>48</v>
      </c>
      <c r="CV313" s="35">
        <f t="shared" ca="1" si="112"/>
        <v>48</v>
      </c>
      <c r="CW313" s="38">
        <f t="shared" ca="1" si="116"/>
        <v>-494</v>
      </c>
      <c r="CX313" s="38">
        <f t="shared" ca="1" si="116"/>
        <v>-1071</v>
      </c>
      <c r="CY313" s="38">
        <f t="shared" ca="1" si="116"/>
        <v>-1654</v>
      </c>
      <c r="CZ313" s="39">
        <f t="shared" ca="1" si="111"/>
        <v>-1654</v>
      </c>
      <c r="DA313" s="35"/>
    </row>
    <row r="314" spans="4:105" x14ac:dyDescent="0.3">
      <c r="D314" s="61" t="str">
        <f>VLOOKUP(F314,[1]Special!$O$2:$S$209,3,0)</f>
        <v>|0101022500|0.00|0.00|0.000|78.0001.6</v>
      </c>
      <c r="E314" s="20" t="s">
        <v>337</v>
      </c>
      <c r="F314" s="19" t="str">
        <f t="shared" si="99"/>
        <v>|0200226240|25.40|0.00|1.600|0.000</v>
      </c>
      <c r="G314" s="19" t="str">
        <f>'Cutting Rules'!H314</f>
        <v>KMV|KMV|||||||||||</v>
      </c>
      <c r="H314" s="19" t="str">
        <f>VLOOKUP(MID(F314,8,2),[1]Special!$H$2:$I$32,2,0)</f>
        <v>STKMHT590</v>
      </c>
      <c r="I314" s="19" t="str">
        <f t="shared" si="100"/>
        <v>NBC</v>
      </c>
      <c r="J314" s="19" t="str">
        <f t="shared" si="101"/>
        <v>P</v>
      </c>
      <c r="K314" s="19" t="str">
        <f t="shared" si="102"/>
        <v>25.4</v>
      </c>
      <c r="L314" s="19" t="str">
        <f t="shared" si="103"/>
        <v>0.00</v>
      </c>
      <c r="M314" s="52" t="str">
        <f t="shared" si="104"/>
        <v>1.60</v>
      </c>
      <c r="N314" s="52" t="str">
        <f t="shared" si="105"/>
        <v>5971</v>
      </c>
      <c r="O314" s="19">
        <f>VLOOKUP(F314,[1]Item!$A$5:$Z$10000,26,0)</f>
        <v>0.93899999999999995</v>
      </c>
      <c r="P314" s="19" t="str">
        <f>VLOOKUP(E314,[1]route!$E$3:$O$10005,11,0)</f>
        <v>C</v>
      </c>
      <c r="Q314" s="62" t="str">
        <f>'Cutting Rules'!AD314</f>
        <v>222-266-5971----------</v>
      </c>
      <c r="R314" s="23">
        <f ca="1">SUMIF([1]route!$E$3:$E$10005,E314,[1]!Table1[生産])</f>
        <v>172.13636363636363</v>
      </c>
      <c r="S314" s="24"/>
      <c r="T314" s="78" t="s">
        <v>547</v>
      </c>
      <c r="U314" s="19"/>
      <c r="V314" s="48">
        <f>SUMIF([1]route!$E$3:$E$10005,E314,[1]route!$M$3:$M$10005)</f>
        <v>303</v>
      </c>
      <c r="W314" s="56">
        <f t="shared" si="106"/>
        <v>1698.8510069999998</v>
      </c>
      <c r="X314" s="27" t="e">
        <f t="array" aca="1" ref="X314" ca="1">INDEX($BP314:$CZ314,MATCH(TRUE,$BP314:$CZ314&lt;0,0))</f>
        <v>#N/A</v>
      </c>
      <c r="Y314" s="47" t="str">
        <f t="shared" ca="1" si="97"/>
        <v/>
      </c>
      <c r="Z314" s="121" t="str">
        <f>IFERROR(VLOOKUP(E314,[1]route!$E$3:$BL$10005,59,0),"")&amp;IFERROR(VLOOKUP(E314,[1]route!$E$3:$BL$10005,60,0),"")</f>
        <v/>
      </c>
      <c r="AA314" s="28">
        <f t="shared" ca="1" si="107"/>
        <v>0</v>
      </c>
      <c r="AB314" s="77">
        <f t="shared" ca="1" si="108"/>
        <v>0</v>
      </c>
      <c r="AC314" s="4" t="str">
        <f t="shared" ca="1" si="98"/>
        <v/>
      </c>
      <c r="AD314" s="29">
        <v>0</v>
      </c>
      <c r="AE314" s="30">
        <f ca="1">SUMIF([1]route!$E$3:$E$10005,E314,[1]!Table1[1])</f>
        <v>0</v>
      </c>
      <c r="AF314" s="30">
        <f ca="1">SUMIF([1]route!$E$3:$E$10005,E314,[1]!Table1[2])</f>
        <v>0</v>
      </c>
      <c r="AG314" s="30">
        <f ca="1">SUMIF([1]route!$E$3:$E$10005,E314,[1]!Table1[3])</f>
        <v>0</v>
      </c>
      <c r="AH314" s="30">
        <f ca="1">SUMIF([1]route!$E$3:$E$10005,E314,[1]!Table1[4])</f>
        <v>0</v>
      </c>
      <c r="AI314" s="30">
        <f ca="1">SUMIF([1]route!$E$3:$E$10005,E314,[1]!Table1[5])</f>
        <v>0</v>
      </c>
      <c r="AJ314" s="30">
        <f ca="1">SUMIF([1]route!$E$3:$E$10005,E314,[1]!Table1[6])</f>
        <v>0</v>
      </c>
      <c r="AK314" s="30">
        <f ca="1">SUMIF([1]route!$E$3:$E$10005,E314,[1]!Table1[7])</f>
        <v>0</v>
      </c>
      <c r="AL314" s="30">
        <f ca="1">SUMIF([1]route!$E$3:$E$10005,E314,[1]!Table1[8])</f>
        <v>0</v>
      </c>
      <c r="AM314" s="30">
        <f ca="1">SUMIF([1]route!$E$3:$E$10005,E314,[1]!Table1[9])</f>
        <v>0</v>
      </c>
      <c r="AN314" s="30">
        <f ca="1">SUMIF([1]route!$E$3:$E$10005,E314,[1]!Table1[10])</f>
        <v>0</v>
      </c>
      <c r="AO314" s="30">
        <f ca="1">SUMIF([1]route!$E$3:$E$10005,E314,[1]!Table1[11])</f>
        <v>0</v>
      </c>
      <c r="AP314" s="30">
        <f ca="1">SUMIF([1]route!$E$3:$E$10005,E314,[1]!Table1[12])</f>
        <v>0</v>
      </c>
      <c r="AQ314" s="30">
        <f ca="1">SUMIF([1]route!$E$3:$E$10005,E314,[1]!Table1[13])</f>
        <v>0</v>
      </c>
      <c r="AR314" s="30">
        <f ca="1">SUMIF([1]route!$E$3:$E$10005,E314,[1]!Table1[14])</f>
        <v>0</v>
      </c>
      <c r="AS314" s="30">
        <f ca="1">SUMIF([1]route!$E$3:$E$10005,E314,[1]!Table1[15])</f>
        <v>0</v>
      </c>
      <c r="AT314" s="30">
        <f ca="1">SUMIF([1]route!$E$3:$E$10005,E314,[1]!Table1[16])</f>
        <v>0</v>
      </c>
      <c r="AU314" s="30">
        <f ca="1">SUMIF([1]route!$E$3:$E$10005,E314,[1]!Table1[17])</f>
        <v>0</v>
      </c>
      <c r="AV314" s="30">
        <f ca="1">SUMIF([1]route!$E$3:$E$10005,E314,[1]!Table1[18])</f>
        <v>0</v>
      </c>
      <c r="AW314" s="30">
        <f ca="1">SUMIF([1]route!$E$3:$E$10005,E314,[1]!Table1[19])</f>
        <v>0</v>
      </c>
      <c r="AX314" s="30">
        <f ca="1">SUMIF([1]route!$E$3:$E$10005,E314,[1]!Table1[20])</f>
        <v>0</v>
      </c>
      <c r="AY314" s="30">
        <f ca="1">SUMIF([1]route!$E$3:$E$10005,E314,[1]!Table1[21])</f>
        <v>0</v>
      </c>
      <c r="AZ314" s="30">
        <f ca="1">SUMIF([1]route!$E$3:$E$10005,E314,[1]!Table1[22])</f>
        <v>0</v>
      </c>
      <c r="BA314" s="30">
        <f ca="1">SUMIF([1]route!$E$3:$E$10005,E314,[1]!Table1[23])</f>
        <v>0</v>
      </c>
      <c r="BB314" s="30">
        <f ca="1">SUMIF([1]route!$E$3:$E$10005,E314,[1]!Table1[24])</f>
        <v>0</v>
      </c>
      <c r="BC314" s="30">
        <f ca="1">SUMIF([1]route!$E$3:$E$10005,E314,[1]!Table1[25])</f>
        <v>0</v>
      </c>
      <c r="BD314" s="30">
        <f ca="1">SUMIF([1]route!$E$3:$E$10005,E314,[1]!Table1[26])</f>
        <v>0</v>
      </c>
      <c r="BE314" s="30">
        <f ca="1">SUMIF([1]route!$E$3:$E$10005,E314,[1]!Table1[27])</f>
        <v>0</v>
      </c>
      <c r="BF314" s="30">
        <f ca="1">SUMIF([1]route!$E$3:$E$10005,E314,[1]!Table1[28])</f>
        <v>0</v>
      </c>
      <c r="BG314" s="30">
        <f ca="1">SUMIF([1]route!$E$3:$E$10005,E314,[1]!Table1[29])</f>
        <v>0</v>
      </c>
      <c r="BH314" s="30">
        <f ca="1">SUMIF([1]route!$E$3:$E$10005,E314,[1]!Table1[30])</f>
        <v>0</v>
      </c>
      <c r="BI314" s="30">
        <f ca="1">SUMIF([1]route!$E$3:$E$10005,E314,[1]!Table1[31])</f>
        <v>0</v>
      </c>
      <c r="BJ314" s="30">
        <f ca="1">SUMIF([1]route!$E$3:$E$10005,E314,[1]!Table1[Remain PO])</f>
        <v>0</v>
      </c>
      <c r="BK314" s="31">
        <f ca="1">SUMIF([1]route!$E$3:$E$10005,E314,[1]!Table1[N+1])</f>
        <v>97.13636363636364</v>
      </c>
      <c r="BL314" s="31">
        <f ca="1">SUMIF([1]route!$E$3:$E$10005,E314,[1]!Table1[N+2])</f>
        <v>75</v>
      </c>
      <c r="BM314" s="31">
        <f ca="1">SUMIF([1]route!$E$3:$E$10005,E314,[1]!Table1[N+3])</f>
        <v>101.66666666666667</v>
      </c>
      <c r="BN314" s="32">
        <f ca="1">SUMIF([1]route!$E$3:$E$10005,E314,[1]!Table1[N+4])</f>
        <v>0</v>
      </c>
      <c r="BP314" s="37">
        <f t="shared" si="109"/>
        <v>303</v>
      </c>
      <c r="BQ314" s="35">
        <f t="shared" ca="1" si="115"/>
        <v>303</v>
      </c>
      <c r="BR314" s="35">
        <f t="shared" ca="1" si="115"/>
        <v>303</v>
      </c>
      <c r="BS314" s="35">
        <f t="shared" ca="1" si="115"/>
        <v>303</v>
      </c>
      <c r="BT314" s="35">
        <f t="shared" ca="1" si="115"/>
        <v>303</v>
      </c>
      <c r="BU314" s="35">
        <f t="shared" ca="1" si="115"/>
        <v>303</v>
      </c>
      <c r="BV314" s="35">
        <f t="shared" ca="1" si="115"/>
        <v>303</v>
      </c>
      <c r="BW314" s="35">
        <f t="shared" ca="1" si="115"/>
        <v>303</v>
      </c>
      <c r="BX314" s="35">
        <f t="shared" ca="1" si="115"/>
        <v>303</v>
      </c>
      <c r="BY314" s="35">
        <f t="shared" ca="1" si="115"/>
        <v>303</v>
      </c>
      <c r="BZ314" s="35">
        <f t="shared" ca="1" si="115"/>
        <v>303</v>
      </c>
      <c r="CA314" s="35">
        <f t="shared" ca="1" si="115"/>
        <v>303</v>
      </c>
      <c r="CB314" s="35">
        <f t="shared" ca="1" si="114"/>
        <v>303</v>
      </c>
      <c r="CC314" s="35">
        <f t="shared" ca="1" si="114"/>
        <v>303</v>
      </c>
      <c r="CD314" s="35">
        <f t="shared" ca="1" si="114"/>
        <v>303</v>
      </c>
      <c r="CE314" s="35">
        <f t="shared" ca="1" si="114"/>
        <v>303</v>
      </c>
      <c r="CF314" s="35">
        <f t="shared" ca="1" si="114"/>
        <v>303</v>
      </c>
      <c r="CG314" s="35">
        <f t="shared" ca="1" si="113"/>
        <v>303</v>
      </c>
      <c r="CH314" s="35">
        <f t="shared" ca="1" si="112"/>
        <v>303</v>
      </c>
      <c r="CI314" s="35">
        <f t="shared" ca="1" si="112"/>
        <v>303</v>
      </c>
      <c r="CJ314" s="35">
        <f t="shared" ca="1" si="112"/>
        <v>303</v>
      </c>
      <c r="CK314" s="35">
        <f t="shared" ca="1" si="112"/>
        <v>303</v>
      </c>
      <c r="CL314" s="35">
        <f t="shared" ca="1" si="112"/>
        <v>303</v>
      </c>
      <c r="CM314" s="35">
        <f t="shared" ca="1" si="112"/>
        <v>303</v>
      </c>
      <c r="CN314" s="35">
        <f t="shared" ref="CN314:CV342" ca="1" si="117">CM314-BB314</f>
        <v>303</v>
      </c>
      <c r="CO314" s="35">
        <f t="shared" ca="1" si="117"/>
        <v>303</v>
      </c>
      <c r="CP314" s="35">
        <f t="shared" ca="1" si="117"/>
        <v>303</v>
      </c>
      <c r="CQ314" s="35">
        <f t="shared" ca="1" si="117"/>
        <v>303</v>
      </c>
      <c r="CR314" s="35">
        <f t="shared" ca="1" si="117"/>
        <v>303</v>
      </c>
      <c r="CS314" s="35">
        <f t="shared" ca="1" si="117"/>
        <v>303</v>
      </c>
      <c r="CT314" s="35">
        <f t="shared" ca="1" si="117"/>
        <v>303</v>
      </c>
      <c r="CU314" s="35">
        <f t="shared" ca="1" si="117"/>
        <v>303</v>
      </c>
      <c r="CV314" s="35">
        <f t="shared" ca="1" si="117"/>
        <v>303</v>
      </c>
      <c r="CW314" s="38">
        <f t="shared" ca="1" si="116"/>
        <v>205.86363636363637</v>
      </c>
      <c r="CX314" s="38">
        <f t="shared" ca="1" si="116"/>
        <v>130.86363636363637</v>
      </c>
      <c r="CY314" s="38">
        <f t="shared" ca="1" si="116"/>
        <v>29.196969696969703</v>
      </c>
      <c r="CZ314" s="39">
        <f t="shared" ca="1" si="111"/>
        <v>29.196969696969703</v>
      </c>
      <c r="DA314" s="35"/>
    </row>
    <row r="315" spans="4:105" x14ac:dyDescent="0.3">
      <c r="D315" s="61" t="str">
        <f>VLOOKUP(F315,[1]Special!$O$2:$S$209,3,0)</f>
        <v>|0101022500|0.00|0.00|0.000|78.0001.6</v>
      </c>
      <c r="E315" s="20" t="s">
        <v>338</v>
      </c>
      <c r="F315" s="19" t="str">
        <f t="shared" si="99"/>
        <v>|0200226240|25.40|0.00|1.600|0.000</v>
      </c>
      <c r="G315" s="19" t="str">
        <f>'Cutting Rules'!H315</f>
        <v>KMV||||||||||||</v>
      </c>
      <c r="H315" s="19" t="str">
        <f>VLOOKUP(MID(F315,8,2),[1]Special!$H$2:$I$32,2,0)</f>
        <v>STKMHT590</v>
      </c>
      <c r="I315" s="19" t="str">
        <f t="shared" si="100"/>
        <v>IBC</v>
      </c>
      <c r="J315" s="19" t="str">
        <f t="shared" si="101"/>
        <v>P</v>
      </c>
      <c r="K315" s="19" t="str">
        <f t="shared" si="102"/>
        <v>25.4</v>
      </c>
      <c r="L315" s="19" t="str">
        <f t="shared" si="103"/>
        <v>0.00</v>
      </c>
      <c r="M315" s="52" t="str">
        <f t="shared" si="104"/>
        <v>1.60</v>
      </c>
      <c r="N315" s="52" t="str">
        <f t="shared" si="105"/>
        <v>5820</v>
      </c>
      <c r="O315" s="19">
        <f>VLOOKUP(F315,[1]Item!$A$5:$Z$10000,26,0)</f>
        <v>0.93899999999999995</v>
      </c>
      <c r="P315" s="19" t="str">
        <f>VLOOKUP(E315,[1]route!$E$3:$O$10005,11,0)</f>
        <v>C</v>
      </c>
      <c r="Q315" s="62" t="str">
        <f>'Cutting Rules'!AD315</f>
        <v>410-5820-----------</v>
      </c>
      <c r="R315" s="23">
        <f ca="1">SUMIF([1]route!$E$3:$E$10005,E315,[1]!Table1[生産])</f>
        <v>287.14285714285711</v>
      </c>
      <c r="S315" s="24"/>
      <c r="T315" s="78" t="s">
        <v>547</v>
      </c>
      <c r="U315" s="19"/>
      <c r="V315" s="48">
        <f>SUMIF([1]route!$E$3:$E$10005,E315,[1]route!$M$3:$M$10005)</f>
        <v>396</v>
      </c>
      <c r="W315" s="56">
        <f t="shared" si="106"/>
        <v>2164.1320799999994</v>
      </c>
      <c r="X315" s="27" t="e">
        <f t="array" aca="1" ref="X315" ca="1">INDEX($BP315:$CZ315,MATCH(TRUE,$BP315:$CZ315&lt;0,0))</f>
        <v>#N/A</v>
      </c>
      <c r="Y315" s="47" t="str">
        <f t="shared" ca="1" si="97"/>
        <v/>
      </c>
      <c r="Z315" s="121" t="str">
        <f>IFERROR(VLOOKUP(E315,[1]route!$E$3:$BL$10005,59,0),"")&amp;IFERROR(VLOOKUP(E315,[1]route!$E$3:$BL$10005,60,0),"")</f>
        <v/>
      </c>
      <c r="AA315" s="28">
        <f t="shared" ca="1" si="107"/>
        <v>0</v>
      </c>
      <c r="AB315" s="77">
        <f t="shared" ca="1" si="108"/>
        <v>0</v>
      </c>
      <c r="AC315" s="4" t="str">
        <f t="shared" ca="1" si="98"/>
        <v/>
      </c>
      <c r="AD315" s="29">
        <v>0</v>
      </c>
      <c r="AE315" s="30">
        <f ca="1">SUMIF([1]route!$E$3:$E$10005,E315,[1]!Table1[1])</f>
        <v>0</v>
      </c>
      <c r="AF315" s="30">
        <f ca="1">SUMIF([1]route!$E$3:$E$10005,E315,[1]!Table1[2])</f>
        <v>0</v>
      </c>
      <c r="AG315" s="30">
        <f ca="1">SUMIF([1]route!$E$3:$E$10005,E315,[1]!Table1[3])</f>
        <v>0</v>
      </c>
      <c r="AH315" s="30">
        <f ca="1">SUMIF([1]route!$E$3:$E$10005,E315,[1]!Table1[4])</f>
        <v>0</v>
      </c>
      <c r="AI315" s="30">
        <f ca="1">SUMIF([1]route!$E$3:$E$10005,E315,[1]!Table1[5])</f>
        <v>0</v>
      </c>
      <c r="AJ315" s="30">
        <f ca="1">SUMIF([1]route!$E$3:$E$10005,E315,[1]!Table1[6])</f>
        <v>0</v>
      </c>
      <c r="AK315" s="30">
        <f ca="1">SUMIF([1]route!$E$3:$E$10005,E315,[1]!Table1[7])</f>
        <v>0</v>
      </c>
      <c r="AL315" s="30">
        <f ca="1">SUMIF([1]route!$E$3:$E$10005,E315,[1]!Table1[8])</f>
        <v>0</v>
      </c>
      <c r="AM315" s="30">
        <f ca="1">SUMIF([1]route!$E$3:$E$10005,E315,[1]!Table1[9])</f>
        <v>0</v>
      </c>
      <c r="AN315" s="30">
        <f ca="1">SUMIF([1]route!$E$3:$E$10005,E315,[1]!Table1[10])</f>
        <v>0</v>
      </c>
      <c r="AO315" s="30">
        <f ca="1">SUMIF([1]route!$E$3:$E$10005,E315,[1]!Table1[11])</f>
        <v>0</v>
      </c>
      <c r="AP315" s="30">
        <f ca="1">SUMIF([1]route!$E$3:$E$10005,E315,[1]!Table1[12])</f>
        <v>0</v>
      </c>
      <c r="AQ315" s="30">
        <f ca="1">SUMIF([1]route!$E$3:$E$10005,E315,[1]!Table1[13])</f>
        <v>0</v>
      </c>
      <c r="AR315" s="30">
        <f ca="1">SUMIF([1]route!$E$3:$E$10005,E315,[1]!Table1[14])</f>
        <v>0</v>
      </c>
      <c r="AS315" s="30">
        <f ca="1">SUMIF([1]route!$E$3:$E$10005,E315,[1]!Table1[15])</f>
        <v>0</v>
      </c>
      <c r="AT315" s="30">
        <f ca="1">SUMIF([1]route!$E$3:$E$10005,E315,[1]!Table1[16])</f>
        <v>0</v>
      </c>
      <c r="AU315" s="30">
        <f ca="1">SUMIF([1]route!$E$3:$E$10005,E315,[1]!Table1[17])</f>
        <v>0</v>
      </c>
      <c r="AV315" s="30">
        <f ca="1">SUMIF([1]route!$E$3:$E$10005,E315,[1]!Table1[18])</f>
        <v>0</v>
      </c>
      <c r="AW315" s="30">
        <f ca="1">SUMIF([1]route!$E$3:$E$10005,E315,[1]!Table1[19])</f>
        <v>0</v>
      </c>
      <c r="AX315" s="30">
        <f ca="1">SUMIF([1]route!$E$3:$E$10005,E315,[1]!Table1[20])</f>
        <v>0</v>
      </c>
      <c r="AY315" s="30">
        <f ca="1">SUMIF([1]route!$E$3:$E$10005,E315,[1]!Table1[21])</f>
        <v>0</v>
      </c>
      <c r="AZ315" s="30">
        <f ca="1">SUMIF([1]route!$E$3:$E$10005,E315,[1]!Table1[22])</f>
        <v>0</v>
      </c>
      <c r="BA315" s="30">
        <f ca="1">SUMIF([1]route!$E$3:$E$10005,E315,[1]!Table1[23])</f>
        <v>0</v>
      </c>
      <c r="BB315" s="30">
        <f ca="1">SUMIF([1]route!$E$3:$E$10005,E315,[1]!Table1[24])</f>
        <v>0</v>
      </c>
      <c r="BC315" s="30">
        <f ca="1">SUMIF([1]route!$E$3:$E$10005,E315,[1]!Table1[25])</f>
        <v>0</v>
      </c>
      <c r="BD315" s="30">
        <f ca="1">SUMIF([1]route!$E$3:$E$10005,E315,[1]!Table1[26])</f>
        <v>0</v>
      </c>
      <c r="BE315" s="30">
        <f ca="1">SUMIF([1]route!$E$3:$E$10005,E315,[1]!Table1[27])</f>
        <v>0</v>
      </c>
      <c r="BF315" s="30">
        <f ca="1">SUMIF([1]route!$E$3:$E$10005,E315,[1]!Table1[28])</f>
        <v>0</v>
      </c>
      <c r="BG315" s="30">
        <f ca="1">SUMIF([1]route!$E$3:$E$10005,E315,[1]!Table1[29])</f>
        <v>0</v>
      </c>
      <c r="BH315" s="30">
        <f ca="1">SUMIF([1]route!$E$3:$E$10005,E315,[1]!Table1[30])</f>
        <v>0</v>
      </c>
      <c r="BI315" s="30">
        <f ca="1">SUMIF([1]route!$E$3:$E$10005,E315,[1]!Table1[31])</f>
        <v>0</v>
      </c>
      <c r="BJ315" s="30">
        <f ca="1">SUMIF([1]route!$E$3:$E$10005,E315,[1]!Table1[Remain PO])</f>
        <v>0</v>
      </c>
      <c r="BK315" s="31">
        <f ca="1">SUMIF([1]route!$E$3:$E$10005,E315,[1]!Table1[N+1])</f>
        <v>161.42857142857142</v>
      </c>
      <c r="BL315" s="31">
        <f ca="1">SUMIF([1]route!$E$3:$E$10005,E315,[1]!Table1[N+2])</f>
        <v>125.71428571428571</v>
      </c>
      <c r="BM315" s="31">
        <f ca="1">SUMIF([1]route!$E$3:$E$10005,E315,[1]!Table1[N+3])</f>
        <v>94.285714285714292</v>
      </c>
      <c r="BN315" s="32">
        <f ca="1">SUMIF([1]route!$E$3:$E$10005,E315,[1]!Table1[N+4])</f>
        <v>0</v>
      </c>
      <c r="BP315" s="37">
        <f t="shared" si="109"/>
        <v>396</v>
      </c>
      <c r="BQ315" s="35">
        <f t="shared" ca="1" si="115"/>
        <v>396</v>
      </c>
      <c r="BR315" s="35">
        <f t="shared" ca="1" si="115"/>
        <v>396</v>
      </c>
      <c r="BS315" s="35">
        <f t="shared" ca="1" si="115"/>
        <v>396</v>
      </c>
      <c r="BT315" s="35">
        <f t="shared" ca="1" si="115"/>
        <v>396</v>
      </c>
      <c r="BU315" s="35">
        <f t="shared" ca="1" si="115"/>
        <v>396</v>
      </c>
      <c r="BV315" s="35">
        <f t="shared" ca="1" si="115"/>
        <v>396</v>
      </c>
      <c r="BW315" s="35">
        <f t="shared" ca="1" si="115"/>
        <v>396</v>
      </c>
      <c r="BX315" s="35">
        <f t="shared" ca="1" si="115"/>
        <v>396</v>
      </c>
      <c r="BY315" s="35">
        <f t="shared" ca="1" si="115"/>
        <v>396</v>
      </c>
      <c r="BZ315" s="35">
        <f t="shared" ca="1" si="115"/>
        <v>396</v>
      </c>
      <c r="CA315" s="35">
        <f t="shared" ca="1" si="115"/>
        <v>396</v>
      </c>
      <c r="CB315" s="35">
        <f t="shared" ca="1" si="114"/>
        <v>396</v>
      </c>
      <c r="CC315" s="35">
        <f t="shared" ca="1" si="114"/>
        <v>396</v>
      </c>
      <c r="CD315" s="35">
        <f t="shared" ca="1" si="114"/>
        <v>396</v>
      </c>
      <c r="CE315" s="35">
        <f t="shared" ca="1" si="114"/>
        <v>396</v>
      </c>
      <c r="CF315" s="35">
        <f t="shared" ca="1" si="114"/>
        <v>396</v>
      </c>
      <c r="CG315" s="35">
        <f t="shared" ca="1" si="113"/>
        <v>396</v>
      </c>
      <c r="CH315" s="35">
        <f t="shared" ca="1" si="113"/>
        <v>396</v>
      </c>
      <c r="CI315" s="35">
        <f t="shared" ca="1" si="113"/>
        <v>396</v>
      </c>
      <c r="CJ315" s="35">
        <f t="shared" ca="1" si="113"/>
        <v>396</v>
      </c>
      <c r="CK315" s="35">
        <f t="shared" ca="1" si="113"/>
        <v>396</v>
      </c>
      <c r="CL315" s="35">
        <f t="shared" ca="1" si="113"/>
        <v>396</v>
      </c>
      <c r="CM315" s="35">
        <f t="shared" ca="1" si="113"/>
        <v>396</v>
      </c>
      <c r="CN315" s="35">
        <f t="shared" ca="1" si="117"/>
        <v>396</v>
      </c>
      <c r="CO315" s="35">
        <f t="shared" ca="1" si="117"/>
        <v>396</v>
      </c>
      <c r="CP315" s="35">
        <f t="shared" ca="1" si="117"/>
        <v>396</v>
      </c>
      <c r="CQ315" s="35">
        <f t="shared" ca="1" si="117"/>
        <v>396</v>
      </c>
      <c r="CR315" s="35">
        <f t="shared" ca="1" si="117"/>
        <v>396</v>
      </c>
      <c r="CS315" s="35">
        <f t="shared" ca="1" si="117"/>
        <v>396</v>
      </c>
      <c r="CT315" s="35">
        <f t="shared" ca="1" si="117"/>
        <v>396</v>
      </c>
      <c r="CU315" s="35">
        <f t="shared" ca="1" si="117"/>
        <v>396</v>
      </c>
      <c r="CV315" s="35">
        <f t="shared" ca="1" si="117"/>
        <v>396</v>
      </c>
      <c r="CW315" s="38">
        <f t="shared" ca="1" si="116"/>
        <v>234.57142857142858</v>
      </c>
      <c r="CX315" s="38">
        <f t="shared" ca="1" si="116"/>
        <v>108.85714285714288</v>
      </c>
      <c r="CY315" s="38">
        <f t="shared" ca="1" si="116"/>
        <v>14.571428571428584</v>
      </c>
      <c r="CZ315" s="39">
        <f t="shared" ca="1" si="111"/>
        <v>14.571428571428584</v>
      </c>
      <c r="DA315" s="35"/>
    </row>
    <row r="316" spans="4:105" x14ac:dyDescent="0.3">
      <c r="D316" s="61" t="str">
        <f>VLOOKUP(F316,[1]Special!$O$2:$S$209,3,0)</f>
        <v>|0101022500|0.00|0.00|0.000|78.0001.6</v>
      </c>
      <c r="E316" s="20" t="s">
        <v>339</v>
      </c>
      <c r="F316" s="19" t="str">
        <f t="shared" si="99"/>
        <v>|0200226240|25.40|0.00|1.600|0.000</v>
      </c>
      <c r="G316" s="19" t="str">
        <f>'Cutting Rules'!H316</f>
        <v>SHVN||||||||||||</v>
      </c>
      <c r="H316" s="19" t="str">
        <f>VLOOKUP(MID(F316,8,2),[1]Special!$H$2:$I$32,2,0)</f>
        <v>STKMHT590</v>
      </c>
      <c r="I316" s="19" t="str">
        <f t="shared" si="100"/>
        <v>IBC</v>
      </c>
      <c r="J316" s="19" t="str">
        <f t="shared" si="101"/>
        <v>P</v>
      </c>
      <c r="K316" s="19" t="str">
        <f t="shared" si="102"/>
        <v>25.4</v>
      </c>
      <c r="L316" s="19" t="str">
        <f t="shared" si="103"/>
        <v>0.00</v>
      </c>
      <c r="M316" s="52" t="str">
        <f t="shared" si="104"/>
        <v>1.60</v>
      </c>
      <c r="N316" s="52" t="str">
        <f t="shared" si="105"/>
        <v>5500</v>
      </c>
      <c r="O316" s="19">
        <f>VLOOKUP(F316,[1]Item!$A$5:$Z$10000,26,0)</f>
        <v>0.93899999999999995</v>
      </c>
      <c r="P316" s="19" t="str">
        <f>VLOOKUP(E316,[1]route!$E$3:$O$10005,11,0)</f>
        <v>P/E</v>
      </c>
      <c r="Q316" s="62" t="str">
        <f>'Cutting Rules'!AD316</f>
        <v>5500------------</v>
      </c>
      <c r="R316" s="23">
        <f ca="1">SUMIF([1]route!$E$3:$E$10005,E316,[1]!Table1[生産])</f>
        <v>118</v>
      </c>
      <c r="S316" s="24"/>
      <c r="T316" s="78" t="s">
        <v>547</v>
      </c>
      <c r="U316" s="19"/>
      <c r="V316" s="48">
        <f>SUMIF([1]route!$E$3:$E$10005,E316,[1]route!$M$3:$M$10005)</f>
        <v>95</v>
      </c>
      <c r="W316" s="56">
        <f t="shared" si="106"/>
        <v>490.6275</v>
      </c>
      <c r="X316" s="27">
        <f t="array" aca="1" ref="X316" ca="1">INDEX($BP316:$CZ316,MATCH(TRUE,$BP316:$CZ316&lt;0,0))</f>
        <v>-23</v>
      </c>
      <c r="Y316" s="47">
        <f t="shared" ca="1" si="97"/>
        <v>45351</v>
      </c>
      <c r="Z316" s="121" t="str">
        <f>IFERROR(VLOOKUP(E316,[1]route!$E$3:$BL$10005,59,0),"")&amp;IFERROR(VLOOKUP(E316,[1]route!$E$3:$BL$10005,60,0),"")</f>
        <v/>
      </c>
      <c r="AA316" s="28">
        <f t="shared" ca="1" si="107"/>
        <v>23</v>
      </c>
      <c r="AB316" s="77">
        <f t="shared" ca="1" si="108"/>
        <v>118.78349999999999</v>
      </c>
      <c r="AC316" s="4">
        <f t="shared" ca="1" si="98"/>
        <v>35</v>
      </c>
      <c r="AD316" s="29">
        <v>0</v>
      </c>
      <c r="AE316" s="30">
        <f ca="1">SUMIF([1]route!$E$3:$E$10005,E316,[1]!Table1[1])</f>
        <v>0</v>
      </c>
      <c r="AF316" s="30">
        <f ca="1">SUMIF([1]route!$E$3:$E$10005,E316,[1]!Table1[2])</f>
        <v>0</v>
      </c>
      <c r="AG316" s="30">
        <f ca="1">SUMIF([1]route!$E$3:$E$10005,E316,[1]!Table1[3])</f>
        <v>0</v>
      </c>
      <c r="AH316" s="30">
        <f ca="1">SUMIF([1]route!$E$3:$E$10005,E316,[1]!Table1[4])</f>
        <v>0</v>
      </c>
      <c r="AI316" s="30">
        <f ca="1">SUMIF([1]route!$E$3:$E$10005,E316,[1]!Table1[5])</f>
        <v>0</v>
      </c>
      <c r="AJ316" s="30">
        <f ca="1">SUMIF([1]route!$E$3:$E$10005,E316,[1]!Table1[6])</f>
        <v>0</v>
      </c>
      <c r="AK316" s="30">
        <f ca="1">SUMIF([1]route!$E$3:$E$10005,E316,[1]!Table1[7])</f>
        <v>0</v>
      </c>
      <c r="AL316" s="30">
        <f ca="1">SUMIF([1]route!$E$3:$E$10005,E316,[1]!Table1[8])</f>
        <v>0</v>
      </c>
      <c r="AM316" s="30">
        <f ca="1">SUMIF([1]route!$E$3:$E$10005,E316,[1]!Table1[9])</f>
        <v>0</v>
      </c>
      <c r="AN316" s="30">
        <f ca="1">SUMIF([1]route!$E$3:$E$10005,E316,[1]!Table1[10])</f>
        <v>0</v>
      </c>
      <c r="AO316" s="30">
        <f ca="1">SUMIF([1]route!$E$3:$E$10005,E316,[1]!Table1[11])</f>
        <v>0</v>
      </c>
      <c r="AP316" s="30">
        <f ca="1">SUMIF([1]route!$E$3:$E$10005,E316,[1]!Table1[12])</f>
        <v>0</v>
      </c>
      <c r="AQ316" s="30">
        <f ca="1">SUMIF([1]route!$E$3:$E$10005,E316,[1]!Table1[13])</f>
        <v>0</v>
      </c>
      <c r="AR316" s="30">
        <f ca="1">SUMIF([1]route!$E$3:$E$10005,E316,[1]!Table1[14])</f>
        <v>0</v>
      </c>
      <c r="AS316" s="30">
        <f ca="1">SUMIF([1]route!$E$3:$E$10005,E316,[1]!Table1[15])</f>
        <v>0</v>
      </c>
      <c r="AT316" s="30">
        <f ca="1">SUMIF([1]route!$E$3:$E$10005,E316,[1]!Table1[16])</f>
        <v>0</v>
      </c>
      <c r="AU316" s="30">
        <f ca="1">SUMIF([1]route!$E$3:$E$10005,E316,[1]!Table1[17])</f>
        <v>0</v>
      </c>
      <c r="AV316" s="30">
        <f ca="1">SUMIF([1]route!$E$3:$E$10005,E316,[1]!Table1[18])</f>
        <v>0</v>
      </c>
      <c r="AW316" s="30">
        <f ca="1">SUMIF([1]route!$E$3:$E$10005,E316,[1]!Table1[19])</f>
        <v>0</v>
      </c>
      <c r="AX316" s="30">
        <f ca="1">SUMIF([1]route!$E$3:$E$10005,E316,[1]!Table1[20])</f>
        <v>0</v>
      </c>
      <c r="AY316" s="30">
        <f ca="1">SUMIF([1]route!$E$3:$E$10005,E316,[1]!Table1[21])</f>
        <v>0</v>
      </c>
      <c r="AZ316" s="30">
        <f ca="1">SUMIF([1]route!$E$3:$E$10005,E316,[1]!Table1[22])</f>
        <v>0</v>
      </c>
      <c r="BA316" s="30">
        <f ca="1">SUMIF([1]route!$E$3:$E$10005,E316,[1]!Table1[23])</f>
        <v>0</v>
      </c>
      <c r="BB316" s="30">
        <f ca="1">SUMIF([1]route!$E$3:$E$10005,E316,[1]!Table1[24])</f>
        <v>0</v>
      </c>
      <c r="BC316" s="30">
        <f ca="1">SUMIF([1]route!$E$3:$E$10005,E316,[1]!Table1[25])</f>
        <v>0</v>
      </c>
      <c r="BD316" s="30">
        <f ca="1">SUMIF([1]route!$E$3:$E$10005,E316,[1]!Table1[26])</f>
        <v>0</v>
      </c>
      <c r="BE316" s="30">
        <f ca="1">SUMIF([1]route!$E$3:$E$10005,E316,[1]!Table1[27])</f>
        <v>0</v>
      </c>
      <c r="BF316" s="30">
        <f ca="1">SUMIF([1]route!$E$3:$E$10005,E316,[1]!Table1[28])</f>
        <v>0</v>
      </c>
      <c r="BG316" s="30">
        <f ca="1">SUMIF([1]route!$E$3:$E$10005,E316,[1]!Table1[29])</f>
        <v>0</v>
      </c>
      <c r="BH316" s="30">
        <f ca="1">SUMIF([1]route!$E$3:$E$10005,E316,[1]!Table1[30])</f>
        <v>0</v>
      </c>
      <c r="BI316" s="30">
        <f ca="1">SUMIF([1]route!$E$3:$E$10005,E316,[1]!Table1[31])</f>
        <v>30</v>
      </c>
      <c r="BJ316" s="30">
        <f ca="1">SUMIF([1]route!$E$3:$E$10005,E316,[1]!Table1[Remain PO])</f>
        <v>0</v>
      </c>
      <c r="BK316" s="31">
        <f ca="1">SUMIF([1]route!$E$3:$E$10005,E316,[1]!Table1[N+1])</f>
        <v>41</v>
      </c>
      <c r="BL316" s="31">
        <f ca="1">SUMIF([1]route!$E$3:$E$10005,E316,[1]!Table1[N+2])</f>
        <v>47</v>
      </c>
      <c r="BM316" s="31">
        <f ca="1">SUMIF([1]route!$E$3:$E$10005,E316,[1]!Table1[N+3])</f>
        <v>28</v>
      </c>
      <c r="BN316" s="32">
        <f ca="1">SUMIF([1]route!$E$3:$E$10005,E316,[1]!Table1[N+4])</f>
        <v>0</v>
      </c>
      <c r="BP316" s="37">
        <f t="shared" si="109"/>
        <v>95</v>
      </c>
      <c r="BQ316" s="35">
        <f t="shared" ca="1" si="115"/>
        <v>95</v>
      </c>
      <c r="BR316" s="35">
        <f t="shared" ca="1" si="115"/>
        <v>95</v>
      </c>
      <c r="BS316" s="35">
        <f t="shared" ca="1" si="115"/>
        <v>95</v>
      </c>
      <c r="BT316" s="35">
        <f t="shared" ca="1" si="115"/>
        <v>95</v>
      </c>
      <c r="BU316" s="35">
        <f t="shared" ca="1" si="115"/>
        <v>95</v>
      </c>
      <c r="BV316" s="35">
        <f t="shared" ca="1" si="115"/>
        <v>95</v>
      </c>
      <c r="BW316" s="35">
        <f t="shared" ca="1" si="115"/>
        <v>95</v>
      </c>
      <c r="BX316" s="35">
        <f t="shared" ca="1" si="115"/>
        <v>95</v>
      </c>
      <c r="BY316" s="35">
        <f t="shared" ca="1" si="115"/>
        <v>95</v>
      </c>
      <c r="BZ316" s="35">
        <f t="shared" ca="1" si="115"/>
        <v>95</v>
      </c>
      <c r="CA316" s="35">
        <f t="shared" ca="1" si="115"/>
        <v>95</v>
      </c>
      <c r="CB316" s="35">
        <f t="shared" ca="1" si="114"/>
        <v>95</v>
      </c>
      <c r="CC316" s="35">
        <f t="shared" ca="1" si="114"/>
        <v>95</v>
      </c>
      <c r="CD316" s="35">
        <f t="shared" ca="1" si="114"/>
        <v>95</v>
      </c>
      <c r="CE316" s="35">
        <f t="shared" ca="1" si="114"/>
        <v>95</v>
      </c>
      <c r="CF316" s="35">
        <f t="shared" ca="1" si="114"/>
        <v>95</v>
      </c>
      <c r="CG316" s="35">
        <f t="shared" ca="1" si="113"/>
        <v>95</v>
      </c>
      <c r="CH316" s="35">
        <f t="shared" ca="1" si="113"/>
        <v>95</v>
      </c>
      <c r="CI316" s="35">
        <f t="shared" ca="1" si="113"/>
        <v>95</v>
      </c>
      <c r="CJ316" s="35">
        <f t="shared" ca="1" si="113"/>
        <v>95</v>
      </c>
      <c r="CK316" s="35">
        <f t="shared" ca="1" si="113"/>
        <v>95</v>
      </c>
      <c r="CL316" s="35">
        <f t="shared" ca="1" si="113"/>
        <v>95</v>
      </c>
      <c r="CM316" s="35">
        <f t="shared" ca="1" si="113"/>
        <v>95</v>
      </c>
      <c r="CN316" s="35">
        <f t="shared" ca="1" si="117"/>
        <v>95</v>
      </c>
      <c r="CO316" s="35">
        <f t="shared" ca="1" si="117"/>
        <v>95</v>
      </c>
      <c r="CP316" s="35">
        <f t="shared" ca="1" si="117"/>
        <v>95</v>
      </c>
      <c r="CQ316" s="35">
        <f t="shared" ca="1" si="117"/>
        <v>95</v>
      </c>
      <c r="CR316" s="35">
        <f t="shared" ca="1" si="117"/>
        <v>95</v>
      </c>
      <c r="CS316" s="35">
        <f t="shared" ca="1" si="117"/>
        <v>95</v>
      </c>
      <c r="CT316" s="35">
        <f t="shared" ca="1" si="117"/>
        <v>95</v>
      </c>
      <c r="CU316" s="35">
        <f t="shared" ca="1" si="117"/>
        <v>65</v>
      </c>
      <c r="CV316" s="35">
        <f t="shared" ca="1" si="117"/>
        <v>65</v>
      </c>
      <c r="CW316" s="38">
        <f t="shared" ca="1" si="116"/>
        <v>24</v>
      </c>
      <c r="CX316" s="38">
        <f t="shared" ca="1" si="116"/>
        <v>-23</v>
      </c>
      <c r="CY316" s="38">
        <f t="shared" ca="1" si="116"/>
        <v>-51</v>
      </c>
      <c r="CZ316" s="39">
        <f t="shared" ca="1" si="111"/>
        <v>-51</v>
      </c>
      <c r="DA316" s="35"/>
    </row>
    <row r="317" spans="4:105" x14ac:dyDescent="0.3">
      <c r="D317" s="61" t="str">
        <f>VLOOKUP(F317,[1]Special!$O$2:$S$209,3,0)</f>
        <v>|0101022500|0.00|0.00|0.000|76.5002.3</v>
      </c>
      <c r="E317" s="20" t="s">
        <v>340</v>
      </c>
      <c r="F317" s="19" t="str">
        <f t="shared" si="99"/>
        <v>|0200226240|25.40|0.00|2.300|0.000</v>
      </c>
      <c r="G317" s="19" t="str">
        <f>'Cutting Rules'!H317</f>
        <v>KMV|KMV|KMV||||||||||</v>
      </c>
      <c r="H317" s="19" t="str">
        <f>VLOOKUP(MID(F317,8,2),[1]Special!$H$2:$I$32,2,0)</f>
        <v>STKMHT590</v>
      </c>
      <c r="I317" s="19" t="str">
        <f t="shared" si="100"/>
        <v>NBC</v>
      </c>
      <c r="J317" s="19" t="str">
        <f t="shared" si="101"/>
        <v>P</v>
      </c>
      <c r="K317" s="19" t="str">
        <f t="shared" si="102"/>
        <v>25.4</v>
      </c>
      <c r="L317" s="19" t="str">
        <f t="shared" si="103"/>
        <v>0.00</v>
      </c>
      <c r="M317" s="52" t="str">
        <f t="shared" si="104"/>
        <v>2.30</v>
      </c>
      <c r="N317" s="52" t="str">
        <f t="shared" si="105"/>
        <v>5831</v>
      </c>
      <c r="O317" s="19">
        <f>VLOOKUP(F317,[1]Item!$A$5:$Z$10000,26,0)</f>
        <v>1.31</v>
      </c>
      <c r="P317" s="19" t="str">
        <f>VLOOKUP(E317,[1]route!$E$3:$O$10005,11,0)</f>
        <v>C</v>
      </c>
      <c r="Q317" s="62" t="str">
        <f>'Cutting Rules'!AD317</f>
        <v>177-286-440-5831---------</v>
      </c>
      <c r="R317" s="23">
        <f ca="1">SUMIF([1]route!$E$3:$E$10005,E317,[1]!Table1[生産])</f>
        <v>52.867132867132867</v>
      </c>
      <c r="S317" s="24"/>
      <c r="T317" s="78" t="s">
        <v>547</v>
      </c>
      <c r="U317" s="19"/>
      <c r="V317" s="48">
        <f>SUMIF([1]route!$E$3:$E$10005,E317,[1]route!$M$3:$M$10005)</f>
        <v>212</v>
      </c>
      <c r="W317" s="56">
        <f t="shared" si="106"/>
        <v>1619.3853200000001</v>
      </c>
      <c r="X317" s="27" t="e">
        <f t="array" aca="1" ref="X317" ca="1">INDEX($BP317:$CZ317,MATCH(TRUE,$BP317:$CZ317&lt;0,0))</f>
        <v>#N/A</v>
      </c>
      <c r="Y317" s="47" t="str">
        <f t="shared" ca="1" si="97"/>
        <v/>
      </c>
      <c r="Z317" s="121" t="str">
        <f>IFERROR(VLOOKUP(E317,[1]route!$E$3:$BL$10005,59,0),"")&amp;IFERROR(VLOOKUP(E317,[1]route!$E$3:$BL$10005,60,0),"")</f>
        <v/>
      </c>
      <c r="AA317" s="28">
        <f t="shared" ca="1" si="107"/>
        <v>0</v>
      </c>
      <c r="AB317" s="77">
        <f t="shared" ca="1" si="108"/>
        <v>0</v>
      </c>
      <c r="AC317" s="4" t="str">
        <f t="shared" ca="1" si="98"/>
        <v/>
      </c>
      <c r="AD317" s="29">
        <v>0</v>
      </c>
      <c r="AE317" s="30">
        <f ca="1">SUMIF([1]route!$E$3:$E$10005,E317,[1]!Table1[1])</f>
        <v>0</v>
      </c>
      <c r="AF317" s="30">
        <f ca="1">SUMIF([1]route!$E$3:$E$10005,E317,[1]!Table1[2])</f>
        <v>0</v>
      </c>
      <c r="AG317" s="30">
        <f ca="1">SUMIF([1]route!$E$3:$E$10005,E317,[1]!Table1[3])</f>
        <v>0</v>
      </c>
      <c r="AH317" s="30">
        <f ca="1">SUMIF([1]route!$E$3:$E$10005,E317,[1]!Table1[4])</f>
        <v>0</v>
      </c>
      <c r="AI317" s="30">
        <f ca="1">SUMIF([1]route!$E$3:$E$10005,E317,[1]!Table1[5])</f>
        <v>0</v>
      </c>
      <c r="AJ317" s="30">
        <f ca="1">SUMIF([1]route!$E$3:$E$10005,E317,[1]!Table1[6])</f>
        <v>0</v>
      </c>
      <c r="AK317" s="30">
        <f ca="1">SUMIF([1]route!$E$3:$E$10005,E317,[1]!Table1[7])</f>
        <v>0</v>
      </c>
      <c r="AL317" s="30">
        <f ca="1">SUMIF([1]route!$E$3:$E$10005,E317,[1]!Table1[8])</f>
        <v>0</v>
      </c>
      <c r="AM317" s="30">
        <f ca="1">SUMIF([1]route!$E$3:$E$10005,E317,[1]!Table1[9])</f>
        <v>0</v>
      </c>
      <c r="AN317" s="30">
        <f ca="1">SUMIF([1]route!$E$3:$E$10005,E317,[1]!Table1[10])</f>
        <v>0</v>
      </c>
      <c r="AO317" s="30">
        <f ca="1">SUMIF([1]route!$E$3:$E$10005,E317,[1]!Table1[11])</f>
        <v>0</v>
      </c>
      <c r="AP317" s="30">
        <f ca="1">SUMIF([1]route!$E$3:$E$10005,E317,[1]!Table1[12])</f>
        <v>0</v>
      </c>
      <c r="AQ317" s="30">
        <f ca="1">SUMIF([1]route!$E$3:$E$10005,E317,[1]!Table1[13])</f>
        <v>0</v>
      </c>
      <c r="AR317" s="30">
        <f ca="1">SUMIF([1]route!$E$3:$E$10005,E317,[1]!Table1[14])</f>
        <v>0</v>
      </c>
      <c r="AS317" s="30">
        <f ca="1">SUMIF([1]route!$E$3:$E$10005,E317,[1]!Table1[15])</f>
        <v>0</v>
      </c>
      <c r="AT317" s="30">
        <f ca="1">SUMIF([1]route!$E$3:$E$10005,E317,[1]!Table1[16])</f>
        <v>0</v>
      </c>
      <c r="AU317" s="30">
        <f ca="1">SUMIF([1]route!$E$3:$E$10005,E317,[1]!Table1[17])</f>
        <v>0</v>
      </c>
      <c r="AV317" s="30">
        <f ca="1">SUMIF([1]route!$E$3:$E$10005,E317,[1]!Table1[18])</f>
        <v>0</v>
      </c>
      <c r="AW317" s="30">
        <f ca="1">SUMIF([1]route!$E$3:$E$10005,E317,[1]!Table1[19])</f>
        <v>0</v>
      </c>
      <c r="AX317" s="30">
        <f ca="1">SUMIF([1]route!$E$3:$E$10005,E317,[1]!Table1[20])</f>
        <v>0</v>
      </c>
      <c r="AY317" s="30">
        <f ca="1">SUMIF([1]route!$E$3:$E$10005,E317,[1]!Table1[21])</f>
        <v>0</v>
      </c>
      <c r="AZ317" s="30">
        <f ca="1">SUMIF([1]route!$E$3:$E$10005,E317,[1]!Table1[22])</f>
        <v>0</v>
      </c>
      <c r="BA317" s="30">
        <f ca="1">SUMIF([1]route!$E$3:$E$10005,E317,[1]!Table1[23])</f>
        <v>0</v>
      </c>
      <c r="BB317" s="30">
        <f ca="1">SUMIF([1]route!$E$3:$E$10005,E317,[1]!Table1[24])</f>
        <v>0</v>
      </c>
      <c r="BC317" s="30">
        <f ca="1">SUMIF([1]route!$E$3:$E$10005,E317,[1]!Table1[25])</f>
        <v>0</v>
      </c>
      <c r="BD317" s="30">
        <f ca="1">SUMIF([1]route!$E$3:$E$10005,E317,[1]!Table1[26])</f>
        <v>0</v>
      </c>
      <c r="BE317" s="30">
        <f ca="1">SUMIF([1]route!$E$3:$E$10005,E317,[1]!Table1[27])</f>
        <v>0</v>
      </c>
      <c r="BF317" s="30">
        <f ca="1">SUMIF([1]route!$E$3:$E$10005,E317,[1]!Table1[28])</f>
        <v>0</v>
      </c>
      <c r="BG317" s="30">
        <f ca="1">SUMIF([1]route!$E$3:$E$10005,E317,[1]!Table1[29])</f>
        <v>0</v>
      </c>
      <c r="BH317" s="30">
        <f ca="1">SUMIF([1]route!$E$3:$E$10005,E317,[1]!Table1[30])</f>
        <v>0</v>
      </c>
      <c r="BI317" s="30">
        <f ca="1">SUMIF([1]route!$E$3:$E$10005,E317,[1]!Table1[31])</f>
        <v>0</v>
      </c>
      <c r="BJ317" s="30">
        <f ca="1">SUMIF([1]route!$E$3:$E$10005,E317,[1]!Table1[Remain PO])</f>
        <v>0</v>
      </c>
      <c r="BK317" s="31">
        <f ca="1">SUMIF([1]route!$E$3:$E$10005,E317,[1]!Table1[N+1])</f>
        <v>26.433566433566433</v>
      </c>
      <c r="BL317" s="31">
        <f ca="1">SUMIF([1]route!$E$3:$E$10005,E317,[1]!Table1[N+2])</f>
        <v>26.433566433566433</v>
      </c>
      <c r="BM317" s="31">
        <f ca="1">SUMIF([1]route!$E$3:$E$10005,E317,[1]!Table1[N+3])</f>
        <v>62.433566433566433</v>
      </c>
      <c r="BN317" s="32">
        <f ca="1">SUMIF([1]route!$E$3:$E$10005,E317,[1]!Table1[N+4])</f>
        <v>0</v>
      </c>
      <c r="BP317" s="37">
        <f t="shared" si="109"/>
        <v>212</v>
      </c>
      <c r="BQ317" s="35">
        <f t="shared" ca="1" si="115"/>
        <v>212</v>
      </c>
      <c r="BR317" s="35">
        <f t="shared" ca="1" si="115"/>
        <v>212</v>
      </c>
      <c r="BS317" s="35">
        <f t="shared" ca="1" si="115"/>
        <v>212</v>
      </c>
      <c r="BT317" s="35">
        <f t="shared" ca="1" si="115"/>
        <v>212</v>
      </c>
      <c r="BU317" s="35">
        <f t="shared" ca="1" si="115"/>
        <v>212</v>
      </c>
      <c r="BV317" s="35">
        <f t="shared" ca="1" si="115"/>
        <v>212</v>
      </c>
      <c r="BW317" s="35">
        <f t="shared" ca="1" si="115"/>
        <v>212</v>
      </c>
      <c r="BX317" s="35">
        <f t="shared" ca="1" si="115"/>
        <v>212</v>
      </c>
      <c r="BY317" s="35">
        <f t="shared" ca="1" si="115"/>
        <v>212</v>
      </c>
      <c r="BZ317" s="35">
        <f t="shared" ca="1" si="115"/>
        <v>212</v>
      </c>
      <c r="CA317" s="35">
        <f t="shared" ca="1" si="115"/>
        <v>212</v>
      </c>
      <c r="CB317" s="35">
        <f t="shared" ca="1" si="114"/>
        <v>212</v>
      </c>
      <c r="CC317" s="35">
        <f t="shared" ca="1" si="114"/>
        <v>212</v>
      </c>
      <c r="CD317" s="35">
        <f t="shared" ca="1" si="114"/>
        <v>212</v>
      </c>
      <c r="CE317" s="35">
        <f t="shared" ca="1" si="114"/>
        <v>212</v>
      </c>
      <c r="CF317" s="35">
        <f t="shared" ca="1" si="114"/>
        <v>212</v>
      </c>
      <c r="CG317" s="35">
        <f t="shared" ca="1" si="113"/>
        <v>212</v>
      </c>
      <c r="CH317" s="35">
        <f t="shared" ca="1" si="113"/>
        <v>212</v>
      </c>
      <c r="CI317" s="35">
        <f t="shared" ca="1" si="113"/>
        <v>212</v>
      </c>
      <c r="CJ317" s="35">
        <f t="shared" ca="1" si="113"/>
        <v>212</v>
      </c>
      <c r="CK317" s="35">
        <f t="shared" ca="1" si="113"/>
        <v>212</v>
      </c>
      <c r="CL317" s="35">
        <f t="shared" ca="1" si="113"/>
        <v>212</v>
      </c>
      <c r="CM317" s="35">
        <f t="shared" ca="1" si="113"/>
        <v>212</v>
      </c>
      <c r="CN317" s="35">
        <f t="shared" ca="1" si="117"/>
        <v>212</v>
      </c>
      <c r="CO317" s="35">
        <f t="shared" ca="1" si="117"/>
        <v>212</v>
      </c>
      <c r="CP317" s="35">
        <f t="shared" ca="1" si="117"/>
        <v>212</v>
      </c>
      <c r="CQ317" s="35">
        <f t="shared" ca="1" si="117"/>
        <v>212</v>
      </c>
      <c r="CR317" s="35">
        <f t="shared" ca="1" si="117"/>
        <v>212</v>
      </c>
      <c r="CS317" s="35">
        <f t="shared" ca="1" si="117"/>
        <v>212</v>
      </c>
      <c r="CT317" s="35">
        <f t="shared" ca="1" si="117"/>
        <v>212</v>
      </c>
      <c r="CU317" s="35">
        <f t="shared" ca="1" si="117"/>
        <v>212</v>
      </c>
      <c r="CV317" s="35">
        <f t="shared" ca="1" si="117"/>
        <v>212</v>
      </c>
      <c r="CW317" s="38">
        <f t="shared" ca="1" si="116"/>
        <v>185.56643356643357</v>
      </c>
      <c r="CX317" s="38">
        <f t="shared" ca="1" si="116"/>
        <v>159.13286713286715</v>
      </c>
      <c r="CY317" s="38">
        <f t="shared" ca="1" si="116"/>
        <v>96.699300699300721</v>
      </c>
      <c r="CZ317" s="39">
        <f t="shared" ca="1" si="111"/>
        <v>96.699300699300721</v>
      </c>
      <c r="DA317" s="35"/>
    </row>
    <row r="318" spans="4:105" x14ac:dyDescent="0.3">
      <c r="D318" s="61" t="str">
        <f>VLOOKUP(F318,[1]Special!$O$2:$S$209,3,0)</f>
        <v>|0101022500|0.00|0.00|0.000|76.5002.3</v>
      </c>
      <c r="E318" s="20" t="s">
        <v>341</v>
      </c>
      <c r="F318" s="19" t="str">
        <f t="shared" si="99"/>
        <v>|0200226240|25.40|0.00|2.300|0.000</v>
      </c>
      <c r="G318" s="19" t="str">
        <f>'Cutting Rules'!H318</f>
        <v>KMV||KMV||||||||||</v>
      </c>
      <c r="H318" s="19" t="str">
        <f>VLOOKUP(MID(F318,8,2),[1]Special!$H$2:$I$32,2,0)</f>
        <v>STKMHT590</v>
      </c>
      <c r="I318" s="19" t="str">
        <f t="shared" si="100"/>
        <v>NBC</v>
      </c>
      <c r="J318" s="19" t="str">
        <f t="shared" si="101"/>
        <v>P</v>
      </c>
      <c r="K318" s="19" t="str">
        <f t="shared" si="102"/>
        <v>25.4</v>
      </c>
      <c r="L318" s="19" t="str">
        <f t="shared" si="103"/>
        <v>0.00</v>
      </c>
      <c r="M318" s="52" t="str">
        <f t="shared" si="104"/>
        <v>2.30</v>
      </c>
      <c r="N318" s="52" t="str">
        <f t="shared" si="105"/>
        <v>6358</v>
      </c>
      <c r="O318" s="19">
        <f>VLOOKUP(F318,[1]Item!$A$5:$Z$10000,26,0)</f>
        <v>1.31</v>
      </c>
      <c r="P318" s="19" t="str">
        <f>VLOOKUP(E318,[1]route!$E$3:$O$10005,11,0)</f>
        <v>C</v>
      </c>
      <c r="Q318" s="62" t="str">
        <f>'Cutting Rules'!AD318</f>
        <v>346.5-6358-696----------</v>
      </c>
      <c r="R318" s="23">
        <f ca="1">SUMIF([1]route!$E$3:$E$10005,E318,[1]!Table1[生産])</f>
        <v>120.55555555555556</v>
      </c>
      <c r="S318" s="24"/>
      <c r="T318" s="78" t="s">
        <v>547</v>
      </c>
      <c r="U318" s="19"/>
      <c r="V318" s="48">
        <f>SUMIF([1]route!$E$3:$E$10005,E318,[1]route!$M$3:$M$10005)</f>
        <v>191</v>
      </c>
      <c r="W318" s="56">
        <f t="shared" si="106"/>
        <v>1590.83518</v>
      </c>
      <c r="X318" s="27">
        <f t="array" aca="1" ref="X318" ca="1">INDEX($BP318:$CZ318,MATCH(TRUE,$BP318:$CZ318&lt;0,0))</f>
        <v>-12.555555555555543</v>
      </c>
      <c r="Y318" s="47">
        <f t="shared" ca="1" si="97"/>
        <v>45380</v>
      </c>
      <c r="Z318" s="121" t="str">
        <f>IFERROR(VLOOKUP(E318,[1]route!$E$3:$BL$10005,59,0),"")&amp;IFERROR(VLOOKUP(E318,[1]route!$E$3:$BL$10005,60,0),"")</f>
        <v/>
      </c>
      <c r="AA318" s="28">
        <f t="shared" ca="1" si="107"/>
        <v>0</v>
      </c>
      <c r="AB318" s="77">
        <f t="shared" ca="1" si="108"/>
        <v>0</v>
      </c>
      <c r="AC318" s="4">
        <f t="shared" ca="1" si="98"/>
        <v>36</v>
      </c>
      <c r="AD318" s="29">
        <v>0</v>
      </c>
      <c r="AE318" s="30">
        <f ca="1">SUMIF([1]route!$E$3:$E$10005,E318,[1]!Table1[1])</f>
        <v>0</v>
      </c>
      <c r="AF318" s="30">
        <f ca="1">SUMIF([1]route!$E$3:$E$10005,E318,[1]!Table1[2])</f>
        <v>0</v>
      </c>
      <c r="AG318" s="30">
        <f ca="1">SUMIF([1]route!$E$3:$E$10005,E318,[1]!Table1[3])</f>
        <v>0</v>
      </c>
      <c r="AH318" s="30">
        <f ca="1">SUMIF([1]route!$E$3:$E$10005,E318,[1]!Table1[4])</f>
        <v>0</v>
      </c>
      <c r="AI318" s="30">
        <f ca="1">SUMIF([1]route!$E$3:$E$10005,E318,[1]!Table1[5])</f>
        <v>0</v>
      </c>
      <c r="AJ318" s="30">
        <f ca="1">SUMIF([1]route!$E$3:$E$10005,E318,[1]!Table1[6])</f>
        <v>0</v>
      </c>
      <c r="AK318" s="30">
        <f ca="1">SUMIF([1]route!$E$3:$E$10005,E318,[1]!Table1[7])</f>
        <v>0</v>
      </c>
      <c r="AL318" s="30">
        <f ca="1">SUMIF([1]route!$E$3:$E$10005,E318,[1]!Table1[8])</f>
        <v>0</v>
      </c>
      <c r="AM318" s="30">
        <f ca="1">SUMIF([1]route!$E$3:$E$10005,E318,[1]!Table1[9])</f>
        <v>0</v>
      </c>
      <c r="AN318" s="30">
        <f ca="1">SUMIF([1]route!$E$3:$E$10005,E318,[1]!Table1[10])</f>
        <v>0</v>
      </c>
      <c r="AO318" s="30">
        <f ca="1">SUMIF([1]route!$E$3:$E$10005,E318,[1]!Table1[11])</f>
        <v>0</v>
      </c>
      <c r="AP318" s="30">
        <f ca="1">SUMIF([1]route!$E$3:$E$10005,E318,[1]!Table1[12])</f>
        <v>0</v>
      </c>
      <c r="AQ318" s="30">
        <f ca="1">SUMIF([1]route!$E$3:$E$10005,E318,[1]!Table1[13])</f>
        <v>0</v>
      </c>
      <c r="AR318" s="30">
        <f ca="1">SUMIF([1]route!$E$3:$E$10005,E318,[1]!Table1[14])</f>
        <v>0</v>
      </c>
      <c r="AS318" s="30">
        <f ca="1">SUMIF([1]route!$E$3:$E$10005,E318,[1]!Table1[15])</f>
        <v>0</v>
      </c>
      <c r="AT318" s="30">
        <f ca="1">SUMIF([1]route!$E$3:$E$10005,E318,[1]!Table1[16])</f>
        <v>0</v>
      </c>
      <c r="AU318" s="30">
        <f ca="1">SUMIF([1]route!$E$3:$E$10005,E318,[1]!Table1[17])</f>
        <v>0</v>
      </c>
      <c r="AV318" s="30">
        <f ca="1">SUMIF([1]route!$E$3:$E$10005,E318,[1]!Table1[18])</f>
        <v>0</v>
      </c>
      <c r="AW318" s="30">
        <f ca="1">SUMIF([1]route!$E$3:$E$10005,E318,[1]!Table1[19])</f>
        <v>0</v>
      </c>
      <c r="AX318" s="30">
        <f ca="1">SUMIF([1]route!$E$3:$E$10005,E318,[1]!Table1[20])</f>
        <v>0</v>
      </c>
      <c r="AY318" s="30">
        <f ca="1">SUMIF([1]route!$E$3:$E$10005,E318,[1]!Table1[21])</f>
        <v>0</v>
      </c>
      <c r="AZ318" s="30">
        <f ca="1">SUMIF([1]route!$E$3:$E$10005,E318,[1]!Table1[22])</f>
        <v>0</v>
      </c>
      <c r="BA318" s="30">
        <f ca="1">SUMIF([1]route!$E$3:$E$10005,E318,[1]!Table1[23])</f>
        <v>0</v>
      </c>
      <c r="BB318" s="30">
        <f ca="1">SUMIF([1]route!$E$3:$E$10005,E318,[1]!Table1[24])</f>
        <v>0</v>
      </c>
      <c r="BC318" s="30">
        <f ca="1">SUMIF([1]route!$E$3:$E$10005,E318,[1]!Table1[25])</f>
        <v>0</v>
      </c>
      <c r="BD318" s="30">
        <f ca="1">SUMIF([1]route!$E$3:$E$10005,E318,[1]!Table1[26])</f>
        <v>0</v>
      </c>
      <c r="BE318" s="30">
        <f ca="1">SUMIF([1]route!$E$3:$E$10005,E318,[1]!Table1[27])</f>
        <v>0</v>
      </c>
      <c r="BF318" s="30">
        <f ca="1">SUMIF([1]route!$E$3:$E$10005,E318,[1]!Table1[28])</f>
        <v>0</v>
      </c>
      <c r="BG318" s="30">
        <f ca="1">SUMIF([1]route!$E$3:$E$10005,E318,[1]!Table1[29])</f>
        <v>0</v>
      </c>
      <c r="BH318" s="30">
        <f ca="1">SUMIF([1]route!$E$3:$E$10005,E318,[1]!Table1[30])</f>
        <v>0</v>
      </c>
      <c r="BI318" s="30">
        <f ca="1">SUMIF([1]route!$E$3:$E$10005,E318,[1]!Table1[31])</f>
        <v>0</v>
      </c>
      <c r="BJ318" s="30">
        <f ca="1">SUMIF([1]route!$E$3:$E$10005,E318,[1]!Table1[Remain PO])</f>
        <v>0</v>
      </c>
      <c r="BK318" s="31">
        <f ca="1">SUMIF([1]route!$E$3:$E$10005,E318,[1]!Table1[N+1])</f>
        <v>60.277777777777779</v>
      </c>
      <c r="BL318" s="31">
        <f ca="1">SUMIF([1]route!$E$3:$E$10005,E318,[1]!Table1[N+2])</f>
        <v>60.277777777777779</v>
      </c>
      <c r="BM318" s="31">
        <f ca="1">SUMIF([1]route!$E$3:$E$10005,E318,[1]!Table1[N+3])</f>
        <v>83</v>
      </c>
      <c r="BN318" s="32">
        <f ca="1">SUMIF([1]route!$E$3:$E$10005,E318,[1]!Table1[N+4])</f>
        <v>0</v>
      </c>
      <c r="BP318" s="37">
        <f t="shared" si="109"/>
        <v>191</v>
      </c>
      <c r="BQ318" s="35">
        <f t="shared" ca="1" si="115"/>
        <v>191</v>
      </c>
      <c r="BR318" s="35">
        <f t="shared" ca="1" si="115"/>
        <v>191</v>
      </c>
      <c r="BS318" s="35">
        <f t="shared" ca="1" si="115"/>
        <v>191</v>
      </c>
      <c r="BT318" s="35">
        <f t="shared" ca="1" si="115"/>
        <v>191</v>
      </c>
      <c r="BU318" s="35">
        <f t="shared" ca="1" si="115"/>
        <v>191</v>
      </c>
      <c r="BV318" s="35">
        <f t="shared" ca="1" si="115"/>
        <v>191</v>
      </c>
      <c r="BW318" s="35">
        <f t="shared" ca="1" si="115"/>
        <v>191</v>
      </c>
      <c r="BX318" s="35">
        <f t="shared" ca="1" si="115"/>
        <v>191</v>
      </c>
      <c r="BY318" s="35">
        <f t="shared" ca="1" si="115"/>
        <v>191</v>
      </c>
      <c r="BZ318" s="35">
        <f t="shared" ca="1" si="115"/>
        <v>191</v>
      </c>
      <c r="CA318" s="35">
        <f t="shared" ca="1" si="115"/>
        <v>191</v>
      </c>
      <c r="CB318" s="35">
        <f t="shared" ca="1" si="114"/>
        <v>191</v>
      </c>
      <c r="CC318" s="35">
        <f t="shared" ca="1" si="114"/>
        <v>191</v>
      </c>
      <c r="CD318" s="35">
        <f t="shared" ca="1" si="114"/>
        <v>191</v>
      </c>
      <c r="CE318" s="35">
        <f t="shared" ca="1" si="114"/>
        <v>191</v>
      </c>
      <c r="CF318" s="35">
        <f t="shared" ca="1" si="114"/>
        <v>191</v>
      </c>
      <c r="CG318" s="35">
        <f t="shared" ca="1" si="113"/>
        <v>191</v>
      </c>
      <c r="CH318" s="35">
        <f t="shared" ca="1" si="113"/>
        <v>191</v>
      </c>
      <c r="CI318" s="35">
        <f t="shared" ca="1" si="113"/>
        <v>191</v>
      </c>
      <c r="CJ318" s="35">
        <f t="shared" ca="1" si="113"/>
        <v>191</v>
      </c>
      <c r="CK318" s="35">
        <f t="shared" ca="1" si="113"/>
        <v>191</v>
      </c>
      <c r="CL318" s="35">
        <f t="shared" ca="1" si="113"/>
        <v>191</v>
      </c>
      <c r="CM318" s="35">
        <f t="shared" ca="1" si="113"/>
        <v>191</v>
      </c>
      <c r="CN318" s="35">
        <f t="shared" ca="1" si="117"/>
        <v>191</v>
      </c>
      <c r="CO318" s="35">
        <f t="shared" ca="1" si="117"/>
        <v>191</v>
      </c>
      <c r="CP318" s="35">
        <f t="shared" ca="1" si="117"/>
        <v>191</v>
      </c>
      <c r="CQ318" s="35">
        <f t="shared" ca="1" si="117"/>
        <v>191</v>
      </c>
      <c r="CR318" s="35">
        <f t="shared" ca="1" si="117"/>
        <v>191</v>
      </c>
      <c r="CS318" s="35">
        <f t="shared" ca="1" si="117"/>
        <v>191</v>
      </c>
      <c r="CT318" s="35">
        <f t="shared" ca="1" si="117"/>
        <v>191</v>
      </c>
      <c r="CU318" s="35">
        <f t="shared" ca="1" si="117"/>
        <v>191</v>
      </c>
      <c r="CV318" s="35">
        <f t="shared" ca="1" si="117"/>
        <v>191</v>
      </c>
      <c r="CW318" s="38">
        <f t="shared" ca="1" si="116"/>
        <v>130.72222222222223</v>
      </c>
      <c r="CX318" s="38">
        <f t="shared" ca="1" si="116"/>
        <v>70.444444444444457</v>
      </c>
      <c r="CY318" s="38">
        <f t="shared" ca="1" si="116"/>
        <v>-12.555555555555543</v>
      </c>
      <c r="CZ318" s="39">
        <f t="shared" ca="1" si="111"/>
        <v>-12.555555555555543</v>
      </c>
      <c r="DA318" s="35"/>
    </row>
    <row r="319" spans="4:105" x14ac:dyDescent="0.3">
      <c r="D319" s="61" t="str">
        <f>VLOOKUP(F319,[1]Special!$O$2:$S$209,3,0)</f>
        <v>|0101022500|0.00|0.00|0.000|76.5002.3</v>
      </c>
      <c r="E319" s="20" t="s">
        <v>342</v>
      </c>
      <c r="F319" s="19" t="str">
        <f t="shared" si="99"/>
        <v>|0200226240|25.40|0.00|2.300|0.000</v>
      </c>
      <c r="G319" s="19" t="str">
        <f>'Cutting Rules'!H319</f>
        <v>KMV||||||||||||</v>
      </c>
      <c r="H319" s="19" t="str">
        <f>VLOOKUP(MID(F319,8,2),[1]Special!$H$2:$I$32,2,0)</f>
        <v>STKMHT590</v>
      </c>
      <c r="I319" s="19" t="str">
        <f t="shared" si="100"/>
        <v>NBC</v>
      </c>
      <c r="J319" s="19" t="str">
        <f t="shared" si="101"/>
        <v>P</v>
      </c>
      <c r="K319" s="19" t="str">
        <f t="shared" si="102"/>
        <v>25.4</v>
      </c>
      <c r="L319" s="19" t="str">
        <f t="shared" si="103"/>
        <v>0.00</v>
      </c>
      <c r="M319" s="52" t="str">
        <f t="shared" si="104"/>
        <v>2.30</v>
      </c>
      <c r="N319" s="52" t="str">
        <f t="shared" si="105"/>
        <v>6106</v>
      </c>
      <c r="O319" s="19">
        <f>VLOOKUP(F319,[1]Item!$A$5:$Z$10000,26,0)</f>
        <v>1.31</v>
      </c>
      <c r="P319" s="19" t="str">
        <f>VLOOKUP(E319,[1]route!$E$3:$O$10005,11,0)</f>
        <v>C</v>
      </c>
      <c r="Q319" s="62" t="str">
        <f>'Cutting Rules'!AD319</f>
        <v>401-6106-----------</v>
      </c>
      <c r="R319" s="23">
        <f ca="1">SUMIF([1]route!$E$3:$E$10005,E319,[1]!Table1[生産])</f>
        <v>119.33333333333334</v>
      </c>
      <c r="S319" s="24"/>
      <c r="T319" s="78" t="s">
        <v>547</v>
      </c>
      <c r="U319" s="19"/>
      <c r="V319" s="48">
        <f>SUMIF([1]route!$E$3:$E$10005,E319,[1]route!$M$3:$M$10005)</f>
        <v>209</v>
      </c>
      <c r="W319" s="56">
        <f t="shared" si="106"/>
        <v>1671.7617400000001</v>
      </c>
      <c r="X319" s="27">
        <f t="array" aca="1" ref="X319" ca="1">INDEX($BP319:$CZ319,MATCH(TRUE,$BP319:$CZ319&lt;0,0))</f>
        <v>-3.6666666666666714</v>
      </c>
      <c r="Y319" s="47">
        <f t="shared" ca="1" si="97"/>
        <v>45380</v>
      </c>
      <c r="Z319" s="121" t="str">
        <f>IFERROR(VLOOKUP(E319,[1]route!$E$3:$BL$10005,59,0),"")&amp;IFERROR(VLOOKUP(E319,[1]route!$E$3:$BL$10005,60,0),"")</f>
        <v/>
      </c>
      <c r="AA319" s="28">
        <f t="shared" ca="1" si="107"/>
        <v>0</v>
      </c>
      <c r="AB319" s="77">
        <f t="shared" ca="1" si="108"/>
        <v>0</v>
      </c>
      <c r="AC319" s="4">
        <f t="shared" ca="1" si="98"/>
        <v>36</v>
      </c>
      <c r="AD319" s="29">
        <v>0</v>
      </c>
      <c r="AE319" s="30">
        <f ca="1">SUMIF([1]route!$E$3:$E$10005,E319,[1]!Table1[1])</f>
        <v>0</v>
      </c>
      <c r="AF319" s="30">
        <f ca="1">SUMIF([1]route!$E$3:$E$10005,E319,[1]!Table1[2])</f>
        <v>0</v>
      </c>
      <c r="AG319" s="30">
        <f ca="1">SUMIF([1]route!$E$3:$E$10005,E319,[1]!Table1[3])</f>
        <v>0</v>
      </c>
      <c r="AH319" s="30">
        <f ca="1">SUMIF([1]route!$E$3:$E$10005,E319,[1]!Table1[4])</f>
        <v>0</v>
      </c>
      <c r="AI319" s="30">
        <f ca="1">SUMIF([1]route!$E$3:$E$10005,E319,[1]!Table1[5])</f>
        <v>0</v>
      </c>
      <c r="AJ319" s="30">
        <f ca="1">SUMIF([1]route!$E$3:$E$10005,E319,[1]!Table1[6])</f>
        <v>0</v>
      </c>
      <c r="AK319" s="30">
        <f ca="1">SUMIF([1]route!$E$3:$E$10005,E319,[1]!Table1[7])</f>
        <v>0</v>
      </c>
      <c r="AL319" s="30">
        <f ca="1">SUMIF([1]route!$E$3:$E$10005,E319,[1]!Table1[8])</f>
        <v>0</v>
      </c>
      <c r="AM319" s="30">
        <f ca="1">SUMIF([1]route!$E$3:$E$10005,E319,[1]!Table1[9])</f>
        <v>0</v>
      </c>
      <c r="AN319" s="30">
        <f ca="1">SUMIF([1]route!$E$3:$E$10005,E319,[1]!Table1[10])</f>
        <v>0</v>
      </c>
      <c r="AO319" s="30">
        <f ca="1">SUMIF([1]route!$E$3:$E$10005,E319,[1]!Table1[11])</f>
        <v>0</v>
      </c>
      <c r="AP319" s="30">
        <f ca="1">SUMIF([1]route!$E$3:$E$10005,E319,[1]!Table1[12])</f>
        <v>0</v>
      </c>
      <c r="AQ319" s="30">
        <f ca="1">SUMIF([1]route!$E$3:$E$10005,E319,[1]!Table1[13])</f>
        <v>0</v>
      </c>
      <c r="AR319" s="30">
        <f ca="1">SUMIF([1]route!$E$3:$E$10005,E319,[1]!Table1[14])</f>
        <v>0</v>
      </c>
      <c r="AS319" s="30">
        <f ca="1">SUMIF([1]route!$E$3:$E$10005,E319,[1]!Table1[15])</f>
        <v>0</v>
      </c>
      <c r="AT319" s="30">
        <f ca="1">SUMIF([1]route!$E$3:$E$10005,E319,[1]!Table1[16])</f>
        <v>0</v>
      </c>
      <c r="AU319" s="30">
        <f ca="1">SUMIF([1]route!$E$3:$E$10005,E319,[1]!Table1[17])</f>
        <v>0</v>
      </c>
      <c r="AV319" s="30">
        <f ca="1">SUMIF([1]route!$E$3:$E$10005,E319,[1]!Table1[18])</f>
        <v>0</v>
      </c>
      <c r="AW319" s="30">
        <f ca="1">SUMIF([1]route!$E$3:$E$10005,E319,[1]!Table1[19])</f>
        <v>0</v>
      </c>
      <c r="AX319" s="30">
        <f ca="1">SUMIF([1]route!$E$3:$E$10005,E319,[1]!Table1[20])</f>
        <v>0</v>
      </c>
      <c r="AY319" s="30">
        <f ca="1">SUMIF([1]route!$E$3:$E$10005,E319,[1]!Table1[21])</f>
        <v>0</v>
      </c>
      <c r="AZ319" s="30">
        <f ca="1">SUMIF([1]route!$E$3:$E$10005,E319,[1]!Table1[22])</f>
        <v>0</v>
      </c>
      <c r="BA319" s="30">
        <f ca="1">SUMIF([1]route!$E$3:$E$10005,E319,[1]!Table1[23])</f>
        <v>0</v>
      </c>
      <c r="BB319" s="30">
        <f ca="1">SUMIF([1]route!$E$3:$E$10005,E319,[1]!Table1[24])</f>
        <v>0</v>
      </c>
      <c r="BC319" s="30">
        <f ca="1">SUMIF([1]route!$E$3:$E$10005,E319,[1]!Table1[25])</f>
        <v>0</v>
      </c>
      <c r="BD319" s="30">
        <f ca="1">SUMIF([1]route!$E$3:$E$10005,E319,[1]!Table1[26])</f>
        <v>0</v>
      </c>
      <c r="BE319" s="30">
        <f ca="1">SUMIF([1]route!$E$3:$E$10005,E319,[1]!Table1[27])</f>
        <v>0</v>
      </c>
      <c r="BF319" s="30">
        <f ca="1">SUMIF([1]route!$E$3:$E$10005,E319,[1]!Table1[28])</f>
        <v>0</v>
      </c>
      <c r="BG319" s="30">
        <f ca="1">SUMIF([1]route!$E$3:$E$10005,E319,[1]!Table1[29])</f>
        <v>0</v>
      </c>
      <c r="BH319" s="30">
        <f ca="1">SUMIF([1]route!$E$3:$E$10005,E319,[1]!Table1[30])</f>
        <v>0</v>
      </c>
      <c r="BI319" s="30">
        <f ca="1">SUMIF([1]route!$E$3:$E$10005,E319,[1]!Table1[31])</f>
        <v>0</v>
      </c>
      <c r="BJ319" s="30">
        <f ca="1">SUMIF([1]route!$E$3:$E$10005,E319,[1]!Table1[Remain PO])</f>
        <v>0</v>
      </c>
      <c r="BK319" s="31">
        <f ca="1">SUMIF([1]route!$E$3:$E$10005,E319,[1]!Table1[N+1])</f>
        <v>66</v>
      </c>
      <c r="BL319" s="31">
        <f ca="1">SUMIF([1]route!$E$3:$E$10005,E319,[1]!Table1[N+2])</f>
        <v>53.333333333333336</v>
      </c>
      <c r="BM319" s="31">
        <f ca="1">SUMIF([1]route!$E$3:$E$10005,E319,[1]!Table1[N+3])</f>
        <v>93.333333333333329</v>
      </c>
      <c r="BN319" s="32">
        <f ca="1">SUMIF([1]route!$E$3:$E$10005,E319,[1]!Table1[N+4])</f>
        <v>0</v>
      </c>
      <c r="BP319" s="37">
        <f t="shared" si="109"/>
        <v>209</v>
      </c>
      <c r="BQ319" s="35">
        <f t="shared" ca="1" si="115"/>
        <v>209</v>
      </c>
      <c r="BR319" s="35">
        <f t="shared" ca="1" si="115"/>
        <v>209</v>
      </c>
      <c r="BS319" s="35">
        <f t="shared" ref="BS319:CD346" ca="1" si="118">BR319-AG319</f>
        <v>209</v>
      </c>
      <c r="BT319" s="35">
        <f t="shared" ca="1" si="118"/>
        <v>209</v>
      </c>
      <c r="BU319" s="35">
        <f t="shared" ca="1" si="118"/>
        <v>209</v>
      </c>
      <c r="BV319" s="35">
        <f t="shared" ca="1" si="118"/>
        <v>209</v>
      </c>
      <c r="BW319" s="35">
        <f t="shared" ca="1" si="118"/>
        <v>209</v>
      </c>
      <c r="BX319" s="35">
        <f t="shared" ca="1" si="118"/>
        <v>209</v>
      </c>
      <c r="BY319" s="35">
        <f t="shared" ca="1" si="118"/>
        <v>209</v>
      </c>
      <c r="BZ319" s="35">
        <f t="shared" ca="1" si="118"/>
        <v>209</v>
      </c>
      <c r="CA319" s="35">
        <f t="shared" ca="1" si="118"/>
        <v>209</v>
      </c>
      <c r="CB319" s="35">
        <f t="shared" ca="1" si="114"/>
        <v>209</v>
      </c>
      <c r="CC319" s="35">
        <f t="shared" ca="1" si="114"/>
        <v>209</v>
      </c>
      <c r="CD319" s="35">
        <f t="shared" ca="1" si="114"/>
        <v>209</v>
      </c>
      <c r="CE319" s="35">
        <f t="shared" ca="1" si="114"/>
        <v>209</v>
      </c>
      <c r="CF319" s="35">
        <f t="shared" ca="1" si="114"/>
        <v>209</v>
      </c>
      <c r="CG319" s="35">
        <f t="shared" ca="1" si="113"/>
        <v>209</v>
      </c>
      <c r="CH319" s="35">
        <f t="shared" ca="1" si="113"/>
        <v>209</v>
      </c>
      <c r="CI319" s="35">
        <f t="shared" ca="1" si="113"/>
        <v>209</v>
      </c>
      <c r="CJ319" s="35">
        <f t="shared" ca="1" si="113"/>
        <v>209</v>
      </c>
      <c r="CK319" s="35">
        <f t="shared" ca="1" si="113"/>
        <v>209</v>
      </c>
      <c r="CL319" s="35">
        <f t="shared" ca="1" si="113"/>
        <v>209</v>
      </c>
      <c r="CM319" s="35">
        <f t="shared" ca="1" si="113"/>
        <v>209</v>
      </c>
      <c r="CN319" s="35">
        <f t="shared" ca="1" si="117"/>
        <v>209</v>
      </c>
      <c r="CO319" s="35">
        <f t="shared" ca="1" si="117"/>
        <v>209</v>
      </c>
      <c r="CP319" s="35">
        <f t="shared" ca="1" si="117"/>
        <v>209</v>
      </c>
      <c r="CQ319" s="35">
        <f t="shared" ca="1" si="117"/>
        <v>209</v>
      </c>
      <c r="CR319" s="35">
        <f t="shared" ca="1" si="117"/>
        <v>209</v>
      </c>
      <c r="CS319" s="35">
        <f t="shared" ca="1" si="117"/>
        <v>209</v>
      </c>
      <c r="CT319" s="35">
        <f t="shared" ca="1" si="117"/>
        <v>209</v>
      </c>
      <c r="CU319" s="35">
        <f t="shared" ca="1" si="117"/>
        <v>209</v>
      </c>
      <c r="CV319" s="35">
        <f t="shared" ca="1" si="117"/>
        <v>209</v>
      </c>
      <c r="CW319" s="38">
        <f t="shared" ca="1" si="116"/>
        <v>143</v>
      </c>
      <c r="CX319" s="38">
        <f t="shared" ca="1" si="116"/>
        <v>89.666666666666657</v>
      </c>
      <c r="CY319" s="38">
        <f t="shared" ca="1" si="116"/>
        <v>-3.6666666666666714</v>
      </c>
      <c r="CZ319" s="39">
        <f t="shared" ca="1" si="111"/>
        <v>-3.6666666666666714</v>
      </c>
      <c r="DA319" s="35"/>
    </row>
    <row r="320" spans="4:105" x14ac:dyDescent="0.3">
      <c r="D320" s="61" t="str">
        <f>VLOOKUP(F320,[1]Special!$O$2:$S$209,3,0)</f>
        <v>|0101022500|0.00|0.00|0.000|76.5002.3</v>
      </c>
      <c r="E320" s="20" t="s">
        <v>343</v>
      </c>
      <c r="F320" s="19" t="str">
        <f t="shared" si="99"/>
        <v>|0200226240|25.40|0.00|2.300|0.000</v>
      </c>
      <c r="G320" s="19" t="str">
        <f>'Cutting Rules'!H320</f>
        <v>KMV||||||||||||</v>
      </c>
      <c r="H320" s="19" t="str">
        <f>VLOOKUP(MID(F320,8,2),[1]Special!$H$2:$I$32,2,0)</f>
        <v>STKMHT590</v>
      </c>
      <c r="I320" s="19" t="str">
        <f t="shared" si="100"/>
        <v>NBC</v>
      </c>
      <c r="J320" s="19" t="str">
        <f t="shared" si="101"/>
        <v>P</v>
      </c>
      <c r="K320" s="19" t="str">
        <f t="shared" si="102"/>
        <v>25.4</v>
      </c>
      <c r="L320" s="19" t="str">
        <f t="shared" si="103"/>
        <v>0.00</v>
      </c>
      <c r="M320" s="52" t="str">
        <f t="shared" si="104"/>
        <v>2.30</v>
      </c>
      <c r="N320" s="52" t="str">
        <f t="shared" si="105"/>
        <v>6149</v>
      </c>
      <c r="O320" s="19">
        <f>VLOOKUP(F320,[1]Item!$A$5:$Z$10000,26,0)</f>
        <v>1.31</v>
      </c>
      <c r="P320" s="19" t="str">
        <f>VLOOKUP(E320,[1]route!$E$3:$O$10005,11,0)</f>
        <v>C</v>
      </c>
      <c r="Q320" s="62" t="str">
        <f>'Cutting Rules'!AD320</f>
        <v>433-6149-----------</v>
      </c>
      <c r="R320" s="23">
        <f ca="1">SUMIF([1]route!$E$3:$E$10005,E320,[1]!Table1[生産])</f>
        <v>811.42857142857133</v>
      </c>
      <c r="S320" s="24"/>
      <c r="T320" s="78" t="s">
        <v>547</v>
      </c>
      <c r="U320" s="19"/>
      <c r="V320" s="48">
        <f>SUMIF([1]route!$E$3:$E$10005,E320,[1]route!$M$3:$M$10005)</f>
        <v>539</v>
      </c>
      <c r="W320" s="56">
        <f t="shared" si="106"/>
        <v>4341.7474099999999</v>
      </c>
      <c r="X320" s="27">
        <f t="array" aca="1" ref="X320" ca="1">INDEX($BP320:$CZ320,MATCH(TRUE,$BP320:$CZ320&lt;0,0))</f>
        <v>-272.42857142857139</v>
      </c>
      <c r="Y320" s="47">
        <f t="shared" ca="1" si="97"/>
        <v>45351</v>
      </c>
      <c r="Z320" s="121" t="str">
        <f>IFERROR(VLOOKUP(E320,[1]route!$E$3:$BL$10005,59,0),"")&amp;IFERROR(VLOOKUP(E320,[1]route!$E$3:$BL$10005,60,0),"")</f>
        <v/>
      </c>
      <c r="AA320" s="28">
        <f t="shared" ca="1" si="107"/>
        <v>272.42857142857133</v>
      </c>
      <c r="AB320" s="77">
        <f t="shared" ca="1" si="108"/>
        <v>2194.4639042857134</v>
      </c>
      <c r="AC320" s="4">
        <f t="shared" ca="1" si="98"/>
        <v>35</v>
      </c>
      <c r="AD320" s="29">
        <v>0</v>
      </c>
      <c r="AE320" s="30">
        <f ca="1">SUMIF([1]route!$E$3:$E$10005,E320,[1]!Table1[1])</f>
        <v>0</v>
      </c>
      <c r="AF320" s="30">
        <f ca="1">SUMIF([1]route!$E$3:$E$10005,E320,[1]!Table1[2])</f>
        <v>0</v>
      </c>
      <c r="AG320" s="30">
        <f ca="1">SUMIF([1]route!$E$3:$E$10005,E320,[1]!Table1[3])</f>
        <v>0</v>
      </c>
      <c r="AH320" s="30">
        <f ca="1">SUMIF([1]route!$E$3:$E$10005,E320,[1]!Table1[4])</f>
        <v>0</v>
      </c>
      <c r="AI320" s="30">
        <f ca="1">SUMIF([1]route!$E$3:$E$10005,E320,[1]!Table1[5])</f>
        <v>0</v>
      </c>
      <c r="AJ320" s="30">
        <f ca="1">SUMIF([1]route!$E$3:$E$10005,E320,[1]!Table1[6])</f>
        <v>0</v>
      </c>
      <c r="AK320" s="30">
        <f ca="1">SUMIF([1]route!$E$3:$E$10005,E320,[1]!Table1[7])</f>
        <v>0</v>
      </c>
      <c r="AL320" s="30">
        <f ca="1">SUMIF([1]route!$E$3:$E$10005,E320,[1]!Table1[8])</f>
        <v>0</v>
      </c>
      <c r="AM320" s="30">
        <f ca="1">SUMIF([1]route!$E$3:$E$10005,E320,[1]!Table1[9])</f>
        <v>0</v>
      </c>
      <c r="AN320" s="30">
        <f ca="1">SUMIF([1]route!$E$3:$E$10005,E320,[1]!Table1[10])</f>
        <v>0</v>
      </c>
      <c r="AO320" s="30">
        <f ca="1">SUMIF([1]route!$E$3:$E$10005,E320,[1]!Table1[11])</f>
        <v>0</v>
      </c>
      <c r="AP320" s="30">
        <f ca="1">SUMIF([1]route!$E$3:$E$10005,E320,[1]!Table1[12])</f>
        <v>0</v>
      </c>
      <c r="AQ320" s="30">
        <f ca="1">SUMIF([1]route!$E$3:$E$10005,E320,[1]!Table1[13])</f>
        <v>0</v>
      </c>
      <c r="AR320" s="30">
        <f ca="1">SUMIF([1]route!$E$3:$E$10005,E320,[1]!Table1[14])</f>
        <v>0</v>
      </c>
      <c r="AS320" s="30">
        <f ca="1">SUMIF([1]route!$E$3:$E$10005,E320,[1]!Table1[15])</f>
        <v>0</v>
      </c>
      <c r="AT320" s="30">
        <f ca="1">SUMIF([1]route!$E$3:$E$10005,E320,[1]!Table1[16])</f>
        <v>0</v>
      </c>
      <c r="AU320" s="30">
        <f ca="1">SUMIF([1]route!$E$3:$E$10005,E320,[1]!Table1[17])</f>
        <v>0</v>
      </c>
      <c r="AV320" s="30">
        <f ca="1">SUMIF([1]route!$E$3:$E$10005,E320,[1]!Table1[18])</f>
        <v>0</v>
      </c>
      <c r="AW320" s="30">
        <f ca="1">SUMIF([1]route!$E$3:$E$10005,E320,[1]!Table1[19])</f>
        <v>0</v>
      </c>
      <c r="AX320" s="30">
        <f ca="1">SUMIF([1]route!$E$3:$E$10005,E320,[1]!Table1[20])</f>
        <v>0</v>
      </c>
      <c r="AY320" s="30">
        <f ca="1">SUMIF([1]route!$E$3:$E$10005,E320,[1]!Table1[21])</f>
        <v>0</v>
      </c>
      <c r="AZ320" s="30">
        <f ca="1">SUMIF([1]route!$E$3:$E$10005,E320,[1]!Table1[22])</f>
        <v>0</v>
      </c>
      <c r="BA320" s="30">
        <f ca="1">SUMIF([1]route!$E$3:$E$10005,E320,[1]!Table1[23])</f>
        <v>0</v>
      </c>
      <c r="BB320" s="30">
        <f ca="1">SUMIF([1]route!$E$3:$E$10005,E320,[1]!Table1[24])</f>
        <v>0</v>
      </c>
      <c r="BC320" s="30">
        <f ca="1">SUMIF([1]route!$E$3:$E$10005,E320,[1]!Table1[25])</f>
        <v>0</v>
      </c>
      <c r="BD320" s="30">
        <f ca="1">SUMIF([1]route!$E$3:$E$10005,E320,[1]!Table1[26])</f>
        <v>0</v>
      </c>
      <c r="BE320" s="30">
        <f ca="1">SUMIF([1]route!$E$3:$E$10005,E320,[1]!Table1[27])</f>
        <v>0</v>
      </c>
      <c r="BF320" s="30">
        <f ca="1">SUMIF([1]route!$E$3:$E$10005,E320,[1]!Table1[28])</f>
        <v>0</v>
      </c>
      <c r="BG320" s="30">
        <f ca="1">SUMIF([1]route!$E$3:$E$10005,E320,[1]!Table1[29])</f>
        <v>0</v>
      </c>
      <c r="BH320" s="30">
        <f ca="1">SUMIF([1]route!$E$3:$E$10005,E320,[1]!Table1[30])</f>
        <v>0</v>
      </c>
      <c r="BI320" s="30">
        <f ca="1">SUMIF([1]route!$E$3:$E$10005,E320,[1]!Table1[31])</f>
        <v>0</v>
      </c>
      <c r="BJ320" s="30">
        <f ca="1">SUMIF([1]route!$E$3:$E$10005,E320,[1]!Table1[Remain PO])</f>
        <v>0</v>
      </c>
      <c r="BK320" s="31">
        <f ca="1">SUMIF([1]route!$E$3:$E$10005,E320,[1]!Table1[N+1])</f>
        <v>245.71428571428572</v>
      </c>
      <c r="BL320" s="31">
        <f ca="1">SUMIF([1]route!$E$3:$E$10005,E320,[1]!Table1[N+2])</f>
        <v>565.71428571428567</v>
      </c>
      <c r="BM320" s="31">
        <f ca="1">SUMIF([1]route!$E$3:$E$10005,E320,[1]!Table1[N+3])</f>
        <v>334.28571428571428</v>
      </c>
      <c r="BN320" s="32">
        <f ca="1">SUMIF([1]route!$E$3:$E$10005,E320,[1]!Table1[N+4])</f>
        <v>0</v>
      </c>
      <c r="BP320" s="37">
        <f t="shared" si="109"/>
        <v>539</v>
      </c>
      <c r="BQ320" s="35">
        <f t="shared" ref="BQ320:CD361" ca="1" si="119">BP320-AE320</f>
        <v>539</v>
      </c>
      <c r="BR320" s="35">
        <f t="shared" ca="1" si="119"/>
        <v>539</v>
      </c>
      <c r="BS320" s="35">
        <f t="shared" ca="1" si="118"/>
        <v>539</v>
      </c>
      <c r="BT320" s="35">
        <f t="shared" ca="1" si="118"/>
        <v>539</v>
      </c>
      <c r="BU320" s="35">
        <f t="shared" ca="1" si="118"/>
        <v>539</v>
      </c>
      <c r="BV320" s="35">
        <f t="shared" ca="1" si="118"/>
        <v>539</v>
      </c>
      <c r="BW320" s="35">
        <f t="shared" ca="1" si="118"/>
        <v>539</v>
      </c>
      <c r="BX320" s="35">
        <f t="shared" ca="1" si="118"/>
        <v>539</v>
      </c>
      <c r="BY320" s="35">
        <f t="shared" ca="1" si="118"/>
        <v>539</v>
      </c>
      <c r="BZ320" s="35">
        <f t="shared" ca="1" si="118"/>
        <v>539</v>
      </c>
      <c r="CA320" s="35">
        <f t="shared" ca="1" si="118"/>
        <v>539</v>
      </c>
      <c r="CB320" s="35">
        <f t="shared" ca="1" si="114"/>
        <v>539</v>
      </c>
      <c r="CC320" s="35">
        <f t="shared" ca="1" si="114"/>
        <v>539</v>
      </c>
      <c r="CD320" s="35">
        <f t="shared" ca="1" si="114"/>
        <v>539</v>
      </c>
      <c r="CE320" s="35">
        <f t="shared" ca="1" si="114"/>
        <v>539</v>
      </c>
      <c r="CF320" s="35">
        <f t="shared" ca="1" si="114"/>
        <v>539</v>
      </c>
      <c r="CG320" s="35">
        <f t="shared" ca="1" si="113"/>
        <v>539</v>
      </c>
      <c r="CH320" s="35">
        <f t="shared" ca="1" si="113"/>
        <v>539</v>
      </c>
      <c r="CI320" s="35">
        <f t="shared" ca="1" si="113"/>
        <v>539</v>
      </c>
      <c r="CJ320" s="35">
        <f t="shared" ca="1" si="113"/>
        <v>539</v>
      </c>
      <c r="CK320" s="35">
        <f t="shared" ca="1" si="113"/>
        <v>539</v>
      </c>
      <c r="CL320" s="35">
        <f t="shared" ca="1" si="113"/>
        <v>539</v>
      </c>
      <c r="CM320" s="35">
        <f t="shared" ca="1" si="113"/>
        <v>539</v>
      </c>
      <c r="CN320" s="35">
        <f t="shared" ca="1" si="117"/>
        <v>539</v>
      </c>
      <c r="CO320" s="35">
        <f t="shared" ca="1" si="117"/>
        <v>539</v>
      </c>
      <c r="CP320" s="35">
        <f t="shared" ca="1" si="117"/>
        <v>539</v>
      </c>
      <c r="CQ320" s="35">
        <f t="shared" ca="1" si="117"/>
        <v>539</v>
      </c>
      <c r="CR320" s="35">
        <f t="shared" ca="1" si="117"/>
        <v>539</v>
      </c>
      <c r="CS320" s="35">
        <f t="shared" ca="1" si="117"/>
        <v>539</v>
      </c>
      <c r="CT320" s="35">
        <f t="shared" ca="1" si="117"/>
        <v>539</v>
      </c>
      <c r="CU320" s="35">
        <f t="shared" ca="1" si="117"/>
        <v>539</v>
      </c>
      <c r="CV320" s="35">
        <f t="shared" ca="1" si="117"/>
        <v>539</v>
      </c>
      <c r="CW320" s="38">
        <f t="shared" ca="1" si="116"/>
        <v>293.28571428571428</v>
      </c>
      <c r="CX320" s="38">
        <f t="shared" ca="1" si="116"/>
        <v>-272.42857142857139</v>
      </c>
      <c r="CY320" s="38">
        <f t="shared" ca="1" si="116"/>
        <v>-606.71428571428567</v>
      </c>
      <c r="CZ320" s="39">
        <f t="shared" ca="1" si="111"/>
        <v>-606.71428571428567</v>
      </c>
      <c r="DA320" s="35"/>
    </row>
    <row r="321" spans="4:105" x14ac:dyDescent="0.3">
      <c r="D321" s="61" t="str">
        <f>VLOOKUP(F321,[1]Special!$O$2:$S$209,3,0)</f>
        <v>|0101022500|0.00|0.00|0.000|76.5002.3</v>
      </c>
      <c r="E321" s="20" t="s">
        <v>344</v>
      </c>
      <c r="F321" s="19" t="str">
        <f t="shared" si="99"/>
        <v>|0200226240|25.40|0.00|2.300|0.000</v>
      </c>
      <c r="G321" s="19" t="str">
        <f>'Cutting Rules'!H321</f>
        <v>KMV||||||||||||</v>
      </c>
      <c r="H321" s="19" t="str">
        <f>VLOOKUP(MID(F321,8,2),[1]Special!$H$2:$I$32,2,0)</f>
        <v>STKMHT590</v>
      </c>
      <c r="I321" s="19" t="str">
        <f t="shared" si="100"/>
        <v>NBC</v>
      </c>
      <c r="J321" s="19" t="str">
        <f t="shared" si="101"/>
        <v>P</v>
      </c>
      <c r="K321" s="19" t="str">
        <f t="shared" si="102"/>
        <v>25.4</v>
      </c>
      <c r="L321" s="19" t="str">
        <f t="shared" si="103"/>
        <v>0.00</v>
      </c>
      <c r="M321" s="52" t="str">
        <f t="shared" si="104"/>
        <v>2.30</v>
      </c>
      <c r="N321" s="52" t="str">
        <f t="shared" si="105"/>
        <v>5842</v>
      </c>
      <c r="O321" s="19">
        <f>VLOOKUP(F321,[1]Item!$A$5:$Z$10000,26,0)</f>
        <v>1.31</v>
      </c>
      <c r="P321" s="19" t="str">
        <f>VLOOKUP(E321,[1]route!$E$3:$O$10005,11,0)</f>
        <v>C</v>
      </c>
      <c r="Q321" s="62" t="str">
        <f>'Cutting Rules'!AD321</f>
        <v>443-5842-----------</v>
      </c>
      <c r="R321" s="23">
        <f ca="1">SUMIF([1]route!$E$3:$E$10005,E321,[1]!Table1[生産])</f>
        <v>58.461538461538467</v>
      </c>
      <c r="S321" s="24"/>
      <c r="T321" s="78" t="s">
        <v>547</v>
      </c>
      <c r="U321" s="19"/>
      <c r="V321" s="48">
        <f>SUMIF([1]route!$E$3:$E$10005,E321,[1]route!$M$3:$M$10005)</f>
        <v>23</v>
      </c>
      <c r="W321" s="56">
        <f t="shared" si="106"/>
        <v>176.01946000000001</v>
      </c>
      <c r="X321" s="27">
        <f t="array" aca="1" ref="X321" ca="1">INDEX($BP321:$CZ321,MATCH(TRUE,$BP321:$CZ321&lt;0,0))</f>
        <v>-10.846153846153847</v>
      </c>
      <c r="Y321" s="47">
        <f t="shared" ca="1" si="97"/>
        <v>45322</v>
      </c>
      <c r="Z321" s="121" t="str">
        <f>IFERROR(VLOOKUP(E321,[1]route!$E$3:$BL$10005,59,0),"")&amp;IFERROR(VLOOKUP(E321,[1]route!$E$3:$BL$10005,60,0),"")</f>
        <v/>
      </c>
      <c r="AA321" s="28">
        <f t="shared" ca="1" si="107"/>
        <v>35.461538461538467</v>
      </c>
      <c r="AB321" s="77">
        <f t="shared" ca="1" si="108"/>
        <v>271.38786307692311</v>
      </c>
      <c r="AC321" s="4">
        <f t="shared" ca="1" si="98"/>
        <v>34</v>
      </c>
      <c r="AD321" s="29">
        <v>0</v>
      </c>
      <c r="AE321" s="30">
        <f ca="1">SUMIF([1]route!$E$3:$E$10005,E321,[1]!Table1[1])</f>
        <v>0</v>
      </c>
      <c r="AF321" s="30">
        <f ca="1">SUMIF([1]route!$E$3:$E$10005,E321,[1]!Table1[2])</f>
        <v>0</v>
      </c>
      <c r="AG321" s="30">
        <f ca="1">SUMIF([1]route!$E$3:$E$10005,E321,[1]!Table1[3])</f>
        <v>0</v>
      </c>
      <c r="AH321" s="30">
        <f ca="1">SUMIF([1]route!$E$3:$E$10005,E321,[1]!Table1[4])</f>
        <v>0</v>
      </c>
      <c r="AI321" s="30">
        <f ca="1">SUMIF([1]route!$E$3:$E$10005,E321,[1]!Table1[5])</f>
        <v>0</v>
      </c>
      <c r="AJ321" s="30">
        <f ca="1">SUMIF([1]route!$E$3:$E$10005,E321,[1]!Table1[6])</f>
        <v>0</v>
      </c>
      <c r="AK321" s="30">
        <f ca="1">SUMIF([1]route!$E$3:$E$10005,E321,[1]!Table1[7])</f>
        <v>0</v>
      </c>
      <c r="AL321" s="30">
        <f ca="1">SUMIF([1]route!$E$3:$E$10005,E321,[1]!Table1[8])</f>
        <v>0</v>
      </c>
      <c r="AM321" s="30">
        <f ca="1">SUMIF([1]route!$E$3:$E$10005,E321,[1]!Table1[9])</f>
        <v>0</v>
      </c>
      <c r="AN321" s="30">
        <f ca="1">SUMIF([1]route!$E$3:$E$10005,E321,[1]!Table1[10])</f>
        <v>0</v>
      </c>
      <c r="AO321" s="30">
        <f ca="1">SUMIF([1]route!$E$3:$E$10005,E321,[1]!Table1[11])</f>
        <v>0</v>
      </c>
      <c r="AP321" s="30">
        <f ca="1">SUMIF([1]route!$E$3:$E$10005,E321,[1]!Table1[12])</f>
        <v>0</v>
      </c>
      <c r="AQ321" s="30">
        <f ca="1">SUMIF([1]route!$E$3:$E$10005,E321,[1]!Table1[13])</f>
        <v>0</v>
      </c>
      <c r="AR321" s="30">
        <f ca="1">SUMIF([1]route!$E$3:$E$10005,E321,[1]!Table1[14])</f>
        <v>0</v>
      </c>
      <c r="AS321" s="30">
        <f ca="1">SUMIF([1]route!$E$3:$E$10005,E321,[1]!Table1[15])</f>
        <v>0</v>
      </c>
      <c r="AT321" s="30">
        <f ca="1">SUMIF([1]route!$E$3:$E$10005,E321,[1]!Table1[16])</f>
        <v>0</v>
      </c>
      <c r="AU321" s="30">
        <f ca="1">SUMIF([1]route!$E$3:$E$10005,E321,[1]!Table1[17])</f>
        <v>0</v>
      </c>
      <c r="AV321" s="30">
        <f ca="1">SUMIF([1]route!$E$3:$E$10005,E321,[1]!Table1[18])</f>
        <v>0</v>
      </c>
      <c r="AW321" s="30">
        <f ca="1">SUMIF([1]route!$E$3:$E$10005,E321,[1]!Table1[19])</f>
        <v>0</v>
      </c>
      <c r="AX321" s="30">
        <f ca="1">SUMIF([1]route!$E$3:$E$10005,E321,[1]!Table1[20])</f>
        <v>0</v>
      </c>
      <c r="AY321" s="30">
        <f ca="1">SUMIF([1]route!$E$3:$E$10005,E321,[1]!Table1[21])</f>
        <v>0</v>
      </c>
      <c r="AZ321" s="30">
        <f ca="1">SUMIF([1]route!$E$3:$E$10005,E321,[1]!Table1[22])</f>
        <v>0</v>
      </c>
      <c r="BA321" s="30">
        <f ca="1">SUMIF([1]route!$E$3:$E$10005,E321,[1]!Table1[23])</f>
        <v>0</v>
      </c>
      <c r="BB321" s="30">
        <f ca="1">SUMIF([1]route!$E$3:$E$10005,E321,[1]!Table1[24])</f>
        <v>0</v>
      </c>
      <c r="BC321" s="30">
        <f ca="1">SUMIF([1]route!$E$3:$E$10005,E321,[1]!Table1[25])</f>
        <v>0</v>
      </c>
      <c r="BD321" s="30">
        <f ca="1">SUMIF([1]route!$E$3:$E$10005,E321,[1]!Table1[26])</f>
        <v>0</v>
      </c>
      <c r="BE321" s="30">
        <f ca="1">SUMIF([1]route!$E$3:$E$10005,E321,[1]!Table1[27])</f>
        <v>0</v>
      </c>
      <c r="BF321" s="30">
        <f ca="1">SUMIF([1]route!$E$3:$E$10005,E321,[1]!Table1[28])</f>
        <v>0</v>
      </c>
      <c r="BG321" s="30">
        <f ca="1">SUMIF([1]route!$E$3:$E$10005,E321,[1]!Table1[29])</f>
        <v>0</v>
      </c>
      <c r="BH321" s="30">
        <f ca="1">SUMIF([1]route!$E$3:$E$10005,E321,[1]!Table1[30])</f>
        <v>0</v>
      </c>
      <c r="BI321" s="30">
        <f ca="1">SUMIF([1]route!$E$3:$E$10005,E321,[1]!Table1[31])</f>
        <v>0</v>
      </c>
      <c r="BJ321" s="30">
        <f ca="1">SUMIF([1]route!$E$3:$E$10005,E321,[1]!Table1[Remain PO])</f>
        <v>0</v>
      </c>
      <c r="BK321" s="31">
        <f ca="1">SUMIF([1]route!$E$3:$E$10005,E321,[1]!Table1[N+1])</f>
        <v>33.846153846153847</v>
      </c>
      <c r="BL321" s="31">
        <f ca="1">SUMIF([1]route!$E$3:$E$10005,E321,[1]!Table1[N+2])</f>
        <v>24.615384615384617</v>
      </c>
      <c r="BM321" s="31">
        <f ca="1">SUMIF([1]route!$E$3:$E$10005,E321,[1]!Table1[N+3])</f>
        <v>46.153846153846153</v>
      </c>
      <c r="BN321" s="32">
        <f ca="1">SUMIF([1]route!$E$3:$E$10005,E321,[1]!Table1[N+4])</f>
        <v>0</v>
      </c>
      <c r="BP321" s="37">
        <f t="shared" si="109"/>
        <v>23</v>
      </c>
      <c r="BQ321" s="35">
        <f t="shared" ca="1" si="119"/>
        <v>23</v>
      </c>
      <c r="BR321" s="35">
        <f t="shared" ca="1" si="119"/>
        <v>23</v>
      </c>
      <c r="BS321" s="35">
        <f t="shared" ca="1" si="118"/>
        <v>23</v>
      </c>
      <c r="BT321" s="35">
        <f t="shared" ca="1" si="118"/>
        <v>23</v>
      </c>
      <c r="BU321" s="35">
        <f t="shared" ca="1" si="118"/>
        <v>23</v>
      </c>
      <c r="BV321" s="35">
        <f t="shared" ca="1" si="118"/>
        <v>23</v>
      </c>
      <c r="BW321" s="35">
        <f t="shared" ca="1" si="118"/>
        <v>23</v>
      </c>
      <c r="BX321" s="35">
        <f t="shared" ca="1" si="118"/>
        <v>23</v>
      </c>
      <c r="BY321" s="35">
        <f t="shared" ca="1" si="118"/>
        <v>23</v>
      </c>
      <c r="BZ321" s="35">
        <f t="shared" ca="1" si="118"/>
        <v>23</v>
      </c>
      <c r="CA321" s="35">
        <f t="shared" ca="1" si="118"/>
        <v>23</v>
      </c>
      <c r="CB321" s="35">
        <f t="shared" ca="1" si="114"/>
        <v>23</v>
      </c>
      <c r="CC321" s="35">
        <f t="shared" ca="1" si="114"/>
        <v>23</v>
      </c>
      <c r="CD321" s="35">
        <f t="shared" ca="1" si="114"/>
        <v>23</v>
      </c>
      <c r="CE321" s="35">
        <f t="shared" ca="1" si="114"/>
        <v>23</v>
      </c>
      <c r="CF321" s="35">
        <f t="shared" ca="1" si="114"/>
        <v>23</v>
      </c>
      <c r="CG321" s="35">
        <f t="shared" ca="1" si="113"/>
        <v>23</v>
      </c>
      <c r="CH321" s="35">
        <f t="shared" ca="1" si="113"/>
        <v>23</v>
      </c>
      <c r="CI321" s="35">
        <f t="shared" ca="1" si="113"/>
        <v>23</v>
      </c>
      <c r="CJ321" s="35">
        <f t="shared" ca="1" si="113"/>
        <v>23</v>
      </c>
      <c r="CK321" s="35">
        <f t="shared" ca="1" si="113"/>
        <v>23</v>
      </c>
      <c r="CL321" s="35">
        <f t="shared" ca="1" si="113"/>
        <v>23</v>
      </c>
      <c r="CM321" s="35">
        <f t="shared" ca="1" si="113"/>
        <v>23</v>
      </c>
      <c r="CN321" s="35">
        <f t="shared" ca="1" si="117"/>
        <v>23</v>
      </c>
      <c r="CO321" s="35">
        <f t="shared" ca="1" si="117"/>
        <v>23</v>
      </c>
      <c r="CP321" s="35">
        <f t="shared" ca="1" si="117"/>
        <v>23</v>
      </c>
      <c r="CQ321" s="35">
        <f t="shared" ca="1" si="117"/>
        <v>23</v>
      </c>
      <c r="CR321" s="35">
        <f t="shared" ca="1" si="117"/>
        <v>23</v>
      </c>
      <c r="CS321" s="35">
        <f t="shared" ca="1" si="117"/>
        <v>23</v>
      </c>
      <c r="CT321" s="35">
        <f t="shared" ca="1" si="117"/>
        <v>23</v>
      </c>
      <c r="CU321" s="35">
        <f t="shared" ca="1" si="117"/>
        <v>23</v>
      </c>
      <c r="CV321" s="35">
        <f t="shared" ca="1" si="117"/>
        <v>23</v>
      </c>
      <c r="CW321" s="38">
        <f t="shared" ca="1" si="116"/>
        <v>-10.846153846153847</v>
      </c>
      <c r="CX321" s="38">
        <f t="shared" ca="1" si="116"/>
        <v>-35.461538461538467</v>
      </c>
      <c r="CY321" s="38">
        <f t="shared" ca="1" si="116"/>
        <v>-81.615384615384613</v>
      </c>
      <c r="CZ321" s="39">
        <f t="shared" ca="1" si="111"/>
        <v>-81.615384615384613</v>
      </c>
      <c r="DA321" s="35"/>
    </row>
    <row r="322" spans="4:105" x14ac:dyDescent="0.3">
      <c r="D322" s="61" t="str">
        <f>VLOOKUP(F322,[1]Special!$O$2:$S$209,3,0)</f>
        <v>|0101022500|0.00|0.00|0.000|76.5002.3</v>
      </c>
      <c r="E322" s="20" t="s">
        <v>345</v>
      </c>
      <c r="F322" s="19" t="str">
        <f t="shared" si="99"/>
        <v>|0200226240|25.40|0.00|2.300|0.000</v>
      </c>
      <c r="G322" s="19" t="str">
        <f>'Cutting Rules'!H322</f>
        <v>SHVN||||||||||||</v>
      </c>
      <c r="H322" s="19" t="str">
        <f>VLOOKUP(MID(F322,8,2),[1]Special!$H$2:$I$32,2,0)</f>
        <v>STKMHT590</v>
      </c>
      <c r="I322" s="19" t="str">
        <f t="shared" si="100"/>
        <v>IBC</v>
      </c>
      <c r="J322" s="19" t="str">
        <f t="shared" si="101"/>
        <v>P</v>
      </c>
      <c r="K322" s="19" t="str">
        <f t="shared" si="102"/>
        <v>25.4</v>
      </c>
      <c r="L322" s="19" t="str">
        <f t="shared" si="103"/>
        <v>0.00</v>
      </c>
      <c r="M322" s="52" t="str">
        <f t="shared" si="104"/>
        <v>2.30</v>
      </c>
      <c r="N322" s="52" t="str">
        <f t="shared" si="105"/>
        <v>5760</v>
      </c>
      <c r="O322" s="19">
        <f>VLOOKUP(F322,[1]Item!$A$5:$Z$10000,26,0)</f>
        <v>1.31</v>
      </c>
      <c r="P322" s="19" t="str">
        <f>VLOOKUP(E322,[1]route!$E$3:$O$10005,11,0)</f>
        <v>P/E</v>
      </c>
      <c r="Q322" s="62" t="str">
        <f>'Cutting Rules'!AD322</f>
        <v>5760------------</v>
      </c>
      <c r="R322" s="23">
        <f ca="1">SUMIF([1]route!$E$3:$E$10005,E322,[1]!Table1[生産])</f>
        <v>730</v>
      </c>
      <c r="S322" s="24"/>
      <c r="T322" s="78" t="s">
        <v>547</v>
      </c>
      <c r="U322" s="19"/>
      <c r="V322" s="48">
        <f>SUMIF([1]route!$E$3:$E$10005,E322,[1]route!$M$3:$M$10005)</f>
        <v>254</v>
      </c>
      <c r="W322" s="56">
        <f t="shared" si="106"/>
        <v>1916.5824000000002</v>
      </c>
      <c r="X322" s="27">
        <f t="array" aca="1" ref="X322" ca="1">INDEX($BP322:$CZ322,MATCH(TRUE,$BP322:$CZ322&lt;0,0))</f>
        <v>-198</v>
      </c>
      <c r="Y322" s="47">
        <f t="shared" ca="1" si="97"/>
        <v>45322</v>
      </c>
      <c r="Z322" s="121" t="str">
        <f>IFERROR(VLOOKUP(E322,[1]route!$E$3:$BL$10005,59,0),"")&amp;IFERROR(VLOOKUP(E322,[1]route!$E$3:$BL$10005,60,0),"")</f>
        <v/>
      </c>
      <c r="AA322" s="28">
        <f t="shared" ca="1" si="107"/>
        <v>476</v>
      </c>
      <c r="AB322" s="77">
        <f t="shared" ca="1" si="108"/>
        <v>3591.7056000000007</v>
      </c>
      <c r="AC322" s="4">
        <f t="shared" ca="1" si="98"/>
        <v>34</v>
      </c>
      <c r="AD322" s="29">
        <v>0</v>
      </c>
      <c r="AE322" s="30">
        <f ca="1">SUMIF([1]route!$E$3:$E$10005,E322,[1]!Table1[1])</f>
        <v>0</v>
      </c>
      <c r="AF322" s="30">
        <f ca="1">SUMIF([1]route!$E$3:$E$10005,E322,[1]!Table1[2])</f>
        <v>0</v>
      </c>
      <c r="AG322" s="30">
        <f ca="1">SUMIF([1]route!$E$3:$E$10005,E322,[1]!Table1[3])</f>
        <v>0</v>
      </c>
      <c r="AH322" s="30">
        <f ca="1">SUMIF([1]route!$E$3:$E$10005,E322,[1]!Table1[4])</f>
        <v>0</v>
      </c>
      <c r="AI322" s="30">
        <f ca="1">SUMIF([1]route!$E$3:$E$10005,E322,[1]!Table1[5])</f>
        <v>127</v>
      </c>
      <c r="AJ322" s="30">
        <f ca="1">SUMIF([1]route!$E$3:$E$10005,E322,[1]!Table1[6])</f>
        <v>0</v>
      </c>
      <c r="AK322" s="30">
        <f ca="1">SUMIF([1]route!$E$3:$E$10005,E322,[1]!Table1[7])</f>
        <v>0</v>
      </c>
      <c r="AL322" s="30">
        <f ca="1">SUMIF([1]route!$E$3:$E$10005,E322,[1]!Table1[8])</f>
        <v>0</v>
      </c>
      <c r="AM322" s="30">
        <f ca="1">SUMIF([1]route!$E$3:$E$10005,E322,[1]!Table1[9])</f>
        <v>0</v>
      </c>
      <c r="AN322" s="30">
        <f ca="1">SUMIF([1]route!$E$3:$E$10005,E322,[1]!Table1[10])</f>
        <v>0</v>
      </c>
      <c r="AO322" s="30">
        <f ca="1">SUMIF([1]route!$E$3:$E$10005,E322,[1]!Table1[11])</f>
        <v>0</v>
      </c>
      <c r="AP322" s="30">
        <f ca="1">SUMIF([1]route!$E$3:$E$10005,E322,[1]!Table1[12])</f>
        <v>0</v>
      </c>
      <c r="AQ322" s="30">
        <f ca="1">SUMIF([1]route!$E$3:$E$10005,E322,[1]!Table1[13])</f>
        <v>0</v>
      </c>
      <c r="AR322" s="30">
        <f ca="1">SUMIF([1]route!$E$3:$E$10005,E322,[1]!Table1[14])</f>
        <v>0</v>
      </c>
      <c r="AS322" s="30">
        <f ca="1">SUMIF([1]route!$E$3:$E$10005,E322,[1]!Table1[15])</f>
        <v>0</v>
      </c>
      <c r="AT322" s="30">
        <f ca="1">SUMIF([1]route!$E$3:$E$10005,E322,[1]!Table1[16])</f>
        <v>0</v>
      </c>
      <c r="AU322" s="30">
        <f ca="1">SUMIF([1]route!$E$3:$E$10005,E322,[1]!Table1[17])</f>
        <v>0</v>
      </c>
      <c r="AV322" s="30">
        <f ca="1">SUMIF([1]route!$E$3:$E$10005,E322,[1]!Table1[18])</f>
        <v>0</v>
      </c>
      <c r="AW322" s="30">
        <f ca="1">SUMIF([1]route!$E$3:$E$10005,E322,[1]!Table1[19])</f>
        <v>0</v>
      </c>
      <c r="AX322" s="30">
        <f ca="1">SUMIF([1]route!$E$3:$E$10005,E322,[1]!Table1[20])</f>
        <v>0</v>
      </c>
      <c r="AY322" s="30">
        <f ca="1">SUMIF([1]route!$E$3:$E$10005,E322,[1]!Table1[21])</f>
        <v>0</v>
      </c>
      <c r="AZ322" s="30">
        <f ca="1">SUMIF([1]route!$E$3:$E$10005,E322,[1]!Table1[22])</f>
        <v>0</v>
      </c>
      <c r="BA322" s="30">
        <f ca="1">SUMIF([1]route!$E$3:$E$10005,E322,[1]!Table1[23])</f>
        <v>0</v>
      </c>
      <c r="BB322" s="30">
        <f ca="1">SUMIF([1]route!$E$3:$E$10005,E322,[1]!Table1[24])</f>
        <v>0</v>
      </c>
      <c r="BC322" s="30">
        <f ca="1">SUMIF([1]route!$E$3:$E$10005,E322,[1]!Table1[25])</f>
        <v>0</v>
      </c>
      <c r="BD322" s="30">
        <f ca="1">SUMIF([1]route!$E$3:$E$10005,E322,[1]!Table1[26])</f>
        <v>0</v>
      </c>
      <c r="BE322" s="30">
        <f ca="1">SUMIF([1]route!$E$3:$E$10005,E322,[1]!Table1[27])</f>
        <v>0</v>
      </c>
      <c r="BF322" s="30">
        <f ca="1">SUMIF([1]route!$E$3:$E$10005,E322,[1]!Table1[28])</f>
        <v>0</v>
      </c>
      <c r="BG322" s="30">
        <f ca="1">SUMIF([1]route!$E$3:$E$10005,E322,[1]!Table1[29])</f>
        <v>0</v>
      </c>
      <c r="BH322" s="30">
        <f ca="1">SUMIF([1]route!$E$3:$E$10005,E322,[1]!Table1[30])</f>
        <v>0</v>
      </c>
      <c r="BI322" s="30">
        <f ca="1">SUMIF([1]route!$E$3:$E$10005,E322,[1]!Table1[31])</f>
        <v>0</v>
      </c>
      <c r="BJ322" s="30">
        <f ca="1">SUMIF([1]route!$E$3:$E$10005,E322,[1]!Table1[Remain PO])</f>
        <v>0</v>
      </c>
      <c r="BK322" s="31">
        <f ca="1">SUMIF([1]route!$E$3:$E$10005,E322,[1]!Table1[N+1])</f>
        <v>325</v>
      </c>
      <c r="BL322" s="31">
        <f ca="1">SUMIF([1]route!$E$3:$E$10005,E322,[1]!Table1[N+2])</f>
        <v>278</v>
      </c>
      <c r="BM322" s="31">
        <f ca="1">SUMIF([1]route!$E$3:$E$10005,E322,[1]!Table1[N+3])</f>
        <v>278</v>
      </c>
      <c r="BN322" s="32">
        <f ca="1">SUMIF([1]route!$E$3:$E$10005,E322,[1]!Table1[N+4])</f>
        <v>0</v>
      </c>
      <c r="BP322" s="37">
        <f t="shared" si="109"/>
        <v>254</v>
      </c>
      <c r="BQ322" s="35">
        <f t="shared" ca="1" si="119"/>
        <v>254</v>
      </c>
      <c r="BR322" s="35">
        <f t="shared" ca="1" si="119"/>
        <v>254</v>
      </c>
      <c r="BS322" s="35">
        <f t="shared" ca="1" si="118"/>
        <v>254</v>
      </c>
      <c r="BT322" s="35">
        <f t="shared" ca="1" si="118"/>
        <v>254</v>
      </c>
      <c r="BU322" s="35">
        <f t="shared" ca="1" si="118"/>
        <v>127</v>
      </c>
      <c r="BV322" s="35">
        <f t="shared" ca="1" si="118"/>
        <v>127</v>
      </c>
      <c r="BW322" s="35">
        <f t="shared" ca="1" si="118"/>
        <v>127</v>
      </c>
      <c r="BX322" s="35">
        <f t="shared" ca="1" si="118"/>
        <v>127</v>
      </c>
      <c r="BY322" s="35">
        <f t="shared" ca="1" si="118"/>
        <v>127</v>
      </c>
      <c r="BZ322" s="35">
        <f t="shared" ca="1" si="118"/>
        <v>127</v>
      </c>
      <c r="CA322" s="35">
        <f t="shared" ca="1" si="118"/>
        <v>127</v>
      </c>
      <c r="CB322" s="35">
        <f t="shared" ca="1" si="114"/>
        <v>127</v>
      </c>
      <c r="CC322" s="35">
        <f t="shared" ca="1" si="114"/>
        <v>127</v>
      </c>
      <c r="CD322" s="35">
        <f t="shared" ca="1" si="114"/>
        <v>127</v>
      </c>
      <c r="CE322" s="35">
        <f t="shared" ca="1" si="114"/>
        <v>127</v>
      </c>
      <c r="CF322" s="35">
        <f t="shared" ca="1" si="114"/>
        <v>127</v>
      </c>
      <c r="CG322" s="35">
        <f t="shared" ca="1" si="113"/>
        <v>127</v>
      </c>
      <c r="CH322" s="35">
        <f t="shared" ca="1" si="113"/>
        <v>127</v>
      </c>
      <c r="CI322" s="35">
        <f t="shared" ca="1" si="113"/>
        <v>127</v>
      </c>
      <c r="CJ322" s="35">
        <f t="shared" ca="1" si="113"/>
        <v>127</v>
      </c>
      <c r="CK322" s="35">
        <f t="shared" ca="1" si="113"/>
        <v>127</v>
      </c>
      <c r="CL322" s="35">
        <f t="shared" ca="1" si="113"/>
        <v>127</v>
      </c>
      <c r="CM322" s="35">
        <f t="shared" ca="1" si="113"/>
        <v>127</v>
      </c>
      <c r="CN322" s="35">
        <f t="shared" ca="1" si="117"/>
        <v>127</v>
      </c>
      <c r="CO322" s="35">
        <f t="shared" ca="1" si="117"/>
        <v>127</v>
      </c>
      <c r="CP322" s="35">
        <f t="shared" ca="1" si="117"/>
        <v>127</v>
      </c>
      <c r="CQ322" s="35">
        <f t="shared" ca="1" si="117"/>
        <v>127</v>
      </c>
      <c r="CR322" s="35">
        <f t="shared" ca="1" si="117"/>
        <v>127</v>
      </c>
      <c r="CS322" s="35">
        <f t="shared" ca="1" si="117"/>
        <v>127</v>
      </c>
      <c r="CT322" s="35">
        <f t="shared" ca="1" si="117"/>
        <v>127</v>
      </c>
      <c r="CU322" s="35">
        <f t="shared" ca="1" si="117"/>
        <v>127</v>
      </c>
      <c r="CV322" s="35">
        <f t="shared" ca="1" si="117"/>
        <v>127</v>
      </c>
      <c r="CW322" s="38">
        <f t="shared" ca="1" si="116"/>
        <v>-198</v>
      </c>
      <c r="CX322" s="38">
        <f t="shared" ca="1" si="116"/>
        <v>-476</v>
      </c>
      <c r="CY322" s="38">
        <f t="shared" ca="1" si="116"/>
        <v>-754</v>
      </c>
      <c r="CZ322" s="39">
        <f t="shared" ca="1" si="111"/>
        <v>-754</v>
      </c>
      <c r="DA322" s="35"/>
    </row>
    <row r="323" spans="4:105" x14ac:dyDescent="0.3">
      <c r="D323" s="61" t="str">
        <f>VLOOKUP(F323,[1]Special!$O$2:$S$209,3,0)</f>
        <v>|0101022500|0.00|0.00|0.000|75.5002.6</v>
      </c>
      <c r="E323" s="20" t="s">
        <v>346</v>
      </c>
      <c r="F323" s="19" t="str">
        <f t="shared" si="99"/>
        <v>|0200226240|25.40|0.00|2.600|0.000</v>
      </c>
      <c r="G323" s="19" t="str">
        <f>'Cutting Rules'!H323</f>
        <v>KMV|KMV|||||||||||</v>
      </c>
      <c r="H323" s="19" t="str">
        <f>VLOOKUP(MID(F323,8,2),[1]Special!$H$2:$I$32,2,0)</f>
        <v>STKMHT590</v>
      </c>
      <c r="I323" s="19" t="str">
        <f t="shared" si="100"/>
        <v>NBC</v>
      </c>
      <c r="J323" s="19" t="str">
        <f t="shared" si="101"/>
        <v>P</v>
      </c>
      <c r="K323" s="19" t="str">
        <f t="shared" si="102"/>
        <v>25.4</v>
      </c>
      <c r="L323" s="19" t="str">
        <f t="shared" si="103"/>
        <v>0.00</v>
      </c>
      <c r="M323" s="52" t="str">
        <f t="shared" si="104"/>
        <v>2.60</v>
      </c>
      <c r="N323" s="52" t="str">
        <f t="shared" si="105"/>
        <v>6322</v>
      </c>
      <c r="O323" s="19">
        <f>VLOOKUP(F323,[1]Item!$A$5:$Z$10000,26,0)</f>
        <v>1.462</v>
      </c>
      <c r="P323" s="19" t="str">
        <f>VLOOKUP(E323,[1]route!$E$3:$O$10005,11,0)</f>
        <v>C</v>
      </c>
      <c r="Q323" s="62" t="str">
        <f>'Cutting Rules'!AD323</f>
        <v>228.5-516-6322----------</v>
      </c>
      <c r="R323" s="23">
        <f ca="1">SUMIF([1]route!$E$3:$E$10005,E323,[1]!Table1[生産])</f>
        <v>46.428571428571431</v>
      </c>
      <c r="S323" s="24"/>
      <c r="T323" s="78" t="s">
        <v>547</v>
      </c>
      <c r="U323" s="19"/>
      <c r="V323" s="48">
        <f>SUMIF([1]route!$E$3:$E$10005,E323,[1]route!$M$3:$M$10005)</f>
        <v>126</v>
      </c>
      <c r="W323" s="56">
        <f t="shared" si="106"/>
        <v>1164.588264</v>
      </c>
      <c r="X323" s="27" t="e">
        <f t="array" aca="1" ref="X323" ca="1">INDEX($BP323:$CZ323,MATCH(TRUE,$BP323:$CZ323&lt;0,0))</f>
        <v>#N/A</v>
      </c>
      <c r="Y323" s="47" t="str">
        <f t="shared" ref="Y323:Y386" ca="1" si="120">IFERROR(CHOOSE($AC323,$BP$1,$BQ$1,$BR$1,$BS$1,$BT$1,$BU$1,$BV$1,$BW$1,$BX$1,$BY$1,$BZ$1,$CA$1,$CB$1,$CC$1,$CD$1,$CE$1,$CF$1,$CG$1,$CH$1,$CI$1,$CJ$1,$CK$1,$CL$1,$CM$1,$CN$1,$CO$1,$CP$1,$CQ$1,$CR$1,$CS$1,$CT$1,$CU$1,$CV$1,$CW$1,$CX$1,$CY$1,$CZ$1,),"")</f>
        <v/>
      </c>
      <c r="Z323" s="121" t="str">
        <f>IFERROR(VLOOKUP(E323,[1]route!$E$3:$BL$10005,59,0),"")&amp;IFERROR(VLOOKUP(E323,[1]route!$E$3:$BL$10005,60,0),"")</f>
        <v/>
      </c>
      <c r="AA323" s="28">
        <f t="shared" ca="1" si="107"/>
        <v>0</v>
      </c>
      <c r="AB323" s="77">
        <f t="shared" ca="1" si="108"/>
        <v>0</v>
      </c>
      <c r="AC323" s="4" t="str">
        <f t="shared" ref="AC323:AC386" ca="1" si="121">IFERROR(MATCH($X323,$BP323:$CZ323,0),"")</f>
        <v/>
      </c>
      <c r="AD323" s="29">
        <v>0</v>
      </c>
      <c r="AE323" s="30">
        <f ca="1">SUMIF([1]route!$E$3:$E$10005,E323,[1]!Table1[1])</f>
        <v>0</v>
      </c>
      <c r="AF323" s="30">
        <f ca="1">SUMIF([1]route!$E$3:$E$10005,E323,[1]!Table1[2])</f>
        <v>0</v>
      </c>
      <c r="AG323" s="30">
        <f ca="1">SUMIF([1]route!$E$3:$E$10005,E323,[1]!Table1[3])</f>
        <v>0</v>
      </c>
      <c r="AH323" s="30">
        <f ca="1">SUMIF([1]route!$E$3:$E$10005,E323,[1]!Table1[4])</f>
        <v>0</v>
      </c>
      <c r="AI323" s="30">
        <f ca="1">SUMIF([1]route!$E$3:$E$10005,E323,[1]!Table1[5])</f>
        <v>0</v>
      </c>
      <c r="AJ323" s="30">
        <f ca="1">SUMIF([1]route!$E$3:$E$10005,E323,[1]!Table1[6])</f>
        <v>0</v>
      </c>
      <c r="AK323" s="30">
        <f ca="1">SUMIF([1]route!$E$3:$E$10005,E323,[1]!Table1[7])</f>
        <v>0</v>
      </c>
      <c r="AL323" s="30">
        <f ca="1">SUMIF([1]route!$E$3:$E$10005,E323,[1]!Table1[8])</f>
        <v>0</v>
      </c>
      <c r="AM323" s="30">
        <f ca="1">SUMIF([1]route!$E$3:$E$10005,E323,[1]!Table1[9])</f>
        <v>0</v>
      </c>
      <c r="AN323" s="30">
        <f ca="1">SUMIF([1]route!$E$3:$E$10005,E323,[1]!Table1[10])</f>
        <v>0</v>
      </c>
      <c r="AO323" s="30">
        <f ca="1">SUMIF([1]route!$E$3:$E$10005,E323,[1]!Table1[11])</f>
        <v>0</v>
      </c>
      <c r="AP323" s="30">
        <f ca="1">SUMIF([1]route!$E$3:$E$10005,E323,[1]!Table1[12])</f>
        <v>0</v>
      </c>
      <c r="AQ323" s="30">
        <f ca="1">SUMIF([1]route!$E$3:$E$10005,E323,[1]!Table1[13])</f>
        <v>0</v>
      </c>
      <c r="AR323" s="30">
        <f ca="1">SUMIF([1]route!$E$3:$E$10005,E323,[1]!Table1[14])</f>
        <v>0</v>
      </c>
      <c r="AS323" s="30">
        <f ca="1">SUMIF([1]route!$E$3:$E$10005,E323,[1]!Table1[15])</f>
        <v>0</v>
      </c>
      <c r="AT323" s="30">
        <f ca="1">SUMIF([1]route!$E$3:$E$10005,E323,[1]!Table1[16])</f>
        <v>0</v>
      </c>
      <c r="AU323" s="30">
        <f ca="1">SUMIF([1]route!$E$3:$E$10005,E323,[1]!Table1[17])</f>
        <v>0</v>
      </c>
      <c r="AV323" s="30">
        <f ca="1">SUMIF([1]route!$E$3:$E$10005,E323,[1]!Table1[18])</f>
        <v>0</v>
      </c>
      <c r="AW323" s="30">
        <f ca="1">SUMIF([1]route!$E$3:$E$10005,E323,[1]!Table1[19])</f>
        <v>0</v>
      </c>
      <c r="AX323" s="30">
        <f ca="1">SUMIF([1]route!$E$3:$E$10005,E323,[1]!Table1[20])</f>
        <v>0</v>
      </c>
      <c r="AY323" s="30">
        <f ca="1">SUMIF([1]route!$E$3:$E$10005,E323,[1]!Table1[21])</f>
        <v>0</v>
      </c>
      <c r="AZ323" s="30">
        <f ca="1">SUMIF([1]route!$E$3:$E$10005,E323,[1]!Table1[22])</f>
        <v>0</v>
      </c>
      <c r="BA323" s="30">
        <f ca="1">SUMIF([1]route!$E$3:$E$10005,E323,[1]!Table1[23])</f>
        <v>0</v>
      </c>
      <c r="BB323" s="30">
        <f ca="1">SUMIF([1]route!$E$3:$E$10005,E323,[1]!Table1[24])</f>
        <v>0</v>
      </c>
      <c r="BC323" s="30">
        <f ca="1">SUMIF([1]route!$E$3:$E$10005,E323,[1]!Table1[25])</f>
        <v>0</v>
      </c>
      <c r="BD323" s="30">
        <f ca="1">SUMIF([1]route!$E$3:$E$10005,E323,[1]!Table1[26])</f>
        <v>0</v>
      </c>
      <c r="BE323" s="30">
        <f ca="1">SUMIF([1]route!$E$3:$E$10005,E323,[1]!Table1[27])</f>
        <v>0</v>
      </c>
      <c r="BF323" s="30">
        <f ca="1">SUMIF([1]route!$E$3:$E$10005,E323,[1]!Table1[28])</f>
        <v>0</v>
      </c>
      <c r="BG323" s="30">
        <f ca="1">SUMIF([1]route!$E$3:$E$10005,E323,[1]!Table1[29])</f>
        <v>0</v>
      </c>
      <c r="BH323" s="30">
        <f ca="1">SUMIF([1]route!$E$3:$E$10005,E323,[1]!Table1[30])</f>
        <v>0</v>
      </c>
      <c r="BI323" s="30">
        <f ca="1">SUMIF([1]route!$E$3:$E$10005,E323,[1]!Table1[31])</f>
        <v>0</v>
      </c>
      <c r="BJ323" s="30">
        <f ca="1">SUMIF([1]route!$E$3:$E$10005,E323,[1]!Table1[Remain PO])</f>
        <v>0</v>
      </c>
      <c r="BK323" s="31">
        <f ca="1">SUMIF([1]route!$E$3:$E$10005,E323,[1]!Table1[N+1])</f>
        <v>0</v>
      </c>
      <c r="BL323" s="31">
        <f ca="1">SUMIF([1]route!$E$3:$E$10005,E323,[1]!Table1[N+2])</f>
        <v>46.428571428571431</v>
      </c>
      <c r="BM323" s="31">
        <f ca="1">SUMIF([1]route!$E$3:$E$10005,E323,[1]!Table1[N+3])</f>
        <v>46.428571428571431</v>
      </c>
      <c r="BN323" s="32">
        <f ca="1">SUMIF([1]route!$E$3:$E$10005,E323,[1]!Table1[N+4])</f>
        <v>0</v>
      </c>
      <c r="BP323" s="37">
        <f t="shared" si="109"/>
        <v>126</v>
      </c>
      <c r="BQ323" s="35">
        <f t="shared" ca="1" si="119"/>
        <v>126</v>
      </c>
      <c r="BR323" s="35">
        <f t="shared" ca="1" si="119"/>
        <v>126</v>
      </c>
      <c r="BS323" s="35">
        <f t="shared" ca="1" si="118"/>
        <v>126</v>
      </c>
      <c r="BT323" s="35">
        <f t="shared" ca="1" si="118"/>
        <v>126</v>
      </c>
      <c r="BU323" s="35">
        <f t="shared" ca="1" si="118"/>
        <v>126</v>
      </c>
      <c r="BV323" s="35">
        <f t="shared" ca="1" si="118"/>
        <v>126</v>
      </c>
      <c r="BW323" s="35">
        <f t="shared" ca="1" si="118"/>
        <v>126</v>
      </c>
      <c r="BX323" s="35">
        <f t="shared" ca="1" si="118"/>
        <v>126</v>
      </c>
      <c r="BY323" s="35">
        <f t="shared" ca="1" si="118"/>
        <v>126</v>
      </c>
      <c r="BZ323" s="35">
        <f t="shared" ca="1" si="118"/>
        <v>126</v>
      </c>
      <c r="CA323" s="35">
        <f t="shared" ca="1" si="118"/>
        <v>126</v>
      </c>
      <c r="CB323" s="35">
        <f t="shared" ca="1" si="114"/>
        <v>126</v>
      </c>
      <c r="CC323" s="35">
        <f t="shared" ca="1" si="114"/>
        <v>126</v>
      </c>
      <c r="CD323" s="35">
        <f t="shared" ca="1" si="114"/>
        <v>126</v>
      </c>
      <c r="CE323" s="35">
        <f t="shared" ca="1" si="114"/>
        <v>126</v>
      </c>
      <c r="CF323" s="35">
        <f t="shared" ca="1" si="114"/>
        <v>126</v>
      </c>
      <c r="CG323" s="35">
        <f t="shared" ca="1" si="113"/>
        <v>126</v>
      </c>
      <c r="CH323" s="35">
        <f t="shared" ca="1" si="113"/>
        <v>126</v>
      </c>
      <c r="CI323" s="35">
        <f t="shared" ca="1" si="113"/>
        <v>126</v>
      </c>
      <c r="CJ323" s="35">
        <f t="shared" ca="1" si="113"/>
        <v>126</v>
      </c>
      <c r="CK323" s="35">
        <f t="shared" ca="1" si="113"/>
        <v>126</v>
      </c>
      <c r="CL323" s="35">
        <f t="shared" ca="1" si="113"/>
        <v>126</v>
      </c>
      <c r="CM323" s="35">
        <f t="shared" ca="1" si="113"/>
        <v>126</v>
      </c>
      <c r="CN323" s="35">
        <f t="shared" ca="1" si="117"/>
        <v>126</v>
      </c>
      <c r="CO323" s="35">
        <f t="shared" ca="1" si="117"/>
        <v>126</v>
      </c>
      <c r="CP323" s="35">
        <f t="shared" ca="1" si="117"/>
        <v>126</v>
      </c>
      <c r="CQ323" s="35">
        <f t="shared" ca="1" si="117"/>
        <v>126</v>
      </c>
      <c r="CR323" s="35">
        <f t="shared" ca="1" si="117"/>
        <v>126</v>
      </c>
      <c r="CS323" s="35">
        <f t="shared" ca="1" si="117"/>
        <v>126</v>
      </c>
      <c r="CT323" s="35">
        <f t="shared" ca="1" si="117"/>
        <v>126</v>
      </c>
      <c r="CU323" s="35">
        <f t="shared" ca="1" si="117"/>
        <v>126</v>
      </c>
      <c r="CV323" s="35">
        <f t="shared" ca="1" si="117"/>
        <v>126</v>
      </c>
      <c r="CW323" s="38">
        <f t="shared" ca="1" si="116"/>
        <v>126</v>
      </c>
      <c r="CX323" s="38">
        <f t="shared" ca="1" si="116"/>
        <v>79.571428571428569</v>
      </c>
      <c r="CY323" s="38">
        <f t="shared" ca="1" si="116"/>
        <v>33.142857142857139</v>
      </c>
      <c r="CZ323" s="39">
        <f t="shared" ca="1" si="111"/>
        <v>33.142857142857139</v>
      </c>
      <c r="DA323" s="35"/>
    </row>
    <row r="324" spans="4:105" x14ac:dyDescent="0.3">
      <c r="D324" s="61" t="str">
        <f>VLOOKUP(F324,[1]Special!$O$2:$S$209,3,0)</f>
        <v>|0101022500|0.00|0.00|0.000|77.0002</v>
      </c>
      <c r="E324" s="20" t="s">
        <v>347</v>
      </c>
      <c r="F324" s="19" t="str">
        <f t="shared" ref="F324:F387" si="122">LEFT(E324,LEN(E324)-7)</f>
        <v>|0200226240|25.40|0.00|2.000|0.000</v>
      </c>
      <c r="G324" s="19" t="str">
        <f>'Cutting Rules'!H324</f>
        <v>KMV|KMV|||||||||||</v>
      </c>
      <c r="H324" s="19" t="str">
        <f>VLOOKUP(MID(F324,8,2),[1]Special!$H$2:$I$32,2,0)</f>
        <v>STKMHT590</v>
      </c>
      <c r="I324" s="19" t="str">
        <f t="shared" ref="I324:I387" si="123">RIGHT(E324,3)</f>
        <v>NBC</v>
      </c>
      <c r="J324" s="19" t="str">
        <f t="shared" ref="J324:J387" si="124">IF(MID(E324,6,2)="22","P","C")</f>
        <v>P</v>
      </c>
      <c r="K324" s="19" t="str">
        <f t="shared" ref="K324:K387" si="125">MID(E324,13,4)</f>
        <v>25.4</v>
      </c>
      <c r="L324" s="19" t="str">
        <f t="shared" ref="L324:L387" si="126">MID(E324,19,4)</f>
        <v>0.00</v>
      </c>
      <c r="M324" s="52" t="str">
        <f t="shared" ref="M324:M387" si="127">MID(E324,LEN(E324)-17,4)</f>
        <v>2.00</v>
      </c>
      <c r="N324" s="52" t="str">
        <f t="shared" ref="N324:N387" si="128">MID(E324,LEN(E324)-6,4)</f>
        <v>6011</v>
      </c>
      <c r="O324" s="19">
        <f>VLOOKUP(F324,[1]Item!$A$5:$Z$10000,26,0)</f>
        <v>1.1539999999999999</v>
      </c>
      <c r="P324" s="19" t="str">
        <f>VLOOKUP(E324,[1]route!$E$3:$O$10005,11,0)</f>
        <v>C</v>
      </c>
      <c r="Q324" s="62" t="str">
        <f>'Cutting Rules'!AD324</f>
        <v>226-264-6011----------</v>
      </c>
      <c r="R324" s="23">
        <f ca="1">SUMIF([1]route!$E$3:$E$10005,E324,[1]!Table1[生産])</f>
        <v>757.64895330112722</v>
      </c>
      <c r="S324" s="24"/>
      <c r="T324" s="78" t="s">
        <v>547</v>
      </c>
      <c r="U324" s="19"/>
      <c r="V324" s="48">
        <f>SUMIF([1]route!$E$3:$E$10005,E324,[1]route!$M$3:$M$10005)</f>
        <v>518</v>
      </c>
      <c r="W324" s="56">
        <f t="shared" ref="W324:W387" si="129">O324*N324*V324/1000</f>
        <v>3593.2074919999995</v>
      </c>
      <c r="X324" s="27">
        <f t="array" aca="1" ref="X324" ca="1">INDEX($BP324:$CZ324,MATCH(TRUE,$BP324:$CZ324&lt;0,0))</f>
        <v>-239.64895330112722</v>
      </c>
      <c r="Y324" s="47">
        <f t="shared" ca="1" si="120"/>
        <v>45351</v>
      </c>
      <c r="Z324" s="121" t="str">
        <f>IFERROR(VLOOKUP(E324,[1]route!$E$3:$BL$10005,59,0),"")&amp;IFERROR(VLOOKUP(E324,[1]route!$E$3:$BL$10005,60,0),"")</f>
        <v/>
      </c>
      <c r="AA324" s="28">
        <f t="shared" ref="AA324:AA387" ca="1" si="130">IF(R324&gt;V324,R324-V324,0)</f>
        <v>239.64895330112722</v>
      </c>
      <c r="AB324" s="77">
        <f t="shared" ref="AB324:AB387" ca="1" si="131">AA324*O324*N324/1000</f>
        <v>1662.3714564702091</v>
      </c>
      <c r="AC324" s="4">
        <f t="shared" ca="1" si="121"/>
        <v>35</v>
      </c>
      <c r="AD324" s="29">
        <v>0</v>
      </c>
      <c r="AE324" s="30">
        <f ca="1">SUMIF([1]route!$E$3:$E$10005,E324,[1]!Table1[1])</f>
        <v>64.486312399355882</v>
      </c>
      <c r="AF324" s="30">
        <f ca="1">SUMIF([1]route!$E$3:$E$10005,E324,[1]!Table1[2])</f>
        <v>64.499194847020931</v>
      </c>
      <c r="AG324" s="30">
        <f ca="1">SUMIF([1]route!$E$3:$E$10005,E324,[1]!Table1[3])</f>
        <v>0</v>
      </c>
      <c r="AH324" s="30">
        <f ca="1">SUMIF([1]route!$E$3:$E$10005,E324,[1]!Table1[4])</f>
        <v>0</v>
      </c>
      <c r="AI324" s="30">
        <f ca="1">SUMIF([1]route!$E$3:$E$10005,E324,[1]!Table1[5])</f>
        <v>0</v>
      </c>
      <c r="AJ324" s="30">
        <f ca="1">SUMIF([1]route!$E$3:$E$10005,E324,[1]!Table1[6])</f>
        <v>0</v>
      </c>
      <c r="AK324" s="30">
        <f ca="1">SUMIF([1]route!$E$3:$E$10005,E324,[1]!Table1[7])</f>
        <v>0</v>
      </c>
      <c r="AL324" s="30">
        <f ca="1">SUMIF([1]route!$E$3:$E$10005,E324,[1]!Table1[8])</f>
        <v>0</v>
      </c>
      <c r="AM324" s="30">
        <f ca="1">SUMIF([1]route!$E$3:$E$10005,E324,[1]!Table1[9])</f>
        <v>0</v>
      </c>
      <c r="AN324" s="30">
        <f ca="1">SUMIF([1]route!$E$3:$E$10005,E324,[1]!Table1[10])</f>
        <v>0</v>
      </c>
      <c r="AO324" s="30">
        <f ca="1">SUMIF([1]route!$E$3:$E$10005,E324,[1]!Table1[11])</f>
        <v>0</v>
      </c>
      <c r="AP324" s="30">
        <f ca="1">SUMIF([1]route!$E$3:$E$10005,E324,[1]!Table1[12])</f>
        <v>0</v>
      </c>
      <c r="AQ324" s="30">
        <f ca="1">SUMIF([1]route!$E$3:$E$10005,E324,[1]!Table1[13])</f>
        <v>0</v>
      </c>
      <c r="AR324" s="30">
        <f ca="1">SUMIF([1]route!$E$3:$E$10005,E324,[1]!Table1[14])</f>
        <v>0</v>
      </c>
      <c r="AS324" s="30">
        <f ca="1">SUMIF([1]route!$E$3:$E$10005,E324,[1]!Table1[15])</f>
        <v>0</v>
      </c>
      <c r="AT324" s="30">
        <f ca="1">SUMIF([1]route!$E$3:$E$10005,E324,[1]!Table1[16])</f>
        <v>0</v>
      </c>
      <c r="AU324" s="30">
        <f ca="1">SUMIF([1]route!$E$3:$E$10005,E324,[1]!Table1[17])</f>
        <v>0</v>
      </c>
      <c r="AV324" s="30">
        <f ca="1">SUMIF([1]route!$E$3:$E$10005,E324,[1]!Table1[18])</f>
        <v>0</v>
      </c>
      <c r="AW324" s="30">
        <f ca="1">SUMIF([1]route!$E$3:$E$10005,E324,[1]!Table1[19])</f>
        <v>0</v>
      </c>
      <c r="AX324" s="30">
        <f ca="1">SUMIF([1]route!$E$3:$E$10005,E324,[1]!Table1[20])</f>
        <v>0</v>
      </c>
      <c r="AY324" s="30">
        <f ca="1">SUMIF([1]route!$E$3:$E$10005,E324,[1]!Table1[21])</f>
        <v>0</v>
      </c>
      <c r="AZ324" s="30">
        <f ca="1">SUMIF([1]route!$E$3:$E$10005,E324,[1]!Table1[22])</f>
        <v>0</v>
      </c>
      <c r="BA324" s="30">
        <f ca="1">SUMIF([1]route!$E$3:$E$10005,E324,[1]!Table1[23])</f>
        <v>0</v>
      </c>
      <c r="BB324" s="30">
        <f ca="1">SUMIF([1]route!$E$3:$E$10005,E324,[1]!Table1[24])</f>
        <v>0</v>
      </c>
      <c r="BC324" s="30">
        <f ca="1">SUMIF([1]route!$E$3:$E$10005,E324,[1]!Table1[25])</f>
        <v>0</v>
      </c>
      <c r="BD324" s="30">
        <f ca="1">SUMIF([1]route!$E$3:$E$10005,E324,[1]!Table1[26])</f>
        <v>0</v>
      </c>
      <c r="BE324" s="30">
        <f ca="1">SUMIF([1]route!$E$3:$E$10005,E324,[1]!Table1[27])</f>
        <v>0</v>
      </c>
      <c r="BF324" s="30">
        <f ca="1">SUMIF([1]route!$E$3:$E$10005,E324,[1]!Table1[28])</f>
        <v>0</v>
      </c>
      <c r="BG324" s="30">
        <f ca="1">SUMIF([1]route!$E$3:$E$10005,E324,[1]!Table1[29])</f>
        <v>0</v>
      </c>
      <c r="BH324" s="30">
        <f ca="1">SUMIF([1]route!$E$3:$E$10005,E324,[1]!Table1[30])</f>
        <v>0</v>
      </c>
      <c r="BI324" s="30">
        <f ca="1">SUMIF([1]route!$E$3:$E$10005,E324,[1]!Table1[31])</f>
        <v>0</v>
      </c>
      <c r="BJ324" s="30">
        <f ca="1">SUMIF([1]route!$E$3:$E$10005,E324,[1]!Table1[Remain PO])</f>
        <v>0</v>
      </c>
      <c r="BK324" s="31">
        <f ca="1">SUMIF([1]route!$E$3:$E$10005,E324,[1]!Table1[N+1])</f>
        <v>312.72141706924316</v>
      </c>
      <c r="BL324" s="31">
        <f ca="1">SUMIF([1]route!$E$3:$E$10005,E324,[1]!Table1[N+2])</f>
        <v>315.94202898550725</v>
      </c>
      <c r="BM324" s="31">
        <f ca="1">SUMIF([1]route!$E$3:$E$10005,E324,[1]!Table1[N+3])</f>
        <v>444.92753623188406</v>
      </c>
      <c r="BN324" s="32">
        <f ca="1">SUMIF([1]route!$E$3:$E$10005,E324,[1]!Table1[N+4])</f>
        <v>0</v>
      </c>
      <c r="BP324" s="37">
        <f t="shared" ref="BP324:BP387" si="132">$V324-$AD324</f>
        <v>518</v>
      </c>
      <c r="BQ324" s="35">
        <f t="shared" ca="1" si="119"/>
        <v>453.51368760064412</v>
      </c>
      <c r="BR324" s="35">
        <f t="shared" ca="1" si="119"/>
        <v>389.01449275362319</v>
      </c>
      <c r="BS324" s="35">
        <f t="shared" ca="1" si="118"/>
        <v>389.01449275362319</v>
      </c>
      <c r="BT324" s="35">
        <f t="shared" ca="1" si="118"/>
        <v>389.01449275362319</v>
      </c>
      <c r="BU324" s="35">
        <f t="shared" ca="1" si="118"/>
        <v>389.01449275362319</v>
      </c>
      <c r="BV324" s="35">
        <f t="shared" ca="1" si="118"/>
        <v>389.01449275362319</v>
      </c>
      <c r="BW324" s="35">
        <f t="shared" ca="1" si="118"/>
        <v>389.01449275362319</v>
      </c>
      <c r="BX324" s="35">
        <f t="shared" ca="1" si="118"/>
        <v>389.01449275362319</v>
      </c>
      <c r="BY324" s="35">
        <f t="shared" ca="1" si="118"/>
        <v>389.01449275362319</v>
      </c>
      <c r="BZ324" s="35">
        <f t="shared" ca="1" si="118"/>
        <v>389.01449275362319</v>
      </c>
      <c r="CA324" s="35">
        <f t="shared" ca="1" si="118"/>
        <v>389.01449275362319</v>
      </c>
      <c r="CB324" s="35">
        <f t="shared" ca="1" si="114"/>
        <v>389.01449275362319</v>
      </c>
      <c r="CC324" s="35">
        <f t="shared" ca="1" si="114"/>
        <v>389.01449275362319</v>
      </c>
      <c r="CD324" s="35">
        <f t="shared" ca="1" si="114"/>
        <v>389.01449275362319</v>
      </c>
      <c r="CE324" s="35">
        <f t="shared" ca="1" si="114"/>
        <v>389.01449275362319</v>
      </c>
      <c r="CF324" s="35">
        <f t="shared" ca="1" si="114"/>
        <v>389.01449275362319</v>
      </c>
      <c r="CG324" s="35">
        <f t="shared" ca="1" si="113"/>
        <v>389.01449275362319</v>
      </c>
      <c r="CH324" s="35">
        <f t="shared" ca="1" si="113"/>
        <v>389.01449275362319</v>
      </c>
      <c r="CI324" s="35">
        <f t="shared" ca="1" si="113"/>
        <v>389.01449275362319</v>
      </c>
      <c r="CJ324" s="35">
        <f t="shared" ca="1" si="113"/>
        <v>389.01449275362319</v>
      </c>
      <c r="CK324" s="35">
        <f t="shared" ca="1" si="113"/>
        <v>389.01449275362319</v>
      </c>
      <c r="CL324" s="35">
        <f t="shared" ca="1" si="113"/>
        <v>389.01449275362319</v>
      </c>
      <c r="CM324" s="35">
        <f t="shared" ca="1" si="113"/>
        <v>389.01449275362319</v>
      </c>
      <c r="CN324" s="35">
        <f t="shared" ca="1" si="117"/>
        <v>389.01449275362319</v>
      </c>
      <c r="CO324" s="35">
        <f t="shared" ca="1" si="117"/>
        <v>389.01449275362319</v>
      </c>
      <c r="CP324" s="35">
        <f t="shared" ca="1" si="117"/>
        <v>389.01449275362319</v>
      </c>
      <c r="CQ324" s="35">
        <f t="shared" ca="1" si="117"/>
        <v>389.01449275362319</v>
      </c>
      <c r="CR324" s="35">
        <f t="shared" ca="1" si="117"/>
        <v>389.01449275362319</v>
      </c>
      <c r="CS324" s="35">
        <f t="shared" ca="1" si="117"/>
        <v>389.01449275362319</v>
      </c>
      <c r="CT324" s="35">
        <f t="shared" ca="1" si="117"/>
        <v>389.01449275362319</v>
      </c>
      <c r="CU324" s="35">
        <f t="shared" ca="1" si="117"/>
        <v>389.01449275362319</v>
      </c>
      <c r="CV324" s="35">
        <f t="shared" ca="1" si="117"/>
        <v>389.01449275362319</v>
      </c>
      <c r="CW324" s="38">
        <f t="shared" ca="1" si="116"/>
        <v>76.293075684380028</v>
      </c>
      <c r="CX324" s="38">
        <f t="shared" ca="1" si="116"/>
        <v>-239.64895330112722</v>
      </c>
      <c r="CY324" s="38">
        <f t="shared" ca="1" si="116"/>
        <v>-684.57648953301123</v>
      </c>
      <c r="CZ324" s="39">
        <f t="shared" ca="1" si="111"/>
        <v>-684.57648953301123</v>
      </c>
      <c r="DA324" s="35"/>
    </row>
    <row r="325" spans="4:105" x14ac:dyDescent="0.3">
      <c r="D325" s="61" t="str">
        <f>VLOOKUP(F325,[1]Special!$O$2:$S$209,3,0)</f>
        <v>|0101022500|0.00|0.00|0.000|77.0002</v>
      </c>
      <c r="E325" s="20" t="s">
        <v>351</v>
      </c>
      <c r="F325" s="19" t="str">
        <f t="shared" si="122"/>
        <v>|0200226240|25.40|0.00|2.000|0.000</v>
      </c>
      <c r="G325" s="19" t="str">
        <f>'Cutting Rules'!H325</f>
        <v>KMV||||||||||||</v>
      </c>
      <c r="H325" s="19" t="str">
        <f>VLOOKUP(MID(F325,8,2),[1]Special!$H$2:$I$32,2,0)</f>
        <v>STKMHT590</v>
      </c>
      <c r="I325" s="19" t="str">
        <f t="shared" si="123"/>
        <v>NBC</v>
      </c>
      <c r="J325" s="19" t="str">
        <f t="shared" si="124"/>
        <v>P</v>
      </c>
      <c r="K325" s="19" t="str">
        <f t="shared" si="125"/>
        <v>25.4</v>
      </c>
      <c r="L325" s="19" t="str">
        <f t="shared" si="126"/>
        <v>0.00</v>
      </c>
      <c r="M325" s="52" t="str">
        <f t="shared" si="127"/>
        <v>2.00</v>
      </c>
      <c r="N325" s="52" t="str">
        <f t="shared" si="128"/>
        <v>6083</v>
      </c>
      <c r="O325" s="19">
        <f>VLOOKUP(F325,[1]Item!$A$5:$Z$10000,26,0)</f>
        <v>1.1539999999999999</v>
      </c>
      <c r="P325" s="19" t="str">
        <f>VLOOKUP(E325,[1]route!$E$3:$O$10005,11,0)</f>
        <v>C</v>
      </c>
      <c r="Q325" s="62" t="str">
        <f>'Cutting Rules'!AD325</f>
        <v>249-6083-----------</v>
      </c>
      <c r="R325" s="23">
        <f ca="1">SUMIF([1]route!$E$3:$E$10005,E325,[1]!Table1[生産])</f>
        <v>534.33333333333326</v>
      </c>
      <c r="S325" s="24"/>
      <c r="T325" s="78" t="s">
        <v>547</v>
      </c>
      <c r="U325" s="19"/>
      <c r="V325" s="48">
        <f>SUMIF([1]route!$E$3:$E$10005,E325,[1]route!$M$3:$M$10005)</f>
        <v>383</v>
      </c>
      <c r="W325" s="56">
        <f t="shared" si="129"/>
        <v>2688.5765059999994</v>
      </c>
      <c r="X325" s="27">
        <f t="array" aca="1" ref="X325" ca="1">INDEX($BP325:$CZ325,MATCH(TRUE,$BP325:$CZ325&lt;0,0))</f>
        <v>-18.833333333333314</v>
      </c>
      <c r="Y325" s="47">
        <f t="shared" ca="1" si="120"/>
        <v>45322</v>
      </c>
      <c r="Z325" s="121" t="str">
        <f>IFERROR(VLOOKUP(E325,[1]route!$E$3:$BL$10005,59,0),"")&amp;IFERROR(VLOOKUP(E325,[1]route!$E$3:$BL$10005,60,0),"")</f>
        <v/>
      </c>
      <c r="AA325" s="28">
        <f t="shared" ca="1" si="130"/>
        <v>151.33333333333326</v>
      </c>
      <c r="AB325" s="77">
        <f t="shared" ca="1" si="131"/>
        <v>1062.3270093333329</v>
      </c>
      <c r="AC325" s="4">
        <f t="shared" ca="1" si="121"/>
        <v>34</v>
      </c>
      <c r="AD325" s="29">
        <v>0</v>
      </c>
      <c r="AE325" s="30">
        <f ca="1">SUMIF([1]route!$E$3:$E$10005,E325,[1]!Table1[1])</f>
        <v>0</v>
      </c>
      <c r="AF325" s="30">
        <f ca="1">SUMIF([1]route!$E$3:$E$10005,E325,[1]!Table1[2])</f>
        <v>0</v>
      </c>
      <c r="AG325" s="30">
        <f ca="1">SUMIF([1]route!$E$3:$E$10005,E325,[1]!Table1[3])</f>
        <v>0</v>
      </c>
      <c r="AH325" s="30">
        <f ca="1">SUMIF([1]route!$E$3:$E$10005,E325,[1]!Table1[4])</f>
        <v>0</v>
      </c>
      <c r="AI325" s="30">
        <f ca="1">SUMIF([1]route!$E$3:$E$10005,E325,[1]!Table1[5])</f>
        <v>0</v>
      </c>
      <c r="AJ325" s="30">
        <f ca="1">SUMIF([1]route!$E$3:$E$10005,E325,[1]!Table1[6])</f>
        <v>0</v>
      </c>
      <c r="AK325" s="30">
        <f ca="1">SUMIF([1]route!$E$3:$E$10005,E325,[1]!Table1[7])</f>
        <v>0</v>
      </c>
      <c r="AL325" s="30">
        <f ca="1">SUMIF([1]route!$E$3:$E$10005,E325,[1]!Table1[8])</f>
        <v>0</v>
      </c>
      <c r="AM325" s="30">
        <f ca="1">SUMIF([1]route!$E$3:$E$10005,E325,[1]!Table1[9])</f>
        <v>0</v>
      </c>
      <c r="AN325" s="30">
        <f ca="1">SUMIF([1]route!$E$3:$E$10005,E325,[1]!Table1[10])</f>
        <v>0</v>
      </c>
      <c r="AO325" s="30">
        <f ca="1">SUMIF([1]route!$E$3:$E$10005,E325,[1]!Table1[11])</f>
        <v>0</v>
      </c>
      <c r="AP325" s="30">
        <f ca="1">SUMIF([1]route!$E$3:$E$10005,E325,[1]!Table1[12])</f>
        <v>0</v>
      </c>
      <c r="AQ325" s="30">
        <f ca="1">SUMIF([1]route!$E$3:$E$10005,E325,[1]!Table1[13])</f>
        <v>0</v>
      </c>
      <c r="AR325" s="30">
        <f ca="1">SUMIF([1]route!$E$3:$E$10005,E325,[1]!Table1[14])</f>
        <v>0</v>
      </c>
      <c r="AS325" s="30">
        <f ca="1">SUMIF([1]route!$E$3:$E$10005,E325,[1]!Table1[15])</f>
        <v>0</v>
      </c>
      <c r="AT325" s="30">
        <f ca="1">SUMIF([1]route!$E$3:$E$10005,E325,[1]!Table1[16])</f>
        <v>0</v>
      </c>
      <c r="AU325" s="30">
        <f ca="1">SUMIF([1]route!$E$3:$E$10005,E325,[1]!Table1[17])</f>
        <v>0</v>
      </c>
      <c r="AV325" s="30">
        <f ca="1">SUMIF([1]route!$E$3:$E$10005,E325,[1]!Table1[18])</f>
        <v>0</v>
      </c>
      <c r="AW325" s="30">
        <f ca="1">SUMIF([1]route!$E$3:$E$10005,E325,[1]!Table1[19])</f>
        <v>0</v>
      </c>
      <c r="AX325" s="30">
        <f ca="1">SUMIF([1]route!$E$3:$E$10005,E325,[1]!Table1[20])</f>
        <v>0</v>
      </c>
      <c r="AY325" s="30">
        <f ca="1">SUMIF([1]route!$E$3:$E$10005,E325,[1]!Table1[21])</f>
        <v>0</v>
      </c>
      <c r="AZ325" s="30">
        <f ca="1">SUMIF([1]route!$E$3:$E$10005,E325,[1]!Table1[22])</f>
        <v>0</v>
      </c>
      <c r="BA325" s="30">
        <f ca="1">SUMIF([1]route!$E$3:$E$10005,E325,[1]!Table1[23])</f>
        <v>0</v>
      </c>
      <c r="BB325" s="30">
        <f ca="1">SUMIF([1]route!$E$3:$E$10005,E325,[1]!Table1[24])</f>
        <v>0</v>
      </c>
      <c r="BC325" s="30">
        <f ca="1">SUMIF([1]route!$E$3:$E$10005,E325,[1]!Table1[25])</f>
        <v>0</v>
      </c>
      <c r="BD325" s="30">
        <f ca="1">SUMIF([1]route!$E$3:$E$10005,E325,[1]!Table1[26])</f>
        <v>0</v>
      </c>
      <c r="BE325" s="30">
        <f ca="1">SUMIF([1]route!$E$3:$E$10005,E325,[1]!Table1[27])</f>
        <v>0</v>
      </c>
      <c r="BF325" s="30">
        <f ca="1">SUMIF([1]route!$E$3:$E$10005,E325,[1]!Table1[28])</f>
        <v>0</v>
      </c>
      <c r="BG325" s="30">
        <f ca="1">SUMIF([1]route!$E$3:$E$10005,E325,[1]!Table1[29])</f>
        <v>0</v>
      </c>
      <c r="BH325" s="30">
        <f ca="1">SUMIF([1]route!$E$3:$E$10005,E325,[1]!Table1[30])</f>
        <v>0</v>
      </c>
      <c r="BI325" s="30">
        <f ca="1">SUMIF([1]route!$E$3:$E$10005,E325,[1]!Table1[31])</f>
        <v>0</v>
      </c>
      <c r="BJ325" s="30">
        <f ca="1">SUMIF([1]route!$E$3:$E$10005,E325,[1]!Table1[Remain PO])</f>
        <v>0</v>
      </c>
      <c r="BK325" s="31">
        <f ca="1">SUMIF([1]route!$E$3:$E$10005,E325,[1]!Table1[N+1])</f>
        <v>401.83333333333331</v>
      </c>
      <c r="BL325" s="31">
        <f ca="1">SUMIF([1]route!$E$3:$E$10005,E325,[1]!Table1[N+2])</f>
        <v>132.5</v>
      </c>
      <c r="BM325" s="31">
        <f ca="1">SUMIF([1]route!$E$3:$E$10005,E325,[1]!Table1[N+3])</f>
        <v>175.83333333333334</v>
      </c>
      <c r="BN325" s="32">
        <f ca="1">SUMIF([1]route!$E$3:$E$10005,E325,[1]!Table1[N+4])</f>
        <v>0</v>
      </c>
      <c r="BP325" s="37">
        <f t="shared" si="132"/>
        <v>383</v>
      </c>
      <c r="BQ325" s="35">
        <f t="shared" ca="1" si="119"/>
        <v>383</v>
      </c>
      <c r="BR325" s="35">
        <f t="shared" ca="1" si="119"/>
        <v>383</v>
      </c>
      <c r="BS325" s="35">
        <f t="shared" ca="1" si="118"/>
        <v>383</v>
      </c>
      <c r="BT325" s="35">
        <f t="shared" ca="1" si="118"/>
        <v>383</v>
      </c>
      <c r="BU325" s="35">
        <f t="shared" ca="1" si="118"/>
        <v>383</v>
      </c>
      <c r="BV325" s="35">
        <f t="shared" ca="1" si="118"/>
        <v>383</v>
      </c>
      <c r="BW325" s="35">
        <f t="shared" ca="1" si="118"/>
        <v>383</v>
      </c>
      <c r="BX325" s="35">
        <f t="shared" ca="1" si="118"/>
        <v>383</v>
      </c>
      <c r="BY325" s="35">
        <f t="shared" ca="1" si="118"/>
        <v>383</v>
      </c>
      <c r="BZ325" s="35">
        <f t="shared" ca="1" si="118"/>
        <v>383</v>
      </c>
      <c r="CA325" s="35">
        <f t="shared" ca="1" si="118"/>
        <v>383</v>
      </c>
      <c r="CB325" s="35">
        <f t="shared" ca="1" si="114"/>
        <v>383</v>
      </c>
      <c r="CC325" s="35">
        <f t="shared" ca="1" si="114"/>
        <v>383</v>
      </c>
      <c r="CD325" s="35">
        <f t="shared" ca="1" si="114"/>
        <v>383</v>
      </c>
      <c r="CE325" s="35">
        <f t="shared" ca="1" si="114"/>
        <v>383</v>
      </c>
      <c r="CF325" s="35">
        <f t="shared" ca="1" si="114"/>
        <v>383</v>
      </c>
      <c r="CG325" s="35">
        <f t="shared" ca="1" si="113"/>
        <v>383</v>
      </c>
      <c r="CH325" s="35">
        <f t="shared" ca="1" si="113"/>
        <v>383</v>
      </c>
      <c r="CI325" s="35">
        <f t="shared" ca="1" si="113"/>
        <v>383</v>
      </c>
      <c r="CJ325" s="35">
        <f t="shared" ca="1" si="113"/>
        <v>383</v>
      </c>
      <c r="CK325" s="35">
        <f t="shared" ca="1" si="113"/>
        <v>383</v>
      </c>
      <c r="CL325" s="35">
        <f t="shared" ca="1" si="113"/>
        <v>383</v>
      </c>
      <c r="CM325" s="35">
        <f t="shared" ca="1" si="113"/>
        <v>383</v>
      </c>
      <c r="CN325" s="35">
        <f t="shared" ca="1" si="117"/>
        <v>383</v>
      </c>
      <c r="CO325" s="35">
        <f t="shared" ca="1" si="117"/>
        <v>383</v>
      </c>
      <c r="CP325" s="35">
        <f t="shared" ca="1" si="117"/>
        <v>383</v>
      </c>
      <c r="CQ325" s="35">
        <f t="shared" ca="1" si="117"/>
        <v>383</v>
      </c>
      <c r="CR325" s="35">
        <f t="shared" ca="1" si="117"/>
        <v>383</v>
      </c>
      <c r="CS325" s="35">
        <f t="shared" ca="1" si="117"/>
        <v>383</v>
      </c>
      <c r="CT325" s="35">
        <f t="shared" ca="1" si="117"/>
        <v>383</v>
      </c>
      <c r="CU325" s="35">
        <f t="shared" ca="1" si="117"/>
        <v>383</v>
      </c>
      <c r="CV325" s="35">
        <f t="shared" ca="1" si="117"/>
        <v>383</v>
      </c>
      <c r="CW325" s="38">
        <f t="shared" ca="1" si="116"/>
        <v>-18.833333333333314</v>
      </c>
      <c r="CX325" s="38">
        <f t="shared" ca="1" si="116"/>
        <v>-151.33333333333331</v>
      </c>
      <c r="CY325" s="38">
        <f t="shared" ca="1" si="116"/>
        <v>-327.16666666666663</v>
      </c>
      <c r="CZ325" s="39">
        <f t="shared" ca="1" si="111"/>
        <v>-327.16666666666663</v>
      </c>
      <c r="DA325" s="35"/>
    </row>
    <row r="326" spans="4:105" x14ac:dyDescent="0.3">
      <c r="D326" s="61" t="str">
        <f>VLOOKUP(F326,[1]Special!$O$2:$S$209,3,0)</f>
        <v>|0101022500|0.00|0.00|0.000|77.0002</v>
      </c>
      <c r="E326" s="20" t="s">
        <v>348</v>
      </c>
      <c r="F326" s="19" t="str">
        <f t="shared" si="122"/>
        <v>|0200226240|25.40|0.00|2.000|0.000</v>
      </c>
      <c r="G326" s="19" t="str">
        <f>'Cutting Rules'!H326</f>
        <v>KMV||||||||||||</v>
      </c>
      <c r="H326" s="19" t="str">
        <f>VLOOKUP(MID(F326,8,2),[1]Special!$H$2:$I$32,2,0)</f>
        <v>STKMHT590</v>
      </c>
      <c r="I326" s="19" t="str">
        <f t="shared" si="123"/>
        <v>NBC</v>
      </c>
      <c r="J326" s="19" t="str">
        <f t="shared" si="124"/>
        <v>P</v>
      </c>
      <c r="K326" s="19" t="str">
        <f t="shared" si="125"/>
        <v>25.4</v>
      </c>
      <c r="L326" s="19" t="str">
        <f t="shared" si="126"/>
        <v>0.00</v>
      </c>
      <c r="M326" s="52" t="str">
        <f t="shared" si="127"/>
        <v>2.00</v>
      </c>
      <c r="N326" s="52" t="str">
        <f t="shared" si="128"/>
        <v>6163</v>
      </c>
      <c r="O326" s="19">
        <f>VLOOKUP(F326,[1]Item!$A$5:$Z$10000,26,0)</f>
        <v>1.1539999999999999</v>
      </c>
      <c r="P326" s="19" t="str">
        <f>VLOOKUP(E326,[1]route!$E$3:$O$10005,11,0)</f>
        <v>C</v>
      </c>
      <c r="Q326" s="62" t="str">
        <f>'Cutting Rules'!AD326</f>
        <v>288-6163-----------</v>
      </c>
      <c r="R326" s="23">
        <f ca="1">SUMIF([1]route!$E$3:$E$10005,E326,[1]!Table1[生産])</f>
        <v>610.66666666666663</v>
      </c>
      <c r="S326" s="24"/>
      <c r="T326" s="78" t="s">
        <v>547</v>
      </c>
      <c r="U326" s="19"/>
      <c r="V326" s="48">
        <f>SUMIF([1]route!$E$3:$E$10005,E326,[1]route!$M$3:$M$10005)</f>
        <v>360</v>
      </c>
      <c r="W326" s="56">
        <f t="shared" si="129"/>
        <v>2560.3567199999998</v>
      </c>
      <c r="X326" s="27">
        <f t="array" aca="1" ref="X326" ca="1">INDEX($BP326:$CZ326,MATCH(TRUE,$BP326:$CZ326&lt;0,0))</f>
        <v>-99.238095238095241</v>
      </c>
      <c r="Y326" s="47">
        <f t="shared" ca="1" si="120"/>
        <v>45322</v>
      </c>
      <c r="Z326" s="121" t="str">
        <f>IFERROR(VLOOKUP(E326,[1]route!$E$3:$BL$10005,59,0),"")&amp;IFERROR(VLOOKUP(E326,[1]route!$E$3:$BL$10005,60,0),"")</f>
        <v/>
      </c>
      <c r="AA326" s="28">
        <f t="shared" ca="1" si="130"/>
        <v>250.66666666666663</v>
      </c>
      <c r="AB326" s="77">
        <f t="shared" ca="1" si="131"/>
        <v>1782.766901333333</v>
      </c>
      <c r="AC326" s="4">
        <f t="shared" ca="1" si="121"/>
        <v>34</v>
      </c>
      <c r="AD326" s="29">
        <v>0</v>
      </c>
      <c r="AE326" s="30">
        <f ca="1">SUMIF([1]route!$E$3:$E$10005,E326,[1]!Table1[1])</f>
        <v>0</v>
      </c>
      <c r="AF326" s="30">
        <f ca="1">SUMIF([1]route!$E$3:$E$10005,E326,[1]!Table1[2])</f>
        <v>0</v>
      </c>
      <c r="AG326" s="30">
        <f ca="1">SUMIF([1]route!$E$3:$E$10005,E326,[1]!Table1[3])</f>
        <v>0</v>
      </c>
      <c r="AH326" s="30">
        <f ca="1">SUMIF([1]route!$E$3:$E$10005,E326,[1]!Table1[4])</f>
        <v>0</v>
      </c>
      <c r="AI326" s="30">
        <f ca="1">SUMIF([1]route!$E$3:$E$10005,E326,[1]!Table1[5])</f>
        <v>0</v>
      </c>
      <c r="AJ326" s="30">
        <f ca="1">SUMIF([1]route!$E$3:$E$10005,E326,[1]!Table1[6])</f>
        <v>0</v>
      </c>
      <c r="AK326" s="30">
        <f ca="1">SUMIF([1]route!$E$3:$E$10005,E326,[1]!Table1[7])</f>
        <v>0</v>
      </c>
      <c r="AL326" s="30">
        <f ca="1">SUMIF([1]route!$E$3:$E$10005,E326,[1]!Table1[8])</f>
        <v>0</v>
      </c>
      <c r="AM326" s="30">
        <f ca="1">SUMIF([1]route!$E$3:$E$10005,E326,[1]!Table1[9])</f>
        <v>0</v>
      </c>
      <c r="AN326" s="30">
        <f ca="1">SUMIF([1]route!$E$3:$E$10005,E326,[1]!Table1[10])</f>
        <v>0</v>
      </c>
      <c r="AO326" s="30">
        <f ca="1">SUMIF([1]route!$E$3:$E$10005,E326,[1]!Table1[11])</f>
        <v>0</v>
      </c>
      <c r="AP326" s="30">
        <f ca="1">SUMIF([1]route!$E$3:$E$10005,E326,[1]!Table1[12])</f>
        <v>0</v>
      </c>
      <c r="AQ326" s="30">
        <f ca="1">SUMIF([1]route!$E$3:$E$10005,E326,[1]!Table1[13])</f>
        <v>0</v>
      </c>
      <c r="AR326" s="30">
        <f ca="1">SUMIF([1]route!$E$3:$E$10005,E326,[1]!Table1[14])</f>
        <v>0</v>
      </c>
      <c r="AS326" s="30">
        <f ca="1">SUMIF([1]route!$E$3:$E$10005,E326,[1]!Table1[15])</f>
        <v>0</v>
      </c>
      <c r="AT326" s="30">
        <f ca="1">SUMIF([1]route!$E$3:$E$10005,E326,[1]!Table1[16])</f>
        <v>0</v>
      </c>
      <c r="AU326" s="30">
        <f ca="1">SUMIF([1]route!$E$3:$E$10005,E326,[1]!Table1[17])</f>
        <v>0</v>
      </c>
      <c r="AV326" s="30">
        <f ca="1">SUMIF([1]route!$E$3:$E$10005,E326,[1]!Table1[18])</f>
        <v>0</v>
      </c>
      <c r="AW326" s="30">
        <f ca="1">SUMIF([1]route!$E$3:$E$10005,E326,[1]!Table1[19])</f>
        <v>0</v>
      </c>
      <c r="AX326" s="30">
        <f ca="1">SUMIF([1]route!$E$3:$E$10005,E326,[1]!Table1[20])</f>
        <v>0</v>
      </c>
      <c r="AY326" s="30">
        <f ca="1">SUMIF([1]route!$E$3:$E$10005,E326,[1]!Table1[21])</f>
        <v>0</v>
      </c>
      <c r="AZ326" s="30">
        <f ca="1">SUMIF([1]route!$E$3:$E$10005,E326,[1]!Table1[22])</f>
        <v>0</v>
      </c>
      <c r="BA326" s="30">
        <f ca="1">SUMIF([1]route!$E$3:$E$10005,E326,[1]!Table1[23])</f>
        <v>0</v>
      </c>
      <c r="BB326" s="30">
        <f ca="1">SUMIF([1]route!$E$3:$E$10005,E326,[1]!Table1[24])</f>
        <v>0</v>
      </c>
      <c r="BC326" s="30">
        <f ca="1">SUMIF([1]route!$E$3:$E$10005,E326,[1]!Table1[25])</f>
        <v>0</v>
      </c>
      <c r="BD326" s="30">
        <f ca="1">SUMIF([1]route!$E$3:$E$10005,E326,[1]!Table1[26])</f>
        <v>0</v>
      </c>
      <c r="BE326" s="30">
        <f ca="1">SUMIF([1]route!$E$3:$E$10005,E326,[1]!Table1[27])</f>
        <v>0</v>
      </c>
      <c r="BF326" s="30">
        <f ca="1">SUMIF([1]route!$E$3:$E$10005,E326,[1]!Table1[28])</f>
        <v>0</v>
      </c>
      <c r="BG326" s="30">
        <f ca="1">SUMIF([1]route!$E$3:$E$10005,E326,[1]!Table1[29])</f>
        <v>0</v>
      </c>
      <c r="BH326" s="30">
        <f ca="1">SUMIF([1]route!$E$3:$E$10005,E326,[1]!Table1[30])</f>
        <v>0</v>
      </c>
      <c r="BI326" s="30">
        <f ca="1">SUMIF([1]route!$E$3:$E$10005,E326,[1]!Table1[31])</f>
        <v>0</v>
      </c>
      <c r="BJ326" s="30">
        <f ca="1">SUMIF([1]route!$E$3:$E$10005,E326,[1]!Table1[Remain PO])</f>
        <v>0</v>
      </c>
      <c r="BK326" s="31">
        <f ca="1">SUMIF([1]route!$E$3:$E$10005,E326,[1]!Table1[N+1])</f>
        <v>459.23809523809524</v>
      </c>
      <c r="BL326" s="31">
        <f ca="1">SUMIF([1]route!$E$3:$E$10005,E326,[1]!Table1[N+2])</f>
        <v>151.42857142857142</v>
      </c>
      <c r="BM326" s="31">
        <f ca="1">SUMIF([1]route!$E$3:$E$10005,E326,[1]!Table1[N+3])</f>
        <v>200.95238095238096</v>
      </c>
      <c r="BN326" s="32">
        <f ca="1">SUMIF([1]route!$E$3:$E$10005,E326,[1]!Table1[N+4])</f>
        <v>0</v>
      </c>
      <c r="BP326" s="37">
        <f t="shared" si="132"/>
        <v>360</v>
      </c>
      <c r="BQ326" s="35">
        <f t="shared" ca="1" si="119"/>
        <v>360</v>
      </c>
      <c r="BR326" s="35">
        <f t="shared" ca="1" si="119"/>
        <v>360</v>
      </c>
      <c r="BS326" s="35">
        <f t="shared" ca="1" si="118"/>
        <v>360</v>
      </c>
      <c r="BT326" s="35">
        <f t="shared" ca="1" si="118"/>
        <v>360</v>
      </c>
      <c r="BU326" s="35">
        <f t="shared" ca="1" si="118"/>
        <v>360</v>
      </c>
      <c r="BV326" s="35">
        <f t="shared" ca="1" si="118"/>
        <v>360</v>
      </c>
      <c r="BW326" s="35">
        <f t="shared" ca="1" si="118"/>
        <v>360</v>
      </c>
      <c r="BX326" s="35">
        <f t="shared" ca="1" si="118"/>
        <v>360</v>
      </c>
      <c r="BY326" s="35">
        <f t="shared" ca="1" si="118"/>
        <v>360</v>
      </c>
      <c r="BZ326" s="35">
        <f t="shared" ca="1" si="118"/>
        <v>360</v>
      </c>
      <c r="CA326" s="35">
        <f t="shared" ca="1" si="118"/>
        <v>360</v>
      </c>
      <c r="CB326" s="35">
        <f t="shared" ca="1" si="114"/>
        <v>360</v>
      </c>
      <c r="CC326" s="35">
        <f t="shared" ca="1" si="114"/>
        <v>360</v>
      </c>
      <c r="CD326" s="35">
        <f t="shared" ca="1" si="114"/>
        <v>360</v>
      </c>
      <c r="CE326" s="35">
        <f t="shared" ca="1" si="114"/>
        <v>360</v>
      </c>
      <c r="CF326" s="35">
        <f t="shared" ca="1" si="114"/>
        <v>360</v>
      </c>
      <c r="CG326" s="35">
        <f t="shared" ca="1" si="113"/>
        <v>360</v>
      </c>
      <c r="CH326" s="35">
        <f t="shared" ca="1" si="113"/>
        <v>360</v>
      </c>
      <c r="CI326" s="35">
        <f t="shared" ca="1" si="113"/>
        <v>360</v>
      </c>
      <c r="CJ326" s="35">
        <f t="shared" ca="1" si="113"/>
        <v>360</v>
      </c>
      <c r="CK326" s="35">
        <f t="shared" ca="1" si="113"/>
        <v>360</v>
      </c>
      <c r="CL326" s="35">
        <f t="shared" ca="1" si="113"/>
        <v>360</v>
      </c>
      <c r="CM326" s="35">
        <f t="shared" ca="1" si="113"/>
        <v>360</v>
      </c>
      <c r="CN326" s="35">
        <f t="shared" ca="1" si="117"/>
        <v>360</v>
      </c>
      <c r="CO326" s="35">
        <f t="shared" ca="1" si="117"/>
        <v>360</v>
      </c>
      <c r="CP326" s="35">
        <f t="shared" ca="1" si="117"/>
        <v>360</v>
      </c>
      <c r="CQ326" s="35">
        <f t="shared" ca="1" si="117"/>
        <v>360</v>
      </c>
      <c r="CR326" s="35">
        <f t="shared" ca="1" si="117"/>
        <v>360</v>
      </c>
      <c r="CS326" s="35">
        <f t="shared" ca="1" si="117"/>
        <v>360</v>
      </c>
      <c r="CT326" s="35">
        <f t="shared" ca="1" si="117"/>
        <v>360</v>
      </c>
      <c r="CU326" s="35">
        <f t="shared" ca="1" si="117"/>
        <v>360</v>
      </c>
      <c r="CV326" s="35">
        <f t="shared" ca="1" si="117"/>
        <v>360</v>
      </c>
      <c r="CW326" s="38">
        <f t="shared" ca="1" si="116"/>
        <v>-99.238095238095241</v>
      </c>
      <c r="CX326" s="38">
        <f t="shared" ca="1" si="116"/>
        <v>-250.66666666666666</v>
      </c>
      <c r="CY326" s="38">
        <f t="shared" ca="1" si="116"/>
        <v>-451.61904761904759</v>
      </c>
      <c r="CZ326" s="39">
        <f t="shared" ca="1" si="111"/>
        <v>-451.61904761904759</v>
      </c>
      <c r="DA326" s="35"/>
    </row>
    <row r="327" spans="4:105" x14ac:dyDescent="0.3">
      <c r="D327" s="61" t="str">
        <f>VLOOKUP(F327,[1]Special!$O$2:$S$209,3,0)</f>
        <v>|0101022500|0.00|0.00|0.000|77.0002</v>
      </c>
      <c r="E327" s="20" t="s">
        <v>349</v>
      </c>
      <c r="F327" s="19" t="str">
        <f t="shared" si="122"/>
        <v>|0200226240|25.40|0.00|2.000|0.000</v>
      </c>
      <c r="G327" s="19" t="str">
        <f>'Cutting Rules'!H327</f>
        <v>SHVN||||||||||||</v>
      </c>
      <c r="H327" s="19" t="str">
        <f>VLOOKUP(MID(F327,8,2),[1]Special!$H$2:$I$32,2,0)</f>
        <v>STKMHT590</v>
      </c>
      <c r="I327" s="19" t="str">
        <f t="shared" si="123"/>
        <v>IBC</v>
      </c>
      <c r="J327" s="19" t="str">
        <f t="shared" si="124"/>
        <v>P</v>
      </c>
      <c r="K327" s="19" t="str">
        <f t="shared" si="125"/>
        <v>25.4</v>
      </c>
      <c r="L327" s="19" t="str">
        <f t="shared" si="126"/>
        <v>0.00</v>
      </c>
      <c r="M327" s="52" t="str">
        <f t="shared" si="127"/>
        <v>2.00</v>
      </c>
      <c r="N327" s="52" t="str">
        <f t="shared" si="128"/>
        <v>5400</v>
      </c>
      <c r="O327" s="19">
        <f>VLOOKUP(F327,[1]Item!$A$5:$Z$10000,26,0)</f>
        <v>1.1539999999999999</v>
      </c>
      <c r="P327" s="19" t="str">
        <f>VLOOKUP(E327,[1]route!$E$3:$O$10005,11,0)</f>
        <v>P/E</v>
      </c>
      <c r="Q327" s="62" t="str">
        <f>'Cutting Rules'!AD327</f>
        <v>5400------------</v>
      </c>
      <c r="R327" s="23">
        <f ca="1">SUMIF([1]route!$E$3:$E$10005,E327,[1]!Table1[生産])</f>
        <v>312</v>
      </c>
      <c r="S327" s="24"/>
      <c r="T327" s="78" t="s">
        <v>547</v>
      </c>
      <c r="U327" s="19"/>
      <c r="V327" s="48">
        <f>SUMIF([1]route!$E$3:$E$10005,E327,[1]route!$M$3:$M$10005)</f>
        <v>127</v>
      </c>
      <c r="W327" s="56">
        <f t="shared" si="129"/>
        <v>791.41319999999996</v>
      </c>
      <c r="X327" s="27">
        <f t="array" aca="1" ref="X327" ca="1">INDEX($BP327:$CZ327,MATCH(TRUE,$BP327:$CZ327&lt;0,0))</f>
        <v>-109</v>
      </c>
      <c r="Y327" s="47">
        <f t="shared" ca="1" si="120"/>
        <v>45322</v>
      </c>
      <c r="Z327" s="121" t="str">
        <f>IFERROR(VLOOKUP(E327,[1]route!$E$3:$BL$10005,59,0),"")&amp;IFERROR(VLOOKUP(E327,[1]route!$E$3:$BL$10005,60,0),"")</f>
        <v/>
      </c>
      <c r="AA327" s="28">
        <f t="shared" ca="1" si="130"/>
        <v>185</v>
      </c>
      <c r="AB327" s="77">
        <f t="shared" ca="1" si="131"/>
        <v>1152.846</v>
      </c>
      <c r="AC327" s="4">
        <f t="shared" ca="1" si="121"/>
        <v>34</v>
      </c>
      <c r="AD327" s="29">
        <v>0</v>
      </c>
      <c r="AE327" s="30">
        <f ca="1">SUMIF([1]route!$E$3:$E$10005,E327,[1]!Table1[1])</f>
        <v>0</v>
      </c>
      <c r="AF327" s="30">
        <f ca="1">SUMIF([1]route!$E$3:$E$10005,E327,[1]!Table1[2])</f>
        <v>0</v>
      </c>
      <c r="AG327" s="30">
        <f ca="1">SUMIF([1]route!$E$3:$E$10005,E327,[1]!Table1[3])</f>
        <v>0</v>
      </c>
      <c r="AH327" s="30">
        <f ca="1">SUMIF([1]route!$E$3:$E$10005,E327,[1]!Table1[4])</f>
        <v>0</v>
      </c>
      <c r="AI327" s="30">
        <f ca="1">SUMIF([1]route!$E$3:$E$10005,E327,[1]!Table1[5])</f>
        <v>127</v>
      </c>
      <c r="AJ327" s="30">
        <f ca="1">SUMIF([1]route!$E$3:$E$10005,E327,[1]!Table1[6])</f>
        <v>0</v>
      </c>
      <c r="AK327" s="30">
        <f ca="1">SUMIF([1]route!$E$3:$E$10005,E327,[1]!Table1[7])</f>
        <v>0</v>
      </c>
      <c r="AL327" s="30">
        <f ca="1">SUMIF([1]route!$E$3:$E$10005,E327,[1]!Table1[8])</f>
        <v>0</v>
      </c>
      <c r="AM327" s="30">
        <f ca="1">SUMIF([1]route!$E$3:$E$10005,E327,[1]!Table1[9])</f>
        <v>0</v>
      </c>
      <c r="AN327" s="30">
        <f ca="1">SUMIF([1]route!$E$3:$E$10005,E327,[1]!Table1[10])</f>
        <v>0</v>
      </c>
      <c r="AO327" s="30">
        <f ca="1">SUMIF([1]route!$E$3:$E$10005,E327,[1]!Table1[11])</f>
        <v>0</v>
      </c>
      <c r="AP327" s="30">
        <f ca="1">SUMIF([1]route!$E$3:$E$10005,E327,[1]!Table1[12])</f>
        <v>0</v>
      </c>
      <c r="AQ327" s="30">
        <f ca="1">SUMIF([1]route!$E$3:$E$10005,E327,[1]!Table1[13])</f>
        <v>0</v>
      </c>
      <c r="AR327" s="30">
        <f ca="1">SUMIF([1]route!$E$3:$E$10005,E327,[1]!Table1[14])</f>
        <v>0</v>
      </c>
      <c r="AS327" s="30">
        <f ca="1">SUMIF([1]route!$E$3:$E$10005,E327,[1]!Table1[15])</f>
        <v>0</v>
      </c>
      <c r="AT327" s="30">
        <f ca="1">SUMIF([1]route!$E$3:$E$10005,E327,[1]!Table1[16])</f>
        <v>0</v>
      </c>
      <c r="AU327" s="30">
        <f ca="1">SUMIF([1]route!$E$3:$E$10005,E327,[1]!Table1[17])</f>
        <v>0</v>
      </c>
      <c r="AV327" s="30">
        <f ca="1">SUMIF([1]route!$E$3:$E$10005,E327,[1]!Table1[18])</f>
        <v>0</v>
      </c>
      <c r="AW327" s="30">
        <f ca="1">SUMIF([1]route!$E$3:$E$10005,E327,[1]!Table1[19])</f>
        <v>0</v>
      </c>
      <c r="AX327" s="30">
        <f ca="1">SUMIF([1]route!$E$3:$E$10005,E327,[1]!Table1[20])</f>
        <v>0</v>
      </c>
      <c r="AY327" s="30">
        <f ca="1">SUMIF([1]route!$E$3:$E$10005,E327,[1]!Table1[21])</f>
        <v>0</v>
      </c>
      <c r="AZ327" s="30">
        <f ca="1">SUMIF([1]route!$E$3:$E$10005,E327,[1]!Table1[22])</f>
        <v>0</v>
      </c>
      <c r="BA327" s="30">
        <f ca="1">SUMIF([1]route!$E$3:$E$10005,E327,[1]!Table1[23])</f>
        <v>0</v>
      </c>
      <c r="BB327" s="30">
        <f ca="1">SUMIF([1]route!$E$3:$E$10005,E327,[1]!Table1[24])</f>
        <v>0</v>
      </c>
      <c r="BC327" s="30">
        <f ca="1">SUMIF([1]route!$E$3:$E$10005,E327,[1]!Table1[25])</f>
        <v>0</v>
      </c>
      <c r="BD327" s="30">
        <f ca="1">SUMIF([1]route!$E$3:$E$10005,E327,[1]!Table1[26])</f>
        <v>0</v>
      </c>
      <c r="BE327" s="30">
        <f ca="1">SUMIF([1]route!$E$3:$E$10005,E327,[1]!Table1[27])</f>
        <v>0</v>
      </c>
      <c r="BF327" s="30">
        <f ca="1">SUMIF([1]route!$E$3:$E$10005,E327,[1]!Table1[28])</f>
        <v>0</v>
      </c>
      <c r="BG327" s="30">
        <f ca="1">SUMIF([1]route!$E$3:$E$10005,E327,[1]!Table1[29])</f>
        <v>0</v>
      </c>
      <c r="BH327" s="30">
        <f ca="1">SUMIF([1]route!$E$3:$E$10005,E327,[1]!Table1[30])</f>
        <v>0</v>
      </c>
      <c r="BI327" s="30">
        <f ca="1">SUMIF([1]route!$E$3:$E$10005,E327,[1]!Table1[31])</f>
        <v>0</v>
      </c>
      <c r="BJ327" s="30">
        <f ca="1">SUMIF([1]route!$E$3:$E$10005,E327,[1]!Table1[Remain PO])</f>
        <v>0</v>
      </c>
      <c r="BK327" s="31">
        <f ca="1">SUMIF([1]route!$E$3:$E$10005,E327,[1]!Table1[N+1])</f>
        <v>109</v>
      </c>
      <c r="BL327" s="31">
        <f ca="1">SUMIF([1]route!$E$3:$E$10005,E327,[1]!Table1[N+2])</f>
        <v>76</v>
      </c>
      <c r="BM327" s="31">
        <f ca="1">SUMIF([1]route!$E$3:$E$10005,E327,[1]!Table1[N+3])</f>
        <v>76</v>
      </c>
      <c r="BN327" s="32">
        <f ca="1">SUMIF([1]route!$E$3:$E$10005,E327,[1]!Table1[N+4])</f>
        <v>0</v>
      </c>
      <c r="BP327" s="37">
        <f t="shared" si="132"/>
        <v>127</v>
      </c>
      <c r="BQ327" s="35">
        <f t="shared" ca="1" si="119"/>
        <v>127</v>
      </c>
      <c r="BR327" s="35">
        <f t="shared" ca="1" si="119"/>
        <v>127</v>
      </c>
      <c r="BS327" s="35">
        <f t="shared" ca="1" si="118"/>
        <v>127</v>
      </c>
      <c r="BT327" s="35">
        <f t="shared" ca="1" si="118"/>
        <v>127</v>
      </c>
      <c r="BU327" s="35">
        <f t="shared" ca="1" si="118"/>
        <v>0</v>
      </c>
      <c r="BV327" s="35">
        <f t="shared" ca="1" si="118"/>
        <v>0</v>
      </c>
      <c r="BW327" s="35">
        <f t="shared" ca="1" si="118"/>
        <v>0</v>
      </c>
      <c r="BX327" s="35">
        <f t="shared" ca="1" si="118"/>
        <v>0</v>
      </c>
      <c r="BY327" s="35">
        <f t="shared" ca="1" si="118"/>
        <v>0</v>
      </c>
      <c r="BZ327" s="35">
        <f t="shared" ca="1" si="118"/>
        <v>0</v>
      </c>
      <c r="CA327" s="35">
        <f t="shared" ca="1" si="118"/>
        <v>0</v>
      </c>
      <c r="CB327" s="35">
        <f t="shared" ca="1" si="114"/>
        <v>0</v>
      </c>
      <c r="CC327" s="35">
        <f t="shared" ca="1" si="114"/>
        <v>0</v>
      </c>
      <c r="CD327" s="35">
        <f t="shared" ca="1" si="114"/>
        <v>0</v>
      </c>
      <c r="CE327" s="35">
        <f t="shared" ca="1" si="114"/>
        <v>0</v>
      </c>
      <c r="CF327" s="35">
        <f t="shared" ca="1" si="114"/>
        <v>0</v>
      </c>
      <c r="CG327" s="35">
        <f t="shared" ca="1" si="113"/>
        <v>0</v>
      </c>
      <c r="CH327" s="35">
        <f t="shared" ca="1" si="113"/>
        <v>0</v>
      </c>
      <c r="CI327" s="35">
        <f t="shared" ca="1" si="113"/>
        <v>0</v>
      </c>
      <c r="CJ327" s="35">
        <f t="shared" ca="1" si="113"/>
        <v>0</v>
      </c>
      <c r="CK327" s="35">
        <f t="shared" ca="1" si="113"/>
        <v>0</v>
      </c>
      <c r="CL327" s="35">
        <f t="shared" ca="1" si="113"/>
        <v>0</v>
      </c>
      <c r="CM327" s="35">
        <f t="shared" ca="1" si="113"/>
        <v>0</v>
      </c>
      <c r="CN327" s="35">
        <f t="shared" ca="1" si="117"/>
        <v>0</v>
      </c>
      <c r="CO327" s="35">
        <f t="shared" ca="1" si="117"/>
        <v>0</v>
      </c>
      <c r="CP327" s="35">
        <f t="shared" ca="1" si="117"/>
        <v>0</v>
      </c>
      <c r="CQ327" s="35">
        <f t="shared" ca="1" si="117"/>
        <v>0</v>
      </c>
      <c r="CR327" s="35">
        <f t="shared" ca="1" si="117"/>
        <v>0</v>
      </c>
      <c r="CS327" s="35">
        <f t="shared" ca="1" si="117"/>
        <v>0</v>
      </c>
      <c r="CT327" s="35">
        <f t="shared" ca="1" si="117"/>
        <v>0</v>
      </c>
      <c r="CU327" s="35">
        <f t="shared" ca="1" si="117"/>
        <v>0</v>
      </c>
      <c r="CV327" s="35">
        <f t="shared" ca="1" si="117"/>
        <v>0</v>
      </c>
      <c r="CW327" s="38">
        <f t="shared" ca="1" si="116"/>
        <v>-109</v>
      </c>
      <c r="CX327" s="38">
        <f t="shared" ca="1" si="116"/>
        <v>-185</v>
      </c>
      <c r="CY327" s="38">
        <f t="shared" ca="1" si="116"/>
        <v>-261</v>
      </c>
      <c r="CZ327" s="39">
        <f t="shared" ca="1" si="111"/>
        <v>-261</v>
      </c>
      <c r="DA327" s="35"/>
    </row>
    <row r="328" spans="4:105" x14ac:dyDescent="0.3">
      <c r="D328" s="61" t="str">
        <f>VLOOKUP(F328,[1]Special!$O$2:$S$209,3,0)</f>
        <v>|0101022500|0.00|0.00|0.000|77.0002</v>
      </c>
      <c r="E328" s="20" t="s">
        <v>350</v>
      </c>
      <c r="F328" s="19" t="str">
        <f t="shared" si="122"/>
        <v>|0200226240|25.40|0.00|2.000|0.000</v>
      </c>
      <c r="G328" s="19" t="str">
        <f>'Cutting Rules'!H328</f>
        <v>|KMV|||||||||||</v>
      </c>
      <c r="H328" s="19" t="str">
        <f>VLOOKUP(MID(F328,8,2),[1]Special!$H$2:$I$32,2,0)</f>
        <v>STKMHT590</v>
      </c>
      <c r="I328" s="19" t="str">
        <f t="shared" si="123"/>
        <v>NBC</v>
      </c>
      <c r="J328" s="19" t="str">
        <f t="shared" si="124"/>
        <v>P</v>
      </c>
      <c r="K328" s="19" t="str">
        <f t="shared" si="125"/>
        <v>25.4</v>
      </c>
      <c r="L328" s="19" t="str">
        <f t="shared" si="126"/>
        <v>0.00</v>
      </c>
      <c r="M328" s="52" t="str">
        <f t="shared" si="127"/>
        <v>2.00</v>
      </c>
      <c r="N328" s="52" t="str">
        <f t="shared" si="128"/>
        <v>5527</v>
      </c>
      <c r="O328" s="19">
        <f>VLOOKUP(F328,[1]Item!$A$5:$Z$10000,26,0)</f>
        <v>1.1539999999999999</v>
      </c>
      <c r="P328" s="19" t="str">
        <f>VLOOKUP(E328,[1]route!$E$3:$O$10005,11,0)</f>
        <v>P/E</v>
      </c>
      <c r="Q328" s="62" t="str">
        <f>'Cutting Rules'!AD328</f>
        <v>5527-683-----------</v>
      </c>
      <c r="R328" s="23">
        <f ca="1">SUMIF([1]route!$E$3:$E$10005,E328,[1]!Table1[生産])</f>
        <v>95</v>
      </c>
      <c r="S328" s="24"/>
      <c r="T328" s="78" t="s">
        <v>547</v>
      </c>
      <c r="U328" s="19"/>
      <c r="V328" s="48">
        <f>SUMIF([1]route!$E$3:$E$10005,E328,[1]route!$M$3:$M$10005)</f>
        <v>220</v>
      </c>
      <c r="W328" s="56">
        <f t="shared" si="129"/>
        <v>1403.1947599999999</v>
      </c>
      <c r="X328" s="27" t="e">
        <f t="array" aca="1" ref="X328" ca="1">INDEX($BP328:$CZ328,MATCH(TRUE,$BP328:$CZ328&lt;0,0))</f>
        <v>#N/A</v>
      </c>
      <c r="Y328" s="47" t="str">
        <f t="shared" ca="1" si="120"/>
        <v/>
      </c>
      <c r="Z328" s="121" t="str">
        <f>IFERROR(VLOOKUP(E328,[1]route!$E$3:$BL$10005,59,0),"")&amp;IFERROR(VLOOKUP(E328,[1]route!$E$3:$BL$10005,60,0),"")</f>
        <v/>
      </c>
      <c r="AA328" s="28">
        <f t="shared" ca="1" si="130"/>
        <v>0</v>
      </c>
      <c r="AB328" s="77">
        <f t="shared" ca="1" si="131"/>
        <v>0</v>
      </c>
      <c r="AC328" s="4" t="str">
        <f t="shared" ca="1" si="121"/>
        <v/>
      </c>
      <c r="AD328" s="29">
        <v>0</v>
      </c>
      <c r="AE328" s="30">
        <f ca="1">SUMIF([1]route!$E$3:$E$10005,E328,[1]!Table1[1])</f>
        <v>0</v>
      </c>
      <c r="AF328" s="30">
        <f ca="1">SUMIF([1]route!$E$3:$E$10005,E328,[1]!Table1[2])</f>
        <v>0</v>
      </c>
      <c r="AG328" s="30">
        <f ca="1">SUMIF([1]route!$E$3:$E$10005,E328,[1]!Table1[3])</f>
        <v>0</v>
      </c>
      <c r="AH328" s="30">
        <f ca="1">SUMIF([1]route!$E$3:$E$10005,E328,[1]!Table1[4])</f>
        <v>0</v>
      </c>
      <c r="AI328" s="30">
        <f ca="1">SUMIF([1]route!$E$3:$E$10005,E328,[1]!Table1[5])</f>
        <v>0</v>
      </c>
      <c r="AJ328" s="30">
        <f ca="1">SUMIF([1]route!$E$3:$E$10005,E328,[1]!Table1[6])</f>
        <v>0</v>
      </c>
      <c r="AK328" s="30">
        <f ca="1">SUMIF([1]route!$E$3:$E$10005,E328,[1]!Table1[7])</f>
        <v>0</v>
      </c>
      <c r="AL328" s="30">
        <f ca="1">SUMIF([1]route!$E$3:$E$10005,E328,[1]!Table1[8])</f>
        <v>0</v>
      </c>
      <c r="AM328" s="30">
        <f ca="1">SUMIF([1]route!$E$3:$E$10005,E328,[1]!Table1[9])</f>
        <v>0</v>
      </c>
      <c r="AN328" s="30">
        <f ca="1">SUMIF([1]route!$E$3:$E$10005,E328,[1]!Table1[10])</f>
        <v>0</v>
      </c>
      <c r="AO328" s="30">
        <f ca="1">SUMIF([1]route!$E$3:$E$10005,E328,[1]!Table1[11])</f>
        <v>0</v>
      </c>
      <c r="AP328" s="30">
        <f ca="1">SUMIF([1]route!$E$3:$E$10005,E328,[1]!Table1[12])</f>
        <v>0</v>
      </c>
      <c r="AQ328" s="30">
        <f ca="1">SUMIF([1]route!$E$3:$E$10005,E328,[1]!Table1[13])</f>
        <v>0</v>
      </c>
      <c r="AR328" s="30">
        <f ca="1">SUMIF([1]route!$E$3:$E$10005,E328,[1]!Table1[14])</f>
        <v>0</v>
      </c>
      <c r="AS328" s="30">
        <f ca="1">SUMIF([1]route!$E$3:$E$10005,E328,[1]!Table1[15])</f>
        <v>0</v>
      </c>
      <c r="AT328" s="30">
        <f ca="1">SUMIF([1]route!$E$3:$E$10005,E328,[1]!Table1[16])</f>
        <v>0</v>
      </c>
      <c r="AU328" s="30">
        <f ca="1">SUMIF([1]route!$E$3:$E$10005,E328,[1]!Table1[17])</f>
        <v>0</v>
      </c>
      <c r="AV328" s="30">
        <f ca="1">SUMIF([1]route!$E$3:$E$10005,E328,[1]!Table1[18])</f>
        <v>0</v>
      </c>
      <c r="AW328" s="30">
        <f ca="1">SUMIF([1]route!$E$3:$E$10005,E328,[1]!Table1[19])</f>
        <v>0</v>
      </c>
      <c r="AX328" s="30">
        <f ca="1">SUMIF([1]route!$E$3:$E$10005,E328,[1]!Table1[20])</f>
        <v>0</v>
      </c>
      <c r="AY328" s="30">
        <f ca="1">SUMIF([1]route!$E$3:$E$10005,E328,[1]!Table1[21])</f>
        <v>0</v>
      </c>
      <c r="AZ328" s="30">
        <f ca="1">SUMIF([1]route!$E$3:$E$10005,E328,[1]!Table1[22])</f>
        <v>0</v>
      </c>
      <c r="BA328" s="30">
        <f ca="1">SUMIF([1]route!$E$3:$E$10005,E328,[1]!Table1[23])</f>
        <v>0</v>
      </c>
      <c r="BB328" s="30">
        <f ca="1">SUMIF([1]route!$E$3:$E$10005,E328,[1]!Table1[24])</f>
        <v>0</v>
      </c>
      <c r="BC328" s="30">
        <f ca="1">SUMIF([1]route!$E$3:$E$10005,E328,[1]!Table1[25])</f>
        <v>0</v>
      </c>
      <c r="BD328" s="30">
        <f ca="1">SUMIF([1]route!$E$3:$E$10005,E328,[1]!Table1[26])</f>
        <v>0</v>
      </c>
      <c r="BE328" s="30">
        <f ca="1">SUMIF([1]route!$E$3:$E$10005,E328,[1]!Table1[27])</f>
        <v>0</v>
      </c>
      <c r="BF328" s="30">
        <f ca="1">SUMIF([1]route!$E$3:$E$10005,E328,[1]!Table1[28])</f>
        <v>0</v>
      </c>
      <c r="BG328" s="30">
        <f ca="1">SUMIF([1]route!$E$3:$E$10005,E328,[1]!Table1[29])</f>
        <v>0</v>
      </c>
      <c r="BH328" s="30">
        <f ca="1">SUMIF([1]route!$E$3:$E$10005,E328,[1]!Table1[30])</f>
        <v>0</v>
      </c>
      <c r="BI328" s="30">
        <f ca="1">SUMIF([1]route!$E$3:$E$10005,E328,[1]!Table1[31])</f>
        <v>0</v>
      </c>
      <c r="BJ328" s="30">
        <f ca="1">SUMIF([1]route!$E$3:$E$10005,E328,[1]!Table1[Remain PO])</f>
        <v>0</v>
      </c>
      <c r="BK328" s="31">
        <f ca="1">SUMIF([1]route!$E$3:$E$10005,E328,[1]!Table1[N+1])</f>
        <v>55</v>
      </c>
      <c r="BL328" s="31">
        <f ca="1">SUMIF([1]route!$E$3:$E$10005,E328,[1]!Table1[N+2])</f>
        <v>40</v>
      </c>
      <c r="BM328" s="31">
        <f ca="1">SUMIF([1]route!$E$3:$E$10005,E328,[1]!Table1[N+3])</f>
        <v>75</v>
      </c>
      <c r="BN328" s="32">
        <f ca="1">SUMIF([1]route!$E$3:$E$10005,E328,[1]!Table1[N+4])</f>
        <v>0</v>
      </c>
      <c r="BP328" s="37">
        <f t="shared" si="132"/>
        <v>220</v>
      </c>
      <c r="BQ328" s="35">
        <f t="shared" ca="1" si="119"/>
        <v>220</v>
      </c>
      <c r="BR328" s="35">
        <f t="shared" ca="1" si="119"/>
        <v>220</v>
      </c>
      <c r="BS328" s="35">
        <f t="shared" ca="1" si="118"/>
        <v>220</v>
      </c>
      <c r="BT328" s="35">
        <f t="shared" ca="1" si="118"/>
        <v>220</v>
      </c>
      <c r="BU328" s="35">
        <f t="shared" ca="1" si="118"/>
        <v>220</v>
      </c>
      <c r="BV328" s="35">
        <f t="shared" ca="1" si="118"/>
        <v>220</v>
      </c>
      <c r="BW328" s="35">
        <f t="shared" ca="1" si="118"/>
        <v>220</v>
      </c>
      <c r="BX328" s="35">
        <f t="shared" ca="1" si="118"/>
        <v>220</v>
      </c>
      <c r="BY328" s="35">
        <f t="shared" ca="1" si="118"/>
        <v>220</v>
      </c>
      <c r="BZ328" s="35">
        <f t="shared" ca="1" si="118"/>
        <v>220</v>
      </c>
      <c r="CA328" s="35">
        <f t="shared" ca="1" si="118"/>
        <v>220</v>
      </c>
      <c r="CB328" s="35">
        <f t="shared" ca="1" si="114"/>
        <v>220</v>
      </c>
      <c r="CC328" s="35">
        <f t="shared" ca="1" si="114"/>
        <v>220</v>
      </c>
      <c r="CD328" s="35">
        <f t="shared" ca="1" si="114"/>
        <v>220</v>
      </c>
      <c r="CE328" s="35">
        <f t="shared" ca="1" si="114"/>
        <v>220</v>
      </c>
      <c r="CF328" s="35">
        <f t="shared" ca="1" si="114"/>
        <v>220</v>
      </c>
      <c r="CG328" s="35">
        <f t="shared" ca="1" si="113"/>
        <v>220</v>
      </c>
      <c r="CH328" s="35">
        <f t="shared" ca="1" si="113"/>
        <v>220</v>
      </c>
      <c r="CI328" s="35">
        <f t="shared" ca="1" si="113"/>
        <v>220</v>
      </c>
      <c r="CJ328" s="35">
        <f t="shared" ca="1" si="113"/>
        <v>220</v>
      </c>
      <c r="CK328" s="35">
        <f t="shared" ca="1" si="113"/>
        <v>220</v>
      </c>
      <c r="CL328" s="35">
        <f t="shared" ca="1" si="113"/>
        <v>220</v>
      </c>
      <c r="CM328" s="35">
        <f t="shared" ca="1" si="113"/>
        <v>220</v>
      </c>
      <c r="CN328" s="35">
        <f t="shared" ca="1" si="117"/>
        <v>220</v>
      </c>
      <c r="CO328" s="35">
        <f t="shared" ca="1" si="117"/>
        <v>220</v>
      </c>
      <c r="CP328" s="35">
        <f t="shared" ca="1" si="117"/>
        <v>220</v>
      </c>
      <c r="CQ328" s="35">
        <f t="shared" ca="1" si="117"/>
        <v>220</v>
      </c>
      <c r="CR328" s="35">
        <f t="shared" ca="1" si="117"/>
        <v>220</v>
      </c>
      <c r="CS328" s="35">
        <f t="shared" ca="1" si="117"/>
        <v>220</v>
      </c>
      <c r="CT328" s="35">
        <f t="shared" ca="1" si="117"/>
        <v>220</v>
      </c>
      <c r="CU328" s="35">
        <f t="shared" ca="1" si="117"/>
        <v>220</v>
      </c>
      <c r="CV328" s="35">
        <f t="shared" ca="1" si="117"/>
        <v>220</v>
      </c>
      <c r="CW328" s="38">
        <f t="shared" ca="1" si="116"/>
        <v>165</v>
      </c>
      <c r="CX328" s="38">
        <f t="shared" ca="1" si="116"/>
        <v>125</v>
      </c>
      <c r="CY328" s="38">
        <f t="shared" ca="1" si="116"/>
        <v>50</v>
      </c>
      <c r="CZ328" s="39">
        <f t="shared" ca="1" si="111"/>
        <v>50</v>
      </c>
      <c r="DA328" s="35"/>
    </row>
    <row r="329" spans="4:105" x14ac:dyDescent="0.3">
      <c r="D329" s="61" t="str">
        <f>VLOOKUP(F329,[1]Special!$O$2:$S$209,3,0)</f>
        <v>|0101022500|0.00|0.00|0.000|87.5001.6</v>
      </c>
      <c r="E329" s="20" t="s">
        <v>352</v>
      </c>
      <c r="F329" s="19" t="str">
        <f t="shared" si="122"/>
        <v>|0200226240|28.60|0.00|1.600|0.000</v>
      </c>
      <c r="G329" s="19" t="str">
        <f>'Cutting Rules'!H329</f>
        <v>KMV|KMV|TANAKA|TANAKA|||||||||</v>
      </c>
      <c r="H329" s="19" t="str">
        <f>VLOOKUP(MID(F329,8,2),[1]Special!$H$2:$I$32,2,0)</f>
        <v>STKMHT590</v>
      </c>
      <c r="I329" s="19" t="str">
        <f t="shared" si="123"/>
        <v>NBC</v>
      </c>
      <c r="J329" s="19" t="str">
        <f t="shared" si="124"/>
        <v>P</v>
      </c>
      <c r="K329" s="19" t="str">
        <f t="shared" si="125"/>
        <v>28.6</v>
      </c>
      <c r="L329" s="19" t="str">
        <f t="shared" si="126"/>
        <v>0.00</v>
      </c>
      <c r="M329" s="52" t="str">
        <f t="shared" si="127"/>
        <v>1.60</v>
      </c>
      <c r="N329" s="52" t="str">
        <f t="shared" si="128"/>
        <v>5903</v>
      </c>
      <c r="O329" s="19">
        <f>VLOOKUP(F329,[1]Item!$A$5:$Z$10000,26,0)</f>
        <v>1.0649999999999999</v>
      </c>
      <c r="P329" s="19" t="str">
        <f>VLOOKUP(E329,[1]route!$E$3:$O$10005,11,0)</f>
        <v>C</v>
      </c>
      <c r="Q329" s="62" t="str">
        <f>'Cutting Rules'!AD329</f>
        <v>341-363-5903-80---------</v>
      </c>
      <c r="R329" s="23">
        <f ca="1">SUMIF([1]route!$E$3:$E$10005,E329,[1]!Table1[生産])</f>
        <v>310.05882352941177</v>
      </c>
      <c r="S329" s="24"/>
      <c r="T329" s="78" t="s">
        <v>547</v>
      </c>
      <c r="U329" s="19"/>
      <c r="V329" s="48">
        <f>SUMIF([1]route!$E$3:$E$10005,E329,[1]route!$M$3:$M$10005)</f>
        <v>257</v>
      </c>
      <c r="W329" s="56">
        <f t="shared" si="129"/>
        <v>1615.680615</v>
      </c>
      <c r="X329" s="27">
        <f t="array" aca="1" ref="X329" ca="1">INDEX($BP329:$CZ329,MATCH(TRUE,$BP329:$CZ329&lt;0,0))</f>
        <v>-53.058823529411768</v>
      </c>
      <c r="Y329" s="47">
        <f t="shared" ca="1" si="120"/>
        <v>45351</v>
      </c>
      <c r="Z329" s="121" t="str">
        <f>IFERROR(VLOOKUP(E329,[1]route!$E$3:$BL$10005,59,0),"")&amp;IFERROR(VLOOKUP(E329,[1]route!$E$3:$BL$10005,60,0),"")</f>
        <v/>
      </c>
      <c r="AA329" s="28">
        <f t="shared" ca="1" si="130"/>
        <v>53.058823529411768</v>
      </c>
      <c r="AB329" s="77">
        <f t="shared" ca="1" si="131"/>
        <v>333.56464058823531</v>
      </c>
      <c r="AC329" s="4">
        <f t="shared" ca="1" si="121"/>
        <v>35</v>
      </c>
      <c r="AD329" s="29">
        <v>0</v>
      </c>
      <c r="AE329" s="30">
        <f ca="1">SUMIF([1]route!$E$3:$E$10005,E329,[1]!Table1[1])</f>
        <v>0</v>
      </c>
      <c r="AF329" s="30">
        <f ca="1">SUMIF([1]route!$E$3:$E$10005,E329,[1]!Table1[2])</f>
        <v>0</v>
      </c>
      <c r="AG329" s="30">
        <f ca="1">SUMIF([1]route!$E$3:$E$10005,E329,[1]!Table1[3])</f>
        <v>0</v>
      </c>
      <c r="AH329" s="30">
        <f ca="1">SUMIF([1]route!$E$3:$E$10005,E329,[1]!Table1[4])</f>
        <v>48</v>
      </c>
      <c r="AI329" s="30">
        <f ca="1">SUMIF([1]route!$E$3:$E$10005,E329,[1]!Table1[5])</f>
        <v>0</v>
      </c>
      <c r="AJ329" s="30">
        <f ca="1">SUMIF([1]route!$E$3:$E$10005,E329,[1]!Table1[6])</f>
        <v>0</v>
      </c>
      <c r="AK329" s="30">
        <f ca="1">SUMIF([1]route!$E$3:$E$10005,E329,[1]!Table1[7])</f>
        <v>0</v>
      </c>
      <c r="AL329" s="30">
        <f ca="1">SUMIF([1]route!$E$3:$E$10005,E329,[1]!Table1[8])</f>
        <v>0</v>
      </c>
      <c r="AM329" s="30">
        <f ca="1">SUMIF([1]route!$E$3:$E$10005,E329,[1]!Table1[9])</f>
        <v>0</v>
      </c>
      <c r="AN329" s="30">
        <f ca="1">SUMIF([1]route!$E$3:$E$10005,E329,[1]!Table1[10])</f>
        <v>0</v>
      </c>
      <c r="AO329" s="30">
        <f ca="1">SUMIF([1]route!$E$3:$E$10005,E329,[1]!Table1[11])</f>
        <v>0</v>
      </c>
      <c r="AP329" s="30">
        <f ca="1">SUMIF([1]route!$E$3:$E$10005,E329,[1]!Table1[12])</f>
        <v>0</v>
      </c>
      <c r="AQ329" s="30">
        <f ca="1">SUMIF([1]route!$E$3:$E$10005,E329,[1]!Table1[13])</f>
        <v>0</v>
      </c>
      <c r="AR329" s="30">
        <f ca="1">SUMIF([1]route!$E$3:$E$10005,E329,[1]!Table1[14])</f>
        <v>0</v>
      </c>
      <c r="AS329" s="30">
        <f ca="1">SUMIF([1]route!$E$3:$E$10005,E329,[1]!Table1[15])</f>
        <v>0</v>
      </c>
      <c r="AT329" s="30">
        <f ca="1">SUMIF([1]route!$E$3:$E$10005,E329,[1]!Table1[16])</f>
        <v>0</v>
      </c>
      <c r="AU329" s="30">
        <f ca="1">SUMIF([1]route!$E$3:$E$10005,E329,[1]!Table1[17])</f>
        <v>0</v>
      </c>
      <c r="AV329" s="30">
        <f ca="1">SUMIF([1]route!$E$3:$E$10005,E329,[1]!Table1[18])</f>
        <v>0</v>
      </c>
      <c r="AW329" s="30">
        <f ca="1">SUMIF([1]route!$E$3:$E$10005,E329,[1]!Table1[19])</f>
        <v>0</v>
      </c>
      <c r="AX329" s="30">
        <f ca="1">SUMIF([1]route!$E$3:$E$10005,E329,[1]!Table1[20])</f>
        <v>0</v>
      </c>
      <c r="AY329" s="30">
        <f ca="1">SUMIF([1]route!$E$3:$E$10005,E329,[1]!Table1[21])</f>
        <v>0</v>
      </c>
      <c r="AZ329" s="30">
        <f ca="1">SUMIF([1]route!$E$3:$E$10005,E329,[1]!Table1[22])</f>
        <v>0</v>
      </c>
      <c r="BA329" s="30">
        <f ca="1">SUMIF([1]route!$E$3:$E$10005,E329,[1]!Table1[23])</f>
        <v>0</v>
      </c>
      <c r="BB329" s="30">
        <f ca="1">SUMIF([1]route!$E$3:$E$10005,E329,[1]!Table1[24])</f>
        <v>0</v>
      </c>
      <c r="BC329" s="30">
        <f ca="1">SUMIF([1]route!$E$3:$E$10005,E329,[1]!Table1[25])</f>
        <v>0</v>
      </c>
      <c r="BD329" s="30">
        <f ca="1">SUMIF([1]route!$E$3:$E$10005,E329,[1]!Table1[26])</f>
        <v>0</v>
      </c>
      <c r="BE329" s="30">
        <f ca="1">SUMIF([1]route!$E$3:$E$10005,E329,[1]!Table1[27])</f>
        <v>0</v>
      </c>
      <c r="BF329" s="30">
        <f ca="1">SUMIF([1]route!$E$3:$E$10005,E329,[1]!Table1[28])</f>
        <v>0</v>
      </c>
      <c r="BG329" s="30">
        <f ca="1">SUMIF([1]route!$E$3:$E$10005,E329,[1]!Table1[29])</f>
        <v>0</v>
      </c>
      <c r="BH329" s="30">
        <f ca="1">SUMIF([1]route!$E$3:$E$10005,E329,[1]!Table1[30])</f>
        <v>0</v>
      </c>
      <c r="BI329" s="30">
        <f ca="1">SUMIF([1]route!$E$3:$E$10005,E329,[1]!Table1[31])</f>
        <v>0</v>
      </c>
      <c r="BJ329" s="30">
        <f ca="1">SUMIF([1]route!$E$3:$E$10005,E329,[1]!Table1[Remain PO])</f>
        <v>0</v>
      </c>
      <c r="BK329" s="31">
        <f ca="1">SUMIF([1]route!$E$3:$E$10005,E329,[1]!Table1[N+1])</f>
        <v>131.02941176470588</v>
      </c>
      <c r="BL329" s="31">
        <f ca="1">SUMIF([1]route!$E$3:$E$10005,E329,[1]!Table1[N+2])</f>
        <v>131.02941176470588</v>
      </c>
      <c r="BM329" s="31">
        <f ca="1">SUMIF([1]route!$E$3:$E$10005,E329,[1]!Table1[N+3])</f>
        <v>87.35294117647058</v>
      </c>
      <c r="BN329" s="32">
        <f ca="1">SUMIF([1]route!$E$3:$E$10005,E329,[1]!Table1[N+4])</f>
        <v>0</v>
      </c>
      <c r="BP329" s="37">
        <f t="shared" si="132"/>
        <v>257</v>
      </c>
      <c r="BQ329" s="35">
        <f t="shared" ca="1" si="119"/>
        <v>257</v>
      </c>
      <c r="BR329" s="35">
        <f t="shared" ca="1" si="119"/>
        <v>257</v>
      </c>
      <c r="BS329" s="35">
        <f t="shared" ca="1" si="118"/>
        <v>257</v>
      </c>
      <c r="BT329" s="35">
        <f t="shared" ca="1" si="118"/>
        <v>209</v>
      </c>
      <c r="BU329" s="35">
        <f t="shared" ca="1" si="118"/>
        <v>209</v>
      </c>
      <c r="BV329" s="35">
        <f t="shared" ca="1" si="118"/>
        <v>209</v>
      </c>
      <c r="BW329" s="35">
        <f t="shared" ca="1" si="118"/>
        <v>209</v>
      </c>
      <c r="BX329" s="35">
        <f t="shared" ca="1" si="118"/>
        <v>209</v>
      </c>
      <c r="BY329" s="35">
        <f t="shared" ca="1" si="118"/>
        <v>209</v>
      </c>
      <c r="BZ329" s="35">
        <f t="shared" ca="1" si="118"/>
        <v>209</v>
      </c>
      <c r="CA329" s="35">
        <f t="shared" ca="1" si="118"/>
        <v>209</v>
      </c>
      <c r="CB329" s="35">
        <f t="shared" ca="1" si="114"/>
        <v>209</v>
      </c>
      <c r="CC329" s="35">
        <f t="shared" ca="1" si="114"/>
        <v>209</v>
      </c>
      <c r="CD329" s="35">
        <f t="shared" ca="1" si="114"/>
        <v>209</v>
      </c>
      <c r="CE329" s="35">
        <f t="shared" ca="1" si="114"/>
        <v>209</v>
      </c>
      <c r="CF329" s="35">
        <f t="shared" ca="1" si="114"/>
        <v>209</v>
      </c>
      <c r="CG329" s="35">
        <f t="shared" ca="1" si="113"/>
        <v>209</v>
      </c>
      <c r="CH329" s="35">
        <f t="shared" ca="1" si="113"/>
        <v>209</v>
      </c>
      <c r="CI329" s="35">
        <f t="shared" ca="1" si="113"/>
        <v>209</v>
      </c>
      <c r="CJ329" s="35">
        <f t="shared" ca="1" si="113"/>
        <v>209</v>
      </c>
      <c r="CK329" s="35">
        <f t="shared" ca="1" si="113"/>
        <v>209</v>
      </c>
      <c r="CL329" s="35">
        <f t="shared" ca="1" si="113"/>
        <v>209</v>
      </c>
      <c r="CM329" s="35">
        <f t="shared" ca="1" si="113"/>
        <v>209</v>
      </c>
      <c r="CN329" s="35">
        <f t="shared" ca="1" si="117"/>
        <v>209</v>
      </c>
      <c r="CO329" s="35">
        <f t="shared" ca="1" si="117"/>
        <v>209</v>
      </c>
      <c r="CP329" s="35">
        <f t="shared" ca="1" si="117"/>
        <v>209</v>
      </c>
      <c r="CQ329" s="35">
        <f t="shared" ca="1" si="117"/>
        <v>209</v>
      </c>
      <c r="CR329" s="35">
        <f t="shared" ca="1" si="117"/>
        <v>209</v>
      </c>
      <c r="CS329" s="35">
        <f t="shared" ca="1" si="117"/>
        <v>209</v>
      </c>
      <c r="CT329" s="35">
        <f t="shared" ca="1" si="117"/>
        <v>209</v>
      </c>
      <c r="CU329" s="35">
        <f t="shared" ca="1" si="117"/>
        <v>209</v>
      </c>
      <c r="CV329" s="35">
        <f t="shared" ca="1" si="117"/>
        <v>209</v>
      </c>
      <c r="CW329" s="38">
        <f t="shared" ca="1" si="116"/>
        <v>77.970588235294116</v>
      </c>
      <c r="CX329" s="38">
        <f t="shared" ca="1" si="116"/>
        <v>-53.058823529411768</v>
      </c>
      <c r="CY329" s="38">
        <f t="shared" ca="1" si="116"/>
        <v>-140.41176470588235</v>
      </c>
      <c r="CZ329" s="39">
        <f t="shared" ca="1" si="111"/>
        <v>-140.41176470588235</v>
      </c>
      <c r="DA329" s="35"/>
    </row>
    <row r="330" spans="4:105" x14ac:dyDescent="0.3">
      <c r="D330" s="61" t="str">
        <f>VLOOKUP(F330,[1]Special!$O$2:$S$209,3,0)</f>
        <v>|0101022500|0.00|0.00|0.000|85.5002.3</v>
      </c>
      <c r="E330" s="20" t="s">
        <v>353</v>
      </c>
      <c r="F330" s="19" t="str">
        <f t="shared" si="122"/>
        <v>|0200226240|28.60|0.00|2.300|0.000</v>
      </c>
      <c r="G330" s="19" t="str">
        <f>'Cutting Rules'!H330</f>
        <v>KMV|KMV||KMV|||||||||</v>
      </c>
      <c r="H330" s="19" t="str">
        <f>VLOOKUP(MID(F330,8,2),[1]Special!$H$2:$I$32,2,0)</f>
        <v>STKMHT590</v>
      </c>
      <c r="I330" s="19" t="str">
        <f t="shared" si="123"/>
        <v>NBC</v>
      </c>
      <c r="J330" s="19" t="str">
        <f t="shared" si="124"/>
        <v>P</v>
      </c>
      <c r="K330" s="19" t="str">
        <f t="shared" si="125"/>
        <v>28.6</v>
      </c>
      <c r="L330" s="19" t="str">
        <f t="shared" si="126"/>
        <v>0.00</v>
      </c>
      <c r="M330" s="52" t="str">
        <f t="shared" si="127"/>
        <v>2.30</v>
      </c>
      <c r="N330" s="52" t="str">
        <f t="shared" si="128"/>
        <v>6127</v>
      </c>
      <c r="O330" s="19">
        <f>VLOOKUP(F330,[1]Item!$A$5:$Z$10000,26,0)</f>
        <v>1.492</v>
      </c>
      <c r="P330" s="19" t="str">
        <f>VLOOKUP(E330,[1]route!$E$3:$O$10005,11,0)</f>
        <v>C</v>
      </c>
      <c r="Q330" s="62" t="str">
        <f>'Cutting Rules'!AD330</f>
        <v>250-505-6127-354---------</v>
      </c>
      <c r="R330" s="23">
        <f ca="1">SUMIF([1]route!$E$3:$E$10005,E330,[1]!Table1[生産])</f>
        <v>31.88</v>
      </c>
      <c r="S330" s="24"/>
      <c r="T330" s="78" t="s">
        <v>547</v>
      </c>
      <c r="U330" s="19"/>
      <c r="V330" s="48">
        <f>SUMIF([1]route!$E$3:$E$10005,E330,[1]route!$M$3:$M$10005)</f>
        <v>58</v>
      </c>
      <c r="W330" s="56">
        <f t="shared" si="129"/>
        <v>530.20607200000006</v>
      </c>
      <c r="X330" s="27" t="e">
        <f t="array" aca="1" ref="X330" ca="1">INDEX($BP330:$CZ330,MATCH(TRUE,$BP330:$CZ330&lt;0,0))</f>
        <v>#N/A</v>
      </c>
      <c r="Y330" s="47" t="str">
        <f t="shared" ca="1" si="120"/>
        <v/>
      </c>
      <c r="Z330" s="121" t="str">
        <f>IFERROR(VLOOKUP(E330,[1]route!$E$3:$BL$10005,59,0),"")&amp;IFERROR(VLOOKUP(E330,[1]route!$E$3:$BL$10005,60,0),"")</f>
        <v/>
      </c>
      <c r="AA330" s="28">
        <f t="shared" ca="1" si="130"/>
        <v>0</v>
      </c>
      <c r="AB330" s="77">
        <f t="shared" ca="1" si="131"/>
        <v>0</v>
      </c>
      <c r="AC330" s="4" t="str">
        <f t="shared" ca="1" si="121"/>
        <v/>
      </c>
      <c r="AD330" s="29">
        <v>0</v>
      </c>
      <c r="AE330" s="30">
        <f ca="1">SUMIF([1]route!$E$3:$E$10005,E330,[1]!Table1[1])</f>
        <v>0</v>
      </c>
      <c r="AF330" s="30">
        <f ca="1">SUMIF([1]route!$E$3:$E$10005,E330,[1]!Table1[2])</f>
        <v>0</v>
      </c>
      <c r="AG330" s="30">
        <f ca="1">SUMIF([1]route!$E$3:$E$10005,E330,[1]!Table1[3])</f>
        <v>0</v>
      </c>
      <c r="AH330" s="30">
        <f ca="1">SUMIF([1]route!$E$3:$E$10005,E330,[1]!Table1[4])</f>
        <v>0</v>
      </c>
      <c r="AI330" s="30">
        <f ca="1">SUMIF([1]route!$E$3:$E$10005,E330,[1]!Table1[5])</f>
        <v>0</v>
      </c>
      <c r="AJ330" s="30">
        <f ca="1">SUMIF([1]route!$E$3:$E$10005,E330,[1]!Table1[6])</f>
        <v>0</v>
      </c>
      <c r="AK330" s="30">
        <f ca="1">SUMIF([1]route!$E$3:$E$10005,E330,[1]!Table1[7])</f>
        <v>0</v>
      </c>
      <c r="AL330" s="30">
        <f ca="1">SUMIF([1]route!$E$3:$E$10005,E330,[1]!Table1[8])</f>
        <v>0</v>
      </c>
      <c r="AM330" s="30">
        <f ca="1">SUMIF([1]route!$E$3:$E$10005,E330,[1]!Table1[9])</f>
        <v>0</v>
      </c>
      <c r="AN330" s="30">
        <f ca="1">SUMIF([1]route!$E$3:$E$10005,E330,[1]!Table1[10])</f>
        <v>0</v>
      </c>
      <c r="AO330" s="30">
        <f ca="1">SUMIF([1]route!$E$3:$E$10005,E330,[1]!Table1[11])</f>
        <v>0</v>
      </c>
      <c r="AP330" s="30">
        <f ca="1">SUMIF([1]route!$E$3:$E$10005,E330,[1]!Table1[12])</f>
        <v>0</v>
      </c>
      <c r="AQ330" s="30">
        <f ca="1">SUMIF([1]route!$E$3:$E$10005,E330,[1]!Table1[13])</f>
        <v>0</v>
      </c>
      <c r="AR330" s="30">
        <f ca="1">SUMIF([1]route!$E$3:$E$10005,E330,[1]!Table1[14])</f>
        <v>0</v>
      </c>
      <c r="AS330" s="30">
        <f ca="1">SUMIF([1]route!$E$3:$E$10005,E330,[1]!Table1[15])</f>
        <v>0</v>
      </c>
      <c r="AT330" s="30">
        <f ca="1">SUMIF([1]route!$E$3:$E$10005,E330,[1]!Table1[16])</f>
        <v>0</v>
      </c>
      <c r="AU330" s="30">
        <f ca="1">SUMIF([1]route!$E$3:$E$10005,E330,[1]!Table1[17])</f>
        <v>0</v>
      </c>
      <c r="AV330" s="30">
        <f ca="1">SUMIF([1]route!$E$3:$E$10005,E330,[1]!Table1[18])</f>
        <v>0</v>
      </c>
      <c r="AW330" s="30">
        <f ca="1">SUMIF([1]route!$E$3:$E$10005,E330,[1]!Table1[19])</f>
        <v>0</v>
      </c>
      <c r="AX330" s="30">
        <f ca="1">SUMIF([1]route!$E$3:$E$10005,E330,[1]!Table1[20])</f>
        <v>0</v>
      </c>
      <c r="AY330" s="30">
        <f ca="1">SUMIF([1]route!$E$3:$E$10005,E330,[1]!Table1[21])</f>
        <v>0</v>
      </c>
      <c r="AZ330" s="30">
        <f ca="1">SUMIF([1]route!$E$3:$E$10005,E330,[1]!Table1[22])</f>
        <v>0</v>
      </c>
      <c r="BA330" s="30">
        <f ca="1">SUMIF([1]route!$E$3:$E$10005,E330,[1]!Table1[23])</f>
        <v>0</v>
      </c>
      <c r="BB330" s="30">
        <f ca="1">SUMIF([1]route!$E$3:$E$10005,E330,[1]!Table1[24])</f>
        <v>0</v>
      </c>
      <c r="BC330" s="30">
        <f ca="1">SUMIF([1]route!$E$3:$E$10005,E330,[1]!Table1[25])</f>
        <v>0</v>
      </c>
      <c r="BD330" s="30">
        <f ca="1">SUMIF([1]route!$E$3:$E$10005,E330,[1]!Table1[26])</f>
        <v>0</v>
      </c>
      <c r="BE330" s="30">
        <f ca="1">SUMIF([1]route!$E$3:$E$10005,E330,[1]!Table1[27])</f>
        <v>0</v>
      </c>
      <c r="BF330" s="30">
        <f ca="1">SUMIF([1]route!$E$3:$E$10005,E330,[1]!Table1[28])</f>
        <v>0</v>
      </c>
      <c r="BG330" s="30">
        <f ca="1">SUMIF([1]route!$E$3:$E$10005,E330,[1]!Table1[29])</f>
        <v>0</v>
      </c>
      <c r="BH330" s="30">
        <f ca="1">SUMIF([1]route!$E$3:$E$10005,E330,[1]!Table1[30])</f>
        <v>0</v>
      </c>
      <c r="BI330" s="30">
        <f ca="1">SUMIF([1]route!$E$3:$E$10005,E330,[1]!Table1[31])</f>
        <v>0</v>
      </c>
      <c r="BJ330" s="30">
        <f ca="1">SUMIF([1]route!$E$3:$E$10005,E330,[1]!Table1[Remain PO])</f>
        <v>0</v>
      </c>
      <c r="BK330" s="31">
        <f ca="1">SUMIF([1]route!$E$3:$E$10005,E330,[1]!Table1[N+1])</f>
        <v>19.88</v>
      </c>
      <c r="BL330" s="31">
        <f ca="1">SUMIF([1]route!$E$3:$E$10005,E330,[1]!Table1[N+2])</f>
        <v>12</v>
      </c>
      <c r="BM330" s="31">
        <f ca="1">SUMIF([1]route!$E$3:$E$10005,E330,[1]!Table1[N+3])</f>
        <v>0</v>
      </c>
      <c r="BN330" s="32">
        <f ca="1">SUMIF([1]route!$E$3:$E$10005,E330,[1]!Table1[N+4])</f>
        <v>0</v>
      </c>
      <c r="BP330" s="37">
        <f t="shared" si="132"/>
        <v>58</v>
      </c>
      <c r="BQ330" s="35">
        <f t="shared" ca="1" si="119"/>
        <v>58</v>
      </c>
      <c r="BR330" s="35">
        <f t="shared" ca="1" si="119"/>
        <v>58</v>
      </c>
      <c r="BS330" s="35">
        <f t="shared" ca="1" si="118"/>
        <v>58</v>
      </c>
      <c r="BT330" s="35">
        <f t="shared" ca="1" si="118"/>
        <v>58</v>
      </c>
      <c r="BU330" s="35">
        <f t="shared" ca="1" si="118"/>
        <v>58</v>
      </c>
      <c r="BV330" s="35">
        <f t="shared" ca="1" si="118"/>
        <v>58</v>
      </c>
      <c r="BW330" s="35">
        <f t="shared" ca="1" si="118"/>
        <v>58</v>
      </c>
      <c r="BX330" s="35">
        <f t="shared" ca="1" si="118"/>
        <v>58</v>
      </c>
      <c r="BY330" s="35">
        <f t="shared" ca="1" si="118"/>
        <v>58</v>
      </c>
      <c r="BZ330" s="35">
        <f t="shared" ca="1" si="118"/>
        <v>58</v>
      </c>
      <c r="CA330" s="35">
        <f t="shared" ca="1" si="118"/>
        <v>58</v>
      </c>
      <c r="CB330" s="35">
        <f t="shared" ca="1" si="114"/>
        <v>58</v>
      </c>
      <c r="CC330" s="35">
        <f t="shared" ca="1" si="114"/>
        <v>58</v>
      </c>
      <c r="CD330" s="35">
        <f t="shared" ca="1" si="114"/>
        <v>58</v>
      </c>
      <c r="CE330" s="35">
        <f t="shared" ca="1" si="114"/>
        <v>58</v>
      </c>
      <c r="CF330" s="35">
        <f t="shared" ca="1" si="114"/>
        <v>58</v>
      </c>
      <c r="CG330" s="35">
        <f t="shared" ca="1" si="113"/>
        <v>58</v>
      </c>
      <c r="CH330" s="35">
        <f t="shared" ca="1" si="113"/>
        <v>58</v>
      </c>
      <c r="CI330" s="35">
        <f t="shared" ca="1" si="113"/>
        <v>58</v>
      </c>
      <c r="CJ330" s="35">
        <f t="shared" ca="1" si="113"/>
        <v>58</v>
      </c>
      <c r="CK330" s="35">
        <f t="shared" ca="1" si="113"/>
        <v>58</v>
      </c>
      <c r="CL330" s="35">
        <f t="shared" ca="1" si="113"/>
        <v>58</v>
      </c>
      <c r="CM330" s="35">
        <f t="shared" ca="1" si="113"/>
        <v>58</v>
      </c>
      <c r="CN330" s="35">
        <f t="shared" ca="1" si="117"/>
        <v>58</v>
      </c>
      <c r="CO330" s="35">
        <f t="shared" ca="1" si="117"/>
        <v>58</v>
      </c>
      <c r="CP330" s="35">
        <f t="shared" ca="1" si="117"/>
        <v>58</v>
      </c>
      <c r="CQ330" s="35">
        <f t="shared" ca="1" si="117"/>
        <v>58</v>
      </c>
      <c r="CR330" s="35">
        <f t="shared" ca="1" si="117"/>
        <v>58</v>
      </c>
      <c r="CS330" s="35">
        <f t="shared" ca="1" si="117"/>
        <v>58</v>
      </c>
      <c r="CT330" s="35">
        <f t="shared" ca="1" si="117"/>
        <v>58</v>
      </c>
      <c r="CU330" s="35">
        <f t="shared" ca="1" si="117"/>
        <v>58</v>
      </c>
      <c r="CV330" s="35">
        <f t="shared" ca="1" si="117"/>
        <v>58</v>
      </c>
      <c r="CW330" s="38">
        <f t="shared" ca="1" si="116"/>
        <v>38.120000000000005</v>
      </c>
      <c r="CX330" s="38">
        <f t="shared" ca="1" si="116"/>
        <v>26.120000000000005</v>
      </c>
      <c r="CY330" s="38">
        <f t="shared" ca="1" si="116"/>
        <v>26.120000000000005</v>
      </c>
      <c r="CZ330" s="39">
        <f t="shared" ca="1" si="111"/>
        <v>26.120000000000005</v>
      </c>
      <c r="DA330" s="35"/>
    </row>
    <row r="331" spans="4:105" x14ac:dyDescent="0.3">
      <c r="D331" s="61" t="str">
        <f>VLOOKUP(F331,[1]Special!$O$2:$S$209,3,0)</f>
        <v>|0101022500|0.00|0.00|0.000|85.5002.3</v>
      </c>
      <c r="E331" s="20" t="s">
        <v>354</v>
      </c>
      <c r="F331" s="19" t="str">
        <f t="shared" si="122"/>
        <v>|0200226240|28.60|0.00|2.300|0.000</v>
      </c>
      <c r="G331" s="19" t="str">
        <f>'Cutting Rules'!H331</f>
        <v>KMV|KMV|KMV||||||||||</v>
      </c>
      <c r="H331" s="19" t="str">
        <f>VLOOKUP(MID(F331,8,2),[1]Special!$H$2:$I$32,2,0)</f>
        <v>STKMHT590</v>
      </c>
      <c r="I331" s="19" t="str">
        <f t="shared" si="123"/>
        <v>NBC</v>
      </c>
      <c r="J331" s="19" t="str">
        <f t="shared" si="124"/>
        <v>P</v>
      </c>
      <c r="K331" s="19" t="str">
        <f t="shared" si="125"/>
        <v>28.6</v>
      </c>
      <c r="L331" s="19" t="str">
        <f t="shared" si="126"/>
        <v>0.00</v>
      </c>
      <c r="M331" s="52" t="str">
        <f t="shared" si="127"/>
        <v>2.30</v>
      </c>
      <c r="N331" s="52" t="str">
        <f t="shared" si="128"/>
        <v>6059</v>
      </c>
      <c r="O331" s="19">
        <f>VLOOKUP(F331,[1]Item!$A$5:$Z$10000,26,0)</f>
        <v>1.492</v>
      </c>
      <c r="P331" s="19" t="str">
        <f>VLOOKUP(E331,[1]route!$E$3:$O$10005,11,0)</f>
        <v>C</v>
      </c>
      <c r="Q331" s="62" t="str">
        <f>'Cutting Rules'!AD331</f>
        <v>268-296-425-6059-664--------</v>
      </c>
      <c r="R331" s="23">
        <f ca="1">SUMIF([1]route!$E$3:$E$10005,E331,[1]!Table1[生産])</f>
        <v>232.50931677018633</v>
      </c>
      <c r="S331" s="24"/>
      <c r="T331" s="78" t="s">
        <v>547</v>
      </c>
      <c r="U331" s="19"/>
      <c r="V331" s="48">
        <f>SUMIF([1]route!$E$3:$E$10005,E331,[1]route!$M$3:$M$10005)</f>
        <v>158</v>
      </c>
      <c r="W331" s="56">
        <f t="shared" si="129"/>
        <v>1428.3244240000001</v>
      </c>
      <c r="X331" s="27">
        <f t="array" aca="1" ref="X331" ca="1">INDEX($BP331:$CZ331,MATCH(TRUE,$BP331:$CZ331&lt;0,0))</f>
        <v>-74.509316770186317</v>
      </c>
      <c r="Y331" s="47">
        <f t="shared" ca="1" si="120"/>
        <v>45351</v>
      </c>
      <c r="Z331" s="121" t="str">
        <f>IFERROR(VLOOKUP(E331,[1]route!$E$3:$BL$10005,59,0),"")&amp;IFERROR(VLOOKUP(E331,[1]route!$E$3:$BL$10005,60,0),"")</f>
        <v/>
      </c>
      <c r="AA331" s="28">
        <f t="shared" ca="1" si="130"/>
        <v>74.509316770186331</v>
      </c>
      <c r="AB331" s="77">
        <f t="shared" ca="1" si="131"/>
        <v>673.56630986335392</v>
      </c>
      <c r="AC331" s="4">
        <f t="shared" ca="1" si="121"/>
        <v>35</v>
      </c>
      <c r="AD331" s="29">
        <v>0</v>
      </c>
      <c r="AE331" s="30">
        <f ca="1">SUMIF([1]route!$E$3:$E$10005,E331,[1]!Table1[1])</f>
        <v>0</v>
      </c>
      <c r="AF331" s="30">
        <f ca="1">SUMIF([1]route!$E$3:$E$10005,E331,[1]!Table1[2])</f>
        <v>0</v>
      </c>
      <c r="AG331" s="30">
        <f ca="1">SUMIF([1]route!$E$3:$E$10005,E331,[1]!Table1[3])</f>
        <v>0</v>
      </c>
      <c r="AH331" s="30">
        <f ca="1">SUMIF([1]route!$E$3:$E$10005,E331,[1]!Table1[4])</f>
        <v>0</v>
      </c>
      <c r="AI331" s="30">
        <f ca="1">SUMIF([1]route!$E$3:$E$10005,E331,[1]!Table1[5])</f>
        <v>0</v>
      </c>
      <c r="AJ331" s="30">
        <f ca="1">SUMIF([1]route!$E$3:$E$10005,E331,[1]!Table1[6])</f>
        <v>0</v>
      </c>
      <c r="AK331" s="30">
        <f ca="1">SUMIF([1]route!$E$3:$E$10005,E331,[1]!Table1[7])</f>
        <v>0</v>
      </c>
      <c r="AL331" s="30">
        <f ca="1">SUMIF([1]route!$E$3:$E$10005,E331,[1]!Table1[8])</f>
        <v>0</v>
      </c>
      <c r="AM331" s="30">
        <f ca="1">SUMIF([1]route!$E$3:$E$10005,E331,[1]!Table1[9])</f>
        <v>0</v>
      </c>
      <c r="AN331" s="30">
        <f ca="1">SUMIF([1]route!$E$3:$E$10005,E331,[1]!Table1[10])</f>
        <v>0</v>
      </c>
      <c r="AO331" s="30">
        <f ca="1">SUMIF([1]route!$E$3:$E$10005,E331,[1]!Table1[11])</f>
        <v>0</v>
      </c>
      <c r="AP331" s="30">
        <f ca="1">SUMIF([1]route!$E$3:$E$10005,E331,[1]!Table1[12])</f>
        <v>0</v>
      </c>
      <c r="AQ331" s="30">
        <f ca="1">SUMIF([1]route!$E$3:$E$10005,E331,[1]!Table1[13])</f>
        <v>0</v>
      </c>
      <c r="AR331" s="30">
        <f ca="1">SUMIF([1]route!$E$3:$E$10005,E331,[1]!Table1[14])</f>
        <v>0</v>
      </c>
      <c r="AS331" s="30">
        <f ca="1">SUMIF([1]route!$E$3:$E$10005,E331,[1]!Table1[15])</f>
        <v>0</v>
      </c>
      <c r="AT331" s="30">
        <f ca="1">SUMIF([1]route!$E$3:$E$10005,E331,[1]!Table1[16])</f>
        <v>0</v>
      </c>
      <c r="AU331" s="30">
        <f ca="1">SUMIF([1]route!$E$3:$E$10005,E331,[1]!Table1[17])</f>
        <v>0</v>
      </c>
      <c r="AV331" s="30">
        <f ca="1">SUMIF([1]route!$E$3:$E$10005,E331,[1]!Table1[18])</f>
        <v>0</v>
      </c>
      <c r="AW331" s="30">
        <f ca="1">SUMIF([1]route!$E$3:$E$10005,E331,[1]!Table1[19])</f>
        <v>0</v>
      </c>
      <c r="AX331" s="30">
        <f ca="1">SUMIF([1]route!$E$3:$E$10005,E331,[1]!Table1[20])</f>
        <v>0</v>
      </c>
      <c r="AY331" s="30">
        <f ca="1">SUMIF([1]route!$E$3:$E$10005,E331,[1]!Table1[21])</f>
        <v>0</v>
      </c>
      <c r="AZ331" s="30">
        <f ca="1">SUMIF([1]route!$E$3:$E$10005,E331,[1]!Table1[22])</f>
        <v>0</v>
      </c>
      <c r="BA331" s="30">
        <f ca="1">SUMIF([1]route!$E$3:$E$10005,E331,[1]!Table1[23])</f>
        <v>0</v>
      </c>
      <c r="BB331" s="30">
        <f ca="1">SUMIF([1]route!$E$3:$E$10005,E331,[1]!Table1[24])</f>
        <v>0</v>
      </c>
      <c r="BC331" s="30">
        <f ca="1">SUMIF([1]route!$E$3:$E$10005,E331,[1]!Table1[25])</f>
        <v>0</v>
      </c>
      <c r="BD331" s="30">
        <f ca="1">SUMIF([1]route!$E$3:$E$10005,E331,[1]!Table1[26])</f>
        <v>0</v>
      </c>
      <c r="BE331" s="30">
        <f ca="1">SUMIF([1]route!$E$3:$E$10005,E331,[1]!Table1[27])</f>
        <v>0</v>
      </c>
      <c r="BF331" s="30">
        <f ca="1">SUMIF([1]route!$E$3:$E$10005,E331,[1]!Table1[28])</f>
        <v>0</v>
      </c>
      <c r="BG331" s="30">
        <f ca="1">SUMIF([1]route!$E$3:$E$10005,E331,[1]!Table1[29])</f>
        <v>0</v>
      </c>
      <c r="BH331" s="30">
        <f ca="1">SUMIF([1]route!$E$3:$E$10005,E331,[1]!Table1[30])</f>
        <v>0</v>
      </c>
      <c r="BI331" s="30">
        <f ca="1">SUMIF([1]route!$E$3:$E$10005,E331,[1]!Table1[31])</f>
        <v>0</v>
      </c>
      <c r="BJ331" s="30">
        <f ca="1">SUMIF([1]route!$E$3:$E$10005,E331,[1]!Table1[Remain PO])</f>
        <v>0</v>
      </c>
      <c r="BK331" s="31">
        <f ca="1">SUMIF([1]route!$E$3:$E$10005,E331,[1]!Table1[N+1])</f>
        <v>145.54037267080744</v>
      </c>
      <c r="BL331" s="31">
        <f ca="1">SUMIF([1]route!$E$3:$E$10005,E331,[1]!Table1[N+2])</f>
        <v>86.968944099378874</v>
      </c>
      <c r="BM331" s="31">
        <f ca="1">SUMIF([1]route!$E$3:$E$10005,E331,[1]!Table1[N+3])</f>
        <v>86.968944099378874</v>
      </c>
      <c r="BN331" s="32">
        <f ca="1">SUMIF([1]route!$E$3:$E$10005,E331,[1]!Table1[N+4])</f>
        <v>0</v>
      </c>
      <c r="BP331" s="37">
        <f t="shared" si="132"/>
        <v>158</v>
      </c>
      <c r="BQ331" s="35">
        <f t="shared" ca="1" si="119"/>
        <v>158</v>
      </c>
      <c r="BR331" s="35">
        <f t="shared" ca="1" si="119"/>
        <v>158</v>
      </c>
      <c r="BS331" s="35">
        <f t="shared" ca="1" si="118"/>
        <v>158</v>
      </c>
      <c r="BT331" s="35">
        <f t="shared" ca="1" si="118"/>
        <v>158</v>
      </c>
      <c r="BU331" s="35">
        <f t="shared" ca="1" si="118"/>
        <v>158</v>
      </c>
      <c r="BV331" s="35">
        <f t="shared" ca="1" si="118"/>
        <v>158</v>
      </c>
      <c r="BW331" s="35">
        <f t="shared" ca="1" si="118"/>
        <v>158</v>
      </c>
      <c r="BX331" s="35">
        <f t="shared" ca="1" si="118"/>
        <v>158</v>
      </c>
      <c r="BY331" s="35">
        <f t="shared" ca="1" si="118"/>
        <v>158</v>
      </c>
      <c r="BZ331" s="35">
        <f t="shared" ca="1" si="118"/>
        <v>158</v>
      </c>
      <c r="CA331" s="35">
        <f t="shared" ca="1" si="118"/>
        <v>158</v>
      </c>
      <c r="CB331" s="35">
        <f t="shared" ca="1" si="114"/>
        <v>158</v>
      </c>
      <c r="CC331" s="35">
        <f t="shared" ca="1" si="114"/>
        <v>158</v>
      </c>
      <c r="CD331" s="35">
        <f t="shared" ca="1" si="114"/>
        <v>158</v>
      </c>
      <c r="CE331" s="35">
        <f t="shared" ca="1" si="114"/>
        <v>158</v>
      </c>
      <c r="CF331" s="35">
        <f t="shared" ca="1" si="114"/>
        <v>158</v>
      </c>
      <c r="CG331" s="35">
        <f t="shared" ca="1" si="113"/>
        <v>158</v>
      </c>
      <c r="CH331" s="35">
        <f t="shared" ca="1" si="113"/>
        <v>158</v>
      </c>
      <c r="CI331" s="35">
        <f t="shared" ca="1" si="113"/>
        <v>158</v>
      </c>
      <c r="CJ331" s="35">
        <f t="shared" ca="1" si="113"/>
        <v>158</v>
      </c>
      <c r="CK331" s="35">
        <f t="shared" ca="1" si="113"/>
        <v>158</v>
      </c>
      <c r="CL331" s="35">
        <f t="shared" ca="1" si="113"/>
        <v>158</v>
      </c>
      <c r="CM331" s="35">
        <f t="shared" ca="1" si="113"/>
        <v>158</v>
      </c>
      <c r="CN331" s="35">
        <f t="shared" ca="1" si="117"/>
        <v>158</v>
      </c>
      <c r="CO331" s="35">
        <f t="shared" ca="1" si="117"/>
        <v>158</v>
      </c>
      <c r="CP331" s="35">
        <f t="shared" ca="1" si="117"/>
        <v>158</v>
      </c>
      <c r="CQ331" s="35">
        <f t="shared" ca="1" si="117"/>
        <v>158</v>
      </c>
      <c r="CR331" s="35">
        <f t="shared" ca="1" si="117"/>
        <v>158</v>
      </c>
      <c r="CS331" s="35">
        <f t="shared" ca="1" si="117"/>
        <v>158</v>
      </c>
      <c r="CT331" s="35">
        <f t="shared" ca="1" si="117"/>
        <v>158</v>
      </c>
      <c r="CU331" s="35">
        <f t="shared" ca="1" si="117"/>
        <v>158</v>
      </c>
      <c r="CV331" s="35">
        <f t="shared" ca="1" si="117"/>
        <v>158</v>
      </c>
      <c r="CW331" s="38">
        <f t="shared" ca="1" si="116"/>
        <v>12.459627329192557</v>
      </c>
      <c r="CX331" s="38">
        <f t="shared" ca="1" si="116"/>
        <v>-74.509316770186317</v>
      </c>
      <c r="CY331" s="38">
        <f t="shared" ca="1" si="116"/>
        <v>-161.47826086956519</v>
      </c>
      <c r="CZ331" s="39">
        <f t="shared" ca="1" si="111"/>
        <v>-161.47826086956519</v>
      </c>
      <c r="DA331" s="35"/>
    </row>
    <row r="332" spans="4:105" x14ac:dyDescent="0.3">
      <c r="D332" s="61" t="str">
        <f>VLOOKUP(F332,[1]Special!$O$2:$S$209,3,0)</f>
        <v>|0101022500|0.00|0.00|0.000|85.5002.3</v>
      </c>
      <c r="E332" s="20" t="s">
        <v>355</v>
      </c>
      <c r="F332" s="19" t="str">
        <f t="shared" si="122"/>
        <v>|0200226240|28.60|0.00|2.300|0.000</v>
      </c>
      <c r="G332" s="19" t="str">
        <f>'Cutting Rules'!H332</f>
        <v>KMV|KMV|KMV|KMV|||||||||</v>
      </c>
      <c r="H332" s="19" t="str">
        <f>VLOOKUP(MID(F332,8,2),[1]Special!$H$2:$I$32,2,0)</f>
        <v>STKMHT590</v>
      </c>
      <c r="I332" s="19" t="str">
        <f t="shared" si="123"/>
        <v>NBC</v>
      </c>
      <c r="J332" s="19" t="str">
        <f t="shared" si="124"/>
        <v>P</v>
      </c>
      <c r="K332" s="19" t="str">
        <f t="shared" si="125"/>
        <v>28.6</v>
      </c>
      <c r="L332" s="19" t="str">
        <f t="shared" si="126"/>
        <v>0.00</v>
      </c>
      <c r="M332" s="52" t="str">
        <f t="shared" si="127"/>
        <v>2.30</v>
      </c>
      <c r="N332" s="52" t="str">
        <f t="shared" si="128"/>
        <v>5731</v>
      </c>
      <c r="O332" s="19">
        <f>VLOOKUP(F332,[1]Item!$A$5:$Z$10000,26,0)</f>
        <v>1.492</v>
      </c>
      <c r="P332" s="19" t="str">
        <f>VLOOKUP(E332,[1]route!$E$3:$O$10005,11,0)</f>
        <v>C</v>
      </c>
      <c r="Q332" s="62" t="str">
        <f>'Cutting Rules'!AD332</f>
        <v>280-281-401-565-5731--------</v>
      </c>
      <c r="R332" s="23">
        <f ca="1">SUMIF([1]route!$E$3:$E$10005,E332,[1]!Table1[生産])</f>
        <v>197.85</v>
      </c>
      <c r="S332" s="24"/>
      <c r="T332" s="78" t="s">
        <v>547</v>
      </c>
      <c r="U332" s="19"/>
      <c r="V332" s="48">
        <f>SUMIF([1]route!$E$3:$E$10005,E332,[1]route!$M$3:$M$10005)</f>
        <v>277</v>
      </c>
      <c r="W332" s="56">
        <f t="shared" si="129"/>
        <v>2368.530604</v>
      </c>
      <c r="X332" s="27" t="e">
        <f t="array" aca="1" ref="X332" ca="1">INDEX($BP332:$CZ332,MATCH(TRUE,$BP332:$CZ332&lt;0,0))</f>
        <v>#N/A</v>
      </c>
      <c r="Y332" s="47" t="str">
        <f t="shared" ca="1" si="120"/>
        <v/>
      </c>
      <c r="Z332" s="121" t="str">
        <f>IFERROR(VLOOKUP(E332,[1]route!$E$3:$BL$10005,59,0),"")&amp;IFERROR(VLOOKUP(E332,[1]route!$E$3:$BL$10005,60,0),"")</f>
        <v/>
      </c>
      <c r="AA332" s="28">
        <f t="shared" ca="1" si="130"/>
        <v>0</v>
      </c>
      <c r="AB332" s="77">
        <f t="shared" ca="1" si="131"/>
        <v>0</v>
      </c>
      <c r="AC332" s="4" t="str">
        <f t="shared" ca="1" si="121"/>
        <v/>
      </c>
      <c r="AD332" s="29">
        <v>0</v>
      </c>
      <c r="AE332" s="30">
        <f ca="1">SUMIF([1]route!$E$3:$E$10005,E332,[1]!Table1[1])</f>
        <v>0</v>
      </c>
      <c r="AF332" s="30">
        <f ca="1">SUMIF([1]route!$E$3:$E$10005,E332,[1]!Table1[2])</f>
        <v>0</v>
      </c>
      <c r="AG332" s="30">
        <f ca="1">SUMIF([1]route!$E$3:$E$10005,E332,[1]!Table1[3])</f>
        <v>0</v>
      </c>
      <c r="AH332" s="30">
        <f ca="1">SUMIF([1]route!$E$3:$E$10005,E332,[1]!Table1[4])</f>
        <v>0</v>
      </c>
      <c r="AI332" s="30">
        <f ca="1">SUMIF([1]route!$E$3:$E$10005,E332,[1]!Table1[5])</f>
        <v>0</v>
      </c>
      <c r="AJ332" s="30">
        <f ca="1">SUMIF([1]route!$E$3:$E$10005,E332,[1]!Table1[6])</f>
        <v>0</v>
      </c>
      <c r="AK332" s="30">
        <f ca="1">SUMIF([1]route!$E$3:$E$10005,E332,[1]!Table1[7])</f>
        <v>0</v>
      </c>
      <c r="AL332" s="30">
        <f ca="1">SUMIF([1]route!$E$3:$E$10005,E332,[1]!Table1[8])</f>
        <v>0</v>
      </c>
      <c r="AM332" s="30">
        <f ca="1">SUMIF([1]route!$E$3:$E$10005,E332,[1]!Table1[9])</f>
        <v>0</v>
      </c>
      <c r="AN332" s="30">
        <f ca="1">SUMIF([1]route!$E$3:$E$10005,E332,[1]!Table1[10])</f>
        <v>0</v>
      </c>
      <c r="AO332" s="30">
        <f ca="1">SUMIF([1]route!$E$3:$E$10005,E332,[1]!Table1[11])</f>
        <v>0</v>
      </c>
      <c r="AP332" s="30">
        <f ca="1">SUMIF([1]route!$E$3:$E$10005,E332,[1]!Table1[12])</f>
        <v>0</v>
      </c>
      <c r="AQ332" s="30">
        <f ca="1">SUMIF([1]route!$E$3:$E$10005,E332,[1]!Table1[13])</f>
        <v>0</v>
      </c>
      <c r="AR332" s="30">
        <f ca="1">SUMIF([1]route!$E$3:$E$10005,E332,[1]!Table1[14])</f>
        <v>0</v>
      </c>
      <c r="AS332" s="30">
        <f ca="1">SUMIF([1]route!$E$3:$E$10005,E332,[1]!Table1[15])</f>
        <v>0</v>
      </c>
      <c r="AT332" s="30">
        <f ca="1">SUMIF([1]route!$E$3:$E$10005,E332,[1]!Table1[16])</f>
        <v>0</v>
      </c>
      <c r="AU332" s="30">
        <f ca="1">SUMIF([1]route!$E$3:$E$10005,E332,[1]!Table1[17])</f>
        <v>0</v>
      </c>
      <c r="AV332" s="30">
        <f ca="1">SUMIF([1]route!$E$3:$E$10005,E332,[1]!Table1[18])</f>
        <v>0</v>
      </c>
      <c r="AW332" s="30">
        <f ca="1">SUMIF([1]route!$E$3:$E$10005,E332,[1]!Table1[19])</f>
        <v>0</v>
      </c>
      <c r="AX332" s="30">
        <f ca="1">SUMIF([1]route!$E$3:$E$10005,E332,[1]!Table1[20])</f>
        <v>0</v>
      </c>
      <c r="AY332" s="30">
        <f ca="1">SUMIF([1]route!$E$3:$E$10005,E332,[1]!Table1[21])</f>
        <v>0</v>
      </c>
      <c r="AZ332" s="30">
        <f ca="1">SUMIF([1]route!$E$3:$E$10005,E332,[1]!Table1[22])</f>
        <v>0</v>
      </c>
      <c r="BA332" s="30">
        <f ca="1">SUMIF([1]route!$E$3:$E$10005,E332,[1]!Table1[23])</f>
        <v>0</v>
      </c>
      <c r="BB332" s="30">
        <f ca="1">SUMIF([1]route!$E$3:$E$10005,E332,[1]!Table1[24])</f>
        <v>0</v>
      </c>
      <c r="BC332" s="30">
        <f ca="1">SUMIF([1]route!$E$3:$E$10005,E332,[1]!Table1[25])</f>
        <v>0</v>
      </c>
      <c r="BD332" s="30">
        <f ca="1">SUMIF([1]route!$E$3:$E$10005,E332,[1]!Table1[26])</f>
        <v>0</v>
      </c>
      <c r="BE332" s="30">
        <f ca="1">SUMIF([1]route!$E$3:$E$10005,E332,[1]!Table1[27])</f>
        <v>0</v>
      </c>
      <c r="BF332" s="30">
        <f ca="1">SUMIF([1]route!$E$3:$E$10005,E332,[1]!Table1[28])</f>
        <v>0</v>
      </c>
      <c r="BG332" s="30">
        <f ca="1">SUMIF([1]route!$E$3:$E$10005,E332,[1]!Table1[29])</f>
        <v>0</v>
      </c>
      <c r="BH332" s="30">
        <f ca="1">SUMIF([1]route!$E$3:$E$10005,E332,[1]!Table1[30])</f>
        <v>0</v>
      </c>
      <c r="BI332" s="30">
        <f ca="1">SUMIF([1]route!$E$3:$E$10005,E332,[1]!Table1[31])</f>
        <v>0</v>
      </c>
      <c r="BJ332" s="30">
        <f ca="1">SUMIF([1]route!$E$3:$E$10005,E332,[1]!Table1[Remain PO])</f>
        <v>0</v>
      </c>
      <c r="BK332" s="31">
        <f ca="1">SUMIF([1]route!$E$3:$E$10005,E332,[1]!Table1[N+1])</f>
        <v>144.85</v>
      </c>
      <c r="BL332" s="31">
        <f ca="1">SUMIF([1]route!$E$3:$E$10005,E332,[1]!Table1[N+2])</f>
        <v>53</v>
      </c>
      <c r="BM332" s="31">
        <f ca="1">SUMIF([1]route!$E$3:$E$10005,E332,[1]!Table1[N+3])</f>
        <v>62.5</v>
      </c>
      <c r="BN332" s="32">
        <f ca="1">SUMIF([1]route!$E$3:$E$10005,E332,[1]!Table1[N+4])</f>
        <v>0</v>
      </c>
      <c r="BP332" s="37">
        <f t="shared" si="132"/>
        <v>277</v>
      </c>
      <c r="BQ332" s="35">
        <f t="shared" ca="1" si="119"/>
        <v>277</v>
      </c>
      <c r="BR332" s="35">
        <f t="shared" ca="1" si="119"/>
        <v>277</v>
      </c>
      <c r="BS332" s="35">
        <f t="shared" ca="1" si="118"/>
        <v>277</v>
      </c>
      <c r="BT332" s="35">
        <f t="shared" ca="1" si="118"/>
        <v>277</v>
      </c>
      <c r="BU332" s="35">
        <f t="shared" ca="1" si="118"/>
        <v>277</v>
      </c>
      <c r="BV332" s="35">
        <f t="shared" ca="1" si="118"/>
        <v>277</v>
      </c>
      <c r="BW332" s="35">
        <f t="shared" ca="1" si="118"/>
        <v>277</v>
      </c>
      <c r="BX332" s="35">
        <f t="shared" ca="1" si="118"/>
        <v>277</v>
      </c>
      <c r="BY332" s="35">
        <f t="shared" ca="1" si="118"/>
        <v>277</v>
      </c>
      <c r="BZ332" s="35">
        <f t="shared" ca="1" si="118"/>
        <v>277</v>
      </c>
      <c r="CA332" s="35">
        <f t="shared" ca="1" si="118"/>
        <v>277</v>
      </c>
      <c r="CB332" s="35">
        <f t="shared" ca="1" si="114"/>
        <v>277</v>
      </c>
      <c r="CC332" s="35">
        <f t="shared" ca="1" si="114"/>
        <v>277</v>
      </c>
      <c r="CD332" s="35">
        <f t="shared" ca="1" si="114"/>
        <v>277</v>
      </c>
      <c r="CE332" s="35">
        <f t="shared" ca="1" si="114"/>
        <v>277</v>
      </c>
      <c r="CF332" s="35">
        <f t="shared" ca="1" si="114"/>
        <v>277</v>
      </c>
      <c r="CG332" s="35">
        <f t="shared" ca="1" si="113"/>
        <v>277</v>
      </c>
      <c r="CH332" s="35">
        <f t="shared" ca="1" si="113"/>
        <v>277</v>
      </c>
      <c r="CI332" s="35">
        <f t="shared" ca="1" si="113"/>
        <v>277</v>
      </c>
      <c r="CJ332" s="35">
        <f t="shared" ca="1" si="113"/>
        <v>277</v>
      </c>
      <c r="CK332" s="35">
        <f t="shared" ca="1" si="113"/>
        <v>277</v>
      </c>
      <c r="CL332" s="35">
        <f t="shared" ca="1" si="113"/>
        <v>277</v>
      </c>
      <c r="CM332" s="35">
        <f t="shared" ca="1" si="113"/>
        <v>277</v>
      </c>
      <c r="CN332" s="35">
        <f t="shared" ca="1" si="117"/>
        <v>277</v>
      </c>
      <c r="CO332" s="35">
        <f t="shared" ca="1" si="117"/>
        <v>277</v>
      </c>
      <c r="CP332" s="35">
        <f t="shared" ca="1" si="117"/>
        <v>277</v>
      </c>
      <c r="CQ332" s="35">
        <f t="shared" ca="1" si="117"/>
        <v>277</v>
      </c>
      <c r="CR332" s="35">
        <f t="shared" ca="1" si="117"/>
        <v>277</v>
      </c>
      <c r="CS332" s="35">
        <f t="shared" ca="1" si="117"/>
        <v>277</v>
      </c>
      <c r="CT332" s="35">
        <f t="shared" ca="1" si="117"/>
        <v>277</v>
      </c>
      <c r="CU332" s="35">
        <f t="shared" ca="1" si="117"/>
        <v>277</v>
      </c>
      <c r="CV332" s="35">
        <f t="shared" ca="1" si="117"/>
        <v>277</v>
      </c>
      <c r="CW332" s="38">
        <f t="shared" ca="1" si="116"/>
        <v>132.15</v>
      </c>
      <c r="CX332" s="38">
        <f t="shared" ca="1" si="116"/>
        <v>79.150000000000006</v>
      </c>
      <c r="CY332" s="38">
        <f t="shared" ca="1" si="116"/>
        <v>16.650000000000006</v>
      </c>
      <c r="CZ332" s="39">
        <f t="shared" ca="1" si="116"/>
        <v>16.650000000000006</v>
      </c>
      <c r="DA332" s="35"/>
    </row>
    <row r="333" spans="4:105" x14ac:dyDescent="0.3">
      <c r="D333" s="61" t="str">
        <f>VLOOKUP(F333,[1]Special!$O$2:$S$209,3,0)</f>
        <v>|0101022500|0.00|0.00|0.000|85.5002.3</v>
      </c>
      <c r="E333" s="20" t="s">
        <v>356</v>
      </c>
      <c r="F333" s="19" t="str">
        <f t="shared" si="122"/>
        <v>|0200226240|28.60|0.00|2.300|0.000</v>
      </c>
      <c r="G333" s="19" t="str">
        <f>'Cutting Rules'!H333</f>
        <v>KMV|KMV|||||||||||</v>
      </c>
      <c r="H333" s="19" t="str">
        <f>VLOOKUP(MID(F333,8,2),[1]Special!$H$2:$I$32,2,0)</f>
        <v>STKMHT590</v>
      </c>
      <c r="I333" s="19" t="str">
        <f t="shared" si="123"/>
        <v>NBC</v>
      </c>
      <c r="J333" s="19" t="str">
        <f t="shared" si="124"/>
        <v>P</v>
      </c>
      <c r="K333" s="19" t="str">
        <f t="shared" si="125"/>
        <v>28.6</v>
      </c>
      <c r="L333" s="19" t="str">
        <f t="shared" si="126"/>
        <v>0.00</v>
      </c>
      <c r="M333" s="52" t="str">
        <f t="shared" si="127"/>
        <v>2.30</v>
      </c>
      <c r="N333" s="52" t="str">
        <f t="shared" si="128"/>
        <v>6177</v>
      </c>
      <c r="O333" s="19">
        <f>VLOOKUP(F333,[1]Item!$A$5:$Z$10000,26,0)</f>
        <v>1.492</v>
      </c>
      <c r="P333" s="19" t="str">
        <f>VLOOKUP(E333,[1]route!$E$3:$O$10005,11,0)</f>
        <v>C</v>
      </c>
      <c r="Q333" s="62" t="str">
        <f>'Cutting Rules'!AD333</f>
        <v>376-435-6177----------</v>
      </c>
      <c r="R333" s="23">
        <f ca="1">SUMIF([1]route!$E$3:$E$10005,E333,[1]!Table1[生産])</f>
        <v>104.86607142857143</v>
      </c>
      <c r="S333" s="24"/>
      <c r="T333" s="78" t="s">
        <v>547</v>
      </c>
      <c r="U333" s="19"/>
      <c r="V333" s="48">
        <f>SUMIF([1]route!$E$3:$E$10005,E333,[1]route!$M$3:$M$10005)</f>
        <v>112</v>
      </c>
      <c r="W333" s="56">
        <f t="shared" si="129"/>
        <v>1032.2014080000001</v>
      </c>
      <c r="X333" s="27">
        <f t="array" aca="1" ref="X333" ca="1">INDEX($BP333:$CZ333,MATCH(TRUE,$BP333:$CZ333&lt;0,0))</f>
        <v>-83.9375</v>
      </c>
      <c r="Y333" s="47">
        <f t="shared" ca="1" si="120"/>
        <v>45380</v>
      </c>
      <c r="Z333" s="121" t="str">
        <f>IFERROR(VLOOKUP(E333,[1]route!$E$3:$BL$10005,59,0),"")&amp;IFERROR(VLOOKUP(E333,[1]route!$E$3:$BL$10005,60,0),"")</f>
        <v/>
      </c>
      <c r="AA333" s="28">
        <f t="shared" ca="1" si="130"/>
        <v>0</v>
      </c>
      <c r="AB333" s="77">
        <f t="shared" ca="1" si="131"/>
        <v>0</v>
      </c>
      <c r="AC333" s="4">
        <f t="shared" ca="1" si="121"/>
        <v>36</v>
      </c>
      <c r="AD333" s="29">
        <v>0</v>
      </c>
      <c r="AE333" s="30">
        <f ca="1">SUMIF([1]route!$E$3:$E$10005,E333,[1]!Table1[1])</f>
        <v>0</v>
      </c>
      <c r="AF333" s="30">
        <f ca="1">SUMIF([1]route!$E$3:$E$10005,E333,[1]!Table1[2])</f>
        <v>0</v>
      </c>
      <c r="AG333" s="30">
        <f ca="1">SUMIF([1]route!$E$3:$E$10005,E333,[1]!Table1[3])</f>
        <v>0</v>
      </c>
      <c r="AH333" s="30">
        <f ca="1">SUMIF([1]route!$E$3:$E$10005,E333,[1]!Table1[4])</f>
        <v>0</v>
      </c>
      <c r="AI333" s="30">
        <f ca="1">SUMIF([1]route!$E$3:$E$10005,E333,[1]!Table1[5])</f>
        <v>0</v>
      </c>
      <c r="AJ333" s="30">
        <f ca="1">SUMIF([1]route!$E$3:$E$10005,E333,[1]!Table1[6])</f>
        <v>0</v>
      </c>
      <c r="AK333" s="30">
        <f ca="1">SUMIF([1]route!$E$3:$E$10005,E333,[1]!Table1[7])</f>
        <v>0</v>
      </c>
      <c r="AL333" s="30">
        <f ca="1">SUMIF([1]route!$E$3:$E$10005,E333,[1]!Table1[8])</f>
        <v>0</v>
      </c>
      <c r="AM333" s="30">
        <f ca="1">SUMIF([1]route!$E$3:$E$10005,E333,[1]!Table1[9])</f>
        <v>0</v>
      </c>
      <c r="AN333" s="30">
        <f ca="1">SUMIF([1]route!$E$3:$E$10005,E333,[1]!Table1[10])</f>
        <v>0</v>
      </c>
      <c r="AO333" s="30">
        <f ca="1">SUMIF([1]route!$E$3:$E$10005,E333,[1]!Table1[11])</f>
        <v>0</v>
      </c>
      <c r="AP333" s="30">
        <f ca="1">SUMIF([1]route!$E$3:$E$10005,E333,[1]!Table1[12])</f>
        <v>0</v>
      </c>
      <c r="AQ333" s="30">
        <f ca="1">SUMIF([1]route!$E$3:$E$10005,E333,[1]!Table1[13])</f>
        <v>0</v>
      </c>
      <c r="AR333" s="30">
        <f ca="1">SUMIF([1]route!$E$3:$E$10005,E333,[1]!Table1[14])</f>
        <v>0</v>
      </c>
      <c r="AS333" s="30">
        <f ca="1">SUMIF([1]route!$E$3:$E$10005,E333,[1]!Table1[15])</f>
        <v>0</v>
      </c>
      <c r="AT333" s="30">
        <f ca="1">SUMIF([1]route!$E$3:$E$10005,E333,[1]!Table1[16])</f>
        <v>0</v>
      </c>
      <c r="AU333" s="30">
        <f ca="1">SUMIF([1]route!$E$3:$E$10005,E333,[1]!Table1[17])</f>
        <v>0</v>
      </c>
      <c r="AV333" s="30">
        <f ca="1">SUMIF([1]route!$E$3:$E$10005,E333,[1]!Table1[18])</f>
        <v>0</v>
      </c>
      <c r="AW333" s="30">
        <f ca="1">SUMIF([1]route!$E$3:$E$10005,E333,[1]!Table1[19])</f>
        <v>0</v>
      </c>
      <c r="AX333" s="30">
        <f ca="1">SUMIF([1]route!$E$3:$E$10005,E333,[1]!Table1[20])</f>
        <v>0</v>
      </c>
      <c r="AY333" s="30">
        <f ca="1">SUMIF([1]route!$E$3:$E$10005,E333,[1]!Table1[21])</f>
        <v>0</v>
      </c>
      <c r="AZ333" s="30">
        <f ca="1">SUMIF([1]route!$E$3:$E$10005,E333,[1]!Table1[22])</f>
        <v>0</v>
      </c>
      <c r="BA333" s="30">
        <f ca="1">SUMIF([1]route!$E$3:$E$10005,E333,[1]!Table1[23])</f>
        <v>0</v>
      </c>
      <c r="BB333" s="30">
        <f ca="1">SUMIF([1]route!$E$3:$E$10005,E333,[1]!Table1[24])</f>
        <v>0</v>
      </c>
      <c r="BC333" s="30">
        <f ca="1">SUMIF([1]route!$E$3:$E$10005,E333,[1]!Table1[25])</f>
        <v>0</v>
      </c>
      <c r="BD333" s="30">
        <f ca="1">SUMIF([1]route!$E$3:$E$10005,E333,[1]!Table1[26])</f>
        <v>0</v>
      </c>
      <c r="BE333" s="30">
        <f ca="1">SUMIF([1]route!$E$3:$E$10005,E333,[1]!Table1[27])</f>
        <v>0</v>
      </c>
      <c r="BF333" s="30">
        <f ca="1">SUMIF([1]route!$E$3:$E$10005,E333,[1]!Table1[28])</f>
        <v>0</v>
      </c>
      <c r="BG333" s="30">
        <f ca="1">SUMIF([1]route!$E$3:$E$10005,E333,[1]!Table1[29])</f>
        <v>0</v>
      </c>
      <c r="BH333" s="30">
        <f ca="1">SUMIF([1]route!$E$3:$E$10005,E333,[1]!Table1[30])</f>
        <v>0</v>
      </c>
      <c r="BI333" s="30">
        <f ca="1">SUMIF([1]route!$E$3:$E$10005,E333,[1]!Table1[31])</f>
        <v>0</v>
      </c>
      <c r="BJ333" s="30">
        <f ca="1">SUMIF([1]route!$E$3:$E$10005,E333,[1]!Table1[Remain PO])</f>
        <v>0</v>
      </c>
      <c r="BK333" s="31">
        <f ca="1">SUMIF([1]route!$E$3:$E$10005,E333,[1]!Table1[N+1])</f>
        <v>56.651785714285715</v>
      </c>
      <c r="BL333" s="31">
        <f ca="1">SUMIF([1]route!$E$3:$E$10005,E333,[1]!Table1[N+2])</f>
        <v>48.214285714285715</v>
      </c>
      <c r="BM333" s="31">
        <f ca="1">SUMIF([1]route!$E$3:$E$10005,E333,[1]!Table1[N+3])</f>
        <v>91.071428571428569</v>
      </c>
      <c r="BN333" s="32">
        <f ca="1">SUMIF([1]route!$E$3:$E$10005,E333,[1]!Table1[N+4])</f>
        <v>0</v>
      </c>
      <c r="BP333" s="37">
        <f t="shared" si="132"/>
        <v>112</v>
      </c>
      <c r="BQ333" s="35">
        <f t="shared" ca="1" si="119"/>
        <v>112</v>
      </c>
      <c r="BR333" s="35">
        <f t="shared" ca="1" si="119"/>
        <v>112</v>
      </c>
      <c r="BS333" s="35">
        <f t="shared" ca="1" si="118"/>
        <v>112</v>
      </c>
      <c r="BT333" s="35">
        <f t="shared" ca="1" si="118"/>
        <v>112</v>
      </c>
      <c r="BU333" s="35">
        <f t="shared" ca="1" si="118"/>
        <v>112</v>
      </c>
      <c r="BV333" s="35">
        <f t="shared" ca="1" si="118"/>
        <v>112</v>
      </c>
      <c r="BW333" s="35">
        <f t="shared" ca="1" si="118"/>
        <v>112</v>
      </c>
      <c r="BX333" s="35">
        <f t="shared" ca="1" si="118"/>
        <v>112</v>
      </c>
      <c r="BY333" s="35">
        <f t="shared" ca="1" si="118"/>
        <v>112</v>
      </c>
      <c r="BZ333" s="35">
        <f t="shared" ca="1" si="118"/>
        <v>112</v>
      </c>
      <c r="CA333" s="35">
        <f t="shared" ca="1" si="118"/>
        <v>112</v>
      </c>
      <c r="CB333" s="35">
        <f t="shared" ca="1" si="114"/>
        <v>112</v>
      </c>
      <c r="CC333" s="35">
        <f t="shared" ca="1" si="114"/>
        <v>112</v>
      </c>
      <c r="CD333" s="35">
        <f t="shared" ca="1" si="114"/>
        <v>112</v>
      </c>
      <c r="CE333" s="35">
        <f t="shared" ca="1" si="114"/>
        <v>112</v>
      </c>
      <c r="CF333" s="35">
        <f t="shared" ca="1" si="114"/>
        <v>112</v>
      </c>
      <c r="CG333" s="35">
        <f t="shared" ca="1" si="113"/>
        <v>112</v>
      </c>
      <c r="CH333" s="35">
        <f t="shared" ca="1" si="113"/>
        <v>112</v>
      </c>
      <c r="CI333" s="35">
        <f t="shared" ca="1" si="113"/>
        <v>112</v>
      </c>
      <c r="CJ333" s="35">
        <f t="shared" ca="1" si="113"/>
        <v>112</v>
      </c>
      <c r="CK333" s="35">
        <f t="shared" ca="1" si="113"/>
        <v>112</v>
      </c>
      <c r="CL333" s="35">
        <f t="shared" ca="1" si="113"/>
        <v>112</v>
      </c>
      <c r="CM333" s="35">
        <f t="shared" ca="1" si="113"/>
        <v>112</v>
      </c>
      <c r="CN333" s="35">
        <f t="shared" ca="1" si="117"/>
        <v>112</v>
      </c>
      <c r="CO333" s="35">
        <f t="shared" ca="1" si="117"/>
        <v>112</v>
      </c>
      <c r="CP333" s="35">
        <f t="shared" ca="1" si="117"/>
        <v>112</v>
      </c>
      <c r="CQ333" s="35">
        <f t="shared" ca="1" si="117"/>
        <v>112</v>
      </c>
      <c r="CR333" s="35">
        <f t="shared" ca="1" si="117"/>
        <v>112</v>
      </c>
      <c r="CS333" s="35">
        <f t="shared" ca="1" si="117"/>
        <v>112</v>
      </c>
      <c r="CT333" s="35">
        <f t="shared" ca="1" si="117"/>
        <v>112</v>
      </c>
      <c r="CU333" s="35">
        <f t="shared" ca="1" si="117"/>
        <v>112</v>
      </c>
      <c r="CV333" s="35">
        <f t="shared" ca="1" si="117"/>
        <v>112</v>
      </c>
      <c r="CW333" s="38">
        <f t="shared" ca="1" si="116"/>
        <v>55.348214285714285</v>
      </c>
      <c r="CX333" s="38">
        <f t="shared" ca="1" si="116"/>
        <v>7.1339285714285694</v>
      </c>
      <c r="CY333" s="38">
        <f t="shared" ca="1" si="116"/>
        <v>-83.9375</v>
      </c>
      <c r="CZ333" s="39">
        <f t="shared" ca="1" si="116"/>
        <v>-83.9375</v>
      </c>
      <c r="DA333" s="35"/>
    </row>
    <row r="334" spans="4:105" x14ac:dyDescent="0.3">
      <c r="D334" s="61" t="str">
        <f>VLOOKUP(F334,[1]Special!$O$2:$S$209,3,0)</f>
        <v>|0101022500|0.00|0.00|0.000|85.5002.3</v>
      </c>
      <c r="E334" s="20" t="s">
        <v>357</v>
      </c>
      <c r="F334" s="19" t="str">
        <f t="shared" si="122"/>
        <v>|0200226240|28.60|0.00|2.300|0.000</v>
      </c>
      <c r="G334" s="19" t="str">
        <f>'Cutting Rules'!H334</f>
        <v>KMV|KMV|||||||||||</v>
      </c>
      <c r="H334" s="19" t="str">
        <f>VLOOKUP(MID(F334,8,2),[1]Special!$H$2:$I$32,2,0)</f>
        <v>STKMHT590</v>
      </c>
      <c r="I334" s="19" t="str">
        <f t="shared" si="123"/>
        <v>NBC</v>
      </c>
      <c r="J334" s="19" t="str">
        <f t="shared" si="124"/>
        <v>P</v>
      </c>
      <c r="K334" s="19" t="str">
        <f t="shared" si="125"/>
        <v>28.6</v>
      </c>
      <c r="L334" s="19" t="str">
        <f t="shared" si="126"/>
        <v>0.00</v>
      </c>
      <c r="M334" s="52" t="str">
        <f t="shared" si="127"/>
        <v>2.30</v>
      </c>
      <c r="N334" s="52" t="str">
        <f t="shared" si="128"/>
        <v>5875</v>
      </c>
      <c r="O334" s="19">
        <f>VLOOKUP(F334,[1]Item!$A$5:$Z$10000,26,0)</f>
        <v>1.492</v>
      </c>
      <c r="P334" s="19" t="str">
        <f>VLOOKUP(E334,[1]route!$E$3:$O$10005,11,0)</f>
        <v>C</v>
      </c>
      <c r="Q334" s="62" t="str">
        <f>'Cutting Rules'!AD334</f>
        <v>383-483-5875----------</v>
      </c>
      <c r="R334" s="23">
        <f ca="1">SUMIF([1]route!$E$3:$E$10005,E334,[1]!Table1[生産])</f>
        <v>130.66666666666666</v>
      </c>
      <c r="S334" s="24"/>
      <c r="T334" s="78" t="s">
        <v>547</v>
      </c>
      <c r="U334" s="19"/>
      <c r="V334" s="48">
        <f>SUMIF([1]route!$E$3:$E$10005,E334,[1]route!$M$3:$M$10005)</f>
        <v>362</v>
      </c>
      <c r="W334" s="56">
        <f t="shared" si="129"/>
        <v>3173.1109999999999</v>
      </c>
      <c r="X334" s="27" t="e">
        <f t="array" aca="1" ref="X334" ca="1">INDEX($BP334:$CZ334,MATCH(TRUE,$BP334:$CZ334&lt;0,0))</f>
        <v>#N/A</v>
      </c>
      <c r="Y334" s="47" t="str">
        <f t="shared" ca="1" si="120"/>
        <v/>
      </c>
      <c r="Z334" s="121" t="str">
        <f>IFERROR(VLOOKUP(E334,[1]route!$E$3:$BL$10005,59,0),"")&amp;IFERROR(VLOOKUP(E334,[1]route!$E$3:$BL$10005,60,0),"")</f>
        <v/>
      </c>
      <c r="AA334" s="28">
        <f t="shared" ca="1" si="130"/>
        <v>0</v>
      </c>
      <c r="AB334" s="77">
        <f t="shared" ca="1" si="131"/>
        <v>0</v>
      </c>
      <c r="AC334" s="4" t="str">
        <f t="shared" ca="1" si="121"/>
        <v/>
      </c>
      <c r="AD334" s="29">
        <v>0</v>
      </c>
      <c r="AE334" s="30">
        <f ca="1">SUMIF([1]route!$E$3:$E$10005,E334,[1]!Table1[1])</f>
        <v>0</v>
      </c>
      <c r="AF334" s="30">
        <f ca="1">SUMIF([1]route!$E$3:$E$10005,E334,[1]!Table1[2])</f>
        <v>0</v>
      </c>
      <c r="AG334" s="30">
        <f ca="1">SUMIF([1]route!$E$3:$E$10005,E334,[1]!Table1[3])</f>
        <v>0</v>
      </c>
      <c r="AH334" s="30">
        <f ca="1">SUMIF([1]route!$E$3:$E$10005,E334,[1]!Table1[4])</f>
        <v>0</v>
      </c>
      <c r="AI334" s="30">
        <f ca="1">SUMIF([1]route!$E$3:$E$10005,E334,[1]!Table1[5])</f>
        <v>0</v>
      </c>
      <c r="AJ334" s="30">
        <f ca="1">SUMIF([1]route!$E$3:$E$10005,E334,[1]!Table1[6])</f>
        <v>0</v>
      </c>
      <c r="AK334" s="30">
        <f ca="1">SUMIF([1]route!$E$3:$E$10005,E334,[1]!Table1[7])</f>
        <v>0</v>
      </c>
      <c r="AL334" s="30">
        <f ca="1">SUMIF([1]route!$E$3:$E$10005,E334,[1]!Table1[8])</f>
        <v>0</v>
      </c>
      <c r="AM334" s="30">
        <f ca="1">SUMIF([1]route!$E$3:$E$10005,E334,[1]!Table1[9])</f>
        <v>0</v>
      </c>
      <c r="AN334" s="30">
        <f ca="1">SUMIF([1]route!$E$3:$E$10005,E334,[1]!Table1[10])</f>
        <v>0</v>
      </c>
      <c r="AO334" s="30">
        <f ca="1">SUMIF([1]route!$E$3:$E$10005,E334,[1]!Table1[11])</f>
        <v>0</v>
      </c>
      <c r="AP334" s="30">
        <f ca="1">SUMIF([1]route!$E$3:$E$10005,E334,[1]!Table1[12])</f>
        <v>0</v>
      </c>
      <c r="AQ334" s="30">
        <f ca="1">SUMIF([1]route!$E$3:$E$10005,E334,[1]!Table1[13])</f>
        <v>0</v>
      </c>
      <c r="AR334" s="30">
        <f ca="1">SUMIF([1]route!$E$3:$E$10005,E334,[1]!Table1[14])</f>
        <v>0</v>
      </c>
      <c r="AS334" s="30">
        <f ca="1">SUMIF([1]route!$E$3:$E$10005,E334,[1]!Table1[15])</f>
        <v>0</v>
      </c>
      <c r="AT334" s="30">
        <f ca="1">SUMIF([1]route!$E$3:$E$10005,E334,[1]!Table1[16])</f>
        <v>0</v>
      </c>
      <c r="AU334" s="30">
        <f ca="1">SUMIF([1]route!$E$3:$E$10005,E334,[1]!Table1[17])</f>
        <v>0</v>
      </c>
      <c r="AV334" s="30">
        <f ca="1">SUMIF([1]route!$E$3:$E$10005,E334,[1]!Table1[18])</f>
        <v>0</v>
      </c>
      <c r="AW334" s="30">
        <f ca="1">SUMIF([1]route!$E$3:$E$10005,E334,[1]!Table1[19])</f>
        <v>0</v>
      </c>
      <c r="AX334" s="30">
        <f ca="1">SUMIF([1]route!$E$3:$E$10005,E334,[1]!Table1[20])</f>
        <v>0</v>
      </c>
      <c r="AY334" s="30">
        <f ca="1">SUMIF([1]route!$E$3:$E$10005,E334,[1]!Table1[21])</f>
        <v>0</v>
      </c>
      <c r="AZ334" s="30">
        <f ca="1">SUMIF([1]route!$E$3:$E$10005,E334,[1]!Table1[22])</f>
        <v>0</v>
      </c>
      <c r="BA334" s="30">
        <f ca="1">SUMIF([1]route!$E$3:$E$10005,E334,[1]!Table1[23])</f>
        <v>0</v>
      </c>
      <c r="BB334" s="30">
        <f ca="1">SUMIF([1]route!$E$3:$E$10005,E334,[1]!Table1[24])</f>
        <v>0</v>
      </c>
      <c r="BC334" s="30">
        <f ca="1">SUMIF([1]route!$E$3:$E$10005,E334,[1]!Table1[25])</f>
        <v>0</v>
      </c>
      <c r="BD334" s="30">
        <f ca="1">SUMIF([1]route!$E$3:$E$10005,E334,[1]!Table1[26])</f>
        <v>0</v>
      </c>
      <c r="BE334" s="30">
        <f ca="1">SUMIF([1]route!$E$3:$E$10005,E334,[1]!Table1[27])</f>
        <v>0</v>
      </c>
      <c r="BF334" s="30">
        <f ca="1">SUMIF([1]route!$E$3:$E$10005,E334,[1]!Table1[28])</f>
        <v>0</v>
      </c>
      <c r="BG334" s="30">
        <f ca="1">SUMIF([1]route!$E$3:$E$10005,E334,[1]!Table1[29])</f>
        <v>0</v>
      </c>
      <c r="BH334" s="30">
        <f ca="1">SUMIF([1]route!$E$3:$E$10005,E334,[1]!Table1[30])</f>
        <v>0</v>
      </c>
      <c r="BI334" s="30">
        <f ca="1">SUMIF([1]route!$E$3:$E$10005,E334,[1]!Table1[31])</f>
        <v>0</v>
      </c>
      <c r="BJ334" s="30">
        <f ca="1">SUMIF([1]route!$E$3:$E$10005,E334,[1]!Table1[Remain PO])</f>
        <v>0</v>
      </c>
      <c r="BK334" s="31">
        <f ca="1">SUMIF([1]route!$E$3:$E$10005,E334,[1]!Table1[N+1])</f>
        <v>77.333333333333329</v>
      </c>
      <c r="BL334" s="31">
        <f ca="1">SUMIF([1]route!$E$3:$E$10005,E334,[1]!Table1[N+2])</f>
        <v>53.333333333333336</v>
      </c>
      <c r="BM334" s="31">
        <f ca="1">SUMIF([1]route!$E$3:$E$10005,E334,[1]!Table1[N+3])</f>
        <v>40.833333333333336</v>
      </c>
      <c r="BN334" s="32">
        <f ca="1">SUMIF([1]route!$E$3:$E$10005,E334,[1]!Table1[N+4])</f>
        <v>0</v>
      </c>
      <c r="BP334" s="37">
        <f t="shared" si="132"/>
        <v>362</v>
      </c>
      <c r="BQ334" s="35">
        <f t="shared" ca="1" si="119"/>
        <v>362</v>
      </c>
      <c r="BR334" s="35">
        <f t="shared" ca="1" si="119"/>
        <v>362</v>
      </c>
      <c r="BS334" s="35">
        <f t="shared" ca="1" si="118"/>
        <v>362</v>
      </c>
      <c r="BT334" s="35">
        <f t="shared" ca="1" si="118"/>
        <v>362</v>
      </c>
      <c r="BU334" s="35">
        <f t="shared" ca="1" si="118"/>
        <v>362</v>
      </c>
      <c r="BV334" s="35">
        <f t="shared" ca="1" si="118"/>
        <v>362</v>
      </c>
      <c r="BW334" s="35">
        <f t="shared" ca="1" si="118"/>
        <v>362</v>
      </c>
      <c r="BX334" s="35">
        <f t="shared" ca="1" si="118"/>
        <v>362</v>
      </c>
      <c r="BY334" s="35">
        <f t="shared" ca="1" si="118"/>
        <v>362</v>
      </c>
      <c r="BZ334" s="35">
        <f t="shared" ca="1" si="118"/>
        <v>362</v>
      </c>
      <c r="CA334" s="35">
        <f t="shared" ca="1" si="118"/>
        <v>362</v>
      </c>
      <c r="CB334" s="35">
        <f t="shared" ca="1" si="114"/>
        <v>362</v>
      </c>
      <c r="CC334" s="35">
        <f t="shared" ca="1" si="114"/>
        <v>362</v>
      </c>
      <c r="CD334" s="35">
        <f t="shared" ca="1" si="114"/>
        <v>362</v>
      </c>
      <c r="CE334" s="35">
        <f t="shared" ca="1" si="114"/>
        <v>362</v>
      </c>
      <c r="CF334" s="35">
        <f t="shared" ca="1" si="114"/>
        <v>362</v>
      </c>
      <c r="CG334" s="35">
        <f t="shared" ca="1" si="113"/>
        <v>362</v>
      </c>
      <c r="CH334" s="35">
        <f t="shared" ca="1" si="113"/>
        <v>362</v>
      </c>
      <c r="CI334" s="35">
        <f t="shared" ca="1" si="113"/>
        <v>362</v>
      </c>
      <c r="CJ334" s="35">
        <f t="shared" ca="1" si="113"/>
        <v>362</v>
      </c>
      <c r="CK334" s="35">
        <f t="shared" ca="1" si="113"/>
        <v>362</v>
      </c>
      <c r="CL334" s="35">
        <f t="shared" ca="1" si="113"/>
        <v>362</v>
      </c>
      <c r="CM334" s="35">
        <f t="shared" ca="1" si="113"/>
        <v>362</v>
      </c>
      <c r="CN334" s="35">
        <f t="shared" ca="1" si="117"/>
        <v>362</v>
      </c>
      <c r="CO334" s="35">
        <f t="shared" ca="1" si="117"/>
        <v>362</v>
      </c>
      <c r="CP334" s="35">
        <f t="shared" ca="1" si="117"/>
        <v>362</v>
      </c>
      <c r="CQ334" s="35">
        <f t="shared" ca="1" si="117"/>
        <v>362</v>
      </c>
      <c r="CR334" s="35">
        <f t="shared" ca="1" si="117"/>
        <v>362</v>
      </c>
      <c r="CS334" s="35">
        <f t="shared" ca="1" si="117"/>
        <v>362</v>
      </c>
      <c r="CT334" s="35">
        <f t="shared" ca="1" si="117"/>
        <v>362</v>
      </c>
      <c r="CU334" s="35">
        <f t="shared" ca="1" si="117"/>
        <v>362</v>
      </c>
      <c r="CV334" s="35">
        <f t="shared" ca="1" si="117"/>
        <v>362</v>
      </c>
      <c r="CW334" s="38">
        <f t="shared" ca="1" si="116"/>
        <v>284.66666666666669</v>
      </c>
      <c r="CX334" s="38">
        <f t="shared" ca="1" si="116"/>
        <v>231.33333333333334</v>
      </c>
      <c r="CY334" s="38">
        <f t="shared" ca="1" si="116"/>
        <v>190.5</v>
      </c>
      <c r="CZ334" s="39">
        <f t="shared" ca="1" si="116"/>
        <v>190.5</v>
      </c>
      <c r="DA334" s="35"/>
    </row>
    <row r="335" spans="4:105" x14ac:dyDescent="0.3">
      <c r="D335" s="61" t="str">
        <f>VLOOKUP(F335,[1]Special!$O$2:$S$209,3,0)</f>
        <v>|0101022500|0.00|0.00|0.000|85.5002.3</v>
      </c>
      <c r="E335" s="20" t="s">
        <v>358</v>
      </c>
      <c r="F335" s="19" t="str">
        <f t="shared" si="122"/>
        <v>|0200226240|28.60|0.00|2.300|0.000</v>
      </c>
      <c r="G335" s="19" t="str">
        <f>'Cutting Rules'!H335</f>
        <v>|KMV|||||||||||</v>
      </c>
      <c r="H335" s="19" t="str">
        <f>VLOOKUP(MID(F335,8,2),[1]Special!$H$2:$I$32,2,0)</f>
        <v>STKMHT590</v>
      </c>
      <c r="I335" s="19" t="str">
        <f t="shared" si="123"/>
        <v>IBC</v>
      </c>
      <c r="J335" s="19" t="str">
        <f t="shared" si="124"/>
        <v>P</v>
      </c>
      <c r="K335" s="19" t="str">
        <f t="shared" si="125"/>
        <v>28.6</v>
      </c>
      <c r="L335" s="19" t="str">
        <f t="shared" si="126"/>
        <v>0.00</v>
      </c>
      <c r="M335" s="52" t="str">
        <f t="shared" si="127"/>
        <v>2.30</v>
      </c>
      <c r="N335" s="52" t="str">
        <f t="shared" si="128"/>
        <v>6037</v>
      </c>
      <c r="O335" s="19">
        <f>VLOOKUP(F335,[1]Item!$A$5:$Z$10000,26,0)</f>
        <v>1.492</v>
      </c>
      <c r="P335" s="19" t="str">
        <f>VLOOKUP(E335,[1]route!$E$3:$O$10005,11,0)</f>
        <v>P/E</v>
      </c>
      <c r="Q335" s="62" t="str">
        <f>'Cutting Rules'!AD335</f>
        <v>6037-664-----------</v>
      </c>
      <c r="R335" s="23">
        <f ca="1">SUMIF([1]route!$E$3:$E$10005,E335,[1]!Table1[生産])</f>
        <v>0</v>
      </c>
      <c r="S335" s="24"/>
      <c r="T335" s="78" t="s">
        <v>547</v>
      </c>
      <c r="U335" s="19"/>
      <c r="V335" s="48">
        <f>SUMIF([1]route!$E$3:$E$10005,E335,[1]route!$M$3:$M$10005)</f>
        <v>218</v>
      </c>
      <c r="W335" s="56">
        <f t="shared" si="129"/>
        <v>1963.5704719999999</v>
      </c>
      <c r="X335" s="27" t="e">
        <f t="array" aca="1" ref="X335" ca="1">INDEX($BP335:$CZ335,MATCH(TRUE,$BP335:$CZ335&lt;0,0))</f>
        <v>#N/A</v>
      </c>
      <c r="Y335" s="47" t="str">
        <f t="shared" ca="1" si="120"/>
        <v/>
      </c>
      <c r="Z335" s="121" t="str">
        <f>IFERROR(VLOOKUP(E335,[1]route!$E$3:$BL$10005,59,0),"")&amp;IFERROR(VLOOKUP(E335,[1]route!$E$3:$BL$10005,60,0),"")</f>
        <v/>
      </c>
      <c r="AA335" s="28">
        <f t="shared" ca="1" si="130"/>
        <v>0</v>
      </c>
      <c r="AB335" s="77">
        <f t="shared" ca="1" si="131"/>
        <v>0</v>
      </c>
      <c r="AC335" s="4" t="str">
        <f t="shared" ca="1" si="121"/>
        <v/>
      </c>
      <c r="AD335" s="29">
        <v>0</v>
      </c>
      <c r="AE335" s="30">
        <f ca="1">SUMIF([1]route!$E$3:$E$10005,E335,[1]!Table1[1])</f>
        <v>0</v>
      </c>
      <c r="AF335" s="30">
        <f ca="1">SUMIF([1]route!$E$3:$E$10005,E335,[1]!Table1[2])</f>
        <v>0</v>
      </c>
      <c r="AG335" s="30">
        <f ca="1">SUMIF([1]route!$E$3:$E$10005,E335,[1]!Table1[3])</f>
        <v>0</v>
      </c>
      <c r="AH335" s="30">
        <f ca="1">SUMIF([1]route!$E$3:$E$10005,E335,[1]!Table1[4])</f>
        <v>0</v>
      </c>
      <c r="AI335" s="30">
        <f ca="1">SUMIF([1]route!$E$3:$E$10005,E335,[1]!Table1[5])</f>
        <v>0</v>
      </c>
      <c r="AJ335" s="30">
        <f ca="1">SUMIF([1]route!$E$3:$E$10005,E335,[1]!Table1[6])</f>
        <v>0</v>
      </c>
      <c r="AK335" s="30">
        <f ca="1">SUMIF([1]route!$E$3:$E$10005,E335,[1]!Table1[7])</f>
        <v>0</v>
      </c>
      <c r="AL335" s="30">
        <f ca="1">SUMIF([1]route!$E$3:$E$10005,E335,[1]!Table1[8])</f>
        <v>0</v>
      </c>
      <c r="AM335" s="30">
        <f ca="1">SUMIF([1]route!$E$3:$E$10005,E335,[1]!Table1[9])</f>
        <v>0</v>
      </c>
      <c r="AN335" s="30">
        <f ca="1">SUMIF([1]route!$E$3:$E$10005,E335,[1]!Table1[10])</f>
        <v>0</v>
      </c>
      <c r="AO335" s="30">
        <f ca="1">SUMIF([1]route!$E$3:$E$10005,E335,[1]!Table1[11])</f>
        <v>0</v>
      </c>
      <c r="AP335" s="30">
        <f ca="1">SUMIF([1]route!$E$3:$E$10005,E335,[1]!Table1[12])</f>
        <v>0</v>
      </c>
      <c r="AQ335" s="30">
        <f ca="1">SUMIF([1]route!$E$3:$E$10005,E335,[1]!Table1[13])</f>
        <v>0</v>
      </c>
      <c r="AR335" s="30">
        <f ca="1">SUMIF([1]route!$E$3:$E$10005,E335,[1]!Table1[14])</f>
        <v>0</v>
      </c>
      <c r="AS335" s="30">
        <f ca="1">SUMIF([1]route!$E$3:$E$10005,E335,[1]!Table1[15])</f>
        <v>0</v>
      </c>
      <c r="AT335" s="30">
        <f ca="1">SUMIF([1]route!$E$3:$E$10005,E335,[1]!Table1[16])</f>
        <v>0</v>
      </c>
      <c r="AU335" s="30">
        <f ca="1">SUMIF([1]route!$E$3:$E$10005,E335,[1]!Table1[17])</f>
        <v>0</v>
      </c>
      <c r="AV335" s="30">
        <f ca="1">SUMIF([1]route!$E$3:$E$10005,E335,[1]!Table1[18])</f>
        <v>0</v>
      </c>
      <c r="AW335" s="30">
        <f ca="1">SUMIF([1]route!$E$3:$E$10005,E335,[1]!Table1[19])</f>
        <v>0</v>
      </c>
      <c r="AX335" s="30">
        <f ca="1">SUMIF([1]route!$E$3:$E$10005,E335,[1]!Table1[20])</f>
        <v>0</v>
      </c>
      <c r="AY335" s="30">
        <f ca="1">SUMIF([1]route!$E$3:$E$10005,E335,[1]!Table1[21])</f>
        <v>0</v>
      </c>
      <c r="AZ335" s="30">
        <f ca="1">SUMIF([1]route!$E$3:$E$10005,E335,[1]!Table1[22])</f>
        <v>0</v>
      </c>
      <c r="BA335" s="30">
        <f ca="1">SUMIF([1]route!$E$3:$E$10005,E335,[1]!Table1[23])</f>
        <v>0</v>
      </c>
      <c r="BB335" s="30">
        <f ca="1">SUMIF([1]route!$E$3:$E$10005,E335,[1]!Table1[24])</f>
        <v>0</v>
      </c>
      <c r="BC335" s="30">
        <f ca="1">SUMIF([1]route!$E$3:$E$10005,E335,[1]!Table1[25])</f>
        <v>0</v>
      </c>
      <c r="BD335" s="30">
        <f ca="1">SUMIF([1]route!$E$3:$E$10005,E335,[1]!Table1[26])</f>
        <v>0</v>
      </c>
      <c r="BE335" s="30">
        <f ca="1">SUMIF([1]route!$E$3:$E$10005,E335,[1]!Table1[27])</f>
        <v>0</v>
      </c>
      <c r="BF335" s="30">
        <f ca="1">SUMIF([1]route!$E$3:$E$10005,E335,[1]!Table1[28])</f>
        <v>0</v>
      </c>
      <c r="BG335" s="30">
        <f ca="1">SUMIF([1]route!$E$3:$E$10005,E335,[1]!Table1[29])</f>
        <v>0</v>
      </c>
      <c r="BH335" s="30">
        <f ca="1">SUMIF([1]route!$E$3:$E$10005,E335,[1]!Table1[30])</f>
        <v>0</v>
      </c>
      <c r="BI335" s="30">
        <f ca="1">SUMIF([1]route!$E$3:$E$10005,E335,[1]!Table1[31])</f>
        <v>0</v>
      </c>
      <c r="BJ335" s="30">
        <f ca="1">SUMIF([1]route!$E$3:$E$10005,E335,[1]!Table1[Remain PO])</f>
        <v>0</v>
      </c>
      <c r="BK335" s="31">
        <f ca="1">SUMIF([1]route!$E$3:$E$10005,E335,[1]!Table1[N+1])</f>
        <v>0</v>
      </c>
      <c r="BL335" s="31">
        <f ca="1">SUMIF([1]route!$E$3:$E$10005,E335,[1]!Table1[N+2])</f>
        <v>0</v>
      </c>
      <c r="BM335" s="31">
        <f ca="1">SUMIF([1]route!$E$3:$E$10005,E335,[1]!Table1[N+3])</f>
        <v>0</v>
      </c>
      <c r="BN335" s="32">
        <f ca="1">SUMIF([1]route!$E$3:$E$10005,E335,[1]!Table1[N+4])</f>
        <v>0</v>
      </c>
      <c r="BP335" s="37">
        <f t="shared" si="132"/>
        <v>218</v>
      </c>
      <c r="BQ335" s="35">
        <f t="shared" ca="1" si="119"/>
        <v>218</v>
      </c>
      <c r="BR335" s="35">
        <f t="shared" ca="1" si="119"/>
        <v>218</v>
      </c>
      <c r="BS335" s="35">
        <f t="shared" ca="1" si="118"/>
        <v>218</v>
      </c>
      <c r="BT335" s="35">
        <f t="shared" ca="1" si="118"/>
        <v>218</v>
      </c>
      <c r="BU335" s="35">
        <f t="shared" ca="1" si="118"/>
        <v>218</v>
      </c>
      <c r="BV335" s="35">
        <f t="shared" ca="1" si="118"/>
        <v>218</v>
      </c>
      <c r="BW335" s="35">
        <f t="shared" ca="1" si="118"/>
        <v>218</v>
      </c>
      <c r="BX335" s="35">
        <f t="shared" ca="1" si="118"/>
        <v>218</v>
      </c>
      <c r="BY335" s="35">
        <f t="shared" ca="1" si="118"/>
        <v>218</v>
      </c>
      <c r="BZ335" s="35">
        <f t="shared" ca="1" si="118"/>
        <v>218</v>
      </c>
      <c r="CA335" s="35">
        <f t="shared" ca="1" si="118"/>
        <v>218</v>
      </c>
      <c r="CB335" s="35">
        <f t="shared" ca="1" si="114"/>
        <v>218</v>
      </c>
      <c r="CC335" s="35">
        <f t="shared" ca="1" si="114"/>
        <v>218</v>
      </c>
      <c r="CD335" s="35">
        <f t="shared" ca="1" si="114"/>
        <v>218</v>
      </c>
      <c r="CE335" s="35">
        <f t="shared" ca="1" si="114"/>
        <v>218</v>
      </c>
      <c r="CF335" s="35">
        <f t="shared" ca="1" si="114"/>
        <v>218</v>
      </c>
      <c r="CG335" s="35">
        <f t="shared" ca="1" si="113"/>
        <v>218</v>
      </c>
      <c r="CH335" s="35">
        <f t="shared" ca="1" si="113"/>
        <v>218</v>
      </c>
      <c r="CI335" s="35">
        <f t="shared" ca="1" si="113"/>
        <v>218</v>
      </c>
      <c r="CJ335" s="35">
        <f t="shared" ca="1" si="113"/>
        <v>218</v>
      </c>
      <c r="CK335" s="35">
        <f t="shared" ca="1" si="113"/>
        <v>218</v>
      </c>
      <c r="CL335" s="35">
        <f t="shared" ca="1" si="113"/>
        <v>218</v>
      </c>
      <c r="CM335" s="35">
        <f t="shared" ca="1" si="113"/>
        <v>218</v>
      </c>
      <c r="CN335" s="35">
        <f t="shared" ca="1" si="117"/>
        <v>218</v>
      </c>
      <c r="CO335" s="35">
        <f t="shared" ca="1" si="117"/>
        <v>218</v>
      </c>
      <c r="CP335" s="35">
        <f t="shared" ca="1" si="117"/>
        <v>218</v>
      </c>
      <c r="CQ335" s="35">
        <f t="shared" ca="1" si="117"/>
        <v>218</v>
      </c>
      <c r="CR335" s="35">
        <f t="shared" ca="1" si="117"/>
        <v>218</v>
      </c>
      <c r="CS335" s="35">
        <f t="shared" ca="1" si="117"/>
        <v>218</v>
      </c>
      <c r="CT335" s="35">
        <f t="shared" ca="1" si="117"/>
        <v>218</v>
      </c>
      <c r="CU335" s="35">
        <f t="shared" ca="1" si="117"/>
        <v>218</v>
      </c>
      <c r="CV335" s="35">
        <f t="shared" ca="1" si="117"/>
        <v>218</v>
      </c>
      <c r="CW335" s="38">
        <f t="shared" ca="1" si="116"/>
        <v>218</v>
      </c>
      <c r="CX335" s="38">
        <f t="shared" ca="1" si="116"/>
        <v>218</v>
      </c>
      <c r="CY335" s="38">
        <f t="shared" ca="1" si="116"/>
        <v>218</v>
      </c>
      <c r="CZ335" s="39">
        <f t="shared" ca="1" si="116"/>
        <v>218</v>
      </c>
      <c r="DA335" s="35"/>
    </row>
    <row r="336" spans="4:105" x14ac:dyDescent="0.3">
      <c r="D336" s="61" t="str">
        <f>VLOOKUP(F336,[1]Special!$O$2:$S$209,3,0)</f>
        <v>|0101022500|0.00|0.00|0.000|85.0002.6</v>
      </c>
      <c r="E336" s="20" t="s">
        <v>359</v>
      </c>
      <c r="F336" s="19" t="str">
        <f t="shared" si="122"/>
        <v>|0200226240|28.60|0.00|2.600|0.000</v>
      </c>
      <c r="G336" s="19" t="str">
        <f>'Cutting Rules'!H336</f>
        <v>KMV||||||||||||</v>
      </c>
      <c r="H336" s="19" t="str">
        <f>VLOOKUP(MID(F336,8,2),[1]Special!$H$2:$I$32,2,0)</f>
        <v>STKMHT590</v>
      </c>
      <c r="I336" s="19" t="str">
        <f t="shared" si="123"/>
        <v>NBC</v>
      </c>
      <c r="J336" s="19" t="str">
        <f t="shared" si="124"/>
        <v>P</v>
      </c>
      <c r="K336" s="19" t="str">
        <f t="shared" si="125"/>
        <v>28.6</v>
      </c>
      <c r="L336" s="19" t="str">
        <f t="shared" si="126"/>
        <v>0.00</v>
      </c>
      <c r="M336" s="52" t="str">
        <f t="shared" si="127"/>
        <v>2.60</v>
      </c>
      <c r="N336" s="52" t="str">
        <f t="shared" si="128"/>
        <v>5869</v>
      </c>
      <c r="O336" s="19">
        <f>VLOOKUP(F336,[1]Item!$A$5:$Z$10000,26,0)</f>
        <v>1.667</v>
      </c>
      <c r="P336" s="19" t="str">
        <f>VLOOKUP(E336,[1]route!$E$3:$O$10005,11,0)</f>
        <v>C</v>
      </c>
      <c r="Q336" s="62" t="str">
        <f>'Cutting Rules'!AD336</f>
        <v>221-5869-----------</v>
      </c>
      <c r="R336" s="23">
        <f ca="1">SUMIF([1]route!$E$3:$E$10005,E336,[1]!Table1[生産])</f>
        <v>551.18518518518522</v>
      </c>
      <c r="S336" s="24"/>
      <c r="T336" s="78" t="s">
        <v>547</v>
      </c>
      <c r="U336" s="19"/>
      <c r="V336" s="48">
        <f>SUMIF([1]route!$E$3:$E$10005,E336,[1]route!$M$3:$M$10005)</f>
        <v>1227</v>
      </c>
      <c r="W336" s="56">
        <f t="shared" si="129"/>
        <v>12004.505421</v>
      </c>
      <c r="X336" s="27" t="e">
        <f t="array" aca="1" ref="X336" ca="1">INDEX($BP336:$CZ336,MATCH(TRUE,$BP336:$CZ336&lt;0,0))</f>
        <v>#N/A</v>
      </c>
      <c r="Y336" s="47" t="str">
        <f t="shared" ca="1" si="120"/>
        <v/>
      </c>
      <c r="Z336" s="121" t="str">
        <f>IFERROR(VLOOKUP(E336,[1]route!$E$3:$BL$10005,59,0),"")&amp;IFERROR(VLOOKUP(E336,[1]route!$E$3:$BL$10005,60,0),"")</f>
        <v/>
      </c>
      <c r="AA336" s="28">
        <f t="shared" ca="1" si="130"/>
        <v>0</v>
      </c>
      <c r="AB336" s="77">
        <f t="shared" ca="1" si="131"/>
        <v>0</v>
      </c>
      <c r="AC336" s="4" t="str">
        <f t="shared" ca="1" si="121"/>
        <v/>
      </c>
      <c r="AD336" s="29">
        <v>0</v>
      </c>
      <c r="AE336" s="30">
        <f ca="1">SUMIF([1]route!$E$3:$E$10005,E336,[1]!Table1[1])</f>
        <v>44.481481481481481</v>
      </c>
      <c r="AF336" s="30">
        <f ca="1">SUMIF([1]route!$E$3:$E$10005,E336,[1]!Table1[2])</f>
        <v>44.481481481481481</v>
      </c>
      <c r="AG336" s="30">
        <f ca="1">SUMIF([1]route!$E$3:$E$10005,E336,[1]!Table1[3])</f>
        <v>0</v>
      </c>
      <c r="AH336" s="30">
        <f ca="1">SUMIF([1]route!$E$3:$E$10005,E336,[1]!Table1[4])</f>
        <v>0</v>
      </c>
      <c r="AI336" s="30">
        <f ca="1">SUMIF([1]route!$E$3:$E$10005,E336,[1]!Table1[5])</f>
        <v>0</v>
      </c>
      <c r="AJ336" s="30">
        <f ca="1">SUMIF([1]route!$E$3:$E$10005,E336,[1]!Table1[6])</f>
        <v>0</v>
      </c>
      <c r="AK336" s="30">
        <f ca="1">SUMIF([1]route!$E$3:$E$10005,E336,[1]!Table1[7])</f>
        <v>0</v>
      </c>
      <c r="AL336" s="30">
        <f ca="1">SUMIF([1]route!$E$3:$E$10005,E336,[1]!Table1[8])</f>
        <v>0</v>
      </c>
      <c r="AM336" s="30">
        <f ca="1">SUMIF([1]route!$E$3:$E$10005,E336,[1]!Table1[9])</f>
        <v>0</v>
      </c>
      <c r="AN336" s="30">
        <f ca="1">SUMIF([1]route!$E$3:$E$10005,E336,[1]!Table1[10])</f>
        <v>0</v>
      </c>
      <c r="AO336" s="30">
        <f ca="1">SUMIF([1]route!$E$3:$E$10005,E336,[1]!Table1[11])</f>
        <v>0</v>
      </c>
      <c r="AP336" s="30">
        <f ca="1">SUMIF([1]route!$E$3:$E$10005,E336,[1]!Table1[12])</f>
        <v>0</v>
      </c>
      <c r="AQ336" s="30">
        <f ca="1">SUMIF([1]route!$E$3:$E$10005,E336,[1]!Table1[13])</f>
        <v>0</v>
      </c>
      <c r="AR336" s="30">
        <f ca="1">SUMIF([1]route!$E$3:$E$10005,E336,[1]!Table1[14])</f>
        <v>0</v>
      </c>
      <c r="AS336" s="30">
        <f ca="1">SUMIF([1]route!$E$3:$E$10005,E336,[1]!Table1[15])</f>
        <v>0</v>
      </c>
      <c r="AT336" s="30">
        <f ca="1">SUMIF([1]route!$E$3:$E$10005,E336,[1]!Table1[16])</f>
        <v>0</v>
      </c>
      <c r="AU336" s="30">
        <f ca="1">SUMIF([1]route!$E$3:$E$10005,E336,[1]!Table1[17])</f>
        <v>0</v>
      </c>
      <c r="AV336" s="30">
        <f ca="1">SUMIF([1]route!$E$3:$E$10005,E336,[1]!Table1[18])</f>
        <v>0</v>
      </c>
      <c r="AW336" s="30">
        <f ca="1">SUMIF([1]route!$E$3:$E$10005,E336,[1]!Table1[19])</f>
        <v>0</v>
      </c>
      <c r="AX336" s="30">
        <f ca="1">SUMIF([1]route!$E$3:$E$10005,E336,[1]!Table1[20])</f>
        <v>0</v>
      </c>
      <c r="AY336" s="30">
        <f ca="1">SUMIF([1]route!$E$3:$E$10005,E336,[1]!Table1[21])</f>
        <v>0</v>
      </c>
      <c r="AZ336" s="30">
        <f ca="1">SUMIF([1]route!$E$3:$E$10005,E336,[1]!Table1[22])</f>
        <v>0</v>
      </c>
      <c r="BA336" s="30">
        <f ca="1">SUMIF([1]route!$E$3:$E$10005,E336,[1]!Table1[23])</f>
        <v>0</v>
      </c>
      <c r="BB336" s="30">
        <f ca="1">SUMIF([1]route!$E$3:$E$10005,E336,[1]!Table1[24])</f>
        <v>0</v>
      </c>
      <c r="BC336" s="30">
        <f ca="1">SUMIF([1]route!$E$3:$E$10005,E336,[1]!Table1[25])</f>
        <v>0</v>
      </c>
      <c r="BD336" s="30">
        <f ca="1">SUMIF([1]route!$E$3:$E$10005,E336,[1]!Table1[26])</f>
        <v>0</v>
      </c>
      <c r="BE336" s="30">
        <f ca="1">SUMIF([1]route!$E$3:$E$10005,E336,[1]!Table1[27])</f>
        <v>0</v>
      </c>
      <c r="BF336" s="30">
        <f ca="1">SUMIF([1]route!$E$3:$E$10005,E336,[1]!Table1[28])</f>
        <v>0</v>
      </c>
      <c r="BG336" s="30">
        <f ca="1">SUMIF([1]route!$E$3:$E$10005,E336,[1]!Table1[29])</f>
        <v>0</v>
      </c>
      <c r="BH336" s="30">
        <f ca="1">SUMIF([1]route!$E$3:$E$10005,E336,[1]!Table1[30])</f>
        <v>0</v>
      </c>
      <c r="BI336" s="30">
        <f ca="1">SUMIF([1]route!$E$3:$E$10005,E336,[1]!Table1[31])</f>
        <v>0</v>
      </c>
      <c r="BJ336" s="30">
        <f ca="1">SUMIF([1]route!$E$3:$E$10005,E336,[1]!Table1[Remain PO])</f>
        <v>0</v>
      </c>
      <c r="BK336" s="31">
        <f ca="1">SUMIF([1]route!$E$3:$E$10005,E336,[1]!Table1[N+1])</f>
        <v>326.07407407407408</v>
      </c>
      <c r="BL336" s="31">
        <f ca="1">SUMIF([1]route!$E$3:$E$10005,E336,[1]!Table1[N+2])</f>
        <v>136.14814814814815</v>
      </c>
      <c r="BM336" s="31">
        <f ca="1">SUMIF([1]route!$E$3:$E$10005,E336,[1]!Table1[N+3])</f>
        <v>213.62962962962962</v>
      </c>
      <c r="BN336" s="32">
        <f ca="1">SUMIF([1]route!$E$3:$E$10005,E336,[1]!Table1[N+4])</f>
        <v>0</v>
      </c>
      <c r="BP336" s="37">
        <f t="shared" si="132"/>
        <v>1227</v>
      </c>
      <c r="BQ336" s="35">
        <f t="shared" ca="1" si="119"/>
        <v>1182.5185185185185</v>
      </c>
      <c r="BR336" s="35">
        <f t="shared" ca="1" si="119"/>
        <v>1138.037037037037</v>
      </c>
      <c r="BS336" s="35">
        <f t="shared" ca="1" si="118"/>
        <v>1138.037037037037</v>
      </c>
      <c r="BT336" s="35">
        <f t="shared" ca="1" si="118"/>
        <v>1138.037037037037</v>
      </c>
      <c r="BU336" s="35">
        <f t="shared" ca="1" si="118"/>
        <v>1138.037037037037</v>
      </c>
      <c r="BV336" s="35">
        <f t="shared" ca="1" si="118"/>
        <v>1138.037037037037</v>
      </c>
      <c r="BW336" s="35">
        <f t="shared" ca="1" si="118"/>
        <v>1138.037037037037</v>
      </c>
      <c r="BX336" s="35">
        <f t="shared" ca="1" si="118"/>
        <v>1138.037037037037</v>
      </c>
      <c r="BY336" s="35">
        <f t="shared" ca="1" si="118"/>
        <v>1138.037037037037</v>
      </c>
      <c r="BZ336" s="35">
        <f t="shared" ca="1" si="118"/>
        <v>1138.037037037037</v>
      </c>
      <c r="CA336" s="35">
        <f t="shared" ca="1" si="118"/>
        <v>1138.037037037037</v>
      </c>
      <c r="CB336" s="35">
        <f t="shared" ca="1" si="114"/>
        <v>1138.037037037037</v>
      </c>
      <c r="CC336" s="35">
        <f t="shared" ca="1" si="114"/>
        <v>1138.037037037037</v>
      </c>
      <c r="CD336" s="35">
        <f t="shared" ca="1" si="114"/>
        <v>1138.037037037037</v>
      </c>
      <c r="CE336" s="35">
        <f t="shared" ca="1" si="114"/>
        <v>1138.037037037037</v>
      </c>
      <c r="CF336" s="35">
        <f t="shared" ca="1" si="114"/>
        <v>1138.037037037037</v>
      </c>
      <c r="CG336" s="35">
        <f t="shared" ca="1" si="113"/>
        <v>1138.037037037037</v>
      </c>
      <c r="CH336" s="35">
        <f t="shared" ca="1" si="113"/>
        <v>1138.037037037037</v>
      </c>
      <c r="CI336" s="35">
        <f t="shared" ca="1" si="113"/>
        <v>1138.037037037037</v>
      </c>
      <c r="CJ336" s="35">
        <f t="shared" ca="1" si="113"/>
        <v>1138.037037037037</v>
      </c>
      <c r="CK336" s="35">
        <f t="shared" ca="1" si="113"/>
        <v>1138.037037037037</v>
      </c>
      <c r="CL336" s="35">
        <f t="shared" ca="1" si="113"/>
        <v>1138.037037037037</v>
      </c>
      <c r="CM336" s="35">
        <f t="shared" ca="1" si="113"/>
        <v>1138.037037037037</v>
      </c>
      <c r="CN336" s="35">
        <f t="shared" ca="1" si="117"/>
        <v>1138.037037037037</v>
      </c>
      <c r="CO336" s="35">
        <f t="shared" ca="1" si="117"/>
        <v>1138.037037037037</v>
      </c>
      <c r="CP336" s="35">
        <f t="shared" ca="1" si="117"/>
        <v>1138.037037037037</v>
      </c>
      <c r="CQ336" s="35">
        <f t="shared" ca="1" si="117"/>
        <v>1138.037037037037</v>
      </c>
      <c r="CR336" s="35">
        <f t="shared" ca="1" si="117"/>
        <v>1138.037037037037</v>
      </c>
      <c r="CS336" s="35">
        <f t="shared" ca="1" si="117"/>
        <v>1138.037037037037</v>
      </c>
      <c r="CT336" s="35">
        <f t="shared" ca="1" si="117"/>
        <v>1138.037037037037</v>
      </c>
      <c r="CU336" s="35">
        <f t="shared" ca="1" si="117"/>
        <v>1138.037037037037</v>
      </c>
      <c r="CV336" s="35">
        <f t="shared" ca="1" si="117"/>
        <v>1138.037037037037</v>
      </c>
      <c r="CW336" s="38">
        <f t="shared" ca="1" si="116"/>
        <v>811.96296296296282</v>
      </c>
      <c r="CX336" s="38">
        <f t="shared" ca="1" si="116"/>
        <v>675.81481481481467</v>
      </c>
      <c r="CY336" s="38">
        <f t="shared" ca="1" si="116"/>
        <v>462.18518518518505</v>
      </c>
      <c r="CZ336" s="39">
        <f t="shared" ca="1" si="116"/>
        <v>462.18518518518505</v>
      </c>
      <c r="DA336" s="35"/>
    </row>
    <row r="337" spans="4:105" x14ac:dyDescent="0.3">
      <c r="D337" s="61" t="str">
        <f>VLOOKUP(F337,[1]Special!$O$2:$S$209,3,0)</f>
        <v>|0101022500|0.00|0.00|0.000|98.5001.6</v>
      </c>
      <c r="E337" s="20" t="s">
        <v>360</v>
      </c>
      <c r="F337" s="19" t="str">
        <f t="shared" si="122"/>
        <v>|0200226240|31.80|0.00|1.600|0.000</v>
      </c>
      <c r="G337" s="19" t="str">
        <f>'Cutting Rules'!H337</f>
        <v>|KMV|KMV||||||||||</v>
      </c>
      <c r="H337" s="19" t="str">
        <f>VLOOKUP(MID(F337,8,2),[1]Special!$H$2:$I$32,2,0)</f>
        <v>STKMHT590</v>
      </c>
      <c r="I337" s="19" t="str">
        <f t="shared" si="123"/>
        <v>NBC</v>
      </c>
      <c r="J337" s="19" t="str">
        <f t="shared" si="124"/>
        <v>P</v>
      </c>
      <c r="K337" s="19" t="str">
        <f t="shared" si="125"/>
        <v>31.8</v>
      </c>
      <c r="L337" s="19" t="str">
        <f t="shared" si="126"/>
        <v>0.00</v>
      </c>
      <c r="M337" s="52" t="str">
        <f t="shared" si="127"/>
        <v>1.60</v>
      </c>
      <c r="N337" s="52" t="str">
        <f t="shared" si="128"/>
        <v>6049</v>
      </c>
      <c r="O337" s="19">
        <f>VLOOKUP(F337,[1]Item!$A$5:$Z$10000,26,0)</f>
        <v>1.1919999999999999</v>
      </c>
      <c r="P337" s="19" t="str">
        <f>VLOOKUP(E337,[1]route!$E$3:$O$10005,11,0)</f>
        <v>P/E</v>
      </c>
      <c r="Q337" s="62" t="str">
        <f>'Cutting Rules'!AD337</f>
        <v>6049-745-743----------</v>
      </c>
      <c r="R337" s="23">
        <f ca="1">SUMIF([1]route!$E$3:$E$10005,E337,[1]!Table1[生産])</f>
        <v>3294.25</v>
      </c>
      <c r="S337" s="24"/>
      <c r="T337" s="78" t="s">
        <v>547</v>
      </c>
      <c r="U337" s="19"/>
      <c r="V337" s="48">
        <f>SUMIF([1]route!$E$3:$E$10005,E337,[1]route!$M$3:$M$10005)</f>
        <v>2225</v>
      </c>
      <c r="W337" s="56">
        <f t="shared" si="129"/>
        <v>16043.157799999999</v>
      </c>
      <c r="X337" s="27">
        <f t="array" aca="1" ref="X337" ca="1">INDEX($BP337:$CZ337,MATCH(TRUE,$BP337:$CZ337&lt;0,0))</f>
        <v>-1069.25</v>
      </c>
      <c r="Y337" s="47">
        <f t="shared" ca="1" si="120"/>
        <v>45351</v>
      </c>
      <c r="Z337" s="121" t="str">
        <f>IFERROR(VLOOKUP(E337,[1]route!$E$3:$BL$10005,59,0),"")&amp;IFERROR(VLOOKUP(E337,[1]route!$E$3:$BL$10005,60,0),"")</f>
        <v/>
      </c>
      <c r="AA337" s="28">
        <f t="shared" ca="1" si="130"/>
        <v>1069.25</v>
      </c>
      <c r="AB337" s="77">
        <f t="shared" ca="1" si="131"/>
        <v>7709.7287540000007</v>
      </c>
      <c r="AC337" s="4">
        <f t="shared" ca="1" si="121"/>
        <v>35</v>
      </c>
      <c r="AD337" s="29">
        <v>0</v>
      </c>
      <c r="AE337" s="30">
        <f ca="1">SUMIF([1]route!$E$3:$E$10005,E337,[1]!Table1[1])</f>
        <v>0</v>
      </c>
      <c r="AF337" s="30">
        <f ca="1">SUMIF([1]route!$E$3:$E$10005,E337,[1]!Table1[2])</f>
        <v>100</v>
      </c>
      <c r="AG337" s="30">
        <f ca="1">SUMIF([1]route!$E$3:$E$10005,E337,[1]!Table1[3])</f>
        <v>0</v>
      </c>
      <c r="AH337" s="30">
        <f ca="1">SUMIF([1]route!$E$3:$E$10005,E337,[1]!Table1[4])</f>
        <v>0</v>
      </c>
      <c r="AI337" s="30">
        <f ca="1">SUMIF([1]route!$E$3:$E$10005,E337,[1]!Table1[5])</f>
        <v>0</v>
      </c>
      <c r="AJ337" s="30">
        <f ca="1">SUMIF([1]route!$E$3:$E$10005,E337,[1]!Table1[6])</f>
        <v>0</v>
      </c>
      <c r="AK337" s="30">
        <f ca="1">SUMIF([1]route!$E$3:$E$10005,E337,[1]!Table1[7])</f>
        <v>0</v>
      </c>
      <c r="AL337" s="30">
        <f ca="1">SUMIF([1]route!$E$3:$E$10005,E337,[1]!Table1[8])</f>
        <v>0</v>
      </c>
      <c r="AM337" s="30">
        <f ca="1">SUMIF([1]route!$E$3:$E$10005,E337,[1]!Table1[9])</f>
        <v>0</v>
      </c>
      <c r="AN337" s="30">
        <f ca="1">SUMIF([1]route!$E$3:$E$10005,E337,[1]!Table1[10])</f>
        <v>0</v>
      </c>
      <c r="AO337" s="30">
        <f ca="1">SUMIF([1]route!$E$3:$E$10005,E337,[1]!Table1[11])</f>
        <v>0</v>
      </c>
      <c r="AP337" s="30">
        <f ca="1">SUMIF([1]route!$E$3:$E$10005,E337,[1]!Table1[12])</f>
        <v>0</v>
      </c>
      <c r="AQ337" s="30">
        <f ca="1">SUMIF([1]route!$E$3:$E$10005,E337,[1]!Table1[13])</f>
        <v>0</v>
      </c>
      <c r="AR337" s="30">
        <f ca="1">SUMIF([1]route!$E$3:$E$10005,E337,[1]!Table1[14])</f>
        <v>0</v>
      </c>
      <c r="AS337" s="30">
        <f ca="1">SUMIF([1]route!$E$3:$E$10005,E337,[1]!Table1[15])</f>
        <v>0</v>
      </c>
      <c r="AT337" s="30">
        <f ca="1">SUMIF([1]route!$E$3:$E$10005,E337,[1]!Table1[16])</f>
        <v>0</v>
      </c>
      <c r="AU337" s="30">
        <f ca="1">SUMIF([1]route!$E$3:$E$10005,E337,[1]!Table1[17])</f>
        <v>0</v>
      </c>
      <c r="AV337" s="30">
        <f ca="1">SUMIF([1]route!$E$3:$E$10005,E337,[1]!Table1[18])</f>
        <v>0</v>
      </c>
      <c r="AW337" s="30">
        <f ca="1">SUMIF([1]route!$E$3:$E$10005,E337,[1]!Table1[19])</f>
        <v>0</v>
      </c>
      <c r="AX337" s="30">
        <f ca="1">SUMIF([1]route!$E$3:$E$10005,E337,[1]!Table1[20])</f>
        <v>0</v>
      </c>
      <c r="AY337" s="30">
        <f ca="1">SUMIF([1]route!$E$3:$E$10005,E337,[1]!Table1[21])</f>
        <v>0</v>
      </c>
      <c r="AZ337" s="30">
        <f ca="1">SUMIF([1]route!$E$3:$E$10005,E337,[1]!Table1[22])</f>
        <v>0</v>
      </c>
      <c r="BA337" s="30">
        <f ca="1">SUMIF([1]route!$E$3:$E$10005,E337,[1]!Table1[23])</f>
        <v>0</v>
      </c>
      <c r="BB337" s="30">
        <f ca="1">SUMIF([1]route!$E$3:$E$10005,E337,[1]!Table1[24])</f>
        <v>0</v>
      </c>
      <c r="BC337" s="30">
        <f ca="1">SUMIF([1]route!$E$3:$E$10005,E337,[1]!Table1[25])</f>
        <v>0</v>
      </c>
      <c r="BD337" s="30">
        <f ca="1">SUMIF([1]route!$E$3:$E$10005,E337,[1]!Table1[26])</f>
        <v>0</v>
      </c>
      <c r="BE337" s="30">
        <f ca="1">SUMIF([1]route!$E$3:$E$10005,E337,[1]!Table1[27])</f>
        <v>0</v>
      </c>
      <c r="BF337" s="30">
        <f ca="1">SUMIF([1]route!$E$3:$E$10005,E337,[1]!Table1[28])</f>
        <v>0</v>
      </c>
      <c r="BG337" s="30">
        <f ca="1">SUMIF([1]route!$E$3:$E$10005,E337,[1]!Table1[29])</f>
        <v>0</v>
      </c>
      <c r="BH337" s="30">
        <f ca="1">SUMIF([1]route!$E$3:$E$10005,E337,[1]!Table1[30])</f>
        <v>0</v>
      </c>
      <c r="BI337" s="30">
        <f ca="1">SUMIF([1]route!$E$3:$E$10005,E337,[1]!Table1[31])</f>
        <v>0</v>
      </c>
      <c r="BJ337" s="30">
        <f ca="1">SUMIF([1]route!$E$3:$E$10005,E337,[1]!Table1[Remain PO])</f>
        <v>0</v>
      </c>
      <c r="BK337" s="31">
        <f ca="1">SUMIF([1]route!$E$3:$E$10005,E337,[1]!Table1[N+1])</f>
        <v>1641.5</v>
      </c>
      <c r="BL337" s="31">
        <f ca="1">SUMIF([1]route!$E$3:$E$10005,E337,[1]!Table1[N+2])</f>
        <v>1552.75</v>
      </c>
      <c r="BM337" s="31">
        <f ca="1">SUMIF([1]route!$E$3:$E$10005,E337,[1]!Table1[N+3])</f>
        <v>2100</v>
      </c>
      <c r="BN337" s="32">
        <f ca="1">SUMIF([1]route!$E$3:$E$10005,E337,[1]!Table1[N+4])</f>
        <v>0</v>
      </c>
      <c r="BP337" s="37">
        <f t="shared" si="132"/>
        <v>2225</v>
      </c>
      <c r="BQ337" s="35">
        <f t="shared" ca="1" si="119"/>
        <v>2225</v>
      </c>
      <c r="BR337" s="35">
        <f t="shared" ca="1" si="119"/>
        <v>2125</v>
      </c>
      <c r="BS337" s="35">
        <f t="shared" ca="1" si="118"/>
        <v>2125</v>
      </c>
      <c r="BT337" s="35">
        <f t="shared" ca="1" si="118"/>
        <v>2125</v>
      </c>
      <c r="BU337" s="35">
        <f t="shared" ca="1" si="118"/>
        <v>2125</v>
      </c>
      <c r="BV337" s="35">
        <f t="shared" ca="1" si="118"/>
        <v>2125</v>
      </c>
      <c r="BW337" s="35">
        <f t="shared" ca="1" si="118"/>
        <v>2125</v>
      </c>
      <c r="BX337" s="35">
        <f t="shared" ca="1" si="118"/>
        <v>2125</v>
      </c>
      <c r="BY337" s="35">
        <f t="shared" ca="1" si="118"/>
        <v>2125</v>
      </c>
      <c r="BZ337" s="35">
        <f t="shared" ca="1" si="118"/>
        <v>2125</v>
      </c>
      <c r="CA337" s="35">
        <f t="shared" ca="1" si="118"/>
        <v>2125</v>
      </c>
      <c r="CB337" s="35">
        <f t="shared" ca="1" si="114"/>
        <v>2125</v>
      </c>
      <c r="CC337" s="35">
        <f t="shared" ca="1" si="114"/>
        <v>2125</v>
      </c>
      <c r="CD337" s="35">
        <f t="shared" ca="1" si="114"/>
        <v>2125</v>
      </c>
      <c r="CE337" s="35">
        <f t="shared" ca="1" si="114"/>
        <v>2125</v>
      </c>
      <c r="CF337" s="35">
        <f t="shared" ca="1" si="114"/>
        <v>2125</v>
      </c>
      <c r="CG337" s="35">
        <f t="shared" ca="1" si="113"/>
        <v>2125</v>
      </c>
      <c r="CH337" s="35">
        <f t="shared" ca="1" si="113"/>
        <v>2125</v>
      </c>
      <c r="CI337" s="35">
        <f t="shared" ca="1" si="113"/>
        <v>2125</v>
      </c>
      <c r="CJ337" s="35">
        <f t="shared" ca="1" si="113"/>
        <v>2125</v>
      </c>
      <c r="CK337" s="35">
        <f t="shared" ca="1" si="113"/>
        <v>2125</v>
      </c>
      <c r="CL337" s="35">
        <f t="shared" ca="1" si="113"/>
        <v>2125</v>
      </c>
      <c r="CM337" s="35">
        <f t="shared" ca="1" si="113"/>
        <v>2125</v>
      </c>
      <c r="CN337" s="35">
        <f t="shared" ca="1" si="117"/>
        <v>2125</v>
      </c>
      <c r="CO337" s="35">
        <f t="shared" ca="1" si="117"/>
        <v>2125</v>
      </c>
      <c r="CP337" s="35">
        <f t="shared" ca="1" si="117"/>
        <v>2125</v>
      </c>
      <c r="CQ337" s="35">
        <f t="shared" ca="1" si="117"/>
        <v>2125</v>
      </c>
      <c r="CR337" s="35">
        <f t="shared" ca="1" si="117"/>
        <v>2125</v>
      </c>
      <c r="CS337" s="35">
        <f t="shared" ca="1" si="117"/>
        <v>2125</v>
      </c>
      <c r="CT337" s="35">
        <f t="shared" ca="1" si="117"/>
        <v>2125</v>
      </c>
      <c r="CU337" s="35">
        <f t="shared" ca="1" si="117"/>
        <v>2125</v>
      </c>
      <c r="CV337" s="35">
        <f t="shared" ca="1" si="117"/>
        <v>2125</v>
      </c>
      <c r="CW337" s="38">
        <f t="shared" ca="1" si="116"/>
        <v>483.5</v>
      </c>
      <c r="CX337" s="38">
        <f t="shared" ca="1" si="116"/>
        <v>-1069.25</v>
      </c>
      <c r="CY337" s="38">
        <f t="shared" ca="1" si="116"/>
        <v>-3169.25</v>
      </c>
      <c r="CZ337" s="39">
        <f t="shared" ca="1" si="116"/>
        <v>-3169.25</v>
      </c>
      <c r="DA337" s="35"/>
    </row>
    <row r="338" spans="4:105" x14ac:dyDescent="0.3">
      <c r="D338" s="61" t="str">
        <f>VLOOKUP(F338,[1]Special!$O$2:$S$209,3,0)</f>
        <v>|0101022500|0.00|0.00|0.000|97.0002</v>
      </c>
      <c r="E338" s="20" t="s">
        <v>361</v>
      </c>
      <c r="F338" s="19" t="str">
        <f t="shared" si="122"/>
        <v>|0200226240|31.80|0.00|2.000|0.000</v>
      </c>
      <c r="G338" s="19" t="str">
        <f>'Cutting Rules'!H338</f>
        <v>KMV||||||||||||</v>
      </c>
      <c r="H338" s="19" t="str">
        <f>VLOOKUP(MID(F338,8,2),[1]Special!$H$2:$I$32,2,0)</f>
        <v>STKMHT590</v>
      </c>
      <c r="I338" s="19" t="str">
        <f t="shared" si="123"/>
        <v>NBC</v>
      </c>
      <c r="J338" s="19" t="str">
        <f t="shared" si="124"/>
        <v>P</v>
      </c>
      <c r="K338" s="19" t="str">
        <f t="shared" si="125"/>
        <v>31.8</v>
      </c>
      <c r="L338" s="19" t="str">
        <f t="shared" si="126"/>
        <v>0.00</v>
      </c>
      <c r="M338" s="52" t="str">
        <f t="shared" si="127"/>
        <v>2.00</v>
      </c>
      <c r="N338" s="52" t="str">
        <f t="shared" si="128"/>
        <v>6182</v>
      </c>
      <c r="O338" s="19">
        <f>VLOOKUP(F338,[1]Item!$A$5:$Z$10000,26,0)</f>
        <v>1.47</v>
      </c>
      <c r="P338" s="19" t="str">
        <f>VLOOKUP(E338,[1]route!$E$3:$O$10005,11,0)</f>
        <v>C</v>
      </c>
      <c r="Q338" s="62" t="str">
        <f>'Cutting Rules'!AD338</f>
        <v>303-6182-----------</v>
      </c>
      <c r="R338" s="23">
        <f ca="1">SUMIF([1]route!$E$3:$E$10005,E338,[1]!Table1[生産])</f>
        <v>214</v>
      </c>
      <c r="S338" s="24"/>
      <c r="T338" s="78" t="s">
        <v>547</v>
      </c>
      <c r="U338" s="19"/>
      <c r="V338" s="48">
        <f>SUMIF([1]route!$E$3:$E$10005,E338,[1]route!$M$3:$M$10005)</f>
        <v>159</v>
      </c>
      <c r="W338" s="56">
        <f t="shared" si="129"/>
        <v>1444.9188599999998</v>
      </c>
      <c r="X338" s="27">
        <f t="array" aca="1" ref="X338" ca="1">INDEX($BP338:$CZ338,MATCH(TRUE,$BP338:$CZ338&lt;0,0))</f>
        <v>-55</v>
      </c>
      <c r="Y338" s="47">
        <f t="shared" ca="1" si="120"/>
        <v>45351</v>
      </c>
      <c r="Z338" s="121" t="str">
        <f>IFERROR(VLOOKUP(E338,[1]route!$E$3:$BL$10005,59,0),"")&amp;IFERROR(VLOOKUP(E338,[1]route!$E$3:$BL$10005,60,0),"")</f>
        <v/>
      </c>
      <c r="AA338" s="28">
        <f t="shared" ca="1" si="130"/>
        <v>55</v>
      </c>
      <c r="AB338" s="77">
        <f t="shared" ca="1" si="131"/>
        <v>499.81469999999996</v>
      </c>
      <c r="AC338" s="4">
        <f t="shared" ca="1" si="121"/>
        <v>35</v>
      </c>
      <c r="AD338" s="29">
        <v>0</v>
      </c>
      <c r="AE338" s="30">
        <f ca="1">SUMIF([1]route!$E$3:$E$10005,E338,[1]!Table1[1])</f>
        <v>0</v>
      </c>
      <c r="AF338" s="30">
        <f ca="1">SUMIF([1]route!$E$3:$E$10005,E338,[1]!Table1[2])</f>
        <v>0</v>
      </c>
      <c r="AG338" s="30">
        <f ca="1">SUMIF([1]route!$E$3:$E$10005,E338,[1]!Table1[3])</f>
        <v>0</v>
      </c>
      <c r="AH338" s="30">
        <f ca="1">SUMIF([1]route!$E$3:$E$10005,E338,[1]!Table1[4])</f>
        <v>0</v>
      </c>
      <c r="AI338" s="30">
        <f ca="1">SUMIF([1]route!$E$3:$E$10005,E338,[1]!Table1[5])</f>
        <v>0</v>
      </c>
      <c r="AJ338" s="30">
        <f ca="1">SUMIF([1]route!$E$3:$E$10005,E338,[1]!Table1[6])</f>
        <v>0</v>
      </c>
      <c r="AK338" s="30">
        <f ca="1">SUMIF([1]route!$E$3:$E$10005,E338,[1]!Table1[7])</f>
        <v>0</v>
      </c>
      <c r="AL338" s="30">
        <f ca="1">SUMIF([1]route!$E$3:$E$10005,E338,[1]!Table1[8])</f>
        <v>0</v>
      </c>
      <c r="AM338" s="30">
        <f ca="1">SUMIF([1]route!$E$3:$E$10005,E338,[1]!Table1[9])</f>
        <v>0</v>
      </c>
      <c r="AN338" s="30">
        <f ca="1">SUMIF([1]route!$E$3:$E$10005,E338,[1]!Table1[10])</f>
        <v>0</v>
      </c>
      <c r="AO338" s="30">
        <f ca="1">SUMIF([1]route!$E$3:$E$10005,E338,[1]!Table1[11])</f>
        <v>0</v>
      </c>
      <c r="AP338" s="30">
        <f ca="1">SUMIF([1]route!$E$3:$E$10005,E338,[1]!Table1[12])</f>
        <v>0</v>
      </c>
      <c r="AQ338" s="30">
        <f ca="1">SUMIF([1]route!$E$3:$E$10005,E338,[1]!Table1[13])</f>
        <v>0</v>
      </c>
      <c r="AR338" s="30">
        <f ca="1">SUMIF([1]route!$E$3:$E$10005,E338,[1]!Table1[14])</f>
        <v>0</v>
      </c>
      <c r="AS338" s="30">
        <f ca="1">SUMIF([1]route!$E$3:$E$10005,E338,[1]!Table1[15])</f>
        <v>0</v>
      </c>
      <c r="AT338" s="30">
        <f ca="1">SUMIF([1]route!$E$3:$E$10005,E338,[1]!Table1[16])</f>
        <v>0</v>
      </c>
      <c r="AU338" s="30">
        <f ca="1">SUMIF([1]route!$E$3:$E$10005,E338,[1]!Table1[17])</f>
        <v>0</v>
      </c>
      <c r="AV338" s="30">
        <f ca="1">SUMIF([1]route!$E$3:$E$10005,E338,[1]!Table1[18])</f>
        <v>0</v>
      </c>
      <c r="AW338" s="30">
        <f ca="1">SUMIF([1]route!$E$3:$E$10005,E338,[1]!Table1[19])</f>
        <v>0</v>
      </c>
      <c r="AX338" s="30">
        <f ca="1">SUMIF([1]route!$E$3:$E$10005,E338,[1]!Table1[20])</f>
        <v>0</v>
      </c>
      <c r="AY338" s="30">
        <f ca="1">SUMIF([1]route!$E$3:$E$10005,E338,[1]!Table1[21])</f>
        <v>0</v>
      </c>
      <c r="AZ338" s="30">
        <f ca="1">SUMIF([1]route!$E$3:$E$10005,E338,[1]!Table1[22])</f>
        <v>0</v>
      </c>
      <c r="BA338" s="30">
        <f ca="1">SUMIF([1]route!$E$3:$E$10005,E338,[1]!Table1[23])</f>
        <v>0</v>
      </c>
      <c r="BB338" s="30">
        <f ca="1">SUMIF([1]route!$E$3:$E$10005,E338,[1]!Table1[24])</f>
        <v>0</v>
      </c>
      <c r="BC338" s="30">
        <f ca="1">SUMIF([1]route!$E$3:$E$10005,E338,[1]!Table1[25])</f>
        <v>0</v>
      </c>
      <c r="BD338" s="30">
        <f ca="1">SUMIF([1]route!$E$3:$E$10005,E338,[1]!Table1[26])</f>
        <v>0</v>
      </c>
      <c r="BE338" s="30">
        <f ca="1">SUMIF([1]route!$E$3:$E$10005,E338,[1]!Table1[27])</f>
        <v>0</v>
      </c>
      <c r="BF338" s="30">
        <f ca="1">SUMIF([1]route!$E$3:$E$10005,E338,[1]!Table1[28])</f>
        <v>0</v>
      </c>
      <c r="BG338" s="30">
        <f ca="1">SUMIF([1]route!$E$3:$E$10005,E338,[1]!Table1[29])</f>
        <v>0</v>
      </c>
      <c r="BH338" s="30">
        <f ca="1">SUMIF([1]route!$E$3:$E$10005,E338,[1]!Table1[30])</f>
        <v>0</v>
      </c>
      <c r="BI338" s="30">
        <f ca="1">SUMIF([1]route!$E$3:$E$10005,E338,[1]!Table1[31])</f>
        <v>0</v>
      </c>
      <c r="BJ338" s="30">
        <f ca="1">SUMIF([1]route!$E$3:$E$10005,E338,[1]!Table1[Remain PO])</f>
        <v>0</v>
      </c>
      <c r="BK338" s="31">
        <f ca="1">SUMIF([1]route!$E$3:$E$10005,E338,[1]!Table1[N+1])</f>
        <v>133</v>
      </c>
      <c r="BL338" s="31">
        <f ca="1">SUMIF([1]route!$E$3:$E$10005,E338,[1]!Table1[N+2])</f>
        <v>81</v>
      </c>
      <c r="BM338" s="31">
        <f ca="1">SUMIF([1]route!$E$3:$E$10005,E338,[1]!Table1[N+3])</f>
        <v>54</v>
      </c>
      <c r="BN338" s="32">
        <f ca="1">SUMIF([1]route!$E$3:$E$10005,E338,[1]!Table1[N+4])</f>
        <v>0</v>
      </c>
      <c r="BP338" s="37">
        <f t="shared" si="132"/>
        <v>159</v>
      </c>
      <c r="BQ338" s="35">
        <f t="shared" ca="1" si="119"/>
        <v>159</v>
      </c>
      <c r="BR338" s="35">
        <f t="shared" ca="1" si="119"/>
        <v>159</v>
      </c>
      <c r="BS338" s="35">
        <f t="shared" ca="1" si="118"/>
        <v>159</v>
      </c>
      <c r="BT338" s="35">
        <f t="shared" ca="1" si="118"/>
        <v>159</v>
      </c>
      <c r="BU338" s="35">
        <f t="shared" ca="1" si="118"/>
        <v>159</v>
      </c>
      <c r="BV338" s="35">
        <f t="shared" ca="1" si="118"/>
        <v>159</v>
      </c>
      <c r="BW338" s="35">
        <f t="shared" ca="1" si="118"/>
        <v>159</v>
      </c>
      <c r="BX338" s="35">
        <f t="shared" ca="1" si="118"/>
        <v>159</v>
      </c>
      <c r="BY338" s="35">
        <f t="shared" ca="1" si="118"/>
        <v>159</v>
      </c>
      <c r="BZ338" s="35">
        <f t="shared" ca="1" si="118"/>
        <v>159</v>
      </c>
      <c r="CA338" s="35">
        <f t="shared" ca="1" si="118"/>
        <v>159</v>
      </c>
      <c r="CB338" s="35">
        <f t="shared" ca="1" si="114"/>
        <v>159</v>
      </c>
      <c r="CC338" s="35">
        <f t="shared" ca="1" si="114"/>
        <v>159</v>
      </c>
      <c r="CD338" s="35">
        <f t="shared" ca="1" si="114"/>
        <v>159</v>
      </c>
      <c r="CE338" s="35">
        <f t="shared" ca="1" si="114"/>
        <v>159</v>
      </c>
      <c r="CF338" s="35">
        <f t="shared" ca="1" si="114"/>
        <v>159</v>
      </c>
      <c r="CG338" s="35">
        <f t="shared" ca="1" si="113"/>
        <v>159</v>
      </c>
      <c r="CH338" s="35">
        <f t="shared" ca="1" si="113"/>
        <v>159</v>
      </c>
      <c r="CI338" s="35">
        <f t="shared" ca="1" si="113"/>
        <v>159</v>
      </c>
      <c r="CJ338" s="35">
        <f t="shared" ca="1" si="113"/>
        <v>159</v>
      </c>
      <c r="CK338" s="35">
        <f t="shared" ca="1" si="113"/>
        <v>159</v>
      </c>
      <c r="CL338" s="35">
        <f t="shared" ca="1" si="113"/>
        <v>159</v>
      </c>
      <c r="CM338" s="35">
        <f t="shared" ca="1" si="113"/>
        <v>159</v>
      </c>
      <c r="CN338" s="35">
        <f t="shared" ca="1" si="117"/>
        <v>159</v>
      </c>
      <c r="CO338" s="35">
        <f t="shared" ca="1" si="117"/>
        <v>159</v>
      </c>
      <c r="CP338" s="35">
        <f t="shared" ca="1" si="117"/>
        <v>159</v>
      </c>
      <c r="CQ338" s="35">
        <f t="shared" ca="1" si="117"/>
        <v>159</v>
      </c>
      <c r="CR338" s="35">
        <f t="shared" ca="1" si="117"/>
        <v>159</v>
      </c>
      <c r="CS338" s="35">
        <f t="shared" ca="1" si="117"/>
        <v>159</v>
      </c>
      <c r="CT338" s="35">
        <f t="shared" ca="1" si="117"/>
        <v>159</v>
      </c>
      <c r="CU338" s="35">
        <f t="shared" ca="1" si="117"/>
        <v>159</v>
      </c>
      <c r="CV338" s="35">
        <f t="shared" ca="1" si="117"/>
        <v>159</v>
      </c>
      <c r="CW338" s="38">
        <f t="shared" ca="1" si="116"/>
        <v>26</v>
      </c>
      <c r="CX338" s="38">
        <f t="shared" ca="1" si="116"/>
        <v>-55</v>
      </c>
      <c r="CY338" s="38">
        <f t="shared" ca="1" si="116"/>
        <v>-109</v>
      </c>
      <c r="CZ338" s="39">
        <f t="shared" ca="1" si="116"/>
        <v>-109</v>
      </c>
      <c r="DA338" s="35"/>
    </row>
    <row r="339" spans="4:105" x14ac:dyDescent="0.3">
      <c r="D339" s="61" t="str">
        <f>VLOOKUP(F339,[1]Special!$O$2:$S$209,3,0)</f>
        <v>|0101022500|0.00|0.00|0.000|97.0002</v>
      </c>
      <c r="E339" s="20" t="s">
        <v>362</v>
      </c>
      <c r="F339" s="19" t="str">
        <f t="shared" si="122"/>
        <v>|0200226240|31.80|0.00|2.000|0.000</v>
      </c>
      <c r="G339" s="19" t="str">
        <f>'Cutting Rules'!H339</f>
        <v>KMV|KMV|||||||||||</v>
      </c>
      <c r="H339" s="19" t="str">
        <f>VLOOKUP(MID(F339,8,2),[1]Special!$H$2:$I$32,2,0)</f>
        <v>STKMHT590</v>
      </c>
      <c r="I339" s="19" t="str">
        <f t="shared" si="123"/>
        <v>NBC</v>
      </c>
      <c r="J339" s="19" t="str">
        <f t="shared" si="124"/>
        <v>P</v>
      </c>
      <c r="K339" s="19" t="str">
        <f t="shared" si="125"/>
        <v>31.8</v>
      </c>
      <c r="L339" s="19" t="str">
        <f t="shared" si="126"/>
        <v>0.00</v>
      </c>
      <c r="M339" s="52" t="str">
        <f t="shared" si="127"/>
        <v>2.00</v>
      </c>
      <c r="N339" s="52" t="str">
        <f t="shared" si="128"/>
        <v>6062</v>
      </c>
      <c r="O339" s="19">
        <f>VLOOKUP(F339,[1]Item!$A$5:$Z$10000,26,0)</f>
        <v>1.47</v>
      </c>
      <c r="P339" s="19" t="str">
        <f>VLOOKUP(E339,[1]route!$E$3:$O$10005,11,0)</f>
        <v>C</v>
      </c>
      <c r="Q339" s="62" t="str">
        <f>'Cutting Rules'!AD339</f>
        <v>461-594-6062----------</v>
      </c>
      <c r="R339" s="23">
        <f ca="1">SUMIF([1]route!$E$3:$E$10005,E339,[1]!Table1[生産])</f>
        <v>151.96153846153845</v>
      </c>
      <c r="S339" s="24"/>
      <c r="T339" s="78" t="s">
        <v>547</v>
      </c>
      <c r="U339" s="19"/>
      <c r="V339" s="48">
        <f>SUMIF([1]route!$E$3:$E$10005,E339,[1]route!$M$3:$M$10005)</f>
        <v>343</v>
      </c>
      <c r="W339" s="56">
        <f t="shared" si="129"/>
        <v>3056.5210200000001</v>
      </c>
      <c r="X339" s="27" t="e">
        <f t="array" aca="1" ref="X339" ca="1">INDEX($BP339:$CZ339,MATCH(TRUE,$BP339:$CZ339&lt;0,0))</f>
        <v>#N/A</v>
      </c>
      <c r="Y339" s="47" t="str">
        <f t="shared" ca="1" si="120"/>
        <v/>
      </c>
      <c r="Z339" s="121" t="str">
        <f>IFERROR(VLOOKUP(E339,[1]route!$E$3:$BL$10005,59,0),"")&amp;IFERROR(VLOOKUP(E339,[1]route!$E$3:$BL$10005,60,0),"")</f>
        <v/>
      </c>
      <c r="AA339" s="28">
        <f t="shared" ca="1" si="130"/>
        <v>0</v>
      </c>
      <c r="AB339" s="77">
        <f t="shared" ca="1" si="131"/>
        <v>0</v>
      </c>
      <c r="AC339" s="4" t="str">
        <f t="shared" ca="1" si="121"/>
        <v/>
      </c>
      <c r="AD339" s="29">
        <v>0</v>
      </c>
      <c r="AE339" s="30">
        <f ca="1">SUMIF([1]route!$E$3:$E$10005,E339,[1]!Table1[1])</f>
        <v>0</v>
      </c>
      <c r="AF339" s="30">
        <f ca="1">SUMIF([1]route!$E$3:$E$10005,E339,[1]!Table1[2])</f>
        <v>0</v>
      </c>
      <c r="AG339" s="30">
        <f ca="1">SUMIF([1]route!$E$3:$E$10005,E339,[1]!Table1[3])</f>
        <v>0</v>
      </c>
      <c r="AH339" s="30">
        <f ca="1">SUMIF([1]route!$E$3:$E$10005,E339,[1]!Table1[4])</f>
        <v>0</v>
      </c>
      <c r="AI339" s="30">
        <f ca="1">SUMIF([1]route!$E$3:$E$10005,E339,[1]!Table1[5])</f>
        <v>0</v>
      </c>
      <c r="AJ339" s="30">
        <f ca="1">SUMIF([1]route!$E$3:$E$10005,E339,[1]!Table1[6])</f>
        <v>0</v>
      </c>
      <c r="AK339" s="30">
        <f ca="1">SUMIF([1]route!$E$3:$E$10005,E339,[1]!Table1[7])</f>
        <v>0</v>
      </c>
      <c r="AL339" s="30">
        <f ca="1">SUMIF([1]route!$E$3:$E$10005,E339,[1]!Table1[8])</f>
        <v>0</v>
      </c>
      <c r="AM339" s="30">
        <f ca="1">SUMIF([1]route!$E$3:$E$10005,E339,[1]!Table1[9])</f>
        <v>0</v>
      </c>
      <c r="AN339" s="30">
        <f ca="1">SUMIF([1]route!$E$3:$E$10005,E339,[1]!Table1[10])</f>
        <v>0</v>
      </c>
      <c r="AO339" s="30">
        <f ca="1">SUMIF([1]route!$E$3:$E$10005,E339,[1]!Table1[11])</f>
        <v>0</v>
      </c>
      <c r="AP339" s="30">
        <f ca="1">SUMIF([1]route!$E$3:$E$10005,E339,[1]!Table1[12])</f>
        <v>0</v>
      </c>
      <c r="AQ339" s="30">
        <f ca="1">SUMIF([1]route!$E$3:$E$10005,E339,[1]!Table1[13])</f>
        <v>0</v>
      </c>
      <c r="AR339" s="30">
        <f ca="1">SUMIF([1]route!$E$3:$E$10005,E339,[1]!Table1[14])</f>
        <v>0</v>
      </c>
      <c r="AS339" s="30">
        <f ca="1">SUMIF([1]route!$E$3:$E$10005,E339,[1]!Table1[15])</f>
        <v>0</v>
      </c>
      <c r="AT339" s="30">
        <f ca="1">SUMIF([1]route!$E$3:$E$10005,E339,[1]!Table1[16])</f>
        <v>0</v>
      </c>
      <c r="AU339" s="30">
        <f ca="1">SUMIF([1]route!$E$3:$E$10005,E339,[1]!Table1[17])</f>
        <v>0</v>
      </c>
      <c r="AV339" s="30">
        <f ca="1">SUMIF([1]route!$E$3:$E$10005,E339,[1]!Table1[18])</f>
        <v>0</v>
      </c>
      <c r="AW339" s="30">
        <f ca="1">SUMIF([1]route!$E$3:$E$10005,E339,[1]!Table1[19])</f>
        <v>0</v>
      </c>
      <c r="AX339" s="30">
        <f ca="1">SUMIF([1]route!$E$3:$E$10005,E339,[1]!Table1[20])</f>
        <v>0</v>
      </c>
      <c r="AY339" s="30">
        <f ca="1">SUMIF([1]route!$E$3:$E$10005,E339,[1]!Table1[21])</f>
        <v>0</v>
      </c>
      <c r="AZ339" s="30">
        <f ca="1">SUMIF([1]route!$E$3:$E$10005,E339,[1]!Table1[22])</f>
        <v>0</v>
      </c>
      <c r="BA339" s="30">
        <f ca="1">SUMIF([1]route!$E$3:$E$10005,E339,[1]!Table1[23])</f>
        <v>0</v>
      </c>
      <c r="BB339" s="30">
        <f ca="1">SUMIF([1]route!$E$3:$E$10005,E339,[1]!Table1[24])</f>
        <v>0</v>
      </c>
      <c r="BC339" s="30">
        <f ca="1">SUMIF([1]route!$E$3:$E$10005,E339,[1]!Table1[25])</f>
        <v>0</v>
      </c>
      <c r="BD339" s="30">
        <f ca="1">SUMIF([1]route!$E$3:$E$10005,E339,[1]!Table1[26])</f>
        <v>0</v>
      </c>
      <c r="BE339" s="30">
        <f ca="1">SUMIF([1]route!$E$3:$E$10005,E339,[1]!Table1[27])</f>
        <v>0</v>
      </c>
      <c r="BF339" s="30">
        <f ca="1">SUMIF([1]route!$E$3:$E$10005,E339,[1]!Table1[28])</f>
        <v>0</v>
      </c>
      <c r="BG339" s="30">
        <f ca="1">SUMIF([1]route!$E$3:$E$10005,E339,[1]!Table1[29])</f>
        <v>0</v>
      </c>
      <c r="BH339" s="30">
        <f ca="1">SUMIF([1]route!$E$3:$E$10005,E339,[1]!Table1[30])</f>
        <v>0</v>
      </c>
      <c r="BI339" s="30">
        <f ca="1">SUMIF([1]route!$E$3:$E$10005,E339,[1]!Table1[31])</f>
        <v>0</v>
      </c>
      <c r="BJ339" s="30">
        <f ca="1">SUMIF([1]route!$E$3:$E$10005,E339,[1]!Table1[Remain PO])</f>
        <v>0</v>
      </c>
      <c r="BK339" s="31">
        <f ca="1">SUMIF([1]route!$E$3:$E$10005,E339,[1]!Table1[N+1])</f>
        <v>151.96153846153845</v>
      </c>
      <c r="BL339" s="31">
        <f ca="1">SUMIF([1]route!$E$3:$E$10005,E339,[1]!Table1[N+2])</f>
        <v>0</v>
      </c>
      <c r="BM339" s="31">
        <f ca="1">SUMIF([1]route!$E$3:$E$10005,E339,[1]!Table1[N+3])</f>
        <v>106.15384615384616</v>
      </c>
      <c r="BN339" s="32">
        <f ca="1">SUMIF([1]route!$E$3:$E$10005,E339,[1]!Table1[N+4])</f>
        <v>0</v>
      </c>
      <c r="BP339" s="37">
        <f t="shared" si="132"/>
        <v>343</v>
      </c>
      <c r="BQ339" s="35">
        <f t="shared" ca="1" si="119"/>
        <v>343</v>
      </c>
      <c r="BR339" s="35">
        <f t="shared" ca="1" si="119"/>
        <v>343</v>
      </c>
      <c r="BS339" s="35">
        <f t="shared" ca="1" si="118"/>
        <v>343</v>
      </c>
      <c r="BT339" s="35">
        <f t="shared" ca="1" si="118"/>
        <v>343</v>
      </c>
      <c r="BU339" s="35">
        <f t="shared" ca="1" si="118"/>
        <v>343</v>
      </c>
      <c r="BV339" s="35">
        <f t="shared" ca="1" si="118"/>
        <v>343</v>
      </c>
      <c r="BW339" s="35">
        <f t="shared" ca="1" si="118"/>
        <v>343</v>
      </c>
      <c r="BX339" s="35">
        <f t="shared" ca="1" si="118"/>
        <v>343</v>
      </c>
      <c r="BY339" s="35">
        <f t="shared" ca="1" si="118"/>
        <v>343</v>
      </c>
      <c r="BZ339" s="35">
        <f t="shared" ca="1" si="118"/>
        <v>343</v>
      </c>
      <c r="CA339" s="35">
        <f t="shared" ca="1" si="118"/>
        <v>343</v>
      </c>
      <c r="CB339" s="35">
        <f t="shared" ca="1" si="114"/>
        <v>343</v>
      </c>
      <c r="CC339" s="35">
        <f t="shared" ca="1" si="114"/>
        <v>343</v>
      </c>
      <c r="CD339" s="35">
        <f t="shared" ca="1" si="114"/>
        <v>343</v>
      </c>
      <c r="CE339" s="35">
        <f t="shared" ca="1" si="114"/>
        <v>343</v>
      </c>
      <c r="CF339" s="35">
        <f t="shared" ca="1" si="114"/>
        <v>343</v>
      </c>
      <c r="CG339" s="35">
        <f t="shared" ca="1" si="113"/>
        <v>343</v>
      </c>
      <c r="CH339" s="35">
        <f t="shared" ca="1" si="113"/>
        <v>343</v>
      </c>
      <c r="CI339" s="35">
        <f t="shared" ca="1" si="113"/>
        <v>343</v>
      </c>
      <c r="CJ339" s="35">
        <f t="shared" ca="1" si="113"/>
        <v>343</v>
      </c>
      <c r="CK339" s="35">
        <f t="shared" ca="1" si="113"/>
        <v>343</v>
      </c>
      <c r="CL339" s="35">
        <f t="shared" ca="1" si="113"/>
        <v>343</v>
      </c>
      <c r="CM339" s="35">
        <f t="shared" ca="1" si="113"/>
        <v>343</v>
      </c>
      <c r="CN339" s="35">
        <f t="shared" ca="1" si="117"/>
        <v>343</v>
      </c>
      <c r="CO339" s="35">
        <f t="shared" ca="1" si="117"/>
        <v>343</v>
      </c>
      <c r="CP339" s="35">
        <f t="shared" ca="1" si="117"/>
        <v>343</v>
      </c>
      <c r="CQ339" s="35">
        <f t="shared" ca="1" si="117"/>
        <v>343</v>
      </c>
      <c r="CR339" s="35">
        <f t="shared" ca="1" si="117"/>
        <v>343</v>
      </c>
      <c r="CS339" s="35">
        <f t="shared" ca="1" si="117"/>
        <v>343</v>
      </c>
      <c r="CT339" s="35">
        <f t="shared" ca="1" si="117"/>
        <v>343</v>
      </c>
      <c r="CU339" s="35">
        <f t="shared" ca="1" si="117"/>
        <v>343</v>
      </c>
      <c r="CV339" s="35">
        <f t="shared" ca="1" si="117"/>
        <v>343</v>
      </c>
      <c r="CW339" s="38">
        <f t="shared" ca="1" si="116"/>
        <v>191.03846153846155</v>
      </c>
      <c r="CX339" s="38">
        <f t="shared" ca="1" si="116"/>
        <v>191.03846153846155</v>
      </c>
      <c r="CY339" s="38">
        <f t="shared" ca="1" si="116"/>
        <v>84.884615384615387</v>
      </c>
      <c r="CZ339" s="39">
        <f t="shared" ca="1" si="116"/>
        <v>84.884615384615387</v>
      </c>
      <c r="DA339" s="35"/>
    </row>
    <row r="340" spans="4:105" x14ac:dyDescent="0.3">
      <c r="D340" s="61" t="str">
        <f>VLOOKUP(F340,[1]Special!$O$2:$S$209,3,0)</f>
        <v>|0101022500|0.00|0.00|0.000|94.5003.2</v>
      </c>
      <c r="E340" s="20" t="s">
        <v>363</v>
      </c>
      <c r="F340" s="19" t="str">
        <f t="shared" si="122"/>
        <v>|0200226240|31.80|0.00|3.200|0.000</v>
      </c>
      <c r="G340" s="19" t="str">
        <f>'Cutting Rules'!H340</f>
        <v>KMV|KMV|KKTL||||||||||</v>
      </c>
      <c r="H340" s="19" t="str">
        <f>VLOOKUP(MID(F340,8,2),[1]Special!$H$2:$I$32,2,0)</f>
        <v>STKMHT590</v>
      </c>
      <c r="I340" s="19" t="str">
        <f t="shared" si="123"/>
        <v>NBC</v>
      </c>
      <c r="J340" s="19" t="str">
        <f t="shared" si="124"/>
        <v>P</v>
      </c>
      <c r="K340" s="19" t="str">
        <f t="shared" si="125"/>
        <v>31.8</v>
      </c>
      <c r="L340" s="19" t="str">
        <f t="shared" si="126"/>
        <v>0.00</v>
      </c>
      <c r="M340" s="52" t="str">
        <f t="shared" si="127"/>
        <v>3.20</v>
      </c>
      <c r="N340" s="52" t="str">
        <f t="shared" si="128"/>
        <v>5851</v>
      </c>
      <c r="O340" s="19">
        <f>VLOOKUP(F340,[1]Item!$A$5:$Z$10000,26,0)</f>
        <v>2.2570000000000001</v>
      </c>
      <c r="P340" s="19" t="str">
        <f>VLOOKUP(E340,[1]route!$E$3:$O$10005,11,0)</f>
        <v>C</v>
      </c>
      <c r="Q340" s="62" t="str">
        <f>'Cutting Rules'!AD340</f>
        <v>469-481-5851----------</v>
      </c>
      <c r="R340" s="23">
        <f ca="1">SUMIF([1]route!$E$3:$E$10005,E340,[1]!Table1[生産])</f>
        <v>106.66666666666666</v>
      </c>
      <c r="S340" s="24"/>
      <c r="T340" s="78" t="s">
        <v>547</v>
      </c>
      <c r="U340" s="19"/>
      <c r="V340" s="48">
        <f>SUMIF([1]route!$E$3:$E$10005,E340,[1]route!$M$3:$M$10005)</f>
        <v>97</v>
      </c>
      <c r="W340" s="56">
        <f t="shared" si="129"/>
        <v>1280.9535790000002</v>
      </c>
      <c r="X340" s="27">
        <f t="array" aca="1" ref="X340" ca="1">INDEX($BP340:$CZ340,MATCH(TRUE,$BP340:$CZ340&lt;0,0))</f>
        <v>-9.6666666666666643</v>
      </c>
      <c r="Y340" s="47">
        <f t="shared" ca="1" si="120"/>
        <v>45351</v>
      </c>
      <c r="Z340" s="121" t="str">
        <f>IFERROR(VLOOKUP(E340,[1]route!$E$3:$BL$10005,59,0),"")&amp;IFERROR(VLOOKUP(E340,[1]route!$E$3:$BL$10005,60,0),"")</f>
        <v/>
      </c>
      <c r="AA340" s="28">
        <f t="shared" ca="1" si="130"/>
        <v>9.6666666666666572</v>
      </c>
      <c r="AB340" s="77">
        <f t="shared" ca="1" si="131"/>
        <v>127.65516766666654</v>
      </c>
      <c r="AC340" s="4">
        <f t="shared" ca="1" si="121"/>
        <v>35</v>
      </c>
      <c r="AD340" s="29">
        <v>0</v>
      </c>
      <c r="AE340" s="30">
        <f ca="1">SUMIF([1]route!$E$3:$E$10005,E340,[1]!Table1[1])</f>
        <v>0</v>
      </c>
      <c r="AF340" s="30">
        <f ca="1">SUMIF([1]route!$E$3:$E$10005,E340,[1]!Table1[2])</f>
        <v>0</v>
      </c>
      <c r="AG340" s="30">
        <f ca="1">SUMIF([1]route!$E$3:$E$10005,E340,[1]!Table1[3])</f>
        <v>0</v>
      </c>
      <c r="AH340" s="30">
        <f ca="1">SUMIF([1]route!$E$3:$E$10005,E340,[1]!Table1[4])</f>
        <v>0</v>
      </c>
      <c r="AI340" s="30">
        <f ca="1">SUMIF([1]route!$E$3:$E$10005,E340,[1]!Table1[5])</f>
        <v>0</v>
      </c>
      <c r="AJ340" s="30">
        <f ca="1">SUMIF([1]route!$E$3:$E$10005,E340,[1]!Table1[6])</f>
        <v>0</v>
      </c>
      <c r="AK340" s="30">
        <f ca="1">SUMIF([1]route!$E$3:$E$10005,E340,[1]!Table1[7])</f>
        <v>0</v>
      </c>
      <c r="AL340" s="30">
        <f ca="1">SUMIF([1]route!$E$3:$E$10005,E340,[1]!Table1[8])</f>
        <v>0</v>
      </c>
      <c r="AM340" s="30">
        <f ca="1">SUMIF([1]route!$E$3:$E$10005,E340,[1]!Table1[9])</f>
        <v>0</v>
      </c>
      <c r="AN340" s="30">
        <f ca="1">SUMIF([1]route!$E$3:$E$10005,E340,[1]!Table1[10])</f>
        <v>0</v>
      </c>
      <c r="AO340" s="30">
        <f ca="1">SUMIF([1]route!$E$3:$E$10005,E340,[1]!Table1[11])</f>
        <v>0</v>
      </c>
      <c r="AP340" s="30">
        <f ca="1">SUMIF([1]route!$E$3:$E$10005,E340,[1]!Table1[12])</f>
        <v>0</v>
      </c>
      <c r="AQ340" s="30">
        <f ca="1">SUMIF([1]route!$E$3:$E$10005,E340,[1]!Table1[13])</f>
        <v>0</v>
      </c>
      <c r="AR340" s="30">
        <f ca="1">SUMIF([1]route!$E$3:$E$10005,E340,[1]!Table1[14])</f>
        <v>0</v>
      </c>
      <c r="AS340" s="30">
        <f ca="1">SUMIF([1]route!$E$3:$E$10005,E340,[1]!Table1[15])</f>
        <v>0</v>
      </c>
      <c r="AT340" s="30">
        <f ca="1">SUMIF([1]route!$E$3:$E$10005,E340,[1]!Table1[16])</f>
        <v>0</v>
      </c>
      <c r="AU340" s="30">
        <f ca="1">SUMIF([1]route!$E$3:$E$10005,E340,[1]!Table1[17])</f>
        <v>0</v>
      </c>
      <c r="AV340" s="30">
        <f ca="1">SUMIF([1]route!$E$3:$E$10005,E340,[1]!Table1[18])</f>
        <v>0</v>
      </c>
      <c r="AW340" s="30">
        <f ca="1">SUMIF([1]route!$E$3:$E$10005,E340,[1]!Table1[19])</f>
        <v>0</v>
      </c>
      <c r="AX340" s="30">
        <f ca="1">SUMIF([1]route!$E$3:$E$10005,E340,[1]!Table1[20])</f>
        <v>0</v>
      </c>
      <c r="AY340" s="30">
        <f ca="1">SUMIF([1]route!$E$3:$E$10005,E340,[1]!Table1[21])</f>
        <v>0</v>
      </c>
      <c r="AZ340" s="30">
        <f ca="1">SUMIF([1]route!$E$3:$E$10005,E340,[1]!Table1[22])</f>
        <v>0</v>
      </c>
      <c r="BA340" s="30">
        <f ca="1">SUMIF([1]route!$E$3:$E$10005,E340,[1]!Table1[23])</f>
        <v>0</v>
      </c>
      <c r="BB340" s="30">
        <f ca="1">SUMIF([1]route!$E$3:$E$10005,E340,[1]!Table1[24])</f>
        <v>0</v>
      </c>
      <c r="BC340" s="30">
        <f ca="1">SUMIF([1]route!$E$3:$E$10005,E340,[1]!Table1[25])</f>
        <v>0</v>
      </c>
      <c r="BD340" s="30">
        <f ca="1">SUMIF([1]route!$E$3:$E$10005,E340,[1]!Table1[26])</f>
        <v>0</v>
      </c>
      <c r="BE340" s="30">
        <f ca="1">SUMIF([1]route!$E$3:$E$10005,E340,[1]!Table1[27])</f>
        <v>0</v>
      </c>
      <c r="BF340" s="30">
        <f ca="1">SUMIF([1]route!$E$3:$E$10005,E340,[1]!Table1[28])</f>
        <v>0</v>
      </c>
      <c r="BG340" s="30">
        <f ca="1">SUMIF([1]route!$E$3:$E$10005,E340,[1]!Table1[29])</f>
        <v>0</v>
      </c>
      <c r="BH340" s="30">
        <f ca="1">SUMIF([1]route!$E$3:$E$10005,E340,[1]!Table1[30])</f>
        <v>0</v>
      </c>
      <c r="BI340" s="30">
        <f ca="1">SUMIF([1]route!$E$3:$E$10005,E340,[1]!Table1[31])</f>
        <v>0</v>
      </c>
      <c r="BJ340" s="30">
        <f ca="1">SUMIF([1]route!$E$3:$E$10005,E340,[1]!Table1[Remain PO])</f>
        <v>0</v>
      </c>
      <c r="BK340" s="31">
        <f ca="1">SUMIF([1]route!$E$3:$E$10005,E340,[1]!Table1[N+1])</f>
        <v>73.333333333333329</v>
      </c>
      <c r="BL340" s="31">
        <f ca="1">SUMIF([1]route!$E$3:$E$10005,E340,[1]!Table1[N+2])</f>
        <v>33.333333333333336</v>
      </c>
      <c r="BM340" s="31">
        <f ca="1">SUMIF([1]route!$E$3:$E$10005,E340,[1]!Table1[N+3])</f>
        <v>66.666666666666671</v>
      </c>
      <c r="BN340" s="32">
        <f ca="1">SUMIF([1]route!$E$3:$E$10005,E340,[1]!Table1[N+4])</f>
        <v>0</v>
      </c>
      <c r="BP340" s="37">
        <f t="shared" si="132"/>
        <v>97</v>
      </c>
      <c r="BQ340" s="35">
        <f t="shared" ca="1" si="119"/>
        <v>97</v>
      </c>
      <c r="BR340" s="35">
        <f t="shared" ca="1" si="119"/>
        <v>97</v>
      </c>
      <c r="BS340" s="35">
        <f t="shared" ca="1" si="118"/>
        <v>97</v>
      </c>
      <c r="BT340" s="35">
        <f t="shared" ca="1" si="118"/>
        <v>97</v>
      </c>
      <c r="BU340" s="35">
        <f t="shared" ca="1" si="118"/>
        <v>97</v>
      </c>
      <c r="BV340" s="35">
        <f t="shared" ca="1" si="118"/>
        <v>97</v>
      </c>
      <c r="BW340" s="35">
        <f t="shared" ca="1" si="118"/>
        <v>97</v>
      </c>
      <c r="BX340" s="35">
        <f t="shared" ca="1" si="118"/>
        <v>97</v>
      </c>
      <c r="BY340" s="35">
        <f t="shared" ca="1" si="118"/>
        <v>97</v>
      </c>
      <c r="BZ340" s="35">
        <f t="shared" ca="1" si="118"/>
        <v>97</v>
      </c>
      <c r="CA340" s="35">
        <f t="shared" ca="1" si="118"/>
        <v>97</v>
      </c>
      <c r="CB340" s="35">
        <f t="shared" ca="1" si="114"/>
        <v>97</v>
      </c>
      <c r="CC340" s="35">
        <f t="shared" ca="1" si="114"/>
        <v>97</v>
      </c>
      <c r="CD340" s="35">
        <f t="shared" ca="1" si="114"/>
        <v>97</v>
      </c>
      <c r="CE340" s="35">
        <f t="shared" ca="1" si="114"/>
        <v>97</v>
      </c>
      <c r="CF340" s="35">
        <f t="shared" ca="1" si="114"/>
        <v>97</v>
      </c>
      <c r="CG340" s="35">
        <f t="shared" ca="1" si="113"/>
        <v>97</v>
      </c>
      <c r="CH340" s="35">
        <f t="shared" ca="1" si="113"/>
        <v>97</v>
      </c>
      <c r="CI340" s="35">
        <f t="shared" ca="1" si="113"/>
        <v>97</v>
      </c>
      <c r="CJ340" s="35">
        <f t="shared" ca="1" si="113"/>
        <v>97</v>
      </c>
      <c r="CK340" s="35">
        <f t="shared" ca="1" si="113"/>
        <v>97</v>
      </c>
      <c r="CL340" s="35">
        <f t="shared" ca="1" si="113"/>
        <v>97</v>
      </c>
      <c r="CM340" s="35">
        <f t="shared" ca="1" si="113"/>
        <v>97</v>
      </c>
      <c r="CN340" s="35">
        <f t="shared" ca="1" si="117"/>
        <v>97</v>
      </c>
      <c r="CO340" s="35">
        <f t="shared" ca="1" si="117"/>
        <v>97</v>
      </c>
      <c r="CP340" s="35">
        <f t="shared" ca="1" si="117"/>
        <v>97</v>
      </c>
      <c r="CQ340" s="35">
        <f t="shared" ca="1" si="117"/>
        <v>97</v>
      </c>
      <c r="CR340" s="35">
        <f t="shared" ca="1" si="117"/>
        <v>97</v>
      </c>
      <c r="CS340" s="35">
        <f t="shared" ca="1" si="117"/>
        <v>97</v>
      </c>
      <c r="CT340" s="35">
        <f t="shared" ca="1" si="117"/>
        <v>97</v>
      </c>
      <c r="CU340" s="35">
        <f t="shared" ca="1" si="117"/>
        <v>97</v>
      </c>
      <c r="CV340" s="35">
        <f t="shared" ca="1" si="117"/>
        <v>97</v>
      </c>
      <c r="CW340" s="38">
        <f t="shared" ca="1" si="116"/>
        <v>23.666666666666671</v>
      </c>
      <c r="CX340" s="38">
        <f t="shared" ca="1" si="116"/>
        <v>-9.6666666666666643</v>
      </c>
      <c r="CY340" s="38">
        <f t="shared" ca="1" si="116"/>
        <v>-76.333333333333343</v>
      </c>
      <c r="CZ340" s="39">
        <f t="shared" ca="1" si="116"/>
        <v>-76.333333333333343</v>
      </c>
      <c r="DA340" s="35"/>
    </row>
    <row r="341" spans="4:105" x14ac:dyDescent="0.3">
      <c r="D341" s="61" t="str">
        <f>VLOOKUP(F341,[1]Special!$O$2:$S$209,3,0)</f>
        <v>|0101022500|0.00|0.00|0.000|105.5002.6</v>
      </c>
      <c r="E341" s="20" t="s">
        <v>364</v>
      </c>
      <c r="F341" s="19" t="str">
        <f t="shared" si="122"/>
        <v>|0200226240|35.00|0.00|2.600|0.000</v>
      </c>
      <c r="G341" s="19" t="str">
        <f>'Cutting Rules'!H341</f>
        <v>KMV|KMV|||||||||||</v>
      </c>
      <c r="H341" s="19" t="str">
        <f>VLOOKUP(MID(F341,8,2),[1]Special!$H$2:$I$32,2,0)</f>
        <v>STKMHT590</v>
      </c>
      <c r="I341" s="19" t="str">
        <f t="shared" si="123"/>
        <v>NBC</v>
      </c>
      <c r="J341" s="19" t="str">
        <f t="shared" si="124"/>
        <v>P</v>
      </c>
      <c r="K341" s="19" t="str">
        <f t="shared" si="125"/>
        <v>35.0</v>
      </c>
      <c r="L341" s="19" t="str">
        <f t="shared" si="126"/>
        <v>0.00</v>
      </c>
      <c r="M341" s="52" t="str">
        <f t="shared" si="127"/>
        <v>2.60</v>
      </c>
      <c r="N341" s="52" t="str">
        <f t="shared" si="128"/>
        <v>5984</v>
      </c>
      <c r="O341" s="19">
        <f>VLOOKUP(F341,[1]Item!$A$5:$Z$10000,26,0)</f>
        <v>2.077</v>
      </c>
      <c r="P341" s="19" t="str">
        <f>VLOOKUP(E341,[1]route!$E$3:$O$10005,11,0)</f>
        <v>C</v>
      </c>
      <c r="Q341" s="62" t="str">
        <f>'Cutting Rules'!AD341</f>
        <v>308-492.5-5984----------</v>
      </c>
      <c r="R341" s="23">
        <f ca="1">SUMIF([1]route!$E$3:$E$10005,E341,[1]!Table1[生産])</f>
        <v>143.75877192982458</v>
      </c>
      <c r="S341" s="24"/>
      <c r="T341" s="78" t="s">
        <v>547</v>
      </c>
      <c r="U341" s="19"/>
      <c r="V341" s="48">
        <f>SUMIF([1]route!$E$3:$E$10005,E341,[1]route!$M$3:$M$10005)</f>
        <v>297</v>
      </c>
      <c r="W341" s="56">
        <f t="shared" si="129"/>
        <v>3691.3440959999998</v>
      </c>
      <c r="X341" s="27" t="e">
        <f t="array" aca="1" ref="X341" ca="1">INDEX($BP341:$CZ341,MATCH(TRUE,$BP341:$CZ341&lt;0,0))</f>
        <v>#N/A</v>
      </c>
      <c r="Y341" s="47" t="str">
        <f t="shared" ca="1" si="120"/>
        <v/>
      </c>
      <c r="Z341" s="121" t="str">
        <f>IFERROR(VLOOKUP(E341,[1]route!$E$3:$BL$10005,59,0),"")&amp;IFERROR(VLOOKUP(E341,[1]route!$E$3:$BL$10005,60,0),"")</f>
        <v/>
      </c>
      <c r="AA341" s="28">
        <f t="shared" ca="1" si="130"/>
        <v>0</v>
      </c>
      <c r="AB341" s="77">
        <f t="shared" ca="1" si="131"/>
        <v>0</v>
      </c>
      <c r="AC341" s="4" t="str">
        <f t="shared" ca="1" si="121"/>
        <v/>
      </c>
      <c r="AD341" s="29">
        <v>0</v>
      </c>
      <c r="AE341" s="30">
        <f ca="1">SUMIF([1]route!$E$3:$E$10005,E341,[1]!Table1[1])</f>
        <v>0</v>
      </c>
      <c r="AF341" s="30">
        <f ca="1">SUMIF([1]route!$E$3:$E$10005,E341,[1]!Table1[2])</f>
        <v>0</v>
      </c>
      <c r="AG341" s="30">
        <f ca="1">SUMIF([1]route!$E$3:$E$10005,E341,[1]!Table1[3])</f>
        <v>0</v>
      </c>
      <c r="AH341" s="30">
        <f ca="1">SUMIF([1]route!$E$3:$E$10005,E341,[1]!Table1[4])</f>
        <v>0</v>
      </c>
      <c r="AI341" s="30">
        <f ca="1">SUMIF([1]route!$E$3:$E$10005,E341,[1]!Table1[5])</f>
        <v>0</v>
      </c>
      <c r="AJ341" s="30">
        <f ca="1">SUMIF([1]route!$E$3:$E$10005,E341,[1]!Table1[6])</f>
        <v>0</v>
      </c>
      <c r="AK341" s="30">
        <f ca="1">SUMIF([1]route!$E$3:$E$10005,E341,[1]!Table1[7])</f>
        <v>0</v>
      </c>
      <c r="AL341" s="30">
        <f ca="1">SUMIF([1]route!$E$3:$E$10005,E341,[1]!Table1[8])</f>
        <v>0</v>
      </c>
      <c r="AM341" s="30">
        <f ca="1">SUMIF([1]route!$E$3:$E$10005,E341,[1]!Table1[9])</f>
        <v>0</v>
      </c>
      <c r="AN341" s="30">
        <f ca="1">SUMIF([1]route!$E$3:$E$10005,E341,[1]!Table1[10])</f>
        <v>0</v>
      </c>
      <c r="AO341" s="30">
        <f ca="1">SUMIF([1]route!$E$3:$E$10005,E341,[1]!Table1[11])</f>
        <v>0</v>
      </c>
      <c r="AP341" s="30">
        <f ca="1">SUMIF([1]route!$E$3:$E$10005,E341,[1]!Table1[12])</f>
        <v>0</v>
      </c>
      <c r="AQ341" s="30">
        <f ca="1">SUMIF([1]route!$E$3:$E$10005,E341,[1]!Table1[13])</f>
        <v>0</v>
      </c>
      <c r="AR341" s="30">
        <f ca="1">SUMIF([1]route!$E$3:$E$10005,E341,[1]!Table1[14])</f>
        <v>0</v>
      </c>
      <c r="AS341" s="30">
        <f ca="1">SUMIF([1]route!$E$3:$E$10005,E341,[1]!Table1[15])</f>
        <v>0</v>
      </c>
      <c r="AT341" s="30">
        <f ca="1">SUMIF([1]route!$E$3:$E$10005,E341,[1]!Table1[16])</f>
        <v>0</v>
      </c>
      <c r="AU341" s="30">
        <f ca="1">SUMIF([1]route!$E$3:$E$10005,E341,[1]!Table1[17])</f>
        <v>0</v>
      </c>
      <c r="AV341" s="30">
        <f ca="1">SUMIF([1]route!$E$3:$E$10005,E341,[1]!Table1[18])</f>
        <v>0</v>
      </c>
      <c r="AW341" s="30">
        <f ca="1">SUMIF([1]route!$E$3:$E$10005,E341,[1]!Table1[19])</f>
        <v>0</v>
      </c>
      <c r="AX341" s="30">
        <f ca="1">SUMIF([1]route!$E$3:$E$10005,E341,[1]!Table1[20])</f>
        <v>0</v>
      </c>
      <c r="AY341" s="30">
        <f ca="1">SUMIF([1]route!$E$3:$E$10005,E341,[1]!Table1[21])</f>
        <v>0</v>
      </c>
      <c r="AZ341" s="30">
        <f ca="1">SUMIF([1]route!$E$3:$E$10005,E341,[1]!Table1[22])</f>
        <v>0</v>
      </c>
      <c r="BA341" s="30">
        <f ca="1">SUMIF([1]route!$E$3:$E$10005,E341,[1]!Table1[23])</f>
        <v>0</v>
      </c>
      <c r="BB341" s="30">
        <f ca="1">SUMIF([1]route!$E$3:$E$10005,E341,[1]!Table1[24])</f>
        <v>0</v>
      </c>
      <c r="BC341" s="30">
        <f ca="1">SUMIF([1]route!$E$3:$E$10005,E341,[1]!Table1[25])</f>
        <v>0</v>
      </c>
      <c r="BD341" s="30">
        <f ca="1">SUMIF([1]route!$E$3:$E$10005,E341,[1]!Table1[26])</f>
        <v>0</v>
      </c>
      <c r="BE341" s="30">
        <f ca="1">SUMIF([1]route!$E$3:$E$10005,E341,[1]!Table1[27])</f>
        <v>0</v>
      </c>
      <c r="BF341" s="30">
        <f ca="1">SUMIF([1]route!$E$3:$E$10005,E341,[1]!Table1[28])</f>
        <v>0</v>
      </c>
      <c r="BG341" s="30">
        <f ca="1">SUMIF([1]route!$E$3:$E$10005,E341,[1]!Table1[29])</f>
        <v>0</v>
      </c>
      <c r="BH341" s="30">
        <f ca="1">SUMIF([1]route!$E$3:$E$10005,E341,[1]!Table1[30])</f>
        <v>0</v>
      </c>
      <c r="BI341" s="30">
        <f ca="1">SUMIF([1]route!$E$3:$E$10005,E341,[1]!Table1[31])</f>
        <v>0</v>
      </c>
      <c r="BJ341" s="30">
        <f ca="1">SUMIF([1]route!$E$3:$E$10005,E341,[1]!Table1[Remain PO])</f>
        <v>0</v>
      </c>
      <c r="BK341" s="31">
        <f ca="1">SUMIF([1]route!$E$3:$E$10005,E341,[1]!Table1[N+1])</f>
        <v>116.91666666666667</v>
      </c>
      <c r="BL341" s="31">
        <f ca="1">SUMIF([1]route!$E$3:$E$10005,E341,[1]!Table1[N+2])</f>
        <v>26.842105263157894</v>
      </c>
      <c r="BM341" s="31">
        <f ca="1">SUMIF([1]route!$E$3:$E$10005,E341,[1]!Table1[N+3])</f>
        <v>80</v>
      </c>
      <c r="BN341" s="32">
        <f ca="1">SUMIF([1]route!$E$3:$E$10005,E341,[1]!Table1[N+4])</f>
        <v>0</v>
      </c>
      <c r="BP341" s="37">
        <f t="shared" si="132"/>
        <v>297</v>
      </c>
      <c r="BQ341" s="35">
        <f t="shared" ca="1" si="119"/>
        <v>297</v>
      </c>
      <c r="BR341" s="35">
        <f t="shared" ca="1" si="119"/>
        <v>297</v>
      </c>
      <c r="BS341" s="35">
        <f t="shared" ca="1" si="118"/>
        <v>297</v>
      </c>
      <c r="BT341" s="35">
        <f t="shared" ca="1" si="118"/>
        <v>297</v>
      </c>
      <c r="BU341" s="35">
        <f t="shared" ca="1" si="118"/>
        <v>297</v>
      </c>
      <c r="BV341" s="35">
        <f t="shared" ca="1" si="118"/>
        <v>297</v>
      </c>
      <c r="BW341" s="35">
        <f t="shared" ca="1" si="118"/>
        <v>297</v>
      </c>
      <c r="BX341" s="35">
        <f t="shared" ca="1" si="118"/>
        <v>297</v>
      </c>
      <c r="BY341" s="35">
        <f t="shared" ca="1" si="118"/>
        <v>297</v>
      </c>
      <c r="BZ341" s="35">
        <f t="shared" ca="1" si="118"/>
        <v>297</v>
      </c>
      <c r="CA341" s="35">
        <f t="shared" ca="1" si="118"/>
        <v>297</v>
      </c>
      <c r="CB341" s="35">
        <f t="shared" ca="1" si="114"/>
        <v>297</v>
      </c>
      <c r="CC341" s="35">
        <f t="shared" ca="1" si="114"/>
        <v>297</v>
      </c>
      <c r="CD341" s="35">
        <f t="shared" ca="1" si="114"/>
        <v>297</v>
      </c>
      <c r="CE341" s="35">
        <f t="shared" ca="1" si="114"/>
        <v>297</v>
      </c>
      <c r="CF341" s="35">
        <f t="shared" ca="1" si="114"/>
        <v>297</v>
      </c>
      <c r="CG341" s="35">
        <f t="shared" ca="1" si="113"/>
        <v>297</v>
      </c>
      <c r="CH341" s="35">
        <f t="shared" ca="1" si="113"/>
        <v>297</v>
      </c>
      <c r="CI341" s="35">
        <f t="shared" ca="1" si="113"/>
        <v>297</v>
      </c>
      <c r="CJ341" s="35">
        <f t="shared" ca="1" si="113"/>
        <v>297</v>
      </c>
      <c r="CK341" s="35">
        <f t="shared" ca="1" si="113"/>
        <v>297</v>
      </c>
      <c r="CL341" s="35">
        <f t="shared" ca="1" si="113"/>
        <v>297</v>
      </c>
      <c r="CM341" s="35">
        <f t="shared" ca="1" si="113"/>
        <v>297</v>
      </c>
      <c r="CN341" s="35">
        <f t="shared" ca="1" si="117"/>
        <v>297</v>
      </c>
      <c r="CO341" s="35">
        <f t="shared" ca="1" si="117"/>
        <v>297</v>
      </c>
      <c r="CP341" s="35">
        <f t="shared" ca="1" si="117"/>
        <v>297</v>
      </c>
      <c r="CQ341" s="35">
        <f t="shared" ca="1" si="117"/>
        <v>297</v>
      </c>
      <c r="CR341" s="35">
        <f t="shared" ca="1" si="117"/>
        <v>297</v>
      </c>
      <c r="CS341" s="35">
        <f t="shared" ca="1" si="117"/>
        <v>297</v>
      </c>
      <c r="CT341" s="35">
        <f t="shared" ca="1" si="117"/>
        <v>297</v>
      </c>
      <c r="CU341" s="35">
        <f t="shared" ca="1" si="117"/>
        <v>297</v>
      </c>
      <c r="CV341" s="35">
        <f t="shared" ca="1" si="117"/>
        <v>297</v>
      </c>
      <c r="CW341" s="38">
        <f t="shared" ca="1" si="116"/>
        <v>180.08333333333331</v>
      </c>
      <c r="CX341" s="38">
        <f t="shared" ca="1" si="116"/>
        <v>153.24122807017542</v>
      </c>
      <c r="CY341" s="38">
        <f t="shared" ca="1" si="116"/>
        <v>73.241228070175424</v>
      </c>
      <c r="CZ341" s="39">
        <f t="shared" ca="1" si="116"/>
        <v>73.241228070175424</v>
      </c>
      <c r="DA341" s="35"/>
    </row>
    <row r="342" spans="4:105" x14ac:dyDescent="0.3">
      <c r="D342" s="61" t="str">
        <f>VLOOKUP(F342,[1]Special!$O$2:$S$209,3,0)</f>
        <v>|0101022500|0.00|0.00|0.000|105.5002.6</v>
      </c>
      <c r="E342" s="20" t="s">
        <v>365</v>
      </c>
      <c r="F342" s="19" t="str">
        <f t="shared" si="122"/>
        <v>|0200226240|35.00|0.00|2.600|0.000</v>
      </c>
      <c r="G342" s="19" t="str">
        <f>'Cutting Rules'!H342</f>
        <v>KMV||||||||||||</v>
      </c>
      <c r="H342" s="19" t="str">
        <f>VLOOKUP(MID(F342,8,2),[1]Special!$H$2:$I$32,2,0)</f>
        <v>STKMHT590</v>
      </c>
      <c r="I342" s="19" t="str">
        <f t="shared" si="123"/>
        <v>NBC</v>
      </c>
      <c r="J342" s="19" t="str">
        <f t="shared" si="124"/>
        <v>P</v>
      </c>
      <c r="K342" s="19" t="str">
        <f t="shared" si="125"/>
        <v>35.0</v>
      </c>
      <c r="L342" s="19" t="str">
        <f t="shared" si="126"/>
        <v>0.00</v>
      </c>
      <c r="M342" s="52" t="str">
        <f t="shared" si="127"/>
        <v>2.60</v>
      </c>
      <c r="N342" s="52" t="str">
        <f t="shared" si="128"/>
        <v>6147</v>
      </c>
      <c r="O342" s="19">
        <f>VLOOKUP(F342,[1]Item!$A$5:$Z$10000,26,0)</f>
        <v>2.077</v>
      </c>
      <c r="P342" s="19" t="str">
        <f>VLOOKUP(E342,[1]route!$E$3:$O$10005,11,0)</f>
        <v>C</v>
      </c>
      <c r="Q342" s="62" t="str">
        <f>'Cutting Rules'!AD342</f>
        <v>432-6147-----------</v>
      </c>
      <c r="R342" s="23">
        <f ca="1">SUMIF([1]route!$E$3:$E$10005,E342,[1]!Table1[生産])</f>
        <v>0</v>
      </c>
      <c r="S342" s="24"/>
      <c r="T342" s="78" t="s">
        <v>547</v>
      </c>
      <c r="U342" s="19"/>
      <c r="V342" s="48">
        <f>SUMIF([1]route!$E$3:$E$10005,E342,[1]route!$M$3:$M$10005)</f>
        <v>144</v>
      </c>
      <c r="W342" s="56">
        <f t="shared" si="129"/>
        <v>1838.4939360000001</v>
      </c>
      <c r="X342" s="27" t="e">
        <f t="array" aca="1" ref="X342" ca="1">INDEX($BP342:$CZ342,MATCH(TRUE,$BP342:$CZ342&lt;0,0))</f>
        <v>#N/A</v>
      </c>
      <c r="Y342" s="47" t="str">
        <f t="shared" ca="1" si="120"/>
        <v/>
      </c>
      <c r="Z342" s="121" t="str">
        <f>IFERROR(VLOOKUP(E342,[1]route!$E$3:$BL$10005,59,0),"")&amp;IFERROR(VLOOKUP(E342,[1]route!$E$3:$BL$10005,60,0),"")</f>
        <v/>
      </c>
      <c r="AA342" s="28">
        <f t="shared" ca="1" si="130"/>
        <v>0</v>
      </c>
      <c r="AB342" s="77">
        <f t="shared" ca="1" si="131"/>
        <v>0</v>
      </c>
      <c r="AC342" s="4" t="str">
        <f t="shared" ca="1" si="121"/>
        <v/>
      </c>
      <c r="AD342" s="29">
        <v>0</v>
      </c>
      <c r="AE342" s="30">
        <f ca="1">SUMIF([1]route!$E$3:$E$10005,E342,[1]!Table1[1])</f>
        <v>0</v>
      </c>
      <c r="AF342" s="30">
        <f ca="1">SUMIF([1]route!$E$3:$E$10005,E342,[1]!Table1[2])</f>
        <v>0</v>
      </c>
      <c r="AG342" s="30">
        <f ca="1">SUMIF([1]route!$E$3:$E$10005,E342,[1]!Table1[3])</f>
        <v>0</v>
      </c>
      <c r="AH342" s="30">
        <f ca="1">SUMIF([1]route!$E$3:$E$10005,E342,[1]!Table1[4])</f>
        <v>0</v>
      </c>
      <c r="AI342" s="30">
        <f ca="1">SUMIF([1]route!$E$3:$E$10005,E342,[1]!Table1[5])</f>
        <v>0</v>
      </c>
      <c r="AJ342" s="30">
        <f ca="1">SUMIF([1]route!$E$3:$E$10005,E342,[1]!Table1[6])</f>
        <v>0</v>
      </c>
      <c r="AK342" s="30">
        <f ca="1">SUMIF([1]route!$E$3:$E$10005,E342,[1]!Table1[7])</f>
        <v>0</v>
      </c>
      <c r="AL342" s="30">
        <f ca="1">SUMIF([1]route!$E$3:$E$10005,E342,[1]!Table1[8])</f>
        <v>0</v>
      </c>
      <c r="AM342" s="30">
        <f ca="1">SUMIF([1]route!$E$3:$E$10005,E342,[1]!Table1[9])</f>
        <v>0</v>
      </c>
      <c r="AN342" s="30">
        <f ca="1">SUMIF([1]route!$E$3:$E$10005,E342,[1]!Table1[10])</f>
        <v>0</v>
      </c>
      <c r="AO342" s="30">
        <f ca="1">SUMIF([1]route!$E$3:$E$10005,E342,[1]!Table1[11])</f>
        <v>0</v>
      </c>
      <c r="AP342" s="30">
        <f ca="1">SUMIF([1]route!$E$3:$E$10005,E342,[1]!Table1[12])</f>
        <v>0</v>
      </c>
      <c r="AQ342" s="30">
        <f ca="1">SUMIF([1]route!$E$3:$E$10005,E342,[1]!Table1[13])</f>
        <v>0</v>
      </c>
      <c r="AR342" s="30">
        <f ca="1">SUMIF([1]route!$E$3:$E$10005,E342,[1]!Table1[14])</f>
        <v>0</v>
      </c>
      <c r="AS342" s="30">
        <f ca="1">SUMIF([1]route!$E$3:$E$10005,E342,[1]!Table1[15])</f>
        <v>0</v>
      </c>
      <c r="AT342" s="30">
        <f ca="1">SUMIF([1]route!$E$3:$E$10005,E342,[1]!Table1[16])</f>
        <v>0</v>
      </c>
      <c r="AU342" s="30">
        <f ca="1">SUMIF([1]route!$E$3:$E$10005,E342,[1]!Table1[17])</f>
        <v>0</v>
      </c>
      <c r="AV342" s="30">
        <f ca="1">SUMIF([1]route!$E$3:$E$10005,E342,[1]!Table1[18])</f>
        <v>0</v>
      </c>
      <c r="AW342" s="30">
        <f ca="1">SUMIF([1]route!$E$3:$E$10005,E342,[1]!Table1[19])</f>
        <v>0</v>
      </c>
      <c r="AX342" s="30">
        <f ca="1">SUMIF([1]route!$E$3:$E$10005,E342,[1]!Table1[20])</f>
        <v>0</v>
      </c>
      <c r="AY342" s="30">
        <f ca="1">SUMIF([1]route!$E$3:$E$10005,E342,[1]!Table1[21])</f>
        <v>0</v>
      </c>
      <c r="AZ342" s="30">
        <f ca="1">SUMIF([1]route!$E$3:$E$10005,E342,[1]!Table1[22])</f>
        <v>0</v>
      </c>
      <c r="BA342" s="30">
        <f ca="1">SUMIF([1]route!$E$3:$E$10005,E342,[1]!Table1[23])</f>
        <v>0</v>
      </c>
      <c r="BB342" s="30">
        <f ca="1">SUMIF([1]route!$E$3:$E$10005,E342,[1]!Table1[24])</f>
        <v>0</v>
      </c>
      <c r="BC342" s="30">
        <f ca="1">SUMIF([1]route!$E$3:$E$10005,E342,[1]!Table1[25])</f>
        <v>0</v>
      </c>
      <c r="BD342" s="30">
        <f ca="1">SUMIF([1]route!$E$3:$E$10005,E342,[1]!Table1[26])</f>
        <v>0</v>
      </c>
      <c r="BE342" s="30">
        <f ca="1">SUMIF([1]route!$E$3:$E$10005,E342,[1]!Table1[27])</f>
        <v>0</v>
      </c>
      <c r="BF342" s="30">
        <f ca="1">SUMIF([1]route!$E$3:$E$10005,E342,[1]!Table1[28])</f>
        <v>0</v>
      </c>
      <c r="BG342" s="30">
        <f ca="1">SUMIF([1]route!$E$3:$E$10005,E342,[1]!Table1[29])</f>
        <v>0</v>
      </c>
      <c r="BH342" s="30">
        <f ca="1">SUMIF([1]route!$E$3:$E$10005,E342,[1]!Table1[30])</f>
        <v>0</v>
      </c>
      <c r="BI342" s="30">
        <f ca="1">SUMIF([1]route!$E$3:$E$10005,E342,[1]!Table1[31])</f>
        <v>0</v>
      </c>
      <c r="BJ342" s="30">
        <f ca="1">SUMIF([1]route!$E$3:$E$10005,E342,[1]!Table1[Remain PO])</f>
        <v>0</v>
      </c>
      <c r="BK342" s="31">
        <f ca="1">SUMIF([1]route!$E$3:$E$10005,E342,[1]!Table1[N+1])</f>
        <v>0</v>
      </c>
      <c r="BL342" s="31">
        <f ca="1">SUMIF([1]route!$E$3:$E$10005,E342,[1]!Table1[N+2])</f>
        <v>0</v>
      </c>
      <c r="BM342" s="31">
        <f ca="1">SUMIF([1]route!$E$3:$E$10005,E342,[1]!Table1[N+3])</f>
        <v>0</v>
      </c>
      <c r="BN342" s="32">
        <f ca="1">SUMIF([1]route!$E$3:$E$10005,E342,[1]!Table1[N+4])</f>
        <v>0</v>
      </c>
      <c r="BP342" s="37">
        <f t="shared" si="132"/>
        <v>144</v>
      </c>
      <c r="BQ342" s="35">
        <f t="shared" ca="1" si="119"/>
        <v>144</v>
      </c>
      <c r="BR342" s="35">
        <f t="shared" ca="1" si="119"/>
        <v>144</v>
      </c>
      <c r="BS342" s="35">
        <f t="shared" ca="1" si="118"/>
        <v>144</v>
      </c>
      <c r="BT342" s="35">
        <f t="shared" ca="1" si="118"/>
        <v>144</v>
      </c>
      <c r="BU342" s="35">
        <f t="shared" ca="1" si="118"/>
        <v>144</v>
      </c>
      <c r="BV342" s="35">
        <f t="shared" ca="1" si="118"/>
        <v>144</v>
      </c>
      <c r="BW342" s="35">
        <f t="shared" ca="1" si="118"/>
        <v>144</v>
      </c>
      <c r="BX342" s="35">
        <f t="shared" ca="1" si="118"/>
        <v>144</v>
      </c>
      <c r="BY342" s="35">
        <f t="shared" ca="1" si="118"/>
        <v>144</v>
      </c>
      <c r="BZ342" s="35">
        <f t="shared" ca="1" si="118"/>
        <v>144</v>
      </c>
      <c r="CA342" s="35">
        <f t="shared" ca="1" si="118"/>
        <v>144</v>
      </c>
      <c r="CB342" s="35">
        <f t="shared" ca="1" si="114"/>
        <v>144</v>
      </c>
      <c r="CC342" s="35">
        <f t="shared" ca="1" si="114"/>
        <v>144</v>
      </c>
      <c r="CD342" s="35">
        <f t="shared" ca="1" si="114"/>
        <v>144</v>
      </c>
      <c r="CE342" s="35">
        <f t="shared" ca="1" si="114"/>
        <v>144</v>
      </c>
      <c r="CF342" s="35">
        <f t="shared" ca="1" si="114"/>
        <v>144</v>
      </c>
      <c r="CG342" s="35">
        <f t="shared" ca="1" si="113"/>
        <v>144</v>
      </c>
      <c r="CH342" s="35">
        <f t="shared" ca="1" si="113"/>
        <v>144</v>
      </c>
      <c r="CI342" s="35">
        <f t="shared" ca="1" si="113"/>
        <v>144</v>
      </c>
      <c r="CJ342" s="35">
        <f t="shared" ca="1" si="113"/>
        <v>144</v>
      </c>
      <c r="CK342" s="35">
        <f t="shared" ca="1" si="113"/>
        <v>144</v>
      </c>
      <c r="CL342" s="35">
        <f t="shared" ca="1" si="113"/>
        <v>144</v>
      </c>
      <c r="CM342" s="35">
        <f t="shared" ca="1" si="113"/>
        <v>144</v>
      </c>
      <c r="CN342" s="35">
        <f t="shared" ca="1" si="117"/>
        <v>144</v>
      </c>
      <c r="CO342" s="35">
        <f t="shared" ca="1" si="117"/>
        <v>144</v>
      </c>
      <c r="CP342" s="35">
        <f t="shared" ca="1" si="117"/>
        <v>144</v>
      </c>
      <c r="CQ342" s="35">
        <f t="shared" ref="CQ342:CZ379" ca="1" si="133">CP342-BE342</f>
        <v>144</v>
      </c>
      <c r="CR342" s="35">
        <f t="shared" ca="1" si="133"/>
        <v>144</v>
      </c>
      <c r="CS342" s="35">
        <f t="shared" ca="1" si="133"/>
        <v>144</v>
      </c>
      <c r="CT342" s="35">
        <f t="shared" ca="1" si="133"/>
        <v>144</v>
      </c>
      <c r="CU342" s="35">
        <f t="shared" ca="1" si="133"/>
        <v>144</v>
      </c>
      <c r="CV342" s="35">
        <f t="shared" ca="1" si="133"/>
        <v>144</v>
      </c>
      <c r="CW342" s="38">
        <f t="shared" ca="1" si="116"/>
        <v>144</v>
      </c>
      <c r="CX342" s="38">
        <f t="shared" ca="1" si="116"/>
        <v>144</v>
      </c>
      <c r="CY342" s="38">
        <f t="shared" ca="1" si="116"/>
        <v>144</v>
      </c>
      <c r="CZ342" s="39">
        <f t="shared" ca="1" si="116"/>
        <v>144</v>
      </c>
      <c r="DA342" s="35"/>
    </row>
    <row r="343" spans="4:105" x14ac:dyDescent="0.3">
      <c r="D343" s="61" t="str">
        <f>VLOOKUP(F343,[1]Special!$O$2:$S$209,3,0)</f>
        <v>|0101022500|0.00|0.00|0.000|105.5002.6</v>
      </c>
      <c r="E343" s="20" t="s">
        <v>366</v>
      </c>
      <c r="F343" s="19" t="str">
        <f t="shared" si="122"/>
        <v>|0200226240|35.00|0.00|2.600|0.000</v>
      </c>
      <c r="G343" s="19" t="str">
        <f>'Cutting Rules'!H343</f>
        <v>KMV||||||||||||</v>
      </c>
      <c r="H343" s="19" t="str">
        <f>VLOOKUP(MID(F343,8,2),[1]Special!$H$2:$I$32,2,0)</f>
        <v>STKMHT590</v>
      </c>
      <c r="I343" s="19" t="str">
        <f t="shared" si="123"/>
        <v>NBC</v>
      </c>
      <c r="J343" s="19" t="str">
        <f t="shared" si="124"/>
        <v>P</v>
      </c>
      <c r="K343" s="19" t="str">
        <f t="shared" si="125"/>
        <v>35.0</v>
      </c>
      <c r="L343" s="19" t="str">
        <f t="shared" si="126"/>
        <v>0.00</v>
      </c>
      <c r="M343" s="52" t="str">
        <f t="shared" si="127"/>
        <v>2.60</v>
      </c>
      <c r="N343" s="52" t="str">
        <f t="shared" si="128"/>
        <v>6101</v>
      </c>
      <c r="O343" s="19">
        <f>VLOOKUP(F343,[1]Item!$A$5:$Z$10000,26,0)</f>
        <v>2.077</v>
      </c>
      <c r="P343" s="19" t="str">
        <f>VLOOKUP(E343,[1]route!$E$3:$O$10005,11,0)</f>
        <v>C</v>
      </c>
      <c r="Q343" s="62" t="str">
        <f>'Cutting Rules'!AD343</f>
        <v>463-6101-----------</v>
      </c>
      <c r="R343" s="23">
        <f ca="1">SUMIF([1]route!$E$3:$E$10005,E343,[1]!Table1[生産])</f>
        <v>111.15384615384616</v>
      </c>
      <c r="S343" s="24"/>
      <c r="T343" s="78" t="s">
        <v>547</v>
      </c>
      <c r="U343" s="19"/>
      <c r="V343" s="48">
        <f>SUMIF([1]route!$E$3:$E$10005,E343,[1]route!$M$3:$M$10005)</f>
        <v>261</v>
      </c>
      <c r="W343" s="56">
        <f t="shared" si="129"/>
        <v>3307.3337969999998</v>
      </c>
      <c r="X343" s="27" t="e">
        <f t="array" aca="1" ref="X343" ca="1">INDEX($BP343:$CZ343,MATCH(TRUE,$BP343:$CZ343&lt;0,0))</f>
        <v>#N/A</v>
      </c>
      <c r="Y343" s="47" t="str">
        <f t="shared" ca="1" si="120"/>
        <v/>
      </c>
      <c r="Z343" s="121" t="str">
        <f>IFERROR(VLOOKUP(E343,[1]route!$E$3:$BL$10005,59,0),"")&amp;IFERROR(VLOOKUP(E343,[1]route!$E$3:$BL$10005,60,0),"")</f>
        <v/>
      </c>
      <c r="AA343" s="28">
        <f t="shared" ca="1" si="130"/>
        <v>0</v>
      </c>
      <c r="AB343" s="77">
        <f t="shared" ca="1" si="131"/>
        <v>0</v>
      </c>
      <c r="AC343" s="4" t="str">
        <f t="shared" ca="1" si="121"/>
        <v/>
      </c>
      <c r="AD343" s="29">
        <v>0</v>
      </c>
      <c r="AE343" s="30">
        <f ca="1">SUMIF([1]route!$E$3:$E$10005,E343,[1]!Table1[1])</f>
        <v>0</v>
      </c>
      <c r="AF343" s="30">
        <f ca="1">SUMIF([1]route!$E$3:$E$10005,E343,[1]!Table1[2])</f>
        <v>0</v>
      </c>
      <c r="AG343" s="30">
        <f ca="1">SUMIF([1]route!$E$3:$E$10005,E343,[1]!Table1[3])</f>
        <v>0</v>
      </c>
      <c r="AH343" s="30">
        <f ca="1">SUMIF([1]route!$E$3:$E$10005,E343,[1]!Table1[4])</f>
        <v>0</v>
      </c>
      <c r="AI343" s="30">
        <f ca="1">SUMIF([1]route!$E$3:$E$10005,E343,[1]!Table1[5])</f>
        <v>0</v>
      </c>
      <c r="AJ343" s="30">
        <f ca="1">SUMIF([1]route!$E$3:$E$10005,E343,[1]!Table1[6])</f>
        <v>0</v>
      </c>
      <c r="AK343" s="30">
        <f ca="1">SUMIF([1]route!$E$3:$E$10005,E343,[1]!Table1[7])</f>
        <v>0</v>
      </c>
      <c r="AL343" s="30">
        <f ca="1">SUMIF([1]route!$E$3:$E$10005,E343,[1]!Table1[8])</f>
        <v>0</v>
      </c>
      <c r="AM343" s="30">
        <f ca="1">SUMIF([1]route!$E$3:$E$10005,E343,[1]!Table1[9])</f>
        <v>0</v>
      </c>
      <c r="AN343" s="30">
        <f ca="1">SUMIF([1]route!$E$3:$E$10005,E343,[1]!Table1[10])</f>
        <v>0</v>
      </c>
      <c r="AO343" s="30">
        <f ca="1">SUMIF([1]route!$E$3:$E$10005,E343,[1]!Table1[11])</f>
        <v>0</v>
      </c>
      <c r="AP343" s="30">
        <f ca="1">SUMIF([1]route!$E$3:$E$10005,E343,[1]!Table1[12])</f>
        <v>0</v>
      </c>
      <c r="AQ343" s="30">
        <f ca="1">SUMIF([1]route!$E$3:$E$10005,E343,[1]!Table1[13])</f>
        <v>0</v>
      </c>
      <c r="AR343" s="30">
        <f ca="1">SUMIF([1]route!$E$3:$E$10005,E343,[1]!Table1[14])</f>
        <v>0</v>
      </c>
      <c r="AS343" s="30">
        <f ca="1">SUMIF([1]route!$E$3:$E$10005,E343,[1]!Table1[15])</f>
        <v>0</v>
      </c>
      <c r="AT343" s="30">
        <f ca="1">SUMIF([1]route!$E$3:$E$10005,E343,[1]!Table1[16])</f>
        <v>0</v>
      </c>
      <c r="AU343" s="30">
        <f ca="1">SUMIF([1]route!$E$3:$E$10005,E343,[1]!Table1[17])</f>
        <v>0</v>
      </c>
      <c r="AV343" s="30">
        <f ca="1">SUMIF([1]route!$E$3:$E$10005,E343,[1]!Table1[18])</f>
        <v>0</v>
      </c>
      <c r="AW343" s="30">
        <f ca="1">SUMIF([1]route!$E$3:$E$10005,E343,[1]!Table1[19])</f>
        <v>0</v>
      </c>
      <c r="AX343" s="30">
        <f ca="1">SUMIF([1]route!$E$3:$E$10005,E343,[1]!Table1[20])</f>
        <v>0</v>
      </c>
      <c r="AY343" s="30">
        <f ca="1">SUMIF([1]route!$E$3:$E$10005,E343,[1]!Table1[21])</f>
        <v>0</v>
      </c>
      <c r="AZ343" s="30">
        <f ca="1">SUMIF([1]route!$E$3:$E$10005,E343,[1]!Table1[22])</f>
        <v>0</v>
      </c>
      <c r="BA343" s="30">
        <f ca="1">SUMIF([1]route!$E$3:$E$10005,E343,[1]!Table1[23])</f>
        <v>0</v>
      </c>
      <c r="BB343" s="30">
        <f ca="1">SUMIF([1]route!$E$3:$E$10005,E343,[1]!Table1[24])</f>
        <v>0</v>
      </c>
      <c r="BC343" s="30">
        <f ca="1">SUMIF([1]route!$E$3:$E$10005,E343,[1]!Table1[25])</f>
        <v>0</v>
      </c>
      <c r="BD343" s="30">
        <f ca="1">SUMIF([1]route!$E$3:$E$10005,E343,[1]!Table1[26])</f>
        <v>0</v>
      </c>
      <c r="BE343" s="30">
        <f ca="1">SUMIF([1]route!$E$3:$E$10005,E343,[1]!Table1[27])</f>
        <v>0</v>
      </c>
      <c r="BF343" s="30">
        <f ca="1">SUMIF([1]route!$E$3:$E$10005,E343,[1]!Table1[28])</f>
        <v>0</v>
      </c>
      <c r="BG343" s="30">
        <f ca="1">SUMIF([1]route!$E$3:$E$10005,E343,[1]!Table1[29])</f>
        <v>0</v>
      </c>
      <c r="BH343" s="30">
        <f ca="1">SUMIF([1]route!$E$3:$E$10005,E343,[1]!Table1[30])</f>
        <v>0</v>
      </c>
      <c r="BI343" s="30">
        <f ca="1">SUMIF([1]route!$E$3:$E$10005,E343,[1]!Table1[31])</f>
        <v>0</v>
      </c>
      <c r="BJ343" s="30">
        <f ca="1">SUMIF([1]route!$E$3:$E$10005,E343,[1]!Table1[Remain PO])</f>
        <v>0</v>
      </c>
      <c r="BK343" s="31">
        <f ca="1">SUMIF([1]route!$E$3:$E$10005,E343,[1]!Table1[N+1])</f>
        <v>111.15384615384616</v>
      </c>
      <c r="BL343" s="31">
        <f ca="1">SUMIF([1]route!$E$3:$E$10005,E343,[1]!Table1[N+2])</f>
        <v>0</v>
      </c>
      <c r="BM343" s="31">
        <f ca="1">SUMIF([1]route!$E$3:$E$10005,E343,[1]!Table1[N+3])</f>
        <v>73.84615384615384</v>
      </c>
      <c r="BN343" s="32">
        <f ca="1">SUMIF([1]route!$E$3:$E$10005,E343,[1]!Table1[N+4])</f>
        <v>0</v>
      </c>
      <c r="BP343" s="37">
        <f t="shared" si="132"/>
        <v>261</v>
      </c>
      <c r="BQ343" s="35">
        <f t="shared" ca="1" si="119"/>
        <v>261</v>
      </c>
      <c r="BR343" s="35">
        <f t="shared" ca="1" si="119"/>
        <v>261</v>
      </c>
      <c r="BS343" s="35">
        <f t="shared" ca="1" si="118"/>
        <v>261</v>
      </c>
      <c r="BT343" s="35">
        <f t="shared" ca="1" si="118"/>
        <v>261</v>
      </c>
      <c r="BU343" s="35">
        <f t="shared" ca="1" si="118"/>
        <v>261</v>
      </c>
      <c r="BV343" s="35">
        <f t="shared" ca="1" si="118"/>
        <v>261</v>
      </c>
      <c r="BW343" s="35">
        <f t="shared" ca="1" si="118"/>
        <v>261</v>
      </c>
      <c r="BX343" s="35">
        <f t="shared" ca="1" si="118"/>
        <v>261</v>
      </c>
      <c r="BY343" s="35">
        <f t="shared" ca="1" si="118"/>
        <v>261</v>
      </c>
      <c r="BZ343" s="35">
        <f t="shared" ca="1" si="118"/>
        <v>261</v>
      </c>
      <c r="CA343" s="35">
        <f t="shared" ca="1" si="118"/>
        <v>261</v>
      </c>
      <c r="CB343" s="35">
        <f t="shared" ca="1" si="114"/>
        <v>261</v>
      </c>
      <c r="CC343" s="35">
        <f t="shared" ca="1" si="114"/>
        <v>261</v>
      </c>
      <c r="CD343" s="35">
        <f t="shared" ca="1" si="114"/>
        <v>261</v>
      </c>
      <c r="CE343" s="35">
        <f t="shared" ca="1" si="114"/>
        <v>261</v>
      </c>
      <c r="CF343" s="35">
        <f t="shared" ca="1" si="114"/>
        <v>261</v>
      </c>
      <c r="CG343" s="35">
        <f t="shared" ca="1" si="113"/>
        <v>261</v>
      </c>
      <c r="CH343" s="35">
        <f t="shared" ca="1" si="113"/>
        <v>261</v>
      </c>
      <c r="CI343" s="35">
        <f t="shared" ca="1" si="113"/>
        <v>261</v>
      </c>
      <c r="CJ343" s="35">
        <f t="shared" ca="1" si="113"/>
        <v>261</v>
      </c>
      <c r="CK343" s="35">
        <f t="shared" ca="1" si="113"/>
        <v>261</v>
      </c>
      <c r="CL343" s="35">
        <f t="shared" ca="1" si="113"/>
        <v>261</v>
      </c>
      <c r="CM343" s="35">
        <f t="shared" ca="1" si="113"/>
        <v>261</v>
      </c>
      <c r="CN343" s="35">
        <f t="shared" ca="1" si="113"/>
        <v>261</v>
      </c>
      <c r="CO343" s="35">
        <f t="shared" ca="1" si="113"/>
        <v>261</v>
      </c>
      <c r="CP343" s="35">
        <f t="shared" ca="1" si="113"/>
        <v>261</v>
      </c>
      <c r="CQ343" s="35">
        <f t="shared" ca="1" si="133"/>
        <v>261</v>
      </c>
      <c r="CR343" s="35">
        <f t="shared" ca="1" si="133"/>
        <v>261</v>
      </c>
      <c r="CS343" s="35">
        <f t="shared" ca="1" si="133"/>
        <v>261</v>
      </c>
      <c r="CT343" s="35">
        <f t="shared" ca="1" si="133"/>
        <v>261</v>
      </c>
      <c r="CU343" s="35">
        <f t="shared" ca="1" si="133"/>
        <v>261</v>
      </c>
      <c r="CV343" s="35">
        <f t="shared" ca="1" si="133"/>
        <v>261</v>
      </c>
      <c r="CW343" s="38">
        <f t="shared" ca="1" si="116"/>
        <v>149.84615384615384</v>
      </c>
      <c r="CX343" s="38">
        <f t="shared" ca="1" si="116"/>
        <v>149.84615384615384</v>
      </c>
      <c r="CY343" s="38">
        <f t="shared" ca="1" si="116"/>
        <v>76</v>
      </c>
      <c r="CZ343" s="39">
        <f t="shared" ca="1" si="116"/>
        <v>76</v>
      </c>
      <c r="DA343" s="35"/>
    </row>
    <row r="344" spans="4:105" ht="14.4" customHeight="1" x14ac:dyDescent="0.3">
      <c r="D344" s="61" t="str">
        <f>VLOOKUP(F344,[1]Special!$O$2:$S$209,3,0)</f>
        <v>|0101022500|0.00|0.00|0.000|105.5002.6</v>
      </c>
      <c r="E344" s="20" t="s">
        <v>367</v>
      </c>
      <c r="F344" s="19" t="str">
        <f t="shared" si="122"/>
        <v>|0200226240|35.00|0.00|2.600|0.000</v>
      </c>
      <c r="G344" s="19" t="str">
        <f>'Cutting Rules'!H344</f>
        <v>|KMV|||||||||||</v>
      </c>
      <c r="H344" s="19" t="str">
        <f>VLOOKUP(MID(F344,8,2),[1]Special!$H$2:$I$32,2,0)</f>
        <v>STKMHT590</v>
      </c>
      <c r="I344" s="19" t="str">
        <f t="shared" si="123"/>
        <v>NBC</v>
      </c>
      <c r="J344" s="19" t="str">
        <f t="shared" si="124"/>
        <v>P</v>
      </c>
      <c r="K344" s="19" t="str">
        <f t="shared" si="125"/>
        <v>35.0</v>
      </c>
      <c r="L344" s="19" t="str">
        <f t="shared" si="126"/>
        <v>0.00</v>
      </c>
      <c r="M344" s="52" t="str">
        <f t="shared" si="127"/>
        <v>2.60</v>
      </c>
      <c r="N344" s="52" t="str">
        <f t="shared" si="128"/>
        <v>6214</v>
      </c>
      <c r="O344" s="19">
        <f>VLOOKUP(F344,[1]Item!$A$5:$Z$10000,26,0)</f>
        <v>2.077</v>
      </c>
      <c r="P344" s="19" t="str">
        <f>VLOOKUP(E344,[1]route!$E$3:$O$10005,11,0)</f>
        <v>P/E</v>
      </c>
      <c r="Q344" s="62" t="str">
        <f>'Cutting Rules'!AD344</f>
        <v>6214-765-----------</v>
      </c>
      <c r="R344" s="23">
        <f ca="1">SUMIF([1]route!$E$3:$E$10005,E344,[1]!Table1[生産])</f>
        <v>85</v>
      </c>
      <c r="S344" s="24"/>
      <c r="T344" s="78" t="s">
        <v>547</v>
      </c>
      <c r="U344" s="19"/>
      <c r="V344" s="48">
        <f>SUMIF([1]route!$E$3:$E$10005,E344,[1]route!$M$3:$M$10005)</f>
        <v>188</v>
      </c>
      <c r="W344" s="56">
        <f t="shared" si="129"/>
        <v>2426.417864</v>
      </c>
      <c r="X344" s="27" t="e">
        <f t="array" aca="1" ref="X344" ca="1">INDEX($BP344:$CZ344,MATCH(TRUE,$BP344:$CZ344&lt;0,0))</f>
        <v>#N/A</v>
      </c>
      <c r="Y344" s="47" t="str">
        <f t="shared" ca="1" si="120"/>
        <v/>
      </c>
      <c r="Z344" s="121" t="str">
        <f>IFERROR(VLOOKUP(E344,[1]route!$E$3:$BL$10005,59,0),"")&amp;IFERROR(VLOOKUP(E344,[1]route!$E$3:$BL$10005,60,0),"")</f>
        <v/>
      </c>
      <c r="AA344" s="28">
        <f t="shared" ca="1" si="130"/>
        <v>0</v>
      </c>
      <c r="AB344" s="77">
        <f t="shared" ca="1" si="131"/>
        <v>0</v>
      </c>
      <c r="AC344" s="4" t="str">
        <f t="shared" ca="1" si="121"/>
        <v/>
      </c>
      <c r="AD344" s="29">
        <v>0</v>
      </c>
      <c r="AE344" s="30">
        <f ca="1">SUMIF([1]route!$E$3:$E$10005,E344,[1]!Table1[1])</f>
        <v>0</v>
      </c>
      <c r="AF344" s="30">
        <f ca="1">SUMIF([1]route!$E$3:$E$10005,E344,[1]!Table1[2])</f>
        <v>0</v>
      </c>
      <c r="AG344" s="30">
        <f ca="1">SUMIF([1]route!$E$3:$E$10005,E344,[1]!Table1[3])</f>
        <v>0</v>
      </c>
      <c r="AH344" s="30">
        <f ca="1">SUMIF([1]route!$E$3:$E$10005,E344,[1]!Table1[4])</f>
        <v>0</v>
      </c>
      <c r="AI344" s="30">
        <f ca="1">SUMIF([1]route!$E$3:$E$10005,E344,[1]!Table1[5])</f>
        <v>0</v>
      </c>
      <c r="AJ344" s="30">
        <f ca="1">SUMIF([1]route!$E$3:$E$10005,E344,[1]!Table1[6])</f>
        <v>0</v>
      </c>
      <c r="AK344" s="30">
        <f ca="1">SUMIF([1]route!$E$3:$E$10005,E344,[1]!Table1[7])</f>
        <v>0</v>
      </c>
      <c r="AL344" s="30">
        <f ca="1">SUMIF([1]route!$E$3:$E$10005,E344,[1]!Table1[8])</f>
        <v>0</v>
      </c>
      <c r="AM344" s="30">
        <f ca="1">SUMIF([1]route!$E$3:$E$10005,E344,[1]!Table1[9])</f>
        <v>0</v>
      </c>
      <c r="AN344" s="30">
        <f ca="1">SUMIF([1]route!$E$3:$E$10005,E344,[1]!Table1[10])</f>
        <v>0</v>
      </c>
      <c r="AO344" s="30">
        <f ca="1">SUMIF([1]route!$E$3:$E$10005,E344,[1]!Table1[11])</f>
        <v>0</v>
      </c>
      <c r="AP344" s="30">
        <f ca="1">SUMIF([1]route!$E$3:$E$10005,E344,[1]!Table1[12])</f>
        <v>0</v>
      </c>
      <c r="AQ344" s="30">
        <f ca="1">SUMIF([1]route!$E$3:$E$10005,E344,[1]!Table1[13])</f>
        <v>0</v>
      </c>
      <c r="AR344" s="30">
        <f ca="1">SUMIF([1]route!$E$3:$E$10005,E344,[1]!Table1[14])</f>
        <v>0</v>
      </c>
      <c r="AS344" s="30">
        <f ca="1">SUMIF([1]route!$E$3:$E$10005,E344,[1]!Table1[15])</f>
        <v>0</v>
      </c>
      <c r="AT344" s="30">
        <f ca="1">SUMIF([1]route!$E$3:$E$10005,E344,[1]!Table1[16])</f>
        <v>0</v>
      </c>
      <c r="AU344" s="30">
        <f ca="1">SUMIF([1]route!$E$3:$E$10005,E344,[1]!Table1[17])</f>
        <v>0</v>
      </c>
      <c r="AV344" s="30">
        <f ca="1">SUMIF([1]route!$E$3:$E$10005,E344,[1]!Table1[18])</f>
        <v>0</v>
      </c>
      <c r="AW344" s="30">
        <f ca="1">SUMIF([1]route!$E$3:$E$10005,E344,[1]!Table1[19])</f>
        <v>0</v>
      </c>
      <c r="AX344" s="30">
        <f ca="1">SUMIF([1]route!$E$3:$E$10005,E344,[1]!Table1[20])</f>
        <v>0</v>
      </c>
      <c r="AY344" s="30">
        <f ca="1">SUMIF([1]route!$E$3:$E$10005,E344,[1]!Table1[21])</f>
        <v>0</v>
      </c>
      <c r="AZ344" s="30">
        <f ca="1">SUMIF([1]route!$E$3:$E$10005,E344,[1]!Table1[22])</f>
        <v>0</v>
      </c>
      <c r="BA344" s="30">
        <f ca="1">SUMIF([1]route!$E$3:$E$10005,E344,[1]!Table1[23])</f>
        <v>0</v>
      </c>
      <c r="BB344" s="30">
        <f ca="1">SUMIF([1]route!$E$3:$E$10005,E344,[1]!Table1[24])</f>
        <v>0</v>
      </c>
      <c r="BC344" s="30">
        <f ca="1">SUMIF([1]route!$E$3:$E$10005,E344,[1]!Table1[25])</f>
        <v>0</v>
      </c>
      <c r="BD344" s="30">
        <f ca="1">SUMIF([1]route!$E$3:$E$10005,E344,[1]!Table1[26])</f>
        <v>0</v>
      </c>
      <c r="BE344" s="30">
        <f ca="1">SUMIF([1]route!$E$3:$E$10005,E344,[1]!Table1[27])</f>
        <v>0</v>
      </c>
      <c r="BF344" s="30">
        <f ca="1">SUMIF([1]route!$E$3:$E$10005,E344,[1]!Table1[28])</f>
        <v>0</v>
      </c>
      <c r="BG344" s="30">
        <f ca="1">SUMIF([1]route!$E$3:$E$10005,E344,[1]!Table1[29])</f>
        <v>0</v>
      </c>
      <c r="BH344" s="30">
        <f ca="1">SUMIF([1]route!$E$3:$E$10005,E344,[1]!Table1[30])</f>
        <v>0</v>
      </c>
      <c r="BI344" s="30">
        <f ca="1">SUMIF([1]route!$E$3:$E$10005,E344,[1]!Table1[31])</f>
        <v>0</v>
      </c>
      <c r="BJ344" s="30">
        <f ca="1">SUMIF([1]route!$E$3:$E$10005,E344,[1]!Table1[Remain PO])</f>
        <v>0</v>
      </c>
      <c r="BK344" s="31">
        <f ca="1">SUMIF([1]route!$E$3:$E$10005,E344,[1]!Table1[N+1])</f>
        <v>55</v>
      </c>
      <c r="BL344" s="31">
        <f ca="1">SUMIF([1]route!$E$3:$E$10005,E344,[1]!Table1[N+2])</f>
        <v>30</v>
      </c>
      <c r="BM344" s="31">
        <f ca="1">SUMIF([1]route!$E$3:$E$10005,E344,[1]!Table1[N+3])</f>
        <v>75</v>
      </c>
      <c r="BN344" s="32">
        <f ca="1">SUMIF([1]route!$E$3:$E$10005,E344,[1]!Table1[N+4])</f>
        <v>0</v>
      </c>
      <c r="BP344" s="37">
        <f t="shared" si="132"/>
        <v>188</v>
      </c>
      <c r="BQ344" s="35">
        <f t="shared" ca="1" si="119"/>
        <v>188</v>
      </c>
      <c r="BR344" s="35">
        <f t="shared" ca="1" si="119"/>
        <v>188</v>
      </c>
      <c r="BS344" s="35">
        <f t="shared" ca="1" si="118"/>
        <v>188</v>
      </c>
      <c r="BT344" s="35">
        <f t="shared" ca="1" si="118"/>
        <v>188</v>
      </c>
      <c r="BU344" s="35">
        <f t="shared" ca="1" si="118"/>
        <v>188</v>
      </c>
      <c r="BV344" s="35">
        <f t="shared" ca="1" si="118"/>
        <v>188</v>
      </c>
      <c r="BW344" s="35">
        <f t="shared" ca="1" si="118"/>
        <v>188</v>
      </c>
      <c r="BX344" s="35">
        <f t="shared" ca="1" si="118"/>
        <v>188</v>
      </c>
      <c r="BY344" s="35">
        <f t="shared" ca="1" si="118"/>
        <v>188</v>
      </c>
      <c r="BZ344" s="35">
        <f t="shared" ca="1" si="118"/>
        <v>188</v>
      </c>
      <c r="CA344" s="35">
        <f t="shared" ca="1" si="118"/>
        <v>188</v>
      </c>
      <c r="CB344" s="35">
        <f t="shared" ca="1" si="114"/>
        <v>188</v>
      </c>
      <c r="CC344" s="35">
        <f t="shared" ca="1" si="114"/>
        <v>188</v>
      </c>
      <c r="CD344" s="35">
        <f t="shared" ca="1" si="114"/>
        <v>188</v>
      </c>
      <c r="CE344" s="35">
        <f t="shared" ca="1" si="114"/>
        <v>188</v>
      </c>
      <c r="CF344" s="35">
        <f t="shared" ca="1" si="114"/>
        <v>188</v>
      </c>
      <c r="CG344" s="35">
        <f t="shared" ca="1" si="113"/>
        <v>188</v>
      </c>
      <c r="CH344" s="35">
        <f t="shared" ca="1" si="113"/>
        <v>188</v>
      </c>
      <c r="CI344" s="35">
        <f t="shared" ca="1" si="113"/>
        <v>188</v>
      </c>
      <c r="CJ344" s="35">
        <f t="shared" ca="1" si="113"/>
        <v>188</v>
      </c>
      <c r="CK344" s="35">
        <f t="shared" ca="1" si="113"/>
        <v>188</v>
      </c>
      <c r="CL344" s="35">
        <f t="shared" ca="1" si="113"/>
        <v>188</v>
      </c>
      <c r="CM344" s="35">
        <f t="shared" ca="1" si="113"/>
        <v>188</v>
      </c>
      <c r="CN344" s="35">
        <f t="shared" ca="1" si="113"/>
        <v>188</v>
      </c>
      <c r="CO344" s="35">
        <f t="shared" ca="1" si="113"/>
        <v>188</v>
      </c>
      <c r="CP344" s="35">
        <f t="shared" ca="1" si="113"/>
        <v>188</v>
      </c>
      <c r="CQ344" s="35">
        <f t="shared" ca="1" si="133"/>
        <v>188</v>
      </c>
      <c r="CR344" s="35">
        <f t="shared" ca="1" si="133"/>
        <v>188</v>
      </c>
      <c r="CS344" s="35">
        <f t="shared" ca="1" si="133"/>
        <v>188</v>
      </c>
      <c r="CT344" s="35">
        <f t="shared" ca="1" si="133"/>
        <v>188</v>
      </c>
      <c r="CU344" s="35">
        <f t="shared" ca="1" si="133"/>
        <v>188</v>
      </c>
      <c r="CV344" s="35">
        <f t="shared" ca="1" si="133"/>
        <v>188</v>
      </c>
      <c r="CW344" s="38">
        <f t="shared" ca="1" si="116"/>
        <v>133</v>
      </c>
      <c r="CX344" s="38">
        <f t="shared" ca="1" si="116"/>
        <v>103</v>
      </c>
      <c r="CY344" s="38">
        <f t="shared" ca="1" si="116"/>
        <v>28</v>
      </c>
      <c r="CZ344" s="39">
        <f t="shared" ca="1" si="116"/>
        <v>28</v>
      </c>
      <c r="DA344" s="35"/>
    </row>
    <row r="345" spans="4:105" x14ac:dyDescent="0.3">
      <c r="D345" s="61" t="str">
        <f>VLOOKUP(F345,[1]Special!$O$2:$S$209,3,0)</f>
        <v>|0101022500|0.00|0.00|0.000|105.5002.6</v>
      </c>
      <c r="E345" s="20" t="s">
        <v>368</v>
      </c>
      <c r="F345" s="19" t="str">
        <f t="shared" si="122"/>
        <v>|0200226240|35.00|0.00|2.600|0.000</v>
      </c>
      <c r="G345" s="19" t="str">
        <f>'Cutting Rules'!H345</f>
        <v>||||||||||||</v>
      </c>
      <c r="H345" s="19" t="str">
        <f>VLOOKUP(MID(F345,8,2),[1]Special!$H$2:$I$32,2,0)</f>
        <v>STKMHT590</v>
      </c>
      <c r="I345" s="19" t="str">
        <f t="shared" si="123"/>
        <v>NBC</v>
      </c>
      <c r="J345" s="19" t="str">
        <f t="shared" si="124"/>
        <v>P</v>
      </c>
      <c r="K345" s="19" t="str">
        <f t="shared" si="125"/>
        <v>35.0</v>
      </c>
      <c r="L345" s="19" t="str">
        <f t="shared" si="126"/>
        <v>0.00</v>
      </c>
      <c r="M345" s="52" t="str">
        <f t="shared" si="127"/>
        <v>2.60</v>
      </c>
      <c r="N345" s="52" t="str">
        <f t="shared" si="128"/>
        <v>6243</v>
      </c>
      <c r="O345" s="19">
        <f>VLOOKUP(F345,[1]Item!$A$5:$Z$10000,26,0)</f>
        <v>2.077</v>
      </c>
      <c r="P345" s="19" t="str">
        <f>VLOOKUP(E345,[1]route!$E$3:$O$10005,11,0)</f>
        <v>P/E</v>
      </c>
      <c r="Q345" s="62" t="str">
        <f>'Cutting Rules'!AD345</f>
        <v>6243------------</v>
      </c>
      <c r="R345" s="23">
        <f ca="1">SUMIF([1]route!$E$3:$E$10005,E345,[1]!Table1[生産])</f>
        <v>0</v>
      </c>
      <c r="S345" s="24"/>
      <c r="T345" s="78" t="s">
        <v>547</v>
      </c>
      <c r="U345" s="19"/>
      <c r="V345" s="48">
        <f>SUMIF([1]route!$E$3:$E$10005,E345,[1]route!$M$3:$M$10005)</f>
        <v>55</v>
      </c>
      <c r="W345" s="56">
        <f t="shared" si="129"/>
        <v>713.16910499999994</v>
      </c>
      <c r="X345" s="27" t="e">
        <f t="array" aca="1" ref="X345" ca="1">INDEX($BP345:$CZ345,MATCH(TRUE,$BP345:$CZ345&lt;0,0))</f>
        <v>#N/A</v>
      </c>
      <c r="Y345" s="47" t="str">
        <f t="shared" ca="1" si="120"/>
        <v/>
      </c>
      <c r="Z345" s="121" t="str">
        <f>IFERROR(VLOOKUP(E345,[1]route!$E$3:$BL$10005,59,0),"")&amp;IFERROR(VLOOKUP(E345,[1]route!$E$3:$BL$10005,60,0),"")</f>
        <v/>
      </c>
      <c r="AA345" s="28">
        <f t="shared" ca="1" si="130"/>
        <v>0</v>
      </c>
      <c r="AB345" s="77">
        <f t="shared" ca="1" si="131"/>
        <v>0</v>
      </c>
      <c r="AC345" s="4" t="str">
        <f t="shared" ca="1" si="121"/>
        <v/>
      </c>
      <c r="AD345" s="29">
        <v>0</v>
      </c>
      <c r="AE345" s="30">
        <f ca="1">SUMIF([1]route!$E$3:$E$10005,E345,[1]!Table1[1])</f>
        <v>0</v>
      </c>
      <c r="AF345" s="30">
        <f ca="1">SUMIF([1]route!$E$3:$E$10005,E345,[1]!Table1[2])</f>
        <v>0</v>
      </c>
      <c r="AG345" s="30">
        <f ca="1">SUMIF([1]route!$E$3:$E$10005,E345,[1]!Table1[3])</f>
        <v>0</v>
      </c>
      <c r="AH345" s="30">
        <f ca="1">SUMIF([1]route!$E$3:$E$10005,E345,[1]!Table1[4])</f>
        <v>0</v>
      </c>
      <c r="AI345" s="30">
        <f ca="1">SUMIF([1]route!$E$3:$E$10005,E345,[1]!Table1[5])</f>
        <v>0</v>
      </c>
      <c r="AJ345" s="30">
        <f ca="1">SUMIF([1]route!$E$3:$E$10005,E345,[1]!Table1[6])</f>
        <v>0</v>
      </c>
      <c r="AK345" s="30">
        <f ca="1">SUMIF([1]route!$E$3:$E$10005,E345,[1]!Table1[7])</f>
        <v>0</v>
      </c>
      <c r="AL345" s="30">
        <f ca="1">SUMIF([1]route!$E$3:$E$10005,E345,[1]!Table1[8])</f>
        <v>0</v>
      </c>
      <c r="AM345" s="30">
        <f ca="1">SUMIF([1]route!$E$3:$E$10005,E345,[1]!Table1[9])</f>
        <v>0</v>
      </c>
      <c r="AN345" s="30">
        <f ca="1">SUMIF([1]route!$E$3:$E$10005,E345,[1]!Table1[10])</f>
        <v>0</v>
      </c>
      <c r="AO345" s="30">
        <f ca="1">SUMIF([1]route!$E$3:$E$10005,E345,[1]!Table1[11])</f>
        <v>0</v>
      </c>
      <c r="AP345" s="30">
        <f ca="1">SUMIF([1]route!$E$3:$E$10005,E345,[1]!Table1[12])</f>
        <v>0</v>
      </c>
      <c r="AQ345" s="30">
        <f ca="1">SUMIF([1]route!$E$3:$E$10005,E345,[1]!Table1[13])</f>
        <v>0</v>
      </c>
      <c r="AR345" s="30">
        <f ca="1">SUMIF([1]route!$E$3:$E$10005,E345,[1]!Table1[14])</f>
        <v>0</v>
      </c>
      <c r="AS345" s="30">
        <f ca="1">SUMIF([1]route!$E$3:$E$10005,E345,[1]!Table1[15])</f>
        <v>0</v>
      </c>
      <c r="AT345" s="30">
        <f ca="1">SUMIF([1]route!$E$3:$E$10005,E345,[1]!Table1[16])</f>
        <v>0</v>
      </c>
      <c r="AU345" s="30">
        <f ca="1">SUMIF([1]route!$E$3:$E$10005,E345,[1]!Table1[17])</f>
        <v>0</v>
      </c>
      <c r="AV345" s="30">
        <f ca="1">SUMIF([1]route!$E$3:$E$10005,E345,[1]!Table1[18])</f>
        <v>0</v>
      </c>
      <c r="AW345" s="30">
        <f ca="1">SUMIF([1]route!$E$3:$E$10005,E345,[1]!Table1[19])</f>
        <v>0</v>
      </c>
      <c r="AX345" s="30">
        <f ca="1">SUMIF([1]route!$E$3:$E$10005,E345,[1]!Table1[20])</f>
        <v>0</v>
      </c>
      <c r="AY345" s="30">
        <f ca="1">SUMIF([1]route!$E$3:$E$10005,E345,[1]!Table1[21])</f>
        <v>0</v>
      </c>
      <c r="AZ345" s="30">
        <f ca="1">SUMIF([1]route!$E$3:$E$10005,E345,[1]!Table1[22])</f>
        <v>0</v>
      </c>
      <c r="BA345" s="30">
        <f ca="1">SUMIF([1]route!$E$3:$E$10005,E345,[1]!Table1[23])</f>
        <v>0</v>
      </c>
      <c r="BB345" s="30">
        <f ca="1">SUMIF([1]route!$E$3:$E$10005,E345,[1]!Table1[24])</f>
        <v>0</v>
      </c>
      <c r="BC345" s="30">
        <f ca="1">SUMIF([1]route!$E$3:$E$10005,E345,[1]!Table1[25])</f>
        <v>0</v>
      </c>
      <c r="BD345" s="30">
        <f ca="1">SUMIF([1]route!$E$3:$E$10005,E345,[1]!Table1[26])</f>
        <v>0</v>
      </c>
      <c r="BE345" s="30">
        <f ca="1">SUMIF([1]route!$E$3:$E$10005,E345,[1]!Table1[27])</f>
        <v>0</v>
      </c>
      <c r="BF345" s="30">
        <f ca="1">SUMIF([1]route!$E$3:$E$10005,E345,[1]!Table1[28])</f>
        <v>0</v>
      </c>
      <c r="BG345" s="30">
        <f ca="1">SUMIF([1]route!$E$3:$E$10005,E345,[1]!Table1[29])</f>
        <v>0</v>
      </c>
      <c r="BH345" s="30">
        <f ca="1">SUMIF([1]route!$E$3:$E$10005,E345,[1]!Table1[30])</f>
        <v>0</v>
      </c>
      <c r="BI345" s="30">
        <f ca="1">SUMIF([1]route!$E$3:$E$10005,E345,[1]!Table1[31])</f>
        <v>0</v>
      </c>
      <c r="BJ345" s="30">
        <f ca="1">SUMIF([1]route!$E$3:$E$10005,E345,[1]!Table1[Remain PO])</f>
        <v>0</v>
      </c>
      <c r="BK345" s="31">
        <f ca="1">SUMIF([1]route!$E$3:$E$10005,E345,[1]!Table1[N+1])</f>
        <v>0</v>
      </c>
      <c r="BL345" s="31">
        <f ca="1">SUMIF([1]route!$E$3:$E$10005,E345,[1]!Table1[N+2])</f>
        <v>0</v>
      </c>
      <c r="BM345" s="31">
        <f ca="1">SUMIF([1]route!$E$3:$E$10005,E345,[1]!Table1[N+3])</f>
        <v>0</v>
      </c>
      <c r="BN345" s="32">
        <f ca="1">SUMIF([1]route!$E$3:$E$10005,E345,[1]!Table1[N+4])</f>
        <v>0</v>
      </c>
      <c r="BP345" s="37">
        <f t="shared" si="132"/>
        <v>55</v>
      </c>
      <c r="BQ345" s="35">
        <f t="shared" ca="1" si="119"/>
        <v>55</v>
      </c>
      <c r="BR345" s="35">
        <f t="shared" ca="1" si="119"/>
        <v>55</v>
      </c>
      <c r="BS345" s="35">
        <f t="shared" ca="1" si="118"/>
        <v>55</v>
      </c>
      <c r="BT345" s="35">
        <f t="shared" ca="1" si="118"/>
        <v>55</v>
      </c>
      <c r="BU345" s="35">
        <f t="shared" ca="1" si="118"/>
        <v>55</v>
      </c>
      <c r="BV345" s="35">
        <f t="shared" ca="1" si="118"/>
        <v>55</v>
      </c>
      <c r="BW345" s="35">
        <f t="shared" ca="1" si="118"/>
        <v>55</v>
      </c>
      <c r="BX345" s="35">
        <f t="shared" ca="1" si="118"/>
        <v>55</v>
      </c>
      <c r="BY345" s="35">
        <f t="shared" ca="1" si="118"/>
        <v>55</v>
      </c>
      <c r="BZ345" s="35">
        <f t="shared" ca="1" si="118"/>
        <v>55</v>
      </c>
      <c r="CA345" s="35">
        <f t="shared" ca="1" si="118"/>
        <v>55</v>
      </c>
      <c r="CB345" s="35">
        <f t="shared" ca="1" si="114"/>
        <v>55</v>
      </c>
      <c r="CC345" s="35">
        <f t="shared" ca="1" si="114"/>
        <v>55</v>
      </c>
      <c r="CD345" s="35">
        <f t="shared" ca="1" si="114"/>
        <v>55</v>
      </c>
      <c r="CE345" s="35">
        <f t="shared" ca="1" si="114"/>
        <v>55</v>
      </c>
      <c r="CF345" s="35">
        <f t="shared" ca="1" si="114"/>
        <v>55</v>
      </c>
      <c r="CG345" s="35">
        <f t="shared" ca="1" si="113"/>
        <v>55</v>
      </c>
      <c r="CH345" s="35">
        <f t="shared" ca="1" si="113"/>
        <v>55</v>
      </c>
      <c r="CI345" s="35">
        <f t="shared" ca="1" si="113"/>
        <v>55</v>
      </c>
      <c r="CJ345" s="35">
        <f t="shared" ca="1" si="113"/>
        <v>55</v>
      </c>
      <c r="CK345" s="35">
        <f t="shared" ca="1" si="113"/>
        <v>55</v>
      </c>
      <c r="CL345" s="35">
        <f t="shared" ca="1" si="113"/>
        <v>55</v>
      </c>
      <c r="CM345" s="35">
        <f t="shared" ca="1" si="113"/>
        <v>55</v>
      </c>
      <c r="CN345" s="35">
        <f t="shared" ca="1" si="113"/>
        <v>55</v>
      </c>
      <c r="CO345" s="35">
        <f t="shared" ca="1" si="113"/>
        <v>55</v>
      </c>
      <c r="CP345" s="35">
        <f t="shared" ca="1" si="113"/>
        <v>55</v>
      </c>
      <c r="CQ345" s="35">
        <f t="shared" ca="1" si="133"/>
        <v>55</v>
      </c>
      <c r="CR345" s="35">
        <f t="shared" ca="1" si="133"/>
        <v>55</v>
      </c>
      <c r="CS345" s="35">
        <f t="shared" ca="1" si="133"/>
        <v>55</v>
      </c>
      <c r="CT345" s="35">
        <f t="shared" ca="1" si="133"/>
        <v>55</v>
      </c>
      <c r="CU345" s="35">
        <f t="shared" ca="1" si="133"/>
        <v>55</v>
      </c>
      <c r="CV345" s="35">
        <f t="shared" ca="1" si="133"/>
        <v>55</v>
      </c>
      <c r="CW345" s="38">
        <f t="shared" ca="1" si="116"/>
        <v>55</v>
      </c>
      <c r="CX345" s="38">
        <f t="shared" ca="1" si="116"/>
        <v>55</v>
      </c>
      <c r="CY345" s="38">
        <f t="shared" ca="1" si="116"/>
        <v>55</v>
      </c>
      <c r="CZ345" s="39">
        <f t="shared" ca="1" si="116"/>
        <v>55</v>
      </c>
      <c r="DA345" s="35"/>
    </row>
    <row r="346" spans="4:105" x14ac:dyDescent="0.3">
      <c r="D346" s="61" t="str">
        <f>VLOOKUP(F346,[1]Special!$O$2:$S$209,3,0)</f>
        <v>|0101022500|0.00|0.00|0.000|105.5002.6</v>
      </c>
      <c r="E346" s="20" t="s">
        <v>369</v>
      </c>
      <c r="F346" s="19" t="str">
        <f t="shared" si="122"/>
        <v>|0200226240|35.00|0.00|2.600|0.000</v>
      </c>
      <c r="G346" s="19" t="str">
        <f>'Cutting Rules'!H346</f>
        <v>|KMV|||||||||||</v>
      </c>
      <c r="H346" s="19" t="str">
        <f>VLOOKUP(MID(F346,8,2),[1]Special!$H$2:$I$32,2,0)</f>
        <v>STKMHT590</v>
      </c>
      <c r="I346" s="19" t="str">
        <f t="shared" si="123"/>
        <v>NBC</v>
      </c>
      <c r="J346" s="19" t="str">
        <f t="shared" si="124"/>
        <v>P</v>
      </c>
      <c r="K346" s="19" t="str">
        <f t="shared" si="125"/>
        <v>35.0</v>
      </c>
      <c r="L346" s="19" t="str">
        <f t="shared" si="126"/>
        <v>0.00</v>
      </c>
      <c r="M346" s="52" t="str">
        <f t="shared" si="127"/>
        <v>2.60</v>
      </c>
      <c r="N346" s="52" t="str">
        <f t="shared" si="128"/>
        <v>6336</v>
      </c>
      <c r="O346" s="19">
        <f>VLOOKUP(F346,[1]Item!$A$5:$Z$10000,26,0)</f>
        <v>2.077</v>
      </c>
      <c r="P346" s="19" t="str">
        <f>VLOOKUP(E346,[1]route!$E$3:$O$10005,11,0)</f>
        <v>P/E</v>
      </c>
      <c r="Q346" s="62" t="str">
        <f>'Cutting Rules'!AD346</f>
        <v>6336-897-----------</v>
      </c>
      <c r="R346" s="23">
        <f ca="1">SUMIF([1]route!$E$3:$E$10005,E346,[1]!Table1[生産])</f>
        <v>165.71428571428572</v>
      </c>
      <c r="S346" s="24"/>
      <c r="T346" s="78" t="s">
        <v>547</v>
      </c>
      <c r="U346" s="19"/>
      <c r="V346" s="48">
        <f>SUMIF([1]route!$E$3:$E$10005,E346,[1]route!$M$3:$M$10005)</f>
        <v>225</v>
      </c>
      <c r="W346" s="56">
        <f t="shared" si="129"/>
        <v>2960.9711999999995</v>
      </c>
      <c r="X346" s="27" t="e">
        <f t="array" aca="1" ref="X346" ca="1">INDEX($BP346:$CZ346,MATCH(TRUE,$BP346:$CZ346&lt;0,0))</f>
        <v>#N/A</v>
      </c>
      <c r="Y346" s="47" t="str">
        <f t="shared" ca="1" si="120"/>
        <v/>
      </c>
      <c r="Z346" s="121" t="str">
        <f>IFERROR(VLOOKUP(E346,[1]route!$E$3:$BL$10005,59,0),"")&amp;IFERROR(VLOOKUP(E346,[1]route!$E$3:$BL$10005,60,0),"")</f>
        <v/>
      </c>
      <c r="AA346" s="28">
        <f t="shared" ca="1" si="130"/>
        <v>0</v>
      </c>
      <c r="AB346" s="77">
        <f t="shared" ca="1" si="131"/>
        <v>0</v>
      </c>
      <c r="AC346" s="4" t="str">
        <f t="shared" ca="1" si="121"/>
        <v/>
      </c>
      <c r="AD346" s="29">
        <v>0</v>
      </c>
      <c r="AE346" s="30">
        <f ca="1">SUMIF([1]route!$E$3:$E$10005,E346,[1]!Table1[1])</f>
        <v>0</v>
      </c>
      <c r="AF346" s="30">
        <f ca="1">SUMIF([1]route!$E$3:$E$10005,E346,[1]!Table1[2])</f>
        <v>0</v>
      </c>
      <c r="AG346" s="30">
        <f ca="1">SUMIF([1]route!$E$3:$E$10005,E346,[1]!Table1[3])</f>
        <v>0</v>
      </c>
      <c r="AH346" s="30">
        <f ca="1">SUMIF([1]route!$E$3:$E$10005,E346,[1]!Table1[4])</f>
        <v>0</v>
      </c>
      <c r="AI346" s="30">
        <f ca="1">SUMIF([1]route!$E$3:$E$10005,E346,[1]!Table1[5])</f>
        <v>0</v>
      </c>
      <c r="AJ346" s="30">
        <f ca="1">SUMIF([1]route!$E$3:$E$10005,E346,[1]!Table1[6])</f>
        <v>0</v>
      </c>
      <c r="AK346" s="30">
        <f ca="1">SUMIF([1]route!$E$3:$E$10005,E346,[1]!Table1[7])</f>
        <v>0</v>
      </c>
      <c r="AL346" s="30">
        <f ca="1">SUMIF([1]route!$E$3:$E$10005,E346,[1]!Table1[8])</f>
        <v>0</v>
      </c>
      <c r="AM346" s="30">
        <f ca="1">SUMIF([1]route!$E$3:$E$10005,E346,[1]!Table1[9])</f>
        <v>0</v>
      </c>
      <c r="AN346" s="30">
        <f ca="1">SUMIF([1]route!$E$3:$E$10005,E346,[1]!Table1[10])</f>
        <v>0</v>
      </c>
      <c r="AO346" s="30">
        <f ca="1">SUMIF([1]route!$E$3:$E$10005,E346,[1]!Table1[11])</f>
        <v>0</v>
      </c>
      <c r="AP346" s="30">
        <f ca="1">SUMIF([1]route!$E$3:$E$10005,E346,[1]!Table1[12])</f>
        <v>0</v>
      </c>
      <c r="AQ346" s="30">
        <f ca="1">SUMIF([1]route!$E$3:$E$10005,E346,[1]!Table1[13])</f>
        <v>0</v>
      </c>
      <c r="AR346" s="30">
        <f ca="1">SUMIF([1]route!$E$3:$E$10005,E346,[1]!Table1[14])</f>
        <v>0</v>
      </c>
      <c r="AS346" s="30">
        <f ca="1">SUMIF([1]route!$E$3:$E$10005,E346,[1]!Table1[15])</f>
        <v>0</v>
      </c>
      <c r="AT346" s="30">
        <f ca="1">SUMIF([1]route!$E$3:$E$10005,E346,[1]!Table1[16])</f>
        <v>0</v>
      </c>
      <c r="AU346" s="30">
        <f ca="1">SUMIF([1]route!$E$3:$E$10005,E346,[1]!Table1[17])</f>
        <v>0</v>
      </c>
      <c r="AV346" s="30">
        <f ca="1">SUMIF([1]route!$E$3:$E$10005,E346,[1]!Table1[18])</f>
        <v>0</v>
      </c>
      <c r="AW346" s="30">
        <f ca="1">SUMIF([1]route!$E$3:$E$10005,E346,[1]!Table1[19])</f>
        <v>0</v>
      </c>
      <c r="AX346" s="30">
        <f ca="1">SUMIF([1]route!$E$3:$E$10005,E346,[1]!Table1[20])</f>
        <v>0</v>
      </c>
      <c r="AY346" s="30">
        <f ca="1">SUMIF([1]route!$E$3:$E$10005,E346,[1]!Table1[21])</f>
        <v>0</v>
      </c>
      <c r="AZ346" s="30">
        <f ca="1">SUMIF([1]route!$E$3:$E$10005,E346,[1]!Table1[22])</f>
        <v>0</v>
      </c>
      <c r="BA346" s="30">
        <f ca="1">SUMIF([1]route!$E$3:$E$10005,E346,[1]!Table1[23])</f>
        <v>0</v>
      </c>
      <c r="BB346" s="30">
        <f ca="1">SUMIF([1]route!$E$3:$E$10005,E346,[1]!Table1[24])</f>
        <v>0</v>
      </c>
      <c r="BC346" s="30">
        <f ca="1">SUMIF([1]route!$E$3:$E$10005,E346,[1]!Table1[25])</f>
        <v>0</v>
      </c>
      <c r="BD346" s="30">
        <f ca="1">SUMIF([1]route!$E$3:$E$10005,E346,[1]!Table1[26])</f>
        <v>0</v>
      </c>
      <c r="BE346" s="30">
        <f ca="1">SUMIF([1]route!$E$3:$E$10005,E346,[1]!Table1[27])</f>
        <v>0</v>
      </c>
      <c r="BF346" s="30">
        <f ca="1">SUMIF([1]route!$E$3:$E$10005,E346,[1]!Table1[28])</f>
        <v>0</v>
      </c>
      <c r="BG346" s="30">
        <f ca="1">SUMIF([1]route!$E$3:$E$10005,E346,[1]!Table1[29])</f>
        <v>0</v>
      </c>
      <c r="BH346" s="30">
        <f ca="1">SUMIF([1]route!$E$3:$E$10005,E346,[1]!Table1[30])</f>
        <v>0</v>
      </c>
      <c r="BI346" s="30">
        <f ca="1">SUMIF([1]route!$E$3:$E$10005,E346,[1]!Table1[31])</f>
        <v>0</v>
      </c>
      <c r="BJ346" s="30">
        <f ca="1">SUMIF([1]route!$E$3:$E$10005,E346,[1]!Table1[Remain PO])</f>
        <v>0</v>
      </c>
      <c r="BK346" s="31">
        <f ca="1">SUMIF([1]route!$E$3:$E$10005,E346,[1]!Table1[N+1])</f>
        <v>108.57142857142857</v>
      </c>
      <c r="BL346" s="31">
        <f ca="1">SUMIF([1]route!$E$3:$E$10005,E346,[1]!Table1[N+2])</f>
        <v>57.142857142857146</v>
      </c>
      <c r="BM346" s="31">
        <f ca="1">SUMIF([1]route!$E$3:$E$10005,E346,[1]!Table1[N+3])</f>
        <v>0</v>
      </c>
      <c r="BN346" s="32">
        <f ca="1">SUMIF([1]route!$E$3:$E$10005,E346,[1]!Table1[N+4])</f>
        <v>0</v>
      </c>
      <c r="BP346" s="37">
        <f t="shared" si="132"/>
        <v>225</v>
      </c>
      <c r="BQ346" s="35">
        <f t="shared" ca="1" si="119"/>
        <v>225</v>
      </c>
      <c r="BR346" s="35">
        <f t="shared" ca="1" si="119"/>
        <v>225</v>
      </c>
      <c r="BS346" s="35">
        <f t="shared" ca="1" si="118"/>
        <v>225</v>
      </c>
      <c r="BT346" s="35">
        <f t="shared" ca="1" si="118"/>
        <v>225</v>
      </c>
      <c r="BU346" s="35">
        <f t="shared" ca="1" si="118"/>
        <v>225</v>
      </c>
      <c r="BV346" s="35">
        <f t="shared" ca="1" si="118"/>
        <v>225</v>
      </c>
      <c r="BW346" s="35">
        <f t="shared" ca="1" si="118"/>
        <v>225</v>
      </c>
      <c r="BX346" s="35">
        <f t="shared" ca="1" si="118"/>
        <v>225</v>
      </c>
      <c r="BY346" s="35">
        <f t="shared" ca="1" si="118"/>
        <v>225</v>
      </c>
      <c r="BZ346" s="35">
        <f t="shared" ca="1" si="118"/>
        <v>225</v>
      </c>
      <c r="CA346" s="35">
        <f t="shared" ca="1" si="118"/>
        <v>225</v>
      </c>
      <c r="CB346" s="35">
        <f t="shared" ca="1" si="118"/>
        <v>225</v>
      </c>
      <c r="CC346" s="35">
        <f t="shared" ca="1" si="118"/>
        <v>225</v>
      </c>
      <c r="CD346" s="35">
        <f t="shared" ca="1" si="118"/>
        <v>225</v>
      </c>
      <c r="CE346" s="35">
        <f t="shared" ref="CE346:CS398" ca="1" si="134">CD346-AS346</f>
        <v>225</v>
      </c>
      <c r="CF346" s="35">
        <f t="shared" ca="1" si="134"/>
        <v>225</v>
      </c>
      <c r="CG346" s="35">
        <f t="shared" ca="1" si="113"/>
        <v>225</v>
      </c>
      <c r="CH346" s="35">
        <f t="shared" ref="CH346:CP374" ca="1" si="135">CG346-AV346</f>
        <v>225</v>
      </c>
      <c r="CI346" s="35">
        <f t="shared" ca="1" si="135"/>
        <v>225</v>
      </c>
      <c r="CJ346" s="35">
        <f t="shared" ca="1" si="135"/>
        <v>225</v>
      </c>
      <c r="CK346" s="35">
        <f t="shared" ca="1" si="135"/>
        <v>225</v>
      </c>
      <c r="CL346" s="35">
        <f t="shared" ca="1" si="135"/>
        <v>225</v>
      </c>
      <c r="CM346" s="35">
        <f t="shared" ca="1" si="135"/>
        <v>225</v>
      </c>
      <c r="CN346" s="35">
        <f t="shared" ca="1" si="135"/>
        <v>225</v>
      </c>
      <c r="CO346" s="35">
        <f t="shared" ca="1" si="135"/>
        <v>225</v>
      </c>
      <c r="CP346" s="35">
        <f t="shared" ca="1" si="135"/>
        <v>225</v>
      </c>
      <c r="CQ346" s="35">
        <f t="shared" ca="1" si="133"/>
        <v>225</v>
      </c>
      <c r="CR346" s="35">
        <f t="shared" ca="1" si="133"/>
        <v>225</v>
      </c>
      <c r="CS346" s="35">
        <f t="shared" ca="1" si="133"/>
        <v>225</v>
      </c>
      <c r="CT346" s="35">
        <f t="shared" ca="1" si="133"/>
        <v>225</v>
      </c>
      <c r="CU346" s="35">
        <f t="shared" ca="1" si="133"/>
        <v>225</v>
      </c>
      <c r="CV346" s="35">
        <f t="shared" ca="1" si="133"/>
        <v>225</v>
      </c>
      <c r="CW346" s="38">
        <f t="shared" ca="1" si="116"/>
        <v>116.42857142857143</v>
      </c>
      <c r="CX346" s="38">
        <f t="shared" ca="1" si="116"/>
        <v>59.285714285714285</v>
      </c>
      <c r="CY346" s="38">
        <f t="shared" ca="1" si="116"/>
        <v>59.285714285714285</v>
      </c>
      <c r="CZ346" s="39">
        <f t="shared" ca="1" si="116"/>
        <v>59.285714285714285</v>
      </c>
      <c r="DA346" s="35"/>
    </row>
    <row r="347" spans="4:105" x14ac:dyDescent="0.3">
      <c r="D347" s="61" t="str">
        <f>VLOOKUP(F347,[1]Special!$O$2:$S$209,3,0)</f>
        <v>|0101022500|0.00|0.00|0.000|129.0001.4</v>
      </c>
      <c r="E347" s="20" t="s">
        <v>370</v>
      </c>
      <c r="F347" s="19" t="str">
        <f t="shared" si="122"/>
        <v>|0200226240|40.00|25.00|1.400|0.000</v>
      </c>
      <c r="G347" s="19" t="str">
        <f>'Cutting Rules'!H347</f>
        <v>|KMV|||||||||||</v>
      </c>
      <c r="H347" s="19" t="str">
        <f>VLOOKUP(MID(F347,8,2),[1]Special!$H$2:$I$32,2,0)</f>
        <v>STKMHT590</v>
      </c>
      <c r="I347" s="19" t="str">
        <f t="shared" si="123"/>
        <v>NBC</v>
      </c>
      <c r="J347" s="19" t="str">
        <f t="shared" si="124"/>
        <v>P</v>
      </c>
      <c r="K347" s="19" t="str">
        <f t="shared" si="125"/>
        <v>40.0</v>
      </c>
      <c r="L347" s="19" t="str">
        <f t="shared" si="126"/>
        <v>25.0</v>
      </c>
      <c r="M347" s="52" t="str">
        <f t="shared" si="127"/>
        <v>1.40</v>
      </c>
      <c r="N347" s="52" t="str">
        <f t="shared" si="128"/>
        <v>6032</v>
      </c>
      <c r="O347" s="19">
        <f>VLOOKUP(F347,[1]Item!$A$5:$Z$10000,26,0)</f>
        <v>1.367</v>
      </c>
      <c r="P347" s="19" t="str">
        <f>VLOOKUP(E347,[1]route!$E$3:$O$10005,11,0)</f>
        <v>P/E</v>
      </c>
      <c r="Q347" s="62" t="str">
        <f>'Cutting Rules'!AD347</f>
        <v>6032-527-----------</v>
      </c>
      <c r="R347" s="23">
        <f ca="1">SUMIF([1]route!$E$3:$E$10005,E347,[1]!Table1[生産])</f>
        <v>145.09090909090909</v>
      </c>
      <c r="S347" s="24"/>
      <c r="T347" s="78" t="s">
        <v>547</v>
      </c>
      <c r="U347" s="19"/>
      <c r="V347" s="48">
        <f>SUMIF([1]route!$E$3:$E$10005,E347,[1]route!$M$3:$M$10005)</f>
        <v>151</v>
      </c>
      <c r="W347" s="56">
        <f t="shared" si="129"/>
        <v>1245.107344</v>
      </c>
      <c r="X347" s="27">
        <f t="array" aca="1" ref="X347" ca="1">INDEX($BP347:$CZ347,MATCH(TRUE,$BP347:$CZ347&lt;0,0))</f>
        <v>-66.818181818181827</v>
      </c>
      <c r="Y347" s="47">
        <f t="shared" ca="1" si="120"/>
        <v>45380</v>
      </c>
      <c r="Z347" s="121" t="str">
        <f>IFERROR(VLOOKUP(E347,[1]route!$E$3:$BL$10005,59,0),"")&amp;IFERROR(VLOOKUP(E347,[1]route!$E$3:$BL$10005,60,0),"")</f>
        <v/>
      </c>
      <c r="AA347" s="28">
        <f t="shared" ca="1" si="130"/>
        <v>0</v>
      </c>
      <c r="AB347" s="77">
        <f t="shared" ca="1" si="131"/>
        <v>0</v>
      </c>
      <c r="AC347" s="4">
        <f t="shared" ca="1" si="121"/>
        <v>36</v>
      </c>
      <c r="AD347" s="29">
        <v>0</v>
      </c>
      <c r="AE347" s="30">
        <f ca="1">SUMIF([1]route!$E$3:$E$10005,E347,[1]!Table1[1])</f>
        <v>0</v>
      </c>
      <c r="AF347" s="30">
        <f ca="1">SUMIF([1]route!$E$3:$E$10005,E347,[1]!Table1[2])</f>
        <v>0</v>
      </c>
      <c r="AG347" s="30">
        <f ca="1">SUMIF([1]route!$E$3:$E$10005,E347,[1]!Table1[3])</f>
        <v>0</v>
      </c>
      <c r="AH347" s="30">
        <f ca="1">SUMIF([1]route!$E$3:$E$10005,E347,[1]!Table1[4])</f>
        <v>0</v>
      </c>
      <c r="AI347" s="30">
        <f ca="1">SUMIF([1]route!$E$3:$E$10005,E347,[1]!Table1[5])</f>
        <v>0</v>
      </c>
      <c r="AJ347" s="30">
        <f ca="1">SUMIF([1]route!$E$3:$E$10005,E347,[1]!Table1[6])</f>
        <v>0</v>
      </c>
      <c r="AK347" s="30">
        <f ca="1">SUMIF([1]route!$E$3:$E$10005,E347,[1]!Table1[7])</f>
        <v>0</v>
      </c>
      <c r="AL347" s="30">
        <f ca="1">SUMIF([1]route!$E$3:$E$10005,E347,[1]!Table1[8])</f>
        <v>0</v>
      </c>
      <c r="AM347" s="30">
        <f ca="1">SUMIF([1]route!$E$3:$E$10005,E347,[1]!Table1[9])</f>
        <v>0</v>
      </c>
      <c r="AN347" s="30">
        <f ca="1">SUMIF([1]route!$E$3:$E$10005,E347,[1]!Table1[10])</f>
        <v>0</v>
      </c>
      <c r="AO347" s="30">
        <f ca="1">SUMIF([1]route!$E$3:$E$10005,E347,[1]!Table1[11])</f>
        <v>0</v>
      </c>
      <c r="AP347" s="30">
        <f ca="1">SUMIF([1]route!$E$3:$E$10005,E347,[1]!Table1[12])</f>
        <v>0</v>
      </c>
      <c r="AQ347" s="30">
        <f ca="1">SUMIF([1]route!$E$3:$E$10005,E347,[1]!Table1[13])</f>
        <v>0</v>
      </c>
      <c r="AR347" s="30">
        <f ca="1">SUMIF([1]route!$E$3:$E$10005,E347,[1]!Table1[14])</f>
        <v>0</v>
      </c>
      <c r="AS347" s="30">
        <f ca="1">SUMIF([1]route!$E$3:$E$10005,E347,[1]!Table1[15])</f>
        <v>0</v>
      </c>
      <c r="AT347" s="30">
        <f ca="1">SUMIF([1]route!$E$3:$E$10005,E347,[1]!Table1[16])</f>
        <v>0</v>
      </c>
      <c r="AU347" s="30">
        <f ca="1">SUMIF([1]route!$E$3:$E$10005,E347,[1]!Table1[17])</f>
        <v>0</v>
      </c>
      <c r="AV347" s="30">
        <f ca="1">SUMIF([1]route!$E$3:$E$10005,E347,[1]!Table1[18])</f>
        <v>0</v>
      </c>
      <c r="AW347" s="30">
        <f ca="1">SUMIF([1]route!$E$3:$E$10005,E347,[1]!Table1[19])</f>
        <v>0</v>
      </c>
      <c r="AX347" s="30">
        <f ca="1">SUMIF([1]route!$E$3:$E$10005,E347,[1]!Table1[20])</f>
        <v>0</v>
      </c>
      <c r="AY347" s="30">
        <f ca="1">SUMIF([1]route!$E$3:$E$10005,E347,[1]!Table1[21])</f>
        <v>0</v>
      </c>
      <c r="AZ347" s="30">
        <f ca="1">SUMIF([1]route!$E$3:$E$10005,E347,[1]!Table1[22])</f>
        <v>0</v>
      </c>
      <c r="BA347" s="30">
        <f ca="1">SUMIF([1]route!$E$3:$E$10005,E347,[1]!Table1[23])</f>
        <v>0</v>
      </c>
      <c r="BB347" s="30">
        <f ca="1">SUMIF([1]route!$E$3:$E$10005,E347,[1]!Table1[24])</f>
        <v>0</v>
      </c>
      <c r="BC347" s="30">
        <f ca="1">SUMIF([1]route!$E$3:$E$10005,E347,[1]!Table1[25])</f>
        <v>0</v>
      </c>
      <c r="BD347" s="30">
        <f ca="1">SUMIF([1]route!$E$3:$E$10005,E347,[1]!Table1[26])</f>
        <v>0</v>
      </c>
      <c r="BE347" s="30">
        <f ca="1">SUMIF([1]route!$E$3:$E$10005,E347,[1]!Table1[27])</f>
        <v>0</v>
      </c>
      <c r="BF347" s="30">
        <f ca="1">SUMIF([1]route!$E$3:$E$10005,E347,[1]!Table1[28])</f>
        <v>0</v>
      </c>
      <c r="BG347" s="30">
        <f ca="1">SUMIF([1]route!$E$3:$E$10005,E347,[1]!Table1[29])</f>
        <v>0</v>
      </c>
      <c r="BH347" s="30">
        <f ca="1">SUMIF([1]route!$E$3:$E$10005,E347,[1]!Table1[30])</f>
        <v>0</v>
      </c>
      <c r="BI347" s="30">
        <f ca="1">SUMIF([1]route!$E$3:$E$10005,E347,[1]!Table1[31])</f>
        <v>0</v>
      </c>
      <c r="BJ347" s="30">
        <f ca="1">SUMIF([1]route!$E$3:$E$10005,E347,[1]!Table1[Remain PO])</f>
        <v>0</v>
      </c>
      <c r="BK347" s="31">
        <f ca="1">SUMIF([1]route!$E$3:$E$10005,E347,[1]!Table1[N+1])</f>
        <v>72.36363636363636</v>
      </c>
      <c r="BL347" s="31">
        <f ca="1">SUMIF([1]route!$E$3:$E$10005,E347,[1]!Table1[N+2])</f>
        <v>72.727272727272734</v>
      </c>
      <c r="BM347" s="31">
        <f ca="1">SUMIF([1]route!$E$3:$E$10005,E347,[1]!Table1[N+3])</f>
        <v>72.727272727272734</v>
      </c>
      <c r="BN347" s="32">
        <f ca="1">SUMIF([1]route!$E$3:$E$10005,E347,[1]!Table1[N+4])</f>
        <v>0</v>
      </c>
      <c r="BP347" s="37">
        <f t="shared" si="132"/>
        <v>151</v>
      </c>
      <c r="BQ347" s="35">
        <f t="shared" ca="1" si="119"/>
        <v>151</v>
      </c>
      <c r="BR347" s="35">
        <f t="shared" ca="1" si="119"/>
        <v>151</v>
      </c>
      <c r="BS347" s="35">
        <f t="shared" ca="1" si="119"/>
        <v>151</v>
      </c>
      <c r="BT347" s="35">
        <f t="shared" ca="1" si="119"/>
        <v>151</v>
      </c>
      <c r="BU347" s="35">
        <f t="shared" ca="1" si="119"/>
        <v>151</v>
      </c>
      <c r="BV347" s="35">
        <f t="shared" ca="1" si="119"/>
        <v>151</v>
      </c>
      <c r="BW347" s="35">
        <f t="shared" ca="1" si="119"/>
        <v>151</v>
      </c>
      <c r="BX347" s="35">
        <f t="shared" ca="1" si="119"/>
        <v>151</v>
      </c>
      <c r="BY347" s="35">
        <f t="shared" ca="1" si="119"/>
        <v>151</v>
      </c>
      <c r="BZ347" s="35">
        <f t="shared" ca="1" si="119"/>
        <v>151</v>
      </c>
      <c r="CA347" s="35">
        <f t="shared" ca="1" si="119"/>
        <v>151</v>
      </c>
      <c r="CB347" s="35">
        <f t="shared" ca="1" si="119"/>
        <v>151</v>
      </c>
      <c r="CC347" s="35">
        <f t="shared" ca="1" si="119"/>
        <v>151</v>
      </c>
      <c r="CD347" s="35">
        <f t="shared" ca="1" si="119"/>
        <v>151</v>
      </c>
      <c r="CE347" s="35">
        <f t="shared" ca="1" si="134"/>
        <v>151</v>
      </c>
      <c r="CF347" s="35">
        <f t="shared" ca="1" si="134"/>
        <v>151</v>
      </c>
      <c r="CG347" s="35">
        <f t="shared" ca="1" si="134"/>
        <v>151</v>
      </c>
      <c r="CH347" s="35">
        <f t="shared" ca="1" si="135"/>
        <v>151</v>
      </c>
      <c r="CI347" s="35">
        <f t="shared" ca="1" si="135"/>
        <v>151</v>
      </c>
      <c r="CJ347" s="35">
        <f t="shared" ca="1" si="135"/>
        <v>151</v>
      </c>
      <c r="CK347" s="35">
        <f t="shared" ca="1" si="135"/>
        <v>151</v>
      </c>
      <c r="CL347" s="35">
        <f t="shared" ca="1" si="135"/>
        <v>151</v>
      </c>
      <c r="CM347" s="35">
        <f t="shared" ca="1" si="135"/>
        <v>151</v>
      </c>
      <c r="CN347" s="35">
        <f t="shared" ca="1" si="135"/>
        <v>151</v>
      </c>
      <c r="CO347" s="35">
        <f t="shared" ca="1" si="135"/>
        <v>151</v>
      </c>
      <c r="CP347" s="35">
        <f t="shared" ca="1" si="135"/>
        <v>151</v>
      </c>
      <c r="CQ347" s="35">
        <f t="shared" ca="1" si="133"/>
        <v>151</v>
      </c>
      <c r="CR347" s="35">
        <f t="shared" ca="1" si="133"/>
        <v>151</v>
      </c>
      <c r="CS347" s="35">
        <f t="shared" ca="1" si="133"/>
        <v>151</v>
      </c>
      <c r="CT347" s="35">
        <f t="shared" ca="1" si="133"/>
        <v>151</v>
      </c>
      <c r="CU347" s="35">
        <f t="shared" ca="1" si="133"/>
        <v>151</v>
      </c>
      <c r="CV347" s="35">
        <f t="shared" ca="1" si="133"/>
        <v>151</v>
      </c>
      <c r="CW347" s="38">
        <f t="shared" ca="1" si="116"/>
        <v>78.63636363636364</v>
      </c>
      <c r="CX347" s="38">
        <f t="shared" ca="1" si="116"/>
        <v>5.9090909090909065</v>
      </c>
      <c r="CY347" s="38">
        <f t="shared" ca="1" si="116"/>
        <v>-66.818181818181827</v>
      </c>
      <c r="CZ347" s="39">
        <f t="shared" ca="1" si="116"/>
        <v>-66.818181818181827</v>
      </c>
      <c r="DA347" s="35"/>
    </row>
    <row r="348" spans="4:105" x14ac:dyDescent="0.3">
      <c r="D348" s="61" t="str">
        <f>VLOOKUP(F348,[1]Special!$O$2:$S$209,3,0)</f>
        <v>|0101022500|0.00|0.00|0.000|155.0002.3</v>
      </c>
      <c r="E348" s="20" t="s">
        <v>371</v>
      </c>
      <c r="F348" s="19" t="str">
        <f t="shared" si="122"/>
        <v>|0200226240|50.80|0.00|2.300|0.000</v>
      </c>
      <c r="G348" s="19" t="str">
        <f>'Cutting Rules'!H348</f>
        <v>||||||||||||</v>
      </c>
      <c r="H348" s="19" t="str">
        <f>VLOOKUP(MID(F348,8,2),[1]Special!$H$2:$I$32,2,0)</f>
        <v>STKMHT590</v>
      </c>
      <c r="I348" s="19" t="str">
        <f t="shared" si="123"/>
        <v>IBC</v>
      </c>
      <c r="J348" s="19" t="str">
        <f t="shared" si="124"/>
        <v>P</v>
      </c>
      <c r="K348" s="19" t="str">
        <f t="shared" si="125"/>
        <v>50.8</v>
      </c>
      <c r="L348" s="19" t="str">
        <f t="shared" si="126"/>
        <v>0.00</v>
      </c>
      <c r="M348" s="52" t="str">
        <f t="shared" si="127"/>
        <v>2.30</v>
      </c>
      <c r="N348" s="52" t="str">
        <f t="shared" si="128"/>
        <v>5891</v>
      </c>
      <c r="O348" s="19">
        <f>VLOOKUP(F348,[1]Item!$A$5:$Z$10000,26,0)</f>
        <v>2.7509999999999999</v>
      </c>
      <c r="P348" s="19" t="str">
        <f>VLOOKUP(E348,[1]route!$E$3:$O$10005,11,0)</f>
        <v>P/E</v>
      </c>
      <c r="Q348" s="62" t="str">
        <f>'Cutting Rules'!AD348</f>
        <v>5891-729-----------</v>
      </c>
      <c r="R348" s="23">
        <f ca="1">SUMIF([1]route!$E$3:$E$10005,E348,[1]!Table1[生産])</f>
        <v>0</v>
      </c>
      <c r="S348" s="24"/>
      <c r="T348" s="78" t="s">
        <v>547</v>
      </c>
      <c r="U348" s="19"/>
      <c r="V348" s="48">
        <f>SUMIF([1]route!$E$3:$E$10005,E348,[1]route!$M$3:$M$10005)</f>
        <v>119</v>
      </c>
      <c r="W348" s="56">
        <f t="shared" si="129"/>
        <v>1928.5307789999999</v>
      </c>
      <c r="X348" s="27" t="e">
        <f t="array" aca="1" ref="X348" ca="1">INDEX($BP348:$CZ348,MATCH(TRUE,$BP348:$CZ348&lt;0,0))</f>
        <v>#N/A</v>
      </c>
      <c r="Y348" s="47" t="str">
        <f t="shared" ca="1" si="120"/>
        <v/>
      </c>
      <c r="Z348" s="121" t="str">
        <f>IFERROR(VLOOKUP(E348,[1]route!$E$3:$BL$10005,59,0),"")&amp;IFERROR(VLOOKUP(E348,[1]route!$E$3:$BL$10005,60,0),"")</f>
        <v/>
      </c>
      <c r="AA348" s="28">
        <f t="shared" ca="1" si="130"/>
        <v>0</v>
      </c>
      <c r="AB348" s="77">
        <f t="shared" ca="1" si="131"/>
        <v>0</v>
      </c>
      <c r="AC348" s="4" t="str">
        <f t="shared" ca="1" si="121"/>
        <v/>
      </c>
      <c r="AD348" s="29">
        <v>0</v>
      </c>
      <c r="AE348" s="30">
        <f ca="1">SUMIF([1]route!$E$3:$E$10005,E348,[1]!Table1[1])</f>
        <v>0</v>
      </c>
      <c r="AF348" s="30">
        <f ca="1">SUMIF([1]route!$E$3:$E$10005,E348,[1]!Table1[2])</f>
        <v>0</v>
      </c>
      <c r="AG348" s="30">
        <f ca="1">SUMIF([1]route!$E$3:$E$10005,E348,[1]!Table1[3])</f>
        <v>0</v>
      </c>
      <c r="AH348" s="30">
        <f ca="1">SUMIF([1]route!$E$3:$E$10005,E348,[1]!Table1[4])</f>
        <v>0</v>
      </c>
      <c r="AI348" s="30">
        <f ca="1">SUMIF([1]route!$E$3:$E$10005,E348,[1]!Table1[5])</f>
        <v>0</v>
      </c>
      <c r="AJ348" s="30">
        <f ca="1">SUMIF([1]route!$E$3:$E$10005,E348,[1]!Table1[6])</f>
        <v>0</v>
      </c>
      <c r="AK348" s="30">
        <f ca="1">SUMIF([1]route!$E$3:$E$10005,E348,[1]!Table1[7])</f>
        <v>0</v>
      </c>
      <c r="AL348" s="30">
        <f ca="1">SUMIF([1]route!$E$3:$E$10005,E348,[1]!Table1[8])</f>
        <v>0</v>
      </c>
      <c r="AM348" s="30">
        <f ca="1">SUMIF([1]route!$E$3:$E$10005,E348,[1]!Table1[9])</f>
        <v>0</v>
      </c>
      <c r="AN348" s="30">
        <f ca="1">SUMIF([1]route!$E$3:$E$10005,E348,[1]!Table1[10])</f>
        <v>0</v>
      </c>
      <c r="AO348" s="30">
        <f ca="1">SUMIF([1]route!$E$3:$E$10005,E348,[1]!Table1[11])</f>
        <v>0</v>
      </c>
      <c r="AP348" s="30">
        <f ca="1">SUMIF([1]route!$E$3:$E$10005,E348,[1]!Table1[12])</f>
        <v>0</v>
      </c>
      <c r="AQ348" s="30">
        <f ca="1">SUMIF([1]route!$E$3:$E$10005,E348,[1]!Table1[13])</f>
        <v>0</v>
      </c>
      <c r="AR348" s="30">
        <f ca="1">SUMIF([1]route!$E$3:$E$10005,E348,[1]!Table1[14])</f>
        <v>0</v>
      </c>
      <c r="AS348" s="30">
        <f ca="1">SUMIF([1]route!$E$3:$E$10005,E348,[1]!Table1[15])</f>
        <v>0</v>
      </c>
      <c r="AT348" s="30">
        <f ca="1">SUMIF([1]route!$E$3:$E$10005,E348,[1]!Table1[16])</f>
        <v>0</v>
      </c>
      <c r="AU348" s="30">
        <f ca="1">SUMIF([1]route!$E$3:$E$10005,E348,[1]!Table1[17])</f>
        <v>0</v>
      </c>
      <c r="AV348" s="30">
        <f ca="1">SUMIF([1]route!$E$3:$E$10005,E348,[1]!Table1[18])</f>
        <v>0</v>
      </c>
      <c r="AW348" s="30">
        <f ca="1">SUMIF([1]route!$E$3:$E$10005,E348,[1]!Table1[19])</f>
        <v>0</v>
      </c>
      <c r="AX348" s="30">
        <f ca="1">SUMIF([1]route!$E$3:$E$10005,E348,[1]!Table1[20])</f>
        <v>0</v>
      </c>
      <c r="AY348" s="30">
        <f ca="1">SUMIF([1]route!$E$3:$E$10005,E348,[1]!Table1[21])</f>
        <v>0</v>
      </c>
      <c r="AZ348" s="30">
        <f ca="1">SUMIF([1]route!$E$3:$E$10005,E348,[1]!Table1[22])</f>
        <v>0</v>
      </c>
      <c r="BA348" s="30">
        <f ca="1">SUMIF([1]route!$E$3:$E$10005,E348,[1]!Table1[23])</f>
        <v>0</v>
      </c>
      <c r="BB348" s="30">
        <f ca="1">SUMIF([1]route!$E$3:$E$10005,E348,[1]!Table1[24])</f>
        <v>0</v>
      </c>
      <c r="BC348" s="30">
        <f ca="1">SUMIF([1]route!$E$3:$E$10005,E348,[1]!Table1[25])</f>
        <v>0</v>
      </c>
      <c r="BD348" s="30">
        <f ca="1">SUMIF([1]route!$E$3:$E$10005,E348,[1]!Table1[26])</f>
        <v>0</v>
      </c>
      <c r="BE348" s="30">
        <f ca="1">SUMIF([1]route!$E$3:$E$10005,E348,[1]!Table1[27])</f>
        <v>0</v>
      </c>
      <c r="BF348" s="30">
        <f ca="1">SUMIF([1]route!$E$3:$E$10005,E348,[1]!Table1[28])</f>
        <v>0</v>
      </c>
      <c r="BG348" s="30">
        <f ca="1">SUMIF([1]route!$E$3:$E$10005,E348,[1]!Table1[29])</f>
        <v>0</v>
      </c>
      <c r="BH348" s="30">
        <f ca="1">SUMIF([1]route!$E$3:$E$10005,E348,[1]!Table1[30])</f>
        <v>0</v>
      </c>
      <c r="BI348" s="30">
        <f ca="1">SUMIF([1]route!$E$3:$E$10005,E348,[1]!Table1[31])</f>
        <v>0</v>
      </c>
      <c r="BJ348" s="30">
        <f ca="1">SUMIF([1]route!$E$3:$E$10005,E348,[1]!Table1[Remain PO])</f>
        <v>0</v>
      </c>
      <c r="BK348" s="31">
        <f ca="1">SUMIF([1]route!$E$3:$E$10005,E348,[1]!Table1[N+1])</f>
        <v>0</v>
      </c>
      <c r="BL348" s="31">
        <f ca="1">SUMIF([1]route!$E$3:$E$10005,E348,[1]!Table1[N+2])</f>
        <v>0</v>
      </c>
      <c r="BM348" s="31">
        <f ca="1">SUMIF([1]route!$E$3:$E$10005,E348,[1]!Table1[N+3])</f>
        <v>0</v>
      </c>
      <c r="BN348" s="32">
        <f ca="1">SUMIF([1]route!$E$3:$E$10005,E348,[1]!Table1[N+4])</f>
        <v>0</v>
      </c>
      <c r="BP348" s="37">
        <f t="shared" si="132"/>
        <v>119</v>
      </c>
      <c r="BQ348" s="35">
        <f t="shared" ca="1" si="119"/>
        <v>119</v>
      </c>
      <c r="BR348" s="35">
        <f t="shared" ca="1" si="119"/>
        <v>119</v>
      </c>
      <c r="BS348" s="35">
        <f t="shared" ca="1" si="119"/>
        <v>119</v>
      </c>
      <c r="BT348" s="35">
        <f t="shared" ca="1" si="119"/>
        <v>119</v>
      </c>
      <c r="BU348" s="35">
        <f t="shared" ca="1" si="119"/>
        <v>119</v>
      </c>
      <c r="BV348" s="35">
        <f t="shared" ca="1" si="119"/>
        <v>119</v>
      </c>
      <c r="BW348" s="35">
        <f t="shared" ca="1" si="119"/>
        <v>119</v>
      </c>
      <c r="BX348" s="35">
        <f t="shared" ca="1" si="119"/>
        <v>119</v>
      </c>
      <c r="BY348" s="35">
        <f t="shared" ca="1" si="119"/>
        <v>119</v>
      </c>
      <c r="BZ348" s="35">
        <f t="shared" ca="1" si="119"/>
        <v>119</v>
      </c>
      <c r="CA348" s="35">
        <f t="shared" ca="1" si="119"/>
        <v>119</v>
      </c>
      <c r="CB348" s="35">
        <f t="shared" ca="1" si="119"/>
        <v>119</v>
      </c>
      <c r="CC348" s="35">
        <f t="shared" ca="1" si="119"/>
        <v>119</v>
      </c>
      <c r="CD348" s="35">
        <f t="shared" ca="1" si="119"/>
        <v>119</v>
      </c>
      <c r="CE348" s="35">
        <f t="shared" ca="1" si="134"/>
        <v>119</v>
      </c>
      <c r="CF348" s="35">
        <f t="shared" ca="1" si="134"/>
        <v>119</v>
      </c>
      <c r="CG348" s="35">
        <f t="shared" ca="1" si="134"/>
        <v>119</v>
      </c>
      <c r="CH348" s="35">
        <f t="shared" ca="1" si="135"/>
        <v>119</v>
      </c>
      <c r="CI348" s="35">
        <f t="shared" ca="1" si="135"/>
        <v>119</v>
      </c>
      <c r="CJ348" s="35">
        <f t="shared" ca="1" si="135"/>
        <v>119</v>
      </c>
      <c r="CK348" s="35">
        <f t="shared" ca="1" si="135"/>
        <v>119</v>
      </c>
      <c r="CL348" s="35">
        <f t="shared" ca="1" si="135"/>
        <v>119</v>
      </c>
      <c r="CM348" s="35">
        <f t="shared" ca="1" si="135"/>
        <v>119</v>
      </c>
      <c r="CN348" s="35">
        <f t="shared" ca="1" si="135"/>
        <v>119</v>
      </c>
      <c r="CO348" s="35">
        <f t="shared" ca="1" si="135"/>
        <v>119</v>
      </c>
      <c r="CP348" s="35">
        <f t="shared" ca="1" si="135"/>
        <v>119</v>
      </c>
      <c r="CQ348" s="35">
        <f t="shared" ca="1" si="133"/>
        <v>119</v>
      </c>
      <c r="CR348" s="35">
        <f t="shared" ca="1" si="133"/>
        <v>119</v>
      </c>
      <c r="CS348" s="35">
        <f t="shared" ca="1" si="133"/>
        <v>119</v>
      </c>
      <c r="CT348" s="35">
        <f t="shared" ca="1" si="133"/>
        <v>119</v>
      </c>
      <c r="CU348" s="35">
        <f t="shared" ca="1" si="133"/>
        <v>119</v>
      </c>
      <c r="CV348" s="35">
        <f t="shared" ca="1" si="133"/>
        <v>119</v>
      </c>
      <c r="CW348" s="38">
        <f t="shared" ca="1" si="116"/>
        <v>119</v>
      </c>
      <c r="CX348" s="38">
        <f t="shared" ca="1" si="116"/>
        <v>119</v>
      </c>
      <c r="CY348" s="38">
        <f t="shared" ca="1" si="116"/>
        <v>119</v>
      </c>
      <c r="CZ348" s="39">
        <f t="shared" ca="1" si="116"/>
        <v>119</v>
      </c>
      <c r="DA348" s="35"/>
    </row>
    <row r="349" spans="4:105" x14ac:dyDescent="0.3">
      <c r="D349" s="61" t="str">
        <f>VLOOKUP(F349,[1]Special!$O$2:$S$209,3,0)</f>
        <v>|0101022500|0.00|0.00|0.000|188.0002</v>
      </c>
      <c r="E349" s="20" t="s">
        <v>372</v>
      </c>
      <c r="F349" s="19" t="str">
        <f t="shared" si="122"/>
        <v>|0200226240|60.50|0.00|2.000|0.000</v>
      </c>
      <c r="G349" s="19" t="str">
        <f>'Cutting Rules'!H349</f>
        <v>KMV||||||||||||</v>
      </c>
      <c r="H349" s="19" t="str">
        <f>VLOOKUP(MID(F349,8,2),[1]Special!$H$2:$I$32,2,0)</f>
        <v>STKMHT590</v>
      </c>
      <c r="I349" s="19" t="str">
        <f t="shared" si="123"/>
        <v>NBC</v>
      </c>
      <c r="J349" s="19" t="str">
        <f t="shared" si="124"/>
        <v>P</v>
      </c>
      <c r="K349" s="19" t="str">
        <f t="shared" si="125"/>
        <v>60.5</v>
      </c>
      <c r="L349" s="19" t="str">
        <f t="shared" si="126"/>
        <v>0.00</v>
      </c>
      <c r="M349" s="52" t="str">
        <f t="shared" si="127"/>
        <v>2.00</v>
      </c>
      <c r="N349" s="52" t="str">
        <f t="shared" si="128"/>
        <v>6014</v>
      </c>
      <c r="O349" s="19">
        <f>VLOOKUP(F349,[1]Item!$A$5:$Z$10000,26,0)</f>
        <v>2.8849999999999998</v>
      </c>
      <c r="P349" s="19" t="str">
        <f>VLOOKUP(E349,[1]route!$E$3:$O$10005,11,0)</f>
        <v>C</v>
      </c>
      <c r="Q349" s="62" t="str">
        <f>'Cutting Rules'!AD349</f>
        <v>254.6-6014-----------</v>
      </c>
      <c r="R349" s="23">
        <f ca="1">SUMIF([1]route!$E$3:$E$10005,E349,[1]!Table1[生産])</f>
        <v>4.583333333333333</v>
      </c>
      <c r="S349" s="24"/>
      <c r="T349" s="78" t="s">
        <v>547</v>
      </c>
      <c r="U349" s="19"/>
      <c r="V349" s="48">
        <f>SUMIF([1]route!$E$3:$E$10005,E349,[1]route!$M$3:$M$10005)</f>
        <v>150</v>
      </c>
      <c r="W349" s="56">
        <f t="shared" si="129"/>
        <v>2602.5585000000001</v>
      </c>
      <c r="X349" s="27" t="e">
        <f t="array" aca="1" ref="X349" ca="1">INDEX($BP349:$CZ349,MATCH(TRUE,$BP349:$CZ349&lt;0,0))</f>
        <v>#N/A</v>
      </c>
      <c r="Y349" s="47" t="str">
        <f t="shared" ca="1" si="120"/>
        <v/>
      </c>
      <c r="Z349" s="121" t="str">
        <f>IFERROR(VLOOKUP(E349,[1]route!$E$3:$BL$10005,59,0),"")&amp;IFERROR(VLOOKUP(E349,[1]route!$E$3:$BL$10005,60,0),"")</f>
        <v/>
      </c>
      <c r="AA349" s="28">
        <f t="shared" ca="1" si="130"/>
        <v>0</v>
      </c>
      <c r="AB349" s="77">
        <f t="shared" ca="1" si="131"/>
        <v>0</v>
      </c>
      <c r="AC349" s="4" t="str">
        <f t="shared" ca="1" si="121"/>
        <v/>
      </c>
      <c r="AD349" s="29">
        <v>0</v>
      </c>
      <c r="AE349" s="30">
        <f ca="1">SUMIF([1]route!$E$3:$E$10005,E349,[1]!Table1[1])</f>
        <v>0</v>
      </c>
      <c r="AF349" s="30">
        <f ca="1">SUMIF([1]route!$E$3:$E$10005,E349,[1]!Table1[2])</f>
        <v>0</v>
      </c>
      <c r="AG349" s="30">
        <f ca="1">SUMIF([1]route!$E$3:$E$10005,E349,[1]!Table1[3])</f>
        <v>0</v>
      </c>
      <c r="AH349" s="30">
        <f ca="1">SUMIF([1]route!$E$3:$E$10005,E349,[1]!Table1[4])</f>
        <v>0</v>
      </c>
      <c r="AI349" s="30">
        <f ca="1">SUMIF([1]route!$E$3:$E$10005,E349,[1]!Table1[5])</f>
        <v>0</v>
      </c>
      <c r="AJ349" s="30">
        <f ca="1">SUMIF([1]route!$E$3:$E$10005,E349,[1]!Table1[6])</f>
        <v>0</v>
      </c>
      <c r="AK349" s="30">
        <f ca="1">SUMIF([1]route!$E$3:$E$10005,E349,[1]!Table1[7])</f>
        <v>0</v>
      </c>
      <c r="AL349" s="30">
        <f ca="1">SUMIF([1]route!$E$3:$E$10005,E349,[1]!Table1[8])</f>
        <v>0</v>
      </c>
      <c r="AM349" s="30">
        <f ca="1">SUMIF([1]route!$E$3:$E$10005,E349,[1]!Table1[9])</f>
        <v>0</v>
      </c>
      <c r="AN349" s="30">
        <f ca="1">SUMIF([1]route!$E$3:$E$10005,E349,[1]!Table1[10])</f>
        <v>0</v>
      </c>
      <c r="AO349" s="30">
        <f ca="1">SUMIF([1]route!$E$3:$E$10005,E349,[1]!Table1[11])</f>
        <v>0</v>
      </c>
      <c r="AP349" s="30">
        <f ca="1">SUMIF([1]route!$E$3:$E$10005,E349,[1]!Table1[12])</f>
        <v>0</v>
      </c>
      <c r="AQ349" s="30">
        <f ca="1">SUMIF([1]route!$E$3:$E$10005,E349,[1]!Table1[13])</f>
        <v>0</v>
      </c>
      <c r="AR349" s="30">
        <f ca="1">SUMIF([1]route!$E$3:$E$10005,E349,[1]!Table1[14])</f>
        <v>0</v>
      </c>
      <c r="AS349" s="30">
        <f ca="1">SUMIF([1]route!$E$3:$E$10005,E349,[1]!Table1[15])</f>
        <v>0</v>
      </c>
      <c r="AT349" s="30">
        <f ca="1">SUMIF([1]route!$E$3:$E$10005,E349,[1]!Table1[16])</f>
        <v>0</v>
      </c>
      <c r="AU349" s="30">
        <f ca="1">SUMIF([1]route!$E$3:$E$10005,E349,[1]!Table1[17])</f>
        <v>0</v>
      </c>
      <c r="AV349" s="30">
        <f ca="1">SUMIF([1]route!$E$3:$E$10005,E349,[1]!Table1[18])</f>
        <v>0</v>
      </c>
      <c r="AW349" s="30">
        <f ca="1">SUMIF([1]route!$E$3:$E$10005,E349,[1]!Table1[19])</f>
        <v>0</v>
      </c>
      <c r="AX349" s="30">
        <f ca="1">SUMIF([1]route!$E$3:$E$10005,E349,[1]!Table1[20])</f>
        <v>0</v>
      </c>
      <c r="AY349" s="30">
        <f ca="1">SUMIF([1]route!$E$3:$E$10005,E349,[1]!Table1[21])</f>
        <v>0</v>
      </c>
      <c r="AZ349" s="30">
        <f ca="1">SUMIF([1]route!$E$3:$E$10005,E349,[1]!Table1[22])</f>
        <v>0</v>
      </c>
      <c r="BA349" s="30">
        <f ca="1">SUMIF([1]route!$E$3:$E$10005,E349,[1]!Table1[23])</f>
        <v>0</v>
      </c>
      <c r="BB349" s="30">
        <f ca="1">SUMIF([1]route!$E$3:$E$10005,E349,[1]!Table1[24])</f>
        <v>0</v>
      </c>
      <c r="BC349" s="30">
        <f ca="1">SUMIF([1]route!$E$3:$E$10005,E349,[1]!Table1[25])</f>
        <v>0</v>
      </c>
      <c r="BD349" s="30">
        <f ca="1">SUMIF([1]route!$E$3:$E$10005,E349,[1]!Table1[26])</f>
        <v>0</v>
      </c>
      <c r="BE349" s="30">
        <f ca="1">SUMIF([1]route!$E$3:$E$10005,E349,[1]!Table1[27])</f>
        <v>0</v>
      </c>
      <c r="BF349" s="30">
        <f ca="1">SUMIF([1]route!$E$3:$E$10005,E349,[1]!Table1[28])</f>
        <v>0</v>
      </c>
      <c r="BG349" s="30">
        <f ca="1">SUMIF([1]route!$E$3:$E$10005,E349,[1]!Table1[29])</f>
        <v>0</v>
      </c>
      <c r="BH349" s="30">
        <f ca="1">SUMIF([1]route!$E$3:$E$10005,E349,[1]!Table1[30])</f>
        <v>0</v>
      </c>
      <c r="BI349" s="30">
        <f ca="1">SUMIF([1]route!$E$3:$E$10005,E349,[1]!Table1[31])</f>
        <v>0</v>
      </c>
      <c r="BJ349" s="30">
        <f ca="1">SUMIF([1]route!$E$3:$E$10005,E349,[1]!Table1[Remain PO])</f>
        <v>0</v>
      </c>
      <c r="BK349" s="31">
        <f ca="1">SUMIF([1]route!$E$3:$E$10005,E349,[1]!Table1[N+1])</f>
        <v>0</v>
      </c>
      <c r="BL349" s="31">
        <f ca="1">SUMIF([1]route!$E$3:$E$10005,E349,[1]!Table1[N+2])</f>
        <v>4.583333333333333</v>
      </c>
      <c r="BM349" s="31">
        <f ca="1">SUMIF([1]route!$E$3:$E$10005,E349,[1]!Table1[N+3])</f>
        <v>0</v>
      </c>
      <c r="BN349" s="32">
        <f ca="1">SUMIF([1]route!$E$3:$E$10005,E349,[1]!Table1[N+4])</f>
        <v>0</v>
      </c>
      <c r="BP349" s="37">
        <f t="shared" si="132"/>
        <v>150</v>
      </c>
      <c r="BQ349" s="35">
        <f t="shared" ca="1" si="119"/>
        <v>150</v>
      </c>
      <c r="BR349" s="35">
        <f t="shared" ca="1" si="119"/>
        <v>150</v>
      </c>
      <c r="BS349" s="35">
        <f t="shared" ca="1" si="119"/>
        <v>150</v>
      </c>
      <c r="BT349" s="35">
        <f t="shared" ca="1" si="119"/>
        <v>150</v>
      </c>
      <c r="BU349" s="35">
        <f t="shared" ca="1" si="119"/>
        <v>150</v>
      </c>
      <c r="BV349" s="35">
        <f t="shared" ca="1" si="119"/>
        <v>150</v>
      </c>
      <c r="BW349" s="35">
        <f t="shared" ca="1" si="119"/>
        <v>150</v>
      </c>
      <c r="BX349" s="35">
        <f t="shared" ca="1" si="119"/>
        <v>150</v>
      </c>
      <c r="BY349" s="35">
        <f t="shared" ca="1" si="119"/>
        <v>150</v>
      </c>
      <c r="BZ349" s="35">
        <f t="shared" ca="1" si="119"/>
        <v>150</v>
      </c>
      <c r="CA349" s="35">
        <f t="shared" ca="1" si="119"/>
        <v>150</v>
      </c>
      <c r="CB349" s="35">
        <f t="shared" ca="1" si="119"/>
        <v>150</v>
      </c>
      <c r="CC349" s="35">
        <f t="shared" ca="1" si="119"/>
        <v>150</v>
      </c>
      <c r="CD349" s="35">
        <f t="shared" ca="1" si="119"/>
        <v>150</v>
      </c>
      <c r="CE349" s="35">
        <f t="shared" ca="1" si="134"/>
        <v>150</v>
      </c>
      <c r="CF349" s="35">
        <f t="shared" ca="1" si="134"/>
        <v>150</v>
      </c>
      <c r="CG349" s="35">
        <f t="shared" ca="1" si="134"/>
        <v>150</v>
      </c>
      <c r="CH349" s="35">
        <f t="shared" ca="1" si="135"/>
        <v>150</v>
      </c>
      <c r="CI349" s="35">
        <f t="shared" ca="1" si="135"/>
        <v>150</v>
      </c>
      <c r="CJ349" s="35">
        <f t="shared" ca="1" si="135"/>
        <v>150</v>
      </c>
      <c r="CK349" s="35">
        <f t="shared" ca="1" si="135"/>
        <v>150</v>
      </c>
      <c r="CL349" s="35">
        <f t="shared" ca="1" si="135"/>
        <v>150</v>
      </c>
      <c r="CM349" s="35">
        <f t="shared" ca="1" si="135"/>
        <v>150</v>
      </c>
      <c r="CN349" s="35">
        <f t="shared" ca="1" si="135"/>
        <v>150</v>
      </c>
      <c r="CO349" s="35">
        <f t="shared" ca="1" si="135"/>
        <v>150</v>
      </c>
      <c r="CP349" s="35">
        <f t="shared" ca="1" si="135"/>
        <v>150</v>
      </c>
      <c r="CQ349" s="35">
        <f t="shared" ca="1" si="133"/>
        <v>150</v>
      </c>
      <c r="CR349" s="35">
        <f t="shared" ca="1" si="133"/>
        <v>150</v>
      </c>
      <c r="CS349" s="35">
        <f t="shared" ca="1" si="133"/>
        <v>150</v>
      </c>
      <c r="CT349" s="35">
        <f t="shared" ca="1" si="133"/>
        <v>150</v>
      </c>
      <c r="CU349" s="35">
        <f t="shared" ca="1" si="133"/>
        <v>150</v>
      </c>
      <c r="CV349" s="35">
        <f t="shared" ca="1" si="133"/>
        <v>150</v>
      </c>
      <c r="CW349" s="38">
        <f t="shared" ca="1" si="116"/>
        <v>150</v>
      </c>
      <c r="CX349" s="38">
        <f t="shared" ca="1" si="116"/>
        <v>145.41666666666666</v>
      </c>
      <c r="CY349" s="38">
        <f t="shared" ca="1" si="116"/>
        <v>145.41666666666666</v>
      </c>
      <c r="CZ349" s="39">
        <f t="shared" ca="1" si="116"/>
        <v>145.41666666666666</v>
      </c>
      <c r="DA349" s="35"/>
    </row>
    <row r="350" spans="4:105" x14ac:dyDescent="0.3">
      <c r="D350" s="61" t="str">
        <f>VLOOKUP(F350,[1]Special!$O$2:$S$209,3,0)</f>
        <v>|0101022000|0.00|0.00|0.000|115.5001.6</v>
      </c>
      <c r="E350" s="20" t="s">
        <v>373</v>
      </c>
      <c r="F350" s="19" t="str">
        <f t="shared" si="122"/>
        <v>|0200226339|40.00|20.00|1.600|0.000</v>
      </c>
      <c r="G350" s="19" t="str">
        <f>'Cutting Rules'!H350</f>
        <v>KMV||||||||||||</v>
      </c>
      <c r="H350" s="19" t="str">
        <f>VLOOKUP(MID(F350,8,2),[1]Special!$H$2:$I$32,2,0)</f>
        <v>STKMRR290</v>
      </c>
      <c r="I350" s="19" t="str">
        <f t="shared" si="123"/>
        <v>NBC</v>
      </c>
      <c r="J350" s="19" t="str">
        <f t="shared" si="124"/>
        <v>P</v>
      </c>
      <c r="K350" s="19" t="str">
        <f t="shared" si="125"/>
        <v>40.0</v>
      </c>
      <c r="L350" s="19" t="str">
        <f t="shared" si="126"/>
        <v>20.0</v>
      </c>
      <c r="M350" s="52" t="str">
        <f t="shared" si="127"/>
        <v>1.60</v>
      </c>
      <c r="N350" s="52" t="str">
        <f t="shared" si="128"/>
        <v>6098</v>
      </c>
      <c r="O350" s="19">
        <f>VLOOKUP(F350,[1]Item!$A$5:$Z$10000,26,0)</f>
        <v>1.44</v>
      </c>
      <c r="P350" s="19" t="str">
        <f>VLOOKUP(E350,[1]route!$E$3:$O$10005,11,0)</f>
        <v>C</v>
      </c>
      <c r="Q350" s="62" t="str">
        <f>'Cutting Rules'!AD350</f>
        <v>428-6098-----------</v>
      </c>
      <c r="R350" s="23">
        <f ca="1">SUMIF([1]route!$E$3:$E$10005,E350,[1]!Table1[生産])</f>
        <v>2116.1428571428573</v>
      </c>
      <c r="S350" s="24"/>
      <c r="T350" s="78" t="s">
        <v>547</v>
      </c>
      <c r="U350" s="19"/>
      <c r="V350" s="48">
        <f>SUMIF([1]route!$E$3:$E$10005,E350,[1]route!$M$3:$M$10005)</f>
        <v>3585</v>
      </c>
      <c r="W350" s="56">
        <f t="shared" si="129"/>
        <v>31480.315199999997</v>
      </c>
      <c r="X350" s="27">
        <f t="array" aca="1" ref="X350" ca="1">INDEX($BP350:$CZ350,MATCH(TRUE,$BP350:$CZ350&lt;0,0))</f>
        <v>-1543.0000000000002</v>
      </c>
      <c r="Y350" s="47">
        <f t="shared" ca="1" si="120"/>
        <v>45380</v>
      </c>
      <c r="Z350" s="121" t="str">
        <f>IFERROR(VLOOKUP(E350,[1]route!$E$3:$BL$10005,59,0),"")&amp;IFERROR(VLOOKUP(E350,[1]route!$E$3:$BL$10005,60,0),"")</f>
        <v>Fixed&gt;500pcs</v>
      </c>
      <c r="AA350" s="28">
        <f t="shared" ca="1" si="130"/>
        <v>0</v>
      </c>
      <c r="AB350" s="77">
        <f t="shared" ca="1" si="131"/>
        <v>0</v>
      </c>
      <c r="AC350" s="4">
        <f t="shared" ca="1" si="121"/>
        <v>36</v>
      </c>
      <c r="AD350" s="29">
        <v>0</v>
      </c>
      <c r="AE350" s="30">
        <f ca="1">SUMIF([1]route!$E$3:$E$10005,E350,[1]!Table1[1])</f>
        <v>0</v>
      </c>
      <c r="AF350" s="30">
        <f ca="1">SUMIF([1]route!$E$3:$E$10005,E350,[1]!Table1[2])</f>
        <v>35.714285714285715</v>
      </c>
      <c r="AG350" s="30">
        <f ca="1">SUMIF([1]route!$E$3:$E$10005,E350,[1]!Table1[3])</f>
        <v>0</v>
      </c>
      <c r="AH350" s="30">
        <f ca="1">SUMIF([1]route!$E$3:$E$10005,E350,[1]!Table1[4])</f>
        <v>0</v>
      </c>
      <c r="AI350" s="30">
        <f ca="1">SUMIF([1]route!$E$3:$E$10005,E350,[1]!Table1[5])</f>
        <v>0</v>
      </c>
      <c r="AJ350" s="30">
        <f ca="1">SUMIF([1]route!$E$3:$E$10005,E350,[1]!Table1[6])</f>
        <v>0</v>
      </c>
      <c r="AK350" s="30">
        <f ca="1">SUMIF([1]route!$E$3:$E$10005,E350,[1]!Table1[7])</f>
        <v>0</v>
      </c>
      <c r="AL350" s="30">
        <f ca="1">SUMIF([1]route!$E$3:$E$10005,E350,[1]!Table1[8])</f>
        <v>0</v>
      </c>
      <c r="AM350" s="30">
        <f ca="1">SUMIF([1]route!$E$3:$E$10005,E350,[1]!Table1[9])</f>
        <v>0</v>
      </c>
      <c r="AN350" s="30">
        <f ca="1">SUMIF([1]route!$E$3:$E$10005,E350,[1]!Table1[10])</f>
        <v>0</v>
      </c>
      <c r="AO350" s="30">
        <f ca="1">SUMIF([1]route!$E$3:$E$10005,E350,[1]!Table1[11])</f>
        <v>0</v>
      </c>
      <c r="AP350" s="30">
        <f ca="1">SUMIF([1]route!$E$3:$E$10005,E350,[1]!Table1[12])</f>
        <v>0</v>
      </c>
      <c r="AQ350" s="30">
        <f ca="1">SUMIF([1]route!$E$3:$E$10005,E350,[1]!Table1[13])</f>
        <v>0</v>
      </c>
      <c r="AR350" s="30">
        <f ca="1">SUMIF([1]route!$E$3:$E$10005,E350,[1]!Table1[14])</f>
        <v>0</v>
      </c>
      <c r="AS350" s="30">
        <f ca="1">SUMIF([1]route!$E$3:$E$10005,E350,[1]!Table1[15])</f>
        <v>0</v>
      </c>
      <c r="AT350" s="30">
        <f ca="1">SUMIF([1]route!$E$3:$E$10005,E350,[1]!Table1[16])</f>
        <v>0</v>
      </c>
      <c r="AU350" s="30">
        <f ca="1">SUMIF([1]route!$E$3:$E$10005,E350,[1]!Table1[17])</f>
        <v>0</v>
      </c>
      <c r="AV350" s="30">
        <f ca="1">SUMIF([1]route!$E$3:$E$10005,E350,[1]!Table1[18])</f>
        <v>0</v>
      </c>
      <c r="AW350" s="30">
        <f ca="1">SUMIF([1]route!$E$3:$E$10005,E350,[1]!Table1[19])</f>
        <v>0</v>
      </c>
      <c r="AX350" s="30">
        <f ca="1">SUMIF([1]route!$E$3:$E$10005,E350,[1]!Table1[20])</f>
        <v>0</v>
      </c>
      <c r="AY350" s="30">
        <f ca="1">SUMIF([1]route!$E$3:$E$10005,E350,[1]!Table1[21])</f>
        <v>0</v>
      </c>
      <c r="AZ350" s="30">
        <f ca="1">SUMIF([1]route!$E$3:$E$10005,E350,[1]!Table1[22])</f>
        <v>0</v>
      </c>
      <c r="BA350" s="30">
        <f ca="1">SUMIF([1]route!$E$3:$E$10005,E350,[1]!Table1[23])</f>
        <v>0</v>
      </c>
      <c r="BB350" s="30">
        <f ca="1">SUMIF([1]route!$E$3:$E$10005,E350,[1]!Table1[24])</f>
        <v>0</v>
      </c>
      <c r="BC350" s="30">
        <f ca="1">SUMIF([1]route!$E$3:$E$10005,E350,[1]!Table1[25])</f>
        <v>0</v>
      </c>
      <c r="BD350" s="30">
        <f ca="1">SUMIF([1]route!$E$3:$E$10005,E350,[1]!Table1[26])</f>
        <v>0</v>
      </c>
      <c r="BE350" s="30">
        <f ca="1">SUMIF([1]route!$E$3:$E$10005,E350,[1]!Table1[27])</f>
        <v>0</v>
      </c>
      <c r="BF350" s="30">
        <f ca="1">SUMIF([1]route!$E$3:$E$10005,E350,[1]!Table1[28])</f>
        <v>0</v>
      </c>
      <c r="BG350" s="30">
        <f ca="1">SUMIF([1]route!$E$3:$E$10005,E350,[1]!Table1[29])</f>
        <v>0</v>
      </c>
      <c r="BH350" s="30">
        <f ca="1">SUMIF([1]route!$E$3:$E$10005,E350,[1]!Table1[30])</f>
        <v>0</v>
      </c>
      <c r="BI350" s="30">
        <f ca="1">SUMIF([1]route!$E$3:$E$10005,E350,[1]!Table1[31])</f>
        <v>0</v>
      </c>
      <c r="BJ350" s="30">
        <f ca="1">SUMIF([1]route!$E$3:$E$10005,E350,[1]!Table1[Remain PO])</f>
        <v>0</v>
      </c>
      <c r="BK350" s="31">
        <f ca="1">SUMIF([1]route!$E$3:$E$10005,E350,[1]!Table1[N+1])</f>
        <v>2080.4285714285716</v>
      </c>
      <c r="BL350" s="31">
        <f ca="1">SUMIF([1]route!$E$3:$E$10005,E350,[1]!Table1[N+2])</f>
        <v>1269.5714285714287</v>
      </c>
      <c r="BM350" s="31">
        <f ca="1">SUMIF([1]route!$E$3:$E$10005,E350,[1]!Table1[N+3])</f>
        <v>1742.2857142857142</v>
      </c>
      <c r="BN350" s="32">
        <f ca="1">SUMIF([1]route!$E$3:$E$10005,E350,[1]!Table1[N+4])</f>
        <v>0</v>
      </c>
      <c r="BP350" s="37">
        <f t="shared" si="132"/>
        <v>3585</v>
      </c>
      <c r="BQ350" s="35">
        <f t="shared" ca="1" si="119"/>
        <v>3585</v>
      </c>
      <c r="BR350" s="35">
        <f t="shared" ca="1" si="119"/>
        <v>3549.2857142857142</v>
      </c>
      <c r="BS350" s="35">
        <f t="shared" ca="1" si="119"/>
        <v>3549.2857142857142</v>
      </c>
      <c r="BT350" s="35">
        <f t="shared" ca="1" si="119"/>
        <v>3549.2857142857142</v>
      </c>
      <c r="BU350" s="35">
        <f t="shared" ca="1" si="119"/>
        <v>3549.2857142857142</v>
      </c>
      <c r="BV350" s="35">
        <f t="shared" ca="1" si="119"/>
        <v>3549.2857142857142</v>
      </c>
      <c r="BW350" s="35">
        <f t="shared" ca="1" si="119"/>
        <v>3549.2857142857142</v>
      </c>
      <c r="BX350" s="35">
        <f t="shared" ca="1" si="119"/>
        <v>3549.2857142857142</v>
      </c>
      <c r="BY350" s="35">
        <f t="shared" ca="1" si="119"/>
        <v>3549.2857142857142</v>
      </c>
      <c r="BZ350" s="35">
        <f t="shared" ca="1" si="119"/>
        <v>3549.2857142857142</v>
      </c>
      <c r="CA350" s="35">
        <f t="shared" ca="1" si="119"/>
        <v>3549.2857142857142</v>
      </c>
      <c r="CB350" s="35">
        <f t="shared" ca="1" si="119"/>
        <v>3549.2857142857142</v>
      </c>
      <c r="CC350" s="35">
        <f t="shared" ca="1" si="119"/>
        <v>3549.2857142857142</v>
      </c>
      <c r="CD350" s="35">
        <f t="shared" ca="1" si="119"/>
        <v>3549.2857142857142</v>
      </c>
      <c r="CE350" s="35">
        <f t="shared" ca="1" si="134"/>
        <v>3549.2857142857142</v>
      </c>
      <c r="CF350" s="35">
        <f t="shared" ca="1" si="134"/>
        <v>3549.2857142857142</v>
      </c>
      <c r="CG350" s="35">
        <f t="shared" ca="1" si="134"/>
        <v>3549.2857142857142</v>
      </c>
      <c r="CH350" s="35">
        <f t="shared" ca="1" si="135"/>
        <v>3549.2857142857142</v>
      </c>
      <c r="CI350" s="35">
        <f t="shared" ca="1" si="135"/>
        <v>3549.2857142857142</v>
      </c>
      <c r="CJ350" s="35">
        <f t="shared" ca="1" si="135"/>
        <v>3549.2857142857142</v>
      </c>
      <c r="CK350" s="35">
        <f t="shared" ca="1" si="135"/>
        <v>3549.2857142857142</v>
      </c>
      <c r="CL350" s="35">
        <f t="shared" ca="1" si="135"/>
        <v>3549.2857142857142</v>
      </c>
      <c r="CM350" s="35">
        <f t="shared" ca="1" si="135"/>
        <v>3549.2857142857142</v>
      </c>
      <c r="CN350" s="35">
        <f t="shared" ca="1" si="135"/>
        <v>3549.2857142857142</v>
      </c>
      <c r="CO350" s="35">
        <f t="shared" ca="1" si="135"/>
        <v>3549.2857142857142</v>
      </c>
      <c r="CP350" s="35">
        <f t="shared" ca="1" si="135"/>
        <v>3549.2857142857142</v>
      </c>
      <c r="CQ350" s="35">
        <f t="shared" ca="1" si="133"/>
        <v>3549.2857142857142</v>
      </c>
      <c r="CR350" s="35">
        <f t="shared" ca="1" si="133"/>
        <v>3549.2857142857142</v>
      </c>
      <c r="CS350" s="35">
        <f t="shared" ca="1" si="133"/>
        <v>3549.2857142857142</v>
      </c>
      <c r="CT350" s="35">
        <f t="shared" ca="1" si="133"/>
        <v>3549.2857142857142</v>
      </c>
      <c r="CU350" s="35">
        <f t="shared" ca="1" si="133"/>
        <v>3549.2857142857142</v>
      </c>
      <c r="CV350" s="35">
        <f t="shared" ca="1" si="133"/>
        <v>3549.2857142857142</v>
      </c>
      <c r="CW350" s="38">
        <f t="shared" ca="1" si="116"/>
        <v>1468.8571428571427</v>
      </c>
      <c r="CX350" s="38">
        <f t="shared" ca="1" si="116"/>
        <v>199.28571428571399</v>
      </c>
      <c r="CY350" s="38">
        <f t="shared" ca="1" si="116"/>
        <v>-1543.0000000000002</v>
      </c>
      <c r="CZ350" s="39">
        <f t="shared" ca="1" si="116"/>
        <v>-1543.0000000000002</v>
      </c>
      <c r="DA350" s="35"/>
    </row>
    <row r="351" spans="4:105" x14ac:dyDescent="0.3">
      <c r="D351" s="61" t="str">
        <f>VLOOKUP(F351,[1]Special!$O$2:$S$209,3,0)</f>
        <v>|0101022000|0.00|0.00|0.000|115.5001.6</v>
      </c>
      <c r="E351" s="20" t="s">
        <v>374</v>
      </c>
      <c r="F351" s="19" t="str">
        <f t="shared" si="122"/>
        <v>|0200226339|40.00|20.00|1.600|0.000</v>
      </c>
      <c r="G351" s="19" t="str">
        <f>'Cutting Rules'!H351</f>
        <v>KMV|KMV|||||||||||</v>
      </c>
      <c r="H351" s="19" t="str">
        <f>VLOOKUP(MID(F351,8,2),[1]Special!$H$2:$I$32,2,0)</f>
        <v>STKMRR290</v>
      </c>
      <c r="I351" s="19" t="str">
        <f t="shared" si="123"/>
        <v>NBC</v>
      </c>
      <c r="J351" s="19" t="str">
        <f t="shared" si="124"/>
        <v>P</v>
      </c>
      <c r="K351" s="19" t="str">
        <f t="shared" si="125"/>
        <v>40.0</v>
      </c>
      <c r="L351" s="19" t="str">
        <f t="shared" si="126"/>
        <v>20.0</v>
      </c>
      <c r="M351" s="52" t="str">
        <f t="shared" si="127"/>
        <v>1.60</v>
      </c>
      <c r="N351" s="52" t="str">
        <f t="shared" si="128"/>
        <v>5997</v>
      </c>
      <c r="O351" s="19">
        <f>VLOOKUP(F351,[1]Item!$A$5:$Z$10000,26,0)</f>
        <v>1.44</v>
      </c>
      <c r="P351" s="19" t="str">
        <f>VLOOKUP(E351,[1]route!$E$3:$O$10005,11,0)</f>
        <v>C</v>
      </c>
      <c r="Q351" s="62" t="str">
        <f>'Cutting Rules'!AD351</f>
        <v>444.5-453.3-5997----------</v>
      </c>
      <c r="R351" s="23">
        <f ca="1">SUMIF([1]route!$E$3:$E$10005,E351,[1]!Table1[生産])</f>
        <v>1893.5384615384614</v>
      </c>
      <c r="S351" s="24"/>
      <c r="T351" s="78" t="s">
        <v>547</v>
      </c>
      <c r="U351" s="19"/>
      <c r="V351" s="48">
        <f>SUMIF([1]route!$E$3:$E$10005,E351,[1]route!$M$3:$M$10005)</f>
        <v>2191</v>
      </c>
      <c r="W351" s="56">
        <f t="shared" si="129"/>
        <v>18920.774879999997</v>
      </c>
      <c r="X351" s="27">
        <f t="array" aca="1" ref="X351" ca="1">INDEX($BP351:$CZ351,MATCH(TRUE,$BP351:$CZ351&lt;0,0))</f>
        <v>-727.61538461538453</v>
      </c>
      <c r="Y351" s="47">
        <f t="shared" ca="1" si="120"/>
        <v>45351</v>
      </c>
      <c r="Z351" s="121" t="str">
        <f>IFERROR(VLOOKUP(E351,[1]route!$E$3:$BL$10005,59,0),"")&amp;IFERROR(VLOOKUP(E351,[1]route!$E$3:$BL$10005,60,0),"")</f>
        <v/>
      </c>
      <c r="AA351" s="28">
        <f t="shared" ca="1" si="130"/>
        <v>0</v>
      </c>
      <c r="AB351" s="77">
        <f t="shared" ca="1" si="131"/>
        <v>0</v>
      </c>
      <c r="AC351" s="4">
        <f t="shared" ca="1" si="121"/>
        <v>35</v>
      </c>
      <c r="AD351" s="29">
        <v>0</v>
      </c>
      <c r="AE351" s="30">
        <f ca="1">SUMIF([1]route!$E$3:$E$10005,E351,[1]!Table1[1])</f>
        <v>92.307692307692307</v>
      </c>
      <c r="AF351" s="30">
        <f ca="1">SUMIF([1]route!$E$3:$E$10005,E351,[1]!Table1[2])</f>
        <v>84.615384615384613</v>
      </c>
      <c r="AG351" s="30">
        <f ca="1">SUMIF([1]route!$E$3:$E$10005,E351,[1]!Table1[3])</f>
        <v>0</v>
      </c>
      <c r="AH351" s="30">
        <f ca="1">SUMIF([1]route!$E$3:$E$10005,E351,[1]!Table1[4])</f>
        <v>0</v>
      </c>
      <c r="AI351" s="30">
        <f ca="1">SUMIF([1]route!$E$3:$E$10005,E351,[1]!Table1[5])</f>
        <v>0</v>
      </c>
      <c r="AJ351" s="30">
        <f ca="1">SUMIF([1]route!$E$3:$E$10005,E351,[1]!Table1[6])</f>
        <v>0</v>
      </c>
      <c r="AK351" s="30">
        <f ca="1">SUMIF([1]route!$E$3:$E$10005,E351,[1]!Table1[7])</f>
        <v>0</v>
      </c>
      <c r="AL351" s="30">
        <f ca="1">SUMIF([1]route!$E$3:$E$10005,E351,[1]!Table1[8])</f>
        <v>0</v>
      </c>
      <c r="AM351" s="30">
        <f ca="1">SUMIF([1]route!$E$3:$E$10005,E351,[1]!Table1[9])</f>
        <v>0</v>
      </c>
      <c r="AN351" s="30">
        <f ca="1">SUMIF([1]route!$E$3:$E$10005,E351,[1]!Table1[10])</f>
        <v>0</v>
      </c>
      <c r="AO351" s="30">
        <f ca="1">SUMIF([1]route!$E$3:$E$10005,E351,[1]!Table1[11])</f>
        <v>0</v>
      </c>
      <c r="AP351" s="30">
        <f ca="1">SUMIF([1]route!$E$3:$E$10005,E351,[1]!Table1[12])</f>
        <v>0</v>
      </c>
      <c r="AQ351" s="30">
        <f ca="1">SUMIF([1]route!$E$3:$E$10005,E351,[1]!Table1[13])</f>
        <v>0</v>
      </c>
      <c r="AR351" s="30">
        <f ca="1">SUMIF([1]route!$E$3:$E$10005,E351,[1]!Table1[14])</f>
        <v>0</v>
      </c>
      <c r="AS351" s="30">
        <f ca="1">SUMIF([1]route!$E$3:$E$10005,E351,[1]!Table1[15])</f>
        <v>0</v>
      </c>
      <c r="AT351" s="30">
        <f ca="1">SUMIF([1]route!$E$3:$E$10005,E351,[1]!Table1[16])</f>
        <v>0</v>
      </c>
      <c r="AU351" s="30">
        <f ca="1">SUMIF([1]route!$E$3:$E$10005,E351,[1]!Table1[17])</f>
        <v>0</v>
      </c>
      <c r="AV351" s="30">
        <f ca="1">SUMIF([1]route!$E$3:$E$10005,E351,[1]!Table1[18])</f>
        <v>0</v>
      </c>
      <c r="AW351" s="30">
        <f ca="1">SUMIF([1]route!$E$3:$E$10005,E351,[1]!Table1[19])</f>
        <v>0</v>
      </c>
      <c r="AX351" s="30">
        <f ca="1">SUMIF([1]route!$E$3:$E$10005,E351,[1]!Table1[20])</f>
        <v>0</v>
      </c>
      <c r="AY351" s="30">
        <f ca="1">SUMIF([1]route!$E$3:$E$10005,E351,[1]!Table1[21])</f>
        <v>0</v>
      </c>
      <c r="AZ351" s="30">
        <f ca="1">SUMIF([1]route!$E$3:$E$10005,E351,[1]!Table1[22])</f>
        <v>0</v>
      </c>
      <c r="BA351" s="30">
        <f ca="1">SUMIF([1]route!$E$3:$E$10005,E351,[1]!Table1[23])</f>
        <v>0</v>
      </c>
      <c r="BB351" s="30">
        <f ca="1">SUMIF([1]route!$E$3:$E$10005,E351,[1]!Table1[24])</f>
        <v>0</v>
      </c>
      <c r="BC351" s="30">
        <f ca="1">SUMIF([1]route!$E$3:$E$10005,E351,[1]!Table1[25])</f>
        <v>0</v>
      </c>
      <c r="BD351" s="30">
        <f ca="1">SUMIF([1]route!$E$3:$E$10005,E351,[1]!Table1[26])</f>
        <v>0</v>
      </c>
      <c r="BE351" s="30">
        <f ca="1">SUMIF([1]route!$E$3:$E$10005,E351,[1]!Table1[27])</f>
        <v>0</v>
      </c>
      <c r="BF351" s="30">
        <f ca="1">SUMIF([1]route!$E$3:$E$10005,E351,[1]!Table1[28])</f>
        <v>0</v>
      </c>
      <c r="BG351" s="30">
        <f ca="1">SUMIF([1]route!$E$3:$E$10005,E351,[1]!Table1[29])</f>
        <v>0</v>
      </c>
      <c r="BH351" s="30">
        <f ca="1">SUMIF([1]route!$E$3:$E$10005,E351,[1]!Table1[30])</f>
        <v>0</v>
      </c>
      <c r="BI351" s="30">
        <f ca="1">SUMIF([1]route!$E$3:$E$10005,E351,[1]!Table1[31])</f>
        <v>0</v>
      </c>
      <c r="BJ351" s="30">
        <f ca="1">SUMIF([1]route!$E$3:$E$10005,E351,[1]!Table1[Remain PO])</f>
        <v>0</v>
      </c>
      <c r="BK351" s="31">
        <f ca="1">SUMIF([1]route!$E$3:$E$10005,E351,[1]!Table1[N+1])</f>
        <v>1716.6153846153845</v>
      </c>
      <c r="BL351" s="31">
        <f ca="1">SUMIF([1]route!$E$3:$E$10005,E351,[1]!Table1[N+2])</f>
        <v>1025.0769230769231</v>
      </c>
      <c r="BM351" s="31">
        <f ca="1">SUMIF([1]route!$E$3:$E$10005,E351,[1]!Table1[N+3])</f>
        <v>1960.6153846153845</v>
      </c>
      <c r="BN351" s="32">
        <f ca="1">SUMIF([1]route!$E$3:$E$10005,E351,[1]!Table1[N+4])</f>
        <v>0</v>
      </c>
      <c r="BP351" s="37">
        <f t="shared" si="132"/>
        <v>2191</v>
      </c>
      <c r="BQ351" s="35">
        <f t="shared" ca="1" si="119"/>
        <v>2098.6923076923076</v>
      </c>
      <c r="BR351" s="35">
        <f t="shared" ca="1" si="119"/>
        <v>2014.0769230769231</v>
      </c>
      <c r="BS351" s="35">
        <f t="shared" ca="1" si="119"/>
        <v>2014.0769230769231</v>
      </c>
      <c r="BT351" s="35">
        <f t="shared" ca="1" si="119"/>
        <v>2014.0769230769231</v>
      </c>
      <c r="BU351" s="35">
        <f t="shared" ca="1" si="119"/>
        <v>2014.0769230769231</v>
      </c>
      <c r="BV351" s="35">
        <f t="shared" ca="1" si="119"/>
        <v>2014.0769230769231</v>
      </c>
      <c r="BW351" s="35">
        <f t="shared" ca="1" si="119"/>
        <v>2014.0769230769231</v>
      </c>
      <c r="BX351" s="35">
        <f t="shared" ca="1" si="119"/>
        <v>2014.0769230769231</v>
      </c>
      <c r="BY351" s="35">
        <f t="shared" ca="1" si="119"/>
        <v>2014.0769230769231</v>
      </c>
      <c r="BZ351" s="35">
        <f t="shared" ca="1" si="119"/>
        <v>2014.0769230769231</v>
      </c>
      <c r="CA351" s="35">
        <f t="shared" ca="1" si="119"/>
        <v>2014.0769230769231</v>
      </c>
      <c r="CB351" s="35">
        <f t="shared" ca="1" si="119"/>
        <v>2014.0769230769231</v>
      </c>
      <c r="CC351" s="35">
        <f t="shared" ca="1" si="119"/>
        <v>2014.0769230769231</v>
      </c>
      <c r="CD351" s="35">
        <f t="shared" ca="1" si="119"/>
        <v>2014.0769230769231</v>
      </c>
      <c r="CE351" s="35">
        <f t="shared" ca="1" si="134"/>
        <v>2014.0769230769231</v>
      </c>
      <c r="CF351" s="35">
        <f t="shared" ca="1" si="134"/>
        <v>2014.0769230769231</v>
      </c>
      <c r="CG351" s="35">
        <f t="shared" ca="1" si="134"/>
        <v>2014.0769230769231</v>
      </c>
      <c r="CH351" s="35">
        <f t="shared" ca="1" si="135"/>
        <v>2014.0769230769231</v>
      </c>
      <c r="CI351" s="35">
        <f t="shared" ca="1" si="135"/>
        <v>2014.0769230769231</v>
      </c>
      <c r="CJ351" s="35">
        <f t="shared" ca="1" si="135"/>
        <v>2014.0769230769231</v>
      </c>
      <c r="CK351" s="35">
        <f t="shared" ca="1" si="135"/>
        <v>2014.0769230769231</v>
      </c>
      <c r="CL351" s="35">
        <f t="shared" ca="1" si="135"/>
        <v>2014.0769230769231</v>
      </c>
      <c r="CM351" s="35">
        <f t="shared" ca="1" si="135"/>
        <v>2014.0769230769231</v>
      </c>
      <c r="CN351" s="35">
        <f t="shared" ca="1" si="135"/>
        <v>2014.0769230769231</v>
      </c>
      <c r="CO351" s="35">
        <f t="shared" ca="1" si="135"/>
        <v>2014.0769230769231</v>
      </c>
      <c r="CP351" s="35">
        <f t="shared" ca="1" si="135"/>
        <v>2014.0769230769231</v>
      </c>
      <c r="CQ351" s="35">
        <f t="shared" ca="1" si="133"/>
        <v>2014.0769230769231</v>
      </c>
      <c r="CR351" s="35">
        <f t="shared" ca="1" si="133"/>
        <v>2014.0769230769231</v>
      </c>
      <c r="CS351" s="35">
        <f t="shared" ca="1" si="133"/>
        <v>2014.0769230769231</v>
      </c>
      <c r="CT351" s="35">
        <f t="shared" ca="1" si="133"/>
        <v>2014.0769230769231</v>
      </c>
      <c r="CU351" s="35">
        <f t="shared" ca="1" si="133"/>
        <v>2014.0769230769231</v>
      </c>
      <c r="CV351" s="35">
        <f t="shared" ca="1" si="133"/>
        <v>2014.0769230769231</v>
      </c>
      <c r="CW351" s="38">
        <f t="shared" ca="1" si="116"/>
        <v>297.46153846153857</v>
      </c>
      <c r="CX351" s="38">
        <f t="shared" ca="1" si="116"/>
        <v>-727.61538461538453</v>
      </c>
      <c r="CY351" s="38">
        <f t="shared" ca="1" si="116"/>
        <v>-2688.2307692307691</v>
      </c>
      <c r="CZ351" s="39">
        <f t="shared" ca="1" si="116"/>
        <v>-2688.2307692307691</v>
      </c>
      <c r="DA351" s="35"/>
    </row>
    <row r="352" spans="4:105" x14ac:dyDescent="0.3">
      <c r="D352" s="61" t="str">
        <f>VLOOKUP(F352,[1]Special!$O$2:$S$209,3,0)</f>
        <v>|0101022000|0.00|0.00|0.000|116.0002.3</v>
      </c>
      <c r="E352" s="20" t="s">
        <v>375</v>
      </c>
      <c r="F352" s="19" t="str">
        <f t="shared" si="122"/>
        <v>|0200226339|40.00|20.00|2.300|0.000</v>
      </c>
      <c r="G352" s="19" t="str">
        <f>'Cutting Rules'!H352</f>
        <v>Vinfast||||||||||||</v>
      </c>
      <c r="H352" s="19" t="str">
        <f>VLOOKUP(MID(F352,8,2),[1]Special!$H$2:$I$32,2,0)</f>
        <v>STKMRR290</v>
      </c>
      <c r="I352" s="19" t="str">
        <f t="shared" si="123"/>
        <v>NBC</v>
      </c>
      <c r="J352" s="19" t="str">
        <f t="shared" si="124"/>
        <v>P</v>
      </c>
      <c r="K352" s="19" t="str">
        <f t="shared" si="125"/>
        <v>40.0</v>
      </c>
      <c r="L352" s="19" t="str">
        <f t="shared" si="126"/>
        <v>20.0</v>
      </c>
      <c r="M352" s="52" t="str">
        <f t="shared" si="127"/>
        <v>2.30</v>
      </c>
      <c r="N352" s="52" t="str">
        <f t="shared" si="128"/>
        <v>6133</v>
      </c>
      <c r="O352" s="19">
        <f>VLOOKUP(F352,[1]Item!$A$5:$Z$10000,26,0)</f>
        <v>2.0310000000000001</v>
      </c>
      <c r="P352" s="19" t="str">
        <f>VLOOKUP(E352,[1]route!$E$3:$O$10005,11,0)</f>
        <v>C</v>
      </c>
      <c r="Q352" s="62" t="str">
        <f>'Cutting Rules'!AD352</f>
        <v>200-6133-----------</v>
      </c>
      <c r="R352" s="23">
        <f ca="1">SUMIF([1]route!$E$3:$E$10005,E352,[1]!Table1[生産])</f>
        <v>80.645161290322577</v>
      </c>
      <c r="S352" s="24"/>
      <c r="T352" s="78" t="s">
        <v>547</v>
      </c>
      <c r="U352" s="19"/>
      <c r="V352" s="48">
        <f>SUMIF([1]route!$E$3:$E$10005,E352,[1]route!$M$3:$M$10005)</f>
        <v>174</v>
      </c>
      <c r="W352" s="56">
        <f t="shared" si="129"/>
        <v>2167.3654020000004</v>
      </c>
      <c r="X352" s="27">
        <f t="array" aca="1" ref="X352" ca="1">INDEX($BP352:$CZ352,MATCH(TRUE,$BP352:$CZ352&lt;0,0))</f>
        <v>-196.96774193548384</v>
      </c>
      <c r="Y352" s="47">
        <f t="shared" ca="1" si="120"/>
        <v>45351</v>
      </c>
      <c r="Z352" s="121" t="str">
        <f>IFERROR(VLOOKUP(E352,[1]route!$E$3:$BL$10005,59,0),"")&amp;IFERROR(VLOOKUP(E352,[1]route!$E$3:$BL$10005,60,0),"")</f>
        <v/>
      </c>
      <c r="AA352" s="28">
        <f t="shared" ca="1" si="130"/>
        <v>0</v>
      </c>
      <c r="AB352" s="77">
        <f t="shared" ca="1" si="131"/>
        <v>0</v>
      </c>
      <c r="AC352" s="4">
        <f t="shared" ca="1" si="121"/>
        <v>35</v>
      </c>
      <c r="AD352" s="29">
        <v>0</v>
      </c>
      <c r="AE352" s="30">
        <f ca="1">SUMIF([1]route!$E$3:$E$10005,E352,[1]!Table1[1])</f>
        <v>0</v>
      </c>
      <c r="AF352" s="30">
        <f ca="1">SUMIF([1]route!$E$3:$E$10005,E352,[1]!Table1[2])</f>
        <v>0</v>
      </c>
      <c r="AG352" s="30">
        <f ca="1">SUMIF([1]route!$E$3:$E$10005,E352,[1]!Table1[3])</f>
        <v>0</v>
      </c>
      <c r="AH352" s="30">
        <f ca="1">SUMIF([1]route!$E$3:$E$10005,E352,[1]!Table1[4])</f>
        <v>0</v>
      </c>
      <c r="AI352" s="30">
        <f ca="1">SUMIF([1]route!$E$3:$E$10005,E352,[1]!Table1[5])</f>
        <v>0</v>
      </c>
      <c r="AJ352" s="30">
        <f ca="1">SUMIF([1]route!$E$3:$E$10005,E352,[1]!Table1[6])</f>
        <v>0</v>
      </c>
      <c r="AK352" s="30">
        <f ca="1">SUMIF([1]route!$E$3:$E$10005,E352,[1]!Table1[7])</f>
        <v>0</v>
      </c>
      <c r="AL352" s="30">
        <f ca="1">SUMIF([1]route!$E$3:$E$10005,E352,[1]!Table1[8])</f>
        <v>0</v>
      </c>
      <c r="AM352" s="30">
        <f ca="1">SUMIF([1]route!$E$3:$E$10005,E352,[1]!Table1[9])</f>
        <v>0</v>
      </c>
      <c r="AN352" s="30">
        <f ca="1">SUMIF([1]route!$E$3:$E$10005,E352,[1]!Table1[10])</f>
        <v>0</v>
      </c>
      <c r="AO352" s="30">
        <f ca="1">SUMIF([1]route!$E$3:$E$10005,E352,[1]!Table1[11])</f>
        <v>0</v>
      </c>
      <c r="AP352" s="30">
        <f ca="1">SUMIF([1]route!$E$3:$E$10005,E352,[1]!Table1[12])</f>
        <v>0</v>
      </c>
      <c r="AQ352" s="30">
        <f ca="1">SUMIF([1]route!$E$3:$E$10005,E352,[1]!Table1[13])</f>
        <v>0</v>
      </c>
      <c r="AR352" s="30">
        <f ca="1">SUMIF([1]route!$E$3:$E$10005,E352,[1]!Table1[14])</f>
        <v>0</v>
      </c>
      <c r="AS352" s="30">
        <f ca="1">SUMIF([1]route!$E$3:$E$10005,E352,[1]!Table1[15])</f>
        <v>0</v>
      </c>
      <c r="AT352" s="30">
        <f ca="1">SUMIF([1]route!$E$3:$E$10005,E352,[1]!Table1[16])</f>
        <v>0</v>
      </c>
      <c r="AU352" s="30">
        <f ca="1">SUMIF([1]route!$E$3:$E$10005,E352,[1]!Table1[17])</f>
        <v>0</v>
      </c>
      <c r="AV352" s="30">
        <f ca="1">SUMIF([1]route!$E$3:$E$10005,E352,[1]!Table1[18])</f>
        <v>0</v>
      </c>
      <c r="AW352" s="30">
        <f ca="1">SUMIF([1]route!$E$3:$E$10005,E352,[1]!Table1[19])</f>
        <v>0</v>
      </c>
      <c r="AX352" s="30">
        <f ca="1">SUMIF([1]route!$E$3:$E$10005,E352,[1]!Table1[20])</f>
        <v>0</v>
      </c>
      <c r="AY352" s="30">
        <f ca="1">SUMIF([1]route!$E$3:$E$10005,E352,[1]!Table1[21])</f>
        <v>0</v>
      </c>
      <c r="AZ352" s="30">
        <f ca="1">SUMIF([1]route!$E$3:$E$10005,E352,[1]!Table1[22])</f>
        <v>0</v>
      </c>
      <c r="BA352" s="30">
        <f ca="1">SUMIF([1]route!$E$3:$E$10005,E352,[1]!Table1[23])</f>
        <v>0</v>
      </c>
      <c r="BB352" s="30">
        <f ca="1">SUMIF([1]route!$E$3:$E$10005,E352,[1]!Table1[24])</f>
        <v>0</v>
      </c>
      <c r="BC352" s="30">
        <f ca="1">SUMIF([1]route!$E$3:$E$10005,E352,[1]!Table1[25])</f>
        <v>0</v>
      </c>
      <c r="BD352" s="30">
        <f ca="1">SUMIF([1]route!$E$3:$E$10005,E352,[1]!Table1[26])</f>
        <v>0</v>
      </c>
      <c r="BE352" s="30">
        <f ca="1">SUMIF([1]route!$E$3:$E$10005,E352,[1]!Table1[27])</f>
        <v>0</v>
      </c>
      <c r="BF352" s="30">
        <f ca="1">SUMIF([1]route!$E$3:$E$10005,E352,[1]!Table1[28])</f>
        <v>0</v>
      </c>
      <c r="BG352" s="30">
        <f ca="1">SUMIF([1]route!$E$3:$E$10005,E352,[1]!Table1[29])</f>
        <v>0</v>
      </c>
      <c r="BH352" s="30">
        <f ca="1">SUMIF([1]route!$E$3:$E$10005,E352,[1]!Table1[30])</f>
        <v>0</v>
      </c>
      <c r="BI352" s="30">
        <f ca="1">SUMIF([1]route!$E$3:$E$10005,E352,[1]!Table1[31])</f>
        <v>0</v>
      </c>
      <c r="BJ352" s="30">
        <f ca="1">SUMIF([1]route!$E$3:$E$10005,E352,[1]!Table1[Remain PO])</f>
        <v>0</v>
      </c>
      <c r="BK352" s="31">
        <f ca="1">SUMIF([1]route!$E$3:$E$10005,E352,[1]!Table1[N+1])</f>
        <v>80.645161290322577</v>
      </c>
      <c r="BL352" s="31">
        <f ca="1">SUMIF([1]route!$E$3:$E$10005,E352,[1]!Table1[N+2])</f>
        <v>290.32258064516128</v>
      </c>
      <c r="BM352" s="31">
        <f ca="1">SUMIF([1]route!$E$3:$E$10005,E352,[1]!Table1[N+3])</f>
        <v>354.83870967741933</v>
      </c>
      <c r="BN352" s="32">
        <f ca="1">SUMIF([1]route!$E$3:$E$10005,E352,[1]!Table1[N+4])</f>
        <v>322.58064516129031</v>
      </c>
      <c r="BP352" s="37">
        <f t="shared" si="132"/>
        <v>174</v>
      </c>
      <c r="BQ352" s="35">
        <f t="shared" ca="1" si="119"/>
        <v>174</v>
      </c>
      <c r="BR352" s="35">
        <f t="shared" ca="1" si="119"/>
        <v>174</v>
      </c>
      <c r="BS352" s="35">
        <f t="shared" ca="1" si="119"/>
        <v>174</v>
      </c>
      <c r="BT352" s="35">
        <f t="shared" ca="1" si="119"/>
        <v>174</v>
      </c>
      <c r="BU352" s="35">
        <f t="shared" ca="1" si="119"/>
        <v>174</v>
      </c>
      <c r="BV352" s="35">
        <f t="shared" ca="1" si="119"/>
        <v>174</v>
      </c>
      <c r="BW352" s="35">
        <f t="shared" ca="1" si="119"/>
        <v>174</v>
      </c>
      <c r="BX352" s="35">
        <f t="shared" ca="1" si="119"/>
        <v>174</v>
      </c>
      <c r="BY352" s="35">
        <f t="shared" ca="1" si="119"/>
        <v>174</v>
      </c>
      <c r="BZ352" s="35">
        <f t="shared" ca="1" si="119"/>
        <v>174</v>
      </c>
      <c r="CA352" s="35">
        <f t="shared" ca="1" si="119"/>
        <v>174</v>
      </c>
      <c r="CB352" s="35">
        <f t="shared" ca="1" si="119"/>
        <v>174</v>
      </c>
      <c r="CC352" s="35">
        <f t="shared" ca="1" si="119"/>
        <v>174</v>
      </c>
      <c r="CD352" s="35">
        <f t="shared" ca="1" si="119"/>
        <v>174</v>
      </c>
      <c r="CE352" s="35">
        <f t="shared" ca="1" si="134"/>
        <v>174</v>
      </c>
      <c r="CF352" s="35">
        <f t="shared" ca="1" si="134"/>
        <v>174</v>
      </c>
      <c r="CG352" s="35">
        <f t="shared" ca="1" si="134"/>
        <v>174</v>
      </c>
      <c r="CH352" s="35">
        <f t="shared" ca="1" si="135"/>
        <v>174</v>
      </c>
      <c r="CI352" s="35">
        <f t="shared" ca="1" si="135"/>
        <v>174</v>
      </c>
      <c r="CJ352" s="35">
        <f t="shared" ca="1" si="135"/>
        <v>174</v>
      </c>
      <c r="CK352" s="35">
        <f t="shared" ca="1" si="135"/>
        <v>174</v>
      </c>
      <c r="CL352" s="35">
        <f t="shared" ca="1" si="135"/>
        <v>174</v>
      </c>
      <c r="CM352" s="35">
        <f t="shared" ca="1" si="135"/>
        <v>174</v>
      </c>
      <c r="CN352" s="35">
        <f t="shared" ca="1" si="135"/>
        <v>174</v>
      </c>
      <c r="CO352" s="35">
        <f t="shared" ca="1" si="135"/>
        <v>174</v>
      </c>
      <c r="CP352" s="35">
        <f t="shared" ca="1" si="135"/>
        <v>174</v>
      </c>
      <c r="CQ352" s="35">
        <f t="shared" ca="1" si="133"/>
        <v>174</v>
      </c>
      <c r="CR352" s="35">
        <f t="shared" ca="1" si="133"/>
        <v>174</v>
      </c>
      <c r="CS352" s="35">
        <f t="shared" ca="1" si="133"/>
        <v>174</v>
      </c>
      <c r="CT352" s="35">
        <f t="shared" ca="1" si="133"/>
        <v>174</v>
      </c>
      <c r="CU352" s="35">
        <f t="shared" ca="1" si="133"/>
        <v>174</v>
      </c>
      <c r="CV352" s="35">
        <f t="shared" ca="1" si="133"/>
        <v>174</v>
      </c>
      <c r="CW352" s="38">
        <f t="shared" ca="1" si="116"/>
        <v>93.354838709677423</v>
      </c>
      <c r="CX352" s="38">
        <f t="shared" ca="1" si="116"/>
        <v>-196.96774193548384</v>
      </c>
      <c r="CY352" s="38">
        <f t="shared" ca="1" si="116"/>
        <v>-551.80645161290317</v>
      </c>
      <c r="CZ352" s="39">
        <f t="shared" ca="1" si="116"/>
        <v>-874.38709677419342</v>
      </c>
      <c r="DA352" s="35"/>
    </row>
    <row r="353" spans="4:105" x14ac:dyDescent="0.3">
      <c r="D353" s="61" t="str">
        <f>VLOOKUP(F353,[1]Special!$O$2:$S$209,3,0)</f>
        <v>|0101022000|0.00|0.00|0.000|116.0002.3</v>
      </c>
      <c r="E353" s="20" t="s">
        <v>376</v>
      </c>
      <c r="F353" s="19" t="str">
        <f t="shared" si="122"/>
        <v>|0200226339|40.00|20.00|2.300|0.000</v>
      </c>
      <c r="G353" s="19" t="str">
        <f>'Cutting Rules'!H353</f>
        <v>THANH DAT||KMV|KMV|||||||||</v>
      </c>
      <c r="H353" s="19" t="str">
        <f>VLOOKUP(MID(F353,8,2),[1]Special!$H$2:$I$32,2,0)</f>
        <v>STKMRR290</v>
      </c>
      <c r="I353" s="19" t="str">
        <f t="shared" si="123"/>
        <v>NBC</v>
      </c>
      <c r="J353" s="19" t="str">
        <f t="shared" si="124"/>
        <v>P</v>
      </c>
      <c r="K353" s="19" t="str">
        <f t="shared" si="125"/>
        <v>40.0</v>
      </c>
      <c r="L353" s="19" t="str">
        <f t="shared" si="126"/>
        <v>20.0</v>
      </c>
      <c r="M353" s="52" t="str">
        <f t="shared" si="127"/>
        <v>2.30</v>
      </c>
      <c r="N353" s="52" t="str">
        <f t="shared" si="128"/>
        <v>6065</v>
      </c>
      <c r="O353" s="19">
        <f>VLOOKUP(F353,[1]Item!$A$5:$Z$10000,26,0)</f>
        <v>2.0310000000000001</v>
      </c>
      <c r="P353" s="19" t="str">
        <f>VLOOKUP(E353,[1]route!$E$3:$O$10005,11,0)</f>
        <v>C</v>
      </c>
      <c r="Q353" s="62" t="str">
        <f>'Cutting Rules'!AD353</f>
        <v>426-6065-1055-1064---------</v>
      </c>
      <c r="R353" s="23">
        <f ca="1">SUMIF([1]route!$E$3:$E$10005,E353,[1]!Table1[生産])</f>
        <v>0</v>
      </c>
      <c r="S353" s="24"/>
      <c r="T353" s="78" t="s">
        <v>547</v>
      </c>
      <c r="U353" s="19"/>
      <c r="V353" s="48">
        <f>SUMIF([1]route!$E$3:$E$10005,E353,[1]route!$M$3:$M$10005)</f>
        <v>2140</v>
      </c>
      <c r="W353" s="56">
        <f t="shared" si="129"/>
        <v>26360.552100000001</v>
      </c>
      <c r="X353" s="27" t="e">
        <f t="array" aca="1" ref="X353" ca="1">INDEX($BP353:$CZ353,MATCH(TRUE,$BP353:$CZ353&lt;0,0))</f>
        <v>#N/A</v>
      </c>
      <c r="Y353" s="47" t="str">
        <f t="shared" ca="1" si="120"/>
        <v/>
      </c>
      <c r="Z353" s="121" t="str">
        <f>IFERROR(VLOOKUP(E353,[1]route!$E$3:$BL$10005,59,0),"")&amp;IFERROR(VLOOKUP(E353,[1]route!$E$3:$BL$10005,60,0),"")</f>
        <v/>
      </c>
      <c r="AA353" s="28">
        <f t="shared" ca="1" si="130"/>
        <v>0</v>
      </c>
      <c r="AB353" s="77">
        <f t="shared" ca="1" si="131"/>
        <v>0</v>
      </c>
      <c r="AC353" s="4" t="str">
        <f t="shared" ca="1" si="121"/>
        <v/>
      </c>
      <c r="AD353" s="29">
        <v>0</v>
      </c>
      <c r="AE353" s="30">
        <f ca="1">SUMIF([1]route!$E$3:$E$10005,E353,[1]!Table1[1])</f>
        <v>0</v>
      </c>
      <c r="AF353" s="30">
        <f ca="1">SUMIF([1]route!$E$3:$E$10005,E353,[1]!Table1[2])</f>
        <v>0</v>
      </c>
      <c r="AG353" s="30">
        <f ca="1">SUMIF([1]route!$E$3:$E$10005,E353,[1]!Table1[3])</f>
        <v>0</v>
      </c>
      <c r="AH353" s="30">
        <f ca="1">SUMIF([1]route!$E$3:$E$10005,E353,[1]!Table1[4])</f>
        <v>0</v>
      </c>
      <c r="AI353" s="30">
        <f ca="1">SUMIF([1]route!$E$3:$E$10005,E353,[1]!Table1[5])</f>
        <v>0</v>
      </c>
      <c r="AJ353" s="30">
        <f ca="1">SUMIF([1]route!$E$3:$E$10005,E353,[1]!Table1[6])</f>
        <v>0</v>
      </c>
      <c r="AK353" s="30">
        <f ca="1">SUMIF([1]route!$E$3:$E$10005,E353,[1]!Table1[7])</f>
        <v>0</v>
      </c>
      <c r="AL353" s="30">
        <f ca="1">SUMIF([1]route!$E$3:$E$10005,E353,[1]!Table1[8])</f>
        <v>0</v>
      </c>
      <c r="AM353" s="30">
        <f ca="1">SUMIF([1]route!$E$3:$E$10005,E353,[1]!Table1[9])</f>
        <v>0</v>
      </c>
      <c r="AN353" s="30">
        <f ca="1">SUMIF([1]route!$E$3:$E$10005,E353,[1]!Table1[10])</f>
        <v>0</v>
      </c>
      <c r="AO353" s="30">
        <f ca="1">SUMIF([1]route!$E$3:$E$10005,E353,[1]!Table1[11])</f>
        <v>0</v>
      </c>
      <c r="AP353" s="30">
        <f ca="1">SUMIF([1]route!$E$3:$E$10005,E353,[1]!Table1[12])</f>
        <v>0</v>
      </c>
      <c r="AQ353" s="30">
        <f ca="1">SUMIF([1]route!$E$3:$E$10005,E353,[1]!Table1[13])</f>
        <v>0</v>
      </c>
      <c r="AR353" s="30">
        <f ca="1">SUMIF([1]route!$E$3:$E$10005,E353,[1]!Table1[14])</f>
        <v>0</v>
      </c>
      <c r="AS353" s="30">
        <f ca="1">SUMIF([1]route!$E$3:$E$10005,E353,[1]!Table1[15])</f>
        <v>0</v>
      </c>
      <c r="AT353" s="30">
        <f ca="1">SUMIF([1]route!$E$3:$E$10005,E353,[1]!Table1[16])</f>
        <v>0</v>
      </c>
      <c r="AU353" s="30">
        <f ca="1">SUMIF([1]route!$E$3:$E$10005,E353,[1]!Table1[17])</f>
        <v>0</v>
      </c>
      <c r="AV353" s="30">
        <f ca="1">SUMIF([1]route!$E$3:$E$10005,E353,[1]!Table1[18])</f>
        <v>0</v>
      </c>
      <c r="AW353" s="30">
        <f ca="1">SUMIF([1]route!$E$3:$E$10005,E353,[1]!Table1[19])</f>
        <v>0</v>
      </c>
      <c r="AX353" s="30">
        <f ca="1">SUMIF([1]route!$E$3:$E$10005,E353,[1]!Table1[20])</f>
        <v>0</v>
      </c>
      <c r="AY353" s="30">
        <f ca="1">SUMIF([1]route!$E$3:$E$10005,E353,[1]!Table1[21])</f>
        <v>0</v>
      </c>
      <c r="AZ353" s="30">
        <f ca="1">SUMIF([1]route!$E$3:$E$10005,E353,[1]!Table1[22])</f>
        <v>0</v>
      </c>
      <c r="BA353" s="30">
        <f ca="1">SUMIF([1]route!$E$3:$E$10005,E353,[1]!Table1[23])</f>
        <v>0</v>
      </c>
      <c r="BB353" s="30">
        <f ca="1">SUMIF([1]route!$E$3:$E$10005,E353,[1]!Table1[24])</f>
        <v>0</v>
      </c>
      <c r="BC353" s="30">
        <f ca="1">SUMIF([1]route!$E$3:$E$10005,E353,[1]!Table1[25])</f>
        <v>0</v>
      </c>
      <c r="BD353" s="30">
        <f ca="1">SUMIF([1]route!$E$3:$E$10005,E353,[1]!Table1[26])</f>
        <v>0</v>
      </c>
      <c r="BE353" s="30">
        <f ca="1">SUMIF([1]route!$E$3:$E$10005,E353,[1]!Table1[27])</f>
        <v>0</v>
      </c>
      <c r="BF353" s="30">
        <f ca="1">SUMIF([1]route!$E$3:$E$10005,E353,[1]!Table1[28])</f>
        <v>0</v>
      </c>
      <c r="BG353" s="30">
        <f ca="1">SUMIF([1]route!$E$3:$E$10005,E353,[1]!Table1[29])</f>
        <v>0</v>
      </c>
      <c r="BH353" s="30">
        <f ca="1">SUMIF([1]route!$E$3:$E$10005,E353,[1]!Table1[30])</f>
        <v>0</v>
      </c>
      <c r="BI353" s="30">
        <f ca="1">SUMIF([1]route!$E$3:$E$10005,E353,[1]!Table1[31])</f>
        <v>0</v>
      </c>
      <c r="BJ353" s="30">
        <f ca="1">SUMIF([1]route!$E$3:$E$10005,E353,[1]!Table1[Remain PO])</f>
        <v>0</v>
      </c>
      <c r="BK353" s="31">
        <f ca="1">SUMIF([1]route!$E$3:$E$10005,E353,[1]!Table1[N+1])</f>
        <v>0</v>
      </c>
      <c r="BL353" s="31">
        <f ca="1">SUMIF([1]route!$E$3:$E$10005,E353,[1]!Table1[N+2])</f>
        <v>0</v>
      </c>
      <c r="BM353" s="31">
        <f ca="1">SUMIF([1]route!$E$3:$E$10005,E353,[1]!Table1[N+3])</f>
        <v>0</v>
      </c>
      <c r="BN353" s="32">
        <f ca="1">SUMIF([1]route!$E$3:$E$10005,E353,[1]!Table1[N+4])</f>
        <v>0</v>
      </c>
      <c r="BP353" s="37">
        <f t="shared" si="132"/>
        <v>2140</v>
      </c>
      <c r="BQ353" s="35">
        <f t="shared" ca="1" si="119"/>
        <v>2140</v>
      </c>
      <c r="BR353" s="35">
        <f t="shared" ca="1" si="119"/>
        <v>2140</v>
      </c>
      <c r="BS353" s="35">
        <f t="shared" ca="1" si="119"/>
        <v>2140</v>
      </c>
      <c r="BT353" s="35">
        <f t="shared" ca="1" si="119"/>
        <v>2140</v>
      </c>
      <c r="BU353" s="35">
        <f t="shared" ca="1" si="119"/>
        <v>2140</v>
      </c>
      <c r="BV353" s="35">
        <f t="shared" ca="1" si="119"/>
        <v>2140</v>
      </c>
      <c r="BW353" s="35">
        <f t="shared" ca="1" si="119"/>
        <v>2140</v>
      </c>
      <c r="BX353" s="35">
        <f t="shared" ca="1" si="119"/>
        <v>2140</v>
      </c>
      <c r="BY353" s="35">
        <f t="shared" ca="1" si="119"/>
        <v>2140</v>
      </c>
      <c r="BZ353" s="35">
        <f t="shared" ca="1" si="119"/>
        <v>2140</v>
      </c>
      <c r="CA353" s="35">
        <f t="shared" ca="1" si="119"/>
        <v>2140</v>
      </c>
      <c r="CB353" s="35">
        <f t="shared" ca="1" si="119"/>
        <v>2140</v>
      </c>
      <c r="CC353" s="35">
        <f t="shared" ca="1" si="119"/>
        <v>2140</v>
      </c>
      <c r="CD353" s="35">
        <f t="shared" ca="1" si="119"/>
        <v>2140</v>
      </c>
      <c r="CE353" s="35">
        <f t="shared" ca="1" si="134"/>
        <v>2140</v>
      </c>
      <c r="CF353" s="35">
        <f t="shared" ca="1" si="134"/>
        <v>2140</v>
      </c>
      <c r="CG353" s="35">
        <f t="shared" ca="1" si="134"/>
        <v>2140</v>
      </c>
      <c r="CH353" s="35">
        <f t="shared" ca="1" si="135"/>
        <v>2140</v>
      </c>
      <c r="CI353" s="35">
        <f t="shared" ca="1" si="135"/>
        <v>2140</v>
      </c>
      <c r="CJ353" s="35">
        <f t="shared" ca="1" si="135"/>
        <v>2140</v>
      </c>
      <c r="CK353" s="35">
        <f t="shared" ca="1" si="135"/>
        <v>2140</v>
      </c>
      <c r="CL353" s="35">
        <f t="shared" ca="1" si="135"/>
        <v>2140</v>
      </c>
      <c r="CM353" s="35">
        <f t="shared" ca="1" si="135"/>
        <v>2140</v>
      </c>
      <c r="CN353" s="35">
        <f t="shared" ca="1" si="135"/>
        <v>2140</v>
      </c>
      <c r="CO353" s="35">
        <f t="shared" ca="1" si="135"/>
        <v>2140</v>
      </c>
      <c r="CP353" s="35">
        <f t="shared" ca="1" si="135"/>
        <v>2140</v>
      </c>
      <c r="CQ353" s="35">
        <f t="shared" ca="1" si="133"/>
        <v>2140</v>
      </c>
      <c r="CR353" s="35">
        <f t="shared" ca="1" si="133"/>
        <v>2140</v>
      </c>
      <c r="CS353" s="35">
        <f t="shared" ca="1" si="133"/>
        <v>2140</v>
      </c>
      <c r="CT353" s="35">
        <f t="shared" ca="1" si="133"/>
        <v>2140</v>
      </c>
      <c r="CU353" s="35">
        <f t="shared" ca="1" si="133"/>
        <v>2140</v>
      </c>
      <c r="CV353" s="35">
        <f t="shared" ca="1" si="133"/>
        <v>2140</v>
      </c>
      <c r="CW353" s="38">
        <f t="shared" ca="1" si="116"/>
        <v>2140</v>
      </c>
      <c r="CX353" s="38">
        <f t="shared" ca="1" si="116"/>
        <v>2140</v>
      </c>
      <c r="CY353" s="38">
        <f t="shared" ca="1" si="116"/>
        <v>2140</v>
      </c>
      <c r="CZ353" s="39">
        <f t="shared" ca="1" si="116"/>
        <v>2140</v>
      </c>
      <c r="DA353" s="35"/>
    </row>
    <row r="354" spans="4:105" x14ac:dyDescent="0.3">
      <c r="D354" s="61" t="str">
        <f>VLOOKUP(F354,[1]Special!$O$2:$S$209,3,0)</f>
        <v>|0101022000|0.00|0.00|0.000|147.0002.3</v>
      </c>
      <c r="E354" s="20" t="s">
        <v>377</v>
      </c>
      <c r="F354" s="19" t="str">
        <f t="shared" si="122"/>
        <v>|0200226339|50.00|25.00|2.300|0.000</v>
      </c>
      <c r="G354" s="19" t="str">
        <f>'Cutting Rules'!H354</f>
        <v>|KMV|||||||||||</v>
      </c>
      <c r="H354" s="19" t="str">
        <f>VLOOKUP(MID(F354,8,2),[1]Special!$H$2:$I$32,2,0)</f>
        <v>STKMRR290</v>
      </c>
      <c r="I354" s="19" t="str">
        <f t="shared" si="123"/>
        <v>NBC</v>
      </c>
      <c r="J354" s="19" t="str">
        <f t="shared" si="124"/>
        <v>P</v>
      </c>
      <c r="K354" s="19" t="str">
        <f t="shared" si="125"/>
        <v>50.0</v>
      </c>
      <c r="L354" s="19" t="str">
        <f t="shared" si="126"/>
        <v>25.0</v>
      </c>
      <c r="M354" s="52" t="str">
        <f t="shared" si="127"/>
        <v>2.30</v>
      </c>
      <c r="N354" s="52" t="str">
        <f t="shared" si="128"/>
        <v>5577</v>
      </c>
      <c r="O354" s="19">
        <f>VLOOKUP(F354,[1]Item!$A$5:$Z$10000,26,0)</f>
        <v>2.6259999999999999</v>
      </c>
      <c r="P354" s="19" t="str">
        <f>VLOOKUP(E354,[1]route!$E$3:$O$10005,11,0)</f>
        <v>P/E</v>
      </c>
      <c r="Q354" s="62" t="str">
        <f>'Cutting Rules'!AD354</f>
        <v>5577-686-----------</v>
      </c>
      <c r="R354" s="23">
        <f ca="1">SUMIF([1]route!$E$3:$E$10005,E354,[1]!Table1[生産])</f>
        <v>375</v>
      </c>
      <c r="S354" s="24"/>
      <c r="T354" s="78" t="s">
        <v>547</v>
      </c>
      <c r="U354" s="19"/>
      <c r="V354" s="48">
        <f>SUMIF([1]route!$E$3:$E$10005,E354,[1]route!$M$3:$M$10005)</f>
        <v>402</v>
      </c>
      <c r="W354" s="56">
        <f t="shared" si="129"/>
        <v>5887.371204</v>
      </c>
      <c r="X354" s="27">
        <f t="array" aca="1" ref="X354" ca="1">INDEX($BP354:$CZ354,MATCH(TRUE,$BP354:$CZ354&lt;0,0))</f>
        <v>-248</v>
      </c>
      <c r="Y354" s="47">
        <f t="shared" ca="1" si="120"/>
        <v>45380</v>
      </c>
      <c r="Z354" s="121" t="str">
        <f>IFERROR(VLOOKUP(E354,[1]route!$E$3:$BL$10005,59,0),"")&amp;IFERROR(VLOOKUP(E354,[1]route!$E$3:$BL$10005,60,0),"")</f>
        <v/>
      </c>
      <c r="AA354" s="28">
        <f t="shared" ca="1" si="130"/>
        <v>0</v>
      </c>
      <c r="AB354" s="77">
        <f t="shared" ca="1" si="131"/>
        <v>0</v>
      </c>
      <c r="AC354" s="4">
        <f t="shared" ca="1" si="121"/>
        <v>36</v>
      </c>
      <c r="AD354" s="29">
        <v>0</v>
      </c>
      <c r="AE354" s="30">
        <f ca="1">SUMIF([1]route!$E$3:$E$10005,E354,[1]!Table1[1])</f>
        <v>0</v>
      </c>
      <c r="AF354" s="30">
        <f ca="1">SUMIF([1]route!$E$3:$E$10005,E354,[1]!Table1[2])</f>
        <v>0</v>
      </c>
      <c r="AG354" s="30">
        <f ca="1">SUMIF([1]route!$E$3:$E$10005,E354,[1]!Table1[3])</f>
        <v>0</v>
      </c>
      <c r="AH354" s="30">
        <f ca="1">SUMIF([1]route!$E$3:$E$10005,E354,[1]!Table1[4])</f>
        <v>0</v>
      </c>
      <c r="AI354" s="30">
        <f ca="1">SUMIF([1]route!$E$3:$E$10005,E354,[1]!Table1[5])</f>
        <v>0</v>
      </c>
      <c r="AJ354" s="30">
        <f ca="1">SUMIF([1]route!$E$3:$E$10005,E354,[1]!Table1[6])</f>
        <v>0</v>
      </c>
      <c r="AK354" s="30">
        <f ca="1">SUMIF([1]route!$E$3:$E$10005,E354,[1]!Table1[7])</f>
        <v>0</v>
      </c>
      <c r="AL354" s="30">
        <f ca="1">SUMIF([1]route!$E$3:$E$10005,E354,[1]!Table1[8])</f>
        <v>0</v>
      </c>
      <c r="AM354" s="30">
        <f ca="1">SUMIF([1]route!$E$3:$E$10005,E354,[1]!Table1[9])</f>
        <v>0</v>
      </c>
      <c r="AN354" s="30">
        <f ca="1">SUMIF([1]route!$E$3:$E$10005,E354,[1]!Table1[10])</f>
        <v>0</v>
      </c>
      <c r="AO354" s="30">
        <f ca="1">SUMIF([1]route!$E$3:$E$10005,E354,[1]!Table1[11])</f>
        <v>0</v>
      </c>
      <c r="AP354" s="30">
        <f ca="1">SUMIF([1]route!$E$3:$E$10005,E354,[1]!Table1[12])</f>
        <v>0</v>
      </c>
      <c r="AQ354" s="30">
        <f ca="1">SUMIF([1]route!$E$3:$E$10005,E354,[1]!Table1[13])</f>
        <v>0</v>
      </c>
      <c r="AR354" s="30">
        <f ca="1">SUMIF([1]route!$E$3:$E$10005,E354,[1]!Table1[14])</f>
        <v>0</v>
      </c>
      <c r="AS354" s="30">
        <f ca="1">SUMIF([1]route!$E$3:$E$10005,E354,[1]!Table1[15])</f>
        <v>0</v>
      </c>
      <c r="AT354" s="30">
        <f ca="1">SUMIF([1]route!$E$3:$E$10005,E354,[1]!Table1[16])</f>
        <v>0</v>
      </c>
      <c r="AU354" s="30">
        <f ca="1">SUMIF([1]route!$E$3:$E$10005,E354,[1]!Table1[17])</f>
        <v>0</v>
      </c>
      <c r="AV354" s="30">
        <f ca="1">SUMIF([1]route!$E$3:$E$10005,E354,[1]!Table1[18])</f>
        <v>0</v>
      </c>
      <c r="AW354" s="30">
        <f ca="1">SUMIF([1]route!$E$3:$E$10005,E354,[1]!Table1[19])</f>
        <v>0</v>
      </c>
      <c r="AX354" s="30">
        <f ca="1">SUMIF([1]route!$E$3:$E$10005,E354,[1]!Table1[20])</f>
        <v>0</v>
      </c>
      <c r="AY354" s="30">
        <f ca="1">SUMIF([1]route!$E$3:$E$10005,E354,[1]!Table1[21])</f>
        <v>0</v>
      </c>
      <c r="AZ354" s="30">
        <f ca="1">SUMIF([1]route!$E$3:$E$10005,E354,[1]!Table1[22])</f>
        <v>0</v>
      </c>
      <c r="BA354" s="30">
        <f ca="1">SUMIF([1]route!$E$3:$E$10005,E354,[1]!Table1[23])</f>
        <v>0</v>
      </c>
      <c r="BB354" s="30">
        <f ca="1">SUMIF([1]route!$E$3:$E$10005,E354,[1]!Table1[24])</f>
        <v>0</v>
      </c>
      <c r="BC354" s="30">
        <f ca="1">SUMIF([1]route!$E$3:$E$10005,E354,[1]!Table1[25])</f>
        <v>0</v>
      </c>
      <c r="BD354" s="30">
        <f ca="1">SUMIF([1]route!$E$3:$E$10005,E354,[1]!Table1[26])</f>
        <v>0</v>
      </c>
      <c r="BE354" s="30">
        <f ca="1">SUMIF([1]route!$E$3:$E$10005,E354,[1]!Table1[27])</f>
        <v>0</v>
      </c>
      <c r="BF354" s="30">
        <f ca="1">SUMIF([1]route!$E$3:$E$10005,E354,[1]!Table1[28])</f>
        <v>0</v>
      </c>
      <c r="BG354" s="30">
        <f ca="1">SUMIF([1]route!$E$3:$E$10005,E354,[1]!Table1[29])</f>
        <v>0</v>
      </c>
      <c r="BH354" s="30">
        <f ca="1">SUMIF([1]route!$E$3:$E$10005,E354,[1]!Table1[30])</f>
        <v>0</v>
      </c>
      <c r="BI354" s="30">
        <f ca="1">SUMIF([1]route!$E$3:$E$10005,E354,[1]!Table1[31])</f>
        <v>0</v>
      </c>
      <c r="BJ354" s="30">
        <f ca="1">SUMIF([1]route!$E$3:$E$10005,E354,[1]!Table1[Remain PO])</f>
        <v>0</v>
      </c>
      <c r="BK354" s="31">
        <f ca="1">SUMIF([1]route!$E$3:$E$10005,E354,[1]!Table1[N+1])</f>
        <v>375</v>
      </c>
      <c r="BL354" s="31">
        <f ca="1">SUMIF([1]route!$E$3:$E$10005,E354,[1]!Table1[N+2])</f>
        <v>0</v>
      </c>
      <c r="BM354" s="31">
        <f ca="1">SUMIF([1]route!$E$3:$E$10005,E354,[1]!Table1[N+3])</f>
        <v>275</v>
      </c>
      <c r="BN354" s="32">
        <f ca="1">SUMIF([1]route!$E$3:$E$10005,E354,[1]!Table1[N+4])</f>
        <v>0</v>
      </c>
      <c r="BP354" s="37">
        <f t="shared" si="132"/>
        <v>402</v>
      </c>
      <c r="BQ354" s="35">
        <f t="shared" ca="1" si="119"/>
        <v>402</v>
      </c>
      <c r="BR354" s="35">
        <f t="shared" ca="1" si="119"/>
        <v>402</v>
      </c>
      <c r="BS354" s="35">
        <f t="shared" ca="1" si="119"/>
        <v>402</v>
      </c>
      <c r="BT354" s="35">
        <f t="shared" ca="1" si="119"/>
        <v>402</v>
      </c>
      <c r="BU354" s="35">
        <f t="shared" ca="1" si="119"/>
        <v>402</v>
      </c>
      <c r="BV354" s="35">
        <f t="shared" ca="1" si="119"/>
        <v>402</v>
      </c>
      <c r="BW354" s="35">
        <f t="shared" ca="1" si="119"/>
        <v>402</v>
      </c>
      <c r="BX354" s="35">
        <f t="shared" ca="1" si="119"/>
        <v>402</v>
      </c>
      <c r="BY354" s="35">
        <f t="shared" ca="1" si="119"/>
        <v>402</v>
      </c>
      <c r="BZ354" s="35">
        <f t="shared" ca="1" si="119"/>
        <v>402</v>
      </c>
      <c r="CA354" s="35">
        <f t="shared" ca="1" si="119"/>
        <v>402</v>
      </c>
      <c r="CB354" s="35">
        <f t="shared" ca="1" si="119"/>
        <v>402</v>
      </c>
      <c r="CC354" s="35">
        <f t="shared" ca="1" si="119"/>
        <v>402</v>
      </c>
      <c r="CD354" s="35">
        <f t="shared" ca="1" si="119"/>
        <v>402</v>
      </c>
      <c r="CE354" s="35">
        <f t="shared" ca="1" si="134"/>
        <v>402</v>
      </c>
      <c r="CF354" s="35">
        <f t="shared" ca="1" si="134"/>
        <v>402</v>
      </c>
      <c r="CG354" s="35">
        <f t="shared" ca="1" si="134"/>
        <v>402</v>
      </c>
      <c r="CH354" s="35">
        <f t="shared" ca="1" si="135"/>
        <v>402</v>
      </c>
      <c r="CI354" s="35">
        <f t="shared" ca="1" si="135"/>
        <v>402</v>
      </c>
      <c r="CJ354" s="35">
        <f t="shared" ca="1" si="135"/>
        <v>402</v>
      </c>
      <c r="CK354" s="35">
        <f t="shared" ca="1" si="135"/>
        <v>402</v>
      </c>
      <c r="CL354" s="35">
        <f t="shared" ca="1" si="135"/>
        <v>402</v>
      </c>
      <c r="CM354" s="35">
        <f t="shared" ca="1" si="135"/>
        <v>402</v>
      </c>
      <c r="CN354" s="35">
        <f t="shared" ca="1" si="135"/>
        <v>402</v>
      </c>
      <c r="CO354" s="35">
        <f t="shared" ca="1" si="135"/>
        <v>402</v>
      </c>
      <c r="CP354" s="35">
        <f t="shared" ca="1" si="135"/>
        <v>402</v>
      </c>
      <c r="CQ354" s="35">
        <f t="shared" ca="1" si="133"/>
        <v>402</v>
      </c>
      <c r="CR354" s="35">
        <f t="shared" ca="1" si="133"/>
        <v>402</v>
      </c>
      <c r="CS354" s="35">
        <f t="shared" ca="1" si="133"/>
        <v>402</v>
      </c>
      <c r="CT354" s="35">
        <f t="shared" ca="1" si="133"/>
        <v>402</v>
      </c>
      <c r="CU354" s="35">
        <f t="shared" ca="1" si="133"/>
        <v>402</v>
      </c>
      <c r="CV354" s="35">
        <f t="shared" ca="1" si="133"/>
        <v>402</v>
      </c>
      <c r="CW354" s="38">
        <f t="shared" ca="1" si="116"/>
        <v>27</v>
      </c>
      <c r="CX354" s="38">
        <f t="shared" ca="1" si="116"/>
        <v>27</v>
      </c>
      <c r="CY354" s="38">
        <f t="shared" ca="1" si="116"/>
        <v>-248</v>
      </c>
      <c r="CZ354" s="39">
        <f t="shared" ca="1" si="116"/>
        <v>-248</v>
      </c>
      <c r="DA354" s="35"/>
    </row>
    <row r="355" spans="4:105" x14ac:dyDescent="0.3">
      <c r="D355" s="61" t="str">
        <f>VLOOKUP(F355,[1]Special!$O$2:$S$209,3,0)</f>
        <v>|0101022000|0.00|0.00|0.000|156.0001.6</v>
      </c>
      <c r="E355" s="20" t="s">
        <v>378</v>
      </c>
      <c r="F355" s="19" t="str">
        <f t="shared" si="122"/>
        <v>|0200226339|50.00|30.00|1.600|0.000</v>
      </c>
      <c r="G355" s="19" t="str">
        <f>'Cutting Rules'!H355</f>
        <v>TANAKA||||||||||||</v>
      </c>
      <c r="H355" s="19" t="str">
        <f>VLOOKUP(MID(F355,8,2),[1]Special!$H$2:$I$32,2,0)</f>
        <v>STKMRR290</v>
      </c>
      <c r="I355" s="19" t="str">
        <f t="shared" si="123"/>
        <v>NBC</v>
      </c>
      <c r="J355" s="19" t="str">
        <f t="shared" si="124"/>
        <v>P</v>
      </c>
      <c r="K355" s="19" t="str">
        <f t="shared" si="125"/>
        <v>50.0</v>
      </c>
      <c r="L355" s="19" t="str">
        <f t="shared" si="126"/>
        <v>30.0</v>
      </c>
      <c r="M355" s="52" t="str">
        <f t="shared" si="127"/>
        <v>1.60</v>
      </c>
      <c r="N355" s="52" t="str">
        <f t="shared" si="128"/>
        <v>6450</v>
      </c>
      <c r="O355" s="19">
        <f>VLOOKUP(F355,[1]Item!$A$5:$Z$10000,26,0)</f>
        <v>1.9410000000000001</v>
      </c>
      <c r="P355" s="19" t="str">
        <f>VLOOKUP(E355,[1]route!$E$3:$O$10005,11,0)</f>
        <v>P/E</v>
      </c>
      <c r="Q355" s="62" t="str">
        <f>'Cutting Rules'!AD355</f>
        <v>6450------------</v>
      </c>
      <c r="R355" s="23">
        <f ca="1">SUMIF([1]route!$E$3:$E$10005,E355,[1]!Table1[生産])</f>
        <v>0</v>
      </c>
      <c r="S355" s="24"/>
      <c r="T355" s="78" t="s">
        <v>547</v>
      </c>
      <c r="U355" s="19"/>
      <c r="V355" s="48">
        <f>SUMIF([1]route!$E$3:$E$10005,E355,[1]route!$M$3:$M$10005)</f>
        <v>61</v>
      </c>
      <c r="W355" s="56">
        <f t="shared" si="129"/>
        <v>763.68645000000004</v>
      </c>
      <c r="X355" s="27" t="e">
        <f t="array" aca="1" ref="X355" ca="1">INDEX($BP355:$CZ355,MATCH(TRUE,$BP355:$CZ355&lt;0,0))</f>
        <v>#N/A</v>
      </c>
      <c r="Y355" s="47" t="str">
        <f t="shared" ca="1" si="120"/>
        <v/>
      </c>
      <c r="Z355" s="121" t="str">
        <f>IFERROR(VLOOKUP(E355,[1]route!$E$3:$BL$10005,59,0),"")&amp;IFERROR(VLOOKUP(E355,[1]route!$E$3:$BL$10005,60,0),"")</f>
        <v/>
      </c>
      <c r="AA355" s="28">
        <f t="shared" ca="1" si="130"/>
        <v>0</v>
      </c>
      <c r="AB355" s="77">
        <f t="shared" ca="1" si="131"/>
        <v>0</v>
      </c>
      <c r="AC355" s="4" t="str">
        <f t="shared" ca="1" si="121"/>
        <v/>
      </c>
      <c r="AD355" s="29">
        <v>0</v>
      </c>
      <c r="AE355" s="30">
        <f ca="1">SUMIF([1]route!$E$3:$E$10005,E355,[1]!Table1[1])</f>
        <v>0</v>
      </c>
      <c r="AF355" s="30">
        <f ca="1">SUMIF([1]route!$E$3:$E$10005,E355,[1]!Table1[2])</f>
        <v>0</v>
      </c>
      <c r="AG355" s="30">
        <f ca="1">SUMIF([1]route!$E$3:$E$10005,E355,[1]!Table1[3])</f>
        <v>0</v>
      </c>
      <c r="AH355" s="30">
        <f ca="1">SUMIF([1]route!$E$3:$E$10005,E355,[1]!Table1[4])</f>
        <v>0</v>
      </c>
      <c r="AI355" s="30">
        <f ca="1">SUMIF([1]route!$E$3:$E$10005,E355,[1]!Table1[5])</f>
        <v>0</v>
      </c>
      <c r="AJ355" s="30">
        <f ca="1">SUMIF([1]route!$E$3:$E$10005,E355,[1]!Table1[6])</f>
        <v>0</v>
      </c>
      <c r="AK355" s="30">
        <f ca="1">SUMIF([1]route!$E$3:$E$10005,E355,[1]!Table1[7])</f>
        <v>0</v>
      </c>
      <c r="AL355" s="30">
        <f ca="1">SUMIF([1]route!$E$3:$E$10005,E355,[1]!Table1[8])</f>
        <v>0</v>
      </c>
      <c r="AM355" s="30">
        <f ca="1">SUMIF([1]route!$E$3:$E$10005,E355,[1]!Table1[9])</f>
        <v>0</v>
      </c>
      <c r="AN355" s="30">
        <f ca="1">SUMIF([1]route!$E$3:$E$10005,E355,[1]!Table1[10])</f>
        <v>0</v>
      </c>
      <c r="AO355" s="30">
        <f ca="1">SUMIF([1]route!$E$3:$E$10005,E355,[1]!Table1[11])</f>
        <v>0</v>
      </c>
      <c r="AP355" s="30">
        <f ca="1">SUMIF([1]route!$E$3:$E$10005,E355,[1]!Table1[12])</f>
        <v>0</v>
      </c>
      <c r="AQ355" s="30">
        <f ca="1">SUMIF([1]route!$E$3:$E$10005,E355,[1]!Table1[13])</f>
        <v>0</v>
      </c>
      <c r="AR355" s="30">
        <f ca="1">SUMIF([1]route!$E$3:$E$10005,E355,[1]!Table1[14])</f>
        <v>0</v>
      </c>
      <c r="AS355" s="30">
        <f ca="1">SUMIF([1]route!$E$3:$E$10005,E355,[1]!Table1[15])</f>
        <v>0</v>
      </c>
      <c r="AT355" s="30">
        <f ca="1">SUMIF([1]route!$E$3:$E$10005,E355,[1]!Table1[16])</f>
        <v>0</v>
      </c>
      <c r="AU355" s="30">
        <f ca="1">SUMIF([1]route!$E$3:$E$10005,E355,[1]!Table1[17])</f>
        <v>0</v>
      </c>
      <c r="AV355" s="30">
        <f ca="1">SUMIF([1]route!$E$3:$E$10005,E355,[1]!Table1[18])</f>
        <v>0</v>
      </c>
      <c r="AW355" s="30">
        <f ca="1">SUMIF([1]route!$E$3:$E$10005,E355,[1]!Table1[19])</f>
        <v>0</v>
      </c>
      <c r="AX355" s="30">
        <f ca="1">SUMIF([1]route!$E$3:$E$10005,E355,[1]!Table1[20])</f>
        <v>0</v>
      </c>
      <c r="AY355" s="30">
        <f ca="1">SUMIF([1]route!$E$3:$E$10005,E355,[1]!Table1[21])</f>
        <v>0</v>
      </c>
      <c r="AZ355" s="30">
        <f ca="1">SUMIF([1]route!$E$3:$E$10005,E355,[1]!Table1[22])</f>
        <v>0</v>
      </c>
      <c r="BA355" s="30">
        <f ca="1">SUMIF([1]route!$E$3:$E$10005,E355,[1]!Table1[23])</f>
        <v>0</v>
      </c>
      <c r="BB355" s="30">
        <f ca="1">SUMIF([1]route!$E$3:$E$10005,E355,[1]!Table1[24])</f>
        <v>0</v>
      </c>
      <c r="BC355" s="30">
        <f ca="1">SUMIF([1]route!$E$3:$E$10005,E355,[1]!Table1[25])</f>
        <v>0</v>
      </c>
      <c r="BD355" s="30">
        <f ca="1">SUMIF([1]route!$E$3:$E$10005,E355,[1]!Table1[26])</f>
        <v>0</v>
      </c>
      <c r="BE355" s="30">
        <f ca="1">SUMIF([1]route!$E$3:$E$10005,E355,[1]!Table1[27])</f>
        <v>0</v>
      </c>
      <c r="BF355" s="30">
        <f ca="1">SUMIF([1]route!$E$3:$E$10005,E355,[1]!Table1[28])</f>
        <v>0</v>
      </c>
      <c r="BG355" s="30">
        <f ca="1">SUMIF([1]route!$E$3:$E$10005,E355,[1]!Table1[29])</f>
        <v>0</v>
      </c>
      <c r="BH355" s="30">
        <f ca="1">SUMIF([1]route!$E$3:$E$10005,E355,[1]!Table1[30])</f>
        <v>0</v>
      </c>
      <c r="BI355" s="30">
        <f ca="1">SUMIF([1]route!$E$3:$E$10005,E355,[1]!Table1[31])</f>
        <v>0</v>
      </c>
      <c r="BJ355" s="30">
        <f ca="1">SUMIF([1]route!$E$3:$E$10005,E355,[1]!Table1[Remain PO])</f>
        <v>0</v>
      </c>
      <c r="BK355" s="31">
        <f ca="1">SUMIF([1]route!$E$3:$E$10005,E355,[1]!Table1[N+1])</f>
        <v>0</v>
      </c>
      <c r="BL355" s="31">
        <f ca="1">SUMIF([1]route!$E$3:$E$10005,E355,[1]!Table1[N+2])</f>
        <v>0</v>
      </c>
      <c r="BM355" s="31">
        <f ca="1">SUMIF([1]route!$E$3:$E$10005,E355,[1]!Table1[N+3])</f>
        <v>0</v>
      </c>
      <c r="BN355" s="32">
        <f ca="1">SUMIF([1]route!$E$3:$E$10005,E355,[1]!Table1[N+4])</f>
        <v>0</v>
      </c>
      <c r="BP355" s="37">
        <f t="shared" si="132"/>
        <v>61</v>
      </c>
      <c r="BQ355" s="35">
        <f t="shared" ca="1" si="119"/>
        <v>61</v>
      </c>
      <c r="BR355" s="35">
        <f t="shared" ca="1" si="119"/>
        <v>61</v>
      </c>
      <c r="BS355" s="35">
        <f t="shared" ca="1" si="119"/>
        <v>61</v>
      </c>
      <c r="BT355" s="35">
        <f t="shared" ca="1" si="119"/>
        <v>61</v>
      </c>
      <c r="BU355" s="35">
        <f t="shared" ca="1" si="119"/>
        <v>61</v>
      </c>
      <c r="BV355" s="35">
        <f t="shared" ca="1" si="119"/>
        <v>61</v>
      </c>
      <c r="BW355" s="35">
        <f t="shared" ca="1" si="119"/>
        <v>61</v>
      </c>
      <c r="BX355" s="35">
        <f t="shared" ca="1" si="119"/>
        <v>61</v>
      </c>
      <c r="BY355" s="35">
        <f t="shared" ca="1" si="119"/>
        <v>61</v>
      </c>
      <c r="BZ355" s="35">
        <f t="shared" ca="1" si="119"/>
        <v>61</v>
      </c>
      <c r="CA355" s="35">
        <f t="shared" ca="1" si="119"/>
        <v>61</v>
      </c>
      <c r="CB355" s="35">
        <f t="shared" ca="1" si="119"/>
        <v>61</v>
      </c>
      <c r="CC355" s="35">
        <f t="shared" ca="1" si="119"/>
        <v>61</v>
      </c>
      <c r="CD355" s="35">
        <f t="shared" ca="1" si="119"/>
        <v>61</v>
      </c>
      <c r="CE355" s="35">
        <f t="shared" ca="1" si="134"/>
        <v>61</v>
      </c>
      <c r="CF355" s="35">
        <f t="shared" ca="1" si="134"/>
        <v>61</v>
      </c>
      <c r="CG355" s="35">
        <f t="shared" ca="1" si="134"/>
        <v>61</v>
      </c>
      <c r="CH355" s="35">
        <f t="shared" ca="1" si="135"/>
        <v>61</v>
      </c>
      <c r="CI355" s="35">
        <f t="shared" ca="1" si="135"/>
        <v>61</v>
      </c>
      <c r="CJ355" s="35">
        <f t="shared" ca="1" si="135"/>
        <v>61</v>
      </c>
      <c r="CK355" s="35">
        <f t="shared" ca="1" si="135"/>
        <v>61</v>
      </c>
      <c r="CL355" s="35">
        <f t="shared" ca="1" si="135"/>
        <v>61</v>
      </c>
      <c r="CM355" s="35">
        <f t="shared" ca="1" si="135"/>
        <v>61</v>
      </c>
      <c r="CN355" s="35">
        <f t="shared" ca="1" si="135"/>
        <v>61</v>
      </c>
      <c r="CO355" s="35">
        <f t="shared" ca="1" si="135"/>
        <v>61</v>
      </c>
      <c r="CP355" s="35">
        <f t="shared" ca="1" si="135"/>
        <v>61</v>
      </c>
      <c r="CQ355" s="35">
        <f t="shared" ca="1" si="133"/>
        <v>61</v>
      </c>
      <c r="CR355" s="35">
        <f t="shared" ca="1" si="133"/>
        <v>61</v>
      </c>
      <c r="CS355" s="35">
        <f t="shared" ca="1" si="133"/>
        <v>61</v>
      </c>
      <c r="CT355" s="35">
        <f t="shared" ca="1" si="133"/>
        <v>61</v>
      </c>
      <c r="CU355" s="35">
        <f t="shared" ca="1" si="133"/>
        <v>61</v>
      </c>
      <c r="CV355" s="35">
        <f t="shared" ca="1" si="133"/>
        <v>61</v>
      </c>
      <c r="CW355" s="38">
        <f t="shared" ca="1" si="116"/>
        <v>61</v>
      </c>
      <c r="CX355" s="38">
        <f t="shared" ca="1" si="116"/>
        <v>61</v>
      </c>
      <c r="CY355" s="38">
        <f t="shared" ca="1" si="116"/>
        <v>61</v>
      </c>
      <c r="CZ355" s="39">
        <f t="shared" ca="1" si="116"/>
        <v>61</v>
      </c>
      <c r="DA355" s="35"/>
    </row>
    <row r="356" spans="4:105" x14ac:dyDescent="0.3">
      <c r="D356" s="61" t="str">
        <f>VLOOKUP(F356,[1]Special!$O$2:$S$209,3,0)</f>
        <v>|0101031000|0.00|0.00|0.000|78.0001.2</v>
      </c>
      <c r="E356" s="20" t="s">
        <v>379</v>
      </c>
      <c r="F356" s="19" t="str">
        <f t="shared" si="122"/>
        <v>|0200236441|20.00|20.00|1.200|0.000</v>
      </c>
      <c r="G356" s="19" t="str">
        <f>'Cutting Rules'!H356</f>
        <v>KMV|KMV|||||||||||</v>
      </c>
      <c r="H356" s="19" t="str">
        <f>VLOOKUP(MID(F356,8,2),[1]Special!$H$2:$I$32,2,0)</f>
        <v>STKMRR370</v>
      </c>
      <c r="I356" s="19" t="str">
        <f t="shared" si="123"/>
        <v>NBC</v>
      </c>
      <c r="J356" s="19" t="str">
        <f t="shared" si="124"/>
        <v>C</v>
      </c>
      <c r="K356" s="19" t="str">
        <f t="shared" si="125"/>
        <v>20.0</v>
      </c>
      <c r="L356" s="19" t="str">
        <f t="shared" si="126"/>
        <v>20.0</v>
      </c>
      <c r="M356" s="52" t="str">
        <f t="shared" si="127"/>
        <v>1.20</v>
      </c>
      <c r="N356" s="52" t="str">
        <f t="shared" si="128"/>
        <v>6104</v>
      </c>
      <c r="O356" s="19">
        <f>VLOOKUP(F356,[1]Item!$A$5:$Z$10000,26,0)</f>
        <v>0.71599999999999997</v>
      </c>
      <c r="P356" s="19" t="str">
        <f>VLOOKUP(E356,[1]route!$E$3:$O$10005,11,0)</f>
        <v>C</v>
      </c>
      <c r="Q356" s="62" t="str">
        <f>'Cutting Rules'!AD356</f>
        <v>220-315-6104----------</v>
      </c>
      <c r="R356" s="23">
        <f ca="1">SUMIF([1]route!$E$3:$E$10005,E356,[1]!Table1[生産])</f>
        <v>244.27631578947367</v>
      </c>
      <c r="S356" s="24"/>
      <c r="T356" s="78" t="s">
        <v>547</v>
      </c>
      <c r="U356" s="19"/>
      <c r="V356" s="48">
        <f>SUMIF([1]route!$E$3:$E$10005,E356,[1]route!$M$3:$M$10005)</f>
        <v>1440</v>
      </c>
      <c r="W356" s="56">
        <f t="shared" si="129"/>
        <v>6293.4681600000004</v>
      </c>
      <c r="X356" s="27" t="e">
        <f t="array" aca="1" ref="X356" ca="1">INDEX($BP356:$CZ356,MATCH(TRUE,$BP356:$CZ356&lt;0,0))</f>
        <v>#N/A</v>
      </c>
      <c r="Y356" s="47" t="str">
        <f t="shared" ca="1" si="120"/>
        <v/>
      </c>
      <c r="Z356" s="121" t="str">
        <f>IFERROR(VLOOKUP(E356,[1]route!$E$3:$BL$10005,59,0),"")&amp;IFERROR(VLOOKUP(E356,[1]route!$E$3:$BL$10005,60,0),"")</f>
        <v/>
      </c>
      <c r="AA356" s="28">
        <f t="shared" ca="1" si="130"/>
        <v>0</v>
      </c>
      <c r="AB356" s="77">
        <f t="shared" ca="1" si="131"/>
        <v>0</v>
      </c>
      <c r="AC356" s="4" t="str">
        <f t="shared" ca="1" si="121"/>
        <v/>
      </c>
      <c r="AD356" s="29">
        <v>0</v>
      </c>
      <c r="AE356" s="30">
        <f ca="1">SUMIF([1]route!$E$3:$E$10005,E356,[1]!Table1[1])</f>
        <v>0</v>
      </c>
      <c r="AF356" s="30">
        <f ca="1">SUMIF([1]route!$E$3:$E$10005,E356,[1]!Table1[2])</f>
        <v>0</v>
      </c>
      <c r="AG356" s="30">
        <f ca="1">SUMIF([1]route!$E$3:$E$10005,E356,[1]!Table1[3])</f>
        <v>0</v>
      </c>
      <c r="AH356" s="30">
        <f ca="1">SUMIF([1]route!$E$3:$E$10005,E356,[1]!Table1[4])</f>
        <v>0</v>
      </c>
      <c r="AI356" s="30">
        <f ca="1">SUMIF([1]route!$E$3:$E$10005,E356,[1]!Table1[5])</f>
        <v>0</v>
      </c>
      <c r="AJ356" s="30">
        <f ca="1">SUMIF([1]route!$E$3:$E$10005,E356,[1]!Table1[6])</f>
        <v>0</v>
      </c>
      <c r="AK356" s="30">
        <f ca="1">SUMIF([1]route!$E$3:$E$10005,E356,[1]!Table1[7])</f>
        <v>0</v>
      </c>
      <c r="AL356" s="30">
        <f ca="1">SUMIF([1]route!$E$3:$E$10005,E356,[1]!Table1[8])</f>
        <v>0</v>
      </c>
      <c r="AM356" s="30">
        <f ca="1">SUMIF([1]route!$E$3:$E$10005,E356,[1]!Table1[9])</f>
        <v>0</v>
      </c>
      <c r="AN356" s="30">
        <f ca="1">SUMIF([1]route!$E$3:$E$10005,E356,[1]!Table1[10])</f>
        <v>0</v>
      </c>
      <c r="AO356" s="30">
        <f ca="1">SUMIF([1]route!$E$3:$E$10005,E356,[1]!Table1[11])</f>
        <v>0</v>
      </c>
      <c r="AP356" s="30">
        <f ca="1">SUMIF([1]route!$E$3:$E$10005,E356,[1]!Table1[12])</f>
        <v>0</v>
      </c>
      <c r="AQ356" s="30">
        <f ca="1">SUMIF([1]route!$E$3:$E$10005,E356,[1]!Table1[13])</f>
        <v>0</v>
      </c>
      <c r="AR356" s="30">
        <f ca="1">SUMIF([1]route!$E$3:$E$10005,E356,[1]!Table1[14])</f>
        <v>0</v>
      </c>
      <c r="AS356" s="30">
        <f ca="1">SUMIF([1]route!$E$3:$E$10005,E356,[1]!Table1[15])</f>
        <v>0</v>
      </c>
      <c r="AT356" s="30">
        <f ca="1">SUMIF([1]route!$E$3:$E$10005,E356,[1]!Table1[16])</f>
        <v>0</v>
      </c>
      <c r="AU356" s="30">
        <f ca="1">SUMIF([1]route!$E$3:$E$10005,E356,[1]!Table1[17])</f>
        <v>0</v>
      </c>
      <c r="AV356" s="30">
        <f ca="1">SUMIF([1]route!$E$3:$E$10005,E356,[1]!Table1[18])</f>
        <v>0</v>
      </c>
      <c r="AW356" s="30">
        <f ca="1">SUMIF([1]route!$E$3:$E$10005,E356,[1]!Table1[19])</f>
        <v>0</v>
      </c>
      <c r="AX356" s="30">
        <f ca="1">SUMIF([1]route!$E$3:$E$10005,E356,[1]!Table1[20])</f>
        <v>0</v>
      </c>
      <c r="AY356" s="30">
        <f ca="1">SUMIF([1]route!$E$3:$E$10005,E356,[1]!Table1[21])</f>
        <v>0</v>
      </c>
      <c r="AZ356" s="30">
        <f ca="1">SUMIF([1]route!$E$3:$E$10005,E356,[1]!Table1[22])</f>
        <v>0</v>
      </c>
      <c r="BA356" s="30">
        <f ca="1">SUMIF([1]route!$E$3:$E$10005,E356,[1]!Table1[23])</f>
        <v>0</v>
      </c>
      <c r="BB356" s="30">
        <f ca="1">SUMIF([1]route!$E$3:$E$10005,E356,[1]!Table1[24])</f>
        <v>0</v>
      </c>
      <c r="BC356" s="30">
        <f ca="1">SUMIF([1]route!$E$3:$E$10005,E356,[1]!Table1[25])</f>
        <v>0</v>
      </c>
      <c r="BD356" s="30">
        <f ca="1">SUMIF([1]route!$E$3:$E$10005,E356,[1]!Table1[26])</f>
        <v>0</v>
      </c>
      <c r="BE356" s="30">
        <f ca="1">SUMIF([1]route!$E$3:$E$10005,E356,[1]!Table1[27])</f>
        <v>0</v>
      </c>
      <c r="BF356" s="30">
        <f ca="1">SUMIF([1]route!$E$3:$E$10005,E356,[1]!Table1[28])</f>
        <v>0</v>
      </c>
      <c r="BG356" s="30">
        <f ca="1">SUMIF([1]route!$E$3:$E$10005,E356,[1]!Table1[29])</f>
        <v>0</v>
      </c>
      <c r="BH356" s="30">
        <f ca="1">SUMIF([1]route!$E$3:$E$10005,E356,[1]!Table1[30])</f>
        <v>0</v>
      </c>
      <c r="BI356" s="30">
        <f ca="1">SUMIF([1]route!$E$3:$E$10005,E356,[1]!Table1[31])</f>
        <v>0</v>
      </c>
      <c r="BJ356" s="30">
        <f ca="1">SUMIF([1]route!$E$3:$E$10005,E356,[1]!Table1[Remain PO])</f>
        <v>0</v>
      </c>
      <c r="BK356" s="31">
        <f ca="1">SUMIF([1]route!$E$3:$E$10005,E356,[1]!Table1[N+1])</f>
        <v>244.27631578947367</v>
      </c>
      <c r="BL356" s="31">
        <f ca="1">SUMIF([1]route!$E$3:$E$10005,E356,[1]!Table1[N+2])</f>
        <v>0</v>
      </c>
      <c r="BM356" s="31">
        <f ca="1">SUMIF([1]route!$E$3:$E$10005,E356,[1]!Table1[N+3])</f>
        <v>244.27631578947367</v>
      </c>
      <c r="BN356" s="32">
        <f ca="1">SUMIF([1]route!$E$3:$E$10005,E356,[1]!Table1[N+4])</f>
        <v>0</v>
      </c>
      <c r="BP356" s="37">
        <f t="shared" si="132"/>
        <v>1440</v>
      </c>
      <c r="BQ356" s="35">
        <f t="shared" ca="1" si="119"/>
        <v>1440</v>
      </c>
      <c r="BR356" s="35">
        <f t="shared" ca="1" si="119"/>
        <v>1440</v>
      </c>
      <c r="BS356" s="35">
        <f t="shared" ca="1" si="119"/>
        <v>1440</v>
      </c>
      <c r="BT356" s="35">
        <f t="shared" ca="1" si="119"/>
        <v>1440</v>
      </c>
      <c r="BU356" s="35">
        <f t="shared" ca="1" si="119"/>
        <v>1440</v>
      </c>
      <c r="BV356" s="35">
        <f t="shared" ca="1" si="119"/>
        <v>1440</v>
      </c>
      <c r="BW356" s="35">
        <f t="shared" ca="1" si="119"/>
        <v>1440</v>
      </c>
      <c r="BX356" s="35">
        <f t="shared" ca="1" si="119"/>
        <v>1440</v>
      </c>
      <c r="BY356" s="35">
        <f t="shared" ca="1" si="119"/>
        <v>1440</v>
      </c>
      <c r="BZ356" s="35">
        <f t="shared" ca="1" si="119"/>
        <v>1440</v>
      </c>
      <c r="CA356" s="35">
        <f t="shared" ca="1" si="119"/>
        <v>1440</v>
      </c>
      <c r="CB356" s="35">
        <f t="shared" ca="1" si="119"/>
        <v>1440</v>
      </c>
      <c r="CC356" s="35">
        <f t="shared" ca="1" si="119"/>
        <v>1440</v>
      </c>
      <c r="CD356" s="35">
        <f t="shared" ca="1" si="119"/>
        <v>1440</v>
      </c>
      <c r="CE356" s="35">
        <f t="shared" ca="1" si="134"/>
        <v>1440</v>
      </c>
      <c r="CF356" s="35">
        <f t="shared" ca="1" si="134"/>
        <v>1440</v>
      </c>
      <c r="CG356" s="35">
        <f t="shared" ca="1" si="134"/>
        <v>1440</v>
      </c>
      <c r="CH356" s="35">
        <f t="shared" ca="1" si="135"/>
        <v>1440</v>
      </c>
      <c r="CI356" s="35">
        <f t="shared" ca="1" si="135"/>
        <v>1440</v>
      </c>
      <c r="CJ356" s="35">
        <f t="shared" ca="1" si="135"/>
        <v>1440</v>
      </c>
      <c r="CK356" s="35">
        <f t="shared" ca="1" si="135"/>
        <v>1440</v>
      </c>
      <c r="CL356" s="35">
        <f t="shared" ca="1" si="135"/>
        <v>1440</v>
      </c>
      <c r="CM356" s="35">
        <f t="shared" ca="1" si="135"/>
        <v>1440</v>
      </c>
      <c r="CN356" s="35">
        <f t="shared" ca="1" si="135"/>
        <v>1440</v>
      </c>
      <c r="CO356" s="35">
        <f t="shared" ca="1" si="135"/>
        <v>1440</v>
      </c>
      <c r="CP356" s="35">
        <f t="shared" ca="1" si="135"/>
        <v>1440</v>
      </c>
      <c r="CQ356" s="35">
        <f t="shared" ca="1" si="133"/>
        <v>1440</v>
      </c>
      <c r="CR356" s="35">
        <f t="shared" ca="1" si="133"/>
        <v>1440</v>
      </c>
      <c r="CS356" s="35">
        <f t="shared" ca="1" si="133"/>
        <v>1440</v>
      </c>
      <c r="CT356" s="35">
        <f t="shared" ca="1" si="133"/>
        <v>1440</v>
      </c>
      <c r="CU356" s="35">
        <f t="shared" ca="1" si="133"/>
        <v>1440</v>
      </c>
      <c r="CV356" s="35">
        <f t="shared" ca="1" si="133"/>
        <v>1440</v>
      </c>
      <c r="CW356" s="38">
        <f t="shared" ca="1" si="116"/>
        <v>1195.7236842105262</v>
      </c>
      <c r="CX356" s="38">
        <f t="shared" ca="1" si="116"/>
        <v>1195.7236842105262</v>
      </c>
      <c r="CY356" s="38">
        <f t="shared" ca="1" si="116"/>
        <v>951.4473684210526</v>
      </c>
      <c r="CZ356" s="39">
        <f t="shared" ca="1" si="116"/>
        <v>951.4473684210526</v>
      </c>
      <c r="DA356" s="35"/>
    </row>
    <row r="357" spans="4:105" x14ac:dyDescent="0.3">
      <c r="D357" s="61" t="str">
        <f>VLOOKUP(F357,[1]Special!$O$2:$S$209,3,0)</f>
        <v>|0101022500|0.00|0.00|0.000|127.5002</v>
      </c>
      <c r="E357" s="20" t="s">
        <v>380</v>
      </c>
      <c r="F357" s="19" t="str">
        <f t="shared" si="122"/>
        <v>|0200226540|40.00|25.00|2.000|0.000</v>
      </c>
      <c r="G357" s="19" t="str">
        <f>'Cutting Rules'!H357</f>
        <v>||||||||||||</v>
      </c>
      <c r="H357" s="19" t="str">
        <f>VLOOKUP(MID(F357,8,2),[1]Special!$H$2:$I$32,2,0)</f>
        <v>STKMRHT590</v>
      </c>
      <c r="I357" s="19" t="str">
        <f t="shared" si="123"/>
        <v>NBC</v>
      </c>
      <c r="J357" s="19" t="str">
        <f t="shared" si="124"/>
        <v>P</v>
      </c>
      <c r="K357" s="19" t="str">
        <f t="shared" si="125"/>
        <v>40.0</v>
      </c>
      <c r="L357" s="19" t="str">
        <f t="shared" si="126"/>
        <v>25.0</v>
      </c>
      <c r="M357" s="52" t="str">
        <f t="shared" si="127"/>
        <v>2.00</v>
      </c>
      <c r="N357" s="52" t="str">
        <f t="shared" si="128"/>
        <v>5869</v>
      </c>
      <c r="O357" s="19">
        <f>VLOOKUP(F357,[1]Item!$A$5:$Z$10000,26,0)</f>
        <v>1.923</v>
      </c>
      <c r="P357" s="19" t="str">
        <f>VLOOKUP(E357,[1]route!$E$3:$O$10005,11,0)</f>
        <v>C</v>
      </c>
      <c r="Q357" s="62" t="str">
        <f>'Cutting Rules'!AD357</f>
        <v>320-5869-----------</v>
      </c>
      <c r="R357" s="23">
        <f ca="1">SUMIF([1]route!$E$3:$E$10005,E357,[1]!Table1[生産])</f>
        <v>0</v>
      </c>
      <c r="S357" s="24"/>
      <c r="T357" s="78" t="s">
        <v>547</v>
      </c>
      <c r="U357" s="19"/>
      <c r="V357" s="48">
        <f>SUMIF([1]route!$E$3:$E$10005,E357,[1]route!$M$3:$M$10005)</f>
        <v>148</v>
      </c>
      <c r="W357" s="56">
        <f t="shared" si="129"/>
        <v>1670.340876</v>
      </c>
      <c r="X357" s="27" t="e">
        <f t="array" aca="1" ref="X357" ca="1">INDEX($BP357:$CZ357,MATCH(TRUE,$BP357:$CZ357&lt;0,0))</f>
        <v>#N/A</v>
      </c>
      <c r="Y357" s="47" t="str">
        <f t="shared" ca="1" si="120"/>
        <v/>
      </c>
      <c r="Z357" s="121" t="str">
        <f>IFERROR(VLOOKUP(E357,[1]route!$E$3:$BL$10005,59,0),"")&amp;IFERROR(VLOOKUP(E357,[1]route!$E$3:$BL$10005,60,0),"")</f>
        <v/>
      </c>
      <c r="AA357" s="28">
        <f t="shared" ca="1" si="130"/>
        <v>0</v>
      </c>
      <c r="AB357" s="77">
        <f t="shared" ca="1" si="131"/>
        <v>0</v>
      </c>
      <c r="AC357" s="4" t="str">
        <f t="shared" ca="1" si="121"/>
        <v/>
      </c>
      <c r="AD357" s="29">
        <v>0</v>
      </c>
      <c r="AE357" s="30">
        <f ca="1">SUMIF([1]route!$E$3:$E$10005,E357,[1]!Table1[1])</f>
        <v>0</v>
      </c>
      <c r="AF357" s="30">
        <f ca="1">SUMIF([1]route!$E$3:$E$10005,E357,[1]!Table1[2])</f>
        <v>0</v>
      </c>
      <c r="AG357" s="30">
        <f ca="1">SUMIF([1]route!$E$3:$E$10005,E357,[1]!Table1[3])</f>
        <v>0</v>
      </c>
      <c r="AH357" s="30">
        <f ca="1">SUMIF([1]route!$E$3:$E$10005,E357,[1]!Table1[4])</f>
        <v>0</v>
      </c>
      <c r="AI357" s="30">
        <f ca="1">SUMIF([1]route!$E$3:$E$10005,E357,[1]!Table1[5])</f>
        <v>0</v>
      </c>
      <c r="AJ357" s="30">
        <f ca="1">SUMIF([1]route!$E$3:$E$10005,E357,[1]!Table1[6])</f>
        <v>0</v>
      </c>
      <c r="AK357" s="30">
        <f ca="1">SUMIF([1]route!$E$3:$E$10005,E357,[1]!Table1[7])</f>
        <v>0</v>
      </c>
      <c r="AL357" s="30">
        <f ca="1">SUMIF([1]route!$E$3:$E$10005,E357,[1]!Table1[8])</f>
        <v>0</v>
      </c>
      <c r="AM357" s="30">
        <f ca="1">SUMIF([1]route!$E$3:$E$10005,E357,[1]!Table1[9])</f>
        <v>0</v>
      </c>
      <c r="AN357" s="30">
        <f ca="1">SUMIF([1]route!$E$3:$E$10005,E357,[1]!Table1[10])</f>
        <v>0</v>
      </c>
      <c r="AO357" s="30">
        <f ca="1">SUMIF([1]route!$E$3:$E$10005,E357,[1]!Table1[11])</f>
        <v>0</v>
      </c>
      <c r="AP357" s="30">
        <f ca="1">SUMIF([1]route!$E$3:$E$10005,E357,[1]!Table1[12])</f>
        <v>0</v>
      </c>
      <c r="AQ357" s="30">
        <f ca="1">SUMIF([1]route!$E$3:$E$10005,E357,[1]!Table1[13])</f>
        <v>0</v>
      </c>
      <c r="AR357" s="30">
        <f ca="1">SUMIF([1]route!$E$3:$E$10005,E357,[1]!Table1[14])</f>
        <v>0</v>
      </c>
      <c r="AS357" s="30">
        <f ca="1">SUMIF([1]route!$E$3:$E$10005,E357,[1]!Table1[15])</f>
        <v>0</v>
      </c>
      <c r="AT357" s="30">
        <f ca="1">SUMIF([1]route!$E$3:$E$10005,E357,[1]!Table1[16])</f>
        <v>0</v>
      </c>
      <c r="AU357" s="30">
        <f ca="1">SUMIF([1]route!$E$3:$E$10005,E357,[1]!Table1[17])</f>
        <v>0</v>
      </c>
      <c r="AV357" s="30">
        <f ca="1">SUMIF([1]route!$E$3:$E$10005,E357,[1]!Table1[18])</f>
        <v>0</v>
      </c>
      <c r="AW357" s="30">
        <f ca="1">SUMIF([1]route!$E$3:$E$10005,E357,[1]!Table1[19])</f>
        <v>0</v>
      </c>
      <c r="AX357" s="30">
        <f ca="1">SUMIF([1]route!$E$3:$E$10005,E357,[1]!Table1[20])</f>
        <v>0</v>
      </c>
      <c r="AY357" s="30">
        <f ca="1">SUMIF([1]route!$E$3:$E$10005,E357,[1]!Table1[21])</f>
        <v>0</v>
      </c>
      <c r="AZ357" s="30">
        <f ca="1">SUMIF([1]route!$E$3:$E$10005,E357,[1]!Table1[22])</f>
        <v>0</v>
      </c>
      <c r="BA357" s="30">
        <f ca="1">SUMIF([1]route!$E$3:$E$10005,E357,[1]!Table1[23])</f>
        <v>0</v>
      </c>
      <c r="BB357" s="30">
        <f ca="1">SUMIF([1]route!$E$3:$E$10005,E357,[1]!Table1[24])</f>
        <v>0</v>
      </c>
      <c r="BC357" s="30">
        <f ca="1">SUMIF([1]route!$E$3:$E$10005,E357,[1]!Table1[25])</f>
        <v>0</v>
      </c>
      <c r="BD357" s="30">
        <f ca="1">SUMIF([1]route!$E$3:$E$10005,E357,[1]!Table1[26])</f>
        <v>0</v>
      </c>
      <c r="BE357" s="30">
        <f ca="1">SUMIF([1]route!$E$3:$E$10005,E357,[1]!Table1[27])</f>
        <v>0</v>
      </c>
      <c r="BF357" s="30">
        <f ca="1">SUMIF([1]route!$E$3:$E$10005,E357,[1]!Table1[28])</f>
        <v>0</v>
      </c>
      <c r="BG357" s="30">
        <f ca="1">SUMIF([1]route!$E$3:$E$10005,E357,[1]!Table1[29])</f>
        <v>0</v>
      </c>
      <c r="BH357" s="30">
        <f ca="1">SUMIF([1]route!$E$3:$E$10005,E357,[1]!Table1[30])</f>
        <v>0</v>
      </c>
      <c r="BI357" s="30">
        <f ca="1">SUMIF([1]route!$E$3:$E$10005,E357,[1]!Table1[31])</f>
        <v>0</v>
      </c>
      <c r="BJ357" s="30">
        <f ca="1">SUMIF([1]route!$E$3:$E$10005,E357,[1]!Table1[Remain PO])</f>
        <v>0</v>
      </c>
      <c r="BK357" s="31">
        <f ca="1">SUMIF([1]route!$E$3:$E$10005,E357,[1]!Table1[N+1])</f>
        <v>0</v>
      </c>
      <c r="BL357" s="31">
        <f ca="1">SUMIF([1]route!$E$3:$E$10005,E357,[1]!Table1[N+2])</f>
        <v>0</v>
      </c>
      <c r="BM357" s="31">
        <f ca="1">SUMIF([1]route!$E$3:$E$10005,E357,[1]!Table1[N+3])</f>
        <v>0</v>
      </c>
      <c r="BN357" s="32">
        <f ca="1">SUMIF([1]route!$E$3:$E$10005,E357,[1]!Table1[N+4])</f>
        <v>0</v>
      </c>
      <c r="BP357" s="37">
        <f t="shared" si="132"/>
        <v>148</v>
      </c>
      <c r="BQ357" s="35">
        <f t="shared" ca="1" si="119"/>
        <v>148</v>
      </c>
      <c r="BR357" s="35">
        <f t="shared" ca="1" si="119"/>
        <v>148</v>
      </c>
      <c r="BS357" s="35">
        <f t="shared" ca="1" si="119"/>
        <v>148</v>
      </c>
      <c r="BT357" s="35">
        <f t="shared" ca="1" si="119"/>
        <v>148</v>
      </c>
      <c r="BU357" s="35">
        <f t="shared" ca="1" si="119"/>
        <v>148</v>
      </c>
      <c r="BV357" s="35">
        <f t="shared" ca="1" si="119"/>
        <v>148</v>
      </c>
      <c r="BW357" s="35">
        <f t="shared" ca="1" si="119"/>
        <v>148</v>
      </c>
      <c r="BX357" s="35">
        <f t="shared" ca="1" si="119"/>
        <v>148</v>
      </c>
      <c r="BY357" s="35">
        <f t="shared" ca="1" si="119"/>
        <v>148</v>
      </c>
      <c r="BZ357" s="35">
        <f t="shared" ca="1" si="119"/>
        <v>148</v>
      </c>
      <c r="CA357" s="35">
        <f t="shared" ca="1" si="119"/>
        <v>148</v>
      </c>
      <c r="CB357" s="35">
        <f t="shared" ca="1" si="119"/>
        <v>148</v>
      </c>
      <c r="CC357" s="35">
        <f t="shared" ca="1" si="119"/>
        <v>148</v>
      </c>
      <c r="CD357" s="35">
        <f t="shared" ca="1" si="119"/>
        <v>148</v>
      </c>
      <c r="CE357" s="35">
        <f t="shared" ca="1" si="134"/>
        <v>148</v>
      </c>
      <c r="CF357" s="35">
        <f t="shared" ca="1" si="134"/>
        <v>148</v>
      </c>
      <c r="CG357" s="35">
        <f t="shared" ca="1" si="134"/>
        <v>148</v>
      </c>
      <c r="CH357" s="35">
        <f t="shared" ca="1" si="135"/>
        <v>148</v>
      </c>
      <c r="CI357" s="35">
        <f t="shared" ca="1" si="135"/>
        <v>148</v>
      </c>
      <c r="CJ357" s="35">
        <f t="shared" ca="1" si="135"/>
        <v>148</v>
      </c>
      <c r="CK357" s="35">
        <f t="shared" ca="1" si="135"/>
        <v>148</v>
      </c>
      <c r="CL357" s="35">
        <f t="shared" ca="1" si="135"/>
        <v>148</v>
      </c>
      <c r="CM357" s="35">
        <f t="shared" ca="1" si="135"/>
        <v>148</v>
      </c>
      <c r="CN357" s="35">
        <f t="shared" ca="1" si="135"/>
        <v>148</v>
      </c>
      <c r="CO357" s="35">
        <f t="shared" ca="1" si="135"/>
        <v>148</v>
      </c>
      <c r="CP357" s="35">
        <f t="shared" ca="1" si="135"/>
        <v>148</v>
      </c>
      <c r="CQ357" s="35">
        <f t="shared" ca="1" si="133"/>
        <v>148</v>
      </c>
      <c r="CR357" s="35">
        <f t="shared" ca="1" si="133"/>
        <v>148</v>
      </c>
      <c r="CS357" s="35">
        <f t="shared" ca="1" si="133"/>
        <v>148</v>
      </c>
      <c r="CT357" s="35">
        <f t="shared" ca="1" si="133"/>
        <v>148</v>
      </c>
      <c r="CU357" s="35">
        <f t="shared" ca="1" si="133"/>
        <v>148</v>
      </c>
      <c r="CV357" s="35">
        <f t="shared" ca="1" si="133"/>
        <v>148</v>
      </c>
      <c r="CW357" s="38">
        <f t="shared" ca="1" si="116"/>
        <v>148</v>
      </c>
      <c r="CX357" s="38">
        <f t="shared" ca="1" si="116"/>
        <v>148</v>
      </c>
      <c r="CY357" s="38">
        <f t="shared" ca="1" si="116"/>
        <v>148</v>
      </c>
      <c r="CZ357" s="39">
        <f t="shared" ca="1" si="116"/>
        <v>148</v>
      </c>
      <c r="DA357" s="35"/>
    </row>
    <row r="358" spans="4:105" x14ac:dyDescent="0.3">
      <c r="D358" s="61" t="str">
        <f>VLOOKUP(F358,[1]Special!$O$2:$S$209,3,0)</f>
        <v>|0101022600|0.00|0.00|0.000|78.0001.6</v>
      </c>
      <c r="E358" s="20" t="s">
        <v>169</v>
      </c>
      <c r="F358" s="19" t="str">
        <f t="shared" si="122"/>
        <v>|0200226642|25.40|0.00|1.600|0.000</v>
      </c>
      <c r="G358" s="19" t="str">
        <f>'Cutting Rules'!H358</f>
        <v>TOYOTA||||||||||||</v>
      </c>
      <c r="H358" s="19" t="str">
        <f>VLOOKUP(MID(F358,8,2),[1]Special!$H$2:$I$32,2,0)</f>
        <v>STKM17AM</v>
      </c>
      <c r="I358" s="19" t="str">
        <f t="shared" si="123"/>
        <v>NBC</v>
      </c>
      <c r="J358" s="19" t="str">
        <f t="shared" si="124"/>
        <v>P</v>
      </c>
      <c r="K358" s="19" t="str">
        <f t="shared" si="125"/>
        <v>25.4</v>
      </c>
      <c r="L358" s="19" t="str">
        <f t="shared" si="126"/>
        <v>0.00</v>
      </c>
      <c r="M358" s="52" t="str">
        <f t="shared" si="127"/>
        <v>1.60</v>
      </c>
      <c r="N358" s="52" t="str">
        <f t="shared" si="128"/>
        <v>5819</v>
      </c>
      <c r="O358" s="19">
        <f>VLOOKUP(F358,[1]Item!$A$5:$Z$10000,26,0)</f>
        <v>0.93899999999999995</v>
      </c>
      <c r="P358" s="19" t="str">
        <f>VLOOKUP(E358,[1]route!$E$3:$O$10005,11,0)</f>
        <v>C</v>
      </c>
      <c r="Q358" s="62" t="str">
        <f>'Cutting Rules'!AD358</f>
        <v>409.4-5819-----------</v>
      </c>
      <c r="R358" s="23">
        <f ca="1">SUMIF([1]route!$E$3:$E$10005,E358,[1]!Table1[生産])</f>
        <v>210.71428571428572</v>
      </c>
      <c r="S358" s="24"/>
      <c r="T358" s="78" t="s">
        <v>547</v>
      </c>
      <c r="U358" s="19"/>
      <c r="V358" s="48">
        <f>SUMIF([1]route!$E$3:$E$10005,E358,[1]route!$M$3:$M$10005)</f>
        <v>225</v>
      </c>
      <c r="W358" s="56">
        <f t="shared" si="129"/>
        <v>1229.4092249999999</v>
      </c>
      <c r="X358" s="27">
        <f t="array" aca="1" ref="X358" ca="1">INDEX($BP358:$CZ358,MATCH(TRUE,$BP358:$CZ358&lt;0,0))</f>
        <v>-50.000000000000064</v>
      </c>
      <c r="Y358" s="47">
        <f t="shared" ca="1" si="120"/>
        <v>45380</v>
      </c>
      <c r="Z358" s="121" t="str">
        <f>IFERROR(VLOOKUP(E358,[1]route!$E$3:$BL$10005,59,0),"")&amp;IFERROR(VLOOKUP(E358,[1]route!$E$3:$BL$10005,60,0),"")</f>
        <v/>
      </c>
      <c r="AA358" s="28">
        <f t="shared" ca="1" si="130"/>
        <v>0</v>
      </c>
      <c r="AB358" s="77">
        <f t="shared" ca="1" si="131"/>
        <v>0</v>
      </c>
      <c r="AC358" s="4">
        <f t="shared" ca="1" si="121"/>
        <v>36</v>
      </c>
      <c r="AD358" s="29">
        <v>0</v>
      </c>
      <c r="AE358" s="30">
        <f ca="1">SUMIF([1]route!$E$3:$E$10005,E358,[1]!Table1[1])</f>
        <v>10.714285714285714</v>
      </c>
      <c r="AF358" s="30">
        <f ca="1">SUMIF([1]route!$E$3:$E$10005,E358,[1]!Table1[2])</f>
        <v>0</v>
      </c>
      <c r="AG358" s="30">
        <f ca="1">SUMIF([1]route!$E$3:$E$10005,E358,[1]!Table1[3])</f>
        <v>0</v>
      </c>
      <c r="AH358" s="30">
        <f ca="1">SUMIF([1]route!$E$3:$E$10005,E358,[1]!Table1[4])</f>
        <v>10.714285714285714</v>
      </c>
      <c r="AI358" s="30">
        <f ca="1">SUMIF([1]route!$E$3:$E$10005,E358,[1]!Table1[5])</f>
        <v>0</v>
      </c>
      <c r="AJ358" s="30">
        <f ca="1">SUMIF([1]route!$E$3:$E$10005,E358,[1]!Table1[6])</f>
        <v>10.714285714285714</v>
      </c>
      <c r="AK358" s="30">
        <f ca="1">SUMIF([1]route!$E$3:$E$10005,E358,[1]!Table1[7])</f>
        <v>0</v>
      </c>
      <c r="AL358" s="30">
        <f ca="1">SUMIF([1]route!$E$3:$E$10005,E358,[1]!Table1[8])</f>
        <v>10.714285714285714</v>
      </c>
      <c r="AM358" s="30">
        <f ca="1">SUMIF([1]route!$E$3:$E$10005,E358,[1]!Table1[9])</f>
        <v>0</v>
      </c>
      <c r="AN358" s="30">
        <f ca="1">SUMIF([1]route!$E$3:$E$10005,E358,[1]!Table1[10])</f>
        <v>0</v>
      </c>
      <c r="AO358" s="30">
        <f ca="1">SUMIF([1]route!$E$3:$E$10005,E358,[1]!Table1[11])</f>
        <v>10.714285714285714</v>
      </c>
      <c r="AP358" s="30">
        <f ca="1">SUMIF([1]route!$E$3:$E$10005,E358,[1]!Table1[12])</f>
        <v>0</v>
      </c>
      <c r="AQ358" s="30">
        <f ca="1">SUMIF([1]route!$E$3:$E$10005,E358,[1]!Table1[13])</f>
        <v>10.714285714285714</v>
      </c>
      <c r="AR358" s="30">
        <f ca="1">SUMIF([1]route!$E$3:$E$10005,E358,[1]!Table1[14])</f>
        <v>0</v>
      </c>
      <c r="AS358" s="30">
        <f ca="1">SUMIF([1]route!$E$3:$E$10005,E358,[1]!Table1[15])</f>
        <v>10.714285714285714</v>
      </c>
      <c r="AT358" s="30">
        <f ca="1">SUMIF([1]route!$E$3:$E$10005,E358,[1]!Table1[16])</f>
        <v>0</v>
      </c>
      <c r="AU358" s="30">
        <f ca="1">SUMIF([1]route!$E$3:$E$10005,E358,[1]!Table1[17])</f>
        <v>0</v>
      </c>
      <c r="AV358" s="30">
        <f ca="1">SUMIF([1]route!$E$3:$E$10005,E358,[1]!Table1[18])</f>
        <v>10.714285714285714</v>
      </c>
      <c r="AW358" s="30">
        <f ca="1">SUMIF([1]route!$E$3:$E$10005,E358,[1]!Table1[19])</f>
        <v>0</v>
      </c>
      <c r="AX358" s="30">
        <f ca="1">SUMIF([1]route!$E$3:$E$10005,E358,[1]!Table1[20])</f>
        <v>10.714285714285714</v>
      </c>
      <c r="AY358" s="30">
        <f ca="1">SUMIF([1]route!$E$3:$E$10005,E358,[1]!Table1[21])</f>
        <v>0</v>
      </c>
      <c r="AZ358" s="30">
        <f ca="1">SUMIF([1]route!$E$3:$E$10005,E358,[1]!Table1[22])</f>
        <v>10.714285714285714</v>
      </c>
      <c r="BA358" s="30">
        <f ca="1">SUMIF([1]route!$E$3:$E$10005,E358,[1]!Table1[23])</f>
        <v>0</v>
      </c>
      <c r="BB358" s="30">
        <f ca="1">SUMIF([1]route!$E$3:$E$10005,E358,[1]!Table1[24])</f>
        <v>0</v>
      </c>
      <c r="BC358" s="30">
        <f ca="1">SUMIF([1]route!$E$3:$E$10005,E358,[1]!Table1[25])</f>
        <v>7.1428571428571432</v>
      </c>
      <c r="BD358" s="30">
        <f ca="1">SUMIF([1]route!$E$3:$E$10005,E358,[1]!Table1[26])</f>
        <v>0</v>
      </c>
      <c r="BE358" s="30">
        <f ca="1">SUMIF([1]route!$E$3:$E$10005,E358,[1]!Table1[27])</f>
        <v>7.1428571428571432</v>
      </c>
      <c r="BF358" s="30">
        <f ca="1">SUMIF([1]route!$E$3:$E$10005,E358,[1]!Table1[28])</f>
        <v>0</v>
      </c>
      <c r="BG358" s="30">
        <f ca="1">SUMIF([1]route!$E$3:$E$10005,E358,[1]!Table1[29])</f>
        <v>0</v>
      </c>
      <c r="BH358" s="30">
        <f ca="1">SUMIF([1]route!$E$3:$E$10005,E358,[1]!Table1[30])</f>
        <v>0</v>
      </c>
      <c r="BI358" s="30">
        <f ca="1">SUMIF([1]route!$E$3:$E$10005,E358,[1]!Table1[31])</f>
        <v>0</v>
      </c>
      <c r="BJ358" s="30">
        <f ca="1">SUMIF([1]route!$E$3:$E$10005,E358,[1]!Table1[Remain PO])</f>
        <v>0</v>
      </c>
      <c r="BK358" s="31">
        <f ca="1">SUMIF([1]route!$E$3:$E$10005,E358,[1]!Table1[N+1])</f>
        <v>50</v>
      </c>
      <c r="BL358" s="31">
        <f ca="1">SUMIF([1]route!$E$3:$E$10005,E358,[1]!Table1[N+2])</f>
        <v>39.285714285714285</v>
      </c>
      <c r="BM358" s="31">
        <f ca="1">SUMIF([1]route!$E$3:$E$10005,E358,[1]!Table1[N+3])</f>
        <v>64.285714285714292</v>
      </c>
      <c r="BN358" s="32">
        <f ca="1">SUMIF([1]route!$E$3:$E$10005,E358,[1]!Table1[N+4])</f>
        <v>0</v>
      </c>
      <c r="BP358" s="37">
        <f t="shared" si="132"/>
        <v>225</v>
      </c>
      <c r="BQ358" s="35">
        <f t="shared" ca="1" si="119"/>
        <v>214.28571428571428</v>
      </c>
      <c r="BR358" s="35">
        <f t="shared" ca="1" si="119"/>
        <v>214.28571428571428</v>
      </c>
      <c r="BS358" s="35">
        <f t="shared" ca="1" si="119"/>
        <v>214.28571428571428</v>
      </c>
      <c r="BT358" s="35">
        <f t="shared" ca="1" si="119"/>
        <v>203.57142857142856</v>
      </c>
      <c r="BU358" s="35">
        <f t="shared" ca="1" si="119"/>
        <v>203.57142857142856</v>
      </c>
      <c r="BV358" s="35">
        <f t="shared" ca="1" si="119"/>
        <v>192.85714285714283</v>
      </c>
      <c r="BW358" s="35">
        <f t="shared" ca="1" si="119"/>
        <v>192.85714285714283</v>
      </c>
      <c r="BX358" s="35">
        <f t="shared" ca="1" si="119"/>
        <v>182.14285714285711</v>
      </c>
      <c r="BY358" s="35">
        <f t="shared" ca="1" si="119"/>
        <v>182.14285714285711</v>
      </c>
      <c r="BZ358" s="35">
        <f t="shared" ca="1" si="119"/>
        <v>182.14285714285711</v>
      </c>
      <c r="CA358" s="35">
        <f t="shared" ca="1" si="119"/>
        <v>171.42857142857139</v>
      </c>
      <c r="CB358" s="35">
        <f t="shared" ca="1" si="119"/>
        <v>171.42857142857139</v>
      </c>
      <c r="CC358" s="35">
        <f t="shared" ca="1" si="119"/>
        <v>160.71428571428567</v>
      </c>
      <c r="CD358" s="35">
        <f t="shared" ca="1" si="119"/>
        <v>160.71428571428567</v>
      </c>
      <c r="CE358" s="35">
        <f t="shared" ca="1" si="134"/>
        <v>149.99999999999994</v>
      </c>
      <c r="CF358" s="35">
        <f t="shared" ca="1" si="134"/>
        <v>149.99999999999994</v>
      </c>
      <c r="CG358" s="35">
        <f t="shared" ca="1" si="134"/>
        <v>149.99999999999994</v>
      </c>
      <c r="CH358" s="35">
        <f t="shared" ca="1" si="135"/>
        <v>139.28571428571422</v>
      </c>
      <c r="CI358" s="35">
        <f t="shared" ca="1" si="135"/>
        <v>139.28571428571422</v>
      </c>
      <c r="CJ358" s="35">
        <f t="shared" ca="1" si="135"/>
        <v>128.5714285714285</v>
      </c>
      <c r="CK358" s="35">
        <f t="shared" ca="1" si="135"/>
        <v>128.5714285714285</v>
      </c>
      <c r="CL358" s="35">
        <f t="shared" ca="1" si="135"/>
        <v>117.85714285714279</v>
      </c>
      <c r="CM358" s="35">
        <f t="shared" ca="1" si="135"/>
        <v>117.85714285714279</v>
      </c>
      <c r="CN358" s="35">
        <f t="shared" ca="1" si="135"/>
        <v>117.85714285714279</v>
      </c>
      <c r="CO358" s="35">
        <f t="shared" ca="1" si="135"/>
        <v>110.71428571428565</v>
      </c>
      <c r="CP358" s="35">
        <f t="shared" ca="1" si="135"/>
        <v>110.71428571428565</v>
      </c>
      <c r="CQ358" s="35">
        <f t="shared" ca="1" si="133"/>
        <v>103.57142857142851</v>
      </c>
      <c r="CR358" s="35">
        <f t="shared" ca="1" si="133"/>
        <v>103.57142857142851</v>
      </c>
      <c r="CS358" s="35">
        <f t="shared" ca="1" si="133"/>
        <v>103.57142857142851</v>
      </c>
      <c r="CT358" s="35">
        <f t="shared" ca="1" si="133"/>
        <v>103.57142857142851</v>
      </c>
      <c r="CU358" s="35">
        <f t="shared" ca="1" si="133"/>
        <v>103.57142857142851</v>
      </c>
      <c r="CV358" s="35">
        <f t="shared" ca="1" si="133"/>
        <v>103.57142857142851</v>
      </c>
      <c r="CW358" s="38">
        <f t="shared" ca="1" si="116"/>
        <v>53.571428571428513</v>
      </c>
      <c r="CX358" s="38">
        <f t="shared" ca="1" si="116"/>
        <v>14.285714285714228</v>
      </c>
      <c r="CY358" s="38">
        <f t="shared" ca="1" si="116"/>
        <v>-50.000000000000064</v>
      </c>
      <c r="CZ358" s="39">
        <f t="shared" ca="1" si="116"/>
        <v>-50.000000000000064</v>
      </c>
      <c r="DA358" s="35"/>
    </row>
    <row r="359" spans="4:105" x14ac:dyDescent="0.3">
      <c r="D359" s="61" t="str">
        <f>VLOOKUP(F359,[1]Special!$O$2:$S$209,3,0)</f>
        <v>|0101022500|0.00|0.00|0.000|76.5002.3</v>
      </c>
      <c r="E359" s="20" t="s">
        <v>381</v>
      </c>
      <c r="F359" s="19" t="str">
        <f t="shared" si="122"/>
        <v>|0200226640|25.40|0.00|2.300|0.000</v>
      </c>
      <c r="G359" s="19" t="str">
        <f>'Cutting Rules'!H359</f>
        <v>TOYOTA||TOYOTA||||||||||</v>
      </c>
      <c r="H359" s="19" t="str">
        <f>VLOOKUP(MID(F359,8,2),[1]Special!$H$2:$I$32,2,0)</f>
        <v>STKM17AM</v>
      </c>
      <c r="I359" s="19" t="str">
        <f t="shared" si="123"/>
        <v>NBC</v>
      </c>
      <c r="J359" s="19" t="str">
        <f t="shared" si="124"/>
        <v>P</v>
      </c>
      <c r="K359" s="19" t="str">
        <f t="shared" si="125"/>
        <v>25.4</v>
      </c>
      <c r="L359" s="19" t="str">
        <f t="shared" si="126"/>
        <v>0.00</v>
      </c>
      <c r="M359" s="52" t="str">
        <f t="shared" si="127"/>
        <v>2.30</v>
      </c>
      <c r="N359" s="52" t="str">
        <f t="shared" si="128"/>
        <v>5887</v>
      </c>
      <c r="O359" s="19">
        <f>VLOOKUP(F359,[1]Item!$A$5:$Z$10000,26,0)</f>
        <v>1.31</v>
      </c>
      <c r="P359" s="19" t="str">
        <f>VLOOKUP(E359,[1]route!$E$3:$O$10005,11,0)</f>
        <v>C</v>
      </c>
      <c r="Q359" s="62" t="str">
        <f>'Cutting Rules'!AD359</f>
        <v>409.4-5887-972----------</v>
      </c>
      <c r="R359" s="23">
        <f ca="1">SUMIF([1]route!$E$3:$E$10005,E359,[1]!Table1[生産])</f>
        <v>91.809523809523824</v>
      </c>
      <c r="S359" s="24"/>
      <c r="T359" s="78" t="s">
        <v>547</v>
      </c>
      <c r="U359" s="19"/>
      <c r="V359" s="48">
        <f>SUMIF([1]route!$E$3:$E$10005,E359,[1]route!$M$3:$M$10005)</f>
        <v>126</v>
      </c>
      <c r="W359" s="56">
        <f t="shared" si="129"/>
        <v>971.7082200000001</v>
      </c>
      <c r="X359" s="27" t="e">
        <f t="array" aca="1" ref="X359" ca="1">INDEX($BP359:$CZ359,MATCH(TRUE,$BP359:$CZ359&lt;0,0))</f>
        <v>#N/A</v>
      </c>
      <c r="Y359" s="47" t="str">
        <f t="shared" ca="1" si="120"/>
        <v/>
      </c>
      <c r="Z359" s="121" t="str">
        <f>IFERROR(VLOOKUP(E359,[1]route!$E$3:$BL$10005,59,0),"")&amp;IFERROR(VLOOKUP(E359,[1]route!$E$3:$BL$10005,60,0),"")</f>
        <v/>
      </c>
      <c r="AA359" s="28">
        <f t="shared" ca="1" si="130"/>
        <v>0</v>
      </c>
      <c r="AB359" s="77">
        <f t="shared" ca="1" si="131"/>
        <v>0</v>
      </c>
      <c r="AC359" s="4" t="str">
        <f t="shared" ca="1" si="121"/>
        <v/>
      </c>
      <c r="AD359" s="29">
        <v>0</v>
      </c>
      <c r="AE359" s="30">
        <f ca="1">SUMIF([1]route!$E$3:$E$10005,E359,[1]!Table1[1])</f>
        <v>3.5714285714285716</v>
      </c>
      <c r="AF359" s="30">
        <f ca="1">SUMIF([1]route!$E$3:$E$10005,E359,[1]!Table1[2])</f>
        <v>0</v>
      </c>
      <c r="AG359" s="30">
        <f ca="1">SUMIF([1]route!$E$3:$E$10005,E359,[1]!Table1[3])</f>
        <v>0</v>
      </c>
      <c r="AH359" s="30">
        <f ca="1">SUMIF([1]route!$E$3:$E$10005,E359,[1]!Table1[4])</f>
        <v>0</v>
      </c>
      <c r="AI359" s="30">
        <f ca="1">SUMIF([1]route!$E$3:$E$10005,E359,[1]!Table1[5])</f>
        <v>0</v>
      </c>
      <c r="AJ359" s="30">
        <f ca="1">SUMIF([1]route!$E$3:$E$10005,E359,[1]!Table1[6])</f>
        <v>16.333333333333332</v>
      </c>
      <c r="AK359" s="30">
        <f ca="1">SUMIF([1]route!$E$3:$E$10005,E359,[1]!Table1[7])</f>
        <v>0</v>
      </c>
      <c r="AL359" s="30">
        <f ca="1">SUMIF([1]route!$E$3:$E$10005,E359,[1]!Table1[8])</f>
        <v>3.5714285714285716</v>
      </c>
      <c r="AM359" s="30">
        <f ca="1">SUMIF([1]route!$E$3:$E$10005,E359,[1]!Table1[9])</f>
        <v>0</v>
      </c>
      <c r="AN359" s="30">
        <f ca="1">SUMIF([1]route!$E$3:$E$10005,E359,[1]!Table1[10])</f>
        <v>0</v>
      </c>
      <c r="AO359" s="30">
        <f ca="1">SUMIF([1]route!$E$3:$E$10005,E359,[1]!Table1[11])</f>
        <v>0</v>
      </c>
      <c r="AP359" s="30">
        <f ca="1">SUMIF([1]route!$E$3:$E$10005,E359,[1]!Table1[12])</f>
        <v>0</v>
      </c>
      <c r="AQ359" s="30">
        <f ca="1">SUMIF([1]route!$E$3:$E$10005,E359,[1]!Table1[13])</f>
        <v>0</v>
      </c>
      <c r="AR359" s="30">
        <f ca="1">SUMIF([1]route!$E$3:$E$10005,E359,[1]!Table1[14])</f>
        <v>0</v>
      </c>
      <c r="AS359" s="30">
        <f ca="1">SUMIF([1]route!$E$3:$E$10005,E359,[1]!Table1[15])</f>
        <v>0</v>
      </c>
      <c r="AT359" s="30">
        <f ca="1">SUMIF([1]route!$E$3:$E$10005,E359,[1]!Table1[16])</f>
        <v>0</v>
      </c>
      <c r="AU359" s="30">
        <f ca="1">SUMIF([1]route!$E$3:$E$10005,E359,[1]!Table1[17])</f>
        <v>0</v>
      </c>
      <c r="AV359" s="30">
        <f ca="1">SUMIF([1]route!$E$3:$E$10005,E359,[1]!Table1[18])</f>
        <v>0</v>
      </c>
      <c r="AW359" s="30">
        <f ca="1">SUMIF([1]route!$E$3:$E$10005,E359,[1]!Table1[19])</f>
        <v>0</v>
      </c>
      <c r="AX359" s="30">
        <f ca="1">SUMIF([1]route!$E$3:$E$10005,E359,[1]!Table1[20])</f>
        <v>0</v>
      </c>
      <c r="AY359" s="30">
        <f ca="1">SUMIF([1]route!$E$3:$E$10005,E359,[1]!Table1[21])</f>
        <v>0</v>
      </c>
      <c r="AZ359" s="30">
        <f ca="1">SUMIF([1]route!$E$3:$E$10005,E359,[1]!Table1[22])</f>
        <v>0</v>
      </c>
      <c r="BA359" s="30">
        <f ca="1">SUMIF([1]route!$E$3:$E$10005,E359,[1]!Table1[23])</f>
        <v>0</v>
      </c>
      <c r="BB359" s="30">
        <f ca="1">SUMIF([1]route!$E$3:$E$10005,E359,[1]!Table1[24])</f>
        <v>0</v>
      </c>
      <c r="BC359" s="30">
        <f ca="1">SUMIF([1]route!$E$3:$E$10005,E359,[1]!Table1[25])</f>
        <v>0</v>
      </c>
      <c r="BD359" s="30">
        <f ca="1">SUMIF([1]route!$E$3:$E$10005,E359,[1]!Table1[26])</f>
        <v>0</v>
      </c>
      <c r="BE359" s="30">
        <f ca="1">SUMIF([1]route!$E$3:$E$10005,E359,[1]!Table1[27])</f>
        <v>0</v>
      </c>
      <c r="BF359" s="30">
        <f ca="1">SUMIF([1]route!$E$3:$E$10005,E359,[1]!Table1[28])</f>
        <v>0</v>
      </c>
      <c r="BG359" s="30">
        <f ca="1">SUMIF([1]route!$E$3:$E$10005,E359,[1]!Table1[29])</f>
        <v>0</v>
      </c>
      <c r="BH359" s="30">
        <f ca="1">SUMIF([1]route!$E$3:$E$10005,E359,[1]!Table1[30])</f>
        <v>0</v>
      </c>
      <c r="BI359" s="30">
        <f ca="1">SUMIF([1]route!$E$3:$E$10005,E359,[1]!Table1[31])</f>
        <v>0</v>
      </c>
      <c r="BJ359" s="30">
        <f ca="1">SUMIF([1]route!$E$3:$E$10005,E359,[1]!Table1[Remain PO])</f>
        <v>0</v>
      </c>
      <c r="BK359" s="31">
        <f ca="1">SUMIF([1]route!$E$3:$E$10005,E359,[1]!Table1[N+1])</f>
        <v>40.952380952380956</v>
      </c>
      <c r="BL359" s="31">
        <f ca="1">SUMIF([1]route!$E$3:$E$10005,E359,[1]!Table1[N+2])</f>
        <v>27.38095238095238</v>
      </c>
      <c r="BM359" s="31">
        <f ca="1">SUMIF([1]route!$E$3:$E$10005,E359,[1]!Table1[N+3])</f>
        <v>10.714285714285714</v>
      </c>
      <c r="BN359" s="32">
        <f ca="1">SUMIF([1]route!$E$3:$E$10005,E359,[1]!Table1[N+4])</f>
        <v>0</v>
      </c>
      <c r="BP359" s="37">
        <f t="shared" si="132"/>
        <v>126</v>
      </c>
      <c r="BQ359" s="35">
        <f t="shared" ca="1" si="119"/>
        <v>122.42857142857143</v>
      </c>
      <c r="BR359" s="35">
        <f t="shared" ca="1" si="119"/>
        <v>122.42857142857143</v>
      </c>
      <c r="BS359" s="35">
        <f t="shared" ca="1" si="119"/>
        <v>122.42857142857143</v>
      </c>
      <c r="BT359" s="35">
        <f t="shared" ca="1" si="119"/>
        <v>122.42857142857143</v>
      </c>
      <c r="BU359" s="35">
        <f t="shared" ca="1" si="119"/>
        <v>122.42857142857143</v>
      </c>
      <c r="BV359" s="35">
        <f t="shared" ca="1" si="119"/>
        <v>106.0952380952381</v>
      </c>
      <c r="BW359" s="35">
        <f t="shared" ca="1" si="119"/>
        <v>106.0952380952381</v>
      </c>
      <c r="BX359" s="35">
        <f t="shared" ca="1" si="119"/>
        <v>102.52380952380953</v>
      </c>
      <c r="BY359" s="35">
        <f t="shared" ca="1" si="119"/>
        <v>102.52380952380953</v>
      </c>
      <c r="BZ359" s="35">
        <f t="shared" ca="1" si="119"/>
        <v>102.52380952380953</v>
      </c>
      <c r="CA359" s="35">
        <f t="shared" ca="1" si="119"/>
        <v>102.52380952380953</v>
      </c>
      <c r="CB359" s="35">
        <f t="shared" ca="1" si="119"/>
        <v>102.52380952380953</v>
      </c>
      <c r="CC359" s="35">
        <f t="shared" ca="1" si="119"/>
        <v>102.52380952380953</v>
      </c>
      <c r="CD359" s="35">
        <f t="shared" ca="1" si="119"/>
        <v>102.52380952380953</v>
      </c>
      <c r="CE359" s="35">
        <f t="shared" ca="1" si="134"/>
        <v>102.52380952380953</v>
      </c>
      <c r="CF359" s="35">
        <f t="shared" ca="1" si="134"/>
        <v>102.52380952380953</v>
      </c>
      <c r="CG359" s="35">
        <f t="shared" ca="1" si="134"/>
        <v>102.52380952380953</v>
      </c>
      <c r="CH359" s="35">
        <f t="shared" ca="1" si="135"/>
        <v>102.52380952380953</v>
      </c>
      <c r="CI359" s="35">
        <f t="shared" ca="1" si="135"/>
        <v>102.52380952380953</v>
      </c>
      <c r="CJ359" s="35">
        <f t="shared" ca="1" si="135"/>
        <v>102.52380952380953</v>
      </c>
      <c r="CK359" s="35">
        <f t="shared" ca="1" si="135"/>
        <v>102.52380952380953</v>
      </c>
      <c r="CL359" s="35">
        <f t="shared" ca="1" si="135"/>
        <v>102.52380952380953</v>
      </c>
      <c r="CM359" s="35">
        <f t="shared" ca="1" si="135"/>
        <v>102.52380952380953</v>
      </c>
      <c r="CN359" s="35">
        <f t="shared" ca="1" si="135"/>
        <v>102.52380952380953</v>
      </c>
      <c r="CO359" s="35">
        <f t="shared" ca="1" si="135"/>
        <v>102.52380952380953</v>
      </c>
      <c r="CP359" s="35">
        <f t="shared" ca="1" si="135"/>
        <v>102.52380952380953</v>
      </c>
      <c r="CQ359" s="35">
        <f t="shared" ca="1" si="133"/>
        <v>102.52380952380953</v>
      </c>
      <c r="CR359" s="35">
        <f t="shared" ca="1" si="133"/>
        <v>102.52380952380953</v>
      </c>
      <c r="CS359" s="35">
        <f t="shared" ca="1" si="133"/>
        <v>102.52380952380953</v>
      </c>
      <c r="CT359" s="35">
        <f t="shared" ca="1" si="133"/>
        <v>102.52380952380953</v>
      </c>
      <c r="CU359" s="35">
        <f t="shared" ca="1" si="133"/>
        <v>102.52380952380953</v>
      </c>
      <c r="CV359" s="35">
        <f t="shared" ca="1" si="133"/>
        <v>102.52380952380953</v>
      </c>
      <c r="CW359" s="38">
        <f t="shared" ca="1" si="116"/>
        <v>61.571428571428577</v>
      </c>
      <c r="CX359" s="38">
        <f t="shared" ca="1" si="116"/>
        <v>34.190476190476197</v>
      </c>
      <c r="CY359" s="38">
        <f t="shared" ca="1" si="116"/>
        <v>23.476190476190482</v>
      </c>
      <c r="CZ359" s="39">
        <f t="shared" ca="1" si="116"/>
        <v>23.476190476190482</v>
      </c>
      <c r="DA359" s="35"/>
    </row>
    <row r="360" spans="4:105" x14ac:dyDescent="0.3">
      <c r="D360" s="61" t="str">
        <f>VLOOKUP(F360,[1]Special!$O$2:$S$209,3,0)</f>
        <v>|0101031100|0.00|0.00|0.000|89.0001.2</v>
      </c>
      <c r="E360" s="20" t="s">
        <v>382</v>
      </c>
      <c r="F360" s="19" t="str">
        <f t="shared" si="122"/>
        <v>|0200236643|28.60|0.00|1.200|0.000</v>
      </c>
      <c r="G360" s="19" t="str">
        <f>'Cutting Rules'!H360</f>
        <v>TOYOTA||||||||||||</v>
      </c>
      <c r="H360" s="19" t="str">
        <f>VLOOKUP(MID(F360,8,2),[1]Special!$H$2:$I$32,2,0)</f>
        <v>STKM17AM</v>
      </c>
      <c r="I360" s="19" t="str">
        <f t="shared" si="123"/>
        <v>NBC</v>
      </c>
      <c r="J360" s="19" t="str">
        <f t="shared" si="124"/>
        <v>C</v>
      </c>
      <c r="K360" s="19" t="str">
        <f t="shared" si="125"/>
        <v>28.6</v>
      </c>
      <c r="L360" s="19" t="str">
        <f t="shared" si="126"/>
        <v>0.00</v>
      </c>
      <c r="M360" s="52" t="str">
        <f t="shared" si="127"/>
        <v>1.20</v>
      </c>
      <c r="N360" s="52" t="str">
        <f t="shared" si="128"/>
        <v>6071</v>
      </c>
      <c r="O360" s="19">
        <f>VLOOKUP(F360,[1]Item!$A$5:$Z$10000,26,0)</f>
        <v>0.81100000000000005</v>
      </c>
      <c r="P360" s="19" t="str">
        <f>VLOOKUP(E360,[1]route!$E$3:$O$10005,11,0)</f>
        <v>C</v>
      </c>
      <c r="Q360" s="62" t="str">
        <f>'Cutting Rules'!AD360</f>
        <v>1505-6071-----------</v>
      </c>
      <c r="R360" s="23">
        <f ca="1">SUMIF([1]route!$E$3:$E$10005,E360,[1]!Table1[生産])</f>
        <v>632.5</v>
      </c>
      <c r="S360" s="24"/>
      <c r="T360" s="78" t="s">
        <v>547</v>
      </c>
      <c r="U360" s="19"/>
      <c r="V360" s="48">
        <f>SUMIF([1]route!$E$3:$E$10005,E360,[1]route!$M$3:$M$10005)</f>
        <v>563</v>
      </c>
      <c r="W360" s="56">
        <f t="shared" si="129"/>
        <v>2771.976103</v>
      </c>
      <c r="X360" s="27">
        <f t="array" aca="1" ref="X360" ca="1">INDEX($BP360:$CZ360,MATCH(TRUE,$BP360:$CZ360&lt;0,0))</f>
        <v>-69.5</v>
      </c>
      <c r="Y360" s="47">
        <f t="shared" ca="1" si="120"/>
        <v>45351</v>
      </c>
      <c r="Z360" s="121" t="str">
        <f>IFERROR(VLOOKUP(E360,[1]route!$E$3:$BL$10005,59,0),"")&amp;IFERROR(VLOOKUP(E360,[1]route!$E$3:$BL$10005,60,0),"")</f>
        <v/>
      </c>
      <c r="AA360" s="28">
        <f t="shared" ca="1" si="130"/>
        <v>69.5</v>
      </c>
      <c r="AB360" s="77">
        <f t="shared" ca="1" si="131"/>
        <v>342.18887950000004</v>
      </c>
      <c r="AC360" s="4">
        <f t="shared" ca="1" si="121"/>
        <v>35</v>
      </c>
      <c r="AD360" s="29">
        <v>0</v>
      </c>
      <c r="AE360" s="30">
        <f ca="1">SUMIF([1]route!$E$3:$E$10005,E360,[1]!Table1[1])</f>
        <v>0</v>
      </c>
      <c r="AF360" s="30">
        <f ca="1">SUMIF([1]route!$E$3:$E$10005,E360,[1]!Table1[2])</f>
        <v>0</v>
      </c>
      <c r="AG360" s="30">
        <f ca="1">SUMIF([1]route!$E$3:$E$10005,E360,[1]!Table1[3])</f>
        <v>0</v>
      </c>
      <c r="AH360" s="30">
        <f ca="1">SUMIF([1]route!$E$3:$E$10005,E360,[1]!Table1[4])</f>
        <v>0</v>
      </c>
      <c r="AI360" s="30">
        <f ca="1">SUMIF([1]route!$E$3:$E$10005,E360,[1]!Table1[5])</f>
        <v>0</v>
      </c>
      <c r="AJ360" s="30">
        <f ca="1">SUMIF([1]route!$E$3:$E$10005,E360,[1]!Table1[6])</f>
        <v>317.5</v>
      </c>
      <c r="AK360" s="30">
        <f ca="1">SUMIF([1]route!$E$3:$E$10005,E360,[1]!Table1[7])</f>
        <v>0</v>
      </c>
      <c r="AL360" s="30">
        <f ca="1">SUMIF([1]route!$E$3:$E$10005,E360,[1]!Table1[8])</f>
        <v>0</v>
      </c>
      <c r="AM360" s="30">
        <f ca="1">SUMIF([1]route!$E$3:$E$10005,E360,[1]!Table1[9])</f>
        <v>0</v>
      </c>
      <c r="AN360" s="30">
        <f ca="1">SUMIF([1]route!$E$3:$E$10005,E360,[1]!Table1[10])</f>
        <v>0</v>
      </c>
      <c r="AO360" s="30">
        <f ca="1">SUMIF([1]route!$E$3:$E$10005,E360,[1]!Table1[11])</f>
        <v>0</v>
      </c>
      <c r="AP360" s="30">
        <f ca="1">SUMIF([1]route!$E$3:$E$10005,E360,[1]!Table1[12])</f>
        <v>0</v>
      </c>
      <c r="AQ360" s="30">
        <f ca="1">SUMIF([1]route!$E$3:$E$10005,E360,[1]!Table1[13])</f>
        <v>0</v>
      </c>
      <c r="AR360" s="30">
        <f ca="1">SUMIF([1]route!$E$3:$E$10005,E360,[1]!Table1[14])</f>
        <v>0</v>
      </c>
      <c r="AS360" s="30">
        <f ca="1">SUMIF([1]route!$E$3:$E$10005,E360,[1]!Table1[15])</f>
        <v>0</v>
      </c>
      <c r="AT360" s="30">
        <f ca="1">SUMIF([1]route!$E$3:$E$10005,E360,[1]!Table1[16])</f>
        <v>0</v>
      </c>
      <c r="AU360" s="30">
        <f ca="1">SUMIF([1]route!$E$3:$E$10005,E360,[1]!Table1[17])</f>
        <v>0</v>
      </c>
      <c r="AV360" s="30">
        <f ca="1">SUMIF([1]route!$E$3:$E$10005,E360,[1]!Table1[18])</f>
        <v>0</v>
      </c>
      <c r="AW360" s="30">
        <f ca="1">SUMIF([1]route!$E$3:$E$10005,E360,[1]!Table1[19])</f>
        <v>0</v>
      </c>
      <c r="AX360" s="30">
        <f ca="1">SUMIF([1]route!$E$3:$E$10005,E360,[1]!Table1[20])</f>
        <v>0</v>
      </c>
      <c r="AY360" s="30">
        <f ca="1">SUMIF([1]route!$E$3:$E$10005,E360,[1]!Table1[21])</f>
        <v>0</v>
      </c>
      <c r="AZ360" s="30">
        <f ca="1">SUMIF([1]route!$E$3:$E$10005,E360,[1]!Table1[22])</f>
        <v>0</v>
      </c>
      <c r="BA360" s="30">
        <f ca="1">SUMIF([1]route!$E$3:$E$10005,E360,[1]!Table1[23])</f>
        <v>0</v>
      </c>
      <c r="BB360" s="30">
        <f ca="1">SUMIF([1]route!$E$3:$E$10005,E360,[1]!Table1[24])</f>
        <v>0</v>
      </c>
      <c r="BC360" s="30">
        <f ca="1">SUMIF([1]route!$E$3:$E$10005,E360,[1]!Table1[25])</f>
        <v>0</v>
      </c>
      <c r="BD360" s="30">
        <f ca="1">SUMIF([1]route!$E$3:$E$10005,E360,[1]!Table1[26])</f>
        <v>0</v>
      </c>
      <c r="BE360" s="30">
        <f ca="1">SUMIF([1]route!$E$3:$E$10005,E360,[1]!Table1[27])</f>
        <v>0</v>
      </c>
      <c r="BF360" s="30">
        <f ca="1">SUMIF([1]route!$E$3:$E$10005,E360,[1]!Table1[28])</f>
        <v>0</v>
      </c>
      <c r="BG360" s="30">
        <f ca="1">SUMIF([1]route!$E$3:$E$10005,E360,[1]!Table1[29])</f>
        <v>0</v>
      </c>
      <c r="BH360" s="30">
        <f ca="1">SUMIF([1]route!$E$3:$E$10005,E360,[1]!Table1[30])</f>
        <v>0</v>
      </c>
      <c r="BI360" s="30">
        <f ca="1">SUMIF([1]route!$E$3:$E$10005,E360,[1]!Table1[31])</f>
        <v>0</v>
      </c>
      <c r="BJ360" s="30">
        <f ca="1">SUMIF([1]route!$E$3:$E$10005,E360,[1]!Table1[Remain PO])</f>
        <v>0</v>
      </c>
      <c r="BK360" s="31">
        <f ca="1">SUMIF([1]route!$E$3:$E$10005,E360,[1]!Table1[N+1])</f>
        <v>180</v>
      </c>
      <c r="BL360" s="31">
        <f ca="1">SUMIF([1]route!$E$3:$E$10005,E360,[1]!Table1[N+2])</f>
        <v>135</v>
      </c>
      <c r="BM360" s="31">
        <f ca="1">SUMIF([1]route!$E$3:$E$10005,E360,[1]!Table1[N+3])</f>
        <v>0</v>
      </c>
      <c r="BN360" s="32">
        <f ca="1">SUMIF([1]route!$E$3:$E$10005,E360,[1]!Table1[N+4])</f>
        <v>0</v>
      </c>
      <c r="BP360" s="37">
        <f t="shared" si="132"/>
        <v>563</v>
      </c>
      <c r="BQ360" s="35">
        <f t="shared" ca="1" si="119"/>
        <v>563</v>
      </c>
      <c r="BR360" s="35">
        <f t="shared" ca="1" si="119"/>
        <v>563</v>
      </c>
      <c r="BS360" s="35">
        <f t="shared" ca="1" si="119"/>
        <v>563</v>
      </c>
      <c r="BT360" s="35">
        <f t="shared" ca="1" si="119"/>
        <v>563</v>
      </c>
      <c r="BU360" s="35">
        <f t="shared" ca="1" si="119"/>
        <v>563</v>
      </c>
      <c r="BV360" s="35">
        <f t="shared" ca="1" si="119"/>
        <v>245.5</v>
      </c>
      <c r="BW360" s="35">
        <f t="shared" ca="1" si="119"/>
        <v>245.5</v>
      </c>
      <c r="BX360" s="35">
        <f t="shared" ca="1" si="119"/>
        <v>245.5</v>
      </c>
      <c r="BY360" s="35">
        <f t="shared" ca="1" si="119"/>
        <v>245.5</v>
      </c>
      <c r="BZ360" s="35">
        <f t="shared" ca="1" si="119"/>
        <v>245.5</v>
      </c>
      <c r="CA360" s="35">
        <f t="shared" ca="1" si="119"/>
        <v>245.5</v>
      </c>
      <c r="CB360" s="35">
        <f t="shared" ca="1" si="119"/>
        <v>245.5</v>
      </c>
      <c r="CC360" s="35">
        <f t="shared" ca="1" si="119"/>
        <v>245.5</v>
      </c>
      <c r="CD360" s="35">
        <f t="shared" ca="1" si="119"/>
        <v>245.5</v>
      </c>
      <c r="CE360" s="35">
        <f t="shared" ca="1" si="134"/>
        <v>245.5</v>
      </c>
      <c r="CF360" s="35">
        <f t="shared" ca="1" si="134"/>
        <v>245.5</v>
      </c>
      <c r="CG360" s="35">
        <f t="shared" ca="1" si="134"/>
        <v>245.5</v>
      </c>
      <c r="CH360" s="35">
        <f t="shared" ca="1" si="135"/>
        <v>245.5</v>
      </c>
      <c r="CI360" s="35">
        <f t="shared" ca="1" si="135"/>
        <v>245.5</v>
      </c>
      <c r="CJ360" s="35">
        <f t="shared" ca="1" si="135"/>
        <v>245.5</v>
      </c>
      <c r="CK360" s="35">
        <f t="shared" ca="1" si="135"/>
        <v>245.5</v>
      </c>
      <c r="CL360" s="35">
        <f t="shared" ca="1" si="135"/>
        <v>245.5</v>
      </c>
      <c r="CM360" s="35">
        <f t="shared" ca="1" si="135"/>
        <v>245.5</v>
      </c>
      <c r="CN360" s="35">
        <f t="shared" ca="1" si="135"/>
        <v>245.5</v>
      </c>
      <c r="CO360" s="35">
        <f t="shared" ca="1" si="135"/>
        <v>245.5</v>
      </c>
      <c r="CP360" s="35">
        <f t="shared" ca="1" si="135"/>
        <v>245.5</v>
      </c>
      <c r="CQ360" s="35">
        <f t="shared" ca="1" si="133"/>
        <v>245.5</v>
      </c>
      <c r="CR360" s="35">
        <f t="shared" ca="1" si="133"/>
        <v>245.5</v>
      </c>
      <c r="CS360" s="35">
        <f t="shared" ca="1" si="133"/>
        <v>245.5</v>
      </c>
      <c r="CT360" s="35">
        <f t="shared" ca="1" si="133"/>
        <v>245.5</v>
      </c>
      <c r="CU360" s="35">
        <f t="shared" ca="1" si="133"/>
        <v>245.5</v>
      </c>
      <c r="CV360" s="35">
        <f t="shared" ca="1" si="133"/>
        <v>245.5</v>
      </c>
      <c r="CW360" s="38">
        <f t="shared" ca="1" si="116"/>
        <v>65.5</v>
      </c>
      <c r="CX360" s="38">
        <f t="shared" ca="1" si="116"/>
        <v>-69.5</v>
      </c>
      <c r="CY360" s="38">
        <f t="shared" ca="1" si="116"/>
        <v>-69.5</v>
      </c>
      <c r="CZ360" s="39">
        <f t="shared" ca="1" si="116"/>
        <v>-69.5</v>
      </c>
      <c r="DA360" s="35"/>
    </row>
    <row r="361" spans="4:105" x14ac:dyDescent="0.3">
      <c r="D361" s="61" t="str">
        <f>VLOOKUP(F361,[1]Special!$O$2:$S$209,3,0)</f>
        <v>Buy</v>
      </c>
      <c r="E361" s="20" t="s">
        <v>383</v>
      </c>
      <c r="F361" s="19" t="str">
        <f t="shared" si="122"/>
        <v>|0200226700|28.00|21.80|3.100|0.000</v>
      </c>
      <c r="G361" s="19" t="str">
        <f>'Cutting Rules'!H361</f>
        <v>||||||||||||</v>
      </c>
      <c r="H361" s="19" t="str">
        <f>VLOOKUP(MID(F361,8,2),[1]Special!$H$2:$I$32,2,0)</f>
        <v>STKM13C</v>
      </c>
      <c r="I361" s="19" t="str">
        <f t="shared" si="123"/>
        <v>NBC</v>
      </c>
      <c r="J361" s="19" t="str">
        <f t="shared" si="124"/>
        <v>P</v>
      </c>
      <c r="K361" s="19" t="str">
        <f t="shared" si="125"/>
        <v>28.0</v>
      </c>
      <c r="L361" s="19" t="str">
        <f t="shared" si="126"/>
        <v>21.8</v>
      </c>
      <c r="M361" s="52" t="str">
        <f t="shared" si="127"/>
        <v>3.10</v>
      </c>
      <c r="N361" s="52" t="str">
        <f t="shared" si="128"/>
        <v>6100</v>
      </c>
      <c r="O361" s="19">
        <f>VLOOKUP(F361,[1]Item!$A$5:$Z$10000,26,0)</f>
        <v>1.9039999999999999</v>
      </c>
      <c r="P361" s="19" t="str">
        <f>VLOOKUP(E361,[1]route!$E$3:$O$10005,11,0)</f>
        <v>C</v>
      </c>
      <c r="Q361" s="62" t="str">
        <f>'Cutting Rules'!AD361</f>
        <v>224.1-55.4-----------</v>
      </c>
      <c r="R361" s="23">
        <f ca="1">SUMIF([1]route!$E$3:$E$10005,E361,[1]!Table1[生産])</f>
        <v>0</v>
      </c>
      <c r="S361" s="24"/>
      <c r="T361" s="78" t="s">
        <v>547</v>
      </c>
      <c r="U361" s="19"/>
      <c r="V361" s="48">
        <f>SUMIF([1]route!$E$3:$E$10005,E361,[1]route!$M$3:$M$10005)</f>
        <v>0</v>
      </c>
      <c r="W361" s="56">
        <f t="shared" si="129"/>
        <v>0</v>
      </c>
      <c r="X361" s="27" t="e">
        <f t="array" aca="1" ref="X361" ca="1">INDEX($BP361:$CZ361,MATCH(TRUE,$BP361:$CZ361&lt;0,0))</f>
        <v>#N/A</v>
      </c>
      <c r="Y361" s="47" t="str">
        <f t="shared" ca="1" si="120"/>
        <v/>
      </c>
      <c r="Z361" s="121" t="str">
        <f>IFERROR(VLOOKUP(E361,[1]route!$E$3:$BL$10005,59,0),"")&amp;IFERROR(VLOOKUP(E361,[1]route!$E$3:$BL$10005,60,0),"")</f>
        <v/>
      </c>
      <c r="AA361" s="28">
        <f t="shared" ca="1" si="130"/>
        <v>0</v>
      </c>
      <c r="AB361" s="77">
        <f t="shared" ca="1" si="131"/>
        <v>0</v>
      </c>
      <c r="AC361" s="4" t="str">
        <f t="shared" ca="1" si="121"/>
        <v/>
      </c>
      <c r="AD361" s="29">
        <v>0</v>
      </c>
      <c r="AE361" s="30">
        <f ca="1">SUMIF([1]route!$E$3:$E$10005,E361,[1]!Table1[1])</f>
        <v>0</v>
      </c>
      <c r="AF361" s="30">
        <f ca="1">SUMIF([1]route!$E$3:$E$10005,E361,[1]!Table1[2])</f>
        <v>0</v>
      </c>
      <c r="AG361" s="30">
        <f ca="1">SUMIF([1]route!$E$3:$E$10005,E361,[1]!Table1[3])</f>
        <v>0</v>
      </c>
      <c r="AH361" s="30">
        <f ca="1">SUMIF([1]route!$E$3:$E$10005,E361,[1]!Table1[4])</f>
        <v>0</v>
      </c>
      <c r="AI361" s="30">
        <f ca="1">SUMIF([1]route!$E$3:$E$10005,E361,[1]!Table1[5])</f>
        <v>0</v>
      </c>
      <c r="AJ361" s="30">
        <f ca="1">SUMIF([1]route!$E$3:$E$10005,E361,[1]!Table1[6])</f>
        <v>0</v>
      </c>
      <c r="AK361" s="30">
        <f ca="1">SUMIF([1]route!$E$3:$E$10005,E361,[1]!Table1[7])</f>
        <v>0</v>
      </c>
      <c r="AL361" s="30">
        <f ca="1">SUMIF([1]route!$E$3:$E$10005,E361,[1]!Table1[8])</f>
        <v>0</v>
      </c>
      <c r="AM361" s="30">
        <f ca="1">SUMIF([1]route!$E$3:$E$10005,E361,[1]!Table1[9])</f>
        <v>0</v>
      </c>
      <c r="AN361" s="30">
        <f ca="1">SUMIF([1]route!$E$3:$E$10005,E361,[1]!Table1[10])</f>
        <v>0</v>
      </c>
      <c r="AO361" s="30">
        <f ca="1">SUMIF([1]route!$E$3:$E$10005,E361,[1]!Table1[11])</f>
        <v>0</v>
      </c>
      <c r="AP361" s="30">
        <f ca="1">SUMIF([1]route!$E$3:$E$10005,E361,[1]!Table1[12])</f>
        <v>0</v>
      </c>
      <c r="AQ361" s="30">
        <f ca="1">SUMIF([1]route!$E$3:$E$10005,E361,[1]!Table1[13])</f>
        <v>0</v>
      </c>
      <c r="AR361" s="30">
        <f ca="1">SUMIF([1]route!$E$3:$E$10005,E361,[1]!Table1[14])</f>
        <v>0</v>
      </c>
      <c r="AS361" s="30">
        <f ca="1">SUMIF([1]route!$E$3:$E$10005,E361,[1]!Table1[15])</f>
        <v>0</v>
      </c>
      <c r="AT361" s="30">
        <f ca="1">SUMIF([1]route!$E$3:$E$10005,E361,[1]!Table1[16])</f>
        <v>0</v>
      </c>
      <c r="AU361" s="30">
        <f ca="1">SUMIF([1]route!$E$3:$E$10005,E361,[1]!Table1[17])</f>
        <v>0</v>
      </c>
      <c r="AV361" s="30">
        <f ca="1">SUMIF([1]route!$E$3:$E$10005,E361,[1]!Table1[18])</f>
        <v>0</v>
      </c>
      <c r="AW361" s="30">
        <f ca="1">SUMIF([1]route!$E$3:$E$10005,E361,[1]!Table1[19])</f>
        <v>0</v>
      </c>
      <c r="AX361" s="30">
        <f ca="1">SUMIF([1]route!$E$3:$E$10005,E361,[1]!Table1[20])</f>
        <v>0</v>
      </c>
      <c r="AY361" s="30">
        <f ca="1">SUMIF([1]route!$E$3:$E$10005,E361,[1]!Table1[21])</f>
        <v>0</v>
      </c>
      <c r="AZ361" s="30">
        <f ca="1">SUMIF([1]route!$E$3:$E$10005,E361,[1]!Table1[22])</f>
        <v>0</v>
      </c>
      <c r="BA361" s="30">
        <f ca="1">SUMIF([1]route!$E$3:$E$10005,E361,[1]!Table1[23])</f>
        <v>0</v>
      </c>
      <c r="BB361" s="30">
        <f ca="1">SUMIF([1]route!$E$3:$E$10005,E361,[1]!Table1[24])</f>
        <v>0</v>
      </c>
      <c r="BC361" s="30">
        <f ca="1">SUMIF([1]route!$E$3:$E$10005,E361,[1]!Table1[25])</f>
        <v>0</v>
      </c>
      <c r="BD361" s="30">
        <f ca="1">SUMIF([1]route!$E$3:$E$10005,E361,[1]!Table1[26])</f>
        <v>0</v>
      </c>
      <c r="BE361" s="30">
        <f ca="1">SUMIF([1]route!$E$3:$E$10005,E361,[1]!Table1[27])</f>
        <v>0</v>
      </c>
      <c r="BF361" s="30">
        <f ca="1">SUMIF([1]route!$E$3:$E$10005,E361,[1]!Table1[28])</f>
        <v>0</v>
      </c>
      <c r="BG361" s="30">
        <f ca="1">SUMIF([1]route!$E$3:$E$10005,E361,[1]!Table1[29])</f>
        <v>0</v>
      </c>
      <c r="BH361" s="30">
        <f ca="1">SUMIF([1]route!$E$3:$E$10005,E361,[1]!Table1[30])</f>
        <v>0</v>
      </c>
      <c r="BI361" s="30">
        <f ca="1">SUMIF([1]route!$E$3:$E$10005,E361,[1]!Table1[31])</f>
        <v>0</v>
      </c>
      <c r="BJ361" s="30">
        <f ca="1">SUMIF([1]route!$E$3:$E$10005,E361,[1]!Table1[Remain PO])</f>
        <v>0</v>
      </c>
      <c r="BK361" s="31">
        <f ca="1">SUMIF([1]route!$E$3:$E$10005,E361,[1]!Table1[N+1])</f>
        <v>0</v>
      </c>
      <c r="BL361" s="31">
        <f ca="1">SUMIF([1]route!$E$3:$E$10005,E361,[1]!Table1[N+2])</f>
        <v>0</v>
      </c>
      <c r="BM361" s="31">
        <f ca="1">SUMIF([1]route!$E$3:$E$10005,E361,[1]!Table1[N+3])</f>
        <v>0</v>
      </c>
      <c r="BN361" s="32">
        <f ca="1">SUMIF([1]route!$E$3:$E$10005,E361,[1]!Table1[N+4])</f>
        <v>0</v>
      </c>
      <c r="BP361" s="37">
        <f t="shared" si="132"/>
        <v>0</v>
      </c>
      <c r="BQ361" s="35">
        <f t="shared" ca="1" si="119"/>
        <v>0</v>
      </c>
      <c r="BR361" s="35">
        <f t="shared" ca="1" si="119"/>
        <v>0</v>
      </c>
      <c r="BS361" s="35">
        <f t="shared" ca="1" si="119"/>
        <v>0</v>
      </c>
      <c r="BT361" s="35">
        <f t="shared" ca="1" si="119"/>
        <v>0</v>
      </c>
      <c r="BU361" s="35">
        <f t="shared" ca="1" si="119"/>
        <v>0</v>
      </c>
      <c r="BV361" s="35">
        <f t="shared" ref="BV361:CD389" ca="1" si="136">BU361-AJ361</f>
        <v>0</v>
      </c>
      <c r="BW361" s="35">
        <f t="shared" ca="1" si="136"/>
        <v>0</v>
      </c>
      <c r="BX361" s="35">
        <f t="shared" ca="1" si="136"/>
        <v>0</v>
      </c>
      <c r="BY361" s="35">
        <f t="shared" ca="1" si="136"/>
        <v>0</v>
      </c>
      <c r="BZ361" s="35">
        <f t="shared" ca="1" si="136"/>
        <v>0</v>
      </c>
      <c r="CA361" s="35">
        <f t="shared" ca="1" si="136"/>
        <v>0</v>
      </c>
      <c r="CB361" s="35">
        <f t="shared" ca="1" si="136"/>
        <v>0</v>
      </c>
      <c r="CC361" s="35">
        <f t="shared" ca="1" si="136"/>
        <v>0</v>
      </c>
      <c r="CD361" s="35">
        <f t="shared" ca="1" si="136"/>
        <v>0</v>
      </c>
      <c r="CE361" s="35">
        <f t="shared" ca="1" si="134"/>
        <v>0</v>
      </c>
      <c r="CF361" s="35">
        <f t="shared" ca="1" si="134"/>
        <v>0</v>
      </c>
      <c r="CG361" s="35">
        <f t="shared" ca="1" si="134"/>
        <v>0</v>
      </c>
      <c r="CH361" s="35">
        <f t="shared" ca="1" si="135"/>
        <v>0</v>
      </c>
      <c r="CI361" s="35">
        <f t="shared" ca="1" si="135"/>
        <v>0</v>
      </c>
      <c r="CJ361" s="35">
        <f t="shared" ca="1" si="135"/>
        <v>0</v>
      </c>
      <c r="CK361" s="35">
        <f t="shared" ca="1" si="135"/>
        <v>0</v>
      </c>
      <c r="CL361" s="35">
        <f t="shared" ca="1" si="135"/>
        <v>0</v>
      </c>
      <c r="CM361" s="35">
        <f t="shared" ca="1" si="135"/>
        <v>0</v>
      </c>
      <c r="CN361" s="35">
        <f t="shared" ca="1" si="135"/>
        <v>0</v>
      </c>
      <c r="CO361" s="35">
        <f t="shared" ca="1" si="135"/>
        <v>0</v>
      </c>
      <c r="CP361" s="35">
        <f t="shared" ca="1" si="135"/>
        <v>0</v>
      </c>
      <c r="CQ361" s="35">
        <f t="shared" ca="1" si="133"/>
        <v>0</v>
      </c>
      <c r="CR361" s="35">
        <f t="shared" ca="1" si="133"/>
        <v>0</v>
      </c>
      <c r="CS361" s="35">
        <f t="shared" ca="1" si="133"/>
        <v>0</v>
      </c>
      <c r="CT361" s="35">
        <f t="shared" ca="1" si="133"/>
        <v>0</v>
      </c>
      <c r="CU361" s="35">
        <f t="shared" ca="1" si="133"/>
        <v>0</v>
      </c>
      <c r="CV361" s="35">
        <f t="shared" ca="1" si="133"/>
        <v>0</v>
      </c>
      <c r="CW361" s="38">
        <f t="shared" ca="1" si="116"/>
        <v>0</v>
      </c>
      <c r="CX361" s="38">
        <f t="shared" ca="1" si="116"/>
        <v>0</v>
      </c>
      <c r="CY361" s="38">
        <f t="shared" ca="1" si="116"/>
        <v>0</v>
      </c>
      <c r="CZ361" s="39">
        <f t="shared" ca="1" si="116"/>
        <v>0</v>
      </c>
      <c r="DA361" s="35"/>
    </row>
    <row r="362" spans="4:105" x14ac:dyDescent="0.3">
      <c r="D362" s="61" t="str">
        <f>VLOOKUP(F362,[1]Special!$O$2:$S$209,3,0)</f>
        <v>Buy</v>
      </c>
      <c r="E362" s="20" t="s">
        <v>384</v>
      </c>
      <c r="F362" s="19" t="str">
        <f t="shared" si="122"/>
        <v>|0200226700|28.00|21.80|3.100|0.000</v>
      </c>
      <c r="G362" s="19" t="str">
        <f>'Cutting Rules'!H362</f>
        <v>|KMV|KMV||||||||||</v>
      </c>
      <c r="H362" s="19" t="str">
        <f>VLOOKUP(MID(F362,8,2),[1]Special!$H$2:$I$32,2,0)</f>
        <v>STKM13C</v>
      </c>
      <c r="I362" s="19" t="str">
        <f t="shared" si="123"/>
        <v>IBC</v>
      </c>
      <c r="J362" s="19" t="str">
        <f t="shared" si="124"/>
        <v>P</v>
      </c>
      <c r="K362" s="19" t="str">
        <f t="shared" si="125"/>
        <v>28.0</v>
      </c>
      <c r="L362" s="19" t="str">
        <f t="shared" si="126"/>
        <v>21.8</v>
      </c>
      <c r="M362" s="52" t="str">
        <f t="shared" si="127"/>
        <v>3.10</v>
      </c>
      <c r="N362" s="52" t="str">
        <f t="shared" si="128"/>
        <v>6100</v>
      </c>
      <c r="O362" s="19">
        <f>VLOOKUP(F362,[1]Item!$A$5:$Z$10000,26,0)</f>
        <v>1.9039999999999999</v>
      </c>
      <c r="P362" s="19" t="str">
        <f>VLOOKUP(E362,[1]route!$E$3:$O$10005,11,0)</f>
        <v>P/E</v>
      </c>
      <c r="Q362" s="62" t="str">
        <f>'Cutting Rules'!AD362</f>
        <v>6100-55.4-224.1----------</v>
      </c>
      <c r="R362" s="23">
        <f ca="1">SUMIF([1]route!$E$3:$E$10005,E362,[1]!Table1[生産])</f>
        <v>32.296296296296298</v>
      </c>
      <c r="S362" s="24"/>
      <c r="T362" s="78" t="s">
        <v>547</v>
      </c>
      <c r="U362" s="19"/>
      <c r="V362" s="48">
        <f>SUMIF([1]route!$E$3:$E$10005,E362,[1]route!$M$3:$M$10005)</f>
        <v>73</v>
      </c>
      <c r="W362" s="56">
        <f t="shared" si="129"/>
        <v>847.85119999999995</v>
      </c>
      <c r="X362" s="27">
        <f t="array" aca="1" ref="X362" ca="1">INDEX($BP362:$CZ362,MATCH(TRUE,$BP362:$CZ362&lt;0,0))</f>
        <v>-23.188552188552194</v>
      </c>
      <c r="Y362" s="47">
        <f t="shared" ca="1" si="120"/>
        <v>45380</v>
      </c>
      <c r="Z362" s="121" t="str">
        <f>IFERROR(VLOOKUP(E362,[1]route!$E$3:$BL$10005,59,0),"")&amp;IFERROR(VLOOKUP(E362,[1]route!$E$3:$BL$10005,60,0),"")</f>
        <v/>
      </c>
      <c r="AA362" s="28">
        <f t="shared" ca="1" si="130"/>
        <v>0</v>
      </c>
      <c r="AB362" s="77">
        <f t="shared" ca="1" si="131"/>
        <v>0</v>
      </c>
      <c r="AC362" s="4">
        <f t="shared" ca="1" si="121"/>
        <v>36</v>
      </c>
      <c r="AD362" s="29">
        <v>0</v>
      </c>
      <c r="AE362" s="30">
        <f ca="1">SUMIF([1]route!$E$3:$E$10005,E362,[1]!Table1[1])</f>
        <v>0</v>
      </c>
      <c r="AF362" s="30">
        <f ca="1">SUMIF([1]route!$E$3:$E$10005,E362,[1]!Table1[2])</f>
        <v>0</v>
      </c>
      <c r="AG362" s="30">
        <f ca="1">SUMIF([1]route!$E$3:$E$10005,E362,[1]!Table1[3])</f>
        <v>0</v>
      </c>
      <c r="AH362" s="30">
        <f ca="1">SUMIF([1]route!$E$3:$E$10005,E362,[1]!Table1[4])</f>
        <v>0</v>
      </c>
      <c r="AI362" s="30">
        <f ca="1">SUMIF([1]route!$E$3:$E$10005,E362,[1]!Table1[5])</f>
        <v>0</v>
      </c>
      <c r="AJ362" s="30">
        <f ca="1">SUMIF([1]route!$E$3:$E$10005,E362,[1]!Table1[6])</f>
        <v>0</v>
      </c>
      <c r="AK362" s="30">
        <f ca="1">SUMIF([1]route!$E$3:$E$10005,E362,[1]!Table1[7])</f>
        <v>0</v>
      </c>
      <c r="AL362" s="30">
        <f ca="1">SUMIF([1]route!$E$3:$E$10005,E362,[1]!Table1[8])</f>
        <v>0</v>
      </c>
      <c r="AM362" s="30">
        <f ca="1">SUMIF([1]route!$E$3:$E$10005,E362,[1]!Table1[9])</f>
        <v>0</v>
      </c>
      <c r="AN362" s="30">
        <f ca="1">SUMIF([1]route!$E$3:$E$10005,E362,[1]!Table1[10])</f>
        <v>0</v>
      </c>
      <c r="AO362" s="30">
        <f ca="1">SUMIF([1]route!$E$3:$E$10005,E362,[1]!Table1[11])</f>
        <v>0</v>
      </c>
      <c r="AP362" s="30">
        <f ca="1">SUMIF([1]route!$E$3:$E$10005,E362,[1]!Table1[12])</f>
        <v>0</v>
      </c>
      <c r="AQ362" s="30">
        <f ca="1">SUMIF([1]route!$E$3:$E$10005,E362,[1]!Table1[13])</f>
        <v>0</v>
      </c>
      <c r="AR362" s="30">
        <f ca="1">SUMIF([1]route!$E$3:$E$10005,E362,[1]!Table1[14])</f>
        <v>0</v>
      </c>
      <c r="AS362" s="30">
        <f ca="1">SUMIF([1]route!$E$3:$E$10005,E362,[1]!Table1[15])</f>
        <v>0</v>
      </c>
      <c r="AT362" s="30">
        <f ca="1">SUMIF([1]route!$E$3:$E$10005,E362,[1]!Table1[16])</f>
        <v>0</v>
      </c>
      <c r="AU362" s="30">
        <f ca="1">SUMIF([1]route!$E$3:$E$10005,E362,[1]!Table1[17])</f>
        <v>0</v>
      </c>
      <c r="AV362" s="30">
        <f ca="1">SUMIF([1]route!$E$3:$E$10005,E362,[1]!Table1[18])</f>
        <v>0</v>
      </c>
      <c r="AW362" s="30">
        <f ca="1">SUMIF([1]route!$E$3:$E$10005,E362,[1]!Table1[19])</f>
        <v>0</v>
      </c>
      <c r="AX362" s="30">
        <f ca="1">SUMIF([1]route!$E$3:$E$10005,E362,[1]!Table1[20])</f>
        <v>0</v>
      </c>
      <c r="AY362" s="30">
        <f ca="1">SUMIF([1]route!$E$3:$E$10005,E362,[1]!Table1[21])</f>
        <v>0</v>
      </c>
      <c r="AZ362" s="30">
        <f ca="1">SUMIF([1]route!$E$3:$E$10005,E362,[1]!Table1[22])</f>
        <v>0</v>
      </c>
      <c r="BA362" s="30">
        <f ca="1">SUMIF([1]route!$E$3:$E$10005,E362,[1]!Table1[23])</f>
        <v>0</v>
      </c>
      <c r="BB362" s="30">
        <f ca="1">SUMIF([1]route!$E$3:$E$10005,E362,[1]!Table1[24])</f>
        <v>0</v>
      </c>
      <c r="BC362" s="30">
        <f ca="1">SUMIF([1]route!$E$3:$E$10005,E362,[1]!Table1[25])</f>
        <v>0</v>
      </c>
      <c r="BD362" s="30">
        <f ca="1">SUMIF([1]route!$E$3:$E$10005,E362,[1]!Table1[26])</f>
        <v>0</v>
      </c>
      <c r="BE362" s="30">
        <f ca="1">SUMIF([1]route!$E$3:$E$10005,E362,[1]!Table1[27])</f>
        <v>0</v>
      </c>
      <c r="BF362" s="30">
        <f ca="1">SUMIF([1]route!$E$3:$E$10005,E362,[1]!Table1[28])</f>
        <v>0</v>
      </c>
      <c r="BG362" s="30">
        <f ca="1">SUMIF([1]route!$E$3:$E$10005,E362,[1]!Table1[29])</f>
        <v>0</v>
      </c>
      <c r="BH362" s="30">
        <f ca="1">SUMIF([1]route!$E$3:$E$10005,E362,[1]!Table1[30])</f>
        <v>0</v>
      </c>
      <c r="BI362" s="30">
        <f ca="1">SUMIF([1]route!$E$3:$E$10005,E362,[1]!Table1[31])</f>
        <v>0</v>
      </c>
      <c r="BJ362" s="30">
        <f ca="1">SUMIF([1]route!$E$3:$E$10005,E362,[1]!Table1[Remain PO])</f>
        <v>0</v>
      </c>
      <c r="BK362" s="31">
        <f ca="1">SUMIF([1]route!$E$3:$E$10005,E362,[1]!Table1[N+1])</f>
        <v>32.296296296296298</v>
      </c>
      <c r="BL362" s="31">
        <f ca="1">SUMIF([1]route!$E$3:$E$10005,E362,[1]!Table1[N+2])</f>
        <v>21.306397306397308</v>
      </c>
      <c r="BM362" s="31">
        <f ca="1">SUMIF([1]route!$E$3:$E$10005,E362,[1]!Table1[N+3])</f>
        <v>42.585858585858588</v>
      </c>
      <c r="BN362" s="32">
        <f ca="1">SUMIF([1]route!$E$3:$E$10005,E362,[1]!Table1[N+4])</f>
        <v>0</v>
      </c>
      <c r="BP362" s="37">
        <f t="shared" si="132"/>
        <v>73</v>
      </c>
      <c r="BQ362" s="35">
        <f t="shared" ref="BQ362:BX404" ca="1" si="137">BP362-AE362</f>
        <v>73</v>
      </c>
      <c r="BR362" s="35">
        <f t="shared" ca="1" si="137"/>
        <v>73</v>
      </c>
      <c r="BS362" s="35">
        <f t="shared" ca="1" si="137"/>
        <v>73</v>
      </c>
      <c r="BT362" s="35">
        <f t="shared" ca="1" si="137"/>
        <v>73</v>
      </c>
      <c r="BU362" s="35">
        <f t="shared" ca="1" si="137"/>
        <v>73</v>
      </c>
      <c r="BV362" s="35">
        <f t="shared" ca="1" si="136"/>
        <v>73</v>
      </c>
      <c r="BW362" s="35">
        <f t="shared" ca="1" si="136"/>
        <v>73</v>
      </c>
      <c r="BX362" s="35">
        <f t="shared" ca="1" si="136"/>
        <v>73</v>
      </c>
      <c r="BY362" s="35">
        <f t="shared" ca="1" si="136"/>
        <v>73</v>
      </c>
      <c r="BZ362" s="35">
        <f t="shared" ca="1" si="136"/>
        <v>73</v>
      </c>
      <c r="CA362" s="35">
        <f t="shared" ca="1" si="136"/>
        <v>73</v>
      </c>
      <c r="CB362" s="35">
        <f t="shared" ca="1" si="136"/>
        <v>73</v>
      </c>
      <c r="CC362" s="35">
        <f t="shared" ca="1" si="136"/>
        <v>73</v>
      </c>
      <c r="CD362" s="35">
        <f t="shared" ca="1" si="136"/>
        <v>73</v>
      </c>
      <c r="CE362" s="35">
        <f t="shared" ca="1" si="134"/>
        <v>73</v>
      </c>
      <c r="CF362" s="35">
        <f t="shared" ca="1" si="134"/>
        <v>73</v>
      </c>
      <c r="CG362" s="35">
        <f t="shared" ca="1" si="134"/>
        <v>73</v>
      </c>
      <c r="CH362" s="35">
        <f t="shared" ca="1" si="135"/>
        <v>73</v>
      </c>
      <c r="CI362" s="35">
        <f t="shared" ca="1" si="135"/>
        <v>73</v>
      </c>
      <c r="CJ362" s="35">
        <f t="shared" ca="1" si="135"/>
        <v>73</v>
      </c>
      <c r="CK362" s="35">
        <f t="shared" ca="1" si="135"/>
        <v>73</v>
      </c>
      <c r="CL362" s="35">
        <f t="shared" ca="1" si="135"/>
        <v>73</v>
      </c>
      <c r="CM362" s="35">
        <f t="shared" ca="1" si="135"/>
        <v>73</v>
      </c>
      <c r="CN362" s="35">
        <f t="shared" ca="1" si="135"/>
        <v>73</v>
      </c>
      <c r="CO362" s="35">
        <f t="shared" ca="1" si="135"/>
        <v>73</v>
      </c>
      <c r="CP362" s="35">
        <f t="shared" ca="1" si="135"/>
        <v>73</v>
      </c>
      <c r="CQ362" s="35">
        <f t="shared" ca="1" si="133"/>
        <v>73</v>
      </c>
      <c r="CR362" s="35">
        <f t="shared" ca="1" si="133"/>
        <v>73</v>
      </c>
      <c r="CS362" s="35">
        <f t="shared" ca="1" si="133"/>
        <v>73</v>
      </c>
      <c r="CT362" s="35">
        <f t="shared" ca="1" si="133"/>
        <v>73</v>
      </c>
      <c r="CU362" s="35">
        <f t="shared" ca="1" si="133"/>
        <v>73</v>
      </c>
      <c r="CV362" s="35">
        <f t="shared" ca="1" si="133"/>
        <v>73</v>
      </c>
      <c r="CW362" s="38">
        <f t="shared" ca="1" si="116"/>
        <v>40.703703703703702</v>
      </c>
      <c r="CX362" s="38">
        <f t="shared" ca="1" si="116"/>
        <v>19.397306397306394</v>
      </c>
      <c r="CY362" s="38">
        <f t="shared" ca="1" si="116"/>
        <v>-23.188552188552194</v>
      </c>
      <c r="CZ362" s="39">
        <f t="shared" ca="1" si="116"/>
        <v>-23.188552188552194</v>
      </c>
      <c r="DA362" s="35"/>
    </row>
    <row r="363" spans="4:105" x14ac:dyDescent="0.3">
      <c r="D363" s="61" t="str">
        <f>VLOOKUP(F363,[1]Special!$O$2:$S$209,3,0)</f>
        <v>Buy</v>
      </c>
      <c r="E363" s="20" t="s">
        <v>385</v>
      </c>
      <c r="F363" s="19" t="str">
        <f t="shared" si="122"/>
        <v>|0200226700|46.00|38.00|4.000|0.000</v>
      </c>
      <c r="G363" s="19" t="str">
        <f>'Cutting Rules'!H363</f>
        <v>|KMV|||||||||||</v>
      </c>
      <c r="H363" s="19" t="str">
        <f>VLOOKUP(MID(F363,8,2),[1]Special!$H$2:$I$32,2,0)</f>
        <v>STKM13C</v>
      </c>
      <c r="I363" s="19" t="str">
        <f t="shared" si="123"/>
        <v>IBC</v>
      </c>
      <c r="J363" s="19" t="str">
        <f t="shared" si="124"/>
        <v>P</v>
      </c>
      <c r="K363" s="19" t="str">
        <f t="shared" si="125"/>
        <v>46.0</v>
      </c>
      <c r="L363" s="19" t="str">
        <f t="shared" si="126"/>
        <v>38.0</v>
      </c>
      <c r="M363" s="52" t="str">
        <f t="shared" si="127"/>
        <v>4.00</v>
      </c>
      <c r="N363" s="52" t="str">
        <f t="shared" si="128"/>
        <v>3515</v>
      </c>
      <c r="O363" s="19">
        <f>VLOOKUP(F363,[1]Item!$A$5:$Z$10000,26,0)</f>
        <v>4.1429999999999998</v>
      </c>
      <c r="P363" s="19" t="str">
        <f>VLOOKUP(E363,[1]route!$E$3:$O$10005,11,0)</f>
        <v>P/E</v>
      </c>
      <c r="Q363" s="62" t="str">
        <f>'Cutting Rules'!AD363</f>
        <v>3515-38-39.5----------</v>
      </c>
      <c r="R363" s="23">
        <f ca="1">SUMIF([1]route!$E$3:$E$10005,E363,[1]!Table1[生産])</f>
        <v>231.38709677419354</v>
      </c>
      <c r="S363" s="24"/>
      <c r="T363" s="78" t="s">
        <v>547</v>
      </c>
      <c r="U363" s="19"/>
      <c r="V363" s="48">
        <f>SUMIF([1]route!$E$3:$E$10005,E363,[1]route!$M$3:$M$10005)</f>
        <v>514</v>
      </c>
      <c r="W363" s="56">
        <f t="shared" si="129"/>
        <v>7485.199529999999</v>
      </c>
      <c r="X363" s="27" t="e">
        <f t="array" aca="1" ref="X363" ca="1">INDEX($BP363:$CZ363,MATCH(TRUE,$BP363:$CZ363&lt;0,0))</f>
        <v>#N/A</v>
      </c>
      <c r="Y363" s="47" t="str">
        <f t="shared" ca="1" si="120"/>
        <v/>
      </c>
      <c r="Z363" s="121" t="str">
        <f>IFERROR(VLOOKUP(E363,[1]route!$E$3:$BL$10005,59,0),"")&amp;IFERROR(VLOOKUP(E363,[1]route!$E$3:$BL$10005,60,0),"")</f>
        <v/>
      </c>
      <c r="AA363" s="28">
        <f t="shared" ca="1" si="130"/>
        <v>0</v>
      </c>
      <c r="AB363" s="77">
        <f t="shared" ca="1" si="131"/>
        <v>0</v>
      </c>
      <c r="AC363" s="4" t="str">
        <f t="shared" ca="1" si="121"/>
        <v/>
      </c>
      <c r="AD363" s="29">
        <v>0</v>
      </c>
      <c r="AE363" s="30">
        <f ca="1">SUMIF([1]route!$E$3:$E$10005,E363,[1]!Table1[1])</f>
        <v>2.150537634408602</v>
      </c>
      <c r="AF363" s="30">
        <f ca="1">SUMIF([1]route!$E$3:$E$10005,E363,[1]!Table1[2])</f>
        <v>1.6129032258064515</v>
      </c>
      <c r="AG363" s="30">
        <f ca="1">SUMIF([1]route!$E$3:$E$10005,E363,[1]!Table1[3])</f>
        <v>0</v>
      </c>
      <c r="AH363" s="30">
        <f ca="1">SUMIF([1]route!$E$3:$E$10005,E363,[1]!Table1[4])</f>
        <v>0</v>
      </c>
      <c r="AI363" s="30">
        <f ca="1">SUMIF([1]route!$E$3:$E$10005,E363,[1]!Table1[5])</f>
        <v>0</v>
      </c>
      <c r="AJ363" s="30">
        <f ca="1">SUMIF([1]route!$E$3:$E$10005,E363,[1]!Table1[6])</f>
        <v>0</v>
      </c>
      <c r="AK363" s="30">
        <f ca="1">SUMIF([1]route!$E$3:$E$10005,E363,[1]!Table1[7])</f>
        <v>0</v>
      </c>
      <c r="AL363" s="30">
        <f ca="1">SUMIF([1]route!$E$3:$E$10005,E363,[1]!Table1[8])</f>
        <v>0</v>
      </c>
      <c r="AM363" s="30">
        <f ca="1">SUMIF([1]route!$E$3:$E$10005,E363,[1]!Table1[9])</f>
        <v>0</v>
      </c>
      <c r="AN363" s="30">
        <f ca="1">SUMIF([1]route!$E$3:$E$10005,E363,[1]!Table1[10])</f>
        <v>0</v>
      </c>
      <c r="AO363" s="30">
        <f ca="1">SUMIF([1]route!$E$3:$E$10005,E363,[1]!Table1[11])</f>
        <v>0</v>
      </c>
      <c r="AP363" s="30">
        <f ca="1">SUMIF([1]route!$E$3:$E$10005,E363,[1]!Table1[12])</f>
        <v>0</v>
      </c>
      <c r="AQ363" s="30">
        <f ca="1">SUMIF([1]route!$E$3:$E$10005,E363,[1]!Table1[13])</f>
        <v>0</v>
      </c>
      <c r="AR363" s="30">
        <f ca="1">SUMIF([1]route!$E$3:$E$10005,E363,[1]!Table1[14])</f>
        <v>0</v>
      </c>
      <c r="AS363" s="30">
        <f ca="1">SUMIF([1]route!$E$3:$E$10005,E363,[1]!Table1[15])</f>
        <v>0</v>
      </c>
      <c r="AT363" s="30">
        <f ca="1">SUMIF([1]route!$E$3:$E$10005,E363,[1]!Table1[16])</f>
        <v>0</v>
      </c>
      <c r="AU363" s="30">
        <f ca="1">SUMIF([1]route!$E$3:$E$10005,E363,[1]!Table1[17])</f>
        <v>0</v>
      </c>
      <c r="AV363" s="30">
        <f ca="1">SUMIF([1]route!$E$3:$E$10005,E363,[1]!Table1[18])</f>
        <v>0</v>
      </c>
      <c r="AW363" s="30">
        <f ca="1">SUMIF([1]route!$E$3:$E$10005,E363,[1]!Table1[19])</f>
        <v>0</v>
      </c>
      <c r="AX363" s="30">
        <f ca="1">SUMIF([1]route!$E$3:$E$10005,E363,[1]!Table1[20])</f>
        <v>0</v>
      </c>
      <c r="AY363" s="30">
        <f ca="1">SUMIF([1]route!$E$3:$E$10005,E363,[1]!Table1[21])</f>
        <v>0</v>
      </c>
      <c r="AZ363" s="30">
        <f ca="1">SUMIF([1]route!$E$3:$E$10005,E363,[1]!Table1[22])</f>
        <v>0</v>
      </c>
      <c r="BA363" s="30">
        <f ca="1">SUMIF([1]route!$E$3:$E$10005,E363,[1]!Table1[23])</f>
        <v>0</v>
      </c>
      <c r="BB363" s="30">
        <f ca="1">SUMIF([1]route!$E$3:$E$10005,E363,[1]!Table1[24])</f>
        <v>0</v>
      </c>
      <c r="BC363" s="30">
        <f ca="1">SUMIF([1]route!$E$3:$E$10005,E363,[1]!Table1[25])</f>
        <v>0</v>
      </c>
      <c r="BD363" s="30">
        <f ca="1">SUMIF([1]route!$E$3:$E$10005,E363,[1]!Table1[26])</f>
        <v>0</v>
      </c>
      <c r="BE363" s="30">
        <f ca="1">SUMIF([1]route!$E$3:$E$10005,E363,[1]!Table1[27])</f>
        <v>0</v>
      </c>
      <c r="BF363" s="30">
        <f ca="1">SUMIF([1]route!$E$3:$E$10005,E363,[1]!Table1[28])</f>
        <v>0</v>
      </c>
      <c r="BG363" s="30">
        <f ca="1">SUMIF([1]route!$E$3:$E$10005,E363,[1]!Table1[29])</f>
        <v>0</v>
      </c>
      <c r="BH363" s="30">
        <f ca="1">SUMIF([1]route!$E$3:$E$10005,E363,[1]!Table1[30])</f>
        <v>0</v>
      </c>
      <c r="BI363" s="30">
        <f ca="1">SUMIF([1]route!$E$3:$E$10005,E363,[1]!Table1[31])</f>
        <v>0</v>
      </c>
      <c r="BJ363" s="30">
        <f ca="1">SUMIF([1]route!$E$3:$E$10005,E363,[1]!Table1[Remain PO])</f>
        <v>0</v>
      </c>
      <c r="BK363" s="31">
        <f ca="1">SUMIF([1]route!$E$3:$E$10005,E363,[1]!Table1[N+1])</f>
        <v>227.6236559139785</v>
      </c>
      <c r="BL363" s="31">
        <f ca="1">SUMIF([1]route!$E$3:$E$10005,E363,[1]!Table1[N+2])</f>
        <v>97.591397849462368</v>
      </c>
      <c r="BM363" s="31">
        <f ca="1">SUMIF([1]route!$E$3:$E$10005,E363,[1]!Table1[N+3])</f>
        <v>97.58064516129032</v>
      </c>
      <c r="BN363" s="32">
        <f ca="1">SUMIF([1]route!$E$3:$E$10005,E363,[1]!Table1[N+4])</f>
        <v>0</v>
      </c>
      <c r="BP363" s="37">
        <f t="shared" si="132"/>
        <v>514</v>
      </c>
      <c r="BQ363" s="35">
        <f t="shared" ca="1" si="137"/>
        <v>511.84946236559142</v>
      </c>
      <c r="BR363" s="35">
        <f t="shared" ca="1" si="137"/>
        <v>510.23655913978496</v>
      </c>
      <c r="BS363" s="35">
        <f t="shared" ca="1" si="137"/>
        <v>510.23655913978496</v>
      </c>
      <c r="BT363" s="35">
        <f t="shared" ca="1" si="137"/>
        <v>510.23655913978496</v>
      </c>
      <c r="BU363" s="35">
        <f t="shared" ca="1" si="137"/>
        <v>510.23655913978496</v>
      </c>
      <c r="BV363" s="35">
        <f t="shared" ca="1" si="136"/>
        <v>510.23655913978496</v>
      </c>
      <c r="BW363" s="35">
        <f t="shared" ca="1" si="136"/>
        <v>510.23655913978496</v>
      </c>
      <c r="BX363" s="35">
        <f t="shared" ca="1" si="136"/>
        <v>510.23655913978496</v>
      </c>
      <c r="BY363" s="35">
        <f t="shared" ca="1" si="136"/>
        <v>510.23655913978496</v>
      </c>
      <c r="BZ363" s="35">
        <f t="shared" ca="1" si="136"/>
        <v>510.23655913978496</v>
      </c>
      <c r="CA363" s="35">
        <f t="shared" ca="1" si="136"/>
        <v>510.23655913978496</v>
      </c>
      <c r="CB363" s="35">
        <f t="shared" ca="1" si="136"/>
        <v>510.23655913978496</v>
      </c>
      <c r="CC363" s="35">
        <f t="shared" ca="1" si="136"/>
        <v>510.23655913978496</v>
      </c>
      <c r="CD363" s="35">
        <f t="shared" ca="1" si="136"/>
        <v>510.23655913978496</v>
      </c>
      <c r="CE363" s="35">
        <f t="shared" ca="1" si="134"/>
        <v>510.23655913978496</v>
      </c>
      <c r="CF363" s="35">
        <f t="shared" ca="1" si="134"/>
        <v>510.23655913978496</v>
      </c>
      <c r="CG363" s="35">
        <f t="shared" ca="1" si="134"/>
        <v>510.23655913978496</v>
      </c>
      <c r="CH363" s="35">
        <f t="shared" ca="1" si="135"/>
        <v>510.23655913978496</v>
      </c>
      <c r="CI363" s="35">
        <f t="shared" ca="1" si="135"/>
        <v>510.23655913978496</v>
      </c>
      <c r="CJ363" s="35">
        <f t="shared" ca="1" si="135"/>
        <v>510.23655913978496</v>
      </c>
      <c r="CK363" s="35">
        <f t="shared" ca="1" si="135"/>
        <v>510.23655913978496</v>
      </c>
      <c r="CL363" s="35">
        <f t="shared" ca="1" si="135"/>
        <v>510.23655913978496</v>
      </c>
      <c r="CM363" s="35">
        <f t="shared" ca="1" si="135"/>
        <v>510.23655913978496</v>
      </c>
      <c r="CN363" s="35">
        <f t="shared" ca="1" si="135"/>
        <v>510.23655913978496</v>
      </c>
      <c r="CO363" s="35">
        <f t="shared" ca="1" si="135"/>
        <v>510.23655913978496</v>
      </c>
      <c r="CP363" s="35">
        <f t="shared" ca="1" si="135"/>
        <v>510.23655913978496</v>
      </c>
      <c r="CQ363" s="35">
        <f t="shared" ca="1" si="133"/>
        <v>510.23655913978496</v>
      </c>
      <c r="CR363" s="35">
        <f t="shared" ca="1" si="133"/>
        <v>510.23655913978496</v>
      </c>
      <c r="CS363" s="35">
        <f t="shared" ca="1" si="133"/>
        <v>510.23655913978496</v>
      </c>
      <c r="CT363" s="35">
        <f t="shared" ca="1" si="133"/>
        <v>510.23655913978496</v>
      </c>
      <c r="CU363" s="35">
        <f t="shared" ca="1" si="133"/>
        <v>510.23655913978496</v>
      </c>
      <c r="CV363" s="35">
        <f t="shared" ca="1" si="133"/>
        <v>510.23655913978496</v>
      </c>
      <c r="CW363" s="38">
        <f t="shared" ca="1" si="116"/>
        <v>282.61290322580646</v>
      </c>
      <c r="CX363" s="38">
        <f t="shared" ca="1" si="116"/>
        <v>185.02150537634409</v>
      </c>
      <c r="CY363" s="38">
        <f t="shared" ca="1" si="116"/>
        <v>87.440860215053775</v>
      </c>
      <c r="CZ363" s="39">
        <f t="shared" ca="1" si="116"/>
        <v>87.440860215053775</v>
      </c>
      <c r="DA363" s="35"/>
    </row>
    <row r="364" spans="4:105" x14ac:dyDescent="0.3">
      <c r="D364" s="61" t="str">
        <f>VLOOKUP(F364,[1]Special!$O$2:$S$209,3,0)</f>
        <v>|0101022500|0.00|0.00|0.000|75.5003.2</v>
      </c>
      <c r="E364" s="20" t="s">
        <v>386</v>
      </c>
      <c r="F364" s="19" t="str">
        <f t="shared" si="122"/>
        <v>|0200226840|25.40|0.00|3.200|0.000</v>
      </c>
      <c r="G364" s="19" t="str">
        <f>'Cutting Rules'!H364</f>
        <v>CIC1||||||||||||</v>
      </c>
      <c r="H364" s="19" t="str">
        <f>VLOOKUP(MID(F364,8,2),[1]Special!$H$2:$I$32,2,0)</f>
        <v>STKM-HT590</v>
      </c>
      <c r="I364" s="19" t="str">
        <f t="shared" si="123"/>
        <v>NBC</v>
      </c>
      <c r="J364" s="19" t="str">
        <f t="shared" si="124"/>
        <v>P</v>
      </c>
      <c r="K364" s="19" t="str">
        <f t="shared" si="125"/>
        <v>25.4</v>
      </c>
      <c r="L364" s="19" t="str">
        <f t="shared" si="126"/>
        <v>0.00</v>
      </c>
      <c r="M364" s="52" t="str">
        <f t="shared" si="127"/>
        <v>3.20</v>
      </c>
      <c r="N364" s="52" t="str">
        <f t="shared" si="128"/>
        <v>5750</v>
      </c>
      <c r="O364" s="19">
        <f>VLOOKUP(F364,[1]Item!$A$5:$Z$10000,26,0)</f>
        <v>1.752</v>
      </c>
      <c r="P364" s="19" t="str">
        <f>VLOOKUP(E364,[1]route!$E$3:$O$10005,11,0)</f>
        <v>P/E</v>
      </c>
      <c r="Q364" s="62" t="str">
        <f>'Cutting Rules'!AD364</f>
        <v>5750------------</v>
      </c>
      <c r="R364" s="23">
        <f ca="1">SUMIF([1]route!$E$3:$E$10005,E364,[1]!Table1[生産])</f>
        <v>0</v>
      </c>
      <c r="S364" s="24"/>
      <c r="T364" s="78" t="s">
        <v>547</v>
      </c>
      <c r="U364" s="19"/>
      <c r="V364" s="48">
        <f>SUMIF([1]route!$E$3:$E$10005,E364,[1]route!$M$3:$M$10005)</f>
        <v>691</v>
      </c>
      <c r="W364" s="56">
        <f t="shared" si="129"/>
        <v>6961.134</v>
      </c>
      <c r="X364" s="27" t="e">
        <f t="array" aca="1" ref="X364" ca="1">INDEX($BP364:$CZ364,MATCH(TRUE,$BP364:$CZ364&lt;0,0))</f>
        <v>#N/A</v>
      </c>
      <c r="Y364" s="47" t="str">
        <f t="shared" ca="1" si="120"/>
        <v/>
      </c>
      <c r="Z364" s="121" t="str">
        <f>IFERROR(VLOOKUP(E364,[1]route!$E$3:$BL$10005,59,0),"")&amp;IFERROR(VLOOKUP(E364,[1]route!$E$3:$BL$10005,60,0),"")</f>
        <v/>
      </c>
      <c r="AA364" s="28">
        <f t="shared" ca="1" si="130"/>
        <v>0</v>
      </c>
      <c r="AB364" s="77">
        <f t="shared" ca="1" si="131"/>
        <v>0</v>
      </c>
      <c r="AC364" s="4" t="str">
        <f t="shared" ca="1" si="121"/>
        <v/>
      </c>
      <c r="AD364" s="29">
        <v>0</v>
      </c>
      <c r="AE364" s="30">
        <f ca="1">SUMIF([1]route!$E$3:$E$10005,E364,[1]!Table1[1])</f>
        <v>0</v>
      </c>
      <c r="AF364" s="30">
        <f ca="1">SUMIF([1]route!$E$3:$E$10005,E364,[1]!Table1[2])</f>
        <v>0</v>
      </c>
      <c r="AG364" s="30">
        <f ca="1">SUMIF([1]route!$E$3:$E$10005,E364,[1]!Table1[3])</f>
        <v>0</v>
      </c>
      <c r="AH364" s="30">
        <f ca="1">SUMIF([1]route!$E$3:$E$10005,E364,[1]!Table1[4])</f>
        <v>0</v>
      </c>
      <c r="AI364" s="30">
        <f ca="1">SUMIF([1]route!$E$3:$E$10005,E364,[1]!Table1[5])</f>
        <v>0</v>
      </c>
      <c r="AJ364" s="30">
        <f ca="1">SUMIF([1]route!$E$3:$E$10005,E364,[1]!Table1[6])</f>
        <v>0</v>
      </c>
      <c r="AK364" s="30">
        <f ca="1">SUMIF([1]route!$E$3:$E$10005,E364,[1]!Table1[7])</f>
        <v>0</v>
      </c>
      <c r="AL364" s="30">
        <f ca="1">SUMIF([1]route!$E$3:$E$10005,E364,[1]!Table1[8])</f>
        <v>0</v>
      </c>
      <c r="AM364" s="30">
        <f ca="1">SUMIF([1]route!$E$3:$E$10005,E364,[1]!Table1[9])</f>
        <v>0</v>
      </c>
      <c r="AN364" s="30">
        <f ca="1">SUMIF([1]route!$E$3:$E$10005,E364,[1]!Table1[10])</f>
        <v>0</v>
      </c>
      <c r="AO364" s="30">
        <f ca="1">SUMIF([1]route!$E$3:$E$10005,E364,[1]!Table1[11])</f>
        <v>0</v>
      </c>
      <c r="AP364" s="30">
        <f ca="1">SUMIF([1]route!$E$3:$E$10005,E364,[1]!Table1[12])</f>
        <v>0</v>
      </c>
      <c r="AQ364" s="30">
        <f ca="1">SUMIF([1]route!$E$3:$E$10005,E364,[1]!Table1[13])</f>
        <v>0</v>
      </c>
      <c r="AR364" s="30">
        <f ca="1">SUMIF([1]route!$E$3:$E$10005,E364,[1]!Table1[14])</f>
        <v>0</v>
      </c>
      <c r="AS364" s="30">
        <f ca="1">SUMIF([1]route!$E$3:$E$10005,E364,[1]!Table1[15])</f>
        <v>0</v>
      </c>
      <c r="AT364" s="30">
        <f ca="1">SUMIF([1]route!$E$3:$E$10005,E364,[1]!Table1[16])</f>
        <v>0</v>
      </c>
      <c r="AU364" s="30">
        <f ca="1">SUMIF([1]route!$E$3:$E$10005,E364,[1]!Table1[17])</f>
        <v>0</v>
      </c>
      <c r="AV364" s="30">
        <f ca="1">SUMIF([1]route!$E$3:$E$10005,E364,[1]!Table1[18])</f>
        <v>0</v>
      </c>
      <c r="AW364" s="30">
        <f ca="1">SUMIF([1]route!$E$3:$E$10005,E364,[1]!Table1[19])</f>
        <v>0</v>
      </c>
      <c r="AX364" s="30">
        <f ca="1">SUMIF([1]route!$E$3:$E$10005,E364,[1]!Table1[20])</f>
        <v>0</v>
      </c>
      <c r="AY364" s="30">
        <f ca="1">SUMIF([1]route!$E$3:$E$10005,E364,[1]!Table1[21])</f>
        <v>0</v>
      </c>
      <c r="AZ364" s="30">
        <f ca="1">SUMIF([1]route!$E$3:$E$10005,E364,[1]!Table1[22])</f>
        <v>0</v>
      </c>
      <c r="BA364" s="30">
        <f ca="1">SUMIF([1]route!$E$3:$E$10005,E364,[1]!Table1[23])</f>
        <v>0</v>
      </c>
      <c r="BB364" s="30">
        <f ca="1">SUMIF([1]route!$E$3:$E$10005,E364,[1]!Table1[24])</f>
        <v>0</v>
      </c>
      <c r="BC364" s="30">
        <f ca="1">SUMIF([1]route!$E$3:$E$10005,E364,[1]!Table1[25])</f>
        <v>0</v>
      </c>
      <c r="BD364" s="30">
        <f ca="1">SUMIF([1]route!$E$3:$E$10005,E364,[1]!Table1[26])</f>
        <v>0</v>
      </c>
      <c r="BE364" s="30">
        <f ca="1">SUMIF([1]route!$E$3:$E$10005,E364,[1]!Table1[27])</f>
        <v>0</v>
      </c>
      <c r="BF364" s="30">
        <f ca="1">SUMIF([1]route!$E$3:$E$10005,E364,[1]!Table1[28])</f>
        <v>0</v>
      </c>
      <c r="BG364" s="30">
        <f ca="1">SUMIF([1]route!$E$3:$E$10005,E364,[1]!Table1[29])</f>
        <v>0</v>
      </c>
      <c r="BH364" s="30">
        <f ca="1">SUMIF([1]route!$E$3:$E$10005,E364,[1]!Table1[30])</f>
        <v>0</v>
      </c>
      <c r="BI364" s="30">
        <f ca="1">SUMIF([1]route!$E$3:$E$10005,E364,[1]!Table1[31])</f>
        <v>0</v>
      </c>
      <c r="BJ364" s="30">
        <f ca="1">SUMIF([1]route!$E$3:$E$10005,E364,[1]!Table1[Remain PO])</f>
        <v>0</v>
      </c>
      <c r="BK364" s="31">
        <f ca="1">SUMIF([1]route!$E$3:$E$10005,E364,[1]!Table1[N+1])</f>
        <v>0</v>
      </c>
      <c r="BL364" s="31">
        <f ca="1">SUMIF([1]route!$E$3:$E$10005,E364,[1]!Table1[N+2])</f>
        <v>0</v>
      </c>
      <c r="BM364" s="31">
        <f ca="1">SUMIF([1]route!$E$3:$E$10005,E364,[1]!Table1[N+3])</f>
        <v>0</v>
      </c>
      <c r="BN364" s="32">
        <f ca="1">SUMIF([1]route!$E$3:$E$10005,E364,[1]!Table1[N+4])</f>
        <v>0</v>
      </c>
      <c r="BP364" s="37">
        <f t="shared" si="132"/>
        <v>691</v>
      </c>
      <c r="BQ364" s="35">
        <f t="shared" ca="1" si="137"/>
        <v>691</v>
      </c>
      <c r="BR364" s="35">
        <f t="shared" ca="1" si="137"/>
        <v>691</v>
      </c>
      <c r="BS364" s="35">
        <f t="shared" ca="1" si="137"/>
        <v>691</v>
      </c>
      <c r="BT364" s="35">
        <f t="shared" ca="1" si="137"/>
        <v>691</v>
      </c>
      <c r="BU364" s="35">
        <f t="shared" ca="1" si="137"/>
        <v>691</v>
      </c>
      <c r="BV364" s="35">
        <f t="shared" ca="1" si="136"/>
        <v>691</v>
      </c>
      <c r="BW364" s="35">
        <f t="shared" ca="1" si="136"/>
        <v>691</v>
      </c>
      <c r="BX364" s="35">
        <f t="shared" ca="1" si="136"/>
        <v>691</v>
      </c>
      <c r="BY364" s="35">
        <f t="shared" ca="1" si="136"/>
        <v>691</v>
      </c>
      <c r="BZ364" s="35">
        <f t="shared" ca="1" si="136"/>
        <v>691</v>
      </c>
      <c r="CA364" s="35">
        <f t="shared" ca="1" si="136"/>
        <v>691</v>
      </c>
      <c r="CB364" s="35">
        <f t="shared" ca="1" si="136"/>
        <v>691</v>
      </c>
      <c r="CC364" s="35">
        <f t="shared" ca="1" si="136"/>
        <v>691</v>
      </c>
      <c r="CD364" s="35">
        <f t="shared" ca="1" si="136"/>
        <v>691</v>
      </c>
      <c r="CE364" s="35">
        <f t="shared" ca="1" si="134"/>
        <v>691</v>
      </c>
      <c r="CF364" s="35">
        <f t="shared" ca="1" si="134"/>
        <v>691</v>
      </c>
      <c r="CG364" s="35">
        <f t="shared" ca="1" si="134"/>
        <v>691</v>
      </c>
      <c r="CH364" s="35">
        <f t="shared" ca="1" si="135"/>
        <v>691</v>
      </c>
      <c r="CI364" s="35">
        <f t="shared" ca="1" si="135"/>
        <v>691</v>
      </c>
      <c r="CJ364" s="35">
        <f t="shared" ca="1" si="135"/>
        <v>691</v>
      </c>
      <c r="CK364" s="35">
        <f t="shared" ca="1" si="135"/>
        <v>691</v>
      </c>
      <c r="CL364" s="35">
        <f t="shared" ca="1" si="135"/>
        <v>691</v>
      </c>
      <c r="CM364" s="35">
        <f t="shared" ca="1" si="135"/>
        <v>691</v>
      </c>
      <c r="CN364" s="35">
        <f t="shared" ca="1" si="135"/>
        <v>691</v>
      </c>
      <c r="CO364" s="35">
        <f t="shared" ca="1" si="135"/>
        <v>691</v>
      </c>
      <c r="CP364" s="35">
        <f t="shared" ca="1" si="135"/>
        <v>691</v>
      </c>
      <c r="CQ364" s="35">
        <f t="shared" ca="1" si="133"/>
        <v>691</v>
      </c>
      <c r="CR364" s="35">
        <f t="shared" ca="1" si="133"/>
        <v>691</v>
      </c>
      <c r="CS364" s="35">
        <f t="shared" ca="1" si="133"/>
        <v>691</v>
      </c>
      <c r="CT364" s="35">
        <f t="shared" ca="1" si="133"/>
        <v>691</v>
      </c>
      <c r="CU364" s="35">
        <f t="shared" ca="1" si="133"/>
        <v>691</v>
      </c>
      <c r="CV364" s="35">
        <f t="shared" ca="1" si="133"/>
        <v>691</v>
      </c>
      <c r="CW364" s="38">
        <f t="shared" ca="1" si="116"/>
        <v>691</v>
      </c>
      <c r="CX364" s="38">
        <f t="shared" ca="1" si="116"/>
        <v>691</v>
      </c>
      <c r="CY364" s="38">
        <f t="shared" ca="1" si="116"/>
        <v>691</v>
      </c>
      <c r="CZ364" s="39">
        <f t="shared" ca="1" si="116"/>
        <v>691</v>
      </c>
      <c r="DA364" s="35"/>
    </row>
    <row r="365" spans="4:105" x14ac:dyDescent="0.3">
      <c r="D365" s="61" t="str">
        <f>VLOOKUP(F365,[1]Special!$O$2:$S$209,3,0)</f>
        <v>|0101022000|0.00|0.00|0.000|67.0002</v>
      </c>
      <c r="E365" s="20" t="s">
        <v>387</v>
      </c>
      <c r="F365" s="19" t="str">
        <f t="shared" si="122"/>
        <v>|0200220139|22.20|0.00|2.000|0.000</v>
      </c>
      <c r="G365" s="19" t="str">
        <f>'Cutting Rules'!H365</f>
        <v>||||||||||||</v>
      </c>
      <c r="H365" s="19" t="str">
        <f>VLOOKUP(MID(F365,8,2),[1]Special!$H$2:$I$32,2,0)</f>
        <v>STKM11A</v>
      </c>
      <c r="I365" s="19" t="str">
        <f t="shared" si="123"/>
        <v>NBC</v>
      </c>
      <c r="J365" s="19" t="str">
        <f t="shared" si="124"/>
        <v>P</v>
      </c>
      <c r="K365" s="19" t="str">
        <f t="shared" si="125"/>
        <v>22.2</v>
      </c>
      <c r="L365" s="19" t="str">
        <f t="shared" si="126"/>
        <v>0.00</v>
      </c>
      <c r="M365" s="52" t="str">
        <f t="shared" si="127"/>
        <v>2.00</v>
      </c>
      <c r="N365" s="52" t="str">
        <f t="shared" si="128"/>
        <v>5800</v>
      </c>
      <c r="O365" s="19">
        <f>VLOOKUP(F365,[1]Item!$A$5:$Z$10000,26,0)</f>
        <v>0.996</v>
      </c>
      <c r="P365" s="19" t="str">
        <f>VLOOKUP(E365,[1]route!$E$3:$O$10005,11,0)</f>
        <v>P/E</v>
      </c>
      <c r="Q365" s="62" t="str">
        <f>'Cutting Rules'!AD365</f>
        <v>5800------------</v>
      </c>
      <c r="R365" s="23">
        <f ca="1">SUMIF([1]route!$E$3:$E$10005,E365,[1]!Table1[生産])</f>
        <v>0</v>
      </c>
      <c r="S365" s="24"/>
      <c r="T365" s="78" t="s">
        <v>547</v>
      </c>
      <c r="U365" s="19"/>
      <c r="V365" s="48">
        <f>SUMIF([1]route!$E$3:$E$10005,E365,[1]route!$M$3:$M$10005)</f>
        <v>0</v>
      </c>
      <c r="W365" s="56">
        <f t="shared" si="129"/>
        <v>0</v>
      </c>
      <c r="X365" s="27" t="e">
        <f t="array" aca="1" ref="X365" ca="1">INDEX($BP365:$CZ365,MATCH(TRUE,$BP365:$CZ365&lt;0,0))</f>
        <v>#N/A</v>
      </c>
      <c r="Y365" s="47" t="str">
        <f t="shared" ca="1" si="120"/>
        <v/>
      </c>
      <c r="Z365" s="121" t="str">
        <f>IFERROR(VLOOKUP(E365,[1]route!$E$3:$BL$10005,59,0),"")&amp;IFERROR(VLOOKUP(E365,[1]route!$E$3:$BL$10005,60,0),"")</f>
        <v/>
      </c>
      <c r="AA365" s="28">
        <f t="shared" ca="1" si="130"/>
        <v>0</v>
      </c>
      <c r="AB365" s="77">
        <f t="shared" ca="1" si="131"/>
        <v>0</v>
      </c>
      <c r="AC365" s="4" t="str">
        <f t="shared" ca="1" si="121"/>
        <v/>
      </c>
      <c r="AD365" s="29">
        <v>0</v>
      </c>
      <c r="AE365" s="30">
        <f ca="1">SUMIF([1]route!$E$3:$E$10005,E365,[1]!Table1[1])</f>
        <v>0</v>
      </c>
      <c r="AF365" s="30">
        <f ca="1">SUMIF([1]route!$E$3:$E$10005,E365,[1]!Table1[2])</f>
        <v>0</v>
      </c>
      <c r="AG365" s="30">
        <f ca="1">SUMIF([1]route!$E$3:$E$10005,E365,[1]!Table1[3])</f>
        <v>0</v>
      </c>
      <c r="AH365" s="30">
        <f ca="1">SUMIF([1]route!$E$3:$E$10005,E365,[1]!Table1[4])</f>
        <v>0</v>
      </c>
      <c r="AI365" s="30">
        <f ca="1">SUMIF([1]route!$E$3:$E$10005,E365,[1]!Table1[5])</f>
        <v>0</v>
      </c>
      <c r="AJ365" s="30">
        <f ca="1">SUMIF([1]route!$E$3:$E$10005,E365,[1]!Table1[6])</f>
        <v>0</v>
      </c>
      <c r="AK365" s="30">
        <f ca="1">SUMIF([1]route!$E$3:$E$10005,E365,[1]!Table1[7])</f>
        <v>0</v>
      </c>
      <c r="AL365" s="30">
        <f ca="1">SUMIF([1]route!$E$3:$E$10005,E365,[1]!Table1[8])</f>
        <v>0</v>
      </c>
      <c r="AM365" s="30">
        <f ca="1">SUMIF([1]route!$E$3:$E$10005,E365,[1]!Table1[9])</f>
        <v>0</v>
      </c>
      <c r="AN365" s="30">
        <f ca="1">SUMIF([1]route!$E$3:$E$10005,E365,[1]!Table1[10])</f>
        <v>0</v>
      </c>
      <c r="AO365" s="30">
        <f ca="1">SUMIF([1]route!$E$3:$E$10005,E365,[1]!Table1[11])</f>
        <v>0</v>
      </c>
      <c r="AP365" s="30">
        <f ca="1">SUMIF([1]route!$E$3:$E$10005,E365,[1]!Table1[12])</f>
        <v>0</v>
      </c>
      <c r="AQ365" s="30">
        <f ca="1">SUMIF([1]route!$E$3:$E$10005,E365,[1]!Table1[13])</f>
        <v>0</v>
      </c>
      <c r="AR365" s="30">
        <f ca="1">SUMIF([1]route!$E$3:$E$10005,E365,[1]!Table1[14])</f>
        <v>0</v>
      </c>
      <c r="AS365" s="30">
        <f ca="1">SUMIF([1]route!$E$3:$E$10005,E365,[1]!Table1[15])</f>
        <v>0</v>
      </c>
      <c r="AT365" s="30">
        <f ca="1">SUMIF([1]route!$E$3:$E$10005,E365,[1]!Table1[16])</f>
        <v>0</v>
      </c>
      <c r="AU365" s="30">
        <f ca="1">SUMIF([1]route!$E$3:$E$10005,E365,[1]!Table1[17])</f>
        <v>0</v>
      </c>
      <c r="AV365" s="30">
        <f ca="1">SUMIF([1]route!$E$3:$E$10005,E365,[1]!Table1[18])</f>
        <v>0</v>
      </c>
      <c r="AW365" s="30">
        <f ca="1">SUMIF([1]route!$E$3:$E$10005,E365,[1]!Table1[19])</f>
        <v>0</v>
      </c>
      <c r="AX365" s="30">
        <f ca="1">SUMIF([1]route!$E$3:$E$10005,E365,[1]!Table1[20])</f>
        <v>0</v>
      </c>
      <c r="AY365" s="30">
        <f ca="1">SUMIF([1]route!$E$3:$E$10005,E365,[1]!Table1[21])</f>
        <v>0</v>
      </c>
      <c r="AZ365" s="30">
        <f ca="1">SUMIF([1]route!$E$3:$E$10005,E365,[1]!Table1[22])</f>
        <v>0</v>
      </c>
      <c r="BA365" s="30">
        <f ca="1">SUMIF([1]route!$E$3:$E$10005,E365,[1]!Table1[23])</f>
        <v>0</v>
      </c>
      <c r="BB365" s="30">
        <f ca="1">SUMIF([1]route!$E$3:$E$10005,E365,[1]!Table1[24])</f>
        <v>0</v>
      </c>
      <c r="BC365" s="30">
        <f ca="1">SUMIF([1]route!$E$3:$E$10005,E365,[1]!Table1[25])</f>
        <v>0</v>
      </c>
      <c r="BD365" s="30">
        <f ca="1">SUMIF([1]route!$E$3:$E$10005,E365,[1]!Table1[26])</f>
        <v>0</v>
      </c>
      <c r="BE365" s="30">
        <f ca="1">SUMIF([1]route!$E$3:$E$10005,E365,[1]!Table1[27])</f>
        <v>0</v>
      </c>
      <c r="BF365" s="30">
        <f ca="1">SUMIF([1]route!$E$3:$E$10005,E365,[1]!Table1[28])</f>
        <v>0</v>
      </c>
      <c r="BG365" s="30">
        <f ca="1">SUMIF([1]route!$E$3:$E$10005,E365,[1]!Table1[29])</f>
        <v>0</v>
      </c>
      <c r="BH365" s="30">
        <f ca="1">SUMIF([1]route!$E$3:$E$10005,E365,[1]!Table1[30])</f>
        <v>0</v>
      </c>
      <c r="BI365" s="30">
        <f ca="1">SUMIF([1]route!$E$3:$E$10005,E365,[1]!Table1[31])</f>
        <v>0</v>
      </c>
      <c r="BJ365" s="30">
        <f ca="1">SUMIF([1]route!$E$3:$E$10005,E365,[1]!Table1[Remain PO])</f>
        <v>0</v>
      </c>
      <c r="BK365" s="31">
        <f ca="1">SUMIF([1]route!$E$3:$E$10005,E365,[1]!Table1[N+1])</f>
        <v>0</v>
      </c>
      <c r="BL365" s="31">
        <f ca="1">SUMIF([1]route!$E$3:$E$10005,E365,[1]!Table1[N+2])</f>
        <v>0</v>
      </c>
      <c r="BM365" s="31">
        <f ca="1">SUMIF([1]route!$E$3:$E$10005,E365,[1]!Table1[N+3])</f>
        <v>0</v>
      </c>
      <c r="BN365" s="32">
        <f ca="1">SUMIF([1]route!$E$3:$E$10005,E365,[1]!Table1[N+4])</f>
        <v>0</v>
      </c>
      <c r="BP365" s="37">
        <f t="shared" si="132"/>
        <v>0</v>
      </c>
      <c r="BQ365" s="35">
        <f t="shared" ca="1" si="137"/>
        <v>0</v>
      </c>
      <c r="BR365" s="35">
        <f t="shared" ca="1" si="137"/>
        <v>0</v>
      </c>
      <c r="BS365" s="35">
        <f t="shared" ca="1" si="137"/>
        <v>0</v>
      </c>
      <c r="BT365" s="35">
        <f t="shared" ca="1" si="137"/>
        <v>0</v>
      </c>
      <c r="BU365" s="35">
        <f t="shared" ca="1" si="137"/>
        <v>0</v>
      </c>
      <c r="BV365" s="35">
        <f t="shared" ca="1" si="136"/>
        <v>0</v>
      </c>
      <c r="BW365" s="35">
        <f t="shared" ca="1" si="136"/>
        <v>0</v>
      </c>
      <c r="BX365" s="35">
        <f t="shared" ca="1" si="136"/>
        <v>0</v>
      </c>
      <c r="BY365" s="35">
        <f t="shared" ca="1" si="136"/>
        <v>0</v>
      </c>
      <c r="BZ365" s="35">
        <f t="shared" ca="1" si="136"/>
        <v>0</v>
      </c>
      <c r="CA365" s="35">
        <f t="shared" ca="1" si="136"/>
        <v>0</v>
      </c>
      <c r="CB365" s="35">
        <f t="shared" ca="1" si="136"/>
        <v>0</v>
      </c>
      <c r="CC365" s="35">
        <f t="shared" ca="1" si="136"/>
        <v>0</v>
      </c>
      <c r="CD365" s="35">
        <f t="shared" ca="1" si="136"/>
        <v>0</v>
      </c>
      <c r="CE365" s="35">
        <f t="shared" ca="1" si="134"/>
        <v>0</v>
      </c>
      <c r="CF365" s="35">
        <f t="shared" ca="1" si="134"/>
        <v>0</v>
      </c>
      <c r="CG365" s="35">
        <f t="shared" ca="1" si="134"/>
        <v>0</v>
      </c>
      <c r="CH365" s="35">
        <f t="shared" ca="1" si="135"/>
        <v>0</v>
      </c>
      <c r="CI365" s="35">
        <f t="shared" ca="1" si="135"/>
        <v>0</v>
      </c>
      <c r="CJ365" s="35">
        <f t="shared" ca="1" si="135"/>
        <v>0</v>
      </c>
      <c r="CK365" s="35">
        <f t="shared" ca="1" si="135"/>
        <v>0</v>
      </c>
      <c r="CL365" s="35">
        <f t="shared" ca="1" si="135"/>
        <v>0</v>
      </c>
      <c r="CM365" s="35">
        <f t="shared" ca="1" si="135"/>
        <v>0</v>
      </c>
      <c r="CN365" s="35">
        <f t="shared" ca="1" si="135"/>
        <v>0</v>
      </c>
      <c r="CO365" s="35">
        <f t="shared" ca="1" si="135"/>
        <v>0</v>
      </c>
      <c r="CP365" s="35">
        <f t="shared" ca="1" si="135"/>
        <v>0</v>
      </c>
      <c r="CQ365" s="35">
        <f t="shared" ca="1" si="133"/>
        <v>0</v>
      </c>
      <c r="CR365" s="35">
        <f t="shared" ca="1" si="133"/>
        <v>0</v>
      </c>
      <c r="CS365" s="35">
        <f t="shared" ca="1" si="133"/>
        <v>0</v>
      </c>
      <c r="CT365" s="35">
        <f t="shared" ca="1" si="133"/>
        <v>0</v>
      </c>
      <c r="CU365" s="35">
        <f t="shared" ca="1" si="133"/>
        <v>0</v>
      </c>
      <c r="CV365" s="35">
        <f t="shared" ca="1" si="133"/>
        <v>0</v>
      </c>
      <c r="CW365" s="38">
        <f t="shared" ca="1" si="116"/>
        <v>0</v>
      </c>
      <c r="CX365" s="38">
        <f t="shared" ca="1" si="116"/>
        <v>0</v>
      </c>
      <c r="CY365" s="38">
        <f t="shared" ca="1" si="116"/>
        <v>0</v>
      </c>
      <c r="CZ365" s="39">
        <f t="shared" ca="1" si="116"/>
        <v>0</v>
      </c>
      <c r="DA365" s="35"/>
    </row>
    <row r="366" spans="4:105" x14ac:dyDescent="0.3">
      <c r="D366" s="61" t="str">
        <f>VLOOKUP(F366,[1]Special!$O$2:$S$209,3,0)</f>
        <v>|0101022000|0.00|0.00|0.000|117.0002</v>
      </c>
      <c r="E366" s="20" t="s">
        <v>388</v>
      </c>
      <c r="F366" s="19" t="str">
        <f t="shared" si="122"/>
        <v>|0200220139|38.10|0.00|2.000|0.000</v>
      </c>
      <c r="G366" s="19" t="str">
        <f>'Cutting Rules'!H366</f>
        <v>||||||||||||</v>
      </c>
      <c r="H366" s="19" t="str">
        <f>VLOOKUP(MID(F366,8,2),[1]Special!$H$2:$I$32,2,0)</f>
        <v>STKM11A</v>
      </c>
      <c r="I366" s="19" t="str">
        <f t="shared" si="123"/>
        <v>NBC</v>
      </c>
      <c r="J366" s="19" t="str">
        <f t="shared" si="124"/>
        <v>P</v>
      </c>
      <c r="K366" s="19" t="str">
        <f t="shared" si="125"/>
        <v>38.1</v>
      </c>
      <c r="L366" s="19" t="str">
        <f t="shared" si="126"/>
        <v>0.00</v>
      </c>
      <c r="M366" s="52" t="str">
        <f t="shared" si="127"/>
        <v>2.00</v>
      </c>
      <c r="N366" s="52" t="str">
        <f t="shared" si="128"/>
        <v>5923</v>
      </c>
      <c r="O366" s="19">
        <f>VLOOKUP(F366,[1]Item!$A$5:$Z$10000,26,0)</f>
        <v>1.78</v>
      </c>
      <c r="P366" s="19" t="str">
        <f>VLOOKUP(E366,[1]route!$E$3:$O$10005,11,0)</f>
        <v>P/E</v>
      </c>
      <c r="Q366" s="62" t="str">
        <f>'Cutting Rules'!AD366</f>
        <v>5923------------</v>
      </c>
      <c r="R366" s="23">
        <f ca="1">SUMIF([1]route!$E$3:$E$10005,E366,[1]!Table1[生産])</f>
        <v>0</v>
      </c>
      <c r="S366" s="24"/>
      <c r="T366" s="78" t="s">
        <v>547</v>
      </c>
      <c r="U366" s="19"/>
      <c r="V366" s="48">
        <f>SUMIF([1]route!$E$3:$E$10005,E366,[1]route!$M$3:$M$10005)</f>
        <v>151</v>
      </c>
      <c r="W366" s="56">
        <f t="shared" si="129"/>
        <v>1591.9839400000001</v>
      </c>
      <c r="X366" s="27" t="e">
        <f t="array" aca="1" ref="X366" ca="1">INDEX($BP366:$CZ366,MATCH(TRUE,$BP366:$CZ366&lt;0,0))</f>
        <v>#N/A</v>
      </c>
      <c r="Y366" s="47" t="str">
        <f t="shared" ca="1" si="120"/>
        <v/>
      </c>
      <c r="Z366" s="121" t="str">
        <f>IFERROR(VLOOKUP(E366,[1]route!$E$3:$BL$10005,59,0),"")&amp;IFERROR(VLOOKUP(E366,[1]route!$E$3:$BL$10005,60,0),"")</f>
        <v/>
      </c>
      <c r="AA366" s="28">
        <f t="shared" ca="1" si="130"/>
        <v>0</v>
      </c>
      <c r="AB366" s="77">
        <f t="shared" ca="1" si="131"/>
        <v>0</v>
      </c>
      <c r="AC366" s="4" t="str">
        <f t="shared" ca="1" si="121"/>
        <v/>
      </c>
      <c r="AD366" s="29">
        <v>0</v>
      </c>
      <c r="AE366" s="30">
        <f ca="1">SUMIF([1]route!$E$3:$E$10005,E366,[1]!Table1[1])</f>
        <v>0</v>
      </c>
      <c r="AF366" s="30">
        <f ca="1">SUMIF([1]route!$E$3:$E$10005,E366,[1]!Table1[2])</f>
        <v>0</v>
      </c>
      <c r="AG366" s="30">
        <f ca="1">SUMIF([1]route!$E$3:$E$10005,E366,[1]!Table1[3])</f>
        <v>0</v>
      </c>
      <c r="AH366" s="30">
        <f ca="1">SUMIF([1]route!$E$3:$E$10005,E366,[1]!Table1[4])</f>
        <v>0</v>
      </c>
      <c r="AI366" s="30">
        <f ca="1">SUMIF([1]route!$E$3:$E$10005,E366,[1]!Table1[5])</f>
        <v>0</v>
      </c>
      <c r="AJ366" s="30">
        <f ca="1">SUMIF([1]route!$E$3:$E$10005,E366,[1]!Table1[6])</f>
        <v>0</v>
      </c>
      <c r="AK366" s="30">
        <f ca="1">SUMIF([1]route!$E$3:$E$10005,E366,[1]!Table1[7])</f>
        <v>0</v>
      </c>
      <c r="AL366" s="30">
        <f ca="1">SUMIF([1]route!$E$3:$E$10005,E366,[1]!Table1[8])</f>
        <v>0</v>
      </c>
      <c r="AM366" s="30">
        <f ca="1">SUMIF([1]route!$E$3:$E$10005,E366,[1]!Table1[9])</f>
        <v>0</v>
      </c>
      <c r="AN366" s="30">
        <f ca="1">SUMIF([1]route!$E$3:$E$10005,E366,[1]!Table1[10])</f>
        <v>0</v>
      </c>
      <c r="AO366" s="30">
        <f ca="1">SUMIF([1]route!$E$3:$E$10005,E366,[1]!Table1[11])</f>
        <v>0</v>
      </c>
      <c r="AP366" s="30">
        <f ca="1">SUMIF([1]route!$E$3:$E$10005,E366,[1]!Table1[12])</f>
        <v>0</v>
      </c>
      <c r="AQ366" s="30">
        <f ca="1">SUMIF([1]route!$E$3:$E$10005,E366,[1]!Table1[13])</f>
        <v>0</v>
      </c>
      <c r="AR366" s="30">
        <f ca="1">SUMIF([1]route!$E$3:$E$10005,E366,[1]!Table1[14])</f>
        <v>0</v>
      </c>
      <c r="AS366" s="30">
        <f ca="1">SUMIF([1]route!$E$3:$E$10005,E366,[1]!Table1[15])</f>
        <v>0</v>
      </c>
      <c r="AT366" s="30">
        <f ca="1">SUMIF([1]route!$E$3:$E$10005,E366,[1]!Table1[16])</f>
        <v>0</v>
      </c>
      <c r="AU366" s="30">
        <f ca="1">SUMIF([1]route!$E$3:$E$10005,E366,[1]!Table1[17])</f>
        <v>0</v>
      </c>
      <c r="AV366" s="30">
        <f ca="1">SUMIF([1]route!$E$3:$E$10005,E366,[1]!Table1[18])</f>
        <v>0</v>
      </c>
      <c r="AW366" s="30">
        <f ca="1">SUMIF([1]route!$E$3:$E$10005,E366,[1]!Table1[19])</f>
        <v>0</v>
      </c>
      <c r="AX366" s="30">
        <f ca="1">SUMIF([1]route!$E$3:$E$10005,E366,[1]!Table1[20])</f>
        <v>0</v>
      </c>
      <c r="AY366" s="30">
        <f ca="1">SUMIF([1]route!$E$3:$E$10005,E366,[1]!Table1[21])</f>
        <v>0</v>
      </c>
      <c r="AZ366" s="30">
        <f ca="1">SUMIF([1]route!$E$3:$E$10005,E366,[1]!Table1[22])</f>
        <v>0</v>
      </c>
      <c r="BA366" s="30">
        <f ca="1">SUMIF([1]route!$E$3:$E$10005,E366,[1]!Table1[23])</f>
        <v>0</v>
      </c>
      <c r="BB366" s="30">
        <f ca="1">SUMIF([1]route!$E$3:$E$10005,E366,[1]!Table1[24])</f>
        <v>0</v>
      </c>
      <c r="BC366" s="30">
        <f ca="1">SUMIF([1]route!$E$3:$E$10005,E366,[1]!Table1[25])</f>
        <v>0</v>
      </c>
      <c r="BD366" s="30">
        <f ca="1">SUMIF([1]route!$E$3:$E$10005,E366,[1]!Table1[26])</f>
        <v>0</v>
      </c>
      <c r="BE366" s="30">
        <f ca="1">SUMIF([1]route!$E$3:$E$10005,E366,[1]!Table1[27])</f>
        <v>0</v>
      </c>
      <c r="BF366" s="30">
        <f ca="1">SUMIF([1]route!$E$3:$E$10005,E366,[1]!Table1[28])</f>
        <v>0</v>
      </c>
      <c r="BG366" s="30">
        <f ca="1">SUMIF([1]route!$E$3:$E$10005,E366,[1]!Table1[29])</f>
        <v>0</v>
      </c>
      <c r="BH366" s="30">
        <f ca="1">SUMIF([1]route!$E$3:$E$10005,E366,[1]!Table1[30])</f>
        <v>0</v>
      </c>
      <c r="BI366" s="30">
        <f ca="1">SUMIF([1]route!$E$3:$E$10005,E366,[1]!Table1[31])</f>
        <v>0</v>
      </c>
      <c r="BJ366" s="30">
        <f ca="1">SUMIF([1]route!$E$3:$E$10005,E366,[1]!Table1[Remain PO])</f>
        <v>0</v>
      </c>
      <c r="BK366" s="31">
        <f ca="1">SUMIF([1]route!$E$3:$E$10005,E366,[1]!Table1[N+1])</f>
        <v>0</v>
      </c>
      <c r="BL366" s="31">
        <f ca="1">SUMIF([1]route!$E$3:$E$10005,E366,[1]!Table1[N+2])</f>
        <v>0</v>
      </c>
      <c r="BM366" s="31">
        <f ca="1">SUMIF([1]route!$E$3:$E$10005,E366,[1]!Table1[N+3])</f>
        <v>0</v>
      </c>
      <c r="BN366" s="32">
        <f ca="1">SUMIF([1]route!$E$3:$E$10005,E366,[1]!Table1[N+4])</f>
        <v>0</v>
      </c>
      <c r="BP366" s="37">
        <f t="shared" si="132"/>
        <v>151</v>
      </c>
      <c r="BQ366" s="35">
        <f t="shared" ca="1" si="137"/>
        <v>151</v>
      </c>
      <c r="BR366" s="35">
        <f t="shared" ca="1" si="137"/>
        <v>151</v>
      </c>
      <c r="BS366" s="35">
        <f t="shared" ca="1" si="137"/>
        <v>151</v>
      </c>
      <c r="BT366" s="35">
        <f t="shared" ca="1" si="137"/>
        <v>151</v>
      </c>
      <c r="BU366" s="35">
        <f t="shared" ca="1" si="137"/>
        <v>151</v>
      </c>
      <c r="BV366" s="35">
        <f t="shared" ca="1" si="136"/>
        <v>151</v>
      </c>
      <c r="BW366" s="35">
        <f t="shared" ca="1" si="136"/>
        <v>151</v>
      </c>
      <c r="BX366" s="35">
        <f t="shared" ca="1" si="136"/>
        <v>151</v>
      </c>
      <c r="BY366" s="35">
        <f t="shared" ca="1" si="136"/>
        <v>151</v>
      </c>
      <c r="BZ366" s="35">
        <f t="shared" ca="1" si="136"/>
        <v>151</v>
      </c>
      <c r="CA366" s="35">
        <f t="shared" ca="1" si="136"/>
        <v>151</v>
      </c>
      <c r="CB366" s="35">
        <f t="shared" ca="1" si="136"/>
        <v>151</v>
      </c>
      <c r="CC366" s="35">
        <f t="shared" ca="1" si="136"/>
        <v>151</v>
      </c>
      <c r="CD366" s="35">
        <f t="shared" ca="1" si="136"/>
        <v>151</v>
      </c>
      <c r="CE366" s="35">
        <f t="shared" ca="1" si="134"/>
        <v>151</v>
      </c>
      <c r="CF366" s="35">
        <f t="shared" ca="1" si="134"/>
        <v>151</v>
      </c>
      <c r="CG366" s="35">
        <f t="shared" ca="1" si="134"/>
        <v>151</v>
      </c>
      <c r="CH366" s="35">
        <f t="shared" ca="1" si="135"/>
        <v>151</v>
      </c>
      <c r="CI366" s="35">
        <f t="shared" ca="1" si="135"/>
        <v>151</v>
      </c>
      <c r="CJ366" s="35">
        <f t="shared" ca="1" si="135"/>
        <v>151</v>
      </c>
      <c r="CK366" s="35">
        <f t="shared" ca="1" si="135"/>
        <v>151</v>
      </c>
      <c r="CL366" s="35">
        <f t="shared" ca="1" si="135"/>
        <v>151</v>
      </c>
      <c r="CM366" s="35">
        <f t="shared" ca="1" si="135"/>
        <v>151</v>
      </c>
      <c r="CN366" s="35">
        <f t="shared" ca="1" si="135"/>
        <v>151</v>
      </c>
      <c r="CO366" s="35">
        <f t="shared" ca="1" si="135"/>
        <v>151</v>
      </c>
      <c r="CP366" s="35">
        <f t="shared" ca="1" si="135"/>
        <v>151</v>
      </c>
      <c r="CQ366" s="35">
        <f t="shared" ca="1" si="133"/>
        <v>151</v>
      </c>
      <c r="CR366" s="35">
        <f t="shared" ca="1" si="133"/>
        <v>151</v>
      </c>
      <c r="CS366" s="35">
        <f t="shared" ca="1" si="133"/>
        <v>151</v>
      </c>
      <c r="CT366" s="35">
        <f t="shared" ca="1" si="133"/>
        <v>151</v>
      </c>
      <c r="CU366" s="35">
        <f t="shared" ca="1" si="133"/>
        <v>151</v>
      </c>
      <c r="CV366" s="35">
        <f t="shared" ca="1" si="133"/>
        <v>151</v>
      </c>
      <c r="CW366" s="38">
        <f t="shared" ca="1" si="116"/>
        <v>151</v>
      </c>
      <c r="CX366" s="38">
        <f t="shared" ca="1" si="116"/>
        <v>151</v>
      </c>
      <c r="CY366" s="38">
        <f t="shared" ca="1" si="116"/>
        <v>151</v>
      </c>
      <c r="CZ366" s="39">
        <f t="shared" ca="1" si="116"/>
        <v>151</v>
      </c>
      <c r="DA366" s="35"/>
    </row>
    <row r="367" spans="4:105" x14ac:dyDescent="0.3">
      <c r="D367" s="61" t="e">
        <f>VLOOKUP(F367,[1]Special!$O$2:$S$209,3,0)</f>
        <v>#N/A</v>
      </c>
      <c r="E367" s="20" t="s">
        <v>389</v>
      </c>
      <c r="F367" s="19" t="str">
        <f t="shared" si="122"/>
        <v>|0200220810|19.10|0.00|2.000|0.000</v>
      </c>
      <c r="G367" s="19" t="str">
        <f>'Cutting Rules'!H367</f>
        <v>TAM HOP||||||||||||</v>
      </c>
      <c r="H367" s="19" t="str">
        <f>VLOOKUP(MID(F367,8,2),[1]Special!$H$2:$I$32,2,0)</f>
        <v>STKM13A</v>
      </c>
      <c r="I367" s="19" t="str">
        <f t="shared" si="123"/>
        <v>NBC</v>
      </c>
      <c r="J367" s="19" t="str">
        <f t="shared" si="124"/>
        <v>P</v>
      </c>
      <c r="K367" s="19" t="str">
        <f t="shared" si="125"/>
        <v>19.1</v>
      </c>
      <c r="L367" s="19" t="str">
        <f t="shared" si="126"/>
        <v>0.00</v>
      </c>
      <c r="M367" s="52" t="str">
        <f t="shared" si="127"/>
        <v>2.00</v>
      </c>
      <c r="N367" s="52" t="str">
        <f t="shared" si="128"/>
        <v>5800</v>
      </c>
      <c r="O367" s="19">
        <f>VLOOKUP(F367,[1]Item!$A$5:$Z$10000,26,0)</f>
        <v>0.84299999999999997</v>
      </c>
      <c r="P367" s="19" t="str">
        <f>VLOOKUP(E367,[1]route!$E$3:$O$10005,11,0)</f>
        <v>P/E</v>
      </c>
      <c r="Q367" s="62" t="str">
        <f>'Cutting Rules'!AD367</f>
        <v>5800------------</v>
      </c>
      <c r="R367" s="23">
        <f ca="1">SUMIF([1]route!$E$3:$E$10005,E367,[1]!Table1[生産])</f>
        <v>0</v>
      </c>
      <c r="S367" s="24"/>
      <c r="T367" s="78" t="s">
        <v>547</v>
      </c>
      <c r="U367" s="19"/>
      <c r="V367" s="48">
        <f>SUMIF([1]route!$E$3:$E$10005,E367,[1]route!$M$3:$M$10005)</f>
        <v>0</v>
      </c>
      <c r="W367" s="56">
        <f t="shared" si="129"/>
        <v>0</v>
      </c>
      <c r="X367" s="27" t="e">
        <f t="array" aca="1" ref="X367" ca="1">INDEX($BP367:$CZ367,MATCH(TRUE,$BP367:$CZ367&lt;0,0))</f>
        <v>#N/A</v>
      </c>
      <c r="Y367" s="47" t="str">
        <f t="shared" ca="1" si="120"/>
        <v/>
      </c>
      <c r="Z367" s="121" t="str">
        <f>IFERROR(VLOOKUP(E367,[1]route!$E$3:$BL$10005,59,0),"")&amp;IFERROR(VLOOKUP(E367,[1]route!$E$3:$BL$10005,60,0),"")</f>
        <v/>
      </c>
      <c r="AA367" s="28">
        <f t="shared" ca="1" si="130"/>
        <v>0</v>
      </c>
      <c r="AB367" s="77">
        <f t="shared" ca="1" si="131"/>
        <v>0</v>
      </c>
      <c r="AC367" s="4" t="str">
        <f t="shared" ca="1" si="121"/>
        <v/>
      </c>
      <c r="AD367" s="29">
        <v>0</v>
      </c>
      <c r="AE367" s="30">
        <f ca="1">SUMIF([1]route!$E$3:$E$10005,E367,[1]!Table1[1])</f>
        <v>0</v>
      </c>
      <c r="AF367" s="30">
        <f ca="1">SUMIF([1]route!$E$3:$E$10005,E367,[1]!Table1[2])</f>
        <v>0</v>
      </c>
      <c r="AG367" s="30">
        <f ca="1">SUMIF([1]route!$E$3:$E$10005,E367,[1]!Table1[3])</f>
        <v>0</v>
      </c>
      <c r="AH367" s="30">
        <f ca="1">SUMIF([1]route!$E$3:$E$10005,E367,[1]!Table1[4])</f>
        <v>0</v>
      </c>
      <c r="AI367" s="30">
        <f ca="1">SUMIF([1]route!$E$3:$E$10005,E367,[1]!Table1[5])</f>
        <v>0</v>
      </c>
      <c r="AJ367" s="30">
        <f ca="1">SUMIF([1]route!$E$3:$E$10005,E367,[1]!Table1[6])</f>
        <v>0</v>
      </c>
      <c r="AK367" s="30">
        <f ca="1">SUMIF([1]route!$E$3:$E$10005,E367,[1]!Table1[7])</f>
        <v>0</v>
      </c>
      <c r="AL367" s="30">
        <f ca="1">SUMIF([1]route!$E$3:$E$10005,E367,[1]!Table1[8])</f>
        <v>0</v>
      </c>
      <c r="AM367" s="30">
        <f ca="1">SUMIF([1]route!$E$3:$E$10005,E367,[1]!Table1[9])</f>
        <v>0</v>
      </c>
      <c r="AN367" s="30">
        <f ca="1">SUMIF([1]route!$E$3:$E$10005,E367,[1]!Table1[10])</f>
        <v>0</v>
      </c>
      <c r="AO367" s="30">
        <f ca="1">SUMIF([1]route!$E$3:$E$10005,E367,[1]!Table1[11])</f>
        <v>0</v>
      </c>
      <c r="AP367" s="30">
        <f ca="1">SUMIF([1]route!$E$3:$E$10005,E367,[1]!Table1[12])</f>
        <v>0</v>
      </c>
      <c r="AQ367" s="30">
        <f ca="1">SUMIF([1]route!$E$3:$E$10005,E367,[1]!Table1[13])</f>
        <v>0</v>
      </c>
      <c r="AR367" s="30">
        <f ca="1">SUMIF([1]route!$E$3:$E$10005,E367,[1]!Table1[14])</f>
        <v>0</v>
      </c>
      <c r="AS367" s="30">
        <f ca="1">SUMIF([1]route!$E$3:$E$10005,E367,[1]!Table1[15])</f>
        <v>0</v>
      </c>
      <c r="AT367" s="30">
        <f ca="1">SUMIF([1]route!$E$3:$E$10005,E367,[1]!Table1[16])</f>
        <v>0</v>
      </c>
      <c r="AU367" s="30">
        <f ca="1">SUMIF([1]route!$E$3:$E$10005,E367,[1]!Table1[17])</f>
        <v>0</v>
      </c>
      <c r="AV367" s="30">
        <f ca="1">SUMIF([1]route!$E$3:$E$10005,E367,[1]!Table1[18])</f>
        <v>0</v>
      </c>
      <c r="AW367" s="30">
        <f ca="1">SUMIF([1]route!$E$3:$E$10005,E367,[1]!Table1[19])</f>
        <v>0</v>
      </c>
      <c r="AX367" s="30">
        <f ca="1">SUMIF([1]route!$E$3:$E$10005,E367,[1]!Table1[20])</f>
        <v>0</v>
      </c>
      <c r="AY367" s="30">
        <f ca="1">SUMIF([1]route!$E$3:$E$10005,E367,[1]!Table1[21])</f>
        <v>0</v>
      </c>
      <c r="AZ367" s="30">
        <f ca="1">SUMIF([1]route!$E$3:$E$10005,E367,[1]!Table1[22])</f>
        <v>0</v>
      </c>
      <c r="BA367" s="30">
        <f ca="1">SUMIF([1]route!$E$3:$E$10005,E367,[1]!Table1[23])</f>
        <v>0</v>
      </c>
      <c r="BB367" s="30">
        <f ca="1">SUMIF([1]route!$E$3:$E$10005,E367,[1]!Table1[24])</f>
        <v>0</v>
      </c>
      <c r="BC367" s="30">
        <f ca="1">SUMIF([1]route!$E$3:$E$10005,E367,[1]!Table1[25])</f>
        <v>0</v>
      </c>
      <c r="BD367" s="30">
        <f ca="1">SUMIF([1]route!$E$3:$E$10005,E367,[1]!Table1[26])</f>
        <v>0</v>
      </c>
      <c r="BE367" s="30">
        <f ca="1">SUMIF([1]route!$E$3:$E$10005,E367,[1]!Table1[27])</f>
        <v>0</v>
      </c>
      <c r="BF367" s="30">
        <f ca="1">SUMIF([1]route!$E$3:$E$10005,E367,[1]!Table1[28])</f>
        <v>0</v>
      </c>
      <c r="BG367" s="30">
        <f ca="1">SUMIF([1]route!$E$3:$E$10005,E367,[1]!Table1[29])</f>
        <v>0</v>
      </c>
      <c r="BH367" s="30">
        <f ca="1">SUMIF([1]route!$E$3:$E$10005,E367,[1]!Table1[30])</f>
        <v>0</v>
      </c>
      <c r="BI367" s="30">
        <f ca="1">SUMIF([1]route!$E$3:$E$10005,E367,[1]!Table1[31])</f>
        <v>0</v>
      </c>
      <c r="BJ367" s="30">
        <f ca="1">SUMIF([1]route!$E$3:$E$10005,E367,[1]!Table1[Remain PO])</f>
        <v>0</v>
      </c>
      <c r="BK367" s="31">
        <f ca="1">SUMIF([1]route!$E$3:$E$10005,E367,[1]!Table1[N+1])</f>
        <v>0</v>
      </c>
      <c r="BL367" s="31">
        <f ca="1">SUMIF([1]route!$E$3:$E$10005,E367,[1]!Table1[N+2])</f>
        <v>0</v>
      </c>
      <c r="BM367" s="31">
        <f ca="1">SUMIF([1]route!$E$3:$E$10005,E367,[1]!Table1[N+3])</f>
        <v>0</v>
      </c>
      <c r="BN367" s="32">
        <f ca="1">SUMIF([1]route!$E$3:$E$10005,E367,[1]!Table1[N+4])</f>
        <v>0</v>
      </c>
      <c r="BP367" s="37">
        <f t="shared" si="132"/>
        <v>0</v>
      </c>
      <c r="BQ367" s="35">
        <f t="shared" ca="1" si="137"/>
        <v>0</v>
      </c>
      <c r="BR367" s="35">
        <f t="shared" ca="1" si="137"/>
        <v>0</v>
      </c>
      <c r="BS367" s="35">
        <f t="shared" ca="1" si="137"/>
        <v>0</v>
      </c>
      <c r="BT367" s="35">
        <f t="shared" ca="1" si="137"/>
        <v>0</v>
      </c>
      <c r="BU367" s="35">
        <f t="shared" ca="1" si="137"/>
        <v>0</v>
      </c>
      <c r="BV367" s="35">
        <f t="shared" ca="1" si="136"/>
        <v>0</v>
      </c>
      <c r="BW367" s="35">
        <f t="shared" ca="1" si="136"/>
        <v>0</v>
      </c>
      <c r="BX367" s="35">
        <f t="shared" ca="1" si="136"/>
        <v>0</v>
      </c>
      <c r="BY367" s="35">
        <f t="shared" ca="1" si="136"/>
        <v>0</v>
      </c>
      <c r="BZ367" s="35">
        <f t="shared" ca="1" si="136"/>
        <v>0</v>
      </c>
      <c r="CA367" s="35">
        <f t="shared" ca="1" si="136"/>
        <v>0</v>
      </c>
      <c r="CB367" s="35">
        <f t="shared" ca="1" si="136"/>
        <v>0</v>
      </c>
      <c r="CC367" s="35">
        <f t="shared" ca="1" si="136"/>
        <v>0</v>
      </c>
      <c r="CD367" s="35">
        <f t="shared" ca="1" si="136"/>
        <v>0</v>
      </c>
      <c r="CE367" s="35">
        <f t="shared" ca="1" si="134"/>
        <v>0</v>
      </c>
      <c r="CF367" s="35">
        <f t="shared" ca="1" si="134"/>
        <v>0</v>
      </c>
      <c r="CG367" s="35">
        <f t="shared" ca="1" si="134"/>
        <v>0</v>
      </c>
      <c r="CH367" s="35">
        <f t="shared" ca="1" si="135"/>
        <v>0</v>
      </c>
      <c r="CI367" s="35">
        <f t="shared" ca="1" si="135"/>
        <v>0</v>
      </c>
      <c r="CJ367" s="35">
        <f t="shared" ca="1" si="135"/>
        <v>0</v>
      </c>
      <c r="CK367" s="35">
        <f t="shared" ca="1" si="135"/>
        <v>0</v>
      </c>
      <c r="CL367" s="35">
        <f t="shared" ca="1" si="135"/>
        <v>0</v>
      </c>
      <c r="CM367" s="35">
        <f t="shared" ca="1" si="135"/>
        <v>0</v>
      </c>
      <c r="CN367" s="35">
        <f t="shared" ca="1" si="135"/>
        <v>0</v>
      </c>
      <c r="CO367" s="35">
        <f t="shared" ca="1" si="135"/>
        <v>0</v>
      </c>
      <c r="CP367" s="35">
        <f t="shared" ca="1" si="135"/>
        <v>0</v>
      </c>
      <c r="CQ367" s="35">
        <f t="shared" ca="1" si="133"/>
        <v>0</v>
      </c>
      <c r="CR367" s="35">
        <f t="shared" ca="1" si="133"/>
        <v>0</v>
      </c>
      <c r="CS367" s="35">
        <f t="shared" ca="1" si="133"/>
        <v>0</v>
      </c>
      <c r="CT367" s="35">
        <f t="shared" ca="1" si="133"/>
        <v>0</v>
      </c>
      <c r="CU367" s="35">
        <f t="shared" ca="1" si="133"/>
        <v>0</v>
      </c>
      <c r="CV367" s="35">
        <f t="shared" ca="1" si="133"/>
        <v>0</v>
      </c>
      <c r="CW367" s="38">
        <f t="shared" ca="1" si="116"/>
        <v>0</v>
      </c>
      <c r="CX367" s="38">
        <f t="shared" ca="1" si="116"/>
        <v>0</v>
      </c>
      <c r="CY367" s="38">
        <f t="shared" ca="1" si="116"/>
        <v>0</v>
      </c>
      <c r="CZ367" s="39">
        <f t="shared" ca="1" si="116"/>
        <v>0</v>
      </c>
      <c r="DA367" s="35"/>
    </row>
    <row r="368" spans="4:105" x14ac:dyDescent="0.3">
      <c r="D368" s="61" t="str">
        <f>VLOOKUP(F368,[1]Special!$O$2:$S$209,3,0)</f>
        <v>|0101031000|0.00|0.00|0.000|79.5001</v>
      </c>
      <c r="E368" s="20" t="s">
        <v>390</v>
      </c>
      <c r="F368" s="19" t="str">
        <f t="shared" si="122"/>
        <v>|0200230841|25.40|0.00|1.000|0.000</v>
      </c>
      <c r="G368" s="19" t="str">
        <f>'Cutting Rules'!H368</f>
        <v>||||||||||||</v>
      </c>
      <c r="H368" s="19" t="str">
        <f>VLOOKUP(MID(F368,8,2),[1]Special!$H$2:$I$32,2,0)</f>
        <v>STKM13A</v>
      </c>
      <c r="I368" s="19" t="str">
        <f t="shared" si="123"/>
        <v>NBC</v>
      </c>
      <c r="J368" s="19" t="str">
        <f t="shared" si="124"/>
        <v>C</v>
      </c>
      <c r="K368" s="19" t="str">
        <f t="shared" si="125"/>
        <v>25.4</v>
      </c>
      <c r="L368" s="19" t="str">
        <f t="shared" si="126"/>
        <v>0.00</v>
      </c>
      <c r="M368" s="52" t="str">
        <f t="shared" si="127"/>
        <v>1.00</v>
      </c>
      <c r="N368" s="52" t="str">
        <f t="shared" si="128"/>
        <v>6191</v>
      </c>
      <c r="O368" s="19">
        <f>VLOOKUP(F368,[1]Item!$A$5:$Z$10000,26,0)</f>
        <v>0.60199999999999998</v>
      </c>
      <c r="P368" s="19" t="str">
        <f>VLOOKUP(E368,[1]route!$E$3:$O$10005,11,0)</f>
        <v>P/E</v>
      </c>
      <c r="Q368" s="62" t="str">
        <f>'Cutting Rules'!AD368</f>
        <v>6191------------</v>
      </c>
      <c r="R368" s="23">
        <f ca="1">SUMIF([1]route!$E$3:$E$10005,E368,[1]!Table1[生産])</f>
        <v>0</v>
      </c>
      <c r="S368" s="24"/>
      <c r="T368" s="78" t="s">
        <v>547</v>
      </c>
      <c r="U368" s="19"/>
      <c r="V368" s="48">
        <f>SUMIF([1]route!$E$3:$E$10005,E368,[1]route!$M$3:$M$10005)</f>
        <v>104</v>
      </c>
      <c r="W368" s="56">
        <f t="shared" si="129"/>
        <v>387.60612800000001</v>
      </c>
      <c r="X368" s="27" t="e">
        <f t="array" aca="1" ref="X368" ca="1">INDEX($BP368:$CZ368,MATCH(TRUE,$BP368:$CZ368&lt;0,0))</f>
        <v>#N/A</v>
      </c>
      <c r="Y368" s="47" t="str">
        <f t="shared" ca="1" si="120"/>
        <v/>
      </c>
      <c r="Z368" s="121" t="str">
        <f>IFERROR(VLOOKUP(E368,[1]route!$E$3:$BL$10005,59,0),"")&amp;IFERROR(VLOOKUP(E368,[1]route!$E$3:$BL$10005,60,0),"")</f>
        <v/>
      </c>
      <c r="AA368" s="28">
        <f t="shared" ca="1" si="130"/>
        <v>0</v>
      </c>
      <c r="AB368" s="77">
        <f t="shared" ca="1" si="131"/>
        <v>0</v>
      </c>
      <c r="AC368" s="4" t="str">
        <f t="shared" ca="1" si="121"/>
        <v/>
      </c>
      <c r="AD368" s="29">
        <v>0</v>
      </c>
      <c r="AE368" s="30">
        <f ca="1">SUMIF([1]route!$E$3:$E$10005,E368,[1]!Table1[1])</f>
        <v>0</v>
      </c>
      <c r="AF368" s="30">
        <f ca="1">SUMIF([1]route!$E$3:$E$10005,E368,[1]!Table1[2])</f>
        <v>0</v>
      </c>
      <c r="AG368" s="30">
        <f ca="1">SUMIF([1]route!$E$3:$E$10005,E368,[1]!Table1[3])</f>
        <v>0</v>
      </c>
      <c r="AH368" s="30">
        <f ca="1">SUMIF([1]route!$E$3:$E$10005,E368,[1]!Table1[4])</f>
        <v>0</v>
      </c>
      <c r="AI368" s="30">
        <f ca="1">SUMIF([1]route!$E$3:$E$10005,E368,[1]!Table1[5])</f>
        <v>0</v>
      </c>
      <c r="AJ368" s="30">
        <f ca="1">SUMIF([1]route!$E$3:$E$10005,E368,[1]!Table1[6])</f>
        <v>0</v>
      </c>
      <c r="AK368" s="30">
        <f ca="1">SUMIF([1]route!$E$3:$E$10005,E368,[1]!Table1[7])</f>
        <v>0</v>
      </c>
      <c r="AL368" s="30">
        <f ca="1">SUMIF([1]route!$E$3:$E$10005,E368,[1]!Table1[8])</f>
        <v>0</v>
      </c>
      <c r="AM368" s="30">
        <f ca="1">SUMIF([1]route!$E$3:$E$10005,E368,[1]!Table1[9])</f>
        <v>0</v>
      </c>
      <c r="AN368" s="30">
        <f ca="1">SUMIF([1]route!$E$3:$E$10005,E368,[1]!Table1[10])</f>
        <v>0</v>
      </c>
      <c r="AO368" s="30">
        <f ca="1">SUMIF([1]route!$E$3:$E$10005,E368,[1]!Table1[11])</f>
        <v>0</v>
      </c>
      <c r="AP368" s="30">
        <f ca="1">SUMIF([1]route!$E$3:$E$10005,E368,[1]!Table1[12])</f>
        <v>0</v>
      </c>
      <c r="AQ368" s="30">
        <f ca="1">SUMIF([1]route!$E$3:$E$10005,E368,[1]!Table1[13])</f>
        <v>0</v>
      </c>
      <c r="AR368" s="30">
        <f ca="1">SUMIF([1]route!$E$3:$E$10005,E368,[1]!Table1[14])</f>
        <v>0</v>
      </c>
      <c r="AS368" s="30">
        <f ca="1">SUMIF([1]route!$E$3:$E$10005,E368,[1]!Table1[15])</f>
        <v>0</v>
      </c>
      <c r="AT368" s="30">
        <f ca="1">SUMIF([1]route!$E$3:$E$10005,E368,[1]!Table1[16])</f>
        <v>0</v>
      </c>
      <c r="AU368" s="30">
        <f ca="1">SUMIF([1]route!$E$3:$E$10005,E368,[1]!Table1[17])</f>
        <v>0</v>
      </c>
      <c r="AV368" s="30">
        <f ca="1">SUMIF([1]route!$E$3:$E$10005,E368,[1]!Table1[18])</f>
        <v>0</v>
      </c>
      <c r="AW368" s="30">
        <f ca="1">SUMIF([1]route!$E$3:$E$10005,E368,[1]!Table1[19])</f>
        <v>0</v>
      </c>
      <c r="AX368" s="30">
        <f ca="1">SUMIF([1]route!$E$3:$E$10005,E368,[1]!Table1[20])</f>
        <v>0</v>
      </c>
      <c r="AY368" s="30">
        <f ca="1">SUMIF([1]route!$E$3:$E$10005,E368,[1]!Table1[21])</f>
        <v>0</v>
      </c>
      <c r="AZ368" s="30">
        <f ca="1">SUMIF([1]route!$E$3:$E$10005,E368,[1]!Table1[22])</f>
        <v>0</v>
      </c>
      <c r="BA368" s="30">
        <f ca="1">SUMIF([1]route!$E$3:$E$10005,E368,[1]!Table1[23])</f>
        <v>0</v>
      </c>
      <c r="BB368" s="30">
        <f ca="1">SUMIF([1]route!$E$3:$E$10005,E368,[1]!Table1[24])</f>
        <v>0</v>
      </c>
      <c r="BC368" s="30">
        <f ca="1">SUMIF([1]route!$E$3:$E$10005,E368,[1]!Table1[25])</f>
        <v>0</v>
      </c>
      <c r="BD368" s="30">
        <f ca="1">SUMIF([1]route!$E$3:$E$10005,E368,[1]!Table1[26])</f>
        <v>0</v>
      </c>
      <c r="BE368" s="30">
        <f ca="1">SUMIF([1]route!$E$3:$E$10005,E368,[1]!Table1[27])</f>
        <v>0</v>
      </c>
      <c r="BF368" s="30">
        <f ca="1">SUMIF([1]route!$E$3:$E$10005,E368,[1]!Table1[28])</f>
        <v>0</v>
      </c>
      <c r="BG368" s="30">
        <f ca="1">SUMIF([1]route!$E$3:$E$10005,E368,[1]!Table1[29])</f>
        <v>0</v>
      </c>
      <c r="BH368" s="30">
        <f ca="1">SUMIF([1]route!$E$3:$E$10005,E368,[1]!Table1[30])</f>
        <v>0</v>
      </c>
      <c r="BI368" s="30">
        <f ca="1">SUMIF([1]route!$E$3:$E$10005,E368,[1]!Table1[31])</f>
        <v>0</v>
      </c>
      <c r="BJ368" s="30">
        <f ca="1">SUMIF([1]route!$E$3:$E$10005,E368,[1]!Table1[Remain PO])</f>
        <v>0</v>
      </c>
      <c r="BK368" s="31">
        <f ca="1">SUMIF([1]route!$E$3:$E$10005,E368,[1]!Table1[N+1])</f>
        <v>0</v>
      </c>
      <c r="BL368" s="31">
        <f ca="1">SUMIF([1]route!$E$3:$E$10005,E368,[1]!Table1[N+2])</f>
        <v>0</v>
      </c>
      <c r="BM368" s="31">
        <f ca="1">SUMIF([1]route!$E$3:$E$10005,E368,[1]!Table1[N+3])</f>
        <v>0</v>
      </c>
      <c r="BN368" s="32">
        <f ca="1">SUMIF([1]route!$E$3:$E$10005,E368,[1]!Table1[N+4])</f>
        <v>0</v>
      </c>
      <c r="BP368" s="37">
        <f t="shared" si="132"/>
        <v>104</v>
      </c>
      <c r="BQ368" s="35">
        <f t="shared" ca="1" si="137"/>
        <v>104</v>
      </c>
      <c r="BR368" s="35">
        <f t="shared" ca="1" si="137"/>
        <v>104</v>
      </c>
      <c r="BS368" s="35">
        <f t="shared" ca="1" si="137"/>
        <v>104</v>
      </c>
      <c r="BT368" s="35">
        <f t="shared" ca="1" si="137"/>
        <v>104</v>
      </c>
      <c r="BU368" s="35">
        <f t="shared" ca="1" si="137"/>
        <v>104</v>
      </c>
      <c r="BV368" s="35">
        <f t="shared" ca="1" si="136"/>
        <v>104</v>
      </c>
      <c r="BW368" s="35">
        <f t="shared" ca="1" si="136"/>
        <v>104</v>
      </c>
      <c r="BX368" s="35">
        <f t="shared" ca="1" si="136"/>
        <v>104</v>
      </c>
      <c r="BY368" s="35">
        <f t="shared" ca="1" si="136"/>
        <v>104</v>
      </c>
      <c r="BZ368" s="35">
        <f t="shared" ca="1" si="136"/>
        <v>104</v>
      </c>
      <c r="CA368" s="35">
        <f t="shared" ca="1" si="136"/>
        <v>104</v>
      </c>
      <c r="CB368" s="35">
        <f t="shared" ca="1" si="136"/>
        <v>104</v>
      </c>
      <c r="CC368" s="35">
        <f t="shared" ca="1" si="136"/>
        <v>104</v>
      </c>
      <c r="CD368" s="35">
        <f t="shared" ca="1" si="136"/>
        <v>104</v>
      </c>
      <c r="CE368" s="35">
        <f t="shared" ca="1" si="134"/>
        <v>104</v>
      </c>
      <c r="CF368" s="35">
        <f t="shared" ca="1" si="134"/>
        <v>104</v>
      </c>
      <c r="CG368" s="35">
        <f t="shared" ca="1" si="134"/>
        <v>104</v>
      </c>
      <c r="CH368" s="35">
        <f t="shared" ca="1" si="135"/>
        <v>104</v>
      </c>
      <c r="CI368" s="35">
        <f t="shared" ca="1" si="135"/>
        <v>104</v>
      </c>
      <c r="CJ368" s="35">
        <f t="shared" ca="1" si="135"/>
        <v>104</v>
      </c>
      <c r="CK368" s="35">
        <f t="shared" ca="1" si="135"/>
        <v>104</v>
      </c>
      <c r="CL368" s="35">
        <f t="shared" ca="1" si="135"/>
        <v>104</v>
      </c>
      <c r="CM368" s="35">
        <f t="shared" ca="1" si="135"/>
        <v>104</v>
      </c>
      <c r="CN368" s="35">
        <f t="shared" ca="1" si="135"/>
        <v>104</v>
      </c>
      <c r="CO368" s="35">
        <f t="shared" ca="1" si="135"/>
        <v>104</v>
      </c>
      <c r="CP368" s="35">
        <f t="shared" ca="1" si="135"/>
        <v>104</v>
      </c>
      <c r="CQ368" s="35">
        <f t="shared" ca="1" si="133"/>
        <v>104</v>
      </c>
      <c r="CR368" s="35">
        <f t="shared" ca="1" si="133"/>
        <v>104</v>
      </c>
      <c r="CS368" s="35">
        <f t="shared" ca="1" si="133"/>
        <v>104</v>
      </c>
      <c r="CT368" s="35">
        <f t="shared" ca="1" si="133"/>
        <v>104</v>
      </c>
      <c r="CU368" s="35">
        <f t="shared" ca="1" si="133"/>
        <v>104</v>
      </c>
      <c r="CV368" s="35">
        <f t="shared" ca="1" si="133"/>
        <v>104</v>
      </c>
      <c r="CW368" s="38">
        <f t="shared" ca="1" si="116"/>
        <v>104</v>
      </c>
      <c r="CX368" s="38">
        <f t="shared" ca="1" si="116"/>
        <v>104</v>
      </c>
      <c r="CY368" s="38">
        <f t="shared" ca="1" si="116"/>
        <v>104</v>
      </c>
      <c r="CZ368" s="39">
        <f t="shared" ca="1" si="116"/>
        <v>104</v>
      </c>
      <c r="DA368" s="35"/>
    </row>
    <row r="369" spans="4:105" x14ac:dyDescent="0.3">
      <c r="D369" s="61" t="str">
        <f>VLOOKUP(F369,[1]Special!$O$2:$S$209,3,0)</f>
        <v>|0101022000|0.00|0.00|0.000|47.5002</v>
      </c>
      <c r="E369" s="20" t="s">
        <v>393</v>
      </c>
      <c r="F369" s="19" t="str">
        <f t="shared" si="122"/>
        <v>|0200225939|15.90|0.00|2.000|0.000</v>
      </c>
      <c r="G369" s="19" t="str">
        <f>'Cutting Rules'!H369</f>
        <v>||||||||||||</v>
      </c>
      <c r="H369" s="19" t="str">
        <f>VLOOKUP(MID(F369,8,2),[1]Special!$H$2:$I$32,2,0)</f>
        <v>STAM290GA</v>
      </c>
      <c r="I369" s="19" t="str">
        <f t="shared" si="123"/>
        <v>NBC</v>
      </c>
      <c r="J369" s="19" t="str">
        <f t="shared" si="124"/>
        <v>P</v>
      </c>
      <c r="K369" s="19" t="str">
        <f t="shared" si="125"/>
        <v>15.9</v>
      </c>
      <c r="L369" s="19" t="str">
        <f t="shared" si="126"/>
        <v>0.00</v>
      </c>
      <c r="M369" s="52" t="str">
        <f t="shared" si="127"/>
        <v>2.00</v>
      </c>
      <c r="N369" s="52" t="str">
        <f t="shared" si="128"/>
        <v>6118</v>
      </c>
      <c r="O369" s="19">
        <f>VLOOKUP(F369,[1]Item!$A$5:$Z$10000,26,0)</f>
        <v>0.68600000000000005</v>
      </c>
      <c r="P369" s="19" t="str">
        <f>VLOOKUP(E369,[1]route!$E$3:$O$10005,11,0)</f>
        <v>P/E</v>
      </c>
      <c r="Q369" s="62" t="str">
        <f>'Cutting Rules'!AD369</f>
        <v>6118------------</v>
      </c>
      <c r="R369" s="23">
        <f ca="1">SUMIF([1]route!$E$3:$E$10005,E369,[1]!Table1[生産])</f>
        <v>0</v>
      </c>
      <c r="S369" s="24"/>
      <c r="T369" s="78" t="s">
        <v>547</v>
      </c>
      <c r="U369" s="19"/>
      <c r="V369" s="48">
        <f>SUMIF([1]route!$E$3:$E$10005,E369,[1]route!$M$3:$M$10005)</f>
        <v>0</v>
      </c>
      <c r="W369" s="56">
        <f t="shared" si="129"/>
        <v>0</v>
      </c>
      <c r="X369" s="27" t="e">
        <f t="array" aca="1" ref="X369" ca="1">INDEX($BP369:$CZ369,MATCH(TRUE,$BP369:$CZ369&lt;0,0))</f>
        <v>#N/A</v>
      </c>
      <c r="Y369" s="47" t="str">
        <f t="shared" ca="1" si="120"/>
        <v/>
      </c>
      <c r="Z369" s="121" t="str">
        <f>IFERROR(VLOOKUP(E369,[1]route!$E$3:$BL$10005,59,0),"")&amp;IFERROR(VLOOKUP(E369,[1]route!$E$3:$BL$10005,60,0),"")</f>
        <v/>
      </c>
      <c r="AA369" s="28">
        <f t="shared" ca="1" si="130"/>
        <v>0</v>
      </c>
      <c r="AB369" s="77">
        <f t="shared" ca="1" si="131"/>
        <v>0</v>
      </c>
      <c r="AC369" s="4" t="str">
        <f t="shared" ca="1" si="121"/>
        <v/>
      </c>
      <c r="AD369" s="29">
        <v>0</v>
      </c>
      <c r="AE369" s="30">
        <f ca="1">SUMIF([1]route!$E$3:$E$10005,E369,[1]!Table1[1])</f>
        <v>0</v>
      </c>
      <c r="AF369" s="30">
        <f ca="1">SUMIF([1]route!$E$3:$E$10005,E369,[1]!Table1[2])</f>
        <v>0</v>
      </c>
      <c r="AG369" s="30">
        <f ca="1">SUMIF([1]route!$E$3:$E$10005,E369,[1]!Table1[3])</f>
        <v>0</v>
      </c>
      <c r="AH369" s="30">
        <f ca="1">SUMIF([1]route!$E$3:$E$10005,E369,[1]!Table1[4])</f>
        <v>0</v>
      </c>
      <c r="AI369" s="30">
        <f ca="1">SUMIF([1]route!$E$3:$E$10005,E369,[1]!Table1[5])</f>
        <v>0</v>
      </c>
      <c r="AJ369" s="30">
        <f ca="1">SUMIF([1]route!$E$3:$E$10005,E369,[1]!Table1[6])</f>
        <v>0</v>
      </c>
      <c r="AK369" s="30">
        <f ca="1">SUMIF([1]route!$E$3:$E$10005,E369,[1]!Table1[7])</f>
        <v>0</v>
      </c>
      <c r="AL369" s="30">
        <f ca="1">SUMIF([1]route!$E$3:$E$10005,E369,[1]!Table1[8])</f>
        <v>0</v>
      </c>
      <c r="AM369" s="30">
        <f ca="1">SUMIF([1]route!$E$3:$E$10005,E369,[1]!Table1[9])</f>
        <v>0</v>
      </c>
      <c r="AN369" s="30">
        <f ca="1">SUMIF([1]route!$E$3:$E$10005,E369,[1]!Table1[10])</f>
        <v>0</v>
      </c>
      <c r="AO369" s="30">
        <f ca="1">SUMIF([1]route!$E$3:$E$10005,E369,[1]!Table1[11])</f>
        <v>0</v>
      </c>
      <c r="AP369" s="30">
        <f ca="1">SUMIF([1]route!$E$3:$E$10005,E369,[1]!Table1[12])</f>
        <v>0</v>
      </c>
      <c r="AQ369" s="30">
        <f ca="1">SUMIF([1]route!$E$3:$E$10005,E369,[1]!Table1[13])</f>
        <v>0</v>
      </c>
      <c r="AR369" s="30">
        <f ca="1">SUMIF([1]route!$E$3:$E$10005,E369,[1]!Table1[14])</f>
        <v>0</v>
      </c>
      <c r="AS369" s="30">
        <f ca="1">SUMIF([1]route!$E$3:$E$10005,E369,[1]!Table1[15])</f>
        <v>0</v>
      </c>
      <c r="AT369" s="30">
        <f ca="1">SUMIF([1]route!$E$3:$E$10005,E369,[1]!Table1[16])</f>
        <v>0</v>
      </c>
      <c r="AU369" s="30">
        <f ca="1">SUMIF([1]route!$E$3:$E$10005,E369,[1]!Table1[17])</f>
        <v>0</v>
      </c>
      <c r="AV369" s="30">
        <f ca="1">SUMIF([1]route!$E$3:$E$10005,E369,[1]!Table1[18])</f>
        <v>0</v>
      </c>
      <c r="AW369" s="30">
        <f ca="1">SUMIF([1]route!$E$3:$E$10005,E369,[1]!Table1[19])</f>
        <v>0</v>
      </c>
      <c r="AX369" s="30">
        <f ca="1">SUMIF([1]route!$E$3:$E$10005,E369,[1]!Table1[20])</f>
        <v>0</v>
      </c>
      <c r="AY369" s="30">
        <f ca="1">SUMIF([1]route!$E$3:$E$10005,E369,[1]!Table1[21])</f>
        <v>0</v>
      </c>
      <c r="AZ369" s="30">
        <f ca="1">SUMIF([1]route!$E$3:$E$10005,E369,[1]!Table1[22])</f>
        <v>0</v>
      </c>
      <c r="BA369" s="30">
        <f ca="1">SUMIF([1]route!$E$3:$E$10005,E369,[1]!Table1[23])</f>
        <v>0</v>
      </c>
      <c r="BB369" s="30">
        <f ca="1">SUMIF([1]route!$E$3:$E$10005,E369,[1]!Table1[24])</f>
        <v>0</v>
      </c>
      <c r="BC369" s="30">
        <f ca="1">SUMIF([1]route!$E$3:$E$10005,E369,[1]!Table1[25])</f>
        <v>0</v>
      </c>
      <c r="BD369" s="30">
        <f ca="1">SUMIF([1]route!$E$3:$E$10005,E369,[1]!Table1[26])</f>
        <v>0</v>
      </c>
      <c r="BE369" s="30">
        <f ca="1">SUMIF([1]route!$E$3:$E$10005,E369,[1]!Table1[27])</f>
        <v>0</v>
      </c>
      <c r="BF369" s="30">
        <f ca="1">SUMIF([1]route!$E$3:$E$10005,E369,[1]!Table1[28])</f>
        <v>0</v>
      </c>
      <c r="BG369" s="30">
        <f ca="1">SUMIF([1]route!$E$3:$E$10005,E369,[1]!Table1[29])</f>
        <v>0</v>
      </c>
      <c r="BH369" s="30">
        <f ca="1">SUMIF([1]route!$E$3:$E$10005,E369,[1]!Table1[30])</f>
        <v>0</v>
      </c>
      <c r="BI369" s="30">
        <f ca="1">SUMIF([1]route!$E$3:$E$10005,E369,[1]!Table1[31])</f>
        <v>0</v>
      </c>
      <c r="BJ369" s="30">
        <f ca="1">SUMIF([1]route!$E$3:$E$10005,E369,[1]!Table1[Remain PO])</f>
        <v>0</v>
      </c>
      <c r="BK369" s="31">
        <f ca="1">SUMIF([1]route!$E$3:$E$10005,E369,[1]!Table1[N+1])</f>
        <v>0</v>
      </c>
      <c r="BL369" s="31">
        <f ca="1">SUMIF([1]route!$E$3:$E$10005,E369,[1]!Table1[N+2])</f>
        <v>0</v>
      </c>
      <c r="BM369" s="31">
        <f ca="1">SUMIF([1]route!$E$3:$E$10005,E369,[1]!Table1[N+3])</f>
        <v>0</v>
      </c>
      <c r="BN369" s="32">
        <f ca="1">SUMIF([1]route!$E$3:$E$10005,E369,[1]!Table1[N+4])</f>
        <v>0</v>
      </c>
      <c r="BP369" s="37">
        <f t="shared" si="132"/>
        <v>0</v>
      </c>
      <c r="BQ369" s="35">
        <f t="shared" ca="1" si="137"/>
        <v>0</v>
      </c>
      <c r="BR369" s="35">
        <f t="shared" ca="1" si="137"/>
        <v>0</v>
      </c>
      <c r="BS369" s="35">
        <f t="shared" ca="1" si="137"/>
        <v>0</v>
      </c>
      <c r="BT369" s="35">
        <f t="shared" ca="1" si="137"/>
        <v>0</v>
      </c>
      <c r="BU369" s="35">
        <f t="shared" ca="1" si="137"/>
        <v>0</v>
      </c>
      <c r="BV369" s="35">
        <f t="shared" ca="1" si="136"/>
        <v>0</v>
      </c>
      <c r="BW369" s="35">
        <f t="shared" ca="1" si="136"/>
        <v>0</v>
      </c>
      <c r="BX369" s="35">
        <f t="shared" ca="1" si="136"/>
        <v>0</v>
      </c>
      <c r="BY369" s="35">
        <f t="shared" ca="1" si="136"/>
        <v>0</v>
      </c>
      <c r="BZ369" s="35">
        <f t="shared" ca="1" si="136"/>
        <v>0</v>
      </c>
      <c r="CA369" s="35">
        <f t="shared" ca="1" si="136"/>
        <v>0</v>
      </c>
      <c r="CB369" s="35">
        <f t="shared" ca="1" si="136"/>
        <v>0</v>
      </c>
      <c r="CC369" s="35">
        <f t="shared" ca="1" si="136"/>
        <v>0</v>
      </c>
      <c r="CD369" s="35">
        <f t="shared" ca="1" si="136"/>
        <v>0</v>
      </c>
      <c r="CE369" s="35">
        <f t="shared" ca="1" si="134"/>
        <v>0</v>
      </c>
      <c r="CF369" s="35">
        <f t="shared" ca="1" si="134"/>
        <v>0</v>
      </c>
      <c r="CG369" s="35">
        <f t="shared" ca="1" si="134"/>
        <v>0</v>
      </c>
      <c r="CH369" s="35">
        <f t="shared" ca="1" si="135"/>
        <v>0</v>
      </c>
      <c r="CI369" s="35">
        <f t="shared" ca="1" si="135"/>
        <v>0</v>
      </c>
      <c r="CJ369" s="35">
        <f t="shared" ca="1" si="135"/>
        <v>0</v>
      </c>
      <c r="CK369" s="35">
        <f t="shared" ca="1" si="135"/>
        <v>0</v>
      </c>
      <c r="CL369" s="35">
        <f t="shared" ca="1" si="135"/>
        <v>0</v>
      </c>
      <c r="CM369" s="35">
        <f t="shared" ca="1" si="135"/>
        <v>0</v>
      </c>
      <c r="CN369" s="35">
        <f t="shared" ca="1" si="135"/>
        <v>0</v>
      </c>
      <c r="CO369" s="35">
        <f t="shared" ca="1" si="135"/>
        <v>0</v>
      </c>
      <c r="CP369" s="35">
        <f t="shared" ca="1" si="135"/>
        <v>0</v>
      </c>
      <c r="CQ369" s="35">
        <f t="shared" ca="1" si="133"/>
        <v>0</v>
      </c>
      <c r="CR369" s="35">
        <f t="shared" ca="1" si="133"/>
        <v>0</v>
      </c>
      <c r="CS369" s="35">
        <f t="shared" ca="1" si="133"/>
        <v>0</v>
      </c>
      <c r="CT369" s="35">
        <f t="shared" ca="1" si="133"/>
        <v>0</v>
      </c>
      <c r="CU369" s="35">
        <f t="shared" ca="1" si="133"/>
        <v>0</v>
      </c>
      <c r="CV369" s="35">
        <f t="shared" ca="1" si="133"/>
        <v>0</v>
      </c>
      <c r="CW369" s="38">
        <f t="shared" ca="1" si="116"/>
        <v>0</v>
      </c>
      <c r="CX369" s="38">
        <f t="shared" ca="1" si="116"/>
        <v>0</v>
      </c>
      <c r="CY369" s="38">
        <f t="shared" ca="1" si="116"/>
        <v>0</v>
      </c>
      <c r="CZ369" s="39">
        <f t="shared" ca="1" si="116"/>
        <v>0</v>
      </c>
      <c r="DA369" s="35"/>
    </row>
    <row r="370" spans="4:105" x14ac:dyDescent="0.3">
      <c r="D370" s="61" t="e">
        <f>VLOOKUP(F370,[1]Special!$O$2:$S$209,3,0)</f>
        <v>#N/A</v>
      </c>
      <c r="E370" s="20" t="s">
        <v>394</v>
      </c>
      <c r="F370" s="19" t="str">
        <f t="shared" si="122"/>
        <v>|0200235920|38.10|0.00|1.200|0.000</v>
      </c>
      <c r="G370" s="19" t="str">
        <f>'Cutting Rules'!H370</f>
        <v>KKTL||||||||||||</v>
      </c>
      <c r="H370" s="19" t="str">
        <f>VLOOKUP(MID(F370,8,2),[1]Special!$H$2:$I$32,2,0)</f>
        <v>STAM290GA</v>
      </c>
      <c r="I370" s="19" t="str">
        <f t="shared" si="123"/>
        <v>IBC</v>
      </c>
      <c r="J370" s="19" t="str">
        <f t="shared" si="124"/>
        <v>C</v>
      </c>
      <c r="K370" s="19" t="str">
        <f t="shared" si="125"/>
        <v>38.1</v>
      </c>
      <c r="L370" s="19" t="str">
        <f t="shared" si="126"/>
        <v>0.00</v>
      </c>
      <c r="M370" s="52" t="str">
        <f t="shared" si="127"/>
        <v>1.20</v>
      </c>
      <c r="N370" s="52" t="str">
        <f t="shared" si="128"/>
        <v>5450</v>
      </c>
      <c r="O370" s="19">
        <f>VLOOKUP(F370,[1]Item!$A$5:$Z$10000,26,0)</f>
        <v>1.0920000000000001</v>
      </c>
      <c r="P370" s="19" t="str">
        <f>VLOOKUP(E370,[1]route!$E$3:$O$10005,11,0)</f>
        <v>P/E</v>
      </c>
      <c r="Q370" s="62" t="str">
        <f>'Cutting Rules'!AD370</f>
        <v>5450------------</v>
      </c>
      <c r="R370" s="23">
        <f ca="1">SUMIF([1]route!$E$3:$E$10005,E370,[1]!Table1[生産])</f>
        <v>0</v>
      </c>
      <c r="S370" s="24"/>
      <c r="T370" s="78" t="s">
        <v>547</v>
      </c>
      <c r="U370" s="19"/>
      <c r="V370" s="48">
        <f>SUMIF([1]route!$E$3:$E$10005,E370,[1]route!$M$3:$M$10005)</f>
        <v>0</v>
      </c>
      <c r="W370" s="56">
        <f t="shared" si="129"/>
        <v>0</v>
      </c>
      <c r="X370" s="27" t="e">
        <f t="array" aca="1" ref="X370" ca="1">INDEX($BP370:$CZ370,MATCH(TRUE,$BP370:$CZ370&lt;0,0))</f>
        <v>#N/A</v>
      </c>
      <c r="Y370" s="47" t="str">
        <f t="shared" ca="1" si="120"/>
        <v/>
      </c>
      <c r="Z370" s="121" t="str">
        <f>IFERROR(VLOOKUP(E370,[1]route!$E$3:$BL$10005,59,0),"")&amp;IFERROR(VLOOKUP(E370,[1]route!$E$3:$BL$10005,60,0),"")</f>
        <v/>
      </c>
      <c r="AA370" s="28">
        <f t="shared" ca="1" si="130"/>
        <v>0</v>
      </c>
      <c r="AB370" s="77">
        <f t="shared" ca="1" si="131"/>
        <v>0</v>
      </c>
      <c r="AC370" s="4" t="str">
        <f t="shared" ca="1" si="121"/>
        <v/>
      </c>
      <c r="AD370" s="29">
        <v>0</v>
      </c>
      <c r="AE370" s="30">
        <f ca="1">SUMIF([1]route!$E$3:$E$10005,E370,[1]!Table1[1])</f>
        <v>0</v>
      </c>
      <c r="AF370" s="30">
        <f ca="1">SUMIF([1]route!$E$3:$E$10005,E370,[1]!Table1[2])</f>
        <v>0</v>
      </c>
      <c r="AG370" s="30">
        <f ca="1">SUMIF([1]route!$E$3:$E$10005,E370,[1]!Table1[3])</f>
        <v>0</v>
      </c>
      <c r="AH370" s="30">
        <f ca="1">SUMIF([1]route!$E$3:$E$10005,E370,[1]!Table1[4])</f>
        <v>0</v>
      </c>
      <c r="AI370" s="30">
        <f ca="1">SUMIF([1]route!$E$3:$E$10005,E370,[1]!Table1[5])</f>
        <v>0</v>
      </c>
      <c r="AJ370" s="30">
        <f ca="1">SUMIF([1]route!$E$3:$E$10005,E370,[1]!Table1[6])</f>
        <v>0</v>
      </c>
      <c r="AK370" s="30">
        <f ca="1">SUMIF([1]route!$E$3:$E$10005,E370,[1]!Table1[7])</f>
        <v>0</v>
      </c>
      <c r="AL370" s="30">
        <f ca="1">SUMIF([1]route!$E$3:$E$10005,E370,[1]!Table1[8])</f>
        <v>0</v>
      </c>
      <c r="AM370" s="30">
        <f ca="1">SUMIF([1]route!$E$3:$E$10005,E370,[1]!Table1[9])</f>
        <v>0</v>
      </c>
      <c r="AN370" s="30">
        <f ca="1">SUMIF([1]route!$E$3:$E$10005,E370,[1]!Table1[10])</f>
        <v>0</v>
      </c>
      <c r="AO370" s="30">
        <f ca="1">SUMIF([1]route!$E$3:$E$10005,E370,[1]!Table1[11])</f>
        <v>0</v>
      </c>
      <c r="AP370" s="30">
        <f ca="1">SUMIF([1]route!$E$3:$E$10005,E370,[1]!Table1[12])</f>
        <v>0</v>
      </c>
      <c r="AQ370" s="30">
        <f ca="1">SUMIF([1]route!$E$3:$E$10005,E370,[1]!Table1[13])</f>
        <v>0</v>
      </c>
      <c r="AR370" s="30">
        <f ca="1">SUMIF([1]route!$E$3:$E$10005,E370,[1]!Table1[14])</f>
        <v>0</v>
      </c>
      <c r="AS370" s="30">
        <f ca="1">SUMIF([1]route!$E$3:$E$10005,E370,[1]!Table1[15])</f>
        <v>0</v>
      </c>
      <c r="AT370" s="30">
        <f ca="1">SUMIF([1]route!$E$3:$E$10005,E370,[1]!Table1[16])</f>
        <v>0</v>
      </c>
      <c r="AU370" s="30">
        <f ca="1">SUMIF([1]route!$E$3:$E$10005,E370,[1]!Table1[17])</f>
        <v>0</v>
      </c>
      <c r="AV370" s="30">
        <f ca="1">SUMIF([1]route!$E$3:$E$10005,E370,[1]!Table1[18])</f>
        <v>0</v>
      </c>
      <c r="AW370" s="30">
        <f ca="1">SUMIF([1]route!$E$3:$E$10005,E370,[1]!Table1[19])</f>
        <v>0</v>
      </c>
      <c r="AX370" s="30">
        <f ca="1">SUMIF([1]route!$E$3:$E$10005,E370,[1]!Table1[20])</f>
        <v>0</v>
      </c>
      <c r="AY370" s="30">
        <f ca="1">SUMIF([1]route!$E$3:$E$10005,E370,[1]!Table1[21])</f>
        <v>0</v>
      </c>
      <c r="AZ370" s="30">
        <f ca="1">SUMIF([1]route!$E$3:$E$10005,E370,[1]!Table1[22])</f>
        <v>0</v>
      </c>
      <c r="BA370" s="30">
        <f ca="1">SUMIF([1]route!$E$3:$E$10005,E370,[1]!Table1[23])</f>
        <v>0</v>
      </c>
      <c r="BB370" s="30">
        <f ca="1">SUMIF([1]route!$E$3:$E$10005,E370,[1]!Table1[24])</f>
        <v>0</v>
      </c>
      <c r="BC370" s="30">
        <f ca="1">SUMIF([1]route!$E$3:$E$10005,E370,[1]!Table1[25])</f>
        <v>0</v>
      </c>
      <c r="BD370" s="30">
        <f ca="1">SUMIF([1]route!$E$3:$E$10005,E370,[1]!Table1[26])</f>
        <v>0</v>
      </c>
      <c r="BE370" s="30">
        <f ca="1">SUMIF([1]route!$E$3:$E$10005,E370,[1]!Table1[27])</f>
        <v>0</v>
      </c>
      <c r="BF370" s="30">
        <f ca="1">SUMIF([1]route!$E$3:$E$10005,E370,[1]!Table1[28])</f>
        <v>0</v>
      </c>
      <c r="BG370" s="30">
        <f ca="1">SUMIF([1]route!$E$3:$E$10005,E370,[1]!Table1[29])</f>
        <v>0</v>
      </c>
      <c r="BH370" s="30">
        <f ca="1">SUMIF([1]route!$E$3:$E$10005,E370,[1]!Table1[30])</f>
        <v>0</v>
      </c>
      <c r="BI370" s="30">
        <f ca="1">SUMIF([1]route!$E$3:$E$10005,E370,[1]!Table1[31])</f>
        <v>0</v>
      </c>
      <c r="BJ370" s="30">
        <f ca="1">SUMIF([1]route!$E$3:$E$10005,E370,[1]!Table1[Remain PO])</f>
        <v>0</v>
      </c>
      <c r="BK370" s="31">
        <f ca="1">SUMIF([1]route!$E$3:$E$10005,E370,[1]!Table1[N+1])</f>
        <v>0</v>
      </c>
      <c r="BL370" s="31">
        <f ca="1">SUMIF([1]route!$E$3:$E$10005,E370,[1]!Table1[N+2])</f>
        <v>0</v>
      </c>
      <c r="BM370" s="31">
        <f ca="1">SUMIF([1]route!$E$3:$E$10005,E370,[1]!Table1[N+3])</f>
        <v>0</v>
      </c>
      <c r="BN370" s="32">
        <f ca="1">SUMIF([1]route!$E$3:$E$10005,E370,[1]!Table1[N+4])</f>
        <v>0</v>
      </c>
      <c r="BP370" s="37">
        <f t="shared" si="132"/>
        <v>0</v>
      </c>
      <c r="BQ370" s="35">
        <f t="shared" ca="1" si="137"/>
        <v>0</v>
      </c>
      <c r="BR370" s="35">
        <f t="shared" ca="1" si="137"/>
        <v>0</v>
      </c>
      <c r="BS370" s="35">
        <f t="shared" ca="1" si="137"/>
        <v>0</v>
      </c>
      <c r="BT370" s="35">
        <f t="shared" ca="1" si="137"/>
        <v>0</v>
      </c>
      <c r="BU370" s="35">
        <f t="shared" ca="1" si="137"/>
        <v>0</v>
      </c>
      <c r="BV370" s="35">
        <f t="shared" ca="1" si="136"/>
        <v>0</v>
      </c>
      <c r="BW370" s="35">
        <f t="shared" ca="1" si="136"/>
        <v>0</v>
      </c>
      <c r="BX370" s="35">
        <f t="shared" ca="1" si="136"/>
        <v>0</v>
      </c>
      <c r="BY370" s="35">
        <f t="shared" ca="1" si="136"/>
        <v>0</v>
      </c>
      <c r="BZ370" s="35">
        <f t="shared" ca="1" si="136"/>
        <v>0</v>
      </c>
      <c r="CA370" s="35">
        <f t="shared" ca="1" si="136"/>
        <v>0</v>
      </c>
      <c r="CB370" s="35">
        <f t="shared" ca="1" si="136"/>
        <v>0</v>
      </c>
      <c r="CC370" s="35">
        <f t="shared" ca="1" si="136"/>
        <v>0</v>
      </c>
      <c r="CD370" s="35">
        <f t="shared" ca="1" si="136"/>
        <v>0</v>
      </c>
      <c r="CE370" s="35">
        <f t="shared" ca="1" si="134"/>
        <v>0</v>
      </c>
      <c r="CF370" s="35">
        <f t="shared" ca="1" si="134"/>
        <v>0</v>
      </c>
      <c r="CG370" s="35">
        <f t="shared" ca="1" si="134"/>
        <v>0</v>
      </c>
      <c r="CH370" s="35">
        <f t="shared" ca="1" si="135"/>
        <v>0</v>
      </c>
      <c r="CI370" s="35">
        <f t="shared" ca="1" si="135"/>
        <v>0</v>
      </c>
      <c r="CJ370" s="35">
        <f t="shared" ca="1" si="135"/>
        <v>0</v>
      </c>
      <c r="CK370" s="35">
        <f t="shared" ca="1" si="135"/>
        <v>0</v>
      </c>
      <c r="CL370" s="35">
        <f t="shared" ca="1" si="135"/>
        <v>0</v>
      </c>
      <c r="CM370" s="35">
        <f t="shared" ca="1" si="135"/>
        <v>0</v>
      </c>
      <c r="CN370" s="35">
        <f t="shared" ca="1" si="135"/>
        <v>0</v>
      </c>
      <c r="CO370" s="35">
        <f t="shared" ca="1" si="135"/>
        <v>0</v>
      </c>
      <c r="CP370" s="35">
        <f t="shared" ca="1" si="135"/>
        <v>0</v>
      </c>
      <c r="CQ370" s="35">
        <f t="shared" ca="1" si="133"/>
        <v>0</v>
      </c>
      <c r="CR370" s="35">
        <f t="shared" ca="1" si="133"/>
        <v>0</v>
      </c>
      <c r="CS370" s="35">
        <f t="shared" ca="1" si="133"/>
        <v>0</v>
      </c>
      <c r="CT370" s="35">
        <f t="shared" ca="1" si="133"/>
        <v>0</v>
      </c>
      <c r="CU370" s="35">
        <f t="shared" ca="1" si="133"/>
        <v>0</v>
      </c>
      <c r="CV370" s="35">
        <f t="shared" ca="1" si="133"/>
        <v>0</v>
      </c>
      <c r="CW370" s="38">
        <f t="shared" ca="1" si="116"/>
        <v>0</v>
      </c>
      <c r="CX370" s="38">
        <f t="shared" ca="1" si="116"/>
        <v>0</v>
      </c>
      <c r="CY370" s="38">
        <f t="shared" ca="1" si="116"/>
        <v>0</v>
      </c>
      <c r="CZ370" s="39">
        <f t="shared" ca="1" si="116"/>
        <v>0</v>
      </c>
      <c r="DA370" s="35"/>
    </row>
    <row r="371" spans="4:105" x14ac:dyDescent="0.3">
      <c r="D371" s="61" t="str">
        <f>VLOOKUP(F371,[1]Special!$O$2:$S$209,3,0)</f>
        <v>|0101031000|0.00|0.00|0.000|69.5001.2</v>
      </c>
      <c r="E371" s="20" t="s">
        <v>395</v>
      </c>
      <c r="F371" s="19" t="str">
        <f t="shared" si="122"/>
        <v>|0200236041|22.20|0.00|1.200|0.000</v>
      </c>
      <c r="G371" s="19" t="str">
        <f>'Cutting Rules'!H371</f>
        <v>INNOTEK||||||||||||</v>
      </c>
      <c r="H371" s="19" t="str">
        <f>VLOOKUP(MID(F371,8,2),[1]Special!$H$2:$I$32,2,0)</f>
        <v>STAM390G</v>
      </c>
      <c r="I371" s="19" t="str">
        <f t="shared" si="123"/>
        <v>NBC</v>
      </c>
      <c r="J371" s="19" t="str">
        <f t="shared" si="124"/>
        <v>C</v>
      </c>
      <c r="K371" s="19" t="str">
        <f t="shared" si="125"/>
        <v>22.2</v>
      </c>
      <c r="L371" s="19" t="str">
        <f t="shared" si="126"/>
        <v>0.00</v>
      </c>
      <c r="M371" s="52" t="str">
        <f t="shared" si="127"/>
        <v>1.20</v>
      </c>
      <c r="N371" s="52" t="str">
        <f t="shared" si="128"/>
        <v>5480</v>
      </c>
      <c r="O371" s="19">
        <f>VLOOKUP(F371,[1]Item!$A$5:$Z$10000,26,0)</f>
        <v>0.621</v>
      </c>
      <c r="P371" s="19" t="str">
        <f>VLOOKUP(E371,[1]route!$E$3:$O$10005,11,0)</f>
        <v>P/E</v>
      </c>
      <c r="Q371" s="62" t="str">
        <f>'Cutting Rules'!AD371</f>
        <v>5480------------</v>
      </c>
      <c r="R371" s="23">
        <f ca="1">SUMIF([1]route!$E$3:$E$10005,E371,[1]!Table1[生産])</f>
        <v>3729</v>
      </c>
      <c r="S371" s="24"/>
      <c r="T371" s="78" t="s">
        <v>547</v>
      </c>
      <c r="U371" s="19"/>
      <c r="V371" s="48">
        <f>SUMIF([1]route!$E$3:$E$10005,E371,[1]route!$M$3:$M$10005)</f>
        <v>2542</v>
      </c>
      <c r="W371" s="56">
        <f t="shared" si="129"/>
        <v>8650.629359999999</v>
      </c>
      <c r="X371" s="27">
        <f t="array" aca="1" ref="X371" ca="1">INDEX($BP371:$CZ371,MATCH(TRUE,$BP371:$CZ371&lt;0,0))</f>
        <v>-1187</v>
      </c>
      <c r="Y371" s="47">
        <f t="shared" ca="1" si="120"/>
        <v>45322</v>
      </c>
      <c r="Z371" s="121" t="str">
        <f>IFERROR(VLOOKUP(E371,[1]route!$E$3:$BL$10005,59,0),"")&amp;IFERROR(VLOOKUP(E371,[1]route!$E$3:$BL$10005,60,0),"")</f>
        <v/>
      </c>
      <c r="AA371" s="28">
        <f t="shared" ca="1" si="130"/>
        <v>1187</v>
      </c>
      <c r="AB371" s="77">
        <f t="shared" ca="1" si="131"/>
        <v>4039.4559599999998</v>
      </c>
      <c r="AC371" s="4">
        <f t="shared" ca="1" si="121"/>
        <v>34</v>
      </c>
      <c r="AD371" s="29">
        <v>0</v>
      </c>
      <c r="AE371" s="30">
        <f ca="1">SUMIF([1]route!$E$3:$E$10005,E371,[1]!Table1[1])</f>
        <v>0</v>
      </c>
      <c r="AF371" s="30">
        <f ca="1">SUMIF([1]route!$E$3:$E$10005,E371,[1]!Table1[2])</f>
        <v>0</v>
      </c>
      <c r="AG371" s="30">
        <f ca="1">SUMIF([1]route!$E$3:$E$10005,E371,[1]!Table1[3])</f>
        <v>0</v>
      </c>
      <c r="AH371" s="30">
        <f ca="1">SUMIF([1]route!$E$3:$E$10005,E371,[1]!Table1[4])</f>
        <v>169</v>
      </c>
      <c r="AI371" s="30">
        <f ca="1">SUMIF([1]route!$E$3:$E$10005,E371,[1]!Table1[5])</f>
        <v>169</v>
      </c>
      <c r="AJ371" s="30">
        <f ca="1">SUMIF([1]route!$E$3:$E$10005,E371,[1]!Table1[6])</f>
        <v>0</v>
      </c>
      <c r="AK371" s="30">
        <f ca="1">SUMIF([1]route!$E$3:$E$10005,E371,[1]!Table1[7])</f>
        <v>169</v>
      </c>
      <c r="AL371" s="30">
        <f ca="1">SUMIF([1]route!$E$3:$E$10005,E371,[1]!Table1[8])</f>
        <v>0</v>
      </c>
      <c r="AM371" s="30">
        <f ca="1">SUMIF([1]route!$E$3:$E$10005,E371,[1]!Table1[9])</f>
        <v>0</v>
      </c>
      <c r="AN371" s="30">
        <f ca="1">SUMIF([1]route!$E$3:$E$10005,E371,[1]!Table1[10])</f>
        <v>0</v>
      </c>
      <c r="AO371" s="30">
        <f ca="1">SUMIF([1]route!$E$3:$E$10005,E371,[1]!Table1[11])</f>
        <v>0</v>
      </c>
      <c r="AP371" s="30">
        <f ca="1">SUMIF([1]route!$E$3:$E$10005,E371,[1]!Table1[12])</f>
        <v>169</v>
      </c>
      <c r="AQ371" s="30">
        <f ca="1">SUMIF([1]route!$E$3:$E$10005,E371,[1]!Table1[13])</f>
        <v>169</v>
      </c>
      <c r="AR371" s="30">
        <f ca="1">SUMIF([1]route!$E$3:$E$10005,E371,[1]!Table1[14])</f>
        <v>0</v>
      </c>
      <c r="AS371" s="30">
        <f ca="1">SUMIF([1]route!$E$3:$E$10005,E371,[1]!Table1[15])</f>
        <v>0</v>
      </c>
      <c r="AT371" s="30">
        <f ca="1">SUMIF([1]route!$E$3:$E$10005,E371,[1]!Table1[16])</f>
        <v>0</v>
      </c>
      <c r="AU371" s="30">
        <f ca="1">SUMIF([1]route!$E$3:$E$10005,E371,[1]!Table1[17])</f>
        <v>0</v>
      </c>
      <c r="AV371" s="30">
        <f ca="1">SUMIF([1]route!$E$3:$E$10005,E371,[1]!Table1[18])</f>
        <v>169</v>
      </c>
      <c r="AW371" s="30">
        <f ca="1">SUMIF([1]route!$E$3:$E$10005,E371,[1]!Table1[19])</f>
        <v>169</v>
      </c>
      <c r="AX371" s="30">
        <f ca="1">SUMIF([1]route!$E$3:$E$10005,E371,[1]!Table1[20])</f>
        <v>0</v>
      </c>
      <c r="AY371" s="30">
        <f ca="1">SUMIF([1]route!$E$3:$E$10005,E371,[1]!Table1[21])</f>
        <v>169</v>
      </c>
      <c r="AZ371" s="30">
        <f ca="1">SUMIF([1]route!$E$3:$E$10005,E371,[1]!Table1[22])</f>
        <v>0</v>
      </c>
      <c r="BA371" s="30">
        <f ca="1">SUMIF([1]route!$E$3:$E$10005,E371,[1]!Table1[23])</f>
        <v>0</v>
      </c>
      <c r="BB371" s="30">
        <f ca="1">SUMIF([1]route!$E$3:$E$10005,E371,[1]!Table1[24])</f>
        <v>0</v>
      </c>
      <c r="BC371" s="30">
        <f ca="1">SUMIF([1]route!$E$3:$E$10005,E371,[1]!Table1[25])</f>
        <v>169</v>
      </c>
      <c r="BD371" s="30">
        <f ca="1">SUMIF([1]route!$E$3:$E$10005,E371,[1]!Table1[26])</f>
        <v>169</v>
      </c>
      <c r="BE371" s="30">
        <f ca="1">SUMIF([1]route!$E$3:$E$10005,E371,[1]!Table1[27])</f>
        <v>0</v>
      </c>
      <c r="BF371" s="30">
        <f ca="1">SUMIF([1]route!$E$3:$E$10005,E371,[1]!Table1[28])</f>
        <v>169</v>
      </c>
      <c r="BG371" s="30">
        <f ca="1">SUMIF([1]route!$E$3:$E$10005,E371,[1]!Table1[29])</f>
        <v>0</v>
      </c>
      <c r="BH371" s="30">
        <f ca="1">SUMIF([1]route!$E$3:$E$10005,E371,[1]!Table1[30])</f>
        <v>0</v>
      </c>
      <c r="BI371" s="30">
        <f ca="1">SUMIF([1]route!$E$3:$E$10005,E371,[1]!Table1[31])</f>
        <v>0</v>
      </c>
      <c r="BJ371" s="30">
        <f ca="1">SUMIF([1]route!$E$3:$E$10005,E371,[1]!Table1[Remain PO])</f>
        <v>0</v>
      </c>
      <c r="BK371" s="31">
        <f ca="1">SUMIF([1]route!$E$3:$E$10005,E371,[1]!Table1[N+1])</f>
        <v>1870</v>
      </c>
      <c r="BL371" s="31">
        <f ca="1">SUMIF([1]route!$E$3:$E$10005,E371,[1]!Table1[N+2])</f>
        <v>913</v>
      </c>
      <c r="BM371" s="31">
        <f ca="1">SUMIF([1]route!$E$3:$E$10005,E371,[1]!Table1[N+3])</f>
        <v>1288</v>
      </c>
      <c r="BN371" s="32">
        <f ca="1">SUMIF([1]route!$E$3:$E$10005,E371,[1]!Table1[N+4])</f>
        <v>0</v>
      </c>
      <c r="BP371" s="37">
        <f t="shared" si="132"/>
        <v>2542</v>
      </c>
      <c r="BQ371" s="35">
        <f t="shared" ca="1" si="137"/>
        <v>2542</v>
      </c>
      <c r="BR371" s="35">
        <f t="shared" ca="1" si="137"/>
        <v>2542</v>
      </c>
      <c r="BS371" s="35">
        <f t="shared" ca="1" si="137"/>
        <v>2542</v>
      </c>
      <c r="BT371" s="35">
        <f t="shared" ca="1" si="137"/>
        <v>2373</v>
      </c>
      <c r="BU371" s="35">
        <f t="shared" ca="1" si="137"/>
        <v>2204</v>
      </c>
      <c r="BV371" s="35">
        <f t="shared" ca="1" si="136"/>
        <v>2204</v>
      </c>
      <c r="BW371" s="35">
        <f t="shared" ca="1" si="136"/>
        <v>2035</v>
      </c>
      <c r="BX371" s="35">
        <f t="shared" ca="1" si="136"/>
        <v>2035</v>
      </c>
      <c r="BY371" s="35">
        <f t="shared" ca="1" si="136"/>
        <v>2035</v>
      </c>
      <c r="BZ371" s="35">
        <f t="shared" ca="1" si="136"/>
        <v>2035</v>
      </c>
      <c r="CA371" s="35">
        <f t="shared" ca="1" si="136"/>
        <v>2035</v>
      </c>
      <c r="CB371" s="35">
        <f t="shared" ca="1" si="136"/>
        <v>1866</v>
      </c>
      <c r="CC371" s="35">
        <f t="shared" ca="1" si="136"/>
        <v>1697</v>
      </c>
      <c r="CD371" s="35">
        <f t="shared" ca="1" si="136"/>
        <v>1697</v>
      </c>
      <c r="CE371" s="35">
        <f t="shared" ca="1" si="134"/>
        <v>1697</v>
      </c>
      <c r="CF371" s="35">
        <f t="shared" ca="1" si="134"/>
        <v>1697</v>
      </c>
      <c r="CG371" s="35">
        <f t="shared" ca="1" si="134"/>
        <v>1697</v>
      </c>
      <c r="CH371" s="35">
        <f t="shared" ca="1" si="135"/>
        <v>1528</v>
      </c>
      <c r="CI371" s="35">
        <f t="shared" ca="1" si="135"/>
        <v>1359</v>
      </c>
      <c r="CJ371" s="35">
        <f t="shared" ca="1" si="135"/>
        <v>1359</v>
      </c>
      <c r="CK371" s="35">
        <f t="shared" ca="1" si="135"/>
        <v>1190</v>
      </c>
      <c r="CL371" s="35">
        <f t="shared" ca="1" si="135"/>
        <v>1190</v>
      </c>
      <c r="CM371" s="35">
        <f t="shared" ca="1" si="135"/>
        <v>1190</v>
      </c>
      <c r="CN371" s="35">
        <f t="shared" ca="1" si="135"/>
        <v>1190</v>
      </c>
      <c r="CO371" s="35">
        <f t="shared" ca="1" si="135"/>
        <v>1021</v>
      </c>
      <c r="CP371" s="35">
        <f t="shared" ca="1" si="135"/>
        <v>852</v>
      </c>
      <c r="CQ371" s="35">
        <f t="shared" ca="1" si="133"/>
        <v>852</v>
      </c>
      <c r="CR371" s="35">
        <f t="shared" ca="1" si="133"/>
        <v>683</v>
      </c>
      <c r="CS371" s="35">
        <f t="shared" ca="1" si="133"/>
        <v>683</v>
      </c>
      <c r="CT371" s="35">
        <f t="shared" ca="1" si="133"/>
        <v>683</v>
      </c>
      <c r="CU371" s="35">
        <f t="shared" ca="1" si="133"/>
        <v>683</v>
      </c>
      <c r="CV371" s="35">
        <f t="shared" ca="1" si="133"/>
        <v>683</v>
      </c>
      <c r="CW371" s="38">
        <f t="shared" ca="1" si="116"/>
        <v>-1187</v>
      </c>
      <c r="CX371" s="38">
        <f t="shared" ca="1" si="116"/>
        <v>-2100</v>
      </c>
      <c r="CY371" s="38">
        <f t="shared" ca="1" si="116"/>
        <v>-3388</v>
      </c>
      <c r="CZ371" s="39">
        <f t="shared" ca="1" si="116"/>
        <v>-3388</v>
      </c>
      <c r="DA371" s="35"/>
    </row>
    <row r="372" spans="4:105" x14ac:dyDescent="0.3">
      <c r="D372" s="61" t="str">
        <f>VLOOKUP(F372,[1]Special!$O$2:$S$209,3,0)</f>
        <v>|0101031000|0.00|0.00|0.000|89.0001.2</v>
      </c>
      <c r="E372" s="20" t="s">
        <v>396</v>
      </c>
      <c r="F372" s="19" t="str">
        <f t="shared" si="122"/>
        <v>|0200236041|28.60|0.00|1.200|0.000</v>
      </c>
      <c r="G372" s="19" t="str">
        <f>'Cutting Rules'!H372</f>
        <v>INNOTEK||||||||||||</v>
      </c>
      <c r="H372" s="19" t="str">
        <f>VLOOKUP(MID(F372,8,2),[1]Special!$H$2:$I$32,2,0)</f>
        <v>STAM390G</v>
      </c>
      <c r="I372" s="19" t="str">
        <f t="shared" si="123"/>
        <v>NBC</v>
      </c>
      <c r="J372" s="19" t="str">
        <f t="shared" si="124"/>
        <v>C</v>
      </c>
      <c r="K372" s="19" t="str">
        <f t="shared" si="125"/>
        <v>28.6</v>
      </c>
      <c r="L372" s="19" t="str">
        <f t="shared" si="126"/>
        <v>0.00</v>
      </c>
      <c r="M372" s="52" t="str">
        <f t="shared" si="127"/>
        <v>1.20</v>
      </c>
      <c r="N372" s="52" t="str">
        <f t="shared" si="128"/>
        <v>5070</v>
      </c>
      <c r="O372" s="19">
        <f>VLOOKUP(F372,[1]Item!$A$5:$Z$10000,26,0)</f>
        <v>0.81100000000000005</v>
      </c>
      <c r="P372" s="19" t="str">
        <f>VLOOKUP(E372,[1]route!$E$3:$O$10005,11,0)</f>
        <v>P/E</v>
      </c>
      <c r="Q372" s="62" t="str">
        <f>'Cutting Rules'!AD372</f>
        <v>5070------------</v>
      </c>
      <c r="R372" s="23">
        <f ca="1">SUMIF([1]route!$E$3:$E$10005,E372,[1]!Table1[生産])</f>
        <v>10007</v>
      </c>
      <c r="S372" s="24"/>
      <c r="T372" s="78" t="s">
        <v>547</v>
      </c>
      <c r="U372" s="19"/>
      <c r="V372" s="48">
        <f>SUMIF([1]route!$E$3:$E$10005,E372,[1]route!$M$3:$M$10005)</f>
        <v>6591</v>
      </c>
      <c r="W372" s="56">
        <f t="shared" si="129"/>
        <v>27100.676070000005</v>
      </c>
      <c r="X372" s="27">
        <f t="array" aca="1" ref="X372" ca="1">INDEX($BP372:$CZ372,MATCH(TRUE,$BP372:$CZ372&lt;0,0))</f>
        <v>-3416</v>
      </c>
      <c r="Y372" s="47">
        <f t="shared" ca="1" si="120"/>
        <v>45322</v>
      </c>
      <c r="Z372" s="121" t="str">
        <f>IFERROR(VLOOKUP(E372,[1]route!$E$3:$BL$10005,59,0),"")&amp;IFERROR(VLOOKUP(E372,[1]route!$E$3:$BL$10005,60,0),"")</f>
        <v/>
      </c>
      <c r="AA372" s="28">
        <f t="shared" ca="1" si="130"/>
        <v>3416</v>
      </c>
      <c r="AB372" s="77">
        <f t="shared" ca="1" si="131"/>
        <v>14045.80632</v>
      </c>
      <c r="AC372" s="4">
        <f t="shared" ca="1" si="121"/>
        <v>34</v>
      </c>
      <c r="AD372" s="29">
        <v>0</v>
      </c>
      <c r="AE372" s="30">
        <f ca="1">SUMIF([1]route!$E$3:$E$10005,E372,[1]!Table1[1])</f>
        <v>507</v>
      </c>
      <c r="AF372" s="30">
        <f ca="1">SUMIF([1]route!$E$3:$E$10005,E372,[1]!Table1[2])</f>
        <v>0</v>
      </c>
      <c r="AG372" s="30">
        <f ca="1">SUMIF([1]route!$E$3:$E$10005,E372,[1]!Table1[3])</f>
        <v>0</v>
      </c>
      <c r="AH372" s="30">
        <f ca="1">SUMIF([1]route!$E$3:$E$10005,E372,[1]!Table1[4])</f>
        <v>338</v>
      </c>
      <c r="AI372" s="30">
        <f ca="1">SUMIF([1]route!$E$3:$E$10005,E372,[1]!Table1[5])</f>
        <v>169</v>
      </c>
      <c r="AJ372" s="30">
        <f ca="1">SUMIF([1]route!$E$3:$E$10005,E372,[1]!Table1[6])</f>
        <v>338</v>
      </c>
      <c r="AK372" s="30">
        <f ca="1">SUMIF([1]route!$E$3:$E$10005,E372,[1]!Table1[7])</f>
        <v>169</v>
      </c>
      <c r="AL372" s="30">
        <f ca="1">SUMIF([1]route!$E$3:$E$10005,E372,[1]!Table1[8])</f>
        <v>0</v>
      </c>
      <c r="AM372" s="30">
        <f ca="1">SUMIF([1]route!$E$3:$E$10005,E372,[1]!Table1[9])</f>
        <v>0</v>
      </c>
      <c r="AN372" s="30">
        <f ca="1">SUMIF([1]route!$E$3:$E$10005,E372,[1]!Table1[10])</f>
        <v>0</v>
      </c>
      <c r="AO372" s="30">
        <f ca="1">SUMIF([1]route!$E$3:$E$10005,E372,[1]!Table1[11])</f>
        <v>338</v>
      </c>
      <c r="AP372" s="30">
        <f ca="1">SUMIF([1]route!$E$3:$E$10005,E372,[1]!Table1[12])</f>
        <v>169</v>
      </c>
      <c r="AQ372" s="30">
        <f ca="1">SUMIF([1]route!$E$3:$E$10005,E372,[1]!Table1[13])</f>
        <v>338</v>
      </c>
      <c r="AR372" s="30">
        <f ca="1">SUMIF([1]route!$E$3:$E$10005,E372,[1]!Table1[14])</f>
        <v>507</v>
      </c>
      <c r="AS372" s="30">
        <f ca="1">SUMIF([1]route!$E$3:$E$10005,E372,[1]!Table1[15])</f>
        <v>0</v>
      </c>
      <c r="AT372" s="30">
        <f ca="1">SUMIF([1]route!$E$3:$E$10005,E372,[1]!Table1[16])</f>
        <v>0</v>
      </c>
      <c r="AU372" s="30">
        <f ca="1">SUMIF([1]route!$E$3:$E$10005,E372,[1]!Table1[17])</f>
        <v>0</v>
      </c>
      <c r="AV372" s="30">
        <f ca="1">SUMIF([1]route!$E$3:$E$10005,E372,[1]!Table1[18])</f>
        <v>0</v>
      </c>
      <c r="AW372" s="30">
        <f ca="1">SUMIF([1]route!$E$3:$E$10005,E372,[1]!Table1[19])</f>
        <v>338</v>
      </c>
      <c r="AX372" s="30">
        <f ca="1">SUMIF([1]route!$E$3:$E$10005,E372,[1]!Table1[20])</f>
        <v>338</v>
      </c>
      <c r="AY372" s="30">
        <f ca="1">SUMIF([1]route!$E$3:$E$10005,E372,[1]!Table1[21])</f>
        <v>338</v>
      </c>
      <c r="AZ372" s="30">
        <f ca="1">SUMIF([1]route!$E$3:$E$10005,E372,[1]!Table1[22])</f>
        <v>169</v>
      </c>
      <c r="BA372" s="30">
        <f ca="1">SUMIF([1]route!$E$3:$E$10005,E372,[1]!Table1[23])</f>
        <v>0</v>
      </c>
      <c r="BB372" s="30">
        <f ca="1">SUMIF([1]route!$E$3:$E$10005,E372,[1]!Table1[24])</f>
        <v>0</v>
      </c>
      <c r="BC372" s="30">
        <f ca="1">SUMIF([1]route!$E$3:$E$10005,E372,[1]!Table1[25])</f>
        <v>338</v>
      </c>
      <c r="BD372" s="30">
        <f ca="1">SUMIF([1]route!$E$3:$E$10005,E372,[1]!Table1[26])</f>
        <v>338</v>
      </c>
      <c r="BE372" s="30">
        <f ca="1">SUMIF([1]route!$E$3:$E$10005,E372,[1]!Table1[27])</f>
        <v>169</v>
      </c>
      <c r="BF372" s="30">
        <f ca="1">SUMIF([1]route!$E$3:$E$10005,E372,[1]!Table1[28])</f>
        <v>338</v>
      </c>
      <c r="BG372" s="30">
        <f ca="1">SUMIF([1]route!$E$3:$E$10005,E372,[1]!Table1[29])</f>
        <v>169</v>
      </c>
      <c r="BH372" s="30">
        <f ca="1">SUMIF([1]route!$E$3:$E$10005,E372,[1]!Table1[30])</f>
        <v>0</v>
      </c>
      <c r="BI372" s="30">
        <f ca="1">SUMIF([1]route!$E$3:$E$10005,E372,[1]!Table1[31])</f>
        <v>0</v>
      </c>
      <c r="BJ372" s="30">
        <f ca="1">SUMIF([1]route!$E$3:$E$10005,E372,[1]!Table1[Remain PO])</f>
        <v>0</v>
      </c>
      <c r="BK372" s="31">
        <f ca="1">SUMIF([1]route!$E$3:$E$10005,E372,[1]!Table1[N+1])</f>
        <v>4599</v>
      </c>
      <c r="BL372" s="31">
        <f ca="1">SUMIF([1]route!$E$3:$E$10005,E372,[1]!Table1[N+2])</f>
        <v>2902</v>
      </c>
      <c r="BM372" s="31">
        <f ca="1">SUMIF([1]route!$E$3:$E$10005,E372,[1]!Table1[N+3])</f>
        <v>3650</v>
      </c>
      <c r="BN372" s="32">
        <f ca="1">SUMIF([1]route!$E$3:$E$10005,E372,[1]!Table1[N+4])</f>
        <v>0</v>
      </c>
      <c r="BP372" s="37">
        <f t="shared" si="132"/>
        <v>6591</v>
      </c>
      <c r="BQ372" s="35">
        <f t="shared" ca="1" si="137"/>
        <v>6084</v>
      </c>
      <c r="BR372" s="35">
        <f t="shared" ca="1" si="137"/>
        <v>6084</v>
      </c>
      <c r="BS372" s="35">
        <f t="shared" ca="1" si="137"/>
        <v>6084</v>
      </c>
      <c r="BT372" s="35">
        <f t="shared" ca="1" si="137"/>
        <v>5746</v>
      </c>
      <c r="BU372" s="35">
        <f t="shared" ca="1" si="137"/>
        <v>5577</v>
      </c>
      <c r="BV372" s="35">
        <f t="shared" ca="1" si="136"/>
        <v>5239</v>
      </c>
      <c r="BW372" s="35">
        <f t="shared" ca="1" si="136"/>
        <v>5070</v>
      </c>
      <c r="BX372" s="35">
        <f t="shared" ca="1" si="136"/>
        <v>5070</v>
      </c>
      <c r="BY372" s="35">
        <f t="shared" ca="1" si="136"/>
        <v>5070</v>
      </c>
      <c r="BZ372" s="35">
        <f t="shared" ca="1" si="136"/>
        <v>5070</v>
      </c>
      <c r="CA372" s="35">
        <f t="shared" ca="1" si="136"/>
        <v>4732</v>
      </c>
      <c r="CB372" s="35">
        <f t="shared" ca="1" si="136"/>
        <v>4563</v>
      </c>
      <c r="CC372" s="35">
        <f t="shared" ca="1" si="136"/>
        <v>4225</v>
      </c>
      <c r="CD372" s="35">
        <f t="shared" ca="1" si="136"/>
        <v>3718</v>
      </c>
      <c r="CE372" s="35">
        <f t="shared" ca="1" si="134"/>
        <v>3718</v>
      </c>
      <c r="CF372" s="35">
        <f t="shared" ca="1" si="134"/>
        <v>3718</v>
      </c>
      <c r="CG372" s="35">
        <f t="shared" ca="1" si="134"/>
        <v>3718</v>
      </c>
      <c r="CH372" s="35">
        <f t="shared" ca="1" si="135"/>
        <v>3718</v>
      </c>
      <c r="CI372" s="35">
        <f t="shared" ca="1" si="135"/>
        <v>3380</v>
      </c>
      <c r="CJ372" s="35">
        <f t="shared" ca="1" si="135"/>
        <v>3042</v>
      </c>
      <c r="CK372" s="35">
        <f t="shared" ca="1" si="135"/>
        <v>2704</v>
      </c>
      <c r="CL372" s="35">
        <f t="shared" ca="1" si="135"/>
        <v>2535</v>
      </c>
      <c r="CM372" s="35">
        <f t="shared" ca="1" si="135"/>
        <v>2535</v>
      </c>
      <c r="CN372" s="35">
        <f t="shared" ca="1" si="135"/>
        <v>2535</v>
      </c>
      <c r="CO372" s="35">
        <f t="shared" ca="1" si="135"/>
        <v>2197</v>
      </c>
      <c r="CP372" s="35">
        <f t="shared" ca="1" si="135"/>
        <v>1859</v>
      </c>
      <c r="CQ372" s="35">
        <f t="shared" ca="1" si="133"/>
        <v>1690</v>
      </c>
      <c r="CR372" s="35">
        <f t="shared" ca="1" si="133"/>
        <v>1352</v>
      </c>
      <c r="CS372" s="35">
        <f t="shared" ca="1" si="133"/>
        <v>1183</v>
      </c>
      <c r="CT372" s="35">
        <f t="shared" ca="1" si="133"/>
        <v>1183</v>
      </c>
      <c r="CU372" s="35">
        <f t="shared" ca="1" si="133"/>
        <v>1183</v>
      </c>
      <c r="CV372" s="35">
        <f t="shared" ca="1" si="133"/>
        <v>1183</v>
      </c>
      <c r="CW372" s="38">
        <f t="shared" ca="1" si="116"/>
        <v>-3416</v>
      </c>
      <c r="CX372" s="38">
        <f t="shared" ca="1" si="116"/>
        <v>-6318</v>
      </c>
      <c r="CY372" s="38">
        <f t="shared" ca="1" si="116"/>
        <v>-9968</v>
      </c>
      <c r="CZ372" s="39">
        <f t="shared" ca="1" si="116"/>
        <v>-9968</v>
      </c>
      <c r="DA372" s="35"/>
    </row>
    <row r="373" spans="4:105" x14ac:dyDescent="0.3">
      <c r="D373" s="61" t="str">
        <f>VLOOKUP(F373,[1]Special!$O$2:$S$209,3,0)</f>
        <v>|0101021700|0.00|0.00|0.000|87.0002</v>
      </c>
      <c r="E373" s="20" t="s">
        <v>397</v>
      </c>
      <c r="F373" s="19" t="str">
        <f t="shared" si="122"/>
        <v>|0200226010|28.60|0.00|2.000|0.000</v>
      </c>
      <c r="G373" s="19" t="str">
        <f>'Cutting Rules'!H373</f>
        <v>KKTL||||||||||||</v>
      </c>
      <c r="H373" s="19" t="str">
        <f>VLOOKUP(MID(F373,8,2),[1]Special!$H$2:$I$32,2,0)</f>
        <v>STAM390G</v>
      </c>
      <c r="I373" s="19" t="str">
        <f t="shared" si="123"/>
        <v>IBC</v>
      </c>
      <c r="J373" s="19" t="str">
        <f t="shared" si="124"/>
        <v>P</v>
      </c>
      <c r="K373" s="19" t="str">
        <f t="shared" si="125"/>
        <v>28.6</v>
      </c>
      <c r="L373" s="19" t="str">
        <f t="shared" si="126"/>
        <v>0.00</v>
      </c>
      <c r="M373" s="52" t="str">
        <f t="shared" si="127"/>
        <v>2.00</v>
      </c>
      <c r="N373" s="52" t="str">
        <f t="shared" si="128"/>
        <v>6000</v>
      </c>
      <c r="O373" s="19">
        <f>VLOOKUP(F373,[1]Item!$A$5:$Z$10000,26,0)</f>
        <v>1.3120000000000001</v>
      </c>
      <c r="P373" s="19" t="str">
        <f>VLOOKUP(E373,[1]route!$E$3:$O$10005,11,0)</f>
        <v>P/E</v>
      </c>
      <c r="Q373" s="62" t="str">
        <f>'Cutting Rules'!AD373</f>
        <v>6000------------</v>
      </c>
      <c r="R373" s="23">
        <f ca="1">SUMIF([1]route!$E$3:$E$10005,E373,[1]!Table1[生産])</f>
        <v>0</v>
      </c>
      <c r="S373" s="24"/>
      <c r="T373" s="78" t="s">
        <v>547</v>
      </c>
      <c r="U373" s="19"/>
      <c r="V373" s="48">
        <f>SUMIF([1]route!$E$3:$E$10005,E373,[1]route!$M$3:$M$10005)</f>
        <v>0</v>
      </c>
      <c r="W373" s="56">
        <f t="shared" si="129"/>
        <v>0</v>
      </c>
      <c r="X373" s="27" t="e">
        <f t="array" aca="1" ref="X373" ca="1">INDEX($BP373:$CZ373,MATCH(TRUE,$BP373:$CZ373&lt;0,0))</f>
        <v>#N/A</v>
      </c>
      <c r="Y373" s="47" t="str">
        <f t="shared" ca="1" si="120"/>
        <v/>
      </c>
      <c r="Z373" s="121" t="str">
        <f>IFERROR(VLOOKUP(E373,[1]route!$E$3:$BL$10005,59,0),"")&amp;IFERROR(VLOOKUP(E373,[1]route!$E$3:$BL$10005,60,0),"")</f>
        <v/>
      </c>
      <c r="AA373" s="28">
        <f t="shared" ca="1" si="130"/>
        <v>0</v>
      </c>
      <c r="AB373" s="77">
        <f t="shared" ca="1" si="131"/>
        <v>0</v>
      </c>
      <c r="AC373" s="4" t="str">
        <f t="shared" ca="1" si="121"/>
        <v/>
      </c>
      <c r="AD373" s="29">
        <v>0</v>
      </c>
      <c r="AE373" s="30">
        <f ca="1">SUMIF([1]route!$E$3:$E$10005,E373,[1]!Table1[1])</f>
        <v>0</v>
      </c>
      <c r="AF373" s="30">
        <f ca="1">SUMIF([1]route!$E$3:$E$10005,E373,[1]!Table1[2])</f>
        <v>0</v>
      </c>
      <c r="AG373" s="30">
        <f ca="1">SUMIF([1]route!$E$3:$E$10005,E373,[1]!Table1[3])</f>
        <v>0</v>
      </c>
      <c r="AH373" s="30">
        <f ca="1">SUMIF([1]route!$E$3:$E$10005,E373,[1]!Table1[4])</f>
        <v>0</v>
      </c>
      <c r="AI373" s="30">
        <f ca="1">SUMIF([1]route!$E$3:$E$10005,E373,[1]!Table1[5])</f>
        <v>0</v>
      </c>
      <c r="AJ373" s="30">
        <f ca="1">SUMIF([1]route!$E$3:$E$10005,E373,[1]!Table1[6])</f>
        <v>0</v>
      </c>
      <c r="AK373" s="30">
        <f ca="1">SUMIF([1]route!$E$3:$E$10005,E373,[1]!Table1[7])</f>
        <v>0</v>
      </c>
      <c r="AL373" s="30">
        <f ca="1">SUMIF([1]route!$E$3:$E$10005,E373,[1]!Table1[8])</f>
        <v>0</v>
      </c>
      <c r="AM373" s="30">
        <f ca="1">SUMIF([1]route!$E$3:$E$10005,E373,[1]!Table1[9])</f>
        <v>0</v>
      </c>
      <c r="AN373" s="30">
        <f ca="1">SUMIF([1]route!$E$3:$E$10005,E373,[1]!Table1[10])</f>
        <v>0</v>
      </c>
      <c r="AO373" s="30">
        <f ca="1">SUMIF([1]route!$E$3:$E$10005,E373,[1]!Table1[11])</f>
        <v>0</v>
      </c>
      <c r="AP373" s="30">
        <f ca="1">SUMIF([1]route!$E$3:$E$10005,E373,[1]!Table1[12])</f>
        <v>0</v>
      </c>
      <c r="AQ373" s="30">
        <f ca="1">SUMIF([1]route!$E$3:$E$10005,E373,[1]!Table1[13])</f>
        <v>0</v>
      </c>
      <c r="AR373" s="30">
        <f ca="1">SUMIF([1]route!$E$3:$E$10005,E373,[1]!Table1[14])</f>
        <v>0</v>
      </c>
      <c r="AS373" s="30">
        <f ca="1">SUMIF([1]route!$E$3:$E$10005,E373,[1]!Table1[15])</f>
        <v>0</v>
      </c>
      <c r="AT373" s="30">
        <f ca="1">SUMIF([1]route!$E$3:$E$10005,E373,[1]!Table1[16])</f>
        <v>0</v>
      </c>
      <c r="AU373" s="30">
        <f ca="1">SUMIF([1]route!$E$3:$E$10005,E373,[1]!Table1[17])</f>
        <v>0</v>
      </c>
      <c r="AV373" s="30">
        <f ca="1">SUMIF([1]route!$E$3:$E$10005,E373,[1]!Table1[18])</f>
        <v>0</v>
      </c>
      <c r="AW373" s="30">
        <f ca="1">SUMIF([1]route!$E$3:$E$10005,E373,[1]!Table1[19])</f>
        <v>0</v>
      </c>
      <c r="AX373" s="30">
        <f ca="1">SUMIF([1]route!$E$3:$E$10005,E373,[1]!Table1[20])</f>
        <v>0</v>
      </c>
      <c r="AY373" s="30">
        <f ca="1">SUMIF([1]route!$E$3:$E$10005,E373,[1]!Table1[21])</f>
        <v>0</v>
      </c>
      <c r="AZ373" s="30">
        <f ca="1">SUMIF([1]route!$E$3:$E$10005,E373,[1]!Table1[22])</f>
        <v>0</v>
      </c>
      <c r="BA373" s="30">
        <f ca="1">SUMIF([1]route!$E$3:$E$10005,E373,[1]!Table1[23])</f>
        <v>0</v>
      </c>
      <c r="BB373" s="30">
        <f ca="1">SUMIF([1]route!$E$3:$E$10005,E373,[1]!Table1[24])</f>
        <v>0</v>
      </c>
      <c r="BC373" s="30">
        <f ca="1">SUMIF([1]route!$E$3:$E$10005,E373,[1]!Table1[25])</f>
        <v>0</v>
      </c>
      <c r="BD373" s="30">
        <f ca="1">SUMIF([1]route!$E$3:$E$10005,E373,[1]!Table1[26])</f>
        <v>0</v>
      </c>
      <c r="BE373" s="30">
        <f ca="1">SUMIF([1]route!$E$3:$E$10005,E373,[1]!Table1[27])</f>
        <v>0</v>
      </c>
      <c r="BF373" s="30">
        <f ca="1">SUMIF([1]route!$E$3:$E$10005,E373,[1]!Table1[28])</f>
        <v>0</v>
      </c>
      <c r="BG373" s="30">
        <f ca="1">SUMIF([1]route!$E$3:$E$10005,E373,[1]!Table1[29])</f>
        <v>0</v>
      </c>
      <c r="BH373" s="30">
        <f ca="1">SUMIF([1]route!$E$3:$E$10005,E373,[1]!Table1[30])</f>
        <v>0</v>
      </c>
      <c r="BI373" s="30">
        <f ca="1">SUMIF([1]route!$E$3:$E$10005,E373,[1]!Table1[31])</f>
        <v>0</v>
      </c>
      <c r="BJ373" s="30">
        <f ca="1">SUMIF([1]route!$E$3:$E$10005,E373,[1]!Table1[Remain PO])</f>
        <v>0</v>
      </c>
      <c r="BK373" s="31">
        <f ca="1">SUMIF([1]route!$E$3:$E$10005,E373,[1]!Table1[N+1])</f>
        <v>0</v>
      </c>
      <c r="BL373" s="31">
        <f ca="1">SUMIF([1]route!$E$3:$E$10005,E373,[1]!Table1[N+2])</f>
        <v>0</v>
      </c>
      <c r="BM373" s="31">
        <f ca="1">SUMIF([1]route!$E$3:$E$10005,E373,[1]!Table1[N+3])</f>
        <v>0</v>
      </c>
      <c r="BN373" s="32">
        <f ca="1">SUMIF([1]route!$E$3:$E$10005,E373,[1]!Table1[N+4])</f>
        <v>0</v>
      </c>
      <c r="BP373" s="37">
        <f t="shared" si="132"/>
        <v>0</v>
      </c>
      <c r="BQ373" s="35">
        <f t="shared" ca="1" si="137"/>
        <v>0</v>
      </c>
      <c r="BR373" s="35">
        <f t="shared" ca="1" si="137"/>
        <v>0</v>
      </c>
      <c r="BS373" s="35">
        <f t="shared" ca="1" si="137"/>
        <v>0</v>
      </c>
      <c r="BT373" s="35">
        <f t="shared" ca="1" si="137"/>
        <v>0</v>
      </c>
      <c r="BU373" s="35">
        <f t="shared" ca="1" si="137"/>
        <v>0</v>
      </c>
      <c r="BV373" s="35">
        <f t="shared" ca="1" si="136"/>
        <v>0</v>
      </c>
      <c r="BW373" s="35">
        <f t="shared" ca="1" si="136"/>
        <v>0</v>
      </c>
      <c r="BX373" s="35">
        <f t="shared" ca="1" si="136"/>
        <v>0</v>
      </c>
      <c r="BY373" s="35">
        <f t="shared" ca="1" si="136"/>
        <v>0</v>
      </c>
      <c r="BZ373" s="35">
        <f t="shared" ca="1" si="136"/>
        <v>0</v>
      </c>
      <c r="CA373" s="35">
        <f t="shared" ca="1" si="136"/>
        <v>0</v>
      </c>
      <c r="CB373" s="35">
        <f t="shared" ca="1" si="136"/>
        <v>0</v>
      </c>
      <c r="CC373" s="35">
        <f t="shared" ca="1" si="136"/>
        <v>0</v>
      </c>
      <c r="CD373" s="35">
        <f t="shared" ca="1" si="136"/>
        <v>0</v>
      </c>
      <c r="CE373" s="35">
        <f t="shared" ca="1" si="134"/>
        <v>0</v>
      </c>
      <c r="CF373" s="35">
        <f t="shared" ca="1" si="134"/>
        <v>0</v>
      </c>
      <c r="CG373" s="35">
        <f t="shared" ca="1" si="134"/>
        <v>0</v>
      </c>
      <c r="CH373" s="35">
        <f t="shared" ca="1" si="135"/>
        <v>0</v>
      </c>
      <c r="CI373" s="35">
        <f t="shared" ca="1" si="135"/>
        <v>0</v>
      </c>
      <c r="CJ373" s="35">
        <f t="shared" ca="1" si="135"/>
        <v>0</v>
      </c>
      <c r="CK373" s="35">
        <f t="shared" ca="1" si="135"/>
        <v>0</v>
      </c>
      <c r="CL373" s="35">
        <f t="shared" ca="1" si="135"/>
        <v>0</v>
      </c>
      <c r="CM373" s="35">
        <f t="shared" ca="1" si="135"/>
        <v>0</v>
      </c>
      <c r="CN373" s="35">
        <f t="shared" ca="1" si="135"/>
        <v>0</v>
      </c>
      <c r="CO373" s="35">
        <f t="shared" ca="1" si="135"/>
        <v>0</v>
      </c>
      <c r="CP373" s="35">
        <f t="shared" ca="1" si="135"/>
        <v>0</v>
      </c>
      <c r="CQ373" s="35">
        <f t="shared" ca="1" si="133"/>
        <v>0</v>
      </c>
      <c r="CR373" s="35">
        <f t="shared" ca="1" si="133"/>
        <v>0</v>
      </c>
      <c r="CS373" s="35">
        <f t="shared" ca="1" si="133"/>
        <v>0</v>
      </c>
      <c r="CT373" s="35">
        <f t="shared" ca="1" si="133"/>
        <v>0</v>
      </c>
      <c r="CU373" s="35">
        <f t="shared" ca="1" si="133"/>
        <v>0</v>
      </c>
      <c r="CV373" s="35">
        <f t="shared" ca="1" si="133"/>
        <v>0</v>
      </c>
      <c r="CW373" s="38">
        <f t="shared" ca="1" si="133"/>
        <v>0</v>
      </c>
      <c r="CX373" s="38">
        <f t="shared" ca="1" si="133"/>
        <v>0</v>
      </c>
      <c r="CY373" s="38">
        <f t="shared" ca="1" si="133"/>
        <v>0</v>
      </c>
      <c r="CZ373" s="39">
        <f t="shared" ca="1" si="133"/>
        <v>0</v>
      </c>
      <c r="DA373" s="35"/>
    </row>
    <row r="374" spans="4:105" x14ac:dyDescent="0.3">
      <c r="D374" s="61" t="str">
        <f>VLOOKUP(F374,[1]Special!$O$2:$S$209,3,0)</f>
        <v>|0101021700|0.00|0.00|0.000|97.0002.6</v>
      </c>
      <c r="E374" s="20" t="s">
        <v>398</v>
      </c>
      <c r="F374" s="19" t="str">
        <f t="shared" si="122"/>
        <v>|0200226010|31.80|0.00|2.600|0.000</v>
      </c>
      <c r="G374" s="19" t="str">
        <f>'Cutting Rules'!H374</f>
        <v>INNOTEK||||||||||||</v>
      </c>
      <c r="H374" s="19" t="str">
        <f>VLOOKUP(MID(F374,8,2),[1]Special!$H$2:$I$32,2,0)</f>
        <v>STAM390G</v>
      </c>
      <c r="I374" s="19" t="str">
        <f t="shared" si="123"/>
        <v>NBC</v>
      </c>
      <c r="J374" s="19" t="str">
        <f t="shared" si="124"/>
        <v>P</v>
      </c>
      <c r="K374" s="19" t="str">
        <f t="shared" si="125"/>
        <v>31.8</v>
      </c>
      <c r="L374" s="19" t="str">
        <f t="shared" si="126"/>
        <v>0.00</v>
      </c>
      <c r="M374" s="52" t="str">
        <f t="shared" si="127"/>
        <v>2.60</v>
      </c>
      <c r="N374" s="52" t="str">
        <f t="shared" si="128"/>
        <v>5350</v>
      </c>
      <c r="O374" s="19">
        <f>VLOOKUP(F374,[1]Item!$A$5:$Z$10000,26,0)</f>
        <v>1.8720000000000001</v>
      </c>
      <c r="P374" s="19" t="str">
        <f>VLOOKUP(E374,[1]route!$E$3:$O$10005,11,0)</f>
        <v>P/E</v>
      </c>
      <c r="Q374" s="62" t="str">
        <f>'Cutting Rules'!AD374</f>
        <v>5350------------</v>
      </c>
      <c r="R374" s="23">
        <f ca="1">SUMIF([1]route!$E$3:$E$10005,E374,[1]!Table1[生産])</f>
        <v>392</v>
      </c>
      <c r="S374" s="24"/>
      <c r="T374" s="78" t="s">
        <v>547</v>
      </c>
      <c r="U374" s="19"/>
      <c r="V374" s="48">
        <f>SUMIF([1]route!$E$3:$E$10005,E374,[1]route!$M$3:$M$10005)</f>
        <v>273</v>
      </c>
      <c r="W374" s="56">
        <f t="shared" si="129"/>
        <v>2734.1496000000002</v>
      </c>
      <c r="X374" s="27">
        <f t="array" aca="1" ref="X374" ca="1">INDEX($BP374:$CZ374,MATCH(TRUE,$BP374:$CZ374&lt;0,0))</f>
        <v>-119</v>
      </c>
      <c r="Y374" s="47">
        <f t="shared" ca="1" si="120"/>
        <v>45322</v>
      </c>
      <c r="Z374" s="121" t="str">
        <f>IFERROR(VLOOKUP(E374,[1]route!$E$3:$BL$10005,59,0),"")&amp;IFERROR(VLOOKUP(E374,[1]route!$E$3:$BL$10005,60,0),"")</f>
        <v/>
      </c>
      <c r="AA374" s="28">
        <f t="shared" ca="1" si="130"/>
        <v>119</v>
      </c>
      <c r="AB374" s="77">
        <f t="shared" ca="1" si="131"/>
        <v>1191.8088</v>
      </c>
      <c r="AC374" s="4">
        <f t="shared" ca="1" si="121"/>
        <v>34</v>
      </c>
      <c r="AD374" s="29">
        <v>0</v>
      </c>
      <c r="AE374" s="30">
        <f ca="1">SUMIF([1]route!$E$3:$E$10005,E374,[1]!Table1[1])</f>
        <v>0</v>
      </c>
      <c r="AF374" s="30">
        <f ca="1">SUMIF([1]route!$E$3:$E$10005,E374,[1]!Table1[2])</f>
        <v>0</v>
      </c>
      <c r="AG374" s="30">
        <f ca="1">SUMIF([1]route!$E$3:$E$10005,E374,[1]!Table1[3])</f>
        <v>0</v>
      </c>
      <c r="AH374" s="30">
        <f ca="1">SUMIF([1]route!$E$3:$E$10005,E374,[1]!Table1[4])</f>
        <v>0</v>
      </c>
      <c r="AI374" s="30">
        <f ca="1">SUMIF([1]route!$E$3:$E$10005,E374,[1]!Table1[5])</f>
        <v>0</v>
      </c>
      <c r="AJ374" s="30">
        <f ca="1">SUMIF([1]route!$E$3:$E$10005,E374,[1]!Table1[6])</f>
        <v>0</v>
      </c>
      <c r="AK374" s="30">
        <f ca="1">SUMIF([1]route!$E$3:$E$10005,E374,[1]!Table1[7])</f>
        <v>91</v>
      </c>
      <c r="AL374" s="30">
        <f ca="1">SUMIF([1]route!$E$3:$E$10005,E374,[1]!Table1[8])</f>
        <v>0</v>
      </c>
      <c r="AM374" s="30">
        <f ca="1">SUMIF([1]route!$E$3:$E$10005,E374,[1]!Table1[9])</f>
        <v>0</v>
      </c>
      <c r="AN374" s="30">
        <f ca="1">SUMIF([1]route!$E$3:$E$10005,E374,[1]!Table1[10])</f>
        <v>0</v>
      </c>
      <c r="AO374" s="30">
        <f ca="1">SUMIF([1]route!$E$3:$E$10005,E374,[1]!Table1[11])</f>
        <v>0</v>
      </c>
      <c r="AP374" s="30">
        <f ca="1">SUMIF([1]route!$E$3:$E$10005,E374,[1]!Table1[12])</f>
        <v>0</v>
      </c>
      <c r="AQ374" s="30">
        <f ca="1">SUMIF([1]route!$E$3:$E$10005,E374,[1]!Table1[13])</f>
        <v>0</v>
      </c>
      <c r="AR374" s="30">
        <f ca="1">SUMIF([1]route!$E$3:$E$10005,E374,[1]!Table1[14])</f>
        <v>0</v>
      </c>
      <c r="AS374" s="30">
        <f ca="1">SUMIF([1]route!$E$3:$E$10005,E374,[1]!Table1[15])</f>
        <v>0</v>
      </c>
      <c r="AT374" s="30">
        <f ca="1">SUMIF([1]route!$E$3:$E$10005,E374,[1]!Table1[16])</f>
        <v>0</v>
      </c>
      <c r="AU374" s="30">
        <f ca="1">SUMIF([1]route!$E$3:$E$10005,E374,[1]!Table1[17])</f>
        <v>0</v>
      </c>
      <c r="AV374" s="30">
        <f ca="1">SUMIF([1]route!$E$3:$E$10005,E374,[1]!Table1[18])</f>
        <v>0</v>
      </c>
      <c r="AW374" s="30">
        <f ca="1">SUMIF([1]route!$E$3:$E$10005,E374,[1]!Table1[19])</f>
        <v>91</v>
      </c>
      <c r="AX374" s="30">
        <f ca="1">SUMIF([1]route!$E$3:$E$10005,E374,[1]!Table1[20])</f>
        <v>0</v>
      </c>
      <c r="AY374" s="30">
        <f ca="1">SUMIF([1]route!$E$3:$E$10005,E374,[1]!Table1[21])</f>
        <v>0</v>
      </c>
      <c r="AZ374" s="30">
        <f ca="1">SUMIF([1]route!$E$3:$E$10005,E374,[1]!Table1[22])</f>
        <v>0</v>
      </c>
      <c r="BA374" s="30">
        <f ca="1">SUMIF([1]route!$E$3:$E$10005,E374,[1]!Table1[23])</f>
        <v>0</v>
      </c>
      <c r="BB374" s="30">
        <f ca="1">SUMIF([1]route!$E$3:$E$10005,E374,[1]!Table1[24])</f>
        <v>0</v>
      </c>
      <c r="BC374" s="30">
        <f ca="1">SUMIF([1]route!$E$3:$E$10005,E374,[1]!Table1[25])</f>
        <v>0</v>
      </c>
      <c r="BD374" s="30">
        <f ca="1">SUMIF([1]route!$E$3:$E$10005,E374,[1]!Table1[26])</f>
        <v>0</v>
      </c>
      <c r="BE374" s="30">
        <f ca="1">SUMIF([1]route!$E$3:$E$10005,E374,[1]!Table1[27])</f>
        <v>0</v>
      </c>
      <c r="BF374" s="30">
        <f ca="1">SUMIF([1]route!$E$3:$E$10005,E374,[1]!Table1[28])</f>
        <v>0</v>
      </c>
      <c r="BG374" s="30">
        <f ca="1">SUMIF([1]route!$E$3:$E$10005,E374,[1]!Table1[29])</f>
        <v>91</v>
      </c>
      <c r="BH374" s="30">
        <f ca="1">SUMIF([1]route!$E$3:$E$10005,E374,[1]!Table1[30])</f>
        <v>0</v>
      </c>
      <c r="BI374" s="30">
        <f ca="1">SUMIF([1]route!$E$3:$E$10005,E374,[1]!Table1[31])</f>
        <v>0</v>
      </c>
      <c r="BJ374" s="30">
        <f ca="1">SUMIF([1]route!$E$3:$E$10005,E374,[1]!Table1[Remain PO])</f>
        <v>0</v>
      </c>
      <c r="BK374" s="31">
        <f ca="1">SUMIF([1]route!$E$3:$E$10005,E374,[1]!Table1[N+1])</f>
        <v>119</v>
      </c>
      <c r="BL374" s="31">
        <f ca="1">SUMIF([1]route!$E$3:$E$10005,E374,[1]!Table1[N+2])</f>
        <v>150</v>
      </c>
      <c r="BM374" s="31">
        <f ca="1">SUMIF([1]route!$E$3:$E$10005,E374,[1]!Table1[N+3])</f>
        <v>119</v>
      </c>
      <c r="BN374" s="32">
        <f ca="1">SUMIF([1]route!$E$3:$E$10005,E374,[1]!Table1[N+4])</f>
        <v>0</v>
      </c>
      <c r="BP374" s="37">
        <f t="shared" si="132"/>
        <v>273</v>
      </c>
      <c r="BQ374" s="35">
        <f t="shared" ca="1" si="137"/>
        <v>273</v>
      </c>
      <c r="BR374" s="35">
        <f t="shared" ca="1" si="137"/>
        <v>273</v>
      </c>
      <c r="BS374" s="35">
        <f t="shared" ca="1" si="137"/>
        <v>273</v>
      </c>
      <c r="BT374" s="35">
        <f t="shared" ca="1" si="137"/>
        <v>273</v>
      </c>
      <c r="BU374" s="35">
        <f t="shared" ca="1" si="137"/>
        <v>273</v>
      </c>
      <c r="BV374" s="35">
        <f t="shared" ca="1" si="136"/>
        <v>273</v>
      </c>
      <c r="BW374" s="35">
        <f t="shared" ca="1" si="136"/>
        <v>182</v>
      </c>
      <c r="BX374" s="35">
        <f t="shared" ca="1" si="136"/>
        <v>182</v>
      </c>
      <c r="BY374" s="35">
        <f t="shared" ca="1" si="136"/>
        <v>182</v>
      </c>
      <c r="BZ374" s="35">
        <f t="shared" ca="1" si="136"/>
        <v>182</v>
      </c>
      <c r="CA374" s="35">
        <f t="shared" ca="1" si="136"/>
        <v>182</v>
      </c>
      <c r="CB374" s="35">
        <f t="shared" ca="1" si="136"/>
        <v>182</v>
      </c>
      <c r="CC374" s="35">
        <f t="shared" ca="1" si="136"/>
        <v>182</v>
      </c>
      <c r="CD374" s="35">
        <f t="shared" ca="1" si="136"/>
        <v>182</v>
      </c>
      <c r="CE374" s="35">
        <f t="shared" ca="1" si="134"/>
        <v>182</v>
      </c>
      <c r="CF374" s="35">
        <f t="shared" ca="1" si="134"/>
        <v>182</v>
      </c>
      <c r="CG374" s="35">
        <f t="shared" ca="1" si="134"/>
        <v>182</v>
      </c>
      <c r="CH374" s="35">
        <f t="shared" ca="1" si="135"/>
        <v>182</v>
      </c>
      <c r="CI374" s="35">
        <f t="shared" ca="1" si="135"/>
        <v>91</v>
      </c>
      <c r="CJ374" s="35">
        <f t="shared" ca="1" si="135"/>
        <v>91</v>
      </c>
      <c r="CK374" s="35">
        <f t="shared" ref="CK374:CY394" ca="1" si="138">CJ374-AY374</f>
        <v>91</v>
      </c>
      <c r="CL374" s="35">
        <f t="shared" ca="1" si="138"/>
        <v>91</v>
      </c>
      <c r="CM374" s="35">
        <f t="shared" ca="1" si="138"/>
        <v>91</v>
      </c>
      <c r="CN374" s="35">
        <f t="shared" ca="1" si="138"/>
        <v>91</v>
      </c>
      <c r="CO374" s="35">
        <f t="shared" ca="1" si="138"/>
        <v>91</v>
      </c>
      <c r="CP374" s="35">
        <f t="shared" ca="1" si="138"/>
        <v>91</v>
      </c>
      <c r="CQ374" s="35">
        <f t="shared" ca="1" si="133"/>
        <v>91</v>
      </c>
      <c r="CR374" s="35">
        <f t="shared" ca="1" si="133"/>
        <v>91</v>
      </c>
      <c r="CS374" s="35">
        <f t="shared" ca="1" si="133"/>
        <v>0</v>
      </c>
      <c r="CT374" s="35">
        <f t="shared" ca="1" si="133"/>
        <v>0</v>
      </c>
      <c r="CU374" s="35">
        <f t="shared" ca="1" si="133"/>
        <v>0</v>
      </c>
      <c r="CV374" s="35">
        <f t="shared" ca="1" si="133"/>
        <v>0</v>
      </c>
      <c r="CW374" s="38">
        <f t="shared" ca="1" si="133"/>
        <v>-119</v>
      </c>
      <c r="CX374" s="38">
        <f t="shared" ca="1" si="133"/>
        <v>-269</v>
      </c>
      <c r="CY374" s="38">
        <f t="shared" ca="1" si="133"/>
        <v>-388</v>
      </c>
      <c r="CZ374" s="39">
        <f t="shared" ca="1" si="133"/>
        <v>-388</v>
      </c>
      <c r="DA374" s="35"/>
    </row>
    <row r="375" spans="4:105" x14ac:dyDescent="0.3">
      <c r="D375" s="61" t="str">
        <f>VLOOKUP(F375,[1]Special!$O$2:$S$209,3,0)</f>
        <v>|0101021700|0.00|0.00|0.000|77.0002</v>
      </c>
      <c r="E375" s="20" t="s">
        <v>399</v>
      </c>
      <c r="F375" s="19" t="str">
        <f t="shared" si="122"/>
        <v>|0200226010|25.40|0.00|2.000|0.000</v>
      </c>
      <c r="G375" s="19" t="str">
        <f>'Cutting Rules'!H375</f>
        <v>VPIC1||||||||||||</v>
      </c>
      <c r="H375" s="19" t="str">
        <f>VLOOKUP(MID(F375,8,2),[1]Special!$H$2:$I$32,2,0)</f>
        <v>STAM390G</v>
      </c>
      <c r="I375" s="19" t="str">
        <f t="shared" si="123"/>
        <v>NBC</v>
      </c>
      <c r="J375" s="19" t="str">
        <f t="shared" si="124"/>
        <v>P</v>
      </c>
      <c r="K375" s="19" t="str">
        <f t="shared" si="125"/>
        <v>25.4</v>
      </c>
      <c r="L375" s="19" t="str">
        <f t="shared" si="126"/>
        <v>0.00</v>
      </c>
      <c r="M375" s="52" t="str">
        <f t="shared" si="127"/>
        <v>2.00</v>
      </c>
      <c r="N375" s="52" t="str">
        <f t="shared" si="128"/>
        <v>5200</v>
      </c>
      <c r="O375" s="19">
        <f>VLOOKUP(F375,[1]Item!$A$5:$Z$10000,26,0)</f>
        <v>1.1539999999999999</v>
      </c>
      <c r="P375" s="19" t="str">
        <f>VLOOKUP(E375,[1]route!$E$3:$O$10005,11,0)</f>
        <v>P/E</v>
      </c>
      <c r="Q375" s="62" t="str">
        <f>'Cutting Rules'!AD375</f>
        <v>5200------------</v>
      </c>
      <c r="R375" s="23">
        <f ca="1">SUMIF([1]route!$E$3:$E$10005,E375,[1]!Table1[生産])</f>
        <v>0</v>
      </c>
      <c r="S375" s="24"/>
      <c r="T375" s="78" t="s">
        <v>547</v>
      </c>
      <c r="U375" s="19"/>
      <c r="V375" s="48">
        <f>SUMIF([1]route!$E$3:$E$10005,E375,[1]route!$M$3:$M$10005)</f>
        <v>0</v>
      </c>
      <c r="W375" s="56">
        <f t="shared" si="129"/>
        <v>0</v>
      </c>
      <c r="X375" s="27">
        <f t="array" aca="1" ref="X375" ca="1">INDEX($BP375:$CZ375,MATCH(TRUE,$BP375:$CZ375&lt;0,0))</f>
        <v>-57</v>
      </c>
      <c r="Y375" s="47">
        <f t="shared" ca="1" si="120"/>
        <v>45380</v>
      </c>
      <c r="Z375" s="121" t="str">
        <f>IFERROR(VLOOKUP(E375,[1]route!$E$3:$BL$10005,59,0),"")&amp;IFERROR(VLOOKUP(E375,[1]route!$E$3:$BL$10005,60,0),"")</f>
        <v/>
      </c>
      <c r="AA375" s="28">
        <f t="shared" ca="1" si="130"/>
        <v>0</v>
      </c>
      <c r="AB375" s="77">
        <f t="shared" ca="1" si="131"/>
        <v>0</v>
      </c>
      <c r="AC375" s="4">
        <f t="shared" ca="1" si="121"/>
        <v>36</v>
      </c>
      <c r="AD375" s="29">
        <v>0</v>
      </c>
      <c r="AE375" s="30">
        <f ca="1">SUMIF([1]route!$E$3:$E$10005,E375,[1]!Table1[1])</f>
        <v>0</v>
      </c>
      <c r="AF375" s="30">
        <f ca="1">SUMIF([1]route!$E$3:$E$10005,E375,[1]!Table1[2])</f>
        <v>0</v>
      </c>
      <c r="AG375" s="30">
        <f ca="1">SUMIF([1]route!$E$3:$E$10005,E375,[1]!Table1[3])</f>
        <v>0</v>
      </c>
      <c r="AH375" s="30">
        <f ca="1">SUMIF([1]route!$E$3:$E$10005,E375,[1]!Table1[4])</f>
        <v>0</v>
      </c>
      <c r="AI375" s="30">
        <f ca="1">SUMIF([1]route!$E$3:$E$10005,E375,[1]!Table1[5])</f>
        <v>0</v>
      </c>
      <c r="AJ375" s="30">
        <f ca="1">SUMIF([1]route!$E$3:$E$10005,E375,[1]!Table1[6])</f>
        <v>0</v>
      </c>
      <c r="AK375" s="30">
        <f ca="1">SUMIF([1]route!$E$3:$E$10005,E375,[1]!Table1[7])</f>
        <v>0</v>
      </c>
      <c r="AL375" s="30">
        <f ca="1">SUMIF([1]route!$E$3:$E$10005,E375,[1]!Table1[8])</f>
        <v>0</v>
      </c>
      <c r="AM375" s="30">
        <f ca="1">SUMIF([1]route!$E$3:$E$10005,E375,[1]!Table1[9])</f>
        <v>0</v>
      </c>
      <c r="AN375" s="30">
        <f ca="1">SUMIF([1]route!$E$3:$E$10005,E375,[1]!Table1[10])</f>
        <v>0</v>
      </c>
      <c r="AO375" s="30">
        <f ca="1">SUMIF([1]route!$E$3:$E$10005,E375,[1]!Table1[11])</f>
        <v>0</v>
      </c>
      <c r="AP375" s="30">
        <f ca="1">SUMIF([1]route!$E$3:$E$10005,E375,[1]!Table1[12])</f>
        <v>0</v>
      </c>
      <c r="AQ375" s="30">
        <f ca="1">SUMIF([1]route!$E$3:$E$10005,E375,[1]!Table1[13])</f>
        <v>0</v>
      </c>
      <c r="AR375" s="30">
        <f ca="1">SUMIF([1]route!$E$3:$E$10005,E375,[1]!Table1[14])</f>
        <v>0</v>
      </c>
      <c r="AS375" s="30">
        <f ca="1">SUMIF([1]route!$E$3:$E$10005,E375,[1]!Table1[15])</f>
        <v>0</v>
      </c>
      <c r="AT375" s="30">
        <f ca="1">SUMIF([1]route!$E$3:$E$10005,E375,[1]!Table1[16])</f>
        <v>0</v>
      </c>
      <c r="AU375" s="30">
        <f ca="1">SUMIF([1]route!$E$3:$E$10005,E375,[1]!Table1[17])</f>
        <v>0</v>
      </c>
      <c r="AV375" s="30">
        <f ca="1">SUMIF([1]route!$E$3:$E$10005,E375,[1]!Table1[18])</f>
        <v>0</v>
      </c>
      <c r="AW375" s="30">
        <f ca="1">SUMIF([1]route!$E$3:$E$10005,E375,[1]!Table1[19])</f>
        <v>0</v>
      </c>
      <c r="AX375" s="30">
        <f ca="1">SUMIF([1]route!$E$3:$E$10005,E375,[1]!Table1[20])</f>
        <v>0</v>
      </c>
      <c r="AY375" s="30">
        <f ca="1">SUMIF([1]route!$E$3:$E$10005,E375,[1]!Table1[21])</f>
        <v>0</v>
      </c>
      <c r="AZ375" s="30">
        <f ca="1">SUMIF([1]route!$E$3:$E$10005,E375,[1]!Table1[22])</f>
        <v>0</v>
      </c>
      <c r="BA375" s="30">
        <f ca="1">SUMIF([1]route!$E$3:$E$10005,E375,[1]!Table1[23])</f>
        <v>0</v>
      </c>
      <c r="BB375" s="30">
        <f ca="1">SUMIF([1]route!$E$3:$E$10005,E375,[1]!Table1[24])</f>
        <v>0</v>
      </c>
      <c r="BC375" s="30">
        <f ca="1">SUMIF([1]route!$E$3:$E$10005,E375,[1]!Table1[25])</f>
        <v>0</v>
      </c>
      <c r="BD375" s="30">
        <f ca="1">SUMIF([1]route!$E$3:$E$10005,E375,[1]!Table1[26])</f>
        <v>0</v>
      </c>
      <c r="BE375" s="30">
        <f ca="1">SUMIF([1]route!$E$3:$E$10005,E375,[1]!Table1[27])</f>
        <v>0</v>
      </c>
      <c r="BF375" s="30">
        <f ca="1">SUMIF([1]route!$E$3:$E$10005,E375,[1]!Table1[28])</f>
        <v>0</v>
      </c>
      <c r="BG375" s="30">
        <f ca="1">SUMIF([1]route!$E$3:$E$10005,E375,[1]!Table1[29])</f>
        <v>0</v>
      </c>
      <c r="BH375" s="30">
        <f ca="1">SUMIF([1]route!$E$3:$E$10005,E375,[1]!Table1[30])</f>
        <v>0</v>
      </c>
      <c r="BI375" s="30">
        <f ca="1">SUMIF([1]route!$E$3:$E$10005,E375,[1]!Table1[31])</f>
        <v>0</v>
      </c>
      <c r="BJ375" s="30">
        <f ca="1">SUMIF([1]route!$E$3:$E$10005,E375,[1]!Table1[Remain PO])</f>
        <v>0</v>
      </c>
      <c r="BK375" s="31">
        <f ca="1">SUMIF([1]route!$E$3:$E$10005,E375,[1]!Table1[N+1])</f>
        <v>0</v>
      </c>
      <c r="BL375" s="31">
        <f ca="1">SUMIF([1]route!$E$3:$E$10005,E375,[1]!Table1[N+2])</f>
        <v>0</v>
      </c>
      <c r="BM375" s="31">
        <f ca="1">SUMIF([1]route!$E$3:$E$10005,E375,[1]!Table1[N+3])</f>
        <v>57</v>
      </c>
      <c r="BN375" s="32">
        <f ca="1">SUMIF([1]route!$E$3:$E$10005,E375,[1]!Table1[N+4])</f>
        <v>33</v>
      </c>
      <c r="BP375" s="37">
        <f t="shared" si="132"/>
        <v>0</v>
      </c>
      <c r="BQ375" s="35">
        <f t="shared" ca="1" si="137"/>
        <v>0</v>
      </c>
      <c r="BR375" s="35">
        <f t="shared" ca="1" si="137"/>
        <v>0</v>
      </c>
      <c r="BS375" s="35">
        <f t="shared" ca="1" si="137"/>
        <v>0</v>
      </c>
      <c r="BT375" s="35">
        <f t="shared" ca="1" si="137"/>
        <v>0</v>
      </c>
      <c r="BU375" s="35">
        <f t="shared" ca="1" si="137"/>
        <v>0</v>
      </c>
      <c r="BV375" s="35">
        <f t="shared" ca="1" si="136"/>
        <v>0</v>
      </c>
      <c r="BW375" s="35">
        <f t="shared" ca="1" si="136"/>
        <v>0</v>
      </c>
      <c r="BX375" s="35">
        <f t="shared" ca="1" si="136"/>
        <v>0</v>
      </c>
      <c r="BY375" s="35">
        <f t="shared" ca="1" si="136"/>
        <v>0</v>
      </c>
      <c r="BZ375" s="35">
        <f t="shared" ca="1" si="136"/>
        <v>0</v>
      </c>
      <c r="CA375" s="35">
        <f t="shared" ca="1" si="136"/>
        <v>0</v>
      </c>
      <c r="CB375" s="35">
        <f t="shared" ca="1" si="136"/>
        <v>0</v>
      </c>
      <c r="CC375" s="35">
        <f t="shared" ca="1" si="136"/>
        <v>0</v>
      </c>
      <c r="CD375" s="35">
        <f t="shared" ca="1" si="136"/>
        <v>0</v>
      </c>
      <c r="CE375" s="35">
        <f t="shared" ca="1" si="134"/>
        <v>0</v>
      </c>
      <c r="CF375" s="35">
        <f t="shared" ca="1" si="134"/>
        <v>0</v>
      </c>
      <c r="CG375" s="35">
        <f t="shared" ca="1" si="134"/>
        <v>0</v>
      </c>
      <c r="CH375" s="35">
        <f t="shared" ca="1" si="134"/>
        <v>0</v>
      </c>
      <c r="CI375" s="35">
        <f t="shared" ca="1" si="134"/>
        <v>0</v>
      </c>
      <c r="CJ375" s="35">
        <f t="shared" ca="1" si="134"/>
        <v>0</v>
      </c>
      <c r="CK375" s="35">
        <f t="shared" ca="1" si="138"/>
        <v>0</v>
      </c>
      <c r="CL375" s="35">
        <f t="shared" ca="1" si="138"/>
        <v>0</v>
      </c>
      <c r="CM375" s="35">
        <f t="shared" ca="1" si="138"/>
        <v>0</v>
      </c>
      <c r="CN375" s="35">
        <f t="shared" ca="1" si="138"/>
        <v>0</v>
      </c>
      <c r="CO375" s="35">
        <f t="shared" ca="1" si="138"/>
        <v>0</v>
      </c>
      <c r="CP375" s="35">
        <f t="shared" ca="1" si="138"/>
        <v>0</v>
      </c>
      <c r="CQ375" s="35">
        <f t="shared" ca="1" si="133"/>
        <v>0</v>
      </c>
      <c r="CR375" s="35">
        <f t="shared" ca="1" si="133"/>
        <v>0</v>
      </c>
      <c r="CS375" s="35">
        <f t="shared" ca="1" si="133"/>
        <v>0</v>
      </c>
      <c r="CT375" s="35">
        <f t="shared" ca="1" si="133"/>
        <v>0</v>
      </c>
      <c r="CU375" s="35">
        <f t="shared" ca="1" si="133"/>
        <v>0</v>
      </c>
      <c r="CV375" s="35">
        <f t="shared" ca="1" si="133"/>
        <v>0</v>
      </c>
      <c r="CW375" s="38">
        <f t="shared" ca="1" si="133"/>
        <v>0</v>
      </c>
      <c r="CX375" s="38">
        <f t="shared" ca="1" si="133"/>
        <v>0</v>
      </c>
      <c r="CY375" s="38">
        <f t="shared" ca="1" si="133"/>
        <v>-57</v>
      </c>
      <c r="CZ375" s="39">
        <f t="shared" ca="1" si="133"/>
        <v>-90</v>
      </c>
      <c r="DA375" s="35"/>
    </row>
    <row r="376" spans="4:105" x14ac:dyDescent="0.3">
      <c r="D376" s="61" t="str">
        <f>VLOOKUP(F376,[1]Special!$O$2:$S$209,3,0)</f>
        <v>|0101022000|0.00|0.00|0.000|55.5002.6</v>
      </c>
      <c r="E376" s="20" t="s">
        <v>400</v>
      </c>
      <c r="F376" s="19" t="str">
        <f t="shared" si="122"/>
        <v>|0200225939|19.10|0.00|2.600|0.000</v>
      </c>
      <c r="G376" s="19" t="str">
        <f>'Cutting Rules'!H376</f>
        <v>VPIC1||||||||||||</v>
      </c>
      <c r="H376" s="19" t="str">
        <f>VLOOKUP(MID(F376,8,2),[1]Special!$H$2:$I$32,2,0)</f>
        <v>STAM290GA</v>
      </c>
      <c r="I376" s="19" t="str">
        <f t="shared" si="123"/>
        <v>NBC</v>
      </c>
      <c r="J376" s="19" t="str">
        <f t="shared" si="124"/>
        <v>P</v>
      </c>
      <c r="K376" s="19" t="str">
        <f t="shared" si="125"/>
        <v>19.1</v>
      </c>
      <c r="L376" s="19" t="str">
        <f t="shared" si="126"/>
        <v>0.00</v>
      </c>
      <c r="M376" s="52" t="str">
        <f t="shared" si="127"/>
        <v>2.60</v>
      </c>
      <c r="N376" s="52" t="str">
        <f t="shared" si="128"/>
        <v>5000</v>
      </c>
      <c r="O376" s="19">
        <f>VLOOKUP(F376,[1]Item!$A$5:$Z$10000,26,0)</f>
        <v>1.0580000000000001</v>
      </c>
      <c r="P376" s="19" t="str">
        <f>VLOOKUP(E376,[1]route!$E$3:$O$10005,11,0)</f>
        <v>P/E</v>
      </c>
      <c r="Q376" s="62" t="str">
        <f>'Cutting Rules'!AD376</f>
        <v>5000------------</v>
      </c>
      <c r="R376" s="23">
        <f ca="1">SUMIF([1]route!$E$3:$E$10005,E376,[1]!Table1[生産])</f>
        <v>0</v>
      </c>
      <c r="S376" s="24"/>
      <c r="T376" s="78" t="s">
        <v>547</v>
      </c>
      <c r="U376" s="19"/>
      <c r="V376" s="48">
        <f>SUMIF([1]route!$E$3:$E$10005,E376,[1]route!$M$3:$M$10005)</f>
        <v>0</v>
      </c>
      <c r="W376" s="56">
        <f t="shared" si="129"/>
        <v>0</v>
      </c>
      <c r="X376" s="27" t="e">
        <f t="array" aca="1" ref="X376" ca="1">INDEX($BP376:$CZ376,MATCH(TRUE,$BP376:$CZ376&lt;0,0))</f>
        <v>#N/A</v>
      </c>
      <c r="Y376" s="47" t="str">
        <f t="shared" ca="1" si="120"/>
        <v/>
      </c>
      <c r="Z376" s="121" t="str">
        <f>IFERROR(VLOOKUP(E376,[1]route!$E$3:$BL$10005,59,0),"")&amp;IFERROR(VLOOKUP(E376,[1]route!$E$3:$BL$10005,60,0),"")</f>
        <v/>
      </c>
      <c r="AA376" s="28">
        <f t="shared" ca="1" si="130"/>
        <v>0</v>
      </c>
      <c r="AB376" s="77">
        <f t="shared" ca="1" si="131"/>
        <v>0</v>
      </c>
      <c r="AC376" s="4" t="str">
        <f t="shared" ca="1" si="121"/>
        <v/>
      </c>
      <c r="AD376" s="29">
        <v>0</v>
      </c>
      <c r="AE376" s="30">
        <f ca="1">SUMIF([1]route!$E$3:$E$10005,E376,[1]!Table1[1])</f>
        <v>0</v>
      </c>
      <c r="AF376" s="30">
        <f ca="1">SUMIF([1]route!$E$3:$E$10005,E376,[1]!Table1[2])</f>
        <v>0</v>
      </c>
      <c r="AG376" s="30">
        <f ca="1">SUMIF([1]route!$E$3:$E$10005,E376,[1]!Table1[3])</f>
        <v>0</v>
      </c>
      <c r="AH376" s="30">
        <f ca="1">SUMIF([1]route!$E$3:$E$10005,E376,[1]!Table1[4])</f>
        <v>0</v>
      </c>
      <c r="AI376" s="30">
        <f ca="1">SUMIF([1]route!$E$3:$E$10005,E376,[1]!Table1[5])</f>
        <v>0</v>
      </c>
      <c r="AJ376" s="30">
        <f ca="1">SUMIF([1]route!$E$3:$E$10005,E376,[1]!Table1[6])</f>
        <v>0</v>
      </c>
      <c r="AK376" s="30">
        <f ca="1">SUMIF([1]route!$E$3:$E$10005,E376,[1]!Table1[7])</f>
        <v>0</v>
      </c>
      <c r="AL376" s="30">
        <f ca="1">SUMIF([1]route!$E$3:$E$10005,E376,[1]!Table1[8])</f>
        <v>0</v>
      </c>
      <c r="AM376" s="30">
        <f ca="1">SUMIF([1]route!$E$3:$E$10005,E376,[1]!Table1[9])</f>
        <v>0</v>
      </c>
      <c r="AN376" s="30">
        <f ca="1">SUMIF([1]route!$E$3:$E$10005,E376,[1]!Table1[10])</f>
        <v>0</v>
      </c>
      <c r="AO376" s="30">
        <f ca="1">SUMIF([1]route!$E$3:$E$10005,E376,[1]!Table1[11])</f>
        <v>0</v>
      </c>
      <c r="AP376" s="30">
        <f ca="1">SUMIF([1]route!$E$3:$E$10005,E376,[1]!Table1[12])</f>
        <v>0</v>
      </c>
      <c r="AQ376" s="30">
        <f ca="1">SUMIF([1]route!$E$3:$E$10005,E376,[1]!Table1[13])</f>
        <v>0</v>
      </c>
      <c r="AR376" s="30">
        <f ca="1">SUMIF([1]route!$E$3:$E$10005,E376,[1]!Table1[14])</f>
        <v>0</v>
      </c>
      <c r="AS376" s="30">
        <f ca="1">SUMIF([1]route!$E$3:$E$10005,E376,[1]!Table1[15])</f>
        <v>0</v>
      </c>
      <c r="AT376" s="30">
        <f ca="1">SUMIF([1]route!$E$3:$E$10005,E376,[1]!Table1[16])</f>
        <v>0</v>
      </c>
      <c r="AU376" s="30">
        <f ca="1">SUMIF([1]route!$E$3:$E$10005,E376,[1]!Table1[17])</f>
        <v>0</v>
      </c>
      <c r="AV376" s="30">
        <f ca="1">SUMIF([1]route!$E$3:$E$10005,E376,[1]!Table1[18])</f>
        <v>0</v>
      </c>
      <c r="AW376" s="30">
        <f ca="1">SUMIF([1]route!$E$3:$E$10005,E376,[1]!Table1[19])</f>
        <v>0</v>
      </c>
      <c r="AX376" s="30">
        <f ca="1">SUMIF([1]route!$E$3:$E$10005,E376,[1]!Table1[20])</f>
        <v>0</v>
      </c>
      <c r="AY376" s="30">
        <f ca="1">SUMIF([1]route!$E$3:$E$10005,E376,[1]!Table1[21])</f>
        <v>0</v>
      </c>
      <c r="AZ376" s="30">
        <f ca="1">SUMIF([1]route!$E$3:$E$10005,E376,[1]!Table1[22])</f>
        <v>0</v>
      </c>
      <c r="BA376" s="30">
        <f ca="1">SUMIF([1]route!$E$3:$E$10005,E376,[1]!Table1[23])</f>
        <v>0</v>
      </c>
      <c r="BB376" s="30">
        <f ca="1">SUMIF([1]route!$E$3:$E$10005,E376,[1]!Table1[24])</f>
        <v>0</v>
      </c>
      <c r="BC376" s="30">
        <f ca="1">SUMIF([1]route!$E$3:$E$10005,E376,[1]!Table1[25])</f>
        <v>0</v>
      </c>
      <c r="BD376" s="30">
        <f ca="1">SUMIF([1]route!$E$3:$E$10005,E376,[1]!Table1[26])</f>
        <v>0</v>
      </c>
      <c r="BE376" s="30">
        <f ca="1">SUMIF([1]route!$E$3:$E$10005,E376,[1]!Table1[27])</f>
        <v>0</v>
      </c>
      <c r="BF376" s="30">
        <f ca="1">SUMIF([1]route!$E$3:$E$10005,E376,[1]!Table1[28])</f>
        <v>0</v>
      </c>
      <c r="BG376" s="30">
        <f ca="1">SUMIF([1]route!$E$3:$E$10005,E376,[1]!Table1[29])</f>
        <v>0</v>
      </c>
      <c r="BH376" s="30">
        <f ca="1">SUMIF([1]route!$E$3:$E$10005,E376,[1]!Table1[30])</f>
        <v>0</v>
      </c>
      <c r="BI376" s="30">
        <f ca="1">SUMIF([1]route!$E$3:$E$10005,E376,[1]!Table1[31])</f>
        <v>0</v>
      </c>
      <c r="BJ376" s="30">
        <f ca="1">SUMIF([1]route!$E$3:$E$10005,E376,[1]!Table1[Remain PO])</f>
        <v>0</v>
      </c>
      <c r="BK376" s="31">
        <f ca="1">SUMIF([1]route!$E$3:$E$10005,E376,[1]!Table1[N+1])</f>
        <v>0</v>
      </c>
      <c r="BL376" s="31">
        <f ca="1">SUMIF([1]route!$E$3:$E$10005,E376,[1]!Table1[N+2])</f>
        <v>0</v>
      </c>
      <c r="BM376" s="31">
        <f ca="1">SUMIF([1]route!$E$3:$E$10005,E376,[1]!Table1[N+3])</f>
        <v>0</v>
      </c>
      <c r="BN376" s="32">
        <f ca="1">SUMIF([1]route!$E$3:$E$10005,E376,[1]!Table1[N+4])</f>
        <v>0</v>
      </c>
      <c r="BP376" s="37">
        <f t="shared" si="132"/>
        <v>0</v>
      </c>
      <c r="BQ376" s="35">
        <f t="shared" ca="1" si="137"/>
        <v>0</v>
      </c>
      <c r="BR376" s="35">
        <f t="shared" ca="1" si="137"/>
        <v>0</v>
      </c>
      <c r="BS376" s="35">
        <f t="shared" ca="1" si="137"/>
        <v>0</v>
      </c>
      <c r="BT376" s="35">
        <f t="shared" ca="1" si="137"/>
        <v>0</v>
      </c>
      <c r="BU376" s="35">
        <f t="shared" ca="1" si="137"/>
        <v>0</v>
      </c>
      <c r="BV376" s="35">
        <f t="shared" ca="1" si="136"/>
        <v>0</v>
      </c>
      <c r="BW376" s="35">
        <f t="shared" ca="1" si="136"/>
        <v>0</v>
      </c>
      <c r="BX376" s="35">
        <f t="shared" ca="1" si="136"/>
        <v>0</v>
      </c>
      <c r="BY376" s="35">
        <f t="shared" ca="1" si="136"/>
        <v>0</v>
      </c>
      <c r="BZ376" s="35">
        <f t="shared" ca="1" si="136"/>
        <v>0</v>
      </c>
      <c r="CA376" s="35">
        <f t="shared" ca="1" si="136"/>
        <v>0</v>
      </c>
      <c r="CB376" s="35">
        <f t="shared" ca="1" si="136"/>
        <v>0</v>
      </c>
      <c r="CC376" s="35">
        <f t="shared" ca="1" si="136"/>
        <v>0</v>
      </c>
      <c r="CD376" s="35">
        <f t="shared" ca="1" si="136"/>
        <v>0</v>
      </c>
      <c r="CE376" s="35">
        <f t="shared" ca="1" si="134"/>
        <v>0</v>
      </c>
      <c r="CF376" s="35">
        <f t="shared" ca="1" si="134"/>
        <v>0</v>
      </c>
      <c r="CG376" s="35">
        <f t="shared" ca="1" si="134"/>
        <v>0</v>
      </c>
      <c r="CH376" s="35">
        <f t="shared" ca="1" si="134"/>
        <v>0</v>
      </c>
      <c r="CI376" s="35">
        <f t="shared" ca="1" si="134"/>
        <v>0</v>
      </c>
      <c r="CJ376" s="35">
        <f t="shared" ca="1" si="134"/>
        <v>0</v>
      </c>
      <c r="CK376" s="35">
        <f t="shared" ca="1" si="138"/>
        <v>0</v>
      </c>
      <c r="CL376" s="35">
        <f t="shared" ca="1" si="138"/>
        <v>0</v>
      </c>
      <c r="CM376" s="35">
        <f t="shared" ca="1" si="138"/>
        <v>0</v>
      </c>
      <c r="CN376" s="35">
        <f t="shared" ca="1" si="138"/>
        <v>0</v>
      </c>
      <c r="CO376" s="35">
        <f t="shared" ca="1" si="138"/>
        <v>0</v>
      </c>
      <c r="CP376" s="35">
        <f t="shared" ca="1" si="138"/>
        <v>0</v>
      </c>
      <c r="CQ376" s="35">
        <f t="shared" ca="1" si="133"/>
        <v>0</v>
      </c>
      <c r="CR376" s="35">
        <f t="shared" ca="1" si="133"/>
        <v>0</v>
      </c>
      <c r="CS376" s="35">
        <f t="shared" ca="1" si="133"/>
        <v>0</v>
      </c>
      <c r="CT376" s="35">
        <f t="shared" ca="1" si="133"/>
        <v>0</v>
      </c>
      <c r="CU376" s="35">
        <f t="shared" ca="1" si="133"/>
        <v>0</v>
      </c>
      <c r="CV376" s="35">
        <f t="shared" ca="1" si="133"/>
        <v>0</v>
      </c>
      <c r="CW376" s="38">
        <f t="shared" ca="1" si="133"/>
        <v>0</v>
      </c>
      <c r="CX376" s="38">
        <f t="shared" ca="1" si="133"/>
        <v>0</v>
      </c>
      <c r="CY376" s="38">
        <f t="shared" ca="1" si="133"/>
        <v>0</v>
      </c>
      <c r="CZ376" s="39">
        <f t="shared" ca="1" si="133"/>
        <v>0</v>
      </c>
      <c r="DA376" s="35"/>
    </row>
    <row r="377" spans="4:105" x14ac:dyDescent="0.3">
      <c r="D377" s="61" t="str">
        <f>VLOOKUP(F377,[1]Special!$O$2:$S$209,3,0)</f>
        <v>|0101021700|0.00|0.00|0.000|58.0001.6</v>
      </c>
      <c r="E377" s="20" t="s">
        <v>401</v>
      </c>
      <c r="F377" s="19" t="str">
        <f t="shared" si="122"/>
        <v>|0200226010|19.10|0.00|1.600|0.000</v>
      </c>
      <c r="G377" s="19" t="str">
        <f>'Cutting Rules'!H377</f>
        <v>VPIC1||||||||||||</v>
      </c>
      <c r="H377" s="19" t="str">
        <f>VLOOKUP(MID(F377,8,2),[1]Special!$H$2:$I$32,2,0)</f>
        <v>STAM390G</v>
      </c>
      <c r="I377" s="19" t="str">
        <f t="shared" si="123"/>
        <v>NBC</v>
      </c>
      <c r="J377" s="19" t="str">
        <f t="shared" si="124"/>
        <v>P</v>
      </c>
      <c r="K377" s="19" t="str">
        <f t="shared" si="125"/>
        <v>19.1</v>
      </c>
      <c r="L377" s="19" t="str">
        <f t="shared" si="126"/>
        <v>0.00</v>
      </c>
      <c r="M377" s="52" t="str">
        <f t="shared" si="127"/>
        <v>1.60</v>
      </c>
      <c r="N377" s="52" t="str">
        <f t="shared" si="128"/>
        <v>5000</v>
      </c>
      <c r="O377" s="19">
        <f>VLOOKUP(F377,[1]Item!$A$5:$Z$10000,26,0)</f>
        <v>0.69</v>
      </c>
      <c r="P377" s="19" t="str">
        <f>VLOOKUP(E377,[1]route!$E$3:$O$10005,11,0)</f>
        <v>P/E</v>
      </c>
      <c r="Q377" s="62" t="str">
        <f>'Cutting Rules'!AD377</f>
        <v>5000------------</v>
      </c>
      <c r="R377" s="23">
        <f ca="1">SUMIF([1]route!$E$3:$E$10005,E377,[1]!Table1[生産])</f>
        <v>0</v>
      </c>
      <c r="S377" s="24"/>
      <c r="T377" s="78" t="s">
        <v>547</v>
      </c>
      <c r="U377" s="19"/>
      <c r="V377" s="48">
        <f>SUMIF([1]route!$E$3:$E$10005,E377,[1]route!$M$3:$M$10005)</f>
        <v>0</v>
      </c>
      <c r="W377" s="56">
        <f t="shared" si="129"/>
        <v>0</v>
      </c>
      <c r="X377" s="27" t="e">
        <f t="array" aca="1" ref="X377" ca="1">INDEX($BP377:$CZ377,MATCH(TRUE,$BP377:$CZ377&lt;0,0))</f>
        <v>#N/A</v>
      </c>
      <c r="Y377" s="47" t="str">
        <f t="shared" ca="1" si="120"/>
        <v/>
      </c>
      <c r="Z377" s="121" t="str">
        <f>IFERROR(VLOOKUP(E377,[1]route!$E$3:$BL$10005,59,0),"")&amp;IFERROR(VLOOKUP(E377,[1]route!$E$3:$BL$10005,60,0),"")</f>
        <v/>
      </c>
      <c r="AA377" s="28">
        <f t="shared" ca="1" si="130"/>
        <v>0</v>
      </c>
      <c r="AB377" s="77">
        <f t="shared" ca="1" si="131"/>
        <v>0</v>
      </c>
      <c r="AC377" s="4" t="str">
        <f t="shared" ca="1" si="121"/>
        <v/>
      </c>
      <c r="AD377" s="29">
        <v>0</v>
      </c>
      <c r="AE377" s="30">
        <f ca="1">SUMIF([1]route!$E$3:$E$10005,E377,[1]!Table1[1])</f>
        <v>0</v>
      </c>
      <c r="AF377" s="30">
        <f ca="1">SUMIF([1]route!$E$3:$E$10005,E377,[1]!Table1[2])</f>
        <v>0</v>
      </c>
      <c r="AG377" s="30">
        <f ca="1">SUMIF([1]route!$E$3:$E$10005,E377,[1]!Table1[3])</f>
        <v>0</v>
      </c>
      <c r="AH377" s="30">
        <f ca="1">SUMIF([1]route!$E$3:$E$10005,E377,[1]!Table1[4])</f>
        <v>0</v>
      </c>
      <c r="AI377" s="30">
        <f ca="1">SUMIF([1]route!$E$3:$E$10005,E377,[1]!Table1[5])</f>
        <v>0</v>
      </c>
      <c r="AJ377" s="30">
        <f ca="1">SUMIF([1]route!$E$3:$E$10005,E377,[1]!Table1[6])</f>
        <v>0</v>
      </c>
      <c r="AK377" s="30">
        <f ca="1">SUMIF([1]route!$E$3:$E$10005,E377,[1]!Table1[7])</f>
        <v>0</v>
      </c>
      <c r="AL377" s="30">
        <f ca="1">SUMIF([1]route!$E$3:$E$10005,E377,[1]!Table1[8])</f>
        <v>0</v>
      </c>
      <c r="AM377" s="30">
        <f ca="1">SUMIF([1]route!$E$3:$E$10005,E377,[1]!Table1[9])</f>
        <v>0</v>
      </c>
      <c r="AN377" s="30">
        <f ca="1">SUMIF([1]route!$E$3:$E$10005,E377,[1]!Table1[10])</f>
        <v>0</v>
      </c>
      <c r="AO377" s="30">
        <f ca="1">SUMIF([1]route!$E$3:$E$10005,E377,[1]!Table1[11])</f>
        <v>0</v>
      </c>
      <c r="AP377" s="30">
        <f ca="1">SUMIF([1]route!$E$3:$E$10005,E377,[1]!Table1[12])</f>
        <v>0</v>
      </c>
      <c r="AQ377" s="30">
        <f ca="1">SUMIF([1]route!$E$3:$E$10005,E377,[1]!Table1[13])</f>
        <v>0</v>
      </c>
      <c r="AR377" s="30">
        <f ca="1">SUMIF([1]route!$E$3:$E$10005,E377,[1]!Table1[14])</f>
        <v>0</v>
      </c>
      <c r="AS377" s="30">
        <f ca="1">SUMIF([1]route!$E$3:$E$10005,E377,[1]!Table1[15])</f>
        <v>0</v>
      </c>
      <c r="AT377" s="30">
        <f ca="1">SUMIF([1]route!$E$3:$E$10005,E377,[1]!Table1[16])</f>
        <v>0</v>
      </c>
      <c r="AU377" s="30">
        <f ca="1">SUMIF([1]route!$E$3:$E$10005,E377,[1]!Table1[17])</f>
        <v>0</v>
      </c>
      <c r="AV377" s="30">
        <f ca="1">SUMIF([1]route!$E$3:$E$10005,E377,[1]!Table1[18])</f>
        <v>0</v>
      </c>
      <c r="AW377" s="30">
        <f ca="1">SUMIF([1]route!$E$3:$E$10005,E377,[1]!Table1[19])</f>
        <v>0</v>
      </c>
      <c r="AX377" s="30">
        <f ca="1">SUMIF([1]route!$E$3:$E$10005,E377,[1]!Table1[20])</f>
        <v>0</v>
      </c>
      <c r="AY377" s="30">
        <f ca="1">SUMIF([1]route!$E$3:$E$10005,E377,[1]!Table1[21])</f>
        <v>0</v>
      </c>
      <c r="AZ377" s="30">
        <f ca="1">SUMIF([1]route!$E$3:$E$10005,E377,[1]!Table1[22])</f>
        <v>0</v>
      </c>
      <c r="BA377" s="30">
        <f ca="1">SUMIF([1]route!$E$3:$E$10005,E377,[1]!Table1[23])</f>
        <v>0</v>
      </c>
      <c r="BB377" s="30">
        <f ca="1">SUMIF([1]route!$E$3:$E$10005,E377,[1]!Table1[24])</f>
        <v>0</v>
      </c>
      <c r="BC377" s="30">
        <f ca="1">SUMIF([1]route!$E$3:$E$10005,E377,[1]!Table1[25])</f>
        <v>0</v>
      </c>
      <c r="BD377" s="30">
        <f ca="1">SUMIF([1]route!$E$3:$E$10005,E377,[1]!Table1[26])</f>
        <v>0</v>
      </c>
      <c r="BE377" s="30">
        <f ca="1">SUMIF([1]route!$E$3:$E$10005,E377,[1]!Table1[27])</f>
        <v>0</v>
      </c>
      <c r="BF377" s="30">
        <f ca="1">SUMIF([1]route!$E$3:$E$10005,E377,[1]!Table1[28])</f>
        <v>0</v>
      </c>
      <c r="BG377" s="30">
        <f ca="1">SUMIF([1]route!$E$3:$E$10005,E377,[1]!Table1[29])</f>
        <v>0</v>
      </c>
      <c r="BH377" s="30">
        <f ca="1">SUMIF([1]route!$E$3:$E$10005,E377,[1]!Table1[30])</f>
        <v>0</v>
      </c>
      <c r="BI377" s="30">
        <f ca="1">SUMIF([1]route!$E$3:$E$10005,E377,[1]!Table1[31])</f>
        <v>0</v>
      </c>
      <c r="BJ377" s="30">
        <f ca="1">SUMIF([1]route!$E$3:$E$10005,E377,[1]!Table1[Remain PO])</f>
        <v>0</v>
      </c>
      <c r="BK377" s="31">
        <f ca="1">SUMIF([1]route!$E$3:$E$10005,E377,[1]!Table1[N+1])</f>
        <v>0</v>
      </c>
      <c r="BL377" s="31">
        <f ca="1">SUMIF([1]route!$E$3:$E$10005,E377,[1]!Table1[N+2])</f>
        <v>0</v>
      </c>
      <c r="BM377" s="31">
        <f ca="1">SUMIF([1]route!$E$3:$E$10005,E377,[1]!Table1[N+3])</f>
        <v>0</v>
      </c>
      <c r="BN377" s="32">
        <f ca="1">SUMIF([1]route!$E$3:$E$10005,E377,[1]!Table1[N+4])</f>
        <v>0</v>
      </c>
      <c r="BP377" s="37">
        <f t="shared" si="132"/>
        <v>0</v>
      </c>
      <c r="BQ377" s="35">
        <f t="shared" ca="1" si="137"/>
        <v>0</v>
      </c>
      <c r="BR377" s="35">
        <f t="shared" ca="1" si="137"/>
        <v>0</v>
      </c>
      <c r="BS377" s="35">
        <f t="shared" ca="1" si="137"/>
        <v>0</v>
      </c>
      <c r="BT377" s="35">
        <f t="shared" ca="1" si="137"/>
        <v>0</v>
      </c>
      <c r="BU377" s="35">
        <f t="shared" ca="1" si="137"/>
        <v>0</v>
      </c>
      <c r="BV377" s="35">
        <f t="shared" ca="1" si="136"/>
        <v>0</v>
      </c>
      <c r="BW377" s="35">
        <f t="shared" ca="1" si="136"/>
        <v>0</v>
      </c>
      <c r="BX377" s="35">
        <f t="shared" ca="1" si="136"/>
        <v>0</v>
      </c>
      <c r="BY377" s="35">
        <f t="shared" ca="1" si="136"/>
        <v>0</v>
      </c>
      <c r="BZ377" s="35">
        <f t="shared" ca="1" si="136"/>
        <v>0</v>
      </c>
      <c r="CA377" s="35">
        <f t="shared" ca="1" si="136"/>
        <v>0</v>
      </c>
      <c r="CB377" s="35">
        <f t="shared" ca="1" si="136"/>
        <v>0</v>
      </c>
      <c r="CC377" s="35">
        <f t="shared" ca="1" si="136"/>
        <v>0</v>
      </c>
      <c r="CD377" s="35">
        <f t="shared" ca="1" si="136"/>
        <v>0</v>
      </c>
      <c r="CE377" s="35">
        <f t="shared" ca="1" si="134"/>
        <v>0</v>
      </c>
      <c r="CF377" s="35">
        <f t="shared" ca="1" si="134"/>
        <v>0</v>
      </c>
      <c r="CG377" s="35">
        <f t="shared" ca="1" si="134"/>
        <v>0</v>
      </c>
      <c r="CH377" s="35">
        <f t="shared" ca="1" si="134"/>
        <v>0</v>
      </c>
      <c r="CI377" s="35">
        <f t="shared" ca="1" si="134"/>
        <v>0</v>
      </c>
      <c r="CJ377" s="35">
        <f t="shared" ca="1" si="134"/>
        <v>0</v>
      </c>
      <c r="CK377" s="35">
        <f t="shared" ca="1" si="138"/>
        <v>0</v>
      </c>
      <c r="CL377" s="35">
        <f t="shared" ca="1" si="138"/>
        <v>0</v>
      </c>
      <c r="CM377" s="35">
        <f t="shared" ca="1" si="138"/>
        <v>0</v>
      </c>
      <c r="CN377" s="35">
        <f t="shared" ca="1" si="138"/>
        <v>0</v>
      </c>
      <c r="CO377" s="35">
        <f t="shared" ca="1" si="138"/>
        <v>0</v>
      </c>
      <c r="CP377" s="35">
        <f t="shared" ca="1" si="138"/>
        <v>0</v>
      </c>
      <c r="CQ377" s="35">
        <f t="shared" ca="1" si="133"/>
        <v>0</v>
      </c>
      <c r="CR377" s="35">
        <f t="shared" ca="1" si="133"/>
        <v>0</v>
      </c>
      <c r="CS377" s="35">
        <f t="shared" ca="1" si="133"/>
        <v>0</v>
      </c>
      <c r="CT377" s="35">
        <f t="shared" ca="1" si="133"/>
        <v>0</v>
      </c>
      <c r="CU377" s="35">
        <f t="shared" ca="1" si="133"/>
        <v>0</v>
      </c>
      <c r="CV377" s="35">
        <f t="shared" ca="1" si="133"/>
        <v>0</v>
      </c>
      <c r="CW377" s="38">
        <f t="shared" ca="1" si="133"/>
        <v>0</v>
      </c>
      <c r="CX377" s="38">
        <f t="shared" ca="1" si="133"/>
        <v>0</v>
      </c>
      <c r="CY377" s="38">
        <f t="shared" ca="1" si="133"/>
        <v>0</v>
      </c>
      <c r="CZ377" s="39">
        <f t="shared" ca="1" si="133"/>
        <v>0</v>
      </c>
      <c r="DA377" s="35"/>
    </row>
    <row r="378" spans="4:105" x14ac:dyDescent="0.3">
      <c r="D378" s="61" t="str">
        <f>VLOOKUP(F378,[1]Special!$O$2:$S$209,3,0)</f>
        <v>|0101021700|0.00|0.00|0.000|78.0001.6</v>
      </c>
      <c r="E378" s="20" t="s">
        <v>244</v>
      </c>
      <c r="F378" s="19" t="str">
        <f t="shared" si="122"/>
        <v>|0200226010|25.40|0.00|1.600|0.000</v>
      </c>
      <c r="G378" s="19" t="str">
        <f>'Cutting Rules'!H378</f>
        <v>VPIC1||||||||||||</v>
      </c>
      <c r="H378" s="19" t="str">
        <f>VLOOKUP(MID(F378,8,2),[1]Special!$H$2:$I$32,2,0)</f>
        <v>STAM390G</v>
      </c>
      <c r="I378" s="19" t="str">
        <f t="shared" si="123"/>
        <v>IBC</v>
      </c>
      <c r="J378" s="19" t="str">
        <f t="shared" si="124"/>
        <v>P</v>
      </c>
      <c r="K378" s="19" t="str">
        <f t="shared" si="125"/>
        <v>25.4</v>
      </c>
      <c r="L378" s="19" t="str">
        <f t="shared" si="126"/>
        <v>0.00</v>
      </c>
      <c r="M378" s="52" t="str">
        <f t="shared" si="127"/>
        <v>1.60</v>
      </c>
      <c r="N378" s="52" t="str">
        <f t="shared" si="128"/>
        <v>5100</v>
      </c>
      <c r="O378" s="19">
        <f>VLOOKUP(F378,[1]Item!$A$5:$Z$10000,26,0)</f>
        <v>0.93899999999999995</v>
      </c>
      <c r="P378" s="19" t="str">
        <f>VLOOKUP(E378,[1]route!$E$3:$O$10005,11,0)</f>
        <v>P/E</v>
      </c>
      <c r="Q378" s="62" t="str">
        <f>'Cutting Rules'!AD378</f>
        <v>5100------------</v>
      </c>
      <c r="R378" s="23">
        <f ca="1">SUMIF([1]route!$E$3:$E$10005,E378,[1]!Table1[生産])</f>
        <v>169</v>
      </c>
      <c r="S378" s="24"/>
      <c r="T378" s="78" t="s">
        <v>547</v>
      </c>
      <c r="U378" s="19"/>
      <c r="V378" s="48">
        <f>SUMIF([1]route!$E$3:$E$10005,E378,[1]route!$M$3:$M$10005)</f>
        <v>0</v>
      </c>
      <c r="W378" s="56">
        <f t="shared" si="129"/>
        <v>0</v>
      </c>
      <c r="X378" s="27">
        <f t="array" aca="1" ref="X378" ca="1">INDEX($BP378:$CZ378,MATCH(TRUE,$BP378:$CZ378&lt;0,0))</f>
        <v>-169</v>
      </c>
      <c r="Y378" s="47">
        <f t="shared" ca="1" si="120"/>
        <v>45261</v>
      </c>
      <c r="Z378" s="121" t="str">
        <f>IFERROR(VLOOKUP(E378,[1]route!$E$3:$BL$10005,59,0),"")&amp;IFERROR(VLOOKUP(E378,[1]route!$E$3:$BL$10005,60,0),"")</f>
        <v/>
      </c>
      <c r="AA378" s="28">
        <f t="shared" ca="1" si="130"/>
        <v>169</v>
      </c>
      <c r="AB378" s="77">
        <f t="shared" ca="1" si="131"/>
        <v>809.32409999999993</v>
      </c>
      <c r="AC378" s="4">
        <f t="shared" ca="1" si="121"/>
        <v>2</v>
      </c>
      <c r="AD378" s="29">
        <v>0</v>
      </c>
      <c r="AE378" s="30">
        <f ca="1">SUMIF([1]route!$E$3:$E$10005,E378,[1]!Table1[1])</f>
        <v>169</v>
      </c>
      <c r="AF378" s="30">
        <f ca="1">SUMIF([1]route!$E$3:$E$10005,E378,[1]!Table1[2])</f>
        <v>0</v>
      </c>
      <c r="AG378" s="30">
        <f ca="1">SUMIF([1]route!$E$3:$E$10005,E378,[1]!Table1[3])</f>
        <v>0</v>
      </c>
      <c r="AH378" s="30">
        <f ca="1">SUMIF([1]route!$E$3:$E$10005,E378,[1]!Table1[4])</f>
        <v>0</v>
      </c>
      <c r="AI378" s="30">
        <f ca="1">SUMIF([1]route!$E$3:$E$10005,E378,[1]!Table1[5])</f>
        <v>0</v>
      </c>
      <c r="AJ378" s="30">
        <f ca="1">SUMIF([1]route!$E$3:$E$10005,E378,[1]!Table1[6])</f>
        <v>0</v>
      </c>
      <c r="AK378" s="30">
        <f ca="1">SUMIF([1]route!$E$3:$E$10005,E378,[1]!Table1[7])</f>
        <v>0</v>
      </c>
      <c r="AL378" s="30">
        <f ca="1">SUMIF([1]route!$E$3:$E$10005,E378,[1]!Table1[8])</f>
        <v>0</v>
      </c>
      <c r="AM378" s="30">
        <f ca="1">SUMIF([1]route!$E$3:$E$10005,E378,[1]!Table1[9])</f>
        <v>0</v>
      </c>
      <c r="AN378" s="30">
        <f ca="1">SUMIF([1]route!$E$3:$E$10005,E378,[1]!Table1[10])</f>
        <v>0</v>
      </c>
      <c r="AO378" s="30">
        <f ca="1">SUMIF([1]route!$E$3:$E$10005,E378,[1]!Table1[11])</f>
        <v>0</v>
      </c>
      <c r="AP378" s="30">
        <f ca="1">SUMIF([1]route!$E$3:$E$10005,E378,[1]!Table1[12])</f>
        <v>0</v>
      </c>
      <c r="AQ378" s="30">
        <f ca="1">SUMIF([1]route!$E$3:$E$10005,E378,[1]!Table1[13])</f>
        <v>0</v>
      </c>
      <c r="AR378" s="30">
        <f ca="1">SUMIF([1]route!$E$3:$E$10005,E378,[1]!Table1[14])</f>
        <v>0</v>
      </c>
      <c r="AS378" s="30">
        <f ca="1">SUMIF([1]route!$E$3:$E$10005,E378,[1]!Table1[15])</f>
        <v>0</v>
      </c>
      <c r="AT378" s="30">
        <f ca="1">SUMIF([1]route!$E$3:$E$10005,E378,[1]!Table1[16])</f>
        <v>0</v>
      </c>
      <c r="AU378" s="30">
        <f ca="1">SUMIF([1]route!$E$3:$E$10005,E378,[1]!Table1[17])</f>
        <v>0</v>
      </c>
      <c r="AV378" s="30">
        <f ca="1">SUMIF([1]route!$E$3:$E$10005,E378,[1]!Table1[18])</f>
        <v>0</v>
      </c>
      <c r="AW378" s="30">
        <f ca="1">SUMIF([1]route!$E$3:$E$10005,E378,[1]!Table1[19])</f>
        <v>0</v>
      </c>
      <c r="AX378" s="30">
        <f ca="1">SUMIF([1]route!$E$3:$E$10005,E378,[1]!Table1[20])</f>
        <v>0</v>
      </c>
      <c r="AY378" s="30">
        <f ca="1">SUMIF([1]route!$E$3:$E$10005,E378,[1]!Table1[21])</f>
        <v>0</v>
      </c>
      <c r="AZ378" s="30">
        <f ca="1">SUMIF([1]route!$E$3:$E$10005,E378,[1]!Table1[22])</f>
        <v>0</v>
      </c>
      <c r="BA378" s="30">
        <f ca="1">SUMIF([1]route!$E$3:$E$10005,E378,[1]!Table1[23])</f>
        <v>0</v>
      </c>
      <c r="BB378" s="30">
        <f ca="1">SUMIF([1]route!$E$3:$E$10005,E378,[1]!Table1[24])</f>
        <v>0</v>
      </c>
      <c r="BC378" s="30">
        <f ca="1">SUMIF([1]route!$E$3:$E$10005,E378,[1]!Table1[25])</f>
        <v>0</v>
      </c>
      <c r="BD378" s="30">
        <f ca="1">SUMIF([1]route!$E$3:$E$10005,E378,[1]!Table1[26])</f>
        <v>0</v>
      </c>
      <c r="BE378" s="30">
        <f ca="1">SUMIF([1]route!$E$3:$E$10005,E378,[1]!Table1[27])</f>
        <v>0</v>
      </c>
      <c r="BF378" s="30">
        <f ca="1">SUMIF([1]route!$E$3:$E$10005,E378,[1]!Table1[28])</f>
        <v>0</v>
      </c>
      <c r="BG378" s="30">
        <f ca="1">SUMIF([1]route!$E$3:$E$10005,E378,[1]!Table1[29])</f>
        <v>0</v>
      </c>
      <c r="BH378" s="30">
        <f ca="1">SUMIF([1]route!$E$3:$E$10005,E378,[1]!Table1[30])</f>
        <v>0</v>
      </c>
      <c r="BI378" s="30">
        <f ca="1">SUMIF([1]route!$E$3:$E$10005,E378,[1]!Table1[31])</f>
        <v>0</v>
      </c>
      <c r="BJ378" s="30">
        <f ca="1">SUMIF([1]route!$E$3:$E$10005,E378,[1]!Table1[Remain PO])</f>
        <v>0</v>
      </c>
      <c r="BK378" s="31">
        <f ca="1">SUMIF([1]route!$E$3:$E$10005,E378,[1]!Table1[N+1])</f>
        <v>0</v>
      </c>
      <c r="BL378" s="31">
        <f ca="1">SUMIF([1]route!$E$3:$E$10005,E378,[1]!Table1[N+2])</f>
        <v>0</v>
      </c>
      <c r="BM378" s="31">
        <f ca="1">SUMIF([1]route!$E$3:$E$10005,E378,[1]!Table1[N+3])</f>
        <v>0</v>
      </c>
      <c r="BN378" s="32">
        <f ca="1">SUMIF([1]route!$E$3:$E$10005,E378,[1]!Table1[N+4])</f>
        <v>0</v>
      </c>
      <c r="BP378" s="37">
        <f t="shared" si="132"/>
        <v>0</v>
      </c>
      <c r="BQ378" s="35">
        <f t="shared" ca="1" si="137"/>
        <v>-169</v>
      </c>
      <c r="BR378" s="35">
        <f t="shared" ca="1" si="137"/>
        <v>-169</v>
      </c>
      <c r="BS378" s="35">
        <f t="shared" ca="1" si="137"/>
        <v>-169</v>
      </c>
      <c r="BT378" s="35">
        <f t="shared" ca="1" si="137"/>
        <v>-169</v>
      </c>
      <c r="BU378" s="35">
        <f t="shared" ca="1" si="137"/>
        <v>-169</v>
      </c>
      <c r="BV378" s="35">
        <f t="shared" ca="1" si="136"/>
        <v>-169</v>
      </c>
      <c r="BW378" s="35">
        <f t="shared" ca="1" si="136"/>
        <v>-169</v>
      </c>
      <c r="BX378" s="35">
        <f t="shared" ca="1" si="136"/>
        <v>-169</v>
      </c>
      <c r="BY378" s="35">
        <f t="shared" ca="1" si="136"/>
        <v>-169</v>
      </c>
      <c r="BZ378" s="35">
        <f t="shared" ca="1" si="136"/>
        <v>-169</v>
      </c>
      <c r="CA378" s="35">
        <f t="shared" ca="1" si="136"/>
        <v>-169</v>
      </c>
      <c r="CB378" s="35">
        <f t="shared" ca="1" si="136"/>
        <v>-169</v>
      </c>
      <c r="CC378" s="35">
        <f t="shared" ca="1" si="136"/>
        <v>-169</v>
      </c>
      <c r="CD378" s="35">
        <f t="shared" ca="1" si="136"/>
        <v>-169</v>
      </c>
      <c r="CE378" s="35">
        <f t="shared" ca="1" si="134"/>
        <v>-169</v>
      </c>
      <c r="CF378" s="35">
        <f t="shared" ca="1" si="134"/>
        <v>-169</v>
      </c>
      <c r="CG378" s="35">
        <f t="shared" ca="1" si="134"/>
        <v>-169</v>
      </c>
      <c r="CH378" s="35">
        <f t="shared" ca="1" si="134"/>
        <v>-169</v>
      </c>
      <c r="CI378" s="35">
        <f t="shared" ca="1" si="134"/>
        <v>-169</v>
      </c>
      <c r="CJ378" s="35">
        <f t="shared" ca="1" si="134"/>
        <v>-169</v>
      </c>
      <c r="CK378" s="35">
        <f t="shared" ca="1" si="138"/>
        <v>-169</v>
      </c>
      <c r="CL378" s="35">
        <f t="shared" ca="1" si="138"/>
        <v>-169</v>
      </c>
      <c r="CM378" s="35">
        <f t="shared" ca="1" si="138"/>
        <v>-169</v>
      </c>
      <c r="CN378" s="35">
        <f t="shared" ca="1" si="138"/>
        <v>-169</v>
      </c>
      <c r="CO378" s="35">
        <f t="shared" ca="1" si="138"/>
        <v>-169</v>
      </c>
      <c r="CP378" s="35">
        <f t="shared" ca="1" si="138"/>
        <v>-169</v>
      </c>
      <c r="CQ378" s="35">
        <f t="shared" ca="1" si="133"/>
        <v>-169</v>
      </c>
      <c r="CR378" s="35">
        <f t="shared" ca="1" si="133"/>
        <v>-169</v>
      </c>
      <c r="CS378" s="35">
        <f t="shared" ca="1" si="133"/>
        <v>-169</v>
      </c>
      <c r="CT378" s="35">
        <f t="shared" ca="1" si="133"/>
        <v>-169</v>
      </c>
      <c r="CU378" s="35">
        <f t="shared" ca="1" si="133"/>
        <v>-169</v>
      </c>
      <c r="CV378" s="35">
        <f t="shared" ca="1" si="133"/>
        <v>-169</v>
      </c>
      <c r="CW378" s="38">
        <f t="shared" ca="1" si="133"/>
        <v>-169</v>
      </c>
      <c r="CX378" s="38">
        <f t="shared" ca="1" si="133"/>
        <v>-169</v>
      </c>
      <c r="CY378" s="38">
        <f t="shared" ca="1" si="133"/>
        <v>-169</v>
      </c>
      <c r="CZ378" s="39">
        <f t="shared" ca="1" si="133"/>
        <v>-169</v>
      </c>
      <c r="DA378" s="35"/>
    </row>
    <row r="379" spans="4:105" x14ac:dyDescent="0.3">
      <c r="D379" s="61" t="str">
        <f>VLOOKUP(F379,[1]Special!$O$2:$S$209,3,0)</f>
        <v>|0101021700|0.00|0.00|0.000|52.0002</v>
      </c>
      <c r="E379" s="20" t="s">
        <v>402</v>
      </c>
      <c r="F379" s="19" t="str">
        <f t="shared" si="122"/>
        <v>|0200226010|17.30|0.00|2.000|0.000</v>
      </c>
      <c r="G379" s="19" t="str">
        <f>'Cutting Rules'!H379</f>
        <v>VPIC1||||||||||||</v>
      </c>
      <c r="H379" s="19" t="str">
        <f>VLOOKUP(MID(F379,8,2),[1]Special!$H$2:$I$32,2,0)</f>
        <v>STAM390G</v>
      </c>
      <c r="I379" s="19" t="str">
        <f t="shared" si="123"/>
        <v>NBC</v>
      </c>
      <c r="J379" s="19" t="str">
        <f t="shared" si="124"/>
        <v>P</v>
      </c>
      <c r="K379" s="19" t="str">
        <f t="shared" si="125"/>
        <v>17.3</v>
      </c>
      <c r="L379" s="19" t="str">
        <f t="shared" si="126"/>
        <v>0.00</v>
      </c>
      <c r="M379" s="52" t="str">
        <f t="shared" si="127"/>
        <v>2.00</v>
      </c>
      <c r="N379" s="52" t="str">
        <f t="shared" si="128"/>
        <v>5500</v>
      </c>
      <c r="O379" s="19">
        <f>VLOOKUP(F379,[1]Item!$A$5:$Z$10000,26,0)</f>
        <v>0.755</v>
      </c>
      <c r="P379" s="19" t="str">
        <f>VLOOKUP(E379,[1]route!$E$3:$O$10005,11,0)</f>
        <v>P/E</v>
      </c>
      <c r="Q379" s="62" t="str">
        <f>'Cutting Rules'!AD379</f>
        <v>5500------------</v>
      </c>
      <c r="R379" s="23">
        <f ca="1">SUMIF([1]route!$E$3:$E$10005,E379,[1]!Table1[生産])</f>
        <v>0</v>
      </c>
      <c r="S379" s="24"/>
      <c r="T379" s="78" t="s">
        <v>547</v>
      </c>
      <c r="U379" s="19"/>
      <c r="V379" s="48">
        <f>SUMIF([1]route!$E$3:$E$10005,E379,[1]route!$M$3:$M$10005)</f>
        <v>0</v>
      </c>
      <c r="W379" s="56">
        <f t="shared" si="129"/>
        <v>0</v>
      </c>
      <c r="X379" s="27" t="e">
        <f t="array" aca="1" ref="X379" ca="1">INDEX($BP379:$CZ379,MATCH(TRUE,$BP379:$CZ379&lt;0,0))</f>
        <v>#N/A</v>
      </c>
      <c r="Y379" s="47" t="str">
        <f t="shared" ca="1" si="120"/>
        <v/>
      </c>
      <c r="Z379" s="121" t="str">
        <f>IFERROR(VLOOKUP(E379,[1]route!$E$3:$BL$10005,59,0),"")&amp;IFERROR(VLOOKUP(E379,[1]route!$E$3:$BL$10005,60,0),"")</f>
        <v/>
      </c>
      <c r="AA379" s="28">
        <f t="shared" ca="1" si="130"/>
        <v>0</v>
      </c>
      <c r="AB379" s="77">
        <f t="shared" ca="1" si="131"/>
        <v>0</v>
      </c>
      <c r="AC379" s="4" t="str">
        <f t="shared" ca="1" si="121"/>
        <v/>
      </c>
      <c r="AD379" s="29">
        <v>0</v>
      </c>
      <c r="AE379" s="30">
        <f ca="1">SUMIF([1]route!$E$3:$E$10005,E379,[1]!Table1[1])</f>
        <v>0</v>
      </c>
      <c r="AF379" s="30">
        <f ca="1">SUMIF([1]route!$E$3:$E$10005,E379,[1]!Table1[2])</f>
        <v>0</v>
      </c>
      <c r="AG379" s="30">
        <f ca="1">SUMIF([1]route!$E$3:$E$10005,E379,[1]!Table1[3])</f>
        <v>0</v>
      </c>
      <c r="AH379" s="30">
        <f ca="1">SUMIF([1]route!$E$3:$E$10005,E379,[1]!Table1[4])</f>
        <v>0</v>
      </c>
      <c r="AI379" s="30">
        <f ca="1">SUMIF([1]route!$E$3:$E$10005,E379,[1]!Table1[5])</f>
        <v>0</v>
      </c>
      <c r="AJ379" s="30">
        <f ca="1">SUMIF([1]route!$E$3:$E$10005,E379,[1]!Table1[6])</f>
        <v>0</v>
      </c>
      <c r="AK379" s="30">
        <f ca="1">SUMIF([1]route!$E$3:$E$10005,E379,[1]!Table1[7])</f>
        <v>0</v>
      </c>
      <c r="AL379" s="30">
        <f ca="1">SUMIF([1]route!$E$3:$E$10005,E379,[1]!Table1[8])</f>
        <v>0</v>
      </c>
      <c r="AM379" s="30">
        <f ca="1">SUMIF([1]route!$E$3:$E$10005,E379,[1]!Table1[9])</f>
        <v>0</v>
      </c>
      <c r="AN379" s="30">
        <f ca="1">SUMIF([1]route!$E$3:$E$10005,E379,[1]!Table1[10])</f>
        <v>0</v>
      </c>
      <c r="AO379" s="30">
        <f ca="1">SUMIF([1]route!$E$3:$E$10005,E379,[1]!Table1[11])</f>
        <v>0</v>
      </c>
      <c r="AP379" s="30">
        <f ca="1">SUMIF([1]route!$E$3:$E$10005,E379,[1]!Table1[12])</f>
        <v>0</v>
      </c>
      <c r="AQ379" s="30">
        <f ca="1">SUMIF([1]route!$E$3:$E$10005,E379,[1]!Table1[13])</f>
        <v>0</v>
      </c>
      <c r="AR379" s="30">
        <f ca="1">SUMIF([1]route!$E$3:$E$10005,E379,[1]!Table1[14])</f>
        <v>0</v>
      </c>
      <c r="AS379" s="30">
        <f ca="1">SUMIF([1]route!$E$3:$E$10005,E379,[1]!Table1[15])</f>
        <v>0</v>
      </c>
      <c r="AT379" s="30">
        <f ca="1">SUMIF([1]route!$E$3:$E$10005,E379,[1]!Table1[16])</f>
        <v>0</v>
      </c>
      <c r="AU379" s="30">
        <f ca="1">SUMIF([1]route!$E$3:$E$10005,E379,[1]!Table1[17])</f>
        <v>0</v>
      </c>
      <c r="AV379" s="30">
        <f ca="1">SUMIF([1]route!$E$3:$E$10005,E379,[1]!Table1[18])</f>
        <v>0</v>
      </c>
      <c r="AW379" s="30">
        <f ca="1">SUMIF([1]route!$E$3:$E$10005,E379,[1]!Table1[19])</f>
        <v>0</v>
      </c>
      <c r="AX379" s="30">
        <f ca="1">SUMIF([1]route!$E$3:$E$10005,E379,[1]!Table1[20])</f>
        <v>0</v>
      </c>
      <c r="AY379" s="30">
        <f ca="1">SUMIF([1]route!$E$3:$E$10005,E379,[1]!Table1[21])</f>
        <v>0</v>
      </c>
      <c r="AZ379" s="30">
        <f ca="1">SUMIF([1]route!$E$3:$E$10005,E379,[1]!Table1[22])</f>
        <v>0</v>
      </c>
      <c r="BA379" s="30">
        <f ca="1">SUMIF([1]route!$E$3:$E$10005,E379,[1]!Table1[23])</f>
        <v>0</v>
      </c>
      <c r="BB379" s="30">
        <f ca="1">SUMIF([1]route!$E$3:$E$10005,E379,[1]!Table1[24])</f>
        <v>0</v>
      </c>
      <c r="BC379" s="30">
        <f ca="1">SUMIF([1]route!$E$3:$E$10005,E379,[1]!Table1[25])</f>
        <v>0</v>
      </c>
      <c r="BD379" s="30">
        <f ca="1">SUMIF([1]route!$E$3:$E$10005,E379,[1]!Table1[26])</f>
        <v>0</v>
      </c>
      <c r="BE379" s="30">
        <f ca="1">SUMIF([1]route!$E$3:$E$10005,E379,[1]!Table1[27])</f>
        <v>0</v>
      </c>
      <c r="BF379" s="30">
        <f ca="1">SUMIF([1]route!$E$3:$E$10005,E379,[1]!Table1[28])</f>
        <v>0</v>
      </c>
      <c r="BG379" s="30">
        <f ca="1">SUMIF([1]route!$E$3:$E$10005,E379,[1]!Table1[29])</f>
        <v>0</v>
      </c>
      <c r="BH379" s="30">
        <f ca="1">SUMIF([1]route!$E$3:$E$10005,E379,[1]!Table1[30])</f>
        <v>0</v>
      </c>
      <c r="BI379" s="30">
        <f ca="1">SUMIF([1]route!$E$3:$E$10005,E379,[1]!Table1[31])</f>
        <v>0</v>
      </c>
      <c r="BJ379" s="30">
        <f ca="1">SUMIF([1]route!$E$3:$E$10005,E379,[1]!Table1[Remain PO])</f>
        <v>0</v>
      </c>
      <c r="BK379" s="31">
        <f ca="1">SUMIF([1]route!$E$3:$E$10005,E379,[1]!Table1[N+1])</f>
        <v>0</v>
      </c>
      <c r="BL379" s="31">
        <f ca="1">SUMIF([1]route!$E$3:$E$10005,E379,[1]!Table1[N+2])</f>
        <v>0</v>
      </c>
      <c r="BM379" s="31">
        <f ca="1">SUMIF([1]route!$E$3:$E$10005,E379,[1]!Table1[N+3])</f>
        <v>0</v>
      </c>
      <c r="BN379" s="32">
        <f ca="1">SUMIF([1]route!$E$3:$E$10005,E379,[1]!Table1[N+4])</f>
        <v>0</v>
      </c>
      <c r="BP379" s="37">
        <f t="shared" si="132"/>
        <v>0</v>
      </c>
      <c r="BQ379" s="35">
        <f t="shared" ca="1" si="137"/>
        <v>0</v>
      </c>
      <c r="BR379" s="35">
        <f t="shared" ca="1" si="137"/>
        <v>0</v>
      </c>
      <c r="BS379" s="35">
        <f t="shared" ca="1" si="137"/>
        <v>0</v>
      </c>
      <c r="BT379" s="35">
        <f t="shared" ca="1" si="137"/>
        <v>0</v>
      </c>
      <c r="BU379" s="35">
        <f t="shared" ca="1" si="137"/>
        <v>0</v>
      </c>
      <c r="BV379" s="35">
        <f t="shared" ca="1" si="136"/>
        <v>0</v>
      </c>
      <c r="BW379" s="35">
        <f t="shared" ca="1" si="136"/>
        <v>0</v>
      </c>
      <c r="BX379" s="35">
        <f t="shared" ca="1" si="136"/>
        <v>0</v>
      </c>
      <c r="BY379" s="35">
        <f t="shared" ca="1" si="136"/>
        <v>0</v>
      </c>
      <c r="BZ379" s="35">
        <f t="shared" ca="1" si="136"/>
        <v>0</v>
      </c>
      <c r="CA379" s="35">
        <f t="shared" ca="1" si="136"/>
        <v>0</v>
      </c>
      <c r="CB379" s="35">
        <f t="shared" ca="1" si="136"/>
        <v>0</v>
      </c>
      <c r="CC379" s="35">
        <f t="shared" ca="1" si="136"/>
        <v>0</v>
      </c>
      <c r="CD379" s="35">
        <f t="shared" ca="1" si="136"/>
        <v>0</v>
      </c>
      <c r="CE379" s="35">
        <f t="shared" ca="1" si="134"/>
        <v>0</v>
      </c>
      <c r="CF379" s="35">
        <f t="shared" ca="1" si="134"/>
        <v>0</v>
      </c>
      <c r="CG379" s="35">
        <f t="shared" ca="1" si="134"/>
        <v>0</v>
      </c>
      <c r="CH379" s="35">
        <f t="shared" ca="1" si="134"/>
        <v>0</v>
      </c>
      <c r="CI379" s="35">
        <f t="shared" ca="1" si="134"/>
        <v>0</v>
      </c>
      <c r="CJ379" s="35">
        <f t="shared" ca="1" si="134"/>
        <v>0</v>
      </c>
      <c r="CK379" s="35">
        <f t="shared" ca="1" si="138"/>
        <v>0</v>
      </c>
      <c r="CL379" s="35">
        <f t="shared" ca="1" si="138"/>
        <v>0</v>
      </c>
      <c r="CM379" s="35">
        <f t="shared" ca="1" si="138"/>
        <v>0</v>
      </c>
      <c r="CN379" s="35">
        <f t="shared" ca="1" si="138"/>
        <v>0</v>
      </c>
      <c r="CO379" s="35">
        <f t="shared" ca="1" si="138"/>
        <v>0</v>
      </c>
      <c r="CP379" s="35">
        <f t="shared" ca="1" si="138"/>
        <v>0</v>
      </c>
      <c r="CQ379" s="35">
        <f t="shared" ca="1" si="133"/>
        <v>0</v>
      </c>
      <c r="CR379" s="35">
        <f t="shared" ca="1" si="133"/>
        <v>0</v>
      </c>
      <c r="CS379" s="35">
        <f t="shared" ca="1" si="133"/>
        <v>0</v>
      </c>
      <c r="CT379" s="35">
        <f t="shared" ca="1" si="133"/>
        <v>0</v>
      </c>
      <c r="CU379" s="35">
        <f t="shared" ca="1" si="133"/>
        <v>0</v>
      </c>
      <c r="CV379" s="35">
        <f t="shared" ca="1" si="133"/>
        <v>0</v>
      </c>
      <c r="CW379" s="38">
        <f t="shared" ca="1" si="133"/>
        <v>0</v>
      </c>
      <c r="CX379" s="38">
        <f t="shared" ca="1" si="133"/>
        <v>0</v>
      </c>
      <c r="CY379" s="38">
        <f t="shared" ca="1" si="133"/>
        <v>0</v>
      </c>
      <c r="CZ379" s="39">
        <f t="shared" ref="CZ379:CZ442" ca="1" si="139">CY379-BN379</f>
        <v>0</v>
      </c>
      <c r="DA379" s="35"/>
    </row>
    <row r="380" spans="4:105" x14ac:dyDescent="0.3">
      <c r="D380" s="61" t="str">
        <f>VLOOKUP(F380,[1]Special!$O$2:$S$209,3,0)</f>
        <v>|0101021700|0.00|0.00|0.000|58.5001.4</v>
      </c>
      <c r="E380" s="20" t="s">
        <v>403</v>
      </c>
      <c r="F380" s="19" t="str">
        <f t="shared" si="122"/>
        <v>|0200226010|19.10|0.00|1.400|0.000</v>
      </c>
      <c r="G380" s="19" t="str">
        <f>'Cutting Rules'!H380</f>
        <v>VPIC1||||||||||||</v>
      </c>
      <c r="H380" s="19" t="str">
        <f>VLOOKUP(MID(F380,8,2),[1]Special!$H$2:$I$32,2,0)</f>
        <v>STAM390G</v>
      </c>
      <c r="I380" s="19" t="str">
        <f t="shared" si="123"/>
        <v>NBC</v>
      </c>
      <c r="J380" s="19" t="str">
        <f t="shared" si="124"/>
        <v>P</v>
      </c>
      <c r="K380" s="19" t="str">
        <f t="shared" si="125"/>
        <v>19.1</v>
      </c>
      <c r="L380" s="19" t="str">
        <f t="shared" si="126"/>
        <v>0.00</v>
      </c>
      <c r="M380" s="52" t="str">
        <f t="shared" si="127"/>
        <v>1.40</v>
      </c>
      <c r="N380" s="52" t="str">
        <f t="shared" si="128"/>
        <v>5500</v>
      </c>
      <c r="O380" s="19">
        <f>VLOOKUP(F380,[1]Item!$A$5:$Z$10000,26,0)</f>
        <v>0.61099999999999999</v>
      </c>
      <c r="P380" s="19" t="str">
        <f>VLOOKUP(E380,[1]route!$E$3:$O$10005,11,0)</f>
        <v>P/E</v>
      </c>
      <c r="Q380" s="62" t="str">
        <f>'Cutting Rules'!AD380</f>
        <v>5500------------</v>
      </c>
      <c r="R380" s="23">
        <f ca="1">SUMIF([1]route!$E$3:$E$10005,E380,[1]!Table1[生産])</f>
        <v>0</v>
      </c>
      <c r="S380" s="24"/>
      <c r="T380" s="78" t="s">
        <v>547</v>
      </c>
      <c r="U380" s="19"/>
      <c r="V380" s="48">
        <f>SUMIF([1]route!$E$3:$E$10005,E380,[1]route!$M$3:$M$10005)</f>
        <v>0</v>
      </c>
      <c r="W380" s="56">
        <f t="shared" si="129"/>
        <v>0</v>
      </c>
      <c r="X380" s="27" t="e">
        <f t="array" aca="1" ref="X380" ca="1">INDEX($BP380:$CZ380,MATCH(TRUE,$BP380:$CZ380&lt;0,0))</f>
        <v>#N/A</v>
      </c>
      <c r="Y380" s="47" t="str">
        <f t="shared" ca="1" si="120"/>
        <v/>
      </c>
      <c r="Z380" s="121" t="str">
        <f>IFERROR(VLOOKUP(E380,[1]route!$E$3:$BL$10005,59,0),"")&amp;IFERROR(VLOOKUP(E380,[1]route!$E$3:$BL$10005,60,0),"")</f>
        <v/>
      </c>
      <c r="AA380" s="28">
        <f t="shared" ca="1" si="130"/>
        <v>0</v>
      </c>
      <c r="AB380" s="77">
        <f t="shared" ca="1" si="131"/>
        <v>0</v>
      </c>
      <c r="AC380" s="4" t="str">
        <f t="shared" ca="1" si="121"/>
        <v/>
      </c>
      <c r="AD380" s="29">
        <v>0</v>
      </c>
      <c r="AE380" s="30">
        <f ca="1">SUMIF([1]route!$E$3:$E$10005,E380,[1]!Table1[1])</f>
        <v>0</v>
      </c>
      <c r="AF380" s="30">
        <f ca="1">SUMIF([1]route!$E$3:$E$10005,E380,[1]!Table1[2])</f>
        <v>0</v>
      </c>
      <c r="AG380" s="30">
        <f ca="1">SUMIF([1]route!$E$3:$E$10005,E380,[1]!Table1[3])</f>
        <v>0</v>
      </c>
      <c r="AH380" s="30">
        <f ca="1">SUMIF([1]route!$E$3:$E$10005,E380,[1]!Table1[4])</f>
        <v>0</v>
      </c>
      <c r="AI380" s="30">
        <f ca="1">SUMIF([1]route!$E$3:$E$10005,E380,[1]!Table1[5])</f>
        <v>0</v>
      </c>
      <c r="AJ380" s="30">
        <f ca="1">SUMIF([1]route!$E$3:$E$10005,E380,[1]!Table1[6])</f>
        <v>0</v>
      </c>
      <c r="AK380" s="30">
        <f ca="1">SUMIF([1]route!$E$3:$E$10005,E380,[1]!Table1[7])</f>
        <v>0</v>
      </c>
      <c r="AL380" s="30">
        <f ca="1">SUMIF([1]route!$E$3:$E$10005,E380,[1]!Table1[8])</f>
        <v>0</v>
      </c>
      <c r="AM380" s="30">
        <f ca="1">SUMIF([1]route!$E$3:$E$10005,E380,[1]!Table1[9])</f>
        <v>0</v>
      </c>
      <c r="AN380" s="30">
        <f ca="1">SUMIF([1]route!$E$3:$E$10005,E380,[1]!Table1[10])</f>
        <v>0</v>
      </c>
      <c r="AO380" s="30">
        <f ca="1">SUMIF([1]route!$E$3:$E$10005,E380,[1]!Table1[11])</f>
        <v>0</v>
      </c>
      <c r="AP380" s="30">
        <f ca="1">SUMIF([1]route!$E$3:$E$10005,E380,[1]!Table1[12])</f>
        <v>0</v>
      </c>
      <c r="AQ380" s="30">
        <f ca="1">SUMIF([1]route!$E$3:$E$10005,E380,[1]!Table1[13])</f>
        <v>0</v>
      </c>
      <c r="AR380" s="30">
        <f ca="1">SUMIF([1]route!$E$3:$E$10005,E380,[1]!Table1[14])</f>
        <v>0</v>
      </c>
      <c r="AS380" s="30">
        <f ca="1">SUMIF([1]route!$E$3:$E$10005,E380,[1]!Table1[15])</f>
        <v>0</v>
      </c>
      <c r="AT380" s="30">
        <f ca="1">SUMIF([1]route!$E$3:$E$10005,E380,[1]!Table1[16])</f>
        <v>0</v>
      </c>
      <c r="AU380" s="30">
        <f ca="1">SUMIF([1]route!$E$3:$E$10005,E380,[1]!Table1[17])</f>
        <v>0</v>
      </c>
      <c r="AV380" s="30">
        <f ca="1">SUMIF([1]route!$E$3:$E$10005,E380,[1]!Table1[18])</f>
        <v>0</v>
      </c>
      <c r="AW380" s="30">
        <f ca="1">SUMIF([1]route!$E$3:$E$10005,E380,[1]!Table1[19])</f>
        <v>0</v>
      </c>
      <c r="AX380" s="30">
        <f ca="1">SUMIF([1]route!$E$3:$E$10005,E380,[1]!Table1[20])</f>
        <v>0</v>
      </c>
      <c r="AY380" s="30">
        <f ca="1">SUMIF([1]route!$E$3:$E$10005,E380,[1]!Table1[21])</f>
        <v>0</v>
      </c>
      <c r="AZ380" s="30">
        <f ca="1">SUMIF([1]route!$E$3:$E$10005,E380,[1]!Table1[22])</f>
        <v>0</v>
      </c>
      <c r="BA380" s="30">
        <f ca="1">SUMIF([1]route!$E$3:$E$10005,E380,[1]!Table1[23])</f>
        <v>0</v>
      </c>
      <c r="BB380" s="30">
        <f ca="1">SUMIF([1]route!$E$3:$E$10005,E380,[1]!Table1[24])</f>
        <v>0</v>
      </c>
      <c r="BC380" s="30">
        <f ca="1">SUMIF([1]route!$E$3:$E$10005,E380,[1]!Table1[25])</f>
        <v>0</v>
      </c>
      <c r="BD380" s="30">
        <f ca="1">SUMIF([1]route!$E$3:$E$10005,E380,[1]!Table1[26])</f>
        <v>0</v>
      </c>
      <c r="BE380" s="30">
        <f ca="1">SUMIF([1]route!$E$3:$E$10005,E380,[1]!Table1[27])</f>
        <v>0</v>
      </c>
      <c r="BF380" s="30">
        <f ca="1">SUMIF([1]route!$E$3:$E$10005,E380,[1]!Table1[28])</f>
        <v>0</v>
      </c>
      <c r="BG380" s="30">
        <f ca="1">SUMIF([1]route!$E$3:$E$10005,E380,[1]!Table1[29])</f>
        <v>0</v>
      </c>
      <c r="BH380" s="30">
        <f ca="1">SUMIF([1]route!$E$3:$E$10005,E380,[1]!Table1[30])</f>
        <v>0</v>
      </c>
      <c r="BI380" s="30">
        <f ca="1">SUMIF([1]route!$E$3:$E$10005,E380,[1]!Table1[31])</f>
        <v>0</v>
      </c>
      <c r="BJ380" s="30">
        <f ca="1">SUMIF([1]route!$E$3:$E$10005,E380,[1]!Table1[Remain PO])</f>
        <v>0</v>
      </c>
      <c r="BK380" s="31">
        <f ca="1">SUMIF([1]route!$E$3:$E$10005,E380,[1]!Table1[N+1])</f>
        <v>0</v>
      </c>
      <c r="BL380" s="31">
        <f ca="1">SUMIF([1]route!$E$3:$E$10005,E380,[1]!Table1[N+2])</f>
        <v>0</v>
      </c>
      <c r="BM380" s="31">
        <f ca="1">SUMIF([1]route!$E$3:$E$10005,E380,[1]!Table1[N+3])</f>
        <v>0</v>
      </c>
      <c r="BN380" s="32">
        <f ca="1">SUMIF([1]route!$E$3:$E$10005,E380,[1]!Table1[N+4])</f>
        <v>0</v>
      </c>
      <c r="BP380" s="37">
        <f t="shared" si="132"/>
        <v>0</v>
      </c>
      <c r="BQ380" s="35">
        <f t="shared" ca="1" si="137"/>
        <v>0</v>
      </c>
      <c r="BR380" s="35">
        <f t="shared" ca="1" si="137"/>
        <v>0</v>
      </c>
      <c r="BS380" s="35">
        <f t="shared" ca="1" si="137"/>
        <v>0</v>
      </c>
      <c r="BT380" s="35">
        <f t="shared" ca="1" si="137"/>
        <v>0</v>
      </c>
      <c r="BU380" s="35">
        <f t="shared" ca="1" si="137"/>
        <v>0</v>
      </c>
      <c r="BV380" s="35">
        <f t="shared" ca="1" si="136"/>
        <v>0</v>
      </c>
      <c r="BW380" s="35">
        <f t="shared" ca="1" si="136"/>
        <v>0</v>
      </c>
      <c r="BX380" s="35">
        <f t="shared" ca="1" si="136"/>
        <v>0</v>
      </c>
      <c r="BY380" s="35">
        <f t="shared" ca="1" si="136"/>
        <v>0</v>
      </c>
      <c r="BZ380" s="35">
        <f t="shared" ca="1" si="136"/>
        <v>0</v>
      </c>
      <c r="CA380" s="35">
        <f t="shared" ca="1" si="136"/>
        <v>0</v>
      </c>
      <c r="CB380" s="35">
        <f t="shared" ca="1" si="136"/>
        <v>0</v>
      </c>
      <c r="CC380" s="35">
        <f t="shared" ca="1" si="136"/>
        <v>0</v>
      </c>
      <c r="CD380" s="35">
        <f t="shared" ca="1" si="136"/>
        <v>0</v>
      </c>
      <c r="CE380" s="35">
        <f t="shared" ca="1" si="134"/>
        <v>0</v>
      </c>
      <c r="CF380" s="35">
        <f t="shared" ca="1" si="134"/>
        <v>0</v>
      </c>
      <c r="CG380" s="35">
        <f t="shared" ca="1" si="134"/>
        <v>0</v>
      </c>
      <c r="CH380" s="35">
        <f t="shared" ca="1" si="134"/>
        <v>0</v>
      </c>
      <c r="CI380" s="35">
        <f t="shared" ca="1" si="134"/>
        <v>0</v>
      </c>
      <c r="CJ380" s="35">
        <f t="shared" ca="1" si="134"/>
        <v>0</v>
      </c>
      <c r="CK380" s="35">
        <f t="shared" ca="1" si="138"/>
        <v>0</v>
      </c>
      <c r="CL380" s="35">
        <f t="shared" ca="1" si="138"/>
        <v>0</v>
      </c>
      <c r="CM380" s="35">
        <f t="shared" ca="1" si="138"/>
        <v>0</v>
      </c>
      <c r="CN380" s="35">
        <f t="shared" ca="1" si="138"/>
        <v>0</v>
      </c>
      <c r="CO380" s="35">
        <f t="shared" ca="1" si="138"/>
        <v>0</v>
      </c>
      <c r="CP380" s="35">
        <f t="shared" ca="1" si="138"/>
        <v>0</v>
      </c>
      <c r="CQ380" s="35">
        <f t="shared" ca="1" si="138"/>
        <v>0</v>
      </c>
      <c r="CR380" s="35">
        <f t="shared" ca="1" si="138"/>
        <v>0</v>
      </c>
      <c r="CS380" s="35">
        <f t="shared" ca="1" si="138"/>
        <v>0</v>
      </c>
      <c r="CT380" s="35">
        <f t="shared" ca="1" si="138"/>
        <v>0</v>
      </c>
      <c r="CU380" s="35">
        <f t="shared" ca="1" si="138"/>
        <v>0</v>
      </c>
      <c r="CV380" s="35">
        <f t="shared" ca="1" si="138"/>
        <v>0</v>
      </c>
      <c r="CW380" s="38">
        <f t="shared" ca="1" si="138"/>
        <v>0</v>
      </c>
      <c r="CX380" s="38">
        <f t="shared" ca="1" si="138"/>
        <v>0</v>
      </c>
      <c r="CY380" s="38">
        <f t="shared" ca="1" si="138"/>
        <v>0</v>
      </c>
      <c r="CZ380" s="39">
        <f t="shared" ca="1" si="139"/>
        <v>0</v>
      </c>
      <c r="DA380" s="35"/>
    </row>
    <row r="381" spans="4:105" x14ac:dyDescent="0.3">
      <c r="D381" s="61" t="str">
        <f>VLOOKUP(F381,[1]Special!$O$2:$S$209,3,0)</f>
        <v>|0101021700|0.00|0.00|0.000|47.5002</v>
      </c>
      <c r="E381" s="20" t="s">
        <v>404</v>
      </c>
      <c r="F381" s="19" t="str">
        <f t="shared" si="122"/>
        <v>|0200226010|15.90|0.00|2.000|0.000</v>
      </c>
      <c r="G381" s="19" t="str">
        <f>'Cutting Rules'!H381</f>
        <v>VPIC1||||||||||||</v>
      </c>
      <c r="H381" s="19" t="str">
        <f>VLOOKUP(MID(F381,8,2),[1]Special!$H$2:$I$32,2,0)</f>
        <v>STAM390G</v>
      </c>
      <c r="I381" s="19" t="str">
        <f t="shared" si="123"/>
        <v>NBC</v>
      </c>
      <c r="J381" s="19" t="str">
        <f t="shared" si="124"/>
        <v>P</v>
      </c>
      <c r="K381" s="19" t="str">
        <f t="shared" si="125"/>
        <v>15.9</v>
      </c>
      <c r="L381" s="19" t="str">
        <f t="shared" si="126"/>
        <v>0.00</v>
      </c>
      <c r="M381" s="52" t="str">
        <f t="shared" si="127"/>
        <v>2.00</v>
      </c>
      <c r="N381" s="52" t="str">
        <f t="shared" si="128"/>
        <v>5600</v>
      </c>
      <c r="O381" s="19">
        <f>VLOOKUP(F381,[1]Item!$A$5:$Z$10000,26,0)</f>
        <v>0.68600000000000005</v>
      </c>
      <c r="P381" s="19" t="str">
        <f>VLOOKUP(E381,[1]route!$E$3:$O$10005,11,0)</f>
        <v>P/E</v>
      </c>
      <c r="Q381" s="62" t="str">
        <f>'Cutting Rules'!AD381</f>
        <v>5600------------</v>
      </c>
      <c r="R381" s="23">
        <f ca="1">SUMIF([1]route!$E$3:$E$10005,E381,[1]!Table1[生産])</f>
        <v>0</v>
      </c>
      <c r="S381" s="24"/>
      <c r="T381" s="78" t="s">
        <v>547</v>
      </c>
      <c r="U381" s="19"/>
      <c r="V381" s="48">
        <f>SUMIF([1]route!$E$3:$E$10005,E381,[1]route!$M$3:$M$10005)</f>
        <v>0</v>
      </c>
      <c r="W381" s="56">
        <f t="shared" si="129"/>
        <v>0</v>
      </c>
      <c r="X381" s="27" t="e">
        <f t="array" aca="1" ref="X381" ca="1">INDEX($BP381:$CZ381,MATCH(TRUE,$BP381:$CZ381&lt;0,0))</f>
        <v>#N/A</v>
      </c>
      <c r="Y381" s="47" t="str">
        <f t="shared" ca="1" si="120"/>
        <v/>
      </c>
      <c r="Z381" s="121" t="str">
        <f>IFERROR(VLOOKUP(E381,[1]route!$E$3:$BL$10005,59,0),"")&amp;IFERROR(VLOOKUP(E381,[1]route!$E$3:$BL$10005,60,0),"")</f>
        <v/>
      </c>
      <c r="AA381" s="28">
        <f t="shared" ca="1" si="130"/>
        <v>0</v>
      </c>
      <c r="AB381" s="77">
        <f t="shared" ca="1" si="131"/>
        <v>0</v>
      </c>
      <c r="AC381" s="4" t="str">
        <f t="shared" ca="1" si="121"/>
        <v/>
      </c>
      <c r="AD381" s="29">
        <v>0</v>
      </c>
      <c r="AE381" s="30">
        <f ca="1">SUMIF([1]route!$E$3:$E$10005,E381,[1]!Table1[1])</f>
        <v>0</v>
      </c>
      <c r="AF381" s="30">
        <f ca="1">SUMIF([1]route!$E$3:$E$10005,E381,[1]!Table1[2])</f>
        <v>0</v>
      </c>
      <c r="AG381" s="30">
        <f ca="1">SUMIF([1]route!$E$3:$E$10005,E381,[1]!Table1[3])</f>
        <v>0</v>
      </c>
      <c r="AH381" s="30">
        <f ca="1">SUMIF([1]route!$E$3:$E$10005,E381,[1]!Table1[4])</f>
        <v>0</v>
      </c>
      <c r="AI381" s="30">
        <f ca="1">SUMIF([1]route!$E$3:$E$10005,E381,[1]!Table1[5])</f>
        <v>0</v>
      </c>
      <c r="AJ381" s="30">
        <f ca="1">SUMIF([1]route!$E$3:$E$10005,E381,[1]!Table1[6])</f>
        <v>0</v>
      </c>
      <c r="AK381" s="30">
        <f ca="1">SUMIF([1]route!$E$3:$E$10005,E381,[1]!Table1[7])</f>
        <v>0</v>
      </c>
      <c r="AL381" s="30">
        <f ca="1">SUMIF([1]route!$E$3:$E$10005,E381,[1]!Table1[8])</f>
        <v>0</v>
      </c>
      <c r="AM381" s="30">
        <f ca="1">SUMIF([1]route!$E$3:$E$10005,E381,[1]!Table1[9])</f>
        <v>0</v>
      </c>
      <c r="AN381" s="30">
        <f ca="1">SUMIF([1]route!$E$3:$E$10005,E381,[1]!Table1[10])</f>
        <v>0</v>
      </c>
      <c r="AO381" s="30">
        <f ca="1">SUMIF([1]route!$E$3:$E$10005,E381,[1]!Table1[11])</f>
        <v>0</v>
      </c>
      <c r="AP381" s="30">
        <f ca="1">SUMIF([1]route!$E$3:$E$10005,E381,[1]!Table1[12])</f>
        <v>0</v>
      </c>
      <c r="AQ381" s="30">
        <f ca="1">SUMIF([1]route!$E$3:$E$10005,E381,[1]!Table1[13])</f>
        <v>0</v>
      </c>
      <c r="AR381" s="30">
        <f ca="1">SUMIF([1]route!$E$3:$E$10005,E381,[1]!Table1[14])</f>
        <v>0</v>
      </c>
      <c r="AS381" s="30">
        <f ca="1">SUMIF([1]route!$E$3:$E$10005,E381,[1]!Table1[15])</f>
        <v>0</v>
      </c>
      <c r="AT381" s="30">
        <f ca="1">SUMIF([1]route!$E$3:$E$10005,E381,[1]!Table1[16])</f>
        <v>0</v>
      </c>
      <c r="AU381" s="30">
        <f ca="1">SUMIF([1]route!$E$3:$E$10005,E381,[1]!Table1[17])</f>
        <v>0</v>
      </c>
      <c r="AV381" s="30">
        <f ca="1">SUMIF([1]route!$E$3:$E$10005,E381,[1]!Table1[18])</f>
        <v>0</v>
      </c>
      <c r="AW381" s="30">
        <f ca="1">SUMIF([1]route!$E$3:$E$10005,E381,[1]!Table1[19])</f>
        <v>0</v>
      </c>
      <c r="AX381" s="30">
        <f ca="1">SUMIF([1]route!$E$3:$E$10005,E381,[1]!Table1[20])</f>
        <v>0</v>
      </c>
      <c r="AY381" s="30">
        <f ca="1">SUMIF([1]route!$E$3:$E$10005,E381,[1]!Table1[21])</f>
        <v>0</v>
      </c>
      <c r="AZ381" s="30">
        <f ca="1">SUMIF([1]route!$E$3:$E$10005,E381,[1]!Table1[22])</f>
        <v>0</v>
      </c>
      <c r="BA381" s="30">
        <f ca="1">SUMIF([1]route!$E$3:$E$10005,E381,[1]!Table1[23])</f>
        <v>0</v>
      </c>
      <c r="BB381" s="30">
        <f ca="1">SUMIF([1]route!$E$3:$E$10005,E381,[1]!Table1[24])</f>
        <v>0</v>
      </c>
      <c r="BC381" s="30">
        <f ca="1">SUMIF([1]route!$E$3:$E$10005,E381,[1]!Table1[25])</f>
        <v>0</v>
      </c>
      <c r="BD381" s="30">
        <f ca="1">SUMIF([1]route!$E$3:$E$10005,E381,[1]!Table1[26])</f>
        <v>0</v>
      </c>
      <c r="BE381" s="30">
        <f ca="1">SUMIF([1]route!$E$3:$E$10005,E381,[1]!Table1[27])</f>
        <v>0</v>
      </c>
      <c r="BF381" s="30">
        <f ca="1">SUMIF([1]route!$E$3:$E$10005,E381,[1]!Table1[28])</f>
        <v>0</v>
      </c>
      <c r="BG381" s="30">
        <f ca="1">SUMIF([1]route!$E$3:$E$10005,E381,[1]!Table1[29])</f>
        <v>0</v>
      </c>
      <c r="BH381" s="30">
        <f ca="1">SUMIF([1]route!$E$3:$E$10005,E381,[1]!Table1[30])</f>
        <v>0</v>
      </c>
      <c r="BI381" s="30">
        <f ca="1">SUMIF([1]route!$E$3:$E$10005,E381,[1]!Table1[31])</f>
        <v>0</v>
      </c>
      <c r="BJ381" s="30">
        <f ca="1">SUMIF([1]route!$E$3:$E$10005,E381,[1]!Table1[Remain PO])</f>
        <v>0</v>
      </c>
      <c r="BK381" s="31">
        <f ca="1">SUMIF([1]route!$E$3:$E$10005,E381,[1]!Table1[N+1])</f>
        <v>0</v>
      </c>
      <c r="BL381" s="31">
        <f ca="1">SUMIF([1]route!$E$3:$E$10005,E381,[1]!Table1[N+2])</f>
        <v>0</v>
      </c>
      <c r="BM381" s="31">
        <f ca="1">SUMIF([1]route!$E$3:$E$10005,E381,[1]!Table1[N+3])</f>
        <v>0</v>
      </c>
      <c r="BN381" s="32">
        <f ca="1">SUMIF([1]route!$E$3:$E$10005,E381,[1]!Table1[N+4])</f>
        <v>0</v>
      </c>
      <c r="BP381" s="37">
        <f t="shared" si="132"/>
        <v>0</v>
      </c>
      <c r="BQ381" s="35">
        <f t="shared" ca="1" si="137"/>
        <v>0</v>
      </c>
      <c r="BR381" s="35">
        <f t="shared" ca="1" si="137"/>
        <v>0</v>
      </c>
      <c r="BS381" s="35">
        <f t="shared" ca="1" si="137"/>
        <v>0</v>
      </c>
      <c r="BT381" s="35">
        <f t="shared" ca="1" si="137"/>
        <v>0</v>
      </c>
      <c r="BU381" s="35">
        <f t="shared" ca="1" si="137"/>
        <v>0</v>
      </c>
      <c r="BV381" s="35">
        <f t="shared" ca="1" si="136"/>
        <v>0</v>
      </c>
      <c r="BW381" s="35">
        <f t="shared" ca="1" si="136"/>
        <v>0</v>
      </c>
      <c r="BX381" s="35">
        <f t="shared" ca="1" si="136"/>
        <v>0</v>
      </c>
      <c r="BY381" s="35">
        <f t="shared" ca="1" si="136"/>
        <v>0</v>
      </c>
      <c r="BZ381" s="35">
        <f t="shared" ca="1" si="136"/>
        <v>0</v>
      </c>
      <c r="CA381" s="35">
        <f t="shared" ca="1" si="136"/>
        <v>0</v>
      </c>
      <c r="CB381" s="35">
        <f t="shared" ca="1" si="136"/>
        <v>0</v>
      </c>
      <c r="CC381" s="35">
        <f t="shared" ca="1" si="136"/>
        <v>0</v>
      </c>
      <c r="CD381" s="35">
        <f t="shared" ca="1" si="136"/>
        <v>0</v>
      </c>
      <c r="CE381" s="35">
        <f t="shared" ca="1" si="134"/>
        <v>0</v>
      </c>
      <c r="CF381" s="35">
        <f t="shared" ca="1" si="134"/>
        <v>0</v>
      </c>
      <c r="CG381" s="35">
        <f t="shared" ca="1" si="134"/>
        <v>0</v>
      </c>
      <c r="CH381" s="35">
        <f t="shared" ca="1" si="134"/>
        <v>0</v>
      </c>
      <c r="CI381" s="35">
        <f t="shared" ca="1" si="134"/>
        <v>0</v>
      </c>
      <c r="CJ381" s="35">
        <f t="shared" ca="1" si="134"/>
        <v>0</v>
      </c>
      <c r="CK381" s="35">
        <f t="shared" ca="1" si="138"/>
        <v>0</v>
      </c>
      <c r="CL381" s="35">
        <f t="shared" ca="1" si="138"/>
        <v>0</v>
      </c>
      <c r="CM381" s="35">
        <f t="shared" ca="1" si="138"/>
        <v>0</v>
      </c>
      <c r="CN381" s="35">
        <f t="shared" ca="1" si="138"/>
        <v>0</v>
      </c>
      <c r="CO381" s="35">
        <f t="shared" ca="1" si="138"/>
        <v>0</v>
      </c>
      <c r="CP381" s="35">
        <f t="shared" ca="1" si="138"/>
        <v>0</v>
      </c>
      <c r="CQ381" s="35">
        <f t="shared" ca="1" si="138"/>
        <v>0</v>
      </c>
      <c r="CR381" s="35">
        <f t="shared" ca="1" si="138"/>
        <v>0</v>
      </c>
      <c r="CS381" s="35">
        <f t="shared" ca="1" si="138"/>
        <v>0</v>
      </c>
      <c r="CT381" s="35">
        <f t="shared" ca="1" si="138"/>
        <v>0</v>
      </c>
      <c r="CU381" s="35">
        <f t="shared" ca="1" si="138"/>
        <v>0</v>
      </c>
      <c r="CV381" s="35">
        <f t="shared" ca="1" si="138"/>
        <v>0</v>
      </c>
      <c r="CW381" s="38">
        <f t="shared" ca="1" si="138"/>
        <v>0</v>
      </c>
      <c r="CX381" s="38">
        <f t="shared" ca="1" si="138"/>
        <v>0</v>
      </c>
      <c r="CY381" s="38">
        <f t="shared" ca="1" si="138"/>
        <v>0</v>
      </c>
      <c r="CZ381" s="39">
        <f t="shared" ca="1" si="139"/>
        <v>0</v>
      </c>
      <c r="DA381" s="35"/>
    </row>
    <row r="382" spans="4:105" x14ac:dyDescent="0.3">
      <c r="D382" s="61" t="str">
        <f>VLOOKUP(F382,[1]Special!$O$2:$S$209,3,0)</f>
        <v>|0101021700|0.00|0.00|0.000|58.5001.4</v>
      </c>
      <c r="E382" s="20" t="s">
        <v>405</v>
      </c>
      <c r="F382" s="19" t="str">
        <f t="shared" si="122"/>
        <v>|0200226010|19.10|0.00|1.400|0.000</v>
      </c>
      <c r="G382" s="19" t="str">
        <f>'Cutting Rules'!H382</f>
        <v>VPIC1||||||||||||</v>
      </c>
      <c r="H382" s="19" t="str">
        <f>VLOOKUP(MID(F382,8,2),[1]Special!$H$2:$I$32,2,0)</f>
        <v>STAM390G</v>
      </c>
      <c r="I382" s="19" t="str">
        <f t="shared" si="123"/>
        <v>NBC</v>
      </c>
      <c r="J382" s="19" t="str">
        <f t="shared" si="124"/>
        <v>P</v>
      </c>
      <c r="K382" s="19" t="str">
        <f t="shared" si="125"/>
        <v>19.1</v>
      </c>
      <c r="L382" s="19" t="str">
        <f t="shared" si="126"/>
        <v>0.00</v>
      </c>
      <c r="M382" s="52" t="str">
        <f t="shared" si="127"/>
        <v>1.40</v>
      </c>
      <c r="N382" s="52" t="str">
        <f t="shared" si="128"/>
        <v>5600</v>
      </c>
      <c r="O382" s="19">
        <f>VLOOKUP(F382,[1]Item!$A$5:$Z$10000,26,0)</f>
        <v>0.61099999999999999</v>
      </c>
      <c r="P382" s="19" t="str">
        <f>VLOOKUP(E382,[1]route!$E$3:$O$10005,11,0)</f>
        <v>P/E</v>
      </c>
      <c r="Q382" s="62" t="str">
        <f>'Cutting Rules'!AD382</f>
        <v>5600------------</v>
      </c>
      <c r="R382" s="23">
        <f ca="1">SUMIF([1]route!$E$3:$E$10005,E382,[1]!Table1[生産])</f>
        <v>0</v>
      </c>
      <c r="S382" s="24"/>
      <c r="T382" s="78" t="s">
        <v>547</v>
      </c>
      <c r="U382" s="19"/>
      <c r="V382" s="48">
        <f>SUMIF([1]route!$E$3:$E$10005,E382,[1]route!$M$3:$M$10005)</f>
        <v>0</v>
      </c>
      <c r="W382" s="56">
        <f t="shared" si="129"/>
        <v>0</v>
      </c>
      <c r="X382" s="27" t="e">
        <f t="array" aca="1" ref="X382" ca="1">INDEX($BP382:$CZ382,MATCH(TRUE,$BP382:$CZ382&lt;0,0))</f>
        <v>#N/A</v>
      </c>
      <c r="Y382" s="47" t="str">
        <f t="shared" ca="1" si="120"/>
        <v/>
      </c>
      <c r="Z382" s="121" t="str">
        <f>IFERROR(VLOOKUP(E382,[1]route!$E$3:$BL$10005,59,0),"")&amp;IFERROR(VLOOKUP(E382,[1]route!$E$3:$BL$10005,60,0),"")</f>
        <v/>
      </c>
      <c r="AA382" s="28">
        <f t="shared" ca="1" si="130"/>
        <v>0</v>
      </c>
      <c r="AB382" s="77">
        <f t="shared" ca="1" si="131"/>
        <v>0</v>
      </c>
      <c r="AC382" s="4" t="str">
        <f t="shared" ca="1" si="121"/>
        <v/>
      </c>
      <c r="AD382" s="29">
        <v>0</v>
      </c>
      <c r="AE382" s="30">
        <f ca="1">SUMIF([1]route!$E$3:$E$10005,E382,[1]!Table1[1])</f>
        <v>0</v>
      </c>
      <c r="AF382" s="30">
        <f ca="1">SUMIF([1]route!$E$3:$E$10005,E382,[1]!Table1[2])</f>
        <v>0</v>
      </c>
      <c r="AG382" s="30">
        <f ca="1">SUMIF([1]route!$E$3:$E$10005,E382,[1]!Table1[3])</f>
        <v>0</v>
      </c>
      <c r="AH382" s="30">
        <f ca="1">SUMIF([1]route!$E$3:$E$10005,E382,[1]!Table1[4])</f>
        <v>0</v>
      </c>
      <c r="AI382" s="30">
        <f ca="1">SUMIF([1]route!$E$3:$E$10005,E382,[1]!Table1[5])</f>
        <v>0</v>
      </c>
      <c r="AJ382" s="30">
        <f ca="1">SUMIF([1]route!$E$3:$E$10005,E382,[1]!Table1[6])</f>
        <v>0</v>
      </c>
      <c r="AK382" s="30">
        <f ca="1">SUMIF([1]route!$E$3:$E$10005,E382,[1]!Table1[7])</f>
        <v>0</v>
      </c>
      <c r="AL382" s="30">
        <f ca="1">SUMIF([1]route!$E$3:$E$10005,E382,[1]!Table1[8])</f>
        <v>0</v>
      </c>
      <c r="AM382" s="30">
        <f ca="1">SUMIF([1]route!$E$3:$E$10005,E382,[1]!Table1[9])</f>
        <v>0</v>
      </c>
      <c r="AN382" s="30">
        <f ca="1">SUMIF([1]route!$E$3:$E$10005,E382,[1]!Table1[10])</f>
        <v>0</v>
      </c>
      <c r="AO382" s="30">
        <f ca="1">SUMIF([1]route!$E$3:$E$10005,E382,[1]!Table1[11])</f>
        <v>0</v>
      </c>
      <c r="AP382" s="30">
        <f ca="1">SUMIF([1]route!$E$3:$E$10005,E382,[1]!Table1[12])</f>
        <v>0</v>
      </c>
      <c r="AQ382" s="30">
        <f ca="1">SUMIF([1]route!$E$3:$E$10005,E382,[1]!Table1[13])</f>
        <v>0</v>
      </c>
      <c r="AR382" s="30">
        <f ca="1">SUMIF([1]route!$E$3:$E$10005,E382,[1]!Table1[14])</f>
        <v>0</v>
      </c>
      <c r="AS382" s="30">
        <f ca="1">SUMIF([1]route!$E$3:$E$10005,E382,[1]!Table1[15])</f>
        <v>0</v>
      </c>
      <c r="AT382" s="30">
        <f ca="1">SUMIF([1]route!$E$3:$E$10005,E382,[1]!Table1[16])</f>
        <v>0</v>
      </c>
      <c r="AU382" s="30">
        <f ca="1">SUMIF([1]route!$E$3:$E$10005,E382,[1]!Table1[17])</f>
        <v>0</v>
      </c>
      <c r="AV382" s="30">
        <f ca="1">SUMIF([1]route!$E$3:$E$10005,E382,[1]!Table1[18])</f>
        <v>0</v>
      </c>
      <c r="AW382" s="30">
        <f ca="1">SUMIF([1]route!$E$3:$E$10005,E382,[1]!Table1[19])</f>
        <v>0</v>
      </c>
      <c r="AX382" s="30">
        <f ca="1">SUMIF([1]route!$E$3:$E$10005,E382,[1]!Table1[20])</f>
        <v>0</v>
      </c>
      <c r="AY382" s="30">
        <f ca="1">SUMIF([1]route!$E$3:$E$10005,E382,[1]!Table1[21])</f>
        <v>0</v>
      </c>
      <c r="AZ382" s="30">
        <f ca="1">SUMIF([1]route!$E$3:$E$10005,E382,[1]!Table1[22])</f>
        <v>0</v>
      </c>
      <c r="BA382" s="30">
        <f ca="1">SUMIF([1]route!$E$3:$E$10005,E382,[1]!Table1[23])</f>
        <v>0</v>
      </c>
      <c r="BB382" s="30">
        <f ca="1">SUMIF([1]route!$E$3:$E$10005,E382,[1]!Table1[24])</f>
        <v>0</v>
      </c>
      <c r="BC382" s="30">
        <f ca="1">SUMIF([1]route!$E$3:$E$10005,E382,[1]!Table1[25])</f>
        <v>0</v>
      </c>
      <c r="BD382" s="30">
        <f ca="1">SUMIF([1]route!$E$3:$E$10005,E382,[1]!Table1[26])</f>
        <v>0</v>
      </c>
      <c r="BE382" s="30">
        <f ca="1">SUMIF([1]route!$E$3:$E$10005,E382,[1]!Table1[27])</f>
        <v>0</v>
      </c>
      <c r="BF382" s="30">
        <f ca="1">SUMIF([1]route!$E$3:$E$10005,E382,[1]!Table1[28])</f>
        <v>0</v>
      </c>
      <c r="BG382" s="30">
        <f ca="1">SUMIF([1]route!$E$3:$E$10005,E382,[1]!Table1[29])</f>
        <v>0</v>
      </c>
      <c r="BH382" s="30">
        <f ca="1">SUMIF([1]route!$E$3:$E$10005,E382,[1]!Table1[30])</f>
        <v>0</v>
      </c>
      <c r="BI382" s="30">
        <f ca="1">SUMIF([1]route!$E$3:$E$10005,E382,[1]!Table1[31])</f>
        <v>0</v>
      </c>
      <c r="BJ382" s="30">
        <f ca="1">SUMIF([1]route!$E$3:$E$10005,E382,[1]!Table1[Remain PO])</f>
        <v>0</v>
      </c>
      <c r="BK382" s="31">
        <f ca="1">SUMIF([1]route!$E$3:$E$10005,E382,[1]!Table1[N+1])</f>
        <v>0</v>
      </c>
      <c r="BL382" s="31">
        <f ca="1">SUMIF([1]route!$E$3:$E$10005,E382,[1]!Table1[N+2])</f>
        <v>0</v>
      </c>
      <c r="BM382" s="31">
        <f ca="1">SUMIF([1]route!$E$3:$E$10005,E382,[1]!Table1[N+3])</f>
        <v>0</v>
      </c>
      <c r="BN382" s="32">
        <f ca="1">SUMIF([1]route!$E$3:$E$10005,E382,[1]!Table1[N+4])</f>
        <v>0</v>
      </c>
      <c r="BP382" s="37">
        <f t="shared" si="132"/>
        <v>0</v>
      </c>
      <c r="BQ382" s="35">
        <f t="shared" ca="1" si="137"/>
        <v>0</v>
      </c>
      <c r="BR382" s="35">
        <f t="shared" ca="1" si="137"/>
        <v>0</v>
      </c>
      <c r="BS382" s="35">
        <f t="shared" ca="1" si="137"/>
        <v>0</v>
      </c>
      <c r="BT382" s="35">
        <f t="shared" ca="1" si="137"/>
        <v>0</v>
      </c>
      <c r="BU382" s="35">
        <f t="shared" ca="1" si="137"/>
        <v>0</v>
      </c>
      <c r="BV382" s="35">
        <f t="shared" ca="1" si="136"/>
        <v>0</v>
      </c>
      <c r="BW382" s="35">
        <f t="shared" ca="1" si="136"/>
        <v>0</v>
      </c>
      <c r="BX382" s="35">
        <f t="shared" ca="1" si="136"/>
        <v>0</v>
      </c>
      <c r="BY382" s="35">
        <f t="shared" ca="1" si="136"/>
        <v>0</v>
      </c>
      <c r="BZ382" s="35">
        <f t="shared" ca="1" si="136"/>
        <v>0</v>
      </c>
      <c r="CA382" s="35">
        <f t="shared" ca="1" si="136"/>
        <v>0</v>
      </c>
      <c r="CB382" s="35">
        <f t="shared" ca="1" si="136"/>
        <v>0</v>
      </c>
      <c r="CC382" s="35">
        <f t="shared" ca="1" si="136"/>
        <v>0</v>
      </c>
      <c r="CD382" s="35">
        <f t="shared" ca="1" si="136"/>
        <v>0</v>
      </c>
      <c r="CE382" s="35">
        <f t="shared" ca="1" si="134"/>
        <v>0</v>
      </c>
      <c r="CF382" s="35">
        <f t="shared" ca="1" si="134"/>
        <v>0</v>
      </c>
      <c r="CG382" s="35">
        <f t="shared" ca="1" si="134"/>
        <v>0</v>
      </c>
      <c r="CH382" s="35">
        <f t="shared" ca="1" si="134"/>
        <v>0</v>
      </c>
      <c r="CI382" s="35">
        <f t="shared" ca="1" si="134"/>
        <v>0</v>
      </c>
      <c r="CJ382" s="35">
        <f t="shared" ca="1" si="134"/>
        <v>0</v>
      </c>
      <c r="CK382" s="35">
        <f t="shared" ca="1" si="138"/>
        <v>0</v>
      </c>
      <c r="CL382" s="35">
        <f t="shared" ca="1" si="138"/>
        <v>0</v>
      </c>
      <c r="CM382" s="35">
        <f t="shared" ca="1" si="138"/>
        <v>0</v>
      </c>
      <c r="CN382" s="35">
        <f t="shared" ca="1" si="138"/>
        <v>0</v>
      </c>
      <c r="CO382" s="35">
        <f t="shared" ca="1" si="138"/>
        <v>0</v>
      </c>
      <c r="CP382" s="35">
        <f t="shared" ca="1" si="138"/>
        <v>0</v>
      </c>
      <c r="CQ382" s="35">
        <f t="shared" ca="1" si="138"/>
        <v>0</v>
      </c>
      <c r="CR382" s="35">
        <f t="shared" ca="1" si="138"/>
        <v>0</v>
      </c>
      <c r="CS382" s="35">
        <f t="shared" ca="1" si="138"/>
        <v>0</v>
      </c>
      <c r="CT382" s="35">
        <f t="shared" ca="1" si="138"/>
        <v>0</v>
      </c>
      <c r="CU382" s="35">
        <f t="shared" ca="1" si="138"/>
        <v>0</v>
      </c>
      <c r="CV382" s="35">
        <f t="shared" ca="1" si="138"/>
        <v>0</v>
      </c>
      <c r="CW382" s="38">
        <f t="shared" ca="1" si="138"/>
        <v>0</v>
      </c>
      <c r="CX382" s="38">
        <f t="shared" ca="1" si="138"/>
        <v>0</v>
      </c>
      <c r="CY382" s="38">
        <f t="shared" ca="1" si="138"/>
        <v>0</v>
      </c>
      <c r="CZ382" s="39">
        <f t="shared" ca="1" si="139"/>
        <v>0</v>
      </c>
      <c r="DA382" s="35"/>
    </row>
    <row r="383" spans="4:105" x14ac:dyDescent="0.3">
      <c r="D383" s="61" t="str">
        <f>VLOOKUP(F383,[1]Special!$O$2:$S$209,3,0)</f>
        <v>|0101022000|0.00|0.00|0.000|97.0002.6</v>
      </c>
      <c r="E383" s="20" t="s">
        <v>406</v>
      </c>
      <c r="F383" s="19" t="str">
        <f t="shared" si="122"/>
        <v>|0200220139|31.80|0.00|2.600|0.000</v>
      </c>
      <c r="G383" s="19" t="str">
        <f>'Cutting Rules'!H383</f>
        <v>VPIC1||||||||||||</v>
      </c>
      <c r="H383" s="19" t="str">
        <f>VLOOKUP(MID(F383,8,2),[1]Special!$H$2:$I$32,2,0)</f>
        <v>STKM11A</v>
      </c>
      <c r="I383" s="19" t="str">
        <f t="shared" si="123"/>
        <v>IBC</v>
      </c>
      <c r="J383" s="19" t="str">
        <f t="shared" si="124"/>
        <v>P</v>
      </c>
      <c r="K383" s="19" t="str">
        <f t="shared" si="125"/>
        <v>31.8</v>
      </c>
      <c r="L383" s="19" t="str">
        <f t="shared" si="126"/>
        <v>0.00</v>
      </c>
      <c r="M383" s="52" t="str">
        <f t="shared" si="127"/>
        <v>2.60</v>
      </c>
      <c r="N383" s="52" t="str">
        <f t="shared" si="128"/>
        <v>5600</v>
      </c>
      <c r="O383" s="19">
        <f>VLOOKUP(F383,[1]Item!$A$5:$Z$10000,26,0)</f>
        <v>1.8720000000000001</v>
      </c>
      <c r="P383" s="19" t="str">
        <f>VLOOKUP(E383,[1]route!$E$3:$O$10005,11,0)</f>
        <v>P/E</v>
      </c>
      <c r="Q383" s="62" t="str">
        <f>'Cutting Rules'!AD383</f>
        <v>5600------------</v>
      </c>
      <c r="R383" s="23">
        <f ca="1">SUMIF([1]route!$E$3:$E$10005,E383,[1]!Table1[生産])</f>
        <v>0</v>
      </c>
      <c r="S383" s="24"/>
      <c r="T383" s="78" t="s">
        <v>547</v>
      </c>
      <c r="U383" s="19"/>
      <c r="V383" s="48">
        <f>SUMIF([1]route!$E$3:$E$10005,E383,[1]route!$M$3:$M$10005)</f>
        <v>0</v>
      </c>
      <c r="W383" s="56">
        <f t="shared" si="129"/>
        <v>0</v>
      </c>
      <c r="X383" s="27" t="e">
        <f t="array" aca="1" ref="X383" ca="1">INDEX($BP383:$CZ383,MATCH(TRUE,$BP383:$CZ383&lt;0,0))</f>
        <v>#N/A</v>
      </c>
      <c r="Y383" s="47" t="str">
        <f t="shared" ca="1" si="120"/>
        <v/>
      </c>
      <c r="Z383" s="121" t="str">
        <f>IFERROR(VLOOKUP(E383,[1]route!$E$3:$BL$10005,59,0),"")&amp;IFERROR(VLOOKUP(E383,[1]route!$E$3:$BL$10005,60,0),"")</f>
        <v/>
      </c>
      <c r="AA383" s="28">
        <f t="shared" ca="1" si="130"/>
        <v>0</v>
      </c>
      <c r="AB383" s="77">
        <f t="shared" ca="1" si="131"/>
        <v>0</v>
      </c>
      <c r="AC383" s="4" t="str">
        <f t="shared" ca="1" si="121"/>
        <v/>
      </c>
      <c r="AD383" s="29">
        <v>0</v>
      </c>
      <c r="AE383" s="30">
        <f ca="1">SUMIF([1]route!$E$3:$E$10005,E383,[1]!Table1[1])</f>
        <v>0</v>
      </c>
      <c r="AF383" s="30">
        <f ca="1">SUMIF([1]route!$E$3:$E$10005,E383,[1]!Table1[2])</f>
        <v>0</v>
      </c>
      <c r="AG383" s="30">
        <f ca="1">SUMIF([1]route!$E$3:$E$10005,E383,[1]!Table1[3])</f>
        <v>0</v>
      </c>
      <c r="AH383" s="30">
        <f ca="1">SUMIF([1]route!$E$3:$E$10005,E383,[1]!Table1[4])</f>
        <v>0</v>
      </c>
      <c r="AI383" s="30">
        <f ca="1">SUMIF([1]route!$E$3:$E$10005,E383,[1]!Table1[5])</f>
        <v>0</v>
      </c>
      <c r="AJ383" s="30">
        <f ca="1">SUMIF([1]route!$E$3:$E$10005,E383,[1]!Table1[6])</f>
        <v>0</v>
      </c>
      <c r="AK383" s="30">
        <f ca="1">SUMIF([1]route!$E$3:$E$10005,E383,[1]!Table1[7])</f>
        <v>0</v>
      </c>
      <c r="AL383" s="30">
        <f ca="1">SUMIF([1]route!$E$3:$E$10005,E383,[1]!Table1[8])</f>
        <v>0</v>
      </c>
      <c r="AM383" s="30">
        <f ca="1">SUMIF([1]route!$E$3:$E$10005,E383,[1]!Table1[9])</f>
        <v>0</v>
      </c>
      <c r="AN383" s="30">
        <f ca="1">SUMIF([1]route!$E$3:$E$10005,E383,[1]!Table1[10])</f>
        <v>0</v>
      </c>
      <c r="AO383" s="30">
        <f ca="1">SUMIF([1]route!$E$3:$E$10005,E383,[1]!Table1[11])</f>
        <v>0</v>
      </c>
      <c r="AP383" s="30">
        <f ca="1">SUMIF([1]route!$E$3:$E$10005,E383,[1]!Table1[12])</f>
        <v>0</v>
      </c>
      <c r="AQ383" s="30">
        <f ca="1">SUMIF([1]route!$E$3:$E$10005,E383,[1]!Table1[13])</f>
        <v>0</v>
      </c>
      <c r="AR383" s="30">
        <f ca="1">SUMIF([1]route!$E$3:$E$10005,E383,[1]!Table1[14])</f>
        <v>0</v>
      </c>
      <c r="AS383" s="30">
        <f ca="1">SUMIF([1]route!$E$3:$E$10005,E383,[1]!Table1[15])</f>
        <v>0</v>
      </c>
      <c r="AT383" s="30">
        <f ca="1">SUMIF([1]route!$E$3:$E$10005,E383,[1]!Table1[16])</f>
        <v>0</v>
      </c>
      <c r="AU383" s="30">
        <f ca="1">SUMIF([1]route!$E$3:$E$10005,E383,[1]!Table1[17])</f>
        <v>0</v>
      </c>
      <c r="AV383" s="30">
        <f ca="1">SUMIF([1]route!$E$3:$E$10005,E383,[1]!Table1[18])</f>
        <v>0</v>
      </c>
      <c r="AW383" s="30">
        <f ca="1">SUMIF([1]route!$E$3:$E$10005,E383,[1]!Table1[19])</f>
        <v>0</v>
      </c>
      <c r="AX383" s="30">
        <f ca="1">SUMIF([1]route!$E$3:$E$10005,E383,[1]!Table1[20])</f>
        <v>0</v>
      </c>
      <c r="AY383" s="30">
        <f ca="1">SUMIF([1]route!$E$3:$E$10005,E383,[1]!Table1[21])</f>
        <v>0</v>
      </c>
      <c r="AZ383" s="30">
        <f ca="1">SUMIF([1]route!$E$3:$E$10005,E383,[1]!Table1[22])</f>
        <v>0</v>
      </c>
      <c r="BA383" s="30">
        <f ca="1">SUMIF([1]route!$E$3:$E$10005,E383,[1]!Table1[23])</f>
        <v>0</v>
      </c>
      <c r="BB383" s="30">
        <f ca="1">SUMIF([1]route!$E$3:$E$10005,E383,[1]!Table1[24])</f>
        <v>0</v>
      </c>
      <c r="BC383" s="30">
        <f ca="1">SUMIF([1]route!$E$3:$E$10005,E383,[1]!Table1[25])</f>
        <v>0</v>
      </c>
      <c r="BD383" s="30">
        <f ca="1">SUMIF([1]route!$E$3:$E$10005,E383,[1]!Table1[26])</f>
        <v>0</v>
      </c>
      <c r="BE383" s="30">
        <f ca="1">SUMIF([1]route!$E$3:$E$10005,E383,[1]!Table1[27])</f>
        <v>0</v>
      </c>
      <c r="BF383" s="30">
        <f ca="1">SUMIF([1]route!$E$3:$E$10005,E383,[1]!Table1[28])</f>
        <v>0</v>
      </c>
      <c r="BG383" s="30">
        <f ca="1">SUMIF([1]route!$E$3:$E$10005,E383,[1]!Table1[29])</f>
        <v>0</v>
      </c>
      <c r="BH383" s="30">
        <f ca="1">SUMIF([1]route!$E$3:$E$10005,E383,[1]!Table1[30])</f>
        <v>0</v>
      </c>
      <c r="BI383" s="30">
        <f ca="1">SUMIF([1]route!$E$3:$E$10005,E383,[1]!Table1[31])</f>
        <v>0</v>
      </c>
      <c r="BJ383" s="30">
        <f ca="1">SUMIF([1]route!$E$3:$E$10005,E383,[1]!Table1[Remain PO])</f>
        <v>0</v>
      </c>
      <c r="BK383" s="31">
        <f ca="1">SUMIF([1]route!$E$3:$E$10005,E383,[1]!Table1[N+1])</f>
        <v>0</v>
      </c>
      <c r="BL383" s="31">
        <f ca="1">SUMIF([1]route!$E$3:$E$10005,E383,[1]!Table1[N+2])</f>
        <v>0</v>
      </c>
      <c r="BM383" s="31">
        <f ca="1">SUMIF([1]route!$E$3:$E$10005,E383,[1]!Table1[N+3])</f>
        <v>0</v>
      </c>
      <c r="BN383" s="32">
        <f ca="1">SUMIF([1]route!$E$3:$E$10005,E383,[1]!Table1[N+4])</f>
        <v>0</v>
      </c>
      <c r="BP383" s="37">
        <f t="shared" si="132"/>
        <v>0</v>
      </c>
      <c r="BQ383" s="35">
        <f t="shared" ca="1" si="137"/>
        <v>0</v>
      </c>
      <c r="BR383" s="35">
        <f t="shared" ca="1" si="137"/>
        <v>0</v>
      </c>
      <c r="BS383" s="35">
        <f t="shared" ca="1" si="137"/>
        <v>0</v>
      </c>
      <c r="BT383" s="35">
        <f t="shared" ca="1" si="137"/>
        <v>0</v>
      </c>
      <c r="BU383" s="35">
        <f t="shared" ca="1" si="137"/>
        <v>0</v>
      </c>
      <c r="BV383" s="35">
        <f t="shared" ca="1" si="136"/>
        <v>0</v>
      </c>
      <c r="BW383" s="35">
        <f t="shared" ca="1" si="136"/>
        <v>0</v>
      </c>
      <c r="BX383" s="35">
        <f t="shared" ca="1" si="136"/>
        <v>0</v>
      </c>
      <c r="BY383" s="35">
        <f t="shared" ca="1" si="136"/>
        <v>0</v>
      </c>
      <c r="BZ383" s="35">
        <f t="shared" ca="1" si="136"/>
        <v>0</v>
      </c>
      <c r="CA383" s="35">
        <f t="shared" ca="1" si="136"/>
        <v>0</v>
      </c>
      <c r="CB383" s="35">
        <f t="shared" ca="1" si="136"/>
        <v>0</v>
      </c>
      <c r="CC383" s="35">
        <f t="shared" ca="1" si="136"/>
        <v>0</v>
      </c>
      <c r="CD383" s="35">
        <f t="shared" ca="1" si="136"/>
        <v>0</v>
      </c>
      <c r="CE383" s="35">
        <f t="shared" ca="1" si="134"/>
        <v>0</v>
      </c>
      <c r="CF383" s="35">
        <f t="shared" ca="1" si="134"/>
        <v>0</v>
      </c>
      <c r="CG383" s="35">
        <f t="shared" ca="1" si="134"/>
        <v>0</v>
      </c>
      <c r="CH383" s="35">
        <f t="shared" ca="1" si="134"/>
        <v>0</v>
      </c>
      <c r="CI383" s="35">
        <f t="shared" ca="1" si="134"/>
        <v>0</v>
      </c>
      <c r="CJ383" s="35">
        <f t="shared" ca="1" si="134"/>
        <v>0</v>
      </c>
      <c r="CK383" s="35">
        <f t="shared" ca="1" si="138"/>
        <v>0</v>
      </c>
      <c r="CL383" s="35">
        <f t="shared" ca="1" si="138"/>
        <v>0</v>
      </c>
      <c r="CM383" s="35">
        <f t="shared" ca="1" si="138"/>
        <v>0</v>
      </c>
      <c r="CN383" s="35">
        <f t="shared" ca="1" si="138"/>
        <v>0</v>
      </c>
      <c r="CO383" s="35">
        <f t="shared" ca="1" si="138"/>
        <v>0</v>
      </c>
      <c r="CP383" s="35">
        <f t="shared" ca="1" si="138"/>
        <v>0</v>
      </c>
      <c r="CQ383" s="35">
        <f t="shared" ca="1" si="138"/>
        <v>0</v>
      </c>
      <c r="CR383" s="35">
        <f t="shared" ca="1" si="138"/>
        <v>0</v>
      </c>
      <c r="CS383" s="35">
        <f t="shared" ca="1" si="138"/>
        <v>0</v>
      </c>
      <c r="CT383" s="35">
        <f t="shared" ca="1" si="138"/>
        <v>0</v>
      </c>
      <c r="CU383" s="35">
        <f t="shared" ca="1" si="138"/>
        <v>0</v>
      </c>
      <c r="CV383" s="35">
        <f t="shared" ca="1" si="138"/>
        <v>0</v>
      </c>
      <c r="CW383" s="38">
        <f t="shared" ca="1" si="138"/>
        <v>0</v>
      </c>
      <c r="CX383" s="38">
        <f t="shared" ca="1" si="138"/>
        <v>0</v>
      </c>
      <c r="CY383" s="38">
        <f t="shared" ca="1" si="138"/>
        <v>0</v>
      </c>
      <c r="CZ383" s="39">
        <f t="shared" ca="1" si="139"/>
        <v>0</v>
      </c>
      <c r="DA383" s="35"/>
    </row>
    <row r="384" spans="4:105" x14ac:dyDescent="0.3">
      <c r="D384" s="61" t="str">
        <f>VLOOKUP(F384,[1]Special!$O$2:$S$209,3,0)</f>
        <v>|0101021700|0.00|0.00|0.000|186.0002.6</v>
      </c>
      <c r="E384" s="20" t="s">
        <v>407</v>
      </c>
      <c r="F384" s="19" t="str">
        <f t="shared" si="122"/>
        <v>|0200220810|60.50|0.00|2.600|0.000</v>
      </c>
      <c r="G384" s="19" t="str">
        <f>'Cutting Rules'!H384</f>
        <v>VPIC1||||||||||||</v>
      </c>
      <c r="H384" s="19" t="str">
        <f>VLOOKUP(MID(F384,8,2),[1]Special!$H$2:$I$32,2,0)</f>
        <v>STKM13A</v>
      </c>
      <c r="I384" s="19" t="str">
        <f t="shared" si="123"/>
        <v>NBC</v>
      </c>
      <c r="J384" s="19" t="str">
        <f t="shared" si="124"/>
        <v>P</v>
      </c>
      <c r="K384" s="19" t="str">
        <f t="shared" si="125"/>
        <v>60.5</v>
      </c>
      <c r="L384" s="19" t="str">
        <f t="shared" si="126"/>
        <v>0.00</v>
      </c>
      <c r="M384" s="52" t="str">
        <f t="shared" si="127"/>
        <v>2.60</v>
      </c>
      <c r="N384" s="52" t="str">
        <f t="shared" si="128"/>
        <v>5000</v>
      </c>
      <c r="O384" s="19">
        <f>VLOOKUP(F384,[1]Item!$A$5:$Z$10000,26,0)</f>
        <v>3.7120000000000002</v>
      </c>
      <c r="P384" s="19" t="str">
        <f>VLOOKUP(E384,[1]route!$E$3:$O$10005,11,0)</f>
        <v>P/E</v>
      </c>
      <c r="Q384" s="62" t="str">
        <f>'Cutting Rules'!AD384</f>
        <v>5000------------</v>
      </c>
      <c r="R384" s="23">
        <f ca="1">SUMIF([1]route!$E$3:$E$10005,E384,[1]!Table1[生産])</f>
        <v>0</v>
      </c>
      <c r="S384" s="24"/>
      <c r="T384" s="78" t="s">
        <v>547</v>
      </c>
      <c r="U384" s="19"/>
      <c r="V384" s="48">
        <f>SUMIF([1]route!$E$3:$E$10005,E384,[1]route!$M$3:$M$10005)</f>
        <v>0</v>
      </c>
      <c r="W384" s="56">
        <f t="shared" si="129"/>
        <v>0</v>
      </c>
      <c r="X384" s="27" t="e">
        <f t="array" aca="1" ref="X384" ca="1">INDEX($BP384:$CZ384,MATCH(TRUE,$BP384:$CZ384&lt;0,0))</f>
        <v>#N/A</v>
      </c>
      <c r="Y384" s="47" t="str">
        <f t="shared" ca="1" si="120"/>
        <v/>
      </c>
      <c r="Z384" s="121" t="str">
        <f>IFERROR(VLOOKUP(E384,[1]route!$E$3:$BL$10005,59,0),"")&amp;IFERROR(VLOOKUP(E384,[1]route!$E$3:$BL$10005,60,0),"")</f>
        <v/>
      </c>
      <c r="AA384" s="28">
        <f t="shared" ca="1" si="130"/>
        <v>0</v>
      </c>
      <c r="AB384" s="77">
        <f t="shared" ca="1" si="131"/>
        <v>0</v>
      </c>
      <c r="AC384" s="4" t="str">
        <f t="shared" ca="1" si="121"/>
        <v/>
      </c>
      <c r="AD384" s="29">
        <v>0</v>
      </c>
      <c r="AE384" s="30">
        <f ca="1">SUMIF([1]route!$E$3:$E$10005,E384,[1]!Table1[1])</f>
        <v>0</v>
      </c>
      <c r="AF384" s="30">
        <f ca="1">SUMIF([1]route!$E$3:$E$10005,E384,[1]!Table1[2])</f>
        <v>0</v>
      </c>
      <c r="AG384" s="30">
        <f ca="1">SUMIF([1]route!$E$3:$E$10005,E384,[1]!Table1[3])</f>
        <v>0</v>
      </c>
      <c r="AH384" s="30">
        <f ca="1">SUMIF([1]route!$E$3:$E$10005,E384,[1]!Table1[4])</f>
        <v>0</v>
      </c>
      <c r="AI384" s="30">
        <f ca="1">SUMIF([1]route!$E$3:$E$10005,E384,[1]!Table1[5])</f>
        <v>0</v>
      </c>
      <c r="AJ384" s="30">
        <f ca="1">SUMIF([1]route!$E$3:$E$10005,E384,[1]!Table1[6])</f>
        <v>0</v>
      </c>
      <c r="AK384" s="30">
        <f ca="1">SUMIF([1]route!$E$3:$E$10005,E384,[1]!Table1[7])</f>
        <v>0</v>
      </c>
      <c r="AL384" s="30">
        <f ca="1">SUMIF([1]route!$E$3:$E$10005,E384,[1]!Table1[8])</f>
        <v>0</v>
      </c>
      <c r="AM384" s="30">
        <f ca="1">SUMIF([1]route!$E$3:$E$10005,E384,[1]!Table1[9])</f>
        <v>0</v>
      </c>
      <c r="AN384" s="30">
        <f ca="1">SUMIF([1]route!$E$3:$E$10005,E384,[1]!Table1[10])</f>
        <v>0</v>
      </c>
      <c r="AO384" s="30">
        <f ca="1">SUMIF([1]route!$E$3:$E$10005,E384,[1]!Table1[11])</f>
        <v>0</v>
      </c>
      <c r="AP384" s="30">
        <f ca="1">SUMIF([1]route!$E$3:$E$10005,E384,[1]!Table1[12])</f>
        <v>0</v>
      </c>
      <c r="AQ384" s="30">
        <f ca="1">SUMIF([1]route!$E$3:$E$10005,E384,[1]!Table1[13])</f>
        <v>0</v>
      </c>
      <c r="AR384" s="30">
        <f ca="1">SUMIF([1]route!$E$3:$E$10005,E384,[1]!Table1[14])</f>
        <v>0</v>
      </c>
      <c r="AS384" s="30">
        <f ca="1">SUMIF([1]route!$E$3:$E$10005,E384,[1]!Table1[15])</f>
        <v>0</v>
      </c>
      <c r="AT384" s="30">
        <f ca="1">SUMIF([1]route!$E$3:$E$10005,E384,[1]!Table1[16])</f>
        <v>0</v>
      </c>
      <c r="AU384" s="30">
        <f ca="1">SUMIF([1]route!$E$3:$E$10005,E384,[1]!Table1[17])</f>
        <v>0</v>
      </c>
      <c r="AV384" s="30">
        <f ca="1">SUMIF([1]route!$E$3:$E$10005,E384,[1]!Table1[18])</f>
        <v>0</v>
      </c>
      <c r="AW384" s="30">
        <f ca="1">SUMIF([1]route!$E$3:$E$10005,E384,[1]!Table1[19])</f>
        <v>0</v>
      </c>
      <c r="AX384" s="30">
        <f ca="1">SUMIF([1]route!$E$3:$E$10005,E384,[1]!Table1[20])</f>
        <v>0</v>
      </c>
      <c r="AY384" s="30">
        <f ca="1">SUMIF([1]route!$E$3:$E$10005,E384,[1]!Table1[21])</f>
        <v>0</v>
      </c>
      <c r="AZ384" s="30">
        <f ca="1">SUMIF([1]route!$E$3:$E$10005,E384,[1]!Table1[22])</f>
        <v>0</v>
      </c>
      <c r="BA384" s="30">
        <f ca="1">SUMIF([1]route!$E$3:$E$10005,E384,[1]!Table1[23])</f>
        <v>0</v>
      </c>
      <c r="BB384" s="30">
        <f ca="1">SUMIF([1]route!$E$3:$E$10005,E384,[1]!Table1[24])</f>
        <v>0</v>
      </c>
      <c r="BC384" s="30">
        <f ca="1">SUMIF([1]route!$E$3:$E$10005,E384,[1]!Table1[25])</f>
        <v>0</v>
      </c>
      <c r="BD384" s="30">
        <f ca="1">SUMIF([1]route!$E$3:$E$10005,E384,[1]!Table1[26])</f>
        <v>0</v>
      </c>
      <c r="BE384" s="30">
        <f ca="1">SUMIF([1]route!$E$3:$E$10005,E384,[1]!Table1[27])</f>
        <v>0</v>
      </c>
      <c r="BF384" s="30">
        <f ca="1">SUMIF([1]route!$E$3:$E$10005,E384,[1]!Table1[28])</f>
        <v>0</v>
      </c>
      <c r="BG384" s="30">
        <f ca="1">SUMIF([1]route!$E$3:$E$10005,E384,[1]!Table1[29])</f>
        <v>0</v>
      </c>
      <c r="BH384" s="30">
        <f ca="1">SUMIF([1]route!$E$3:$E$10005,E384,[1]!Table1[30])</f>
        <v>0</v>
      </c>
      <c r="BI384" s="30">
        <f ca="1">SUMIF([1]route!$E$3:$E$10005,E384,[1]!Table1[31])</f>
        <v>0</v>
      </c>
      <c r="BJ384" s="30">
        <f ca="1">SUMIF([1]route!$E$3:$E$10005,E384,[1]!Table1[Remain PO])</f>
        <v>0</v>
      </c>
      <c r="BK384" s="31">
        <f ca="1">SUMIF([1]route!$E$3:$E$10005,E384,[1]!Table1[N+1])</f>
        <v>0</v>
      </c>
      <c r="BL384" s="31">
        <f ca="1">SUMIF([1]route!$E$3:$E$10005,E384,[1]!Table1[N+2])</f>
        <v>0</v>
      </c>
      <c r="BM384" s="31">
        <f ca="1">SUMIF([1]route!$E$3:$E$10005,E384,[1]!Table1[N+3])</f>
        <v>0</v>
      </c>
      <c r="BN384" s="32">
        <f ca="1">SUMIF([1]route!$E$3:$E$10005,E384,[1]!Table1[N+4])</f>
        <v>0</v>
      </c>
      <c r="BP384" s="37">
        <f t="shared" si="132"/>
        <v>0</v>
      </c>
      <c r="BQ384" s="35">
        <f t="shared" ca="1" si="137"/>
        <v>0</v>
      </c>
      <c r="BR384" s="35">
        <f t="shared" ca="1" si="137"/>
        <v>0</v>
      </c>
      <c r="BS384" s="35">
        <f t="shared" ca="1" si="137"/>
        <v>0</v>
      </c>
      <c r="BT384" s="35">
        <f t="shared" ca="1" si="137"/>
        <v>0</v>
      </c>
      <c r="BU384" s="35">
        <f t="shared" ca="1" si="137"/>
        <v>0</v>
      </c>
      <c r="BV384" s="35">
        <f t="shared" ca="1" si="136"/>
        <v>0</v>
      </c>
      <c r="BW384" s="35">
        <f t="shared" ca="1" si="136"/>
        <v>0</v>
      </c>
      <c r="BX384" s="35">
        <f t="shared" ca="1" si="136"/>
        <v>0</v>
      </c>
      <c r="BY384" s="35">
        <f t="shared" ca="1" si="136"/>
        <v>0</v>
      </c>
      <c r="BZ384" s="35">
        <f t="shared" ca="1" si="136"/>
        <v>0</v>
      </c>
      <c r="CA384" s="35">
        <f t="shared" ca="1" si="136"/>
        <v>0</v>
      </c>
      <c r="CB384" s="35">
        <f t="shared" ca="1" si="136"/>
        <v>0</v>
      </c>
      <c r="CC384" s="35">
        <f t="shared" ca="1" si="136"/>
        <v>0</v>
      </c>
      <c r="CD384" s="35">
        <f t="shared" ca="1" si="136"/>
        <v>0</v>
      </c>
      <c r="CE384" s="35">
        <f t="shared" ca="1" si="134"/>
        <v>0</v>
      </c>
      <c r="CF384" s="35">
        <f t="shared" ca="1" si="134"/>
        <v>0</v>
      </c>
      <c r="CG384" s="35">
        <f t="shared" ca="1" si="134"/>
        <v>0</v>
      </c>
      <c r="CH384" s="35">
        <f t="shared" ca="1" si="134"/>
        <v>0</v>
      </c>
      <c r="CI384" s="35">
        <f t="shared" ca="1" si="134"/>
        <v>0</v>
      </c>
      <c r="CJ384" s="35">
        <f t="shared" ca="1" si="134"/>
        <v>0</v>
      </c>
      <c r="CK384" s="35">
        <f t="shared" ca="1" si="138"/>
        <v>0</v>
      </c>
      <c r="CL384" s="35">
        <f t="shared" ca="1" si="138"/>
        <v>0</v>
      </c>
      <c r="CM384" s="35">
        <f t="shared" ca="1" si="138"/>
        <v>0</v>
      </c>
      <c r="CN384" s="35">
        <f t="shared" ca="1" si="138"/>
        <v>0</v>
      </c>
      <c r="CO384" s="35">
        <f t="shared" ca="1" si="138"/>
        <v>0</v>
      </c>
      <c r="CP384" s="35">
        <f t="shared" ca="1" si="138"/>
        <v>0</v>
      </c>
      <c r="CQ384" s="35">
        <f t="shared" ca="1" si="138"/>
        <v>0</v>
      </c>
      <c r="CR384" s="35">
        <f t="shared" ca="1" si="138"/>
        <v>0</v>
      </c>
      <c r="CS384" s="35">
        <f t="shared" ca="1" si="138"/>
        <v>0</v>
      </c>
      <c r="CT384" s="35">
        <f t="shared" ca="1" si="138"/>
        <v>0</v>
      </c>
      <c r="CU384" s="35">
        <f t="shared" ca="1" si="138"/>
        <v>0</v>
      </c>
      <c r="CV384" s="35">
        <f t="shared" ca="1" si="138"/>
        <v>0</v>
      </c>
      <c r="CW384" s="38">
        <f t="shared" ca="1" si="138"/>
        <v>0</v>
      </c>
      <c r="CX384" s="38">
        <f t="shared" ca="1" si="138"/>
        <v>0</v>
      </c>
      <c r="CY384" s="38">
        <f t="shared" ca="1" si="138"/>
        <v>0</v>
      </c>
      <c r="CZ384" s="39">
        <f t="shared" ca="1" si="139"/>
        <v>0</v>
      </c>
      <c r="DA384" s="35"/>
    </row>
    <row r="385" spans="4:105" x14ac:dyDescent="0.3">
      <c r="D385" s="61" t="str">
        <f>VLOOKUP(F385,[1]Special!$O$2:$S$209,3,0)</f>
        <v>|0101021400|0.00|0.00|0.000|78.0001.6</v>
      </c>
      <c r="E385" s="20" t="s">
        <v>408</v>
      </c>
      <c r="F385" s="19" t="str">
        <f t="shared" si="122"/>
        <v>|0200226117|25.40|0.00|1.600|0.000</v>
      </c>
      <c r="G385" s="19" t="str">
        <f>'Cutting Rules'!H385</f>
        <v>KMV||||||||||||</v>
      </c>
      <c r="H385" s="19" t="str">
        <f>VLOOKUP(MID(F385,8,2),[1]Special!$H$2:$I$32,2,0)</f>
        <v>STKMHT490</v>
      </c>
      <c r="I385" s="19" t="str">
        <f t="shared" si="123"/>
        <v>NBC</v>
      </c>
      <c r="J385" s="19" t="str">
        <f t="shared" si="124"/>
        <v>P</v>
      </c>
      <c r="K385" s="19" t="str">
        <f t="shared" si="125"/>
        <v>25.4</v>
      </c>
      <c r="L385" s="19" t="str">
        <f t="shared" si="126"/>
        <v>0.00</v>
      </c>
      <c r="M385" s="52" t="str">
        <f t="shared" si="127"/>
        <v>1.60</v>
      </c>
      <c r="N385" s="52" t="str">
        <f t="shared" si="128"/>
        <v>6110</v>
      </c>
      <c r="O385" s="19">
        <f>VLOOKUP(F385,[1]Item!$A$5:$Z$10000,26,0)</f>
        <v>0.93899999999999995</v>
      </c>
      <c r="P385" s="19" t="str">
        <f>VLOOKUP(E385,[1]route!$E$3:$O$10005,11,0)</f>
        <v>C</v>
      </c>
      <c r="Q385" s="62" t="str">
        <f>'Cutting Rules'!AD385</f>
        <v>647------------</v>
      </c>
      <c r="R385" s="23">
        <f ca="1">SUMIF([1]route!$E$3:$E$10005,E385,[1]!Table1[生産])</f>
        <v>151.11111111111111</v>
      </c>
      <c r="S385" s="24"/>
      <c r="T385" s="78" t="s">
        <v>547</v>
      </c>
      <c r="U385" s="19"/>
      <c r="V385" s="48">
        <f>SUMIF([1]route!$E$3:$E$10005,E385,[1]route!$M$3:$M$10005)</f>
        <v>0</v>
      </c>
      <c r="W385" s="56">
        <f t="shared" si="129"/>
        <v>0</v>
      </c>
      <c r="X385" s="27">
        <f t="array" aca="1" ref="X385" ca="1">INDEX($BP385:$CZ385,MATCH(TRUE,$BP385:$CZ385&lt;0,0))</f>
        <v>-75.555555555555557</v>
      </c>
      <c r="Y385" s="47">
        <f t="shared" ca="1" si="120"/>
        <v>45322</v>
      </c>
      <c r="Z385" s="121" t="str">
        <f>IFERROR(VLOOKUP(E385,[1]route!$E$3:$BL$10005,59,0),"")&amp;IFERROR(VLOOKUP(E385,[1]route!$E$3:$BL$10005,60,0),"")</f>
        <v/>
      </c>
      <c r="AA385" s="28">
        <f t="shared" ca="1" si="130"/>
        <v>151.11111111111111</v>
      </c>
      <c r="AB385" s="77">
        <f t="shared" ca="1" si="131"/>
        <v>866.96826666666664</v>
      </c>
      <c r="AC385" s="4">
        <f t="shared" ca="1" si="121"/>
        <v>34</v>
      </c>
      <c r="AD385" s="29">
        <v>0</v>
      </c>
      <c r="AE385" s="30">
        <f ca="1">SUMIF([1]route!$E$3:$E$10005,E385,[1]!Table1[1])</f>
        <v>0</v>
      </c>
      <c r="AF385" s="30">
        <f ca="1">SUMIF([1]route!$E$3:$E$10005,E385,[1]!Table1[2])</f>
        <v>0</v>
      </c>
      <c r="AG385" s="30">
        <f ca="1">SUMIF([1]route!$E$3:$E$10005,E385,[1]!Table1[3])</f>
        <v>0</v>
      </c>
      <c r="AH385" s="30">
        <f ca="1">SUMIF([1]route!$E$3:$E$10005,E385,[1]!Table1[4])</f>
        <v>0</v>
      </c>
      <c r="AI385" s="30">
        <f ca="1">SUMIF([1]route!$E$3:$E$10005,E385,[1]!Table1[5])</f>
        <v>0</v>
      </c>
      <c r="AJ385" s="30">
        <f ca="1">SUMIF([1]route!$E$3:$E$10005,E385,[1]!Table1[6])</f>
        <v>0</v>
      </c>
      <c r="AK385" s="30">
        <f ca="1">SUMIF([1]route!$E$3:$E$10005,E385,[1]!Table1[7])</f>
        <v>0</v>
      </c>
      <c r="AL385" s="30">
        <f ca="1">SUMIF([1]route!$E$3:$E$10005,E385,[1]!Table1[8])</f>
        <v>0</v>
      </c>
      <c r="AM385" s="30">
        <f ca="1">SUMIF([1]route!$E$3:$E$10005,E385,[1]!Table1[9])</f>
        <v>0</v>
      </c>
      <c r="AN385" s="30">
        <f ca="1">SUMIF([1]route!$E$3:$E$10005,E385,[1]!Table1[10])</f>
        <v>0</v>
      </c>
      <c r="AO385" s="30">
        <f ca="1">SUMIF([1]route!$E$3:$E$10005,E385,[1]!Table1[11])</f>
        <v>0</v>
      </c>
      <c r="AP385" s="30">
        <f ca="1">SUMIF([1]route!$E$3:$E$10005,E385,[1]!Table1[12])</f>
        <v>0</v>
      </c>
      <c r="AQ385" s="30">
        <f ca="1">SUMIF([1]route!$E$3:$E$10005,E385,[1]!Table1[13])</f>
        <v>0</v>
      </c>
      <c r="AR385" s="30">
        <f ca="1">SUMIF([1]route!$E$3:$E$10005,E385,[1]!Table1[14])</f>
        <v>0</v>
      </c>
      <c r="AS385" s="30">
        <f ca="1">SUMIF([1]route!$E$3:$E$10005,E385,[1]!Table1[15])</f>
        <v>0</v>
      </c>
      <c r="AT385" s="30">
        <f ca="1">SUMIF([1]route!$E$3:$E$10005,E385,[1]!Table1[16])</f>
        <v>0</v>
      </c>
      <c r="AU385" s="30">
        <f ca="1">SUMIF([1]route!$E$3:$E$10005,E385,[1]!Table1[17])</f>
        <v>0</v>
      </c>
      <c r="AV385" s="30">
        <f ca="1">SUMIF([1]route!$E$3:$E$10005,E385,[1]!Table1[18])</f>
        <v>0</v>
      </c>
      <c r="AW385" s="30">
        <f ca="1">SUMIF([1]route!$E$3:$E$10005,E385,[1]!Table1[19])</f>
        <v>0</v>
      </c>
      <c r="AX385" s="30">
        <f ca="1">SUMIF([1]route!$E$3:$E$10005,E385,[1]!Table1[20])</f>
        <v>0</v>
      </c>
      <c r="AY385" s="30">
        <f ca="1">SUMIF([1]route!$E$3:$E$10005,E385,[1]!Table1[21])</f>
        <v>0</v>
      </c>
      <c r="AZ385" s="30">
        <f ca="1">SUMIF([1]route!$E$3:$E$10005,E385,[1]!Table1[22])</f>
        <v>0</v>
      </c>
      <c r="BA385" s="30">
        <f ca="1">SUMIF([1]route!$E$3:$E$10005,E385,[1]!Table1[23])</f>
        <v>0</v>
      </c>
      <c r="BB385" s="30">
        <f ca="1">SUMIF([1]route!$E$3:$E$10005,E385,[1]!Table1[24])</f>
        <v>0</v>
      </c>
      <c r="BC385" s="30">
        <f ca="1">SUMIF([1]route!$E$3:$E$10005,E385,[1]!Table1[25])</f>
        <v>0</v>
      </c>
      <c r="BD385" s="30">
        <f ca="1">SUMIF([1]route!$E$3:$E$10005,E385,[1]!Table1[26])</f>
        <v>0</v>
      </c>
      <c r="BE385" s="30">
        <f ca="1">SUMIF([1]route!$E$3:$E$10005,E385,[1]!Table1[27])</f>
        <v>0</v>
      </c>
      <c r="BF385" s="30">
        <f ca="1">SUMIF([1]route!$E$3:$E$10005,E385,[1]!Table1[28])</f>
        <v>0</v>
      </c>
      <c r="BG385" s="30">
        <f ca="1">SUMIF([1]route!$E$3:$E$10005,E385,[1]!Table1[29])</f>
        <v>0</v>
      </c>
      <c r="BH385" s="30">
        <f ca="1">SUMIF([1]route!$E$3:$E$10005,E385,[1]!Table1[30])</f>
        <v>0</v>
      </c>
      <c r="BI385" s="30">
        <f ca="1">SUMIF([1]route!$E$3:$E$10005,E385,[1]!Table1[31])</f>
        <v>0</v>
      </c>
      <c r="BJ385" s="30">
        <f ca="1">SUMIF([1]route!$E$3:$E$10005,E385,[1]!Table1[Remain PO])</f>
        <v>0</v>
      </c>
      <c r="BK385" s="31">
        <f ca="1">SUMIF([1]route!$E$3:$E$10005,E385,[1]!Table1[N+1])</f>
        <v>75.555555555555557</v>
      </c>
      <c r="BL385" s="31">
        <f ca="1">SUMIF([1]route!$E$3:$E$10005,E385,[1]!Table1[N+2])</f>
        <v>75.555555555555557</v>
      </c>
      <c r="BM385" s="31">
        <f ca="1">SUMIF([1]route!$E$3:$E$10005,E385,[1]!Table1[N+3])</f>
        <v>75.555555555555557</v>
      </c>
      <c r="BN385" s="32">
        <f ca="1">SUMIF([1]route!$E$3:$E$10005,E385,[1]!Table1[N+4])</f>
        <v>0</v>
      </c>
      <c r="BP385" s="37">
        <f t="shared" si="132"/>
        <v>0</v>
      </c>
      <c r="BQ385" s="35">
        <f t="shared" ca="1" si="137"/>
        <v>0</v>
      </c>
      <c r="BR385" s="35">
        <f t="shared" ca="1" si="137"/>
        <v>0</v>
      </c>
      <c r="BS385" s="35">
        <f t="shared" ca="1" si="137"/>
        <v>0</v>
      </c>
      <c r="BT385" s="35">
        <f t="shared" ca="1" si="137"/>
        <v>0</v>
      </c>
      <c r="BU385" s="35">
        <f t="shared" ca="1" si="137"/>
        <v>0</v>
      </c>
      <c r="BV385" s="35">
        <f t="shared" ca="1" si="136"/>
        <v>0</v>
      </c>
      <c r="BW385" s="35">
        <f t="shared" ca="1" si="136"/>
        <v>0</v>
      </c>
      <c r="BX385" s="35">
        <f t="shared" ca="1" si="136"/>
        <v>0</v>
      </c>
      <c r="BY385" s="35">
        <f t="shared" ca="1" si="136"/>
        <v>0</v>
      </c>
      <c r="BZ385" s="35">
        <f t="shared" ca="1" si="136"/>
        <v>0</v>
      </c>
      <c r="CA385" s="35">
        <f t="shared" ca="1" si="136"/>
        <v>0</v>
      </c>
      <c r="CB385" s="35">
        <f t="shared" ca="1" si="136"/>
        <v>0</v>
      </c>
      <c r="CC385" s="35">
        <f t="shared" ca="1" si="136"/>
        <v>0</v>
      </c>
      <c r="CD385" s="35">
        <f t="shared" ca="1" si="136"/>
        <v>0</v>
      </c>
      <c r="CE385" s="35">
        <f t="shared" ca="1" si="134"/>
        <v>0</v>
      </c>
      <c r="CF385" s="35">
        <f t="shared" ca="1" si="134"/>
        <v>0</v>
      </c>
      <c r="CG385" s="35">
        <f t="shared" ca="1" si="134"/>
        <v>0</v>
      </c>
      <c r="CH385" s="35">
        <f t="shared" ca="1" si="134"/>
        <v>0</v>
      </c>
      <c r="CI385" s="35">
        <f t="shared" ca="1" si="134"/>
        <v>0</v>
      </c>
      <c r="CJ385" s="35">
        <f t="shared" ca="1" si="134"/>
        <v>0</v>
      </c>
      <c r="CK385" s="35">
        <f t="shared" ca="1" si="138"/>
        <v>0</v>
      </c>
      <c r="CL385" s="35">
        <f t="shared" ca="1" si="138"/>
        <v>0</v>
      </c>
      <c r="CM385" s="35">
        <f t="shared" ca="1" si="138"/>
        <v>0</v>
      </c>
      <c r="CN385" s="35">
        <f t="shared" ca="1" si="138"/>
        <v>0</v>
      </c>
      <c r="CO385" s="35">
        <f t="shared" ca="1" si="138"/>
        <v>0</v>
      </c>
      <c r="CP385" s="35">
        <f t="shared" ca="1" si="138"/>
        <v>0</v>
      </c>
      <c r="CQ385" s="35">
        <f t="shared" ca="1" si="138"/>
        <v>0</v>
      </c>
      <c r="CR385" s="35">
        <f t="shared" ca="1" si="138"/>
        <v>0</v>
      </c>
      <c r="CS385" s="35">
        <f t="shared" ca="1" si="138"/>
        <v>0</v>
      </c>
      <c r="CT385" s="35">
        <f t="shared" ca="1" si="138"/>
        <v>0</v>
      </c>
      <c r="CU385" s="35">
        <f t="shared" ca="1" si="138"/>
        <v>0</v>
      </c>
      <c r="CV385" s="35">
        <f t="shared" ca="1" si="138"/>
        <v>0</v>
      </c>
      <c r="CW385" s="38">
        <f t="shared" ca="1" si="138"/>
        <v>-75.555555555555557</v>
      </c>
      <c r="CX385" s="38">
        <f t="shared" ca="1" si="138"/>
        <v>-151.11111111111111</v>
      </c>
      <c r="CY385" s="38">
        <f t="shared" ca="1" si="138"/>
        <v>-226.66666666666669</v>
      </c>
      <c r="CZ385" s="39">
        <f t="shared" ca="1" si="139"/>
        <v>-226.66666666666669</v>
      </c>
      <c r="DA385" s="35"/>
    </row>
    <row r="386" spans="4:105" x14ac:dyDescent="0.3">
      <c r="D386" s="61" t="str">
        <f>VLOOKUP(F386,[1]Special!$O$2:$S$209,3,0)</f>
        <v>|0101022500|0.00|0.00|0.000|105.5002.6</v>
      </c>
      <c r="E386" s="20" t="s">
        <v>409</v>
      </c>
      <c r="F386" s="19" t="str">
        <f t="shared" si="122"/>
        <v>|0200226240|35.00|0.00|2.600|0.000</v>
      </c>
      <c r="G386" s="19" t="str">
        <f>'Cutting Rules'!H386</f>
        <v>KMV||||||||||||</v>
      </c>
      <c r="H386" s="19" t="str">
        <f>VLOOKUP(MID(F386,8,2),[1]Special!$H$2:$I$32,2,0)</f>
        <v>STKMHT590</v>
      </c>
      <c r="I386" s="19" t="str">
        <f t="shared" si="123"/>
        <v>NBC</v>
      </c>
      <c r="J386" s="19" t="str">
        <f t="shared" si="124"/>
        <v>P</v>
      </c>
      <c r="K386" s="19" t="str">
        <f t="shared" si="125"/>
        <v>35.0</v>
      </c>
      <c r="L386" s="19" t="str">
        <f t="shared" si="126"/>
        <v>0.00</v>
      </c>
      <c r="M386" s="52" t="str">
        <f t="shared" si="127"/>
        <v>2.60</v>
      </c>
      <c r="N386" s="52" t="str">
        <f t="shared" si="128"/>
        <v>6135</v>
      </c>
      <c r="O386" s="19">
        <f>VLOOKUP(F386,[1]Item!$A$5:$Z$10000,26,0)</f>
        <v>2.077</v>
      </c>
      <c r="P386" s="19" t="str">
        <f>VLOOKUP(E386,[1]route!$E$3:$O$10005,11,0)</f>
        <v>C</v>
      </c>
      <c r="Q386" s="62" t="str">
        <f>'Cutting Rules'!AD386</f>
        <v>863------------</v>
      </c>
      <c r="R386" s="23">
        <f ca="1">SUMIF([1]route!$E$3:$E$10005,E386,[1]!Table1[生産])</f>
        <v>0</v>
      </c>
      <c r="S386" s="24"/>
      <c r="T386" s="78" t="s">
        <v>547</v>
      </c>
      <c r="U386" s="19"/>
      <c r="V386" s="48">
        <f>SUMIF([1]route!$E$3:$E$10005,E386,[1]route!$M$3:$M$10005)</f>
        <v>0</v>
      </c>
      <c r="W386" s="56">
        <f t="shared" si="129"/>
        <v>0</v>
      </c>
      <c r="X386" s="27" t="e">
        <f t="array" aca="1" ref="X386" ca="1">INDEX($BP386:$CZ386,MATCH(TRUE,$BP386:$CZ386&lt;0,0))</f>
        <v>#N/A</v>
      </c>
      <c r="Y386" s="47" t="str">
        <f t="shared" ca="1" si="120"/>
        <v/>
      </c>
      <c r="Z386" s="121" t="str">
        <f>IFERROR(VLOOKUP(E386,[1]route!$E$3:$BL$10005,59,0),"")&amp;IFERROR(VLOOKUP(E386,[1]route!$E$3:$BL$10005,60,0),"")</f>
        <v/>
      </c>
      <c r="AA386" s="28">
        <f t="shared" ca="1" si="130"/>
        <v>0</v>
      </c>
      <c r="AB386" s="77">
        <f t="shared" ca="1" si="131"/>
        <v>0</v>
      </c>
      <c r="AC386" s="4" t="str">
        <f t="shared" ca="1" si="121"/>
        <v/>
      </c>
      <c r="AD386" s="29">
        <v>0</v>
      </c>
      <c r="AE386" s="30">
        <f ca="1">SUMIF([1]route!$E$3:$E$10005,E386,[1]!Table1[1])</f>
        <v>0</v>
      </c>
      <c r="AF386" s="30">
        <f ca="1">SUMIF([1]route!$E$3:$E$10005,E386,[1]!Table1[2])</f>
        <v>0</v>
      </c>
      <c r="AG386" s="30">
        <f ca="1">SUMIF([1]route!$E$3:$E$10005,E386,[1]!Table1[3])</f>
        <v>0</v>
      </c>
      <c r="AH386" s="30">
        <f ca="1">SUMIF([1]route!$E$3:$E$10005,E386,[1]!Table1[4])</f>
        <v>0</v>
      </c>
      <c r="AI386" s="30">
        <f ca="1">SUMIF([1]route!$E$3:$E$10005,E386,[1]!Table1[5])</f>
        <v>0</v>
      </c>
      <c r="AJ386" s="30">
        <f ca="1">SUMIF([1]route!$E$3:$E$10005,E386,[1]!Table1[6])</f>
        <v>0</v>
      </c>
      <c r="AK386" s="30">
        <f ca="1">SUMIF([1]route!$E$3:$E$10005,E386,[1]!Table1[7])</f>
        <v>0</v>
      </c>
      <c r="AL386" s="30">
        <f ca="1">SUMIF([1]route!$E$3:$E$10005,E386,[1]!Table1[8])</f>
        <v>0</v>
      </c>
      <c r="AM386" s="30">
        <f ca="1">SUMIF([1]route!$E$3:$E$10005,E386,[1]!Table1[9])</f>
        <v>0</v>
      </c>
      <c r="AN386" s="30">
        <f ca="1">SUMIF([1]route!$E$3:$E$10005,E386,[1]!Table1[10])</f>
        <v>0</v>
      </c>
      <c r="AO386" s="30">
        <f ca="1">SUMIF([1]route!$E$3:$E$10005,E386,[1]!Table1[11])</f>
        <v>0</v>
      </c>
      <c r="AP386" s="30">
        <f ca="1">SUMIF([1]route!$E$3:$E$10005,E386,[1]!Table1[12])</f>
        <v>0</v>
      </c>
      <c r="AQ386" s="30">
        <f ca="1">SUMIF([1]route!$E$3:$E$10005,E386,[1]!Table1[13])</f>
        <v>0</v>
      </c>
      <c r="AR386" s="30">
        <f ca="1">SUMIF([1]route!$E$3:$E$10005,E386,[1]!Table1[14])</f>
        <v>0</v>
      </c>
      <c r="AS386" s="30">
        <f ca="1">SUMIF([1]route!$E$3:$E$10005,E386,[1]!Table1[15])</f>
        <v>0</v>
      </c>
      <c r="AT386" s="30">
        <f ca="1">SUMIF([1]route!$E$3:$E$10005,E386,[1]!Table1[16])</f>
        <v>0</v>
      </c>
      <c r="AU386" s="30">
        <f ca="1">SUMIF([1]route!$E$3:$E$10005,E386,[1]!Table1[17])</f>
        <v>0</v>
      </c>
      <c r="AV386" s="30">
        <f ca="1">SUMIF([1]route!$E$3:$E$10005,E386,[1]!Table1[18])</f>
        <v>0</v>
      </c>
      <c r="AW386" s="30">
        <f ca="1">SUMIF([1]route!$E$3:$E$10005,E386,[1]!Table1[19])</f>
        <v>0</v>
      </c>
      <c r="AX386" s="30">
        <f ca="1">SUMIF([1]route!$E$3:$E$10005,E386,[1]!Table1[20])</f>
        <v>0</v>
      </c>
      <c r="AY386" s="30">
        <f ca="1">SUMIF([1]route!$E$3:$E$10005,E386,[1]!Table1[21])</f>
        <v>0</v>
      </c>
      <c r="AZ386" s="30">
        <f ca="1">SUMIF([1]route!$E$3:$E$10005,E386,[1]!Table1[22])</f>
        <v>0</v>
      </c>
      <c r="BA386" s="30">
        <f ca="1">SUMIF([1]route!$E$3:$E$10005,E386,[1]!Table1[23])</f>
        <v>0</v>
      </c>
      <c r="BB386" s="30">
        <f ca="1">SUMIF([1]route!$E$3:$E$10005,E386,[1]!Table1[24])</f>
        <v>0</v>
      </c>
      <c r="BC386" s="30">
        <f ca="1">SUMIF([1]route!$E$3:$E$10005,E386,[1]!Table1[25])</f>
        <v>0</v>
      </c>
      <c r="BD386" s="30">
        <f ca="1">SUMIF([1]route!$E$3:$E$10005,E386,[1]!Table1[26])</f>
        <v>0</v>
      </c>
      <c r="BE386" s="30">
        <f ca="1">SUMIF([1]route!$E$3:$E$10005,E386,[1]!Table1[27])</f>
        <v>0</v>
      </c>
      <c r="BF386" s="30">
        <f ca="1">SUMIF([1]route!$E$3:$E$10005,E386,[1]!Table1[28])</f>
        <v>0</v>
      </c>
      <c r="BG386" s="30">
        <f ca="1">SUMIF([1]route!$E$3:$E$10005,E386,[1]!Table1[29])</f>
        <v>0</v>
      </c>
      <c r="BH386" s="30">
        <f ca="1">SUMIF([1]route!$E$3:$E$10005,E386,[1]!Table1[30])</f>
        <v>0</v>
      </c>
      <c r="BI386" s="30">
        <f ca="1">SUMIF([1]route!$E$3:$E$10005,E386,[1]!Table1[31])</f>
        <v>0</v>
      </c>
      <c r="BJ386" s="30">
        <f ca="1">SUMIF([1]route!$E$3:$E$10005,E386,[1]!Table1[Remain PO])</f>
        <v>0</v>
      </c>
      <c r="BK386" s="31">
        <f ca="1">SUMIF([1]route!$E$3:$E$10005,E386,[1]!Table1[N+1])</f>
        <v>0</v>
      </c>
      <c r="BL386" s="31">
        <f ca="1">SUMIF([1]route!$E$3:$E$10005,E386,[1]!Table1[N+2])</f>
        <v>0</v>
      </c>
      <c r="BM386" s="31">
        <f ca="1">SUMIF([1]route!$E$3:$E$10005,E386,[1]!Table1[N+3])</f>
        <v>0</v>
      </c>
      <c r="BN386" s="32">
        <f ca="1">SUMIF([1]route!$E$3:$E$10005,E386,[1]!Table1[N+4])</f>
        <v>0</v>
      </c>
      <c r="BP386" s="37">
        <f t="shared" si="132"/>
        <v>0</v>
      </c>
      <c r="BQ386" s="35">
        <f t="shared" ca="1" si="137"/>
        <v>0</v>
      </c>
      <c r="BR386" s="35">
        <f t="shared" ca="1" si="137"/>
        <v>0</v>
      </c>
      <c r="BS386" s="35">
        <f t="shared" ca="1" si="137"/>
        <v>0</v>
      </c>
      <c r="BT386" s="35">
        <f t="shared" ca="1" si="137"/>
        <v>0</v>
      </c>
      <c r="BU386" s="35">
        <f t="shared" ca="1" si="137"/>
        <v>0</v>
      </c>
      <c r="BV386" s="35">
        <f t="shared" ca="1" si="136"/>
        <v>0</v>
      </c>
      <c r="BW386" s="35">
        <f t="shared" ca="1" si="136"/>
        <v>0</v>
      </c>
      <c r="BX386" s="35">
        <f t="shared" ca="1" si="136"/>
        <v>0</v>
      </c>
      <c r="BY386" s="35">
        <f t="shared" ca="1" si="136"/>
        <v>0</v>
      </c>
      <c r="BZ386" s="35">
        <f t="shared" ca="1" si="136"/>
        <v>0</v>
      </c>
      <c r="CA386" s="35">
        <f t="shared" ca="1" si="136"/>
        <v>0</v>
      </c>
      <c r="CB386" s="35">
        <f t="shared" ca="1" si="136"/>
        <v>0</v>
      </c>
      <c r="CC386" s="35">
        <f t="shared" ca="1" si="136"/>
        <v>0</v>
      </c>
      <c r="CD386" s="35">
        <f t="shared" ca="1" si="136"/>
        <v>0</v>
      </c>
      <c r="CE386" s="35">
        <f t="shared" ca="1" si="134"/>
        <v>0</v>
      </c>
      <c r="CF386" s="35">
        <f t="shared" ca="1" si="134"/>
        <v>0</v>
      </c>
      <c r="CG386" s="35">
        <f t="shared" ca="1" si="134"/>
        <v>0</v>
      </c>
      <c r="CH386" s="35">
        <f t="shared" ca="1" si="134"/>
        <v>0</v>
      </c>
      <c r="CI386" s="35">
        <f t="shared" ca="1" si="134"/>
        <v>0</v>
      </c>
      <c r="CJ386" s="35">
        <f t="shared" ca="1" si="134"/>
        <v>0</v>
      </c>
      <c r="CK386" s="35">
        <f t="shared" ca="1" si="138"/>
        <v>0</v>
      </c>
      <c r="CL386" s="35">
        <f t="shared" ca="1" si="138"/>
        <v>0</v>
      </c>
      <c r="CM386" s="35">
        <f t="shared" ca="1" si="138"/>
        <v>0</v>
      </c>
      <c r="CN386" s="35">
        <f t="shared" ca="1" si="138"/>
        <v>0</v>
      </c>
      <c r="CO386" s="35">
        <f t="shared" ca="1" si="138"/>
        <v>0</v>
      </c>
      <c r="CP386" s="35">
        <f t="shared" ca="1" si="138"/>
        <v>0</v>
      </c>
      <c r="CQ386" s="35">
        <f t="shared" ca="1" si="138"/>
        <v>0</v>
      </c>
      <c r="CR386" s="35">
        <f t="shared" ca="1" si="138"/>
        <v>0</v>
      </c>
      <c r="CS386" s="35">
        <f t="shared" ca="1" si="138"/>
        <v>0</v>
      </c>
      <c r="CT386" s="35">
        <f t="shared" ca="1" si="138"/>
        <v>0</v>
      </c>
      <c r="CU386" s="35">
        <f t="shared" ca="1" si="138"/>
        <v>0</v>
      </c>
      <c r="CV386" s="35">
        <f t="shared" ca="1" si="138"/>
        <v>0</v>
      </c>
      <c r="CW386" s="38">
        <f t="shared" ca="1" si="138"/>
        <v>0</v>
      </c>
      <c r="CX386" s="38">
        <f t="shared" ca="1" si="138"/>
        <v>0</v>
      </c>
      <c r="CY386" s="38">
        <f t="shared" ca="1" si="138"/>
        <v>0</v>
      </c>
      <c r="CZ386" s="39">
        <f t="shared" ca="1" si="139"/>
        <v>0</v>
      </c>
      <c r="DA386" s="35"/>
    </row>
    <row r="387" spans="4:105" x14ac:dyDescent="0.3">
      <c r="D387" s="61" t="str">
        <f>VLOOKUP(F387,[1]Special!$O$2:$S$209,3,0)</f>
        <v>|0101021700|0.00|0.00|0.000|68.0001.4</v>
      </c>
      <c r="E387" s="20" t="s">
        <v>410</v>
      </c>
      <c r="F387" s="19" t="str">
        <f t="shared" si="122"/>
        <v>|0200220810|22.20|0.00|1.400|0.000</v>
      </c>
      <c r="G387" s="19" t="str">
        <f>'Cutting Rules'!H387</f>
        <v>KMV||||||||||||</v>
      </c>
      <c r="H387" s="19" t="str">
        <f>VLOOKUP(MID(F387,8,2),[1]Special!$H$2:$I$32,2,0)</f>
        <v>STKM13A</v>
      </c>
      <c r="I387" s="19" t="str">
        <f t="shared" si="123"/>
        <v>IBC</v>
      </c>
      <c r="J387" s="19" t="str">
        <f t="shared" si="124"/>
        <v>P</v>
      </c>
      <c r="K387" s="19" t="str">
        <f t="shared" si="125"/>
        <v>22.2</v>
      </c>
      <c r="L387" s="19" t="str">
        <f t="shared" si="126"/>
        <v>0.00</v>
      </c>
      <c r="M387" s="52" t="str">
        <f t="shared" si="127"/>
        <v>1.40</v>
      </c>
      <c r="N387" s="52" t="str">
        <f t="shared" si="128"/>
        <v>6150</v>
      </c>
      <c r="O387" s="19">
        <f>VLOOKUP(F387,[1]Item!$A$5:$Z$10000,26,0)</f>
        <v>0.71799999999999997</v>
      </c>
      <c r="P387" s="19" t="str">
        <f>VLOOKUP(E387,[1]route!$E$3:$O$10005,11,0)</f>
        <v>C</v>
      </c>
      <c r="Q387" s="62" t="str">
        <f>'Cutting Rules'!AD387</f>
        <v>2581------------</v>
      </c>
      <c r="R387" s="23">
        <f ca="1">SUMIF([1]route!$E$3:$E$10005,E387,[1]!Table1[生産])</f>
        <v>0</v>
      </c>
      <c r="S387" s="24"/>
      <c r="T387" s="78" t="s">
        <v>547</v>
      </c>
      <c r="U387" s="19"/>
      <c r="V387" s="48">
        <f>SUMIF([1]route!$E$3:$E$10005,E387,[1]route!$M$3:$M$10005)</f>
        <v>0</v>
      </c>
      <c r="W387" s="56">
        <f t="shared" si="129"/>
        <v>0</v>
      </c>
      <c r="X387" s="27" t="e">
        <f t="array" aca="1" ref="X387" ca="1">INDEX($BP387:$CZ387,MATCH(TRUE,$BP387:$CZ387&lt;0,0))</f>
        <v>#N/A</v>
      </c>
      <c r="Y387" s="47" t="str">
        <f t="shared" ref="Y387:Y450" ca="1" si="140">IFERROR(CHOOSE($AC387,$BP$1,$BQ$1,$BR$1,$BS$1,$BT$1,$BU$1,$BV$1,$BW$1,$BX$1,$BY$1,$BZ$1,$CA$1,$CB$1,$CC$1,$CD$1,$CE$1,$CF$1,$CG$1,$CH$1,$CI$1,$CJ$1,$CK$1,$CL$1,$CM$1,$CN$1,$CO$1,$CP$1,$CQ$1,$CR$1,$CS$1,$CT$1,$CU$1,$CV$1,$CW$1,$CX$1,$CY$1,$CZ$1,),"")</f>
        <v/>
      </c>
      <c r="Z387" s="121" t="str">
        <f>IFERROR(VLOOKUP(E387,[1]route!$E$3:$BL$10005,59,0),"")&amp;IFERROR(VLOOKUP(E387,[1]route!$E$3:$BL$10005,60,0),"")</f>
        <v/>
      </c>
      <c r="AA387" s="28">
        <f t="shared" ca="1" si="130"/>
        <v>0</v>
      </c>
      <c r="AB387" s="77">
        <f t="shared" ca="1" si="131"/>
        <v>0</v>
      </c>
      <c r="AC387" s="4" t="str">
        <f t="shared" ref="AC387:AC450" ca="1" si="141">IFERROR(MATCH($X387,$BP387:$CZ387,0),"")</f>
        <v/>
      </c>
      <c r="AD387" s="29">
        <v>0</v>
      </c>
      <c r="AE387" s="30">
        <f ca="1">SUMIF([1]route!$E$3:$E$10005,E387,[1]!Table1[1])</f>
        <v>0</v>
      </c>
      <c r="AF387" s="30">
        <f ca="1">SUMIF([1]route!$E$3:$E$10005,E387,[1]!Table1[2])</f>
        <v>0</v>
      </c>
      <c r="AG387" s="30">
        <f ca="1">SUMIF([1]route!$E$3:$E$10005,E387,[1]!Table1[3])</f>
        <v>0</v>
      </c>
      <c r="AH387" s="30">
        <f ca="1">SUMIF([1]route!$E$3:$E$10005,E387,[1]!Table1[4])</f>
        <v>0</v>
      </c>
      <c r="AI387" s="30">
        <f ca="1">SUMIF([1]route!$E$3:$E$10005,E387,[1]!Table1[5])</f>
        <v>0</v>
      </c>
      <c r="AJ387" s="30">
        <f ca="1">SUMIF([1]route!$E$3:$E$10005,E387,[1]!Table1[6])</f>
        <v>0</v>
      </c>
      <c r="AK387" s="30">
        <f ca="1">SUMIF([1]route!$E$3:$E$10005,E387,[1]!Table1[7])</f>
        <v>0</v>
      </c>
      <c r="AL387" s="30">
        <f ca="1">SUMIF([1]route!$E$3:$E$10005,E387,[1]!Table1[8])</f>
        <v>0</v>
      </c>
      <c r="AM387" s="30">
        <f ca="1">SUMIF([1]route!$E$3:$E$10005,E387,[1]!Table1[9])</f>
        <v>0</v>
      </c>
      <c r="AN387" s="30">
        <f ca="1">SUMIF([1]route!$E$3:$E$10005,E387,[1]!Table1[10])</f>
        <v>0</v>
      </c>
      <c r="AO387" s="30">
        <f ca="1">SUMIF([1]route!$E$3:$E$10005,E387,[1]!Table1[11])</f>
        <v>0</v>
      </c>
      <c r="AP387" s="30">
        <f ca="1">SUMIF([1]route!$E$3:$E$10005,E387,[1]!Table1[12])</f>
        <v>0</v>
      </c>
      <c r="AQ387" s="30">
        <f ca="1">SUMIF([1]route!$E$3:$E$10005,E387,[1]!Table1[13])</f>
        <v>0</v>
      </c>
      <c r="AR387" s="30">
        <f ca="1">SUMIF([1]route!$E$3:$E$10005,E387,[1]!Table1[14])</f>
        <v>0</v>
      </c>
      <c r="AS387" s="30">
        <f ca="1">SUMIF([1]route!$E$3:$E$10005,E387,[1]!Table1[15])</f>
        <v>0</v>
      </c>
      <c r="AT387" s="30">
        <f ca="1">SUMIF([1]route!$E$3:$E$10005,E387,[1]!Table1[16])</f>
        <v>0</v>
      </c>
      <c r="AU387" s="30">
        <f ca="1">SUMIF([1]route!$E$3:$E$10005,E387,[1]!Table1[17])</f>
        <v>0</v>
      </c>
      <c r="AV387" s="30">
        <f ca="1">SUMIF([1]route!$E$3:$E$10005,E387,[1]!Table1[18])</f>
        <v>0</v>
      </c>
      <c r="AW387" s="30">
        <f ca="1">SUMIF([1]route!$E$3:$E$10005,E387,[1]!Table1[19])</f>
        <v>0</v>
      </c>
      <c r="AX387" s="30">
        <f ca="1">SUMIF([1]route!$E$3:$E$10005,E387,[1]!Table1[20])</f>
        <v>0</v>
      </c>
      <c r="AY387" s="30">
        <f ca="1">SUMIF([1]route!$E$3:$E$10005,E387,[1]!Table1[21])</f>
        <v>0</v>
      </c>
      <c r="AZ387" s="30">
        <f ca="1">SUMIF([1]route!$E$3:$E$10005,E387,[1]!Table1[22])</f>
        <v>0</v>
      </c>
      <c r="BA387" s="30">
        <f ca="1">SUMIF([1]route!$E$3:$E$10005,E387,[1]!Table1[23])</f>
        <v>0</v>
      </c>
      <c r="BB387" s="30">
        <f ca="1">SUMIF([1]route!$E$3:$E$10005,E387,[1]!Table1[24])</f>
        <v>0</v>
      </c>
      <c r="BC387" s="30">
        <f ca="1">SUMIF([1]route!$E$3:$E$10005,E387,[1]!Table1[25])</f>
        <v>0</v>
      </c>
      <c r="BD387" s="30">
        <f ca="1">SUMIF([1]route!$E$3:$E$10005,E387,[1]!Table1[26])</f>
        <v>0</v>
      </c>
      <c r="BE387" s="30">
        <f ca="1">SUMIF([1]route!$E$3:$E$10005,E387,[1]!Table1[27])</f>
        <v>0</v>
      </c>
      <c r="BF387" s="30">
        <f ca="1">SUMIF([1]route!$E$3:$E$10005,E387,[1]!Table1[28])</f>
        <v>0</v>
      </c>
      <c r="BG387" s="30">
        <f ca="1">SUMIF([1]route!$E$3:$E$10005,E387,[1]!Table1[29])</f>
        <v>0</v>
      </c>
      <c r="BH387" s="30">
        <f ca="1">SUMIF([1]route!$E$3:$E$10005,E387,[1]!Table1[30])</f>
        <v>0</v>
      </c>
      <c r="BI387" s="30">
        <f ca="1">SUMIF([1]route!$E$3:$E$10005,E387,[1]!Table1[31])</f>
        <v>0</v>
      </c>
      <c r="BJ387" s="30">
        <f ca="1">SUMIF([1]route!$E$3:$E$10005,E387,[1]!Table1[Remain PO])</f>
        <v>0</v>
      </c>
      <c r="BK387" s="31">
        <f ca="1">SUMIF([1]route!$E$3:$E$10005,E387,[1]!Table1[N+1])</f>
        <v>0</v>
      </c>
      <c r="BL387" s="31">
        <f ca="1">SUMIF([1]route!$E$3:$E$10005,E387,[1]!Table1[N+2])</f>
        <v>0</v>
      </c>
      <c r="BM387" s="31">
        <f ca="1">SUMIF([1]route!$E$3:$E$10005,E387,[1]!Table1[N+3])</f>
        <v>0</v>
      </c>
      <c r="BN387" s="32">
        <f ca="1">SUMIF([1]route!$E$3:$E$10005,E387,[1]!Table1[N+4])</f>
        <v>0</v>
      </c>
      <c r="BP387" s="37">
        <f t="shared" si="132"/>
        <v>0</v>
      </c>
      <c r="BQ387" s="35">
        <f t="shared" ca="1" si="137"/>
        <v>0</v>
      </c>
      <c r="BR387" s="35">
        <f t="shared" ca="1" si="137"/>
        <v>0</v>
      </c>
      <c r="BS387" s="35">
        <f t="shared" ca="1" si="137"/>
        <v>0</v>
      </c>
      <c r="BT387" s="35">
        <f t="shared" ca="1" si="137"/>
        <v>0</v>
      </c>
      <c r="BU387" s="35">
        <f t="shared" ca="1" si="137"/>
        <v>0</v>
      </c>
      <c r="BV387" s="35">
        <f t="shared" ca="1" si="136"/>
        <v>0</v>
      </c>
      <c r="BW387" s="35">
        <f t="shared" ca="1" si="136"/>
        <v>0</v>
      </c>
      <c r="BX387" s="35">
        <f t="shared" ca="1" si="136"/>
        <v>0</v>
      </c>
      <c r="BY387" s="35">
        <f t="shared" ca="1" si="136"/>
        <v>0</v>
      </c>
      <c r="BZ387" s="35">
        <f t="shared" ca="1" si="136"/>
        <v>0</v>
      </c>
      <c r="CA387" s="35">
        <f t="shared" ca="1" si="136"/>
        <v>0</v>
      </c>
      <c r="CB387" s="35">
        <f t="shared" ca="1" si="136"/>
        <v>0</v>
      </c>
      <c r="CC387" s="35">
        <f t="shared" ca="1" si="136"/>
        <v>0</v>
      </c>
      <c r="CD387" s="35">
        <f t="shared" ca="1" si="136"/>
        <v>0</v>
      </c>
      <c r="CE387" s="35">
        <f t="shared" ca="1" si="134"/>
        <v>0</v>
      </c>
      <c r="CF387" s="35">
        <f t="shared" ca="1" si="134"/>
        <v>0</v>
      </c>
      <c r="CG387" s="35">
        <f t="shared" ca="1" si="134"/>
        <v>0</v>
      </c>
      <c r="CH387" s="35">
        <f t="shared" ca="1" si="134"/>
        <v>0</v>
      </c>
      <c r="CI387" s="35">
        <f t="shared" ca="1" si="134"/>
        <v>0</v>
      </c>
      <c r="CJ387" s="35">
        <f t="shared" ca="1" si="134"/>
        <v>0</v>
      </c>
      <c r="CK387" s="35">
        <f t="shared" ca="1" si="138"/>
        <v>0</v>
      </c>
      <c r="CL387" s="35">
        <f t="shared" ca="1" si="138"/>
        <v>0</v>
      </c>
      <c r="CM387" s="35">
        <f t="shared" ca="1" si="138"/>
        <v>0</v>
      </c>
      <c r="CN387" s="35">
        <f t="shared" ca="1" si="138"/>
        <v>0</v>
      </c>
      <c r="CO387" s="35">
        <f t="shared" ca="1" si="138"/>
        <v>0</v>
      </c>
      <c r="CP387" s="35">
        <f t="shared" ca="1" si="138"/>
        <v>0</v>
      </c>
      <c r="CQ387" s="35">
        <f t="shared" ca="1" si="138"/>
        <v>0</v>
      </c>
      <c r="CR387" s="35">
        <f t="shared" ca="1" si="138"/>
        <v>0</v>
      </c>
      <c r="CS387" s="35">
        <f t="shared" ca="1" si="138"/>
        <v>0</v>
      </c>
      <c r="CT387" s="35">
        <f t="shared" ca="1" si="138"/>
        <v>0</v>
      </c>
      <c r="CU387" s="35">
        <f t="shared" ca="1" si="138"/>
        <v>0</v>
      </c>
      <c r="CV387" s="35">
        <f t="shared" ca="1" si="138"/>
        <v>0</v>
      </c>
      <c r="CW387" s="38">
        <f t="shared" ca="1" si="138"/>
        <v>0</v>
      </c>
      <c r="CX387" s="38">
        <f t="shared" ca="1" si="138"/>
        <v>0</v>
      </c>
      <c r="CY387" s="38">
        <f t="shared" ca="1" si="138"/>
        <v>0</v>
      </c>
      <c r="CZ387" s="39">
        <f t="shared" ca="1" si="139"/>
        <v>0</v>
      </c>
      <c r="DA387" s="35"/>
    </row>
    <row r="388" spans="4:105" x14ac:dyDescent="0.3">
      <c r="D388" s="61" t="str">
        <f>VLOOKUP(F388,[1]Special!$O$2:$S$209,3,0)</f>
        <v>|0101022000|0.00|0.00|0.000|51.0002.3</v>
      </c>
      <c r="E388" s="20" t="s">
        <v>411</v>
      </c>
      <c r="F388" s="19" t="str">
        <f t="shared" ref="F388:F451" si="142">LEFT(E388,LEN(E388)-7)</f>
        <v>|0200220139|17.30|0.00|2.300|0.000</v>
      </c>
      <c r="G388" s="19" t="str">
        <f>'Cutting Rules'!H388</f>
        <v>SHVN||||||||||||</v>
      </c>
      <c r="H388" s="19" t="str">
        <f>VLOOKUP(MID(F388,8,2),[1]Special!$H$2:$I$32,2,0)</f>
        <v>STKM11A</v>
      </c>
      <c r="I388" s="19" t="str">
        <f t="shared" ref="I388:I451" si="143">RIGHT(E388,3)</f>
        <v>NBC</v>
      </c>
      <c r="J388" s="19" t="str">
        <f t="shared" ref="J388:J451" si="144">IF(MID(E388,6,2)="22","P","C")</f>
        <v>P</v>
      </c>
      <c r="K388" s="19" t="str">
        <f t="shared" ref="K388:K451" si="145">MID(E388,13,4)</f>
        <v>17.3</v>
      </c>
      <c r="L388" s="19" t="str">
        <f t="shared" ref="L388:L451" si="146">MID(E388,19,4)</f>
        <v>0.00</v>
      </c>
      <c r="M388" s="52" t="str">
        <f t="shared" ref="M388:M451" si="147">MID(E388,LEN(E388)-17,4)</f>
        <v>2.30</v>
      </c>
      <c r="N388" s="52" t="str">
        <f t="shared" ref="N388:N451" si="148">MID(E388,LEN(E388)-6,4)</f>
        <v>5500</v>
      </c>
      <c r="O388" s="19">
        <f>VLOOKUP(F388,[1]Item!$A$5:$Z$10000,26,0)</f>
        <v>0.85099999999999998</v>
      </c>
      <c r="P388" s="19" t="str">
        <f>VLOOKUP(E388,[1]route!$E$3:$O$10005,11,0)</f>
        <v>P/E</v>
      </c>
      <c r="Q388" s="62" t="str">
        <f>'Cutting Rules'!AD388</f>
        <v>5500------------</v>
      </c>
      <c r="R388" s="23">
        <f ca="1">SUMIF([1]route!$E$3:$E$10005,E388,[1]!Table1[生産])</f>
        <v>0</v>
      </c>
      <c r="S388" s="24"/>
      <c r="T388" s="78" t="s">
        <v>547</v>
      </c>
      <c r="U388" s="19"/>
      <c r="V388" s="48">
        <f>SUMIF([1]route!$E$3:$E$10005,E388,[1]route!$M$3:$M$10005)</f>
        <v>0</v>
      </c>
      <c r="W388" s="56">
        <f t="shared" ref="W388:W451" si="149">O388*N388*V388/1000</f>
        <v>0</v>
      </c>
      <c r="X388" s="27" t="e">
        <f t="array" aca="1" ref="X388" ca="1">INDEX($BP388:$CZ388,MATCH(TRUE,$BP388:$CZ388&lt;0,0))</f>
        <v>#N/A</v>
      </c>
      <c r="Y388" s="47" t="str">
        <f t="shared" ca="1" si="140"/>
        <v/>
      </c>
      <c r="Z388" s="121" t="str">
        <f>IFERROR(VLOOKUP(E388,[1]route!$E$3:$BL$10005,59,0),"")&amp;IFERROR(VLOOKUP(E388,[1]route!$E$3:$BL$10005,60,0),"")</f>
        <v/>
      </c>
      <c r="AA388" s="28">
        <f t="shared" ref="AA388:AA451" ca="1" si="150">IF(R388&gt;V388,R388-V388,0)</f>
        <v>0</v>
      </c>
      <c r="AB388" s="77">
        <f t="shared" ref="AB388:AB451" ca="1" si="151">AA388*O388*N388/1000</f>
        <v>0</v>
      </c>
      <c r="AC388" s="4" t="str">
        <f t="shared" ca="1" si="141"/>
        <v/>
      </c>
      <c r="AD388" s="29">
        <v>0</v>
      </c>
      <c r="AE388" s="30">
        <f ca="1">SUMIF([1]route!$E$3:$E$10005,E388,[1]!Table1[1])</f>
        <v>0</v>
      </c>
      <c r="AF388" s="30">
        <f ca="1">SUMIF([1]route!$E$3:$E$10005,E388,[1]!Table1[2])</f>
        <v>0</v>
      </c>
      <c r="AG388" s="30">
        <f ca="1">SUMIF([1]route!$E$3:$E$10005,E388,[1]!Table1[3])</f>
        <v>0</v>
      </c>
      <c r="AH388" s="30">
        <f ca="1">SUMIF([1]route!$E$3:$E$10005,E388,[1]!Table1[4])</f>
        <v>0</v>
      </c>
      <c r="AI388" s="30">
        <f ca="1">SUMIF([1]route!$E$3:$E$10005,E388,[1]!Table1[5])</f>
        <v>0</v>
      </c>
      <c r="AJ388" s="30">
        <f ca="1">SUMIF([1]route!$E$3:$E$10005,E388,[1]!Table1[6])</f>
        <v>0</v>
      </c>
      <c r="AK388" s="30">
        <f ca="1">SUMIF([1]route!$E$3:$E$10005,E388,[1]!Table1[7])</f>
        <v>0</v>
      </c>
      <c r="AL388" s="30">
        <f ca="1">SUMIF([1]route!$E$3:$E$10005,E388,[1]!Table1[8])</f>
        <v>0</v>
      </c>
      <c r="AM388" s="30">
        <f ca="1">SUMIF([1]route!$E$3:$E$10005,E388,[1]!Table1[9])</f>
        <v>0</v>
      </c>
      <c r="AN388" s="30">
        <f ca="1">SUMIF([1]route!$E$3:$E$10005,E388,[1]!Table1[10])</f>
        <v>0</v>
      </c>
      <c r="AO388" s="30">
        <f ca="1">SUMIF([1]route!$E$3:$E$10005,E388,[1]!Table1[11])</f>
        <v>0</v>
      </c>
      <c r="AP388" s="30">
        <f ca="1">SUMIF([1]route!$E$3:$E$10005,E388,[1]!Table1[12])</f>
        <v>0</v>
      </c>
      <c r="AQ388" s="30">
        <f ca="1">SUMIF([1]route!$E$3:$E$10005,E388,[1]!Table1[13])</f>
        <v>0</v>
      </c>
      <c r="AR388" s="30">
        <f ca="1">SUMIF([1]route!$E$3:$E$10005,E388,[1]!Table1[14])</f>
        <v>0</v>
      </c>
      <c r="AS388" s="30">
        <f ca="1">SUMIF([1]route!$E$3:$E$10005,E388,[1]!Table1[15])</f>
        <v>0</v>
      </c>
      <c r="AT388" s="30">
        <f ca="1">SUMIF([1]route!$E$3:$E$10005,E388,[1]!Table1[16])</f>
        <v>0</v>
      </c>
      <c r="AU388" s="30">
        <f ca="1">SUMIF([1]route!$E$3:$E$10005,E388,[1]!Table1[17])</f>
        <v>0</v>
      </c>
      <c r="AV388" s="30">
        <f ca="1">SUMIF([1]route!$E$3:$E$10005,E388,[1]!Table1[18])</f>
        <v>0</v>
      </c>
      <c r="AW388" s="30">
        <f ca="1">SUMIF([1]route!$E$3:$E$10005,E388,[1]!Table1[19])</f>
        <v>0</v>
      </c>
      <c r="AX388" s="30">
        <f ca="1">SUMIF([1]route!$E$3:$E$10005,E388,[1]!Table1[20])</f>
        <v>0</v>
      </c>
      <c r="AY388" s="30">
        <f ca="1">SUMIF([1]route!$E$3:$E$10005,E388,[1]!Table1[21])</f>
        <v>0</v>
      </c>
      <c r="AZ388" s="30">
        <f ca="1">SUMIF([1]route!$E$3:$E$10005,E388,[1]!Table1[22])</f>
        <v>0</v>
      </c>
      <c r="BA388" s="30">
        <f ca="1">SUMIF([1]route!$E$3:$E$10005,E388,[1]!Table1[23])</f>
        <v>0</v>
      </c>
      <c r="BB388" s="30">
        <f ca="1">SUMIF([1]route!$E$3:$E$10005,E388,[1]!Table1[24])</f>
        <v>0</v>
      </c>
      <c r="BC388" s="30">
        <f ca="1">SUMIF([1]route!$E$3:$E$10005,E388,[1]!Table1[25])</f>
        <v>0</v>
      </c>
      <c r="BD388" s="30">
        <f ca="1">SUMIF([1]route!$E$3:$E$10005,E388,[1]!Table1[26])</f>
        <v>0</v>
      </c>
      <c r="BE388" s="30">
        <f ca="1">SUMIF([1]route!$E$3:$E$10005,E388,[1]!Table1[27])</f>
        <v>0</v>
      </c>
      <c r="BF388" s="30">
        <f ca="1">SUMIF([1]route!$E$3:$E$10005,E388,[1]!Table1[28])</f>
        <v>0</v>
      </c>
      <c r="BG388" s="30">
        <f ca="1">SUMIF([1]route!$E$3:$E$10005,E388,[1]!Table1[29])</f>
        <v>0</v>
      </c>
      <c r="BH388" s="30">
        <f ca="1">SUMIF([1]route!$E$3:$E$10005,E388,[1]!Table1[30])</f>
        <v>0</v>
      </c>
      <c r="BI388" s="30">
        <f ca="1">SUMIF([1]route!$E$3:$E$10005,E388,[1]!Table1[31])</f>
        <v>0</v>
      </c>
      <c r="BJ388" s="30">
        <f ca="1">SUMIF([1]route!$E$3:$E$10005,E388,[1]!Table1[Remain PO])</f>
        <v>0</v>
      </c>
      <c r="BK388" s="31">
        <f ca="1">SUMIF([1]route!$E$3:$E$10005,E388,[1]!Table1[N+1])</f>
        <v>0</v>
      </c>
      <c r="BL388" s="31">
        <f ca="1">SUMIF([1]route!$E$3:$E$10005,E388,[1]!Table1[N+2])</f>
        <v>0</v>
      </c>
      <c r="BM388" s="31">
        <f ca="1">SUMIF([1]route!$E$3:$E$10005,E388,[1]!Table1[N+3])</f>
        <v>0</v>
      </c>
      <c r="BN388" s="32">
        <f ca="1">SUMIF([1]route!$E$3:$E$10005,E388,[1]!Table1[N+4])</f>
        <v>0</v>
      </c>
      <c r="BP388" s="37">
        <f t="shared" ref="BP388:BP451" si="152">$V388-$AD388</f>
        <v>0</v>
      </c>
      <c r="BQ388" s="35">
        <f t="shared" ca="1" si="137"/>
        <v>0</v>
      </c>
      <c r="BR388" s="35">
        <f t="shared" ca="1" si="137"/>
        <v>0</v>
      </c>
      <c r="BS388" s="35">
        <f t="shared" ca="1" si="137"/>
        <v>0</v>
      </c>
      <c r="BT388" s="35">
        <f t="shared" ca="1" si="137"/>
        <v>0</v>
      </c>
      <c r="BU388" s="35">
        <f t="shared" ca="1" si="137"/>
        <v>0</v>
      </c>
      <c r="BV388" s="35">
        <f t="shared" ca="1" si="136"/>
        <v>0</v>
      </c>
      <c r="BW388" s="35">
        <f t="shared" ca="1" si="136"/>
        <v>0</v>
      </c>
      <c r="BX388" s="35">
        <f t="shared" ca="1" si="136"/>
        <v>0</v>
      </c>
      <c r="BY388" s="35">
        <f t="shared" ca="1" si="136"/>
        <v>0</v>
      </c>
      <c r="BZ388" s="35">
        <f t="shared" ca="1" si="136"/>
        <v>0</v>
      </c>
      <c r="CA388" s="35">
        <f t="shared" ca="1" si="136"/>
        <v>0</v>
      </c>
      <c r="CB388" s="35">
        <f t="shared" ca="1" si="136"/>
        <v>0</v>
      </c>
      <c r="CC388" s="35">
        <f t="shared" ca="1" si="136"/>
        <v>0</v>
      </c>
      <c r="CD388" s="35">
        <f t="shared" ca="1" si="136"/>
        <v>0</v>
      </c>
      <c r="CE388" s="35">
        <f t="shared" ca="1" si="134"/>
        <v>0</v>
      </c>
      <c r="CF388" s="35">
        <f t="shared" ca="1" si="134"/>
        <v>0</v>
      </c>
      <c r="CG388" s="35">
        <f t="shared" ca="1" si="134"/>
        <v>0</v>
      </c>
      <c r="CH388" s="35">
        <f t="shared" ca="1" si="134"/>
        <v>0</v>
      </c>
      <c r="CI388" s="35">
        <f t="shared" ca="1" si="134"/>
        <v>0</v>
      </c>
      <c r="CJ388" s="35">
        <f t="shared" ca="1" si="134"/>
        <v>0</v>
      </c>
      <c r="CK388" s="35">
        <f t="shared" ca="1" si="138"/>
        <v>0</v>
      </c>
      <c r="CL388" s="35">
        <f t="shared" ca="1" si="138"/>
        <v>0</v>
      </c>
      <c r="CM388" s="35">
        <f t="shared" ca="1" si="138"/>
        <v>0</v>
      </c>
      <c r="CN388" s="35">
        <f t="shared" ca="1" si="138"/>
        <v>0</v>
      </c>
      <c r="CO388" s="35">
        <f t="shared" ca="1" si="138"/>
        <v>0</v>
      </c>
      <c r="CP388" s="35">
        <f t="shared" ca="1" si="138"/>
        <v>0</v>
      </c>
      <c r="CQ388" s="35">
        <f t="shared" ca="1" si="138"/>
        <v>0</v>
      </c>
      <c r="CR388" s="35">
        <f t="shared" ca="1" si="138"/>
        <v>0</v>
      </c>
      <c r="CS388" s="35">
        <f t="shared" ca="1" si="138"/>
        <v>0</v>
      </c>
      <c r="CT388" s="35">
        <f t="shared" ca="1" si="138"/>
        <v>0</v>
      </c>
      <c r="CU388" s="35">
        <f t="shared" ca="1" si="138"/>
        <v>0</v>
      </c>
      <c r="CV388" s="35">
        <f t="shared" ca="1" si="138"/>
        <v>0</v>
      </c>
      <c r="CW388" s="38">
        <f t="shared" ca="1" si="138"/>
        <v>0</v>
      </c>
      <c r="CX388" s="38">
        <f t="shared" ca="1" si="138"/>
        <v>0</v>
      </c>
      <c r="CY388" s="38">
        <f t="shared" ca="1" si="138"/>
        <v>0</v>
      </c>
      <c r="CZ388" s="39">
        <f t="shared" ca="1" si="139"/>
        <v>0</v>
      </c>
      <c r="DA388" s="35"/>
    </row>
    <row r="389" spans="4:105" x14ac:dyDescent="0.3">
      <c r="D389" s="61" t="str">
        <f>VLOOKUP(F389,[1]Special!$O$2:$S$209,3,0)</f>
        <v>|0101021700|0.00|0.00|0.000|65.5002</v>
      </c>
      <c r="E389" s="20" t="s">
        <v>412</v>
      </c>
      <c r="F389" s="19" t="str">
        <f t="shared" si="142"/>
        <v>|0200220810|21.70|0.00|2.000|0.000</v>
      </c>
      <c r="G389" s="19" t="str">
        <f>'Cutting Rules'!H389</f>
        <v>SHVN||||||||||||</v>
      </c>
      <c r="H389" s="19" t="str">
        <f>VLOOKUP(MID(F389,8,2),[1]Special!$H$2:$I$32,2,0)</f>
        <v>STKM13A</v>
      </c>
      <c r="I389" s="19" t="str">
        <f t="shared" si="143"/>
        <v>NBC</v>
      </c>
      <c r="J389" s="19" t="str">
        <f t="shared" si="144"/>
        <v>P</v>
      </c>
      <c r="K389" s="19" t="str">
        <f t="shared" si="145"/>
        <v>21.7</v>
      </c>
      <c r="L389" s="19" t="str">
        <f t="shared" si="146"/>
        <v>0.00</v>
      </c>
      <c r="M389" s="52" t="str">
        <f t="shared" si="147"/>
        <v>2.00</v>
      </c>
      <c r="N389" s="52" t="str">
        <f t="shared" si="148"/>
        <v>5500</v>
      </c>
      <c r="O389" s="19">
        <f>VLOOKUP(F389,[1]Item!$A$5:$Z$10000,26,0)</f>
        <v>0.97199999999999998</v>
      </c>
      <c r="P389" s="19" t="str">
        <f>VLOOKUP(E389,[1]route!$E$3:$O$10005,11,0)</f>
        <v>P/E</v>
      </c>
      <c r="Q389" s="62" t="str">
        <f>'Cutting Rules'!AD389</f>
        <v>5500------------</v>
      </c>
      <c r="R389" s="23">
        <f ca="1">SUMIF([1]route!$E$3:$E$10005,E389,[1]!Table1[生産])</f>
        <v>0</v>
      </c>
      <c r="S389" s="24"/>
      <c r="T389" s="78" t="s">
        <v>547</v>
      </c>
      <c r="U389" s="19"/>
      <c r="V389" s="48">
        <f>SUMIF([1]route!$E$3:$E$10005,E389,[1]route!$M$3:$M$10005)</f>
        <v>0</v>
      </c>
      <c r="W389" s="56">
        <f t="shared" si="149"/>
        <v>0</v>
      </c>
      <c r="X389" s="27" t="e">
        <f t="array" aca="1" ref="X389" ca="1">INDEX($BP389:$CZ389,MATCH(TRUE,$BP389:$CZ389&lt;0,0))</f>
        <v>#N/A</v>
      </c>
      <c r="Y389" s="47" t="str">
        <f t="shared" ca="1" si="140"/>
        <v/>
      </c>
      <c r="Z389" s="121" t="str">
        <f>IFERROR(VLOOKUP(E389,[1]route!$E$3:$BL$10005,59,0),"")&amp;IFERROR(VLOOKUP(E389,[1]route!$E$3:$BL$10005,60,0),"")</f>
        <v/>
      </c>
      <c r="AA389" s="28">
        <f t="shared" ca="1" si="150"/>
        <v>0</v>
      </c>
      <c r="AB389" s="77">
        <f t="shared" ca="1" si="151"/>
        <v>0</v>
      </c>
      <c r="AC389" s="4" t="str">
        <f t="shared" ca="1" si="141"/>
        <v/>
      </c>
      <c r="AD389" s="29">
        <v>0</v>
      </c>
      <c r="AE389" s="30">
        <f ca="1">SUMIF([1]route!$E$3:$E$10005,E389,[1]!Table1[1])</f>
        <v>0</v>
      </c>
      <c r="AF389" s="30">
        <f ca="1">SUMIF([1]route!$E$3:$E$10005,E389,[1]!Table1[2])</f>
        <v>0</v>
      </c>
      <c r="AG389" s="30">
        <f ca="1">SUMIF([1]route!$E$3:$E$10005,E389,[1]!Table1[3])</f>
        <v>0</v>
      </c>
      <c r="AH389" s="30">
        <f ca="1">SUMIF([1]route!$E$3:$E$10005,E389,[1]!Table1[4])</f>
        <v>0</v>
      </c>
      <c r="AI389" s="30">
        <f ca="1">SUMIF([1]route!$E$3:$E$10005,E389,[1]!Table1[5])</f>
        <v>0</v>
      </c>
      <c r="AJ389" s="30">
        <f ca="1">SUMIF([1]route!$E$3:$E$10005,E389,[1]!Table1[6])</f>
        <v>0</v>
      </c>
      <c r="AK389" s="30">
        <f ca="1">SUMIF([1]route!$E$3:$E$10005,E389,[1]!Table1[7])</f>
        <v>0</v>
      </c>
      <c r="AL389" s="30">
        <f ca="1">SUMIF([1]route!$E$3:$E$10005,E389,[1]!Table1[8])</f>
        <v>0</v>
      </c>
      <c r="AM389" s="30">
        <f ca="1">SUMIF([1]route!$E$3:$E$10005,E389,[1]!Table1[9])</f>
        <v>0</v>
      </c>
      <c r="AN389" s="30">
        <f ca="1">SUMIF([1]route!$E$3:$E$10005,E389,[1]!Table1[10])</f>
        <v>0</v>
      </c>
      <c r="AO389" s="30">
        <f ca="1">SUMIF([1]route!$E$3:$E$10005,E389,[1]!Table1[11])</f>
        <v>0</v>
      </c>
      <c r="AP389" s="30">
        <f ca="1">SUMIF([1]route!$E$3:$E$10005,E389,[1]!Table1[12])</f>
        <v>0</v>
      </c>
      <c r="AQ389" s="30">
        <f ca="1">SUMIF([1]route!$E$3:$E$10005,E389,[1]!Table1[13])</f>
        <v>0</v>
      </c>
      <c r="AR389" s="30">
        <f ca="1">SUMIF([1]route!$E$3:$E$10005,E389,[1]!Table1[14])</f>
        <v>0</v>
      </c>
      <c r="AS389" s="30">
        <f ca="1">SUMIF([1]route!$E$3:$E$10005,E389,[1]!Table1[15])</f>
        <v>0</v>
      </c>
      <c r="AT389" s="30">
        <f ca="1">SUMIF([1]route!$E$3:$E$10005,E389,[1]!Table1[16])</f>
        <v>0</v>
      </c>
      <c r="AU389" s="30">
        <f ca="1">SUMIF([1]route!$E$3:$E$10005,E389,[1]!Table1[17])</f>
        <v>0</v>
      </c>
      <c r="AV389" s="30">
        <f ca="1">SUMIF([1]route!$E$3:$E$10005,E389,[1]!Table1[18])</f>
        <v>0</v>
      </c>
      <c r="AW389" s="30">
        <f ca="1">SUMIF([1]route!$E$3:$E$10005,E389,[1]!Table1[19])</f>
        <v>0</v>
      </c>
      <c r="AX389" s="30">
        <f ca="1">SUMIF([1]route!$E$3:$E$10005,E389,[1]!Table1[20])</f>
        <v>0</v>
      </c>
      <c r="AY389" s="30">
        <f ca="1">SUMIF([1]route!$E$3:$E$10005,E389,[1]!Table1[21])</f>
        <v>0</v>
      </c>
      <c r="AZ389" s="30">
        <f ca="1">SUMIF([1]route!$E$3:$E$10005,E389,[1]!Table1[22])</f>
        <v>0</v>
      </c>
      <c r="BA389" s="30">
        <f ca="1">SUMIF([1]route!$E$3:$E$10005,E389,[1]!Table1[23])</f>
        <v>0</v>
      </c>
      <c r="BB389" s="30">
        <f ca="1">SUMIF([1]route!$E$3:$E$10005,E389,[1]!Table1[24])</f>
        <v>0</v>
      </c>
      <c r="BC389" s="30">
        <f ca="1">SUMIF([1]route!$E$3:$E$10005,E389,[1]!Table1[25])</f>
        <v>0</v>
      </c>
      <c r="BD389" s="30">
        <f ca="1">SUMIF([1]route!$E$3:$E$10005,E389,[1]!Table1[26])</f>
        <v>0</v>
      </c>
      <c r="BE389" s="30">
        <f ca="1">SUMIF([1]route!$E$3:$E$10005,E389,[1]!Table1[27])</f>
        <v>0</v>
      </c>
      <c r="BF389" s="30">
        <f ca="1">SUMIF([1]route!$E$3:$E$10005,E389,[1]!Table1[28])</f>
        <v>0</v>
      </c>
      <c r="BG389" s="30">
        <f ca="1">SUMIF([1]route!$E$3:$E$10005,E389,[1]!Table1[29])</f>
        <v>0</v>
      </c>
      <c r="BH389" s="30">
        <f ca="1">SUMIF([1]route!$E$3:$E$10005,E389,[1]!Table1[30])</f>
        <v>0</v>
      </c>
      <c r="BI389" s="30">
        <f ca="1">SUMIF([1]route!$E$3:$E$10005,E389,[1]!Table1[31])</f>
        <v>0</v>
      </c>
      <c r="BJ389" s="30">
        <f ca="1">SUMIF([1]route!$E$3:$E$10005,E389,[1]!Table1[Remain PO])</f>
        <v>0</v>
      </c>
      <c r="BK389" s="31">
        <f ca="1">SUMIF([1]route!$E$3:$E$10005,E389,[1]!Table1[N+1])</f>
        <v>0</v>
      </c>
      <c r="BL389" s="31">
        <f ca="1">SUMIF([1]route!$E$3:$E$10005,E389,[1]!Table1[N+2])</f>
        <v>0</v>
      </c>
      <c r="BM389" s="31">
        <f ca="1">SUMIF([1]route!$E$3:$E$10005,E389,[1]!Table1[N+3])</f>
        <v>0</v>
      </c>
      <c r="BN389" s="32">
        <f ca="1">SUMIF([1]route!$E$3:$E$10005,E389,[1]!Table1[N+4])</f>
        <v>0</v>
      </c>
      <c r="BP389" s="37">
        <f t="shared" si="152"/>
        <v>0</v>
      </c>
      <c r="BQ389" s="35">
        <f t="shared" ca="1" si="137"/>
        <v>0</v>
      </c>
      <c r="BR389" s="35">
        <f t="shared" ca="1" si="137"/>
        <v>0</v>
      </c>
      <c r="BS389" s="35">
        <f t="shared" ca="1" si="137"/>
        <v>0</v>
      </c>
      <c r="BT389" s="35">
        <f t="shared" ca="1" si="137"/>
        <v>0</v>
      </c>
      <c r="BU389" s="35">
        <f t="shared" ca="1" si="137"/>
        <v>0</v>
      </c>
      <c r="BV389" s="35">
        <f t="shared" ca="1" si="136"/>
        <v>0</v>
      </c>
      <c r="BW389" s="35">
        <f t="shared" ca="1" si="136"/>
        <v>0</v>
      </c>
      <c r="BX389" s="35">
        <f t="shared" ca="1" si="136"/>
        <v>0</v>
      </c>
      <c r="BY389" s="35">
        <f t="shared" ref="BY389:CH418" ca="1" si="153">BX389-AM389</f>
        <v>0</v>
      </c>
      <c r="BZ389" s="35">
        <f t="shared" ca="1" si="153"/>
        <v>0</v>
      </c>
      <c r="CA389" s="35">
        <f t="shared" ca="1" si="153"/>
        <v>0</v>
      </c>
      <c r="CB389" s="35">
        <f t="shared" ca="1" si="153"/>
        <v>0</v>
      </c>
      <c r="CC389" s="35">
        <f t="shared" ca="1" si="153"/>
        <v>0</v>
      </c>
      <c r="CD389" s="35">
        <f t="shared" ca="1" si="153"/>
        <v>0</v>
      </c>
      <c r="CE389" s="35">
        <f t="shared" ca="1" si="134"/>
        <v>0</v>
      </c>
      <c r="CF389" s="35">
        <f t="shared" ca="1" si="134"/>
        <v>0</v>
      </c>
      <c r="CG389" s="35">
        <f t="shared" ca="1" si="134"/>
        <v>0</v>
      </c>
      <c r="CH389" s="35">
        <f t="shared" ca="1" si="134"/>
        <v>0</v>
      </c>
      <c r="CI389" s="35">
        <f t="shared" ca="1" si="134"/>
        <v>0</v>
      </c>
      <c r="CJ389" s="35">
        <f t="shared" ca="1" si="134"/>
        <v>0</v>
      </c>
      <c r="CK389" s="35">
        <f t="shared" ca="1" si="138"/>
        <v>0</v>
      </c>
      <c r="CL389" s="35">
        <f t="shared" ca="1" si="138"/>
        <v>0</v>
      </c>
      <c r="CM389" s="35">
        <f t="shared" ca="1" si="138"/>
        <v>0</v>
      </c>
      <c r="CN389" s="35">
        <f t="shared" ca="1" si="138"/>
        <v>0</v>
      </c>
      <c r="CO389" s="35">
        <f t="shared" ca="1" si="138"/>
        <v>0</v>
      </c>
      <c r="CP389" s="35">
        <f t="shared" ca="1" si="138"/>
        <v>0</v>
      </c>
      <c r="CQ389" s="35">
        <f t="shared" ca="1" si="138"/>
        <v>0</v>
      </c>
      <c r="CR389" s="35">
        <f t="shared" ca="1" si="138"/>
        <v>0</v>
      </c>
      <c r="CS389" s="35">
        <f t="shared" ca="1" si="138"/>
        <v>0</v>
      </c>
      <c r="CT389" s="35">
        <f t="shared" ca="1" si="138"/>
        <v>0</v>
      </c>
      <c r="CU389" s="35">
        <f t="shared" ca="1" si="138"/>
        <v>0</v>
      </c>
      <c r="CV389" s="35">
        <f t="shared" ca="1" si="138"/>
        <v>0</v>
      </c>
      <c r="CW389" s="38">
        <f t="shared" ca="1" si="138"/>
        <v>0</v>
      </c>
      <c r="CX389" s="38">
        <f t="shared" ca="1" si="138"/>
        <v>0</v>
      </c>
      <c r="CY389" s="38">
        <f t="shared" ca="1" si="138"/>
        <v>0</v>
      </c>
      <c r="CZ389" s="39">
        <f t="shared" ca="1" si="139"/>
        <v>0</v>
      </c>
      <c r="DA389" s="35"/>
    </row>
    <row r="390" spans="4:105" x14ac:dyDescent="0.3">
      <c r="D390" s="61" t="str">
        <f>VLOOKUP(F390,[1]Special!$O$2:$S$209,3,0)</f>
        <v>|0101021700|0.00|0.00|0.000|64.0002.8</v>
      </c>
      <c r="E390" s="20" t="s">
        <v>413</v>
      </c>
      <c r="F390" s="19" t="str">
        <f t="shared" si="142"/>
        <v>|0200220810|21.70|0.00|2.800|0.000</v>
      </c>
      <c r="G390" s="19" t="str">
        <f>'Cutting Rules'!H390</f>
        <v>SHVN||||||||||||</v>
      </c>
      <c r="H390" s="19" t="str">
        <f>VLOOKUP(MID(F390,8,2),[1]Special!$H$2:$I$32,2,0)</f>
        <v>STKM13A</v>
      </c>
      <c r="I390" s="19" t="str">
        <f t="shared" si="143"/>
        <v>NBC</v>
      </c>
      <c r="J390" s="19" t="str">
        <f t="shared" si="144"/>
        <v>P</v>
      </c>
      <c r="K390" s="19" t="str">
        <f t="shared" si="145"/>
        <v>21.7</v>
      </c>
      <c r="L390" s="19" t="str">
        <f t="shared" si="146"/>
        <v>0.00</v>
      </c>
      <c r="M390" s="52" t="str">
        <f t="shared" si="147"/>
        <v>2.80</v>
      </c>
      <c r="N390" s="52" t="str">
        <f t="shared" si="148"/>
        <v>5500</v>
      </c>
      <c r="O390" s="19">
        <f>VLOOKUP(F390,[1]Item!$A$5:$Z$10000,26,0)</f>
        <v>1.3049999999999999</v>
      </c>
      <c r="P390" s="19" t="str">
        <f>VLOOKUP(E390,[1]route!$E$3:$O$10005,11,0)</f>
        <v>P/E</v>
      </c>
      <c r="Q390" s="62" t="str">
        <f>'Cutting Rules'!AD390</f>
        <v>5500------------</v>
      </c>
      <c r="R390" s="23">
        <f ca="1">SUMIF([1]route!$E$3:$E$10005,E390,[1]!Table1[生産])</f>
        <v>0</v>
      </c>
      <c r="S390" s="24"/>
      <c r="T390" s="78" t="s">
        <v>547</v>
      </c>
      <c r="U390" s="19"/>
      <c r="V390" s="48">
        <f>SUMIF([1]route!$E$3:$E$10005,E390,[1]route!$M$3:$M$10005)</f>
        <v>0</v>
      </c>
      <c r="W390" s="56">
        <f t="shared" si="149"/>
        <v>0</v>
      </c>
      <c r="X390" s="27" t="e">
        <f t="array" aca="1" ref="X390" ca="1">INDEX($BP390:$CZ390,MATCH(TRUE,$BP390:$CZ390&lt;0,0))</f>
        <v>#N/A</v>
      </c>
      <c r="Y390" s="47" t="str">
        <f t="shared" ca="1" si="140"/>
        <v/>
      </c>
      <c r="Z390" s="121" t="str">
        <f>IFERROR(VLOOKUP(E390,[1]route!$E$3:$BL$10005,59,0),"")&amp;IFERROR(VLOOKUP(E390,[1]route!$E$3:$BL$10005,60,0),"")</f>
        <v/>
      </c>
      <c r="AA390" s="28">
        <f t="shared" ca="1" si="150"/>
        <v>0</v>
      </c>
      <c r="AB390" s="77">
        <f t="shared" ca="1" si="151"/>
        <v>0</v>
      </c>
      <c r="AC390" s="4" t="str">
        <f t="shared" ca="1" si="141"/>
        <v/>
      </c>
      <c r="AD390" s="29">
        <v>0</v>
      </c>
      <c r="AE390" s="30">
        <f ca="1">SUMIF([1]route!$E$3:$E$10005,E390,[1]!Table1[1])</f>
        <v>0</v>
      </c>
      <c r="AF390" s="30">
        <f ca="1">SUMIF([1]route!$E$3:$E$10005,E390,[1]!Table1[2])</f>
        <v>0</v>
      </c>
      <c r="AG390" s="30">
        <f ca="1">SUMIF([1]route!$E$3:$E$10005,E390,[1]!Table1[3])</f>
        <v>0</v>
      </c>
      <c r="AH390" s="30">
        <f ca="1">SUMIF([1]route!$E$3:$E$10005,E390,[1]!Table1[4])</f>
        <v>0</v>
      </c>
      <c r="AI390" s="30">
        <f ca="1">SUMIF([1]route!$E$3:$E$10005,E390,[1]!Table1[5])</f>
        <v>0</v>
      </c>
      <c r="AJ390" s="30">
        <f ca="1">SUMIF([1]route!$E$3:$E$10005,E390,[1]!Table1[6])</f>
        <v>0</v>
      </c>
      <c r="AK390" s="30">
        <f ca="1">SUMIF([1]route!$E$3:$E$10005,E390,[1]!Table1[7])</f>
        <v>0</v>
      </c>
      <c r="AL390" s="30">
        <f ca="1">SUMIF([1]route!$E$3:$E$10005,E390,[1]!Table1[8])</f>
        <v>0</v>
      </c>
      <c r="AM390" s="30">
        <f ca="1">SUMIF([1]route!$E$3:$E$10005,E390,[1]!Table1[9])</f>
        <v>0</v>
      </c>
      <c r="AN390" s="30">
        <f ca="1">SUMIF([1]route!$E$3:$E$10005,E390,[1]!Table1[10])</f>
        <v>0</v>
      </c>
      <c r="AO390" s="30">
        <f ca="1">SUMIF([1]route!$E$3:$E$10005,E390,[1]!Table1[11])</f>
        <v>0</v>
      </c>
      <c r="AP390" s="30">
        <f ca="1">SUMIF([1]route!$E$3:$E$10005,E390,[1]!Table1[12])</f>
        <v>0</v>
      </c>
      <c r="AQ390" s="30">
        <f ca="1">SUMIF([1]route!$E$3:$E$10005,E390,[1]!Table1[13])</f>
        <v>0</v>
      </c>
      <c r="AR390" s="30">
        <f ca="1">SUMIF([1]route!$E$3:$E$10005,E390,[1]!Table1[14])</f>
        <v>0</v>
      </c>
      <c r="AS390" s="30">
        <f ca="1">SUMIF([1]route!$E$3:$E$10005,E390,[1]!Table1[15])</f>
        <v>0</v>
      </c>
      <c r="AT390" s="30">
        <f ca="1">SUMIF([1]route!$E$3:$E$10005,E390,[1]!Table1[16])</f>
        <v>0</v>
      </c>
      <c r="AU390" s="30">
        <f ca="1">SUMIF([1]route!$E$3:$E$10005,E390,[1]!Table1[17])</f>
        <v>0</v>
      </c>
      <c r="AV390" s="30">
        <f ca="1">SUMIF([1]route!$E$3:$E$10005,E390,[1]!Table1[18])</f>
        <v>0</v>
      </c>
      <c r="AW390" s="30">
        <f ca="1">SUMIF([1]route!$E$3:$E$10005,E390,[1]!Table1[19])</f>
        <v>0</v>
      </c>
      <c r="AX390" s="30">
        <f ca="1">SUMIF([1]route!$E$3:$E$10005,E390,[1]!Table1[20])</f>
        <v>0</v>
      </c>
      <c r="AY390" s="30">
        <f ca="1">SUMIF([1]route!$E$3:$E$10005,E390,[1]!Table1[21])</f>
        <v>0</v>
      </c>
      <c r="AZ390" s="30">
        <f ca="1">SUMIF([1]route!$E$3:$E$10005,E390,[1]!Table1[22])</f>
        <v>0</v>
      </c>
      <c r="BA390" s="30">
        <f ca="1">SUMIF([1]route!$E$3:$E$10005,E390,[1]!Table1[23])</f>
        <v>0</v>
      </c>
      <c r="BB390" s="30">
        <f ca="1">SUMIF([1]route!$E$3:$E$10005,E390,[1]!Table1[24])</f>
        <v>0</v>
      </c>
      <c r="BC390" s="30">
        <f ca="1">SUMIF([1]route!$E$3:$E$10005,E390,[1]!Table1[25])</f>
        <v>0</v>
      </c>
      <c r="BD390" s="30">
        <f ca="1">SUMIF([1]route!$E$3:$E$10005,E390,[1]!Table1[26])</f>
        <v>0</v>
      </c>
      <c r="BE390" s="30">
        <f ca="1">SUMIF([1]route!$E$3:$E$10005,E390,[1]!Table1[27])</f>
        <v>0</v>
      </c>
      <c r="BF390" s="30">
        <f ca="1">SUMIF([1]route!$E$3:$E$10005,E390,[1]!Table1[28])</f>
        <v>0</v>
      </c>
      <c r="BG390" s="30">
        <f ca="1">SUMIF([1]route!$E$3:$E$10005,E390,[1]!Table1[29])</f>
        <v>0</v>
      </c>
      <c r="BH390" s="30">
        <f ca="1">SUMIF([1]route!$E$3:$E$10005,E390,[1]!Table1[30])</f>
        <v>0</v>
      </c>
      <c r="BI390" s="30">
        <f ca="1">SUMIF([1]route!$E$3:$E$10005,E390,[1]!Table1[31])</f>
        <v>0</v>
      </c>
      <c r="BJ390" s="30">
        <f ca="1">SUMIF([1]route!$E$3:$E$10005,E390,[1]!Table1[Remain PO])</f>
        <v>0</v>
      </c>
      <c r="BK390" s="31">
        <f ca="1">SUMIF([1]route!$E$3:$E$10005,E390,[1]!Table1[N+1])</f>
        <v>0</v>
      </c>
      <c r="BL390" s="31">
        <f ca="1">SUMIF([1]route!$E$3:$E$10005,E390,[1]!Table1[N+2])</f>
        <v>0</v>
      </c>
      <c r="BM390" s="31">
        <f ca="1">SUMIF([1]route!$E$3:$E$10005,E390,[1]!Table1[N+3])</f>
        <v>0</v>
      </c>
      <c r="BN390" s="32">
        <f ca="1">SUMIF([1]route!$E$3:$E$10005,E390,[1]!Table1[N+4])</f>
        <v>0</v>
      </c>
      <c r="BP390" s="37">
        <f t="shared" si="152"/>
        <v>0</v>
      </c>
      <c r="BQ390" s="35">
        <f t="shared" ca="1" si="137"/>
        <v>0</v>
      </c>
      <c r="BR390" s="35">
        <f t="shared" ca="1" si="137"/>
        <v>0</v>
      </c>
      <c r="BS390" s="35">
        <f t="shared" ca="1" si="137"/>
        <v>0</v>
      </c>
      <c r="BT390" s="35">
        <f t="shared" ca="1" si="137"/>
        <v>0</v>
      </c>
      <c r="BU390" s="35">
        <f t="shared" ca="1" si="137"/>
        <v>0</v>
      </c>
      <c r="BV390" s="35">
        <f t="shared" ca="1" si="137"/>
        <v>0</v>
      </c>
      <c r="BW390" s="35">
        <f t="shared" ca="1" si="137"/>
        <v>0</v>
      </c>
      <c r="BX390" s="35">
        <f t="shared" ca="1" si="137"/>
        <v>0</v>
      </c>
      <c r="BY390" s="35">
        <f t="shared" ca="1" si="153"/>
        <v>0</v>
      </c>
      <c r="BZ390" s="35">
        <f t="shared" ca="1" si="153"/>
        <v>0</v>
      </c>
      <c r="CA390" s="35">
        <f t="shared" ca="1" si="153"/>
        <v>0</v>
      </c>
      <c r="CB390" s="35">
        <f t="shared" ca="1" si="153"/>
        <v>0</v>
      </c>
      <c r="CC390" s="35">
        <f t="shared" ca="1" si="153"/>
        <v>0</v>
      </c>
      <c r="CD390" s="35">
        <f t="shared" ca="1" si="153"/>
        <v>0</v>
      </c>
      <c r="CE390" s="35">
        <f t="shared" ca="1" si="134"/>
        <v>0</v>
      </c>
      <c r="CF390" s="35">
        <f t="shared" ca="1" si="134"/>
        <v>0</v>
      </c>
      <c r="CG390" s="35">
        <f t="shared" ca="1" si="134"/>
        <v>0</v>
      </c>
      <c r="CH390" s="35">
        <f t="shared" ca="1" si="134"/>
        <v>0</v>
      </c>
      <c r="CI390" s="35">
        <f t="shared" ca="1" si="134"/>
        <v>0</v>
      </c>
      <c r="CJ390" s="35">
        <f t="shared" ca="1" si="134"/>
        <v>0</v>
      </c>
      <c r="CK390" s="35">
        <f t="shared" ca="1" si="138"/>
        <v>0</v>
      </c>
      <c r="CL390" s="35">
        <f t="shared" ca="1" si="138"/>
        <v>0</v>
      </c>
      <c r="CM390" s="35">
        <f t="shared" ca="1" si="138"/>
        <v>0</v>
      </c>
      <c r="CN390" s="35">
        <f t="shared" ca="1" si="138"/>
        <v>0</v>
      </c>
      <c r="CO390" s="35">
        <f t="shared" ca="1" si="138"/>
        <v>0</v>
      </c>
      <c r="CP390" s="35">
        <f t="shared" ca="1" si="138"/>
        <v>0</v>
      </c>
      <c r="CQ390" s="35">
        <f t="shared" ca="1" si="138"/>
        <v>0</v>
      </c>
      <c r="CR390" s="35">
        <f t="shared" ca="1" si="138"/>
        <v>0</v>
      </c>
      <c r="CS390" s="35">
        <f t="shared" ca="1" si="138"/>
        <v>0</v>
      </c>
      <c r="CT390" s="35">
        <f t="shared" ca="1" si="138"/>
        <v>0</v>
      </c>
      <c r="CU390" s="35">
        <f t="shared" ca="1" si="138"/>
        <v>0</v>
      </c>
      <c r="CV390" s="35">
        <f t="shared" ca="1" si="138"/>
        <v>0</v>
      </c>
      <c r="CW390" s="38">
        <f t="shared" ca="1" si="138"/>
        <v>0</v>
      </c>
      <c r="CX390" s="38">
        <f t="shared" ca="1" si="138"/>
        <v>0</v>
      </c>
      <c r="CY390" s="38">
        <f t="shared" ca="1" si="138"/>
        <v>0</v>
      </c>
      <c r="CZ390" s="39">
        <f t="shared" ca="1" si="139"/>
        <v>0</v>
      </c>
      <c r="DA390" s="35"/>
    </row>
    <row r="391" spans="4:105" x14ac:dyDescent="0.3">
      <c r="D391" s="61" t="str">
        <f>VLOOKUP(F391,[1]Special!$O$2:$S$209,3,0)</f>
        <v>|0101022000|0.00|0.00|0.000|77.0002</v>
      </c>
      <c r="E391" s="20" t="s">
        <v>414</v>
      </c>
      <c r="F391" s="19" t="str">
        <f t="shared" si="142"/>
        <v>|0200220139|25.40|0.00|2.000|0.000</v>
      </c>
      <c r="G391" s="19" t="str">
        <f>'Cutting Rules'!H391</f>
        <v>SHVN||||||||||||</v>
      </c>
      <c r="H391" s="19" t="str">
        <f>VLOOKUP(MID(F391,8,2),[1]Special!$H$2:$I$32,2,0)</f>
        <v>STKM11A</v>
      </c>
      <c r="I391" s="19" t="str">
        <f t="shared" si="143"/>
        <v>NBC</v>
      </c>
      <c r="J391" s="19" t="str">
        <f t="shared" si="144"/>
        <v>P</v>
      </c>
      <c r="K391" s="19" t="str">
        <f t="shared" si="145"/>
        <v>25.4</v>
      </c>
      <c r="L391" s="19" t="str">
        <f t="shared" si="146"/>
        <v>0.00</v>
      </c>
      <c r="M391" s="52" t="str">
        <f t="shared" si="147"/>
        <v>2.00</v>
      </c>
      <c r="N391" s="52" t="str">
        <f t="shared" si="148"/>
        <v>5500</v>
      </c>
      <c r="O391" s="19">
        <f>VLOOKUP(F391,[1]Item!$A$5:$Z$10000,26,0)</f>
        <v>1.1539999999999999</v>
      </c>
      <c r="P391" s="19" t="str">
        <f>VLOOKUP(E391,[1]route!$E$3:$O$10005,11,0)</f>
        <v>P/E</v>
      </c>
      <c r="Q391" s="62" t="str">
        <f>'Cutting Rules'!AD391</f>
        <v>5500------------</v>
      </c>
      <c r="R391" s="23">
        <f ca="1">SUMIF([1]route!$E$3:$E$10005,E391,[1]!Table1[生産])</f>
        <v>0</v>
      </c>
      <c r="S391" s="24"/>
      <c r="T391" s="78" t="s">
        <v>547</v>
      </c>
      <c r="U391" s="19"/>
      <c r="V391" s="48">
        <f>SUMIF([1]route!$E$3:$E$10005,E391,[1]route!$M$3:$M$10005)</f>
        <v>0</v>
      </c>
      <c r="W391" s="56">
        <f t="shared" si="149"/>
        <v>0</v>
      </c>
      <c r="X391" s="27" t="e">
        <f t="array" aca="1" ref="X391" ca="1">INDEX($BP391:$CZ391,MATCH(TRUE,$BP391:$CZ391&lt;0,0))</f>
        <v>#N/A</v>
      </c>
      <c r="Y391" s="47" t="str">
        <f t="shared" ca="1" si="140"/>
        <v/>
      </c>
      <c r="Z391" s="121" t="str">
        <f>IFERROR(VLOOKUP(E391,[1]route!$E$3:$BL$10005,59,0),"")&amp;IFERROR(VLOOKUP(E391,[1]route!$E$3:$BL$10005,60,0),"")</f>
        <v/>
      </c>
      <c r="AA391" s="28">
        <f t="shared" ca="1" si="150"/>
        <v>0</v>
      </c>
      <c r="AB391" s="77">
        <f t="shared" ca="1" si="151"/>
        <v>0</v>
      </c>
      <c r="AC391" s="4" t="str">
        <f t="shared" ca="1" si="141"/>
        <v/>
      </c>
      <c r="AD391" s="29">
        <v>0</v>
      </c>
      <c r="AE391" s="30">
        <f ca="1">SUMIF([1]route!$E$3:$E$10005,E391,[1]!Table1[1])</f>
        <v>0</v>
      </c>
      <c r="AF391" s="30">
        <f ca="1">SUMIF([1]route!$E$3:$E$10005,E391,[1]!Table1[2])</f>
        <v>0</v>
      </c>
      <c r="AG391" s="30">
        <f ca="1">SUMIF([1]route!$E$3:$E$10005,E391,[1]!Table1[3])</f>
        <v>0</v>
      </c>
      <c r="AH391" s="30">
        <f ca="1">SUMIF([1]route!$E$3:$E$10005,E391,[1]!Table1[4])</f>
        <v>0</v>
      </c>
      <c r="AI391" s="30">
        <f ca="1">SUMIF([1]route!$E$3:$E$10005,E391,[1]!Table1[5])</f>
        <v>0</v>
      </c>
      <c r="AJ391" s="30">
        <f ca="1">SUMIF([1]route!$E$3:$E$10005,E391,[1]!Table1[6])</f>
        <v>0</v>
      </c>
      <c r="AK391" s="30">
        <f ca="1">SUMIF([1]route!$E$3:$E$10005,E391,[1]!Table1[7])</f>
        <v>0</v>
      </c>
      <c r="AL391" s="30">
        <f ca="1">SUMIF([1]route!$E$3:$E$10005,E391,[1]!Table1[8])</f>
        <v>0</v>
      </c>
      <c r="AM391" s="30">
        <f ca="1">SUMIF([1]route!$E$3:$E$10005,E391,[1]!Table1[9])</f>
        <v>0</v>
      </c>
      <c r="AN391" s="30">
        <f ca="1">SUMIF([1]route!$E$3:$E$10005,E391,[1]!Table1[10])</f>
        <v>0</v>
      </c>
      <c r="AO391" s="30">
        <f ca="1">SUMIF([1]route!$E$3:$E$10005,E391,[1]!Table1[11])</f>
        <v>0</v>
      </c>
      <c r="AP391" s="30">
        <f ca="1">SUMIF([1]route!$E$3:$E$10005,E391,[1]!Table1[12])</f>
        <v>0</v>
      </c>
      <c r="AQ391" s="30">
        <f ca="1">SUMIF([1]route!$E$3:$E$10005,E391,[1]!Table1[13])</f>
        <v>0</v>
      </c>
      <c r="AR391" s="30">
        <f ca="1">SUMIF([1]route!$E$3:$E$10005,E391,[1]!Table1[14])</f>
        <v>0</v>
      </c>
      <c r="AS391" s="30">
        <f ca="1">SUMIF([1]route!$E$3:$E$10005,E391,[1]!Table1[15])</f>
        <v>0</v>
      </c>
      <c r="AT391" s="30">
        <f ca="1">SUMIF([1]route!$E$3:$E$10005,E391,[1]!Table1[16])</f>
        <v>0</v>
      </c>
      <c r="AU391" s="30">
        <f ca="1">SUMIF([1]route!$E$3:$E$10005,E391,[1]!Table1[17])</f>
        <v>0</v>
      </c>
      <c r="AV391" s="30">
        <f ca="1">SUMIF([1]route!$E$3:$E$10005,E391,[1]!Table1[18])</f>
        <v>0</v>
      </c>
      <c r="AW391" s="30">
        <f ca="1">SUMIF([1]route!$E$3:$E$10005,E391,[1]!Table1[19])</f>
        <v>0</v>
      </c>
      <c r="AX391" s="30">
        <f ca="1">SUMIF([1]route!$E$3:$E$10005,E391,[1]!Table1[20])</f>
        <v>0</v>
      </c>
      <c r="AY391" s="30">
        <f ca="1">SUMIF([1]route!$E$3:$E$10005,E391,[1]!Table1[21])</f>
        <v>0</v>
      </c>
      <c r="AZ391" s="30">
        <f ca="1">SUMIF([1]route!$E$3:$E$10005,E391,[1]!Table1[22])</f>
        <v>0</v>
      </c>
      <c r="BA391" s="30">
        <f ca="1">SUMIF([1]route!$E$3:$E$10005,E391,[1]!Table1[23])</f>
        <v>0</v>
      </c>
      <c r="BB391" s="30">
        <f ca="1">SUMIF([1]route!$E$3:$E$10005,E391,[1]!Table1[24])</f>
        <v>0</v>
      </c>
      <c r="BC391" s="30">
        <f ca="1">SUMIF([1]route!$E$3:$E$10005,E391,[1]!Table1[25])</f>
        <v>0</v>
      </c>
      <c r="BD391" s="30">
        <f ca="1">SUMIF([1]route!$E$3:$E$10005,E391,[1]!Table1[26])</f>
        <v>0</v>
      </c>
      <c r="BE391" s="30">
        <f ca="1">SUMIF([1]route!$E$3:$E$10005,E391,[1]!Table1[27])</f>
        <v>0</v>
      </c>
      <c r="BF391" s="30">
        <f ca="1">SUMIF([1]route!$E$3:$E$10005,E391,[1]!Table1[28])</f>
        <v>0</v>
      </c>
      <c r="BG391" s="30">
        <f ca="1">SUMIF([1]route!$E$3:$E$10005,E391,[1]!Table1[29])</f>
        <v>0</v>
      </c>
      <c r="BH391" s="30">
        <f ca="1">SUMIF([1]route!$E$3:$E$10005,E391,[1]!Table1[30])</f>
        <v>0</v>
      </c>
      <c r="BI391" s="30">
        <f ca="1">SUMIF([1]route!$E$3:$E$10005,E391,[1]!Table1[31])</f>
        <v>0</v>
      </c>
      <c r="BJ391" s="30">
        <f ca="1">SUMIF([1]route!$E$3:$E$10005,E391,[1]!Table1[Remain PO])</f>
        <v>0</v>
      </c>
      <c r="BK391" s="31">
        <f ca="1">SUMIF([1]route!$E$3:$E$10005,E391,[1]!Table1[N+1])</f>
        <v>0</v>
      </c>
      <c r="BL391" s="31">
        <f ca="1">SUMIF([1]route!$E$3:$E$10005,E391,[1]!Table1[N+2])</f>
        <v>0</v>
      </c>
      <c r="BM391" s="31">
        <f ca="1">SUMIF([1]route!$E$3:$E$10005,E391,[1]!Table1[N+3])</f>
        <v>0</v>
      </c>
      <c r="BN391" s="32">
        <f ca="1">SUMIF([1]route!$E$3:$E$10005,E391,[1]!Table1[N+4])</f>
        <v>0</v>
      </c>
      <c r="BP391" s="37">
        <f t="shared" si="152"/>
        <v>0</v>
      </c>
      <c r="BQ391" s="35">
        <f t="shared" ca="1" si="137"/>
        <v>0</v>
      </c>
      <c r="BR391" s="35">
        <f t="shared" ca="1" si="137"/>
        <v>0</v>
      </c>
      <c r="BS391" s="35">
        <f t="shared" ca="1" si="137"/>
        <v>0</v>
      </c>
      <c r="BT391" s="35">
        <f t="shared" ca="1" si="137"/>
        <v>0</v>
      </c>
      <c r="BU391" s="35">
        <f t="shared" ca="1" si="137"/>
        <v>0</v>
      </c>
      <c r="BV391" s="35">
        <f t="shared" ca="1" si="137"/>
        <v>0</v>
      </c>
      <c r="BW391" s="35">
        <f t="shared" ca="1" si="137"/>
        <v>0</v>
      </c>
      <c r="BX391" s="35">
        <f t="shared" ca="1" si="137"/>
        <v>0</v>
      </c>
      <c r="BY391" s="35">
        <f t="shared" ca="1" si="153"/>
        <v>0</v>
      </c>
      <c r="BZ391" s="35">
        <f t="shared" ca="1" si="153"/>
        <v>0</v>
      </c>
      <c r="CA391" s="35">
        <f t="shared" ca="1" si="153"/>
        <v>0</v>
      </c>
      <c r="CB391" s="35">
        <f t="shared" ca="1" si="153"/>
        <v>0</v>
      </c>
      <c r="CC391" s="35">
        <f t="shared" ca="1" si="153"/>
        <v>0</v>
      </c>
      <c r="CD391" s="35">
        <f t="shared" ca="1" si="153"/>
        <v>0</v>
      </c>
      <c r="CE391" s="35">
        <f t="shared" ca="1" si="134"/>
        <v>0</v>
      </c>
      <c r="CF391" s="35">
        <f t="shared" ca="1" si="134"/>
        <v>0</v>
      </c>
      <c r="CG391" s="35">
        <f t="shared" ca="1" si="134"/>
        <v>0</v>
      </c>
      <c r="CH391" s="35">
        <f t="shared" ca="1" si="134"/>
        <v>0</v>
      </c>
      <c r="CI391" s="35">
        <f t="shared" ca="1" si="134"/>
        <v>0</v>
      </c>
      <c r="CJ391" s="35">
        <f t="shared" ca="1" si="134"/>
        <v>0</v>
      </c>
      <c r="CK391" s="35">
        <f t="shared" ca="1" si="138"/>
        <v>0</v>
      </c>
      <c r="CL391" s="35">
        <f t="shared" ca="1" si="138"/>
        <v>0</v>
      </c>
      <c r="CM391" s="35">
        <f t="shared" ca="1" si="138"/>
        <v>0</v>
      </c>
      <c r="CN391" s="35">
        <f t="shared" ca="1" si="138"/>
        <v>0</v>
      </c>
      <c r="CO391" s="35">
        <f t="shared" ca="1" si="138"/>
        <v>0</v>
      </c>
      <c r="CP391" s="35">
        <f t="shared" ca="1" si="138"/>
        <v>0</v>
      </c>
      <c r="CQ391" s="35">
        <f t="shared" ca="1" si="138"/>
        <v>0</v>
      </c>
      <c r="CR391" s="35">
        <f t="shared" ca="1" si="138"/>
        <v>0</v>
      </c>
      <c r="CS391" s="35">
        <f t="shared" ca="1" si="138"/>
        <v>0</v>
      </c>
      <c r="CT391" s="35">
        <f t="shared" ca="1" si="138"/>
        <v>0</v>
      </c>
      <c r="CU391" s="35">
        <f t="shared" ca="1" si="138"/>
        <v>0</v>
      </c>
      <c r="CV391" s="35">
        <f t="shared" ca="1" si="138"/>
        <v>0</v>
      </c>
      <c r="CW391" s="38">
        <f t="shared" ca="1" si="138"/>
        <v>0</v>
      </c>
      <c r="CX391" s="38">
        <f t="shared" ca="1" si="138"/>
        <v>0</v>
      </c>
      <c r="CY391" s="38">
        <f t="shared" ca="1" si="138"/>
        <v>0</v>
      </c>
      <c r="CZ391" s="39">
        <f t="shared" ca="1" si="139"/>
        <v>0</v>
      </c>
      <c r="DA391" s="35"/>
    </row>
    <row r="392" spans="4:105" x14ac:dyDescent="0.3">
      <c r="D392" s="61" t="str">
        <f>VLOOKUP(F392,[1]Special!$O$2:$S$209,3,0)</f>
        <v>|0101022500|0.00|0.00|0.000|67.0002</v>
      </c>
      <c r="E392" s="20" t="s">
        <v>415</v>
      </c>
      <c r="F392" s="19" t="str">
        <f t="shared" si="142"/>
        <v>|0200226240|22.20|0.00|2.000|0.000</v>
      </c>
      <c r="G392" s="19" t="str">
        <f>'Cutting Rules'!H392</f>
        <v>SHVN||||||||||||</v>
      </c>
      <c r="H392" s="19" t="str">
        <f>VLOOKUP(MID(F392,8,2),[1]Special!$H$2:$I$32,2,0)</f>
        <v>STKMHT590</v>
      </c>
      <c r="I392" s="19" t="str">
        <f t="shared" si="143"/>
        <v>NBC</v>
      </c>
      <c r="J392" s="19" t="str">
        <f t="shared" si="144"/>
        <v>P</v>
      </c>
      <c r="K392" s="19" t="str">
        <f t="shared" si="145"/>
        <v>22.2</v>
      </c>
      <c r="L392" s="19" t="str">
        <f t="shared" si="146"/>
        <v>0.00</v>
      </c>
      <c r="M392" s="52" t="str">
        <f t="shared" si="147"/>
        <v>2.00</v>
      </c>
      <c r="N392" s="52" t="str">
        <f t="shared" si="148"/>
        <v>5800</v>
      </c>
      <c r="O392" s="19">
        <f>VLOOKUP(F392,[1]Item!$A$5:$Z$10000,26,0)</f>
        <v>0.996</v>
      </c>
      <c r="P392" s="19" t="str">
        <f>VLOOKUP(E392,[1]route!$E$3:$O$10005,11,0)</f>
        <v>P/E</v>
      </c>
      <c r="Q392" s="62" t="str">
        <f>'Cutting Rules'!AD392</f>
        <v>5800------------</v>
      </c>
      <c r="R392" s="23">
        <f ca="1">SUMIF([1]route!$E$3:$E$10005,E392,[1]!Table1[生産])</f>
        <v>0</v>
      </c>
      <c r="S392" s="24"/>
      <c r="T392" s="78" t="s">
        <v>547</v>
      </c>
      <c r="U392" s="19"/>
      <c r="V392" s="48">
        <f>SUMIF([1]route!$E$3:$E$10005,E392,[1]route!$M$3:$M$10005)</f>
        <v>0</v>
      </c>
      <c r="W392" s="56">
        <f t="shared" si="149"/>
        <v>0</v>
      </c>
      <c r="X392" s="27" t="e">
        <f t="array" aca="1" ref="X392" ca="1">INDEX($BP392:$CZ392,MATCH(TRUE,$BP392:$CZ392&lt;0,0))</f>
        <v>#N/A</v>
      </c>
      <c r="Y392" s="47" t="str">
        <f t="shared" ca="1" si="140"/>
        <v/>
      </c>
      <c r="Z392" s="121" t="str">
        <f>IFERROR(VLOOKUP(E392,[1]route!$E$3:$BL$10005,59,0),"")&amp;IFERROR(VLOOKUP(E392,[1]route!$E$3:$BL$10005,60,0),"")</f>
        <v/>
      </c>
      <c r="AA392" s="28">
        <f t="shared" ca="1" si="150"/>
        <v>0</v>
      </c>
      <c r="AB392" s="77">
        <f t="shared" ca="1" si="151"/>
        <v>0</v>
      </c>
      <c r="AC392" s="4" t="str">
        <f t="shared" ca="1" si="141"/>
        <v/>
      </c>
      <c r="AD392" s="29">
        <v>0</v>
      </c>
      <c r="AE392" s="30">
        <f ca="1">SUMIF([1]route!$E$3:$E$10005,E392,[1]!Table1[1])</f>
        <v>0</v>
      </c>
      <c r="AF392" s="30">
        <f ca="1">SUMIF([1]route!$E$3:$E$10005,E392,[1]!Table1[2])</f>
        <v>0</v>
      </c>
      <c r="AG392" s="30">
        <f ca="1">SUMIF([1]route!$E$3:$E$10005,E392,[1]!Table1[3])</f>
        <v>0</v>
      </c>
      <c r="AH392" s="30">
        <f ca="1">SUMIF([1]route!$E$3:$E$10005,E392,[1]!Table1[4])</f>
        <v>0</v>
      </c>
      <c r="AI392" s="30">
        <f ca="1">SUMIF([1]route!$E$3:$E$10005,E392,[1]!Table1[5])</f>
        <v>0</v>
      </c>
      <c r="AJ392" s="30">
        <f ca="1">SUMIF([1]route!$E$3:$E$10005,E392,[1]!Table1[6])</f>
        <v>0</v>
      </c>
      <c r="AK392" s="30">
        <f ca="1">SUMIF([1]route!$E$3:$E$10005,E392,[1]!Table1[7])</f>
        <v>0</v>
      </c>
      <c r="AL392" s="30">
        <f ca="1">SUMIF([1]route!$E$3:$E$10005,E392,[1]!Table1[8])</f>
        <v>0</v>
      </c>
      <c r="AM392" s="30">
        <f ca="1">SUMIF([1]route!$E$3:$E$10005,E392,[1]!Table1[9])</f>
        <v>0</v>
      </c>
      <c r="AN392" s="30">
        <f ca="1">SUMIF([1]route!$E$3:$E$10005,E392,[1]!Table1[10])</f>
        <v>0</v>
      </c>
      <c r="AO392" s="30">
        <f ca="1">SUMIF([1]route!$E$3:$E$10005,E392,[1]!Table1[11])</f>
        <v>0</v>
      </c>
      <c r="AP392" s="30">
        <f ca="1">SUMIF([1]route!$E$3:$E$10005,E392,[1]!Table1[12])</f>
        <v>0</v>
      </c>
      <c r="AQ392" s="30">
        <f ca="1">SUMIF([1]route!$E$3:$E$10005,E392,[1]!Table1[13])</f>
        <v>0</v>
      </c>
      <c r="AR392" s="30">
        <f ca="1">SUMIF([1]route!$E$3:$E$10005,E392,[1]!Table1[14])</f>
        <v>0</v>
      </c>
      <c r="AS392" s="30">
        <f ca="1">SUMIF([1]route!$E$3:$E$10005,E392,[1]!Table1[15])</f>
        <v>0</v>
      </c>
      <c r="AT392" s="30">
        <f ca="1">SUMIF([1]route!$E$3:$E$10005,E392,[1]!Table1[16])</f>
        <v>0</v>
      </c>
      <c r="AU392" s="30">
        <f ca="1">SUMIF([1]route!$E$3:$E$10005,E392,[1]!Table1[17])</f>
        <v>0</v>
      </c>
      <c r="AV392" s="30">
        <f ca="1">SUMIF([1]route!$E$3:$E$10005,E392,[1]!Table1[18])</f>
        <v>0</v>
      </c>
      <c r="AW392" s="30">
        <f ca="1">SUMIF([1]route!$E$3:$E$10005,E392,[1]!Table1[19])</f>
        <v>0</v>
      </c>
      <c r="AX392" s="30">
        <f ca="1">SUMIF([1]route!$E$3:$E$10005,E392,[1]!Table1[20])</f>
        <v>0</v>
      </c>
      <c r="AY392" s="30">
        <f ca="1">SUMIF([1]route!$E$3:$E$10005,E392,[1]!Table1[21])</f>
        <v>0</v>
      </c>
      <c r="AZ392" s="30">
        <f ca="1">SUMIF([1]route!$E$3:$E$10005,E392,[1]!Table1[22])</f>
        <v>0</v>
      </c>
      <c r="BA392" s="30">
        <f ca="1">SUMIF([1]route!$E$3:$E$10005,E392,[1]!Table1[23])</f>
        <v>0</v>
      </c>
      <c r="BB392" s="30">
        <f ca="1">SUMIF([1]route!$E$3:$E$10005,E392,[1]!Table1[24])</f>
        <v>0</v>
      </c>
      <c r="BC392" s="30">
        <f ca="1">SUMIF([1]route!$E$3:$E$10005,E392,[1]!Table1[25])</f>
        <v>0</v>
      </c>
      <c r="BD392" s="30">
        <f ca="1">SUMIF([1]route!$E$3:$E$10005,E392,[1]!Table1[26])</f>
        <v>0</v>
      </c>
      <c r="BE392" s="30">
        <f ca="1">SUMIF([1]route!$E$3:$E$10005,E392,[1]!Table1[27])</f>
        <v>0</v>
      </c>
      <c r="BF392" s="30">
        <f ca="1">SUMIF([1]route!$E$3:$E$10005,E392,[1]!Table1[28])</f>
        <v>0</v>
      </c>
      <c r="BG392" s="30">
        <f ca="1">SUMIF([1]route!$E$3:$E$10005,E392,[1]!Table1[29])</f>
        <v>0</v>
      </c>
      <c r="BH392" s="30">
        <f ca="1">SUMIF([1]route!$E$3:$E$10005,E392,[1]!Table1[30])</f>
        <v>0</v>
      </c>
      <c r="BI392" s="30">
        <f ca="1">SUMIF([1]route!$E$3:$E$10005,E392,[1]!Table1[31])</f>
        <v>0</v>
      </c>
      <c r="BJ392" s="30">
        <f ca="1">SUMIF([1]route!$E$3:$E$10005,E392,[1]!Table1[Remain PO])</f>
        <v>0</v>
      </c>
      <c r="BK392" s="31">
        <f ca="1">SUMIF([1]route!$E$3:$E$10005,E392,[1]!Table1[N+1])</f>
        <v>0</v>
      </c>
      <c r="BL392" s="31">
        <f ca="1">SUMIF([1]route!$E$3:$E$10005,E392,[1]!Table1[N+2])</f>
        <v>0</v>
      </c>
      <c r="BM392" s="31">
        <f ca="1">SUMIF([1]route!$E$3:$E$10005,E392,[1]!Table1[N+3])</f>
        <v>0</v>
      </c>
      <c r="BN392" s="32">
        <f ca="1">SUMIF([1]route!$E$3:$E$10005,E392,[1]!Table1[N+4])</f>
        <v>0</v>
      </c>
      <c r="BP392" s="37">
        <f t="shared" si="152"/>
        <v>0</v>
      </c>
      <c r="BQ392" s="35">
        <f t="shared" ca="1" si="137"/>
        <v>0</v>
      </c>
      <c r="BR392" s="35">
        <f t="shared" ca="1" si="137"/>
        <v>0</v>
      </c>
      <c r="BS392" s="35">
        <f t="shared" ca="1" si="137"/>
        <v>0</v>
      </c>
      <c r="BT392" s="35">
        <f t="shared" ca="1" si="137"/>
        <v>0</v>
      </c>
      <c r="BU392" s="35">
        <f t="shared" ca="1" si="137"/>
        <v>0</v>
      </c>
      <c r="BV392" s="35">
        <f t="shared" ca="1" si="137"/>
        <v>0</v>
      </c>
      <c r="BW392" s="35">
        <f t="shared" ca="1" si="137"/>
        <v>0</v>
      </c>
      <c r="BX392" s="35">
        <f t="shared" ca="1" si="137"/>
        <v>0</v>
      </c>
      <c r="BY392" s="35">
        <f t="shared" ca="1" si="153"/>
        <v>0</v>
      </c>
      <c r="BZ392" s="35">
        <f t="shared" ca="1" si="153"/>
        <v>0</v>
      </c>
      <c r="CA392" s="35">
        <f t="shared" ca="1" si="153"/>
        <v>0</v>
      </c>
      <c r="CB392" s="35">
        <f t="shared" ca="1" si="153"/>
        <v>0</v>
      </c>
      <c r="CC392" s="35">
        <f t="shared" ca="1" si="153"/>
        <v>0</v>
      </c>
      <c r="CD392" s="35">
        <f t="shared" ca="1" si="153"/>
        <v>0</v>
      </c>
      <c r="CE392" s="35">
        <f t="shared" ca="1" si="134"/>
        <v>0</v>
      </c>
      <c r="CF392" s="35">
        <f t="shared" ca="1" si="134"/>
        <v>0</v>
      </c>
      <c r="CG392" s="35">
        <f t="shared" ca="1" si="134"/>
        <v>0</v>
      </c>
      <c r="CH392" s="35">
        <f t="shared" ca="1" si="134"/>
        <v>0</v>
      </c>
      <c r="CI392" s="35">
        <f t="shared" ca="1" si="134"/>
        <v>0</v>
      </c>
      <c r="CJ392" s="35">
        <f t="shared" ca="1" si="134"/>
        <v>0</v>
      </c>
      <c r="CK392" s="35">
        <f t="shared" ca="1" si="138"/>
        <v>0</v>
      </c>
      <c r="CL392" s="35">
        <f t="shared" ca="1" si="138"/>
        <v>0</v>
      </c>
      <c r="CM392" s="35">
        <f t="shared" ca="1" si="138"/>
        <v>0</v>
      </c>
      <c r="CN392" s="35">
        <f t="shared" ca="1" si="138"/>
        <v>0</v>
      </c>
      <c r="CO392" s="35">
        <f t="shared" ca="1" si="138"/>
        <v>0</v>
      </c>
      <c r="CP392" s="35">
        <f t="shared" ca="1" si="138"/>
        <v>0</v>
      </c>
      <c r="CQ392" s="35">
        <f t="shared" ca="1" si="138"/>
        <v>0</v>
      </c>
      <c r="CR392" s="35">
        <f t="shared" ca="1" si="138"/>
        <v>0</v>
      </c>
      <c r="CS392" s="35">
        <f t="shared" ca="1" si="138"/>
        <v>0</v>
      </c>
      <c r="CT392" s="35">
        <f t="shared" ca="1" si="138"/>
        <v>0</v>
      </c>
      <c r="CU392" s="35">
        <f t="shared" ca="1" si="138"/>
        <v>0</v>
      </c>
      <c r="CV392" s="35">
        <f t="shared" ca="1" si="138"/>
        <v>0</v>
      </c>
      <c r="CW392" s="38">
        <f t="shared" ca="1" si="138"/>
        <v>0</v>
      </c>
      <c r="CX392" s="38">
        <f t="shared" ca="1" si="138"/>
        <v>0</v>
      </c>
      <c r="CY392" s="38">
        <f t="shared" ca="1" si="138"/>
        <v>0</v>
      </c>
      <c r="CZ392" s="39">
        <f t="shared" ca="1" si="139"/>
        <v>0</v>
      </c>
      <c r="DA392" s="35"/>
    </row>
    <row r="393" spans="4:105" x14ac:dyDescent="0.3">
      <c r="D393" s="61" t="str">
        <f>VLOOKUP(F393,[1]Special!$O$2:$S$209,3,0)</f>
        <v>|0101030100|0.00|0.00|0.000|109.5001.2</v>
      </c>
      <c r="E393" s="20" t="s">
        <v>416</v>
      </c>
      <c r="F393" s="19" t="str">
        <f t="shared" si="142"/>
        <v>|0200230120|35.00|0.00|1.200|0.000</v>
      </c>
      <c r="G393" s="19" t="str">
        <f>'Cutting Rules'!H393</f>
        <v>SHVN||||||||||||</v>
      </c>
      <c r="H393" s="19" t="str">
        <f>VLOOKUP(MID(F393,8,2),[1]Special!$H$2:$I$32,2,0)</f>
        <v>STKM11A</v>
      </c>
      <c r="I393" s="19" t="str">
        <f t="shared" si="143"/>
        <v>NBC</v>
      </c>
      <c r="J393" s="19" t="str">
        <f t="shared" si="144"/>
        <v>C</v>
      </c>
      <c r="K393" s="19" t="str">
        <f t="shared" si="145"/>
        <v>35.0</v>
      </c>
      <c r="L393" s="19" t="str">
        <f t="shared" si="146"/>
        <v>0.00</v>
      </c>
      <c r="M393" s="52" t="str">
        <f t="shared" si="147"/>
        <v>1.20</v>
      </c>
      <c r="N393" s="52" t="str">
        <f t="shared" si="148"/>
        <v>5800</v>
      </c>
      <c r="O393" s="19">
        <f>VLOOKUP(F393,[1]Item!$A$5:$Z$10000,26,0)</f>
        <v>1</v>
      </c>
      <c r="P393" s="19" t="str">
        <f>VLOOKUP(E393,[1]route!$E$3:$O$10005,11,0)</f>
        <v>P/E</v>
      </c>
      <c r="Q393" s="62" t="str">
        <f>'Cutting Rules'!AD393</f>
        <v>5800------------</v>
      </c>
      <c r="R393" s="23">
        <f ca="1">SUMIF([1]route!$E$3:$E$10005,E393,[1]!Table1[生産])</f>
        <v>0</v>
      </c>
      <c r="S393" s="24"/>
      <c r="T393" s="78" t="s">
        <v>547</v>
      </c>
      <c r="U393" s="19"/>
      <c r="V393" s="48">
        <f>SUMIF([1]route!$E$3:$E$10005,E393,[1]route!$M$3:$M$10005)</f>
        <v>0</v>
      </c>
      <c r="W393" s="56">
        <f t="shared" si="149"/>
        <v>0</v>
      </c>
      <c r="X393" s="27" t="e">
        <f t="array" aca="1" ref="X393" ca="1">INDEX($BP393:$CZ393,MATCH(TRUE,$BP393:$CZ393&lt;0,0))</f>
        <v>#N/A</v>
      </c>
      <c r="Y393" s="47" t="str">
        <f t="shared" ca="1" si="140"/>
        <v/>
      </c>
      <c r="Z393" s="121" t="str">
        <f>IFERROR(VLOOKUP(E393,[1]route!$E$3:$BL$10005,59,0),"")&amp;IFERROR(VLOOKUP(E393,[1]route!$E$3:$BL$10005,60,0),"")</f>
        <v/>
      </c>
      <c r="AA393" s="28">
        <f t="shared" ca="1" si="150"/>
        <v>0</v>
      </c>
      <c r="AB393" s="77">
        <f t="shared" ca="1" si="151"/>
        <v>0</v>
      </c>
      <c r="AC393" s="4" t="str">
        <f t="shared" ca="1" si="141"/>
        <v/>
      </c>
      <c r="AD393" s="29">
        <v>0</v>
      </c>
      <c r="AE393" s="30">
        <f ca="1">SUMIF([1]route!$E$3:$E$10005,E393,[1]!Table1[1])</f>
        <v>0</v>
      </c>
      <c r="AF393" s="30">
        <f ca="1">SUMIF([1]route!$E$3:$E$10005,E393,[1]!Table1[2])</f>
        <v>0</v>
      </c>
      <c r="AG393" s="30">
        <f ca="1">SUMIF([1]route!$E$3:$E$10005,E393,[1]!Table1[3])</f>
        <v>0</v>
      </c>
      <c r="AH393" s="30">
        <f ca="1">SUMIF([1]route!$E$3:$E$10005,E393,[1]!Table1[4])</f>
        <v>0</v>
      </c>
      <c r="AI393" s="30">
        <f ca="1">SUMIF([1]route!$E$3:$E$10005,E393,[1]!Table1[5])</f>
        <v>0</v>
      </c>
      <c r="AJ393" s="30">
        <f ca="1">SUMIF([1]route!$E$3:$E$10005,E393,[1]!Table1[6])</f>
        <v>0</v>
      </c>
      <c r="AK393" s="30">
        <f ca="1">SUMIF([1]route!$E$3:$E$10005,E393,[1]!Table1[7])</f>
        <v>0</v>
      </c>
      <c r="AL393" s="30">
        <f ca="1">SUMIF([1]route!$E$3:$E$10005,E393,[1]!Table1[8])</f>
        <v>0</v>
      </c>
      <c r="AM393" s="30">
        <f ca="1">SUMIF([1]route!$E$3:$E$10005,E393,[1]!Table1[9])</f>
        <v>0</v>
      </c>
      <c r="AN393" s="30">
        <f ca="1">SUMIF([1]route!$E$3:$E$10005,E393,[1]!Table1[10])</f>
        <v>0</v>
      </c>
      <c r="AO393" s="30">
        <f ca="1">SUMIF([1]route!$E$3:$E$10005,E393,[1]!Table1[11])</f>
        <v>0</v>
      </c>
      <c r="AP393" s="30">
        <f ca="1">SUMIF([1]route!$E$3:$E$10005,E393,[1]!Table1[12])</f>
        <v>0</v>
      </c>
      <c r="AQ393" s="30">
        <f ca="1">SUMIF([1]route!$E$3:$E$10005,E393,[1]!Table1[13])</f>
        <v>0</v>
      </c>
      <c r="AR393" s="30">
        <f ca="1">SUMIF([1]route!$E$3:$E$10005,E393,[1]!Table1[14])</f>
        <v>0</v>
      </c>
      <c r="AS393" s="30">
        <f ca="1">SUMIF([1]route!$E$3:$E$10005,E393,[1]!Table1[15])</f>
        <v>0</v>
      </c>
      <c r="AT393" s="30">
        <f ca="1">SUMIF([1]route!$E$3:$E$10005,E393,[1]!Table1[16])</f>
        <v>0</v>
      </c>
      <c r="AU393" s="30">
        <f ca="1">SUMIF([1]route!$E$3:$E$10005,E393,[1]!Table1[17])</f>
        <v>0</v>
      </c>
      <c r="AV393" s="30">
        <f ca="1">SUMIF([1]route!$E$3:$E$10005,E393,[1]!Table1[18])</f>
        <v>0</v>
      </c>
      <c r="AW393" s="30">
        <f ca="1">SUMIF([1]route!$E$3:$E$10005,E393,[1]!Table1[19])</f>
        <v>0</v>
      </c>
      <c r="AX393" s="30">
        <f ca="1">SUMIF([1]route!$E$3:$E$10005,E393,[1]!Table1[20])</f>
        <v>0</v>
      </c>
      <c r="AY393" s="30">
        <f ca="1">SUMIF([1]route!$E$3:$E$10005,E393,[1]!Table1[21])</f>
        <v>0</v>
      </c>
      <c r="AZ393" s="30">
        <f ca="1">SUMIF([1]route!$E$3:$E$10005,E393,[1]!Table1[22])</f>
        <v>0</v>
      </c>
      <c r="BA393" s="30">
        <f ca="1">SUMIF([1]route!$E$3:$E$10005,E393,[1]!Table1[23])</f>
        <v>0</v>
      </c>
      <c r="BB393" s="30">
        <f ca="1">SUMIF([1]route!$E$3:$E$10005,E393,[1]!Table1[24])</f>
        <v>0</v>
      </c>
      <c r="BC393" s="30">
        <f ca="1">SUMIF([1]route!$E$3:$E$10005,E393,[1]!Table1[25])</f>
        <v>0</v>
      </c>
      <c r="BD393" s="30">
        <f ca="1">SUMIF([1]route!$E$3:$E$10005,E393,[1]!Table1[26])</f>
        <v>0</v>
      </c>
      <c r="BE393" s="30">
        <f ca="1">SUMIF([1]route!$E$3:$E$10005,E393,[1]!Table1[27])</f>
        <v>0</v>
      </c>
      <c r="BF393" s="30">
        <f ca="1">SUMIF([1]route!$E$3:$E$10005,E393,[1]!Table1[28])</f>
        <v>0</v>
      </c>
      <c r="BG393" s="30">
        <f ca="1">SUMIF([1]route!$E$3:$E$10005,E393,[1]!Table1[29])</f>
        <v>0</v>
      </c>
      <c r="BH393" s="30">
        <f ca="1">SUMIF([1]route!$E$3:$E$10005,E393,[1]!Table1[30])</f>
        <v>0</v>
      </c>
      <c r="BI393" s="30">
        <f ca="1">SUMIF([1]route!$E$3:$E$10005,E393,[1]!Table1[31])</f>
        <v>0</v>
      </c>
      <c r="BJ393" s="30">
        <f ca="1">SUMIF([1]route!$E$3:$E$10005,E393,[1]!Table1[Remain PO])</f>
        <v>0</v>
      </c>
      <c r="BK393" s="31">
        <f ca="1">SUMIF([1]route!$E$3:$E$10005,E393,[1]!Table1[N+1])</f>
        <v>0</v>
      </c>
      <c r="BL393" s="31">
        <f ca="1">SUMIF([1]route!$E$3:$E$10005,E393,[1]!Table1[N+2])</f>
        <v>0</v>
      </c>
      <c r="BM393" s="31">
        <f ca="1">SUMIF([1]route!$E$3:$E$10005,E393,[1]!Table1[N+3])</f>
        <v>0</v>
      </c>
      <c r="BN393" s="32">
        <f ca="1">SUMIF([1]route!$E$3:$E$10005,E393,[1]!Table1[N+4])</f>
        <v>0</v>
      </c>
      <c r="BP393" s="37">
        <f t="shared" si="152"/>
        <v>0</v>
      </c>
      <c r="BQ393" s="35">
        <f t="shared" ca="1" si="137"/>
        <v>0</v>
      </c>
      <c r="BR393" s="35">
        <f t="shared" ca="1" si="137"/>
        <v>0</v>
      </c>
      <c r="BS393" s="35">
        <f t="shared" ca="1" si="137"/>
        <v>0</v>
      </c>
      <c r="BT393" s="35">
        <f t="shared" ca="1" si="137"/>
        <v>0</v>
      </c>
      <c r="BU393" s="35">
        <f t="shared" ca="1" si="137"/>
        <v>0</v>
      </c>
      <c r="BV393" s="35">
        <f t="shared" ca="1" si="137"/>
        <v>0</v>
      </c>
      <c r="BW393" s="35">
        <f t="shared" ca="1" si="137"/>
        <v>0</v>
      </c>
      <c r="BX393" s="35">
        <f t="shared" ca="1" si="137"/>
        <v>0</v>
      </c>
      <c r="BY393" s="35">
        <f t="shared" ca="1" si="153"/>
        <v>0</v>
      </c>
      <c r="BZ393" s="35">
        <f t="shared" ca="1" si="153"/>
        <v>0</v>
      </c>
      <c r="CA393" s="35">
        <f t="shared" ca="1" si="153"/>
        <v>0</v>
      </c>
      <c r="CB393" s="35">
        <f t="shared" ca="1" si="153"/>
        <v>0</v>
      </c>
      <c r="CC393" s="35">
        <f t="shared" ca="1" si="153"/>
        <v>0</v>
      </c>
      <c r="CD393" s="35">
        <f t="shared" ca="1" si="153"/>
        <v>0</v>
      </c>
      <c r="CE393" s="35">
        <f t="shared" ca="1" si="134"/>
        <v>0</v>
      </c>
      <c r="CF393" s="35">
        <f t="shared" ca="1" si="134"/>
        <v>0</v>
      </c>
      <c r="CG393" s="35">
        <f t="shared" ca="1" si="134"/>
        <v>0</v>
      </c>
      <c r="CH393" s="35">
        <f t="shared" ca="1" si="134"/>
        <v>0</v>
      </c>
      <c r="CI393" s="35">
        <f t="shared" ca="1" si="134"/>
        <v>0</v>
      </c>
      <c r="CJ393" s="35">
        <f t="shared" ca="1" si="134"/>
        <v>0</v>
      </c>
      <c r="CK393" s="35">
        <f t="shared" ca="1" si="138"/>
        <v>0</v>
      </c>
      <c r="CL393" s="35">
        <f t="shared" ca="1" si="138"/>
        <v>0</v>
      </c>
      <c r="CM393" s="35">
        <f t="shared" ca="1" si="138"/>
        <v>0</v>
      </c>
      <c r="CN393" s="35">
        <f t="shared" ca="1" si="138"/>
        <v>0</v>
      </c>
      <c r="CO393" s="35">
        <f t="shared" ca="1" si="138"/>
        <v>0</v>
      </c>
      <c r="CP393" s="35">
        <f t="shared" ca="1" si="138"/>
        <v>0</v>
      </c>
      <c r="CQ393" s="35">
        <f t="shared" ca="1" si="138"/>
        <v>0</v>
      </c>
      <c r="CR393" s="35">
        <f t="shared" ca="1" si="138"/>
        <v>0</v>
      </c>
      <c r="CS393" s="35">
        <f t="shared" ca="1" si="138"/>
        <v>0</v>
      </c>
      <c r="CT393" s="35">
        <f t="shared" ca="1" si="138"/>
        <v>0</v>
      </c>
      <c r="CU393" s="35">
        <f t="shared" ca="1" si="138"/>
        <v>0</v>
      </c>
      <c r="CV393" s="35">
        <f t="shared" ca="1" si="138"/>
        <v>0</v>
      </c>
      <c r="CW393" s="38">
        <f t="shared" ca="1" si="138"/>
        <v>0</v>
      </c>
      <c r="CX393" s="38">
        <f t="shared" ca="1" si="138"/>
        <v>0</v>
      </c>
      <c r="CY393" s="38">
        <f t="shared" ca="1" si="138"/>
        <v>0</v>
      </c>
      <c r="CZ393" s="39">
        <f t="shared" ca="1" si="139"/>
        <v>0</v>
      </c>
      <c r="DA393" s="35"/>
    </row>
    <row r="394" spans="4:105" x14ac:dyDescent="0.3">
      <c r="D394" s="61" t="str">
        <f>VLOOKUP(F394,[1]Special!$O$2:$S$209,3,0)</f>
        <v>|0101030100|0.00|0.00|0.000|69.5001.2</v>
      </c>
      <c r="E394" s="20" t="s">
        <v>417</v>
      </c>
      <c r="F394" s="19" t="str">
        <f t="shared" si="142"/>
        <v>|0200230119|22.20|0.00|1.200|0.000</v>
      </c>
      <c r="G394" s="19" t="str">
        <f>'Cutting Rules'!H394</f>
        <v>||||||||||||</v>
      </c>
      <c r="H394" s="19" t="str">
        <f>VLOOKUP(MID(F394,8,2),[1]Special!$H$2:$I$32,2,0)</f>
        <v>STKM11A</v>
      </c>
      <c r="I394" s="19" t="str">
        <f t="shared" si="143"/>
        <v>NBC</v>
      </c>
      <c r="J394" s="19" t="str">
        <f t="shared" si="144"/>
        <v>C</v>
      </c>
      <c r="K394" s="19" t="str">
        <f t="shared" si="145"/>
        <v>22.2</v>
      </c>
      <c r="L394" s="19" t="str">
        <f t="shared" si="146"/>
        <v>0.00</v>
      </c>
      <c r="M394" s="52" t="str">
        <f t="shared" si="147"/>
        <v>1.20</v>
      </c>
      <c r="N394" s="52" t="str">
        <f t="shared" si="148"/>
        <v>6000</v>
      </c>
      <c r="O394" s="19">
        <f>VLOOKUP(F394,[1]Item!$A$5:$Z$10000,26,0)</f>
        <v>0.621</v>
      </c>
      <c r="P394" s="19" t="str">
        <f>VLOOKUP(E394,[1]route!$E$3:$O$10005,11,0)</f>
        <v>P/E</v>
      </c>
      <c r="Q394" s="62" t="str">
        <f>'Cutting Rules'!AD394</f>
        <v>6000------------</v>
      </c>
      <c r="R394" s="23">
        <f ca="1">SUMIF([1]route!$E$3:$E$10005,E394,[1]!Table1[生産])</f>
        <v>0</v>
      </c>
      <c r="S394" s="24"/>
      <c r="T394" s="78" t="s">
        <v>547</v>
      </c>
      <c r="U394" s="19"/>
      <c r="V394" s="48">
        <f>SUMIF([1]route!$E$3:$E$10005,E394,[1]route!$M$3:$M$10005)</f>
        <v>0</v>
      </c>
      <c r="W394" s="56">
        <f t="shared" si="149"/>
        <v>0</v>
      </c>
      <c r="X394" s="27" t="e">
        <f t="array" aca="1" ref="X394" ca="1">INDEX($BP394:$CZ394,MATCH(TRUE,$BP394:$CZ394&lt;0,0))</f>
        <v>#N/A</v>
      </c>
      <c r="Y394" s="47" t="str">
        <f t="shared" ca="1" si="140"/>
        <v/>
      </c>
      <c r="Z394" s="121" t="str">
        <f>IFERROR(VLOOKUP(E394,[1]route!$E$3:$BL$10005,59,0),"")&amp;IFERROR(VLOOKUP(E394,[1]route!$E$3:$BL$10005,60,0),"")</f>
        <v/>
      </c>
      <c r="AA394" s="28">
        <f t="shared" ca="1" si="150"/>
        <v>0</v>
      </c>
      <c r="AB394" s="77">
        <f t="shared" ca="1" si="151"/>
        <v>0</v>
      </c>
      <c r="AC394" s="4" t="str">
        <f t="shared" ca="1" si="141"/>
        <v/>
      </c>
      <c r="AD394" s="29">
        <v>0</v>
      </c>
      <c r="AE394" s="30">
        <f ca="1">SUMIF([1]route!$E$3:$E$10005,E394,[1]!Table1[1])</f>
        <v>0</v>
      </c>
      <c r="AF394" s="30">
        <f ca="1">SUMIF([1]route!$E$3:$E$10005,E394,[1]!Table1[2])</f>
        <v>0</v>
      </c>
      <c r="AG394" s="30">
        <f ca="1">SUMIF([1]route!$E$3:$E$10005,E394,[1]!Table1[3])</f>
        <v>0</v>
      </c>
      <c r="AH394" s="30">
        <f ca="1">SUMIF([1]route!$E$3:$E$10005,E394,[1]!Table1[4])</f>
        <v>0</v>
      </c>
      <c r="AI394" s="30">
        <f ca="1">SUMIF([1]route!$E$3:$E$10005,E394,[1]!Table1[5])</f>
        <v>0</v>
      </c>
      <c r="AJ394" s="30">
        <f ca="1">SUMIF([1]route!$E$3:$E$10005,E394,[1]!Table1[6])</f>
        <v>0</v>
      </c>
      <c r="AK394" s="30">
        <f ca="1">SUMIF([1]route!$E$3:$E$10005,E394,[1]!Table1[7])</f>
        <v>0</v>
      </c>
      <c r="AL394" s="30">
        <f ca="1">SUMIF([1]route!$E$3:$E$10005,E394,[1]!Table1[8])</f>
        <v>0</v>
      </c>
      <c r="AM394" s="30">
        <f ca="1">SUMIF([1]route!$E$3:$E$10005,E394,[1]!Table1[9])</f>
        <v>0</v>
      </c>
      <c r="AN394" s="30">
        <f ca="1">SUMIF([1]route!$E$3:$E$10005,E394,[1]!Table1[10])</f>
        <v>0</v>
      </c>
      <c r="AO394" s="30">
        <f ca="1">SUMIF([1]route!$E$3:$E$10005,E394,[1]!Table1[11])</f>
        <v>0</v>
      </c>
      <c r="AP394" s="30">
        <f ca="1">SUMIF([1]route!$E$3:$E$10005,E394,[1]!Table1[12])</f>
        <v>0</v>
      </c>
      <c r="AQ394" s="30">
        <f ca="1">SUMIF([1]route!$E$3:$E$10005,E394,[1]!Table1[13])</f>
        <v>0</v>
      </c>
      <c r="AR394" s="30">
        <f ca="1">SUMIF([1]route!$E$3:$E$10005,E394,[1]!Table1[14])</f>
        <v>0</v>
      </c>
      <c r="AS394" s="30">
        <f ca="1">SUMIF([1]route!$E$3:$E$10005,E394,[1]!Table1[15])</f>
        <v>0</v>
      </c>
      <c r="AT394" s="30">
        <f ca="1">SUMIF([1]route!$E$3:$E$10005,E394,[1]!Table1[16])</f>
        <v>0</v>
      </c>
      <c r="AU394" s="30">
        <f ca="1">SUMIF([1]route!$E$3:$E$10005,E394,[1]!Table1[17])</f>
        <v>0</v>
      </c>
      <c r="AV394" s="30">
        <f ca="1">SUMIF([1]route!$E$3:$E$10005,E394,[1]!Table1[18])</f>
        <v>0</v>
      </c>
      <c r="AW394" s="30">
        <f ca="1">SUMIF([1]route!$E$3:$E$10005,E394,[1]!Table1[19])</f>
        <v>0</v>
      </c>
      <c r="AX394" s="30">
        <f ca="1">SUMIF([1]route!$E$3:$E$10005,E394,[1]!Table1[20])</f>
        <v>0</v>
      </c>
      <c r="AY394" s="30">
        <f ca="1">SUMIF([1]route!$E$3:$E$10005,E394,[1]!Table1[21])</f>
        <v>0</v>
      </c>
      <c r="AZ394" s="30">
        <f ca="1">SUMIF([1]route!$E$3:$E$10005,E394,[1]!Table1[22])</f>
        <v>0</v>
      </c>
      <c r="BA394" s="30">
        <f ca="1">SUMIF([1]route!$E$3:$E$10005,E394,[1]!Table1[23])</f>
        <v>0</v>
      </c>
      <c r="BB394" s="30">
        <f ca="1">SUMIF([1]route!$E$3:$E$10005,E394,[1]!Table1[24])</f>
        <v>0</v>
      </c>
      <c r="BC394" s="30">
        <f ca="1">SUMIF([1]route!$E$3:$E$10005,E394,[1]!Table1[25])</f>
        <v>0</v>
      </c>
      <c r="BD394" s="30">
        <f ca="1">SUMIF([1]route!$E$3:$E$10005,E394,[1]!Table1[26])</f>
        <v>0</v>
      </c>
      <c r="BE394" s="30">
        <f ca="1">SUMIF([1]route!$E$3:$E$10005,E394,[1]!Table1[27])</f>
        <v>0</v>
      </c>
      <c r="BF394" s="30">
        <f ca="1">SUMIF([1]route!$E$3:$E$10005,E394,[1]!Table1[28])</f>
        <v>0</v>
      </c>
      <c r="BG394" s="30">
        <f ca="1">SUMIF([1]route!$E$3:$E$10005,E394,[1]!Table1[29])</f>
        <v>0</v>
      </c>
      <c r="BH394" s="30">
        <f ca="1">SUMIF([1]route!$E$3:$E$10005,E394,[1]!Table1[30])</f>
        <v>0</v>
      </c>
      <c r="BI394" s="30">
        <f ca="1">SUMIF([1]route!$E$3:$E$10005,E394,[1]!Table1[31])</f>
        <v>0</v>
      </c>
      <c r="BJ394" s="30">
        <f ca="1">SUMIF([1]route!$E$3:$E$10005,E394,[1]!Table1[Remain PO])</f>
        <v>0</v>
      </c>
      <c r="BK394" s="31">
        <f ca="1">SUMIF([1]route!$E$3:$E$10005,E394,[1]!Table1[N+1])</f>
        <v>0</v>
      </c>
      <c r="BL394" s="31">
        <f ca="1">SUMIF([1]route!$E$3:$E$10005,E394,[1]!Table1[N+2])</f>
        <v>0</v>
      </c>
      <c r="BM394" s="31">
        <f ca="1">SUMIF([1]route!$E$3:$E$10005,E394,[1]!Table1[N+3])</f>
        <v>0</v>
      </c>
      <c r="BN394" s="32">
        <f ca="1">SUMIF([1]route!$E$3:$E$10005,E394,[1]!Table1[N+4])</f>
        <v>0</v>
      </c>
      <c r="BP394" s="37">
        <f t="shared" si="152"/>
        <v>0</v>
      </c>
      <c r="BQ394" s="35">
        <f t="shared" ca="1" si="137"/>
        <v>0</v>
      </c>
      <c r="BR394" s="35">
        <f t="shared" ca="1" si="137"/>
        <v>0</v>
      </c>
      <c r="BS394" s="35">
        <f t="shared" ca="1" si="137"/>
        <v>0</v>
      </c>
      <c r="BT394" s="35">
        <f t="shared" ca="1" si="137"/>
        <v>0</v>
      </c>
      <c r="BU394" s="35">
        <f t="shared" ca="1" si="137"/>
        <v>0</v>
      </c>
      <c r="BV394" s="35">
        <f t="shared" ca="1" si="137"/>
        <v>0</v>
      </c>
      <c r="BW394" s="35">
        <f t="shared" ca="1" si="137"/>
        <v>0</v>
      </c>
      <c r="BX394" s="35">
        <f t="shared" ca="1" si="137"/>
        <v>0</v>
      </c>
      <c r="BY394" s="35">
        <f t="shared" ca="1" si="153"/>
        <v>0</v>
      </c>
      <c r="BZ394" s="35">
        <f t="shared" ca="1" si="153"/>
        <v>0</v>
      </c>
      <c r="CA394" s="35">
        <f t="shared" ca="1" si="153"/>
        <v>0</v>
      </c>
      <c r="CB394" s="35">
        <f t="shared" ca="1" si="153"/>
        <v>0</v>
      </c>
      <c r="CC394" s="35">
        <f t="shared" ca="1" si="153"/>
        <v>0</v>
      </c>
      <c r="CD394" s="35">
        <f t="shared" ca="1" si="153"/>
        <v>0</v>
      </c>
      <c r="CE394" s="35">
        <f t="shared" ca="1" si="134"/>
        <v>0</v>
      </c>
      <c r="CF394" s="35">
        <f t="shared" ca="1" si="134"/>
        <v>0</v>
      </c>
      <c r="CG394" s="35">
        <f t="shared" ca="1" si="134"/>
        <v>0</v>
      </c>
      <c r="CH394" s="35">
        <f t="shared" ca="1" si="134"/>
        <v>0</v>
      </c>
      <c r="CI394" s="35">
        <f t="shared" ca="1" si="134"/>
        <v>0</v>
      </c>
      <c r="CJ394" s="35">
        <f t="shared" ca="1" si="134"/>
        <v>0</v>
      </c>
      <c r="CK394" s="35">
        <f t="shared" ca="1" si="138"/>
        <v>0</v>
      </c>
      <c r="CL394" s="35">
        <f t="shared" ca="1" si="138"/>
        <v>0</v>
      </c>
      <c r="CM394" s="35">
        <f t="shared" ca="1" si="138"/>
        <v>0</v>
      </c>
      <c r="CN394" s="35">
        <f t="shared" ca="1" si="138"/>
        <v>0</v>
      </c>
      <c r="CO394" s="35">
        <f t="shared" ca="1" si="138"/>
        <v>0</v>
      </c>
      <c r="CP394" s="35">
        <f t="shared" ca="1" si="138"/>
        <v>0</v>
      </c>
      <c r="CQ394" s="35">
        <f t="shared" ca="1" si="138"/>
        <v>0</v>
      </c>
      <c r="CR394" s="35">
        <f t="shared" ca="1" si="138"/>
        <v>0</v>
      </c>
      <c r="CS394" s="35">
        <f t="shared" ca="1" si="138"/>
        <v>0</v>
      </c>
      <c r="CT394" s="35">
        <f t="shared" ref="CT394:CY436" ca="1" si="154">CS394-BH394</f>
        <v>0</v>
      </c>
      <c r="CU394" s="35">
        <f t="shared" ca="1" si="154"/>
        <v>0</v>
      </c>
      <c r="CV394" s="35">
        <f t="shared" ca="1" si="154"/>
        <v>0</v>
      </c>
      <c r="CW394" s="38">
        <f t="shared" ca="1" si="154"/>
        <v>0</v>
      </c>
      <c r="CX394" s="38">
        <f t="shared" ca="1" si="154"/>
        <v>0</v>
      </c>
      <c r="CY394" s="38">
        <f t="shared" ca="1" si="154"/>
        <v>0</v>
      </c>
      <c r="CZ394" s="39">
        <f t="shared" ca="1" si="139"/>
        <v>0</v>
      </c>
      <c r="DA394" s="35"/>
    </row>
    <row r="395" spans="4:105" x14ac:dyDescent="0.3">
      <c r="D395" s="61" t="str">
        <f>VLOOKUP(F395,[1]Special!$O$2:$S$209,3,0)</f>
        <v>|0101021700|0.00|0.00|0.000|97.0002.6</v>
      </c>
      <c r="E395" s="20" t="s">
        <v>418</v>
      </c>
      <c r="F395" s="19" t="str">
        <f t="shared" si="142"/>
        <v>|0200226010|31.80|0.00|2.600|0.000</v>
      </c>
      <c r="G395" s="19" t="str">
        <f>'Cutting Rules'!H395</f>
        <v>TSVN||||||||||||</v>
      </c>
      <c r="H395" s="19" t="str">
        <f>VLOOKUP(MID(F395,8,2),[1]Special!$H$2:$I$32,2,0)</f>
        <v>STAM390G</v>
      </c>
      <c r="I395" s="19" t="str">
        <f t="shared" si="143"/>
        <v>NBC</v>
      </c>
      <c r="J395" s="19" t="str">
        <f t="shared" si="144"/>
        <v>P</v>
      </c>
      <c r="K395" s="19" t="str">
        <f t="shared" si="145"/>
        <v>31.8</v>
      </c>
      <c r="L395" s="19" t="str">
        <f t="shared" si="146"/>
        <v>0.00</v>
      </c>
      <c r="M395" s="52" t="str">
        <f t="shared" si="147"/>
        <v>2.60</v>
      </c>
      <c r="N395" s="52" t="str">
        <f t="shared" si="148"/>
        <v>5600</v>
      </c>
      <c r="O395" s="19">
        <f>VLOOKUP(F395,[1]Item!$A$5:$Z$10000,26,0)</f>
        <v>1.8720000000000001</v>
      </c>
      <c r="P395" s="19" t="str">
        <f>VLOOKUP(E395,[1]route!$E$3:$O$10005,11,0)</f>
        <v>C</v>
      </c>
      <c r="Q395" s="62" t="str">
        <f>'Cutting Rules'!AD395</f>
        <v>206.4------------</v>
      </c>
      <c r="R395" s="23">
        <f ca="1">SUMIF([1]route!$E$3:$E$10005,E395,[1]!Table1[生産])</f>
        <v>0</v>
      </c>
      <c r="S395" s="24"/>
      <c r="T395" s="78" t="s">
        <v>547</v>
      </c>
      <c r="U395" s="19"/>
      <c r="V395" s="48">
        <f>SUMIF([1]route!$E$3:$E$10005,E395,[1]route!$M$3:$M$10005)</f>
        <v>0</v>
      </c>
      <c r="W395" s="56">
        <f t="shared" si="149"/>
        <v>0</v>
      </c>
      <c r="X395" s="27">
        <f t="array" aca="1" ref="X395" ca="1">INDEX($BP395:$CZ395,MATCH(TRUE,$BP395:$CZ395&lt;0,0))</f>
        <v>-1.8518518518518519</v>
      </c>
      <c r="Y395" s="47">
        <f t="shared" ca="1" si="140"/>
        <v>45411</v>
      </c>
      <c r="Z395" s="121" t="str">
        <f>IFERROR(VLOOKUP(E395,[1]route!$E$3:$BL$10005,59,0),"")&amp;IFERROR(VLOOKUP(E395,[1]route!$E$3:$BL$10005,60,0),"")</f>
        <v/>
      </c>
      <c r="AA395" s="28">
        <f t="shared" ca="1" si="150"/>
        <v>0</v>
      </c>
      <c r="AB395" s="77">
        <f t="shared" ca="1" si="151"/>
        <v>0</v>
      </c>
      <c r="AC395" s="4">
        <f t="shared" ca="1" si="141"/>
        <v>37</v>
      </c>
      <c r="AD395" s="29">
        <v>0</v>
      </c>
      <c r="AE395" s="30">
        <f ca="1">SUMIF([1]route!$E$3:$E$10005,E395,[1]!Table1[1])</f>
        <v>0</v>
      </c>
      <c r="AF395" s="30">
        <f ca="1">SUMIF([1]route!$E$3:$E$10005,E395,[1]!Table1[2])</f>
        <v>0</v>
      </c>
      <c r="AG395" s="30">
        <f ca="1">SUMIF([1]route!$E$3:$E$10005,E395,[1]!Table1[3])</f>
        <v>0</v>
      </c>
      <c r="AH395" s="30">
        <f ca="1">SUMIF([1]route!$E$3:$E$10005,E395,[1]!Table1[4])</f>
        <v>0</v>
      </c>
      <c r="AI395" s="30">
        <f ca="1">SUMIF([1]route!$E$3:$E$10005,E395,[1]!Table1[5])</f>
        <v>0</v>
      </c>
      <c r="AJ395" s="30">
        <f ca="1">SUMIF([1]route!$E$3:$E$10005,E395,[1]!Table1[6])</f>
        <v>0</v>
      </c>
      <c r="AK395" s="30">
        <f ca="1">SUMIF([1]route!$E$3:$E$10005,E395,[1]!Table1[7])</f>
        <v>0</v>
      </c>
      <c r="AL395" s="30">
        <f ca="1">SUMIF([1]route!$E$3:$E$10005,E395,[1]!Table1[8])</f>
        <v>0</v>
      </c>
      <c r="AM395" s="30">
        <f ca="1">SUMIF([1]route!$E$3:$E$10005,E395,[1]!Table1[9])</f>
        <v>0</v>
      </c>
      <c r="AN395" s="30">
        <f ca="1">SUMIF([1]route!$E$3:$E$10005,E395,[1]!Table1[10])</f>
        <v>0</v>
      </c>
      <c r="AO395" s="30">
        <f ca="1">SUMIF([1]route!$E$3:$E$10005,E395,[1]!Table1[11])</f>
        <v>0</v>
      </c>
      <c r="AP395" s="30">
        <f ca="1">SUMIF([1]route!$E$3:$E$10005,E395,[1]!Table1[12])</f>
        <v>0</v>
      </c>
      <c r="AQ395" s="30">
        <f ca="1">SUMIF([1]route!$E$3:$E$10005,E395,[1]!Table1[13])</f>
        <v>0</v>
      </c>
      <c r="AR395" s="30">
        <f ca="1">SUMIF([1]route!$E$3:$E$10005,E395,[1]!Table1[14])</f>
        <v>0</v>
      </c>
      <c r="AS395" s="30">
        <f ca="1">SUMIF([1]route!$E$3:$E$10005,E395,[1]!Table1[15])</f>
        <v>0</v>
      </c>
      <c r="AT395" s="30">
        <f ca="1">SUMIF([1]route!$E$3:$E$10005,E395,[1]!Table1[16])</f>
        <v>0</v>
      </c>
      <c r="AU395" s="30">
        <f ca="1">SUMIF([1]route!$E$3:$E$10005,E395,[1]!Table1[17])</f>
        <v>0</v>
      </c>
      <c r="AV395" s="30">
        <f ca="1">SUMIF([1]route!$E$3:$E$10005,E395,[1]!Table1[18])</f>
        <v>0</v>
      </c>
      <c r="AW395" s="30">
        <f ca="1">SUMIF([1]route!$E$3:$E$10005,E395,[1]!Table1[19])</f>
        <v>0</v>
      </c>
      <c r="AX395" s="30">
        <f ca="1">SUMIF([1]route!$E$3:$E$10005,E395,[1]!Table1[20])</f>
        <v>0</v>
      </c>
      <c r="AY395" s="30">
        <f ca="1">SUMIF([1]route!$E$3:$E$10005,E395,[1]!Table1[21])</f>
        <v>0</v>
      </c>
      <c r="AZ395" s="30">
        <f ca="1">SUMIF([1]route!$E$3:$E$10005,E395,[1]!Table1[22])</f>
        <v>0</v>
      </c>
      <c r="BA395" s="30">
        <f ca="1">SUMIF([1]route!$E$3:$E$10005,E395,[1]!Table1[23])</f>
        <v>0</v>
      </c>
      <c r="BB395" s="30">
        <f ca="1">SUMIF([1]route!$E$3:$E$10005,E395,[1]!Table1[24])</f>
        <v>0</v>
      </c>
      <c r="BC395" s="30">
        <f ca="1">SUMIF([1]route!$E$3:$E$10005,E395,[1]!Table1[25])</f>
        <v>0</v>
      </c>
      <c r="BD395" s="30">
        <f ca="1">SUMIF([1]route!$E$3:$E$10005,E395,[1]!Table1[26])</f>
        <v>0</v>
      </c>
      <c r="BE395" s="30">
        <f ca="1">SUMIF([1]route!$E$3:$E$10005,E395,[1]!Table1[27])</f>
        <v>0</v>
      </c>
      <c r="BF395" s="30">
        <f ca="1">SUMIF([1]route!$E$3:$E$10005,E395,[1]!Table1[28])</f>
        <v>0</v>
      </c>
      <c r="BG395" s="30">
        <f ca="1">SUMIF([1]route!$E$3:$E$10005,E395,[1]!Table1[29])</f>
        <v>0</v>
      </c>
      <c r="BH395" s="30">
        <f ca="1">SUMIF([1]route!$E$3:$E$10005,E395,[1]!Table1[30])</f>
        <v>0</v>
      </c>
      <c r="BI395" s="30">
        <f ca="1">SUMIF([1]route!$E$3:$E$10005,E395,[1]!Table1[31])</f>
        <v>0</v>
      </c>
      <c r="BJ395" s="30">
        <f ca="1">SUMIF([1]route!$E$3:$E$10005,E395,[1]!Table1[Remain PO])</f>
        <v>0</v>
      </c>
      <c r="BK395" s="31">
        <f ca="1">SUMIF([1]route!$E$3:$E$10005,E395,[1]!Table1[N+1])</f>
        <v>0</v>
      </c>
      <c r="BL395" s="31">
        <f ca="1">SUMIF([1]route!$E$3:$E$10005,E395,[1]!Table1[N+2])</f>
        <v>0</v>
      </c>
      <c r="BM395" s="31">
        <f ca="1">SUMIF([1]route!$E$3:$E$10005,E395,[1]!Table1[N+3])</f>
        <v>0</v>
      </c>
      <c r="BN395" s="32">
        <f ca="1">SUMIF([1]route!$E$3:$E$10005,E395,[1]!Table1[N+4])</f>
        <v>1.8518518518518519</v>
      </c>
      <c r="BP395" s="37">
        <f t="shared" si="152"/>
        <v>0</v>
      </c>
      <c r="BQ395" s="35">
        <f t="shared" ca="1" si="137"/>
        <v>0</v>
      </c>
      <c r="BR395" s="35">
        <f t="shared" ca="1" si="137"/>
        <v>0</v>
      </c>
      <c r="BS395" s="35">
        <f t="shared" ca="1" si="137"/>
        <v>0</v>
      </c>
      <c r="BT395" s="35">
        <f t="shared" ca="1" si="137"/>
        <v>0</v>
      </c>
      <c r="BU395" s="35">
        <f t="shared" ca="1" si="137"/>
        <v>0</v>
      </c>
      <c r="BV395" s="35">
        <f t="shared" ca="1" si="137"/>
        <v>0</v>
      </c>
      <c r="BW395" s="35">
        <f t="shared" ca="1" si="137"/>
        <v>0</v>
      </c>
      <c r="BX395" s="35">
        <f t="shared" ca="1" si="137"/>
        <v>0</v>
      </c>
      <c r="BY395" s="35">
        <f t="shared" ca="1" si="153"/>
        <v>0</v>
      </c>
      <c r="BZ395" s="35">
        <f t="shared" ca="1" si="153"/>
        <v>0</v>
      </c>
      <c r="CA395" s="35">
        <f t="shared" ca="1" si="153"/>
        <v>0</v>
      </c>
      <c r="CB395" s="35">
        <f t="shared" ca="1" si="153"/>
        <v>0</v>
      </c>
      <c r="CC395" s="35">
        <f t="shared" ca="1" si="153"/>
        <v>0</v>
      </c>
      <c r="CD395" s="35">
        <f t="shared" ca="1" si="153"/>
        <v>0</v>
      </c>
      <c r="CE395" s="35">
        <f t="shared" ca="1" si="134"/>
        <v>0</v>
      </c>
      <c r="CF395" s="35">
        <f t="shared" ca="1" si="134"/>
        <v>0</v>
      </c>
      <c r="CG395" s="35">
        <f t="shared" ca="1" si="134"/>
        <v>0</v>
      </c>
      <c r="CH395" s="35">
        <f t="shared" ca="1" si="134"/>
        <v>0</v>
      </c>
      <c r="CI395" s="35">
        <f t="shared" ca="1" si="134"/>
        <v>0</v>
      </c>
      <c r="CJ395" s="35">
        <f t="shared" ca="1" si="134"/>
        <v>0</v>
      </c>
      <c r="CK395" s="35">
        <f t="shared" ca="1" si="134"/>
        <v>0</v>
      </c>
      <c r="CL395" s="35">
        <f t="shared" ca="1" si="134"/>
        <v>0</v>
      </c>
      <c r="CM395" s="35">
        <f t="shared" ca="1" si="134"/>
        <v>0</v>
      </c>
      <c r="CN395" s="35">
        <f t="shared" ca="1" si="134"/>
        <v>0</v>
      </c>
      <c r="CO395" s="35">
        <f t="shared" ca="1" si="134"/>
        <v>0</v>
      </c>
      <c r="CP395" s="35">
        <f t="shared" ca="1" si="134"/>
        <v>0</v>
      </c>
      <c r="CQ395" s="35">
        <f t="shared" ca="1" si="134"/>
        <v>0</v>
      </c>
      <c r="CR395" s="35">
        <f t="shared" ca="1" si="134"/>
        <v>0</v>
      </c>
      <c r="CS395" s="35">
        <f t="shared" ca="1" si="134"/>
        <v>0</v>
      </c>
      <c r="CT395" s="35">
        <f t="shared" ca="1" si="154"/>
        <v>0</v>
      </c>
      <c r="CU395" s="35">
        <f t="shared" ca="1" si="154"/>
        <v>0</v>
      </c>
      <c r="CV395" s="35">
        <f t="shared" ca="1" si="154"/>
        <v>0</v>
      </c>
      <c r="CW395" s="38">
        <f t="shared" ca="1" si="154"/>
        <v>0</v>
      </c>
      <c r="CX395" s="38">
        <f t="shared" ca="1" si="154"/>
        <v>0</v>
      </c>
      <c r="CY395" s="38">
        <f t="shared" ca="1" si="154"/>
        <v>0</v>
      </c>
      <c r="CZ395" s="39">
        <f t="shared" ca="1" si="139"/>
        <v>-1.8518518518518519</v>
      </c>
      <c r="DA395" s="35"/>
    </row>
    <row r="396" spans="4:105" x14ac:dyDescent="0.3">
      <c r="D396" s="61" t="str">
        <f>VLOOKUP(F396,[1]Special!$O$2:$S$209,3,0)</f>
        <v>|0101021700|0.00|0.00|0.000|130.0002</v>
      </c>
      <c r="E396" s="20" t="s">
        <v>419</v>
      </c>
      <c r="F396" s="19" t="str">
        <f t="shared" si="142"/>
        <v>|0200226010|54.00|20.00|2.000|0.000</v>
      </c>
      <c r="G396" s="19" t="str">
        <f>'Cutting Rules'!H396</f>
        <v>TSVN||||||||||||</v>
      </c>
      <c r="H396" s="19" t="str">
        <f>VLOOKUP(MID(F396,8,2),[1]Special!$H$2:$I$32,2,0)</f>
        <v>STAM390G</v>
      </c>
      <c r="I396" s="19" t="str">
        <f t="shared" si="143"/>
        <v>NBC</v>
      </c>
      <c r="J396" s="19" t="str">
        <f t="shared" si="144"/>
        <v>P</v>
      </c>
      <c r="K396" s="19" t="str">
        <f t="shared" si="145"/>
        <v>54.0</v>
      </c>
      <c r="L396" s="19" t="str">
        <f t="shared" si="146"/>
        <v>20.0</v>
      </c>
      <c r="M396" s="52" t="str">
        <f t="shared" si="147"/>
        <v>2.00</v>
      </c>
      <c r="N396" s="52" t="str">
        <f t="shared" si="148"/>
        <v>6285</v>
      </c>
      <c r="O396" s="19">
        <f>VLOOKUP(F396,[1]Item!$A$5:$Z$10000,26,0)</f>
        <v>2.0070000000000001</v>
      </c>
      <c r="P396" s="19" t="str">
        <f>VLOOKUP(E396,[1]route!$E$3:$O$10005,11,0)</f>
        <v>C</v>
      </c>
      <c r="Q396" s="62" t="str">
        <f>'Cutting Rules'!AD396</f>
        <v>565------------</v>
      </c>
      <c r="R396" s="23">
        <f ca="1">SUMIF([1]route!$E$3:$E$10005,E396,[1]!Table1[生産])</f>
        <v>0</v>
      </c>
      <c r="S396" s="24"/>
      <c r="T396" s="78" t="s">
        <v>547</v>
      </c>
      <c r="U396" s="19"/>
      <c r="V396" s="48">
        <f>SUMIF([1]route!$E$3:$E$10005,E396,[1]route!$M$3:$M$10005)</f>
        <v>0</v>
      </c>
      <c r="W396" s="56">
        <f t="shared" si="149"/>
        <v>0</v>
      </c>
      <c r="X396" s="27">
        <f t="array" aca="1" ref="X396" ca="1">INDEX($BP396:$CZ396,MATCH(TRUE,$BP396:$CZ396&lt;0,0))</f>
        <v>-4.5454545454545459</v>
      </c>
      <c r="Y396" s="47">
        <f t="shared" ca="1" si="140"/>
        <v>45411</v>
      </c>
      <c r="Z396" s="121" t="str">
        <f>IFERROR(VLOOKUP(E396,[1]route!$E$3:$BL$10005,59,0),"")&amp;IFERROR(VLOOKUP(E396,[1]route!$E$3:$BL$10005,60,0),"")</f>
        <v/>
      </c>
      <c r="AA396" s="28">
        <f t="shared" ca="1" si="150"/>
        <v>0</v>
      </c>
      <c r="AB396" s="77">
        <f t="shared" ca="1" si="151"/>
        <v>0</v>
      </c>
      <c r="AC396" s="4">
        <f t="shared" ca="1" si="141"/>
        <v>37</v>
      </c>
      <c r="AD396" s="29">
        <v>0</v>
      </c>
      <c r="AE396" s="30">
        <f ca="1">SUMIF([1]route!$E$3:$E$10005,E396,[1]!Table1[1])</f>
        <v>0</v>
      </c>
      <c r="AF396" s="30">
        <f ca="1">SUMIF([1]route!$E$3:$E$10005,E396,[1]!Table1[2])</f>
        <v>0</v>
      </c>
      <c r="AG396" s="30">
        <f ca="1">SUMIF([1]route!$E$3:$E$10005,E396,[1]!Table1[3])</f>
        <v>0</v>
      </c>
      <c r="AH396" s="30">
        <f ca="1">SUMIF([1]route!$E$3:$E$10005,E396,[1]!Table1[4])</f>
        <v>0</v>
      </c>
      <c r="AI396" s="30">
        <f ca="1">SUMIF([1]route!$E$3:$E$10005,E396,[1]!Table1[5])</f>
        <v>0</v>
      </c>
      <c r="AJ396" s="30">
        <f ca="1">SUMIF([1]route!$E$3:$E$10005,E396,[1]!Table1[6])</f>
        <v>0</v>
      </c>
      <c r="AK396" s="30">
        <f ca="1">SUMIF([1]route!$E$3:$E$10005,E396,[1]!Table1[7])</f>
        <v>0</v>
      </c>
      <c r="AL396" s="30">
        <f ca="1">SUMIF([1]route!$E$3:$E$10005,E396,[1]!Table1[8])</f>
        <v>0</v>
      </c>
      <c r="AM396" s="30">
        <f ca="1">SUMIF([1]route!$E$3:$E$10005,E396,[1]!Table1[9])</f>
        <v>0</v>
      </c>
      <c r="AN396" s="30">
        <f ca="1">SUMIF([1]route!$E$3:$E$10005,E396,[1]!Table1[10])</f>
        <v>0</v>
      </c>
      <c r="AO396" s="30">
        <f ca="1">SUMIF([1]route!$E$3:$E$10005,E396,[1]!Table1[11])</f>
        <v>0</v>
      </c>
      <c r="AP396" s="30">
        <f ca="1">SUMIF([1]route!$E$3:$E$10005,E396,[1]!Table1[12])</f>
        <v>0</v>
      </c>
      <c r="AQ396" s="30">
        <f ca="1">SUMIF([1]route!$E$3:$E$10005,E396,[1]!Table1[13])</f>
        <v>0</v>
      </c>
      <c r="AR396" s="30">
        <f ca="1">SUMIF([1]route!$E$3:$E$10005,E396,[1]!Table1[14])</f>
        <v>0</v>
      </c>
      <c r="AS396" s="30">
        <f ca="1">SUMIF([1]route!$E$3:$E$10005,E396,[1]!Table1[15])</f>
        <v>0</v>
      </c>
      <c r="AT396" s="30">
        <f ca="1">SUMIF([1]route!$E$3:$E$10005,E396,[1]!Table1[16])</f>
        <v>0</v>
      </c>
      <c r="AU396" s="30">
        <f ca="1">SUMIF([1]route!$E$3:$E$10005,E396,[1]!Table1[17])</f>
        <v>0</v>
      </c>
      <c r="AV396" s="30">
        <f ca="1">SUMIF([1]route!$E$3:$E$10005,E396,[1]!Table1[18])</f>
        <v>0</v>
      </c>
      <c r="AW396" s="30">
        <f ca="1">SUMIF([1]route!$E$3:$E$10005,E396,[1]!Table1[19])</f>
        <v>0</v>
      </c>
      <c r="AX396" s="30">
        <f ca="1">SUMIF([1]route!$E$3:$E$10005,E396,[1]!Table1[20])</f>
        <v>0</v>
      </c>
      <c r="AY396" s="30">
        <f ca="1">SUMIF([1]route!$E$3:$E$10005,E396,[1]!Table1[21])</f>
        <v>0</v>
      </c>
      <c r="AZ396" s="30">
        <f ca="1">SUMIF([1]route!$E$3:$E$10005,E396,[1]!Table1[22])</f>
        <v>0</v>
      </c>
      <c r="BA396" s="30">
        <f ca="1">SUMIF([1]route!$E$3:$E$10005,E396,[1]!Table1[23])</f>
        <v>0</v>
      </c>
      <c r="BB396" s="30">
        <f ca="1">SUMIF([1]route!$E$3:$E$10005,E396,[1]!Table1[24])</f>
        <v>0</v>
      </c>
      <c r="BC396" s="30">
        <f ca="1">SUMIF([1]route!$E$3:$E$10005,E396,[1]!Table1[25])</f>
        <v>0</v>
      </c>
      <c r="BD396" s="30">
        <f ca="1">SUMIF([1]route!$E$3:$E$10005,E396,[1]!Table1[26])</f>
        <v>0</v>
      </c>
      <c r="BE396" s="30">
        <f ca="1">SUMIF([1]route!$E$3:$E$10005,E396,[1]!Table1[27])</f>
        <v>0</v>
      </c>
      <c r="BF396" s="30">
        <f ca="1">SUMIF([1]route!$E$3:$E$10005,E396,[1]!Table1[28])</f>
        <v>0</v>
      </c>
      <c r="BG396" s="30">
        <f ca="1">SUMIF([1]route!$E$3:$E$10005,E396,[1]!Table1[29])</f>
        <v>0</v>
      </c>
      <c r="BH396" s="30">
        <f ca="1">SUMIF([1]route!$E$3:$E$10005,E396,[1]!Table1[30])</f>
        <v>0</v>
      </c>
      <c r="BI396" s="30">
        <f ca="1">SUMIF([1]route!$E$3:$E$10005,E396,[1]!Table1[31])</f>
        <v>0</v>
      </c>
      <c r="BJ396" s="30">
        <f ca="1">SUMIF([1]route!$E$3:$E$10005,E396,[1]!Table1[Remain PO])</f>
        <v>0</v>
      </c>
      <c r="BK396" s="31">
        <f ca="1">SUMIF([1]route!$E$3:$E$10005,E396,[1]!Table1[N+1])</f>
        <v>0</v>
      </c>
      <c r="BL396" s="31">
        <f ca="1">SUMIF([1]route!$E$3:$E$10005,E396,[1]!Table1[N+2])</f>
        <v>0</v>
      </c>
      <c r="BM396" s="31">
        <f ca="1">SUMIF([1]route!$E$3:$E$10005,E396,[1]!Table1[N+3])</f>
        <v>0</v>
      </c>
      <c r="BN396" s="32">
        <f ca="1">SUMIF([1]route!$E$3:$E$10005,E396,[1]!Table1[N+4])</f>
        <v>4.5454545454545459</v>
      </c>
      <c r="BP396" s="37">
        <f t="shared" si="152"/>
        <v>0</v>
      </c>
      <c r="BQ396" s="35">
        <f t="shared" ca="1" si="137"/>
        <v>0</v>
      </c>
      <c r="BR396" s="35">
        <f t="shared" ca="1" si="137"/>
        <v>0</v>
      </c>
      <c r="BS396" s="35">
        <f t="shared" ca="1" si="137"/>
        <v>0</v>
      </c>
      <c r="BT396" s="35">
        <f t="shared" ca="1" si="137"/>
        <v>0</v>
      </c>
      <c r="BU396" s="35">
        <f t="shared" ca="1" si="137"/>
        <v>0</v>
      </c>
      <c r="BV396" s="35">
        <f t="shared" ca="1" si="137"/>
        <v>0</v>
      </c>
      <c r="BW396" s="35">
        <f t="shared" ca="1" si="137"/>
        <v>0</v>
      </c>
      <c r="BX396" s="35">
        <f t="shared" ca="1" si="137"/>
        <v>0</v>
      </c>
      <c r="BY396" s="35">
        <f t="shared" ca="1" si="153"/>
        <v>0</v>
      </c>
      <c r="BZ396" s="35">
        <f t="shared" ca="1" si="153"/>
        <v>0</v>
      </c>
      <c r="CA396" s="35">
        <f t="shared" ca="1" si="153"/>
        <v>0</v>
      </c>
      <c r="CB396" s="35">
        <f t="shared" ca="1" si="153"/>
        <v>0</v>
      </c>
      <c r="CC396" s="35">
        <f t="shared" ca="1" si="153"/>
        <v>0</v>
      </c>
      <c r="CD396" s="35">
        <f t="shared" ca="1" si="153"/>
        <v>0</v>
      </c>
      <c r="CE396" s="35">
        <f t="shared" ca="1" si="134"/>
        <v>0</v>
      </c>
      <c r="CF396" s="35">
        <f t="shared" ca="1" si="134"/>
        <v>0</v>
      </c>
      <c r="CG396" s="35">
        <f t="shared" ca="1" si="134"/>
        <v>0</v>
      </c>
      <c r="CH396" s="35">
        <f t="shared" ca="1" si="134"/>
        <v>0</v>
      </c>
      <c r="CI396" s="35">
        <f t="shared" ca="1" si="134"/>
        <v>0</v>
      </c>
      <c r="CJ396" s="35">
        <f t="shared" ca="1" si="134"/>
        <v>0</v>
      </c>
      <c r="CK396" s="35">
        <f t="shared" ca="1" si="134"/>
        <v>0</v>
      </c>
      <c r="CL396" s="35">
        <f t="shared" ca="1" si="134"/>
        <v>0</v>
      </c>
      <c r="CM396" s="35">
        <f t="shared" ca="1" si="134"/>
        <v>0</v>
      </c>
      <c r="CN396" s="35">
        <f t="shared" ca="1" si="134"/>
        <v>0</v>
      </c>
      <c r="CO396" s="35">
        <f t="shared" ca="1" si="134"/>
        <v>0</v>
      </c>
      <c r="CP396" s="35">
        <f t="shared" ca="1" si="134"/>
        <v>0</v>
      </c>
      <c r="CQ396" s="35">
        <f t="shared" ca="1" si="134"/>
        <v>0</v>
      </c>
      <c r="CR396" s="35">
        <f t="shared" ca="1" si="134"/>
        <v>0</v>
      </c>
      <c r="CS396" s="35">
        <f t="shared" ca="1" si="134"/>
        <v>0</v>
      </c>
      <c r="CT396" s="35">
        <f t="shared" ca="1" si="154"/>
        <v>0</v>
      </c>
      <c r="CU396" s="35">
        <f t="shared" ca="1" si="154"/>
        <v>0</v>
      </c>
      <c r="CV396" s="35">
        <f t="shared" ca="1" si="154"/>
        <v>0</v>
      </c>
      <c r="CW396" s="38">
        <f t="shared" ca="1" si="154"/>
        <v>0</v>
      </c>
      <c r="CX396" s="38">
        <f t="shared" ca="1" si="154"/>
        <v>0</v>
      </c>
      <c r="CY396" s="38">
        <f t="shared" ca="1" si="154"/>
        <v>0</v>
      </c>
      <c r="CZ396" s="39">
        <f t="shared" ca="1" si="139"/>
        <v>-4.5454545454545459</v>
      </c>
      <c r="DA396" s="35"/>
    </row>
    <row r="397" spans="4:105" x14ac:dyDescent="0.3">
      <c r="D397" s="61" t="str">
        <f>VLOOKUP(F397,[1]Special!$O$2:$S$209,3,0)</f>
        <v>|0101021700|0.00|0.00|0.000|148.5002.6</v>
      </c>
      <c r="E397" s="20" t="s">
        <v>420</v>
      </c>
      <c r="F397" s="19" t="str">
        <f t="shared" si="142"/>
        <v>|0200220810|48.60|0.00|2.600|0.000</v>
      </c>
      <c r="G397" s="19" t="str">
        <f>'Cutting Rules'!H397</f>
        <v>TSVN||||||||||||</v>
      </c>
      <c r="H397" s="19" t="str">
        <f>VLOOKUP(MID(F397,8,2),[1]Special!$H$2:$I$32,2,0)</f>
        <v>STKM13A</v>
      </c>
      <c r="I397" s="19" t="str">
        <f t="shared" si="143"/>
        <v>IBC</v>
      </c>
      <c r="J397" s="19" t="str">
        <f t="shared" si="144"/>
        <v>P</v>
      </c>
      <c r="K397" s="19" t="str">
        <f t="shared" si="145"/>
        <v>48.6</v>
      </c>
      <c r="L397" s="19" t="str">
        <f t="shared" si="146"/>
        <v>0.00</v>
      </c>
      <c r="M397" s="52" t="str">
        <f t="shared" si="147"/>
        <v>2.60</v>
      </c>
      <c r="N397" s="52" t="str">
        <f t="shared" si="148"/>
        <v>5692</v>
      </c>
      <c r="O397" s="19">
        <f>VLOOKUP(F397,[1]Item!$A$5:$Z$10000,26,0)</f>
        <v>2.9489999999999998</v>
      </c>
      <c r="P397" s="19" t="str">
        <f>VLOOKUP(E397,[1]route!$E$3:$O$10005,11,0)</f>
        <v>C</v>
      </c>
      <c r="Q397" s="62" t="str">
        <f>'Cutting Rules'!AD397</f>
        <v>805------------</v>
      </c>
      <c r="R397" s="23">
        <f ca="1">SUMIF([1]route!$E$3:$E$10005,E397,[1]!Table1[生産])</f>
        <v>0</v>
      </c>
      <c r="S397" s="24"/>
      <c r="T397" s="78" t="s">
        <v>547</v>
      </c>
      <c r="U397" s="19"/>
      <c r="V397" s="48">
        <f>SUMIF([1]route!$E$3:$E$10005,E397,[1]route!$M$3:$M$10005)</f>
        <v>0</v>
      </c>
      <c r="W397" s="56">
        <f t="shared" si="149"/>
        <v>0</v>
      </c>
      <c r="X397" s="27" t="e">
        <f t="array" aca="1" ref="X397" ca="1">INDEX($BP397:$CZ397,MATCH(TRUE,$BP397:$CZ397&lt;0,0))</f>
        <v>#N/A</v>
      </c>
      <c r="Y397" s="47" t="str">
        <f t="shared" ca="1" si="140"/>
        <v/>
      </c>
      <c r="Z397" s="121" t="str">
        <f>IFERROR(VLOOKUP(E397,[1]route!$E$3:$BL$10005,59,0),"")&amp;IFERROR(VLOOKUP(E397,[1]route!$E$3:$BL$10005,60,0),"")</f>
        <v/>
      </c>
      <c r="AA397" s="28">
        <f t="shared" ca="1" si="150"/>
        <v>0</v>
      </c>
      <c r="AB397" s="77">
        <f t="shared" ca="1" si="151"/>
        <v>0</v>
      </c>
      <c r="AC397" s="4" t="str">
        <f t="shared" ca="1" si="141"/>
        <v/>
      </c>
      <c r="AD397" s="29">
        <v>0</v>
      </c>
      <c r="AE397" s="30">
        <f ca="1">SUMIF([1]route!$E$3:$E$10005,E397,[1]!Table1[1])</f>
        <v>0</v>
      </c>
      <c r="AF397" s="30">
        <f ca="1">SUMIF([1]route!$E$3:$E$10005,E397,[1]!Table1[2])</f>
        <v>0</v>
      </c>
      <c r="AG397" s="30">
        <f ca="1">SUMIF([1]route!$E$3:$E$10005,E397,[1]!Table1[3])</f>
        <v>0</v>
      </c>
      <c r="AH397" s="30">
        <f ca="1">SUMIF([1]route!$E$3:$E$10005,E397,[1]!Table1[4])</f>
        <v>0</v>
      </c>
      <c r="AI397" s="30">
        <f ca="1">SUMIF([1]route!$E$3:$E$10005,E397,[1]!Table1[5])</f>
        <v>0</v>
      </c>
      <c r="AJ397" s="30">
        <f ca="1">SUMIF([1]route!$E$3:$E$10005,E397,[1]!Table1[6])</f>
        <v>0</v>
      </c>
      <c r="AK397" s="30">
        <f ca="1">SUMIF([1]route!$E$3:$E$10005,E397,[1]!Table1[7])</f>
        <v>0</v>
      </c>
      <c r="AL397" s="30">
        <f ca="1">SUMIF([1]route!$E$3:$E$10005,E397,[1]!Table1[8])</f>
        <v>0</v>
      </c>
      <c r="AM397" s="30">
        <f ca="1">SUMIF([1]route!$E$3:$E$10005,E397,[1]!Table1[9])</f>
        <v>0</v>
      </c>
      <c r="AN397" s="30">
        <f ca="1">SUMIF([1]route!$E$3:$E$10005,E397,[1]!Table1[10])</f>
        <v>0</v>
      </c>
      <c r="AO397" s="30">
        <f ca="1">SUMIF([1]route!$E$3:$E$10005,E397,[1]!Table1[11])</f>
        <v>0</v>
      </c>
      <c r="AP397" s="30">
        <f ca="1">SUMIF([1]route!$E$3:$E$10005,E397,[1]!Table1[12])</f>
        <v>0</v>
      </c>
      <c r="AQ397" s="30">
        <f ca="1">SUMIF([1]route!$E$3:$E$10005,E397,[1]!Table1[13])</f>
        <v>0</v>
      </c>
      <c r="AR397" s="30">
        <f ca="1">SUMIF([1]route!$E$3:$E$10005,E397,[1]!Table1[14])</f>
        <v>0</v>
      </c>
      <c r="AS397" s="30">
        <f ca="1">SUMIF([1]route!$E$3:$E$10005,E397,[1]!Table1[15])</f>
        <v>0</v>
      </c>
      <c r="AT397" s="30">
        <f ca="1">SUMIF([1]route!$E$3:$E$10005,E397,[1]!Table1[16])</f>
        <v>0</v>
      </c>
      <c r="AU397" s="30">
        <f ca="1">SUMIF([1]route!$E$3:$E$10005,E397,[1]!Table1[17])</f>
        <v>0</v>
      </c>
      <c r="AV397" s="30">
        <f ca="1">SUMIF([1]route!$E$3:$E$10005,E397,[1]!Table1[18])</f>
        <v>0</v>
      </c>
      <c r="AW397" s="30">
        <f ca="1">SUMIF([1]route!$E$3:$E$10005,E397,[1]!Table1[19])</f>
        <v>0</v>
      </c>
      <c r="AX397" s="30">
        <f ca="1">SUMIF([1]route!$E$3:$E$10005,E397,[1]!Table1[20])</f>
        <v>0</v>
      </c>
      <c r="AY397" s="30">
        <f ca="1">SUMIF([1]route!$E$3:$E$10005,E397,[1]!Table1[21])</f>
        <v>0</v>
      </c>
      <c r="AZ397" s="30">
        <f ca="1">SUMIF([1]route!$E$3:$E$10005,E397,[1]!Table1[22])</f>
        <v>0</v>
      </c>
      <c r="BA397" s="30">
        <f ca="1">SUMIF([1]route!$E$3:$E$10005,E397,[1]!Table1[23])</f>
        <v>0</v>
      </c>
      <c r="BB397" s="30">
        <f ca="1">SUMIF([1]route!$E$3:$E$10005,E397,[1]!Table1[24])</f>
        <v>0</v>
      </c>
      <c r="BC397" s="30">
        <f ca="1">SUMIF([1]route!$E$3:$E$10005,E397,[1]!Table1[25])</f>
        <v>0</v>
      </c>
      <c r="BD397" s="30">
        <f ca="1">SUMIF([1]route!$E$3:$E$10005,E397,[1]!Table1[26])</f>
        <v>0</v>
      </c>
      <c r="BE397" s="30">
        <f ca="1">SUMIF([1]route!$E$3:$E$10005,E397,[1]!Table1[27])</f>
        <v>0</v>
      </c>
      <c r="BF397" s="30">
        <f ca="1">SUMIF([1]route!$E$3:$E$10005,E397,[1]!Table1[28])</f>
        <v>0</v>
      </c>
      <c r="BG397" s="30">
        <f ca="1">SUMIF([1]route!$E$3:$E$10005,E397,[1]!Table1[29])</f>
        <v>0</v>
      </c>
      <c r="BH397" s="30">
        <f ca="1">SUMIF([1]route!$E$3:$E$10005,E397,[1]!Table1[30])</f>
        <v>0</v>
      </c>
      <c r="BI397" s="30">
        <f ca="1">SUMIF([1]route!$E$3:$E$10005,E397,[1]!Table1[31])</f>
        <v>0</v>
      </c>
      <c r="BJ397" s="30">
        <f ca="1">SUMIF([1]route!$E$3:$E$10005,E397,[1]!Table1[Remain PO])</f>
        <v>0</v>
      </c>
      <c r="BK397" s="31">
        <f ca="1">SUMIF([1]route!$E$3:$E$10005,E397,[1]!Table1[N+1])</f>
        <v>0</v>
      </c>
      <c r="BL397" s="31">
        <f ca="1">SUMIF([1]route!$E$3:$E$10005,E397,[1]!Table1[N+2])</f>
        <v>0</v>
      </c>
      <c r="BM397" s="31">
        <f ca="1">SUMIF([1]route!$E$3:$E$10005,E397,[1]!Table1[N+3])</f>
        <v>0</v>
      </c>
      <c r="BN397" s="32">
        <f ca="1">SUMIF([1]route!$E$3:$E$10005,E397,[1]!Table1[N+4])</f>
        <v>0</v>
      </c>
      <c r="BP397" s="37">
        <f t="shared" si="152"/>
        <v>0</v>
      </c>
      <c r="BQ397" s="35">
        <f t="shared" ca="1" si="137"/>
        <v>0</v>
      </c>
      <c r="BR397" s="35">
        <f t="shared" ca="1" si="137"/>
        <v>0</v>
      </c>
      <c r="BS397" s="35">
        <f t="shared" ca="1" si="137"/>
        <v>0</v>
      </c>
      <c r="BT397" s="35">
        <f t="shared" ca="1" si="137"/>
        <v>0</v>
      </c>
      <c r="BU397" s="35">
        <f t="shared" ca="1" si="137"/>
        <v>0</v>
      </c>
      <c r="BV397" s="35">
        <f t="shared" ca="1" si="137"/>
        <v>0</v>
      </c>
      <c r="BW397" s="35">
        <f t="shared" ca="1" si="137"/>
        <v>0</v>
      </c>
      <c r="BX397" s="35">
        <f t="shared" ca="1" si="137"/>
        <v>0</v>
      </c>
      <c r="BY397" s="35">
        <f t="shared" ca="1" si="153"/>
        <v>0</v>
      </c>
      <c r="BZ397" s="35">
        <f t="shared" ca="1" si="153"/>
        <v>0</v>
      </c>
      <c r="CA397" s="35">
        <f t="shared" ca="1" si="153"/>
        <v>0</v>
      </c>
      <c r="CB397" s="35">
        <f t="shared" ca="1" si="153"/>
        <v>0</v>
      </c>
      <c r="CC397" s="35">
        <f t="shared" ca="1" si="153"/>
        <v>0</v>
      </c>
      <c r="CD397" s="35">
        <f t="shared" ca="1" si="153"/>
        <v>0</v>
      </c>
      <c r="CE397" s="35">
        <f t="shared" ca="1" si="134"/>
        <v>0</v>
      </c>
      <c r="CF397" s="35">
        <f t="shared" ca="1" si="134"/>
        <v>0</v>
      </c>
      <c r="CG397" s="35">
        <f t="shared" ca="1" si="134"/>
        <v>0</v>
      </c>
      <c r="CH397" s="35">
        <f t="shared" ca="1" si="134"/>
        <v>0</v>
      </c>
      <c r="CI397" s="35">
        <f t="shared" ca="1" si="134"/>
        <v>0</v>
      </c>
      <c r="CJ397" s="35">
        <f t="shared" ca="1" si="134"/>
        <v>0</v>
      </c>
      <c r="CK397" s="35">
        <f t="shared" ca="1" si="134"/>
        <v>0</v>
      </c>
      <c r="CL397" s="35">
        <f t="shared" ca="1" si="134"/>
        <v>0</v>
      </c>
      <c r="CM397" s="35">
        <f t="shared" ca="1" si="134"/>
        <v>0</v>
      </c>
      <c r="CN397" s="35">
        <f t="shared" ca="1" si="134"/>
        <v>0</v>
      </c>
      <c r="CO397" s="35">
        <f t="shared" ca="1" si="134"/>
        <v>0</v>
      </c>
      <c r="CP397" s="35">
        <f t="shared" ca="1" si="134"/>
        <v>0</v>
      </c>
      <c r="CQ397" s="35">
        <f t="shared" ca="1" si="134"/>
        <v>0</v>
      </c>
      <c r="CR397" s="35">
        <f t="shared" ca="1" si="134"/>
        <v>0</v>
      </c>
      <c r="CS397" s="35">
        <f t="shared" ca="1" si="134"/>
        <v>0</v>
      </c>
      <c r="CT397" s="35">
        <f t="shared" ca="1" si="154"/>
        <v>0</v>
      </c>
      <c r="CU397" s="35">
        <f t="shared" ca="1" si="154"/>
        <v>0</v>
      </c>
      <c r="CV397" s="35">
        <f t="shared" ca="1" si="154"/>
        <v>0</v>
      </c>
      <c r="CW397" s="38">
        <f t="shared" ca="1" si="154"/>
        <v>0</v>
      </c>
      <c r="CX397" s="38">
        <f t="shared" ca="1" si="154"/>
        <v>0</v>
      </c>
      <c r="CY397" s="38">
        <f t="shared" ca="1" si="154"/>
        <v>0</v>
      </c>
      <c r="CZ397" s="39">
        <f t="shared" ca="1" si="139"/>
        <v>0</v>
      </c>
      <c r="DA397" s="35"/>
    </row>
    <row r="398" spans="4:105" x14ac:dyDescent="0.3">
      <c r="D398" s="61" t="str">
        <f>VLOOKUP(F398,[1]Special!$O$2:$S$209,3,0)</f>
        <v>|0101021700|0.00|0.00|0.000|103.0002.6</v>
      </c>
      <c r="E398" s="20" t="s">
        <v>421</v>
      </c>
      <c r="F398" s="19" t="str">
        <f t="shared" si="142"/>
        <v>|0200220810|34.00|0.00|2.600|0.000</v>
      </c>
      <c r="G398" s="19" t="str">
        <f>'Cutting Rules'!H398</f>
        <v>TSVN||||||||||||</v>
      </c>
      <c r="H398" s="19" t="str">
        <f>VLOOKUP(MID(F398,8,2),[1]Special!$H$2:$I$32,2,0)</f>
        <v>STKM13A</v>
      </c>
      <c r="I398" s="19" t="str">
        <f t="shared" si="143"/>
        <v>IBC</v>
      </c>
      <c r="J398" s="19" t="str">
        <f t="shared" si="144"/>
        <v>P</v>
      </c>
      <c r="K398" s="19" t="str">
        <f t="shared" si="145"/>
        <v>34.0</v>
      </c>
      <c r="L398" s="19" t="str">
        <f t="shared" si="146"/>
        <v>0.00</v>
      </c>
      <c r="M398" s="52" t="str">
        <f t="shared" si="147"/>
        <v>2.60</v>
      </c>
      <c r="N398" s="52" t="str">
        <f t="shared" si="148"/>
        <v>5711</v>
      </c>
      <c r="O398" s="19">
        <f>VLOOKUP(F398,[1]Item!$A$5:$Z$10000,26,0)</f>
        <v>2.0129999999999999</v>
      </c>
      <c r="P398" s="19" t="str">
        <f>VLOOKUP(E398,[1]route!$E$3:$O$10005,11,0)</f>
        <v>C</v>
      </c>
      <c r="Q398" s="62" t="str">
        <f>'Cutting Rules'!AD398</f>
        <v>1415------------</v>
      </c>
      <c r="R398" s="23">
        <f ca="1">SUMIF([1]route!$E$3:$E$10005,E398,[1]!Table1[生産])</f>
        <v>0</v>
      </c>
      <c r="S398" s="24"/>
      <c r="T398" s="78" t="s">
        <v>547</v>
      </c>
      <c r="U398" s="19"/>
      <c r="V398" s="48">
        <f>SUMIF([1]route!$E$3:$E$10005,E398,[1]route!$M$3:$M$10005)</f>
        <v>0</v>
      </c>
      <c r="W398" s="56">
        <f t="shared" si="149"/>
        <v>0</v>
      </c>
      <c r="X398" s="27" t="e">
        <f t="array" aca="1" ref="X398" ca="1">INDEX($BP398:$CZ398,MATCH(TRUE,$BP398:$CZ398&lt;0,0))</f>
        <v>#N/A</v>
      </c>
      <c r="Y398" s="47" t="str">
        <f t="shared" ca="1" si="140"/>
        <v/>
      </c>
      <c r="Z398" s="121" t="str">
        <f>IFERROR(VLOOKUP(E398,[1]route!$E$3:$BL$10005,59,0),"")&amp;IFERROR(VLOOKUP(E398,[1]route!$E$3:$BL$10005,60,0),"")</f>
        <v/>
      </c>
      <c r="AA398" s="28">
        <f t="shared" ca="1" si="150"/>
        <v>0</v>
      </c>
      <c r="AB398" s="77">
        <f t="shared" ca="1" si="151"/>
        <v>0</v>
      </c>
      <c r="AC398" s="4" t="str">
        <f t="shared" ca="1" si="141"/>
        <v/>
      </c>
      <c r="AD398" s="29">
        <v>0</v>
      </c>
      <c r="AE398" s="30">
        <f ca="1">SUMIF([1]route!$E$3:$E$10005,E398,[1]!Table1[1])</f>
        <v>0</v>
      </c>
      <c r="AF398" s="30">
        <f ca="1">SUMIF([1]route!$E$3:$E$10005,E398,[1]!Table1[2])</f>
        <v>0</v>
      </c>
      <c r="AG398" s="30">
        <f ca="1">SUMIF([1]route!$E$3:$E$10005,E398,[1]!Table1[3])</f>
        <v>0</v>
      </c>
      <c r="AH398" s="30">
        <f ca="1">SUMIF([1]route!$E$3:$E$10005,E398,[1]!Table1[4])</f>
        <v>0</v>
      </c>
      <c r="AI398" s="30">
        <f ca="1">SUMIF([1]route!$E$3:$E$10005,E398,[1]!Table1[5])</f>
        <v>0</v>
      </c>
      <c r="AJ398" s="30">
        <f ca="1">SUMIF([1]route!$E$3:$E$10005,E398,[1]!Table1[6])</f>
        <v>0</v>
      </c>
      <c r="AK398" s="30">
        <f ca="1">SUMIF([1]route!$E$3:$E$10005,E398,[1]!Table1[7])</f>
        <v>0</v>
      </c>
      <c r="AL398" s="30">
        <f ca="1">SUMIF([1]route!$E$3:$E$10005,E398,[1]!Table1[8])</f>
        <v>0</v>
      </c>
      <c r="AM398" s="30">
        <f ca="1">SUMIF([1]route!$E$3:$E$10005,E398,[1]!Table1[9])</f>
        <v>0</v>
      </c>
      <c r="AN398" s="30">
        <f ca="1">SUMIF([1]route!$E$3:$E$10005,E398,[1]!Table1[10])</f>
        <v>0</v>
      </c>
      <c r="AO398" s="30">
        <f ca="1">SUMIF([1]route!$E$3:$E$10005,E398,[1]!Table1[11])</f>
        <v>0</v>
      </c>
      <c r="AP398" s="30">
        <f ca="1">SUMIF([1]route!$E$3:$E$10005,E398,[1]!Table1[12])</f>
        <v>0</v>
      </c>
      <c r="AQ398" s="30">
        <f ca="1">SUMIF([1]route!$E$3:$E$10005,E398,[1]!Table1[13])</f>
        <v>0</v>
      </c>
      <c r="AR398" s="30">
        <f ca="1">SUMIF([1]route!$E$3:$E$10005,E398,[1]!Table1[14])</f>
        <v>0</v>
      </c>
      <c r="AS398" s="30">
        <f ca="1">SUMIF([1]route!$E$3:$E$10005,E398,[1]!Table1[15])</f>
        <v>0</v>
      </c>
      <c r="AT398" s="30">
        <f ca="1">SUMIF([1]route!$E$3:$E$10005,E398,[1]!Table1[16])</f>
        <v>0</v>
      </c>
      <c r="AU398" s="30">
        <f ca="1">SUMIF([1]route!$E$3:$E$10005,E398,[1]!Table1[17])</f>
        <v>0</v>
      </c>
      <c r="AV398" s="30">
        <f ca="1">SUMIF([1]route!$E$3:$E$10005,E398,[1]!Table1[18])</f>
        <v>0</v>
      </c>
      <c r="AW398" s="30">
        <f ca="1">SUMIF([1]route!$E$3:$E$10005,E398,[1]!Table1[19])</f>
        <v>0</v>
      </c>
      <c r="AX398" s="30">
        <f ca="1">SUMIF([1]route!$E$3:$E$10005,E398,[1]!Table1[20])</f>
        <v>0</v>
      </c>
      <c r="AY398" s="30">
        <f ca="1">SUMIF([1]route!$E$3:$E$10005,E398,[1]!Table1[21])</f>
        <v>0</v>
      </c>
      <c r="AZ398" s="30">
        <f ca="1">SUMIF([1]route!$E$3:$E$10005,E398,[1]!Table1[22])</f>
        <v>0</v>
      </c>
      <c r="BA398" s="30">
        <f ca="1">SUMIF([1]route!$E$3:$E$10005,E398,[1]!Table1[23])</f>
        <v>0</v>
      </c>
      <c r="BB398" s="30">
        <f ca="1">SUMIF([1]route!$E$3:$E$10005,E398,[1]!Table1[24])</f>
        <v>0</v>
      </c>
      <c r="BC398" s="30">
        <f ca="1">SUMIF([1]route!$E$3:$E$10005,E398,[1]!Table1[25])</f>
        <v>0</v>
      </c>
      <c r="BD398" s="30">
        <f ca="1">SUMIF([1]route!$E$3:$E$10005,E398,[1]!Table1[26])</f>
        <v>0</v>
      </c>
      <c r="BE398" s="30">
        <f ca="1">SUMIF([1]route!$E$3:$E$10005,E398,[1]!Table1[27])</f>
        <v>0</v>
      </c>
      <c r="BF398" s="30">
        <f ca="1">SUMIF([1]route!$E$3:$E$10005,E398,[1]!Table1[28])</f>
        <v>0</v>
      </c>
      <c r="BG398" s="30">
        <f ca="1">SUMIF([1]route!$E$3:$E$10005,E398,[1]!Table1[29])</f>
        <v>0</v>
      </c>
      <c r="BH398" s="30">
        <f ca="1">SUMIF([1]route!$E$3:$E$10005,E398,[1]!Table1[30])</f>
        <v>0</v>
      </c>
      <c r="BI398" s="30">
        <f ca="1">SUMIF([1]route!$E$3:$E$10005,E398,[1]!Table1[31])</f>
        <v>0</v>
      </c>
      <c r="BJ398" s="30">
        <f ca="1">SUMIF([1]route!$E$3:$E$10005,E398,[1]!Table1[Remain PO])</f>
        <v>0</v>
      </c>
      <c r="BK398" s="31">
        <f ca="1">SUMIF([1]route!$E$3:$E$10005,E398,[1]!Table1[N+1])</f>
        <v>0</v>
      </c>
      <c r="BL398" s="31">
        <f ca="1">SUMIF([1]route!$E$3:$E$10005,E398,[1]!Table1[N+2])</f>
        <v>0</v>
      </c>
      <c r="BM398" s="31">
        <f ca="1">SUMIF([1]route!$E$3:$E$10005,E398,[1]!Table1[N+3])</f>
        <v>0</v>
      </c>
      <c r="BN398" s="32">
        <f ca="1">SUMIF([1]route!$E$3:$E$10005,E398,[1]!Table1[N+4])</f>
        <v>0</v>
      </c>
      <c r="BP398" s="37">
        <f t="shared" si="152"/>
        <v>0</v>
      </c>
      <c r="BQ398" s="35">
        <f t="shared" ca="1" si="137"/>
        <v>0</v>
      </c>
      <c r="BR398" s="35">
        <f t="shared" ca="1" si="137"/>
        <v>0</v>
      </c>
      <c r="BS398" s="35">
        <f t="shared" ca="1" si="137"/>
        <v>0</v>
      </c>
      <c r="BT398" s="35">
        <f t="shared" ca="1" si="137"/>
        <v>0</v>
      </c>
      <c r="BU398" s="35">
        <f t="shared" ca="1" si="137"/>
        <v>0</v>
      </c>
      <c r="BV398" s="35">
        <f t="shared" ca="1" si="137"/>
        <v>0</v>
      </c>
      <c r="BW398" s="35">
        <f t="shared" ca="1" si="137"/>
        <v>0</v>
      </c>
      <c r="BX398" s="35">
        <f t="shared" ca="1" si="137"/>
        <v>0</v>
      </c>
      <c r="BY398" s="35">
        <f t="shared" ca="1" si="153"/>
        <v>0</v>
      </c>
      <c r="BZ398" s="35">
        <f t="shared" ca="1" si="153"/>
        <v>0</v>
      </c>
      <c r="CA398" s="35">
        <f t="shared" ca="1" si="153"/>
        <v>0</v>
      </c>
      <c r="CB398" s="35">
        <f t="shared" ca="1" si="153"/>
        <v>0</v>
      </c>
      <c r="CC398" s="35">
        <f t="shared" ca="1" si="153"/>
        <v>0</v>
      </c>
      <c r="CD398" s="35">
        <f t="shared" ca="1" si="153"/>
        <v>0</v>
      </c>
      <c r="CE398" s="35">
        <f t="shared" ca="1" si="134"/>
        <v>0</v>
      </c>
      <c r="CF398" s="35">
        <f t="shared" ca="1" si="134"/>
        <v>0</v>
      </c>
      <c r="CG398" s="35">
        <f t="shared" ca="1" si="134"/>
        <v>0</v>
      </c>
      <c r="CH398" s="35">
        <f t="shared" ca="1" si="134"/>
        <v>0</v>
      </c>
      <c r="CI398" s="35">
        <f t="shared" ref="CI398:CS421" ca="1" si="155">CH398-AW398</f>
        <v>0</v>
      </c>
      <c r="CJ398" s="35">
        <f t="shared" ca="1" si="155"/>
        <v>0</v>
      </c>
      <c r="CK398" s="35">
        <f t="shared" ca="1" si="155"/>
        <v>0</v>
      </c>
      <c r="CL398" s="35">
        <f t="shared" ca="1" si="155"/>
        <v>0</v>
      </c>
      <c r="CM398" s="35">
        <f t="shared" ca="1" si="155"/>
        <v>0</v>
      </c>
      <c r="CN398" s="35">
        <f t="shared" ca="1" si="155"/>
        <v>0</v>
      </c>
      <c r="CO398" s="35">
        <f t="shared" ca="1" si="155"/>
        <v>0</v>
      </c>
      <c r="CP398" s="35">
        <f t="shared" ca="1" si="155"/>
        <v>0</v>
      </c>
      <c r="CQ398" s="35">
        <f t="shared" ca="1" si="155"/>
        <v>0</v>
      </c>
      <c r="CR398" s="35">
        <f t="shared" ca="1" si="155"/>
        <v>0</v>
      </c>
      <c r="CS398" s="35">
        <f t="shared" ca="1" si="155"/>
        <v>0</v>
      </c>
      <c r="CT398" s="35">
        <f t="shared" ca="1" si="154"/>
        <v>0</v>
      </c>
      <c r="CU398" s="35">
        <f t="shared" ca="1" si="154"/>
        <v>0</v>
      </c>
      <c r="CV398" s="35">
        <f t="shared" ca="1" si="154"/>
        <v>0</v>
      </c>
      <c r="CW398" s="38">
        <f t="shared" ca="1" si="154"/>
        <v>0</v>
      </c>
      <c r="CX398" s="38">
        <f t="shared" ca="1" si="154"/>
        <v>0</v>
      </c>
      <c r="CY398" s="38">
        <f t="shared" ca="1" si="154"/>
        <v>0</v>
      </c>
      <c r="CZ398" s="39">
        <f t="shared" ca="1" si="139"/>
        <v>0</v>
      </c>
      <c r="DA398" s="35"/>
    </row>
    <row r="399" spans="4:105" x14ac:dyDescent="0.3">
      <c r="D399" s="61" t="str">
        <f>VLOOKUP(F399,[1]Special!$O$2:$S$209,3,0)</f>
        <v>|0101021400|0.00|0.00|0.000|117.5001.8</v>
      </c>
      <c r="E399" s="20" t="s">
        <v>422</v>
      </c>
      <c r="F399" s="19" t="str">
        <f t="shared" si="142"/>
        <v>|0200226117|38.10|0.00|1.800|0.000</v>
      </c>
      <c r="G399" s="19" t="str">
        <f>'Cutting Rules'!H399</f>
        <v>TSVN||||||||||||</v>
      </c>
      <c r="H399" s="19" t="str">
        <f>VLOOKUP(MID(F399,8,2),[1]Special!$H$2:$I$32,2,0)</f>
        <v>STKMHT490</v>
      </c>
      <c r="I399" s="19" t="str">
        <f t="shared" si="143"/>
        <v>NBC</v>
      </c>
      <c r="J399" s="19" t="str">
        <f t="shared" si="144"/>
        <v>P</v>
      </c>
      <c r="K399" s="19" t="str">
        <f t="shared" si="145"/>
        <v>38.1</v>
      </c>
      <c r="L399" s="19" t="str">
        <f t="shared" si="146"/>
        <v>0.00</v>
      </c>
      <c r="M399" s="52" t="str">
        <f t="shared" si="147"/>
        <v>1.80</v>
      </c>
      <c r="N399" s="52" t="str">
        <f t="shared" si="148"/>
        <v>5924</v>
      </c>
      <c r="O399" s="19">
        <f>VLOOKUP(F399,[1]Item!$A$5:$Z$10000,26,0)</f>
        <v>1.611</v>
      </c>
      <c r="P399" s="19" t="str">
        <f>VLOOKUP(E399,[1]route!$E$3:$O$10005,11,0)</f>
        <v>C</v>
      </c>
      <c r="Q399" s="62" t="str">
        <f>'Cutting Rules'!AD399</f>
        <v>390------------</v>
      </c>
      <c r="R399" s="23">
        <f ca="1">SUMIF([1]route!$E$3:$E$10005,E399,[1]!Table1[生産])</f>
        <v>0</v>
      </c>
      <c r="S399" s="24"/>
      <c r="T399" s="78" t="s">
        <v>547</v>
      </c>
      <c r="U399" s="19"/>
      <c r="V399" s="48">
        <f>SUMIF([1]route!$E$3:$E$10005,E399,[1]route!$M$3:$M$10005)</f>
        <v>0</v>
      </c>
      <c r="W399" s="56">
        <f t="shared" si="149"/>
        <v>0</v>
      </c>
      <c r="X399" s="27">
        <f t="array" aca="1" ref="X399" ca="1">INDEX($BP399:$CZ399,MATCH(TRUE,$BP399:$CZ399&lt;0,0))</f>
        <v>-3.1333333333333333</v>
      </c>
      <c r="Y399" s="47">
        <f t="shared" ca="1" si="140"/>
        <v>45380</v>
      </c>
      <c r="Z399" s="121" t="str">
        <f>IFERROR(VLOOKUP(E399,[1]route!$E$3:$BL$10005,59,0),"")&amp;IFERROR(VLOOKUP(E399,[1]route!$E$3:$BL$10005,60,0),"")</f>
        <v/>
      </c>
      <c r="AA399" s="28">
        <f t="shared" ca="1" si="150"/>
        <v>0</v>
      </c>
      <c r="AB399" s="77">
        <f t="shared" ca="1" si="151"/>
        <v>0</v>
      </c>
      <c r="AC399" s="4">
        <f t="shared" ca="1" si="141"/>
        <v>36</v>
      </c>
      <c r="AD399" s="29">
        <v>0</v>
      </c>
      <c r="AE399" s="30">
        <f ca="1">SUMIF([1]route!$E$3:$E$10005,E399,[1]!Table1[1])</f>
        <v>0</v>
      </c>
      <c r="AF399" s="30">
        <f ca="1">SUMIF([1]route!$E$3:$E$10005,E399,[1]!Table1[2])</f>
        <v>0</v>
      </c>
      <c r="AG399" s="30">
        <f ca="1">SUMIF([1]route!$E$3:$E$10005,E399,[1]!Table1[3])</f>
        <v>0</v>
      </c>
      <c r="AH399" s="30">
        <f ca="1">SUMIF([1]route!$E$3:$E$10005,E399,[1]!Table1[4])</f>
        <v>0</v>
      </c>
      <c r="AI399" s="30">
        <f ca="1">SUMIF([1]route!$E$3:$E$10005,E399,[1]!Table1[5])</f>
        <v>0</v>
      </c>
      <c r="AJ399" s="30">
        <f ca="1">SUMIF([1]route!$E$3:$E$10005,E399,[1]!Table1[6])</f>
        <v>0</v>
      </c>
      <c r="AK399" s="30">
        <f ca="1">SUMIF([1]route!$E$3:$E$10005,E399,[1]!Table1[7])</f>
        <v>0</v>
      </c>
      <c r="AL399" s="30">
        <f ca="1">SUMIF([1]route!$E$3:$E$10005,E399,[1]!Table1[8])</f>
        <v>0</v>
      </c>
      <c r="AM399" s="30">
        <f ca="1">SUMIF([1]route!$E$3:$E$10005,E399,[1]!Table1[9])</f>
        <v>0</v>
      </c>
      <c r="AN399" s="30">
        <f ca="1">SUMIF([1]route!$E$3:$E$10005,E399,[1]!Table1[10])</f>
        <v>0</v>
      </c>
      <c r="AO399" s="30">
        <f ca="1">SUMIF([1]route!$E$3:$E$10005,E399,[1]!Table1[11])</f>
        <v>0</v>
      </c>
      <c r="AP399" s="30">
        <f ca="1">SUMIF([1]route!$E$3:$E$10005,E399,[1]!Table1[12])</f>
        <v>0</v>
      </c>
      <c r="AQ399" s="30">
        <f ca="1">SUMIF([1]route!$E$3:$E$10005,E399,[1]!Table1[13])</f>
        <v>0</v>
      </c>
      <c r="AR399" s="30">
        <f ca="1">SUMIF([1]route!$E$3:$E$10005,E399,[1]!Table1[14])</f>
        <v>0</v>
      </c>
      <c r="AS399" s="30">
        <f ca="1">SUMIF([1]route!$E$3:$E$10005,E399,[1]!Table1[15])</f>
        <v>0</v>
      </c>
      <c r="AT399" s="30">
        <f ca="1">SUMIF([1]route!$E$3:$E$10005,E399,[1]!Table1[16])</f>
        <v>0</v>
      </c>
      <c r="AU399" s="30">
        <f ca="1">SUMIF([1]route!$E$3:$E$10005,E399,[1]!Table1[17])</f>
        <v>0</v>
      </c>
      <c r="AV399" s="30">
        <f ca="1">SUMIF([1]route!$E$3:$E$10005,E399,[1]!Table1[18])</f>
        <v>0</v>
      </c>
      <c r="AW399" s="30">
        <f ca="1">SUMIF([1]route!$E$3:$E$10005,E399,[1]!Table1[19])</f>
        <v>0</v>
      </c>
      <c r="AX399" s="30">
        <f ca="1">SUMIF([1]route!$E$3:$E$10005,E399,[1]!Table1[20])</f>
        <v>0</v>
      </c>
      <c r="AY399" s="30">
        <f ca="1">SUMIF([1]route!$E$3:$E$10005,E399,[1]!Table1[21])</f>
        <v>0</v>
      </c>
      <c r="AZ399" s="30">
        <f ca="1">SUMIF([1]route!$E$3:$E$10005,E399,[1]!Table1[22])</f>
        <v>0</v>
      </c>
      <c r="BA399" s="30">
        <f ca="1">SUMIF([1]route!$E$3:$E$10005,E399,[1]!Table1[23])</f>
        <v>0</v>
      </c>
      <c r="BB399" s="30">
        <f ca="1">SUMIF([1]route!$E$3:$E$10005,E399,[1]!Table1[24])</f>
        <v>0</v>
      </c>
      <c r="BC399" s="30">
        <f ca="1">SUMIF([1]route!$E$3:$E$10005,E399,[1]!Table1[25])</f>
        <v>0</v>
      </c>
      <c r="BD399" s="30">
        <f ca="1">SUMIF([1]route!$E$3:$E$10005,E399,[1]!Table1[26])</f>
        <v>0</v>
      </c>
      <c r="BE399" s="30">
        <f ca="1">SUMIF([1]route!$E$3:$E$10005,E399,[1]!Table1[27])</f>
        <v>0</v>
      </c>
      <c r="BF399" s="30">
        <f ca="1">SUMIF([1]route!$E$3:$E$10005,E399,[1]!Table1[28])</f>
        <v>0</v>
      </c>
      <c r="BG399" s="30">
        <f ca="1">SUMIF([1]route!$E$3:$E$10005,E399,[1]!Table1[29])</f>
        <v>0</v>
      </c>
      <c r="BH399" s="30">
        <f ca="1">SUMIF([1]route!$E$3:$E$10005,E399,[1]!Table1[30])</f>
        <v>0</v>
      </c>
      <c r="BI399" s="30">
        <f ca="1">SUMIF([1]route!$E$3:$E$10005,E399,[1]!Table1[31])</f>
        <v>0</v>
      </c>
      <c r="BJ399" s="30">
        <f ca="1">SUMIF([1]route!$E$3:$E$10005,E399,[1]!Table1[Remain PO])</f>
        <v>0</v>
      </c>
      <c r="BK399" s="31">
        <f ca="1">SUMIF([1]route!$E$3:$E$10005,E399,[1]!Table1[N+1])</f>
        <v>0</v>
      </c>
      <c r="BL399" s="31">
        <f ca="1">SUMIF([1]route!$E$3:$E$10005,E399,[1]!Table1[N+2])</f>
        <v>0</v>
      </c>
      <c r="BM399" s="31">
        <f ca="1">SUMIF([1]route!$E$3:$E$10005,E399,[1]!Table1[N+3])</f>
        <v>3.1333333333333333</v>
      </c>
      <c r="BN399" s="32">
        <f ca="1">SUMIF([1]route!$E$3:$E$10005,E399,[1]!Table1[N+4])</f>
        <v>16.666666666666668</v>
      </c>
      <c r="BP399" s="37">
        <f t="shared" si="152"/>
        <v>0</v>
      </c>
      <c r="BQ399" s="35">
        <f t="shared" ca="1" si="137"/>
        <v>0</v>
      </c>
      <c r="BR399" s="35">
        <f t="shared" ca="1" si="137"/>
        <v>0</v>
      </c>
      <c r="BS399" s="35">
        <f t="shared" ca="1" si="137"/>
        <v>0</v>
      </c>
      <c r="BT399" s="35">
        <f t="shared" ca="1" si="137"/>
        <v>0</v>
      </c>
      <c r="BU399" s="35">
        <f t="shared" ca="1" si="137"/>
        <v>0</v>
      </c>
      <c r="BV399" s="35">
        <f t="shared" ca="1" si="137"/>
        <v>0</v>
      </c>
      <c r="BW399" s="35">
        <f t="shared" ca="1" si="137"/>
        <v>0</v>
      </c>
      <c r="BX399" s="35">
        <f t="shared" ca="1" si="137"/>
        <v>0</v>
      </c>
      <c r="BY399" s="35">
        <f t="shared" ca="1" si="153"/>
        <v>0</v>
      </c>
      <c r="BZ399" s="35">
        <f t="shared" ca="1" si="153"/>
        <v>0</v>
      </c>
      <c r="CA399" s="35">
        <f t="shared" ca="1" si="153"/>
        <v>0</v>
      </c>
      <c r="CB399" s="35">
        <f t="shared" ca="1" si="153"/>
        <v>0</v>
      </c>
      <c r="CC399" s="35">
        <f t="shared" ca="1" si="153"/>
        <v>0</v>
      </c>
      <c r="CD399" s="35">
        <f t="shared" ca="1" si="153"/>
        <v>0</v>
      </c>
      <c r="CE399" s="35">
        <f t="shared" ca="1" si="153"/>
        <v>0</v>
      </c>
      <c r="CF399" s="35">
        <f t="shared" ca="1" si="153"/>
        <v>0</v>
      </c>
      <c r="CG399" s="35">
        <f t="shared" ca="1" si="153"/>
        <v>0</v>
      </c>
      <c r="CH399" s="35">
        <f t="shared" ca="1" si="153"/>
        <v>0</v>
      </c>
      <c r="CI399" s="35">
        <f t="shared" ca="1" si="155"/>
        <v>0</v>
      </c>
      <c r="CJ399" s="35">
        <f t="shared" ca="1" si="155"/>
        <v>0</v>
      </c>
      <c r="CK399" s="35">
        <f t="shared" ca="1" si="155"/>
        <v>0</v>
      </c>
      <c r="CL399" s="35">
        <f t="shared" ca="1" si="155"/>
        <v>0</v>
      </c>
      <c r="CM399" s="35">
        <f t="shared" ca="1" si="155"/>
        <v>0</v>
      </c>
      <c r="CN399" s="35">
        <f t="shared" ca="1" si="155"/>
        <v>0</v>
      </c>
      <c r="CO399" s="35">
        <f t="shared" ca="1" si="155"/>
        <v>0</v>
      </c>
      <c r="CP399" s="35">
        <f t="shared" ca="1" si="155"/>
        <v>0</v>
      </c>
      <c r="CQ399" s="35">
        <f t="shared" ca="1" si="155"/>
        <v>0</v>
      </c>
      <c r="CR399" s="35">
        <f t="shared" ca="1" si="155"/>
        <v>0</v>
      </c>
      <c r="CS399" s="35">
        <f t="shared" ca="1" si="155"/>
        <v>0</v>
      </c>
      <c r="CT399" s="35">
        <f t="shared" ca="1" si="154"/>
        <v>0</v>
      </c>
      <c r="CU399" s="35">
        <f t="shared" ca="1" si="154"/>
        <v>0</v>
      </c>
      <c r="CV399" s="35">
        <f t="shared" ca="1" si="154"/>
        <v>0</v>
      </c>
      <c r="CW399" s="38">
        <f t="shared" ca="1" si="154"/>
        <v>0</v>
      </c>
      <c r="CX399" s="38">
        <f t="shared" ca="1" si="154"/>
        <v>0</v>
      </c>
      <c r="CY399" s="38">
        <f t="shared" ca="1" si="154"/>
        <v>-3.1333333333333333</v>
      </c>
      <c r="CZ399" s="39">
        <f t="shared" ca="1" si="139"/>
        <v>-19.8</v>
      </c>
      <c r="DA399" s="35"/>
    </row>
    <row r="400" spans="4:105" x14ac:dyDescent="0.3">
      <c r="D400" s="61" t="str">
        <f>VLOOKUP(F400,[1]Special!$O$2:$S$209,3,0)</f>
        <v>|0101031200|0.00|0.00|0.000|156.0001.6</v>
      </c>
      <c r="E400" s="20" t="s">
        <v>423</v>
      </c>
      <c r="F400" s="19" t="str">
        <f t="shared" si="142"/>
        <v>|0200230742|25.00|55.00|1.600|0.000</v>
      </c>
      <c r="G400" s="19" t="str">
        <f>'Cutting Rules'!H400</f>
        <v>KKTL|KKTL|||||||||||</v>
      </c>
      <c r="H400" s="19" t="str">
        <f>VLOOKUP(MID(F400,8,2),[1]Special!$H$2:$I$32,2,0)</f>
        <v>R13A/HSST590C</v>
      </c>
      <c r="I400" s="19" t="str">
        <f t="shared" si="143"/>
        <v>IBC</v>
      </c>
      <c r="J400" s="19" t="str">
        <f t="shared" si="144"/>
        <v>C</v>
      </c>
      <c r="K400" s="19" t="str">
        <f t="shared" si="145"/>
        <v>25.0</v>
      </c>
      <c r="L400" s="19" t="str">
        <f t="shared" si="146"/>
        <v>55.0</v>
      </c>
      <c r="M400" s="52" t="str">
        <f t="shared" si="147"/>
        <v>1.60</v>
      </c>
      <c r="N400" s="52" t="str">
        <f t="shared" si="148"/>
        <v>6159</v>
      </c>
      <c r="O400" s="19">
        <f>VLOOKUP(F400,[1]Item!$A$5:$Z$10000,26,0)</f>
        <v>1.9410000000000001</v>
      </c>
      <c r="P400" s="19" t="str">
        <f>VLOOKUP(E400,[1]route!$E$3:$O$10005,11,0)</f>
        <v>C</v>
      </c>
      <c r="Q400" s="62" t="str">
        <f>'Cutting Rules'!AD400</f>
        <v>548-549-----------</v>
      </c>
      <c r="R400" s="23">
        <f ca="1">SUMIF([1]route!$E$3:$E$10005,E400,[1]!Table1[生産])</f>
        <v>0</v>
      </c>
      <c r="S400" s="24"/>
      <c r="T400" s="78" t="s">
        <v>547</v>
      </c>
      <c r="U400" s="19"/>
      <c r="V400" s="48">
        <f>SUMIF([1]route!$E$3:$E$10005,E400,[1]route!$M$3:$M$10005)</f>
        <v>0</v>
      </c>
      <c r="W400" s="56">
        <f t="shared" si="149"/>
        <v>0</v>
      </c>
      <c r="X400" s="27" t="e">
        <f t="array" aca="1" ref="X400" ca="1">INDEX($BP400:$CZ400,MATCH(TRUE,$BP400:$CZ400&lt;0,0))</f>
        <v>#N/A</v>
      </c>
      <c r="Y400" s="47" t="str">
        <f t="shared" ca="1" si="140"/>
        <v/>
      </c>
      <c r="Z400" s="121" t="str">
        <f>IFERROR(VLOOKUP(E400,[1]route!$E$3:$BL$10005,59,0),"")&amp;IFERROR(VLOOKUP(E400,[1]route!$E$3:$BL$10005,60,0),"")</f>
        <v/>
      </c>
      <c r="AA400" s="28">
        <f t="shared" ca="1" si="150"/>
        <v>0</v>
      </c>
      <c r="AB400" s="77">
        <f t="shared" ca="1" si="151"/>
        <v>0</v>
      </c>
      <c r="AC400" s="4" t="str">
        <f t="shared" ca="1" si="141"/>
        <v/>
      </c>
      <c r="AD400" s="29">
        <v>0</v>
      </c>
      <c r="AE400" s="30">
        <f ca="1">SUMIF([1]route!$E$3:$E$10005,E400,[1]!Table1[1])</f>
        <v>0</v>
      </c>
      <c r="AF400" s="30">
        <f ca="1">SUMIF([1]route!$E$3:$E$10005,E400,[1]!Table1[2])</f>
        <v>0</v>
      </c>
      <c r="AG400" s="30">
        <f ca="1">SUMIF([1]route!$E$3:$E$10005,E400,[1]!Table1[3])</f>
        <v>0</v>
      </c>
      <c r="AH400" s="30">
        <f ca="1">SUMIF([1]route!$E$3:$E$10005,E400,[1]!Table1[4])</f>
        <v>0</v>
      </c>
      <c r="AI400" s="30">
        <f ca="1">SUMIF([1]route!$E$3:$E$10005,E400,[1]!Table1[5])</f>
        <v>0</v>
      </c>
      <c r="AJ400" s="30">
        <f ca="1">SUMIF([1]route!$E$3:$E$10005,E400,[1]!Table1[6])</f>
        <v>0</v>
      </c>
      <c r="AK400" s="30">
        <f ca="1">SUMIF([1]route!$E$3:$E$10005,E400,[1]!Table1[7])</f>
        <v>0</v>
      </c>
      <c r="AL400" s="30">
        <f ca="1">SUMIF([1]route!$E$3:$E$10005,E400,[1]!Table1[8])</f>
        <v>0</v>
      </c>
      <c r="AM400" s="30">
        <f ca="1">SUMIF([1]route!$E$3:$E$10005,E400,[1]!Table1[9])</f>
        <v>0</v>
      </c>
      <c r="AN400" s="30">
        <f ca="1">SUMIF([1]route!$E$3:$E$10005,E400,[1]!Table1[10])</f>
        <v>0</v>
      </c>
      <c r="AO400" s="30">
        <f ca="1">SUMIF([1]route!$E$3:$E$10005,E400,[1]!Table1[11])</f>
        <v>0</v>
      </c>
      <c r="AP400" s="30">
        <f ca="1">SUMIF([1]route!$E$3:$E$10005,E400,[1]!Table1[12])</f>
        <v>0</v>
      </c>
      <c r="AQ400" s="30">
        <f ca="1">SUMIF([1]route!$E$3:$E$10005,E400,[1]!Table1[13])</f>
        <v>0</v>
      </c>
      <c r="AR400" s="30">
        <f ca="1">SUMIF([1]route!$E$3:$E$10005,E400,[1]!Table1[14])</f>
        <v>0</v>
      </c>
      <c r="AS400" s="30">
        <f ca="1">SUMIF([1]route!$E$3:$E$10005,E400,[1]!Table1[15])</f>
        <v>0</v>
      </c>
      <c r="AT400" s="30">
        <f ca="1">SUMIF([1]route!$E$3:$E$10005,E400,[1]!Table1[16])</f>
        <v>0</v>
      </c>
      <c r="AU400" s="30">
        <f ca="1">SUMIF([1]route!$E$3:$E$10005,E400,[1]!Table1[17])</f>
        <v>0</v>
      </c>
      <c r="AV400" s="30">
        <f ca="1">SUMIF([1]route!$E$3:$E$10005,E400,[1]!Table1[18])</f>
        <v>0</v>
      </c>
      <c r="AW400" s="30">
        <f ca="1">SUMIF([1]route!$E$3:$E$10005,E400,[1]!Table1[19])</f>
        <v>0</v>
      </c>
      <c r="AX400" s="30">
        <f ca="1">SUMIF([1]route!$E$3:$E$10005,E400,[1]!Table1[20])</f>
        <v>0</v>
      </c>
      <c r="AY400" s="30">
        <f ca="1">SUMIF([1]route!$E$3:$E$10005,E400,[1]!Table1[21])</f>
        <v>0</v>
      </c>
      <c r="AZ400" s="30">
        <f ca="1">SUMIF([1]route!$E$3:$E$10005,E400,[1]!Table1[22])</f>
        <v>0</v>
      </c>
      <c r="BA400" s="30">
        <f ca="1">SUMIF([1]route!$E$3:$E$10005,E400,[1]!Table1[23])</f>
        <v>0</v>
      </c>
      <c r="BB400" s="30">
        <f ca="1">SUMIF([1]route!$E$3:$E$10005,E400,[1]!Table1[24])</f>
        <v>0</v>
      </c>
      <c r="BC400" s="30">
        <f ca="1">SUMIF([1]route!$E$3:$E$10005,E400,[1]!Table1[25])</f>
        <v>0</v>
      </c>
      <c r="BD400" s="30">
        <f ca="1">SUMIF([1]route!$E$3:$E$10005,E400,[1]!Table1[26])</f>
        <v>0</v>
      </c>
      <c r="BE400" s="30">
        <f ca="1">SUMIF([1]route!$E$3:$E$10005,E400,[1]!Table1[27])</f>
        <v>0</v>
      </c>
      <c r="BF400" s="30">
        <f ca="1">SUMIF([1]route!$E$3:$E$10005,E400,[1]!Table1[28])</f>
        <v>0</v>
      </c>
      <c r="BG400" s="30">
        <f ca="1">SUMIF([1]route!$E$3:$E$10005,E400,[1]!Table1[29])</f>
        <v>0</v>
      </c>
      <c r="BH400" s="30">
        <f ca="1">SUMIF([1]route!$E$3:$E$10005,E400,[1]!Table1[30])</f>
        <v>0</v>
      </c>
      <c r="BI400" s="30">
        <f ca="1">SUMIF([1]route!$E$3:$E$10005,E400,[1]!Table1[31])</f>
        <v>0</v>
      </c>
      <c r="BJ400" s="30">
        <f ca="1">SUMIF([1]route!$E$3:$E$10005,E400,[1]!Table1[Remain PO])</f>
        <v>0</v>
      </c>
      <c r="BK400" s="31">
        <f ca="1">SUMIF([1]route!$E$3:$E$10005,E400,[1]!Table1[N+1])</f>
        <v>0</v>
      </c>
      <c r="BL400" s="31">
        <f ca="1">SUMIF([1]route!$E$3:$E$10005,E400,[1]!Table1[N+2])</f>
        <v>0</v>
      </c>
      <c r="BM400" s="31">
        <f ca="1">SUMIF([1]route!$E$3:$E$10005,E400,[1]!Table1[N+3])</f>
        <v>0</v>
      </c>
      <c r="BN400" s="32">
        <f ca="1">SUMIF([1]route!$E$3:$E$10005,E400,[1]!Table1[N+4])</f>
        <v>0</v>
      </c>
      <c r="BP400" s="37">
        <f t="shared" si="152"/>
        <v>0</v>
      </c>
      <c r="BQ400" s="35">
        <f t="shared" ca="1" si="137"/>
        <v>0</v>
      </c>
      <c r="BR400" s="35">
        <f t="shared" ca="1" si="137"/>
        <v>0</v>
      </c>
      <c r="BS400" s="35">
        <f t="shared" ca="1" si="137"/>
        <v>0</v>
      </c>
      <c r="BT400" s="35">
        <f t="shared" ca="1" si="137"/>
        <v>0</v>
      </c>
      <c r="BU400" s="35">
        <f t="shared" ca="1" si="137"/>
        <v>0</v>
      </c>
      <c r="BV400" s="35">
        <f t="shared" ca="1" si="137"/>
        <v>0</v>
      </c>
      <c r="BW400" s="35">
        <f t="shared" ca="1" si="137"/>
        <v>0</v>
      </c>
      <c r="BX400" s="35">
        <f t="shared" ca="1" si="137"/>
        <v>0</v>
      </c>
      <c r="BY400" s="35">
        <f t="shared" ca="1" si="153"/>
        <v>0</v>
      </c>
      <c r="BZ400" s="35">
        <f t="shared" ca="1" si="153"/>
        <v>0</v>
      </c>
      <c r="CA400" s="35">
        <f t="shared" ca="1" si="153"/>
        <v>0</v>
      </c>
      <c r="CB400" s="35">
        <f t="shared" ca="1" si="153"/>
        <v>0</v>
      </c>
      <c r="CC400" s="35">
        <f t="shared" ca="1" si="153"/>
        <v>0</v>
      </c>
      <c r="CD400" s="35">
        <f t="shared" ca="1" si="153"/>
        <v>0</v>
      </c>
      <c r="CE400" s="35">
        <f t="shared" ca="1" si="153"/>
        <v>0</v>
      </c>
      <c r="CF400" s="35">
        <f t="shared" ca="1" si="153"/>
        <v>0</v>
      </c>
      <c r="CG400" s="35">
        <f t="shared" ca="1" si="153"/>
        <v>0</v>
      </c>
      <c r="CH400" s="35">
        <f t="shared" ca="1" si="153"/>
        <v>0</v>
      </c>
      <c r="CI400" s="35">
        <f t="shared" ca="1" si="155"/>
        <v>0</v>
      </c>
      <c r="CJ400" s="35">
        <f t="shared" ca="1" si="155"/>
        <v>0</v>
      </c>
      <c r="CK400" s="35">
        <f t="shared" ca="1" si="155"/>
        <v>0</v>
      </c>
      <c r="CL400" s="35">
        <f t="shared" ca="1" si="155"/>
        <v>0</v>
      </c>
      <c r="CM400" s="35">
        <f t="shared" ca="1" si="155"/>
        <v>0</v>
      </c>
      <c r="CN400" s="35">
        <f t="shared" ca="1" si="155"/>
        <v>0</v>
      </c>
      <c r="CO400" s="35">
        <f t="shared" ca="1" si="155"/>
        <v>0</v>
      </c>
      <c r="CP400" s="35">
        <f t="shared" ca="1" si="155"/>
        <v>0</v>
      </c>
      <c r="CQ400" s="35">
        <f t="shared" ca="1" si="155"/>
        <v>0</v>
      </c>
      <c r="CR400" s="35">
        <f t="shared" ca="1" si="155"/>
        <v>0</v>
      </c>
      <c r="CS400" s="35">
        <f t="shared" ca="1" si="155"/>
        <v>0</v>
      </c>
      <c r="CT400" s="35">
        <f t="shared" ca="1" si="154"/>
        <v>0</v>
      </c>
      <c r="CU400" s="35">
        <f t="shared" ca="1" si="154"/>
        <v>0</v>
      </c>
      <c r="CV400" s="35">
        <f t="shared" ca="1" si="154"/>
        <v>0</v>
      </c>
      <c r="CW400" s="38">
        <f t="shared" ca="1" si="154"/>
        <v>0</v>
      </c>
      <c r="CX400" s="38">
        <f t="shared" ca="1" si="154"/>
        <v>0</v>
      </c>
      <c r="CY400" s="38">
        <f t="shared" ca="1" si="154"/>
        <v>0</v>
      </c>
      <c r="CZ400" s="39">
        <f t="shared" ca="1" si="139"/>
        <v>0</v>
      </c>
      <c r="DA400" s="35"/>
    </row>
    <row r="401" spans="4:105" x14ac:dyDescent="0.3">
      <c r="D401" s="61" t="str">
        <f>VLOOKUP(F401,[1]Special!$O$2:$S$209,3,0)</f>
        <v>|0101021700|0.00|0.00|0.000|98.5001.6</v>
      </c>
      <c r="E401" s="20" t="s">
        <v>424</v>
      </c>
      <c r="F401" s="19" t="str">
        <f t="shared" si="142"/>
        <v>|0200226010|31.80|0.00|1.600|0.000</v>
      </c>
      <c r="G401" s="19" t="str">
        <f>'Cutting Rules'!H401</f>
        <v>KKTL||||||||||||</v>
      </c>
      <c r="H401" s="19" t="str">
        <f>VLOOKUP(MID(F401,8,2),[1]Special!$H$2:$I$32,2,0)</f>
        <v>STAM390G</v>
      </c>
      <c r="I401" s="19" t="str">
        <f t="shared" si="143"/>
        <v>IBC</v>
      </c>
      <c r="J401" s="19" t="str">
        <f t="shared" si="144"/>
        <v>P</v>
      </c>
      <c r="K401" s="19" t="str">
        <f t="shared" si="145"/>
        <v>31.8</v>
      </c>
      <c r="L401" s="19" t="str">
        <f t="shared" si="146"/>
        <v>0.00</v>
      </c>
      <c r="M401" s="52" t="str">
        <f t="shared" si="147"/>
        <v>1.60</v>
      </c>
      <c r="N401" s="52" t="str">
        <f t="shared" si="148"/>
        <v>5750</v>
      </c>
      <c r="O401" s="19">
        <f>VLOOKUP(F401,[1]Item!$A$5:$Z$10000,26,0)</f>
        <v>1.1919999999999999</v>
      </c>
      <c r="P401" s="19" t="str">
        <f>VLOOKUP(E401,[1]route!$E$3:$O$10005,11,0)</f>
        <v>P/E</v>
      </c>
      <c r="Q401" s="62" t="str">
        <f>'Cutting Rules'!AD401</f>
        <v>5750------------</v>
      </c>
      <c r="R401" s="23">
        <f ca="1">SUMIF([1]route!$E$3:$E$10005,E401,[1]!Table1[生産])</f>
        <v>0</v>
      </c>
      <c r="S401" s="24"/>
      <c r="T401" s="78" t="s">
        <v>547</v>
      </c>
      <c r="U401" s="19"/>
      <c r="V401" s="48">
        <f>SUMIF([1]route!$E$3:$E$10005,E401,[1]route!$M$3:$M$10005)</f>
        <v>0</v>
      </c>
      <c r="W401" s="56">
        <f t="shared" si="149"/>
        <v>0</v>
      </c>
      <c r="X401" s="27" t="e">
        <f t="array" aca="1" ref="X401" ca="1">INDEX($BP401:$CZ401,MATCH(TRUE,$BP401:$CZ401&lt;0,0))</f>
        <v>#N/A</v>
      </c>
      <c r="Y401" s="47" t="str">
        <f t="shared" ca="1" si="140"/>
        <v/>
      </c>
      <c r="Z401" s="121" t="str">
        <f>IFERROR(VLOOKUP(E401,[1]route!$E$3:$BL$10005,59,0),"")&amp;IFERROR(VLOOKUP(E401,[1]route!$E$3:$BL$10005,60,0),"")</f>
        <v/>
      </c>
      <c r="AA401" s="28">
        <f t="shared" ca="1" si="150"/>
        <v>0</v>
      </c>
      <c r="AB401" s="77">
        <f t="shared" ca="1" si="151"/>
        <v>0</v>
      </c>
      <c r="AC401" s="4" t="str">
        <f t="shared" ca="1" si="141"/>
        <v/>
      </c>
      <c r="AD401" s="29">
        <v>0</v>
      </c>
      <c r="AE401" s="30">
        <f ca="1">SUMIF([1]route!$E$3:$E$10005,E401,[1]!Table1[1])</f>
        <v>0</v>
      </c>
      <c r="AF401" s="30">
        <f ca="1">SUMIF([1]route!$E$3:$E$10005,E401,[1]!Table1[2])</f>
        <v>0</v>
      </c>
      <c r="AG401" s="30">
        <f ca="1">SUMIF([1]route!$E$3:$E$10005,E401,[1]!Table1[3])</f>
        <v>0</v>
      </c>
      <c r="AH401" s="30">
        <f ca="1">SUMIF([1]route!$E$3:$E$10005,E401,[1]!Table1[4])</f>
        <v>0</v>
      </c>
      <c r="AI401" s="30">
        <f ca="1">SUMIF([1]route!$E$3:$E$10005,E401,[1]!Table1[5])</f>
        <v>0</v>
      </c>
      <c r="AJ401" s="30">
        <f ca="1">SUMIF([1]route!$E$3:$E$10005,E401,[1]!Table1[6])</f>
        <v>0</v>
      </c>
      <c r="AK401" s="30">
        <f ca="1">SUMIF([1]route!$E$3:$E$10005,E401,[1]!Table1[7])</f>
        <v>0</v>
      </c>
      <c r="AL401" s="30">
        <f ca="1">SUMIF([1]route!$E$3:$E$10005,E401,[1]!Table1[8])</f>
        <v>0</v>
      </c>
      <c r="AM401" s="30">
        <f ca="1">SUMIF([1]route!$E$3:$E$10005,E401,[1]!Table1[9])</f>
        <v>0</v>
      </c>
      <c r="AN401" s="30">
        <f ca="1">SUMIF([1]route!$E$3:$E$10005,E401,[1]!Table1[10])</f>
        <v>0</v>
      </c>
      <c r="AO401" s="30">
        <f ca="1">SUMIF([1]route!$E$3:$E$10005,E401,[1]!Table1[11])</f>
        <v>0</v>
      </c>
      <c r="AP401" s="30">
        <f ca="1">SUMIF([1]route!$E$3:$E$10005,E401,[1]!Table1[12])</f>
        <v>0</v>
      </c>
      <c r="AQ401" s="30">
        <f ca="1">SUMIF([1]route!$E$3:$E$10005,E401,[1]!Table1[13])</f>
        <v>0</v>
      </c>
      <c r="AR401" s="30">
        <f ca="1">SUMIF([1]route!$E$3:$E$10005,E401,[1]!Table1[14])</f>
        <v>0</v>
      </c>
      <c r="AS401" s="30">
        <f ca="1">SUMIF([1]route!$E$3:$E$10005,E401,[1]!Table1[15])</f>
        <v>0</v>
      </c>
      <c r="AT401" s="30">
        <f ca="1">SUMIF([1]route!$E$3:$E$10005,E401,[1]!Table1[16])</f>
        <v>0</v>
      </c>
      <c r="AU401" s="30">
        <f ca="1">SUMIF([1]route!$E$3:$E$10005,E401,[1]!Table1[17])</f>
        <v>0</v>
      </c>
      <c r="AV401" s="30">
        <f ca="1">SUMIF([1]route!$E$3:$E$10005,E401,[1]!Table1[18])</f>
        <v>0</v>
      </c>
      <c r="AW401" s="30">
        <f ca="1">SUMIF([1]route!$E$3:$E$10005,E401,[1]!Table1[19])</f>
        <v>0</v>
      </c>
      <c r="AX401" s="30">
        <f ca="1">SUMIF([1]route!$E$3:$E$10005,E401,[1]!Table1[20])</f>
        <v>0</v>
      </c>
      <c r="AY401" s="30">
        <f ca="1">SUMIF([1]route!$E$3:$E$10005,E401,[1]!Table1[21])</f>
        <v>0</v>
      </c>
      <c r="AZ401" s="30">
        <f ca="1">SUMIF([1]route!$E$3:$E$10005,E401,[1]!Table1[22])</f>
        <v>0</v>
      </c>
      <c r="BA401" s="30">
        <f ca="1">SUMIF([1]route!$E$3:$E$10005,E401,[1]!Table1[23])</f>
        <v>0</v>
      </c>
      <c r="BB401" s="30">
        <f ca="1">SUMIF([1]route!$E$3:$E$10005,E401,[1]!Table1[24])</f>
        <v>0</v>
      </c>
      <c r="BC401" s="30">
        <f ca="1">SUMIF([1]route!$E$3:$E$10005,E401,[1]!Table1[25])</f>
        <v>0</v>
      </c>
      <c r="BD401" s="30">
        <f ca="1">SUMIF([1]route!$E$3:$E$10005,E401,[1]!Table1[26])</f>
        <v>0</v>
      </c>
      <c r="BE401" s="30">
        <f ca="1">SUMIF([1]route!$E$3:$E$10005,E401,[1]!Table1[27])</f>
        <v>0</v>
      </c>
      <c r="BF401" s="30">
        <f ca="1">SUMIF([1]route!$E$3:$E$10005,E401,[1]!Table1[28])</f>
        <v>0</v>
      </c>
      <c r="BG401" s="30">
        <f ca="1">SUMIF([1]route!$E$3:$E$10005,E401,[1]!Table1[29])</f>
        <v>0</v>
      </c>
      <c r="BH401" s="30">
        <f ca="1">SUMIF([1]route!$E$3:$E$10005,E401,[1]!Table1[30])</f>
        <v>0</v>
      </c>
      <c r="BI401" s="30">
        <f ca="1">SUMIF([1]route!$E$3:$E$10005,E401,[1]!Table1[31])</f>
        <v>0</v>
      </c>
      <c r="BJ401" s="30">
        <f ca="1">SUMIF([1]route!$E$3:$E$10005,E401,[1]!Table1[Remain PO])</f>
        <v>0</v>
      </c>
      <c r="BK401" s="31">
        <f ca="1">SUMIF([1]route!$E$3:$E$10005,E401,[1]!Table1[N+1])</f>
        <v>0</v>
      </c>
      <c r="BL401" s="31">
        <f ca="1">SUMIF([1]route!$E$3:$E$10005,E401,[1]!Table1[N+2])</f>
        <v>0</v>
      </c>
      <c r="BM401" s="31">
        <f ca="1">SUMIF([1]route!$E$3:$E$10005,E401,[1]!Table1[N+3])</f>
        <v>0</v>
      </c>
      <c r="BN401" s="32">
        <f ca="1">SUMIF([1]route!$E$3:$E$10005,E401,[1]!Table1[N+4])</f>
        <v>0</v>
      </c>
      <c r="BP401" s="37">
        <f t="shared" si="152"/>
        <v>0</v>
      </c>
      <c r="BQ401" s="35">
        <f t="shared" ca="1" si="137"/>
        <v>0</v>
      </c>
      <c r="BR401" s="35">
        <f t="shared" ca="1" si="137"/>
        <v>0</v>
      </c>
      <c r="BS401" s="35">
        <f t="shared" ca="1" si="137"/>
        <v>0</v>
      </c>
      <c r="BT401" s="35">
        <f t="shared" ca="1" si="137"/>
        <v>0</v>
      </c>
      <c r="BU401" s="35">
        <f t="shared" ca="1" si="137"/>
        <v>0</v>
      </c>
      <c r="BV401" s="35">
        <f t="shared" ca="1" si="137"/>
        <v>0</v>
      </c>
      <c r="BW401" s="35">
        <f t="shared" ca="1" si="137"/>
        <v>0</v>
      </c>
      <c r="BX401" s="35">
        <f t="shared" ca="1" si="137"/>
        <v>0</v>
      </c>
      <c r="BY401" s="35">
        <f t="shared" ca="1" si="153"/>
        <v>0</v>
      </c>
      <c r="BZ401" s="35">
        <f t="shared" ca="1" si="153"/>
        <v>0</v>
      </c>
      <c r="CA401" s="35">
        <f t="shared" ca="1" si="153"/>
        <v>0</v>
      </c>
      <c r="CB401" s="35">
        <f t="shared" ca="1" si="153"/>
        <v>0</v>
      </c>
      <c r="CC401" s="35">
        <f t="shared" ca="1" si="153"/>
        <v>0</v>
      </c>
      <c r="CD401" s="35">
        <f t="shared" ca="1" si="153"/>
        <v>0</v>
      </c>
      <c r="CE401" s="35">
        <f t="shared" ca="1" si="153"/>
        <v>0</v>
      </c>
      <c r="CF401" s="35">
        <f t="shared" ca="1" si="153"/>
        <v>0</v>
      </c>
      <c r="CG401" s="35">
        <f t="shared" ca="1" si="153"/>
        <v>0</v>
      </c>
      <c r="CH401" s="35">
        <f t="shared" ca="1" si="153"/>
        <v>0</v>
      </c>
      <c r="CI401" s="35">
        <f t="shared" ca="1" si="155"/>
        <v>0</v>
      </c>
      <c r="CJ401" s="35">
        <f t="shared" ca="1" si="155"/>
        <v>0</v>
      </c>
      <c r="CK401" s="35">
        <f t="shared" ca="1" si="155"/>
        <v>0</v>
      </c>
      <c r="CL401" s="35">
        <f t="shared" ca="1" si="155"/>
        <v>0</v>
      </c>
      <c r="CM401" s="35">
        <f t="shared" ca="1" si="155"/>
        <v>0</v>
      </c>
      <c r="CN401" s="35">
        <f t="shared" ca="1" si="155"/>
        <v>0</v>
      </c>
      <c r="CO401" s="35">
        <f t="shared" ca="1" si="155"/>
        <v>0</v>
      </c>
      <c r="CP401" s="35">
        <f t="shared" ca="1" si="155"/>
        <v>0</v>
      </c>
      <c r="CQ401" s="35">
        <f t="shared" ca="1" si="155"/>
        <v>0</v>
      </c>
      <c r="CR401" s="35">
        <f t="shared" ca="1" si="155"/>
        <v>0</v>
      </c>
      <c r="CS401" s="35">
        <f t="shared" ca="1" si="155"/>
        <v>0</v>
      </c>
      <c r="CT401" s="35">
        <f t="shared" ca="1" si="154"/>
        <v>0</v>
      </c>
      <c r="CU401" s="35">
        <f t="shared" ca="1" si="154"/>
        <v>0</v>
      </c>
      <c r="CV401" s="35">
        <f t="shared" ca="1" si="154"/>
        <v>0</v>
      </c>
      <c r="CW401" s="38">
        <f t="shared" ca="1" si="154"/>
        <v>0</v>
      </c>
      <c r="CX401" s="38">
        <f t="shared" ca="1" si="154"/>
        <v>0</v>
      </c>
      <c r="CY401" s="38">
        <f t="shared" ca="1" si="154"/>
        <v>0</v>
      </c>
      <c r="CZ401" s="39">
        <f t="shared" ca="1" si="139"/>
        <v>0</v>
      </c>
      <c r="DA401" s="35"/>
    </row>
    <row r="402" spans="4:105" x14ac:dyDescent="0.3">
      <c r="D402" s="61" t="str">
        <f>VLOOKUP(F402,[1]Special!$O$2:$S$209,3,0)</f>
        <v>|0101021700|0.00|0.00|0.000|98.5001.6</v>
      </c>
      <c r="E402" s="20" t="s">
        <v>425</v>
      </c>
      <c r="F402" s="19" t="str">
        <f t="shared" si="142"/>
        <v>|0200226010|31.80|0.00|1.600|0.000</v>
      </c>
      <c r="G402" s="19" t="str">
        <f>'Cutting Rules'!H402</f>
        <v>KKTL||||||||||||</v>
      </c>
      <c r="H402" s="19" t="str">
        <f>VLOOKUP(MID(F402,8,2),[1]Special!$H$2:$I$32,2,0)</f>
        <v>STAM390G</v>
      </c>
      <c r="I402" s="19" t="str">
        <f t="shared" si="143"/>
        <v>IBC</v>
      </c>
      <c r="J402" s="19" t="str">
        <f t="shared" si="144"/>
        <v>P</v>
      </c>
      <c r="K402" s="19" t="str">
        <f t="shared" si="145"/>
        <v>31.8</v>
      </c>
      <c r="L402" s="19" t="str">
        <f t="shared" si="146"/>
        <v>0.00</v>
      </c>
      <c r="M402" s="52" t="str">
        <f t="shared" si="147"/>
        <v>1.60</v>
      </c>
      <c r="N402" s="52" t="str">
        <f t="shared" si="148"/>
        <v>5900</v>
      </c>
      <c r="O402" s="19">
        <f>VLOOKUP(F402,[1]Item!$A$5:$Z$10000,26,0)</f>
        <v>1.1919999999999999</v>
      </c>
      <c r="P402" s="19" t="str">
        <f>VLOOKUP(E402,[1]route!$E$3:$O$10005,11,0)</f>
        <v>P/E</v>
      </c>
      <c r="Q402" s="62" t="str">
        <f>'Cutting Rules'!AD402</f>
        <v>5900------------</v>
      </c>
      <c r="R402" s="23">
        <f ca="1">SUMIF([1]route!$E$3:$E$10005,E402,[1]!Table1[生産])</f>
        <v>0</v>
      </c>
      <c r="S402" s="24"/>
      <c r="T402" s="78" t="s">
        <v>547</v>
      </c>
      <c r="U402" s="19"/>
      <c r="V402" s="48">
        <f>SUMIF([1]route!$E$3:$E$10005,E402,[1]route!$M$3:$M$10005)</f>
        <v>0</v>
      </c>
      <c r="W402" s="56">
        <f t="shared" si="149"/>
        <v>0</v>
      </c>
      <c r="X402" s="27" t="e">
        <f t="array" aca="1" ref="X402" ca="1">INDEX($BP402:$CZ402,MATCH(TRUE,$BP402:$CZ402&lt;0,0))</f>
        <v>#N/A</v>
      </c>
      <c r="Y402" s="47" t="str">
        <f t="shared" ca="1" si="140"/>
        <v/>
      </c>
      <c r="Z402" s="121" t="str">
        <f>IFERROR(VLOOKUP(E402,[1]route!$E$3:$BL$10005,59,0),"")&amp;IFERROR(VLOOKUP(E402,[1]route!$E$3:$BL$10005,60,0),"")</f>
        <v/>
      </c>
      <c r="AA402" s="28">
        <f t="shared" ca="1" si="150"/>
        <v>0</v>
      </c>
      <c r="AB402" s="77">
        <f t="shared" ca="1" si="151"/>
        <v>0</v>
      </c>
      <c r="AC402" s="4" t="str">
        <f t="shared" ca="1" si="141"/>
        <v/>
      </c>
      <c r="AD402" s="29">
        <v>0</v>
      </c>
      <c r="AE402" s="30">
        <f ca="1">SUMIF([1]route!$E$3:$E$10005,E402,[1]!Table1[1])</f>
        <v>0</v>
      </c>
      <c r="AF402" s="30">
        <f ca="1">SUMIF([1]route!$E$3:$E$10005,E402,[1]!Table1[2])</f>
        <v>0</v>
      </c>
      <c r="AG402" s="30">
        <f ca="1">SUMIF([1]route!$E$3:$E$10005,E402,[1]!Table1[3])</f>
        <v>0</v>
      </c>
      <c r="AH402" s="30">
        <f ca="1">SUMIF([1]route!$E$3:$E$10005,E402,[1]!Table1[4])</f>
        <v>0</v>
      </c>
      <c r="AI402" s="30">
        <f ca="1">SUMIF([1]route!$E$3:$E$10005,E402,[1]!Table1[5])</f>
        <v>0</v>
      </c>
      <c r="AJ402" s="30">
        <f ca="1">SUMIF([1]route!$E$3:$E$10005,E402,[1]!Table1[6])</f>
        <v>0</v>
      </c>
      <c r="AK402" s="30">
        <f ca="1">SUMIF([1]route!$E$3:$E$10005,E402,[1]!Table1[7])</f>
        <v>0</v>
      </c>
      <c r="AL402" s="30">
        <f ca="1">SUMIF([1]route!$E$3:$E$10005,E402,[1]!Table1[8])</f>
        <v>0</v>
      </c>
      <c r="AM402" s="30">
        <f ca="1">SUMIF([1]route!$E$3:$E$10005,E402,[1]!Table1[9])</f>
        <v>0</v>
      </c>
      <c r="AN402" s="30">
        <f ca="1">SUMIF([1]route!$E$3:$E$10005,E402,[1]!Table1[10])</f>
        <v>0</v>
      </c>
      <c r="AO402" s="30">
        <f ca="1">SUMIF([1]route!$E$3:$E$10005,E402,[1]!Table1[11])</f>
        <v>0</v>
      </c>
      <c r="AP402" s="30">
        <f ca="1">SUMIF([1]route!$E$3:$E$10005,E402,[1]!Table1[12])</f>
        <v>0</v>
      </c>
      <c r="AQ402" s="30">
        <f ca="1">SUMIF([1]route!$E$3:$E$10005,E402,[1]!Table1[13])</f>
        <v>0</v>
      </c>
      <c r="AR402" s="30">
        <f ca="1">SUMIF([1]route!$E$3:$E$10005,E402,[1]!Table1[14])</f>
        <v>0</v>
      </c>
      <c r="AS402" s="30">
        <f ca="1">SUMIF([1]route!$E$3:$E$10005,E402,[1]!Table1[15])</f>
        <v>0</v>
      </c>
      <c r="AT402" s="30">
        <f ca="1">SUMIF([1]route!$E$3:$E$10005,E402,[1]!Table1[16])</f>
        <v>0</v>
      </c>
      <c r="AU402" s="30">
        <f ca="1">SUMIF([1]route!$E$3:$E$10005,E402,[1]!Table1[17])</f>
        <v>0</v>
      </c>
      <c r="AV402" s="30">
        <f ca="1">SUMIF([1]route!$E$3:$E$10005,E402,[1]!Table1[18])</f>
        <v>0</v>
      </c>
      <c r="AW402" s="30">
        <f ca="1">SUMIF([1]route!$E$3:$E$10005,E402,[1]!Table1[19])</f>
        <v>0</v>
      </c>
      <c r="AX402" s="30">
        <f ca="1">SUMIF([1]route!$E$3:$E$10005,E402,[1]!Table1[20])</f>
        <v>0</v>
      </c>
      <c r="AY402" s="30">
        <f ca="1">SUMIF([1]route!$E$3:$E$10005,E402,[1]!Table1[21])</f>
        <v>0</v>
      </c>
      <c r="AZ402" s="30">
        <f ca="1">SUMIF([1]route!$E$3:$E$10005,E402,[1]!Table1[22])</f>
        <v>0</v>
      </c>
      <c r="BA402" s="30">
        <f ca="1">SUMIF([1]route!$E$3:$E$10005,E402,[1]!Table1[23])</f>
        <v>0</v>
      </c>
      <c r="BB402" s="30">
        <f ca="1">SUMIF([1]route!$E$3:$E$10005,E402,[1]!Table1[24])</f>
        <v>0</v>
      </c>
      <c r="BC402" s="30">
        <f ca="1">SUMIF([1]route!$E$3:$E$10005,E402,[1]!Table1[25])</f>
        <v>0</v>
      </c>
      <c r="BD402" s="30">
        <f ca="1">SUMIF([1]route!$E$3:$E$10005,E402,[1]!Table1[26])</f>
        <v>0</v>
      </c>
      <c r="BE402" s="30">
        <f ca="1">SUMIF([1]route!$E$3:$E$10005,E402,[1]!Table1[27])</f>
        <v>0</v>
      </c>
      <c r="BF402" s="30">
        <f ca="1">SUMIF([1]route!$E$3:$E$10005,E402,[1]!Table1[28])</f>
        <v>0</v>
      </c>
      <c r="BG402" s="30">
        <f ca="1">SUMIF([1]route!$E$3:$E$10005,E402,[1]!Table1[29])</f>
        <v>0</v>
      </c>
      <c r="BH402" s="30">
        <f ca="1">SUMIF([1]route!$E$3:$E$10005,E402,[1]!Table1[30])</f>
        <v>0</v>
      </c>
      <c r="BI402" s="30">
        <f ca="1">SUMIF([1]route!$E$3:$E$10005,E402,[1]!Table1[31])</f>
        <v>0</v>
      </c>
      <c r="BJ402" s="30">
        <f ca="1">SUMIF([1]route!$E$3:$E$10005,E402,[1]!Table1[Remain PO])</f>
        <v>0</v>
      </c>
      <c r="BK402" s="31">
        <f ca="1">SUMIF([1]route!$E$3:$E$10005,E402,[1]!Table1[N+1])</f>
        <v>0</v>
      </c>
      <c r="BL402" s="31">
        <f ca="1">SUMIF([1]route!$E$3:$E$10005,E402,[1]!Table1[N+2])</f>
        <v>0</v>
      </c>
      <c r="BM402" s="31">
        <f ca="1">SUMIF([1]route!$E$3:$E$10005,E402,[1]!Table1[N+3])</f>
        <v>0</v>
      </c>
      <c r="BN402" s="32">
        <f ca="1">SUMIF([1]route!$E$3:$E$10005,E402,[1]!Table1[N+4])</f>
        <v>0</v>
      </c>
      <c r="BP402" s="37">
        <f t="shared" si="152"/>
        <v>0</v>
      </c>
      <c r="BQ402" s="35">
        <f t="shared" ca="1" si="137"/>
        <v>0</v>
      </c>
      <c r="BR402" s="35">
        <f t="shared" ca="1" si="137"/>
        <v>0</v>
      </c>
      <c r="BS402" s="35">
        <f t="shared" ca="1" si="137"/>
        <v>0</v>
      </c>
      <c r="BT402" s="35">
        <f t="shared" ca="1" si="137"/>
        <v>0</v>
      </c>
      <c r="BU402" s="35">
        <f t="shared" ca="1" si="137"/>
        <v>0</v>
      </c>
      <c r="BV402" s="35">
        <f t="shared" ca="1" si="137"/>
        <v>0</v>
      </c>
      <c r="BW402" s="35">
        <f t="shared" ca="1" si="137"/>
        <v>0</v>
      </c>
      <c r="BX402" s="35">
        <f t="shared" ca="1" si="137"/>
        <v>0</v>
      </c>
      <c r="BY402" s="35">
        <f t="shared" ca="1" si="153"/>
        <v>0</v>
      </c>
      <c r="BZ402" s="35">
        <f t="shared" ca="1" si="153"/>
        <v>0</v>
      </c>
      <c r="CA402" s="35">
        <f t="shared" ca="1" si="153"/>
        <v>0</v>
      </c>
      <c r="CB402" s="35">
        <f t="shared" ca="1" si="153"/>
        <v>0</v>
      </c>
      <c r="CC402" s="35">
        <f t="shared" ca="1" si="153"/>
        <v>0</v>
      </c>
      <c r="CD402" s="35">
        <f t="shared" ca="1" si="153"/>
        <v>0</v>
      </c>
      <c r="CE402" s="35">
        <f t="shared" ca="1" si="153"/>
        <v>0</v>
      </c>
      <c r="CF402" s="35">
        <f t="shared" ca="1" si="153"/>
        <v>0</v>
      </c>
      <c r="CG402" s="35">
        <f t="shared" ca="1" si="153"/>
        <v>0</v>
      </c>
      <c r="CH402" s="35">
        <f t="shared" ca="1" si="153"/>
        <v>0</v>
      </c>
      <c r="CI402" s="35">
        <f t="shared" ca="1" si="155"/>
        <v>0</v>
      </c>
      <c r="CJ402" s="35">
        <f t="shared" ca="1" si="155"/>
        <v>0</v>
      </c>
      <c r="CK402" s="35">
        <f t="shared" ca="1" si="155"/>
        <v>0</v>
      </c>
      <c r="CL402" s="35">
        <f t="shared" ca="1" si="155"/>
        <v>0</v>
      </c>
      <c r="CM402" s="35">
        <f t="shared" ca="1" si="155"/>
        <v>0</v>
      </c>
      <c r="CN402" s="35">
        <f t="shared" ca="1" si="155"/>
        <v>0</v>
      </c>
      <c r="CO402" s="35">
        <f t="shared" ca="1" si="155"/>
        <v>0</v>
      </c>
      <c r="CP402" s="35">
        <f t="shared" ca="1" si="155"/>
        <v>0</v>
      </c>
      <c r="CQ402" s="35">
        <f t="shared" ca="1" si="155"/>
        <v>0</v>
      </c>
      <c r="CR402" s="35">
        <f t="shared" ca="1" si="155"/>
        <v>0</v>
      </c>
      <c r="CS402" s="35">
        <f t="shared" ca="1" si="155"/>
        <v>0</v>
      </c>
      <c r="CT402" s="35">
        <f t="shared" ca="1" si="154"/>
        <v>0</v>
      </c>
      <c r="CU402" s="35">
        <f t="shared" ca="1" si="154"/>
        <v>0</v>
      </c>
      <c r="CV402" s="35">
        <f t="shared" ca="1" si="154"/>
        <v>0</v>
      </c>
      <c r="CW402" s="38">
        <f t="shared" ca="1" si="154"/>
        <v>0</v>
      </c>
      <c r="CX402" s="38">
        <f t="shared" ca="1" si="154"/>
        <v>0</v>
      </c>
      <c r="CY402" s="38">
        <f t="shared" ca="1" si="154"/>
        <v>0</v>
      </c>
      <c r="CZ402" s="39">
        <f t="shared" ca="1" si="139"/>
        <v>0</v>
      </c>
      <c r="DA402" s="35"/>
    </row>
    <row r="403" spans="4:105" x14ac:dyDescent="0.3">
      <c r="D403" s="61" t="str">
        <f>VLOOKUP(F403,[1]Special!$O$2:$S$209,3,0)</f>
        <v>|0101022000|0.00|0.00|0.000|97.0002.6</v>
      </c>
      <c r="E403" s="20" t="s">
        <v>426</v>
      </c>
      <c r="F403" s="19" t="str">
        <f t="shared" si="142"/>
        <v>|0200220139|31.80|0.00|2.600|0.000</v>
      </c>
      <c r="G403" s="19" t="str">
        <f>'Cutting Rules'!H403</f>
        <v>KKTL||||||||||||</v>
      </c>
      <c r="H403" s="19" t="str">
        <f>VLOOKUP(MID(F403,8,2),[1]Special!$H$2:$I$32,2,0)</f>
        <v>STKM11A</v>
      </c>
      <c r="I403" s="19" t="str">
        <f t="shared" si="143"/>
        <v>IBC</v>
      </c>
      <c r="J403" s="19" t="str">
        <f t="shared" si="144"/>
        <v>P</v>
      </c>
      <c r="K403" s="19" t="str">
        <f t="shared" si="145"/>
        <v>31.8</v>
      </c>
      <c r="L403" s="19" t="str">
        <f t="shared" si="146"/>
        <v>0.00</v>
      </c>
      <c r="M403" s="52" t="str">
        <f t="shared" si="147"/>
        <v>2.60</v>
      </c>
      <c r="N403" s="52" t="str">
        <f t="shared" si="148"/>
        <v>5950</v>
      </c>
      <c r="O403" s="19">
        <f>VLOOKUP(F403,[1]Item!$A$5:$Z$10000,26,0)</f>
        <v>1.8720000000000001</v>
      </c>
      <c r="P403" s="19" t="str">
        <f>VLOOKUP(E403,[1]route!$E$3:$O$10005,11,0)</f>
        <v>P/E</v>
      </c>
      <c r="Q403" s="62" t="str">
        <f>'Cutting Rules'!AD403</f>
        <v>5950------------</v>
      </c>
      <c r="R403" s="23">
        <f ca="1">SUMIF([1]route!$E$3:$E$10005,E403,[1]!Table1[生産])</f>
        <v>0</v>
      </c>
      <c r="S403" s="24"/>
      <c r="T403" s="78" t="s">
        <v>547</v>
      </c>
      <c r="U403" s="19"/>
      <c r="V403" s="48">
        <f>SUMIF([1]route!$E$3:$E$10005,E403,[1]route!$M$3:$M$10005)</f>
        <v>0</v>
      </c>
      <c r="W403" s="56">
        <f t="shared" si="149"/>
        <v>0</v>
      </c>
      <c r="X403" s="27" t="e">
        <f t="array" aca="1" ref="X403" ca="1">INDEX($BP403:$CZ403,MATCH(TRUE,$BP403:$CZ403&lt;0,0))</f>
        <v>#N/A</v>
      </c>
      <c r="Y403" s="47" t="str">
        <f t="shared" ca="1" si="140"/>
        <v/>
      </c>
      <c r="Z403" s="121" t="str">
        <f>IFERROR(VLOOKUP(E403,[1]route!$E$3:$BL$10005,59,0),"")&amp;IFERROR(VLOOKUP(E403,[1]route!$E$3:$BL$10005,60,0),"")</f>
        <v/>
      </c>
      <c r="AA403" s="28">
        <f t="shared" ca="1" si="150"/>
        <v>0</v>
      </c>
      <c r="AB403" s="77">
        <f t="shared" ca="1" si="151"/>
        <v>0</v>
      </c>
      <c r="AC403" s="4" t="str">
        <f t="shared" ca="1" si="141"/>
        <v/>
      </c>
      <c r="AD403" s="29">
        <v>0</v>
      </c>
      <c r="AE403" s="30">
        <f ca="1">SUMIF([1]route!$E$3:$E$10005,E403,[1]!Table1[1])</f>
        <v>0</v>
      </c>
      <c r="AF403" s="30">
        <f ca="1">SUMIF([1]route!$E$3:$E$10005,E403,[1]!Table1[2])</f>
        <v>0</v>
      </c>
      <c r="AG403" s="30">
        <f ca="1">SUMIF([1]route!$E$3:$E$10005,E403,[1]!Table1[3])</f>
        <v>0</v>
      </c>
      <c r="AH403" s="30">
        <f ca="1">SUMIF([1]route!$E$3:$E$10005,E403,[1]!Table1[4])</f>
        <v>0</v>
      </c>
      <c r="AI403" s="30">
        <f ca="1">SUMIF([1]route!$E$3:$E$10005,E403,[1]!Table1[5])</f>
        <v>0</v>
      </c>
      <c r="AJ403" s="30">
        <f ca="1">SUMIF([1]route!$E$3:$E$10005,E403,[1]!Table1[6])</f>
        <v>0</v>
      </c>
      <c r="AK403" s="30">
        <f ca="1">SUMIF([1]route!$E$3:$E$10005,E403,[1]!Table1[7])</f>
        <v>0</v>
      </c>
      <c r="AL403" s="30">
        <f ca="1">SUMIF([1]route!$E$3:$E$10005,E403,[1]!Table1[8])</f>
        <v>0</v>
      </c>
      <c r="AM403" s="30">
        <f ca="1">SUMIF([1]route!$E$3:$E$10005,E403,[1]!Table1[9])</f>
        <v>0</v>
      </c>
      <c r="AN403" s="30">
        <f ca="1">SUMIF([1]route!$E$3:$E$10005,E403,[1]!Table1[10])</f>
        <v>0</v>
      </c>
      <c r="AO403" s="30">
        <f ca="1">SUMIF([1]route!$E$3:$E$10005,E403,[1]!Table1[11])</f>
        <v>0</v>
      </c>
      <c r="AP403" s="30">
        <f ca="1">SUMIF([1]route!$E$3:$E$10005,E403,[1]!Table1[12])</f>
        <v>0</v>
      </c>
      <c r="AQ403" s="30">
        <f ca="1">SUMIF([1]route!$E$3:$E$10005,E403,[1]!Table1[13])</f>
        <v>0</v>
      </c>
      <c r="AR403" s="30">
        <f ca="1">SUMIF([1]route!$E$3:$E$10005,E403,[1]!Table1[14])</f>
        <v>0</v>
      </c>
      <c r="AS403" s="30">
        <f ca="1">SUMIF([1]route!$E$3:$E$10005,E403,[1]!Table1[15])</f>
        <v>0</v>
      </c>
      <c r="AT403" s="30">
        <f ca="1">SUMIF([1]route!$E$3:$E$10005,E403,[1]!Table1[16])</f>
        <v>0</v>
      </c>
      <c r="AU403" s="30">
        <f ca="1">SUMIF([1]route!$E$3:$E$10005,E403,[1]!Table1[17])</f>
        <v>0</v>
      </c>
      <c r="AV403" s="30">
        <f ca="1">SUMIF([1]route!$E$3:$E$10005,E403,[1]!Table1[18])</f>
        <v>0</v>
      </c>
      <c r="AW403" s="30">
        <f ca="1">SUMIF([1]route!$E$3:$E$10005,E403,[1]!Table1[19])</f>
        <v>0</v>
      </c>
      <c r="AX403" s="30">
        <f ca="1">SUMIF([1]route!$E$3:$E$10005,E403,[1]!Table1[20])</f>
        <v>0</v>
      </c>
      <c r="AY403" s="30">
        <f ca="1">SUMIF([1]route!$E$3:$E$10005,E403,[1]!Table1[21])</f>
        <v>0</v>
      </c>
      <c r="AZ403" s="30">
        <f ca="1">SUMIF([1]route!$E$3:$E$10005,E403,[1]!Table1[22])</f>
        <v>0</v>
      </c>
      <c r="BA403" s="30">
        <f ca="1">SUMIF([1]route!$E$3:$E$10005,E403,[1]!Table1[23])</f>
        <v>0</v>
      </c>
      <c r="BB403" s="30">
        <f ca="1">SUMIF([1]route!$E$3:$E$10005,E403,[1]!Table1[24])</f>
        <v>0</v>
      </c>
      <c r="BC403" s="30">
        <f ca="1">SUMIF([1]route!$E$3:$E$10005,E403,[1]!Table1[25])</f>
        <v>0</v>
      </c>
      <c r="BD403" s="30">
        <f ca="1">SUMIF([1]route!$E$3:$E$10005,E403,[1]!Table1[26])</f>
        <v>0</v>
      </c>
      <c r="BE403" s="30">
        <f ca="1">SUMIF([1]route!$E$3:$E$10005,E403,[1]!Table1[27])</f>
        <v>0</v>
      </c>
      <c r="BF403" s="30">
        <f ca="1">SUMIF([1]route!$E$3:$E$10005,E403,[1]!Table1[28])</f>
        <v>0</v>
      </c>
      <c r="BG403" s="30">
        <f ca="1">SUMIF([1]route!$E$3:$E$10005,E403,[1]!Table1[29])</f>
        <v>0</v>
      </c>
      <c r="BH403" s="30">
        <f ca="1">SUMIF([1]route!$E$3:$E$10005,E403,[1]!Table1[30])</f>
        <v>0</v>
      </c>
      <c r="BI403" s="30">
        <f ca="1">SUMIF([1]route!$E$3:$E$10005,E403,[1]!Table1[31])</f>
        <v>0</v>
      </c>
      <c r="BJ403" s="30">
        <f ca="1">SUMIF([1]route!$E$3:$E$10005,E403,[1]!Table1[Remain PO])</f>
        <v>0</v>
      </c>
      <c r="BK403" s="31">
        <f ca="1">SUMIF([1]route!$E$3:$E$10005,E403,[1]!Table1[N+1])</f>
        <v>0</v>
      </c>
      <c r="BL403" s="31">
        <f ca="1">SUMIF([1]route!$E$3:$E$10005,E403,[1]!Table1[N+2])</f>
        <v>0</v>
      </c>
      <c r="BM403" s="31">
        <f ca="1">SUMIF([1]route!$E$3:$E$10005,E403,[1]!Table1[N+3])</f>
        <v>0</v>
      </c>
      <c r="BN403" s="32">
        <f ca="1">SUMIF([1]route!$E$3:$E$10005,E403,[1]!Table1[N+4])</f>
        <v>0</v>
      </c>
      <c r="BP403" s="37">
        <f t="shared" si="152"/>
        <v>0</v>
      </c>
      <c r="BQ403" s="35">
        <f t="shared" ca="1" si="137"/>
        <v>0</v>
      </c>
      <c r="BR403" s="35">
        <f t="shared" ca="1" si="137"/>
        <v>0</v>
      </c>
      <c r="BS403" s="35">
        <f t="shared" ca="1" si="137"/>
        <v>0</v>
      </c>
      <c r="BT403" s="35">
        <f t="shared" ca="1" si="137"/>
        <v>0</v>
      </c>
      <c r="BU403" s="35">
        <f t="shared" ca="1" si="137"/>
        <v>0</v>
      </c>
      <c r="BV403" s="35">
        <f t="shared" ca="1" si="137"/>
        <v>0</v>
      </c>
      <c r="BW403" s="35">
        <f t="shared" ca="1" si="137"/>
        <v>0</v>
      </c>
      <c r="BX403" s="35">
        <f t="shared" ca="1" si="137"/>
        <v>0</v>
      </c>
      <c r="BY403" s="35">
        <f t="shared" ca="1" si="153"/>
        <v>0</v>
      </c>
      <c r="BZ403" s="35">
        <f t="shared" ca="1" si="153"/>
        <v>0</v>
      </c>
      <c r="CA403" s="35">
        <f t="shared" ca="1" si="153"/>
        <v>0</v>
      </c>
      <c r="CB403" s="35">
        <f t="shared" ca="1" si="153"/>
        <v>0</v>
      </c>
      <c r="CC403" s="35">
        <f t="shared" ca="1" si="153"/>
        <v>0</v>
      </c>
      <c r="CD403" s="35">
        <f t="shared" ca="1" si="153"/>
        <v>0</v>
      </c>
      <c r="CE403" s="35">
        <f t="shared" ca="1" si="153"/>
        <v>0</v>
      </c>
      <c r="CF403" s="35">
        <f t="shared" ca="1" si="153"/>
        <v>0</v>
      </c>
      <c r="CG403" s="35">
        <f t="shared" ca="1" si="153"/>
        <v>0</v>
      </c>
      <c r="CH403" s="35">
        <f t="shared" ca="1" si="153"/>
        <v>0</v>
      </c>
      <c r="CI403" s="35">
        <f t="shared" ca="1" si="155"/>
        <v>0</v>
      </c>
      <c r="CJ403" s="35">
        <f t="shared" ca="1" si="155"/>
        <v>0</v>
      </c>
      <c r="CK403" s="35">
        <f t="shared" ca="1" si="155"/>
        <v>0</v>
      </c>
      <c r="CL403" s="35">
        <f t="shared" ca="1" si="155"/>
        <v>0</v>
      </c>
      <c r="CM403" s="35">
        <f t="shared" ca="1" si="155"/>
        <v>0</v>
      </c>
      <c r="CN403" s="35">
        <f t="shared" ca="1" si="155"/>
        <v>0</v>
      </c>
      <c r="CO403" s="35">
        <f t="shared" ca="1" si="155"/>
        <v>0</v>
      </c>
      <c r="CP403" s="35">
        <f t="shared" ca="1" si="155"/>
        <v>0</v>
      </c>
      <c r="CQ403" s="35">
        <f t="shared" ca="1" si="155"/>
        <v>0</v>
      </c>
      <c r="CR403" s="35">
        <f t="shared" ca="1" si="155"/>
        <v>0</v>
      </c>
      <c r="CS403" s="35">
        <f t="shared" ca="1" si="155"/>
        <v>0</v>
      </c>
      <c r="CT403" s="35">
        <f t="shared" ca="1" si="154"/>
        <v>0</v>
      </c>
      <c r="CU403" s="35">
        <f t="shared" ca="1" si="154"/>
        <v>0</v>
      </c>
      <c r="CV403" s="35">
        <f t="shared" ca="1" si="154"/>
        <v>0</v>
      </c>
      <c r="CW403" s="38">
        <f t="shared" ca="1" si="154"/>
        <v>0</v>
      </c>
      <c r="CX403" s="38">
        <f t="shared" ca="1" si="154"/>
        <v>0</v>
      </c>
      <c r="CY403" s="38">
        <f t="shared" ca="1" si="154"/>
        <v>0</v>
      </c>
      <c r="CZ403" s="39">
        <f t="shared" ca="1" si="139"/>
        <v>0</v>
      </c>
      <c r="DA403" s="35"/>
    </row>
    <row r="404" spans="4:105" x14ac:dyDescent="0.3">
      <c r="D404" s="61" t="str">
        <f>VLOOKUP(F404,[1]Special!$O$2:$S$209,3,0)</f>
        <v>|0101022000|0.00|0.00|0.000|55.5002.6</v>
      </c>
      <c r="E404" s="20" t="s">
        <v>427</v>
      </c>
      <c r="F404" s="19" t="str">
        <f t="shared" si="142"/>
        <v>|0200225939|19.10|0.00|2.600|0.000</v>
      </c>
      <c r="G404" s="19" t="str">
        <f>'Cutting Rules'!H404</f>
        <v>KKTL||||||||||||</v>
      </c>
      <c r="H404" s="19" t="str">
        <f>VLOOKUP(MID(F404,8,2),[1]Special!$H$2:$I$32,2,0)</f>
        <v>STAM290GA</v>
      </c>
      <c r="I404" s="19" t="str">
        <f t="shared" si="143"/>
        <v>NBC</v>
      </c>
      <c r="J404" s="19" t="str">
        <f t="shared" si="144"/>
        <v>P</v>
      </c>
      <c r="K404" s="19" t="str">
        <f t="shared" si="145"/>
        <v>19.1</v>
      </c>
      <c r="L404" s="19" t="str">
        <f t="shared" si="146"/>
        <v>0.00</v>
      </c>
      <c r="M404" s="52" t="str">
        <f t="shared" si="147"/>
        <v>2.60</v>
      </c>
      <c r="N404" s="52" t="str">
        <f t="shared" si="148"/>
        <v>6000</v>
      </c>
      <c r="O404" s="19">
        <f>VLOOKUP(F404,[1]Item!$A$5:$Z$10000,26,0)</f>
        <v>1.0580000000000001</v>
      </c>
      <c r="P404" s="19" t="str">
        <f>VLOOKUP(E404,[1]route!$E$3:$O$10005,11,0)</f>
        <v>P/E</v>
      </c>
      <c r="Q404" s="62" t="str">
        <f>'Cutting Rules'!AD404</f>
        <v>6000------------</v>
      </c>
      <c r="R404" s="23">
        <f ca="1">SUMIF([1]route!$E$3:$E$10005,E404,[1]!Table1[生産])</f>
        <v>0</v>
      </c>
      <c r="S404" s="24"/>
      <c r="T404" s="78" t="s">
        <v>547</v>
      </c>
      <c r="U404" s="19"/>
      <c r="V404" s="48">
        <f>SUMIF([1]route!$E$3:$E$10005,E404,[1]route!$M$3:$M$10005)</f>
        <v>0</v>
      </c>
      <c r="W404" s="56">
        <f t="shared" si="149"/>
        <v>0</v>
      </c>
      <c r="X404" s="27" t="e">
        <f t="array" aca="1" ref="X404" ca="1">INDEX($BP404:$CZ404,MATCH(TRUE,$BP404:$CZ404&lt;0,0))</f>
        <v>#N/A</v>
      </c>
      <c r="Y404" s="47" t="str">
        <f t="shared" ca="1" si="140"/>
        <v/>
      </c>
      <c r="Z404" s="121" t="str">
        <f>IFERROR(VLOOKUP(E404,[1]route!$E$3:$BL$10005,59,0),"")&amp;IFERROR(VLOOKUP(E404,[1]route!$E$3:$BL$10005,60,0),"")</f>
        <v/>
      </c>
      <c r="AA404" s="28">
        <f t="shared" ca="1" si="150"/>
        <v>0</v>
      </c>
      <c r="AB404" s="77">
        <f t="shared" ca="1" si="151"/>
        <v>0</v>
      </c>
      <c r="AC404" s="4" t="str">
        <f t="shared" ca="1" si="141"/>
        <v/>
      </c>
      <c r="AD404" s="29">
        <v>0</v>
      </c>
      <c r="AE404" s="30">
        <f ca="1">SUMIF([1]route!$E$3:$E$10005,E404,[1]!Table1[1])</f>
        <v>0</v>
      </c>
      <c r="AF404" s="30">
        <f ca="1">SUMIF([1]route!$E$3:$E$10005,E404,[1]!Table1[2])</f>
        <v>0</v>
      </c>
      <c r="AG404" s="30">
        <f ca="1">SUMIF([1]route!$E$3:$E$10005,E404,[1]!Table1[3])</f>
        <v>0</v>
      </c>
      <c r="AH404" s="30">
        <f ca="1">SUMIF([1]route!$E$3:$E$10005,E404,[1]!Table1[4])</f>
        <v>0</v>
      </c>
      <c r="AI404" s="30">
        <f ca="1">SUMIF([1]route!$E$3:$E$10005,E404,[1]!Table1[5])</f>
        <v>0</v>
      </c>
      <c r="AJ404" s="30">
        <f ca="1">SUMIF([1]route!$E$3:$E$10005,E404,[1]!Table1[6])</f>
        <v>0</v>
      </c>
      <c r="AK404" s="30">
        <f ca="1">SUMIF([1]route!$E$3:$E$10005,E404,[1]!Table1[7])</f>
        <v>0</v>
      </c>
      <c r="AL404" s="30">
        <f ca="1">SUMIF([1]route!$E$3:$E$10005,E404,[1]!Table1[8])</f>
        <v>0</v>
      </c>
      <c r="AM404" s="30">
        <f ca="1">SUMIF([1]route!$E$3:$E$10005,E404,[1]!Table1[9])</f>
        <v>0</v>
      </c>
      <c r="AN404" s="30">
        <f ca="1">SUMIF([1]route!$E$3:$E$10005,E404,[1]!Table1[10])</f>
        <v>0</v>
      </c>
      <c r="AO404" s="30">
        <f ca="1">SUMIF([1]route!$E$3:$E$10005,E404,[1]!Table1[11])</f>
        <v>0</v>
      </c>
      <c r="AP404" s="30">
        <f ca="1">SUMIF([1]route!$E$3:$E$10005,E404,[1]!Table1[12])</f>
        <v>0</v>
      </c>
      <c r="AQ404" s="30">
        <f ca="1">SUMIF([1]route!$E$3:$E$10005,E404,[1]!Table1[13])</f>
        <v>0</v>
      </c>
      <c r="AR404" s="30">
        <f ca="1">SUMIF([1]route!$E$3:$E$10005,E404,[1]!Table1[14])</f>
        <v>0</v>
      </c>
      <c r="AS404" s="30">
        <f ca="1">SUMIF([1]route!$E$3:$E$10005,E404,[1]!Table1[15])</f>
        <v>0</v>
      </c>
      <c r="AT404" s="30">
        <f ca="1">SUMIF([1]route!$E$3:$E$10005,E404,[1]!Table1[16])</f>
        <v>0</v>
      </c>
      <c r="AU404" s="30">
        <f ca="1">SUMIF([1]route!$E$3:$E$10005,E404,[1]!Table1[17])</f>
        <v>0</v>
      </c>
      <c r="AV404" s="30">
        <f ca="1">SUMIF([1]route!$E$3:$E$10005,E404,[1]!Table1[18])</f>
        <v>0</v>
      </c>
      <c r="AW404" s="30">
        <f ca="1">SUMIF([1]route!$E$3:$E$10005,E404,[1]!Table1[19])</f>
        <v>0</v>
      </c>
      <c r="AX404" s="30">
        <f ca="1">SUMIF([1]route!$E$3:$E$10005,E404,[1]!Table1[20])</f>
        <v>0</v>
      </c>
      <c r="AY404" s="30">
        <f ca="1">SUMIF([1]route!$E$3:$E$10005,E404,[1]!Table1[21])</f>
        <v>0</v>
      </c>
      <c r="AZ404" s="30">
        <f ca="1">SUMIF([1]route!$E$3:$E$10005,E404,[1]!Table1[22])</f>
        <v>0</v>
      </c>
      <c r="BA404" s="30">
        <f ca="1">SUMIF([1]route!$E$3:$E$10005,E404,[1]!Table1[23])</f>
        <v>0</v>
      </c>
      <c r="BB404" s="30">
        <f ca="1">SUMIF([1]route!$E$3:$E$10005,E404,[1]!Table1[24])</f>
        <v>0</v>
      </c>
      <c r="BC404" s="30">
        <f ca="1">SUMIF([1]route!$E$3:$E$10005,E404,[1]!Table1[25])</f>
        <v>0</v>
      </c>
      <c r="BD404" s="30">
        <f ca="1">SUMIF([1]route!$E$3:$E$10005,E404,[1]!Table1[26])</f>
        <v>0</v>
      </c>
      <c r="BE404" s="30">
        <f ca="1">SUMIF([1]route!$E$3:$E$10005,E404,[1]!Table1[27])</f>
        <v>0</v>
      </c>
      <c r="BF404" s="30">
        <f ca="1">SUMIF([1]route!$E$3:$E$10005,E404,[1]!Table1[28])</f>
        <v>0</v>
      </c>
      <c r="BG404" s="30">
        <f ca="1">SUMIF([1]route!$E$3:$E$10005,E404,[1]!Table1[29])</f>
        <v>0</v>
      </c>
      <c r="BH404" s="30">
        <f ca="1">SUMIF([1]route!$E$3:$E$10005,E404,[1]!Table1[30])</f>
        <v>0</v>
      </c>
      <c r="BI404" s="30">
        <f ca="1">SUMIF([1]route!$E$3:$E$10005,E404,[1]!Table1[31])</f>
        <v>0</v>
      </c>
      <c r="BJ404" s="30">
        <f ca="1">SUMIF([1]route!$E$3:$E$10005,E404,[1]!Table1[Remain PO])</f>
        <v>0</v>
      </c>
      <c r="BK404" s="31">
        <f ca="1">SUMIF([1]route!$E$3:$E$10005,E404,[1]!Table1[N+1])</f>
        <v>0</v>
      </c>
      <c r="BL404" s="31">
        <f ca="1">SUMIF([1]route!$E$3:$E$10005,E404,[1]!Table1[N+2])</f>
        <v>0</v>
      </c>
      <c r="BM404" s="31">
        <f ca="1">SUMIF([1]route!$E$3:$E$10005,E404,[1]!Table1[N+3])</f>
        <v>0</v>
      </c>
      <c r="BN404" s="32">
        <f ca="1">SUMIF([1]route!$E$3:$E$10005,E404,[1]!Table1[N+4])</f>
        <v>0</v>
      </c>
      <c r="BP404" s="37">
        <f t="shared" si="152"/>
        <v>0</v>
      </c>
      <c r="BQ404" s="35">
        <f t="shared" ca="1" si="137"/>
        <v>0</v>
      </c>
      <c r="BR404" s="35">
        <f t="shared" ca="1" si="137"/>
        <v>0</v>
      </c>
      <c r="BS404" s="35">
        <f t="shared" ca="1" si="137"/>
        <v>0</v>
      </c>
      <c r="BT404" s="35">
        <f t="shared" ref="BT404:CC436" ca="1" si="156">BS404-AH404</f>
        <v>0</v>
      </c>
      <c r="BU404" s="35">
        <f t="shared" ca="1" si="156"/>
        <v>0</v>
      </c>
      <c r="BV404" s="35">
        <f t="shared" ca="1" si="156"/>
        <v>0</v>
      </c>
      <c r="BW404" s="35">
        <f t="shared" ca="1" si="156"/>
        <v>0</v>
      </c>
      <c r="BX404" s="35">
        <f t="shared" ca="1" si="156"/>
        <v>0</v>
      </c>
      <c r="BY404" s="35">
        <f t="shared" ca="1" si="153"/>
        <v>0</v>
      </c>
      <c r="BZ404" s="35">
        <f t="shared" ca="1" si="153"/>
        <v>0</v>
      </c>
      <c r="CA404" s="35">
        <f t="shared" ca="1" si="153"/>
        <v>0</v>
      </c>
      <c r="CB404" s="35">
        <f t="shared" ca="1" si="153"/>
        <v>0</v>
      </c>
      <c r="CC404" s="35">
        <f t="shared" ca="1" si="153"/>
        <v>0</v>
      </c>
      <c r="CD404" s="35">
        <f t="shared" ca="1" si="153"/>
        <v>0</v>
      </c>
      <c r="CE404" s="35">
        <f t="shared" ca="1" si="153"/>
        <v>0</v>
      </c>
      <c r="CF404" s="35">
        <f t="shared" ca="1" si="153"/>
        <v>0</v>
      </c>
      <c r="CG404" s="35">
        <f t="shared" ca="1" si="153"/>
        <v>0</v>
      </c>
      <c r="CH404" s="35">
        <f t="shared" ca="1" si="153"/>
        <v>0</v>
      </c>
      <c r="CI404" s="35">
        <f t="shared" ca="1" si="155"/>
        <v>0</v>
      </c>
      <c r="CJ404" s="35">
        <f t="shared" ca="1" si="155"/>
        <v>0</v>
      </c>
      <c r="CK404" s="35">
        <f t="shared" ca="1" si="155"/>
        <v>0</v>
      </c>
      <c r="CL404" s="35">
        <f t="shared" ca="1" si="155"/>
        <v>0</v>
      </c>
      <c r="CM404" s="35">
        <f t="shared" ca="1" si="155"/>
        <v>0</v>
      </c>
      <c r="CN404" s="35">
        <f t="shared" ca="1" si="155"/>
        <v>0</v>
      </c>
      <c r="CO404" s="35">
        <f t="shared" ca="1" si="155"/>
        <v>0</v>
      </c>
      <c r="CP404" s="35">
        <f t="shared" ca="1" si="155"/>
        <v>0</v>
      </c>
      <c r="CQ404" s="35">
        <f t="shared" ca="1" si="155"/>
        <v>0</v>
      </c>
      <c r="CR404" s="35">
        <f t="shared" ca="1" si="155"/>
        <v>0</v>
      </c>
      <c r="CS404" s="35">
        <f t="shared" ca="1" si="155"/>
        <v>0</v>
      </c>
      <c r="CT404" s="35">
        <f t="shared" ca="1" si="154"/>
        <v>0</v>
      </c>
      <c r="CU404" s="35">
        <f t="shared" ca="1" si="154"/>
        <v>0</v>
      </c>
      <c r="CV404" s="35">
        <f t="shared" ca="1" si="154"/>
        <v>0</v>
      </c>
      <c r="CW404" s="38">
        <f t="shared" ca="1" si="154"/>
        <v>0</v>
      </c>
      <c r="CX404" s="38">
        <f t="shared" ca="1" si="154"/>
        <v>0</v>
      </c>
      <c r="CY404" s="38">
        <f t="shared" ca="1" si="154"/>
        <v>0</v>
      </c>
      <c r="CZ404" s="39">
        <f t="shared" ca="1" si="139"/>
        <v>0</v>
      </c>
      <c r="DA404" s="35"/>
    </row>
    <row r="405" spans="4:105" x14ac:dyDescent="0.3">
      <c r="D405" s="61" t="str">
        <f>VLOOKUP(F405,[1]Special!$O$2:$S$209,3,0)</f>
        <v>|0101021700|0.00|0.00|0.000|124.0002.3</v>
      </c>
      <c r="E405" s="20" t="s">
        <v>428</v>
      </c>
      <c r="F405" s="19" t="str">
        <f t="shared" si="142"/>
        <v>|0200226010|32.00|32.00|2.300|0.000</v>
      </c>
      <c r="G405" s="19" t="str">
        <f>'Cutting Rules'!H405</f>
        <v>KKTL||||||||||||</v>
      </c>
      <c r="H405" s="19" t="str">
        <f>VLOOKUP(MID(F405,8,2),[1]Special!$H$2:$I$32,2,0)</f>
        <v>STAM390G</v>
      </c>
      <c r="I405" s="19" t="str">
        <f t="shared" si="143"/>
        <v>NBC</v>
      </c>
      <c r="J405" s="19" t="str">
        <f t="shared" si="144"/>
        <v>P</v>
      </c>
      <c r="K405" s="19" t="str">
        <f t="shared" si="145"/>
        <v>32.0</v>
      </c>
      <c r="L405" s="19" t="str">
        <f t="shared" si="146"/>
        <v>32.0</v>
      </c>
      <c r="M405" s="52" t="str">
        <f t="shared" si="147"/>
        <v>2.30</v>
      </c>
      <c r="N405" s="52" t="str">
        <f t="shared" si="148"/>
        <v>6000</v>
      </c>
      <c r="O405" s="19">
        <f>VLOOKUP(F405,[1]Item!$A$5:$Z$10000,26,0)</f>
        <v>2.1949999999999998</v>
      </c>
      <c r="P405" s="19" t="str">
        <f>VLOOKUP(E405,[1]route!$E$3:$O$10005,11,0)</f>
        <v>P/E</v>
      </c>
      <c r="Q405" s="62" t="str">
        <f>'Cutting Rules'!AD405</f>
        <v>6000------------</v>
      </c>
      <c r="R405" s="23">
        <f ca="1">SUMIF([1]route!$E$3:$E$10005,E405,[1]!Table1[生産])</f>
        <v>0</v>
      </c>
      <c r="S405" s="24"/>
      <c r="T405" s="78" t="s">
        <v>547</v>
      </c>
      <c r="U405" s="19"/>
      <c r="V405" s="48">
        <f>SUMIF([1]route!$E$3:$E$10005,E405,[1]route!$M$3:$M$10005)</f>
        <v>0</v>
      </c>
      <c r="W405" s="56">
        <f t="shared" si="149"/>
        <v>0</v>
      </c>
      <c r="X405" s="27" t="e">
        <f t="array" aca="1" ref="X405" ca="1">INDEX($BP405:$CZ405,MATCH(TRUE,$BP405:$CZ405&lt;0,0))</f>
        <v>#N/A</v>
      </c>
      <c r="Y405" s="47" t="str">
        <f t="shared" ca="1" si="140"/>
        <v/>
      </c>
      <c r="Z405" s="121" t="str">
        <f>IFERROR(VLOOKUP(E405,[1]route!$E$3:$BL$10005,59,0),"")&amp;IFERROR(VLOOKUP(E405,[1]route!$E$3:$BL$10005,60,0),"")</f>
        <v/>
      </c>
      <c r="AA405" s="28">
        <f t="shared" ca="1" si="150"/>
        <v>0</v>
      </c>
      <c r="AB405" s="77">
        <f t="shared" ca="1" si="151"/>
        <v>0</v>
      </c>
      <c r="AC405" s="4" t="str">
        <f t="shared" ca="1" si="141"/>
        <v/>
      </c>
      <c r="AD405" s="29">
        <v>0</v>
      </c>
      <c r="AE405" s="30">
        <f ca="1">SUMIF([1]route!$E$3:$E$10005,E405,[1]!Table1[1])</f>
        <v>0</v>
      </c>
      <c r="AF405" s="30">
        <f ca="1">SUMIF([1]route!$E$3:$E$10005,E405,[1]!Table1[2])</f>
        <v>0</v>
      </c>
      <c r="AG405" s="30">
        <f ca="1">SUMIF([1]route!$E$3:$E$10005,E405,[1]!Table1[3])</f>
        <v>0</v>
      </c>
      <c r="AH405" s="30">
        <f ca="1">SUMIF([1]route!$E$3:$E$10005,E405,[1]!Table1[4])</f>
        <v>0</v>
      </c>
      <c r="AI405" s="30">
        <f ca="1">SUMIF([1]route!$E$3:$E$10005,E405,[1]!Table1[5])</f>
        <v>0</v>
      </c>
      <c r="AJ405" s="30">
        <f ca="1">SUMIF([1]route!$E$3:$E$10005,E405,[1]!Table1[6])</f>
        <v>0</v>
      </c>
      <c r="AK405" s="30">
        <f ca="1">SUMIF([1]route!$E$3:$E$10005,E405,[1]!Table1[7])</f>
        <v>0</v>
      </c>
      <c r="AL405" s="30">
        <f ca="1">SUMIF([1]route!$E$3:$E$10005,E405,[1]!Table1[8])</f>
        <v>0</v>
      </c>
      <c r="AM405" s="30">
        <f ca="1">SUMIF([1]route!$E$3:$E$10005,E405,[1]!Table1[9])</f>
        <v>0</v>
      </c>
      <c r="AN405" s="30">
        <f ca="1">SUMIF([1]route!$E$3:$E$10005,E405,[1]!Table1[10])</f>
        <v>0</v>
      </c>
      <c r="AO405" s="30">
        <f ca="1">SUMIF([1]route!$E$3:$E$10005,E405,[1]!Table1[11])</f>
        <v>0</v>
      </c>
      <c r="AP405" s="30">
        <f ca="1">SUMIF([1]route!$E$3:$E$10005,E405,[1]!Table1[12])</f>
        <v>0</v>
      </c>
      <c r="AQ405" s="30">
        <f ca="1">SUMIF([1]route!$E$3:$E$10005,E405,[1]!Table1[13])</f>
        <v>0</v>
      </c>
      <c r="AR405" s="30">
        <f ca="1">SUMIF([1]route!$E$3:$E$10005,E405,[1]!Table1[14])</f>
        <v>0</v>
      </c>
      <c r="AS405" s="30">
        <f ca="1">SUMIF([1]route!$E$3:$E$10005,E405,[1]!Table1[15])</f>
        <v>0</v>
      </c>
      <c r="AT405" s="30">
        <f ca="1">SUMIF([1]route!$E$3:$E$10005,E405,[1]!Table1[16])</f>
        <v>0</v>
      </c>
      <c r="AU405" s="30">
        <f ca="1">SUMIF([1]route!$E$3:$E$10005,E405,[1]!Table1[17])</f>
        <v>0</v>
      </c>
      <c r="AV405" s="30">
        <f ca="1">SUMIF([1]route!$E$3:$E$10005,E405,[1]!Table1[18])</f>
        <v>0</v>
      </c>
      <c r="AW405" s="30">
        <f ca="1">SUMIF([1]route!$E$3:$E$10005,E405,[1]!Table1[19])</f>
        <v>0</v>
      </c>
      <c r="AX405" s="30">
        <f ca="1">SUMIF([1]route!$E$3:$E$10005,E405,[1]!Table1[20])</f>
        <v>0</v>
      </c>
      <c r="AY405" s="30">
        <f ca="1">SUMIF([1]route!$E$3:$E$10005,E405,[1]!Table1[21])</f>
        <v>0</v>
      </c>
      <c r="AZ405" s="30">
        <f ca="1">SUMIF([1]route!$E$3:$E$10005,E405,[1]!Table1[22])</f>
        <v>0</v>
      </c>
      <c r="BA405" s="30">
        <f ca="1">SUMIF([1]route!$E$3:$E$10005,E405,[1]!Table1[23])</f>
        <v>0</v>
      </c>
      <c r="BB405" s="30">
        <f ca="1">SUMIF([1]route!$E$3:$E$10005,E405,[1]!Table1[24])</f>
        <v>0</v>
      </c>
      <c r="BC405" s="30">
        <f ca="1">SUMIF([1]route!$E$3:$E$10005,E405,[1]!Table1[25])</f>
        <v>0</v>
      </c>
      <c r="BD405" s="30">
        <f ca="1">SUMIF([1]route!$E$3:$E$10005,E405,[1]!Table1[26])</f>
        <v>0</v>
      </c>
      <c r="BE405" s="30">
        <f ca="1">SUMIF([1]route!$E$3:$E$10005,E405,[1]!Table1[27])</f>
        <v>0</v>
      </c>
      <c r="BF405" s="30">
        <f ca="1">SUMIF([1]route!$E$3:$E$10005,E405,[1]!Table1[28])</f>
        <v>0</v>
      </c>
      <c r="BG405" s="30">
        <f ca="1">SUMIF([1]route!$E$3:$E$10005,E405,[1]!Table1[29])</f>
        <v>0</v>
      </c>
      <c r="BH405" s="30">
        <f ca="1">SUMIF([1]route!$E$3:$E$10005,E405,[1]!Table1[30])</f>
        <v>0</v>
      </c>
      <c r="BI405" s="30">
        <f ca="1">SUMIF([1]route!$E$3:$E$10005,E405,[1]!Table1[31])</f>
        <v>0</v>
      </c>
      <c r="BJ405" s="30">
        <f ca="1">SUMIF([1]route!$E$3:$E$10005,E405,[1]!Table1[Remain PO])</f>
        <v>0</v>
      </c>
      <c r="BK405" s="31">
        <f ca="1">SUMIF([1]route!$E$3:$E$10005,E405,[1]!Table1[N+1])</f>
        <v>0</v>
      </c>
      <c r="BL405" s="31">
        <f ca="1">SUMIF([1]route!$E$3:$E$10005,E405,[1]!Table1[N+2])</f>
        <v>0</v>
      </c>
      <c r="BM405" s="31">
        <f ca="1">SUMIF([1]route!$E$3:$E$10005,E405,[1]!Table1[N+3])</f>
        <v>0</v>
      </c>
      <c r="BN405" s="32">
        <f ca="1">SUMIF([1]route!$E$3:$E$10005,E405,[1]!Table1[N+4])</f>
        <v>0</v>
      </c>
      <c r="BP405" s="37">
        <f t="shared" si="152"/>
        <v>0</v>
      </c>
      <c r="BQ405" s="35">
        <f t="shared" ref="BQ405:CC449" ca="1" si="157">BP405-AE405</f>
        <v>0</v>
      </c>
      <c r="BR405" s="35">
        <f t="shared" ca="1" si="157"/>
        <v>0</v>
      </c>
      <c r="BS405" s="35">
        <f t="shared" ca="1" si="157"/>
        <v>0</v>
      </c>
      <c r="BT405" s="35">
        <f t="shared" ca="1" si="156"/>
        <v>0</v>
      </c>
      <c r="BU405" s="35">
        <f t="shared" ca="1" si="156"/>
        <v>0</v>
      </c>
      <c r="BV405" s="35">
        <f t="shared" ca="1" si="156"/>
        <v>0</v>
      </c>
      <c r="BW405" s="35">
        <f t="shared" ca="1" si="156"/>
        <v>0</v>
      </c>
      <c r="BX405" s="35">
        <f t="shared" ca="1" si="156"/>
        <v>0</v>
      </c>
      <c r="BY405" s="35">
        <f t="shared" ca="1" si="153"/>
        <v>0</v>
      </c>
      <c r="BZ405" s="35">
        <f t="shared" ca="1" si="153"/>
        <v>0</v>
      </c>
      <c r="CA405" s="35">
        <f t="shared" ca="1" si="153"/>
        <v>0</v>
      </c>
      <c r="CB405" s="35">
        <f t="shared" ca="1" si="153"/>
        <v>0</v>
      </c>
      <c r="CC405" s="35">
        <f t="shared" ca="1" si="153"/>
        <v>0</v>
      </c>
      <c r="CD405" s="35">
        <f t="shared" ca="1" si="153"/>
        <v>0</v>
      </c>
      <c r="CE405" s="35">
        <f t="shared" ca="1" si="153"/>
        <v>0</v>
      </c>
      <c r="CF405" s="35">
        <f t="shared" ca="1" si="153"/>
        <v>0</v>
      </c>
      <c r="CG405" s="35">
        <f t="shared" ca="1" si="153"/>
        <v>0</v>
      </c>
      <c r="CH405" s="35">
        <f t="shared" ca="1" si="153"/>
        <v>0</v>
      </c>
      <c r="CI405" s="35">
        <f t="shared" ca="1" si="155"/>
        <v>0</v>
      </c>
      <c r="CJ405" s="35">
        <f t="shared" ca="1" si="155"/>
        <v>0</v>
      </c>
      <c r="CK405" s="35">
        <f t="shared" ca="1" si="155"/>
        <v>0</v>
      </c>
      <c r="CL405" s="35">
        <f t="shared" ca="1" si="155"/>
        <v>0</v>
      </c>
      <c r="CM405" s="35">
        <f t="shared" ca="1" si="155"/>
        <v>0</v>
      </c>
      <c r="CN405" s="35">
        <f t="shared" ca="1" si="155"/>
        <v>0</v>
      </c>
      <c r="CO405" s="35">
        <f t="shared" ca="1" si="155"/>
        <v>0</v>
      </c>
      <c r="CP405" s="35">
        <f t="shared" ca="1" si="155"/>
        <v>0</v>
      </c>
      <c r="CQ405" s="35">
        <f t="shared" ca="1" si="155"/>
        <v>0</v>
      </c>
      <c r="CR405" s="35">
        <f t="shared" ca="1" si="155"/>
        <v>0</v>
      </c>
      <c r="CS405" s="35">
        <f t="shared" ca="1" si="155"/>
        <v>0</v>
      </c>
      <c r="CT405" s="35">
        <f t="shared" ca="1" si="154"/>
        <v>0</v>
      </c>
      <c r="CU405" s="35">
        <f t="shared" ca="1" si="154"/>
        <v>0</v>
      </c>
      <c r="CV405" s="35">
        <f t="shared" ca="1" si="154"/>
        <v>0</v>
      </c>
      <c r="CW405" s="38">
        <f t="shared" ca="1" si="154"/>
        <v>0</v>
      </c>
      <c r="CX405" s="38">
        <f t="shared" ca="1" si="154"/>
        <v>0</v>
      </c>
      <c r="CY405" s="38">
        <f t="shared" ca="1" si="154"/>
        <v>0</v>
      </c>
      <c r="CZ405" s="39">
        <f t="shared" ca="1" si="139"/>
        <v>0</v>
      </c>
      <c r="DA405" s="35"/>
    </row>
    <row r="406" spans="4:105" x14ac:dyDescent="0.3">
      <c r="D406" s="61" t="str">
        <f>VLOOKUP(F406,[1]Special!$O$2:$S$209,3,0)</f>
        <v>|0101021700|0.00|0.00|0.000|124.0002.3</v>
      </c>
      <c r="E406" s="20" t="s">
        <v>429</v>
      </c>
      <c r="F406" s="19" t="str">
        <f t="shared" si="142"/>
        <v>|0200226010|32.00|32.00|2.300|0.000</v>
      </c>
      <c r="G406" s="19" t="str">
        <f>'Cutting Rules'!H406</f>
        <v>KKTL||||||||||||</v>
      </c>
      <c r="H406" s="19" t="str">
        <f>VLOOKUP(MID(F406,8,2),[1]Special!$H$2:$I$32,2,0)</f>
        <v>STAM390G</v>
      </c>
      <c r="I406" s="19" t="str">
        <f t="shared" si="143"/>
        <v>NBC</v>
      </c>
      <c r="J406" s="19" t="str">
        <f t="shared" si="144"/>
        <v>P</v>
      </c>
      <c r="K406" s="19" t="str">
        <f t="shared" si="145"/>
        <v>32.0</v>
      </c>
      <c r="L406" s="19" t="str">
        <f t="shared" si="146"/>
        <v>32.0</v>
      </c>
      <c r="M406" s="52" t="str">
        <f t="shared" si="147"/>
        <v>2.30</v>
      </c>
      <c r="N406" s="52" t="str">
        <f t="shared" si="148"/>
        <v>6050</v>
      </c>
      <c r="O406" s="19">
        <f>VLOOKUP(F406,[1]Item!$A$5:$Z$10000,26,0)</f>
        <v>2.1949999999999998</v>
      </c>
      <c r="P406" s="19" t="str">
        <f>VLOOKUP(E406,[1]route!$E$3:$O$10005,11,0)</f>
        <v>P/E</v>
      </c>
      <c r="Q406" s="62" t="str">
        <f>'Cutting Rules'!AD406</f>
        <v>6050------------</v>
      </c>
      <c r="R406" s="23">
        <f ca="1">SUMIF([1]route!$E$3:$E$10005,E406,[1]!Table1[生産])</f>
        <v>0</v>
      </c>
      <c r="S406" s="24"/>
      <c r="T406" s="78" t="s">
        <v>547</v>
      </c>
      <c r="U406" s="19"/>
      <c r="V406" s="48">
        <f>SUMIF([1]route!$E$3:$E$10005,E406,[1]route!$M$3:$M$10005)</f>
        <v>0</v>
      </c>
      <c r="W406" s="56">
        <f t="shared" si="149"/>
        <v>0</v>
      </c>
      <c r="X406" s="27" t="e">
        <f t="array" aca="1" ref="X406" ca="1">INDEX($BP406:$CZ406,MATCH(TRUE,$BP406:$CZ406&lt;0,0))</f>
        <v>#N/A</v>
      </c>
      <c r="Y406" s="47" t="str">
        <f t="shared" ca="1" si="140"/>
        <v/>
      </c>
      <c r="Z406" s="121" t="str">
        <f>IFERROR(VLOOKUP(E406,[1]route!$E$3:$BL$10005,59,0),"")&amp;IFERROR(VLOOKUP(E406,[1]route!$E$3:$BL$10005,60,0),"")</f>
        <v/>
      </c>
      <c r="AA406" s="28">
        <f t="shared" ca="1" si="150"/>
        <v>0</v>
      </c>
      <c r="AB406" s="77">
        <f t="shared" ca="1" si="151"/>
        <v>0</v>
      </c>
      <c r="AC406" s="4" t="str">
        <f t="shared" ca="1" si="141"/>
        <v/>
      </c>
      <c r="AD406" s="29">
        <v>0</v>
      </c>
      <c r="AE406" s="30">
        <f ca="1">SUMIF([1]route!$E$3:$E$10005,E406,[1]!Table1[1])</f>
        <v>0</v>
      </c>
      <c r="AF406" s="30">
        <f ca="1">SUMIF([1]route!$E$3:$E$10005,E406,[1]!Table1[2])</f>
        <v>0</v>
      </c>
      <c r="AG406" s="30">
        <f ca="1">SUMIF([1]route!$E$3:$E$10005,E406,[1]!Table1[3])</f>
        <v>0</v>
      </c>
      <c r="AH406" s="30">
        <f ca="1">SUMIF([1]route!$E$3:$E$10005,E406,[1]!Table1[4])</f>
        <v>0</v>
      </c>
      <c r="AI406" s="30">
        <f ca="1">SUMIF([1]route!$E$3:$E$10005,E406,[1]!Table1[5])</f>
        <v>0</v>
      </c>
      <c r="AJ406" s="30">
        <f ca="1">SUMIF([1]route!$E$3:$E$10005,E406,[1]!Table1[6])</f>
        <v>0</v>
      </c>
      <c r="AK406" s="30">
        <f ca="1">SUMIF([1]route!$E$3:$E$10005,E406,[1]!Table1[7])</f>
        <v>0</v>
      </c>
      <c r="AL406" s="30">
        <f ca="1">SUMIF([1]route!$E$3:$E$10005,E406,[1]!Table1[8])</f>
        <v>0</v>
      </c>
      <c r="AM406" s="30">
        <f ca="1">SUMIF([1]route!$E$3:$E$10005,E406,[1]!Table1[9])</f>
        <v>0</v>
      </c>
      <c r="AN406" s="30">
        <f ca="1">SUMIF([1]route!$E$3:$E$10005,E406,[1]!Table1[10])</f>
        <v>0</v>
      </c>
      <c r="AO406" s="30">
        <f ca="1">SUMIF([1]route!$E$3:$E$10005,E406,[1]!Table1[11])</f>
        <v>0</v>
      </c>
      <c r="AP406" s="30">
        <f ca="1">SUMIF([1]route!$E$3:$E$10005,E406,[1]!Table1[12])</f>
        <v>0</v>
      </c>
      <c r="AQ406" s="30">
        <f ca="1">SUMIF([1]route!$E$3:$E$10005,E406,[1]!Table1[13])</f>
        <v>0</v>
      </c>
      <c r="AR406" s="30">
        <f ca="1">SUMIF([1]route!$E$3:$E$10005,E406,[1]!Table1[14])</f>
        <v>0</v>
      </c>
      <c r="AS406" s="30">
        <f ca="1">SUMIF([1]route!$E$3:$E$10005,E406,[1]!Table1[15])</f>
        <v>0</v>
      </c>
      <c r="AT406" s="30">
        <f ca="1">SUMIF([1]route!$E$3:$E$10005,E406,[1]!Table1[16])</f>
        <v>0</v>
      </c>
      <c r="AU406" s="30">
        <f ca="1">SUMIF([1]route!$E$3:$E$10005,E406,[1]!Table1[17])</f>
        <v>0</v>
      </c>
      <c r="AV406" s="30">
        <f ca="1">SUMIF([1]route!$E$3:$E$10005,E406,[1]!Table1[18])</f>
        <v>0</v>
      </c>
      <c r="AW406" s="30">
        <f ca="1">SUMIF([1]route!$E$3:$E$10005,E406,[1]!Table1[19])</f>
        <v>0</v>
      </c>
      <c r="AX406" s="30">
        <f ca="1">SUMIF([1]route!$E$3:$E$10005,E406,[1]!Table1[20])</f>
        <v>0</v>
      </c>
      <c r="AY406" s="30">
        <f ca="1">SUMIF([1]route!$E$3:$E$10005,E406,[1]!Table1[21])</f>
        <v>0</v>
      </c>
      <c r="AZ406" s="30">
        <f ca="1">SUMIF([1]route!$E$3:$E$10005,E406,[1]!Table1[22])</f>
        <v>0</v>
      </c>
      <c r="BA406" s="30">
        <f ca="1">SUMIF([1]route!$E$3:$E$10005,E406,[1]!Table1[23])</f>
        <v>0</v>
      </c>
      <c r="BB406" s="30">
        <f ca="1">SUMIF([1]route!$E$3:$E$10005,E406,[1]!Table1[24])</f>
        <v>0</v>
      </c>
      <c r="BC406" s="30">
        <f ca="1">SUMIF([1]route!$E$3:$E$10005,E406,[1]!Table1[25])</f>
        <v>0</v>
      </c>
      <c r="BD406" s="30">
        <f ca="1">SUMIF([1]route!$E$3:$E$10005,E406,[1]!Table1[26])</f>
        <v>0</v>
      </c>
      <c r="BE406" s="30">
        <f ca="1">SUMIF([1]route!$E$3:$E$10005,E406,[1]!Table1[27])</f>
        <v>0</v>
      </c>
      <c r="BF406" s="30">
        <f ca="1">SUMIF([1]route!$E$3:$E$10005,E406,[1]!Table1[28])</f>
        <v>0</v>
      </c>
      <c r="BG406" s="30">
        <f ca="1">SUMIF([1]route!$E$3:$E$10005,E406,[1]!Table1[29])</f>
        <v>0</v>
      </c>
      <c r="BH406" s="30">
        <f ca="1">SUMIF([1]route!$E$3:$E$10005,E406,[1]!Table1[30])</f>
        <v>0</v>
      </c>
      <c r="BI406" s="30">
        <f ca="1">SUMIF([1]route!$E$3:$E$10005,E406,[1]!Table1[31])</f>
        <v>0</v>
      </c>
      <c r="BJ406" s="30">
        <f ca="1">SUMIF([1]route!$E$3:$E$10005,E406,[1]!Table1[Remain PO])</f>
        <v>0</v>
      </c>
      <c r="BK406" s="31">
        <f ca="1">SUMIF([1]route!$E$3:$E$10005,E406,[1]!Table1[N+1])</f>
        <v>0</v>
      </c>
      <c r="BL406" s="31">
        <f ca="1">SUMIF([1]route!$E$3:$E$10005,E406,[1]!Table1[N+2])</f>
        <v>0</v>
      </c>
      <c r="BM406" s="31">
        <f ca="1">SUMIF([1]route!$E$3:$E$10005,E406,[1]!Table1[N+3])</f>
        <v>0</v>
      </c>
      <c r="BN406" s="32">
        <f ca="1">SUMIF([1]route!$E$3:$E$10005,E406,[1]!Table1[N+4])</f>
        <v>0</v>
      </c>
      <c r="BP406" s="37">
        <f t="shared" si="152"/>
        <v>0</v>
      </c>
      <c r="BQ406" s="35">
        <f t="shared" ca="1" si="157"/>
        <v>0</v>
      </c>
      <c r="BR406" s="35">
        <f t="shared" ca="1" si="157"/>
        <v>0</v>
      </c>
      <c r="BS406" s="35">
        <f t="shared" ca="1" si="157"/>
        <v>0</v>
      </c>
      <c r="BT406" s="35">
        <f t="shared" ca="1" si="156"/>
        <v>0</v>
      </c>
      <c r="BU406" s="35">
        <f t="shared" ca="1" si="156"/>
        <v>0</v>
      </c>
      <c r="BV406" s="35">
        <f t="shared" ca="1" si="156"/>
        <v>0</v>
      </c>
      <c r="BW406" s="35">
        <f t="shared" ca="1" si="156"/>
        <v>0</v>
      </c>
      <c r="BX406" s="35">
        <f t="shared" ca="1" si="156"/>
        <v>0</v>
      </c>
      <c r="BY406" s="35">
        <f t="shared" ca="1" si="153"/>
        <v>0</v>
      </c>
      <c r="BZ406" s="35">
        <f t="shared" ca="1" si="153"/>
        <v>0</v>
      </c>
      <c r="CA406" s="35">
        <f t="shared" ca="1" si="153"/>
        <v>0</v>
      </c>
      <c r="CB406" s="35">
        <f t="shared" ca="1" si="153"/>
        <v>0</v>
      </c>
      <c r="CC406" s="35">
        <f t="shared" ca="1" si="153"/>
        <v>0</v>
      </c>
      <c r="CD406" s="35">
        <f t="shared" ca="1" si="153"/>
        <v>0</v>
      </c>
      <c r="CE406" s="35">
        <f t="shared" ca="1" si="153"/>
        <v>0</v>
      </c>
      <c r="CF406" s="35">
        <f t="shared" ca="1" si="153"/>
        <v>0</v>
      </c>
      <c r="CG406" s="35">
        <f t="shared" ca="1" si="153"/>
        <v>0</v>
      </c>
      <c r="CH406" s="35">
        <f t="shared" ca="1" si="153"/>
        <v>0</v>
      </c>
      <c r="CI406" s="35">
        <f t="shared" ca="1" si="155"/>
        <v>0</v>
      </c>
      <c r="CJ406" s="35">
        <f t="shared" ca="1" si="155"/>
        <v>0</v>
      </c>
      <c r="CK406" s="35">
        <f t="shared" ca="1" si="155"/>
        <v>0</v>
      </c>
      <c r="CL406" s="35">
        <f t="shared" ca="1" si="155"/>
        <v>0</v>
      </c>
      <c r="CM406" s="35">
        <f t="shared" ca="1" si="155"/>
        <v>0</v>
      </c>
      <c r="CN406" s="35">
        <f t="shared" ca="1" si="155"/>
        <v>0</v>
      </c>
      <c r="CO406" s="35">
        <f t="shared" ca="1" si="155"/>
        <v>0</v>
      </c>
      <c r="CP406" s="35">
        <f t="shared" ca="1" si="155"/>
        <v>0</v>
      </c>
      <c r="CQ406" s="35">
        <f t="shared" ca="1" si="155"/>
        <v>0</v>
      </c>
      <c r="CR406" s="35">
        <f t="shared" ca="1" si="155"/>
        <v>0</v>
      </c>
      <c r="CS406" s="35">
        <f t="shared" ca="1" si="155"/>
        <v>0</v>
      </c>
      <c r="CT406" s="35">
        <f t="shared" ca="1" si="154"/>
        <v>0</v>
      </c>
      <c r="CU406" s="35">
        <f t="shared" ca="1" si="154"/>
        <v>0</v>
      </c>
      <c r="CV406" s="35">
        <f t="shared" ca="1" si="154"/>
        <v>0</v>
      </c>
      <c r="CW406" s="38">
        <f t="shared" ca="1" si="154"/>
        <v>0</v>
      </c>
      <c r="CX406" s="38">
        <f t="shared" ca="1" si="154"/>
        <v>0</v>
      </c>
      <c r="CY406" s="38">
        <f t="shared" ca="1" si="154"/>
        <v>0</v>
      </c>
      <c r="CZ406" s="39">
        <f t="shared" ca="1" si="139"/>
        <v>0</v>
      </c>
      <c r="DA406" s="35"/>
    </row>
    <row r="407" spans="4:105" x14ac:dyDescent="0.3">
      <c r="D407" s="61" t="str">
        <f>VLOOKUP(F407,[1]Special!$O$2:$S$209,3,0)</f>
        <v>|0101021700|0.00|0.00|0.000|87.0002</v>
      </c>
      <c r="E407" s="20" t="s">
        <v>430</v>
      </c>
      <c r="F407" s="19" t="str">
        <f t="shared" si="142"/>
        <v>|0200226010|28.60|0.00|2.000|0.000</v>
      </c>
      <c r="G407" s="19" t="str">
        <f>'Cutting Rules'!H407</f>
        <v>KKTL||||||||||||</v>
      </c>
      <c r="H407" s="19" t="str">
        <f>VLOOKUP(MID(F407,8,2),[1]Special!$H$2:$I$32,2,0)</f>
        <v>STAM390G</v>
      </c>
      <c r="I407" s="19" t="str">
        <f t="shared" si="143"/>
        <v>IBC</v>
      </c>
      <c r="J407" s="19" t="str">
        <f t="shared" si="144"/>
        <v>P</v>
      </c>
      <c r="K407" s="19" t="str">
        <f t="shared" si="145"/>
        <v>28.6</v>
      </c>
      <c r="L407" s="19" t="str">
        <f t="shared" si="146"/>
        <v>0.00</v>
      </c>
      <c r="M407" s="52" t="str">
        <f t="shared" si="147"/>
        <v>2.00</v>
      </c>
      <c r="N407" s="52" t="str">
        <f t="shared" si="148"/>
        <v>5500</v>
      </c>
      <c r="O407" s="19">
        <f>VLOOKUP(F407,[1]Item!$A$5:$Z$10000,26,0)</f>
        <v>1.3120000000000001</v>
      </c>
      <c r="P407" s="19" t="str">
        <f>VLOOKUP(E407,[1]route!$E$3:$O$10005,11,0)</f>
        <v>P/E</v>
      </c>
      <c r="Q407" s="62" t="str">
        <f>'Cutting Rules'!AD407</f>
        <v>5500------------</v>
      </c>
      <c r="R407" s="23">
        <f ca="1">SUMIF([1]route!$E$3:$E$10005,E407,[1]!Table1[生産])</f>
        <v>0</v>
      </c>
      <c r="S407" s="24"/>
      <c r="T407" s="78" t="s">
        <v>547</v>
      </c>
      <c r="U407" s="19"/>
      <c r="V407" s="48">
        <f>SUMIF([1]route!$E$3:$E$10005,E407,[1]route!$M$3:$M$10005)</f>
        <v>0</v>
      </c>
      <c r="W407" s="56">
        <f t="shared" si="149"/>
        <v>0</v>
      </c>
      <c r="X407" s="27" t="e">
        <f t="array" aca="1" ref="X407" ca="1">INDEX($BP407:$CZ407,MATCH(TRUE,$BP407:$CZ407&lt;0,0))</f>
        <v>#N/A</v>
      </c>
      <c r="Y407" s="47" t="str">
        <f t="shared" ca="1" si="140"/>
        <v/>
      </c>
      <c r="Z407" s="121" t="str">
        <f>IFERROR(VLOOKUP(E407,[1]route!$E$3:$BL$10005,59,0),"")&amp;IFERROR(VLOOKUP(E407,[1]route!$E$3:$BL$10005,60,0),"")</f>
        <v/>
      </c>
      <c r="AA407" s="28">
        <f t="shared" ca="1" si="150"/>
        <v>0</v>
      </c>
      <c r="AB407" s="77">
        <f t="shared" ca="1" si="151"/>
        <v>0</v>
      </c>
      <c r="AC407" s="4" t="str">
        <f t="shared" ca="1" si="141"/>
        <v/>
      </c>
      <c r="AD407" s="29">
        <v>0</v>
      </c>
      <c r="AE407" s="30">
        <f ca="1">SUMIF([1]route!$E$3:$E$10005,E407,[1]!Table1[1])</f>
        <v>0</v>
      </c>
      <c r="AF407" s="30">
        <f ca="1">SUMIF([1]route!$E$3:$E$10005,E407,[1]!Table1[2])</f>
        <v>0</v>
      </c>
      <c r="AG407" s="30">
        <f ca="1">SUMIF([1]route!$E$3:$E$10005,E407,[1]!Table1[3])</f>
        <v>0</v>
      </c>
      <c r="AH407" s="30">
        <f ca="1">SUMIF([1]route!$E$3:$E$10005,E407,[1]!Table1[4])</f>
        <v>0</v>
      </c>
      <c r="AI407" s="30">
        <f ca="1">SUMIF([1]route!$E$3:$E$10005,E407,[1]!Table1[5])</f>
        <v>0</v>
      </c>
      <c r="AJ407" s="30">
        <f ca="1">SUMIF([1]route!$E$3:$E$10005,E407,[1]!Table1[6])</f>
        <v>0</v>
      </c>
      <c r="AK407" s="30">
        <f ca="1">SUMIF([1]route!$E$3:$E$10005,E407,[1]!Table1[7])</f>
        <v>0</v>
      </c>
      <c r="AL407" s="30">
        <f ca="1">SUMIF([1]route!$E$3:$E$10005,E407,[1]!Table1[8])</f>
        <v>0</v>
      </c>
      <c r="AM407" s="30">
        <f ca="1">SUMIF([1]route!$E$3:$E$10005,E407,[1]!Table1[9])</f>
        <v>0</v>
      </c>
      <c r="AN407" s="30">
        <f ca="1">SUMIF([1]route!$E$3:$E$10005,E407,[1]!Table1[10])</f>
        <v>0</v>
      </c>
      <c r="AO407" s="30">
        <f ca="1">SUMIF([1]route!$E$3:$E$10005,E407,[1]!Table1[11])</f>
        <v>0</v>
      </c>
      <c r="AP407" s="30">
        <f ca="1">SUMIF([1]route!$E$3:$E$10005,E407,[1]!Table1[12])</f>
        <v>0</v>
      </c>
      <c r="AQ407" s="30">
        <f ca="1">SUMIF([1]route!$E$3:$E$10005,E407,[1]!Table1[13])</f>
        <v>0</v>
      </c>
      <c r="AR407" s="30">
        <f ca="1">SUMIF([1]route!$E$3:$E$10005,E407,[1]!Table1[14])</f>
        <v>0</v>
      </c>
      <c r="AS407" s="30">
        <f ca="1">SUMIF([1]route!$E$3:$E$10005,E407,[1]!Table1[15])</f>
        <v>0</v>
      </c>
      <c r="AT407" s="30">
        <f ca="1">SUMIF([1]route!$E$3:$E$10005,E407,[1]!Table1[16])</f>
        <v>0</v>
      </c>
      <c r="AU407" s="30">
        <f ca="1">SUMIF([1]route!$E$3:$E$10005,E407,[1]!Table1[17])</f>
        <v>0</v>
      </c>
      <c r="AV407" s="30">
        <f ca="1">SUMIF([1]route!$E$3:$E$10005,E407,[1]!Table1[18])</f>
        <v>0</v>
      </c>
      <c r="AW407" s="30">
        <f ca="1">SUMIF([1]route!$E$3:$E$10005,E407,[1]!Table1[19])</f>
        <v>0</v>
      </c>
      <c r="AX407" s="30">
        <f ca="1">SUMIF([1]route!$E$3:$E$10005,E407,[1]!Table1[20])</f>
        <v>0</v>
      </c>
      <c r="AY407" s="30">
        <f ca="1">SUMIF([1]route!$E$3:$E$10005,E407,[1]!Table1[21])</f>
        <v>0</v>
      </c>
      <c r="AZ407" s="30">
        <f ca="1">SUMIF([1]route!$E$3:$E$10005,E407,[1]!Table1[22])</f>
        <v>0</v>
      </c>
      <c r="BA407" s="30">
        <f ca="1">SUMIF([1]route!$E$3:$E$10005,E407,[1]!Table1[23])</f>
        <v>0</v>
      </c>
      <c r="BB407" s="30">
        <f ca="1">SUMIF([1]route!$E$3:$E$10005,E407,[1]!Table1[24])</f>
        <v>0</v>
      </c>
      <c r="BC407" s="30">
        <f ca="1">SUMIF([1]route!$E$3:$E$10005,E407,[1]!Table1[25])</f>
        <v>0</v>
      </c>
      <c r="BD407" s="30">
        <f ca="1">SUMIF([1]route!$E$3:$E$10005,E407,[1]!Table1[26])</f>
        <v>0</v>
      </c>
      <c r="BE407" s="30">
        <f ca="1">SUMIF([1]route!$E$3:$E$10005,E407,[1]!Table1[27])</f>
        <v>0</v>
      </c>
      <c r="BF407" s="30">
        <f ca="1">SUMIF([1]route!$E$3:$E$10005,E407,[1]!Table1[28])</f>
        <v>0</v>
      </c>
      <c r="BG407" s="30">
        <f ca="1">SUMIF([1]route!$E$3:$E$10005,E407,[1]!Table1[29])</f>
        <v>0</v>
      </c>
      <c r="BH407" s="30">
        <f ca="1">SUMIF([1]route!$E$3:$E$10005,E407,[1]!Table1[30])</f>
        <v>0</v>
      </c>
      <c r="BI407" s="30">
        <f ca="1">SUMIF([1]route!$E$3:$E$10005,E407,[1]!Table1[31])</f>
        <v>0</v>
      </c>
      <c r="BJ407" s="30">
        <f ca="1">SUMIF([1]route!$E$3:$E$10005,E407,[1]!Table1[Remain PO])</f>
        <v>0</v>
      </c>
      <c r="BK407" s="31">
        <f ca="1">SUMIF([1]route!$E$3:$E$10005,E407,[1]!Table1[N+1])</f>
        <v>0</v>
      </c>
      <c r="BL407" s="31">
        <f ca="1">SUMIF([1]route!$E$3:$E$10005,E407,[1]!Table1[N+2])</f>
        <v>0</v>
      </c>
      <c r="BM407" s="31">
        <f ca="1">SUMIF([1]route!$E$3:$E$10005,E407,[1]!Table1[N+3])</f>
        <v>0</v>
      </c>
      <c r="BN407" s="32">
        <f ca="1">SUMIF([1]route!$E$3:$E$10005,E407,[1]!Table1[N+4])</f>
        <v>0</v>
      </c>
      <c r="BP407" s="37">
        <f t="shared" si="152"/>
        <v>0</v>
      </c>
      <c r="BQ407" s="35">
        <f t="shared" ca="1" si="157"/>
        <v>0</v>
      </c>
      <c r="BR407" s="35">
        <f t="shared" ca="1" si="157"/>
        <v>0</v>
      </c>
      <c r="BS407" s="35">
        <f t="shared" ca="1" si="157"/>
        <v>0</v>
      </c>
      <c r="BT407" s="35">
        <f t="shared" ca="1" si="156"/>
        <v>0</v>
      </c>
      <c r="BU407" s="35">
        <f t="shared" ca="1" si="156"/>
        <v>0</v>
      </c>
      <c r="BV407" s="35">
        <f t="shared" ca="1" si="156"/>
        <v>0</v>
      </c>
      <c r="BW407" s="35">
        <f t="shared" ca="1" si="156"/>
        <v>0</v>
      </c>
      <c r="BX407" s="35">
        <f t="shared" ca="1" si="156"/>
        <v>0</v>
      </c>
      <c r="BY407" s="35">
        <f t="shared" ca="1" si="153"/>
        <v>0</v>
      </c>
      <c r="BZ407" s="35">
        <f t="shared" ca="1" si="153"/>
        <v>0</v>
      </c>
      <c r="CA407" s="35">
        <f t="shared" ca="1" si="153"/>
        <v>0</v>
      </c>
      <c r="CB407" s="35">
        <f t="shared" ca="1" si="153"/>
        <v>0</v>
      </c>
      <c r="CC407" s="35">
        <f t="shared" ca="1" si="153"/>
        <v>0</v>
      </c>
      <c r="CD407" s="35">
        <f t="shared" ca="1" si="153"/>
        <v>0</v>
      </c>
      <c r="CE407" s="35">
        <f t="shared" ca="1" si="153"/>
        <v>0</v>
      </c>
      <c r="CF407" s="35">
        <f t="shared" ca="1" si="153"/>
        <v>0</v>
      </c>
      <c r="CG407" s="35">
        <f t="shared" ca="1" si="153"/>
        <v>0</v>
      </c>
      <c r="CH407" s="35">
        <f t="shared" ca="1" si="153"/>
        <v>0</v>
      </c>
      <c r="CI407" s="35">
        <f t="shared" ca="1" si="155"/>
        <v>0</v>
      </c>
      <c r="CJ407" s="35">
        <f t="shared" ca="1" si="155"/>
        <v>0</v>
      </c>
      <c r="CK407" s="35">
        <f t="shared" ca="1" si="155"/>
        <v>0</v>
      </c>
      <c r="CL407" s="35">
        <f t="shared" ca="1" si="155"/>
        <v>0</v>
      </c>
      <c r="CM407" s="35">
        <f t="shared" ca="1" si="155"/>
        <v>0</v>
      </c>
      <c r="CN407" s="35">
        <f t="shared" ca="1" si="155"/>
        <v>0</v>
      </c>
      <c r="CO407" s="35">
        <f t="shared" ca="1" si="155"/>
        <v>0</v>
      </c>
      <c r="CP407" s="35">
        <f t="shared" ca="1" si="155"/>
        <v>0</v>
      </c>
      <c r="CQ407" s="35">
        <f t="shared" ca="1" si="155"/>
        <v>0</v>
      </c>
      <c r="CR407" s="35">
        <f t="shared" ca="1" si="155"/>
        <v>0</v>
      </c>
      <c r="CS407" s="35">
        <f t="shared" ca="1" si="155"/>
        <v>0</v>
      </c>
      <c r="CT407" s="35">
        <f t="shared" ca="1" si="154"/>
        <v>0</v>
      </c>
      <c r="CU407" s="35">
        <f t="shared" ca="1" si="154"/>
        <v>0</v>
      </c>
      <c r="CV407" s="35">
        <f t="shared" ca="1" si="154"/>
        <v>0</v>
      </c>
      <c r="CW407" s="38">
        <f t="shared" ca="1" si="154"/>
        <v>0</v>
      </c>
      <c r="CX407" s="38">
        <f t="shared" ca="1" si="154"/>
        <v>0</v>
      </c>
      <c r="CY407" s="38">
        <f t="shared" ca="1" si="154"/>
        <v>0</v>
      </c>
      <c r="CZ407" s="39">
        <f t="shared" ca="1" si="139"/>
        <v>0</v>
      </c>
      <c r="DA407" s="35"/>
    </row>
    <row r="408" spans="4:105" x14ac:dyDescent="0.3">
      <c r="D408" s="61" t="str">
        <f>VLOOKUP(F408,[1]Special!$O$2:$S$209,3,0)</f>
        <v>|0101022000|0.00|0.00|0.000|48.5001.6</v>
      </c>
      <c r="E408" s="20" t="s">
        <v>431</v>
      </c>
      <c r="F408" s="19" t="str">
        <f t="shared" si="142"/>
        <v>|0200225939|15.90|0.00|1.600|0.000</v>
      </c>
      <c r="G408" s="19" t="str">
        <f>'Cutting Rules'!H408</f>
        <v>KKTL||||||||||||</v>
      </c>
      <c r="H408" s="19" t="str">
        <f>VLOOKUP(MID(F408,8,2),[1]Special!$H$2:$I$32,2,0)</f>
        <v>STAM290GA</v>
      </c>
      <c r="I408" s="19" t="str">
        <f t="shared" si="143"/>
        <v>NBC</v>
      </c>
      <c r="J408" s="19" t="str">
        <f t="shared" si="144"/>
        <v>P</v>
      </c>
      <c r="K408" s="19" t="str">
        <f t="shared" si="145"/>
        <v>15.9</v>
      </c>
      <c r="L408" s="19" t="str">
        <f t="shared" si="146"/>
        <v>0.00</v>
      </c>
      <c r="M408" s="52" t="str">
        <f t="shared" si="147"/>
        <v>1.60</v>
      </c>
      <c r="N408" s="52" t="str">
        <f t="shared" si="148"/>
        <v>5800</v>
      </c>
      <c r="O408" s="19">
        <f>VLOOKUP(F408,[1]Item!$A$5:$Z$10000,26,0)</f>
        <v>0.56399999999999995</v>
      </c>
      <c r="P408" s="19" t="str">
        <f>VLOOKUP(E408,[1]route!$E$3:$O$10005,11,0)</f>
        <v>P/E</v>
      </c>
      <c r="Q408" s="62" t="str">
        <f>'Cutting Rules'!AD408</f>
        <v>5800------------</v>
      </c>
      <c r="R408" s="23">
        <f ca="1">SUMIF([1]route!$E$3:$E$10005,E408,[1]!Table1[生産])</f>
        <v>0</v>
      </c>
      <c r="S408" s="24"/>
      <c r="T408" s="78" t="s">
        <v>547</v>
      </c>
      <c r="U408" s="19"/>
      <c r="V408" s="48">
        <f>SUMIF([1]route!$E$3:$E$10005,E408,[1]route!$M$3:$M$10005)</f>
        <v>0</v>
      </c>
      <c r="W408" s="56">
        <f t="shared" si="149"/>
        <v>0</v>
      </c>
      <c r="X408" s="27" t="e">
        <f t="array" aca="1" ref="X408" ca="1">INDEX($BP408:$CZ408,MATCH(TRUE,$BP408:$CZ408&lt;0,0))</f>
        <v>#N/A</v>
      </c>
      <c r="Y408" s="47" t="str">
        <f t="shared" ca="1" si="140"/>
        <v/>
      </c>
      <c r="Z408" s="121" t="str">
        <f>IFERROR(VLOOKUP(E408,[1]route!$E$3:$BL$10005,59,0),"")&amp;IFERROR(VLOOKUP(E408,[1]route!$E$3:$BL$10005,60,0),"")</f>
        <v/>
      </c>
      <c r="AA408" s="28">
        <f t="shared" ca="1" si="150"/>
        <v>0</v>
      </c>
      <c r="AB408" s="77">
        <f t="shared" ca="1" si="151"/>
        <v>0</v>
      </c>
      <c r="AC408" s="4" t="str">
        <f t="shared" ca="1" si="141"/>
        <v/>
      </c>
      <c r="AD408" s="29">
        <v>0</v>
      </c>
      <c r="AE408" s="30">
        <f ca="1">SUMIF([1]route!$E$3:$E$10005,E408,[1]!Table1[1])</f>
        <v>0</v>
      </c>
      <c r="AF408" s="30">
        <f ca="1">SUMIF([1]route!$E$3:$E$10005,E408,[1]!Table1[2])</f>
        <v>0</v>
      </c>
      <c r="AG408" s="30">
        <f ca="1">SUMIF([1]route!$E$3:$E$10005,E408,[1]!Table1[3])</f>
        <v>0</v>
      </c>
      <c r="AH408" s="30">
        <f ca="1">SUMIF([1]route!$E$3:$E$10005,E408,[1]!Table1[4])</f>
        <v>0</v>
      </c>
      <c r="AI408" s="30">
        <f ca="1">SUMIF([1]route!$E$3:$E$10005,E408,[1]!Table1[5])</f>
        <v>0</v>
      </c>
      <c r="AJ408" s="30">
        <f ca="1">SUMIF([1]route!$E$3:$E$10005,E408,[1]!Table1[6])</f>
        <v>0</v>
      </c>
      <c r="AK408" s="30">
        <f ca="1">SUMIF([1]route!$E$3:$E$10005,E408,[1]!Table1[7])</f>
        <v>0</v>
      </c>
      <c r="AL408" s="30">
        <f ca="1">SUMIF([1]route!$E$3:$E$10005,E408,[1]!Table1[8])</f>
        <v>0</v>
      </c>
      <c r="AM408" s="30">
        <f ca="1">SUMIF([1]route!$E$3:$E$10005,E408,[1]!Table1[9])</f>
        <v>0</v>
      </c>
      <c r="AN408" s="30">
        <f ca="1">SUMIF([1]route!$E$3:$E$10005,E408,[1]!Table1[10])</f>
        <v>0</v>
      </c>
      <c r="AO408" s="30">
        <f ca="1">SUMIF([1]route!$E$3:$E$10005,E408,[1]!Table1[11])</f>
        <v>0</v>
      </c>
      <c r="AP408" s="30">
        <f ca="1">SUMIF([1]route!$E$3:$E$10005,E408,[1]!Table1[12])</f>
        <v>0</v>
      </c>
      <c r="AQ408" s="30">
        <f ca="1">SUMIF([1]route!$E$3:$E$10005,E408,[1]!Table1[13])</f>
        <v>0</v>
      </c>
      <c r="AR408" s="30">
        <f ca="1">SUMIF([1]route!$E$3:$E$10005,E408,[1]!Table1[14])</f>
        <v>0</v>
      </c>
      <c r="AS408" s="30">
        <f ca="1">SUMIF([1]route!$E$3:$E$10005,E408,[1]!Table1[15])</f>
        <v>0</v>
      </c>
      <c r="AT408" s="30">
        <f ca="1">SUMIF([1]route!$E$3:$E$10005,E408,[1]!Table1[16])</f>
        <v>0</v>
      </c>
      <c r="AU408" s="30">
        <f ca="1">SUMIF([1]route!$E$3:$E$10005,E408,[1]!Table1[17])</f>
        <v>0</v>
      </c>
      <c r="AV408" s="30">
        <f ca="1">SUMIF([1]route!$E$3:$E$10005,E408,[1]!Table1[18])</f>
        <v>0</v>
      </c>
      <c r="AW408" s="30">
        <f ca="1">SUMIF([1]route!$E$3:$E$10005,E408,[1]!Table1[19])</f>
        <v>0</v>
      </c>
      <c r="AX408" s="30">
        <f ca="1">SUMIF([1]route!$E$3:$E$10005,E408,[1]!Table1[20])</f>
        <v>0</v>
      </c>
      <c r="AY408" s="30">
        <f ca="1">SUMIF([1]route!$E$3:$E$10005,E408,[1]!Table1[21])</f>
        <v>0</v>
      </c>
      <c r="AZ408" s="30">
        <f ca="1">SUMIF([1]route!$E$3:$E$10005,E408,[1]!Table1[22])</f>
        <v>0</v>
      </c>
      <c r="BA408" s="30">
        <f ca="1">SUMIF([1]route!$E$3:$E$10005,E408,[1]!Table1[23])</f>
        <v>0</v>
      </c>
      <c r="BB408" s="30">
        <f ca="1">SUMIF([1]route!$E$3:$E$10005,E408,[1]!Table1[24])</f>
        <v>0</v>
      </c>
      <c r="BC408" s="30">
        <f ca="1">SUMIF([1]route!$E$3:$E$10005,E408,[1]!Table1[25])</f>
        <v>0</v>
      </c>
      <c r="BD408" s="30">
        <f ca="1">SUMIF([1]route!$E$3:$E$10005,E408,[1]!Table1[26])</f>
        <v>0</v>
      </c>
      <c r="BE408" s="30">
        <f ca="1">SUMIF([1]route!$E$3:$E$10005,E408,[1]!Table1[27])</f>
        <v>0</v>
      </c>
      <c r="BF408" s="30">
        <f ca="1">SUMIF([1]route!$E$3:$E$10005,E408,[1]!Table1[28])</f>
        <v>0</v>
      </c>
      <c r="BG408" s="30">
        <f ca="1">SUMIF([1]route!$E$3:$E$10005,E408,[1]!Table1[29])</f>
        <v>0</v>
      </c>
      <c r="BH408" s="30">
        <f ca="1">SUMIF([1]route!$E$3:$E$10005,E408,[1]!Table1[30])</f>
        <v>0</v>
      </c>
      <c r="BI408" s="30">
        <f ca="1">SUMIF([1]route!$E$3:$E$10005,E408,[1]!Table1[31])</f>
        <v>0</v>
      </c>
      <c r="BJ408" s="30">
        <f ca="1">SUMIF([1]route!$E$3:$E$10005,E408,[1]!Table1[Remain PO])</f>
        <v>0</v>
      </c>
      <c r="BK408" s="31">
        <f ca="1">SUMIF([1]route!$E$3:$E$10005,E408,[1]!Table1[N+1])</f>
        <v>0</v>
      </c>
      <c r="BL408" s="31">
        <f ca="1">SUMIF([1]route!$E$3:$E$10005,E408,[1]!Table1[N+2])</f>
        <v>0</v>
      </c>
      <c r="BM408" s="31">
        <f ca="1">SUMIF([1]route!$E$3:$E$10005,E408,[1]!Table1[N+3])</f>
        <v>0</v>
      </c>
      <c r="BN408" s="32">
        <f ca="1">SUMIF([1]route!$E$3:$E$10005,E408,[1]!Table1[N+4])</f>
        <v>0</v>
      </c>
      <c r="BP408" s="37">
        <f t="shared" si="152"/>
        <v>0</v>
      </c>
      <c r="BQ408" s="35">
        <f t="shared" ca="1" si="157"/>
        <v>0</v>
      </c>
      <c r="BR408" s="35">
        <f t="shared" ca="1" si="157"/>
        <v>0</v>
      </c>
      <c r="BS408" s="35">
        <f t="shared" ca="1" si="157"/>
        <v>0</v>
      </c>
      <c r="BT408" s="35">
        <f t="shared" ca="1" si="156"/>
        <v>0</v>
      </c>
      <c r="BU408" s="35">
        <f t="shared" ca="1" si="156"/>
        <v>0</v>
      </c>
      <c r="BV408" s="35">
        <f t="shared" ca="1" si="156"/>
        <v>0</v>
      </c>
      <c r="BW408" s="35">
        <f t="shared" ca="1" si="156"/>
        <v>0</v>
      </c>
      <c r="BX408" s="35">
        <f t="shared" ca="1" si="156"/>
        <v>0</v>
      </c>
      <c r="BY408" s="35">
        <f t="shared" ca="1" si="153"/>
        <v>0</v>
      </c>
      <c r="BZ408" s="35">
        <f t="shared" ca="1" si="153"/>
        <v>0</v>
      </c>
      <c r="CA408" s="35">
        <f t="shared" ca="1" si="153"/>
        <v>0</v>
      </c>
      <c r="CB408" s="35">
        <f t="shared" ca="1" si="153"/>
        <v>0</v>
      </c>
      <c r="CC408" s="35">
        <f t="shared" ca="1" si="153"/>
        <v>0</v>
      </c>
      <c r="CD408" s="35">
        <f t="shared" ca="1" si="153"/>
        <v>0</v>
      </c>
      <c r="CE408" s="35">
        <f t="shared" ca="1" si="153"/>
        <v>0</v>
      </c>
      <c r="CF408" s="35">
        <f t="shared" ca="1" si="153"/>
        <v>0</v>
      </c>
      <c r="CG408" s="35">
        <f t="shared" ca="1" si="153"/>
        <v>0</v>
      </c>
      <c r="CH408" s="35">
        <f t="shared" ca="1" si="153"/>
        <v>0</v>
      </c>
      <c r="CI408" s="35">
        <f t="shared" ca="1" si="155"/>
        <v>0</v>
      </c>
      <c r="CJ408" s="35">
        <f t="shared" ca="1" si="155"/>
        <v>0</v>
      </c>
      <c r="CK408" s="35">
        <f t="shared" ca="1" si="155"/>
        <v>0</v>
      </c>
      <c r="CL408" s="35">
        <f t="shared" ca="1" si="155"/>
        <v>0</v>
      </c>
      <c r="CM408" s="35">
        <f t="shared" ca="1" si="155"/>
        <v>0</v>
      </c>
      <c r="CN408" s="35">
        <f t="shared" ca="1" si="155"/>
        <v>0</v>
      </c>
      <c r="CO408" s="35">
        <f t="shared" ca="1" si="155"/>
        <v>0</v>
      </c>
      <c r="CP408" s="35">
        <f t="shared" ca="1" si="155"/>
        <v>0</v>
      </c>
      <c r="CQ408" s="35">
        <f t="shared" ca="1" si="155"/>
        <v>0</v>
      </c>
      <c r="CR408" s="35">
        <f t="shared" ca="1" si="155"/>
        <v>0</v>
      </c>
      <c r="CS408" s="35">
        <f t="shared" ca="1" si="155"/>
        <v>0</v>
      </c>
      <c r="CT408" s="35">
        <f t="shared" ca="1" si="154"/>
        <v>0</v>
      </c>
      <c r="CU408" s="35">
        <f t="shared" ca="1" si="154"/>
        <v>0</v>
      </c>
      <c r="CV408" s="35">
        <f t="shared" ca="1" si="154"/>
        <v>0</v>
      </c>
      <c r="CW408" s="38">
        <f t="shared" ca="1" si="154"/>
        <v>0</v>
      </c>
      <c r="CX408" s="38">
        <f t="shared" ca="1" si="154"/>
        <v>0</v>
      </c>
      <c r="CY408" s="38">
        <f t="shared" ca="1" si="154"/>
        <v>0</v>
      </c>
      <c r="CZ408" s="39">
        <f t="shared" ca="1" si="139"/>
        <v>0</v>
      </c>
      <c r="DA408" s="35"/>
    </row>
    <row r="409" spans="4:105" x14ac:dyDescent="0.3">
      <c r="D409" s="61" t="str">
        <f>VLOOKUP(F409,[1]Special!$O$2:$S$209,3,0)</f>
        <v>|0101022000|0.00|0.00|0.000|77.0002</v>
      </c>
      <c r="E409" s="20" t="s">
        <v>432</v>
      </c>
      <c r="F409" s="19" t="str">
        <f t="shared" si="142"/>
        <v>|0200220139|25.40|0.00|2.000|0.000</v>
      </c>
      <c r="G409" s="19" t="str">
        <f>'Cutting Rules'!H409</f>
        <v>KKTL||||||||||||</v>
      </c>
      <c r="H409" s="19" t="str">
        <f>VLOOKUP(MID(F409,8,2),[1]Special!$H$2:$I$32,2,0)</f>
        <v>STKM11A</v>
      </c>
      <c r="I409" s="19" t="str">
        <f t="shared" si="143"/>
        <v>IBC</v>
      </c>
      <c r="J409" s="19" t="str">
        <f t="shared" si="144"/>
        <v>P</v>
      </c>
      <c r="K409" s="19" t="str">
        <f t="shared" si="145"/>
        <v>25.4</v>
      </c>
      <c r="L409" s="19" t="str">
        <f t="shared" si="146"/>
        <v>0.00</v>
      </c>
      <c r="M409" s="52" t="str">
        <f t="shared" si="147"/>
        <v>2.00</v>
      </c>
      <c r="N409" s="52" t="str">
        <f t="shared" si="148"/>
        <v>5870</v>
      </c>
      <c r="O409" s="19">
        <f>VLOOKUP(F409,[1]Item!$A$5:$Z$10000,26,0)</f>
        <v>1.1539999999999999</v>
      </c>
      <c r="P409" s="19" t="str">
        <f>VLOOKUP(E409,[1]route!$E$3:$O$10005,11,0)</f>
        <v>P/E</v>
      </c>
      <c r="Q409" s="62" t="str">
        <f>'Cutting Rules'!AD409</f>
        <v>5870------------</v>
      </c>
      <c r="R409" s="23">
        <f ca="1">SUMIF([1]route!$E$3:$E$10005,E409,[1]!Table1[生産])</f>
        <v>0</v>
      </c>
      <c r="S409" s="24"/>
      <c r="T409" s="78" t="s">
        <v>547</v>
      </c>
      <c r="U409" s="19"/>
      <c r="V409" s="48">
        <f>SUMIF([1]route!$E$3:$E$10005,E409,[1]route!$M$3:$M$10005)</f>
        <v>0</v>
      </c>
      <c r="W409" s="56">
        <f t="shared" si="149"/>
        <v>0</v>
      </c>
      <c r="X409" s="27" t="e">
        <f t="array" aca="1" ref="X409" ca="1">INDEX($BP409:$CZ409,MATCH(TRUE,$BP409:$CZ409&lt;0,0))</f>
        <v>#N/A</v>
      </c>
      <c r="Y409" s="47" t="str">
        <f t="shared" ca="1" si="140"/>
        <v/>
      </c>
      <c r="Z409" s="121" t="str">
        <f>IFERROR(VLOOKUP(E409,[1]route!$E$3:$BL$10005,59,0),"")&amp;IFERROR(VLOOKUP(E409,[1]route!$E$3:$BL$10005,60,0),"")</f>
        <v/>
      </c>
      <c r="AA409" s="28">
        <f t="shared" ca="1" si="150"/>
        <v>0</v>
      </c>
      <c r="AB409" s="77">
        <f t="shared" ca="1" si="151"/>
        <v>0</v>
      </c>
      <c r="AC409" s="4" t="str">
        <f t="shared" ca="1" si="141"/>
        <v/>
      </c>
      <c r="AD409" s="29">
        <v>0</v>
      </c>
      <c r="AE409" s="30">
        <f ca="1">SUMIF([1]route!$E$3:$E$10005,E409,[1]!Table1[1])</f>
        <v>0</v>
      </c>
      <c r="AF409" s="30">
        <f ca="1">SUMIF([1]route!$E$3:$E$10005,E409,[1]!Table1[2])</f>
        <v>0</v>
      </c>
      <c r="AG409" s="30">
        <f ca="1">SUMIF([1]route!$E$3:$E$10005,E409,[1]!Table1[3])</f>
        <v>0</v>
      </c>
      <c r="AH409" s="30">
        <f ca="1">SUMIF([1]route!$E$3:$E$10005,E409,[1]!Table1[4])</f>
        <v>0</v>
      </c>
      <c r="AI409" s="30">
        <f ca="1">SUMIF([1]route!$E$3:$E$10005,E409,[1]!Table1[5])</f>
        <v>0</v>
      </c>
      <c r="AJ409" s="30">
        <f ca="1">SUMIF([1]route!$E$3:$E$10005,E409,[1]!Table1[6])</f>
        <v>0</v>
      </c>
      <c r="AK409" s="30">
        <f ca="1">SUMIF([1]route!$E$3:$E$10005,E409,[1]!Table1[7])</f>
        <v>0</v>
      </c>
      <c r="AL409" s="30">
        <f ca="1">SUMIF([1]route!$E$3:$E$10005,E409,[1]!Table1[8])</f>
        <v>0</v>
      </c>
      <c r="AM409" s="30">
        <f ca="1">SUMIF([1]route!$E$3:$E$10005,E409,[1]!Table1[9])</f>
        <v>0</v>
      </c>
      <c r="AN409" s="30">
        <f ca="1">SUMIF([1]route!$E$3:$E$10005,E409,[1]!Table1[10])</f>
        <v>0</v>
      </c>
      <c r="AO409" s="30">
        <f ca="1">SUMIF([1]route!$E$3:$E$10005,E409,[1]!Table1[11])</f>
        <v>0</v>
      </c>
      <c r="AP409" s="30">
        <f ca="1">SUMIF([1]route!$E$3:$E$10005,E409,[1]!Table1[12])</f>
        <v>0</v>
      </c>
      <c r="AQ409" s="30">
        <f ca="1">SUMIF([1]route!$E$3:$E$10005,E409,[1]!Table1[13])</f>
        <v>0</v>
      </c>
      <c r="AR409" s="30">
        <f ca="1">SUMIF([1]route!$E$3:$E$10005,E409,[1]!Table1[14])</f>
        <v>0</v>
      </c>
      <c r="AS409" s="30">
        <f ca="1">SUMIF([1]route!$E$3:$E$10005,E409,[1]!Table1[15])</f>
        <v>0</v>
      </c>
      <c r="AT409" s="30">
        <f ca="1">SUMIF([1]route!$E$3:$E$10005,E409,[1]!Table1[16])</f>
        <v>0</v>
      </c>
      <c r="AU409" s="30">
        <f ca="1">SUMIF([1]route!$E$3:$E$10005,E409,[1]!Table1[17])</f>
        <v>0</v>
      </c>
      <c r="AV409" s="30">
        <f ca="1">SUMIF([1]route!$E$3:$E$10005,E409,[1]!Table1[18])</f>
        <v>0</v>
      </c>
      <c r="AW409" s="30">
        <f ca="1">SUMIF([1]route!$E$3:$E$10005,E409,[1]!Table1[19])</f>
        <v>0</v>
      </c>
      <c r="AX409" s="30">
        <f ca="1">SUMIF([1]route!$E$3:$E$10005,E409,[1]!Table1[20])</f>
        <v>0</v>
      </c>
      <c r="AY409" s="30">
        <f ca="1">SUMIF([1]route!$E$3:$E$10005,E409,[1]!Table1[21])</f>
        <v>0</v>
      </c>
      <c r="AZ409" s="30">
        <f ca="1">SUMIF([1]route!$E$3:$E$10005,E409,[1]!Table1[22])</f>
        <v>0</v>
      </c>
      <c r="BA409" s="30">
        <f ca="1">SUMIF([1]route!$E$3:$E$10005,E409,[1]!Table1[23])</f>
        <v>0</v>
      </c>
      <c r="BB409" s="30">
        <f ca="1">SUMIF([1]route!$E$3:$E$10005,E409,[1]!Table1[24])</f>
        <v>0</v>
      </c>
      <c r="BC409" s="30">
        <f ca="1">SUMIF([1]route!$E$3:$E$10005,E409,[1]!Table1[25])</f>
        <v>0</v>
      </c>
      <c r="BD409" s="30">
        <f ca="1">SUMIF([1]route!$E$3:$E$10005,E409,[1]!Table1[26])</f>
        <v>0</v>
      </c>
      <c r="BE409" s="30">
        <f ca="1">SUMIF([1]route!$E$3:$E$10005,E409,[1]!Table1[27])</f>
        <v>0</v>
      </c>
      <c r="BF409" s="30">
        <f ca="1">SUMIF([1]route!$E$3:$E$10005,E409,[1]!Table1[28])</f>
        <v>0</v>
      </c>
      <c r="BG409" s="30">
        <f ca="1">SUMIF([1]route!$E$3:$E$10005,E409,[1]!Table1[29])</f>
        <v>0</v>
      </c>
      <c r="BH409" s="30">
        <f ca="1">SUMIF([1]route!$E$3:$E$10005,E409,[1]!Table1[30])</f>
        <v>0</v>
      </c>
      <c r="BI409" s="30">
        <f ca="1">SUMIF([1]route!$E$3:$E$10005,E409,[1]!Table1[31])</f>
        <v>0</v>
      </c>
      <c r="BJ409" s="30">
        <f ca="1">SUMIF([1]route!$E$3:$E$10005,E409,[1]!Table1[Remain PO])</f>
        <v>0</v>
      </c>
      <c r="BK409" s="31">
        <f ca="1">SUMIF([1]route!$E$3:$E$10005,E409,[1]!Table1[N+1])</f>
        <v>0</v>
      </c>
      <c r="BL409" s="31">
        <f ca="1">SUMIF([1]route!$E$3:$E$10005,E409,[1]!Table1[N+2])</f>
        <v>0</v>
      </c>
      <c r="BM409" s="31">
        <f ca="1">SUMIF([1]route!$E$3:$E$10005,E409,[1]!Table1[N+3])</f>
        <v>0</v>
      </c>
      <c r="BN409" s="32">
        <f ca="1">SUMIF([1]route!$E$3:$E$10005,E409,[1]!Table1[N+4])</f>
        <v>0</v>
      </c>
      <c r="BP409" s="37">
        <f t="shared" si="152"/>
        <v>0</v>
      </c>
      <c r="BQ409" s="35">
        <f t="shared" ca="1" si="157"/>
        <v>0</v>
      </c>
      <c r="BR409" s="35">
        <f t="shared" ca="1" si="157"/>
        <v>0</v>
      </c>
      <c r="BS409" s="35">
        <f t="shared" ca="1" si="157"/>
        <v>0</v>
      </c>
      <c r="BT409" s="35">
        <f t="shared" ca="1" si="156"/>
        <v>0</v>
      </c>
      <c r="BU409" s="35">
        <f t="shared" ca="1" si="156"/>
        <v>0</v>
      </c>
      <c r="BV409" s="35">
        <f t="shared" ca="1" si="156"/>
        <v>0</v>
      </c>
      <c r="BW409" s="35">
        <f t="shared" ca="1" si="156"/>
        <v>0</v>
      </c>
      <c r="BX409" s="35">
        <f t="shared" ca="1" si="156"/>
        <v>0</v>
      </c>
      <c r="BY409" s="35">
        <f t="shared" ca="1" si="153"/>
        <v>0</v>
      </c>
      <c r="BZ409" s="35">
        <f t="shared" ca="1" si="153"/>
        <v>0</v>
      </c>
      <c r="CA409" s="35">
        <f t="shared" ca="1" si="153"/>
        <v>0</v>
      </c>
      <c r="CB409" s="35">
        <f t="shared" ca="1" si="153"/>
        <v>0</v>
      </c>
      <c r="CC409" s="35">
        <f t="shared" ca="1" si="153"/>
        <v>0</v>
      </c>
      <c r="CD409" s="35">
        <f t="shared" ca="1" si="153"/>
        <v>0</v>
      </c>
      <c r="CE409" s="35">
        <f t="shared" ca="1" si="153"/>
        <v>0</v>
      </c>
      <c r="CF409" s="35">
        <f t="shared" ca="1" si="153"/>
        <v>0</v>
      </c>
      <c r="CG409" s="35">
        <f t="shared" ca="1" si="153"/>
        <v>0</v>
      </c>
      <c r="CH409" s="35">
        <f t="shared" ca="1" si="153"/>
        <v>0</v>
      </c>
      <c r="CI409" s="35">
        <f t="shared" ca="1" si="155"/>
        <v>0</v>
      </c>
      <c r="CJ409" s="35">
        <f t="shared" ca="1" si="155"/>
        <v>0</v>
      </c>
      <c r="CK409" s="35">
        <f t="shared" ca="1" si="155"/>
        <v>0</v>
      </c>
      <c r="CL409" s="35">
        <f t="shared" ca="1" si="155"/>
        <v>0</v>
      </c>
      <c r="CM409" s="35">
        <f t="shared" ca="1" si="155"/>
        <v>0</v>
      </c>
      <c r="CN409" s="35">
        <f t="shared" ca="1" si="155"/>
        <v>0</v>
      </c>
      <c r="CO409" s="35">
        <f t="shared" ca="1" si="155"/>
        <v>0</v>
      </c>
      <c r="CP409" s="35">
        <f t="shared" ca="1" si="155"/>
        <v>0</v>
      </c>
      <c r="CQ409" s="35">
        <f t="shared" ca="1" si="155"/>
        <v>0</v>
      </c>
      <c r="CR409" s="35">
        <f t="shared" ca="1" si="155"/>
        <v>0</v>
      </c>
      <c r="CS409" s="35">
        <f t="shared" ca="1" si="155"/>
        <v>0</v>
      </c>
      <c r="CT409" s="35">
        <f t="shared" ca="1" si="154"/>
        <v>0</v>
      </c>
      <c r="CU409" s="35">
        <f t="shared" ca="1" si="154"/>
        <v>0</v>
      </c>
      <c r="CV409" s="35">
        <f t="shared" ca="1" si="154"/>
        <v>0</v>
      </c>
      <c r="CW409" s="38">
        <f t="shared" ca="1" si="154"/>
        <v>0</v>
      </c>
      <c r="CX409" s="38">
        <f t="shared" ca="1" si="154"/>
        <v>0</v>
      </c>
      <c r="CY409" s="38">
        <f t="shared" ca="1" si="154"/>
        <v>0</v>
      </c>
      <c r="CZ409" s="39">
        <f t="shared" ca="1" si="139"/>
        <v>0</v>
      </c>
      <c r="DA409" s="35"/>
    </row>
    <row r="410" spans="4:105" x14ac:dyDescent="0.3">
      <c r="D410" s="61" t="str">
        <f>VLOOKUP(F410,[1]Special!$O$2:$S$209,3,0)</f>
        <v>|0101021700|0.00|0.00|0.000|105.0002</v>
      </c>
      <c r="E410" s="20" t="s">
        <v>433</v>
      </c>
      <c r="F410" s="19" t="str">
        <f t="shared" si="142"/>
        <v>|0200226010|34.00|0.00|2.000|0.000</v>
      </c>
      <c r="G410" s="19" t="str">
        <f>'Cutting Rules'!H410</f>
        <v>KKTL||||||||||||</v>
      </c>
      <c r="H410" s="19" t="str">
        <f>VLOOKUP(MID(F410,8,2),[1]Special!$H$2:$I$32,2,0)</f>
        <v>STAM390G</v>
      </c>
      <c r="I410" s="19" t="str">
        <f t="shared" si="143"/>
        <v>IBC</v>
      </c>
      <c r="J410" s="19" t="str">
        <f t="shared" si="144"/>
        <v>P</v>
      </c>
      <c r="K410" s="19" t="str">
        <f t="shared" si="145"/>
        <v>34.0</v>
      </c>
      <c r="L410" s="19" t="str">
        <f t="shared" si="146"/>
        <v>0.00</v>
      </c>
      <c r="M410" s="52" t="str">
        <f t="shared" si="147"/>
        <v>2.00</v>
      </c>
      <c r="N410" s="52" t="str">
        <f t="shared" si="148"/>
        <v>6000</v>
      </c>
      <c r="O410" s="19">
        <f>VLOOKUP(F410,[1]Item!$A$5:$Z$10000,26,0)</f>
        <v>1.5780000000000001</v>
      </c>
      <c r="P410" s="19" t="str">
        <f>VLOOKUP(E410,[1]route!$E$3:$O$10005,11,0)</f>
        <v>P/E</v>
      </c>
      <c r="Q410" s="62" t="str">
        <f>'Cutting Rules'!AD410</f>
        <v>6000------------</v>
      </c>
      <c r="R410" s="23">
        <f ca="1">SUMIF([1]route!$E$3:$E$10005,E410,[1]!Table1[生産])</f>
        <v>0</v>
      </c>
      <c r="S410" s="24"/>
      <c r="T410" s="78" t="s">
        <v>547</v>
      </c>
      <c r="U410" s="19"/>
      <c r="V410" s="48">
        <f>SUMIF([1]route!$E$3:$E$10005,E410,[1]route!$M$3:$M$10005)</f>
        <v>0</v>
      </c>
      <c r="W410" s="56">
        <f t="shared" si="149"/>
        <v>0</v>
      </c>
      <c r="X410" s="27" t="e">
        <f t="array" aca="1" ref="X410" ca="1">INDEX($BP410:$CZ410,MATCH(TRUE,$BP410:$CZ410&lt;0,0))</f>
        <v>#N/A</v>
      </c>
      <c r="Y410" s="47" t="str">
        <f t="shared" ca="1" si="140"/>
        <v/>
      </c>
      <c r="Z410" s="121" t="str">
        <f>IFERROR(VLOOKUP(E410,[1]route!$E$3:$BL$10005,59,0),"")&amp;IFERROR(VLOOKUP(E410,[1]route!$E$3:$BL$10005,60,0),"")</f>
        <v/>
      </c>
      <c r="AA410" s="28">
        <f t="shared" ca="1" si="150"/>
        <v>0</v>
      </c>
      <c r="AB410" s="77">
        <f t="shared" ca="1" si="151"/>
        <v>0</v>
      </c>
      <c r="AC410" s="4" t="str">
        <f t="shared" ca="1" si="141"/>
        <v/>
      </c>
      <c r="AD410" s="29">
        <v>0</v>
      </c>
      <c r="AE410" s="30">
        <f ca="1">SUMIF([1]route!$E$3:$E$10005,E410,[1]!Table1[1])</f>
        <v>0</v>
      </c>
      <c r="AF410" s="30">
        <f ca="1">SUMIF([1]route!$E$3:$E$10005,E410,[1]!Table1[2])</f>
        <v>0</v>
      </c>
      <c r="AG410" s="30">
        <f ca="1">SUMIF([1]route!$E$3:$E$10005,E410,[1]!Table1[3])</f>
        <v>0</v>
      </c>
      <c r="AH410" s="30">
        <f ca="1">SUMIF([1]route!$E$3:$E$10005,E410,[1]!Table1[4])</f>
        <v>0</v>
      </c>
      <c r="AI410" s="30">
        <f ca="1">SUMIF([1]route!$E$3:$E$10005,E410,[1]!Table1[5])</f>
        <v>0</v>
      </c>
      <c r="AJ410" s="30">
        <f ca="1">SUMIF([1]route!$E$3:$E$10005,E410,[1]!Table1[6])</f>
        <v>0</v>
      </c>
      <c r="AK410" s="30">
        <f ca="1">SUMIF([1]route!$E$3:$E$10005,E410,[1]!Table1[7])</f>
        <v>0</v>
      </c>
      <c r="AL410" s="30">
        <f ca="1">SUMIF([1]route!$E$3:$E$10005,E410,[1]!Table1[8])</f>
        <v>0</v>
      </c>
      <c r="AM410" s="30">
        <f ca="1">SUMIF([1]route!$E$3:$E$10005,E410,[1]!Table1[9])</f>
        <v>0</v>
      </c>
      <c r="AN410" s="30">
        <f ca="1">SUMIF([1]route!$E$3:$E$10005,E410,[1]!Table1[10])</f>
        <v>0</v>
      </c>
      <c r="AO410" s="30">
        <f ca="1">SUMIF([1]route!$E$3:$E$10005,E410,[1]!Table1[11])</f>
        <v>0</v>
      </c>
      <c r="AP410" s="30">
        <f ca="1">SUMIF([1]route!$E$3:$E$10005,E410,[1]!Table1[12])</f>
        <v>0</v>
      </c>
      <c r="AQ410" s="30">
        <f ca="1">SUMIF([1]route!$E$3:$E$10005,E410,[1]!Table1[13])</f>
        <v>0</v>
      </c>
      <c r="AR410" s="30">
        <f ca="1">SUMIF([1]route!$E$3:$E$10005,E410,[1]!Table1[14])</f>
        <v>0</v>
      </c>
      <c r="AS410" s="30">
        <f ca="1">SUMIF([1]route!$E$3:$E$10005,E410,[1]!Table1[15])</f>
        <v>0</v>
      </c>
      <c r="AT410" s="30">
        <f ca="1">SUMIF([1]route!$E$3:$E$10005,E410,[1]!Table1[16])</f>
        <v>0</v>
      </c>
      <c r="AU410" s="30">
        <f ca="1">SUMIF([1]route!$E$3:$E$10005,E410,[1]!Table1[17])</f>
        <v>0</v>
      </c>
      <c r="AV410" s="30">
        <f ca="1">SUMIF([1]route!$E$3:$E$10005,E410,[1]!Table1[18])</f>
        <v>0</v>
      </c>
      <c r="AW410" s="30">
        <f ca="1">SUMIF([1]route!$E$3:$E$10005,E410,[1]!Table1[19])</f>
        <v>0</v>
      </c>
      <c r="AX410" s="30">
        <f ca="1">SUMIF([1]route!$E$3:$E$10005,E410,[1]!Table1[20])</f>
        <v>0</v>
      </c>
      <c r="AY410" s="30">
        <f ca="1">SUMIF([1]route!$E$3:$E$10005,E410,[1]!Table1[21])</f>
        <v>0</v>
      </c>
      <c r="AZ410" s="30">
        <f ca="1">SUMIF([1]route!$E$3:$E$10005,E410,[1]!Table1[22])</f>
        <v>0</v>
      </c>
      <c r="BA410" s="30">
        <f ca="1">SUMIF([1]route!$E$3:$E$10005,E410,[1]!Table1[23])</f>
        <v>0</v>
      </c>
      <c r="BB410" s="30">
        <f ca="1">SUMIF([1]route!$E$3:$E$10005,E410,[1]!Table1[24])</f>
        <v>0</v>
      </c>
      <c r="BC410" s="30">
        <f ca="1">SUMIF([1]route!$E$3:$E$10005,E410,[1]!Table1[25])</f>
        <v>0</v>
      </c>
      <c r="BD410" s="30">
        <f ca="1">SUMIF([1]route!$E$3:$E$10005,E410,[1]!Table1[26])</f>
        <v>0</v>
      </c>
      <c r="BE410" s="30">
        <f ca="1">SUMIF([1]route!$E$3:$E$10005,E410,[1]!Table1[27])</f>
        <v>0</v>
      </c>
      <c r="BF410" s="30">
        <f ca="1">SUMIF([1]route!$E$3:$E$10005,E410,[1]!Table1[28])</f>
        <v>0</v>
      </c>
      <c r="BG410" s="30">
        <f ca="1">SUMIF([1]route!$E$3:$E$10005,E410,[1]!Table1[29])</f>
        <v>0</v>
      </c>
      <c r="BH410" s="30">
        <f ca="1">SUMIF([1]route!$E$3:$E$10005,E410,[1]!Table1[30])</f>
        <v>0</v>
      </c>
      <c r="BI410" s="30">
        <f ca="1">SUMIF([1]route!$E$3:$E$10005,E410,[1]!Table1[31])</f>
        <v>0</v>
      </c>
      <c r="BJ410" s="30">
        <f ca="1">SUMIF([1]route!$E$3:$E$10005,E410,[1]!Table1[Remain PO])</f>
        <v>0</v>
      </c>
      <c r="BK410" s="31">
        <f ca="1">SUMIF([1]route!$E$3:$E$10005,E410,[1]!Table1[N+1])</f>
        <v>0</v>
      </c>
      <c r="BL410" s="31">
        <f ca="1">SUMIF([1]route!$E$3:$E$10005,E410,[1]!Table1[N+2])</f>
        <v>0</v>
      </c>
      <c r="BM410" s="31">
        <f ca="1">SUMIF([1]route!$E$3:$E$10005,E410,[1]!Table1[N+3])</f>
        <v>0</v>
      </c>
      <c r="BN410" s="32">
        <f ca="1">SUMIF([1]route!$E$3:$E$10005,E410,[1]!Table1[N+4])</f>
        <v>0</v>
      </c>
      <c r="BP410" s="37">
        <f t="shared" si="152"/>
        <v>0</v>
      </c>
      <c r="BQ410" s="35">
        <f t="shared" ca="1" si="157"/>
        <v>0</v>
      </c>
      <c r="BR410" s="35">
        <f t="shared" ca="1" si="157"/>
        <v>0</v>
      </c>
      <c r="BS410" s="35">
        <f t="shared" ca="1" si="157"/>
        <v>0</v>
      </c>
      <c r="BT410" s="35">
        <f t="shared" ca="1" si="156"/>
        <v>0</v>
      </c>
      <c r="BU410" s="35">
        <f t="shared" ca="1" si="156"/>
        <v>0</v>
      </c>
      <c r="BV410" s="35">
        <f t="shared" ca="1" si="156"/>
        <v>0</v>
      </c>
      <c r="BW410" s="35">
        <f t="shared" ca="1" si="156"/>
        <v>0</v>
      </c>
      <c r="BX410" s="35">
        <f t="shared" ca="1" si="156"/>
        <v>0</v>
      </c>
      <c r="BY410" s="35">
        <f t="shared" ca="1" si="153"/>
        <v>0</v>
      </c>
      <c r="BZ410" s="35">
        <f t="shared" ca="1" si="153"/>
        <v>0</v>
      </c>
      <c r="CA410" s="35">
        <f t="shared" ca="1" si="153"/>
        <v>0</v>
      </c>
      <c r="CB410" s="35">
        <f t="shared" ca="1" si="153"/>
        <v>0</v>
      </c>
      <c r="CC410" s="35">
        <f t="shared" ca="1" si="153"/>
        <v>0</v>
      </c>
      <c r="CD410" s="35">
        <f t="shared" ca="1" si="153"/>
        <v>0</v>
      </c>
      <c r="CE410" s="35">
        <f t="shared" ca="1" si="153"/>
        <v>0</v>
      </c>
      <c r="CF410" s="35">
        <f t="shared" ca="1" si="153"/>
        <v>0</v>
      </c>
      <c r="CG410" s="35">
        <f t="shared" ca="1" si="153"/>
        <v>0</v>
      </c>
      <c r="CH410" s="35">
        <f t="shared" ca="1" si="153"/>
        <v>0</v>
      </c>
      <c r="CI410" s="35">
        <f t="shared" ca="1" si="155"/>
        <v>0</v>
      </c>
      <c r="CJ410" s="35">
        <f t="shared" ca="1" si="155"/>
        <v>0</v>
      </c>
      <c r="CK410" s="35">
        <f t="shared" ca="1" si="155"/>
        <v>0</v>
      </c>
      <c r="CL410" s="35">
        <f t="shared" ca="1" si="155"/>
        <v>0</v>
      </c>
      <c r="CM410" s="35">
        <f t="shared" ca="1" si="155"/>
        <v>0</v>
      </c>
      <c r="CN410" s="35">
        <f t="shared" ca="1" si="155"/>
        <v>0</v>
      </c>
      <c r="CO410" s="35">
        <f t="shared" ca="1" si="155"/>
        <v>0</v>
      </c>
      <c r="CP410" s="35">
        <f t="shared" ca="1" si="155"/>
        <v>0</v>
      </c>
      <c r="CQ410" s="35">
        <f t="shared" ca="1" si="155"/>
        <v>0</v>
      </c>
      <c r="CR410" s="35">
        <f t="shared" ca="1" si="155"/>
        <v>0</v>
      </c>
      <c r="CS410" s="35">
        <f t="shared" ca="1" si="155"/>
        <v>0</v>
      </c>
      <c r="CT410" s="35">
        <f t="shared" ca="1" si="154"/>
        <v>0</v>
      </c>
      <c r="CU410" s="35">
        <f t="shared" ca="1" si="154"/>
        <v>0</v>
      </c>
      <c r="CV410" s="35">
        <f t="shared" ca="1" si="154"/>
        <v>0</v>
      </c>
      <c r="CW410" s="38">
        <f t="shared" ca="1" si="154"/>
        <v>0</v>
      </c>
      <c r="CX410" s="38">
        <f t="shared" ca="1" si="154"/>
        <v>0</v>
      </c>
      <c r="CY410" s="38">
        <f t="shared" ca="1" si="154"/>
        <v>0</v>
      </c>
      <c r="CZ410" s="39">
        <f t="shared" ca="1" si="139"/>
        <v>0</v>
      </c>
      <c r="DA410" s="35"/>
    </row>
    <row r="411" spans="4:105" x14ac:dyDescent="0.3">
      <c r="D411" s="61" t="str">
        <f>VLOOKUP(F411,[1]Special!$O$2:$S$209,3,0)</f>
        <v>|0101021700|0.00|0.00|0.000|57.0002</v>
      </c>
      <c r="E411" s="20" t="s">
        <v>434</v>
      </c>
      <c r="F411" s="19" t="str">
        <f t="shared" si="142"/>
        <v>|0200226010|19.10|0.00|2.000|0.000</v>
      </c>
      <c r="G411" s="19" t="str">
        <f>'Cutting Rules'!H411</f>
        <v>KKTL||||||||||||</v>
      </c>
      <c r="H411" s="19" t="str">
        <f>VLOOKUP(MID(F411,8,2),[1]Special!$H$2:$I$32,2,0)</f>
        <v>STAM390G</v>
      </c>
      <c r="I411" s="19" t="str">
        <f t="shared" si="143"/>
        <v>NBC</v>
      </c>
      <c r="J411" s="19" t="str">
        <f t="shared" si="144"/>
        <v>P</v>
      </c>
      <c r="K411" s="19" t="str">
        <f t="shared" si="145"/>
        <v>19.1</v>
      </c>
      <c r="L411" s="19" t="str">
        <f t="shared" si="146"/>
        <v>0.00</v>
      </c>
      <c r="M411" s="52" t="str">
        <f t="shared" si="147"/>
        <v>2.00</v>
      </c>
      <c r="N411" s="52" t="str">
        <f t="shared" si="148"/>
        <v>6300</v>
      </c>
      <c r="O411" s="19">
        <f>VLOOKUP(F411,[1]Item!$A$5:$Z$10000,26,0)</f>
        <v>0.84299999999999997</v>
      </c>
      <c r="P411" s="19" t="str">
        <f>VLOOKUP(E411,[1]route!$E$3:$O$10005,11,0)</f>
        <v>P/E</v>
      </c>
      <c r="Q411" s="62" t="str">
        <f>'Cutting Rules'!AD411</f>
        <v>6300------------</v>
      </c>
      <c r="R411" s="23">
        <f ca="1">SUMIF([1]route!$E$3:$E$10005,E411,[1]!Table1[生産])</f>
        <v>0</v>
      </c>
      <c r="S411" s="24"/>
      <c r="T411" s="78" t="s">
        <v>547</v>
      </c>
      <c r="U411" s="19"/>
      <c r="V411" s="48">
        <f>SUMIF([1]route!$E$3:$E$10005,E411,[1]route!$M$3:$M$10005)</f>
        <v>0</v>
      </c>
      <c r="W411" s="56">
        <f t="shared" si="149"/>
        <v>0</v>
      </c>
      <c r="X411" s="27" t="e">
        <f t="array" aca="1" ref="X411" ca="1">INDEX($BP411:$CZ411,MATCH(TRUE,$BP411:$CZ411&lt;0,0))</f>
        <v>#N/A</v>
      </c>
      <c r="Y411" s="47" t="str">
        <f t="shared" ca="1" si="140"/>
        <v/>
      </c>
      <c r="Z411" s="121" t="str">
        <f>IFERROR(VLOOKUP(E411,[1]route!$E$3:$BL$10005,59,0),"")&amp;IFERROR(VLOOKUP(E411,[1]route!$E$3:$BL$10005,60,0),"")</f>
        <v/>
      </c>
      <c r="AA411" s="28">
        <f t="shared" ca="1" si="150"/>
        <v>0</v>
      </c>
      <c r="AB411" s="77">
        <f t="shared" ca="1" si="151"/>
        <v>0</v>
      </c>
      <c r="AC411" s="4" t="str">
        <f t="shared" ca="1" si="141"/>
        <v/>
      </c>
      <c r="AD411" s="29">
        <v>0</v>
      </c>
      <c r="AE411" s="30">
        <f ca="1">SUMIF([1]route!$E$3:$E$10005,E411,[1]!Table1[1])</f>
        <v>0</v>
      </c>
      <c r="AF411" s="30">
        <f ca="1">SUMIF([1]route!$E$3:$E$10005,E411,[1]!Table1[2])</f>
        <v>0</v>
      </c>
      <c r="AG411" s="30">
        <f ca="1">SUMIF([1]route!$E$3:$E$10005,E411,[1]!Table1[3])</f>
        <v>0</v>
      </c>
      <c r="AH411" s="30">
        <f ca="1">SUMIF([1]route!$E$3:$E$10005,E411,[1]!Table1[4])</f>
        <v>0</v>
      </c>
      <c r="AI411" s="30">
        <f ca="1">SUMIF([1]route!$E$3:$E$10005,E411,[1]!Table1[5])</f>
        <v>0</v>
      </c>
      <c r="AJ411" s="30">
        <f ca="1">SUMIF([1]route!$E$3:$E$10005,E411,[1]!Table1[6])</f>
        <v>0</v>
      </c>
      <c r="AK411" s="30">
        <f ca="1">SUMIF([1]route!$E$3:$E$10005,E411,[1]!Table1[7])</f>
        <v>0</v>
      </c>
      <c r="AL411" s="30">
        <f ca="1">SUMIF([1]route!$E$3:$E$10005,E411,[1]!Table1[8])</f>
        <v>0</v>
      </c>
      <c r="AM411" s="30">
        <f ca="1">SUMIF([1]route!$E$3:$E$10005,E411,[1]!Table1[9])</f>
        <v>0</v>
      </c>
      <c r="AN411" s="30">
        <f ca="1">SUMIF([1]route!$E$3:$E$10005,E411,[1]!Table1[10])</f>
        <v>0</v>
      </c>
      <c r="AO411" s="30">
        <f ca="1">SUMIF([1]route!$E$3:$E$10005,E411,[1]!Table1[11])</f>
        <v>0</v>
      </c>
      <c r="AP411" s="30">
        <f ca="1">SUMIF([1]route!$E$3:$E$10005,E411,[1]!Table1[12])</f>
        <v>0</v>
      </c>
      <c r="AQ411" s="30">
        <f ca="1">SUMIF([1]route!$E$3:$E$10005,E411,[1]!Table1[13])</f>
        <v>0</v>
      </c>
      <c r="AR411" s="30">
        <f ca="1">SUMIF([1]route!$E$3:$E$10005,E411,[1]!Table1[14])</f>
        <v>0</v>
      </c>
      <c r="AS411" s="30">
        <f ca="1">SUMIF([1]route!$E$3:$E$10005,E411,[1]!Table1[15])</f>
        <v>0</v>
      </c>
      <c r="AT411" s="30">
        <f ca="1">SUMIF([1]route!$E$3:$E$10005,E411,[1]!Table1[16])</f>
        <v>0</v>
      </c>
      <c r="AU411" s="30">
        <f ca="1">SUMIF([1]route!$E$3:$E$10005,E411,[1]!Table1[17])</f>
        <v>0</v>
      </c>
      <c r="AV411" s="30">
        <f ca="1">SUMIF([1]route!$E$3:$E$10005,E411,[1]!Table1[18])</f>
        <v>0</v>
      </c>
      <c r="AW411" s="30">
        <f ca="1">SUMIF([1]route!$E$3:$E$10005,E411,[1]!Table1[19])</f>
        <v>0</v>
      </c>
      <c r="AX411" s="30">
        <f ca="1">SUMIF([1]route!$E$3:$E$10005,E411,[1]!Table1[20])</f>
        <v>0</v>
      </c>
      <c r="AY411" s="30">
        <f ca="1">SUMIF([1]route!$E$3:$E$10005,E411,[1]!Table1[21])</f>
        <v>0</v>
      </c>
      <c r="AZ411" s="30">
        <f ca="1">SUMIF([1]route!$E$3:$E$10005,E411,[1]!Table1[22])</f>
        <v>0</v>
      </c>
      <c r="BA411" s="30">
        <f ca="1">SUMIF([1]route!$E$3:$E$10005,E411,[1]!Table1[23])</f>
        <v>0</v>
      </c>
      <c r="BB411" s="30">
        <f ca="1">SUMIF([1]route!$E$3:$E$10005,E411,[1]!Table1[24])</f>
        <v>0</v>
      </c>
      <c r="BC411" s="30">
        <f ca="1">SUMIF([1]route!$E$3:$E$10005,E411,[1]!Table1[25])</f>
        <v>0</v>
      </c>
      <c r="BD411" s="30">
        <f ca="1">SUMIF([1]route!$E$3:$E$10005,E411,[1]!Table1[26])</f>
        <v>0</v>
      </c>
      <c r="BE411" s="30">
        <f ca="1">SUMIF([1]route!$E$3:$E$10005,E411,[1]!Table1[27])</f>
        <v>0</v>
      </c>
      <c r="BF411" s="30">
        <f ca="1">SUMIF([1]route!$E$3:$E$10005,E411,[1]!Table1[28])</f>
        <v>0</v>
      </c>
      <c r="BG411" s="30">
        <f ca="1">SUMIF([1]route!$E$3:$E$10005,E411,[1]!Table1[29])</f>
        <v>0</v>
      </c>
      <c r="BH411" s="30">
        <f ca="1">SUMIF([1]route!$E$3:$E$10005,E411,[1]!Table1[30])</f>
        <v>0</v>
      </c>
      <c r="BI411" s="30">
        <f ca="1">SUMIF([1]route!$E$3:$E$10005,E411,[1]!Table1[31])</f>
        <v>0</v>
      </c>
      <c r="BJ411" s="30">
        <f ca="1">SUMIF([1]route!$E$3:$E$10005,E411,[1]!Table1[Remain PO])</f>
        <v>0</v>
      </c>
      <c r="BK411" s="31">
        <f ca="1">SUMIF([1]route!$E$3:$E$10005,E411,[1]!Table1[N+1])</f>
        <v>0</v>
      </c>
      <c r="BL411" s="31">
        <f ca="1">SUMIF([1]route!$E$3:$E$10005,E411,[1]!Table1[N+2])</f>
        <v>0</v>
      </c>
      <c r="BM411" s="31">
        <f ca="1">SUMIF([1]route!$E$3:$E$10005,E411,[1]!Table1[N+3])</f>
        <v>0</v>
      </c>
      <c r="BN411" s="32">
        <f ca="1">SUMIF([1]route!$E$3:$E$10005,E411,[1]!Table1[N+4])</f>
        <v>0</v>
      </c>
      <c r="BP411" s="37">
        <f t="shared" si="152"/>
        <v>0</v>
      </c>
      <c r="BQ411" s="35">
        <f t="shared" ca="1" si="157"/>
        <v>0</v>
      </c>
      <c r="BR411" s="35">
        <f t="shared" ca="1" si="157"/>
        <v>0</v>
      </c>
      <c r="BS411" s="35">
        <f t="shared" ca="1" si="157"/>
        <v>0</v>
      </c>
      <c r="BT411" s="35">
        <f t="shared" ca="1" si="156"/>
        <v>0</v>
      </c>
      <c r="BU411" s="35">
        <f t="shared" ca="1" si="156"/>
        <v>0</v>
      </c>
      <c r="BV411" s="35">
        <f t="shared" ca="1" si="156"/>
        <v>0</v>
      </c>
      <c r="BW411" s="35">
        <f t="shared" ca="1" si="156"/>
        <v>0</v>
      </c>
      <c r="BX411" s="35">
        <f t="shared" ca="1" si="156"/>
        <v>0</v>
      </c>
      <c r="BY411" s="35">
        <f t="shared" ca="1" si="153"/>
        <v>0</v>
      </c>
      <c r="BZ411" s="35">
        <f t="shared" ca="1" si="153"/>
        <v>0</v>
      </c>
      <c r="CA411" s="35">
        <f t="shared" ca="1" si="153"/>
        <v>0</v>
      </c>
      <c r="CB411" s="35">
        <f t="shared" ca="1" si="153"/>
        <v>0</v>
      </c>
      <c r="CC411" s="35">
        <f t="shared" ca="1" si="153"/>
        <v>0</v>
      </c>
      <c r="CD411" s="35">
        <f t="shared" ca="1" si="153"/>
        <v>0</v>
      </c>
      <c r="CE411" s="35">
        <f t="shared" ca="1" si="153"/>
        <v>0</v>
      </c>
      <c r="CF411" s="35">
        <f t="shared" ca="1" si="153"/>
        <v>0</v>
      </c>
      <c r="CG411" s="35">
        <f t="shared" ca="1" si="153"/>
        <v>0</v>
      </c>
      <c r="CH411" s="35">
        <f t="shared" ca="1" si="153"/>
        <v>0</v>
      </c>
      <c r="CI411" s="35">
        <f t="shared" ca="1" si="155"/>
        <v>0</v>
      </c>
      <c r="CJ411" s="35">
        <f t="shared" ca="1" si="155"/>
        <v>0</v>
      </c>
      <c r="CK411" s="35">
        <f t="shared" ca="1" si="155"/>
        <v>0</v>
      </c>
      <c r="CL411" s="35">
        <f t="shared" ca="1" si="155"/>
        <v>0</v>
      </c>
      <c r="CM411" s="35">
        <f t="shared" ca="1" si="155"/>
        <v>0</v>
      </c>
      <c r="CN411" s="35">
        <f t="shared" ca="1" si="155"/>
        <v>0</v>
      </c>
      <c r="CO411" s="35">
        <f t="shared" ca="1" si="155"/>
        <v>0</v>
      </c>
      <c r="CP411" s="35">
        <f t="shared" ca="1" si="155"/>
        <v>0</v>
      </c>
      <c r="CQ411" s="35">
        <f t="shared" ca="1" si="155"/>
        <v>0</v>
      </c>
      <c r="CR411" s="35">
        <f t="shared" ca="1" si="155"/>
        <v>0</v>
      </c>
      <c r="CS411" s="35">
        <f t="shared" ca="1" si="155"/>
        <v>0</v>
      </c>
      <c r="CT411" s="35">
        <f t="shared" ca="1" si="154"/>
        <v>0</v>
      </c>
      <c r="CU411" s="35">
        <f t="shared" ca="1" si="154"/>
        <v>0</v>
      </c>
      <c r="CV411" s="35">
        <f t="shared" ca="1" si="154"/>
        <v>0</v>
      </c>
      <c r="CW411" s="38">
        <f t="shared" ca="1" si="154"/>
        <v>0</v>
      </c>
      <c r="CX411" s="38">
        <f t="shared" ca="1" si="154"/>
        <v>0</v>
      </c>
      <c r="CY411" s="38">
        <f t="shared" ca="1" si="154"/>
        <v>0</v>
      </c>
      <c r="CZ411" s="39">
        <f t="shared" ca="1" si="139"/>
        <v>0</v>
      </c>
      <c r="DA411" s="35"/>
    </row>
    <row r="412" spans="4:105" x14ac:dyDescent="0.3">
      <c r="D412" s="61" t="str">
        <f>VLOOKUP(F412,[1]Special!$O$2:$S$209,3,0)</f>
        <v>|0101031000|0.00|0.00|0.000|119.0001.2</v>
      </c>
      <c r="E412" s="20" t="s">
        <v>435</v>
      </c>
      <c r="F412" s="19" t="str">
        <f t="shared" si="142"/>
        <v>|0200230841|38.10|0.00|1.200|0.000</v>
      </c>
      <c r="G412" s="19" t="str">
        <f>'Cutting Rules'!H412</f>
        <v>MITSUI VN||||||||||||</v>
      </c>
      <c r="H412" s="19" t="str">
        <f>VLOOKUP(MID(F412,8,2),[1]Special!$H$2:$I$32,2,0)</f>
        <v>STKM13A</v>
      </c>
      <c r="I412" s="19" t="str">
        <f t="shared" si="143"/>
        <v>NBC</v>
      </c>
      <c r="J412" s="19" t="str">
        <f t="shared" si="144"/>
        <v>C</v>
      </c>
      <c r="K412" s="19" t="str">
        <f t="shared" si="145"/>
        <v>38.1</v>
      </c>
      <c r="L412" s="19" t="str">
        <f t="shared" si="146"/>
        <v>0.00</v>
      </c>
      <c r="M412" s="52" t="str">
        <f t="shared" si="147"/>
        <v>1.20</v>
      </c>
      <c r="N412" s="52" t="str">
        <f t="shared" si="148"/>
        <v>5000</v>
      </c>
      <c r="O412" s="19">
        <f>VLOOKUP(F412,[1]Item!$A$5:$Z$10000,26,0)</f>
        <v>1.0920000000000001</v>
      </c>
      <c r="P412" s="19" t="str">
        <f>VLOOKUP(E412,[1]route!$E$3:$O$10005,11,0)</f>
        <v>P/E</v>
      </c>
      <c r="Q412" s="62" t="str">
        <f>'Cutting Rules'!AD412</f>
        <v>5000------------</v>
      </c>
      <c r="R412" s="23">
        <f ca="1">SUMIF([1]route!$E$3:$E$10005,E412,[1]!Table1[生産])</f>
        <v>0</v>
      </c>
      <c r="S412" s="24"/>
      <c r="T412" s="78" t="s">
        <v>547</v>
      </c>
      <c r="U412" s="19"/>
      <c r="V412" s="48">
        <f>SUMIF([1]route!$E$3:$E$10005,E412,[1]route!$M$3:$M$10005)</f>
        <v>0</v>
      </c>
      <c r="W412" s="56">
        <f t="shared" si="149"/>
        <v>0</v>
      </c>
      <c r="X412" s="27" t="e">
        <f t="array" aca="1" ref="X412" ca="1">INDEX($BP412:$CZ412,MATCH(TRUE,$BP412:$CZ412&lt;0,0))</f>
        <v>#N/A</v>
      </c>
      <c r="Y412" s="47" t="str">
        <f t="shared" ca="1" si="140"/>
        <v/>
      </c>
      <c r="Z412" s="121" t="str">
        <f>IFERROR(VLOOKUP(E412,[1]route!$E$3:$BL$10005,59,0),"")&amp;IFERROR(VLOOKUP(E412,[1]route!$E$3:$BL$10005,60,0),"")</f>
        <v/>
      </c>
      <c r="AA412" s="28">
        <f t="shared" ca="1" si="150"/>
        <v>0</v>
      </c>
      <c r="AB412" s="77">
        <f t="shared" ca="1" si="151"/>
        <v>0</v>
      </c>
      <c r="AC412" s="4" t="str">
        <f t="shared" ca="1" si="141"/>
        <v/>
      </c>
      <c r="AD412" s="29">
        <v>0</v>
      </c>
      <c r="AE412" s="30">
        <f ca="1">SUMIF([1]route!$E$3:$E$10005,E412,[1]!Table1[1])</f>
        <v>0</v>
      </c>
      <c r="AF412" s="30">
        <f ca="1">SUMIF([1]route!$E$3:$E$10005,E412,[1]!Table1[2])</f>
        <v>0</v>
      </c>
      <c r="AG412" s="30">
        <f ca="1">SUMIF([1]route!$E$3:$E$10005,E412,[1]!Table1[3])</f>
        <v>0</v>
      </c>
      <c r="AH412" s="30">
        <f ca="1">SUMIF([1]route!$E$3:$E$10005,E412,[1]!Table1[4])</f>
        <v>0</v>
      </c>
      <c r="AI412" s="30">
        <f ca="1">SUMIF([1]route!$E$3:$E$10005,E412,[1]!Table1[5])</f>
        <v>0</v>
      </c>
      <c r="AJ412" s="30">
        <f ca="1">SUMIF([1]route!$E$3:$E$10005,E412,[1]!Table1[6])</f>
        <v>0</v>
      </c>
      <c r="AK412" s="30">
        <f ca="1">SUMIF([1]route!$E$3:$E$10005,E412,[1]!Table1[7])</f>
        <v>0</v>
      </c>
      <c r="AL412" s="30">
        <f ca="1">SUMIF([1]route!$E$3:$E$10005,E412,[1]!Table1[8])</f>
        <v>0</v>
      </c>
      <c r="AM412" s="30">
        <f ca="1">SUMIF([1]route!$E$3:$E$10005,E412,[1]!Table1[9])</f>
        <v>0</v>
      </c>
      <c r="AN412" s="30">
        <f ca="1">SUMIF([1]route!$E$3:$E$10005,E412,[1]!Table1[10])</f>
        <v>0</v>
      </c>
      <c r="AO412" s="30">
        <f ca="1">SUMIF([1]route!$E$3:$E$10005,E412,[1]!Table1[11])</f>
        <v>0</v>
      </c>
      <c r="AP412" s="30">
        <f ca="1">SUMIF([1]route!$E$3:$E$10005,E412,[1]!Table1[12])</f>
        <v>0</v>
      </c>
      <c r="AQ412" s="30">
        <f ca="1">SUMIF([1]route!$E$3:$E$10005,E412,[1]!Table1[13])</f>
        <v>0</v>
      </c>
      <c r="AR412" s="30">
        <f ca="1">SUMIF([1]route!$E$3:$E$10005,E412,[1]!Table1[14])</f>
        <v>0</v>
      </c>
      <c r="AS412" s="30">
        <f ca="1">SUMIF([1]route!$E$3:$E$10005,E412,[1]!Table1[15])</f>
        <v>0</v>
      </c>
      <c r="AT412" s="30">
        <f ca="1">SUMIF([1]route!$E$3:$E$10005,E412,[1]!Table1[16])</f>
        <v>0</v>
      </c>
      <c r="AU412" s="30">
        <f ca="1">SUMIF([1]route!$E$3:$E$10005,E412,[1]!Table1[17])</f>
        <v>0</v>
      </c>
      <c r="AV412" s="30">
        <f ca="1">SUMIF([1]route!$E$3:$E$10005,E412,[1]!Table1[18])</f>
        <v>0</v>
      </c>
      <c r="AW412" s="30">
        <f ca="1">SUMIF([1]route!$E$3:$E$10005,E412,[1]!Table1[19])</f>
        <v>0</v>
      </c>
      <c r="AX412" s="30">
        <f ca="1">SUMIF([1]route!$E$3:$E$10005,E412,[1]!Table1[20])</f>
        <v>0</v>
      </c>
      <c r="AY412" s="30">
        <f ca="1">SUMIF([1]route!$E$3:$E$10005,E412,[1]!Table1[21])</f>
        <v>0</v>
      </c>
      <c r="AZ412" s="30">
        <f ca="1">SUMIF([1]route!$E$3:$E$10005,E412,[1]!Table1[22])</f>
        <v>0</v>
      </c>
      <c r="BA412" s="30">
        <f ca="1">SUMIF([1]route!$E$3:$E$10005,E412,[1]!Table1[23])</f>
        <v>0</v>
      </c>
      <c r="BB412" s="30">
        <f ca="1">SUMIF([1]route!$E$3:$E$10005,E412,[1]!Table1[24])</f>
        <v>0</v>
      </c>
      <c r="BC412" s="30">
        <f ca="1">SUMIF([1]route!$E$3:$E$10005,E412,[1]!Table1[25])</f>
        <v>0</v>
      </c>
      <c r="BD412" s="30">
        <f ca="1">SUMIF([1]route!$E$3:$E$10005,E412,[1]!Table1[26])</f>
        <v>0</v>
      </c>
      <c r="BE412" s="30">
        <f ca="1">SUMIF([1]route!$E$3:$E$10005,E412,[1]!Table1[27])</f>
        <v>0</v>
      </c>
      <c r="BF412" s="30">
        <f ca="1">SUMIF([1]route!$E$3:$E$10005,E412,[1]!Table1[28])</f>
        <v>0</v>
      </c>
      <c r="BG412" s="30">
        <f ca="1">SUMIF([1]route!$E$3:$E$10005,E412,[1]!Table1[29])</f>
        <v>0</v>
      </c>
      <c r="BH412" s="30">
        <f ca="1">SUMIF([1]route!$E$3:$E$10005,E412,[1]!Table1[30])</f>
        <v>0</v>
      </c>
      <c r="BI412" s="30">
        <f ca="1">SUMIF([1]route!$E$3:$E$10005,E412,[1]!Table1[31])</f>
        <v>0</v>
      </c>
      <c r="BJ412" s="30">
        <f ca="1">SUMIF([1]route!$E$3:$E$10005,E412,[1]!Table1[Remain PO])</f>
        <v>0</v>
      </c>
      <c r="BK412" s="31">
        <f ca="1">SUMIF([1]route!$E$3:$E$10005,E412,[1]!Table1[N+1])</f>
        <v>0</v>
      </c>
      <c r="BL412" s="31">
        <f ca="1">SUMIF([1]route!$E$3:$E$10005,E412,[1]!Table1[N+2])</f>
        <v>0</v>
      </c>
      <c r="BM412" s="31">
        <f ca="1">SUMIF([1]route!$E$3:$E$10005,E412,[1]!Table1[N+3])</f>
        <v>0</v>
      </c>
      <c r="BN412" s="32">
        <f ca="1">SUMIF([1]route!$E$3:$E$10005,E412,[1]!Table1[N+4])</f>
        <v>0</v>
      </c>
      <c r="BP412" s="37">
        <f t="shared" si="152"/>
        <v>0</v>
      </c>
      <c r="BQ412" s="35">
        <f t="shared" ca="1" si="157"/>
        <v>0</v>
      </c>
      <c r="BR412" s="35">
        <f t="shared" ca="1" si="157"/>
        <v>0</v>
      </c>
      <c r="BS412" s="35">
        <f t="shared" ca="1" si="157"/>
        <v>0</v>
      </c>
      <c r="BT412" s="35">
        <f t="shared" ca="1" si="156"/>
        <v>0</v>
      </c>
      <c r="BU412" s="35">
        <f t="shared" ca="1" si="156"/>
        <v>0</v>
      </c>
      <c r="BV412" s="35">
        <f t="shared" ca="1" si="156"/>
        <v>0</v>
      </c>
      <c r="BW412" s="35">
        <f t="shared" ca="1" si="156"/>
        <v>0</v>
      </c>
      <c r="BX412" s="35">
        <f t="shared" ca="1" si="156"/>
        <v>0</v>
      </c>
      <c r="BY412" s="35">
        <f t="shared" ca="1" si="153"/>
        <v>0</v>
      </c>
      <c r="BZ412" s="35">
        <f t="shared" ca="1" si="153"/>
        <v>0</v>
      </c>
      <c r="CA412" s="35">
        <f t="shared" ca="1" si="153"/>
        <v>0</v>
      </c>
      <c r="CB412" s="35">
        <f t="shared" ca="1" si="153"/>
        <v>0</v>
      </c>
      <c r="CC412" s="35">
        <f t="shared" ca="1" si="153"/>
        <v>0</v>
      </c>
      <c r="CD412" s="35">
        <f t="shared" ca="1" si="153"/>
        <v>0</v>
      </c>
      <c r="CE412" s="35">
        <f t="shared" ca="1" si="153"/>
        <v>0</v>
      </c>
      <c r="CF412" s="35">
        <f t="shared" ca="1" si="153"/>
        <v>0</v>
      </c>
      <c r="CG412" s="35">
        <f t="shared" ca="1" si="153"/>
        <v>0</v>
      </c>
      <c r="CH412" s="35">
        <f t="shared" ca="1" si="153"/>
        <v>0</v>
      </c>
      <c r="CI412" s="35">
        <f t="shared" ca="1" si="155"/>
        <v>0</v>
      </c>
      <c r="CJ412" s="35">
        <f t="shared" ca="1" si="155"/>
        <v>0</v>
      </c>
      <c r="CK412" s="35">
        <f t="shared" ca="1" si="155"/>
        <v>0</v>
      </c>
      <c r="CL412" s="35">
        <f t="shared" ca="1" si="155"/>
        <v>0</v>
      </c>
      <c r="CM412" s="35">
        <f t="shared" ca="1" si="155"/>
        <v>0</v>
      </c>
      <c r="CN412" s="35">
        <f t="shared" ca="1" si="155"/>
        <v>0</v>
      </c>
      <c r="CO412" s="35">
        <f t="shared" ca="1" si="155"/>
        <v>0</v>
      </c>
      <c r="CP412" s="35">
        <f t="shared" ca="1" si="155"/>
        <v>0</v>
      </c>
      <c r="CQ412" s="35">
        <f t="shared" ca="1" si="155"/>
        <v>0</v>
      </c>
      <c r="CR412" s="35">
        <f t="shared" ca="1" si="155"/>
        <v>0</v>
      </c>
      <c r="CS412" s="35">
        <f t="shared" ca="1" si="155"/>
        <v>0</v>
      </c>
      <c r="CT412" s="35">
        <f t="shared" ca="1" si="154"/>
        <v>0</v>
      </c>
      <c r="CU412" s="35">
        <f t="shared" ca="1" si="154"/>
        <v>0</v>
      </c>
      <c r="CV412" s="35">
        <f t="shared" ca="1" si="154"/>
        <v>0</v>
      </c>
      <c r="CW412" s="38">
        <f t="shared" ca="1" si="154"/>
        <v>0</v>
      </c>
      <c r="CX412" s="38">
        <f t="shared" ca="1" si="154"/>
        <v>0</v>
      </c>
      <c r="CY412" s="38">
        <f t="shared" ca="1" si="154"/>
        <v>0</v>
      </c>
      <c r="CZ412" s="39">
        <f t="shared" ca="1" si="139"/>
        <v>0</v>
      </c>
      <c r="DA412" s="35"/>
    </row>
    <row r="413" spans="4:105" x14ac:dyDescent="0.3">
      <c r="D413" s="61" t="str">
        <f>VLOOKUP(F413,[1]Special!$O$2:$S$209,3,0)</f>
        <v>|0101031000|0.00|0.00|0.000|119.0001.2</v>
      </c>
      <c r="E413" s="20" t="s">
        <v>436</v>
      </c>
      <c r="F413" s="19" t="str">
        <f t="shared" si="142"/>
        <v>|0200230841|38.10|0.00|1.200|0.000</v>
      </c>
      <c r="G413" s="19" t="str">
        <f>'Cutting Rules'!H413</f>
        <v>MITSUI VN||||||||||||</v>
      </c>
      <c r="H413" s="19" t="str">
        <f>VLOOKUP(MID(F413,8,2),[1]Special!$H$2:$I$32,2,0)</f>
        <v>STKM13A</v>
      </c>
      <c r="I413" s="19" t="str">
        <f t="shared" si="143"/>
        <v>NBC</v>
      </c>
      <c r="J413" s="19" t="str">
        <f t="shared" si="144"/>
        <v>C</v>
      </c>
      <c r="K413" s="19" t="str">
        <f t="shared" si="145"/>
        <v>38.1</v>
      </c>
      <c r="L413" s="19" t="str">
        <f t="shared" si="146"/>
        <v>0.00</v>
      </c>
      <c r="M413" s="52" t="str">
        <f t="shared" si="147"/>
        <v>1.20</v>
      </c>
      <c r="N413" s="52" t="str">
        <f t="shared" si="148"/>
        <v>6000</v>
      </c>
      <c r="O413" s="19">
        <f>VLOOKUP(F413,[1]Item!$A$5:$Z$10000,26,0)</f>
        <v>1.0920000000000001</v>
      </c>
      <c r="P413" s="19" t="str">
        <f>VLOOKUP(E413,[1]route!$E$3:$O$10005,11,0)</f>
        <v>P/E</v>
      </c>
      <c r="Q413" s="62" t="str">
        <f>'Cutting Rules'!AD413</f>
        <v>6000------------</v>
      </c>
      <c r="R413" s="23">
        <f ca="1">SUMIF([1]route!$E$3:$E$10005,E413,[1]!Table1[生産])</f>
        <v>0</v>
      </c>
      <c r="S413" s="24"/>
      <c r="T413" s="78" t="s">
        <v>547</v>
      </c>
      <c r="U413" s="19"/>
      <c r="V413" s="48">
        <f>SUMIF([1]route!$E$3:$E$10005,E413,[1]route!$M$3:$M$10005)</f>
        <v>0</v>
      </c>
      <c r="W413" s="56">
        <f t="shared" si="149"/>
        <v>0</v>
      </c>
      <c r="X413" s="27" t="e">
        <f t="array" aca="1" ref="X413" ca="1">INDEX($BP413:$CZ413,MATCH(TRUE,$BP413:$CZ413&lt;0,0))</f>
        <v>#N/A</v>
      </c>
      <c r="Y413" s="47" t="str">
        <f t="shared" ca="1" si="140"/>
        <v/>
      </c>
      <c r="Z413" s="121" t="str">
        <f>IFERROR(VLOOKUP(E413,[1]route!$E$3:$BL$10005,59,0),"")&amp;IFERROR(VLOOKUP(E413,[1]route!$E$3:$BL$10005,60,0),"")</f>
        <v/>
      </c>
      <c r="AA413" s="28">
        <f t="shared" ca="1" si="150"/>
        <v>0</v>
      </c>
      <c r="AB413" s="77">
        <f t="shared" ca="1" si="151"/>
        <v>0</v>
      </c>
      <c r="AC413" s="4" t="str">
        <f t="shared" ca="1" si="141"/>
        <v/>
      </c>
      <c r="AD413" s="29">
        <v>0</v>
      </c>
      <c r="AE413" s="30">
        <f ca="1">SUMIF([1]route!$E$3:$E$10005,E413,[1]!Table1[1])</f>
        <v>0</v>
      </c>
      <c r="AF413" s="30">
        <f ca="1">SUMIF([1]route!$E$3:$E$10005,E413,[1]!Table1[2])</f>
        <v>0</v>
      </c>
      <c r="AG413" s="30">
        <f ca="1">SUMIF([1]route!$E$3:$E$10005,E413,[1]!Table1[3])</f>
        <v>0</v>
      </c>
      <c r="AH413" s="30">
        <f ca="1">SUMIF([1]route!$E$3:$E$10005,E413,[1]!Table1[4])</f>
        <v>0</v>
      </c>
      <c r="AI413" s="30">
        <f ca="1">SUMIF([1]route!$E$3:$E$10005,E413,[1]!Table1[5])</f>
        <v>0</v>
      </c>
      <c r="AJ413" s="30">
        <f ca="1">SUMIF([1]route!$E$3:$E$10005,E413,[1]!Table1[6])</f>
        <v>0</v>
      </c>
      <c r="AK413" s="30">
        <f ca="1">SUMIF([1]route!$E$3:$E$10005,E413,[1]!Table1[7])</f>
        <v>0</v>
      </c>
      <c r="AL413" s="30">
        <f ca="1">SUMIF([1]route!$E$3:$E$10005,E413,[1]!Table1[8])</f>
        <v>0</v>
      </c>
      <c r="AM413" s="30">
        <f ca="1">SUMIF([1]route!$E$3:$E$10005,E413,[1]!Table1[9])</f>
        <v>0</v>
      </c>
      <c r="AN413" s="30">
        <f ca="1">SUMIF([1]route!$E$3:$E$10005,E413,[1]!Table1[10])</f>
        <v>0</v>
      </c>
      <c r="AO413" s="30">
        <f ca="1">SUMIF([1]route!$E$3:$E$10005,E413,[1]!Table1[11])</f>
        <v>0</v>
      </c>
      <c r="AP413" s="30">
        <f ca="1">SUMIF([1]route!$E$3:$E$10005,E413,[1]!Table1[12])</f>
        <v>0</v>
      </c>
      <c r="AQ413" s="30">
        <f ca="1">SUMIF([1]route!$E$3:$E$10005,E413,[1]!Table1[13])</f>
        <v>0</v>
      </c>
      <c r="AR413" s="30">
        <f ca="1">SUMIF([1]route!$E$3:$E$10005,E413,[1]!Table1[14])</f>
        <v>0</v>
      </c>
      <c r="AS413" s="30">
        <f ca="1">SUMIF([1]route!$E$3:$E$10005,E413,[1]!Table1[15])</f>
        <v>0</v>
      </c>
      <c r="AT413" s="30">
        <f ca="1">SUMIF([1]route!$E$3:$E$10005,E413,[1]!Table1[16])</f>
        <v>0</v>
      </c>
      <c r="AU413" s="30">
        <f ca="1">SUMIF([1]route!$E$3:$E$10005,E413,[1]!Table1[17])</f>
        <v>0</v>
      </c>
      <c r="AV413" s="30">
        <f ca="1">SUMIF([1]route!$E$3:$E$10005,E413,[1]!Table1[18])</f>
        <v>0</v>
      </c>
      <c r="AW413" s="30">
        <f ca="1">SUMIF([1]route!$E$3:$E$10005,E413,[1]!Table1[19])</f>
        <v>0</v>
      </c>
      <c r="AX413" s="30">
        <f ca="1">SUMIF([1]route!$E$3:$E$10005,E413,[1]!Table1[20])</f>
        <v>0</v>
      </c>
      <c r="AY413" s="30">
        <f ca="1">SUMIF([1]route!$E$3:$E$10005,E413,[1]!Table1[21])</f>
        <v>0</v>
      </c>
      <c r="AZ413" s="30">
        <f ca="1">SUMIF([1]route!$E$3:$E$10005,E413,[1]!Table1[22])</f>
        <v>0</v>
      </c>
      <c r="BA413" s="30">
        <f ca="1">SUMIF([1]route!$E$3:$E$10005,E413,[1]!Table1[23])</f>
        <v>0</v>
      </c>
      <c r="BB413" s="30">
        <f ca="1">SUMIF([1]route!$E$3:$E$10005,E413,[1]!Table1[24])</f>
        <v>0</v>
      </c>
      <c r="BC413" s="30">
        <f ca="1">SUMIF([1]route!$E$3:$E$10005,E413,[1]!Table1[25])</f>
        <v>0</v>
      </c>
      <c r="BD413" s="30">
        <f ca="1">SUMIF([1]route!$E$3:$E$10005,E413,[1]!Table1[26])</f>
        <v>0</v>
      </c>
      <c r="BE413" s="30">
        <f ca="1">SUMIF([1]route!$E$3:$E$10005,E413,[1]!Table1[27])</f>
        <v>0</v>
      </c>
      <c r="BF413" s="30">
        <f ca="1">SUMIF([1]route!$E$3:$E$10005,E413,[1]!Table1[28])</f>
        <v>0</v>
      </c>
      <c r="BG413" s="30">
        <f ca="1">SUMIF([1]route!$E$3:$E$10005,E413,[1]!Table1[29])</f>
        <v>0</v>
      </c>
      <c r="BH413" s="30">
        <f ca="1">SUMIF([1]route!$E$3:$E$10005,E413,[1]!Table1[30])</f>
        <v>0</v>
      </c>
      <c r="BI413" s="30">
        <f ca="1">SUMIF([1]route!$E$3:$E$10005,E413,[1]!Table1[31])</f>
        <v>0</v>
      </c>
      <c r="BJ413" s="30">
        <f ca="1">SUMIF([1]route!$E$3:$E$10005,E413,[1]!Table1[Remain PO])</f>
        <v>0</v>
      </c>
      <c r="BK413" s="31">
        <f ca="1">SUMIF([1]route!$E$3:$E$10005,E413,[1]!Table1[N+1])</f>
        <v>0</v>
      </c>
      <c r="BL413" s="31">
        <f ca="1">SUMIF([1]route!$E$3:$E$10005,E413,[1]!Table1[N+2])</f>
        <v>0</v>
      </c>
      <c r="BM413" s="31">
        <f ca="1">SUMIF([1]route!$E$3:$E$10005,E413,[1]!Table1[N+3])</f>
        <v>0</v>
      </c>
      <c r="BN413" s="32">
        <f ca="1">SUMIF([1]route!$E$3:$E$10005,E413,[1]!Table1[N+4])</f>
        <v>0</v>
      </c>
      <c r="BP413" s="37">
        <f t="shared" si="152"/>
        <v>0</v>
      </c>
      <c r="BQ413" s="35">
        <f t="shared" ca="1" si="157"/>
        <v>0</v>
      </c>
      <c r="BR413" s="35">
        <f t="shared" ca="1" si="157"/>
        <v>0</v>
      </c>
      <c r="BS413" s="35">
        <f t="shared" ca="1" si="157"/>
        <v>0</v>
      </c>
      <c r="BT413" s="35">
        <f t="shared" ca="1" si="156"/>
        <v>0</v>
      </c>
      <c r="BU413" s="35">
        <f t="shared" ca="1" si="156"/>
        <v>0</v>
      </c>
      <c r="BV413" s="35">
        <f t="shared" ca="1" si="156"/>
        <v>0</v>
      </c>
      <c r="BW413" s="35">
        <f t="shared" ca="1" si="156"/>
        <v>0</v>
      </c>
      <c r="BX413" s="35">
        <f t="shared" ca="1" si="156"/>
        <v>0</v>
      </c>
      <c r="BY413" s="35">
        <f t="shared" ca="1" si="153"/>
        <v>0</v>
      </c>
      <c r="BZ413" s="35">
        <f t="shared" ca="1" si="153"/>
        <v>0</v>
      </c>
      <c r="CA413" s="35">
        <f t="shared" ca="1" si="153"/>
        <v>0</v>
      </c>
      <c r="CB413" s="35">
        <f t="shared" ca="1" si="153"/>
        <v>0</v>
      </c>
      <c r="CC413" s="35">
        <f t="shared" ca="1" si="153"/>
        <v>0</v>
      </c>
      <c r="CD413" s="35">
        <f t="shared" ca="1" si="153"/>
        <v>0</v>
      </c>
      <c r="CE413" s="35">
        <f t="shared" ca="1" si="153"/>
        <v>0</v>
      </c>
      <c r="CF413" s="35">
        <f t="shared" ca="1" si="153"/>
        <v>0</v>
      </c>
      <c r="CG413" s="35">
        <f t="shared" ca="1" si="153"/>
        <v>0</v>
      </c>
      <c r="CH413" s="35">
        <f t="shared" ca="1" si="153"/>
        <v>0</v>
      </c>
      <c r="CI413" s="35">
        <f t="shared" ca="1" si="155"/>
        <v>0</v>
      </c>
      <c r="CJ413" s="35">
        <f t="shared" ca="1" si="155"/>
        <v>0</v>
      </c>
      <c r="CK413" s="35">
        <f t="shared" ca="1" si="155"/>
        <v>0</v>
      </c>
      <c r="CL413" s="35">
        <f t="shared" ca="1" si="155"/>
        <v>0</v>
      </c>
      <c r="CM413" s="35">
        <f t="shared" ca="1" si="155"/>
        <v>0</v>
      </c>
      <c r="CN413" s="35">
        <f t="shared" ca="1" si="155"/>
        <v>0</v>
      </c>
      <c r="CO413" s="35">
        <f t="shared" ca="1" si="155"/>
        <v>0</v>
      </c>
      <c r="CP413" s="35">
        <f t="shared" ca="1" si="155"/>
        <v>0</v>
      </c>
      <c r="CQ413" s="35">
        <f t="shared" ca="1" si="155"/>
        <v>0</v>
      </c>
      <c r="CR413" s="35">
        <f t="shared" ca="1" si="155"/>
        <v>0</v>
      </c>
      <c r="CS413" s="35">
        <f t="shared" ca="1" si="155"/>
        <v>0</v>
      </c>
      <c r="CT413" s="35">
        <f t="shared" ca="1" si="154"/>
        <v>0</v>
      </c>
      <c r="CU413" s="35">
        <f t="shared" ca="1" si="154"/>
        <v>0</v>
      </c>
      <c r="CV413" s="35">
        <f t="shared" ca="1" si="154"/>
        <v>0</v>
      </c>
      <c r="CW413" s="38">
        <f t="shared" ca="1" si="154"/>
        <v>0</v>
      </c>
      <c r="CX413" s="38">
        <f t="shared" ca="1" si="154"/>
        <v>0</v>
      </c>
      <c r="CY413" s="38">
        <f t="shared" ca="1" si="154"/>
        <v>0</v>
      </c>
      <c r="CZ413" s="39">
        <f t="shared" ca="1" si="139"/>
        <v>0</v>
      </c>
      <c r="DA413" s="35"/>
    </row>
    <row r="414" spans="4:105" x14ac:dyDescent="0.3">
      <c r="D414" s="61" t="str">
        <f>VLOOKUP(F414,[1]Special!$O$2:$S$209,3,0)</f>
        <v>|0101030100|0.00|0.00|0.000|109.5001.2</v>
      </c>
      <c r="E414" s="20" t="s">
        <v>437</v>
      </c>
      <c r="F414" s="19" t="str">
        <f t="shared" si="142"/>
        <v>|0200230120|35.00|0.00|1.200|0.000</v>
      </c>
      <c r="G414" s="19" t="str">
        <f>'Cutting Rules'!H414</f>
        <v>LEGROUP||||||||||||</v>
      </c>
      <c r="H414" s="19" t="str">
        <f>VLOOKUP(MID(F414,8,2),[1]Special!$H$2:$I$32,2,0)</f>
        <v>STKM11A</v>
      </c>
      <c r="I414" s="19" t="str">
        <f t="shared" si="143"/>
        <v>NBC</v>
      </c>
      <c r="J414" s="19" t="str">
        <f t="shared" si="144"/>
        <v>C</v>
      </c>
      <c r="K414" s="19" t="str">
        <f t="shared" si="145"/>
        <v>35.0</v>
      </c>
      <c r="L414" s="19" t="str">
        <f t="shared" si="146"/>
        <v>0.00</v>
      </c>
      <c r="M414" s="52" t="str">
        <f t="shared" si="147"/>
        <v>1.20</v>
      </c>
      <c r="N414" s="52" t="str">
        <f t="shared" si="148"/>
        <v>5000</v>
      </c>
      <c r="O414" s="19">
        <f>VLOOKUP(F414,[1]Item!$A$5:$Z$10000,26,0)</f>
        <v>1</v>
      </c>
      <c r="P414" s="19" t="str">
        <f>VLOOKUP(E414,[1]route!$E$3:$O$10005,11,0)</f>
        <v>P/E</v>
      </c>
      <c r="Q414" s="62" t="str">
        <f>'Cutting Rules'!AD414</f>
        <v>5000------------</v>
      </c>
      <c r="R414" s="23">
        <f ca="1">SUMIF([1]route!$E$3:$E$10005,E414,[1]!Table1[生産])</f>
        <v>0</v>
      </c>
      <c r="S414" s="24"/>
      <c r="T414" s="78" t="s">
        <v>547</v>
      </c>
      <c r="U414" s="19"/>
      <c r="V414" s="48">
        <f>SUMIF([1]route!$E$3:$E$10005,E414,[1]route!$M$3:$M$10005)</f>
        <v>0</v>
      </c>
      <c r="W414" s="56">
        <f t="shared" si="149"/>
        <v>0</v>
      </c>
      <c r="X414" s="27" t="e">
        <f t="array" aca="1" ref="X414" ca="1">INDEX($BP414:$CZ414,MATCH(TRUE,$BP414:$CZ414&lt;0,0))</f>
        <v>#N/A</v>
      </c>
      <c r="Y414" s="47" t="str">
        <f t="shared" ca="1" si="140"/>
        <v/>
      </c>
      <c r="Z414" s="121" t="str">
        <f>IFERROR(VLOOKUP(E414,[1]route!$E$3:$BL$10005,59,0),"")&amp;IFERROR(VLOOKUP(E414,[1]route!$E$3:$BL$10005,60,0),"")</f>
        <v/>
      </c>
      <c r="AA414" s="28">
        <f t="shared" ca="1" si="150"/>
        <v>0</v>
      </c>
      <c r="AB414" s="77">
        <f t="shared" ca="1" si="151"/>
        <v>0</v>
      </c>
      <c r="AC414" s="4" t="str">
        <f t="shared" ca="1" si="141"/>
        <v/>
      </c>
      <c r="AD414" s="29">
        <v>0</v>
      </c>
      <c r="AE414" s="30">
        <f ca="1">SUMIF([1]route!$E$3:$E$10005,E414,[1]!Table1[1])</f>
        <v>0</v>
      </c>
      <c r="AF414" s="30">
        <f ca="1">SUMIF([1]route!$E$3:$E$10005,E414,[1]!Table1[2])</f>
        <v>0</v>
      </c>
      <c r="AG414" s="30">
        <f ca="1">SUMIF([1]route!$E$3:$E$10005,E414,[1]!Table1[3])</f>
        <v>0</v>
      </c>
      <c r="AH414" s="30">
        <f ca="1">SUMIF([1]route!$E$3:$E$10005,E414,[1]!Table1[4])</f>
        <v>0</v>
      </c>
      <c r="AI414" s="30">
        <f ca="1">SUMIF([1]route!$E$3:$E$10005,E414,[1]!Table1[5])</f>
        <v>0</v>
      </c>
      <c r="AJ414" s="30">
        <f ca="1">SUMIF([1]route!$E$3:$E$10005,E414,[1]!Table1[6])</f>
        <v>0</v>
      </c>
      <c r="AK414" s="30">
        <f ca="1">SUMIF([1]route!$E$3:$E$10005,E414,[1]!Table1[7])</f>
        <v>0</v>
      </c>
      <c r="AL414" s="30">
        <f ca="1">SUMIF([1]route!$E$3:$E$10005,E414,[1]!Table1[8])</f>
        <v>0</v>
      </c>
      <c r="AM414" s="30">
        <f ca="1">SUMIF([1]route!$E$3:$E$10005,E414,[1]!Table1[9])</f>
        <v>0</v>
      </c>
      <c r="AN414" s="30">
        <f ca="1">SUMIF([1]route!$E$3:$E$10005,E414,[1]!Table1[10])</f>
        <v>0</v>
      </c>
      <c r="AO414" s="30">
        <f ca="1">SUMIF([1]route!$E$3:$E$10005,E414,[1]!Table1[11])</f>
        <v>0</v>
      </c>
      <c r="AP414" s="30">
        <f ca="1">SUMIF([1]route!$E$3:$E$10005,E414,[1]!Table1[12])</f>
        <v>0</v>
      </c>
      <c r="AQ414" s="30">
        <f ca="1">SUMIF([1]route!$E$3:$E$10005,E414,[1]!Table1[13])</f>
        <v>0</v>
      </c>
      <c r="AR414" s="30">
        <f ca="1">SUMIF([1]route!$E$3:$E$10005,E414,[1]!Table1[14])</f>
        <v>0</v>
      </c>
      <c r="AS414" s="30">
        <f ca="1">SUMIF([1]route!$E$3:$E$10005,E414,[1]!Table1[15])</f>
        <v>0</v>
      </c>
      <c r="AT414" s="30">
        <f ca="1">SUMIF([1]route!$E$3:$E$10005,E414,[1]!Table1[16])</f>
        <v>0</v>
      </c>
      <c r="AU414" s="30">
        <f ca="1">SUMIF([1]route!$E$3:$E$10005,E414,[1]!Table1[17])</f>
        <v>0</v>
      </c>
      <c r="AV414" s="30">
        <f ca="1">SUMIF([1]route!$E$3:$E$10005,E414,[1]!Table1[18])</f>
        <v>0</v>
      </c>
      <c r="AW414" s="30">
        <f ca="1">SUMIF([1]route!$E$3:$E$10005,E414,[1]!Table1[19])</f>
        <v>0</v>
      </c>
      <c r="AX414" s="30">
        <f ca="1">SUMIF([1]route!$E$3:$E$10005,E414,[1]!Table1[20])</f>
        <v>0</v>
      </c>
      <c r="AY414" s="30">
        <f ca="1">SUMIF([1]route!$E$3:$E$10005,E414,[1]!Table1[21])</f>
        <v>0</v>
      </c>
      <c r="AZ414" s="30">
        <f ca="1">SUMIF([1]route!$E$3:$E$10005,E414,[1]!Table1[22])</f>
        <v>0</v>
      </c>
      <c r="BA414" s="30">
        <f ca="1">SUMIF([1]route!$E$3:$E$10005,E414,[1]!Table1[23])</f>
        <v>0</v>
      </c>
      <c r="BB414" s="30">
        <f ca="1">SUMIF([1]route!$E$3:$E$10005,E414,[1]!Table1[24])</f>
        <v>0</v>
      </c>
      <c r="BC414" s="30">
        <f ca="1">SUMIF([1]route!$E$3:$E$10005,E414,[1]!Table1[25])</f>
        <v>0</v>
      </c>
      <c r="BD414" s="30">
        <f ca="1">SUMIF([1]route!$E$3:$E$10005,E414,[1]!Table1[26])</f>
        <v>0</v>
      </c>
      <c r="BE414" s="30">
        <f ca="1">SUMIF([1]route!$E$3:$E$10005,E414,[1]!Table1[27])</f>
        <v>0</v>
      </c>
      <c r="BF414" s="30">
        <f ca="1">SUMIF([1]route!$E$3:$E$10005,E414,[1]!Table1[28])</f>
        <v>0</v>
      </c>
      <c r="BG414" s="30">
        <f ca="1">SUMIF([1]route!$E$3:$E$10005,E414,[1]!Table1[29])</f>
        <v>0</v>
      </c>
      <c r="BH414" s="30">
        <f ca="1">SUMIF([1]route!$E$3:$E$10005,E414,[1]!Table1[30])</f>
        <v>0</v>
      </c>
      <c r="BI414" s="30">
        <f ca="1">SUMIF([1]route!$E$3:$E$10005,E414,[1]!Table1[31])</f>
        <v>0</v>
      </c>
      <c r="BJ414" s="30">
        <f ca="1">SUMIF([1]route!$E$3:$E$10005,E414,[1]!Table1[Remain PO])</f>
        <v>0</v>
      </c>
      <c r="BK414" s="31">
        <f ca="1">SUMIF([1]route!$E$3:$E$10005,E414,[1]!Table1[N+1])</f>
        <v>0</v>
      </c>
      <c r="BL414" s="31">
        <f ca="1">SUMIF([1]route!$E$3:$E$10005,E414,[1]!Table1[N+2])</f>
        <v>0</v>
      </c>
      <c r="BM414" s="31">
        <f ca="1">SUMIF([1]route!$E$3:$E$10005,E414,[1]!Table1[N+3])</f>
        <v>0</v>
      </c>
      <c r="BN414" s="32">
        <f ca="1">SUMIF([1]route!$E$3:$E$10005,E414,[1]!Table1[N+4])</f>
        <v>0</v>
      </c>
      <c r="BP414" s="37">
        <f t="shared" si="152"/>
        <v>0</v>
      </c>
      <c r="BQ414" s="35">
        <f t="shared" ca="1" si="157"/>
        <v>0</v>
      </c>
      <c r="BR414" s="35">
        <f t="shared" ca="1" si="157"/>
        <v>0</v>
      </c>
      <c r="BS414" s="35">
        <f t="shared" ca="1" si="157"/>
        <v>0</v>
      </c>
      <c r="BT414" s="35">
        <f t="shared" ca="1" si="156"/>
        <v>0</v>
      </c>
      <c r="BU414" s="35">
        <f t="shared" ca="1" si="156"/>
        <v>0</v>
      </c>
      <c r="BV414" s="35">
        <f t="shared" ca="1" si="156"/>
        <v>0</v>
      </c>
      <c r="BW414" s="35">
        <f t="shared" ca="1" si="156"/>
        <v>0</v>
      </c>
      <c r="BX414" s="35">
        <f t="shared" ca="1" si="156"/>
        <v>0</v>
      </c>
      <c r="BY414" s="35">
        <f t="shared" ca="1" si="153"/>
        <v>0</v>
      </c>
      <c r="BZ414" s="35">
        <f t="shared" ca="1" si="153"/>
        <v>0</v>
      </c>
      <c r="CA414" s="35">
        <f t="shared" ca="1" si="153"/>
        <v>0</v>
      </c>
      <c r="CB414" s="35">
        <f t="shared" ca="1" si="153"/>
        <v>0</v>
      </c>
      <c r="CC414" s="35">
        <f t="shared" ca="1" si="153"/>
        <v>0</v>
      </c>
      <c r="CD414" s="35">
        <f t="shared" ca="1" si="153"/>
        <v>0</v>
      </c>
      <c r="CE414" s="35">
        <f t="shared" ca="1" si="153"/>
        <v>0</v>
      </c>
      <c r="CF414" s="35">
        <f t="shared" ca="1" si="153"/>
        <v>0</v>
      </c>
      <c r="CG414" s="35">
        <f t="shared" ca="1" si="153"/>
        <v>0</v>
      </c>
      <c r="CH414" s="35">
        <f t="shared" ca="1" si="153"/>
        <v>0</v>
      </c>
      <c r="CI414" s="35">
        <f t="shared" ca="1" si="155"/>
        <v>0</v>
      </c>
      <c r="CJ414" s="35">
        <f t="shared" ca="1" si="155"/>
        <v>0</v>
      </c>
      <c r="CK414" s="35">
        <f t="shared" ca="1" si="155"/>
        <v>0</v>
      </c>
      <c r="CL414" s="35">
        <f t="shared" ca="1" si="155"/>
        <v>0</v>
      </c>
      <c r="CM414" s="35">
        <f t="shared" ca="1" si="155"/>
        <v>0</v>
      </c>
      <c r="CN414" s="35">
        <f t="shared" ca="1" si="155"/>
        <v>0</v>
      </c>
      <c r="CO414" s="35">
        <f t="shared" ca="1" si="155"/>
        <v>0</v>
      </c>
      <c r="CP414" s="35">
        <f t="shared" ca="1" si="155"/>
        <v>0</v>
      </c>
      <c r="CQ414" s="35">
        <f t="shared" ca="1" si="155"/>
        <v>0</v>
      </c>
      <c r="CR414" s="35">
        <f t="shared" ca="1" si="155"/>
        <v>0</v>
      </c>
      <c r="CS414" s="35">
        <f t="shared" ca="1" si="155"/>
        <v>0</v>
      </c>
      <c r="CT414" s="35">
        <f t="shared" ca="1" si="154"/>
        <v>0</v>
      </c>
      <c r="CU414" s="35">
        <f t="shared" ca="1" si="154"/>
        <v>0</v>
      </c>
      <c r="CV414" s="35">
        <f t="shared" ca="1" si="154"/>
        <v>0</v>
      </c>
      <c r="CW414" s="38">
        <f t="shared" ca="1" si="154"/>
        <v>0</v>
      </c>
      <c r="CX414" s="38">
        <f t="shared" ca="1" si="154"/>
        <v>0</v>
      </c>
      <c r="CY414" s="38">
        <f t="shared" ca="1" si="154"/>
        <v>0</v>
      </c>
      <c r="CZ414" s="39">
        <f t="shared" ca="1" si="139"/>
        <v>0</v>
      </c>
      <c r="DA414" s="35"/>
    </row>
    <row r="415" spans="4:105" x14ac:dyDescent="0.3">
      <c r="D415" s="61" t="str">
        <f>VLOOKUP(F415,[1]Special!$O$2:$S$209,3,0)</f>
        <v>|0101022000|0.00|0.00|0.000|108.5001.5</v>
      </c>
      <c r="E415" s="20" t="s">
        <v>438</v>
      </c>
      <c r="F415" s="19" t="str">
        <f t="shared" si="142"/>
        <v>|0200220139|35.00|0.00|1.500|0.000</v>
      </c>
      <c r="G415" s="19" t="str">
        <f>'Cutting Rules'!H415</f>
        <v>LEGROUP||||||||||||</v>
      </c>
      <c r="H415" s="19" t="str">
        <f>VLOOKUP(MID(F415,8,2),[1]Special!$H$2:$I$32,2,0)</f>
        <v>STKM11A</v>
      </c>
      <c r="I415" s="19" t="str">
        <f t="shared" si="143"/>
        <v>IBC</v>
      </c>
      <c r="J415" s="19" t="str">
        <f t="shared" si="144"/>
        <v>P</v>
      </c>
      <c r="K415" s="19" t="str">
        <f t="shared" si="145"/>
        <v>35.0</v>
      </c>
      <c r="L415" s="19" t="str">
        <f t="shared" si="146"/>
        <v>0.00</v>
      </c>
      <c r="M415" s="52" t="str">
        <f t="shared" si="147"/>
        <v>1.50</v>
      </c>
      <c r="N415" s="52" t="str">
        <f t="shared" si="148"/>
        <v>5210</v>
      </c>
      <c r="O415" s="19">
        <f>VLOOKUP(F415,[1]Item!$A$5:$Z$10000,26,0)</f>
        <v>1.2390000000000001</v>
      </c>
      <c r="P415" s="19" t="str">
        <f>VLOOKUP(E415,[1]route!$E$3:$O$10005,11,0)</f>
        <v>P/E</v>
      </c>
      <c r="Q415" s="62" t="str">
        <f>'Cutting Rules'!AD415</f>
        <v>5210------------</v>
      </c>
      <c r="R415" s="23">
        <f ca="1">SUMIF([1]route!$E$3:$E$10005,E415,[1]!Table1[生産])</f>
        <v>0</v>
      </c>
      <c r="S415" s="24"/>
      <c r="T415" s="78" t="s">
        <v>547</v>
      </c>
      <c r="U415" s="19"/>
      <c r="V415" s="48">
        <f>SUMIF([1]route!$E$3:$E$10005,E415,[1]route!$M$3:$M$10005)</f>
        <v>0</v>
      </c>
      <c r="W415" s="56">
        <f t="shared" si="149"/>
        <v>0</v>
      </c>
      <c r="X415" s="27" t="e">
        <f t="array" aca="1" ref="X415" ca="1">INDEX($BP415:$CZ415,MATCH(TRUE,$BP415:$CZ415&lt;0,0))</f>
        <v>#N/A</v>
      </c>
      <c r="Y415" s="47" t="str">
        <f t="shared" ca="1" si="140"/>
        <v/>
      </c>
      <c r="Z415" s="121" t="str">
        <f>IFERROR(VLOOKUP(E415,[1]route!$E$3:$BL$10005,59,0),"")&amp;IFERROR(VLOOKUP(E415,[1]route!$E$3:$BL$10005,60,0),"")</f>
        <v/>
      </c>
      <c r="AA415" s="28">
        <f t="shared" ca="1" si="150"/>
        <v>0</v>
      </c>
      <c r="AB415" s="77">
        <f t="shared" ca="1" si="151"/>
        <v>0</v>
      </c>
      <c r="AC415" s="4" t="str">
        <f t="shared" ca="1" si="141"/>
        <v/>
      </c>
      <c r="AD415" s="29">
        <v>0</v>
      </c>
      <c r="AE415" s="30">
        <f ca="1">SUMIF([1]route!$E$3:$E$10005,E415,[1]!Table1[1])</f>
        <v>0</v>
      </c>
      <c r="AF415" s="30">
        <f ca="1">SUMIF([1]route!$E$3:$E$10005,E415,[1]!Table1[2])</f>
        <v>0</v>
      </c>
      <c r="AG415" s="30">
        <f ca="1">SUMIF([1]route!$E$3:$E$10005,E415,[1]!Table1[3])</f>
        <v>0</v>
      </c>
      <c r="AH415" s="30">
        <f ca="1">SUMIF([1]route!$E$3:$E$10005,E415,[1]!Table1[4])</f>
        <v>0</v>
      </c>
      <c r="AI415" s="30">
        <f ca="1">SUMIF([1]route!$E$3:$E$10005,E415,[1]!Table1[5])</f>
        <v>0</v>
      </c>
      <c r="AJ415" s="30">
        <f ca="1">SUMIF([1]route!$E$3:$E$10005,E415,[1]!Table1[6])</f>
        <v>0</v>
      </c>
      <c r="AK415" s="30">
        <f ca="1">SUMIF([1]route!$E$3:$E$10005,E415,[1]!Table1[7])</f>
        <v>0</v>
      </c>
      <c r="AL415" s="30">
        <f ca="1">SUMIF([1]route!$E$3:$E$10005,E415,[1]!Table1[8])</f>
        <v>0</v>
      </c>
      <c r="AM415" s="30">
        <f ca="1">SUMIF([1]route!$E$3:$E$10005,E415,[1]!Table1[9])</f>
        <v>0</v>
      </c>
      <c r="AN415" s="30">
        <f ca="1">SUMIF([1]route!$E$3:$E$10005,E415,[1]!Table1[10])</f>
        <v>0</v>
      </c>
      <c r="AO415" s="30">
        <f ca="1">SUMIF([1]route!$E$3:$E$10005,E415,[1]!Table1[11])</f>
        <v>0</v>
      </c>
      <c r="AP415" s="30">
        <f ca="1">SUMIF([1]route!$E$3:$E$10005,E415,[1]!Table1[12])</f>
        <v>0</v>
      </c>
      <c r="AQ415" s="30">
        <f ca="1">SUMIF([1]route!$E$3:$E$10005,E415,[1]!Table1[13])</f>
        <v>0</v>
      </c>
      <c r="AR415" s="30">
        <f ca="1">SUMIF([1]route!$E$3:$E$10005,E415,[1]!Table1[14])</f>
        <v>0</v>
      </c>
      <c r="AS415" s="30">
        <f ca="1">SUMIF([1]route!$E$3:$E$10005,E415,[1]!Table1[15])</f>
        <v>0</v>
      </c>
      <c r="AT415" s="30">
        <f ca="1">SUMIF([1]route!$E$3:$E$10005,E415,[1]!Table1[16])</f>
        <v>0</v>
      </c>
      <c r="AU415" s="30">
        <f ca="1">SUMIF([1]route!$E$3:$E$10005,E415,[1]!Table1[17])</f>
        <v>0</v>
      </c>
      <c r="AV415" s="30">
        <f ca="1">SUMIF([1]route!$E$3:$E$10005,E415,[1]!Table1[18])</f>
        <v>0</v>
      </c>
      <c r="AW415" s="30">
        <f ca="1">SUMIF([1]route!$E$3:$E$10005,E415,[1]!Table1[19])</f>
        <v>0</v>
      </c>
      <c r="AX415" s="30">
        <f ca="1">SUMIF([1]route!$E$3:$E$10005,E415,[1]!Table1[20])</f>
        <v>0</v>
      </c>
      <c r="AY415" s="30">
        <f ca="1">SUMIF([1]route!$E$3:$E$10005,E415,[1]!Table1[21])</f>
        <v>0</v>
      </c>
      <c r="AZ415" s="30">
        <f ca="1">SUMIF([1]route!$E$3:$E$10005,E415,[1]!Table1[22])</f>
        <v>0</v>
      </c>
      <c r="BA415" s="30">
        <f ca="1">SUMIF([1]route!$E$3:$E$10005,E415,[1]!Table1[23])</f>
        <v>0</v>
      </c>
      <c r="BB415" s="30">
        <f ca="1">SUMIF([1]route!$E$3:$E$10005,E415,[1]!Table1[24])</f>
        <v>0</v>
      </c>
      <c r="BC415" s="30">
        <f ca="1">SUMIF([1]route!$E$3:$E$10005,E415,[1]!Table1[25])</f>
        <v>0</v>
      </c>
      <c r="BD415" s="30">
        <f ca="1">SUMIF([1]route!$E$3:$E$10005,E415,[1]!Table1[26])</f>
        <v>0</v>
      </c>
      <c r="BE415" s="30">
        <f ca="1">SUMIF([1]route!$E$3:$E$10005,E415,[1]!Table1[27])</f>
        <v>0</v>
      </c>
      <c r="BF415" s="30">
        <f ca="1">SUMIF([1]route!$E$3:$E$10005,E415,[1]!Table1[28])</f>
        <v>0</v>
      </c>
      <c r="BG415" s="30">
        <f ca="1">SUMIF([1]route!$E$3:$E$10005,E415,[1]!Table1[29])</f>
        <v>0</v>
      </c>
      <c r="BH415" s="30">
        <f ca="1">SUMIF([1]route!$E$3:$E$10005,E415,[1]!Table1[30])</f>
        <v>0</v>
      </c>
      <c r="BI415" s="30">
        <f ca="1">SUMIF([1]route!$E$3:$E$10005,E415,[1]!Table1[31])</f>
        <v>0</v>
      </c>
      <c r="BJ415" s="30">
        <f ca="1">SUMIF([1]route!$E$3:$E$10005,E415,[1]!Table1[Remain PO])</f>
        <v>0</v>
      </c>
      <c r="BK415" s="31">
        <f ca="1">SUMIF([1]route!$E$3:$E$10005,E415,[1]!Table1[N+1])</f>
        <v>0</v>
      </c>
      <c r="BL415" s="31">
        <f ca="1">SUMIF([1]route!$E$3:$E$10005,E415,[1]!Table1[N+2])</f>
        <v>0</v>
      </c>
      <c r="BM415" s="31">
        <f ca="1">SUMIF([1]route!$E$3:$E$10005,E415,[1]!Table1[N+3])</f>
        <v>0</v>
      </c>
      <c r="BN415" s="32">
        <f ca="1">SUMIF([1]route!$E$3:$E$10005,E415,[1]!Table1[N+4])</f>
        <v>0</v>
      </c>
      <c r="BP415" s="37">
        <f t="shared" si="152"/>
        <v>0</v>
      </c>
      <c r="BQ415" s="35">
        <f t="shared" ca="1" si="157"/>
        <v>0</v>
      </c>
      <c r="BR415" s="35">
        <f t="shared" ca="1" si="157"/>
        <v>0</v>
      </c>
      <c r="BS415" s="35">
        <f t="shared" ca="1" si="157"/>
        <v>0</v>
      </c>
      <c r="BT415" s="35">
        <f t="shared" ca="1" si="156"/>
        <v>0</v>
      </c>
      <c r="BU415" s="35">
        <f t="shared" ca="1" si="156"/>
        <v>0</v>
      </c>
      <c r="BV415" s="35">
        <f t="shared" ca="1" si="156"/>
        <v>0</v>
      </c>
      <c r="BW415" s="35">
        <f t="shared" ca="1" si="156"/>
        <v>0</v>
      </c>
      <c r="BX415" s="35">
        <f t="shared" ca="1" si="156"/>
        <v>0</v>
      </c>
      <c r="BY415" s="35">
        <f t="shared" ca="1" si="153"/>
        <v>0</v>
      </c>
      <c r="BZ415" s="35">
        <f t="shared" ca="1" si="153"/>
        <v>0</v>
      </c>
      <c r="CA415" s="35">
        <f t="shared" ca="1" si="153"/>
        <v>0</v>
      </c>
      <c r="CB415" s="35">
        <f t="shared" ca="1" si="153"/>
        <v>0</v>
      </c>
      <c r="CC415" s="35">
        <f t="shared" ca="1" si="153"/>
        <v>0</v>
      </c>
      <c r="CD415" s="35">
        <f t="shared" ca="1" si="153"/>
        <v>0</v>
      </c>
      <c r="CE415" s="35">
        <f t="shared" ca="1" si="153"/>
        <v>0</v>
      </c>
      <c r="CF415" s="35">
        <f t="shared" ca="1" si="153"/>
        <v>0</v>
      </c>
      <c r="CG415" s="35">
        <f t="shared" ca="1" si="153"/>
        <v>0</v>
      </c>
      <c r="CH415" s="35">
        <f t="shared" ca="1" si="153"/>
        <v>0</v>
      </c>
      <c r="CI415" s="35">
        <f t="shared" ca="1" si="155"/>
        <v>0</v>
      </c>
      <c r="CJ415" s="35">
        <f t="shared" ca="1" si="155"/>
        <v>0</v>
      </c>
      <c r="CK415" s="35">
        <f t="shared" ca="1" si="155"/>
        <v>0</v>
      </c>
      <c r="CL415" s="35">
        <f t="shared" ca="1" si="155"/>
        <v>0</v>
      </c>
      <c r="CM415" s="35">
        <f t="shared" ca="1" si="155"/>
        <v>0</v>
      </c>
      <c r="CN415" s="35">
        <f t="shared" ca="1" si="155"/>
        <v>0</v>
      </c>
      <c r="CO415" s="35">
        <f t="shared" ca="1" si="155"/>
        <v>0</v>
      </c>
      <c r="CP415" s="35">
        <f t="shared" ca="1" si="155"/>
        <v>0</v>
      </c>
      <c r="CQ415" s="35">
        <f t="shared" ca="1" si="155"/>
        <v>0</v>
      </c>
      <c r="CR415" s="35">
        <f t="shared" ca="1" si="155"/>
        <v>0</v>
      </c>
      <c r="CS415" s="35">
        <f t="shared" ca="1" si="155"/>
        <v>0</v>
      </c>
      <c r="CT415" s="35">
        <f t="shared" ca="1" si="154"/>
        <v>0</v>
      </c>
      <c r="CU415" s="35">
        <f t="shared" ca="1" si="154"/>
        <v>0</v>
      </c>
      <c r="CV415" s="35">
        <f t="shared" ca="1" si="154"/>
        <v>0</v>
      </c>
      <c r="CW415" s="38">
        <f t="shared" ca="1" si="154"/>
        <v>0</v>
      </c>
      <c r="CX415" s="38">
        <f t="shared" ca="1" si="154"/>
        <v>0</v>
      </c>
      <c r="CY415" s="38">
        <f t="shared" ca="1" si="154"/>
        <v>0</v>
      </c>
      <c r="CZ415" s="39">
        <f t="shared" ca="1" si="139"/>
        <v>0</v>
      </c>
      <c r="DA415" s="35"/>
    </row>
    <row r="416" spans="4:105" x14ac:dyDescent="0.3">
      <c r="D416" s="61" t="str">
        <f>VLOOKUP(F416,[1]Special!$O$2:$S$209,3,0)</f>
        <v>|0101030100|0.00|0.00|0.000|89.0001.2</v>
      </c>
      <c r="E416" s="20" t="s">
        <v>439</v>
      </c>
      <c r="F416" s="19" t="str">
        <f t="shared" si="142"/>
        <v>|0200230120|28.60|0.00|1.200|0.000</v>
      </c>
      <c r="G416" s="19" t="str">
        <f>'Cutting Rules'!H416</f>
        <v>LEGROUP||||||||||||</v>
      </c>
      <c r="H416" s="19" t="str">
        <f>VLOOKUP(MID(F416,8,2),[1]Special!$H$2:$I$32,2,0)</f>
        <v>STKM11A</v>
      </c>
      <c r="I416" s="19" t="str">
        <f t="shared" si="143"/>
        <v>IBC</v>
      </c>
      <c r="J416" s="19" t="str">
        <f t="shared" si="144"/>
        <v>C</v>
      </c>
      <c r="K416" s="19" t="str">
        <f t="shared" si="145"/>
        <v>28.6</v>
      </c>
      <c r="L416" s="19" t="str">
        <f t="shared" si="146"/>
        <v>0.00</v>
      </c>
      <c r="M416" s="52" t="str">
        <f t="shared" si="147"/>
        <v>1.20</v>
      </c>
      <c r="N416" s="52" t="str">
        <f t="shared" si="148"/>
        <v>5510</v>
      </c>
      <c r="O416" s="19">
        <f>VLOOKUP(F416,[1]Item!$A$5:$Z$10000,26,0)</f>
        <v>0.81100000000000005</v>
      </c>
      <c r="P416" s="19" t="str">
        <f>VLOOKUP(E416,[1]route!$E$3:$O$10005,11,0)</f>
        <v>P/E</v>
      </c>
      <c r="Q416" s="62" t="str">
        <f>'Cutting Rules'!AD416</f>
        <v>5510------------</v>
      </c>
      <c r="R416" s="23">
        <f ca="1">SUMIF([1]route!$E$3:$E$10005,E416,[1]!Table1[生産])</f>
        <v>0</v>
      </c>
      <c r="S416" s="24"/>
      <c r="T416" s="78" t="s">
        <v>547</v>
      </c>
      <c r="U416" s="19"/>
      <c r="V416" s="48">
        <f>SUMIF([1]route!$E$3:$E$10005,E416,[1]route!$M$3:$M$10005)</f>
        <v>0</v>
      </c>
      <c r="W416" s="56">
        <f t="shared" si="149"/>
        <v>0</v>
      </c>
      <c r="X416" s="27" t="e">
        <f t="array" aca="1" ref="X416" ca="1">INDEX($BP416:$CZ416,MATCH(TRUE,$BP416:$CZ416&lt;0,0))</f>
        <v>#N/A</v>
      </c>
      <c r="Y416" s="47" t="str">
        <f t="shared" ca="1" si="140"/>
        <v/>
      </c>
      <c r="Z416" s="121" t="str">
        <f>IFERROR(VLOOKUP(E416,[1]route!$E$3:$BL$10005,59,0),"")&amp;IFERROR(VLOOKUP(E416,[1]route!$E$3:$BL$10005,60,0),"")</f>
        <v/>
      </c>
      <c r="AA416" s="28">
        <f t="shared" ca="1" si="150"/>
        <v>0</v>
      </c>
      <c r="AB416" s="77">
        <f t="shared" ca="1" si="151"/>
        <v>0</v>
      </c>
      <c r="AC416" s="4" t="str">
        <f t="shared" ca="1" si="141"/>
        <v/>
      </c>
      <c r="AD416" s="29">
        <v>0</v>
      </c>
      <c r="AE416" s="30">
        <f ca="1">SUMIF([1]route!$E$3:$E$10005,E416,[1]!Table1[1])</f>
        <v>0</v>
      </c>
      <c r="AF416" s="30">
        <f ca="1">SUMIF([1]route!$E$3:$E$10005,E416,[1]!Table1[2])</f>
        <v>0</v>
      </c>
      <c r="AG416" s="30">
        <f ca="1">SUMIF([1]route!$E$3:$E$10005,E416,[1]!Table1[3])</f>
        <v>0</v>
      </c>
      <c r="AH416" s="30">
        <f ca="1">SUMIF([1]route!$E$3:$E$10005,E416,[1]!Table1[4])</f>
        <v>0</v>
      </c>
      <c r="AI416" s="30">
        <f ca="1">SUMIF([1]route!$E$3:$E$10005,E416,[1]!Table1[5])</f>
        <v>0</v>
      </c>
      <c r="AJ416" s="30">
        <f ca="1">SUMIF([1]route!$E$3:$E$10005,E416,[1]!Table1[6])</f>
        <v>0</v>
      </c>
      <c r="AK416" s="30">
        <f ca="1">SUMIF([1]route!$E$3:$E$10005,E416,[1]!Table1[7])</f>
        <v>0</v>
      </c>
      <c r="AL416" s="30">
        <f ca="1">SUMIF([1]route!$E$3:$E$10005,E416,[1]!Table1[8])</f>
        <v>0</v>
      </c>
      <c r="AM416" s="30">
        <f ca="1">SUMIF([1]route!$E$3:$E$10005,E416,[1]!Table1[9])</f>
        <v>0</v>
      </c>
      <c r="AN416" s="30">
        <f ca="1">SUMIF([1]route!$E$3:$E$10005,E416,[1]!Table1[10])</f>
        <v>0</v>
      </c>
      <c r="AO416" s="30">
        <f ca="1">SUMIF([1]route!$E$3:$E$10005,E416,[1]!Table1[11])</f>
        <v>0</v>
      </c>
      <c r="AP416" s="30">
        <f ca="1">SUMIF([1]route!$E$3:$E$10005,E416,[1]!Table1[12])</f>
        <v>0</v>
      </c>
      <c r="AQ416" s="30">
        <f ca="1">SUMIF([1]route!$E$3:$E$10005,E416,[1]!Table1[13])</f>
        <v>0</v>
      </c>
      <c r="AR416" s="30">
        <f ca="1">SUMIF([1]route!$E$3:$E$10005,E416,[1]!Table1[14])</f>
        <v>0</v>
      </c>
      <c r="AS416" s="30">
        <f ca="1">SUMIF([1]route!$E$3:$E$10005,E416,[1]!Table1[15])</f>
        <v>0</v>
      </c>
      <c r="AT416" s="30">
        <f ca="1">SUMIF([1]route!$E$3:$E$10005,E416,[1]!Table1[16])</f>
        <v>0</v>
      </c>
      <c r="AU416" s="30">
        <f ca="1">SUMIF([1]route!$E$3:$E$10005,E416,[1]!Table1[17])</f>
        <v>0</v>
      </c>
      <c r="AV416" s="30">
        <f ca="1">SUMIF([1]route!$E$3:$E$10005,E416,[1]!Table1[18])</f>
        <v>0</v>
      </c>
      <c r="AW416" s="30">
        <f ca="1">SUMIF([1]route!$E$3:$E$10005,E416,[1]!Table1[19])</f>
        <v>0</v>
      </c>
      <c r="AX416" s="30">
        <f ca="1">SUMIF([1]route!$E$3:$E$10005,E416,[1]!Table1[20])</f>
        <v>0</v>
      </c>
      <c r="AY416" s="30">
        <f ca="1">SUMIF([1]route!$E$3:$E$10005,E416,[1]!Table1[21])</f>
        <v>0</v>
      </c>
      <c r="AZ416" s="30">
        <f ca="1">SUMIF([1]route!$E$3:$E$10005,E416,[1]!Table1[22])</f>
        <v>0</v>
      </c>
      <c r="BA416" s="30">
        <f ca="1">SUMIF([1]route!$E$3:$E$10005,E416,[1]!Table1[23])</f>
        <v>0</v>
      </c>
      <c r="BB416" s="30">
        <f ca="1">SUMIF([1]route!$E$3:$E$10005,E416,[1]!Table1[24])</f>
        <v>0</v>
      </c>
      <c r="BC416" s="30">
        <f ca="1">SUMIF([1]route!$E$3:$E$10005,E416,[1]!Table1[25])</f>
        <v>0</v>
      </c>
      <c r="BD416" s="30">
        <f ca="1">SUMIF([1]route!$E$3:$E$10005,E416,[1]!Table1[26])</f>
        <v>0</v>
      </c>
      <c r="BE416" s="30">
        <f ca="1">SUMIF([1]route!$E$3:$E$10005,E416,[1]!Table1[27])</f>
        <v>0</v>
      </c>
      <c r="BF416" s="30">
        <f ca="1">SUMIF([1]route!$E$3:$E$10005,E416,[1]!Table1[28])</f>
        <v>0</v>
      </c>
      <c r="BG416" s="30">
        <f ca="1">SUMIF([1]route!$E$3:$E$10005,E416,[1]!Table1[29])</f>
        <v>0</v>
      </c>
      <c r="BH416" s="30">
        <f ca="1">SUMIF([1]route!$E$3:$E$10005,E416,[1]!Table1[30])</f>
        <v>0</v>
      </c>
      <c r="BI416" s="30">
        <f ca="1">SUMIF([1]route!$E$3:$E$10005,E416,[1]!Table1[31])</f>
        <v>0</v>
      </c>
      <c r="BJ416" s="30">
        <f ca="1">SUMIF([1]route!$E$3:$E$10005,E416,[1]!Table1[Remain PO])</f>
        <v>0</v>
      </c>
      <c r="BK416" s="31">
        <f ca="1">SUMIF([1]route!$E$3:$E$10005,E416,[1]!Table1[N+1])</f>
        <v>0</v>
      </c>
      <c r="BL416" s="31">
        <f ca="1">SUMIF([1]route!$E$3:$E$10005,E416,[1]!Table1[N+2])</f>
        <v>0</v>
      </c>
      <c r="BM416" s="31">
        <f ca="1">SUMIF([1]route!$E$3:$E$10005,E416,[1]!Table1[N+3])</f>
        <v>0</v>
      </c>
      <c r="BN416" s="32">
        <f ca="1">SUMIF([1]route!$E$3:$E$10005,E416,[1]!Table1[N+4])</f>
        <v>0</v>
      </c>
      <c r="BP416" s="37">
        <f t="shared" si="152"/>
        <v>0</v>
      </c>
      <c r="BQ416" s="35">
        <f t="shared" ca="1" si="157"/>
        <v>0</v>
      </c>
      <c r="BR416" s="35">
        <f t="shared" ca="1" si="157"/>
        <v>0</v>
      </c>
      <c r="BS416" s="35">
        <f t="shared" ca="1" si="157"/>
        <v>0</v>
      </c>
      <c r="BT416" s="35">
        <f t="shared" ca="1" si="156"/>
        <v>0</v>
      </c>
      <c r="BU416" s="35">
        <f t="shared" ca="1" si="156"/>
        <v>0</v>
      </c>
      <c r="BV416" s="35">
        <f t="shared" ca="1" si="156"/>
        <v>0</v>
      </c>
      <c r="BW416" s="35">
        <f t="shared" ca="1" si="156"/>
        <v>0</v>
      </c>
      <c r="BX416" s="35">
        <f t="shared" ca="1" si="156"/>
        <v>0</v>
      </c>
      <c r="BY416" s="35">
        <f t="shared" ca="1" si="153"/>
        <v>0</v>
      </c>
      <c r="BZ416" s="35">
        <f t="shared" ca="1" si="153"/>
        <v>0</v>
      </c>
      <c r="CA416" s="35">
        <f t="shared" ca="1" si="153"/>
        <v>0</v>
      </c>
      <c r="CB416" s="35">
        <f t="shared" ca="1" si="153"/>
        <v>0</v>
      </c>
      <c r="CC416" s="35">
        <f t="shared" ca="1" si="153"/>
        <v>0</v>
      </c>
      <c r="CD416" s="35">
        <f t="shared" ca="1" si="153"/>
        <v>0</v>
      </c>
      <c r="CE416" s="35">
        <f t="shared" ca="1" si="153"/>
        <v>0</v>
      </c>
      <c r="CF416" s="35">
        <f t="shared" ca="1" si="153"/>
        <v>0</v>
      </c>
      <c r="CG416" s="35">
        <f t="shared" ca="1" si="153"/>
        <v>0</v>
      </c>
      <c r="CH416" s="35">
        <f t="shared" ca="1" si="153"/>
        <v>0</v>
      </c>
      <c r="CI416" s="35">
        <f t="shared" ca="1" si="155"/>
        <v>0</v>
      </c>
      <c r="CJ416" s="35">
        <f t="shared" ca="1" si="155"/>
        <v>0</v>
      </c>
      <c r="CK416" s="35">
        <f t="shared" ca="1" si="155"/>
        <v>0</v>
      </c>
      <c r="CL416" s="35">
        <f t="shared" ca="1" si="155"/>
        <v>0</v>
      </c>
      <c r="CM416" s="35">
        <f t="shared" ca="1" si="155"/>
        <v>0</v>
      </c>
      <c r="CN416" s="35">
        <f t="shared" ca="1" si="155"/>
        <v>0</v>
      </c>
      <c r="CO416" s="35">
        <f t="shared" ca="1" si="155"/>
        <v>0</v>
      </c>
      <c r="CP416" s="35">
        <f t="shared" ca="1" si="155"/>
        <v>0</v>
      </c>
      <c r="CQ416" s="35">
        <f t="shared" ca="1" si="155"/>
        <v>0</v>
      </c>
      <c r="CR416" s="35">
        <f t="shared" ca="1" si="155"/>
        <v>0</v>
      </c>
      <c r="CS416" s="35">
        <f t="shared" ca="1" si="155"/>
        <v>0</v>
      </c>
      <c r="CT416" s="35">
        <f t="shared" ca="1" si="154"/>
        <v>0</v>
      </c>
      <c r="CU416" s="35">
        <f t="shared" ca="1" si="154"/>
        <v>0</v>
      </c>
      <c r="CV416" s="35">
        <f t="shared" ca="1" si="154"/>
        <v>0</v>
      </c>
      <c r="CW416" s="38">
        <f t="shared" ca="1" si="154"/>
        <v>0</v>
      </c>
      <c r="CX416" s="38">
        <f t="shared" ca="1" si="154"/>
        <v>0</v>
      </c>
      <c r="CY416" s="38">
        <f t="shared" ca="1" si="154"/>
        <v>0</v>
      </c>
      <c r="CZ416" s="39">
        <f t="shared" ca="1" si="139"/>
        <v>0</v>
      </c>
      <c r="DA416" s="35"/>
    </row>
    <row r="417" spans="4:105" x14ac:dyDescent="0.3">
      <c r="D417" s="61" t="str">
        <f>VLOOKUP(F417,[1]Special!$O$2:$S$209,3,0)</f>
        <v>|0101021700|0.00|0.00|0.000|99.0001.4</v>
      </c>
      <c r="E417" s="20" t="s">
        <v>440</v>
      </c>
      <c r="F417" s="19" t="str">
        <f t="shared" si="142"/>
        <v>|0200226010|31.80|0.00|1.400|0.000</v>
      </c>
      <c r="G417" s="19" t="str">
        <f>'Cutting Rules'!H417</f>
        <v>LEGROUP||||||||||||</v>
      </c>
      <c r="H417" s="19" t="str">
        <f>VLOOKUP(MID(F417,8,2),[1]Special!$H$2:$I$32,2,0)</f>
        <v>STAM390G</v>
      </c>
      <c r="I417" s="19" t="str">
        <f t="shared" si="143"/>
        <v>IBC</v>
      </c>
      <c r="J417" s="19" t="str">
        <f t="shared" si="144"/>
        <v>P</v>
      </c>
      <c r="K417" s="19" t="str">
        <f t="shared" si="145"/>
        <v>31.8</v>
      </c>
      <c r="L417" s="19" t="str">
        <f t="shared" si="146"/>
        <v>0.00</v>
      </c>
      <c r="M417" s="52" t="str">
        <f t="shared" si="147"/>
        <v>1.40</v>
      </c>
      <c r="N417" s="52" t="str">
        <f t="shared" si="148"/>
        <v>5510</v>
      </c>
      <c r="O417" s="19">
        <f>VLOOKUP(F417,[1]Item!$A$5:$Z$10000,26,0)</f>
        <v>1.05</v>
      </c>
      <c r="P417" s="19" t="str">
        <f>VLOOKUP(E417,[1]route!$E$3:$O$10005,11,0)</f>
        <v>P/E</v>
      </c>
      <c r="Q417" s="62" t="str">
        <f>'Cutting Rules'!AD417</f>
        <v>5510------------</v>
      </c>
      <c r="R417" s="23">
        <f ca="1">SUMIF([1]route!$E$3:$E$10005,E417,[1]!Table1[生産])</f>
        <v>0</v>
      </c>
      <c r="S417" s="24"/>
      <c r="T417" s="78" t="s">
        <v>547</v>
      </c>
      <c r="U417" s="19"/>
      <c r="V417" s="48">
        <f>SUMIF([1]route!$E$3:$E$10005,E417,[1]route!$M$3:$M$10005)</f>
        <v>0</v>
      </c>
      <c r="W417" s="56">
        <f t="shared" si="149"/>
        <v>0</v>
      </c>
      <c r="X417" s="27" t="e">
        <f t="array" aca="1" ref="X417" ca="1">INDEX($BP417:$CZ417,MATCH(TRUE,$BP417:$CZ417&lt;0,0))</f>
        <v>#N/A</v>
      </c>
      <c r="Y417" s="47" t="str">
        <f t="shared" ca="1" si="140"/>
        <v/>
      </c>
      <c r="Z417" s="121" t="str">
        <f>IFERROR(VLOOKUP(E417,[1]route!$E$3:$BL$10005,59,0),"")&amp;IFERROR(VLOOKUP(E417,[1]route!$E$3:$BL$10005,60,0),"")</f>
        <v/>
      </c>
      <c r="AA417" s="28">
        <f t="shared" ca="1" si="150"/>
        <v>0</v>
      </c>
      <c r="AB417" s="77">
        <f t="shared" ca="1" si="151"/>
        <v>0</v>
      </c>
      <c r="AC417" s="4" t="str">
        <f t="shared" ca="1" si="141"/>
        <v/>
      </c>
      <c r="AD417" s="29">
        <v>0</v>
      </c>
      <c r="AE417" s="30">
        <f ca="1">SUMIF([1]route!$E$3:$E$10005,E417,[1]!Table1[1])</f>
        <v>0</v>
      </c>
      <c r="AF417" s="30">
        <f ca="1">SUMIF([1]route!$E$3:$E$10005,E417,[1]!Table1[2])</f>
        <v>0</v>
      </c>
      <c r="AG417" s="30">
        <f ca="1">SUMIF([1]route!$E$3:$E$10005,E417,[1]!Table1[3])</f>
        <v>0</v>
      </c>
      <c r="AH417" s="30">
        <f ca="1">SUMIF([1]route!$E$3:$E$10005,E417,[1]!Table1[4])</f>
        <v>0</v>
      </c>
      <c r="AI417" s="30">
        <f ca="1">SUMIF([1]route!$E$3:$E$10005,E417,[1]!Table1[5])</f>
        <v>0</v>
      </c>
      <c r="AJ417" s="30">
        <f ca="1">SUMIF([1]route!$E$3:$E$10005,E417,[1]!Table1[6])</f>
        <v>0</v>
      </c>
      <c r="AK417" s="30">
        <f ca="1">SUMIF([1]route!$E$3:$E$10005,E417,[1]!Table1[7])</f>
        <v>0</v>
      </c>
      <c r="AL417" s="30">
        <f ca="1">SUMIF([1]route!$E$3:$E$10005,E417,[1]!Table1[8])</f>
        <v>0</v>
      </c>
      <c r="AM417" s="30">
        <f ca="1">SUMIF([1]route!$E$3:$E$10005,E417,[1]!Table1[9])</f>
        <v>0</v>
      </c>
      <c r="AN417" s="30">
        <f ca="1">SUMIF([1]route!$E$3:$E$10005,E417,[1]!Table1[10])</f>
        <v>0</v>
      </c>
      <c r="AO417" s="30">
        <f ca="1">SUMIF([1]route!$E$3:$E$10005,E417,[1]!Table1[11])</f>
        <v>0</v>
      </c>
      <c r="AP417" s="30">
        <f ca="1">SUMIF([1]route!$E$3:$E$10005,E417,[1]!Table1[12])</f>
        <v>0</v>
      </c>
      <c r="AQ417" s="30">
        <f ca="1">SUMIF([1]route!$E$3:$E$10005,E417,[1]!Table1[13])</f>
        <v>0</v>
      </c>
      <c r="AR417" s="30">
        <f ca="1">SUMIF([1]route!$E$3:$E$10005,E417,[1]!Table1[14])</f>
        <v>0</v>
      </c>
      <c r="AS417" s="30">
        <f ca="1">SUMIF([1]route!$E$3:$E$10005,E417,[1]!Table1[15])</f>
        <v>0</v>
      </c>
      <c r="AT417" s="30">
        <f ca="1">SUMIF([1]route!$E$3:$E$10005,E417,[1]!Table1[16])</f>
        <v>0</v>
      </c>
      <c r="AU417" s="30">
        <f ca="1">SUMIF([1]route!$E$3:$E$10005,E417,[1]!Table1[17])</f>
        <v>0</v>
      </c>
      <c r="AV417" s="30">
        <f ca="1">SUMIF([1]route!$E$3:$E$10005,E417,[1]!Table1[18])</f>
        <v>0</v>
      </c>
      <c r="AW417" s="30">
        <f ca="1">SUMIF([1]route!$E$3:$E$10005,E417,[1]!Table1[19])</f>
        <v>0</v>
      </c>
      <c r="AX417" s="30">
        <f ca="1">SUMIF([1]route!$E$3:$E$10005,E417,[1]!Table1[20])</f>
        <v>0</v>
      </c>
      <c r="AY417" s="30">
        <f ca="1">SUMIF([1]route!$E$3:$E$10005,E417,[1]!Table1[21])</f>
        <v>0</v>
      </c>
      <c r="AZ417" s="30">
        <f ca="1">SUMIF([1]route!$E$3:$E$10005,E417,[1]!Table1[22])</f>
        <v>0</v>
      </c>
      <c r="BA417" s="30">
        <f ca="1">SUMIF([1]route!$E$3:$E$10005,E417,[1]!Table1[23])</f>
        <v>0</v>
      </c>
      <c r="BB417" s="30">
        <f ca="1">SUMIF([1]route!$E$3:$E$10005,E417,[1]!Table1[24])</f>
        <v>0</v>
      </c>
      <c r="BC417" s="30">
        <f ca="1">SUMIF([1]route!$E$3:$E$10005,E417,[1]!Table1[25])</f>
        <v>0</v>
      </c>
      <c r="BD417" s="30">
        <f ca="1">SUMIF([1]route!$E$3:$E$10005,E417,[1]!Table1[26])</f>
        <v>0</v>
      </c>
      <c r="BE417" s="30">
        <f ca="1">SUMIF([1]route!$E$3:$E$10005,E417,[1]!Table1[27])</f>
        <v>0</v>
      </c>
      <c r="BF417" s="30">
        <f ca="1">SUMIF([1]route!$E$3:$E$10005,E417,[1]!Table1[28])</f>
        <v>0</v>
      </c>
      <c r="BG417" s="30">
        <f ca="1">SUMIF([1]route!$E$3:$E$10005,E417,[1]!Table1[29])</f>
        <v>0</v>
      </c>
      <c r="BH417" s="30">
        <f ca="1">SUMIF([1]route!$E$3:$E$10005,E417,[1]!Table1[30])</f>
        <v>0</v>
      </c>
      <c r="BI417" s="30">
        <f ca="1">SUMIF([1]route!$E$3:$E$10005,E417,[1]!Table1[31])</f>
        <v>0</v>
      </c>
      <c r="BJ417" s="30">
        <f ca="1">SUMIF([1]route!$E$3:$E$10005,E417,[1]!Table1[Remain PO])</f>
        <v>0</v>
      </c>
      <c r="BK417" s="31">
        <f ca="1">SUMIF([1]route!$E$3:$E$10005,E417,[1]!Table1[N+1])</f>
        <v>0</v>
      </c>
      <c r="BL417" s="31">
        <f ca="1">SUMIF([1]route!$E$3:$E$10005,E417,[1]!Table1[N+2])</f>
        <v>0</v>
      </c>
      <c r="BM417" s="31">
        <f ca="1">SUMIF([1]route!$E$3:$E$10005,E417,[1]!Table1[N+3])</f>
        <v>0</v>
      </c>
      <c r="BN417" s="32">
        <f ca="1">SUMIF([1]route!$E$3:$E$10005,E417,[1]!Table1[N+4])</f>
        <v>0</v>
      </c>
      <c r="BP417" s="37">
        <f t="shared" si="152"/>
        <v>0</v>
      </c>
      <c r="BQ417" s="35">
        <f t="shared" ca="1" si="157"/>
        <v>0</v>
      </c>
      <c r="BR417" s="35">
        <f t="shared" ca="1" si="157"/>
        <v>0</v>
      </c>
      <c r="BS417" s="35">
        <f t="shared" ca="1" si="157"/>
        <v>0</v>
      </c>
      <c r="BT417" s="35">
        <f t="shared" ca="1" si="156"/>
        <v>0</v>
      </c>
      <c r="BU417" s="35">
        <f t="shared" ca="1" si="156"/>
        <v>0</v>
      </c>
      <c r="BV417" s="35">
        <f t="shared" ca="1" si="156"/>
        <v>0</v>
      </c>
      <c r="BW417" s="35">
        <f t="shared" ca="1" si="156"/>
        <v>0</v>
      </c>
      <c r="BX417" s="35">
        <f t="shared" ca="1" si="156"/>
        <v>0</v>
      </c>
      <c r="BY417" s="35">
        <f t="shared" ca="1" si="153"/>
        <v>0</v>
      </c>
      <c r="BZ417" s="35">
        <f t="shared" ca="1" si="153"/>
        <v>0</v>
      </c>
      <c r="CA417" s="35">
        <f t="shared" ca="1" si="153"/>
        <v>0</v>
      </c>
      <c r="CB417" s="35">
        <f t="shared" ca="1" si="153"/>
        <v>0</v>
      </c>
      <c r="CC417" s="35">
        <f t="shared" ca="1" si="153"/>
        <v>0</v>
      </c>
      <c r="CD417" s="35">
        <f t="shared" ca="1" si="153"/>
        <v>0</v>
      </c>
      <c r="CE417" s="35">
        <f t="shared" ca="1" si="153"/>
        <v>0</v>
      </c>
      <c r="CF417" s="35">
        <f t="shared" ca="1" si="153"/>
        <v>0</v>
      </c>
      <c r="CG417" s="35">
        <f t="shared" ca="1" si="153"/>
        <v>0</v>
      </c>
      <c r="CH417" s="35">
        <f t="shared" ca="1" si="153"/>
        <v>0</v>
      </c>
      <c r="CI417" s="35">
        <f t="shared" ca="1" si="155"/>
        <v>0</v>
      </c>
      <c r="CJ417" s="35">
        <f t="shared" ca="1" si="155"/>
        <v>0</v>
      </c>
      <c r="CK417" s="35">
        <f t="shared" ca="1" si="155"/>
        <v>0</v>
      </c>
      <c r="CL417" s="35">
        <f t="shared" ca="1" si="155"/>
        <v>0</v>
      </c>
      <c r="CM417" s="35">
        <f t="shared" ca="1" si="155"/>
        <v>0</v>
      </c>
      <c r="CN417" s="35">
        <f t="shared" ca="1" si="155"/>
        <v>0</v>
      </c>
      <c r="CO417" s="35">
        <f t="shared" ca="1" si="155"/>
        <v>0</v>
      </c>
      <c r="CP417" s="35">
        <f t="shared" ca="1" si="155"/>
        <v>0</v>
      </c>
      <c r="CQ417" s="35">
        <f t="shared" ca="1" si="155"/>
        <v>0</v>
      </c>
      <c r="CR417" s="35">
        <f t="shared" ca="1" si="155"/>
        <v>0</v>
      </c>
      <c r="CS417" s="35">
        <f t="shared" ca="1" si="155"/>
        <v>0</v>
      </c>
      <c r="CT417" s="35">
        <f t="shared" ca="1" si="154"/>
        <v>0</v>
      </c>
      <c r="CU417" s="35">
        <f t="shared" ca="1" si="154"/>
        <v>0</v>
      </c>
      <c r="CV417" s="35">
        <f t="shared" ca="1" si="154"/>
        <v>0</v>
      </c>
      <c r="CW417" s="38">
        <f t="shared" ca="1" si="154"/>
        <v>0</v>
      </c>
      <c r="CX417" s="38">
        <f t="shared" ca="1" si="154"/>
        <v>0</v>
      </c>
      <c r="CY417" s="38">
        <f t="shared" ca="1" si="154"/>
        <v>0</v>
      </c>
      <c r="CZ417" s="39">
        <f t="shared" ca="1" si="139"/>
        <v>0</v>
      </c>
      <c r="DA417" s="35"/>
    </row>
    <row r="418" spans="4:105" x14ac:dyDescent="0.3">
      <c r="D418" s="61" t="str">
        <f>VLOOKUP(F418,[1]Special!$O$2:$S$209,3,0)</f>
        <v>|0101030100|0.00|0.00|0.000|89.0001.2</v>
      </c>
      <c r="E418" s="20" t="s">
        <v>441</v>
      </c>
      <c r="F418" s="19" t="str">
        <f t="shared" si="142"/>
        <v>|0200230120|28.60|0.00|1.200|0.000</v>
      </c>
      <c r="G418" s="19" t="str">
        <f>'Cutting Rules'!H418</f>
        <v>LEGROUP||||||||||||</v>
      </c>
      <c r="H418" s="19" t="str">
        <f>VLOOKUP(MID(F418,8,2),[1]Special!$H$2:$I$32,2,0)</f>
        <v>STKM11A</v>
      </c>
      <c r="I418" s="19" t="str">
        <f t="shared" si="143"/>
        <v>IBC</v>
      </c>
      <c r="J418" s="19" t="str">
        <f t="shared" si="144"/>
        <v>C</v>
      </c>
      <c r="K418" s="19" t="str">
        <f t="shared" si="145"/>
        <v>28.6</v>
      </c>
      <c r="L418" s="19" t="str">
        <f t="shared" si="146"/>
        <v>0.00</v>
      </c>
      <c r="M418" s="52" t="str">
        <f t="shared" si="147"/>
        <v>1.20</v>
      </c>
      <c r="N418" s="52" t="str">
        <f t="shared" si="148"/>
        <v>5650</v>
      </c>
      <c r="O418" s="19">
        <f>VLOOKUP(F418,[1]Item!$A$5:$Z$10000,26,0)</f>
        <v>0.81100000000000005</v>
      </c>
      <c r="P418" s="19" t="str">
        <f>VLOOKUP(E418,[1]route!$E$3:$O$10005,11,0)</f>
        <v>P/E</v>
      </c>
      <c r="Q418" s="62" t="str">
        <f>'Cutting Rules'!AD418</f>
        <v>5650------------</v>
      </c>
      <c r="R418" s="23">
        <f ca="1">SUMIF([1]route!$E$3:$E$10005,E418,[1]!Table1[生産])</f>
        <v>0</v>
      </c>
      <c r="S418" s="24"/>
      <c r="T418" s="78" t="s">
        <v>547</v>
      </c>
      <c r="U418" s="19"/>
      <c r="V418" s="48">
        <f>SUMIF([1]route!$E$3:$E$10005,E418,[1]route!$M$3:$M$10005)</f>
        <v>0</v>
      </c>
      <c r="W418" s="56">
        <f t="shared" si="149"/>
        <v>0</v>
      </c>
      <c r="X418" s="27" t="e">
        <f t="array" aca="1" ref="X418" ca="1">INDEX($BP418:$CZ418,MATCH(TRUE,$BP418:$CZ418&lt;0,0))</f>
        <v>#N/A</v>
      </c>
      <c r="Y418" s="47" t="str">
        <f t="shared" ca="1" si="140"/>
        <v/>
      </c>
      <c r="Z418" s="121" t="str">
        <f>IFERROR(VLOOKUP(E418,[1]route!$E$3:$BL$10005,59,0),"")&amp;IFERROR(VLOOKUP(E418,[1]route!$E$3:$BL$10005,60,0),"")</f>
        <v/>
      </c>
      <c r="AA418" s="28">
        <f t="shared" ca="1" si="150"/>
        <v>0</v>
      </c>
      <c r="AB418" s="77">
        <f t="shared" ca="1" si="151"/>
        <v>0</v>
      </c>
      <c r="AC418" s="4" t="str">
        <f t="shared" ca="1" si="141"/>
        <v/>
      </c>
      <c r="AD418" s="29">
        <v>0</v>
      </c>
      <c r="AE418" s="30">
        <f ca="1">SUMIF([1]route!$E$3:$E$10005,E418,[1]!Table1[1])</f>
        <v>0</v>
      </c>
      <c r="AF418" s="30">
        <f ca="1">SUMIF([1]route!$E$3:$E$10005,E418,[1]!Table1[2])</f>
        <v>0</v>
      </c>
      <c r="AG418" s="30">
        <f ca="1">SUMIF([1]route!$E$3:$E$10005,E418,[1]!Table1[3])</f>
        <v>0</v>
      </c>
      <c r="AH418" s="30">
        <f ca="1">SUMIF([1]route!$E$3:$E$10005,E418,[1]!Table1[4])</f>
        <v>0</v>
      </c>
      <c r="AI418" s="30">
        <f ca="1">SUMIF([1]route!$E$3:$E$10005,E418,[1]!Table1[5])</f>
        <v>0</v>
      </c>
      <c r="AJ418" s="30">
        <f ca="1">SUMIF([1]route!$E$3:$E$10005,E418,[1]!Table1[6])</f>
        <v>0</v>
      </c>
      <c r="AK418" s="30">
        <f ca="1">SUMIF([1]route!$E$3:$E$10005,E418,[1]!Table1[7])</f>
        <v>0</v>
      </c>
      <c r="AL418" s="30">
        <f ca="1">SUMIF([1]route!$E$3:$E$10005,E418,[1]!Table1[8])</f>
        <v>0</v>
      </c>
      <c r="AM418" s="30">
        <f ca="1">SUMIF([1]route!$E$3:$E$10005,E418,[1]!Table1[9])</f>
        <v>0</v>
      </c>
      <c r="AN418" s="30">
        <f ca="1">SUMIF([1]route!$E$3:$E$10005,E418,[1]!Table1[10])</f>
        <v>0</v>
      </c>
      <c r="AO418" s="30">
        <f ca="1">SUMIF([1]route!$E$3:$E$10005,E418,[1]!Table1[11])</f>
        <v>0</v>
      </c>
      <c r="AP418" s="30">
        <f ca="1">SUMIF([1]route!$E$3:$E$10005,E418,[1]!Table1[12])</f>
        <v>0</v>
      </c>
      <c r="AQ418" s="30">
        <f ca="1">SUMIF([1]route!$E$3:$E$10005,E418,[1]!Table1[13])</f>
        <v>0</v>
      </c>
      <c r="AR418" s="30">
        <f ca="1">SUMIF([1]route!$E$3:$E$10005,E418,[1]!Table1[14])</f>
        <v>0</v>
      </c>
      <c r="AS418" s="30">
        <f ca="1">SUMIF([1]route!$E$3:$E$10005,E418,[1]!Table1[15])</f>
        <v>0</v>
      </c>
      <c r="AT418" s="30">
        <f ca="1">SUMIF([1]route!$E$3:$E$10005,E418,[1]!Table1[16])</f>
        <v>0</v>
      </c>
      <c r="AU418" s="30">
        <f ca="1">SUMIF([1]route!$E$3:$E$10005,E418,[1]!Table1[17])</f>
        <v>0</v>
      </c>
      <c r="AV418" s="30">
        <f ca="1">SUMIF([1]route!$E$3:$E$10005,E418,[1]!Table1[18])</f>
        <v>0</v>
      </c>
      <c r="AW418" s="30">
        <f ca="1">SUMIF([1]route!$E$3:$E$10005,E418,[1]!Table1[19])</f>
        <v>0</v>
      </c>
      <c r="AX418" s="30">
        <f ca="1">SUMIF([1]route!$E$3:$E$10005,E418,[1]!Table1[20])</f>
        <v>0</v>
      </c>
      <c r="AY418" s="30">
        <f ca="1">SUMIF([1]route!$E$3:$E$10005,E418,[1]!Table1[21])</f>
        <v>0</v>
      </c>
      <c r="AZ418" s="30">
        <f ca="1">SUMIF([1]route!$E$3:$E$10005,E418,[1]!Table1[22])</f>
        <v>0</v>
      </c>
      <c r="BA418" s="30">
        <f ca="1">SUMIF([1]route!$E$3:$E$10005,E418,[1]!Table1[23])</f>
        <v>0</v>
      </c>
      <c r="BB418" s="30">
        <f ca="1">SUMIF([1]route!$E$3:$E$10005,E418,[1]!Table1[24])</f>
        <v>0</v>
      </c>
      <c r="BC418" s="30">
        <f ca="1">SUMIF([1]route!$E$3:$E$10005,E418,[1]!Table1[25])</f>
        <v>0</v>
      </c>
      <c r="BD418" s="30">
        <f ca="1">SUMIF([1]route!$E$3:$E$10005,E418,[1]!Table1[26])</f>
        <v>0</v>
      </c>
      <c r="BE418" s="30">
        <f ca="1">SUMIF([1]route!$E$3:$E$10005,E418,[1]!Table1[27])</f>
        <v>0</v>
      </c>
      <c r="BF418" s="30">
        <f ca="1">SUMIF([1]route!$E$3:$E$10005,E418,[1]!Table1[28])</f>
        <v>0</v>
      </c>
      <c r="BG418" s="30">
        <f ca="1">SUMIF([1]route!$E$3:$E$10005,E418,[1]!Table1[29])</f>
        <v>0</v>
      </c>
      <c r="BH418" s="30">
        <f ca="1">SUMIF([1]route!$E$3:$E$10005,E418,[1]!Table1[30])</f>
        <v>0</v>
      </c>
      <c r="BI418" s="30">
        <f ca="1">SUMIF([1]route!$E$3:$E$10005,E418,[1]!Table1[31])</f>
        <v>0</v>
      </c>
      <c r="BJ418" s="30">
        <f ca="1">SUMIF([1]route!$E$3:$E$10005,E418,[1]!Table1[Remain PO])</f>
        <v>0</v>
      </c>
      <c r="BK418" s="31">
        <f ca="1">SUMIF([1]route!$E$3:$E$10005,E418,[1]!Table1[N+1])</f>
        <v>0</v>
      </c>
      <c r="BL418" s="31">
        <f ca="1">SUMIF([1]route!$E$3:$E$10005,E418,[1]!Table1[N+2])</f>
        <v>0</v>
      </c>
      <c r="BM418" s="31">
        <f ca="1">SUMIF([1]route!$E$3:$E$10005,E418,[1]!Table1[N+3])</f>
        <v>0</v>
      </c>
      <c r="BN418" s="32">
        <f ca="1">SUMIF([1]route!$E$3:$E$10005,E418,[1]!Table1[N+4])</f>
        <v>0</v>
      </c>
      <c r="BP418" s="37">
        <f t="shared" si="152"/>
        <v>0</v>
      </c>
      <c r="BQ418" s="35">
        <f t="shared" ca="1" si="157"/>
        <v>0</v>
      </c>
      <c r="BR418" s="35">
        <f t="shared" ca="1" si="157"/>
        <v>0</v>
      </c>
      <c r="BS418" s="35">
        <f t="shared" ca="1" si="157"/>
        <v>0</v>
      </c>
      <c r="BT418" s="35">
        <f t="shared" ca="1" si="156"/>
        <v>0</v>
      </c>
      <c r="BU418" s="35">
        <f t="shared" ca="1" si="156"/>
        <v>0</v>
      </c>
      <c r="BV418" s="35">
        <f t="shared" ca="1" si="156"/>
        <v>0</v>
      </c>
      <c r="BW418" s="35">
        <f t="shared" ca="1" si="156"/>
        <v>0</v>
      </c>
      <c r="BX418" s="35">
        <f t="shared" ca="1" si="156"/>
        <v>0</v>
      </c>
      <c r="BY418" s="35">
        <f t="shared" ca="1" si="153"/>
        <v>0</v>
      </c>
      <c r="BZ418" s="35">
        <f t="shared" ca="1" si="153"/>
        <v>0</v>
      </c>
      <c r="CA418" s="35">
        <f t="shared" ca="1" si="153"/>
        <v>0</v>
      </c>
      <c r="CB418" s="35">
        <f t="shared" ca="1" si="153"/>
        <v>0</v>
      </c>
      <c r="CC418" s="35">
        <f t="shared" ca="1" si="153"/>
        <v>0</v>
      </c>
      <c r="CD418" s="35">
        <f t="shared" ref="CD418:CM452" ca="1" si="158">CC418-AR418</f>
        <v>0</v>
      </c>
      <c r="CE418" s="35">
        <f t="shared" ca="1" si="158"/>
        <v>0</v>
      </c>
      <c r="CF418" s="35">
        <f t="shared" ca="1" si="158"/>
        <v>0</v>
      </c>
      <c r="CG418" s="35">
        <f t="shared" ca="1" si="158"/>
        <v>0</v>
      </c>
      <c r="CH418" s="35">
        <f t="shared" ca="1" si="158"/>
        <v>0</v>
      </c>
      <c r="CI418" s="35">
        <f t="shared" ca="1" si="155"/>
        <v>0</v>
      </c>
      <c r="CJ418" s="35">
        <f t="shared" ca="1" si="155"/>
        <v>0</v>
      </c>
      <c r="CK418" s="35">
        <f t="shared" ca="1" si="155"/>
        <v>0</v>
      </c>
      <c r="CL418" s="35">
        <f t="shared" ca="1" si="155"/>
        <v>0</v>
      </c>
      <c r="CM418" s="35">
        <f t="shared" ca="1" si="155"/>
        <v>0</v>
      </c>
      <c r="CN418" s="35">
        <f t="shared" ca="1" si="155"/>
        <v>0</v>
      </c>
      <c r="CO418" s="35">
        <f t="shared" ca="1" si="155"/>
        <v>0</v>
      </c>
      <c r="CP418" s="35">
        <f t="shared" ca="1" si="155"/>
        <v>0</v>
      </c>
      <c r="CQ418" s="35">
        <f t="shared" ca="1" si="155"/>
        <v>0</v>
      </c>
      <c r="CR418" s="35">
        <f t="shared" ca="1" si="155"/>
        <v>0</v>
      </c>
      <c r="CS418" s="35">
        <f t="shared" ca="1" si="155"/>
        <v>0</v>
      </c>
      <c r="CT418" s="35">
        <f t="shared" ca="1" si="154"/>
        <v>0</v>
      </c>
      <c r="CU418" s="35">
        <f t="shared" ca="1" si="154"/>
        <v>0</v>
      </c>
      <c r="CV418" s="35">
        <f t="shared" ca="1" si="154"/>
        <v>0</v>
      </c>
      <c r="CW418" s="38">
        <f t="shared" ca="1" si="154"/>
        <v>0</v>
      </c>
      <c r="CX418" s="38">
        <f t="shared" ca="1" si="154"/>
        <v>0</v>
      </c>
      <c r="CY418" s="38">
        <f t="shared" ca="1" si="154"/>
        <v>0</v>
      </c>
      <c r="CZ418" s="39">
        <f t="shared" ca="1" si="139"/>
        <v>0</v>
      </c>
      <c r="DA418" s="35"/>
    </row>
    <row r="419" spans="4:105" x14ac:dyDescent="0.3">
      <c r="D419" s="61" t="str">
        <f>VLOOKUP(F419,[1]Special!$O$2:$S$209,3,0)</f>
        <v>|0101021700|0.00|0.00|0.000|99.0001.4</v>
      </c>
      <c r="E419" s="20" t="s">
        <v>442</v>
      </c>
      <c r="F419" s="19" t="str">
        <f t="shared" si="142"/>
        <v>|0200226010|31.80|0.00|1.400|0.000</v>
      </c>
      <c r="G419" s="19" t="str">
        <f>'Cutting Rules'!H419</f>
        <v>LEGROUP||||||||||||</v>
      </c>
      <c r="H419" s="19" t="str">
        <f>VLOOKUP(MID(F419,8,2),[1]Special!$H$2:$I$32,2,0)</f>
        <v>STAM390G</v>
      </c>
      <c r="I419" s="19" t="str">
        <f t="shared" si="143"/>
        <v>IBC</v>
      </c>
      <c r="J419" s="19" t="str">
        <f t="shared" si="144"/>
        <v>P</v>
      </c>
      <c r="K419" s="19" t="str">
        <f t="shared" si="145"/>
        <v>31.8</v>
      </c>
      <c r="L419" s="19" t="str">
        <f t="shared" si="146"/>
        <v>0.00</v>
      </c>
      <c r="M419" s="52" t="str">
        <f t="shared" si="147"/>
        <v>1.40</v>
      </c>
      <c r="N419" s="52" t="str">
        <f t="shared" si="148"/>
        <v>5650</v>
      </c>
      <c r="O419" s="19">
        <f>VLOOKUP(F419,[1]Item!$A$5:$Z$10000,26,0)</f>
        <v>1.05</v>
      </c>
      <c r="P419" s="19" t="str">
        <f>VLOOKUP(E419,[1]route!$E$3:$O$10005,11,0)</f>
        <v>P/E</v>
      </c>
      <c r="Q419" s="62" t="str">
        <f>'Cutting Rules'!AD419</f>
        <v>5650------------</v>
      </c>
      <c r="R419" s="23">
        <f ca="1">SUMIF([1]route!$E$3:$E$10005,E419,[1]!Table1[生産])</f>
        <v>0</v>
      </c>
      <c r="S419" s="24"/>
      <c r="T419" s="78" t="s">
        <v>547</v>
      </c>
      <c r="U419" s="19"/>
      <c r="V419" s="48">
        <f>SUMIF([1]route!$E$3:$E$10005,E419,[1]route!$M$3:$M$10005)</f>
        <v>0</v>
      </c>
      <c r="W419" s="56">
        <f t="shared" si="149"/>
        <v>0</v>
      </c>
      <c r="X419" s="27" t="e">
        <f t="array" aca="1" ref="X419" ca="1">INDEX($BP419:$CZ419,MATCH(TRUE,$BP419:$CZ419&lt;0,0))</f>
        <v>#N/A</v>
      </c>
      <c r="Y419" s="47" t="str">
        <f t="shared" ca="1" si="140"/>
        <v/>
      </c>
      <c r="Z419" s="121" t="str">
        <f>IFERROR(VLOOKUP(E419,[1]route!$E$3:$BL$10005,59,0),"")&amp;IFERROR(VLOOKUP(E419,[1]route!$E$3:$BL$10005,60,0),"")</f>
        <v/>
      </c>
      <c r="AA419" s="28">
        <f t="shared" ca="1" si="150"/>
        <v>0</v>
      </c>
      <c r="AB419" s="77">
        <f t="shared" ca="1" si="151"/>
        <v>0</v>
      </c>
      <c r="AC419" s="4" t="str">
        <f t="shared" ca="1" si="141"/>
        <v/>
      </c>
      <c r="AD419" s="29">
        <v>0</v>
      </c>
      <c r="AE419" s="30">
        <f ca="1">SUMIF([1]route!$E$3:$E$10005,E419,[1]!Table1[1])</f>
        <v>0</v>
      </c>
      <c r="AF419" s="30">
        <f ca="1">SUMIF([1]route!$E$3:$E$10005,E419,[1]!Table1[2])</f>
        <v>0</v>
      </c>
      <c r="AG419" s="30">
        <f ca="1">SUMIF([1]route!$E$3:$E$10005,E419,[1]!Table1[3])</f>
        <v>0</v>
      </c>
      <c r="AH419" s="30">
        <f ca="1">SUMIF([1]route!$E$3:$E$10005,E419,[1]!Table1[4])</f>
        <v>0</v>
      </c>
      <c r="AI419" s="30">
        <f ca="1">SUMIF([1]route!$E$3:$E$10005,E419,[1]!Table1[5])</f>
        <v>0</v>
      </c>
      <c r="AJ419" s="30">
        <f ca="1">SUMIF([1]route!$E$3:$E$10005,E419,[1]!Table1[6])</f>
        <v>0</v>
      </c>
      <c r="AK419" s="30">
        <f ca="1">SUMIF([1]route!$E$3:$E$10005,E419,[1]!Table1[7])</f>
        <v>0</v>
      </c>
      <c r="AL419" s="30">
        <f ca="1">SUMIF([1]route!$E$3:$E$10005,E419,[1]!Table1[8])</f>
        <v>0</v>
      </c>
      <c r="AM419" s="30">
        <f ca="1">SUMIF([1]route!$E$3:$E$10005,E419,[1]!Table1[9])</f>
        <v>0</v>
      </c>
      <c r="AN419" s="30">
        <f ca="1">SUMIF([1]route!$E$3:$E$10005,E419,[1]!Table1[10])</f>
        <v>0</v>
      </c>
      <c r="AO419" s="30">
        <f ca="1">SUMIF([1]route!$E$3:$E$10005,E419,[1]!Table1[11])</f>
        <v>0</v>
      </c>
      <c r="AP419" s="30">
        <f ca="1">SUMIF([1]route!$E$3:$E$10005,E419,[1]!Table1[12])</f>
        <v>0</v>
      </c>
      <c r="AQ419" s="30">
        <f ca="1">SUMIF([1]route!$E$3:$E$10005,E419,[1]!Table1[13])</f>
        <v>0</v>
      </c>
      <c r="AR419" s="30">
        <f ca="1">SUMIF([1]route!$E$3:$E$10005,E419,[1]!Table1[14])</f>
        <v>0</v>
      </c>
      <c r="AS419" s="30">
        <f ca="1">SUMIF([1]route!$E$3:$E$10005,E419,[1]!Table1[15])</f>
        <v>0</v>
      </c>
      <c r="AT419" s="30">
        <f ca="1">SUMIF([1]route!$E$3:$E$10005,E419,[1]!Table1[16])</f>
        <v>0</v>
      </c>
      <c r="AU419" s="30">
        <f ca="1">SUMIF([1]route!$E$3:$E$10005,E419,[1]!Table1[17])</f>
        <v>0</v>
      </c>
      <c r="AV419" s="30">
        <f ca="1">SUMIF([1]route!$E$3:$E$10005,E419,[1]!Table1[18])</f>
        <v>0</v>
      </c>
      <c r="AW419" s="30">
        <f ca="1">SUMIF([1]route!$E$3:$E$10005,E419,[1]!Table1[19])</f>
        <v>0</v>
      </c>
      <c r="AX419" s="30">
        <f ca="1">SUMIF([1]route!$E$3:$E$10005,E419,[1]!Table1[20])</f>
        <v>0</v>
      </c>
      <c r="AY419" s="30">
        <f ca="1">SUMIF([1]route!$E$3:$E$10005,E419,[1]!Table1[21])</f>
        <v>0</v>
      </c>
      <c r="AZ419" s="30">
        <f ca="1">SUMIF([1]route!$E$3:$E$10005,E419,[1]!Table1[22])</f>
        <v>0</v>
      </c>
      <c r="BA419" s="30">
        <f ca="1">SUMIF([1]route!$E$3:$E$10005,E419,[1]!Table1[23])</f>
        <v>0</v>
      </c>
      <c r="BB419" s="30">
        <f ca="1">SUMIF([1]route!$E$3:$E$10005,E419,[1]!Table1[24])</f>
        <v>0</v>
      </c>
      <c r="BC419" s="30">
        <f ca="1">SUMIF([1]route!$E$3:$E$10005,E419,[1]!Table1[25])</f>
        <v>0</v>
      </c>
      <c r="BD419" s="30">
        <f ca="1">SUMIF([1]route!$E$3:$E$10005,E419,[1]!Table1[26])</f>
        <v>0</v>
      </c>
      <c r="BE419" s="30">
        <f ca="1">SUMIF([1]route!$E$3:$E$10005,E419,[1]!Table1[27])</f>
        <v>0</v>
      </c>
      <c r="BF419" s="30">
        <f ca="1">SUMIF([1]route!$E$3:$E$10005,E419,[1]!Table1[28])</f>
        <v>0</v>
      </c>
      <c r="BG419" s="30">
        <f ca="1">SUMIF([1]route!$E$3:$E$10005,E419,[1]!Table1[29])</f>
        <v>0</v>
      </c>
      <c r="BH419" s="30">
        <f ca="1">SUMIF([1]route!$E$3:$E$10005,E419,[1]!Table1[30])</f>
        <v>0</v>
      </c>
      <c r="BI419" s="30">
        <f ca="1">SUMIF([1]route!$E$3:$E$10005,E419,[1]!Table1[31])</f>
        <v>0</v>
      </c>
      <c r="BJ419" s="30">
        <f ca="1">SUMIF([1]route!$E$3:$E$10005,E419,[1]!Table1[Remain PO])</f>
        <v>0</v>
      </c>
      <c r="BK419" s="31">
        <f ca="1">SUMIF([1]route!$E$3:$E$10005,E419,[1]!Table1[N+1])</f>
        <v>0</v>
      </c>
      <c r="BL419" s="31">
        <f ca="1">SUMIF([1]route!$E$3:$E$10005,E419,[1]!Table1[N+2])</f>
        <v>0</v>
      </c>
      <c r="BM419" s="31">
        <f ca="1">SUMIF([1]route!$E$3:$E$10005,E419,[1]!Table1[N+3])</f>
        <v>0</v>
      </c>
      <c r="BN419" s="32">
        <f ca="1">SUMIF([1]route!$E$3:$E$10005,E419,[1]!Table1[N+4])</f>
        <v>0</v>
      </c>
      <c r="BP419" s="37">
        <f t="shared" si="152"/>
        <v>0</v>
      </c>
      <c r="BQ419" s="35">
        <f t="shared" ca="1" si="157"/>
        <v>0</v>
      </c>
      <c r="BR419" s="35">
        <f t="shared" ca="1" si="157"/>
        <v>0</v>
      </c>
      <c r="BS419" s="35">
        <f t="shared" ca="1" si="157"/>
        <v>0</v>
      </c>
      <c r="BT419" s="35">
        <f t="shared" ca="1" si="156"/>
        <v>0</v>
      </c>
      <c r="BU419" s="35">
        <f t="shared" ca="1" si="156"/>
        <v>0</v>
      </c>
      <c r="BV419" s="35">
        <f t="shared" ca="1" si="156"/>
        <v>0</v>
      </c>
      <c r="BW419" s="35">
        <f t="shared" ca="1" si="156"/>
        <v>0</v>
      </c>
      <c r="BX419" s="35">
        <f t="shared" ca="1" si="156"/>
        <v>0</v>
      </c>
      <c r="BY419" s="35">
        <f t="shared" ca="1" si="156"/>
        <v>0</v>
      </c>
      <c r="BZ419" s="35">
        <f t="shared" ca="1" si="156"/>
        <v>0</v>
      </c>
      <c r="CA419" s="35">
        <f t="shared" ca="1" si="156"/>
        <v>0</v>
      </c>
      <c r="CB419" s="35">
        <f t="shared" ca="1" si="156"/>
        <v>0</v>
      </c>
      <c r="CC419" s="35">
        <f t="shared" ca="1" si="156"/>
        <v>0</v>
      </c>
      <c r="CD419" s="35">
        <f t="shared" ca="1" si="158"/>
        <v>0</v>
      </c>
      <c r="CE419" s="35">
        <f t="shared" ca="1" si="158"/>
        <v>0</v>
      </c>
      <c r="CF419" s="35">
        <f t="shared" ca="1" si="158"/>
        <v>0</v>
      </c>
      <c r="CG419" s="35">
        <f t="shared" ca="1" si="158"/>
        <v>0</v>
      </c>
      <c r="CH419" s="35">
        <f t="shared" ca="1" si="158"/>
        <v>0</v>
      </c>
      <c r="CI419" s="35">
        <f t="shared" ca="1" si="155"/>
        <v>0</v>
      </c>
      <c r="CJ419" s="35">
        <f t="shared" ca="1" si="155"/>
        <v>0</v>
      </c>
      <c r="CK419" s="35">
        <f t="shared" ca="1" si="155"/>
        <v>0</v>
      </c>
      <c r="CL419" s="35">
        <f t="shared" ca="1" si="155"/>
        <v>0</v>
      </c>
      <c r="CM419" s="35">
        <f t="shared" ca="1" si="155"/>
        <v>0</v>
      </c>
      <c r="CN419" s="35">
        <f t="shared" ca="1" si="155"/>
        <v>0</v>
      </c>
      <c r="CO419" s="35">
        <f t="shared" ca="1" si="155"/>
        <v>0</v>
      </c>
      <c r="CP419" s="35">
        <f t="shared" ca="1" si="155"/>
        <v>0</v>
      </c>
      <c r="CQ419" s="35">
        <f t="shared" ca="1" si="155"/>
        <v>0</v>
      </c>
      <c r="CR419" s="35">
        <f t="shared" ca="1" si="155"/>
        <v>0</v>
      </c>
      <c r="CS419" s="35">
        <f t="shared" ca="1" si="155"/>
        <v>0</v>
      </c>
      <c r="CT419" s="35">
        <f t="shared" ca="1" si="154"/>
        <v>0</v>
      </c>
      <c r="CU419" s="35">
        <f t="shared" ca="1" si="154"/>
        <v>0</v>
      </c>
      <c r="CV419" s="35">
        <f t="shared" ca="1" si="154"/>
        <v>0</v>
      </c>
      <c r="CW419" s="38">
        <f t="shared" ca="1" si="154"/>
        <v>0</v>
      </c>
      <c r="CX419" s="38">
        <f t="shared" ca="1" si="154"/>
        <v>0</v>
      </c>
      <c r="CY419" s="38">
        <f t="shared" ca="1" si="154"/>
        <v>0</v>
      </c>
      <c r="CZ419" s="39">
        <f t="shared" ca="1" si="139"/>
        <v>0</v>
      </c>
      <c r="DA419" s="35"/>
    </row>
    <row r="420" spans="4:105" x14ac:dyDescent="0.3">
      <c r="D420" s="61" t="str">
        <f>VLOOKUP(F420,[1]Special!$O$2:$S$209,3,0)</f>
        <v>|0101030100|0.00|0.00|0.000|89.0001.2</v>
      </c>
      <c r="E420" s="20" t="s">
        <v>443</v>
      </c>
      <c r="F420" s="19" t="str">
        <f t="shared" si="142"/>
        <v>|0200230120|28.60|0.00|1.200|0.000</v>
      </c>
      <c r="G420" s="19" t="str">
        <f>'Cutting Rules'!H420</f>
        <v>LEGROUP||||||||||||</v>
      </c>
      <c r="H420" s="19" t="str">
        <f>VLOOKUP(MID(F420,8,2),[1]Special!$H$2:$I$32,2,0)</f>
        <v>STKM11A</v>
      </c>
      <c r="I420" s="19" t="str">
        <f t="shared" si="143"/>
        <v>IBC</v>
      </c>
      <c r="J420" s="19" t="str">
        <f t="shared" si="144"/>
        <v>C</v>
      </c>
      <c r="K420" s="19" t="str">
        <f t="shared" si="145"/>
        <v>28.6</v>
      </c>
      <c r="L420" s="19" t="str">
        <f t="shared" si="146"/>
        <v>0.00</v>
      </c>
      <c r="M420" s="52" t="str">
        <f t="shared" si="147"/>
        <v>1.20</v>
      </c>
      <c r="N420" s="52" t="str">
        <f t="shared" si="148"/>
        <v>5750</v>
      </c>
      <c r="O420" s="19">
        <f>VLOOKUP(F420,[1]Item!$A$5:$Z$10000,26,0)</f>
        <v>0.81100000000000005</v>
      </c>
      <c r="P420" s="19" t="str">
        <f>VLOOKUP(E420,[1]route!$E$3:$O$10005,11,0)</f>
        <v>P/E</v>
      </c>
      <c r="Q420" s="62" t="str">
        <f>'Cutting Rules'!AD420</f>
        <v>5750------------</v>
      </c>
      <c r="R420" s="23">
        <f ca="1">SUMIF([1]route!$E$3:$E$10005,E420,[1]!Table1[生産])</f>
        <v>0</v>
      </c>
      <c r="S420" s="24"/>
      <c r="T420" s="78" t="s">
        <v>547</v>
      </c>
      <c r="U420" s="19"/>
      <c r="V420" s="48">
        <f>SUMIF([1]route!$E$3:$E$10005,E420,[1]route!$M$3:$M$10005)</f>
        <v>0</v>
      </c>
      <c r="W420" s="56">
        <f t="shared" si="149"/>
        <v>0</v>
      </c>
      <c r="X420" s="27" t="e">
        <f t="array" aca="1" ref="X420" ca="1">INDEX($BP420:$CZ420,MATCH(TRUE,$BP420:$CZ420&lt;0,0))</f>
        <v>#N/A</v>
      </c>
      <c r="Y420" s="47" t="str">
        <f t="shared" ca="1" si="140"/>
        <v/>
      </c>
      <c r="Z420" s="121" t="str">
        <f>IFERROR(VLOOKUP(E420,[1]route!$E$3:$BL$10005,59,0),"")&amp;IFERROR(VLOOKUP(E420,[1]route!$E$3:$BL$10005,60,0),"")</f>
        <v/>
      </c>
      <c r="AA420" s="28">
        <f t="shared" ca="1" si="150"/>
        <v>0</v>
      </c>
      <c r="AB420" s="77">
        <f t="shared" ca="1" si="151"/>
        <v>0</v>
      </c>
      <c r="AC420" s="4" t="str">
        <f t="shared" ca="1" si="141"/>
        <v/>
      </c>
      <c r="AD420" s="29">
        <v>0</v>
      </c>
      <c r="AE420" s="30">
        <f ca="1">SUMIF([1]route!$E$3:$E$10005,E420,[1]!Table1[1])</f>
        <v>0</v>
      </c>
      <c r="AF420" s="30">
        <f ca="1">SUMIF([1]route!$E$3:$E$10005,E420,[1]!Table1[2])</f>
        <v>0</v>
      </c>
      <c r="AG420" s="30">
        <f ca="1">SUMIF([1]route!$E$3:$E$10005,E420,[1]!Table1[3])</f>
        <v>0</v>
      </c>
      <c r="AH420" s="30">
        <f ca="1">SUMIF([1]route!$E$3:$E$10005,E420,[1]!Table1[4])</f>
        <v>0</v>
      </c>
      <c r="AI420" s="30">
        <f ca="1">SUMIF([1]route!$E$3:$E$10005,E420,[1]!Table1[5])</f>
        <v>0</v>
      </c>
      <c r="AJ420" s="30">
        <f ca="1">SUMIF([1]route!$E$3:$E$10005,E420,[1]!Table1[6])</f>
        <v>0</v>
      </c>
      <c r="AK420" s="30">
        <f ca="1">SUMIF([1]route!$E$3:$E$10005,E420,[1]!Table1[7])</f>
        <v>0</v>
      </c>
      <c r="AL420" s="30">
        <f ca="1">SUMIF([1]route!$E$3:$E$10005,E420,[1]!Table1[8])</f>
        <v>0</v>
      </c>
      <c r="AM420" s="30">
        <f ca="1">SUMIF([1]route!$E$3:$E$10005,E420,[1]!Table1[9])</f>
        <v>0</v>
      </c>
      <c r="AN420" s="30">
        <f ca="1">SUMIF([1]route!$E$3:$E$10005,E420,[1]!Table1[10])</f>
        <v>0</v>
      </c>
      <c r="AO420" s="30">
        <f ca="1">SUMIF([1]route!$E$3:$E$10005,E420,[1]!Table1[11])</f>
        <v>0</v>
      </c>
      <c r="AP420" s="30">
        <f ca="1">SUMIF([1]route!$E$3:$E$10005,E420,[1]!Table1[12])</f>
        <v>0</v>
      </c>
      <c r="AQ420" s="30">
        <f ca="1">SUMIF([1]route!$E$3:$E$10005,E420,[1]!Table1[13])</f>
        <v>0</v>
      </c>
      <c r="AR420" s="30">
        <f ca="1">SUMIF([1]route!$E$3:$E$10005,E420,[1]!Table1[14])</f>
        <v>0</v>
      </c>
      <c r="AS420" s="30">
        <f ca="1">SUMIF([1]route!$E$3:$E$10005,E420,[1]!Table1[15])</f>
        <v>0</v>
      </c>
      <c r="AT420" s="30">
        <f ca="1">SUMIF([1]route!$E$3:$E$10005,E420,[1]!Table1[16])</f>
        <v>0</v>
      </c>
      <c r="AU420" s="30">
        <f ca="1">SUMIF([1]route!$E$3:$E$10005,E420,[1]!Table1[17])</f>
        <v>0</v>
      </c>
      <c r="AV420" s="30">
        <f ca="1">SUMIF([1]route!$E$3:$E$10005,E420,[1]!Table1[18])</f>
        <v>0</v>
      </c>
      <c r="AW420" s="30">
        <f ca="1">SUMIF([1]route!$E$3:$E$10005,E420,[1]!Table1[19])</f>
        <v>0</v>
      </c>
      <c r="AX420" s="30">
        <f ca="1">SUMIF([1]route!$E$3:$E$10005,E420,[1]!Table1[20])</f>
        <v>0</v>
      </c>
      <c r="AY420" s="30">
        <f ca="1">SUMIF([1]route!$E$3:$E$10005,E420,[1]!Table1[21])</f>
        <v>0</v>
      </c>
      <c r="AZ420" s="30">
        <f ca="1">SUMIF([1]route!$E$3:$E$10005,E420,[1]!Table1[22])</f>
        <v>0</v>
      </c>
      <c r="BA420" s="30">
        <f ca="1">SUMIF([1]route!$E$3:$E$10005,E420,[1]!Table1[23])</f>
        <v>0</v>
      </c>
      <c r="BB420" s="30">
        <f ca="1">SUMIF([1]route!$E$3:$E$10005,E420,[1]!Table1[24])</f>
        <v>0</v>
      </c>
      <c r="BC420" s="30">
        <f ca="1">SUMIF([1]route!$E$3:$E$10005,E420,[1]!Table1[25])</f>
        <v>0</v>
      </c>
      <c r="BD420" s="30">
        <f ca="1">SUMIF([1]route!$E$3:$E$10005,E420,[1]!Table1[26])</f>
        <v>0</v>
      </c>
      <c r="BE420" s="30">
        <f ca="1">SUMIF([1]route!$E$3:$E$10005,E420,[1]!Table1[27])</f>
        <v>0</v>
      </c>
      <c r="BF420" s="30">
        <f ca="1">SUMIF([1]route!$E$3:$E$10005,E420,[1]!Table1[28])</f>
        <v>0</v>
      </c>
      <c r="BG420" s="30">
        <f ca="1">SUMIF([1]route!$E$3:$E$10005,E420,[1]!Table1[29])</f>
        <v>0</v>
      </c>
      <c r="BH420" s="30">
        <f ca="1">SUMIF([1]route!$E$3:$E$10005,E420,[1]!Table1[30])</f>
        <v>0</v>
      </c>
      <c r="BI420" s="30">
        <f ca="1">SUMIF([1]route!$E$3:$E$10005,E420,[1]!Table1[31])</f>
        <v>0</v>
      </c>
      <c r="BJ420" s="30">
        <f ca="1">SUMIF([1]route!$E$3:$E$10005,E420,[1]!Table1[Remain PO])</f>
        <v>0</v>
      </c>
      <c r="BK420" s="31">
        <f ca="1">SUMIF([1]route!$E$3:$E$10005,E420,[1]!Table1[N+1])</f>
        <v>0</v>
      </c>
      <c r="BL420" s="31">
        <f ca="1">SUMIF([1]route!$E$3:$E$10005,E420,[1]!Table1[N+2])</f>
        <v>0</v>
      </c>
      <c r="BM420" s="31">
        <f ca="1">SUMIF([1]route!$E$3:$E$10005,E420,[1]!Table1[N+3])</f>
        <v>0</v>
      </c>
      <c r="BN420" s="32">
        <f ca="1">SUMIF([1]route!$E$3:$E$10005,E420,[1]!Table1[N+4])</f>
        <v>0</v>
      </c>
      <c r="BP420" s="37">
        <f t="shared" si="152"/>
        <v>0</v>
      </c>
      <c r="BQ420" s="35">
        <f t="shared" ca="1" si="157"/>
        <v>0</v>
      </c>
      <c r="BR420" s="35">
        <f t="shared" ca="1" si="157"/>
        <v>0</v>
      </c>
      <c r="BS420" s="35">
        <f t="shared" ca="1" si="157"/>
        <v>0</v>
      </c>
      <c r="BT420" s="35">
        <f t="shared" ca="1" si="156"/>
        <v>0</v>
      </c>
      <c r="BU420" s="35">
        <f t="shared" ca="1" si="156"/>
        <v>0</v>
      </c>
      <c r="BV420" s="35">
        <f t="shared" ca="1" si="156"/>
        <v>0</v>
      </c>
      <c r="BW420" s="35">
        <f t="shared" ca="1" si="156"/>
        <v>0</v>
      </c>
      <c r="BX420" s="35">
        <f t="shared" ca="1" si="156"/>
        <v>0</v>
      </c>
      <c r="BY420" s="35">
        <f t="shared" ca="1" si="156"/>
        <v>0</v>
      </c>
      <c r="BZ420" s="35">
        <f t="shared" ca="1" si="156"/>
        <v>0</v>
      </c>
      <c r="CA420" s="35">
        <f t="shared" ca="1" si="156"/>
        <v>0</v>
      </c>
      <c r="CB420" s="35">
        <f t="shared" ca="1" si="156"/>
        <v>0</v>
      </c>
      <c r="CC420" s="35">
        <f t="shared" ca="1" si="156"/>
        <v>0</v>
      </c>
      <c r="CD420" s="35">
        <f t="shared" ca="1" si="158"/>
        <v>0</v>
      </c>
      <c r="CE420" s="35">
        <f t="shared" ca="1" si="158"/>
        <v>0</v>
      </c>
      <c r="CF420" s="35">
        <f t="shared" ca="1" si="158"/>
        <v>0</v>
      </c>
      <c r="CG420" s="35">
        <f t="shared" ca="1" si="158"/>
        <v>0</v>
      </c>
      <c r="CH420" s="35">
        <f t="shared" ca="1" si="158"/>
        <v>0</v>
      </c>
      <c r="CI420" s="35">
        <f t="shared" ca="1" si="155"/>
        <v>0</v>
      </c>
      <c r="CJ420" s="35">
        <f t="shared" ca="1" si="155"/>
        <v>0</v>
      </c>
      <c r="CK420" s="35">
        <f t="shared" ca="1" si="155"/>
        <v>0</v>
      </c>
      <c r="CL420" s="35">
        <f t="shared" ca="1" si="155"/>
        <v>0</v>
      </c>
      <c r="CM420" s="35">
        <f t="shared" ca="1" si="155"/>
        <v>0</v>
      </c>
      <c r="CN420" s="35">
        <f t="shared" ca="1" si="155"/>
        <v>0</v>
      </c>
      <c r="CO420" s="35">
        <f t="shared" ca="1" si="155"/>
        <v>0</v>
      </c>
      <c r="CP420" s="35">
        <f t="shared" ca="1" si="155"/>
        <v>0</v>
      </c>
      <c r="CQ420" s="35">
        <f t="shared" ca="1" si="155"/>
        <v>0</v>
      </c>
      <c r="CR420" s="35">
        <f t="shared" ca="1" si="155"/>
        <v>0</v>
      </c>
      <c r="CS420" s="35">
        <f t="shared" ca="1" si="155"/>
        <v>0</v>
      </c>
      <c r="CT420" s="35">
        <f t="shared" ca="1" si="154"/>
        <v>0</v>
      </c>
      <c r="CU420" s="35">
        <f t="shared" ca="1" si="154"/>
        <v>0</v>
      </c>
      <c r="CV420" s="35">
        <f t="shared" ca="1" si="154"/>
        <v>0</v>
      </c>
      <c r="CW420" s="38">
        <f t="shared" ca="1" si="154"/>
        <v>0</v>
      </c>
      <c r="CX420" s="38">
        <f t="shared" ca="1" si="154"/>
        <v>0</v>
      </c>
      <c r="CY420" s="38">
        <f t="shared" ca="1" si="154"/>
        <v>0</v>
      </c>
      <c r="CZ420" s="39">
        <f t="shared" ca="1" si="139"/>
        <v>0</v>
      </c>
      <c r="DA420" s="35"/>
    </row>
    <row r="421" spans="4:105" x14ac:dyDescent="0.3">
      <c r="D421" s="61" t="str">
        <f>VLOOKUP(F421,[1]Special!$O$2:$S$209,3,0)</f>
        <v>|0101021700|0.00|0.00|0.000|99.0001.4</v>
      </c>
      <c r="E421" s="20" t="s">
        <v>444</v>
      </c>
      <c r="F421" s="19" t="str">
        <f t="shared" si="142"/>
        <v>|0200226010|31.80|0.00|1.400|0.000</v>
      </c>
      <c r="G421" s="19" t="str">
        <f>'Cutting Rules'!H421</f>
        <v>LEGROUP||||||||||||</v>
      </c>
      <c r="H421" s="19" t="str">
        <f>VLOOKUP(MID(F421,8,2),[1]Special!$H$2:$I$32,2,0)</f>
        <v>STAM390G</v>
      </c>
      <c r="I421" s="19" t="str">
        <f t="shared" si="143"/>
        <v>IBC</v>
      </c>
      <c r="J421" s="19" t="str">
        <f t="shared" si="144"/>
        <v>P</v>
      </c>
      <c r="K421" s="19" t="str">
        <f t="shared" si="145"/>
        <v>31.8</v>
      </c>
      <c r="L421" s="19" t="str">
        <f t="shared" si="146"/>
        <v>0.00</v>
      </c>
      <c r="M421" s="52" t="str">
        <f t="shared" si="147"/>
        <v>1.40</v>
      </c>
      <c r="N421" s="52" t="str">
        <f t="shared" si="148"/>
        <v>5750</v>
      </c>
      <c r="O421" s="19">
        <f>VLOOKUP(F421,[1]Item!$A$5:$Z$10000,26,0)</f>
        <v>1.05</v>
      </c>
      <c r="P421" s="19" t="str">
        <f>VLOOKUP(E421,[1]route!$E$3:$O$10005,11,0)</f>
        <v>P/E</v>
      </c>
      <c r="Q421" s="62" t="str">
        <f>'Cutting Rules'!AD421</f>
        <v>5750------------</v>
      </c>
      <c r="R421" s="23">
        <f ca="1">SUMIF([1]route!$E$3:$E$10005,E421,[1]!Table1[生産])</f>
        <v>0</v>
      </c>
      <c r="S421" s="24"/>
      <c r="T421" s="78" t="s">
        <v>547</v>
      </c>
      <c r="U421" s="19"/>
      <c r="V421" s="48">
        <f>SUMIF([1]route!$E$3:$E$10005,E421,[1]route!$M$3:$M$10005)</f>
        <v>0</v>
      </c>
      <c r="W421" s="56">
        <f t="shared" si="149"/>
        <v>0</v>
      </c>
      <c r="X421" s="27" t="e">
        <f t="array" aca="1" ref="X421" ca="1">INDEX($BP421:$CZ421,MATCH(TRUE,$BP421:$CZ421&lt;0,0))</f>
        <v>#N/A</v>
      </c>
      <c r="Y421" s="47" t="str">
        <f t="shared" ca="1" si="140"/>
        <v/>
      </c>
      <c r="Z421" s="121" t="str">
        <f>IFERROR(VLOOKUP(E421,[1]route!$E$3:$BL$10005,59,0),"")&amp;IFERROR(VLOOKUP(E421,[1]route!$E$3:$BL$10005,60,0),"")</f>
        <v/>
      </c>
      <c r="AA421" s="28">
        <f t="shared" ca="1" si="150"/>
        <v>0</v>
      </c>
      <c r="AB421" s="77">
        <f t="shared" ca="1" si="151"/>
        <v>0</v>
      </c>
      <c r="AC421" s="4" t="str">
        <f t="shared" ca="1" si="141"/>
        <v/>
      </c>
      <c r="AD421" s="29">
        <v>0</v>
      </c>
      <c r="AE421" s="30">
        <f ca="1">SUMIF([1]route!$E$3:$E$10005,E421,[1]!Table1[1])</f>
        <v>0</v>
      </c>
      <c r="AF421" s="30">
        <f ca="1">SUMIF([1]route!$E$3:$E$10005,E421,[1]!Table1[2])</f>
        <v>0</v>
      </c>
      <c r="AG421" s="30">
        <f ca="1">SUMIF([1]route!$E$3:$E$10005,E421,[1]!Table1[3])</f>
        <v>0</v>
      </c>
      <c r="AH421" s="30">
        <f ca="1">SUMIF([1]route!$E$3:$E$10005,E421,[1]!Table1[4])</f>
        <v>0</v>
      </c>
      <c r="AI421" s="30">
        <f ca="1">SUMIF([1]route!$E$3:$E$10005,E421,[1]!Table1[5])</f>
        <v>0</v>
      </c>
      <c r="AJ421" s="30">
        <f ca="1">SUMIF([1]route!$E$3:$E$10005,E421,[1]!Table1[6])</f>
        <v>0</v>
      </c>
      <c r="AK421" s="30">
        <f ca="1">SUMIF([1]route!$E$3:$E$10005,E421,[1]!Table1[7])</f>
        <v>0</v>
      </c>
      <c r="AL421" s="30">
        <f ca="1">SUMIF([1]route!$E$3:$E$10005,E421,[1]!Table1[8])</f>
        <v>0</v>
      </c>
      <c r="AM421" s="30">
        <f ca="1">SUMIF([1]route!$E$3:$E$10005,E421,[1]!Table1[9])</f>
        <v>0</v>
      </c>
      <c r="AN421" s="30">
        <f ca="1">SUMIF([1]route!$E$3:$E$10005,E421,[1]!Table1[10])</f>
        <v>0</v>
      </c>
      <c r="AO421" s="30">
        <f ca="1">SUMIF([1]route!$E$3:$E$10005,E421,[1]!Table1[11])</f>
        <v>0</v>
      </c>
      <c r="AP421" s="30">
        <f ca="1">SUMIF([1]route!$E$3:$E$10005,E421,[1]!Table1[12])</f>
        <v>0</v>
      </c>
      <c r="AQ421" s="30">
        <f ca="1">SUMIF([1]route!$E$3:$E$10005,E421,[1]!Table1[13])</f>
        <v>0</v>
      </c>
      <c r="AR421" s="30">
        <f ca="1">SUMIF([1]route!$E$3:$E$10005,E421,[1]!Table1[14])</f>
        <v>0</v>
      </c>
      <c r="AS421" s="30">
        <f ca="1">SUMIF([1]route!$E$3:$E$10005,E421,[1]!Table1[15])</f>
        <v>0</v>
      </c>
      <c r="AT421" s="30">
        <f ca="1">SUMIF([1]route!$E$3:$E$10005,E421,[1]!Table1[16])</f>
        <v>0</v>
      </c>
      <c r="AU421" s="30">
        <f ca="1">SUMIF([1]route!$E$3:$E$10005,E421,[1]!Table1[17])</f>
        <v>0</v>
      </c>
      <c r="AV421" s="30">
        <f ca="1">SUMIF([1]route!$E$3:$E$10005,E421,[1]!Table1[18])</f>
        <v>0</v>
      </c>
      <c r="AW421" s="30">
        <f ca="1">SUMIF([1]route!$E$3:$E$10005,E421,[1]!Table1[19])</f>
        <v>0</v>
      </c>
      <c r="AX421" s="30">
        <f ca="1">SUMIF([1]route!$E$3:$E$10005,E421,[1]!Table1[20])</f>
        <v>0</v>
      </c>
      <c r="AY421" s="30">
        <f ca="1">SUMIF([1]route!$E$3:$E$10005,E421,[1]!Table1[21])</f>
        <v>0</v>
      </c>
      <c r="AZ421" s="30">
        <f ca="1">SUMIF([1]route!$E$3:$E$10005,E421,[1]!Table1[22])</f>
        <v>0</v>
      </c>
      <c r="BA421" s="30">
        <f ca="1">SUMIF([1]route!$E$3:$E$10005,E421,[1]!Table1[23])</f>
        <v>0</v>
      </c>
      <c r="BB421" s="30">
        <f ca="1">SUMIF([1]route!$E$3:$E$10005,E421,[1]!Table1[24])</f>
        <v>0</v>
      </c>
      <c r="BC421" s="30">
        <f ca="1">SUMIF([1]route!$E$3:$E$10005,E421,[1]!Table1[25])</f>
        <v>0</v>
      </c>
      <c r="BD421" s="30">
        <f ca="1">SUMIF([1]route!$E$3:$E$10005,E421,[1]!Table1[26])</f>
        <v>0</v>
      </c>
      <c r="BE421" s="30">
        <f ca="1">SUMIF([1]route!$E$3:$E$10005,E421,[1]!Table1[27])</f>
        <v>0</v>
      </c>
      <c r="BF421" s="30">
        <f ca="1">SUMIF([1]route!$E$3:$E$10005,E421,[1]!Table1[28])</f>
        <v>0</v>
      </c>
      <c r="BG421" s="30">
        <f ca="1">SUMIF([1]route!$E$3:$E$10005,E421,[1]!Table1[29])</f>
        <v>0</v>
      </c>
      <c r="BH421" s="30">
        <f ca="1">SUMIF([1]route!$E$3:$E$10005,E421,[1]!Table1[30])</f>
        <v>0</v>
      </c>
      <c r="BI421" s="30">
        <f ca="1">SUMIF([1]route!$E$3:$E$10005,E421,[1]!Table1[31])</f>
        <v>0</v>
      </c>
      <c r="BJ421" s="30">
        <f ca="1">SUMIF([1]route!$E$3:$E$10005,E421,[1]!Table1[Remain PO])</f>
        <v>0</v>
      </c>
      <c r="BK421" s="31">
        <f ca="1">SUMIF([1]route!$E$3:$E$10005,E421,[1]!Table1[N+1])</f>
        <v>0</v>
      </c>
      <c r="BL421" s="31">
        <f ca="1">SUMIF([1]route!$E$3:$E$10005,E421,[1]!Table1[N+2])</f>
        <v>0</v>
      </c>
      <c r="BM421" s="31">
        <f ca="1">SUMIF([1]route!$E$3:$E$10005,E421,[1]!Table1[N+3])</f>
        <v>0</v>
      </c>
      <c r="BN421" s="32">
        <f ca="1">SUMIF([1]route!$E$3:$E$10005,E421,[1]!Table1[N+4])</f>
        <v>0</v>
      </c>
      <c r="BP421" s="37">
        <f t="shared" si="152"/>
        <v>0</v>
      </c>
      <c r="BQ421" s="35">
        <f t="shared" ca="1" si="157"/>
        <v>0</v>
      </c>
      <c r="BR421" s="35">
        <f t="shared" ca="1" si="157"/>
        <v>0</v>
      </c>
      <c r="BS421" s="35">
        <f t="shared" ca="1" si="157"/>
        <v>0</v>
      </c>
      <c r="BT421" s="35">
        <f t="shared" ca="1" si="156"/>
        <v>0</v>
      </c>
      <c r="BU421" s="35">
        <f t="shared" ca="1" si="156"/>
        <v>0</v>
      </c>
      <c r="BV421" s="35">
        <f t="shared" ca="1" si="156"/>
        <v>0</v>
      </c>
      <c r="BW421" s="35">
        <f t="shared" ca="1" si="156"/>
        <v>0</v>
      </c>
      <c r="BX421" s="35">
        <f t="shared" ca="1" si="156"/>
        <v>0</v>
      </c>
      <c r="BY421" s="35">
        <f t="shared" ca="1" si="156"/>
        <v>0</v>
      </c>
      <c r="BZ421" s="35">
        <f t="shared" ca="1" si="156"/>
        <v>0</v>
      </c>
      <c r="CA421" s="35">
        <f t="shared" ca="1" si="156"/>
        <v>0</v>
      </c>
      <c r="CB421" s="35">
        <f t="shared" ca="1" si="156"/>
        <v>0</v>
      </c>
      <c r="CC421" s="35">
        <f t="shared" ca="1" si="156"/>
        <v>0</v>
      </c>
      <c r="CD421" s="35">
        <f t="shared" ca="1" si="158"/>
        <v>0</v>
      </c>
      <c r="CE421" s="35">
        <f t="shared" ca="1" si="158"/>
        <v>0</v>
      </c>
      <c r="CF421" s="35">
        <f t="shared" ca="1" si="158"/>
        <v>0</v>
      </c>
      <c r="CG421" s="35">
        <f t="shared" ca="1" si="158"/>
        <v>0</v>
      </c>
      <c r="CH421" s="35">
        <f t="shared" ca="1" si="158"/>
        <v>0</v>
      </c>
      <c r="CI421" s="35">
        <f t="shared" ca="1" si="155"/>
        <v>0</v>
      </c>
      <c r="CJ421" s="35">
        <f t="shared" ca="1" si="155"/>
        <v>0</v>
      </c>
      <c r="CK421" s="35">
        <f t="shared" ref="CK421:CV446" ca="1" si="159">CJ421-AY421</f>
        <v>0</v>
      </c>
      <c r="CL421" s="35">
        <f t="shared" ca="1" si="159"/>
        <v>0</v>
      </c>
      <c r="CM421" s="35">
        <f t="shared" ca="1" si="159"/>
        <v>0</v>
      </c>
      <c r="CN421" s="35">
        <f t="shared" ca="1" si="159"/>
        <v>0</v>
      </c>
      <c r="CO421" s="35">
        <f t="shared" ca="1" si="159"/>
        <v>0</v>
      </c>
      <c r="CP421" s="35">
        <f t="shared" ca="1" si="159"/>
        <v>0</v>
      </c>
      <c r="CQ421" s="35">
        <f t="shared" ca="1" si="159"/>
        <v>0</v>
      </c>
      <c r="CR421" s="35">
        <f t="shared" ca="1" si="159"/>
        <v>0</v>
      </c>
      <c r="CS421" s="35">
        <f t="shared" ca="1" si="159"/>
        <v>0</v>
      </c>
      <c r="CT421" s="35">
        <f t="shared" ca="1" si="154"/>
        <v>0</v>
      </c>
      <c r="CU421" s="35">
        <f t="shared" ca="1" si="154"/>
        <v>0</v>
      </c>
      <c r="CV421" s="35">
        <f t="shared" ca="1" si="154"/>
        <v>0</v>
      </c>
      <c r="CW421" s="38">
        <f t="shared" ca="1" si="154"/>
        <v>0</v>
      </c>
      <c r="CX421" s="38">
        <f t="shared" ca="1" si="154"/>
        <v>0</v>
      </c>
      <c r="CY421" s="38">
        <f t="shared" ca="1" si="154"/>
        <v>0</v>
      </c>
      <c r="CZ421" s="39">
        <f t="shared" ca="1" si="139"/>
        <v>0</v>
      </c>
      <c r="DA421" s="35"/>
    </row>
    <row r="422" spans="4:105" x14ac:dyDescent="0.3">
      <c r="D422" s="61" t="str">
        <f>VLOOKUP(F422,[1]Special!$O$2:$S$209,3,0)</f>
        <v>|0101030100|0.00|0.00|0.000|89.0001.2</v>
      </c>
      <c r="E422" s="20" t="s">
        <v>445</v>
      </c>
      <c r="F422" s="19" t="str">
        <f t="shared" si="142"/>
        <v>|0200230120|28.60|0.00|1.200|0.000</v>
      </c>
      <c r="G422" s="19" t="str">
        <f>'Cutting Rules'!H422</f>
        <v>LEGROUP||||||||||||</v>
      </c>
      <c r="H422" s="19" t="str">
        <f>VLOOKUP(MID(F422,8,2),[1]Special!$H$2:$I$32,2,0)</f>
        <v>STKM11A</v>
      </c>
      <c r="I422" s="19" t="str">
        <f t="shared" si="143"/>
        <v>IBC</v>
      </c>
      <c r="J422" s="19" t="str">
        <f t="shared" si="144"/>
        <v>C</v>
      </c>
      <c r="K422" s="19" t="str">
        <f t="shared" si="145"/>
        <v>28.6</v>
      </c>
      <c r="L422" s="19" t="str">
        <f t="shared" si="146"/>
        <v>0.00</v>
      </c>
      <c r="M422" s="52" t="str">
        <f t="shared" si="147"/>
        <v>1.20</v>
      </c>
      <c r="N422" s="52" t="str">
        <f t="shared" si="148"/>
        <v>5850</v>
      </c>
      <c r="O422" s="19">
        <f>VLOOKUP(F422,[1]Item!$A$5:$Z$10000,26,0)</f>
        <v>0.81100000000000005</v>
      </c>
      <c r="P422" s="19" t="str">
        <f>VLOOKUP(E422,[1]route!$E$3:$O$10005,11,0)</f>
        <v>P/E</v>
      </c>
      <c r="Q422" s="62" t="str">
        <f>'Cutting Rules'!AD422</f>
        <v>5850------------</v>
      </c>
      <c r="R422" s="23">
        <f ca="1">SUMIF([1]route!$E$3:$E$10005,E422,[1]!Table1[生産])</f>
        <v>0</v>
      </c>
      <c r="S422" s="24"/>
      <c r="T422" s="78" t="s">
        <v>547</v>
      </c>
      <c r="U422" s="19"/>
      <c r="V422" s="48">
        <f>SUMIF([1]route!$E$3:$E$10005,E422,[1]route!$M$3:$M$10005)</f>
        <v>0</v>
      </c>
      <c r="W422" s="56">
        <f t="shared" si="149"/>
        <v>0</v>
      </c>
      <c r="X422" s="27" t="e">
        <f t="array" aca="1" ref="X422" ca="1">INDEX($BP422:$CZ422,MATCH(TRUE,$BP422:$CZ422&lt;0,0))</f>
        <v>#N/A</v>
      </c>
      <c r="Y422" s="47" t="str">
        <f t="shared" ca="1" si="140"/>
        <v/>
      </c>
      <c r="Z422" s="121" t="str">
        <f>IFERROR(VLOOKUP(E422,[1]route!$E$3:$BL$10005,59,0),"")&amp;IFERROR(VLOOKUP(E422,[1]route!$E$3:$BL$10005,60,0),"")</f>
        <v/>
      </c>
      <c r="AA422" s="28">
        <f t="shared" ca="1" si="150"/>
        <v>0</v>
      </c>
      <c r="AB422" s="77">
        <f t="shared" ca="1" si="151"/>
        <v>0</v>
      </c>
      <c r="AC422" s="4" t="str">
        <f t="shared" ca="1" si="141"/>
        <v/>
      </c>
      <c r="AD422" s="29">
        <v>0</v>
      </c>
      <c r="AE422" s="30">
        <f ca="1">SUMIF([1]route!$E$3:$E$10005,E422,[1]!Table1[1])</f>
        <v>0</v>
      </c>
      <c r="AF422" s="30">
        <f ca="1">SUMIF([1]route!$E$3:$E$10005,E422,[1]!Table1[2])</f>
        <v>0</v>
      </c>
      <c r="AG422" s="30">
        <f ca="1">SUMIF([1]route!$E$3:$E$10005,E422,[1]!Table1[3])</f>
        <v>0</v>
      </c>
      <c r="AH422" s="30">
        <f ca="1">SUMIF([1]route!$E$3:$E$10005,E422,[1]!Table1[4])</f>
        <v>0</v>
      </c>
      <c r="AI422" s="30">
        <f ca="1">SUMIF([1]route!$E$3:$E$10005,E422,[1]!Table1[5])</f>
        <v>0</v>
      </c>
      <c r="AJ422" s="30">
        <f ca="1">SUMIF([1]route!$E$3:$E$10005,E422,[1]!Table1[6])</f>
        <v>0</v>
      </c>
      <c r="AK422" s="30">
        <f ca="1">SUMIF([1]route!$E$3:$E$10005,E422,[1]!Table1[7])</f>
        <v>0</v>
      </c>
      <c r="AL422" s="30">
        <f ca="1">SUMIF([1]route!$E$3:$E$10005,E422,[1]!Table1[8])</f>
        <v>0</v>
      </c>
      <c r="AM422" s="30">
        <f ca="1">SUMIF([1]route!$E$3:$E$10005,E422,[1]!Table1[9])</f>
        <v>0</v>
      </c>
      <c r="AN422" s="30">
        <f ca="1">SUMIF([1]route!$E$3:$E$10005,E422,[1]!Table1[10])</f>
        <v>0</v>
      </c>
      <c r="AO422" s="30">
        <f ca="1">SUMIF([1]route!$E$3:$E$10005,E422,[1]!Table1[11])</f>
        <v>0</v>
      </c>
      <c r="AP422" s="30">
        <f ca="1">SUMIF([1]route!$E$3:$E$10005,E422,[1]!Table1[12])</f>
        <v>0</v>
      </c>
      <c r="AQ422" s="30">
        <f ca="1">SUMIF([1]route!$E$3:$E$10005,E422,[1]!Table1[13])</f>
        <v>0</v>
      </c>
      <c r="AR422" s="30">
        <f ca="1">SUMIF([1]route!$E$3:$E$10005,E422,[1]!Table1[14])</f>
        <v>0</v>
      </c>
      <c r="AS422" s="30">
        <f ca="1">SUMIF([1]route!$E$3:$E$10005,E422,[1]!Table1[15])</f>
        <v>0</v>
      </c>
      <c r="AT422" s="30">
        <f ca="1">SUMIF([1]route!$E$3:$E$10005,E422,[1]!Table1[16])</f>
        <v>0</v>
      </c>
      <c r="AU422" s="30">
        <f ca="1">SUMIF([1]route!$E$3:$E$10005,E422,[1]!Table1[17])</f>
        <v>0</v>
      </c>
      <c r="AV422" s="30">
        <f ca="1">SUMIF([1]route!$E$3:$E$10005,E422,[1]!Table1[18])</f>
        <v>0</v>
      </c>
      <c r="AW422" s="30">
        <f ca="1">SUMIF([1]route!$E$3:$E$10005,E422,[1]!Table1[19])</f>
        <v>0</v>
      </c>
      <c r="AX422" s="30">
        <f ca="1">SUMIF([1]route!$E$3:$E$10005,E422,[1]!Table1[20])</f>
        <v>0</v>
      </c>
      <c r="AY422" s="30">
        <f ca="1">SUMIF([1]route!$E$3:$E$10005,E422,[1]!Table1[21])</f>
        <v>0</v>
      </c>
      <c r="AZ422" s="30">
        <f ca="1">SUMIF([1]route!$E$3:$E$10005,E422,[1]!Table1[22])</f>
        <v>0</v>
      </c>
      <c r="BA422" s="30">
        <f ca="1">SUMIF([1]route!$E$3:$E$10005,E422,[1]!Table1[23])</f>
        <v>0</v>
      </c>
      <c r="BB422" s="30">
        <f ca="1">SUMIF([1]route!$E$3:$E$10005,E422,[1]!Table1[24])</f>
        <v>0</v>
      </c>
      <c r="BC422" s="30">
        <f ca="1">SUMIF([1]route!$E$3:$E$10005,E422,[1]!Table1[25])</f>
        <v>0</v>
      </c>
      <c r="BD422" s="30">
        <f ca="1">SUMIF([1]route!$E$3:$E$10005,E422,[1]!Table1[26])</f>
        <v>0</v>
      </c>
      <c r="BE422" s="30">
        <f ca="1">SUMIF([1]route!$E$3:$E$10005,E422,[1]!Table1[27])</f>
        <v>0</v>
      </c>
      <c r="BF422" s="30">
        <f ca="1">SUMIF([1]route!$E$3:$E$10005,E422,[1]!Table1[28])</f>
        <v>0</v>
      </c>
      <c r="BG422" s="30">
        <f ca="1">SUMIF([1]route!$E$3:$E$10005,E422,[1]!Table1[29])</f>
        <v>0</v>
      </c>
      <c r="BH422" s="30">
        <f ca="1">SUMIF([1]route!$E$3:$E$10005,E422,[1]!Table1[30])</f>
        <v>0</v>
      </c>
      <c r="BI422" s="30">
        <f ca="1">SUMIF([1]route!$E$3:$E$10005,E422,[1]!Table1[31])</f>
        <v>0</v>
      </c>
      <c r="BJ422" s="30">
        <f ca="1">SUMIF([1]route!$E$3:$E$10005,E422,[1]!Table1[Remain PO])</f>
        <v>0</v>
      </c>
      <c r="BK422" s="31">
        <f ca="1">SUMIF([1]route!$E$3:$E$10005,E422,[1]!Table1[N+1])</f>
        <v>0</v>
      </c>
      <c r="BL422" s="31">
        <f ca="1">SUMIF([1]route!$E$3:$E$10005,E422,[1]!Table1[N+2])</f>
        <v>0</v>
      </c>
      <c r="BM422" s="31">
        <f ca="1">SUMIF([1]route!$E$3:$E$10005,E422,[1]!Table1[N+3])</f>
        <v>0</v>
      </c>
      <c r="BN422" s="32">
        <f ca="1">SUMIF([1]route!$E$3:$E$10005,E422,[1]!Table1[N+4])</f>
        <v>0</v>
      </c>
      <c r="BP422" s="37">
        <f t="shared" si="152"/>
        <v>0</v>
      </c>
      <c r="BQ422" s="35">
        <f t="shared" ca="1" si="157"/>
        <v>0</v>
      </c>
      <c r="BR422" s="35">
        <f t="shared" ca="1" si="157"/>
        <v>0</v>
      </c>
      <c r="BS422" s="35">
        <f t="shared" ca="1" si="157"/>
        <v>0</v>
      </c>
      <c r="BT422" s="35">
        <f t="shared" ca="1" si="156"/>
        <v>0</v>
      </c>
      <c r="BU422" s="35">
        <f t="shared" ca="1" si="156"/>
        <v>0</v>
      </c>
      <c r="BV422" s="35">
        <f t="shared" ca="1" si="156"/>
        <v>0</v>
      </c>
      <c r="BW422" s="35">
        <f t="shared" ca="1" si="156"/>
        <v>0</v>
      </c>
      <c r="BX422" s="35">
        <f t="shared" ca="1" si="156"/>
        <v>0</v>
      </c>
      <c r="BY422" s="35">
        <f t="shared" ca="1" si="156"/>
        <v>0</v>
      </c>
      <c r="BZ422" s="35">
        <f t="shared" ca="1" si="156"/>
        <v>0</v>
      </c>
      <c r="CA422" s="35">
        <f t="shared" ca="1" si="156"/>
        <v>0</v>
      </c>
      <c r="CB422" s="35">
        <f t="shared" ca="1" si="156"/>
        <v>0</v>
      </c>
      <c r="CC422" s="35">
        <f t="shared" ca="1" si="156"/>
        <v>0</v>
      </c>
      <c r="CD422" s="35">
        <f t="shared" ca="1" si="158"/>
        <v>0</v>
      </c>
      <c r="CE422" s="35">
        <f t="shared" ca="1" si="158"/>
        <v>0</v>
      </c>
      <c r="CF422" s="35">
        <f t="shared" ca="1" si="158"/>
        <v>0</v>
      </c>
      <c r="CG422" s="35">
        <f t="shared" ca="1" si="158"/>
        <v>0</v>
      </c>
      <c r="CH422" s="35">
        <f t="shared" ca="1" si="158"/>
        <v>0</v>
      </c>
      <c r="CI422" s="35">
        <f t="shared" ca="1" si="158"/>
        <v>0</v>
      </c>
      <c r="CJ422" s="35">
        <f t="shared" ca="1" si="158"/>
        <v>0</v>
      </c>
      <c r="CK422" s="35">
        <f t="shared" ca="1" si="159"/>
        <v>0</v>
      </c>
      <c r="CL422" s="35">
        <f t="shared" ca="1" si="159"/>
        <v>0</v>
      </c>
      <c r="CM422" s="35">
        <f t="shared" ca="1" si="159"/>
        <v>0</v>
      </c>
      <c r="CN422" s="35">
        <f t="shared" ca="1" si="159"/>
        <v>0</v>
      </c>
      <c r="CO422" s="35">
        <f t="shared" ca="1" si="159"/>
        <v>0</v>
      </c>
      <c r="CP422" s="35">
        <f t="shared" ca="1" si="159"/>
        <v>0</v>
      </c>
      <c r="CQ422" s="35">
        <f t="shared" ca="1" si="159"/>
        <v>0</v>
      </c>
      <c r="CR422" s="35">
        <f t="shared" ca="1" si="159"/>
        <v>0</v>
      </c>
      <c r="CS422" s="35">
        <f t="shared" ca="1" si="159"/>
        <v>0</v>
      </c>
      <c r="CT422" s="35">
        <f t="shared" ca="1" si="154"/>
        <v>0</v>
      </c>
      <c r="CU422" s="35">
        <f t="shared" ca="1" si="154"/>
        <v>0</v>
      </c>
      <c r="CV422" s="35">
        <f t="shared" ca="1" si="154"/>
        <v>0</v>
      </c>
      <c r="CW422" s="38">
        <f t="shared" ca="1" si="154"/>
        <v>0</v>
      </c>
      <c r="CX422" s="38">
        <f t="shared" ca="1" si="154"/>
        <v>0</v>
      </c>
      <c r="CY422" s="38">
        <f t="shared" ca="1" si="154"/>
        <v>0</v>
      </c>
      <c r="CZ422" s="39">
        <f t="shared" ca="1" si="139"/>
        <v>0</v>
      </c>
      <c r="DA422" s="35"/>
    </row>
    <row r="423" spans="4:105" x14ac:dyDescent="0.3">
      <c r="D423" s="61" t="str">
        <f>VLOOKUP(F423,[1]Special!$O$2:$S$209,3,0)</f>
        <v>|0101021700|0.00|0.00|0.000|99.0001.4</v>
      </c>
      <c r="E423" s="20" t="s">
        <v>446</v>
      </c>
      <c r="F423" s="19" t="str">
        <f t="shared" si="142"/>
        <v>|0200226010|31.80|0.00|1.400|0.000</v>
      </c>
      <c r="G423" s="19" t="str">
        <f>'Cutting Rules'!H423</f>
        <v>LEGROUP||||||||||||</v>
      </c>
      <c r="H423" s="19" t="str">
        <f>VLOOKUP(MID(F423,8,2),[1]Special!$H$2:$I$32,2,0)</f>
        <v>STAM390G</v>
      </c>
      <c r="I423" s="19" t="str">
        <f t="shared" si="143"/>
        <v>IBC</v>
      </c>
      <c r="J423" s="19" t="str">
        <f t="shared" si="144"/>
        <v>P</v>
      </c>
      <c r="K423" s="19" t="str">
        <f t="shared" si="145"/>
        <v>31.8</v>
      </c>
      <c r="L423" s="19" t="str">
        <f t="shared" si="146"/>
        <v>0.00</v>
      </c>
      <c r="M423" s="52" t="str">
        <f t="shared" si="147"/>
        <v>1.40</v>
      </c>
      <c r="N423" s="52" t="str">
        <f t="shared" si="148"/>
        <v>5850</v>
      </c>
      <c r="O423" s="19">
        <f>VLOOKUP(F423,[1]Item!$A$5:$Z$10000,26,0)</f>
        <v>1.05</v>
      </c>
      <c r="P423" s="19" t="str">
        <f>VLOOKUP(E423,[1]route!$E$3:$O$10005,11,0)</f>
        <v>P/E</v>
      </c>
      <c r="Q423" s="62" t="str">
        <f>'Cutting Rules'!AD423</f>
        <v>5850------------</v>
      </c>
      <c r="R423" s="23">
        <f ca="1">SUMIF([1]route!$E$3:$E$10005,E423,[1]!Table1[生産])</f>
        <v>0</v>
      </c>
      <c r="S423" s="24"/>
      <c r="T423" s="78" t="s">
        <v>547</v>
      </c>
      <c r="U423" s="19"/>
      <c r="V423" s="48">
        <f>SUMIF([1]route!$E$3:$E$10005,E423,[1]route!$M$3:$M$10005)</f>
        <v>0</v>
      </c>
      <c r="W423" s="56">
        <f t="shared" si="149"/>
        <v>0</v>
      </c>
      <c r="X423" s="27" t="e">
        <f t="array" aca="1" ref="X423" ca="1">INDEX($BP423:$CZ423,MATCH(TRUE,$BP423:$CZ423&lt;0,0))</f>
        <v>#N/A</v>
      </c>
      <c r="Y423" s="47" t="str">
        <f t="shared" ca="1" si="140"/>
        <v/>
      </c>
      <c r="Z423" s="121" t="str">
        <f>IFERROR(VLOOKUP(E423,[1]route!$E$3:$BL$10005,59,0),"")&amp;IFERROR(VLOOKUP(E423,[1]route!$E$3:$BL$10005,60,0),"")</f>
        <v/>
      </c>
      <c r="AA423" s="28">
        <f t="shared" ca="1" si="150"/>
        <v>0</v>
      </c>
      <c r="AB423" s="77">
        <f t="shared" ca="1" si="151"/>
        <v>0</v>
      </c>
      <c r="AC423" s="4" t="str">
        <f t="shared" ca="1" si="141"/>
        <v/>
      </c>
      <c r="AD423" s="29">
        <v>0</v>
      </c>
      <c r="AE423" s="30">
        <f ca="1">SUMIF([1]route!$E$3:$E$10005,E423,[1]!Table1[1])</f>
        <v>0</v>
      </c>
      <c r="AF423" s="30">
        <f ca="1">SUMIF([1]route!$E$3:$E$10005,E423,[1]!Table1[2])</f>
        <v>0</v>
      </c>
      <c r="AG423" s="30">
        <f ca="1">SUMIF([1]route!$E$3:$E$10005,E423,[1]!Table1[3])</f>
        <v>0</v>
      </c>
      <c r="AH423" s="30">
        <f ca="1">SUMIF([1]route!$E$3:$E$10005,E423,[1]!Table1[4])</f>
        <v>0</v>
      </c>
      <c r="AI423" s="30">
        <f ca="1">SUMIF([1]route!$E$3:$E$10005,E423,[1]!Table1[5])</f>
        <v>0</v>
      </c>
      <c r="AJ423" s="30">
        <f ca="1">SUMIF([1]route!$E$3:$E$10005,E423,[1]!Table1[6])</f>
        <v>0</v>
      </c>
      <c r="AK423" s="30">
        <f ca="1">SUMIF([1]route!$E$3:$E$10005,E423,[1]!Table1[7])</f>
        <v>0</v>
      </c>
      <c r="AL423" s="30">
        <f ca="1">SUMIF([1]route!$E$3:$E$10005,E423,[1]!Table1[8])</f>
        <v>0</v>
      </c>
      <c r="AM423" s="30">
        <f ca="1">SUMIF([1]route!$E$3:$E$10005,E423,[1]!Table1[9])</f>
        <v>0</v>
      </c>
      <c r="AN423" s="30">
        <f ca="1">SUMIF([1]route!$E$3:$E$10005,E423,[1]!Table1[10])</f>
        <v>0</v>
      </c>
      <c r="AO423" s="30">
        <f ca="1">SUMIF([1]route!$E$3:$E$10005,E423,[1]!Table1[11])</f>
        <v>0</v>
      </c>
      <c r="AP423" s="30">
        <f ca="1">SUMIF([1]route!$E$3:$E$10005,E423,[1]!Table1[12])</f>
        <v>0</v>
      </c>
      <c r="AQ423" s="30">
        <f ca="1">SUMIF([1]route!$E$3:$E$10005,E423,[1]!Table1[13])</f>
        <v>0</v>
      </c>
      <c r="AR423" s="30">
        <f ca="1">SUMIF([1]route!$E$3:$E$10005,E423,[1]!Table1[14])</f>
        <v>0</v>
      </c>
      <c r="AS423" s="30">
        <f ca="1">SUMIF([1]route!$E$3:$E$10005,E423,[1]!Table1[15])</f>
        <v>0</v>
      </c>
      <c r="AT423" s="30">
        <f ca="1">SUMIF([1]route!$E$3:$E$10005,E423,[1]!Table1[16])</f>
        <v>0</v>
      </c>
      <c r="AU423" s="30">
        <f ca="1">SUMIF([1]route!$E$3:$E$10005,E423,[1]!Table1[17])</f>
        <v>0</v>
      </c>
      <c r="AV423" s="30">
        <f ca="1">SUMIF([1]route!$E$3:$E$10005,E423,[1]!Table1[18])</f>
        <v>0</v>
      </c>
      <c r="AW423" s="30">
        <f ca="1">SUMIF([1]route!$E$3:$E$10005,E423,[1]!Table1[19])</f>
        <v>0</v>
      </c>
      <c r="AX423" s="30">
        <f ca="1">SUMIF([1]route!$E$3:$E$10005,E423,[1]!Table1[20])</f>
        <v>0</v>
      </c>
      <c r="AY423" s="30">
        <f ca="1">SUMIF([1]route!$E$3:$E$10005,E423,[1]!Table1[21])</f>
        <v>0</v>
      </c>
      <c r="AZ423" s="30">
        <f ca="1">SUMIF([1]route!$E$3:$E$10005,E423,[1]!Table1[22])</f>
        <v>0</v>
      </c>
      <c r="BA423" s="30">
        <f ca="1">SUMIF([1]route!$E$3:$E$10005,E423,[1]!Table1[23])</f>
        <v>0</v>
      </c>
      <c r="BB423" s="30">
        <f ca="1">SUMIF([1]route!$E$3:$E$10005,E423,[1]!Table1[24])</f>
        <v>0</v>
      </c>
      <c r="BC423" s="30">
        <f ca="1">SUMIF([1]route!$E$3:$E$10005,E423,[1]!Table1[25])</f>
        <v>0</v>
      </c>
      <c r="BD423" s="30">
        <f ca="1">SUMIF([1]route!$E$3:$E$10005,E423,[1]!Table1[26])</f>
        <v>0</v>
      </c>
      <c r="BE423" s="30">
        <f ca="1">SUMIF([1]route!$E$3:$E$10005,E423,[1]!Table1[27])</f>
        <v>0</v>
      </c>
      <c r="BF423" s="30">
        <f ca="1">SUMIF([1]route!$E$3:$E$10005,E423,[1]!Table1[28])</f>
        <v>0</v>
      </c>
      <c r="BG423" s="30">
        <f ca="1">SUMIF([1]route!$E$3:$E$10005,E423,[1]!Table1[29])</f>
        <v>0</v>
      </c>
      <c r="BH423" s="30">
        <f ca="1">SUMIF([1]route!$E$3:$E$10005,E423,[1]!Table1[30])</f>
        <v>0</v>
      </c>
      <c r="BI423" s="30">
        <f ca="1">SUMIF([1]route!$E$3:$E$10005,E423,[1]!Table1[31])</f>
        <v>0</v>
      </c>
      <c r="BJ423" s="30">
        <f ca="1">SUMIF([1]route!$E$3:$E$10005,E423,[1]!Table1[Remain PO])</f>
        <v>0</v>
      </c>
      <c r="BK423" s="31">
        <f ca="1">SUMIF([1]route!$E$3:$E$10005,E423,[1]!Table1[N+1])</f>
        <v>0</v>
      </c>
      <c r="BL423" s="31">
        <f ca="1">SUMIF([1]route!$E$3:$E$10005,E423,[1]!Table1[N+2])</f>
        <v>0</v>
      </c>
      <c r="BM423" s="31">
        <f ca="1">SUMIF([1]route!$E$3:$E$10005,E423,[1]!Table1[N+3])</f>
        <v>0</v>
      </c>
      <c r="BN423" s="32">
        <f ca="1">SUMIF([1]route!$E$3:$E$10005,E423,[1]!Table1[N+4])</f>
        <v>0</v>
      </c>
      <c r="BP423" s="37">
        <f t="shared" si="152"/>
        <v>0</v>
      </c>
      <c r="BQ423" s="35">
        <f t="shared" ca="1" si="157"/>
        <v>0</v>
      </c>
      <c r="BR423" s="35">
        <f t="shared" ca="1" si="157"/>
        <v>0</v>
      </c>
      <c r="BS423" s="35">
        <f t="shared" ca="1" si="157"/>
        <v>0</v>
      </c>
      <c r="BT423" s="35">
        <f t="shared" ca="1" si="156"/>
        <v>0</v>
      </c>
      <c r="BU423" s="35">
        <f t="shared" ca="1" si="156"/>
        <v>0</v>
      </c>
      <c r="BV423" s="35">
        <f t="shared" ca="1" si="156"/>
        <v>0</v>
      </c>
      <c r="BW423" s="35">
        <f t="shared" ca="1" si="156"/>
        <v>0</v>
      </c>
      <c r="BX423" s="35">
        <f t="shared" ca="1" si="156"/>
        <v>0</v>
      </c>
      <c r="BY423" s="35">
        <f t="shared" ca="1" si="156"/>
        <v>0</v>
      </c>
      <c r="BZ423" s="35">
        <f t="shared" ca="1" si="156"/>
        <v>0</v>
      </c>
      <c r="CA423" s="35">
        <f t="shared" ca="1" si="156"/>
        <v>0</v>
      </c>
      <c r="CB423" s="35">
        <f t="shared" ca="1" si="156"/>
        <v>0</v>
      </c>
      <c r="CC423" s="35">
        <f t="shared" ca="1" si="156"/>
        <v>0</v>
      </c>
      <c r="CD423" s="35">
        <f t="shared" ca="1" si="158"/>
        <v>0</v>
      </c>
      <c r="CE423" s="35">
        <f t="shared" ca="1" si="158"/>
        <v>0</v>
      </c>
      <c r="CF423" s="35">
        <f t="shared" ca="1" si="158"/>
        <v>0</v>
      </c>
      <c r="CG423" s="35">
        <f t="shared" ca="1" si="158"/>
        <v>0</v>
      </c>
      <c r="CH423" s="35">
        <f t="shared" ca="1" si="158"/>
        <v>0</v>
      </c>
      <c r="CI423" s="35">
        <f t="shared" ca="1" si="158"/>
        <v>0</v>
      </c>
      <c r="CJ423" s="35">
        <f t="shared" ca="1" si="158"/>
        <v>0</v>
      </c>
      <c r="CK423" s="35">
        <f t="shared" ca="1" si="159"/>
        <v>0</v>
      </c>
      <c r="CL423" s="35">
        <f t="shared" ca="1" si="159"/>
        <v>0</v>
      </c>
      <c r="CM423" s="35">
        <f t="shared" ca="1" si="159"/>
        <v>0</v>
      </c>
      <c r="CN423" s="35">
        <f t="shared" ca="1" si="159"/>
        <v>0</v>
      </c>
      <c r="CO423" s="35">
        <f t="shared" ca="1" si="159"/>
        <v>0</v>
      </c>
      <c r="CP423" s="35">
        <f t="shared" ca="1" si="159"/>
        <v>0</v>
      </c>
      <c r="CQ423" s="35">
        <f t="shared" ca="1" si="159"/>
        <v>0</v>
      </c>
      <c r="CR423" s="35">
        <f t="shared" ca="1" si="159"/>
        <v>0</v>
      </c>
      <c r="CS423" s="35">
        <f t="shared" ca="1" si="159"/>
        <v>0</v>
      </c>
      <c r="CT423" s="35">
        <f t="shared" ca="1" si="154"/>
        <v>0</v>
      </c>
      <c r="CU423" s="35">
        <f t="shared" ca="1" si="154"/>
        <v>0</v>
      </c>
      <c r="CV423" s="35">
        <f t="shared" ca="1" si="154"/>
        <v>0</v>
      </c>
      <c r="CW423" s="38">
        <f t="shared" ca="1" si="154"/>
        <v>0</v>
      </c>
      <c r="CX423" s="38">
        <f t="shared" ca="1" si="154"/>
        <v>0</v>
      </c>
      <c r="CY423" s="38">
        <f t="shared" ca="1" si="154"/>
        <v>0</v>
      </c>
      <c r="CZ423" s="39">
        <f t="shared" ca="1" si="139"/>
        <v>0</v>
      </c>
      <c r="DA423" s="35"/>
    </row>
    <row r="424" spans="4:105" x14ac:dyDescent="0.3">
      <c r="D424" s="61" t="str">
        <f>VLOOKUP(F424,[1]Special!$O$2:$S$209,3,0)</f>
        <v>|0101021700|0.00|0.00|0.000|87.5001.6</v>
      </c>
      <c r="E424" s="20" t="s">
        <v>447</v>
      </c>
      <c r="F424" s="19" t="str">
        <f t="shared" si="142"/>
        <v>|0200226010|28.60|0.00|1.600|0.000</v>
      </c>
      <c r="G424" s="19" t="str">
        <f>'Cutting Rules'!H424</f>
        <v>INNOTEK||||||||||||</v>
      </c>
      <c r="H424" s="19" t="str">
        <f>VLOOKUP(MID(F424,8,2),[1]Special!$H$2:$I$32,2,0)</f>
        <v>STAM390G</v>
      </c>
      <c r="I424" s="19" t="str">
        <f t="shared" si="143"/>
        <v>NBC</v>
      </c>
      <c r="J424" s="19" t="str">
        <f t="shared" si="144"/>
        <v>P</v>
      </c>
      <c r="K424" s="19" t="str">
        <f t="shared" si="145"/>
        <v>28.6</v>
      </c>
      <c r="L424" s="19" t="str">
        <f t="shared" si="146"/>
        <v>0.00</v>
      </c>
      <c r="M424" s="52" t="str">
        <f t="shared" si="147"/>
        <v>1.60</v>
      </c>
      <c r="N424" s="52" t="str">
        <f t="shared" si="148"/>
        <v>6300</v>
      </c>
      <c r="O424" s="19">
        <f>VLOOKUP(F424,[1]Item!$A$5:$Z$10000,26,0)</f>
        <v>1.0649999999999999</v>
      </c>
      <c r="P424" s="19" t="str">
        <f>VLOOKUP(E424,[1]route!$E$3:$O$10005,11,0)</f>
        <v>P/E</v>
      </c>
      <c r="Q424" s="62" t="str">
        <f>'Cutting Rules'!AD424</f>
        <v>6300------------</v>
      </c>
      <c r="R424" s="23">
        <f ca="1">SUMIF([1]route!$E$3:$E$10005,E424,[1]!Table1[生産])</f>
        <v>0</v>
      </c>
      <c r="S424" s="24"/>
      <c r="T424" s="78" t="s">
        <v>547</v>
      </c>
      <c r="U424" s="19"/>
      <c r="V424" s="48">
        <f>SUMIF([1]route!$E$3:$E$10005,E424,[1]route!$M$3:$M$10005)</f>
        <v>0</v>
      </c>
      <c r="W424" s="56">
        <f t="shared" si="149"/>
        <v>0</v>
      </c>
      <c r="X424" s="27">
        <f t="array" aca="1" ref="X424" ca="1">INDEX($BP424:$CZ424,MATCH(TRUE,$BP424:$CZ424&lt;0,0))</f>
        <v>-42</v>
      </c>
      <c r="Y424" s="47">
        <f t="shared" ca="1" si="140"/>
        <v>45380</v>
      </c>
      <c r="Z424" s="121" t="str">
        <f>IFERROR(VLOOKUP(E424,[1]route!$E$3:$BL$10005,59,0),"")&amp;IFERROR(VLOOKUP(E424,[1]route!$E$3:$BL$10005,60,0),"")</f>
        <v/>
      </c>
      <c r="AA424" s="28">
        <f t="shared" ca="1" si="150"/>
        <v>0</v>
      </c>
      <c r="AB424" s="77">
        <f t="shared" ca="1" si="151"/>
        <v>0</v>
      </c>
      <c r="AC424" s="4">
        <f t="shared" ca="1" si="141"/>
        <v>36</v>
      </c>
      <c r="AD424" s="29">
        <v>0</v>
      </c>
      <c r="AE424" s="30">
        <f ca="1">SUMIF([1]route!$E$3:$E$10005,E424,[1]!Table1[1])</f>
        <v>0</v>
      </c>
      <c r="AF424" s="30">
        <f ca="1">SUMIF([1]route!$E$3:$E$10005,E424,[1]!Table1[2])</f>
        <v>0</v>
      </c>
      <c r="AG424" s="30">
        <f ca="1">SUMIF([1]route!$E$3:$E$10005,E424,[1]!Table1[3])</f>
        <v>0</v>
      </c>
      <c r="AH424" s="30">
        <f ca="1">SUMIF([1]route!$E$3:$E$10005,E424,[1]!Table1[4])</f>
        <v>0</v>
      </c>
      <c r="AI424" s="30">
        <f ca="1">SUMIF([1]route!$E$3:$E$10005,E424,[1]!Table1[5])</f>
        <v>0</v>
      </c>
      <c r="AJ424" s="30">
        <f ca="1">SUMIF([1]route!$E$3:$E$10005,E424,[1]!Table1[6])</f>
        <v>0</v>
      </c>
      <c r="AK424" s="30">
        <f ca="1">SUMIF([1]route!$E$3:$E$10005,E424,[1]!Table1[7])</f>
        <v>0</v>
      </c>
      <c r="AL424" s="30">
        <f ca="1">SUMIF([1]route!$E$3:$E$10005,E424,[1]!Table1[8])</f>
        <v>0</v>
      </c>
      <c r="AM424" s="30">
        <f ca="1">SUMIF([1]route!$E$3:$E$10005,E424,[1]!Table1[9])</f>
        <v>0</v>
      </c>
      <c r="AN424" s="30">
        <f ca="1">SUMIF([1]route!$E$3:$E$10005,E424,[1]!Table1[10])</f>
        <v>0</v>
      </c>
      <c r="AO424" s="30">
        <f ca="1">SUMIF([1]route!$E$3:$E$10005,E424,[1]!Table1[11])</f>
        <v>0</v>
      </c>
      <c r="AP424" s="30">
        <f ca="1">SUMIF([1]route!$E$3:$E$10005,E424,[1]!Table1[12])</f>
        <v>0</v>
      </c>
      <c r="AQ424" s="30">
        <f ca="1">SUMIF([1]route!$E$3:$E$10005,E424,[1]!Table1[13])</f>
        <v>0</v>
      </c>
      <c r="AR424" s="30">
        <f ca="1">SUMIF([1]route!$E$3:$E$10005,E424,[1]!Table1[14])</f>
        <v>0</v>
      </c>
      <c r="AS424" s="30">
        <f ca="1">SUMIF([1]route!$E$3:$E$10005,E424,[1]!Table1[15])</f>
        <v>0</v>
      </c>
      <c r="AT424" s="30">
        <f ca="1">SUMIF([1]route!$E$3:$E$10005,E424,[1]!Table1[16])</f>
        <v>0</v>
      </c>
      <c r="AU424" s="30">
        <f ca="1">SUMIF([1]route!$E$3:$E$10005,E424,[1]!Table1[17])</f>
        <v>0</v>
      </c>
      <c r="AV424" s="30">
        <f ca="1">SUMIF([1]route!$E$3:$E$10005,E424,[1]!Table1[18])</f>
        <v>0</v>
      </c>
      <c r="AW424" s="30">
        <f ca="1">SUMIF([1]route!$E$3:$E$10005,E424,[1]!Table1[19])</f>
        <v>0</v>
      </c>
      <c r="AX424" s="30">
        <f ca="1">SUMIF([1]route!$E$3:$E$10005,E424,[1]!Table1[20])</f>
        <v>0</v>
      </c>
      <c r="AY424" s="30">
        <f ca="1">SUMIF([1]route!$E$3:$E$10005,E424,[1]!Table1[21])</f>
        <v>0</v>
      </c>
      <c r="AZ424" s="30">
        <f ca="1">SUMIF([1]route!$E$3:$E$10005,E424,[1]!Table1[22])</f>
        <v>0</v>
      </c>
      <c r="BA424" s="30">
        <f ca="1">SUMIF([1]route!$E$3:$E$10005,E424,[1]!Table1[23])</f>
        <v>0</v>
      </c>
      <c r="BB424" s="30">
        <f ca="1">SUMIF([1]route!$E$3:$E$10005,E424,[1]!Table1[24])</f>
        <v>0</v>
      </c>
      <c r="BC424" s="30">
        <f ca="1">SUMIF([1]route!$E$3:$E$10005,E424,[1]!Table1[25])</f>
        <v>0</v>
      </c>
      <c r="BD424" s="30">
        <f ca="1">SUMIF([1]route!$E$3:$E$10005,E424,[1]!Table1[26])</f>
        <v>0</v>
      </c>
      <c r="BE424" s="30">
        <f ca="1">SUMIF([1]route!$E$3:$E$10005,E424,[1]!Table1[27])</f>
        <v>0</v>
      </c>
      <c r="BF424" s="30">
        <f ca="1">SUMIF([1]route!$E$3:$E$10005,E424,[1]!Table1[28])</f>
        <v>0</v>
      </c>
      <c r="BG424" s="30">
        <f ca="1">SUMIF([1]route!$E$3:$E$10005,E424,[1]!Table1[29])</f>
        <v>0</v>
      </c>
      <c r="BH424" s="30">
        <f ca="1">SUMIF([1]route!$E$3:$E$10005,E424,[1]!Table1[30])</f>
        <v>0</v>
      </c>
      <c r="BI424" s="30">
        <f ca="1">SUMIF([1]route!$E$3:$E$10005,E424,[1]!Table1[31])</f>
        <v>0</v>
      </c>
      <c r="BJ424" s="30">
        <f ca="1">SUMIF([1]route!$E$3:$E$10005,E424,[1]!Table1[Remain PO])</f>
        <v>0</v>
      </c>
      <c r="BK424" s="31">
        <f ca="1">SUMIF([1]route!$E$3:$E$10005,E424,[1]!Table1[N+1])</f>
        <v>0</v>
      </c>
      <c r="BL424" s="31">
        <f ca="1">SUMIF([1]route!$E$3:$E$10005,E424,[1]!Table1[N+2])</f>
        <v>0</v>
      </c>
      <c r="BM424" s="31">
        <f ca="1">SUMIF([1]route!$E$3:$E$10005,E424,[1]!Table1[N+3])</f>
        <v>42</v>
      </c>
      <c r="BN424" s="32">
        <f ca="1">SUMIF([1]route!$E$3:$E$10005,E424,[1]!Table1[N+4])</f>
        <v>0</v>
      </c>
      <c r="BP424" s="37">
        <f t="shared" si="152"/>
        <v>0</v>
      </c>
      <c r="BQ424" s="35">
        <f t="shared" ca="1" si="157"/>
        <v>0</v>
      </c>
      <c r="BR424" s="35">
        <f t="shared" ca="1" si="157"/>
        <v>0</v>
      </c>
      <c r="BS424" s="35">
        <f t="shared" ca="1" si="157"/>
        <v>0</v>
      </c>
      <c r="BT424" s="35">
        <f t="shared" ca="1" si="156"/>
        <v>0</v>
      </c>
      <c r="BU424" s="35">
        <f t="shared" ca="1" si="156"/>
        <v>0</v>
      </c>
      <c r="BV424" s="35">
        <f t="shared" ca="1" si="156"/>
        <v>0</v>
      </c>
      <c r="BW424" s="35">
        <f t="shared" ca="1" si="156"/>
        <v>0</v>
      </c>
      <c r="BX424" s="35">
        <f t="shared" ca="1" si="156"/>
        <v>0</v>
      </c>
      <c r="BY424" s="35">
        <f t="shared" ca="1" si="156"/>
        <v>0</v>
      </c>
      <c r="BZ424" s="35">
        <f t="shared" ca="1" si="156"/>
        <v>0</v>
      </c>
      <c r="CA424" s="35">
        <f t="shared" ca="1" si="156"/>
        <v>0</v>
      </c>
      <c r="CB424" s="35">
        <f t="shared" ca="1" si="156"/>
        <v>0</v>
      </c>
      <c r="CC424" s="35">
        <f t="shared" ca="1" si="156"/>
        <v>0</v>
      </c>
      <c r="CD424" s="35">
        <f t="shared" ca="1" si="158"/>
        <v>0</v>
      </c>
      <c r="CE424" s="35">
        <f t="shared" ca="1" si="158"/>
        <v>0</v>
      </c>
      <c r="CF424" s="35">
        <f t="shared" ca="1" si="158"/>
        <v>0</v>
      </c>
      <c r="CG424" s="35">
        <f t="shared" ca="1" si="158"/>
        <v>0</v>
      </c>
      <c r="CH424" s="35">
        <f t="shared" ca="1" si="158"/>
        <v>0</v>
      </c>
      <c r="CI424" s="35">
        <f t="shared" ca="1" si="158"/>
        <v>0</v>
      </c>
      <c r="CJ424" s="35">
        <f t="shared" ca="1" si="158"/>
        <v>0</v>
      </c>
      <c r="CK424" s="35">
        <f t="shared" ca="1" si="159"/>
        <v>0</v>
      </c>
      <c r="CL424" s="35">
        <f t="shared" ca="1" si="159"/>
        <v>0</v>
      </c>
      <c r="CM424" s="35">
        <f t="shared" ca="1" si="159"/>
        <v>0</v>
      </c>
      <c r="CN424" s="35">
        <f t="shared" ca="1" si="159"/>
        <v>0</v>
      </c>
      <c r="CO424" s="35">
        <f t="shared" ca="1" si="159"/>
        <v>0</v>
      </c>
      <c r="CP424" s="35">
        <f t="shared" ca="1" si="159"/>
        <v>0</v>
      </c>
      <c r="CQ424" s="35">
        <f t="shared" ca="1" si="159"/>
        <v>0</v>
      </c>
      <c r="CR424" s="35">
        <f t="shared" ca="1" si="159"/>
        <v>0</v>
      </c>
      <c r="CS424" s="35">
        <f t="shared" ca="1" si="159"/>
        <v>0</v>
      </c>
      <c r="CT424" s="35">
        <f t="shared" ca="1" si="154"/>
        <v>0</v>
      </c>
      <c r="CU424" s="35">
        <f t="shared" ca="1" si="154"/>
        <v>0</v>
      </c>
      <c r="CV424" s="35">
        <f t="shared" ca="1" si="154"/>
        <v>0</v>
      </c>
      <c r="CW424" s="38">
        <f t="shared" ca="1" si="154"/>
        <v>0</v>
      </c>
      <c r="CX424" s="38">
        <f t="shared" ca="1" si="154"/>
        <v>0</v>
      </c>
      <c r="CY424" s="38">
        <f t="shared" ca="1" si="154"/>
        <v>-42</v>
      </c>
      <c r="CZ424" s="39">
        <f t="shared" ca="1" si="139"/>
        <v>-42</v>
      </c>
      <c r="DA424" s="35"/>
    </row>
    <row r="425" spans="4:105" x14ac:dyDescent="0.3">
      <c r="D425" s="61" t="str">
        <f>VLOOKUP(F425,[1]Special!$O$2:$S$209,3,0)</f>
        <v>|0101021700|0.00|0.00|0.000|87.5001.6</v>
      </c>
      <c r="E425" s="20" t="s">
        <v>448</v>
      </c>
      <c r="F425" s="19" t="str">
        <f t="shared" si="142"/>
        <v>|0200226010|28.60|0.00|1.600|0.000</v>
      </c>
      <c r="G425" s="19" t="str">
        <f>'Cutting Rules'!H425</f>
        <v>INNOTEK||||||||||||</v>
      </c>
      <c r="H425" s="19" t="str">
        <f>VLOOKUP(MID(F425,8,2),[1]Special!$H$2:$I$32,2,0)</f>
        <v>STAM390G</v>
      </c>
      <c r="I425" s="19" t="str">
        <f t="shared" si="143"/>
        <v>IBC</v>
      </c>
      <c r="J425" s="19" t="str">
        <f t="shared" si="144"/>
        <v>P</v>
      </c>
      <c r="K425" s="19" t="str">
        <f t="shared" si="145"/>
        <v>28.6</v>
      </c>
      <c r="L425" s="19" t="str">
        <f t="shared" si="146"/>
        <v>0.00</v>
      </c>
      <c r="M425" s="52" t="str">
        <f t="shared" si="147"/>
        <v>1.60</v>
      </c>
      <c r="N425" s="52" t="str">
        <f t="shared" si="148"/>
        <v>5220</v>
      </c>
      <c r="O425" s="19">
        <f>VLOOKUP(F425,[1]Item!$A$5:$Z$10000,26,0)</f>
        <v>1.0649999999999999</v>
      </c>
      <c r="P425" s="19" t="str">
        <f>VLOOKUP(E425,[1]route!$E$3:$O$10005,11,0)</f>
        <v>P/E</v>
      </c>
      <c r="Q425" s="62" t="str">
        <f>'Cutting Rules'!AD425</f>
        <v>5220------------</v>
      </c>
      <c r="R425" s="23">
        <f ca="1">SUMIF([1]route!$E$3:$E$10005,E425,[1]!Table1[生産])</f>
        <v>0</v>
      </c>
      <c r="S425" s="24"/>
      <c r="T425" s="78" t="s">
        <v>547</v>
      </c>
      <c r="U425" s="19"/>
      <c r="V425" s="48">
        <f>SUMIF([1]route!$E$3:$E$10005,E425,[1]route!$M$3:$M$10005)</f>
        <v>0</v>
      </c>
      <c r="W425" s="56">
        <f t="shared" si="149"/>
        <v>0</v>
      </c>
      <c r="X425" s="27" t="e">
        <f t="array" aca="1" ref="X425" ca="1">INDEX($BP425:$CZ425,MATCH(TRUE,$BP425:$CZ425&lt;0,0))</f>
        <v>#N/A</v>
      </c>
      <c r="Y425" s="47" t="str">
        <f t="shared" ca="1" si="140"/>
        <v/>
      </c>
      <c r="Z425" s="121" t="str">
        <f>IFERROR(VLOOKUP(E425,[1]route!$E$3:$BL$10005,59,0),"")&amp;IFERROR(VLOOKUP(E425,[1]route!$E$3:$BL$10005,60,0),"")</f>
        <v/>
      </c>
      <c r="AA425" s="28">
        <f t="shared" ca="1" si="150"/>
        <v>0</v>
      </c>
      <c r="AB425" s="77">
        <f t="shared" ca="1" si="151"/>
        <v>0</v>
      </c>
      <c r="AC425" s="4" t="str">
        <f t="shared" ca="1" si="141"/>
        <v/>
      </c>
      <c r="AD425" s="29">
        <v>0</v>
      </c>
      <c r="AE425" s="30">
        <f ca="1">SUMIF([1]route!$E$3:$E$10005,E425,[1]!Table1[1])</f>
        <v>0</v>
      </c>
      <c r="AF425" s="30">
        <f ca="1">SUMIF([1]route!$E$3:$E$10005,E425,[1]!Table1[2])</f>
        <v>0</v>
      </c>
      <c r="AG425" s="30">
        <f ca="1">SUMIF([1]route!$E$3:$E$10005,E425,[1]!Table1[3])</f>
        <v>0</v>
      </c>
      <c r="AH425" s="30">
        <f ca="1">SUMIF([1]route!$E$3:$E$10005,E425,[1]!Table1[4])</f>
        <v>0</v>
      </c>
      <c r="AI425" s="30">
        <f ca="1">SUMIF([1]route!$E$3:$E$10005,E425,[1]!Table1[5])</f>
        <v>0</v>
      </c>
      <c r="AJ425" s="30">
        <f ca="1">SUMIF([1]route!$E$3:$E$10005,E425,[1]!Table1[6])</f>
        <v>0</v>
      </c>
      <c r="AK425" s="30">
        <f ca="1">SUMIF([1]route!$E$3:$E$10005,E425,[1]!Table1[7])</f>
        <v>0</v>
      </c>
      <c r="AL425" s="30">
        <f ca="1">SUMIF([1]route!$E$3:$E$10005,E425,[1]!Table1[8])</f>
        <v>0</v>
      </c>
      <c r="AM425" s="30">
        <f ca="1">SUMIF([1]route!$E$3:$E$10005,E425,[1]!Table1[9])</f>
        <v>0</v>
      </c>
      <c r="AN425" s="30">
        <f ca="1">SUMIF([1]route!$E$3:$E$10005,E425,[1]!Table1[10])</f>
        <v>0</v>
      </c>
      <c r="AO425" s="30">
        <f ca="1">SUMIF([1]route!$E$3:$E$10005,E425,[1]!Table1[11])</f>
        <v>0</v>
      </c>
      <c r="AP425" s="30">
        <f ca="1">SUMIF([1]route!$E$3:$E$10005,E425,[1]!Table1[12])</f>
        <v>0</v>
      </c>
      <c r="AQ425" s="30">
        <f ca="1">SUMIF([1]route!$E$3:$E$10005,E425,[1]!Table1[13])</f>
        <v>0</v>
      </c>
      <c r="AR425" s="30">
        <f ca="1">SUMIF([1]route!$E$3:$E$10005,E425,[1]!Table1[14])</f>
        <v>0</v>
      </c>
      <c r="AS425" s="30">
        <f ca="1">SUMIF([1]route!$E$3:$E$10005,E425,[1]!Table1[15])</f>
        <v>0</v>
      </c>
      <c r="AT425" s="30">
        <f ca="1">SUMIF([1]route!$E$3:$E$10005,E425,[1]!Table1[16])</f>
        <v>0</v>
      </c>
      <c r="AU425" s="30">
        <f ca="1">SUMIF([1]route!$E$3:$E$10005,E425,[1]!Table1[17])</f>
        <v>0</v>
      </c>
      <c r="AV425" s="30">
        <f ca="1">SUMIF([1]route!$E$3:$E$10005,E425,[1]!Table1[18])</f>
        <v>0</v>
      </c>
      <c r="AW425" s="30">
        <f ca="1">SUMIF([1]route!$E$3:$E$10005,E425,[1]!Table1[19])</f>
        <v>0</v>
      </c>
      <c r="AX425" s="30">
        <f ca="1">SUMIF([1]route!$E$3:$E$10005,E425,[1]!Table1[20])</f>
        <v>0</v>
      </c>
      <c r="AY425" s="30">
        <f ca="1">SUMIF([1]route!$E$3:$E$10005,E425,[1]!Table1[21])</f>
        <v>0</v>
      </c>
      <c r="AZ425" s="30">
        <f ca="1">SUMIF([1]route!$E$3:$E$10005,E425,[1]!Table1[22])</f>
        <v>0</v>
      </c>
      <c r="BA425" s="30">
        <f ca="1">SUMIF([1]route!$E$3:$E$10005,E425,[1]!Table1[23])</f>
        <v>0</v>
      </c>
      <c r="BB425" s="30">
        <f ca="1">SUMIF([1]route!$E$3:$E$10005,E425,[1]!Table1[24])</f>
        <v>0</v>
      </c>
      <c r="BC425" s="30">
        <f ca="1">SUMIF([1]route!$E$3:$E$10005,E425,[1]!Table1[25])</f>
        <v>0</v>
      </c>
      <c r="BD425" s="30">
        <f ca="1">SUMIF([1]route!$E$3:$E$10005,E425,[1]!Table1[26])</f>
        <v>0</v>
      </c>
      <c r="BE425" s="30">
        <f ca="1">SUMIF([1]route!$E$3:$E$10005,E425,[1]!Table1[27])</f>
        <v>0</v>
      </c>
      <c r="BF425" s="30">
        <f ca="1">SUMIF([1]route!$E$3:$E$10005,E425,[1]!Table1[28])</f>
        <v>0</v>
      </c>
      <c r="BG425" s="30">
        <f ca="1">SUMIF([1]route!$E$3:$E$10005,E425,[1]!Table1[29])</f>
        <v>0</v>
      </c>
      <c r="BH425" s="30">
        <f ca="1">SUMIF([1]route!$E$3:$E$10005,E425,[1]!Table1[30])</f>
        <v>0</v>
      </c>
      <c r="BI425" s="30">
        <f ca="1">SUMIF([1]route!$E$3:$E$10005,E425,[1]!Table1[31])</f>
        <v>0</v>
      </c>
      <c r="BJ425" s="30">
        <f ca="1">SUMIF([1]route!$E$3:$E$10005,E425,[1]!Table1[Remain PO])</f>
        <v>0</v>
      </c>
      <c r="BK425" s="31">
        <f ca="1">SUMIF([1]route!$E$3:$E$10005,E425,[1]!Table1[N+1])</f>
        <v>0</v>
      </c>
      <c r="BL425" s="31">
        <f ca="1">SUMIF([1]route!$E$3:$E$10005,E425,[1]!Table1[N+2])</f>
        <v>0</v>
      </c>
      <c r="BM425" s="31">
        <f ca="1">SUMIF([1]route!$E$3:$E$10005,E425,[1]!Table1[N+3])</f>
        <v>0</v>
      </c>
      <c r="BN425" s="32">
        <f ca="1">SUMIF([1]route!$E$3:$E$10005,E425,[1]!Table1[N+4])</f>
        <v>0</v>
      </c>
      <c r="BP425" s="37">
        <f t="shared" si="152"/>
        <v>0</v>
      </c>
      <c r="BQ425" s="35">
        <f t="shared" ca="1" si="157"/>
        <v>0</v>
      </c>
      <c r="BR425" s="35">
        <f t="shared" ca="1" si="157"/>
        <v>0</v>
      </c>
      <c r="BS425" s="35">
        <f t="shared" ca="1" si="157"/>
        <v>0</v>
      </c>
      <c r="BT425" s="35">
        <f t="shared" ca="1" si="156"/>
        <v>0</v>
      </c>
      <c r="BU425" s="35">
        <f t="shared" ca="1" si="156"/>
        <v>0</v>
      </c>
      <c r="BV425" s="35">
        <f t="shared" ca="1" si="156"/>
        <v>0</v>
      </c>
      <c r="BW425" s="35">
        <f t="shared" ca="1" si="156"/>
        <v>0</v>
      </c>
      <c r="BX425" s="35">
        <f t="shared" ca="1" si="156"/>
        <v>0</v>
      </c>
      <c r="BY425" s="35">
        <f t="shared" ca="1" si="156"/>
        <v>0</v>
      </c>
      <c r="BZ425" s="35">
        <f t="shared" ca="1" si="156"/>
        <v>0</v>
      </c>
      <c r="CA425" s="35">
        <f t="shared" ca="1" si="156"/>
        <v>0</v>
      </c>
      <c r="CB425" s="35">
        <f t="shared" ca="1" si="156"/>
        <v>0</v>
      </c>
      <c r="CC425" s="35">
        <f t="shared" ca="1" si="156"/>
        <v>0</v>
      </c>
      <c r="CD425" s="35">
        <f t="shared" ca="1" si="158"/>
        <v>0</v>
      </c>
      <c r="CE425" s="35">
        <f t="shared" ca="1" si="158"/>
        <v>0</v>
      </c>
      <c r="CF425" s="35">
        <f t="shared" ca="1" si="158"/>
        <v>0</v>
      </c>
      <c r="CG425" s="35">
        <f t="shared" ca="1" si="158"/>
        <v>0</v>
      </c>
      <c r="CH425" s="35">
        <f t="shared" ca="1" si="158"/>
        <v>0</v>
      </c>
      <c r="CI425" s="35">
        <f t="shared" ca="1" si="158"/>
        <v>0</v>
      </c>
      <c r="CJ425" s="35">
        <f t="shared" ca="1" si="158"/>
        <v>0</v>
      </c>
      <c r="CK425" s="35">
        <f t="shared" ca="1" si="159"/>
        <v>0</v>
      </c>
      <c r="CL425" s="35">
        <f t="shared" ca="1" si="159"/>
        <v>0</v>
      </c>
      <c r="CM425" s="35">
        <f t="shared" ca="1" si="159"/>
        <v>0</v>
      </c>
      <c r="CN425" s="35">
        <f t="shared" ca="1" si="159"/>
        <v>0</v>
      </c>
      <c r="CO425" s="35">
        <f t="shared" ca="1" si="159"/>
        <v>0</v>
      </c>
      <c r="CP425" s="35">
        <f t="shared" ca="1" si="159"/>
        <v>0</v>
      </c>
      <c r="CQ425" s="35">
        <f t="shared" ca="1" si="159"/>
        <v>0</v>
      </c>
      <c r="CR425" s="35">
        <f t="shared" ca="1" si="159"/>
        <v>0</v>
      </c>
      <c r="CS425" s="35">
        <f t="shared" ca="1" si="159"/>
        <v>0</v>
      </c>
      <c r="CT425" s="35">
        <f t="shared" ca="1" si="154"/>
        <v>0</v>
      </c>
      <c r="CU425" s="35">
        <f t="shared" ca="1" si="154"/>
        <v>0</v>
      </c>
      <c r="CV425" s="35">
        <f t="shared" ca="1" si="154"/>
        <v>0</v>
      </c>
      <c r="CW425" s="38">
        <f t="shared" ca="1" si="154"/>
        <v>0</v>
      </c>
      <c r="CX425" s="38">
        <f t="shared" ca="1" si="154"/>
        <v>0</v>
      </c>
      <c r="CY425" s="38">
        <f t="shared" ca="1" si="154"/>
        <v>0</v>
      </c>
      <c r="CZ425" s="39">
        <f t="shared" ca="1" si="139"/>
        <v>0</v>
      </c>
      <c r="DA425" s="35"/>
    </row>
    <row r="426" spans="4:105" x14ac:dyDescent="0.3">
      <c r="D426" s="61" t="str">
        <f>VLOOKUP(F426,[1]Special!$O$2:$S$209,3,0)</f>
        <v>|0101021700|0.00|0.00|0.000|67.0002</v>
      </c>
      <c r="E426" s="20" t="s">
        <v>449</v>
      </c>
      <c r="F426" s="19" t="str">
        <f t="shared" si="142"/>
        <v>|0200226010|22.20|0.00|2.000|0.000</v>
      </c>
      <c r="G426" s="19" t="str">
        <f>'Cutting Rules'!H426</f>
        <v>INNOTEK||||||||||||</v>
      </c>
      <c r="H426" s="19" t="str">
        <f>VLOOKUP(MID(F426,8,2),[1]Special!$H$2:$I$32,2,0)</f>
        <v>STAM390G</v>
      </c>
      <c r="I426" s="19" t="str">
        <f t="shared" si="143"/>
        <v>NBC</v>
      </c>
      <c r="J426" s="19" t="str">
        <f t="shared" si="144"/>
        <v>P</v>
      </c>
      <c r="K426" s="19" t="str">
        <f t="shared" si="145"/>
        <v>22.2</v>
      </c>
      <c r="L426" s="19" t="str">
        <f t="shared" si="146"/>
        <v>0.00</v>
      </c>
      <c r="M426" s="52" t="str">
        <f t="shared" si="147"/>
        <v>2.00</v>
      </c>
      <c r="N426" s="52" t="str">
        <f t="shared" si="148"/>
        <v>5330</v>
      </c>
      <c r="O426" s="19">
        <f>VLOOKUP(F426,[1]Item!$A$5:$Z$10000,26,0)</f>
        <v>0.996</v>
      </c>
      <c r="P426" s="19" t="str">
        <f>VLOOKUP(E426,[1]route!$E$3:$O$10005,11,0)</f>
        <v>P/E</v>
      </c>
      <c r="Q426" s="62" t="str">
        <f>'Cutting Rules'!AD426</f>
        <v>5330------------</v>
      </c>
      <c r="R426" s="23">
        <f ca="1">SUMIF([1]route!$E$3:$E$10005,E426,[1]!Table1[生産])</f>
        <v>880</v>
      </c>
      <c r="S426" s="24"/>
      <c r="T426" s="78" t="s">
        <v>547</v>
      </c>
      <c r="U426" s="19"/>
      <c r="V426" s="48">
        <f>SUMIF([1]route!$E$3:$E$10005,E426,[1]route!$M$3:$M$10005)</f>
        <v>0</v>
      </c>
      <c r="W426" s="56">
        <f t="shared" si="149"/>
        <v>0</v>
      </c>
      <c r="X426" s="27">
        <f t="array" aca="1" ref="X426" ca="1">INDEX($BP426:$CZ426,MATCH(TRUE,$BP426:$CZ426&lt;0,0))</f>
        <v>-880</v>
      </c>
      <c r="Y426" s="47">
        <f t="shared" ca="1" si="140"/>
        <v>45322</v>
      </c>
      <c r="Z426" s="121" t="str">
        <f>IFERROR(VLOOKUP(E426,[1]route!$E$3:$BL$10005,59,0),"")&amp;IFERROR(VLOOKUP(E426,[1]route!$E$3:$BL$10005,60,0),"")</f>
        <v>Fixed&gt;500pcs</v>
      </c>
      <c r="AA426" s="28">
        <f t="shared" ca="1" si="150"/>
        <v>880</v>
      </c>
      <c r="AB426" s="77">
        <f t="shared" ca="1" si="151"/>
        <v>4671.6384000000007</v>
      </c>
      <c r="AC426" s="4">
        <f t="shared" ca="1" si="141"/>
        <v>34</v>
      </c>
      <c r="AD426" s="29">
        <v>0</v>
      </c>
      <c r="AE426" s="30">
        <f ca="1">SUMIF([1]route!$E$3:$E$10005,E426,[1]!Table1[1])</f>
        <v>0</v>
      </c>
      <c r="AF426" s="30">
        <f ca="1">SUMIF([1]route!$E$3:$E$10005,E426,[1]!Table1[2])</f>
        <v>0</v>
      </c>
      <c r="AG426" s="30">
        <f ca="1">SUMIF([1]route!$E$3:$E$10005,E426,[1]!Table1[3])</f>
        <v>0</v>
      </c>
      <c r="AH426" s="30">
        <f ca="1">SUMIF([1]route!$E$3:$E$10005,E426,[1]!Table1[4])</f>
        <v>0</v>
      </c>
      <c r="AI426" s="30">
        <f ca="1">SUMIF([1]route!$E$3:$E$10005,E426,[1]!Table1[5])</f>
        <v>0</v>
      </c>
      <c r="AJ426" s="30">
        <f ca="1">SUMIF([1]route!$E$3:$E$10005,E426,[1]!Table1[6])</f>
        <v>0</v>
      </c>
      <c r="AK426" s="30">
        <f ca="1">SUMIF([1]route!$E$3:$E$10005,E426,[1]!Table1[7])</f>
        <v>0</v>
      </c>
      <c r="AL426" s="30">
        <f ca="1">SUMIF([1]route!$E$3:$E$10005,E426,[1]!Table1[8])</f>
        <v>0</v>
      </c>
      <c r="AM426" s="30">
        <f ca="1">SUMIF([1]route!$E$3:$E$10005,E426,[1]!Table1[9])</f>
        <v>0</v>
      </c>
      <c r="AN426" s="30">
        <f ca="1">SUMIF([1]route!$E$3:$E$10005,E426,[1]!Table1[10])</f>
        <v>0</v>
      </c>
      <c r="AO426" s="30">
        <f ca="1">SUMIF([1]route!$E$3:$E$10005,E426,[1]!Table1[11])</f>
        <v>0</v>
      </c>
      <c r="AP426" s="30">
        <f ca="1">SUMIF([1]route!$E$3:$E$10005,E426,[1]!Table1[12])</f>
        <v>0</v>
      </c>
      <c r="AQ426" s="30">
        <f ca="1">SUMIF([1]route!$E$3:$E$10005,E426,[1]!Table1[13])</f>
        <v>0</v>
      </c>
      <c r="AR426" s="30">
        <f ca="1">SUMIF([1]route!$E$3:$E$10005,E426,[1]!Table1[14])</f>
        <v>0</v>
      </c>
      <c r="AS426" s="30">
        <f ca="1">SUMIF([1]route!$E$3:$E$10005,E426,[1]!Table1[15])</f>
        <v>0</v>
      </c>
      <c r="AT426" s="30">
        <f ca="1">SUMIF([1]route!$E$3:$E$10005,E426,[1]!Table1[16])</f>
        <v>0</v>
      </c>
      <c r="AU426" s="30">
        <f ca="1">SUMIF([1]route!$E$3:$E$10005,E426,[1]!Table1[17])</f>
        <v>0</v>
      </c>
      <c r="AV426" s="30">
        <f ca="1">SUMIF([1]route!$E$3:$E$10005,E426,[1]!Table1[18])</f>
        <v>0</v>
      </c>
      <c r="AW426" s="30">
        <f ca="1">SUMIF([1]route!$E$3:$E$10005,E426,[1]!Table1[19])</f>
        <v>0</v>
      </c>
      <c r="AX426" s="30">
        <f ca="1">SUMIF([1]route!$E$3:$E$10005,E426,[1]!Table1[20])</f>
        <v>0</v>
      </c>
      <c r="AY426" s="30">
        <f ca="1">SUMIF([1]route!$E$3:$E$10005,E426,[1]!Table1[21])</f>
        <v>0</v>
      </c>
      <c r="AZ426" s="30">
        <f ca="1">SUMIF([1]route!$E$3:$E$10005,E426,[1]!Table1[22])</f>
        <v>0</v>
      </c>
      <c r="BA426" s="30">
        <f ca="1">SUMIF([1]route!$E$3:$E$10005,E426,[1]!Table1[23])</f>
        <v>0</v>
      </c>
      <c r="BB426" s="30">
        <f ca="1">SUMIF([1]route!$E$3:$E$10005,E426,[1]!Table1[24])</f>
        <v>0</v>
      </c>
      <c r="BC426" s="30">
        <f ca="1">SUMIF([1]route!$E$3:$E$10005,E426,[1]!Table1[25])</f>
        <v>0</v>
      </c>
      <c r="BD426" s="30">
        <f ca="1">SUMIF([1]route!$E$3:$E$10005,E426,[1]!Table1[26])</f>
        <v>0</v>
      </c>
      <c r="BE426" s="30">
        <f ca="1">SUMIF([1]route!$E$3:$E$10005,E426,[1]!Table1[27])</f>
        <v>0</v>
      </c>
      <c r="BF426" s="30">
        <f ca="1">SUMIF([1]route!$E$3:$E$10005,E426,[1]!Table1[28])</f>
        <v>0</v>
      </c>
      <c r="BG426" s="30">
        <f ca="1">SUMIF([1]route!$E$3:$E$10005,E426,[1]!Table1[29])</f>
        <v>0</v>
      </c>
      <c r="BH426" s="30">
        <f ca="1">SUMIF([1]route!$E$3:$E$10005,E426,[1]!Table1[30])</f>
        <v>0</v>
      </c>
      <c r="BI426" s="30">
        <f ca="1">SUMIF([1]route!$E$3:$E$10005,E426,[1]!Table1[31])</f>
        <v>0</v>
      </c>
      <c r="BJ426" s="30">
        <f ca="1">SUMIF([1]route!$E$3:$E$10005,E426,[1]!Table1[Remain PO])</f>
        <v>0</v>
      </c>
      <c r="BK426" s="31">
        <f ca="1">SUMIF([1]route!$E$3:$E$10005,E426,[1]!Table1[N+1])</f>
        <v>880</v>
      </c>
      <c r="BL426" s="31">
        <f ca="1">SUMIF([1]route!$E$3:$E$10005,E426,[1]!Table1[N+2])</f>
        <v>450</v>
      </c>
      <c r="BM426" s="31">
        <f ca="1">SUMIF([1]route!$E$3:$E$10005,E426,[1]!Table1[N+3])</f>
        <v>960</v>
      </c>
      <c r="BN426" s="32">
        <f ca="1">SUMIF([1]route!$E$3:$E$10005,E426,[1]!Table1[N+4])</f>
        <v>0</v>
      </c>
      <c r="BP426" s="37">
        <f t="shared" si="152"/>
        <v>0</v>
      </c>
      <c r="BQ426" s="35">
        <f t="shared" ca="1" si="157"/>
        <v>0</v>
      </c>
      <c r="BR426" s="35">
        <f t="shared" ca="1" si="157"/>
        <v>0</v>
      </c>
      <c r="BS426" s="35">
        <f t="shared" ca="1" si="157"/>
        <v>0</v>
      </c>
      <c r="BT426" s="35">
        <f t="shared" ca="1" si="156"/>
        <v>0</v>
      </c>
      <c r="BU426" s="35">
        <f t="shared" ca="1" si="156"/>
        <v>0</v>
      </c>
      <c r="BV426" s="35">
        <f t="shared" ca="1" si="156"/>
        <v>0</v>
      </c>
      <c r="BW426" s="35">
        <f t="shared" ca="1" si="156"/>
        <v>0</v>
      </c>
      <c r="BX426" s="35">
        <f t="shared" ca="1" si="156"/>
        <v>0</v>
      </c>
      <c r="BY426" s="35">
        <f t="shared" ca="1" si="156"/>
        <v>0</v>
      </c>
      <c r="BZ426" s="35">
        <f t="shared" ca="1" si="156"/>
        <v>0</v>
      </c>
      <c r="CA426" s="35">
        <f t="shared" ca="1" si="156"/>
        <v>0</v>
      </c>
      <c r="CB426" s="35">
        <f t="shared" ca="1" si="156"/>
        <v>0</v>
      </c>
      <c r="CC426" s="35">
        <f t="shared" ca="1" si="156"/>
        <v>0</v>
      </c>
      <c r="CD426" s="35">
        <f t="shared" ca="1" si="158"/>
        <v>0</v>
      </c>
      <c r="CE426" s="35">
        <f t="shared" ca="1" si="158"/>
        <v>0</v>
      </c>
      <c r="CF426" s="35">
        <f t="shared" ca="1" si="158"/>
        <v>0</v>
      </c>
      <c r="CG426" s="35">
        <f t="shared" ca="1" si="158"/>
        <v>0</v>
      </c>
      <c r="CH426" s="35">
        <f t="shared" ca="1" si="158"/>
        <v>0</v>
      </c>
      <c r="CI426" s="35">
        <f t="shared" ca="1" si="158"/>
        <v>0</v>
      </c>
      <c r="CJ426" s="35">
        <f t="shared" ca="1" si="158"/>
        <v>0</v>
      </c>
      <c r="CK426" s="35">
        <f t="shared" ca="1" si="159"/>
        <v>0</v>
      </c>
      <c r="CL426" s="35">
        <f t="shared" ca="1" si="159"/>
        <v>0</v>
      </c>
      <c r="CM426" s="35">
        <f t="shared" ca="1" si="159"/>
        <v>0</v>
      </c>
      <c r="CN426" s="35">
        <f t="shared" ca="1" si="159"/>
        <v>0</v>
      </c>
      <c r="CO426" s="35">
        <f t="shared" ca="1" si="159"/>
        <v>0</v>
      </c>
      <c r="CP426" s="35">
        <f t="shared" ca="1" si="159"/>
        <v>0</v>
      </c>
      <c r="CQ426" s="35">
        <f t="shared" ca="1" si="159"/>
        <v>0</v>
      </c>
      <c r="CR426" s="35">
        <f t="shared" ca="1" si="159"/>
        <v>0</v>
      </c>
      <c r="CS426" s="35">
        <f t="shared" ca="1" si="159"/>
        <v>0</v>
      </c>
      <c r="CT426" s="35">
        <f t="shared" ca="1" si="154"/>
        <v>0</v>
      </c>
      <c r="CU426" s="35">
        <f t="shared" ca="1" si="154"/>
        <v>0</v>
      </c>
      <c r="CV426" s="35">
        <f t="shared" ca="1" si="154"/>
        <v>0</v>
      </c>
      <c r="CW426" s="38">
        <f t="shared" ca="1" si="154"/>
        <v>-880</v>
      </c>
      <c r="CX426" s="38">
        <f t="shared" ca="1" si="154"/>
        <v>-1330</v>
      </c>
      <c r="CY426" s="38">
        <f t="shared" ca="1" si="154"/>
        <v>-2290</v>
      </c>
      <c r="CZ426" s="39">
        <f t="shared" ca="1" si="139"/>
        <v>-2290</v>
      </c>
      <c r="DA426" s="35"/>
    </row>
    <row r="427" spans="4:105" x14ac:dyDescent="0.3">
      <c r="D427" s="61" t="str">
        <f>VLOOKUP(F427,[1]Special!$O$2:$S$209,3,0)</f>
        <v>|0101021700|0.00|0.00|0.000|67.0002</v>
      </c>
      <c r="E427" s="20" t="s">
        <v>450</v>
      </c>
      <c r="F427" s="19" t="str">
        <f t="shared" si="142"/>
        <v>|0200226010|22.20|0.00|2.000|0.000</v>
      </c>
      <c r="G427" s="19" t="str">
        <f>'Cutting Rules'!H427</f>
        <v>INNOTEK||||||||||||</v>
      </c>
      <c r="H427" s="19" t="str">
        <f>VLOOKUP(MID(F427,8,2),[1]Special!$H$2:$I$32,2,0)</f>
        <v>STAM390G</v>
      </c>
      <c r="I427" s="19" t="str">
        <f t="shared" si="143"/>
        <v>NBC</v>
      </c>
      <c r="J427" s="19" t="str">
        <f t="shared" si="144"/>
        <v>P</v>
      </c>
      <c r="K427" s="19" t="str">
        <f t="shared" si="145"/>
        <v>22.2</v>
      </c>
      <c r="L427" s="19" t="str">
        <f t="shared" si="146"/>
        <v>0.00</v>
      </c>
      <c r="M427" s="52" t="str">
        <f t="shared" si="147"/>
        <v>2.00</v>
      </c>
      <c r="N427" s="52" t="str">
        <f t="shared" si="148"/>
        <v>5680</v>
      </c>
      <c r="O427" s="19">
        <f>VLOOKUP(F427,[1]Item!$A$5:$Z$10000,26,0)</f>
        <v>0.996</v>
      </c>
      <c r="P427" s="19" t="str">
        <f>VLOOKUP(E427,[1]route!$E$3:$O$10005,11,0)</f>
        <v>P/E</v>
      </c>
      <c r="Q427" s="62" t="str">
        <f>'Cutting Rules'!AD427</f>
        <v>5680------------</v>
      </c>
      <c r="R427" s="23">
        <f ca="1">SUMIF([1]route!$E$3:$E$10005,E427,[1]!Table1[生産])</f>
        <v>4480</v>
      </c>
      <c r="S427" s="24"/>
      <c r="T427" s="78" t="s">
        <v>547</v>
      </c>
      <c r="U427" s="19"/>
      <c r="V427" s="48">
        <f>SUMIF([1]route!$E$3:$E$10005,E427,[1]route!$M$3:$M$10005)</f>
        <v>1014</v>
      </c>
      <c r="W427" s="56">
        <f t="shared" si="149"/>
        <v>5736.4819200000002</v>
      </c>
      <c r="X427" s="27">
        <f t="array" aca="1" ref="X427" ca="1">INDEX($BP427:$CZ427,MATCH(TRUE,$BP427:$CZ427&lt;0,0))</f>
        <v>-169</v>
      </c>
      <c r="Y427" s="47">
        <f t="shared" ca="1" si="140"/>
        <v>45280</v>
      </c>
      <c r="Z427" s="121" t="str">
        <f>IFERROR(VLOOKUP(E427,[1]route!$E$3:$BL$10005,59,0),"")&amp;IFERROR(VLOOKUP(E427,[1]route!$E$3:$BL$10005,60,0),"")</f>
        <v/>
      </c>
      <c r="AA427" s="28">
        <f t="shared" ca="1" si="150"/>
        <v>3466</v>
      </c>
      <c r="AB427" s="77">
        <f t="shared" ca="1" si="151"/>
        <v>19608.13248</v>
      </c>
      <c r="AC427" s="4">
        <f t="shared" ca="1" si="141"/>
        <v>21</v>
      </c>
      <c r="AD427" s="29">
        <v>0</v>
      </c>
      <c r="AE427" s="30">
        <f ca="1">SUMIF([1]route!$E$3:$E$10005,E427,[1]!Table1[1])</f>
        <v>169</v>
      </c>
      <c r="AF427" s="30">
        <f ca="1">SUMIF([1]route!$E$3:$E$10005,E427,[1]!Table1[2])</f>
        <v>0</v>
      </c>
      <c r="AG427" s="30">
        <f ca="1">SUMIF([1]route!$E$3:$E$10005,E427,[1]!Table1[3])</f>
        <v>0</v>
      </c>
      <c r="AH427" s="30">
        <f ca="1">SUMIF([1]route!$E$3:$E$10005,E427,[1]!Table1[4])</f>
        <v>0</v>
      </c>
      <c r="AI427" s="30">
        <f ca="1">SUMIF([1]route!$E$3:$E$10005,E427,[1]!Table1[5])</f>
        <v>169</v>
      </c>
      <c r="AJ427" s="30">
        <f ca="1">SUMIF([1]route!$E$3:$E$10005,E427,[1]!Table1[6])</f>
        <v>169</v>
      </c>
      <c r="AK427" s="30">
        <f ca="1">SUMIF([1]route!$E$3:$E$10005,E427,[1]!Table1[7])</f>
        <v>0</v>
      </c>
      <c r="AL427" s="30">
        <f ca="1">SUMIF([1]route!$E$3:$E$10005,E427,[1]!Table1[8])</f>
        <v>0</v>
      </c>
      <c r="AM427" s="30">
        <f ca="1">SUMIF([1]route!$E$3:$E$10005,E427,[1]!Table1[9])</f>
        <v>0</v>
      </c>
      <c r="AN427" s="30">
        <f ca="1">SUMIF([1]route!$E$3:$E$10005,E427,[1]!Table1[10])</f>
        <v>0</v>
      </c>
      <c r="AO427" s="30">
        <f ca="1">SUMIF([1]route!$E$3:$E$10005,E427,[1]!Table1[11])</f>
        <v>169</v>
      </c>
      <c r="AP427" s="30">
        <f ca="1">SUMIF([1]route!$E$3:$E$10005,E427,[1]!Table1[12])</f>
        <v>0</v>
      </c>
      <c r="AQ427" s="30">
        <f ca="1">SUMIF([1]route!$E$3:$E$10005,E427,[1]!Table1[13])</f>
        <v>169</v>
      </c>
      <c r="AR427" s="30">
        <f ca="1">SUMIF([1]route!$E$3:$E$10005,E427,[1]!Table1[14])</f>
        <v>0</v>
      </c>
      <c r="AS427" s="30">
        <f ca="1">SUMIF([1]route!$E$3:$E$10005,E427,[1]!Table1[15])</f>
        <v>0</v>
      </c>
      <c r="AT427" s="30">
        <f ca="1">SUMIF([1]route!$E$3:$E$10005,E427,[1]!Table1[16])</f>
        <v>0</v>
      </c>
      <c r="AU427" s="30">
        <f ca="1">SUMIF([1]route!$E$3:$E$10005,E427,[1]!Table1[17])</f>
        <v>0</v>
      </c>
      <c r="AV427" s="30">
        <f ca="1">SUMIF([1]route!$E$3:$E$10005,E427,[1]!Table1[18])</f>
        <v>169</v>
      </c>
      <c r="AW427" s="30">
        <f ca="1">SUMIF([1]route!$E$3:$E$10005,E427,[1]!Table1[19])</f>
        <v>0</v>
      </c>
      <c r="AX427" s="30">
        <f ca="1">SUMIF([1]route!$E$3:$E$10005,E427,[1]!Table1[20])</f>
        <v>169</v>
      </c>
      <c r="AY427" s="30">
        <f ca="1">SUMIF([1]route!$E$3:$E$10005,E427,[1]!Table1[21])</f>
        <v>0</v>
      </c>
      <c r="AZ427" s="30">
        <f ca="1">SUMIF([1]route!$E$3:$E$10005,E427,[1]!Table1[22])</f>
        <v>169</v>
      </c>
      <c r="BA427" s="30">
        <f ca="1">SUMIF([1]route!$E$3:$E$10005,E427,[1]!Table1[23])</f>
        <v>0</v>
      </c>
      <c r="BB427" s="30">
        <f ca="1">SUMIF([1]route!$E$3:$E$10005,E427,[1]!Table1[24])</f>
        <v>0</v>
      </c>
      <c r="BC427" s="30">
        <f ca="1">SUMIF([1]route!$E$3:$E$10005,E427,[1]!Table1[25])</f>
        <v>0</v>
      </c>
      <c r="BD427" s="30">
        <f ca="1">SUMIF([1]route!$E$3:$E$10005,E427,[1]!Table1[26])</f>
        <v>0</v>
      </c>
      <c r="BE427" s="30">
        <f ca="1">SUMIF([1]route!$E$3:$E$10005,E427,[1]!Table1[27])</f>
        <v>169</v>
      </c>
      <c r="BF427" s="30">
        <f ca="1">SUMIF([1]route!$E$3:$E$10005,E427,[1]!Table1[28])</f>
        <v>169</v>
      </c>
      <c r="BG427" s="30">
        <f ca="1">SUMIF([1]route!$E$3:$E$10005,E427,[1]!Table1[29])</f>
        <v>169</v>
      </c>
      <c r="BH427" s="30">
        <f ca="1">SUMIF([1]route!$E$3:$E$10005,E427,[1]!Table1[30])</f>
        <v>0</v>
      </c>
      <c r="BI427" s="30">
        <f ca="1">SUMIF([1]route!$E$3:$E$10005,E427,[1]!Table1[31])</f>
        <v>0</v>
      </c>
      <c r="BJ427" s="30">
        <f ca="1">SUMIF([1]route!$E$3:$E$10005,E427,[1]!Table1[Remain PO])</f>
        <v>0</v>
      </c>
      <c r="BK427" s="31">
        <f ca="1">SUMIF([1]route!$E$3:$E$10005,E427,[1]!Table1[N+1])</f>
        <v>2621</v>
      </c>
      <c r="BL427" s="31">
        <f ca="1">SUMIF([1]route!$E$3:$E$10005,E427,[1]!Table1[N+2])</f>
        <v>1499</v>
      </c>
      <c r="BM427" s="31">
        <f ca="1">SUMIF([1]route!$E$3:$E$10005,E427,[1]!Table1[N+3])</f>
        <v>2936</v>
      </c>
      <c r="BN427" s="32">
        <f ca="1">SUMIF([1]route!$E$3:$E$10005,E427,[1]!Table1[N+4])</f>
        <v>0</v>
      </c>
      <c r="BP427" s="37">
        <f t="shared" si="152"/>
        <v>1014</v>
      </c>
      <c r="BQ427" s="35">
        <f t="shared" ca="1" si="157"/>
        <v>845</v>
      </c>
      <c r="BR427" s="35">
        <f t="shared" ca="1" si="157"/>
        <v>845</v>
      </c>
      <c r="BS427" s="35">
        <f t="shared" ca="1" si="157"/>
        <v>845</v>
      </c>
      <c r="BT427" s="35">
        <f t="shared" ca="1" si="156"/>
        <v>845</v>
      </c>
      <c r="BU427" s="35">
        <f t="shared" ca="1" si="156"/>
        <v>676</v>
      </c>
      <c r="BV427" s="35">
        <f t="shared" ca="1" si="156"/>
        <v>507</v>
      </c>
      <c r="BW427" s="35">
        <f t="shared" ca="1" si="156"/>
        <v>507</v>
      </c>
      <c r="BX427" s="35">
        <f t="shared" ca="1" si="156"/>
        <v>507</v>
      </c>
      <c r="BY427" s="35">
        <f t="shared" ca="1" si="156"/>
        <v>507</v>
      </c>
      <c r="BZ427" s="35">
        <f t="shared" ca="1" si="156"/>
        <v>507</v>
      </c>
      <c r="CA427" s="35">
        <f t="shared" ca="1" si="156"/>
        <v>338</v>
      </c>
      <c r="CB427" s="35">
        <f t="shared" ca="1" si="156"/>
        <v>338</v>
      </c>
      <c r="CC427" s="35">
        <f t="shared" ca="1" si="156"/>
        <v>169</v>
      </c>
      <c r="CD427" s="35">
        <f t="shared" ca="1" si="158"/>
        <v>169</v>
      </c>
      <c r="CE427" s="35">
        <f t="shared" ca="1" si="158"/>
        <v>169</v>
      </c>
      <c r="CF427" s="35">
        <f t="shared" ca="1" si="158"/>
        <v>169</v>
      </c>
      <c r="CG427" s="35">
        <f t="shared" ca="1" si="158"/>
        <v>169</v>
      </c>
      <c r="CH427" s="35">
        <f t="shared" ca="1" si="158"/>
        <v>0</v>
      </c>
      <c r="CI427" s="35">
        <f t="shared" ca="1" si="158"/>
        <v>0</v>
      </c>
      <c r="CJ427" s="35">
        <f t="shared" ca="1" si="158"/>
        <v>-169</v>
      </c>
      <c r="CK427" s="35">
        <f t="shared" ca="1" si="159"/>
        <v>-169</v>
      </c>
      <c r="CL427" s="35">
        <f t="shared" ca="1" si="159"/>
        <v>-338</v>
      </c>
      <c r="CM427" s="35">
        <f t="shared" ca="1" si="159"/>
        <v>-338</v>
      </c>
      <c r="CN427" s="35">
        <f t="shared" ca="1" si="159"/>
        <v>-338</v>
      </c>
      <c r="CO427" s="35">
        <f t="shared" ca="1" si="159"/>
        <v>-338</v>
      </c>
      <c r="CP427" s="35">
        <f t="shared" ca="1" si="159"/>
        <v>-338</v>
      </c>
      <c r="CQ427" s="35">
        <f t="shared" ca="1" si="159"/>
        <v>-507</v>
      </c>
      <c r="CR427" s="35">
        <f t="shared" ca="1" si="159"/>
        <v>-676</v>
      </c>
      <c r="CS427" s="35">
        <f t="shared" ca="1" si="159"/>
        <v>-845</v>
      </c>
      <c r="CT427" s="35">
        <f t="shared" ca="1" si="154"/>
        <v>-845</v>
      </c>
      <c r="CU427" s="35">
        <f t="shared" ca="1" si="154"/>
        <v>-845</v>
      </c>
      <c r="CV427" s="35">
        <f t="shared" ca="1" si="154"/>
        <v>-845</v>
      </c>
      <c r="CW427" s="38">
        <f t="shared" ca="1" si="154"/>
        <v>-3466</v>
      </c>
      <c r="CX427" s="38">
        <f t="shared" ca="1" si="154"/>
        <v>-4965</v>
      </c>
      <c r="CY427" s="38">
        <f t="shared" ca="1" si="154"/>
        <v>-7901</v>
      </c>
      <c r="CZ427" s="39">
        <f t="shared" ca="1" si="139"/>
        <v>-7901</v>
      </c>
      <c r="DA427" s="35"/>
    </row>
    <row r="428" spans="4:105" x14ac:dyDescent="0.3">
      <c r="D428" s="61" t="str">
        <f>VLOOKUP(F428,[1]Special!$O$2:$S$209,3,0)</f>
        <v>|0101021700|0.00|0.00|0.000|57.0002</v>
      </c>
      <c r="E428" s="20" t="s">
        <v>451</v>
      </c>
      <c r="F428" s="19" t="str">
        <f t="shared" si="142"/>
        <v>|0200226010|19.10|0.00|2.000|0.000</v>
      </c>
      <c r="G428" s="19" t="str">
        <f>'Cutting Rules'!H428</f>
        <v>INNOTEK||||||||||||</v>
      </c>
      <c r="H428" s="19" t="str">
        <f>VLOOKUP(MID(F428,8,2),[1]Special!$H$2:$I$32,2,0)</f>
        <v>STAM390G</v>
      </c>
      <c r="I428" s="19" t="str">
        <f t="shared" si="143"/>
        <v>NBC</v>
      </c>
      <c r="J428" s="19" t="str">
        <f t="shared" si="144"/>
        <v>P</v>
      </c>
      <c r="K428" s="19" t="str">
        <f t="shared" si="145"/>
        <v>19.1</v>
      </c>
      <c r="L428" s="19" t="str">
        <f t="shared" si="146"/>
        <v>0.00</v>
      </c>
      <c r="M428" s="52" t="str">
        <f t="shared" si="147"/>
        <v>2.00</v>
      </c>
      <c r="N428" s="52" t="str">
        <f t="shared" si="148"/>
        <v>6050</v>
      </c>
      <c r="O428" s="19">
        <f>VLOOKUP(F428,[1]Item!$A$5:$Z$10000,26,0)</f>
        <v>0.84299999999999997</v>
      </c>
      <c r="P428" s="19" t="str">
        <f>VLOOKUP(E428,[1]route!$E$3:$O$10005,11,0)</f>
        <v>P/E</v>
      </c>
      <c r="Q428" s="62" t="str">
        <f>'Cutting Rules'!AD428</f>
        <v>6050------------</v>
      </c>
      <c r="R428" s="23">
        <f ca="1">SUMIF([1]route!$E$3:$E$10005,E428,[1]!Table1[生産])</f>
        <v>0</v>
      </c>
      <c r="S428" s="24"/>
      <c r="T428" s="78" t="s">
        <v>547</v>
      </c>
      <c r="U428" s="19"/>
      <c r="V428" s="48">
        <f>SUMIF([1]route!$E$3:$E$10005,E428,[1]route!$M$3:$M$10005)</f>
        <v>0</v>
      </c>
      <c r="W428" s="56">
        <f t="shared" si="149"/>
        <v>0</v>
      </c>
      <c r="X428" s="27" t="e">
        <f t="array" aca="1" ref="X428" ca="1">INDEX($BP428:$CZ428,MATCH(TRUE,$BP428:$CZ428&lt;0,0))</f>
        <v>#N/A</v>
      </c>
      <c r="Y428" s="47" t="str">
        <f t="shared" ca="1" si="140"/>
        <v/>
      </c>
      <c r="Z428" s="121" t="str">
        <f>IFERROR(VLOOKUP(E428,[1]route!$E$3:$BL$10005,59,0),"")&amp;IFERROR(VLOOKUP(E428,[1]route!$E$3:$BL$10005,60,0),"")</f>
        <v/>
      </c>
      <c r="AA428" s="28">
        <f t="shared" ca="1" si="150"/>
        <v>0</v>
      </c>
      <c r="AB428" s="77">
        <f t="shared" ca="1" si="151"/>
        <v>0</v>
      </c>
      <c r="AC428" s="4" t="str">
        <f t="shared" ca="1" si="141"/>
        <v/>
      </c>
      <c r="AD428" s="29">
        <v>0</v>
      </c>
      <c r="AE428" s="30">
        <f ca="1">SUMIF([1]route!$E$3:$E$10005,E428,[1]!Table1[1])</f>
        <v>0</v>
      </c>
      <c r="AF428" s="30">
        <f ca="1">SUMIF([1]route!$E$3:$E$10005,E428,[1]!Table1[2])</f>
        <v>0</v>
      </c>
      <c r="AG428" s="30">
        <f ca="1">SUMIF([1]route!$E$3:$E$10005,E428,[1]!Table1[3])</f>
        <v>0</v>
      </c>
      <c r="AH428" s="30">
        <f ca="1">SUMIF([1]route!$E$3:$E$10005,E428,[1]!Table1[4])</f>
        <v>0</v>
      </c>
      <c r="AI428" s="30">
        <f ca="1">SUMIF([1]route!$E$3:$E$10005,E428,[1]!Table1[5])</f>
        <v>0</v>
      </c>
      <c r="AJ428" s="30">
        <f ca="1">SUMIF([1]route!$E$3:$E$10005,E428,[1]!Table1[6])</f>
        <v>0</v>
      </c>
      <c r="AK428" s="30">
        <f ca="1">SUMIF([1]route!$E$3:$E$10005,E428,[1]!Table1[7])</f>
        <v>0</v>
      </c>
      <c r="AL428" s="30">
        <f ca="1">SUMIF([1]route!$E$3:$E$10005,E428,[1]!Table1[8])</f>
        <v>0</v>
      </c>
      <c r="AM428" s="30">
        <f ca="1">SUMIF([1]route!$E$3:$E$10005,E428,[1]!Table1[9])</f>
        <v>0</v>
      </c>
      <c r="AN428" s="30">
        <f ca="1">SUMIF([1]route!$E$3:$E$10005,E428,[1]!Table1[10])</f>
        <v>0</v>
      </c>
      <c r="AO428" s="30">
        <f ca="1">SUMIF([1]route!$E$3:$E$10005,E428,[1]!Table1[11])</f>
        <v>0</v>
      </c>
      <c r="AP428" s="30">
        <f ca="1">SUMIF([1]route!$E$3:$E$10005,E428,[1]!Table1[12])</f>
        <v>0</v>
      </c>
      <c r="AQ428" s="30">
        <f ca="1">SUMIF([1]route!$E$3:$E$10005,E428,[1]!Table1[13])</f>
        <v>0</v>
      </c>
      <c r="AR428" s="30">
        <f ca="1">SUMIF([1]route!$E$3:$E$10005,E428,[1]!Table1[14])</f>
        <v>0</v>
      </c>
      <c r="AS428" s="30">
        <f ca="1">SUMIF([1]route!$E$3:$E$10005,E428,[1]!Table1[15])</f>
        <v>0</v>
      </c>
      <c r="AT428" s="30">
        <f ca="1">SUMIF([1]route!$E$3:$E$10005,E428,[1]!Table1[16])</f>
        <v>0</v>
      </c>
      <c r="AU428" s="30">
        <f ca="1">SUMIF([1]route!$E$3:$E$10005,E428,[1]!Table1[17])</f>
        <v>0</v>
      </c>
      <c r="AV428" s="30">
        <f ca="1">SUMIF([1]route!$E$3:$E$10005,E428,[1]!Table1[18])</f>
        <v>0</v>
      </c>
      <c r="AW428" s="30">
        <f ca="1">SUMIF([1]route!$E$3:$E$10005,E428,[1]!Table1[19])</f>
        <v>0</v>
      </c>
      <c r="AX428" s="30">
        <f ca="1">SUMIF([1]route!$E$3:$E$10005,E428,[1]!Table1[20])</f>
        <v>0</v>
      </c>
      <c r="AY428" s="30">
        <f ca="1">SUMIF([1]route!$E$3:$E$10005,E428,[1]!Table1[21])</f>
        <v>0</v>
      </c>
      <c r="AZ428" s="30">
        <f ca="1">SUMIF([1]route!$E$3:$E$10005,E428,[1]!Table1[22])</f>
        <v>0</v>
      </c>
      <c r="BA428" s="30">
        <f ca="1">SUMIF([1]route!$E$3:$E$10005,E428,[1]!Table1[23])</f>
        <v>0</v>
      </c>
      <c r="BB428" s="30">
        <f ca="1">SUMIF([1]route!$E$3:$E$10005,E428,[1]!Table1[24])</f>
        <v>0</v>
      </c>
      <c r="BC428" s="30">
        <f ca="1">SUMIF([1]route!$E$3:$E$10005,E428,[1]!Table1[25])</f>
        <v>0</v>
      </c>
      <c r="BD428" s="30">
        <f ca="1">SUMIF([1]route!$E$3:$E$10005,E428,[1]!Table1[26])</f>
        <v>0</v>
      </c>
      <c r="BE428" s="30">
        <f ca="1">SUMIF([1]route!$E$3:$E$10005,E428,[1]!Table1[27])</f>
        <v>0</v>
      </c>
      <c r="BF428" s="30">
        <f ca="1">SUMIF([1]route!$E$3:$E$10005,E428,[1]!Table1[28])</f>
        <v>0</v>
      </c>
      <c r="BG428" s="30">
        <f ca="1">SUMIF([1]route!$E$3:$E$10005,E428,[1]!Table1[29])</f>
        <v>0</v>
      </c>
      <c r="BH428" s="30">
        <f ca="1">SUMIF([1]route!$E$3:$E$10005,E428,[1]!Table1[30])</f>
        <v>0</v>
      </c>
      <c r="BI428" s="30">
        <f ca="1">SUMIF([1]route!$E$3:$E$10005,E428,[1]!Table1[31])</f>
        <v>0</v>
      </c>
      <c r="BJ428" s="30">
        <f ca="1">SUMIF([1]route!$E$3:$E$10005,E428,[1]!Table1[Remain PO])</f>
        <v>0</v>
      </c>
      <c r="BK428" s="31">
        <f ca="1">SUMIF([1]route!$E$3:$E$10005,E428,[1]!Table1[N+1])</f>
        <v>0</v>
      </c>
      <c r="BL428" s="31">
        <f ca="1">SUMIF([1]route!$E$3:$E$10005,E428,[1]!Table1[N+2])</f>
        <v>0</v>
      </c>
      <c r="BM428" s="31">
        <f ca="1">SUMIF([1]route!$E$3:$E$10005,E428,[1]!Table1[N+3])</f>
        <v>0</v>
      </c>
      <c r="BN428" s="32">
        <f ca="1">SUMIF([1]route!$E$3:$E$10005,E428,[1]!Table1[N+4])</f>
        <v>0</v>
      </c>
      <c r="BP428" s="37">
        <f t="shared" si="152"/>
        <v>0</v>
      </c>
      <c r="BQ428" s="35">
        <f t="shared" ca="1" si="157"/>
        <v>0</v>
      </c>
      <c r="BR428" s="35">
        <f t="shared" ca="1" si="157"/>
        <v>0</v>
      </c>
      <c r="BS428" s="35">
        <f t="shared" ca="1" si="157"/>
        <v>0</v>
      </c>
      <c r="BT428" s="35">
        <f t="shared" ca="1" si="156"/>
        <v>0</v>
      </c>
      <c r="BU428" s="35">
        <f t="shared" ca="1" si="156"/>
        <v>0</v>
      </c>
      <c r="BV428" s="35">
        <f t="shared" ca="1" si="156"/>
        <v>0</v>
      </c>
      <c r="BW428" s="35">
        <f t="shared" ca="1" si="156"/>
        <v>0</v>
      </c>
      <c r="BX428" s="35">
        <f t="shared" ca="1" si="156"/>
        <v>0</v>
      </c>
      <c r="BY428" s="35">
        <f t="shared" ca="1" si="156"/>
        <v>0</v>
      </c>
      <c r="BZ428" s="35">
        <f t="shared" ca="1" si="156"/>
        <v>0</v>
      </c>
      <c r="CA428" s="35">
        <f t="shared" ca="1" si="156"/>
        <v>0</v>
      </c>
      <c r="CB428" s="35">
        <f t="shared" ca="1" si="156"/>
        <v>0</v>
      </c>
      <c r="CC428" s="35">
        <f t="shared" ca="1" si="156"/>
        <v>0</v>
      </c>
      <c r="CD428" s="35">
        <f t="shared" ca="1" si="158"/>
        <v>0</v>
      </c>
      <c r="CE428" s="35">
        <f t="shared" ca="1" si="158"/>
        <v>0</v>
      </c>
      <c r="CF428" s="35">
        <f t="shared" ca="1" si="158"/>
        <v>0</v>
      </c>
      <c r="CG428" s="35">
        <f t="shared" ca="1" si="158"/>
        <v>0</v>
      </c>
      <c r="CH428" s="35">
        <f t="shared" ca="1" si="158"/>
        <v>0</v>
      </c>
      <c r="CI428" s="35">
        <f t="shared" ca="1" si="158"/>
        <v>0</v>
      </c>
      <c r="CJ428" s="35">
        <f t="shared" ca="1" si="158"/>
        <v>0</v>
      </c>
      <c r="CK428" s="35">
        <f t="shared" ca="1" si="159"/>
        <v>0</v>
      </c>
      <c r="CL428" s="35">
        <f t="shared" ca="1" si="159"/>
        <v>0</v>
      </c>
      <c r="CM428" s="35">
        <f t="shared" ca="1" si="159"/>
        <v>0</v>
      </c>
      <c r="CN428" s="35">
        <f t="shared" ca="1" si="159"/>
        <v>0</v>
      </c>
      <c r="CO428" s="35">
        <f t="shared" ca="1" si="159"/>
        <v>0</v>
      </c>
      <c r="CP428" s="35">
        <f t="shared" ca="1" si="159"/>
        <v>0</v>
      </c>
      <c r="CQ428" s="35">
        <f t="shared" ca="1" si="159"/>
        <v>0</v>
      </c>
      <c r="CR428" s="35">
        <f t="shared" ca="1" si="159"/>
        <v>0</v>
      </c>
      <c r="CS428" s="35">
        <f t="shared" ca="1" si="159"/>
        <v>0</v>
      </c>
      <c r="CT428" s="35">
        <f t="shared" ca="1" si="154"/>
        <v>0</v>
      </c>
      <c r="CU428" s="35">
        <f t="shared" ca="1" si="154"/>
        <v>0</v>
      </c>
      <c r="CV428" s="35">
        <f t="shared" ca="1" si="154"/>
        <v>0</v>
      </c>
      <c r="CW428" s="38">
        <f t="shared" ca="1" si="154"/>
        <v>0</v>
      </c>
      <c r="CX428" s="38">
        <f t="shared" ca="1" si="154"/>
        <v>0</v>
      </c>
      <c r="CY428" s="38">
        <f t="shared" ca="1" si="154"/>
        <v>0</v>
      </c>
      <c r="CZ428" s="39">
        <f t="shared" ca="1" si="139"/>
        <v>0</v>
      </c>
      <c r="DA428" s="35"/>
    </row>
    <row r="429" spans="4:105" x14ac:dyDescent="0.3">
      <c r="D429" s="61" t="str">
        <f>VLOOKUP(F429,[1]Special!$O$2:$S$209,3,0)</f>
        <v>|0101021700|0.00|0.00|0.000|67.0002</v>
      </c>
      <c r="E429" s="20" t="s">
        <v>452</v>
      </c>
      <c r="F429" s="19" t="str">
        <f t="shared" si="142"/>
        <v>|0200226010|22.20|0.00|2.000|0.000</v>
      </c>
      <c r="G429" s="19" t="str">
        <f>'Cutting Rules'!H429</f>
        <v>INNOTEK||||||||||||</v>
      </c>
      <c r="H429" s="19" t="str">
        <f>VLOOKUP(MID(F429,8,2),[1]Special!$H$2:$I$32,2,0)</f>
        <v>STAM390G</v>
      </c>
      <c r="I429" s="19" t="str">
        <f t="shared" si="143"/>
        <v>NBC</v>
      </c>
      <c r="J429" s="19" t="str">
        <f t="shared" si="144"/>
        <v>P</v>
      </c>
      <c r="K429" s="19" t="str">
        <f t="shared" si="145"/>
        <v>22.2</v>
      </c>
      <c r="L429" s="19" t="str">
        <f t="shared" si="146"/>
        <v>0.00</v>
      </c>
      <c r="M429" s="52" t="str">
        <f t="shared" si="147"/>
        <v>2.00</v>
      </c>
      <c r="N429" s="52" t="str">
        <f t="shared" si="148"/>
        <v>6250</v>
      </c>
      <c r="O429" s="19">
        <f>VLOOKUP(F429,[1]Item!$A$5:$Z$10000,26,0)</f>
        <v>0.996</v>
      </c>
      <c r="P429" s="19" t="str">
        <f>VLOOKUP(E429,[1]route!$E$3:$O$10005,11,0)</f>
        <v>P/E</v>
      </c>
      <c r="Q429" s="62" t="str">
        <f>'Cutting Rules'!AD429</f>
        <v>6250------------</v>
      </c>
      <c r="R429" s="23">
        <f ca="1">SUMIF([1]route!$E$3:$E$10005,E429,[1]!Table1[生産])</f>
        <v>0</v>
      </c>
      <c r="S429" s="24"/>
      <c r="T429" s="78" t="s">
        <v>547</v>
      </c>
      <c r="U429" s="19"/>
      <c r="V429" s="48">
        <f>SUMIF([1]route!$E$3:$E$10005,E429,[1]route!$M$3:$M$10005)</f>
        <v>0</v>
      </c>
      <c r="W429" s="56">
        <f t="shared" si="149"/>
        <v>0</v>
      </c>
      <c r="X429" s="27" t="e">
        <f t="array" aca="1" ref="X429" ca="1">INDEX($BP429:$CZ429,MATCH(TRUE,$BP429:$CZ429&lt;0,0))</f>
        <v>#N/A</v>
      </c>
      <c r="Y429" s="47" t="str">
        <f t="shared" ca="1" si="140"/>
        <v/>
      </c>
      <c r="Z429" s="121" t="str">
        <f>IFERROR(VLOOKUP(E429,[1]route!$E$3:$BL$10005,59,0),"")&amp;IFERROR(VLOOKUP(E429,[1]route!$E$3:$BL$10005,60,0),"")</f>
        <v/>
      </c>
      <c r="AA429" s="28">
        <f t="shared" ca="1" si="150"/>
        <v>0</v>
      </c>
      <c r="AB429" s="77">
        <f t="shared" ca="1" si="151"/>
        <v>0</v>
      </c>
      <c r="AC429" s="4" t="str">
        <f t="shared" ca="1" si="141"/>
        <v/>
      </c>
      <c r="AD429" s="29">
        <v>0</v>
      </c>
      <c r="AE429" s="30">
        <f ca="1">SUMIF([1]route!$E$3:$E$10005,E429,[1]!Table1[1])</f>
        <v>0</v>
      </c>
      <c r="AF429" s="30">
        <f ca="1">SUMIF([1]route!$E$3:$E$10005,E429,[1]!Table1[2])</f>
        <v>0</v>
      </c>
      <c r="AG429" s="30">
        <f ca="1">SUMIF([1]route!$E$3:$E$10005,E429,[1]!Table1[3])</f>
        <v>0</v>
      </c>
      <c r="AH429" s="30">
        <f ca="1">SUMIF([1]route!$E$3:$E$10005,E429,[1]!Table1[4])</f>
        <v>0</v>
      </c>
      <c r="AI429" s="30">
        <f ca="1">SUMIF([1]route!$E$3:$E$10005,E429,[1]!Table1[5])</f>
        <v>0</v>
      </c>
      <c r="AJ429" s="30">
        <f ca="1">SUMIF([1]route!$E$3:$E$10005,E429,[1]!Table1[6])</f>
        <v>0</v>
      </c>
      <c r="AK429" s="30">
        <f ca="1">SUMIF([1]route!$E$3:$E$10005,E429,[1]!Table1[7])</f>
        <v>0</v>
      </c>
      <c r="AL429" s="30">
        <f ca="1">SUMIF([1]route!$E$3:$E$10005,E429,[1]!Table1[8])</f>
        <v>0</v>
      </c>
      <c r="AM429" s="30">
        <f ca="1">SUMIF([1]route!$E$3:$E$10005,E429,[1]!Table1[9])</f>
        <v>0</v>
      </c>
      <c r="AN429" s="30">
        <f ca="1">SUMIF([1]route!$E$3:$E$10005,E429,[1]!Table1[10])</f>
        <v>0</v>
      </c>
      <c r="AO429" s="30">
        <f ca="1">SUMIF([1]route!$E$3:$E$10005,E429,[1]!Table1[11])</f>
        <v>0</v>
      </c>
      <c r="AP429" s="30">
        <f ca="1">SUMIF([1]route!$E$3:$E$10005,E429,[1]!Table1[12])</f>
        <v>0</v>
      </c>
      <c r="AQ429" s="30">
        <f ca="1">SUMIF([1]route!$E$3:$E$10005,E429,[1]!Table1[13])</f>
        <v>0</v>
      </c>
      <c r="AR429" s="30">
        <f ca="1">SUMIF([1]route!$E$3:$E$10005,E429,[1]!Table1[14])</f>
        <v>0</v>
      </c>
      <c r="AS429" s="30">
        <f ca="1">SUMIF([1]route!$E$3:$E$10005,E429,[1]!Table1[15])</f>
        <v>0</v>
      </c>
      <c r="AT429" s="30">
        <f ca="1">SUMIF([1]route!$E$3:$E$10005,E429,[1]!Table1[16])</f>
        <v>0</v>
      </c>
      <c r="AU429" s="30">
        <f ca="1">SUMIF([1]route!$E$3:$E$10005,E429,[1]!Table1[17])</f>
        <v>0</v>
      </c>
      <c r="AV429" s="30">
        <f ca="1">SUMIF([1]route!$E$3:$E$10005,E429,[1]!Table1[18])</f>
        <v>0</v>
      </c>
      <c r="AW429" s="30">
        <f ca="1">SUMIF([1]route!$E$3:$E$10005,E429,[1]!Table1[19])</f>
        <v>0</v>
      </c>
      <c r="AX429" s="30">
        <f ca="1">SUMIF([1]route!$E$3:$E$10005,E429,[1]!Table1[20])</f>
        <v>0</v>
      </c>
      <c r="AY429" s="30">
        <f ca="1">SUMIF([1]route!$E$3:$E$10005,E429,[1]!Table1[21])</f>
        <v>0</v>
      </c>
      <c r="AZ429" s="30">
        <f ca="1">SUMIF([1]route!$E$3:$E$10005,E429,[1]!Table1[22])</f>
        <v>0</v>
      </c>
      <c r="BA429" s="30">
        <f ca="1">SUMIF([1]route!$E$3:$E$10005,E429,[1]!Table1[23])</f>
        <v>0</v>
      </c>
      <c r="BB429" s="30">
        <f ca="1">SUMIF([1]route!$E$3:$E$10005,E429,[1]!Table1[24])</f>
        <v>0</v>
      </c>
      <c r="BC429" s="30">
        <f ca="1">SUMIF([1]route!$E$3:$E$10005,E429,[1]!Table1[25])</f>
        <v>0</v>
      </c>
      <c r="BD429" s="30">
        <f ca="1">SUMIF([1]route!$E$3:$E$10005,E429,[1]!Table1[26])</f>
        <v>0</v>
      </c>
      <c r="BE429" s="30">
        <f ca="1">SUMIF([1]route!$E$3:$E$10005,E429,[1]!Table1[27])</f>
        <v>0</v>
      </c>
      <c r="BF429" s="30">
        <f ca="1">SUMIF([1]route!$E$3:$E$10005,E429,[1]!Table1[28])</f>
        <v>0</v>
      </c>
      <c r="BG429" s="30">
        <f ca="1">SUMIF([1]route!$E$3:$E$10005,E429,[1]!Table1[29])</f>
        <v>0</v>
      </c>
      <c r="BH429" s="30">
        <f ca="1">SUMIF([1]route!$E$3:$E$10005,E429,[1]!Table1[30])</f>
        <v>0</v>
      </c>
      <c r="BI429" s="30">
        <f ca="1">SUMIF([1]route!$E$3:$E$10005,E429,[1]!Table1[31])</f>
        <v>0</v>
      </c>
      <c r="BJ429" s="30">
        <f ca="1">SUMIF([1]route!$E$3:$E$10005,E429,[1]!Table1[Remain PO])</f>
        <v>0</v>
      </c>
      <c r="BK429" s="31">
        <f ca="1">SUMIF([1]route!$E$3:$E$10005,E429,[1]!Table1[N+1])</f>
        <v>0</v>
      </c>
      <c r="BL429" s="31">
        <f ca="1">SUMIF([1]route!$E$3:$E$10005,E429,[1]!Table1[N+2])</f>
        <v>0</v>
      </c>
      <c r="BM429" s="31">
        <f ca="1">SUMIF([1]route!$E$3:$E$10005,E429,[1]!Table1[N+3])</f>
        <v>0</v>
      </c>
      <c r="BN429" s="32">
        <f ca="1">SUMIF([1]route!$E$3:$E$10005,E429,[1]!Table1[N+4])</f>
        <v>0</v>
      </c>
      <c r="BP429" s="37">
        <f t="shared" si="152"/>
        <v>0</v>
      </c>
      <c r="BQ429" s="35">
        <f t="shared" ca="1" si="157"/>
        <v>0</v>
      </c>
      <c r="BR429" s="35">
        <f t="shared" ca="1" si="157"/>
        <v>0</v>
      </c>
      <c r="BS429" s="35">
        <f t="shared" ca="1" si="157"/>
        <v>0</v>
      </c>
      <c r="BT429" s="35">
        <f t="shared" ca="1" si="156"/>
        <v>0</v>
      </c>
      <c r="BU429" s="35">
        <f t="shared" ca="1" si="156"/>
        <v>0</v>
      </c>
      <c r="BV429" s="35">
        <f t="shared" ca="1" si="156"/>
        <v>0</v>
      </c>
      <c r="BW429" s="35">
        <f t="shared" ca="1" si="156"/>
        <v>0</v>
      </c>
      <c r="BX429" s="35">
        <f t="shared" ca="1" si="156"/>
        <v>0</v>
      </c>
      <c r="BY429" s="35">
        <f t="shared" ca="1" si="156"/>
        <v>0</v>
      </c>
      <c r="BZ429" s="35">
        <f t="shared" ca="1" si="156"/>
        <v>0</v>
      </c>
      <c r="CA429" s="35">
        <f t="shared" ca="1" si="156"/>
        <v>0</v>
      </c>
      <c r="CB429" s="35">
        <f t="shared" ca="1" si="156"/>
        <v>0</v>
      </c>
      <c r="CC429" s="35">
        <f t="shared" ca="1" si="156"/>
        <v>0</v>
      </c>
      <c r="CD429" s="35">
        <f t="shared" ca="1" si="158"/>
        <v>0</v>
      </c>
      <c r="CE429" s="35">
        <f t="shared" ca="1" si="158"/>
        <v>0</v>
      </c>
      <c r="CF429" s="35">
        <f t="shared" ca="1" si="158"/>
        <v>0</v>
      </c>
      <c r="CG429" s="35">
        <f t="shared" ca="1" si="158"/>
        <v>0</v>
      </c>
      <c r="CH429" s="35">
        <f t="shared" ca="1" si="158"/>
        <v>0</v>
      </c>
      <c r="CI429" s="35">
        <f t="shared" ca="1" si="158"/>
        <v>0</v>
      </c>
      <c r="CJ429" s="35">
        <f t="shared" ca="1" si="158"/>
        <v>0</v>
      </c>
      <c r="CK429" s="35">
        <f t="shared" ca="1" si="159"/>
        <v>0</v>
      </c>
      <c r="CL429" s="35">
        <f t="shared" ca="1" si="159"/>
        <v>0</v>
      </c>
      <c r="CM429" s="35">
        <f t="shared" ca="1" si="159"/>
        <v>0</v>
      </c>
      <c r="CN429" s="35">
        <f t="shared" ca="1" si="159"/>
        <v>0</v>
      </c>
      <c r="CO429" s="35">
        <f t="shared" ca="1" si="159"/>
        <v>0</v>
      </c>
      <c r="CP429" s="35">
        <f t="shared" ca="1" si="159"/>
        <v>0</v>
      </c>
      <c r="CQ429" s="35">
        <f t="shared" ca="1" si="159"/>
        <v>0</v>
      </c>
      <c r="CR429" s="35">
        <f t="shared" ca="1" si="159"/>
        <v>0</v>
      </c>
      <c r="CS429" s="35">
        <f t="shared" ca="1" si="159"/>
        <v>0</v>
      </c>
      <c r="CT429" s="35">
        <f t="shared" ca="1" si="154"/>
        <v>0</v>
      </c>
      <c r="CU429" s="35">
        <f t="shared" ca="1" si="154"/>
        <v>0</v>
      </c>
      <c r="CV429" s="35">
        <f t="shared" ca="1" si="154"/>
        <v>0</v>
      </c>
      <c r="CW429" s="38">
        <f t="shared" ca="1" si="154"/>
        <v>0</v>
      </c>
      <c r="CX429" s="38">
        <f t="shared" ca="1" si="154"/>
        <v>0</v>
      </c>
      <c r="CY429" s="38">
        <f t="shared" ca="1" si="154"/>
        <v>0</v>
      </c>
      <c r="CZ429" s="39">
        <f t="shared" ca="1" si="139"/>
        <v>0</v>
      </c>
      <c r="DA429" s="35"/>
    </row>
    <row r="430" spans="4:105" x14ac:dyDescent="0.3">
      <c r="D430" s="61" t="str">
        <f>VLOOKUP(F430,[1]Special!$O$2:$S$209,3,0)</f>
        <v>|0101021700|0.00|0.00|0.000|53.5001.4</v>
      </c>
      <c r="E430" s="20" t="s">
        <v>453</v>
      </c>
      <c r="F430" s="19" t="str">
        <f t="shared" si="142"/>
        <v>|0200226010|17.30|0.00|1.400|0.000</v>
      </c>
      <c r="G430" s="19" t="str">
        <f>'Cutting Rules'!H430</f>
        <v>TECHNOKOM||||||||||||</v>
      </c>
      <c r="H430" s="19" t="str">
        <f>VLOOKUP(MID(F430,8,2),[1]Special!$H$2:$I$32,2,0)</f>
        <v>STAM390G</v>
      </c>
      <c r="I430" s="19" t="str">
        <f t="shared" si="143"/>
        <v>NBC</v>
      </c>
      <c r="J430" s="19" t="str">
        <f t="shared" si="144"/>
        <v>P</v>
      </c>
      <c r="K430" s="19" t="str">
        <f t="shared" si="145"/>
        <v>17.3</v>
      </c>
      <c r="L430" s="19" t="str">
        <f t="shared" si="146"/>
        <v>0.00</v>
      </c>
      <c r="M430" s="52" t="str">
        <f t="shared" si="147"/>
        <v>1.40</v>
      </c>
      <c r="N430" s="52" t="str">
        <f t="shared" si="148"/>
        <v>5550</v>
      </c>
      <c r="O430" s="19">
        <f>VLOOKUP(F430,[1]Item!$A$5:$Z$10000,26,0)</f>
        <v>0.54900000000000004</v>
      </c>
      <c r="P430" s="19" t="str">
        <f>VLOOKUP(E430,[1]route!$E$3:$O$10005,11,0)</f>
        <v>P/E</v>
      </c>
      <c r="Q430" s="62" t="str">
        <f>'Cutting Rules'!AD430</f>
        <v>5550------------</v>
      </c>
      <c r="R430" s="23">
        <f ca="1">SUMIF([1]route!$E$3:$E$10005,E430,[1]!Table1[生産])</f>
        <v>0</v>
      </c>
      <c r="S430" s="24"/>
      <c r="T430" s="78" t="s">
        <v>547</v>
      </c>
      <c r="U430" s="19"/>
      <c r="V430" s="48">
        <f>SUMIF([1]route!$E$3:$E$10005,E430,[1]route!$M$3:$M$10005)</f>
        <v>0</v>
      </c>
      <c r="W430" s="56">
        <f t="shared" si="149"/>
        <v>0</v>
      </c>
      <c r="X430" s="27" t="e">
        <f t="array" aca="1" ref="X430" ca="1">INDEX($BP430:$CZ430,MATCH(TRUE,$BP430:$CZ430&lt;0,0))</f>
        <v>#N/A</v>
      </c>
      <c r="Y430" s="47" t="str">
        <f t="shared" ca="1" si="140"/>
        <v/>
      </c>
      <c r="Z430" s="121" t="str">
        <f>IFERROR(VLOOKUP(E430,[1]route!$E$3:$BL$10005,59,0),"")&amp;IFERROR(VLOOKUP(E430,[1]route!$E$3:$BL$10005,60,0),"")</f>
        <v/>
      </c>
      <c r="AA430" s="28">
        <f t="shared" ca="1" si="150"/>
        <v>0</v>
      </c>
      <c r="AB430" s="77">
        <f t="shared" ca="1" si="151"/>
        <v>0</v>
      </c>
      <c r="AC430" s="4" t="str">
        <f t="shared" ca="1" si="141"/>
        <v/>
      </c>
      <c r="AD430" s="29">
        <v>0</v>
      </c>
      <c r="AE430" s="30">
        <f ca="1">SUMIF([1]route!$E$3:$E$10005,E430,[1]!Table1[1])</f>
        <v>0</v>
      </c>
      <c r="AF430" s="30">
        <f ca="1">SUMIF([1]route!$E$3:$E$10005,E430,[1]!Table1[2])</f>
        <v>0</v>
      </c>
      <c r="AG430" s="30">
        <f ca="1">SUMIF([1]route!$E$3:$E$10005,E430,[1]!Table1[3])</f>
        <v>0</v>
      </c>
      <c r="AH430" s="30">
        <f ca="1">SUMIF([1]route!$E$3:$E$10005,E430,[1]!Table1[4])</f>
        <v>0</v>
      </c>
      <c r="AI430" s="30">
        <f ca="1">SUMIF([1]route!$E$3:$E$10005,E430,[1]!Table1[5])</f>
        <v>0</v>
      </c>
      <c r="AJ430" s="30">
        <f ca="1">SUMIF([1]route!$E$3:$E$10005,E430,[1]!Table1[6])</f>
        <v>0</v>
      </c>
      <c r="AK430" s="30">
        <f ca="1">SUMIF([1]route!$E$3:$E$10005,E430,[1]!Table1[7])</f>
        <v>0</v>
      </c>
      <c r="AL430" s="30">
        <f ca="1">SUMIF([1]route!$E$3:$E$10005,E430,[1]!Table1[8])</f>
        <v>0</v>
      </c>
      <c r="AM430" s="30">
        <f ca="1">SUMIF([1]route!$E$3:$E$10005,E430,[1]!Table1[9])</f>
        <v>0</v>
      </c>
      <c r="AN430" s="30">
        <f ca="1">SUMIF([1]route!$E$3:$E$10005,E430,[1]!Table1[10])</f>
        <v>0</v>
      </c>
      <c r="AO430" s="30">
        <f ca="1">SUMIF([1]route!$E$3:$E$10005,E430,[1]!Table1[11])</f>
        <v>0</v>
      </c>
      <c r="AP430" s="30">
        <f ca="1">SUMIF([1]route!$E$3:$E$10005,E430,[1]!Table1[12])</f>
        <v>0</v>
      </c>
      <c r="AQ430" s="30">
        <f ca="1">SUMIF([1]route!$E$3:$E$10005,E430,[1]!Table1[13])</f>
        <v>0</v>
      </c>
      <c r="AR430" s="30">
        <f ca="1">SUMIF([1]route!$E$3:$E$10005,E430,[1]!Table1[14])</f>
        <v>0</v>
      </c>
      <c r="AS430" s="30">
        <f ca="1">SUMIF([1]route!$E$3:$E$10005,E430,[1]!Table1[15])</f>
        <v>0</v>
      </c>
      <c r="AT430" s="30">
        <f ca="1">SUMIF([1]route!$E$3:$E$10005,E430,[1]!Table1[16])</f>
        <v>0</v>
      </c>
      <c r="AU430" s="30">
        <f ca="1">SUMIF([1]route!$E$3:$E$10005,E430,[1]!Table1[17])</f>
        <v>0</v>
      </c>
      <c r="AV430" s="30">
        <f ca="1">SUMIF([1]route!$E$3:$E$10005,E430,[1]!Table1[18])</f>
        <v>0</v>
      </c>
      <c r="AW430" s="30">
        <f ca="1">SUMIF([1]route!$E$3:$E$10005,E430,[1]!Table1[19])</f>
        <v>0</v>
      </c>
      <c r="AX430" s="30">
        <f ca="1">SUMIF([1]route!$E$3:$E$10005,E430,[1]!Table1[20])</f>
        <v>0</v>
      </c>
      <c r="AY430" s="30">
        <f ca="1">SUMIF([1]route!$E$3:$E$10005,E430,[1]!Table1[21])</f>
        <v>0</v>
      </c>
      <c r="AZ430" s="30">
        <f ca="1">SUMIF([1]route!$E$3:$E$10005,E430,[1]!Table1[22])</f>
        <v>0</v>
      </c>
      <c r="BA430" s="30">
        <f ca="1">SUMIF([1]route!$E$3:$E$10005,E430,[1]!Table1[23])</f>
        <v>0</v>
      </c>
      <c r="BB430" s="30">
        <f ca="1">SUMIF([1]route!$E$3:$E$10005,E430,[1]!Table1[24])</f>
        <v>0</v>
      </c>
      <c r="BC430" s="30">
        <f ca="1">SUMIF([1]route!$E$3:$E$10005,E430,[1]!Table1[25])</f>
        <v>0</v>
      </c>
      <c r="BD430" s="30">
        <f ca="1">SUMIF([1]route!$E$3:$E$10005,E430,[1]!Table1[26])</f>
        <v>0</v>
      </c>
      <c r="BE430" s="30">
        <f ca="1">SUMIF([1]route!$E$3:$E$10005,E430,[1]!Table1[27])</f>
        <v>0</v>
      </c>
      <c r="BF430" s="30">
        <f ca="1">SUMIF([1]route!$E$3:$E$10005,E430,[1]!Table1[28])</f>
        <v>0</v>
      </c>
      <c r="BG430" s="30">
        <f ca="1">SUMIF([1]route!$E$3:$E$10005,E430,[1]!Table1[29])</f>
        <v>0</v>
      </c>
      <c r="BH430" s="30">
        <f ca="1">SUMIF([1]route!$E$3:$E$10005,E430,[1]!Table1[30])</f>
        <v>0</v>
      </c>
      <c r="BI430" s="30">
        <f ca="1">SUMIF([1]route!$E$3:$E$10005,E430,[1]!Table1[31])</f>
        <v>0</v>
      </c>
      <c r="BJ430" s="30">
        <f ca="1">SUMIF([1]route!$E$3:$E$10005,E430,[1]!Table1[Remain PO])</f>
        <v>0</v>
      </c>
      <c r="BK430" s="31">
        <f ca="1">SUMIF([1]route!$E$3:$E$10005,E430,[1]!Table1[N+1])</f>
        <v>0</v>
      </c>
      <c r="BL430" s="31">
        <f ca="1">SUMIF([1]route!$E$3:$E$10005,E430,[1]!Table1[N+2])</f>
        <v>0</v>
      </c>
      <c r="BM430" s="31">
        <f ca="1">SUMIF([1]route!$E$3:$E$10005,E430,[1]!Table1[N+3])</f>
        <v>0</v>
      </c>
      <c r="BN430" s="32">
        <f ca="1">SUMIF([1]route!$E$3:$E$10005,E430,[1]!Table1[N+4])</f>
        <v>0</v>
      </c>
      <c r="BP430" s="37">
        <f t="shared" si="152"/>
        <v>0</v>
      </c>
      <c r="BQ430" s="35">
        <f t="shared" ca="1" si="157"/>
        <v>0</v>
      </c>
      <c r="BR430" s="35">
        <f t="shared" ca="1" si="157"/>
        <v>0</v>
      </c>
      <c r="BS430" s="35">
        <f t="shared" ca="1" si="157"/>
        <v>0</v>
      </c>
      <c r="BT430" s="35">
        <f t="shared" ca="1" si="156"/>
        <v>0</v>
      </c>
      <c r="BU430" s="35">
        <f t="shared" ca="1" si="156"/>
        <v>0</v>
      </c>
      <c r="BV430" s="35">
        <f t="shared" ca="1" si="156"/>
        <v>0</v>
      </c>
      <c r="BW430" s="35">
        <f t="shared" ca="1" si="156"/>
        <v>0</v>
      </c>
      <c r="BX430" s="35">
        <f t="shared" ca="1" si="156"/>
        <v>0</v>
      </c>
      <c r="BY430" s="35">
        <f t="shared" ca="1" si="156"/>
        <v>0</v>
      </c>
      <c r="BZ430" s="35">
        <f t="shared" ca="1" si="156"/>
        <v>0</v>
      </c>
      <c r="CA430" s="35">
        <f t="shared" ca="1" si="156"/>
        <v>0</v>
      </c>
      <c r="CB430" s="35">
        <f t="shared" ca="1" si="156"/>
        <v>0</v>
      </c>
      <c r="CC430" s="35">
        <f t="shared" ca="1" si="156"/>
        <v>0</v>
      </c>
      <c r="CD430" s="35">
        <f t="shared" ca="1" si="158"/>
        <v>0</v>
      </c>
      <c r="CE430" s="35">
        <f t="shared" ca="1" si="158"/>
        <v>0</v>
      </c>
      <c r="CF430" s="35">
        <f t="shared" ca="1" si="158"/>
        <v>0</v>
      </c>
      <c r="CG430" s="35">
        <f t="shared" ca="1" si="158"/>
        <v>0</v>
      </c>
      <c r="CH430" s="35">
        <f t="shared" ca="1" si="158"/>
        <v>0</v>
      </c>
      <c r="CI430" s="35">
        <f t="shared" ca="1" si="158"/>
        <v>0</v>
      </c>
      <c r="CJ430" s="35">
        <f t="shared" ca="1" si="158"/>
        <v>0</v>
      </c>
      <c r="CK430" s="35">
        <f t="shared" ca="1" si="159"/>
        <v>0</v>
      </c>
      <c r="CL430" s="35">
        <f t="shared" ca="1" si="159"/>
        <v>0</v>
      </c>
      <c r="CM430" s="35">
        <f t="shared" ca="1" si="159"/>
        <v>0</v>
      </c>
      <c r="CN430" s="35">
        <f t="shared" ca="1" si="159"/>
        <v>0</v>
      </c>
      <c r="CO430" s="35">
        <f t="shared" ca="1" si="159"/>
        <v>0</v>
      </c>
      <c r="CP430" s="35">
        <f t="shared" ca="1" si="159"/>
        <v>0</v>
      </c>
      <c r="CQ430" s="35">
        <f t="shared" ca="1" si="159"/>
        <v>0</v>
      </c>
      <c r="CR430" s="35">
        <f t="shared" ca="1" si="159"/>
        <v>0</v>
      </c>
      <c r="CS430" s="35">
        <f t="shared" ca="1" si="159"/>
        <v>0</v>
      </c>
      <c r="CT430" s="35">
        <f t="shared" ca="1" si="154"/>
        <v>0</v>
      </c>
      <c r="CU430" s="35">
        <f t="shared" ca="1" si="154"/>
        <v>0</v>
      </c>
      <c r="CV430" s="35">
        <f t="shared" ca="1" si="154"/>
        <v>0</v>
      </c>
      <c r="CW430" s="38">
        <f t="shared" ca="1" si="154"/>
        <v>0</v>
      </c>
      <c r="CX430" s="38">
        <f t="shared" ca="1" si="154"/>
        <v>0</v>
      </c>
      <c r="CY430" s="38">
        <f t="shared" ca="1" si="154"/>
        <v>0</v>
      </c>
      <c r="CZ430" s="39">
        <f t="shared" ca="1" si="139"/>
        <v>0</v>
      </c>
      <c r="DA430" s="35"/>
    </row>
    <row r="431" spans="4:105" x14ac:dyDescent="0.3">
      <c r="D431" s="61" t="str">
        <f>VLOOKUP(F431,[1]Special!$O$2:$S$209,3,0)</f>
        <v>|0101021700|0.00|0.00|0.000|58.0001.6</v>
      </c>
      <c r="E431" s="20" t="s">
        <v>454</v>
      </c>
      <c r="F431" s="19" t="str">
        <f t="shared" si="142"/>
        <v>|0200226010|19.10|0.00|1.600|0.000</v>
      </c>
      <c r="G431" s="19" t="str">
        <f>'Cutting Rules'!H431</f>
        <v>TECHNOKOM||||||||||||</v>
      </c>
      <c r="H431" s="19" t="str">
        <f>VLOOKUP(MID(F431,8,2),[1]Special!$H$2:$I$32,2,0)</f>
        <v>STAM390G</v>
      </c>
      <c r="I431" s="19" t="str">
        <f t="shared" si="143"/>
        <v>NBC</v>
      </c>
      <c r="J431" s="19" t="str">
        <f t="shared" si="144"/>
        <v>P</v>
      </c>
      <c r="K431" s="19" t="str">
        <f t="shared" si="145"/>
        <v>19.1</v>
      </c>
      <c r="L431" s="19" t="str">
        <f t="shared" si="146"/>
        <v>0.00</v>
      </c>
      <c r="M431" s="52" t="str">
        <f t="shared" si="147"/>
        <v>1.60</v>
      </c>
      <c r="N431" s="52" t="str">
        <f t="shared" si="148"/>
        <v>5800</v>
      </c>
      <c r="O431" s="19">
        <f>VLOOKUP(F431,[1]Item!$A$5:$Z$10000,26,0)</f>
        <v>0.69</v>
      </c>
      <c r="P431" s="19" t="str">
        <f>VLOOKUP(E431,[1]route!$E$3:$O$10005,11,0)</f>
        <v>P/E</v>
      </c>
      <c r="Q431" s="62" t="str">
        <f>'Cutting Rules'!AD431</f>
        <v>5800------------</v>
      </c>
      <c r="R431" s="23">
        <f ca="1">SUMIF([1]route!$E$3:$E$10005,E431,[1]!Table1[生産])</f>
        <v>0</v>
      </c>
      <c r="S431" s="24"/>
      <c r="T431" s="78" t="s">
        <v>547</v>
      </c>
      <c r="U431" s="19"/>
      <c r="V431" s="48">
        <f>SUMIF([1]route!$E$3:$E$10005,E431,[1]route!$M$3:$M$10005)</f>
        <v>0</v>
      </c>
      <c r="W431" s="56">
        <f t="shared" si="149"/>
        <v>0</v>
      </c>
      <c r="X431" s="27" t="e">
        <f t="array" aca="1" ref="X431" ca="1">INDEX($BP431:$CZ431,MATCH(TRUE,$BP431:$CZ431&lt;0,0))</f>
        <v>#N/A</v>
      </c>
      <c r="Y431" s="47" t="str">
        <f t="shared" ca="1" si="140"/>
        <v/>
      </c>
      <c r="Z431" s="121" t="str">
        <f>IFERROR(VLOOKUP(E431,[1]route!$E$3:$BL$10005,59,0),"")&amp;IFERROR(VLOOKUP(E431,[1]route!$E$3:$BL$10005,60,0),"")</f>
        <v/>
      </c>
      <c r="AA431" s="28">
        <f t="shared" ca="1" si="150"/>
        <v>0</v>
      </c>
      <c r="AB431" s="77">
        <f t="shared" ca="1" si="151"/>
        <v>0</v>
      </c>
      <c r="AC431" s="4" t="str">
        <f t="shared" ca="1" si="141"/>
        <v/>
      </c>
      <c r="AD431" s="29">
        <v>0</v>
      </c>
      <c r="AE431" s="30">
        <f ca="1">SUMIF([1]route!$E$3:$E$10005,E431,[1]!Table1[1])</f>
        <v>0</v>
      </c>
      <c r="AF431" s="30">
        <f ca="1">SUMIF([1]route!$E$3:$E$10005,E431,[1]!Table1[2])</f>
        <v>0</v>
      </c>
      <c r="AG431" s="30">
        <f ca="1">SUMIF([1]route!$E$3:$E$10005,E431,[1]!Table1[3])</f>
        <v>0</v>
      </c>
      <c r="AH431" s="30">
        <f ca="1">SUMIF([1]route!$E$3:$E$10005,E431,[1]!Table1[4])</f>
        <v>0</v>
      </c>
      <c r="AI431" s="30">
        <f ca="1">SUMIF([1]route!$E$3:$E$10005,E431,[1]!Table1[5])</f>
        <v>0</v>
      </c>
      <c r="AJ431" s="30">
        <f ca="1">SUMIF([1]route!$E$3:$E$10005,E431,[1]!Table1[6])</f>
        <v>0</v>
      </c>
      <c r="AK431" s="30">
        <f ca="1">SUMIF([1]route!$E$3:$E$10005,E431,[1]!Table1[7])</f>
        <v>0</v>
      </c>
      <c r="AL431" s="30">
        <f ca="1">SUMIF([1]route!$E$3:$E$10005,E431,[1]!Table1[8])</f>
        <v>0</v>
      </c>
      <c r="AM431" s="30">
        <f ca="1">SUMIF([1]route!$E$3:$E$10005,E431,[1]!Table1[9])</f>
        <v>0</v>
      </c>
      <c r="AN431" s="30">
        <f ca="1">SUMIF([1]route!$E$3:$E$10005,E431,[1]!Table1[10])</f>
        <v>0</v>
      </c>
      <c r="AO431" s="30">
        <f ca="1">SUMIF([1]route!$E$3:$E$10005,E431,[1]!Table1[11])</f>
        <v>0</v>
      </c>
      <c r="AP431" s="30">
        <f ca="1">SUMIF([1]route!$E$3:$E$10005,E431,[1]!Table1[12])</f>
        <v>0</v>
      </c>
      <c r="AQ431" s="30">
        <f ca="1">SUMIF([1]route!$E$3:$E$10005,E431,[1]!Table1[13])</f>
        <v>0</v>
      </c>
      <c r="AR431" s="30">
        <f ca="1">SUMIF([1]route!$E$3:$E$10005,E431,[1]!Table1[14])</f>
        <v>0</v>
      </c>
      <c r="AS431" s="30">
        <f ca="1">SUMIF([1]route!$E$3:$E$10005,E431,[1]!Table1[15])</f>
        <v>0</v>
      </c>
      <c r="AT431" s="30">
        <f ca="1">SUMIF([1]route!$E$3:$E$10005,E431,[1]!Table1[16])</f>
        <v>0</v>
      </c>
      <c r="AU431" s="30">
        <f ca="1">SUMIF([1]route!$E$3:$E$10005,E431,[1]!Table1[17])</f>
        <v>0</v>
      </c>
      <c r="AV431" s="30">
        <f ca="1">SUMIF([1]route!$E$3:$E$10005,E431,[1]!Table1[18])</f>
        <v>0</v>
      </c>
      <c r="AW431" s="30">
        <f ca="1">SUMIF([1]route!$E$3:$E$10005,E431,[1]!Table1[19])</f>
        <v>0</v>
      </c>
      <c r="AX431" s="30">
        <f ca="1">SUMIF([1]route!$E$3:$E$10005,E431,[1]!Table1[20])</f>
        <v>0</v>
      </c>
      <c r="AY431" s="30">
        <f ca="1">SUMIF([1]route!$E$3:$E$10005,E431,[1]!Table1[21])</f>
        <v>0</v>
      </c>
      <c r="AZ431" s="30">
        <f ca="1">SUMIF([1]route!$E$3:$E$10005,E431,[1]!Table1[22])</f>
        <v>0</v>
      </c>
      <c r="BA431" s="30">
        <f ca="1">SUMIF([1]route!$E$3:$E$10005,E431,[1]!Table1[23])</f>
        <v>0</v>
      </c>
      <c r="BB431" s="30">
        <f ca="1">SUMIF([1]route!$E$3:$E$10005,E431,[1]!Table1[24])</f>
        <v>0</v>
      </c>
      <c r="BC431" s="30">
        <f ca="1">SUMIF([1]route!$E$3:$E$10005,E431,[1]!Table1[25])</f>
        <v>0</v>
      </c>
      <c r="BD431" s="30">
        <f ca="1">SUMIF([1]route!$E$3:$E$10005,E431,[1]!Table1[26])</f>
        <v>0</v>
      </c>
      <c r="BE431" s="30">
        <f ca="1">SUMIF([1]route!$E$3:$E$10005,E431,[1]!Table1[27])</f>
        <v>0</v>
      </c>
      <c r="BF431" s="30">
        <f ca="1">SUMIF([1]route!$E$3:$E$10005,E431,[1]!Table1[28])</f>
        <v>0</v>
      </c>
      <c r="BG431" s="30">
        <f ca="1">SUMIF([1]route!$E$3:$E$10005,E431,[1]!Table1[29])</f>
        <v>0</v>
      </c>
      <c r="BH431" s="30">
        <f ca="1">SUMIF([1]route!$E$3:$E$10005,E431,[1]!Table1[30])</f>
        <v>0</v>
      </c>
      <c r="BI431" s="30">
        <f ca="1">SUMIF([1]route!$E$3:$E$10005,E431,[1]!Table1[31])</f>
        <v>0</v>
      </c>
      <c r="BJ431" s="30">
        <f ca="1">SUMIF([1]route!$E$3:$E$10005,E431,[1]!Table1[Remain PO])</f>
        <v>0</v>
      </c>
      <c r="BK431" s="31">
        <f ca="1">SUMIF([1]route!$E$3:$E$10005,E431,[1]!Table1[N+1])</f>
        <v>0</v>
      </c>
      <c r="BL431" s="31">
        <f ca="1">SUMIF([1]route!$E$3:$E$10005,E431,[1]!Table1[N+2])</f>
        <v>0</v>
      </c>
      <c r="BM431" s="31">
        <f ca="1">SUMIF([1]route!$E$3:$E$10005,E431,[1]!Table1[N+3])</f>
        <v>0</v>
      </c>
      <c r="BN431" s="32">
        <f ca="1">SUMIF([1]route!$E$3:$E$10005,E431,[1]!Table1[N+4])</f>
        <v>0</v>
      </c>
      <c r="BP431" s="37">
        <f t="shared" si="152"/>
        <v>0</v>
      </c>
      <c r="BQ431" s="35">
        <f t="shared" ca="1" si="157"/>
        <v>0</v>
      </c>
      <c r="BR431" s="35">
        <f t="shared" ca="1" si="157"/>
        <v>0</v>
      </c>
      <c r="BS431" s="35">
        <f t="shared" ca="1" si="157"/>
        <v>0</v>
      </c>
      <c r="BT431" s="35">
        <f t="shared" ca="1" si="156"/>
        <v>0</v>
      </c>
      <c r="BU431" s="35">
        <f t="shared" ca="1" si="156"/>
        <v>0</v>
      </c>
      <c r="BV431" s="35">
        <f t="shared" ca="1" si="156"/>
        <v>0</v>
      </c>
      <c r="BW431" s="35">
        <f t="shared" ca="1" si="156"/>
        <v>0</v>
      </c>
      <c r="BX431" s="35">
        <f t="shared" ca="1" si="156"/>
        <v>0</v>
      </c>
      <c r="BY431" s="35">
        <f t="shared" ca="1" si="156"/>
        <v>0</v>
      </c>
      <c r="BZ431" s="35">
        <f t="shared" ca="1" si="156"/>
        <v>0</v>
      </c>
      <c r="CA431" s="35">
        <f t="shared" ca="1" si="156"/>
        <v>0</v>
      </c>
      <c r="CB431" s="35">
        <f t="shared" ca="1" si="156"/>
        <v>0</v>
      </c>
      <c r="CC431" s="35">
        <f t="shared" ca="1" si="156"/>
        <v>0</v>
      </c>
      <c r="CD431" s="35">
        <f t="shared" ca="1" si="158"/>
        <v>0</v>
      </c>
      <c r="CE431" s="35">
        <f t="shared" ca="1" si="158"/>
        <v>0</v>
      </c>
      <c r="CF431" s="35">
        <f t="shared" ca="1" si="158"/>
        <v>0</v>
      </c>
      <c r="CG431" s="35">
        <f t="shared" ca="1" si="158"/>
        <v>0</v>
      </c>
      <c r="CH431" s="35">
        <f t="shared" ca="1" si="158"/>
        <v>0</v>
      </c>
      <c r="CI431" s="35">
        <f t="shared" ca="1" si="158"/>
        <v>0</v>
      </c>
      <c r="CJ431" s="35">
        <f t="shared" ca="1" si="158"/>
        <v>0</v>
      </c>
      <c r="CK431" s="35">
        <f t="shared" ca="1" si="159"/>
        <v>0</v>
      </c>
      <c r="CL431" s="35">
        <f t="shared" ca="1" si="159"/>
        <v>0</v>
      </c>
      <c r="CM431" s="35">
        <f t="shared" ca="1" si="159"/>
        <v>0</v>
      </c>
      <c r="CN431" s="35">
        <f t="shared" ca="1" si="159"/>
        <v>0</v>
      </c>
      <c r="CO431" s="35">
        <f t="shared" ca="1" si="159"/>
        <v>0</v>
      </c>
      <c r="CP431" s="35">
        <f t="shared" ca="1" si="159"/>
        <v>0</v>
      </c>
      <c r="CQ431" s="35">
        <f t="shared" ca="1" si="159"/>
        <v>0</v>
      </c>
      <c r="CR431" s="35">
        <f t="shared" ca="1" si="159"/>
        <v>0</v>
      </c>
      <c r="CS431" s="35">
        <f t="shared" ca="1" si="159"/>
        <v>0</v>
      </c>
      <c r="CT431" s="35">
        <f t="shared" ca="1" si="154"/>
        <v>0</v>
      </c>
      <c r="CU431" s="35">
        <f t="shared" ca="1" si="154"/>
        <v>0</v>
      </c>
      <c r="CV431" s="35">
        <f t="shared" ca="1" si="154"/>
        <v>0</v>
      </c>
      <c r="CW431" s="38">
        <f t="shared" ca="1" si="154"/>
        <v>0</v>
      </c>
      <c r="CX431" s="38">
        <f t="shared" ca="1" si="154"/>
        <v>0</v>
      </c>
      <c r="CY431" s="38">
        <f t="shared" ca="1" si="154"/>
        <v>0</v>
      </c>
      <c r="CZ431" s="39">
        <f t="shared" ca="1" si="139"/>
        <v>0</v>
      </c>
      <c r="DA431" s="35"/>
    </row>
    <row r="432" spans="4:105" x14ac:dyDescent="0.3">
      <c r="D432" s="61" t="str">
        <f>VLOOKUP(F432,[1]Special!$O$2:$S$209,3,0)</f>
        <v>|0101021700|0.00|0.00|0.000|77.0002</v>
      </c>
      <c r="E432" s="20" t="s">
        <v>455</v>
      </c>
      <c r="F432" s="19" t="str">
        <f t="shared" si="142"/>
        <v>|0200226010|25.40|0.00|2.000|0.000</v>
      </c>
      <c r="G432" s="19" t="str">
        <f>'Cutting Rules'!H432</f>
        <v>CIC1||||||||||||</v>
      </c>
      <c r="H432" s="19" t="str">
        <f>VLOOKUP(MID(F432,8,2),[1]Special!$H$2:$I$32,2,0)</f>
        <v>STAM390G</v>
      </c>
      <c r="I432" s="19" t="str">
        <f t="shared" si="143"/>
        <v>IBC</v>
      </c>
      <c r="J432" s="19" t="str">
        <f t="shared" si="144"/>
        <v>P</v>
      </c>
      <c r="K432" s="19" t="str">
        <f t="shared" si="145"/>
        <v>25.4</v>
      </c>
      <c r="L432" s="19" t="str">
        <f t="shared" si="146"/>
        <v>0.00</v>
      </c>
      <c r="M432" s="52" t="str">
        <f t="shared" si="147"/>
        <v>2.00</v>
      </c>
      <c r="N432" s="52" t="str">
        <f t="shared" si="148"/>
        <v>5000</v>
      </c>
      <c r="O432" s="19">
        <f>VLOOKUP(F432,[1]Item!$A$5:$Z$10000,26,0)</f>
        <v>1.1539999999999999</v>
      </c>
      <c r="P432" s="19" t="str">
        <f>VLOOKUP(E432,[1]route!$E$3:$O$10005,11,0)</f>
        <v>P/E</v>
      </c>
      <c r="Q432" s="62" t="str">
        <f>'Cutting Rules'!AD432</f>
        <v>5000------------</v>
      </c>
      <c r="R432" s="23">
        <f ca="1">SUMIF([1]route!$E$3:$E$10005,E432,[1]!Table1[生産])</f>
        <v>16</v>
      </c>
      <c r="S432" s="24"/>
      <c r="T432" s="78" t="s">
        <v>547</v>
      </c>
      <c r="U432" s="19"/>
      <c r="V432" s="48">
        <f>SUMIF([1]route!$E$3:$E$10005,E432,[1]route!$M$3:$M$10005)</f>
        <v>0</v>
      </c>
      <c r="W432" s="56">
        <f t="shared" si="149"/>
        <v>0</v>
      </c>
      <c r="X432" s="27">
        <f t="array" aca="1" ref="X432" ca="1">INDEX($BP432:$CZ432,MATCH(TRUE,$BP432:$CZ432&lt;0,0))</f>
        <v>-16</v>
      </c>
      <c r="Y432" s="47">
        <f t="shared" ca="1" si="140"/>
        <v>45322</v>
      </c>
      <c r="Z432" s="121" t="str">
        <f>IFERROR(VLOOKUP(E432,[1]route!$E$3:$BL$10005,59,0),"")&amp;IFERROR(VLOOKUP(E432,[1]route!$E$3:$BL$10005,60,0),"")</f>
        <v/>
      </c>
      <c r="AA432" s="28">
        <f t="shared" ca="1" si="150"/>
        <v>16</v>
      </c>
      <c r="AB432" s="77">
        <f t="shared" ca="1" si="151"/>
        <v>92.32</v>
      </c>
      <c r="AC432" s="4">
        <f t="shared" ca="1" si="141"/>
        <v>34</v>
      </c>
      <c r="AD432" s="29">
        <v>0</v>
      </c>
      <c r="AE432" s="30">
        <f ca="1">SUMIF([1]route!$E$3:$E$10005,E432,[1]!Table1[1])</f>
        <v>0</v>
      </c>
      <c r="AF432" s="30">
        <f ca="1">SUMIF([1]route!$E$3:$E$10005,E432,[1]!Table1[2])</f>
        <v>0</v>
      </c>
      <c r="AG432" s="30">
        <f ca="1">SUMIF([1]route!$E$3:$E$10005,E432,[1]!Table1[3])</f>
        <v>0</v>
      </c>
      <c r="AH432" s="30">
        <f ca="1">SUMIF([1]route!$E$3:$E$10005,E432,[1]!Table1[4])</f>
        <v>0</v>
      </c>
      <c r="AI432" s="30">
        <f ca="1">SUMIF([1]route!$E$3:$E$10005,E432,[1]!Table1[5])</f>
        <v>0</v>
      </c>
      <c r="AJ432" s="30">
        <f ca="1">SUMIF([1]route!$E$3:$E$10005,E432,[1]!Table1[6])</f>
        <v>0</v>
      </c>
      <c r="AK432" s="30">
        <f ca="1">SUMIF([1]route!$E$3:$E$10005,E432,[1]!Table1[7])</f>
        <v>0</v>
      </c>
      <c r="AL432" s="30">
        <f ca="1">SUMIF([1]route!$E$3:$E$10005,E432,[1]!Table1[8])</f>
        <v>0</v>
      </c>
      <c r="AM432" s="30">
        <f ca="1">SUMIF([1]route!$E$3:$E$10005,E432,[1]!Table1[9])</f>
        <v>0</v>
      </c>
      <c r="AN432" s="30">
        <f ca="1">SUMIF([1]route!$E$3:$E$10005,E432,[1]!Table1[10])</f>
        <v>0</v>
      </c>
      <c r="AO432" s="30">
        <f ca="1">SUMIF([1]route!$E$3:$E$10005,E432,[1]!Table1[11])</f>
        <v>0</v>
      </c>
      <c r="AP432" s="30">
        <f ca="1">SUMIF([1]route!$E$3:$E$10005,E432,[1]!Table1[12])</f>
        <v>0</v>
      </c>
      <c r="AQ432" s="30">
        <f ca="1">SUMIF([1]route!$E$3:$E$10005,E432,[1]!Table1[13])</f>
        <v>0</v>
      </c>
      <c r="AR432" s="30">
        <f ca="1">SUMIF([1]route!$E$3:$E$10005,E432,[1]!Table1[14])</f>
        <v>0</v>
      </c>
      <c r="AS432" s="30">
        <f ca="1">SUMIF([1]route!$E$3:$E$10005,E432,[1]!Table1[15])</f>
        <v>0</v>
      </c>
      <c r="AT432" s="30">
        <f ca="1">SUMIF([1]route!$E$3:$E$10005,E432,[1]!Table1[16])</f>
        <v>0</v>
      </c>
      <c r="AU432" s="30">
        <f ca="1">SUMIF([1]route!$E$3:$E$10005,E432,[1]!Table1[17])</f>
        <v>0</v>
      </c>
      <c r="AV432" s="30">
        <f ca="1">SUMIF([1]route!$E$3:$E$10005,E432,[1]!Table1[18])</f>
        <v>0</v>
      </c>
      <c r="AW432" s="30">
        <f ca="1">SUMIF([1]route!$E$3:$E$10005,E432,[1]!Table1[19])</f>
        <v>0</v>
      </c>
      <c r="AX432" s="30">
        <f ca="1">SUMIF([1]route!$E$3:$E$10005,E432,[1]!Table1[20])</f>
        <v>0</v>
      </c>
      <c r="AY432" s="30">
        <f ca="1">SUMIF([1]route!$E$3:$E$10005,E432,[1]!Table1[21])</f>
        <v>0</v>
      </c>
      <c r="AZ432" s="30">
        <f ca="1">SUMIF([1]route!$E$3:$E$10005,E432,[1]!Table1[22])</f>
        <v>0</v>
      </c>
      <c r="BA432" s="30">
        <f ca="1">SUMIF([1]route!$E$3:$E$10005,E432,[1]!Table1[23])</f>
        <v>0</v>
      </c>
      <c r="BB432" s="30">
        <f ca="1">SUMIF([1]route!$E$3:$E$10005,E432,[1]!Table1[24])</f>
        <v>0</v>
      </c>
      <c r="BC432" s="30">
        <f ca="1">SUMIF([1]route!$E$3:$E$10005,E432,[1]!Table1[25])</f>
        <v>0</v>
      </c>
      <c r="BD432" s="30">
        <f ca="1">SUMIF([1]route!$E$3:$E$10005,E432,[1]!Table1[26])</f>
        <v>0</v>
      </c>
      <c r="BE432" s="30">
        <f ca="1">SUMIF([1]route!$E$3:$E$10005,E432,[1]!Table1[27])</f>
        <v>0</v>
      </c>
      <c r="BF432" s="30">
        <f ca="1">SUMIF([1]route!$E$3:$E$10005,E432,[1]!Table1[28])</f>
        <v>0</v>
      </c>
      <c r="BG432" s="30">
        <f ca="1">SUMIF([1]route!$E$3:$E$10005,E432,[1]!Table1[29])</f>
        <v>0</v>
      </c>
      <c r="BH432" s="30">
        <f ca="1">SUMIF([1]route!$E$3:$E$10005,E432,[1]!Table1[30])</f>
        <v>0</v>
      </c>
      <c r="BI432" s="30">
        <f ca="1">SUMIF([1]route!$E$3:$E$10005,E432,[1]!Table1[31])</f>
        <v>0</v>
      </c>
      <c r="BJ432" s="30">
        <f ca="1">SUMIF([1]route!$E$3:$E$10005,E432,[1]!Table1[Remain PO])</f>
        <v>0</v>
      </c>
      <c r="BK432" s="31">
        <f ca="1">SUMIF([1]route!$E$3:$E$10005,E432,[1]!Table1[N+1])</f>
        <v>16</v>
      </c>
      <c r="BL432" s="31">
        <f ca="1">SUMIF([1]route!$E$3:$E$10005,E432,[1]!Table1[N+2])</f>
        <v>0</v>
      </c>
      <c r="BM432" s="31">
        <f ca="1">SUMIF([1]route!$E$3:$E$10005,E432,[1]!Table1[N+3])</f>
        <v>0</v>
      </c>
      <c r="BN432" s="32">
        <f ca="1">SUMIF([1]route!$E$3:$E$10005,E432,[1]!Table1[N+4])</f>
        <v>0</v>
      </c>
      <c r="BP432" s="37">
        <f t="shared" si="152"/>
        <v>0</v>
      </c>
      <c r="BQ432" s="35">
        <f t="shared" ca="1" si="157"/>
        <v>0</v>
      </c>
      <c r="BR432" s="35">
        <f t="shared" ca="1" si="157"/>
        <v>0</v>
      </c>
      <c r="BS432" s="35">
        <f t="shared" ca="1" si="157"/>
        <v>0</v>
      </c>
      <c r="BT432" s="35">
        <f t="shared" ca="1" si="156"/>
        <v>0</v>
      </c>
      <c r="BU432" s="35">
        <f t="shared" ca="1" si="156"/>
        <v>0</v>
      </c>
      <c r="BV432" s="35">
        <f t="shared" ca="1" si="156"/>
        <v>0</v>
      </c>
      <c r="BW432" s="35">
        <f t="shared" ca="1" si="156"/>
        <v>0</v>
      </c>
      <c r="BX432" s="35">
        <f t="shared" ca="1" si="156"/>
        <v>0</v>
      </c>
      <c r="BY432" s="35">
        <f t="shared" ca="1" si="156"/>
        <v>0</v>
      </c>
      <c r="BZ432" s="35">
        <f t="shared" ca="1" si="156"/>
        <v>0</v>
      </c>
      <c r="CA432" s="35">
        <f t="shared" ca="1" si="156"/>
        <v>0</v>
      </c>
      <c r="CB432" s="35">
        <f t="shared" ca="1" si="156"/>
        <v>0</v>
      </c>
      <c r="CC432" s="35">
        <f t="shared" ca="1" si="156"/>
        <v>0</v>
      </c>
      <c r="CD432" s="35">
        <f t="shared" ca="1" si="158"/>
        <v>0</v>
      </c>
      <c r="CE432" s="35">
        <f t="shared" ca="1" si="158"/>
        <v>0</v>
      </c>
      <c r="CF432" s="35">
        <f t="shared" ca="1" si="158"/>
        <v>0</v>
      </c>
      <c r="CG432" s="35">
        <f t="shared" ca="1" si="158"/>
        <v>0</v>
      </c>
      <c r="CH432" s="35">
        <f t="shared" ca="1" si="158"/>
        <v>0</v>
      </c>
      <c r="CI432" s="35">
        <f t="shared" ca="1" si="158"/>
        <v>0</v>
      </c>
      <c r="CJ432" s="35">
        <f t="shared" ca="1" si="158"/>
        <v>0</v>
      </c>
      <c r="CK432" s="35">
        <f t="shared" ca="1" si="159"/>
        <v>0</v>
      </c>
      <c r="CL432" s="35">
        <f t="shared" ca="1" si="159"/>
        <v>0</v>
      </c>
      <c r="CM432" s="35">
        <f t="shared" ca="1" si="159"/>
        <v>0</v>
      </c>
      <c r="CN432" s="35">
        <f t="shared" ca="1" si="159"/>
        <v>0</v>
      </c>
      <c r="CO432" s="35">
        <f t="shared" ca="1" si="159"/>
        <v>0</v>
      </c>
      <c r="CP432" s="35">
        <f t="shared" ca="1" si="159"/>
        <v>0</v>
      </c>
      <c r="CQ432" s="35">
        <f t="shared" ca="1" si="159"/>
        <v>0</v>
      </c>
      <c r="CR432" s="35">
        <f t="shared" ca="1" si="159"/>
        <v>0</v>
      </c>
      <c r="CS432" s="35">
        <f t="shared" ca="1" si="159"/>
        <v>0</v>
      </c>
      <c r="CT432" s="35">
        <f t="shared" ca="1" si="154"/>
        <v>0</v>
      </c>
      <c r="CU432" s="35">
        <f t="shared" ca="1" si="154"/>
        <v>0</v>
      </c>
      <c r="CV432" s="35">
        <f t="shared" ca="1" si="154"/>
        <v>0</v>
      </c>
      <c r="CW432" s="38">
        <f t="shared" ca="1" si="154"/>
        <v>-16</v>
      </c>
      <c r="CX432" s="38">
        <f t="shared" ca="1" si="154"/>
        <v>-16</v>
      </c>
      <c r="CY432" s="38">
        <f t="shared" ca="1" si="154"/>
        <v>-16</v>
      </c>
      <c r="CZ432" s="39">
        <f t="shared" ca="1" si="139"/>
        <v>-16</v>
      </c>
      <c r="DA432" s="35"/>
    </row>
    <row r="433" spans="4:105" x14ac:dyDescent="0.3">
      <c r="D433" s="61" t="str">
        <f>VLOOKUP(F433,[1]Special!$O$2:$S$209,3,0)</f>
        <v>|0101021700|0.00|0.00|0.000|132.5001.4</v>
      </c>
      <c r="E433" s="20" t="s">
        <v>456</v>
      </c>
      <c r="F433" s="19" t="str">
        <f t="shared" si="142"/>
        <v>|0200226010|42.70|0.00|1.400|0.000</v>
      </c>
      <c r="G433" s="19" t="str">
        <f>'Cutting Rules'!H433</f>
        <v>CIC1||||||||||||</v>
      </c>
      <c r="H433" s="19" t="str">
        <f>VLOOKUP(MID(F433,8,2),[1]Special!$H$2:$I$32,2,0)</f>
        <v>STAM390G</v>
      </c>
      <c r="I433" s="19" t="str">
        <f t="shared" si="143"/>
        <v>NBC</v>
      </c>
      <c r="J433" s="19" t="str">
        <f t="shared" si="144"/>
        <v>P</v>
      </c>
      <c r="K433" s="19" t="str">
        <f t="shared" si="145"/>
        <v>42.7</v>
      </c>
      <c r="L433" s="19" t="str">
        <f t="shared" si="146"/>
        <v>0.00</v>
      </c>
      <c r="M433" s="52" t="str">
        <f t="shared" si="147"/>
        <v>1.40</v>
      </c>
      <c r="N433" s="52" t="str">
        <f t="shared" si="148"/>
        <v>5420</v>
      </c>
      <c r="O433" s="19">
        <f>VLOOKUP(F433,[1]Item!$A$5:$Z$10000,26,0)</f>
        <v>1.4259999999999999</v>
      </c>
      <c r="P433" s="19" t="str">
        <f>VLOOKUP(E433,[1]route!$E$3:$O$10005,11,0)</f>
        <v>P/E</v>
      </c>
      <c r="Q433" s="62" t="str">
        <f>'Cutting Rules'!AD433</f>
        <v>5420------------</v>
      </c>
      <c r="R433" s="23">
        <f ca="1">SUMIF([1]route!$E$3:$E$10005,E433,[1]!Table1[生産])</f>
        <v>0</v>
      </c>
      <c r="S433" s="24"/>
      <c r="T433" s="78" t="s">
        <v>547</v>
      </c>
      <c r="U433" s="19"/>
      <c r="V433" s="48">
        <f>SUMIF([1]route!$E$3:$E$10005,E433,[1]route!$M$3:$M$10005)</f>
        <v>0</v>
      </c>
      <c r="W433" s="56">
        <f t="shared" si="149"/>
        <v>0</v>
      </c>
      <c r="X433" s="27" t="e">
        <f t="array" aca="1" ref="X433" ca="1">INDEX($BP433:$CZ433,MATCH(TRUE,$BP433:$CZ433&lt;0,0))</f>
        <v>#N/A</v>
      </c>
      <c r="Y433" s="47" t="str">
        <f t="shared" ca="1" si="140"/>
        <v/>
      </c>
      <c r="Z433" s="121" t="str">
        <f>IFERROR(VLOOKUP(E433,[1]route!$E$3:$BL$10005,59,0),"")&amp;IFERROR(VLOOKUP(E433,[1]route!$E$3:$BL$10005,60,0),"")</f>
        <v/>
      </c>
      <c r="AA433" s="28">
        <f t="shared" ca="1" si="150"/>
        <v>0</v>
      </c>
      <c r="AB433" s="77">
        <f t="shared" ca="1" si="151"/>
        <v>0</v>
      </c>
      <c r="AC433" s="4" t="str">
        <f t="shared" ca="1" si="141"/>
        <v/>
      </c>
      <c r="AD433" s="29">
        <v>0</v>
      </c>
      <c r="AE433" s="30">
        <f ca="1">SUMIF([1]route!$E$3:$E$10005,E433,[1]!Table1[1])</f>
        <v>0</v>
      </c>
      <c r="AF433" s="30">
        <f ca="1">SUMIF([1]route!$E$3:$E$10005,E433,[1]!Table1[2])</f>
        <v>0</v>
      </c>
      <c r="AG433" s="30">
        <f ca="1">SUMIF([1]route!$E$3:$E$10005,E433,[1]!Table1[3])</f>
        <v>0</v>
      </c>
      <c r="AH433" s="30">
        <f ca="1">SUMIF([1]route!$E$3:$E$10005,E433,[1]!Table1[4])</f>
        <v>0</v>
      </c>
      <c r="AI433" s="30">
        <f ca="1">SUMIF([1]route!$E$3:$E$10005,E433,[1]!Table1[5])</f>
        <v>0</v>
      </c>
      <c r="AJ433" s="30">
        <f ca="1">SUMIF([1]route!$E$3:$E$10005,E433,[1]!Table1[6])</f>
        <v>0</v>
      </c>
      <c r="AK433" s="30">
        <f ca="1">SUMIF([1]route!$E$3:$E$10005,E433,[1]!Table1[7])</f>
        <v>0</v>
      </c>
      <c r="AL433" s="30">
        <f ca="1">SUMIF([1]route!$E$3:$E$10005,E433,[1]!Table1[8])</f>
        <v>0</v>
      </c>
      <c r="AM433" s="30">
        <f ca="1">SUMIF([1]route!$E$3:$E$10005,E433,[1]!Table1[9])</f>
        <v>0</v>
      </c>
      <c r="AN433" s="30">
        <f ca="1">SUMIF([1]route!$E$3:$E$10005,E433,[1]!Table1[10])</f>
        <v>0</v>
      </c>
      <c r="AO433" s="30">
        <f ca="1">SUMIF([1]route!$E$3:$E$10005,E433,[1]!Table1[11])</f>
        <v>0</v>
      </c>
      <c r="AP433" s="30">
        <f ca="1">SUMIF([1]route!$E$3:$E$10005,E433,[1]!Table1[12])</f>
        <v>0</v>
      </c>
      <c r="AQ433" s="30">
        <f ca="1">SUMIF([1]route!$E$3:$E$10005,E433,[1]!Table1[13])</f>
        <v>0</v>
      </c>
      <c r="AR433" s="30">
        <f ca="1">SUMIF([1]route!$E$3:$E$10005,E433,[1]!Table1[14])</f>
        <v>0</v>
      </c>
      <c r="AS433" s="30">
        <f ca="1">SUMIF([1]route!$E$3:$E$10005,E433,[1]!Table1[15])</f>
        <v>0</v>
      </c>
      <c r="AT433" s="30">
        <f ca="1">SUMIF([1]route!$E$3:$E$10005,E433,[1]!Table1[16])</f>
        <v>0</v>
      </c>
      <c r="AU433" s="30">
        <f ca="1">SUMIF([1]route!$E$3:$E$10005,E433,[1]!Table1[17])</f>
        <v>0</v>
      </c>
      <c r="AV433" s="30">
        <f ca="1">SUMIF([1]route!$E$3:$E$10005,E433,[1]!Table1[18])</f>
        <v>0</v>
      </c>
      <c r="AW433" s="30">
        <f ca="1">SUMIF([1]route!$E$3:$E$10005,E433,[1]!Table1[19])</f>
        <v>0</v>
      </c>
      <c r="AX433" s="30">
        <f ca="1">SUMIF([1]route!$E$3:$E$10005,E433,[1]!Table1[20])</f>
        <v>0</v>
      </c>
      <c r="AY433" s="30">
        <f ca="1">SUMIF([1]route!$E$3:$E$10005,E433,[1]!Table1[21])</f>
        <v>0</v>
      </c>
      <c r="AZ433" s="30">
        <f ca="1">SUMIF([1]route!$E$3:$E$10005,E433,[1]!Table1[22])</f>
        <v>0</v>
      </c>
      <c r="BA433" s="30">
        <f ca="1">SUMIF([1]route!$E$3:$E$10005,E433,[1]!Table1[23])</f>
        <v>0</v>
      </c>
      <c r="BB433" s="30">
        <f ca="1">SUMIF([1]route!$E$3:$E$10005,E433,[1]!Table1[24])</f>
        <v>0</v>
      </c>
      <c r="BC433" s="30">
        <f ca="1">SUMIF([1]route!$E$3:$E$10005,E433,[1]!Table1[25])</f>
        <v>0</v>
      </c>
      <c r="BD433" s="30">
        <f ca="1">SUMIF([1]route!$E$3:$E$10005,E433,[1]!Table1[26])</f>
        <v>0</v>
      </c>
      <c r="BE433" s="30">
        <f ca="1">SUMIF([1]route!$E$3:$E$10005,E433,[1]!Table1[27])</f>
        <v>0</v>
      </c>
      <c r="BF433" s="30">
        <f ca="1">SUMIF([1]route!$E$3:$E$10005,E433,[1]!Table1[28])</f>
        <v>0</v>
      </c>
      <c r="BG433" s="30">
        <f ca="1">SUMIF([1]route!$E$3:$E$10005,E433,[1]!Table1[29])</f>
        <v>0</v>
      </c>
      <c r="BH433" s="30">
        <f ca="1">SUMIF([1]route!$E$3:$E$10005,E433,[1]!Table1[30])</f>
        <v>0</v>
      </c>
      <c r="BI433" s="30">
        <f ca="1">SUMIF([1]route!$E$3:$E$10005,E433,[1]!Table1[31])</f>
        <v>0</v>
      </c>
      <c r="BJ433" s="30">
        <f ca="1">SUMIF([1]route!$E$3:$E$10005,E433,[1]!Table1[Remain PO])</f>
        <v>0</v>
      </c>
      <c r="BK433" s="31">
        <f ca="1">SUMIF([1]route!$E$3:$E$10005,E433,[1]!Table1[N+1])</f>
        <v>0</v>
      </c>
      <c r="BL433" s="31">
        <f ca="1">SUMIF([1]route!$E$3:$E$10005,E433,[1]!Table1[N+2])</f>
        <v>0</v>
      </c>
      <c r="BM433" s="31">
        <f ca="1">SUMIF([1]route!$E$3:$E$10005,E433,[1]!Table1[N+3])</f>
        <v>0</v>
      </c>
      <c r="BN433" s="32">
        <f ca="1">SUMIF([1]route!$E$3:$E$10005,E433,[1]!Table1[N+4])</f>
        <v>0</v>
      </c>
      <c r="BP433" s="37">
        <f t="shared" si="152"/>
        <v>0</v>
      </c>
      <c r="BQ433" s="35">
        <f t="shared" ca="1" si="157"/>
        <v>0</v>
      </c>
      <c r="BR433" s="35">
        <f t="shared" ca="1" si="157"/>
        <v>0</v>
      </c>
      <c r="BS433" s="35">
        <f t="shared" ca="1" si="157"/>
        <v>0</v>
      </c>
      <c r="BT433" s="35">
        <f t="shared" ca="1" si="156"/>
        <v>0</v>
      </c>
      <c r="BU433" s="35">
        <f t="shared" ca="1" si="156"/>
        <v>0</v>
      </c>
      <c r="BV433" s="35">
        <f t="shared" ca="1" si="156"/>
        <v>0</v>
      </c>
      <c r="BW433" s="35">
        <f t="shared" ca="1" si="156"/>
        <v>0</v>
      </c>
      <c r="BX433" s="35">
        <f t="shared" ca="1" si="156"/>
        <v>0</v>
      </c>
      <c r="BY433" s="35">
        <f t="shared" ca="1" si="156"/>
        <v>0</v>
      </c>
      <c r="BZ433" s="35">
        <f t="shared" ca="1" si="156"/>
        <v>0</v>
      </c>
      <c r="CA433" s="35">
        <f t="shared" ca="1" si="156"/>
        <v>0</v>
      </c>
      <c r="CB433" s="35">
        <f t="shared" ca="1" si="156"/>
        <v>0</v>
      </c>
      <c r="CC433" s="35">
        <f t="shared" ca="1" si="156"/>
        <v>0</v>
      </c>
      <c r="CD433" s="35">
        <f t="shared" ca="1" si="158"/>
        <v>0</v>
      </c>
      <c r="CE433" s="35">
        <f t="shared" ca="1" si="158"/>
        <v>0</v>
      </c>
      <c r="CF433" s="35">
        <f t="shared" ca="1" si="158"/>
        <v>0</v>
      </c>
      <c r="CG433" s="35">
        <f t="shared" ca="1" si="158"/>
        <v>0</v>
      </c>
      <c r="CH433" s="35">
        <f t="shared" ca="1" si="158"/>
        <v>0</v>
      </c>
      <c r="CI433" s="35">
        <f t="shared" ca="1" si="158"/>
        <v>0</v>
      </c>
      <c r="CJ433" s="35">
        <f t="shared" ca="1" si="158"/>
        <v>0</v>
      </c>
      <c r="CK433" s="35">
        <f t="shared" ca="1" si="159"/>
        <v>0</v>
      </c>
      <c r="CL433" s="35">
        <f t="shared" ca="1" si="159"/>
        <v>0</v>
      </c>
      <c r="CM433" s="35">
        <f t="shared" ca="1" si="159"/>
        <v>0</v>
      </c>
      <c r="CN433" s="35">
        <f t="shared" ca="1" si="159"/>
        <v>0</v>
      </c>
      <c r="CO433" s="35">
        <f t="shared" ca="1" si="159"/>
        <v>0</v>
      </c>
      <c r="CP433" s="35">
        <f t="shared" ca="1" si="159"/>
        <v>0</v>
      </c>
      <c r="CQ433" s="35">
        <f t="shared" ca="1" si="159"/>
        <v>0</v>
      </c>
      <c r="CR433" s="35">
        <f t="shared" ca="1" si="159"/>
        <v>0</v>
      </c>
      <c r="CS433" s="35">
        <f t="shared" ca="1" si="159"/>
        <v>0</v>
      </c>
      <c r="CT433" s="35">
        <f t="shared" ca="1" si="154"/>
        <v>0</v>
      </c>
      <c r="CU433" s="35">
        <f t="shared" ca="1" si="154"/>
        <v>0</v>
      </c>
      <c r="CV433" s="35">
        <f t="shared" ca="1" si="154"/>
        <v>0</v>
      </c>
      <c r="CW433" s="38">
        <f t="shared" ca="1" si="154"/>
        <v>0</v>
      </c>
      <c r="CX433" s="38">
        <f t="shared" ca="1" si="154"/>
        <v>0</v>
      </c>
      <c r="CY433" s="38">
        <f t="shared" ca="1" si="154"/>
        <v>0</v>
      </c>
      <c r="CZ433" s="39">
        <f t="shared" ca="1" si="139"/>
        <v>0</v>
      </c>
      <c r="DA433" s="35"/>
    </row>
    <row r="434" spans="4:105" x14ac:dyDescent="0.3">
      <c r="D434" s="61" t="str">
        <f>VLOOKUP(F434,[1]Special!$O$2:$S$209,3,0)</f>
        <v>|0101021700|0.00|0.00|0.000|57.0002</v>
      </c>
      <c r="E434" s="20" t="s">
        <v>457</v>
      </c>
      <c r="F434" s="19" t="str">
        <f t="shared" si="142"/>
        <v>|0200226010|19.10|0.00|2.000|0.000</v>
      </c>
      <c r="G434" s="19" t="str">
        <f>'Cutting Rules'!H434</f>
        <v>CIC1||||||||||||</v>
      </c>
      <c r="H434" s="19" t="str">
        <f>VLOOKUP(MID(F434,8,2),[1]Special!$H$2:$I$32,2,0)</f>
        <v>STAM390G</v>
      </c>
      <c r="I434" s="19" t="str">
        <f t="shared" si="143"/>
        <v>NBC</v>
      </c>
      <c r="J434" s="19" t="str">
        <f t="shared" si="144"/>
        <v>P</v>
      </c>
      <c r="K434" s="19" t="str">
        <f t="shared" si="145"/>
        <v>19.1</v>
      </c>
      <c r="L434" s="19" t="str">
        <f t="shared" si="146"/>
        <v>0.00</v>
      </c>
      <c r="M434" s="52" t="str">
        <f t="shared" si="147"/>
        <v>2.00</v>
      </c>
      <c r="N434" s="52" t="str">
        <f t="shared" si="148"/>
        <v>5824</v>
      </c>
      <c r="O434" s="19">
        <f>VLOOKUP(F434,[1]Item!$A$5:$Z$10000,26,0)</f>
        <v>0.84299999999999997</v>
      </c>
      <c r="P434" s="19" t="str">
        <f>VLOOKUP(E434,[1]route!$E$3:$O$10005,11,0)</f>
        <v>P/E</v>
      </c>
      <c r="Q434" s="62" t="str">
        <f>'Cutting Rules'!AD434</f>
        <v>5824------------</v>
      </c>
      <c r="R434" s="23">
        <f ca="1">SUMIF([1]route!$E$3:$E$10005,E434,[1]!Table1[生産])</f>
        <v>0</v>
      </c>
      <c r="S434" s="24"/>
      <c r="T434" s="78" t="s">
        <v>547</v>
      </c>
      <c r="U434" s="19"/>
      <c r="V434" s="48">
        <f>SUMIF([1]route!$E$3:$E$10005,E434,[1]route!$M$3:$M$10005)</f>
        <v>0</v>
      </c>
      <c r="W434" s="56">
        <f t="shared" si="149"/>
        <v>0</v>
      </c>
      <c r="X434" s="27">
        <f t="array" aca="1" ref="X434" ca="1">INDEX($BP434:$CZ434,MATCH(TRUE,$BP434:$CZ434&lt;0,0))</f>
        <v>-16</v>
      </c>
      <c r="Y434" s="47">
        <f t="shared" ca="1" si="140"/>
        <v>45380</v>
      </c>
      <c r="Z434" s="121" t="str">
        <f>IFERROR(VLOOKUP(E434,[1]route!$E$3:$BL$10005,59,0),"")&amp;IFERROR(VLOOKUP(E434,[1]route!$E$3:$BL$10005,60,0),"")</f>
        <v/>
      </c>
      <c r="AA434" s="28">
        <f t="shared" ca="1" si="150"/>
        <v>0</v>
      </c>
      <c r="AB434" s="77">
        <f t="shared" ca="1" si="151"/>
        <v>0</v>
      </c>
      <c r="AC434" s="4">
        <f t="shared" ca="1" si="141"/>
        <v>36</v>
      </c>
      <c r="AD434" s="29">
        <v>0</v>
      </c>
      <c r="AE434" s="30">
        <f ca="1">SUMIF([1]route!$E$3:$E$10005,E434,[1]!Table1[1])</f>
        <v>0</v>
      </c>
      <c r="AF434" s="30">
        <f ca="1">SUMIF([1]route!$E$3:$E$10005,E434,[1]!Table1[2])</f>
        <v>0</v>
      </c>
      <c r="AG434" s="30">
        <f ca="1">SUMIF([1]route!$E$3:$E$10005,E434,[1]!Table1[3])</f>
        <v>0</v>
      </c>
      <c r="AH434" s="30">
        <f ca="1">SUMIF([1]route!$E$3:$E$10005,E434,[1]!Table1[4])</f>
        <v>0</v>
      </c>
      <c r="AI434" s="30">
        <f ca="1">SUMIF([1]route!$E$3:$E$10005,E434,[1]!Table1[5])</f>
        <v>0</v>
      </c>
      <c r="AJ434" s="30">
        <f ca="1">SUMIF([1]route!$E$3:$E$10005,E434,[1]!Table1[6])</f>
        <v>0</v>
      </c>
      <c r="AK434" s="30">
        <f ca="1">SUMIF([1]route!$E$3:$E$10005,E434,[1]!Table1[7])</f>
        <v>0</v>
      </c>
      <c r="AL434" s="30">
        <f ca="1">SUMIF([1]route!$E$3:$E$10005,E434,[1]!Table1[8])</f>
        <v>0</v>
      </c>
      <c r="AM434" s="30">
        <f ca="1">SUMIF([1]route!$E$3:$E$10005,E434,[1]!Table1[9])</f>
        <v>0</v>
      </c>
      <c r="AN434" s="30">
        <f ca="1">SUMIF([1]route!$E$3:$E$10005,E434,[1]!Table1[10])</f>
        <v>0</v>
      </c>
      <c r="AO434" s="30">
        <f ca="1">SUMIF([1]route!$E$3:$E$10005,E434,[1]!Table1[11])</f>
        <v>0</v>
      </c>
      <c r="AP434" s="30">
        <f ca="1">SUMIF([1]route!$E$3:$E$10005,E434,[1]!Table1[12])</f>
        <v>0</v>
      </c>
      <c r="AQ434" s="30">
        <f ca="1">SUMIF([1]route!$E$3:$E$10005,E434,[1]!Table1[13])</f>
        <v>0</v>
      </c>
      <c r="AR434" s="30">
        <f ca="1">SUMIF([1]route!$E$3:$E$10005,E434,[1]!Table1[14])</f>
        <v>0</v>
      </c>
      <c r="AS434" s="30">
        <f ca="1">SUMIF([1]route!$E$3:$E$10005,E434,[1]!Table1[15])</f>
        <v>0</v>
      </c>
      <c r="AT434" s="30">
        <f ca="1">SUMIF([1]route!$E$3:$E$10005,E434,[1]!Table1[16])</f>
        <v>0</v>
      </c>
      <c r="AU434" s="30">
        <f ca="1">SUMIF([1]route!$E$3:$E$10005,E434,[1]!Table1[17])</f>
        <v>0</v>
      </c>
      <c r="AV434" s="30">
        <f ca="1">SUMIF([1]route!$E$3:$E$10005,E434,[1]!Table1[18])</f>
        <v>0</v>
      </c>
      <c r="AW434" s="30">
        <f ca="1">SUMIF([1]route!$E$3:$E$10005,E434,[1]!Table1[19])</f>
        <v>0</v>
      </c>
      <c r="AX434" s="30">
        <f ca="1">SUMIF([1]route!$E$3:$E$10005,E434,[1]!Table1[20])</f>
        <v>0</v>
      </c>
      <c r="AY434" s="30">
        <f ca="1">SUMIF([1]route!$E$3:$E$10005,E434,[1]!Table1[21])</f>
        <v>0</v>
      </c>
      <c r="AZ434" s="30">
        <f ca="1">SUMIF([1]route!$E$3:$E$10005,E434,[1]!Table1[22])</f>
        <v>0</v>
      </c>
      <c r="BA434" s="30">
        <f ca="1">SUMIF([1]route!$E$3:$E$10005,E434,[1]!Table1[23])</f>
        <v>0</v>
      </c>
      <c r="BB434" s="30">
        <f ca="1">SUMIF([1]route!$E$3:$E$10005,E434,[1]!Table1[24])</f>
        <v>0</v>
      </c>
      <c r="BC434" s="30">
        <f ca="1">SUMIF([1]route!$E$3:$E$10005,E434,[1]!Table1[25])</f>
        <v>0</v>
      </c>
      <c r="BD434" s="30">
        <f ca="1">SUMIF([1]route!$E$3:$E$10005,E434,[1]!Table1[26])</f>
        <v>0</v>
      </c>
      <c r="BE434" s="30">
        <f ca="1">SUMIF([1]route!$E$3:$E$10005,E434,[1]!Table1[27])</f>
        <v>0</v>
      </c>
      <c r="BF434" s="30">
        <f ca="1">SUMIF([1]route!$E$3:$E$10005,E434,[1]!Table1[28])</f>
        <v>0</v>
      </c>
      <c r="BG434" s="30">
        <f ca="1">SUMIF([1]route!$E$3:$E$10005,E434,[1]!Table1[29])</f>
        <v>0</v>
      </c>
      <c r="BH434" s="30">
        <f ca="1">SUMIF([1]route!$E$3:$E$10005,E434,[1]!Table1[30])</f>
        <v>0</v>
      </c>
      <c r="BI434" s="30">
        <f ca="1">SUMIF([1]route!$E$3:$E$10005,E434,[1]!Table1[31])</f>
        <v>0</v>
      </c>
      <c r="BJ434" s="30">
        <f ca="1">SUMIF([1]route!$E$3:$E$10005,E434,[1]!Table1[Remain PO])</f>
        <v>0</v>
      </c>
      <c r="BK434" s="31">
        <f ca="1">SUMIF([1]route!$E$3:$E$10005,E434,[1]!Table1[N+1])</f>
        <v>0</v>
      </c>
      <c r="BL434" s="31">
        <f ca="1">SUMIF([1]route!$E$3:$E$10005,E434,[1]!Table1[N+2])</f>
        <v>0</v>
      </c>
      <c r="BM434" s="31">
        <f ca="1">SUMIF([1]route!$E$3:$E$10005,E434,[1]!Table1[N+3])</f>
        <v>16</v>
      </c>
      <c r="BN434" s="32">
        <f ca="1">SUMIF([1]route!$E$3:$E$10005,E434,[1]!Table1[N+4])</f>
        <v>0</v>
      </c>
      <c r="BP434" s="37">
        <f t="shared" si="152"/>
        <v>0</v>
      </c>
      <c r="BQ434" s="35">
        <f t="shared" ca="1" si="157"/>
        <v>0</v>
      </c>
      <c r="BR434" s="35">
        <f t="shared" ca="1" si="157"/>
        <v>0</v>
      </c>
      <c r="BS434" s="35">
        <f t="shared" ca="1" si="157"/>
        <v>0</v>
      </c>
      <c r="BT434" s="35">
        <f t="shared" ca="1" si="156"/>
        <v>0</v>
      </c>
      <c r="BU434" s="35">
        <f t="shared" ca="1" si="156"/>
        <v>0</v>
      </c>
      <c r="BV434" s="35">
        <f t="shared" ca="1" si="156"/>
        <v>0</v>
      </c>
      <c r="BW434" s="35">
        <f t="shared" ca="1" si="156"/>
        <v>0</v>
      </c>
      <c r="BX434" s="35">
        <f t="shared" ca="1" si="156"/>
        <v>0</v>
      </c>
      <c r="BY434" s="35">
        <f t="shared" ca="1" si="156"/>
        <v>0</v>
      </c>
      <c r="BZ434" s="35">
        <f t="shared" ca="1" si="156"/>
        <v>0</v>
      </c>
      <c r="CA434" s="35">
        <f t="shared" ca="1" si="156"/>
        <v>0</v>
      </c>
      <c r="CB434" s="35">
        <f t="shared" ca="1" si="156"/>
        <v>0</v>
      </c>
      <c r="CC434" s="35">
        <f t="shared" ca="1" si="156"/>
        <v>0</v>
      </c>
      <c r="CD434" s="35">
        <f t="shared" ca="1" si="158"/>
        <v>0</v>
      </c>
      <c r="CE434" s="35">
        <f t="shared" ca="1" si="158"/>
        <v>0</v>
      </c>
      <c r="CF434" s="35">
        <f t="shared" ca="1" si="158"/>
        <v>0</v>
      </c>
      <c r="CG434" s="35">
        <f t="shared" ca="1" si="158"/>
        <v>0</v>
      </c>
      <c r="CH434" s="35">
        <f t="shared" ca="1" si="158"/>
        <v>0</v>
      </c>
      <c r="CI434" s="35">
        <f t="shared" ca="1" si="158"/>
        <v>0</v>
      </c>
      <c r="CJ434" s="35">
        <f t="shared" ca="1" si="158"/>
        <v>0</v>
      </c>
      <c r="CK434" s="35">
        <f t="shared" ca="1" si="159"/>
        <v>0</v>
      </c>
      <c r="CL434" s="35">
        <f t="shared" ca="1" si="159"/>
        <v>0</v>
      </c>
      <c r="CM434" s="35">
        <f t="shared" ca="1" si="159"/>
        <v>0</v>
      </c>
      <c r="CN434" s="35">
        <f t="shared" ca="1" si="159"/>
        <v>0</v>
      </c>
      <c r="CO434" s="35">
        <f t="shared" ca="1" si="159"/>
        <v>0</v>
      </c>
      <c r="CP434" s="35">
        <f t="shared" ca="1" si="159"/>
        <v>0</v>
      </c>
      <c r="CQ434" s="35">
        <f t="shared" ca="1" si="159"/>
        <v>0</v>
      </c>
      <c r="CR434" s="35">
        <f t="shared" ca="1" si="159"/>
        <v>0</v>
      </c>
      <c r="CS434" s="35">
        <f t="shared" ca="1" si="159"/>
        <v>0</v>
      </c>
      <c r="CT434" s="35">
        <f t="shared" ca="1" si="154"/>
        <v>0</v>
      </c>
      <c r="CU434" s="35">
        <f t="shared" ca="1" si="154"/>
        <v>0</v>
      </c>
      <c r="CV434" s="35">
        <f t="shared" ca="1" si="154"/>
        <v>0</v>
      </c>
      <c r="CW434" s="38">
        <f t="shared" ca="1" si="154"/>
        <v>0</v>
      </c>
      <c r="CX434" s="38">
        <f t="shared" ca="1" si="154"/>
        <v>0</v>
      </c>
      <c r="CY434" s="38">
        <f t="shared" ca="1" si="154"/>
        <v>-16</v>
      </c>
      <c r="CZ434" s="39">
        <f t="shared" ca="1" si="139"/>
        <v>-16</v>
      </c>
      <c r="DA434" s="35"/>
    </row>
    <row r="435" spans="4:105" x14ac:dyDescent="0.3">
      <c r="D435" s="61" t="str">
        <f>VLOOKUP(F435,[1]Special!$O$2:$S$209,3,0)</f>
        <v>|0101021700|0.00|0.00|0.000|67.5001.6</v>
      </c>
      <c r="E435" s="20" t="s">
        <v>458</v>
      </c>
      <c r="F435" s="19" t="str">
        <f t="shared" si="142"/>
        <v>|0200226010|22.20|0.00|1.600|0.000</v>
      </c>
      <c r="G435" s="19" t="str">
        <f>'Cutting Rules'!H435</f>
        <v>||||||||||||</v>
      </c>
      <c r="H435" s="19" t="str">
        <f>VLOOKUP(MID(F435,8,2),[1]Special!$H$2:$I$32,2,0)</f>
        <v>STAM390G</v>
      </c>
      <c r="I435" s="19" t="str">
        <f t="shared" si="143"/>
        <v>NBC</v>
      </c>
      <c r="J435" s="19" t="str">
        <f t="shared" si="144"/>
        <v>P</v>
      </c>
      <c r="K435" s="19" t="str">
        <f t="shared" si="145"/>
        <v>22.2</v>
      </c>
      <c r="L435" s="19" t="str">
        <f t="shared" si="146"/>
        <v>0.00</v>
      </c>
      <c r="M435" s="52" t="str">
        <f t="shared" si="147"/>
        <v>1.60</v>
      </c>
      <c r="N435" s="52" t="str">
        <f t="shared" si="148"/>
        <v>5900</v>
      </c>
      <c r="O435" s="19">
        <f>VLOOKUP(F435,[1]Item!$A$5:$Z$10000,26,0)</f>
        <v>0.81299999999999994</v>
      </c>
      <c r="P435" s="19" t="str">
        <f>VLOOKUP(E435,[1]route!$E$3:$O$10005,11,0)</f>
        <v>P/E</v>
      </c>
      <c r="Q435" s="62" t="str">
        <f>'Cutting Rules'!AD435</f>
        <v>5900------------</v>
      </c>
      <c r="R435" s="23">
        <f ca="1">SUMIF([1]route!$E$3:$E$10005,E435,[1]!Table1[生産])</f>
        <v>0</v>
      </c>
      <c r="S435" s="24"/>
      <c r="T435" s="78" t="s">
        <v>547</v>
      </c>
      <c r="U435" s="19"/>
      <c r="V435" s="48">
        <f>SUMIF([1]route!$E$3:$E$10005,E435,[1]route!$M$3:$M$10005)</f>
        <v>0</v>
      </c>
      <c r="W435" s="56">
        <f t="shared" si="149"/>
        <v>0</v>
      </c>
      <c r="X435" s="27" t="e">
        <f t="array" aca="1" ref="X435" ca="1">INDEX($BP435:$CZ435,MATCH(TRUE,$BP435:$CZ435&lt;0,0))</f>
        <v>#N/A</v>
      </c>
      <c r="Y435" s="47" t="str">
        <f t="shared" ca="1" si="140"/>
        <v/>
      </c>
      <c r="Z435" s="121" t="str">
        <f>IFERROR(VLOOKUP(E435,[1]route!$E$3:$BL$10005,59,0),"")&amp;IFERROR(VLOOKUP(E435,[1]route!$E$3:$BL$10005,60,0),"")</f>
        <v/>
      </c>
      <c r="AA435" s="28">
        <f t="shared" ca="1" si="150"/>
        <v>0</v>
      </c>
      <c r="AB435" s="77">
        <f t="shared" ca="1" si="151"/>
        <v>0</v>
      </c>
      <c r="AC435" s="4" t="str">
        <f t="shared" ca="1" si="141"/>
        <v/>
      </c>
      <c r="AD435" s="29">
        <v>0</v>
      </c>
      <c r="AE435" s="30">
        <f ca="1">SUMIF([1]route!$E$3:$E$10005,E435,[1]!Table1[1])</f>
        <v>0</v>
      </c>
      <c r="AF435" s="30">
        <f ca="1">SUMIF([1]route!$E$3:$E$10005,E435,[1]!Table1[2])</f>
        <v>0</v>
      </c>
      <c r="AG435" s="30">
        <f ca="1">SUMIF([1]route!$E$3:$E$10005,E435,[1]!Table1[3])</f>
        <v>0</v>
      </c>
      <c r="AH435" s="30">
        <f ca="1">SUMIF([1]route!$E$3:$E$10005,E435,[1]!Table1[4])</f>
        <v>0</v>
      </c>
      <c r="AI435" s="30">
        <f ca="1">SUMIF([1]route!$E$3:$E$10005,E435,[1]!Table1[5])</f>
        <v>0</v>
      </c>
      <c r="AJ435" s="30">
        <f ca="1">SUMIF([1]route!$E$3:$E$10005,E435,[1]!Table1[6])</f>
        <v>0</v>
      </c>
      <c r="AK435" s="30">
        <f ca="1">SUMIF([1]route!$E$3:$E$10005,E435,[1]!Table1[7])</f>
        <v>0</v>
      </c>
      <c r="AL435" s="30">
        <f ca="1">SUMIF([1]route!$E$3:$E$10005,E435,[1]!Table1[8])</f>
        <v>0</v>
      </c>
      <c r="AM435" s="30">
        <f ca="1">SUMIF([1]route!$E$3:$E$10005,E435,[1]!Table1[9])</f>
        <v>0</v>
      </c>
      <c r="AN435" s="30">
        <f ca="1">SUMIF([1]route!$E$3:$E$10005,E435,[1]!Table1[10])</f>
        <v>0</v>
      </c>
      <c r="AO435" s="30">
        <f ca="1">SUMIF([1]route!$E$3:$E$10005,E435,[1]!Table1[11])</f>
        <v>0</v>
      </c>
      <c r="AP435" s="30">
        <f ca="1">SUMIF([1]route!$E$3:$E$10005,E435,[1]!Table1[12])</f>
        <v>0</v>
      </c>
      <c r="AQ435" s="30">
        <f ca="1">SUMIF([1]route!$E$3:$E$10005,E435,[1]!Table1[13])</f>
        <v>0</v>
      </c>
      <c r="AR435" s="30">
        <f ca="1">SUMIF([1]route!$E$3:$E$10005,E435,[1]!Table1[14])</f>
        <v>0</v>
      </c>
      <c r="AS435" s="30">
        <f ca="1">SUMIF([1]route!$E$3:$E$10005,E435,[1]!Table1[15])</f>
        <v>0</v>
      </c>
      <c r="AT435" s="30">
        <f ca="1">SUMIF([1]route!$E$3:$E$10005,E435,[1]!Table1[16])</f>
        <v>0</v>
      </c>
      <c r="AU435" s="30">
        <f ca="1">SUMIF([1]route!$E$3:$E$10005,E435,[1]!Table1[17])</f>
        <v>0</v>
      </c>
      <c r="AV435" s="30">
        <f ca="1">SUMIF([1]route!$E$3:$E$10005,E435,[1]!Table1[18])</f>
        <v>0</v>
      </c>
      <c r="AW435" s="30">
        <f ca="1">SUMIF([1]route!$E$3:$E$10005,E435,[1]!Table1[19])</f>
        <v>0</v>
      </c>
      <c r="AX435" s="30">
        <f ca="1">SUMIF([1]route!$E$3:$E$10005,E435,[1]!Table1[20])</f>
        <v>0</v>
      </c>
      <c r="AY435" s="30">
        <f ca="1">SUMIF([1]route!$E$3:$E$10005,E435,[1]!Table1[21])</f>
        <v>0</v>
      </c>
      <c r="AZ435" s="30">
        <f ca="1">SUMIF([1]route!$E$3:$E$10005,E435,[1]!Table1[22])</f>
        <v>0</v>
      </c>
      <c r="BA435" s="30">
        <f ca="1">SUMIF([1]route!$E$3:$E$10005,E435,[1]!Table1[23])</f>
        <v>0</v>
      </c>
      <c r="BB435" s="30">
        <f ca="1">SUMIF([1]route!$E$3:$E$10005,E435,[1]!Table1[24])</f>
        <v>0</v>
      </c>
      <c r="BC435" s="30">
        <f ca="1">SUMIF([1]route!$E$3:$E$10005,E435,[1]!Table1[25])</f>
        <v>0</v>
      </c>
      <c r="BD435" s="30">
        <f ca="1">SUMIF([1]route!$E$3:$E$10005,E435,[1]!Table1[26])</f>
        <v>0</v>
      </c>
      <c r="BE435" s="30">
        <f ca="1">SUMIF([1]route!$E$3:$E$10005,E435,[1]!Table1[27])</f>
        <v>0</v>
      </c>
      <c r="BF435" s="30">
        <f ca="1">SUMIF([1]route!$E$3:$E$10005,E435,[1]!Table1[28])</f>
        <v>0</v>
      </c>
      <c r="BG435" s="30">
        <f ca="1">SUMIF([1]route!$E$3:$E$10005,E435,[1]!Table1[29])</f>
        <v>0</v>
      </c>
      <c r="BH435" s="30">
        <f ca="1">SUMIF([1]route!$E$3:$E$10005,E435,[1]!Table1[30])</f>
        <v>0</v>
      </c>
      <c r="BI435" s="30">
        <f ca="1">SUMIF([1]route!$E$3:$E$10005,E435,[1]!Table1[31])</f>
        <v>0</v>
      </c>
      <c r="BJ435" s="30">
        <f ca="1">SUMIF([1]route!$E$3:$E$10005,E435,[1]!Table1[Remain PO])</f>
        <v>0</v>
      </c>
      <c r="BK435" s="31">
        <f ca="1">SUMIF([1]route!$E$3:$E$10005,E435,[1]!Table1[N+1])</f>
        <v>0</v>
      </c>
      <c r="BL435" s="31">
        <f ca="1">SUMIF([1]route!$E$3:$E$10005,E435,[1]!Table1[N+2])</f>
        <v>0</v>
      </c>
      <c r="BM435" s="31">
        <f ca="1">SUMIF([1]route!$E$3:$E$10005,E435,[1]!Table1[N+3])</f>
        <v>0</v>
      </c>
      <c r="BN435" s="32">
        <f ca="1">SUMIF([1]route!$E$3:$E$10005,E435,[1]!Table1[N+4])</f>
        <v>0</v>
      </c>
      <c r="BP435" s="37">
        <f t="shared" si="152"/>
        <v>0</v>
      </c>
      <c r="BQ435" s="35">
        <f t="shared" ca="1" si="157"/>
        <v>0</v>
      </c>
      <c r="BR435" s="35">
        <f t="shared" ca="1" si="157"/>
        <v>0</v>
      </c>
      <c r="BS435" s="35">
        <f t="shared" ca="1" si="157"/>
        <v>0</v>
      </c>
      <c r="BT435" s="35">
        <f t="shared" ca="1" si="156"/>
        <v>0</v>
      </c>
      <c r="BU435" s="35">
        <f t="shared" ca="1" si="156"/>
        <v>0</v>
      </c>
      <c r="BV435" s="35">
        <f t="shared" ca="1" si="156"/>
        <v>0</v>
      </c>
      <c r="BW435" s="35">
        <f t="shared" ca="1" si="156"/>
        <v>0</v>
      </c>
      <c r="BX435" s="35">
        <f t="shared" ca="1" si="156"/>
        <v>0</v>
      </c>
      <c r="BY435" s="35">
        <f t="shared" ca="1" si="156"/>
        <v>0</v>
      </c>
      <c r="BZ435" s="35">
        <f t="shared" ca="1" si="156"/>
        <v>0</v>
      </c>
      <c r="CA435" s="35">
        <f t="shared" ca="1" si="156"/>
        <v>0</v>
      </c>
      <c r="CB435" s="35">
        <f t="shared" ca="1" si="156"/>
        <v>0</v>
      </c>
      <c r="CC435" s="35">
        <f t="shared" ca="1" si="156"/>
        <v>0</v>
      </c>
      <c r="CD435" s="35">
        <f t="shared" ca="1" si="158"/>
        <v>0</v>
      </c>
      <c r="CE435" s="35">
        <f t="shared" ca="1" si="158"/>
        <v>0</v>
      </c>
      <c r="CF435" s="35">
        <f t="shared" ca="1" si="158"/>
        <v>0</v>
      </c>
      <c r="CG435" s="35">
        <f t="shared" ca="1" si="158"/>
        <v>0</v>
      </c>
      <c r="CH435" s="35">
        <f t="shared" ca="1" si="158"/>
        <v>0</v>
      </c>
      <c r="CI435" s="35">
        <f t="shared" ca="1" si="158"/>
        <v>0</v>
      </c>
      <c r="CJ435" s="35">
        <f t="shared" ca="1" si="158"/>
        <v>0</v>
      </c>
      <c r="CK435" s="35">
        <f t="shared" ca="1" si="159"/>
        <v>0</v>
      </c>
      <c r="CL435" s="35">
        <f t="shared" ca="1" si="159"/>
        <v>0</v>
      </c>
      <c r="CM435" s="35">
        <f t="shared" ca="1" si="159"/>
        <v>0</v>
      </c>
      <c r="CN435" s="35">
        <f t="shared" ca="1" si="159"/>
        <v>0</v>
      </c>
      <c r="CO435" s="35">
        <f t="shared" ca="1" si="159"/>
        <v>0</v>
      </c>
      <c r="CP435" s="35">
        <f t="shared" ca="1" si="159"/>
        <v>0</v>
      </c>
      <c r="CQ435" s="35">
        <f t="shared" ca="1" si="159"/>
        <v>0</v>
      </c>
      <c r="CR435" s="35">
        <f t="shared" ca="1" si="159"/>
        <v>0</v>
      </c>
      <c r="CS435" s="35">
        <f t="shared" ca="1" si="159"/>
        <v>0</v>
      </c>
      <c r="CT435" s="35">
        <f t="shared" ca="1" si="154"/>
        <v>0</v>
      </c>
      <c r="CU435" s="35">
        <f t="shared" ca="1" si="154"/>
        <v>0</v>
      </c>
      <c r="CV435" s="35">
        <f t="shared" ca="1" si="154"/>
        <v>0</v>
      </c>
      <c r="CW435" s="38">
        <f t="shared" ca="1" si="154"/>
        <v>0</v>
      </c>
      <c r="CX435" s="38">
        <f t="shared" ca="1" si="154"/>
        <v>0</v>
      </c>
      <c r="CY435" s="38">
        <f t="shared" ca="1" si="154"/>
        <v>0</v>
      </c>
      <c r="CZ435" s="39">
        <f t="shared" ca="1" si="139"/>
        <v>0</v>
      </c>
      <c r="DA435" s="35"/>
    </row>
    <row r="436" spans="4:105" x14ac:dyDescent="0.3">
      <c r="D436" s="61" t="str">
        <f>VLOOKUP(F436,[1]Special!$O$2:$S$209,3,0)</f>
        <v>|0101021700|0.00|0.00|0.000|131.0002</v>
      </c>
      <c r="E436" s="20" t="s">
        <v>459</v>
      </c>
      <c r="F436" s="19" t="str">
        <f t="shared" si="142"/>
        <v>|0200226010|42.70|0.00|2.000|0.000</v>
      </c>
      <c r="G436" s="19" t="str">
        <f>'Cutting Rules'!H436</f>
        <v>CIC1||||||||||||</v>
      </c>
      <c r="H436" s="19" t="str">
        <f>VLOOKUP(MID(F436,8,2),[1]Special!$H$2:$I$32,2,0)</f>
        <v>STAM390G</v>
      </c>
      <c r="I436" s="19" t="str">
        <f t="shared" si="143"/>
        <v>NBC</v>
      </c>
      <c r="J436" s="19" t="str">
        <f t="shared" si="144"/>
        <v>P</v>
      </c>
      <c r="K436" s="19" t="str">
        <f t="shared" si="145"/>
        <v>42.7</v>
      </c>
      <c r="L436" s="19" t="str">
        <f t="shared" si="146"/>
        <v>0.00</v>
      </c>
      <c r="M436" s="52" t="str">
        <f t="shared" si="147"/>
        <v>2.00</v>
      </c>
      <c r="N436" s="52" t="str">
        <f t="shared" si="148"/>
        <v>6078</v>
      </c>
      <c r="O436" s="19">
        <f>VLOOKUP(F436,[1]Item!$A$5:$Z$10000,26,0)</f>
        <v>2.0070000000000001</v>
      </c>
      <c r="P436" s="19" t="str">
        <f>VLOOKUP(E436,[1]route!$E$3:$O$10005,11,0)</f>
        <v>P/E</v>
      </c>
      <c r="Q436" s="62" t="str">
        <f>'Cutting Rules'!AD436</f>
        <v>6078------------</v>
      </c>
      <c r="R436" s="23">
        <f ca="1">SUMIF([1]route!$E$3:$E$10005,E436,[1]!Table1[生産])</f>
        <v>0</v>
      </c>
      <c r="S436" s="24"/>
      <c r="T436" s="78" t="s">
        <v>547</v>
      </c>
      <c r="U436" s="19"/>
      <c r="V436" s="48">
        <f>SUMIF([1]route!$E$3:$E$10005,E436,[1]route!$M$3:$M$10005)</f>
        <v>0</v>
      </c>
      <c r="W436" s="56">
        <f t="shared" si="149"/>
        <v>0</v>
      </c>
      <c r="X436" s="27">
        <f t="array" aca="1" ref="X436" ca="1">INDEX($BP436:$CZ436,MATCH(TRUE,$BP436:$CZ436&lt;0,0))</f>
        <v>-8</v>
      </c>
      <c r="Y436" s="47">
        <f t="shared" ca="1" si="140"/>
        <v>45380</v>
      </c>
      <c r="Z436" s="121" t="str">
        <f>IFERROR(VLOOKUP(E436,[1]route!$E$3:$BL$10005,59,0),"")&amp;IFERROR(VLOOKUP(E436,[1]route!$E$3:$BL$10005,60,0),"")</f>
        <v/>
      </c>
      <c r="AA436" s="28">
        <f t="shared" ca="1" si="150"/>
        <v>0</v>
      </c>
      <c r="AB436" s="77">
        <f t="shared" ca="1" si="151"/>
        <v>0</v>
      </c>
      <c r="AC436" s="4">
        <f t="shared" ca="1" si="141"/>
        <v>36</v>
      </c>
      <c r="AD436" s="29">
        <v>0</v>
      </c>
      <c r="AE436" s="30">
        <f ca="1">SUMIF([1]route!$E$3:$E$10005,E436,[1]!Table1[1])</f>
        <v>0</v>
      </c>
      <c r="AF436" s="30">
        <f ca="1">SUMIF([1]route!$E$3:$E$10005,E436,[1]!Table1[2])</f>
        <v>0</v>
      </c>
      <c r="AG436" s="30">
        <f ca="1">SUMIF([1]route!$E$3:$E$10005,E436,[1]!Table1[3])</f>
        <v>0</v>
      </c>
      <c r="AH436" s="30">
        <f ca="1">SUMIF([1]route!$E$3:$E$10005,E436,[1]!Table1[4])</f>
        <v>0</v>
      </c>
      <c r="AI436" s="30">
        <f ca="1">SUMIF([1]route!$E$3:$E$10005,E436,[1]!Table1[5])</f>
        <v>0</v>
      </c>
      <c r="AJ436" s="30">
        <f ca="1">SUMIF([1]route!$E$3:$E$10005,E436,[1]!Table1[6])</f>
        <v>0</v>
      </c>
      <c r="AK436" s="30">
        <f ca="1">SUMIF([1]route!$E$3:$E$10005,E436,[1]!Table1[7])</f>
        <v>0</v>
      </c>
      <c r="AL436" s="30">
        <f ca="1">SUMIF([1]route!$E$3:$E$10005,E436,[1]!Table1[8])</f>
        <v>0</v>
      </c>
      <c r="AM436" s="30">
        <f ca="1">SUMIF([1]route!$E$3:$E$10005,E436,[1]!Table1[9])</f>
        <v>0</v>
      </c>
      <c r="AN436" s="30">
        <f ca="1">SUMIF([1]route!$E$3:$E$10005,E436,[1]!Table1[10])</f>
        <v>0</v>
      </c>
      <c r="AO436" s="30">
        <f ca="1">SUMIF([1]route!$E$3:$E$10005,E436,[1]!Table1[11])</f>
        <v>0</v>
      </c>
      <c r="AP436" s="30">
        <f ca="1">SUMIF([1]route!$E$3:$E$10005,E436,[1]!Table1[12])</f>
        <v>0</v>
      </c>
      <c r="AQ436" s="30">
        <f ca="1">SUMIF([1]route!$E$3:$E$10005,E436,[1]!Table1[13])</f>
        <v>0</v>
      </c>
      <c r="AR436" s="30">
        <f ca="1">SUMIF([1]route!$E$3:$E$10005,E436,[1]!Table1[14])</f>
        <v>0</v>
      </c>
      <c r="AS436" s="30">
        <f ca="1">SUMIF([1]route!$E$3:$E$10005,E436,[1]!Table1[15])</f>
        <v>0</v>
      </c>
      <c r="AT436" s="30">
        <f ca="1">SUMIF([1]route!$E$3:$E$10005,E436,[1]!Table1[16])</f>
        <v>0</v>
      </c>
      <c r="AU436" s="30">
        <f ca="1">SUMIF([1]route!$E$3:$E$10005,E436,[1]!Table1[17])</f>
        <v>0</v>
      </c>
      <c r="AV436" s="30">
        <f ca="1">SUMIF([1]route!$E$3:$E$10005,E436,[1]!Table1[18])</f>
        <v>0</v>
      </c>
      <c r="AW436" s="30">
        <f ca="1">SUMIF([1]route!$E$3:$E$10005,E436,[1]!Table1[19])</f>
        <v>0</v>
      </c>
      <c r="AX436" s="30">
        <f ca="1">SUMIF([1]route!$E$3:$E$10005,E436,[1]!Table1[20])</f>
        <v>0</v>
      </c>
      <c r="AY436" s="30">
        <f ca="1">SUMIF([1]route!$E$3:$E$10005,E436,[1]!Table1[21])</f>
        <v>0</v>
      </c>
      <c r="AZ436" s="30">
        <f ca="1">SUMIF([1]route!$E$3:$E$10005,E436,[1]!Table1[22])</f>
        <v>0</v>
      </c>
      <c r="BA436" s="30">
        <f ca="1">SUMIF([1]route!$E$3:$E$10005,E436,[1]!Table1[23])</f>
        <v>0</v>
      </c>
      <c r="BB436" s="30">
        <f ca="1">SUMIF([1]route!$E$3:$E$10005,E436,[1]!Table1[24])</f>
        <v>0</v>
      </c>
      <c r="BC436" s="30">
        <f ca="1">SUMIF([1]route!$E$3:$E$10005,E436,[1]!Table1[25])</f>
        <v>0</v>
      </c>
      <c r="BD436" s="30">
        <f ca="1">SUMIF([1]route!$E$3:$E$10005,E436,[1]!Table1[26])</f>
        <v>0</v>
      </c>
      <c r="BE436" s="30">
        <f ca="1">SUMIF([1]route!$E$3:$E$10005,E436,[1]!Table1[27])</f>
        <v>0</v>
      </c>
      <c r="BF436" s="30">
        <f ca="1">SUMIF([1]route!$E$3:$E$10005,E436,[1]!Table1[28])</f>
        <v>0</v>
      </c>
      <c r="BG436" s="30">
        <f ca="1">SUMIF([1]route!$E$3:$E$10005,E436,[1]!Table1[29])</f>
        <v>0</v>
      </c>
      <c r="BH436" s="30">
        <f ca="1">SUMIF([1]route!$E$3:$E$10005,E436,[1]!Table1[30])</f>
        <v>0</v>
      </c>
      <c r="BI436" s="30">
        <f ca="1">SUMIF([1]route!$E$3:$E$10005,E436,[1]!Table1[31])</f>
        <v>0</v>
      </c>
      <c r="BJ436" s="30">
        <f ca="1">SUMIF([1]route!$E$3:$E$10005,E436,[1]!Table1[Remain PO])</f>
        <v>0</v>
      </c>
      <c r="BK436" s="31">
        <f ca="1">SUMIF([1]route!$E$3:$E$10005,E436,[1]!Table1[N+1])</f>
        <v>0</v>
      </c>
      <c r="BL436" s="31">
        <f ca="1">SUMIF([1]route!$E$3:$E$10005,E436,[1]!Table1[N+2])</f>
        <v>0</v>
      </c>
      <c r="BM436" s="31">
        <f ca="1">SUMIF([1]route!$E$3:$E$10005,E436,[1]!Table1[N+3])</f>
        <v>8</v>
      </c>
      <c r="BN436" s="32">
        <f ca="1">SUMIF([1]route!$E$3:$E$10005,E436,[1]!Table1[N+4])</f>
        <v>0</v>
      </c>
      <c r="BP436" s="37">
        <f t="shared" si="152"/>
        <v>0</v>
      </c>
      <c r="BQ436" s="35">
        <f t="shared" ca="1" si="157"/>
        <v>0</v>
      </c>
      <c r="BR436" s="35">
        <f t="shared" ca="1" si="157"/>
        <v>0</v>
      </c>
      <c r="BS436" s="35">
        <f t="shared" ca="1" si="157"/>
        <v>0</v>
      </c>
      <c r="BT436" s="35">
        <f t="shared" ca="1" si="156"/>
        <v>0</v>
      </c>
      <c r="BU436" s="35">
        <f t="shared" ca="1" si="156"/>
        <v>0</v>
      </c>
      <c r="BV436" s="35">
        <f t="shared" ca="1" si="156"/>
        <v>0</v>
      </c>
      <c r="BW436" s="35">
        <f t="shared" ca="1" si="156"/>
        <v>0</v>
      </c>
      <c r="BX436" s="35">
        <f t="shared" ca="1" si="156"/>
        <v>0</v>
      </c>
      <c r="BY436" s="35">
        <f t="shared" ca="1" si="156"/>
        <v>0</v>
      </c>
      <c r="BZ436" s="35">
        <f t="shared" ca="1" si="156"/>
        <v>0</v>
      </c>
      <c r="CA436" s="35">
        <f t="shared" ca="1" si="156"/>
        <v>0</v>
      </c>
      <c r="CB436" s="35">
        <f t="shared" ca="1" si="156"/>
        <v>0</v>
      </c>
      <c r="CC436" s="35">
        <f t="shared" ca="1" si="156"/>
        <v>0</v>
      </c>
      <c r="CD436" s="35">
        <f t="shared" ca="1" si="158"/>
        <v>0</v>
      </c>
      <c r="CE436" s="35">
        <f t="shared" ca="1" si="158"/>
        <v>0</v>
      </c>
      <c r="CF436" s="35">
        <f t="shared" ca="1" si="158"/>
        <v>0</v>
      </c>
      <c r="CG436" s="35">
        <f t="shared" ca="1" si="158"/>
        <v>0</v>
      </c>
      <c r="CH436" s="35">
        <f t="shared" ca="1" si="158"/>
        <v>0</v>
      </c>
      <c r="CI436" s="35">
        <f t="shared" ca="1" si="158"/>
        <v>0</v>
      </c>
      <c r="CJ436" s="35">
        <f t="shared" ca="1" si="158"/>
        <v>0</v>
      </c>
      <c r="CK436" s="35">
        <f t="shared" ca="1" si="159"/>
        <v>0</v>
      </c>
      <c r="CL436" s="35">
        <f t="shared" ca="1" si="159"/>
        <v>0</v>
      </c>
      <c r="CM436" s="35">
        <f t="shared" ca="1" si="159"/>
        <v>0</v>
      </c>
      <c r="CN436" s="35">
        <f t="shared" ca="1" si="159"/>
        <v>0</v>
      </c>
      <c r="CO436" s="35">
        <f t="shared" ca="1" si="159"/>
        <v>0</v>
      </c>
      <c r="CP436" s="35">
        <f t="shared" ca="1" si="159"/>
        <v>0</v>
      </c>
      <c r="CQ436" s="35">
        <f t="shared" ca="1" si="159"/>
        <v>0</v>
      </c>
      <c r="CR436" s="35">
        <f t="shared" ca="1" si="159"/>
        <v>0</v>
      </c>
      <c r="CS436" s="35">
        <f t="shared" ca="1" si="159"/>
        <v>0</v>
      </c>
      <c r="CT436" s="35">
        <f t="shared" ca="1" si="154"/>
        <v>0</v>
      </c>
      <c r="CU436" s="35">
        <f t="shared" ca="1" si="154"/>
        <v>0</v>
      </c>
      <c r="CV436" s="35">
        <f t="shared" ca="1" si="154"/>
        <v>0</v>
      </c>
      <c r="CW436" s="38">
        <f t="shared" ref="CW436:CZ499" ca="1" si="160">CV436-BK436</f>
        <v>0</v>
      </c>
      <c r="CX436" s="38">
        <f t="shared" ca="1" si="160"/>
        <v>0</v>
      </c>
      <c r="CY436" s="38">
        <f t="shared" ca="1" si="160"/>
        <v>-8</v>
      </c>
      <c r="CZ436" s="39">
        <f t="shared" ca="1" si="139"/>
        <v>-8</v>
      </c>
      <c r="DA436" s="35"/>
    </row>
    <row r="437" spans="4:105" x14ac:dyDescent="0.3">
      <c r="D437" s="61" t="str">
        <f>VLOOKUP(F437,[1]Special!$O$2:$S$209,3,0)</f>
        <v>|0101021700|0.00|0.00|0.000|132.5001.4</v>
      </c>
      <c r="E437" s="20" t="s">
        <v>460</v>
      </c>
      <c r="F437" s="19" t="str">
        <f t="shared" si="142"/>
        <v>|0200226010|42.70|0.00|1.400|0.000</v>
      </c>
      <c r="G437" s="19" t="str">
        <f>'Cutting Rules'!H437</f>
        <v>CIC1||||||||||||</v>
      </c>
      <c r="H437" s="19" t="str">
        <f>VLOOKUP(MID(F437,8,2),[1]Special!$H$2:$I$32,2,0)</f>
        <v>STAM390G</v>
      </c>
      <c r="I437" s="19" t="str">
        <f t="shared" si="143"/>
        <v>IBC</v>
      </c>
      <c r="J437" s="19" t="str">
        <f t="shared" si="144"/>
        <v>P</v>
      </c>
      <c r="K437" s="19" t="str">
        <f t="shared" si="145"/>
        <v>42.7</v>
      </c>
      <c r="L437" s="19" t="str">
        <f t="shared" si="146"/>
        <v>0.00</v>
      </c>
      <c r="M437" s="52" t="str">
        <f t="shared" si="147"/>
        <v>1.40</v>
      </c>
      <c r="N437" s="52" t="str">
        <f t="shared" si="148"/>
        <v>5757</v>
      </c>
      <c r="O437" s="19">
        <f>VLOOKUP(F437,[1]Item!$A$5:$Z$10000,26,0)</f>
        <v>1.4259999999999999</v>
      </c>
      <c r="P437" s="19" t="str">
        <f>VLOOKUP(E437,[1]route!$E$3:$O$10005,11,0)</f>
        <v>C</v>
      </c>
      <c r="Q437" s="62" t="str">
        <f>'Cutting Rules'!AD437</f>
        <v>810------------</v>
      </c>
      <c r="R437" s="23">
        <f ca="1">SUMIF([1]route!$E$3:$E$10005,E437,[1]!Table1[生産])</f>
        <v>0</v>
      </c>
      <c r="S437" s="24"/>
      <c r="T437" s="78" t="s">
        <v>547</v>
      </c>
      <c r="U437" s="19"/>
      <c r="V437" s="48">
        <f>SUMIF([1]route!$E$3:$E$10005,E437,[1]route!$M$3:$M$10005)</f>
        <v>0</v>
      </c>
      <c r="W437" s="56">
        <f t="shared" si="149"/>
        <v>0</v>
      </c>
      <c r="X437" s="27" t="e">
        <f t="array" aca="1" ref="X437" ca="1">INDEX($BP437:$CZ437,MATCH(TRUE,$BP437:$CZ437&lt;0,0))</f>
        <v>#N/A</v>
      </c>
      <c r="Y437" s="47" t="str">
        <f t="shared" ca="1" si="140"/>
        <v/>
      </c>
      <c r="Z437" s="121" t="str">
        <f>IFERROR(VLOOKUP(E437,[1]route!$E$3:$BL$10005,59,0),"")&amp;IFERROR(VLOOKUP(E437,[1]route!$E$3:$BL$10005,60,0),"")</f>
        <v/>
      </c>
      <c r="AA437" s="28">
        <f t="shared" ca="1" si="150"/>
        <v>0</v>
      </c>
      <c r="AB437" s="77">
        <f t="shared" ca="1" si="151"/>
        <v>0</v>
      </c>
      <c r="AC437" s="4" t="str">
        <f t="shared" ca="1" si="141"/>
        <v/>
      </c>
      <c r="AD437" s="29">
        <v>0</v>
      </c>
      <c r="AE437" s="30">
        <f ca="1">SUMIF([1]route!$E$3:$E$10005,E437,[1]!Table1[1])</f>
        <v>0</v>
      </c>
      <c r="AF437" s="30">
        <f ca="1">SUMIF([1]route!$E$3:$E$10005,E437,[1]!Table1[2])</f>
        <v>0</v>
      </c>
      <c r="AG437" s="30">
        <f ca="1">SUMIF([1]route!$E$3:$E$10005,E437,[1]!Table1[3])</f>
        <v>0</v>
      </c>
      <c r="AH437" s="30">
        <f ca="1">SUMIF([1]route!$E$3:$E$10005,E437,[1]!Table1[4])</f>
        <v>0</v>
      </c>
      <c r="AI437" s="30">
        <f ca="1">SUMIF([1]route!$E$3:$E$10005,E437,[1]!Table1[5])</f>
        <v>0</v>
      </c>
      <c r="AJ437" s="30">
        <f ca="1">SUMIF([1]route!$E$3:$E$10005,E437,[1]!Table1[6])</f>
        <v>0</v>
      </c>
      <c r="AK437" s="30">
        <f ca="1">SUMIF([1]route!$E$3:$E$10005,E437,[1]!Table1[7])</f>
        <v>0</v>
      </c>
      <c r="AL437" s="30">
        <f ca="1">SUMIF([1]route!$E$3:$E$10005,E437,[1]!Table1[8])</f>
        <v>0</v>
      </c>
      <c r="AM437" s="30">
        <f ca="1">SUMIF([1]route!$E$3:$E$10005,E437,[1]!Table1[9])</f>
        <v>0</v>
      </c>
      <c r="AN437" s="30">
        <f ca="1">SUMIF([1]route!$E$3:$E$10005,E437,[1]!Table1[10])</f>
        <v>0</v>
      </c>
      <c r="AO437" s="30">
        <f ca="1">SUMIF([1]route!$E$3:$E$10005,E437,[1]!Table1[11])</f>
        <v>0</v>
      </c>
      <c r="AP437" s="30">
        <f ca="1">SUMIF([1]route!$E$3:$E$10005,E437,[1]!Table1[12])</f>
        <v>0</v>
      </c>
      <c r="AQ437" s="30">
        <f ca="1">SUMIF([1]route!$E$3:$E$10005,E437,[1]!Table1[13])</f>
        <v>0</v>
      </c>
      <c r="AR437" s="30">
        <f ca="1">SUMIF([1]route!$E$3:$E$10005,E437,[1]!Table1[14])</f>
        <v>0</v>
      </c>
      <c r="AS437" s="30">
        <f ca="1">SUMIF([1]route!$E$3:$E$10005,E437,[1]!Table1[15])</f>
        <v>0</v>
      </c>
      <c r="AT437" s="30">
        <f ca="1">SUMIF([1]route!$E$3:$E$10005,E437,[1]!Table1[16])</f>
        <v>0</v>
      </c>
      <c r="AU437" s="30">
        <f ca="1">SUMIF([1]route!$E$3:$E$10005,E437,[1]!Table1[17])</f>
        <v>0</v>
      </c>
      <c r="AV437" s="30">
        <f ca="1">SUMIF([1]route!$E$3:$E$10005,E437,[1]!Table1[18])</f>
        <v>0</v>
      </c>
      <c r="AW437" s="30">
        <f ca="1">SUMIF([1]route!$E$3:$E$10005,E437,[1]!Table1[19])</f>
        <v>0</v>
      </c>
      <c r="AX437" s="30">
        <f ca="1">SUMIF([1]route!$E$3:$E$10005,E437,[1]!Table1[20])</f>
        <v>0</v>
      </c>
      <c r="AY437" s="30">
        <f ca="1">SUMIF([1]route!$E$3:$E$10005,E437,[1]!Table1[21])</f>
        <v>0</v>
      </c>
      <c r="AZ437" s="30">
        <f ca="1">SUMIF([1]route!$E$3:$E$10005,E437,[1]!Table1[22])</f>
        <v>0</v>
      </c>
      <c r="BA437" s="30">
        <f ca="1">SUMIF([1]route!$E$3:$E$10005,E437,[1]!Table1[23])</f>
        <v>0</v>
      </c>
      <c r="BB437" s="30">
        <f ca="1">SUMIF([1]route!$E$3:$E$10005,E437,[1]!Table1[24])</f>
        <v>0</v>
      </c>
      <c r="BC437" s="30">
        <f ca="1">SUMIF([1]route!$E$3:$E$10005,E437,[1]!Table1[25])</f>
        <v>0</v>
      </c>
      <c r="BD437" s="30">
        <f ca="1">SUMIF([1]route!$E$3:$E$10005,E437,[1]!Table1[26])</f>
        <v>0</v>
      </c>
      <c r="BE437" s="30">
        <f ca="1">SUMIF([1]route!$E$3:$E$10005,E437,[1]!Table1[27])</f>
        <v>0</v>
      </c>
      <c r="BF437" s="30">
        <f ca="1">SUMIF([1]route!$E$3:$E$10005,E437,[1]!Table1[28])</f>
        <v>0</v>
      </c>
      <c r="BG437" s="30">
        <f ca="1">SUMIF([1]route!$E$3:$E$10005,E437,[1]!Table1[29])</f>
        <v>0</v>
      </c>
      <c r="BH437" s="30">
        <f ca="1">SUMIF([1]route!$E$3:$E$10005,E437,[1]!Table1[30])</f>
        <v>0</v>
      </c>
      <c r="BI437" s="30">
        <f ca="1">SUMIF([1]route!$E$3:$E$10005,E437,[1]!Table1[31])</f>
        <v>0</v>
      </c>
      <c r="BJ437" s="30">
        <f ca="1">SUMIF([1]route!$E$3:$E$10005,E437,[1]!Table1[Remain PO])</f>
        <v>0</v>
      </c>
      <c r="BK437" s="31">
        <f ca="1">SUMIF([1]route!$E$3:$E$10005,E437,[1]!Table1[N+1])</f>
        <v>0</v>
      </c>
      <c r="BL437" s="31">
        <f ca="1">SUMIF([1]route!$E$3:$E$10005,E437,[1]!Table1[N+2])</f>
        <v>0</v>
      </c>
      <c r="BM437" s="31">
        <f ca="1">SUMIF([1]route!$E$3:$E$10005,E437,[1]!Table1[N+3])</f>
        <v>0</v>
      </c>
      <c r="BN437" s="32">
        <f ca="1">SUMIF([1]route!$E$3:$E$10005,E437,[1]!Table1[N+4])</f>
        <v>0</v>
      </c>
      <c r="BP437" s="37">
        <f t="shared" si="152"/>
        <v>0</v>
      </c>
      <c r="BQ437" s="35">
        <f t="shared" ca="1" si="157"/>
        <v>0</v>
      </c>
      <c r="BR437" s="35">
        <f t="shared" ca="1" si="157"/>
        <v>0</v>
      </c>
      <c r="BS437" s="35">
        <f t="shared" ca="1" si="157"/>
        <v>0</v>
      </c>
      <c r="BT437" s="35">
        <f t="shared" ca="1" si="157"/>
        <v>0</v>
      </c>
      <c r="BU437" s="35">
        <f t="shared" ca="1" si="157"/>
        <v>0</v>
      </c>
      <c r="BV437" s="35">
        <f t="shared" ca="1" si="157"/>
        <v>0</v>
      </c>
      <c r="BW437" s="35">
        <f t="shared" ca="1" si="157"/>
        <v>0</v>
      </c>
      <c r="BX437" s="35">
        <f t="shared" ca="1" si="157"/>
        <v>0</v>
      </c>
      <c r="BY437" s="35">
        <f t="shared" ca="1" si="157"/>
        <v>0</v>
      </c>
      <c r="BZ437" s="35">
        <f t="shared" ca="1" si="157"/>
        <v>0</v>
      </c>
      <c r="CA437" s="35">
        <f t="shared" ca="1" si="157"/>
        <v>0</v>
      </c>
      <c r="CB437" s="35">
        <f t="shared" ca="1" si="157"/>
        <v>0</v>
      </c>
      <c r="CC437" s="35">
        <f t="shared" ca="1" si="157"/>
        <v>0</v>
      </c>
      <c r="CD437" s="35">
        <f t="shared" ca="1" si="158"/>
        <v>0</v>
      </c>
      <c r="CE437" s="35">
        <f t="shared" ca="1" si="158"/>
        <v>0</v>
      </c>
      <c r="CF437" s="35">
        <f t="shared" ca="1" si="158"/>
        <v>0</v>
      </c>
      <c r="CG437" s="35">
        <f t="shared" ca="1" si="158"/>
        <v>0</v>
      </c>
      <c r="CH437" s="35">
        <f t="shared" ca="1" si="158"/>
        <v>0</v>
      </c>
      <c r="CI437" s="35">
        <f t="shared" ca="1" si="158"/>
        <v>0</v>
      </c>
      <c r="CJ437" s="35">
        <f t="shared" ca="1" si="158"/>
        <v>0</v>
      </c>
      <c r="CK437" s="35">
        <f t="shared" ca="1" si="159"/>
        <v>0</v>
      </c>
      <c r="CL437" s="35">
        <f t="shared" ca="1" si="159"/>
        <v>0</v>
      </c>
      <c r="CM437" s="35">
        <f t="shared" ca="1" si="159"/>
        <v>0</v>
      </c>
      <c r="CN437" s="35">
        <f t="shared" ca="1" si="159"/>
        <v>0</v>
      </c>
      <c r="CO437" s="35">
        <f t="shared" ca="1" si="159"/>
        <v>0</v>
      </c>
      <c r="CP437" s="35">
        <f t="shared" ca="1" si="159"/>
        <v>0</v>
      </c>
      <c r="CQ437" s="35">
        <f t="shared" ca="1" si="159"/>
        <v>0</v>
      </c>
      <c r="CR437" s="35">
        <f t="shared" ca="1" si="159"/>
        <v>0</v>
      </c>
      <c r="CS437" s="35">
        <f t="shared" ca="1" si="159"/>
        <v>0</v>
      </c>
      <c r="CT437" s="35">
        <f t="shared" ca="1" si="159"/>
        <v>0</v>
      </c>
      <c r="CU437" s="35">
        <f t="shared" ca="1" si="159"/>
        <v>0</v>
      </c>
      <c r="CV437" s="35">
        <f t="shared" ca="1" si="159"/>
        <v>0</v>
      </c>
      <c r="CW437" s="38">
        <f t="shared" ca="1" si="160"/>
        <v>0</v>
      </c>
      <c r="CX437" s="38">
        <f t="shared" ca="1" si="160"/>
        <v>0</v>
      </c>
      <c r="CY437" s="38">
        <f t="shared" ca="1" si="160"/>
        <v>0</v>
      </c>
      <c r="CZ437" s="39">
        <f t="shared" ca="1" si="139"/>
        <v>0</v>
      </c>
      <c r="DA437" s="35"/>
    </row>
    <row r="438" spans="4:105" x14ac:dyDescent="0.3">
      <c r="D438" s="61" t="str">
        <f>VLOOKUP(F438,[1]Special!$O$2:$S$209,3,0)</f>
        <v>|0101021700|0.00|0.00|0.000|132.0001.6</v>
      </c>
      <c r="E438" s="20" t="s">
        <v>461</v>
      </c>
      <c r="F438" s="19" t="str">
        <f t="shared" si="142"/>
        <v>|0200226010|42.70|0.00|1.600|0.000</v>
      </c>
      <c r="G438" s="19" t="str">
        <f>'Cutting Rules'!H438</f>
        <v>CIC1||||||||||||</v>
      </c>
      <c r="H438" s="19" t="str">
        <f>VLOOKUP(MID(F438,8,2),[1]Special!$H$2:$I$32,2,0)</f>
        <v>STAM390G</v>
      </c>
      <c r="I438" s="19" t="str">
        <f t="shared" si="143"/>
        <v>IBC</v>
      </c>
      <c r="J438" s="19" t="str">
        <f t="shared" si="144"/>
        <v>P</v>
      </c>
      <c r="K438" s="19" t="str">
        <f t="shared" si="145"/>
        <v>42.7</v>
      </c>
      <c r="L438" s="19" t="str">
        <f t="shared" si="146"/>
        <v>0.00</v>
      </c>
      <c r="M438" s="52" t="str">
        <f t="shared" si="147"/>
        <v>1.60</v>
      </c>
      <c r="N438" s="52" t="str">
        <f t="shared" si="148"/>
        <v>5727</v>
      </c>
      <c r="O438" s="19">
        <f>VLOOKUP(F438,[1]Item!$A$5:$Z$10000,26,0)</f>
        <v>1.6220000000000001</v>
      </c>
      <c r="P438" s="19" t="str">
        <f>VLOOKUP(E438,[1]route!$E$3:$O$10005,11,0)</f>
        <v>C</v>
      </c>
      <c r="Q438" s="62" t="str">
        <f>'Cutting Rules'!AD438</f>
        <v>810------------</v>
      </c>
      <c r="R438" s="23">
        <f ca="1">SUMIF([1]route!$E$3:$E$10005,E438,[1]!Table1[生産])</f>
        <v>0</v>
      </c>
      <c r="S438" s="24"/>
      <c r="T438" s="78" t="s">
        <v>547</v>
      </c>
      <c r="U438" s="19"/>
      <c r="V438" s="48">
        <f>SUMIF([1]route!$E$3:$E$10005,E438,[1]route!$M$3:$M$10005)</f>
        <v>0</v>
      </c>
      <c r="W438" s="56">
        <f t="shared" si="149"/>
        <v>0</v>
      </c>
      <c r="X438" s="27" t="e">
        <f t="array" aca="1" ref="X438" ca="1">INDEX($BP438:$CZ438,MATCH(TRUE,$BP438:$CZ438&lt;0,0))</f>
        <v>#N/A</v>
      </c>
      <c r="Y438" s="47" t="str">
        <f t="shared" ca="1" si="140"/>
        <v/>
      </c>
      <c r="Z438" s="121" t="str">
        <f>IFERROR(VLOOKUP(E438,[1]route!$E$3:$BL$10005,59,0),"")&amp;IFERROR(VLOOKUP(E438,[1]route!$E$3:$BL$10005,60,0),"")</f>
        <v/>
      </c>
      <c r="AA438" s="28">
        <f t="shared" ca="1" si="150"/>
        <v>0</v>
      </c>
      <c r="AB438" s="77">
        <f t="shared" ca="1" si="151"/>
        <v>0</v>
      </c>
      <c r="AC438" s="4" t="str">
        <f t="shared" ca="1" si="141"/>
        <v/>
      </c>
      <c r="AD438" s="29">
        <v>0</v>
      </c>
      <c r="AE438" s="30">
        <f ca="1">SUMIF([1]route!$E$3:$E$10005,E438,[1]!Table1[1])</f>
        <v>0</v>
      </c>
      <c r="AF438" s="30">
        <f ca="1">SUMIF([1]route!$E$3:$E$10005,E438,[1]!Table1[2])</f>
        <v>0</v>
      </c>
      <c r="AG438" s="30">
        <f ca="1">SUMIF([1]route!$E$3:$E$10005,E438,[1]!Table1[3])</f>
        <v>0</v>
      </c>
      <c r="AH438" s="30">
        <f ca="1">SUMIF([1]route!$E$3:$E$10005,E438,[1]!Table1[4])</f>
        <v>0</v>
      </c>
      <c r="AI438" s="30">
        <f ca="1">SUMIF([1]route!$E$3:$E$10005,E438,[1]!Table1[5])</f>
        <v>0</v>
      </c>
      <c r="AJ438" s="30">
        <f ca="1">SUMIF([1]route!$E$3:$E$10005,E438,[1]!Table1[6])</f>
        <v>0</v>
      </c>
      <c r="AK438" s="30">
        <f ca="1">SUMIF([1]route!$E$3:$E$10005,E438,[1]!Table1[7])</f>
        <v>0</v>
      </c>
      <c r="AL438" s="30">
        <f ca="1">SUMIF([1]route!$E$3:$E$10005,E438,[1]!Table1[8])</f>
        <v>0</v>
      </c>
      <c r="AM438" s="30">
        <f ca="1">SUMIF([1]route!$E$3:$E$10005,E438,[1]!Table1[9])</f>
        <v>0</v>
      </c>
      <c r="AN438" s="30">
        <f ca="1">SUMIF([1]route!$E$3:$E$10005,E438,[1]!Table1[10])</f>
        <v>0</v>
      </c>
      <c r="AO438" s="30">
        <f ca="1">SUMIF([1]route!$E$3:$E$10005,E438,[1]!Table1[11])</f>
        <v>0</v>
      </c>
      <c r="AP438" s="30">
        <f ca="1">SUMIF([1]route!$E$3:$E$10005,E438,[1]!Table1[12])</f>
        <v>0</v>
      </c>
      <c r="AQ438" s="30">
        <f ca="1">SUMIF([1]route!$E$3:$E$10005,E438,[1]!Table1[13])</f>
        <v>0</v>
      </c>
      <c r="AR438" s="30">
        <f ca="1">SUMIF([1]route!$E$3:$E$10005,E438,[1]!Table1[14])</f>
        <v>0</v>
      </c>
      <c r="AS438" s="30">
        <f ca="1">SUMIF([1]route!$E$3:$E$10005,E438,[1]!Table1[15])</f>
        <v>0</v>
      </c>
      <c r="AT438" s="30">
        <f ca="1">SUMIF([1]route!$E$3:$E$10005,E438,[1]!Table1[16])</f>
        <v>0</v>
      </c>
      <c r="AU438" s="30">
        <f ca="1">SUMIF([1]route!$E$3:$E$10005,E438,[1]!Table1[17])</f>
        <v>0</v>
      </c>
      <c r="AV438" s="30">
        <f ca="1">SUMIF([1]route!$E$3:$E$10005,E438,[1]!Table1[18])</f>
        <v>0</v>
      </c>
      <c r="AW438" s="30">
        <f ca="1">SUMIF([1]route!$E$3:$E$10005,E438,[1]!Table1[19])</f>
        <v>0</v>
      </c>
      <c r="AX438" s="30">
        <f ca="1">SUMIF([1]route!$E$3:$E$10005,E438,[1]!Table1[20])</f>
        <v>0</v>
      </c>
      <c r="AY438" s="30">
        <f ca="1">SUMIF([1]route!$E$3:$E$10005,E438,[1]!Table1[21])</f>
        <v>0</v>
      </c>
      <c r="AZ438" s="30">
        <f ca="1">SUMIF([1]route!$E$3:$E$10005,E438,[1]!Table1[22])</f>
        <v>0</v>
      </c>
      <c r="BA438" s="30">
        <f ca="1">SUMIF([1]route!$E$3:$E$10005,E438,[1]!Table1[23])</f>
        <v>0</v>
      </c>
      <c r="BB438" s="30">
        <f ca="1">SUMIF([1]route!$E$3:$E$10005,E438,[1]!Table1[24])</f>
        <v>0</v>
      </c>
      <c r="BC438" s="30">
        <f ca="1">SUMIF([1]route!$E$3:$E$10005,E438,[1]!Table1[25])</f>
        <v>0</v>
      </c>
      <c r="BD438" s="30">
        <f ca="1">SUMIF([1]route!$E$3:$E$10005,E438,[1]!Table1[26])</f>
        <v>0</v>
      </c>
      <c r="BE438" s="30">
        <f ca="1">SUMIF([1]route!$E$3:$E$10005,E438,[1]!Table1[27])</f>
        <v>0</v>
      </c>
      <c r="BF438" s="30">
        <f ca="1">SUMIF([1]route!$E$3:$E$10005,E438,[1]!Table1[28])</f>
        <v>0</v>
      </c>
      <c r="BG438" s="30">
        <f ca="1">SUMIF([1]route!$E$3:$E$10005,E438,[1]!Table1[29])</f>
        <v>0</v>
      </c>
      <c r="BH438" s="30">
        <f ca="1">SUMIF([1]route!$E$3:$E$10005,E438,[1]!Table1[30])</f>
        <v>0</v>
      </c>
      <c r="BI438" s="30">
        <f ca="1">SUMIF([1]route!$E$3:$E$10005,E438,[1]!Table1[31])</f>
        <v>0</v>
      </c>
      <c r="BJ438" s="30">
        <f ca="1">SUMIF([1]route!$E$3:$E$10005,E438,[1]!Table1[Remain PO])</f>
        <v>0</v>
      </c>
      <c r="BK438" s="31">
        <f ca="1">SUMIF([1]route!$E$3:$E$10005,E438,[1]!Table1[N+1])</f>
        <v>0</v>
      </c>
      <c r="BL438" s="31">
        <f ca="1">SUMIF([1]route!$E$3:$E$10005,E438,[1]!Table1[N+2])</f>
        <v>0</v>
      </c>
      <c r="BM438" s="31">
        <f ca="1">SUMIF([1]route!$E$3:$E$10005,E438,[1]!Table1[N+3])</f>
        <v>0</v>
      </c>
      <c r="BN438" s="32">
        <f ca="1">SUMIF([1]route!$E$3:$E$10005,E438,[1]!Table1[N+4])</f>
        <v>0</v>
      </c>
      <c r="BP438" s="37">
        <f t="shared" si="152"/>
        <v>0</v>
      </c>
      <c r="BQ438" s="35">
        <f t="shared" ca="1" si="157"/>
        <v>0</v>
      </c>
      <c r="BR438" s="35">
        <f t="shared" ca="1" si="157"/>
        <v>0</v>
      </c>
      <c r="BS438" s="35">
        <f t="shared" ca="1" si="157"/>
        <v>0</v>
      </c>
      <c r="BT438" s="35">
        <f t="shared" ca="1" si="157"/>
        <v>0</v>
      </c>
      <c r="BU438" s="35">
        <f t="shared" ca="1" si="157"/>
        <v>0</v>
      </c>
      <c r="BV438" s="35">
        <f t="shared" ca="1" si="157"/>
        <v>0</v>
      </c>
      <c r="BW438" s="35">
        <f t="shared" ca="1" si="157"/>
        <v>0</v>
      </c>
      <c r="BX438" s="35">
        <f t="shared" ca="1" si="157"/>
        <v>0</v>
      </c>
      <c r="BY438" s="35">
        <f t="shared" ca="1" si="157"/>
        <v>0</v>
      </c>
      <c r="BZ438" s="35">
        <f t="shared" ca="1" si="157"/>
        <v>0</v>
      </c>
      <c r="CA438" s="35">
        <f t="shared" ca="1" si="157"/>
        <v>0</v>
      </c>
      <c r="CB438" s="35">
        <f t="shared" ca="1" si="157"/>
        <v>0</v>
      </c>
      <c r="CC438" s="35">
        <f t="shared" ca="1" si="157"/>
        <v>0</v>
      </c>
      <c r="CD438" s="35">
        <f t="shared" ca="1" si="158"/>
        <v>0</v>
      </c>
      <c r="CE438" s="35">
        <f t="shared" ca="1" si="158"/>
        <v>0</v>
      </c>
      <c r="CF438" s="35">
        <f t="shared" ca="1" si="158"/>
        <v>0</v>
      </c>
      <c r="CG438" s="35">
        <f t="shared" ca="1" si="158"/>
        <v>0</v>
      </c>
      <c r="CH438" s="35">
        <f t="shared" ca="1" si="158"/>
        <v>0</v>
      </c>
      <c r="CI438" s="35">
        <f t="shared" ca="1" si="158"/>
        <v>0</v>
      </c>
      <c r="CJ438" s="35">
        <f t="shared" ca="1" si="158"/>
        <v>0</v>
      </c>
      <c r="CK438" s="35">
        <f t="shared" ca="1" si="159"/>
        <v>0</v>
      </c>
      <c r="CL438" s="35">
        <f t="shared" ca="1" si="159"/>
        <v>0</v>
      </c>
      <c r="CM438" s="35">
        <f t="shared" ca="1" si="159"/>
        <v>0</v>
      </c>
      <c r="CN438" s="35">
        <f t="shared" ca="1" si="159"/>
        <v>0</v>
      </c>
      <c r="CO438" s="35">
        <f t="shared" ca="1" si="159"/>
        <v>0</v>
      </c>
      <c r="CP438" s="35">
        <f t="shared" ca="1" si="159"/>
        <v>0</v>
      </c>
      <c r="CQ438" s="35">
        <f t="shared" ca="1" si="159"/>
        <v>0</v>
      </c>
      <c r="CR438" s="35">
        <f t="shared" ca="1" si="159"/>
        <v>0</v>
      </c>
      <c r="CS438" s="35">
        <f t="shared" ca="1" si="159"/>
        <v>0</v>
      </c>
      <c r="CT438" s="35">
        <f t="shared" ca="1" si="159"/>
        <v>0</v>
      </c>
      <c r="CU438" s="35">
        <f t="shared" ca="1" si="159"/>
        <v>0</v>
      </c>
      <c r="CV438" s="35">
        <f t="shared" ca="1" si="159"/>
        <v>0</v>
      </c>
      <c r="CW438" s="38">
        <f t="shared" ca="1" si="160"/>
        <v>0</v>
      </c>
      <c r="CX438" s="38">
        <f t="shared" ca="1" si="160"/>
        <v>0</v>
      </c>
      <c r="CY438" s="38">
        <f t="shared" ca="1" si="160"/>
        <v>0</v>
      </c>
      <c r="CZ438" s="39">
        <f t="shared" ca="1" si="139"/>
        <v>0</v>
      </c>
      <c r="DA438" s="35"/>
    </row>
    <row r="439" spans="4:105" x14ac:dyDescent="0.3">
      <c r="D439" s="61" t="str">
        <f>VLOOKUP(F439,[1]Special!$O$2:$S$209,3,0)</f>
        <v>|0101021700|0.00|0.00|0.000|97.0002.6</v>
      </c>
      <c r="E439" s="20" t="s">
        <v>462</v>
      </c>
      <c r="F439" s="19" t="str">
        <f t="shared" si="142"/>
        <v>|0200226010|31.80|0.00|2.600|0.000</v>
      </c>
      <c r="G439" s="19" t="str">
        <f>'Cutting Rules'!H439</f>
        <v>CIC1||||||||||||</v>
      </c>
      <c r="H439" s="19" t="str">
        <f>VLOOKUP(MID(F439,8,2),[1]Special!$H$2:$I$32,2,0)</f>
        <v>STAM390G</v>
      </c>
      <c r="I439" s="19" t="str">
        <f t="shared" si="143"/>
        <v>IBC</v>
      </c>
      <c r="J439" s="19" t="str">
        <f t="shared" si="144"/>
        <v>P</v>
      </c>
      <c r="K439" s="19" t="str">
        <f t="shared" si="145"/>
        <v>31.8</v>
      </c>
      <c r="L439" s="19" t="str">
        <f t="shared" si="146"/>
        <v>0.00</v>
      </c>
      <c r="M439" s="52" t="str">
        <f t="shared" si="147"/>
        <v>2.60</v>
      </c>
      <c r="N439" s="52" t="str">
        <f t="shared" si="148"/>
        <v>5405</v>
      </c>
      <c r="O439" s="19">
        <f>VLOOKUP(F439,[1]Item!$A$5:$Z$10000,26,0)</f>
        <v>1.8720000000000001</v>
      </c>
      <c r="P439" s="19" t="str">
        <f>VLOOKUP(E439,[1]route!$E$3:$O$10005,11,0)</f>
        <v>P/E</v>
      </c>
      <c r="Q439" s="62" t="str">
        <f>'Cutting Rules'!AD439</f>
        <v>5405------------</v>
      </c>
      <c r="R439" s="23">
        <f ca="1">SUMIF([1]route!$E$3:$E$10005,E439,[1]!Table1[生産])</f>
        <v>0</v>
      </c>
      <c r="S439" s="24"/>
      <c r="T439" s="78" t="s">
        <v>547</v>
      </c>
      <c r="U439" s="19"/>
      <c r="V439" s="48">
        <f>SUMIF([1]route!$E$3:$E$10005,E439,[1]route!$M$3:$M$10005)</f>
        <v>0</v>
      </c>
      <c r="W439" s="56">
        <f t="shared" si="149"/>
        <v>0</v>
      </c>
      <c r="X439" s="27" t="e">
        <f t="array" aca="1" ref="X439" ca="1">INDEX($BP439:$CZ439,MATCH(TRUE,$BP439:$CZ439&lt;0,0))</f>
        <v>#N/A</v>
      </c>
      <c r="Y439" s="47" t="str">
        <f t="shared" ca="1" si="140"/>
        <v/>
      </c>
      <c r="Z439" s="121" t="str">
        <f>IFERROR(VLOOKUP(E439,[1]route!$E$3:$BL$10005,59,0),"")&amp;IFERROR(VLOOKUP(E439,[1]route!$E$3:$BL$10005,60,0),"")</f>
        <v/>
      </c>
      <c r="AA439" s="28">
        <f t="shared" ca="1" si="150"/>
        <v>0</v>
      </c>
      <c r="AB439" s="77">
        <f t="shared" ca="1" si="151"/>
        <v>0</v>
      </c>
      <c r="AC439" s="4" t="str">
        <f t="shared" ca="1" si="141"/>
        <v/>
      </c>
      <c r="AD439" s="29">
        <v>0</v>
      </c>
      <c r="AE439" s="30">
        <f ca="1">SUMIF([1]route!$E$3:$E$10005,E439,[1]!Table1[1])</f>
        <v>0</v>
      </c>
      <c r="AF439" s="30">
        <f ca="1">SUMIF([1]route!$E$3:$E$10005,E439,[1]!Table1[2])</f>
        <v>0</v>
      </c>
      <c r="AG439" s="30">
        <f ca="1">SUMIF([1]route!$E$3:$E$10005,E439,[1]!Table1[3])</f>
        <v>0</v>
      </c>
      <c r="AH439" s="30">
        <f ca="1">SUMIF([1]route!$E$3:$E$10005,E439,[1]!Table1[4])</f>
        <v>0</v>
      </c>
      <c r="AI439" s="30">
        <f ca="1">SUMIF([1]route!$E$3:$E$10005,E439,[1]!Table1[5])</f>
        <v>0</v>
      </c>
      <c r="AJ439" s="30">
        <f ca="1">SUMIF([1]route!$E$3:$E$10005,E439,[1]!Table1[6])</f>
        <v>0</v>
      </c>
      <c r="AK439" s="30">
        <f ca="1">SUMIF([1]route!$E$3:$E$10005,E439,[1]!Table1[7])</f>
        <v>0</v>
      </c>
      <c r="AL439" s="30">
        <f ca="1">SUMIF([1]route!$E$3:$E$10005,E439,[1]!Table1[8])</f>
        <v>0</v>
      </c>
      <c r="AM439" s="30">
        <f ca="1">SUMIF([1]route!$E$3:$E$10005,E439,[1]!Table1[9])</f>
        <v>0</v>
      </c>
      <c r="AN439" s="30">
        <f ca="1">SUMIF([1]route!$E$3:$E$10005,E439,[1]!Table1[10])</f>
        <v>0</v>
      </c>
      <c r="AO439" s="30">
        <f ca="1">SUMIF([1]route!$E$3:$E$10005,E439,[1]!Table1[11])</f>
        <v>0</v>
      </c>
      <c r="AP439" s="30">
        <f ca="1">SUMIF([1]route!$E$3:$E$10005,E439,[1]!Table1[12])</f>
        <v>0</v>
      </c>
      <c r="AQ439" s="30">
        <f ca="1">SUMIF([1]route!$E$3:$E$10005,E439,[1]!Table1[13])</f>
        <v>0</v>
      </c>
      <c r="AR439" s="30">
        <f ca="1">SUMIF([1]route!$E$3:$E$10005,E439,[1]!Table1[14])</f>
        <v>0</v>
      </c>
      <c r="AS439" s="30">
        <f ca="1">SUMIF([1]route!$E$3:$E$10005,E439,[1]!Table1[15])</f>
        <v>0</v>
      </c>
      <c r="AT439" s="30">
        <f ca="1">SUMIF([1]route!$E$3:$E$10005,E439,[1]!Table1[16])</f>
        <v>0</v>
      </c>
      <c r="AU439" s="30">
        <f ca="1">SUMIF([1]route!$E$3:$E$10005,E439,[1]!Table1[17])</f>
        <v>0</v>
      </c>
      <c r="AV439" s="30">
        <f ca="1">SUMIF([1]route!$E$3:$E$10005,E439,[1]!Table1[18])</f>
        <v>0</v>
      </c>
      <c r="AW439" s="30">
        <f ca="1">SUMIF([1]route!$E$3:$E$10005,E439,[1]!Table1[19])</f>
        <v>0</v>
      </c>
      <c r="AX439" s="30">
        <f ca="1">SUMIF([1]route!$E$3:$E$10005,E439,[1]!Table1[20])</f>
        <v>0</v>
      </c>
      <c r="AY439" s="30">
        <f ca="1">SUMIF([1]route!$E$3:$E$10005,E439,[1]!Table1[21])</f>
        <v>0</v>
      </c>
      <c r="AZ439" s="30">
        <f ca="1">SUMIF([1]route!$E$3:$E$10005,E439,[1]!Table1[22])</f>
        <v>0</v>
      </c>
      <c r="BA439" s="30">
        <f ca="1">SUMIF([1]route!$E$3:$E$10005,E439,[1]!Table1[23])</f>
        <v>0</v>
      </c>
      <c r="BB439" s="30">
        <f ca="1">SUMIF([1]route!$E$3:$E$10005,E439,[1]!Table1[24])</f>
        <v>0</v>
      </c>
      <c r="BC439" s="30">
        <f ca="1">SUMIF([1]route!$E$3:$E$10005,E439,[1]!Table1[25])</f>
        <v>0</v>
      </c>
      <c r="BD439" s="30">
        <f ca="1">SUMIF([1]route!$E$3:$E$10005,E439,[1]!Table1[26])</f>
        <v>0</v>
      </c>
      <c r="BE439" s="30">
        <f ca="1">SUMIF([1]route!$E$3:$E$10005,E439,[1]!Table1[27])</f>
        <v>0</v>
      </c>
      <c r="BF439" s="30">
        <f ca="1">SUMIF([1]route!$E$3:$E$10005,E439,[1]!Table1[28])</f>
        <v>0</v>
      </c>
      <c r="BG439" s="30">
        <f ca="1">SUMIF([1]route!$E$3:$E$10005,E439,[1]!Table1[29])</f>
        <v>0</v>
      </c>
      <c r="BH439" s="30">
        <f ca="1">SUMIF([1]route!$E$3:$E$10005,E439,[1]!Table1[30])</f>
        <v>0</v>
      </c>
      <c r="BI439" s="30">
        <f ca="1">SUMIF([1]route!$E$3:$E$10005,E439,[1]!Table1[31])</f>
        <v>0</v>
      </c>
      <c r="BJ439" s="30">
        <f ca="1">SUMIF([1]route!$E$3:$E$10005,E439,[1]!Table1[Remain PO])</f>
        <v>0</v>
      </c>
      <c r="BK439" s="31">
        <f ca="1">SUMIF([1]route!$E$3:$E$10005,E439,[1]!Table1[N+1])</f>
        <v>0</v>
      </c>
      <c r="BL439" s="31">
        <f ca="1">SUMIF([1]route!$E$3:$E$10005,E439,[1]!Table1[N+2])</f>
        <v>0</v>
      </c>
      <c r="BM439" s="31">
        <f ca="1">SUMIF([1]route!$E$3:$E$10005,E439,[1]!Table1[N+3])</f>
        <v>0</v>
      </c>
      <c r="BN439" s="32">
        <f ca="1">SUMIF([1]route!$E$3:$E$10005,E439,[1]!Table1[N+4])</f>
        <v>0</v>
      </c>
      <c r="BP439" s="37">
        <f t="shared" si="152"/>
        <v>0</v>
      </c>
      <c r="BQ439" s="35">
        <f t="shared" ca="1" si="157"/>
        <v>0</v>
      </c>
      <c r="BR439" s="35">
        <f t="shared" ca="1" si="157"/>
        <v>0</v>
      </c>
      <c r="BS439" s="35">
        <f t="shared" ca="1" si="157"/>
        <v>0</v>
      </c>
      <c r="BT439" s="35">
        <f t="shared" ca="1" si="157"/>
        <v>0</v>
      </c>
      <c r="BU439" s="35">
        <f t="shared" ca="1" si="157"/>
        <v>0</v>
      </c>
      <c r="BV439" s="35">
        <f t="shared" ca="1" si="157"/>
        <v>0</v>
      </c>
      <c r="BW439" s="35">
        <f t="shared" ca="1" si="157"/>
        <v>0</v>
      </c>
      <c r="BX439" s="35">
        <f t="shared" ca="1" si="157"/>
        <v>0</v>
      </c>
      <c r="BY439" s="35">
        <f t="shared" ca="1" si="157"/>
        <v>0</v>
      </c>
      <c r="BZ439" s="35">
        <f t="shared" ca="1" si="157"/>
        <v>0</v>
      </c>
      <c r="CA439" s="35">
        <f t="shared" ca="1" si="157"/>
        <v>0</v>
      </c>
      <c r="CB439" s="35">
        <f t="shared" ca="1" si="157"/>
        <v>0</v>
      </c>
      <c r="CC439" s="35">
        <f t="shared" ca="1" si="157"/>
        <v>0</v>
      </c>
      <c r="CD439" s="35">
        <f t="shared" ca="1" si="158"/>
        <v>0</v>
      </c>
      <c r="CE439" s="35">
        <f t="shared" ca="1" si="158"/>
        <v>0</v>
      </c>
      <c r="CF439" s="35">
        <f t="shared" ca="1" si="158"/>
        <v>0</v>
      </c>
      <c r="CG439" s="35">
        <f t="shared" ca="1" si="158"/>
        <v>0</v>
      </c>
      <c r="CH439" s="35">
        <f t="shared" ca="1" si="158"/>
        <v>0</v>
      </c>
      <c r="CI439" s="35">
        <f t="shared" ca="1" si="158"/>
        <v>0</v>
      </c>
      <c r="CJ439" s="35">
        <f t="shared" ca="1" si="158"/>
        <v>0</v>
      </c>
      <c r="CK439" s="35">
        <f t="shared" ca="1" si="159"/>
        <v>0</v>
      </c>
      <c r="CL439" s="35">
        <f t="shared" ca="1" si="159"/>
        <v>0</v>
      </c>
      <c r="CM439" s="35">
        <f t="shared" ca="1" si="159"/>
        <v>0</v>
      </c>
      <c r="CN439" s="35">
        <f t="shared" ca="1" si="159"/>
        <v>0</v>
      </c>
      <c r="CO439" s="35">
        <f t="shared" ca="1" si="159"/>
        <v>0</v>
      </c>
      <c r="CP439" s="35">
        <f t="shared" ca="1" si="159"/>
        <v>0</v>
      </c>
      <c r="CQ439" s="35">
        <f t="shared" ca="1" si="159"/>
        <v>0</v>
      </c>
      <c r="CR439" s="35">
        <f t="shared" ca="1" si="159"/>
        <v>0</v>
      </c>
      <c r="CS439" s="35">
        <f t="shared" ca="1" si="159"/>
        <v>0</v>
      </c>
      <c r="CT439" s="35">
        <f t="shared" ca="1" si="159"/>
        <v>0</v>
      </c>
      <c r="CU439" s="35">
        <f t="shared" ca="1" si="159"/>
        <v>0</v>
      </c>
      <c r="CV439" s="35">
        <f t="shared" ca="1" si="159"/>
        <v>0</v>
      </c>
      <c r="CW439" s="38">
        <f t="shared" ca="1" si="160"/>
        <v>0</v>
      </c>
      <c r="CX439" s="38">
        <f t="shared" ca="1" si="160"/>
        <v>0</v>
      </c>
      <c r="CY439" s="38">
        <f t="shared" ca="1" si="160"/>
        <v>0</v>
      </c>
      <c r="CZ439" s="39">
        <f t="shared" ca="1" si="139"/>
        <v>0</v>
      </c>
      <c r="DA439" s="35"/>
    </row>
    <row r="440" spans="4:105" x14ac:dyDescent="0.3">
      <c r="D440" s="61" t="str">
        <f>VLOOKUP(F440,[1]Special!$O$2:$S$209,3,0)</f>
        <v>|0101021700|0.00|0.00|0.000|87.5001.6</v>
      </c>
      <c r="E440" s="20" t="s">
        <v>463</v>
      </c>
      <c r="F440" s="19" t="str">
        <f t="shared" si="142"/>
        <v>|0200226010|28.60|0.00|1.600|0.000</v>
      </c>
      <c r="G440" s="19" t="str">
        <f>'Cutting Rules'!H440</f>
        <v>CIC1||||||||||||</v>
      </c>
      <c r="H440" s="19" t="str">
        <f>VLOOKUP(MID(F440,8,2),[1]Special!$H$2:$I$32,2,0)</f>
        <v>STAM390G</v>
      </c>
      <c r="I440" s="19" t="str">
        <f t="shared" si="143"/>
        <v>IBC</v>
      </c>
      <c r="J440" s="19" t="str">
        <f t="shared" si="144"/>
        <v>P</v>
      </c>
      <c r="K440" s="19" t="str">
        <f t="shared" si="145"/>
        <v>28.6</v>
      </c>
      <c r="L440" s="19" t="str">
        <f t="shared" si="146"/>
        <v>0.00</v>
      </c>
      <c r="M440" s="52" t="str">
        <f t="shared" si="147"/>
        <v>1.60</v>
      </c>
      <c r="N440" s="52" t="str">
        <f t="shared" si="148"/>
        <v>5520</v>
      </c>
      <c r="O440" s="19">
        <f>VLOOKUP(F440,[1]Item!$A$5:$Z$10000,26,0)</f>
        <v>1.0649999999999999</v>
      </c>
      <c r="P440" s="19" t="str">
        <f>VLOOKUP(E440,[1]route!$E$3:$O$10005,11,0)</f>
        <v>P/E</v>
      </c>
      <c r="Q440" s="62" t="str">
        <f>'Cutting Rules'!AD440</f>
        <v>5520------------</v>
      </c>
      <c r="R440" s="23">
        <f ca="1">SUMIF([1]route!$E$3:$E$10005,E440,[1]!Table1[生産])</f>
        <v>0</v>
      </c>
      <c r="S440" s="24"/>
      <c r="T440" s="78" t="s">
        <v>547</v>
      </c>
      <c r="U440" s="19"/>
      <c r="V440" s="48">
        <f>SUMIF([1]route!$E$3:$E$10005,E440,[1]route!$M$3:$M$10005)</f>
        <v>0</v>
      </c>
      <c r="W440" s="56">
        <f t="shared" si="149"/>
        <v>0</v>
      </c>
      <c r="X440" s="27" t="e">
        <f t="array" aca="1" ref="X440" ca="1">INDEX($BP440:$CZ440,MATCH(TRUE,$BP440:$CZ440&lt;0,0))</f>
        <v>#N/A</v>
      </c>
      <c r="Y440" s="47" t="str">
        <f t="shared" ca="1" si="140"/>
        <v/>
      </c>
      <c r="Z440" s="121" t="str">
        <f>IFERROR(VLOOKUP(E440,[1]route!$E$3:$BL$10005,59,0),"")&amp;IFERROR(VLOOKUP(E440,[1]route!$E$3:$BL$10005,60,0),"")</f>
        <v/>
      </c>
      <c r="AA440" s="28">
        <f t="shared" ca="1" si="150"/>
        <v>0</v>
      </c>
      <c r="AB440" s="77">
        <f t="shared" ca="1" si="151"/>
        <v>0</v>
      </c>
      <c r="AC440" s="4" t="str">
        <f t="shared" ca="1" si="141"/>
        <v/>
      </c>
      <c r="AD440" s="29">
        <v>0</v>
      </c>
      <c r="AE440" s="30">
        <f ca="1">SUMIF([1]route!$E$3:$E$10005,E440,[1]!Table1[1])</f>
        <v>0</v>
      </c>
      <c r="AF440" s="30">
        <f ca="1">SUMIF([1]route!$E$3:$E$10005,E440,[1]!Table1[2])</f>
        <v>0</v>
      </c>
      <c r="AG440" s="30">
        <f ca="1">SUMIF([1]route!$E$3:$E$10005,E440,[1]!Table1[3])</f>
        <v>0</v>
      </c>
      <c r="AH440" s="30">
        <f ca="1">SUMIF([1]route!$E$3:$E$10005,E440,[1]!Table1[4])</f>
        <v>0</v>
      </c>
      <c r="AI440" s="30">
        <f ca="1">SUMIF([1]route!$E$3:$E$10005,E440,[1]!Table1[5])</f>
        <v>0</v>
      </c>
      <c r="AJ440" s="30">
        <f ca="1">SUMIF([1]route!$E$3:$E$10005,E440,[1]!Table1[6])</f>
        <v>0</v>
      </c>
      <c r="AK440" s="30">
        <f ca="1">SUMIF([1]route!$E$3:$E$10005,E440,[1]!Table1[7])</f>
        <v>0</v>
      </c>
      <c r="AL440" s="30">
        <f ca="1">SUMIF([1]route!$E$3:$E$10005,E440,[1]!Table1[8])</f>
        <v>0</v>
      </c>
      <c r="AM440" s="30">
        <f ca="1">SUMIF([1]route!$E$3:$E$10005,E440,[1]!Table1[9])</f>
        <v>0</v>
      </c>
      <c r="AN440" s="30">
        <f ca="1">SUMIF([1]route!$E$3:$E$10005,E440,[1]!Table1[10])</f>
        <v>0</v>
      </c>
      <c r="AO440" s="30">
        <f ca="1">SUMIF([1]route!$E$3:$E$10005,E440,[1]!Table1[11])</f>
        <v>0</v>
      </c>
      <c r="AP440" s="30">
        <f ca="1">SUMIF([1]route!$E$3:$E$10005,E440,[1]!Table1[12])</f>
        <v>0</v>
      </c>
      <c r="AQ440" s="30">
        <f ca="1">SUMIF([1]route!$E$3:$E$10005,E440,[1]!Table1[13])</f>
        <v>0</v>
      </c>
      <c r="AR440" s="30">
        <f ca="1">SUMIF([1]route!$E$3:$E$10005,E440,[1]!Table1[14])</f>
        <v>0</v>
      </c>
      <c r="AS440" s="30">
        <f ca="1">SUMIF([1]route!$E$3:$E$10005,E440,[1]!Table1[15])</f>
        <v>0</v>
      </c>
      <c r="AT440" s="30">
        <f ca="1">SUMIF([1]route!$E$3:$E$10005,E440,[1]!Table1[16])</f>
        <v>0</v>
      </c>
      <c r="AU440" s="30">
        <f ca="1">SUMIF([1]route!$E$3:$E$10005,E440,[1]!Table1[17])</f>
        <v>0</v>
      </c>
      <c r="AV440" s="30">
        <f ca="1">SUMIF([1]route!$E$3:$E$10005,E440,[1]!Table1[18])</f>
        <v>0</v>
      </c>
      <c r="AW440" s="30">
        <f ca="1">SUMIF([1]route!$E$3:$E$10005,E440,[1]!Table1[19])</f>
        <v>0</v>
      </c>
      <c r="AX440" s="30">
        <f ca="1">SUMIF([1]route!$E$3:$E$10005,E440,[1]!Table1[20])</f>
        <v>0</v>
      </c>
      <c r="AY440" s="30">
        <f ca="1">SUMIF([1]route!$E$3:$E$10005,E440,[1]!Table1[21])</f>
        <v>0</v>
      </c>
      <c r="AZ440" s="30">
        <f ca="1">SUMIF([1]route!$E$3:$E$10005,E440,[1]!Table1[22])</f>
        <v>0</v>
      </c>
      <c r="BA440" s="30">
        <f ca="1">SUMIF([1]route!$E$3:$E$10005,E440,[1]!Table1[23])</f>
        <v>0</v>
      </c>
      <c r="BB440" s="30">
        <f ca="1">SUMIF([1]route!$E$3:$E$10005,E440,[1]!Table1[24])</f>
        <v>0</v>
      </c>
      <c r="BC440" s="30">
        <f ca="1">SUMIF([1]route!$E$3:$E$10005,E440,[1]!Table1[25])</f>
        <v>0</v>
      </c>
      <c r="BD440" s="30">
        <f ca="1">SUMIF([1]route!$E$3:$E$10005,E440,[1]!Table1[26])</f>
        <v>0</v>
      </c>
      <c r="BE440" s="30">
        <f ca="1">SUMIF([1]route!$E$3:$E$10005,E440,[1]!Table1[27])</f>
        <v>0</v>
      </c>
      <c r="BF440" s="30">
        <f ca="1">SUMIF([1]route!$E$3:$E$10005,E440,[1]!Table1[28])</f>
        <v>0</v>
      </c>
      <c r="BG440" s="30">
        <f ca="1">SUMIF([1]route!$E$3:$E$10005,E440,[1]!Table1[29])</f>
        <v>0</v>
      </c>
      <c r="BH440" s="30">
        <f ca="1">SUMIF([1]route!$E$3:$E$10005,E440,[1]!Table1[30])</f>
        <v>0</v>
      </c>
      <c r="BI440" s="30">
        <f ca="1">SUMIF([1]route!$E$3:$E$10005,E440,[1]!Table1[31])</f>
        <v>0</v>
      </c>
      <c r="BJ440" s="30">
        <f ca="1">SUMIF([1]route!$E$3:$E$10005,E440,[1]!Table1[Remain PO])</f>
        <v>0</v>
      </c>
      <c r="BK440" s="31">
        <f ca="1">SUMIF([1]route!$E$3:$E$10005,E440,[1]!Table1[N+1])</f>
        <v>0</v>
      </c>
      <c r="BL440" s="31">
        <f ca="1">SUMIF([1]route!$E$3:$E$10005,E440,[1]!Table1[N+2])</f>
        <v>0</v>
      </c>
      <c r="BM440" s="31">
        <f ca="1">SUMIF([1]route!$E$3:$E$10005,E440,[1]!Table1[N+3])</f>
        <v>0</v>
      </c>
      <c r="BN440" s="32">
        <f ca="1">SUMIF([1]route!$E$3:$E$10005,E440,[1]!Table1[N+4])</f>
        <v>0</v>
      </c>
      <c r="BP440" s="37">
        <f t="shared" si="152"/>
        <v>0</v>
      </c>
      <c r="BQ440" s="35">
        <f t="shared" ca="1" si="157"/>
        <v>0</v>
      </c>
      <c r="BR440" s="35">
        <f t="shared" ca="1" si="157"/>
        <v>0</v>
      </c>
      <c r="BS440" s="35">
        <f t="shared" ca="1" si="157"/>
        <v>0</v>
      </c>
      <c r="BT440" s="35">
        <f t="shared" ca="1" si="157"/>
        <v>0</v>
      </c>
      <c r="BU440" s="35">
        <f t="shared" ca="1" si="157"/>
        <v>0</v>
      </c>
      <c r="BV440" s="35">
        <f t="shared" ca="1" si="157"/>
        <v>0</v>
      </c>
      <c r="BW440" s="35">
        <f t="shared" ca="1" si="157"/>
        <v>0</v>
      </c>
      <c r="BX440" s="35">
        <f t="shared" ca="1" si="157"/>
        <v>0</v>
      </c>
      <c r="BY440" s="35">
        <f t="shared" ca="1" si="157"/>
        <v>0</v>
      </c>
      <c r="BZ440" s="35">
        <f t="shared" ca="1" si="157"/>
        <v>0</v>
      </c>
      <c r="CA440" s="35">
        <f t="shared" ca="1" si="157"/>
        <v>0</v>
      </c>
      <c r="CB440" s="35">
        <f t="shared" ca="1" si="157"/>
        <v>0</v>
      </c>
      <c r="CC440" s="35">
        <f t="shared" ca="1" si="157"/>
        <v>0</v>
      </c>
      <c r="CD440" s="35">
        <f t="shared" ca="1" si="158"/>
        <v>0</v>
      </c>
      <c r="CE440" s="35">
        <f t="shared" ca="1" si="158"/>
        <v>0</v>
      </c>
      <c r="CF440" s="35">
        <f t="shared" ca="1" si="158"/>
        <v>0</v>
      </c>
      <c r="CG440" s="35">
        <f t="shared" ca="1" si="158"/>
        <v>0</v>
      </c>
      <c r="CH440" s="35">
        <f t="shared" ca="1" si="158"/>
        <v>0</v>
      </c>
      <c r="CI440" s="35">
        <f t="shared" ca="1" si="158"/>
        <v>0</v>
      </c>
      <c r="CJ440" s="35">
        <f t="shared" ca="1" si="158"/>
        <v>0</v>
      </c>
      <c r="CK440" s="35">
        <f t="shared" ca="1" si="159"/>
        <v>0</v>
      </c>
      <c r="CL440" s="35">
        <f t="shared" ca="1" si="159"/>
        <v>0</v>
      </c>
      <c r="CM440" s="35">
        <f t="shared" ca="1" si="159"/>
        <v>0</v>
      </c>
      <c r="CN440" s="35">
        <f t="shared" ca="1" si="159"/>
        <v>0</v>
      </c>
      <c r="CO440" s="35">
        <f t="shared" ca="1" si="159"/>
        <v>0</v>
      </c>
      <c r="CP440" s="35">
        <f t="shared" ca="1" si="159"/>
        <v>0</v>
      </c>
      <c r="CQ440" s="35">
        <f t="shared" ca="1" si="159"/>
        <v>0</v>
      </c>
      <c r="CR440" s="35">
        <f t="shared" ca="1" si="159"/>
        <v>0</v>
      </c>
      <c r="CS440" s="35">
        <f t="shared" ca="1" si="159"/>
        <v>0</v>
      </c>
      <c r="CT440" s="35">
        <f t="shared" ca="1" si="159"/>
        <v>0</v>
      </c>
      <c r="CU440" s="35">
        <f t="shared" ca="1" si="159"/>
        <v>0</v>
      </c>
      <c r="CV440" s="35">
        <f t="shared" ca="1" si="159"/>
        <v>0</v>
      </c>
      <c r="CW440" s="38">
        <f t="shared" ca="1" si="160"/>
        <v>0</v>
      </c>
      <c r="CX440" s="38">
        <f t="shared" ca="1" si="160"/>
        <v>0</v>
      </c>
      <c r="CY440" s="38">
        <f t="shared" ca="1" si="160"/>
        <v>0</v>
      </c>
      <c r="CZ440" s="39">
        <f t="shared" ca="1" si="139"/>
        <v>0</v>
      </c>
      <c r="DA440" s="35"/>
    </row>
    <row r="441" spans="4:105" x14ac:dyDescent="0.3">
      <c r="D441" s="61" t="str">
        <f>VLOOKUP(F441,[1]Special!$O$2:$S$209,3,0)</f>
        <v>|0101021700|0.00|0.00|0.000|58.0001.6</v>
      </c>
      <c r="E441" s="20" t="s">
        <v>464</v>
      </c>
      <c r="F441" s="19" t="str">
        <f t="shared" si="142"/>
        <v>|0200226010|19.10|0.00|1.600|0.000</v>
      </c>
      <c r="G441" s="19" t="str">
        <f>'Cutting Rules'!H441</f>
        <v>CIC1||||||||||||</v>
      </c>
      <c r="H441" s="19" t="str">
        <f>VLOOKUP(MID(F441,8,2),[1]Special!$H$2:$I$32,2,0)</f>
        <v>STAM390G</v>
      </c>
      <c r="I441" s="19" t="str">
        <f t="shared" si="143"/>
        <v>NBC</v>
      </c>
      <c r="J441" s="19" t="str">
        <f t="shared" si="144"/>
        <v>P</v>
      </c>
      <c r="K441" s="19" t="str">
        <f t="shared" si="145"/>
        <v>19.1</v>
      </c>
      <c r="L441" s="19" t="str">
        <f t="shared" si="146"/>
        <v>0.00</v>
      </c>
      <c r="M441" s="52" t="str">
        <f t="shared" si="147"/>
        <v>1.60</v>
      </c>
      <c r="N441" s="52" t="str">
        <f t="shared" si="148"/>
        <v>5580</v>
      </c>
      <c r="O441" s="19">
        <f>VLOOKUP(F441,[1]Item!$A$5:$Z$10000,26,0)</f>
        <v>0.69</v>
      </c>
      <c r="P441" s="19" t="str">
        <f>VLOOKUP(E441,[1]route!$E$3:$O$10005,11,0)</f>
        <v>P/E</v>
      </c>
      <c r="Q441" s="62" t="str">
        <f>'Cutting Rules'!AD441</f>
        <v>5580------------</v>
      </c>
      <c r="R441" s="23">
        <f ca="1">SUMIF([1]route!$E$3:$E$10005,E441,[1]!Table1[生産])</f>
        <v>0</v>
      </c>
      <c r="S441" s="24"/>
      <c r="T441" s="78" t="s">
        <v>547</v>
      </c>
      <c r="U441" s="19"/>
      <c r="V441" s="48">
        <f>SUMIF([1]route!$E$3:$E$10005,E441,[1]route!$M$3:$M$10005)</f>
        <v>0</v>
      </c>
      <c r="W441" s="56">
        <f t="shared" si="149"/>
        <v>0</v>
      </c>
      <c r="X441" s="27" t="e">
        <f t="array" aca="1" ref="X441" ca="1">INDEX($BP441:$CZ441,MATCH(TRUE,$BP441:$CZ441&lt;0,0))</f>
        <v>#N/A</v>
      </c>
      <c r="Y441" s="47" t="str">
        <f t="shared" ca="1" si="140"/>
        <v/>
      </c>
      <c r="Z441" s="121" t="str">
        <f>IFERROR(VLOOKUP(E441,[1]route!$E$3:$BL$10005,59,0),"")&amp;IFERROR(VLOOKUP(E441,[1]route!$E$3:$BL$10005,60,0),"")</f>
        <v/>
      </c>
      <c r="AA441" s="28">
        <f t="shared" ca="1" si="150"/>
        <v>0</v>
      </c>
      <c r="AB441" s="77">
        <f t="shared" ca="1" si="151"/>
        <v>0</v>
      </c>
      <c r="AC441" s="4" t="str">
        <f t="shared" ca="1" si="141"/>
        <v/>
      </c>
      <c r="AD441" s="29">
        <v>0</v>
      </c>
      <c r="AE441" s="30">
        <f ca="1">SUMIF([1]route!$E$3:$E$10005,E441,[1]!Table1[1])</f>
        <v>0</v>
      </c>
      <c r="AF441" s="30">
        <f ca="1">SUMIF([1]route!$E$3:$E$10005,E441,[1]!Table1[2])</f>
        <v>0</v>
      </c>
      <c r="AG441" s="30">
        <f ca="1">SUMIF([1]route!$E$3:$E$10005,E441,[1]!Table1[3])</f>
        <v>0</v>
      </c>
      <c r="AH441" s="30">
        <f ca="1">SUMIF([1]route!$E$3:$E$10005,E441,[1]!Table1[4])</f>
        <v>0</v>
      </c>
      <c r="AI441" s="30">
        <f ca="1">SUMIF([1]route!$E$3:$E$10005,E441,[1]!Table1[5])</f>
        <v>0</v>
      </c>
      <c r="AJ441" s="30">
        <f ca="1">SUMIF([1]route!$E$3:$E$10005,E441,[1]!Table1[6])</f>
        <v>0</v>
      </c>
      <c r="AK441" s="30">
        <f ca="1">SUMIF([1]route!$E$3:$E$10005,E441,[1]!Table1[7])</f>
        <v>0</v>
      </c>
      <c r="AL441" s="30">
        <f ca="1">SUMIF([1]route!$E$3:$E$10005,E441,[1]!Table1[8])</f>
        <v>0</v>
      </c>
      <c r="AM441" s="30">
        <f ca="1">SUMIF([1]route!$E$3:$E$10005,E441,[1]!Table1[9])</f>
        <v>0</v>
      </c>
      <c r="AN441" s="30">
        <f ca="1">SUMIF([1]route!$E$3:$E$10005,E441,[1]!Table1[10])</f>
        <v>0</v>
      </c>
      <c r="AO441" s="30">
        <f ca="1">SUMIF([1]route!$E$3:$E$10005,E441,[1]!Table1[11])</f>
        <v>0</v>
      </c>
      <c r="AP441" s="30">
        <f ca="1">SUMIF([1]route!$E$3:$E$10005,E441,[1]!Table1[12])</f>
        <v>0</v>
      </c>
      <c r="AQ441" s="30">
        <f ca="1">SUMIF([1]route!$E$3:$E$10005,E441,[1]!Table1[13])</f>
        <v>0</v>
      </c>
      <c r="AR441" s="30">
        <f ca="1">SUMIF([1]route!$E$3:$E$10005,E441,[1]!Table1[14])</f>
        <v>0</v>
      </c>
      <c r="AS441" s="30">
        <f ca="1">SUMIF([1]route!$E$3:$E$10005,E441,[1]!Table1[15])</f>
        <v>0</v>
      </c>
      <c r="AT441" s="30">
        <f ca="1">SUMIF([1]route!$E$3:$E$10005,E441,[1]!Table1[16])</f>
        <v>0</v>
      </c>
      <c r="AU441" s="30">
        <f ca="1">SUMIF([1]route!$E$3:$E$10005,E441,[1]!Table1[17])</f>
        <v>0</v>
      </c>
      <c r="AV441" s="30">
        <f ca="1">SUMIF([1]route!$E$3:$E$10005,E441,[1]!Table1[18])</f>
        <v>0</v>
      </c>
      <c r="AW441" s="30">
        <f ca="1">SUMIF([1]route!$E$3:$E$10005,E441,[1]!Table1[19])</f>
        <v>0</v>
      </c>
      <c r="AX441" s="30">
        <f ca="1">SUMIF([1]route!$E$3:$E$10005,E441,[1]!Table1[20])</f>
        <v>0</v>
      </c>
      <c r="AY441" s="30">
        <f ca="1">SUMIF([1]route!$E$3:$E$10005,E441,[1]!Table1[21])</f>
        <v>0</v>
      </c>
      <c r="AZ441" s="30">
        <f ca="1">SUMIF([1]route!$E$3:$E$10005,E441,[1]!Table1[22])</f>
        <v>0</v>
      </c>
      <c r="BA441" s="30">
        <f ca="1">SUMIF([1]route!$E$3:$E$10005,E441,[1]!Table1[23])</f>
        <v>0</v>
      </c>
      <c r="BB441" s="30">
        <f ca="1">SUMIF([1]route!$E$3:$E$10005,E441,[1]!Table1[24])</f>
        <v>0</v>
      </c>
      <c r="BC441" s="30">
        <f ca="1">SUMIF([1]route!$E$3:$E$10005,E441,[1]!Table1[25])</f>
        <v>0</v>
      </c>
      <c r="BD441" s="30">
        <f ca="1">SUMIF([1]route!$E$3:$E$10005,E441,[1]!Table1[26])</f>
        <v>0</v>
      </c>
      <c r="BE441" s="30">
        <f ca="1">SUMIF([1]route!$E$3:$E$10005,E441,[1]!Table1[27])</f>
        <v>0</v>
      </c>
      <c r="BF441" s="30">
        <f ca="1">SUMIF([1]route!$E$3:$E$10005,E441,[1]!Table1[28])</f>
        <v>0</v>
      </c>
      <c r="BG441" s="30">
        <f ca="1">SUMIF([1]route!$E$3:$E$10005,E441,[1]!Table1[29])</f>
        <v>0</v>
      </c>
      <c r="BH441" s="30">
        <f ca="1">SUMIF([1]route!$E$3:$E$10005,E441,[1]!Table1[30])</f>
        <v>0</v>
      </c>
      <c r="BI441" s="30">
        <f ca="1">SUMIF([1]route!$E$3:$E$10005,E441,[1]!Table1[31])</f>
        <v>0</v>
      </c>
      <c r="BJ441" s="30">
        <f ca="1">SUMIF([1]route!$E$3:$E$10005,E441,[1]!Table1[Remain PO])</f>
        <v>0</v>
      </c>
      <c r="BK441" s="31">
        <f ca="1">SUMIF([1]route!$E$3:$E$10005,E441,[1]!Table1[N+1])</f>
        <v>0</v>
      </c>
      <c r="BL441" s="31">
        <f ca="1">SUMIF([1]route!$E$3:$E$10005,E441,[1]!Table1[N+2])</f>
        <v>0</v>
      </c>
      <c r="BM441" s="31">
        <f ca="1">SUMIF([1]route!$E$3:$E$10005,E441,[1]!Table1[N+3])</f>
        <v>0</v>
      </c>
      <c r="BN441" s="32">
        <f ca="1">SUMIF([1]route!$E$3:$E$10005,E441,[1]!Table1[N+4])</f>
        <v>0</v>
      </c>
      <c r="BP441" s="37">
        <f t="shared" si="152"/>
        <v>0</v>
      </c>
      <c r="BQ441" s="35">
        <f t="shared" ca="1" si="157"/>
        <v>0</v>
      </c>
      <c r="BR441" s="35">
        <f t="shared" ca="1" si="157"/>
        <v>0</v>
      </c>
      <c r="BS441" s="35">
        <f t="shared" ca="1" si="157"/>
        <v>0</v>
      </c>
      <c r="BT441" s="35">
        <f t="shared" ca="1" si="157"/>
        <v>0</v>
      </c>
      <c r="BU441" s="35">
        <f t="shared" ca="1" si="157"/>
        <v>0</v>
      </c>
      <c r="BV441" s="35">
        <f t="shared" ca="1" si="157"/>
        <v>0</v>
      </c>
      <c r="BW441" s="35">
        <f t="shared" ca="1" si="157"/>
        <v>0</v>
      </c>
      <c r="BX441" s="35">
        <f t="shared" ca="1" si="157"/>
        <v>0</v>
      </c>
      <c r="BY441" s="35">
        <f t="shared" ca="1" si="157"/>
        <v>0</v>
      </c>
      <c r="BZ441" s="35">
        <f t="shared" ca="1" si="157"/>
        <v>0</v>
      </c>
      <c r="CA441" s="35">
        <f t="shared" ca="1" si="157"/>
        <v>0</v>
      </c>
      <c r="CB441" s="35">
        <f t="shared" ca="1" si="157"/>
        <v>0</v>
      </c>
      <c r="CC441" s="35">
        <f t="shared" ca="1" si="157"/>
        <v>0</v>
      </c>
      <c r="CD441" s="35">
        <f t="shared" ca="1" si="158"/>
        <v>0</v>
      </c>
      <c r="CE441" s="35">
        <f t="shared" ca="1" si="158"/>
        <v>0</v>
      </c>
      <c r="CF441" s="35">
        <f t="shared" ca="1" si="158"/>
        <v>0</v>
      </c>
      <c r="CG441" s="35">
        <f t="shared" ca="1" si="158"/>
        <v>0</v>
      </c>
      <c r="CH441" s="35">
        <f t="shared" ca="1" si="158"/>
        <v>0</v>
      </c>
      <c r="CI441" s="35">
        <f t="shared" ca="1" si="158"/>
        <v>0</v>
      </c>
      <c r="CJ441" s="35">
        <f t="shared" ca="1" si="158"/>
        <v>0</v>
      </c>
      <c r="CK441" s="35">
        <f t="shared" ca="1" si="159"/>
        <v>0</v>
      </c>
      <c r="CL441" s="35">
        <f t="shared" ca="1" si="159"/>
        <v>0</v>
      </c>
      <c r="CM441" s="35">
        <f t="shared" ca="1" si="159"/>
        <v>0</v>
      </c>
      <c r="CN441" s="35">
        <f t="shared" ca="1" si="159"/>
        <v>0</v>
      </c>
      <c r="CO441" s="35">
        <f t="shared" ca="1" si="159"/>
        <v>0</v>
      </c>
      <c r="CP441" s="35">
        <f t="shared" ca="1" si="159"/>
        <v>0</v>
      </c>
      <c r="CQ441" s="35">
        <f t="shared" ca="1" si="159"/>
        <v>0</v>
      </c>
      <c r="CR441" s="35">
        <f t="shared" ca="1" si="159"/>
        <v>0</v>
      </c>
      <c r="CS441" s="35">
        <f t="shared" ca="1" si="159"/>
        <v>0</v>
      </c>
      <c r="CT441" s="35">
        <f t="shared" ca="1" si="159"/>
        <v>0</v>
      </c>
      <c r="CU441" s="35">
        <f t="shared" ca="1" si="159"/>
        <v>0</v>
      </c>
      <c r="CV441" s="35">
        <f t="shared" ca="1" si="159"/>
        <v>0</v>
      </c>
      <c r="CW441" s="38">
        <f t="shared" ca="1" si="160"/>
        <v>0</v>
      </c>
      <c r="CX441" s="38">
        <f t="shared" ca="1" si="160"/>
        <v>0</v>
      </c>
      <c r="CY441" s="38">
        <f t="shared" ca="1" si="160"/>
        <v>0</v>
      </c>
      <c r="CZ441" s="39">
        <f t="shared" ca="1" si="139"/>
        <v>0</v>
      </c>
      <c r="DA441" s="35"/>
    </row>
    <row r="442" spans="4:105" x14ac:dyDescent="0.3">
      <c r="D442" s="61" t="str">
        <f>VLOOKUP(F442,[1]Special!$O$2:$S$209,3,0)</f>
        <v>|0101022500|0.00|0.00|0.000|75.5003.2</v>
      </c>
      <c r="E442" s="20" t="s">
        <v>465</v>
      </c>
      <c r="F442" s="19" t="str">
        <f t="shared" si="142"/>
        <v>|0200226840|25.40|0.00|3.200|0.000</v>
      </c>
      <c r="G442" s="19" t="str">
        <f>'Cutting Rules'!H442</f>
        <v>CIC1||||||||||||</v>
      </c>
      <c r="H442" s="19" t="str">
        <f>VLOOKUP(MID(F442,8,2),[1]Special!$H$2:$I$32,2,0)</f>
        <v>STKM-HT590</v>
      </c>
      <c r="I442" s="19" t="str">
        <f t="shared" si="143"/>
        <v>NBC</v>
      </c>
      <c r="J442" s="19" t="str">
        <f t="shared" si="144"/>
        <v>P</v>
      </c>
      <c r="K442" s="19" t="str">
        <f t="shared" si="145"/>
        <v>25.4</v>
      </c>
      <c r="L442" s="19" t="str">
        <f t="shared" si="146"/>
        <v>0.00</v>
      </c>
      <c r="M442" s="52" t="str">
        <f t="shared" si="147"/>
        <v>3.20</v>
      </c>
      <c r="N442" s="52" t="str">
        <f t="shared" si="148"/>
        <v>5800</v>
      </c>
      <c r="O442" s="19">
        <f>VLOOKUP(F442,[1]Item!$A$5:$Z$10000,26,0)</f>
        <v>1.752</v>
      </c>
      <c r="P442" s="19" t="str">
        <f>VLOOKUP(E442,[1]route!$E$3:$O$10005,11,0)</f>
        <v>P/E</v>
      </c>
      <c r="Q442" s="62" t="str">
        <f>'Cutting Rules'!AD442</f>
        <v>5800------------</v>
      </c>
      <c r="R442" s="23">
        <f ca="1">SUMIF([1]route!$E$3:$E$10005,E442,[1]!Table1[生産])</f>
        <v>0</v>
      </c>
      <c r="S442" s="24"/>
      <c r="T442" s="78" t="s">
        <v>547</v>
      </c>
      <c r="U442" s="19"/>
      <c r="V442" s="48">
        <f>SUMIF([1]route!$E$3:$E$10005,E442,[1]route!$M$3:$M$10005)</f>
        <v>0</v>
      </c>
      <c r="W442" s="56">
        <f t="shared" si="149"/>
        <v>0</v>
      </c>
      <c r="X442" s="27" t="e">
        <f t="array" aca="1" ref="X442" ca="1">INDEX($BP442:$CZ442,MATCH(TRUE,$BP442:$CZ442&lt;0,0))</f>
        <v>#N/A</v>
      </c>
      <c r="Y442" s="47" t="str">
        <f t="shared" ca="1" si="140"/>
        <v/>
      </c>
      <c r="Z442" s="121" t="str">
        <f>IFERROR(VLOOKUP(E442,[1]route!$E$3:$BL$10005,59,0),"")&amp;IFERROR(VLOOKUP(E442,[1]route!$E$3:$BL$10005,60,0),"")</f>
        <v/>
      </c>
      <c r="AA442" s="28">
        <f t="shared" ca="1" si="150"/>
        <v>0</v>
      </c>
      <c r="AB442" s="77">
        <f t="shared" ca="1" si="151"/>
        <v>0</v>
      </c>
      <c r="AC442" s="4" t="str">
        <f t="shared" ca="1" si="141"/>
        <v/>
      </c>
      <c r="AD442" s="29">
        <v>0</v>
      </c>
      <c r="AE442" s="30">
        <f ca="1">SUMIF([1]route!$E$3:$E$10005,E442,[1]!Table1[1])</f>
        <v>0</v>
      </c>
      <c r="AF442" s="30">
        <f ca="1">SUMIF([1]route!$E$3:$E$10005,E442,[1]!Table1[2])</f>
        <v>0</v>
      </c>
      <c r="AG442" s="30">
        <f ca="1">SUMIF([1]route!$E$3:$E$10005,E442,[1]!Table1[3])</f>
        <v>0</v>
      </c>
      <c r="AH442" s="30">
        <f ca="1">SUMIF([1]route!$E$3:$E$10005,E442,[1]!Table1[4])</f>
        <v>0</v>
      </c>
      <c r="AI442" s="30">
        <f ca="1">SUMIF([1]route!$E$3:$E$10005,E442,[1]!Table1[5])</f>
        <v>0</v>
      </c>
      <c r="AJ442" s="30">
        <f ca="1">SUMIF([1]route!$E$3:$E$10005,E442,[1]!Table1[6])</f>
        <v>0</v>
      </c>
      <c r="AK442" s="30">
        <f ca="1">SUMIF([1]route!$E$3:$E$10005,E442,[1]!Table1[7])</f>
        <v>0</v>
      </c>
      <c r="AL442" s="30">
        <f ca="1">SUMIF([1]route!$E$3:$E$10005,E442,[1]!Table1[8])</f>
        <v>0</v>
      </c>
      <c r="AM442" s="30">
        <f ca="1">SUMIF([1]route!$E$3:$E$10005,E442,[1]!Table1[9])</f>
        <v>0</v>
      </c>
      <c r="AN442" s="30">
        <f ca="1">SUMIF([1]route!$E$3:$E$10005,E442,[1]!Table1[10])</f>
        <v>0</v>
      </c>
      <c r="AO442" s="30">
        <f ca="1">SUMIF([1]route!$E$3:$E$10005,E442,[1]!Table1[11])</f>
        <v>0</v>
      </c>
      <c r="AP442" s="30">
        <f ca="1">SUMIF([1]route!$E$3:$E$10005,E442,[1]!Table1[12])</f>
        <v>0</v>
      </c>
      <c r="AQ442" s="30">
        <f ca="1">SUMIF([1]route!$E$3:$E$10005,E442,[1]!Table1[13])</f>
        <v>0</v>
      </c>
      <c r="AR442" s="30">
        <f ca="1">SUMIF([1]route!$E$3:$E$10005,E442,[1]!Table1[14])</f>
        <v>0</v>
      </c>
      <c r="AS442" s="30">
        <f ca="1">SUMIF([1]route!$E$3:$E$10005,E442,[1]!Table1[15])</f>
        <v>0</v>
      </c>
      <c r="AT442" s="30">
        <f ca="1">SUMIF([1]route!$E$3:$E$10005,E442,[1]!Table1[16])</f>
        <v>0</v>
      </c>
      <c r="AU442" s="30">
        <f ca="1">SUMIF([1]route!$E$3:$E$10005,E442,[1]!Table1[17])</f>
        <v>0</v>
      </c>
      <c r="AV442" s="30">
        <f ca="1">SUMIF([1]route!$E$3:$E$10005,E442,[1]!Table1[18])</f>
        <v>0</v>
      </c>
      <c r="AW442" s="30">
        <f ca="1">SUMIF([1]route!$E$3:$E$10005,E442,[1]!Table1[19])</f>
        <v>0</v>
      </c>
      <c r="AX442" s="30">
        <f ca="1">SUMIF([1]route!$E$3:$E$10005,E442,[1]!Table1[20])</f>
        <v>0</v>
      </c>
      <c r="AY442" s="30">
        <f ca="1">SUMIF([1]route!$E$3:$E$10005,E442,[1]!Table1[21])</f>
        <v>0</v>
      </c>
      <c r="AZ442" s="30">
        <f ca="1">SUMIF([1]route!$E$3:$E$10005,E442,[1]!Table1[22])</f>
        <v>0</v>
      </c>
      <c r="BA442" s="30">
        <f ca="1">SUMIF([1]route!$E$3:$E$10005,E442,[1]!Table1[23])</f>
        <v>0</v>
      </c>
      <c r="BB442" s="30">
        <f ca="1">SUMIF([1]route!$E$3:$E$10005,E442,[1]!Table1[24])</f>
        <v>0</v>
      </c>
      <c r="BC442" s="30">
        <f ca="1">SUMIF([1]route!$E$3:$E$10005,E442,[1]!Table1[25])</f>
        <v>0</v>
      </c>
      <c r="BD442" s="30">
        <f ca="1">SUMIF([1]route!$E$3:$E$10005,E442,[1]!Table1[26])</f>
        <v>0</v>
      </c>
      <c r="BE442" s="30">
        <f ca="1">SUMIF([1]route!$E$3:$E$10005,E442,[1]!Table1[27])</f>
        <v>0</v>
      </c>
      <c r="BF442" s="30">
        <f ca="1">SUMIF([1]route!$E$3:$E$10005,E442,[1]!Table1[28])</f>
        <v>0</v>
      </c>
      <c r="BG442" s="30">
        <f ca="1">SUMIF([1]route!$E$3:$E$10005,E442,[1]!Table1[29])</f>
        <v>0</v>
      </c>
      <c r="BH442" s="30">
        <f ca="1">SUMIF([1]route!$E$3:$E$10005,E442,[1]!Table1[30])</f>
        <v>0</v>
      </c>
      <c r="BI442" s="30">
        <f ca="1">SUMIF([1]route!$E$3:$E$10005,E442,[1]!Table1[31])</f>
        <v>0</v>
      </c>
      <c r="BJ442" s="30">
        <f ca="1">SUMIF([1]route!$E$3:$E$10005,E442,[1]!Table1[Remain PO])</f>
        <v>0</v>
      </c>
      <c r="BK442" s="31">
        <f ca="1">SUMIF([1]route!$E$3:$E$10005,E442,[1]!Table1[N+1])</f>
        <v>0</v>
      </c>
      <c r="BL442" s="31">
        <f ca="1">SUMIF([1]route!$E$3:$E$10005,E442,[1]!Table1[N+2])</f>
        <v>0</v>
      </c>
      <c r="BM442" s="31">
        <f ca="1">SUMIF([1]route!$E$3:$E$10005,E442,[1]!Table1[N+3])</f>
        <v>0</v>
      </c>
      <c r="BN442" s="32">
        <f ca="1">SUMIF([1]route!$E$3:$E$10005,E442,[1]!Table1[N+4])</f>
        <v>0</v>
      </c>
      <c r="BP442" s="37">
        <f t="shared" si="152"/>
        <v>0</v>
      </c>
      <c r="BQ442" s="35">
        <f t="shared" ca="1" si="157"/>
        <v>0</v>
      </c>
      <c r="BR442" s="35">
        <f t="shared" ca="1" si="157"/>
        <v>0</v>
      </c>
      <c r="BS442" s="35">
        <f t="shared" ca="1" si="157"/>
        <v>0</v>
      </c>
      <c r="BT442" s="35">
        <f t="shared" ca="1" si="157"/>
        <v>0</v>
      </c>
      <c r="BU442" s="35">
        <f t="shared" ca="1" si="157"/>
        <v>0</v>
      </c>
      <c r="BV442" s="35">
        <f t="shared" ca="1" si="157"/>
        <v>0</v>
      </c>
      <c r="BW442" s="35">
        <f t="shared" ca="1" si="157"/>
        <v>0</v>
      </c>
      <c r="BX442" s="35">
        <f t="shared" ca="1" si="157"/>
        <v>0</v>
      </c>
      <c r="BY442" s="35">
        <f t="shared" ca="1" si="157"/>
        <v>0</v>
      </c>
      <c r="BZ442" s="35">
        <f t="shared" ca="1" si="157"/>
        <v>0</v>
      </c>
      <c r="CA442" s="35">
        <f t="shared" ca="1" si="157"/>
        <v>0</v>
      </c>
      <c r="CB442" s="35">
        <f t="shared" ca="1" si="157"/>
        <v>0</v>
      </c>
      <c r="CC442" s="35">
        <f t="shared" ca="1" si="157"/>
        <v>0</v>
      </c>
      <c r="CD442" s="35">
        <f t="shared" ca="1" si="158"/>
        <v>0</v>
      </c>
      <c r="CE442" s="35">
        <f t="shared" ca="1" si="158"/>
        <v>0</v>
      </c>
      <c r="CF442" s="35">
        <f t="shared" ca="1" si="158"/>
        <v>0</v>
      </c>
      <c r="CG442" s="35">
        <f t="shared" ca="1" si="158"/>
        <v>0</v>
      </c>
      <c r="CH442" s="35">
        <f t="shared" ca="1" si="158"/>
        <v>0</v>
      </c>
      <c r="CI442" s="35">
        <f t="shared" ca="1" si="158"/>
        <v>0</v>
      </c>
      <c r="CJ442" s="35">
        <f t="shared" ca="1" si="158"/>
        <v>0</v>
      </c>
      <c r="CK442" s="35">
        <f t="shared" ca="1" si="159"/>
        <v>0</v>
      </c>
      <c r="CL442" s="35">
        <f t="shared" ca="1" si="159"/>
        <v>0</v>
      </c>
      <c r="CM442" s="35">
        <f t="shared" ca="1" si="159"/>
        <v>0</v>
      </c>
      <c r="CN442" s="35">
        <f t="shared" ca="1" si="159"/>
        <v>0</v>
      </c>
      <c r="CO442" s="35">
        <f t="shared" ca="1" si="159"/>
        <v>0</v>
      </c>
      <c r="CP442" s="35">
        <f t="shared" ca="1" si="159"/>
        <v>0</v>
      </c>
      <c r="CQ442" s="35">
        <f t="shared" ca="1" si="159"/>
        <v>0</v>
      </c>
      <c r="CR442" s="35">
        <f t="shared" ca="1" si="159"/>
        <v>0</v>
      </c>
      <c r="CS442" s="35">
        <f t="shared" ca="1" si="159"/>
        <v>0</v>
      </c>
      <c r="CT442" s="35">
        <f t="shared" ca="1" si="159"/>
        <v>0</v>
      </c>
      <c r="CU442" s="35">
        <f t="shared" ca="1" si="159"/>
        <v>0</v>
      </c>
      <c r="CV442" s="35">
        <f t="shared" ca="1" si="159"/>
        <v>0</v>
      </c>
      <c r="CW442" s="38">
        <f t="shared" ca="1" si="160"/>
        <v>0</v>
      </c>
      <c r="CX442" s="38">
        <f t="shared" ca="1" si="160"/>
        <v>0</v>
      </c>
      <c r="CY442" s="38">
        <f t="shared" ca="1" si="160"/>
        <v>0</v>
      </c>
      <c r="CZ442" s="39">
        <f t="shared" ca="1" si="139"/>
        <v>0</v>
      </c>
      <c r="DA442" s="35"/>
    </row>
    <row r="443" spans="4:105" x14ac:dyDescent="0.3">
      <c r="D443" s="61" t="str">
        <f>VLOOKUP(F443,[1]Special!$O$2:$S$209,3,0)</f>
        <v>|0101022000|0.00|0.00|0.000|67.0002</v>
      </c>
      <c r="E443" s="20" t="s">
        <v>466</v>
      </c>
      <c r="F443" s="19" t="str">
        <f t="shared" si="142"/>
        <v>|0200225939|22.20|0.00|2.000|0.000</v>
      </c>
      <c r="G443" s="19" t="str">
        <f>'Cutting Rules'!H443</f>
        <v>CIC1||||||||||||</v>
      </c>
      <c r="H443" s="19" t="str">
        <f>VLOOKUP(MID(F443,8,2),[1]Special!$H$2:$I$32,2,0)</f>
        <v>STAM290GA</v>
      </c>
      <c r="I443" s="19" t="str">
        <f t="shared" si="143"/>
        <v>NBC</v>
      </c>
      <c r="J443" s="19" t="str">
        <f t="shared" si="144"/>
        <v>P</v>
      </c>
      <c r="K443" s="19" t="str">
        <f t="shared" si="145"/>
        <v>22.2</v>
      </c>
      <c r="L443" s="19" t="str">
        <f t="shared" si="146"/>
        <v>0.00</v>
      </c>
      <c r="M443" s="52" t="str">
        <f t="shared" si="147"/>
        <v>2.00</v>
      </c>
      <c r="N443" s="52" t="str">
        <f t="shared" si="148"/>
        <v>5931</v>
      </c>
      <c r="O443" s="19">
        <f>VLOOKUP(F443,[1]Item!$A$5:$Z$10000,26,0)</f>
        <v>0.996</v>
      </c>
      <c r="P443" s="19" t="str">
        <f>VLOOKUP(E443,[1]route!$E$3:$O$10005,11,0)</f>
        <v>P/E</v>
      </c>
      <c r="Q443" s="62" t="str">
        <f>'Cutting Rules'!AD443</f>
        <v>5931------------</v>
      </c>
      <c r="R443" s="23">
        <f ca="1">SUMIF([1]route!$E$3:$E$10005,E443,[1]!Table1[生産])</f>
        <v>0</v>
      </c>
      <c r="S443" s="24"/>
      <c r="T443" s="78" t="s">
        <v>547</v>
      </c>
      <c r="U443" s="19"/>
      <c r="V443" s="48">
        <f>SUMIF([1]route!$E$3:$E$10005,E443,[1]route!$M$3:$M$10005)</f>
        <v>0</v>
      </c>
      <c r="W443" s="56">
        <f t="shared" si="149"/>
        <v>0</v>
      </c>
      <c r="X443" s="27" t="e">
        <f t="array" aca="1" ref="X443" ca="1">INDEX($BP443:$CZ443,MATCH(TRUE,$BP443:$CZ443&lt;0,0))</f>
        <v>#N/A</v>
      </c>
      <c r="Y443" s="47" t="str">
        <f t="shared" ca="1" si="140"/>
        <v/>
      </c>
      <c r="Z443" s="121" t="str">
        <f>IFERROR(VLOOKUP(E443,[1]route!$E$3:$BL$10005,59,0),"")&amp;IFERROR(VLOOKUP(E443,[1]route!$E$3:$BL$10005,60,0),"")</f>
        <v/>
      </c>
      <c r="AA443" s="28">
        <f t="shared" ca="1" si="150"/>
        <v>0</v>
      </c>
      <c r="AB443" s="77">
        <f t="shared" ca="1" si="151"/>
        <v>0</v>
      </c>
      <c r="AC443" s="4" t="str">
        <f t="shared" ca="1" si="141"/>
        <v/>
      </c>
      <c r="AD443" s="29">
        <v>0</v>
      </c>
      <c r="AE443" s="30">
        <f ca="1">SUMIF([1]route!$E$3:$E$10005,E443,[1]!Table1[1])</f>
        <v>0</v>
      </c>
      <c r="AF443" s="30">
        <f ca="1">SUMIF([1]route!$E$3:$E$10005,E443,[1]!Table1[2])</f>
        <v>0</v>
      </c>
      <c r="AG443" s="30">
        <f ca="1">SUMIF([1]route!$E$3:$E$10005,E443,[1]!Table1[3])</f>
        <v>0</v>
      </c>
      <c r="AH443" s="30">
        <f ca="1">SUMIF([1]route!$E$3:$E$10005,E443,[1]!Table1[4])</f>
        <v>0</v>
      </c>
      <c r="AI443" s="30">
        <f ca="1">SUMIF([1]route!$E$3:$E$10005,E443,[1]!Table1[5])</f>
        <v>0</v>
      </c>
      <c r="AJ443" s="30">
        <f ca="1">SUMIF([1]route!$E$3:$E$10005,E443,[1]!Table1[6])</f>
        <v>0</v>
      </c>
      <c r="AK443" s="30">
        <f ca="1">SUMIF([1]route!$E$3:$E$10005,E443,[1]!Table1[7])</f>
        <v>0</v>
      </c>
      <c r="AL443" s="30">
        <f ca="1">SUMIF([1]route!$E$3:$E$10005,E443,[1]!Table1[8])</f>
        <v>0</v>
      </c>
      <c r="AM443" s="30">
        <f ca="1">SUMIF([1]route!$E$3:$E$10005,E443,[1]!Table1[9])</f>
        <v>0</v>
      </c>
      <c r="AN443" s="30">
        <f ca="1">SUMIF([1]route!$E$3:$E$10005,E443,[1]!Table1[10])</f>
        <v>0</v>
      </c>
      <c r="AO443" s="30">
        <f ca="1">SUMIF([1]route!$E$3:$E$10005,E443,[1]!Table1[11])</f>
        <v>0</v>
      </c>
      <c r="AP443" s="30">
        <f ca="1">SUMIF([1]route!$E$3:$E$10005,E443,[1]!Table1[12])</f>
        <v>0</v>
      </c>
      <c r="AQ443" s="30">
        <f ca="1">SUMIF([1]route!$E$3:$E$10005,E443,[1]!Table1[13])</f>
        <v>0</v>
      </c>
      <c r="AR443" s="30">
        <f ca="1">SUMIF([1]route!$E$3:$E$10005,E443,[1]!Table1[14])</f>
        <v>0</v>
      </c>
      <c r="AS443" s="30">
        <f ca="1">SUMIF([1]route!$E$3:$E$10005,E443,[1]!Table1[15])</f>
        <v>0</v>
      </c>
      <c r="AT443" s="30">
        <f ca="1">SUMIF([1]route!$E$3:$E$10005,E443,[1]!Table1[16])</f>
        <v>0</v>
      </c>
      <c r="AU443" s="30">
        <f ca="1">SUMIF([1]route!$E$3:$E$10005,E443,[1]!Table1[17])</f>
        <v>0</v>
      </c>
      <c r="AV443" s="30">
        <f ca="1">SUMIF([1]route!$E$3:$E$10005,E443,[1]!Table1[18])</f>
        <v>0</v>
      </c>
      <c r="AW443" s="30">
        <f ca="1">SUMIF([1]route!$E$3:$E$10005,E443,[1]!Table1[19])</f>
        <v>0</v>
      </c>
      <c r="AX443" s="30">
        <f ca="1">SUMIF([1]route!$E$3:$E$10005,E443,[1]!Table1[20])</f>
        <v>0</v>
      </c>
      <c r="AY443" s="30">
        <f ca="1">SUMIF([1]route!$E$3:$E$10005,E443,[1]!Table1[21])</f>
        <v>0</v>
      </c>
      <c r="AZ443" s="30">
        <f ca="1">SUMIF([1]route!$E$3:$E$10005,E443,[1]!Table1[22])</f>
        <v>0</v>
      </c>
      <c r="BA443" s="30">
        <f ca="1">SUMIF([1]route!$E$3:$E$10005,E443,[1]!Table1[23])</f>
        <v>0</v>
      </c>
      <c r="BB443" s="30">
        <f ca="1">SUMIF([1]route!$E$3:$E$10005,E443,[1]!Table1[24])</f>
        <v>0</v>
      </c>
      <c r="BC443" s="30">
        <f ca="1">SUMIF([1]route!$E$3:$E$10005,E443,[1]!Table1[25])</f>
        <v>0</v>
      </c>
      <c r="BD443" s="30">
        <f ca="1">SUMIF([1]route!$E$3:$E$10005,E443,[1]!Table1[26])</f>
        <v>0</v>
      </c>
      <c r="BE443" s="30">
        <f ca="1">SUMIF([1]route!$E$3:$E$10005,E443,[1]!Table1[27])</f>
        <v>0</v>
      </c>
      <c r="BF443" s="30">
        <f ca="1">SUMIF([1]route!$E$3:$E$10005,E443,[1]!Table1[28])</f>
        <v>0</v>
      </c>
      <c r="BG443" s="30">
        <f ca="1">SUMIF([1]route!$E$3:$E$10005,E443,[1]!Table1[29])</f>
        <v>0</v>
      </c>
      <c r="BH443" s="30">
        <f ca="1">SUMIF([1]route!$E$3:$E$10005,E443,[1]!Table1[30])</f>
        <v>0</v>
      </c>
      <c r="BI443" s="30">
        <f ca="1">SUMIF([1]route!$E$3:$E$10005,E443,[1]!Table1[31])</f>
        <v>0</v>
      </c>
      <c r="BJ443" s="30">
        <f ca="1">SUMIF([1]route!$E$3:$E$10005,E443,[1]!Table1[Remain PO])</f>
        <v>0</v>
      </c>
      <c r="BK443" s="31">
        <f ca="1">SUMIF([1]route!$E$3:$E$10005,E443,[1]!Table1[N+1])</f>
        <v>0</v>
      </c>
      <c r="BL443" s="31">
        <f ca="1">SUMIF([1]route!$E$3:$E$10005,E443,[1]!Table1[N+2])</f>
        <v>0</v>
      </c>
      <c r="BM443" s="31">
        <f ca="1">SUMIF([1]route!$E$3:$E$10005,E443,[1]!Table1[N+3])</f>
        <v>0</v>
      </c>
      <c r="BN443" s="32">
        <f ca="1">SUMIF([1]route!$E$3:$E$10005,E443,[1]!Table1[N+4])</f>
        <v>0</v>
      </c>
      <c r="BP443" s="37">
        <f t="shared" si="152"/>
        <v>0</v>
      </c>
      <c r="BQ443" s="35">
        <f t="shared" ca="1" si="157"/>
        <v>0</v>
      </c>
      <c r="BR443" s="35">
        <f t="shared" ca="1" si="157"/>
        <v>0</v>
      </c>
      <c r="BS443" s="35">
        <f t="shared" ca="1" si="157"/>
        <v>0</v>
      </c>
      <c r="BT443" s="35">
        <f t="shared" ca="1" si="157"/>
        <v>0</v>
      </c>
      <c r="BU443" s="35">
        <f t="shared" ca="1" si="157"/>
        <v>0</v>
      </c>
      <c r="BV443" s="35">
        <f t="shared" ca="1" si="157"/>
        <v>0</v>
      </c>
      <c r="BW443" s="35">
        <f t="shared" ca="1" si="157"/>
        <v>0</v>
      </c>
      <c r="BX443" s="35">
        <f t="shared" ca="1" si="157"/>
        <v>0</v>
      </c>
      <c r="BY443" s="35">
        <f t="shared" ca="1" si="157"/>
        <v>0</v>
      </c>
      <c r="BZ443" s="35">
        <f t="shared" ca="1" si="157"/>
        <v>0</v>
      </c>
      <c r="CA443" s="35">
        <f t="shared" ca="1" si="157"/>
        <v>0</v>
      </c>
      <c r="CB443" s="35">
        <f t="shared" ca="1" si="157"/>
        <v>0</v>
      </c>
      <c r="CC443" s="35">
        <f t="shared" ca="1" si="157"/>
        <v>0</v>
      </c>
      <c r="CD443" s="35">
        <f t="shared" ca="1" si="158"/>
        <v>0</v>
      </c>
      <c r="CE443" s="35">
        <f t="shared" ca="1" si="158"/>
        <v>0</v>
      </c>
      <c r="CF443" s="35">
        <f t="shared" ca="1" si="158"/>
        <v>0</v>
      </c>
      <c r="CG443" s="35">
        <f t="shared" ca="1" si="158"/>
        <v>0</v>
      </c>
      <c r="CH443" s="35">
        <f t="shared" ca="1" si="158"/>
        <v>0</v>
      </c>
      <c r="CI443" s="35">
        <f t="shared" ca="1" si="158"/>
        <v>0</v>
      </c>
      <c r="CJ443" s="35">
        <f t="shared" ca="1" si="158"/>
        <v>0</v>
      </c>
      <c r="CK443" s="35">
        <f t="shared" ca="1" si="159"/>
        <v>0</v>
      </c>
      <c r="CL443" s="35">
        <f t="shared" ca="1" si="159"/>
        <v>0</v>
      </c>
      <c r="CM443" s="35">
        <f t="shared" ca="1" si="159"/>
        <v>0</v>
      </c>
      <c r="CN443" s="35">
        <f t="shared" ca="1" si="159"/>
        <v>0</v>
      </c>
      <c r="CO443" s="35">
        <f t="shared" ca="1" si="159"/>
        <v>0</v>
      </c>
      <c r="CP443" s="35">
        <f t="shared" ca="1" si="159"/>
        <v>0</v>
      </c>
      <c r="CQ443" s="35">
        <f t="shared" ca="1" si="159"/>
        <v>0</v>
      </c>
      <c r="CR443" s="35">
        <f t="shared" ca="1" si="159"/>
        <v>0</v>
      </c>
      <c r="CS443" s="35">
        <f t="shared" ca="1" si="159"/>
        <v>0</v>
      </c>
      <c r="CT443" s="35">
        <f t="shared" ca="1" si="159"/>
        <v>0</v>
      </c>
      <c r="CU443" s="35">
        <f t="shared" ca="1" si="159"/>
        <v>0</v>
      </c>
      <c r="CV443" s="35">
        <f t="shared" ca="1" si="159"/>
        <v>0</v>
      </c>
      <c r="CW443" s="38">
        <f t="shared" ca="1" si="160"/>
        <v>0</v>
      </c>
      <c r="CX443" s="38">
        <f t="shared" ca="1" si="160"/>
        <v>0</v>
      </c>
      <c r="CY443" s="38">
        <f t="shared" ca="1" si="160"/>
        <v>0</v>
      </c>
      <c r="CZ443" s="39">
        <f t="shared" ca="1" si="160"/>
        <v>0</v>
      </c>
      <c r="DA443" s="35"/>
    </row>
    <row r="444" spans="4:105" x14ac:dyDescent="0.3">
      <c r="D444" s="61" t="str">
        <f>VLOOKUP(F444,[1]Special!$O$2:$S$209,3,0)</f>
        <v>|0101021700|0.00|0.00|0.000|84.5003.2</v>
      </c>
      <c r="E444" s="20" t="s">
        <v>467</v>
      </c>
      <c r="F444" s="19" t="str">
        <f t="shared" si="142"/>
        <v>|0200226010|28.60|0.00|3.200|0.000</v>
      </c>
      <c r="G444" s="19" t="str">
        <f>'Cutting Rules'!H444</f>
        <v>CIC1||||||||||||</v>
      </c>
      <c r="H444" s="19" t="str">
        <f>VLOOKUP(MID(F444,8,2),[1]Special!$H$2:$I$32,2,0)</f>
        <v>STAM390G</v>
      </c>
      <c r="I444" s="19" t="str">
        <f t="shared" si="143"/>
        <v>IBC</v>
      </c>
      <c r="J444" s="19" t="str">
        <f t="shared" si="144"/>
        <v>P</v>
      </c>
      <c r="K444" s="19" t="str">
        <f t="shared" si="145"/>
        <v>28.6</v>
      </c>
      <c r="L444" s="19" t="str">
        <f t="shared" si="146"/>
        <v>0.00</v>
      </c>
      <c r="M444" s="52" t="str">
        <f t="shared" si="147"/>
        <v>3.20</v>
      </c>
      <c r="N444" s="52" t="str">
        <f t="shared" si="148"/>
        <v>6000</v>
      </c>
      <c r="O444" s="19">
        <f>VLOOKUP(F444,[1]Item!$A$5:$Z$10000,26,0)</f>
        <v>2.004</v>
      </c>
      <c r="P444" s="19" t="str">
        <f>VLOOKUP(E444,[1]route!$E$3:$O$10005,11,0)</f>
        <v>P/E</v>
      </c>
      <c r="Q444" s="62" t="str">
        <f>'Cutting Rules'!AD444</f>
        <v>6000------------</v>
      </c>
      <c r="R444" s="23">
        <f ca="1">SUMIF([1]route!$E$3:$E$10005,E444,[1]!Table1[生産])</f>
        <v>0</v>
      </c>
      <c r="S444" s="24"/>
      <c r="T444" s="78" t="s">
        <v>547</v>
      </c>
      <c r="U444" s="19"/>
      <c r="V444" s="48">
        <f>SUMIF([1]route!$E$3:$E$10005,E444,[1]route!$M$3:$M$10005)</f>
        <v>0</v>
      </c>
      <c r="W444" s="56">
        <f t="shared" si="149"/>
        <v>0</v>
      </c>
      <c r="X444" s="27" t="e">
        <f t="array" aca="1" ref="X444" ca="1">INDEX($BP444:$CZ444,MATCH(TRUE,$BP444:$CZ444&lt;0,0))</f>
        <v>#N/A</v>
      </c>
      <c r="Y444" s="47" t="str">
        <f t="shared" ca="1" si="140"/>
        <v/>
      </c>
      <c r="Z444" s="121" t="str">
        <f>IFERROR(VLOOKUP(E444,[1]route!$E$3:$BL$10005,59,0),"")&amp;IFERROR(VLOOKUP(E444,[1]route!$E$3:$BL$10005,60,0),"")</f>
        <v/>
      </c>
      <c r="AA444" s="28">
        <f t="shared" ca="1" si="150"/>
        <v>0</v>
      </c>
      <c r="AB444" s="77">
        <f t="shared" ca="1" si="151"/>
        <v>0</v>
      </c>
      <c r="AC444" s="4" t="str">
        <f t="shared" ca="1" si="141"/>
        <v/>
      </c>
      <c r="AD444" s="29">
        <v>0</v>
      </c>
      <c r="AE444" s="30">
        <f ca="1">SUMIF([1]route!$E$3:$E$10005,E444,[1]!Table1[1])</f>
        <v>0</v>
      </c>
      <c r="AF444" s="30">
        <f ca="1">SUMIF([1]route!$E$3:$E$10005,E444,[1]!Table1[2])</f>
        <v>0</v>
      </c>
      <c r="AG444" s="30">
        <f ca="1">SUMIF([1]route!$E$3:$E$10005,E444,[1]!Table1[3])</f>
        <v>0</v>
      </c>
      <c r="AH444" s="30">
        <f ca="1">SUMIF([1]route!$E$3:$E$10005,E444,[1]!Table1[4])</f>
        <v>0</v>
      </c>
      <c r="AI444" s="30">
        <f ca="1">SUMIF([1]route!$E$3:$E$10005,E444,[1]!Table1[5])</f>
        <v>0</v>
      </c>
      <c r="AJ444" s="30">
        <f ca="1">SUMIF([1]route!$E$3:$E$10005,E444,[1]!Table1[6])</f>
        <v>0</v>
      </c>
      <c r="AK444" s="30">
        <f ca="1">SUMIF([1]route!$E$3:$E$10005,E444,[1]!Table1[7])</f>
        <v>0</v>
      </c>
      <c r="AL444" s="30">
        <f ca="1">SUMIF([1]route!$E$3:$E$10005,E444,[1]!Table1[8])</f>
        <v>0</v>
      </c>
      <c r="AM444" s="30">
        <f ca="1">SUMIF([1]route!$E$3:$E$10005,E444,[1]!Table1[9])</f>
        <v>0</v>
      </c>
      <c r="AN444" s="30">
        <f ca="1">SUMIF([1]route!$E$3:$E$10005,E444,[1]!Table1[10])</f>
        <v>0</v>
      </c>
      <c r="AO444" s="30">
        <f ca="1">SUMIF([1]route!$E$3:$E$10005,E444,[1]!Table1[11])</f>
        <v>0</v>
      </c>
      <c r="AP444" s="30">
        <f ca="1">SUMIF([1]route!$E$3:$E$10005,E444,[1]!Table1[12])</f>
        <v>0</v>
      </c>
      <c r="AQ444" s="30">
        <f ca="1">SUMIF([1]route!$E$3:$E$10005,E444,[1]!Table1[13])</f>
        <v>0</v>
      </c>
      <c r="AR444" s="30">
        <f ca="1">SUMIF([1]route!$E$3:$E$10005,E444,[1]!Table1[14])</f>
        <v>0</v>
      </c>
      <c r="AS444" s="30">
        <f ca="1">SUMIF([1]route!$E$3:$E$10005,E444,[1]!Table1[15])</f>
        <v>0</v>
      </c>
      <c r="AT444" s="30">
        <f ca="1">SUMIF([1]route!$E$3:$E$10005,E444,[1]!Table1[16])</f>
        <v>0</v>
      </c>
      <c r="AU444" s="30">
        <f ca="1">SUMIF([1]route!$E$3:$E$10005,E444,[1]!Table1[17])</f>
        <v>0</v>
      </c>
      <c r="AV444" s="30">
        <f ca="1">SUMIF([1]route!$E$3:$E$10005,E444,[1]!Table1[18])</f>
        <v>0</v>
      </c>
      <c r="AW444" s="30">
        <f ca="1">SUMIF([1]route!$E$3:$E$10005,E444,[1]!Table1[19])</f>
        <v>0</v>
      </c>
      <c r="AX444" s="30">
        <f ca="1">SUMIF([1]route!$E$3:$E$10005,E444,[1]!Table1[20])</f>
        <v>0</v>
      </c>
      <c r="AY444" s="30">
        <f ca="1">SUMIF([1]route!$E$3:$E$10005,E444,[1]!Table1[21])</f>
        <v>0</v>
      </c>
      <c r="AZ444" s="30">
        <f ca="1">SUMIF([1]route!$E$3:$E$10005,E444,[1]!Table1[22])</f>
        <v>0</v>
      </c>
      <c r="BA444" s="30">
        <f ca="1">SUMIF([1]route!$E$3:$E$10005,E444,[1]!Table1[23])</f>
        <v>0</v>
      </c>
      <c r="BB444" s="30">
        <f ca="1">SUMIF([1]route!$E$3:$E$10005,E444,[1]!Table1[24])</f>
        <v>0</v>
      </c>
      <c r="BC444" s="30">
        <f ca="1">SUMIF([1]route!$E$3:$E$10005,E444,[1]!Table1[25])</f>
        <v>0</v>
      </c>
      <c r="BD444" s="30">
        <f ca="1">SUMIF([1]route!$E$3:$E$10005,E444,[1]!Table1[26])</f>
        <v>0</v>
      </c>
      <c r="BE444" s="30">
        <f ca="1">SUMIF([1]route!$E$3:$E$10005,E444,[1]!Table1[27])</f>
        <v>0</v>
      </c>
      <c r="BF444" s="30">
        <f ca="1">SUMIF([1]route!$E$3:$E$10005,E444,[1]!Table1[28])</f>
        <v>0</v>
      </c>
      <c r="BG444" s="30">
        <f ca="1">SUMIF([1]route!$E$3:$E$10005,E444,[1]!Table1[29])</f>
        <v>0</v>
      </c>
      <c r="BH444" s="30">
        <f ca="1">SUMIF([1]route!$E$3:$E$10005,E444,[1]!Table1[30])</f>
        <v>0</v>
      </c>
      <c r="BI444" s="30">
        <f ca="1">SUMIF([1]route!$E$3:$E$10005,E444,[1]!Table1[31])</f>
        <v>0</v>
      </c>
      <c r="BJ444" s="30">
        <f ca="1">SUMIF([1]route!$E$3:$E$10005,E444,[1]!Table1[Remain PO])</f>
        <v>0</v>
      </c>
      <c r="BK444" s="31">
        <f ca="1">SUMIF([1]route!$E$3:$E$10005,E444,[1]!Table1[N+1])</f>
        <v>0</v>
      </c>
      <c r="BL444" s="31">
        <f ca="1">SUMIF([1]route!$E$3:$E$10005,E444,[1]!Table1[N+2])</f>
        <v>0</v>
      </c>
      <c r="BM444" s="31">
        <f ca="1">SUMIF([1]route!$E$3:$E$10005,E444,[1]!Table1[N+3])</f>
        <v>0</v>
      </c>
      <c r="BN444" s="32">
        <f ca="1">SUMIF([1]route!$E$3:$E$10005,E444,[1]!Table1[N+4])</f>
        <v>0</v>
      </c>
      <c r="BP444" s="37">
        <f t="shared" si="152"/>
        <v>0</v>
      </c>
      <c r="BQ444" s="35">
        <f t="shared" ca="1" si="157"/>
        <v>0</v>
      </c>
      <c r="BR444" s="35">
        <f t="shared" ca="1" si="157"/>
        <v>0</v>
      </c>
      <c r="BS444" s="35">
        <f t="shared" ca="1" si="157"/>
        <v>0</v>
      </c>
      <c r="BT444" s="35">
        <f t="shared" ca="1" si="157"/>
        <v>0</v>
      </c>
      <c r="BU444" s="35">
        <f t="shared" ca="1" si="157"/>
        <v>0</v>
      </c>
      <c r="BV444" s="35">
        <f t="shared" ca="1" si="157"/>
        <v>0</v>
      </c>
      <c r="BW444" s="35">
        <f t="shared" ca="1" si="157"/>
        <v>0</v>
      </c>
      <c r="BX444" s="35">
        <f t="shared" ca="1" si="157"/>
        <v>0</v>
      </c>
      <c r="BY444" s="35">
        <f t="shared" ca="1" si="157"/>
        <v>0</v>
      </c>
      <c r="BZ444" s="35">
        <f t="shared" ca="1" si="157"/>
        <v>0</v>
      </c>
      <c r="CA444" s="35">
        <f t="shared" ca="1" si="157"/>
        <v>0</v>
      </c>
      <c r="CB444" s="35">
        <f t="shared" ca="1" si="157"/>
        <v>0</v>
      </c>
      <c r="CC444" s="35">
        <f t="shared" ca="1" si="157"/>
        <v>0</v>
      </c>
      <c r="CD444" s="35">
        <f t="shared" ca="1" si="158"/>
        <v>0</v>
      </c>
      <c r="CE444" s="35">
        <f t="shared" ca="1" si="158"/>
        <v>0</v>
      </c>
      <c r="CF444" s="35">
        <f t="shared" ca="1" si="158"/>
        <v>0</v>
      </c>
      <c r="CG444" s="35">
        <f t="shared" ca="1" si="158"/>
        <v>0</v>
      </c>
      <c r="CH444" s="35">
        <f t="shared" ca="1" si="158"/>
        <v>0</v>
      </c>
      <c r="CI444" s="35">
        <f t="shared" ca="1" si="158"/>
        <v>0</v>
      </c>
      <c r="CJ444" s="35">
        <f t="shared" ca="1" si="158"/>
        <v>0</v>
      </c>
      <c r="CK444" s="35">
        <f t="shared" ca="1" si="159"/>
        <v>0</v>
      </c>
      <c r="CL444" s="35">
        <f t="shared" ca="1" si="159"/>
        <v>0</v>
      </c>
      <c r="CM444" s="35">
        <f t="shared" ca="1" si="159"/>
        <v>0</v>
      </c>
      <c r="CN444" s="35">
        <f t="shared" ca="1" si="159"/>
        <v>0</v>
      </c>
      <c r="CO444" s="35">
        <f t="shared" ca="1" si="159"/>
        <v>0</v>
      </c>
      <c r="CP444" s="35">
        <f t="shared" ca="1" si="159"/>
        <v>0</v>
      </c>
      <c r="CQ444" s="35">
        <f t="shared" ca="1" si="159"/>
        <v>0</v>
      </c>
      <c r="CR444" s="35">
        <f t="shared" ca="1" si="159"/>
        <v>0</v>
      </c>
      <c r="CS444" s="35">
        <f t="shared" ca="1" si="159"/>
        <v>0</v>
      </c>
      <c r="CT444" s="35">
        <f t="shared" ca="1" si="159"/>
        <v>0</v>
      </c>
      <c r="CU444" s="35">
        <f t="shared" ca="1" si="159"/>
        <v>0</v>
      </c>
      <c r="CV444" s="35">
        <f t="shared" ca="1" si="159"/>
        <v>0</v>
      </c>
      <c r="CW444" s="38">
        <f t="shared" ca="1" si="160"/>
        <v>0</v>
      </c>
      <c r="CX444" s="38">
        <f t="shared" ca="1" si="160"/>
        <v>0</v>
      </c>
      <c r="CY444" s="38">
        <f t="shared" ca="1" si="160"/>
        <v>0</v>
      </c>
      <c r="CZ444" s="39">
        <f t="shared" ca="1" si="160"/>
        <v>0</v>
      </c>
      <c r="DA444" s="35"/>
    </row>
    <row r="445" spans="4:105" x14ac:dyDescent="0.3">
      <c r="D445" s="61" t="str">
        <f>VLOOKUP(F445,[1]Special!$O$2:$S$209,3,0)</f>
        <v>|0101022500|0.00|0.00|0.000|75.5003.2</v>
      </c>
      <c r="E445" s="20" t="s">
        <v>468</v>
      </c>
      <c r="F445" s="19" t="str">
        <f t="shared" si="142"/>
        <v>|0200226240|25.40|0.00|3.200|0.000</v>
      </c>
      <c r="G445" s="19" t="str">
        <f>'Cutting Rules'!H445</f>
        <v>CIC1||||||||||||</v>
      </c>
      <c r="H445" s="19" t="str">
        <f>VLOOKUP(MID(F445,8,2),[1]Special!$H$2:$I$32,2,0)</f>
        <v>STKMHT590</v>
      </c>
      <c r="I445" s="19" t="str">
        <f t="shared" si="143"/>
        <v>NBC</v>
      </c>
      <c r="J445" s="19" t="str">
        <f t="shared" si="144"/>
        <v>P</v>
      </c>
      <c r="K445" s="19" t="str">
        <f t="shared" si="145"/>
        <v>25.4</v>
      </c>
      <c r="L445" s="19" t="str">
        <f t="shared" si="146"/>
        <v>0.00</v>
      </c>
      <c r="M445" s="52" t="str">
        <f t="shared" si="147"/>
        <v>3.20</v>
      </c>
      <c r="N445" s="52" t="str">
        <f t="shared" si="148"/>
        <v>5920</v>
      </c>
      <c r="O445" s="19">
        <f>VLOOKUP(F445,[1]Item!$A$5:$Z$10000,26,0)</f>
        <v>1.752</v>
      </c>
      <c r="P445" s="19" t="str">
        <f>VLOOKUP(E445,[1]route!$E$3:$O$10005,11,0)</f>
        <v>P/E</v>
      </c>
      <c r="Q445" s="62" t="str">
        <f>'Cutting Rules'!AD445</f>
        <v>5920------------</v>
      </c>
      <c r="R445" s="23">
        <f ca="1">SUMIF([1]route!$E$3:$E$10005,E445,[1]!Table1[生産])</f>
        <v>75</v>
      </c>
      <c r="S445" s="24"/>
      <c r="T445" s="78" t="s">
        <v>547</v>
      </c>
      <c r="U445" s="19"/>
      <c r="V445" s="48">
        <f>SUMIF([1]route!$E$3:$E$10005,E445,[1]route!$M$3:$M$10005)</f>
        <v>0</v>
      </c>
      <c r="W445" s="56">
        <f t="shared" si="149"/>
        <v>0</v>
      </c>
      <c r="X445" s="27">
        <f t="array" aca="1" ref="X445" ca="1">INDEX($BP445:$CZ445,MATCH(TRUE,$BP445:$CZ445&lt;0,0))</f>
        <v>-50</v>
      </c>
      <c r="Y445" s="47">
        <f t="shared" ca="1" si="140"/>
        <v>45322</v>
      </c>
      <c r="Z445" s="121" t="str">
        <f>IFERROR(VLOOKUP(E445,[1]route!$E$3:$BL$10005,59,0),"")&amp;IFERROR(VLOOKUP(E445,[1]route!$E$3:$BL$10005,60,0),"")</f>
        <v/>
      </c>
      <c r="AA445" s="28">
        <f t="shared" ca="1" si="150"/>
        <v>75</v>
      </c>
      <c r="AB445" s="77">
        <f t="shared" ca="1" si="151"/>
        <v>777.88800000000003</v>
      </c>
      <c r="AC445" s="4">
        <f t="shared" ca="1" si="141"/>
        <v>34</v>
      </c>
      <c r="AD445" s="29">
        <v>0</v>
      </c>
      <c r="AE445" s="30">
        <f ca="1">SUMIF([1]route!$E$3:$E$10005,E445,[1]!Table1[1])</f>
        <v>0</v>
      </c>
      <c r="AF445" s="30">
        <f ca="1">SUMIF([1]route!$E$3:$E$10005,E445,[1]!Table1[2])</f>
        <v>0</v>
      </c>
      <c r="AG445" s="30">
        <f ca="1">SUMIF([1]route!$E$3:$E$10005,E445,[1]!Table1[3])</f>
        <v>0</v>
      </c>
      <c r="AH445" s="30">
        <f ca="1">SUMIF([1]route!$E$3:$E$10005,E445,[1]!Table1[4])</f>
        <v>0</v>
      </c>
      <c r="AI445" s="30">
        <f ca="1">SUMIF([1]route!$E$3:$E$10005,E445,[1]!Table1[5])</f>
        <v>0</v>
      </c>
      <c r="AJ445" s="30">
        <f ca="1">SUMIF([1]route!$E$3:$E$10005,E445,[1]!Table1[6])</f>
        <v>0</v>
      </c>
      <c r="AK445" s="30">
        <f ca="1">SUMIF([1]route!$E$3:$E$10005,E445,[1]!Table1[7])</f>
        <v>0</v>
      </c>
      <c r="AL445" s="30">
        <f ca="1">SUMIF([1]route!$E$3:$E$10005,E445,[1]!Table1[8])</f>
        <v>0</v>
      </c>
      <c r="AM445" s="30">
        <f ca="1">SUMIF([1]route!$E$3:$E$10005,E445,[1]!Table1[9])</f>
        <v>0</v>
      </c>
      <c r="AN445" s="30">
        <f ca="1">SUMIF([1]route!$E$3:$E$10005,E445,[1]!Table1[10])</f>
        <v>0</v>
      </c>
      <c r="AO445" s="30">
        <f ca="1">SUMIF([1]route!$E$3:$E$10005,E445,[1]!Table1[11])</f>
        <v>0</v>
      </c>
      <c r="AP445" s="30">
        <f ca="1">SUMIF([1]route!$E$3:$E$10005,E445,[1]!Table1[12])</f>
        <v>0</v>
      </c>
      <c r="AQ445" s="30">
        <f ca="1">SUMIF([1]route!$E$3:$E$10005,E445,[1]!Table1[13])</f>
        <v>0</v>
      </c>
      <c r="AR445" s="30">
        <f ca="1">SUMIF([1]route!$E$3:$E$10005,E445,[1]!Table1[14])</f>
        <v>0</v>
      </c>
      <c r="AS445" s="30">
        <f ca="1">SUMIF([1]route!$E$3:$E$10005,E445,[1]!Table1[15])</f>
        <v>0</v>
      </c>
      <c r="AT445" s="30">
        <f ca="1">SUMIF([1]route!$E$3:$E$10005,E445,[1]!Table1[16])</f>
        <v>0</v>
      </c>
      <c r="AU445" s="30">
        <f ca="1">SUMIF([1]route!$E$3:$E$10005,E445,[1]!Table1[17])</f>
        <v>0</v>
      </c>
      <c r="AV445" s="30">
        <f ca="1">SUMIF([1]route!$E$3:$E$10005,E445,[1]!Table1[18])</f>
        <v>0</v>
      </c>
      <c r="AW445" s="30">
        <f ca="1">SUMIF([1]route!$E$3:$E$10005,E445,[1]!Table1[19])</f>
        <v>0</v>
      </c>
      <c r="AX445" s="30">
        <f ca="1">SUMIF([1]route!$E$3:$E$10005,E445,[1]!Table1[20])</f>
        <v>0</v>
      </c>
      <c r="AY445" s="30">
        <f ca="1">SUMIF([1]route!$E$3:$E$10005,E445,[1]!Table1[21])</f>
        <v>0</v>
      </c>
      <c r="AZ445" s="30">
        <f ca="1">SUMIF([1]route!$E$3:$E$10005,E445,[1]!Table1[22])</f>
        <v>0</v>
      </c>
      <c r="BA445" s="30">
        <f ca="1">SUMIF([1]route!$E$3:$E$10005,E445,[1]!Table1[23])</f>
        <v>0</v>
      </c>
      <c r="BB445" s="30">
        <f ca="1">SUMIF([1]route!$E$3:$E$10005,E445,[1]!Table1[24])</f>
        <v>0</v>
      </c>
      <c r="BC445" s="30">
        <f ca="1">SUMIF([1]route!$E$3:$E$10005,E445,[1]!Table1[25])</f>
        <v>0</v>
      </c>
      <c r="BD445" s="30">
        <f ca="1">SUMIF([1]route!$E$3:$E$10005,E445,[1]!Table1[26])</f>
        <v>0</v>
      </c>
      <c r="BE445" s="30">
        <f ca="1">SUMIF([1]route!$E$3:$E$10005,E445,[1]!Table1[27])</f>
        <v>0</v>
      </c>
      <c r="BF445" s="30">
        <f ca="1">SUMIF([1]route!$E$3:$E$10005,E445,[1]!Table1[28])</f>
        <v>0</v>
      </c>
      <c r="BG445" s="30">
        <f ca="1">SUMIF([1]route!$E$3:$E$10005,E445,[1]!Table1[29])</f>
        <v>0</v>
      </c>
      <c r="BH445" s="30">
        <f ca="1">SUMIF([1]route!$E$3:$E$10005,E445,[1]!Table1[30])</f>
        <v>0</v>
      </c>
      <c r="BI445" s="30">
        <f ca="1">SUMIF([1]route!$E$3:$E$10005,E445,[1]!Table1[31])</f>
        <v>0</v>
      </c>
      <c r="BJ445" s="30">
        <f ca="1">SUMIF([1]route!$E$3:$E$10005,E445,[1]!Table1[Remain PO])</f>
        <v>0</v>
      </c>
      <c r="BK445" s="31">
        <f ca="1">SUMIF([1]route!$E$3:$E$10005,E445,[1]!Table1[N+1])</f>
        <v>50</v>
      </c>
      <c r="BL445" s="31">
        <f ca="1">SUMIF([1]route!$E$3:$E$10005,E445,[1]!Table1[N+2])</f>
        <v>25</v>
      </c>
      <c r="BM445" s="31">
        <f ca="1">SUMIF([1]route!$E$3:$E$10005,E445,[1]!Table1[N+3])</f>
        <v>25</v>
      </c>
      <c r="BN445" s="32">
        <f ca="1">SUMIF([1]route!$E$3:$E$10005,E445,[1]!Table1[N+4])</f>
        <v>0</v>
      </c>
      <c r="BP445" s="37">
        <f t="shared" si="152"/>
        <v>0</v>
      </c>
      <c r="BQ445" s="35">
        <f t="shared" ca="1" si="157"/>
        <v>0</v>
      </c>
      <c r="BR445" s="35">
        <f t="shared" ca="1" si="157"/>
        <v>0</v>
      </c>
      <c r="BS445" s="35">
        <f t="shared" ca="1" si="157"/>
        <v>0</v>
      </c>
      <c r="BT445" s="35">
        <f t="shared" ca="1" si="157"/>
        <v>0</v>
      </c>
      <c r="BU445" s="35">
        <f t="shared" ca="1" si="157"/>
        <v>0</v>
      </c>
      <c r="BV445" s="35">
        <f t="shared" ca="1" si="157"/>
        <v>0</v>
      </c>
      <c r="BW445" s="35">
        <f t="shared" ca="1" si="157"/>
        <v>0</v>
      </c>
      <c r="BX445" s="35">
        <f t="shared" ca="1" si="157"/>
        <v>0</v>
      </c>
      <c r="BY445" s="35">
        <f t="shared" ca="1" si="157"/>
        <v>0</v>
      </c>
      <c r="BZ445" s="35">
        <f t="shared" ca="1" si="157"/>
        <v>0</v>
      </c>
      <c r="CA445" s="35">
        <f t="shared" ca="1" si="157"/>
        <v>0</v>
      </c>
      <c r="CB445" s="35">
        <f t="shared" ca="1" si="157"/>
        <v>0</v>
      </c>
      <c r="CC445" s="35">
        <f t="shared" ca="1" si="157"/>
        <v>0</v>
      </c>
      <c r="CD445" s="35">
        <f t="shared" ca="1" si="158"/>
        <v>0</v>
      </c>
      <c r="CE445" s="35">
        <f t="shared" ca="1" si="158"/>
        <v>0</v>
      </c>
      <c r="CF445" s="35">
        <f t="shared" ca="1" si="158"/>
        <v>0</v>
      </c>
      <c r="CG445" s="35">
        <f t="shared" ca="1" si="158"/>
        <v>0</v>
      </c>
      <c r="CH445" s="35">
        <f t="shared" ca="1" si="158"/>
        <v>0</v>
      </c>
      <c r="CI445" s="35">
        <f t="shared" ca="1" si="158"/>
        <v>0</v>
      </c>
      <c r="CJ445" s="35">
        <f t="shared" ca="1" si="158"/>
        <v>0</v>
      </c>
      <c r="CK445" s="35">
        <f t="shared" ca="1" si="159"/>
        <v>0</v>
      </c>
      <c r="CL445" s="35">
        <f t="shared" ca="1" si="159"/>
        <v>0</v>
      </c>
      <c r="CM445" s="35">
        <f t="shared" ca="1" si="159"/>
        <v>0</v>
      </c>
      <c r="CN445" s="35">
        <f t="shared" ca="1" si="159"/>
        <v>0</v>
      </c>
      <c r="CO445" s="35">
        <f t="shared" ca="1" si="159"/>
        <v>0</v>
      </c>
      <c r="CP445" s="35">
        <f t="shared" ca="1" si="159"/>
        <v>0</v>
      </c>
      <c r="CQ445" s="35">
        <f t="shared" ca="1" si="159"/>
        <v>0</v>
      </c>
      <c r="CR445" s="35">
        <f t="shared" ca="1" si="159"/>
        <v>0</v>
      </c>
      <c r="CS445" s="35">
        <f t="shared" ca="1" si="159"/>
        <v>0</v>
      </c>
      <c r="CT445" s="35">
        <f t="shared" ca="1" si="159"/>
        <v>0</v>
      </c>
      <c r="CU445" s="35">
        <f t="shared" ca="1" si="159"/>
        <v>0</v>
      </c>
      <c r="CV445" s="35">
        <f t="shared" ca="1" si="159"/>
        <v>0</v>
      </c>
      <c r="CW445" s="38">
        <f t="shared" ca="1" si="160"/>
        <v>-50</v>
      </c>
      <c r="CX445" s="38">
        <f t="shared" ca="1" si="160"/>
        <v>-75</v>
      </c>
      <c r="CY445" s="38">
        <f t="shared" ca="1" si="160"/>
        <v>-100</v>
      </c>
      <c r="CZ445" s="39">
        <f t="shared" ca="1" si="160"/>
        <v>-100</v>
      </c>
      <c r="DA445" s="35"/>
    </row>
    <row r="446" spans="4:105" x14ac:dyDescent="0.3">
      <c r="D446" s="61" t="str">
        <f>VLOOKUP(F446,[1]Special!$O$2:$S$209,3,0)</f>
        <v>|0101022500|0.00|0.00|0.000|153.5002.3</v>
      </c>
      <c r="E446" s="20" t="s">
        <v>469</v>
      </c>
      <c r="F446" s="19" t="str">
        <f t="shared" si="142"/>
        <v>|0200226540|50.00|30.00|2.300|0.000</v>
      </c>
      <c r="G446" s="19" t="str">
        <f>'Cutting Rules'!H446</f>
        <v>TAM HOP||||||||||||</v>
      </c>
      <c r="H446" s="19" t="str">
        <f>VLOOKUP(MID(F446,8,2),[1]Special!$H$2:$I$32,2,0)</f>
        <v>STKMRHT590</v>
      </c>
      <c r="I446" s="19" t="str">
        <f t="shared" si="143"/>
        <v>IBC</v>
      </c>
      <c r="J446" s="19" t="str">
        <f t="shared" si="144"/>
        <v>P</v>
      </c>
      <c r="K446" s="19" t="str">
        <f t="shared" si="145"/>
        <v>50.0</v>
      </c>
      <c r="L446" s="19" t="str">
        <f t="shared" si="146"/>
        <v>30.0</v>
      </c>
      <c r="M446" s="52" t="str">
        <f t="shared" si="147"/>
        <v>2.30</v>
      </c>
      <c r="N446" s="52" t="str">
        <f t="shared" si="148"/>
        <v>5903</v>
      </c>
      <c r="O446" s="19">
        <f>VLOOKUP(F446,[1]Item!$A$5:$Z$10000,26,0)</f>
        <v>2.7509999999999999</v>
      </c>
      <c r="P446" s="19" t="str">
        <f>VLOOKUP(E446,[1]route!$E$3:$O$10005,11,0)</f>
        <v>C</v>
      </c>
      <c r="Q446" s="62" t="str">
        <f>'Cutting Rules'!AD446</f>
        <v>526------------</v>
      </c>
      <c r="R446" s="23">
        <f ca="1">SUMIF([1]route!$E$3:$E$10005,E446,[1]!Table1[生産])</f>
        <v>0</v>
      </c>
      <c r="S446" s="24"/>
      <c r="T446" s="78" t="s">
        <v>547</v>
      </c>
      <c r="U446" s="19"/>
      <c r="V446" s="48">
        <f>SUMIF([1]route!$E$3:$E$10005,E446,[1]route!$M$3:$M$10005)</f>
        <v>0</v>
      </c>
      <c r="W446" s="56">
        <f t="shared" si="149"/>
        <v>0</v>
      </c>
      <c r="X446" s="27" t="e">
        <f t="array" aca="1" ref="X446" ca="1">INDEX($BP446:$CZ446,MATCH(TRUE,$BP446:$CZ446&lt;0,0))</f>
        <v>#N/A</v>
      </c>
      <c r="Y446" s="47" t="str">
        <f t="shared" ca="1" si="140"/>
        <v/>
      </c>
      <c r="Z446" s="121" t="str">
        <f>IFERROR(VLOOKUP(E446,[1]route!$E$3:$BL$10005,59,0),"")&amp;IFERROR(VLOOKUP(E446,[1]route!$E$3:$BL$10005,60,0),"")</f>
        <v/>
      </c>
      <c r="AA446" s="28">
        <f t="shared" ca="1" si="150"/>
        <v>0</v>
      </c>
      <c r="AB446" s="77">
        <f t="shared" ca="1" si="151"/>
        <v>0</v>
      </c>
      <c r="AC446" s="4" t="str">
        <f t="shared" ca="1" si="141"/>
        <v/>
      </c>
      <c r="AD446" s="29">
        <v>0</v>
      </c>
      <c r="AE446" s="30">
        <f ca="1">SUMIF([1]route!$E$3:$E$10005,E446,[1]!Table1[1])</f>
        <v>0</v>
      </c>
      <c r="AF446" s="30">
        <f ca="1">SUMIF([1]route!$E$3:$E$10005,E446,[1]!Table1[2])</f>
        <v>0</v>
      </c>
      <c r="AG446" s="30">
        <f ca="1">SUMIF([1]route!$E$3:$E$10005,E446,[1]!Table1[3])</f>
        <v>0</v>
      </c>
      <c r="AH446" s="30">
        <f ca="1">SUMIF([1]route!$E$3:$E$10005,E446,[1]!Table1[4])</f>
        <v>0</v>
      </c>
      <c r="AI446" s="30">
        <f ca="1">SUMIF([1]route!$E$3:$E$10005,E446,[1]!Table1[5])</f>
        <v>0</v>
      </c>
      <c r="AJ446" s="30">
        <f ca="1">SUMIF([1]route!$E$3:$E$10005,E446,[1]!Table1[6])</f>
        <v>0</v>
      </c>
      <c r="AK446" s="30">
        <f ca="1">SUMIF([1]route!$E$3:$E$10005,E446,[1]!Table1[7])</f>
        <v>0</v>
      </c>
      <c r="AL446" s="30">
        <f ca="1">SUMIF([1]route!$E$3:$E$10005,E446,[1]!Table1[8])</f>
        <v>0</v>
      </c>
      <c r="AM446" s="30">
        <f ca="1">SUMIF([1]route!$E$3:$E$10005,E446,[1]!Table1[9])</f>
        <v>0</v>
      </c>
      <c r="AN446" s="30">
        <f ca="1">SUMIF([1]route!$E$3:$E$10005,E446,[1]!Table1[10])</f>
        <v>0</v>
      </c>
      <c r="AO446" s="30">
        <f ca="1">SUMIF([1]route!$E$3:$E$10005,E446,[1]!Table1[11])</f>
        <v>0</v>
      </c>
      <c r="AP446" s="30">
        <f ca="1">SUMIF([1]route!$E$3:$E$10005,E446,[1]!Table1[12])</f>
        <v>0</v>
      </c>
      <c r="AQ446" s="30">
        <f ca="1">SUMIF([1]route!$E$3:$E$10005,E446,[1]!Table1[13])</f>
        <v>0</v>
      </c>
      <c r="AR446" s="30">
        <f ca="1">SUMIF([1]route!$E$3:$E$10005,E446,[1]!Table1[14])</f>
        <v>0</v>
      </c>
      <c r="AS446" s="30">
        <f ca="1">SUMIF([1]route!$E$3:$E$10005,E446,[1]!Table1[15])</f>
        <v>0</v>
      </c>
      <c r="AT446" s="30">
        <f ca="1">SUMIF([1]route!$E$3:$E$10005,E446,[1]!Table1[16])</f>
        <v>0</v>
      </c>
      <c r="AU446" s="30">
        <f ca="1">SUMIF([1]route!$E$3:$E$10005,E446,[1]!Table1[17])</f>
        <v>0</v>
      </c>
      <c r="AV446" s="30">
        <f ca="1">SUMIF([1]route!$E$3:$E$10005,E446,[1]!Table1[18])</f>
        <v>0</v>
      </c>
      <c r="AW446" s="30">
        <f ca="1">SUMIF([1]route!$E$3:$E$10005,E446,[1]!Table1[19])</f>
        <v>0</v>
      </c>
      <c r="AX446" s="30">
        <f ca="1">SUMIF([1]route!$E$3:$E$10005,E446,[1]!Table1[20])</f>
        <v>0</v>
      </c>
      <c r="AY446" s="30">
        <f ca="1">SUMIF([1]route!$E$3:$E$10005,E446,[1]!Table1[21])</f>
        <v>0</v>
      </c>
      <c r="AZ446" s="30">
        <f ca="1">SUMIF([1]route!$E$3:$E$10005,E446,[1]!Table1[22])</f>
        <v>0</v>
      </c>
      <c r="BA446" s="30">
        <f ca="1">SUMIF([1]route!$E$3:$E$10005,E446,[1]!Table1[23])</f>
        <v>0</v>
      </c>
      <c r="BB446" s="30">
        <f ca="1">SUMIF([1]route!$E$3:$E$10005,E446,[1]!Table1[24])</f>
        <v>0</v>
      </c>
      <c r="BC446" s="30">
        <f ca="1">SUMIF([1]route!$E$3:$E$10005,E446,[1]!Table1[25])</f>
        <v>0</v>
      </c>
      <c r="BD446" s="30">
        <f ca="1">SUMIF([1]route!$E$3:$E$10005,E446,[1]!Table1[26])</f>
        <v>0</v>
      </c>
      <c r="BE446" s="30">
        <f ca="1">SUMIF([1]route!$E$3:$E$10005,E446,[1]!Table1[27])</f>
        <v>0</v>
      </c>
      <c r="BF446" s="30">
        <f ca="1">SUMIF([1]route!$E$3:$E$10005,E446,[1]!Table1[28])</f>
        <v>0</v>
      </c>
      <c r="BG446" s="30">
        <f ca="1">SUMIF([1]route!$E$3:$E$10005,E446,[1]!Table1[29])</f>
        <v>0</v>
      </c>
      <c r="BH446" s="30">
        <f ca="1">SUMIF([1]route!$E$3:$E$10005,E446,[1]!Table1[30])</f>
        <v>0</v>
      </c>
      <c r="BI446" s="30">
        <f ca="1">SUMIF([1]route!$E$3:$E$10005,E446,[1]!Table1[31])</f>
        <v>0</v>
      </c>
      <c r="BJ446" s="30">
        <f ca="1">SUMIF([1]route!$E$3:$E$10005,E446,[1]!Table1[Remain PO])</f>
        <v>0</v>
      </c>
      <c r="BK446" s="31">
        <f ca="1">SUMIF([1]route!$E$3:$E$10005,E446,[1]!Table1[N+1])</f>
        <v>0</v>
      </c>
      <c r="BL446" s="31">
        <f ca="1">SUMIF([1]route!$E$3:$E$10005,E446,[1]!Table1[N+2])</f>
        <v>0</v>
      </c>
      <c r="BM446" s="31">
        <f ca="1">SUMIF([1]route!$E$3:$E$10005,E446,[1]!Table1[N+3])</f>
        <v>0</v>
      </c>
      <c r="BN446" s="32">
        <f ca="1">SUMIF([1]route!$E$3:$E$10005,E446,[1]!Table1[N+4])</f>
        <v>0</v>
      </c>
      <c r="BP446" s="37">
        <f t="shared" si="152"/>
        <v>0</v>
      </c>
      <c r="BQ446" s="35">
        <f t="shared" ca="1" si="157"/>
        <v>0</v>
      </c>
      <c r="BR446" s="35">
        <f t="shared" ca="1" si="157"/>
        <v>0</v>
      </c>
      <c r="BS446" s="35">
        <f t="shared" ca="1" si="157"/>
        <v>0</v>
      </c>
      <c r="BT446" s="35">
        <f t="shared" ca="1" si="157"/>
        <v>0</v>
      </c>
      <c r="BU446" s="35">
        <f t="shared" ca="1" si="157"/>
        <v>0</v>
      </c>
      <c r="BV446" s="35">
        <f t="shared" ca="1" si="157"/>
        <v>0</v>
      </c>
      <c r="BW446" s="35">
        <f t="shared" ca="1" si="157"/>
        <v>0</v>
      </c>
      <c r="BX446" s="35">
        <f t="shared" ca="1" si="157"/>
        <v>0</v>
      </c>
      <c r="BY446" s="35">
        <f t="shared" ca="1" si="157"/>
        <v>0</v>
      </c>
      <c r="BZ446" s="35">
        <f t="shared" ca="1" si="157"/>
        <v>0</v>
      </c>
      <c r="CA446" s="35">
        <f t="shared" ca="1" si="157"/>
        <v>0</v>
      </c>
      <c r="CB446" s="35">
        <f t="shared" ca="1" si="157"/>
        <v>0</v>
      </c>
      <c r="CC446" s="35">
        <f t="shared" ca="1" si="157"/>
        <v>0</v>
      </c>
      <c r="CD446" s="35">
        <f t="shared" ca="1" si="158"/>
        <v>0</v>
      </c>
      <c r="CE446" s="35">
        <f t="shared" ca="1" si="158"/>
        <v>0</v>
      </c>
      <c r="CF446" s="35">
        <f t="shared" ca="1" si="158"/>
        <v>0</v>
      </c>
      <c r="CG446" s="35">
        <f t="shared" ca="1" si="158"/>
        <v>0</v>
      </c>
      <c r="CH446" s="35">
        <f t="shared" ca="1" si="158"/>
        <v>0</v>
      </c>
      <c r="CI446" s="35">
        <f t="shared" ca="1" si="158"/>
        <v>0</v>
      </c>
      <c r="CJ446" s="35">
        <f t="shared" ca="1" si="158"/>
        <v>0</v>
      </c>
      <c r="CK446" s="35">
        <f t="shared" ca="1" si="159"/>
        <v>0</v>
      </c>
      <c r="CL446" s="35">
        <f t="shared" ca="1" si="159"/>
        <v>0</v>
      </c>
      <c r="CM446" s="35">
        <f t="shared" ca="1" si="159"/>
        <v>0</v>
      </c>
      <c r="CN446" s="35">
        <f t="shared" ref="CN446:CV474" ca="1" si="161">CM446-BB446</f>
        <v>0</v>
      </c>
      <c r="CO446" s="35">
        <f t="shared" ca="1" si="161"/>
        <v>0</v>
      </c>
      <c r="CP446" s="35">
        <f t="shared" ca="1" si="161"/>
        <v>0</v>
      </c>
      <c r="CQ446" s="35">
        <f t="shared" ca="1" si="161"/>
        <v>0</v>
      </c>
      <c r="CR446" s="35">
        <f t="shared" ca="1" si="161"/>
        <v>0</v>
      </c>
      <c r="CS446" s="35">
        <f t="shared" ca="1" si="161"/>
        <v>0</v>
      </c>
      <c r="CT446" s="35">
        <f t="shared" ca="1" si="161"/>
        <v>0</v>
      </c>
      <c r="CU446" s="35">
        <f t="shared" ca="1" si="161"/>
        <v>0</v>
      </c>
      <c r="CV446" s="35">
        <f t="shared" ca="1" si="161"/>
        <v>0</v>
      </c>
      <c r="CW446" s="38">
        <f t="shared" ca="1" si="160"/>
        <v>0</v>
      </c>
      <c r="CX446" s="38">
        <f t="shared" ca="1" si="160"/>
        <v>0</v>
      </c>
      <c r="CY446" s="38">
        <f t="shared" ca="1" si="160"/>
        <v>0</v>
      </c>
      <c r="CZ446" s="39">
        <f t="shared" ca="1" si="160"/>
        <v>0</v>
      </c>
      <c r="DA446" s="35"/>
    </row>
    <row r="447" spans="4:105" x14ac:dyDescent="0.3">
      <c r="D447" s="61" t="str">
        <f>VLOOKUP(F447,[1]Special!$O$2:$S$209,3,0)</f>
        <v>|0101021700|0.00|0.00|0.000|117.0002</v>
      </c>
      <c r="E447" s="20" t="s">
        <v>470</v>
      </c>
      <c r="F447" s="19" t="str">
        <f t="shared" si="142"/>
        <v>|0200220810|38.10|0.00|2.000|0.000</v>
      </c>
      <c r="G447" s="19" t="str">
        <f>'Cutting Rules'!H447</f>
        <v>TAM HOP||||||||||||</v>
      </c>
      <c r="H447" s="19" t="str">
        <f>VLOOKUP(MID(F447,8,2),[1]Special!$H$2:$I$32,2,0)</f>
        <v>STKM13A</v>
      </c>
      <c r="I447" s="19" t="str">
        <f t="shared" si="143"/>
        <v>IBC</v>
      </c>
      <c r="J447" s="19" t="str">
        <f t="shared" si="144"/>
        <v>P</v>
      </c>
      <c r="K447" s="19" t="str">
        <f t="shared" si="145"/>
        <v>38.1</v>
      </c>
      <c r="L447" s="19" t="str">
        <f t="shared" si="146"/>
        <v>0.00</v>
      </c>
      <c r="M447" s="52" t="str">
        <f t="shared" si="147"/>
        <v>2.00</v>
      </c>
      <c r="N447" s="52" t="str">
        <f t="shared" si="148"/>
        <v>5508</v>
      </c>
      <c r="O447" s="19">
        <f>VLOOKUP(F447,[1]Item!$A$5:$Z$10000,26,0)</f>
        <v>1.78</v>
      </c>
      <c r="P447" s="19" t="str">
        <f>VLOOKUP(E447,[1]route!$E$3:$O$10005,11,0)</f>
        <v>C</v>
      </c>
      <c r="Q447" s="62" t="str">
        <f>'Cutting Rules'!AD447</f>
        <v>531------------</v>
      </c>
      <c r="R447" s="23">
        <f ca="1">SUMIF([1]route!$E$3:$E$10005,E447,[1]!Table1[生産])</f>
        <v>0</v>
      </c>
      <c r="S447" s="24"/>
      <c r="T447" s="78" t="s">
        <v>547</v>
      </c>
      <c r="U447" s="19"/>
      <c r="V447" s="48">
        <f>SUMIF([1]route!$E$3:$E$10005,E447,[1]route!$M$3:$M$10005)</f>
        <v>0</v>
      </c>
      <c r="W447" s="56">
        <f t="shared" si="149"/>
        <v>0</v>
      </c>
      <c r="X447" s="27" t="e">
        <f t="array" aca="1" ref="X447" ca="1">INDEX($BP447:$CZ447,MATCH(TRUE,$BP447:$CZ447&lt;0,0))</f>
        <v>#N/A</v>
      </c>
      <c r="Y447" s="47" t="str">
        <f t="shared" ca="1" si="140"/>
        <v/>
      </c>
      <c r="Z447" s="121" t="str">
        <f>IFERROR(VLOOKUP(E447,[1]route!$E$3:$BL$10005,59,0),"")&amp;IFERROR(VLOOKUP(E447,[1]route!$E$3:$BL$10005,60,0),"")</f>
        <v/>
      </c>
      <c r="AA447" s="28">
        <f t="shared" ca="1" si="150"/>
        <v>0</v>
      </c>
      <c r="AB447" s="77">
        <f t="shared" ca="1" si="151"/>
        <v>0</v>
      </c>
      <c r="AC447" s="4" t="str">
        <f t="shared" ca="1" si="141"/>
        <v/>
      </c>
      <c r="AD447" s="29">
        <v>0</v>
      </c>
      <c r="AE447" s="30">
        <f ca="1">SUMIF([1]route!$E$3:$E$10005,E447,[1]!Table1[1])</f>
        <v>0</v>
      </c>
      <c r="AF447" s="30">
        <f ca="1">SUMIF([1]route!$E$3:$E$10005,E447,[1]!Table1[2])</f>
        <v>0</v>
      </c>
      <c r="AG447" s="30">
        <f ca="1">SUMIF([1]route!$E$3:$E$10005,E447,[1]!Table1[3])</f>
        <v>0</v>
      </c>
      <c r="AH447" s="30">
        <f ca="1">SUMIF([1]route!$E$3:$E$10005,E447,[1]!Table1[4])</f>
        <v>0</v>
      </c>
      <c r="AI447" s="30">
        <f ca="1">SUMIF([1]route!$E$3:$E$10005,E447,[1]!Table1[5])</f>
        <v>0</v>
      </c>
      <c r="AJ447" s="30">
        <f ca="1">SUMIF([1]route!$E$3:$E$10005,E447,[1]!Table1[6])</f>
        <v>0</v>
      </c>
      <c r="AK447" s="30">
        <f ca="1">SUMIF([1]route!$E$3:$E$10005,E447,[1]!Table1[7])</f>
        <v>0</v>
      </c>
      <c r="AL447" s="30">
        <f ca="1">SUMIF([1]route!$E$3:$E$10005,E447,[1]!Table1[8])</f>
        <v>0</v>
      </c>
      <c r="AM447" s="30">
        <f ca="1">SUMIF([1]route!$E$3:$E$10005,E447,[1]!Table1[9])</f>
        <v>0</v>
      </c>
      <c r="AN447" s="30">
        <f ca="1">SUMIF([1]route!$E$3:$E$10005,E447,[1]!Table1[10])</f>
        <v>0</v>
      </c>
      <c r="AO447" s="30">
        <f ca="1">SUMIF([1]route!$E$3:$E$10005,E447,[1]!Table1[11])</f>
        <v>0</v>
      </c>
      <c r="AP447" s="30">
        <f ca="1">SUMIF([1]route!$E$3:$E$10005,E447,[1]!Table1[12])</f>
        <v>0</v>
      </c>
      <c r="AQ447" s="30">
        <f ca="1">SUMIF([1]route!$E$3:$E$10005,E447,[1]!Table1[13])</f>
        <v>0</v>
      </c>
      <c r="AR447" s="30">
        <f ca="1">SUMIF([1]route!$E$3:$E$10005,E447,[1]!Table1[14])</f>
        <v>0</v>
      </c>
      <c r="AS447" s="30">
        <f ca="1">SUMIF([1]route!$E$3:$E$10005,E447,[1]!Table1[15])</f>
        <v>0</v>
      </c>
      <c r="AT447" s="30">
        <f ca="1">SUMIF([1]route!$E$3:$E$10005,E447,[1]!Table1[16])</f>
        <v>0</v>
      </c>
      <c r="AU447" s="30">
        <f ca="1">SUMIF([1]route!$E$3:$E$10005,E447,[1]!Table1[17])</f>
        <v>0</v>
      </c>
      <c r="AV447" s="30">
        <f ca="1">SUMIF([1]route!$E$3:$E$10005,E447,[1]!Table1[18])</f>
        <v>0</v>
      </c>
      <c r="AW447" s="30">
        <f ca="1">SUMIF([1]route!$E$3:$E$10005,E447,[1]!Table1[19])</f>
        <v>0</v>
      </c>
      <c r="AX447" s="30">
        <f ca="1">SUMIF([1]route!$E$3:$E$10005,E447,[1]!Table1[20])</f>
        <v>0</v>
      </c>
      <c r="AY447" s="30">
        <f ca="1">SUMIF([1]route!$E$3:$E$10005,E447,[1]!Table1[21])</f>
        <v>0</v>
      </c>
      <c r="AZ447" s="30">
        <f ca="1">SUMIF([1]route!$E$3:$E$10005,E447,[1]!Table1[22])</f>
        <v>0</v>
      </c>
      <c r="BA447" s="30">
        <f ca="1">SUMIF([1]route!$E$3:$E$10005,E447,[1]!Table1[23])</f>
        <v>0</v>
      </c>
      <c r="BB447" s="30">
        <f ca="1">SUMIF([1]route!$E$3:$E$10005,E447,[1]!Table1[24])</f>
        <v>0</v>
      </c>
      <c r="BC447" s="30">
        <f ca="1">SUMIF([1]route!$E$3:$E$10005,E447,[1]!Table1[25])</f>
        <v>0</v>
      </c>
      <c r="BD447" s="30">
        <f ca="1">SUMIF([1]route!$E$3:$E$10005,E447,[1]!Table1[26])</f>
        <v>0</v>
      </c>
      <c r="BE447" s="30">
        <f ca="1">SUMIF([1]route!$E$3:$E$10005,E447,[1]!Table1[27])</f>
        <v>0</v>
      </c>
      <c r="BF447" s="30">
        <f ca="1">SUMIF([1]route!$E$3:$E$10005,E447,[1]!Table1[28])</f>
        <v>0</v>
      </c>
      <c r="BG447" s="30">
        <f ca="1">SUMIF([1]route!$E$3:$E$10005,E447,[1]!Table1[29])</f>
        <v>0</v>
      </c>
      <c r="BH447" s="30">
        <f ca="1">SUMIF([1]route!$E$3:$E$10005,E447,[1]!Table1[30])</f>
        <v>0</v>
      </c>
      <c r="BI447" s="30">
        <f ca="1">SUMIF([1]route!$E$3:$E$10005,E447,[1]!Table1[31])</f>
        <v>0</v>
      </c>
      <c r="BJ447" s="30">
        <f ca="1">SUMIF([1]route!$E$3:$E$10005,E447,[1]!Table1[Remain PO])</f>
        <v>0</v>
      </c>
      <c r="BK447" s="31">
        <f ca="1">SUMIF([1]route!$E$3:$E$10005,E447,[1]!Table1[N+1])</f>
        <v>0</v>
      </c>
      <c r="BL447" s="31">
        <f ca="1">SUMIF([1]route!$E$3:$E$10005,E447,[1]!Table1[N+2])</f>
        <v>0</v>
      </c>
      <c r="BM447" s="31">
        <f ca="1">SUMIF([1]route!$E$3:$E$10005,E447,[1]!Table1[N+3])</f>
        <v>0</v>
      </c>
      <c r="BN447" s="32">
        <f ca="1">SUMIF([1]route!$E$3:$E$10005,E447,[1]!Table1[N+4])</f>
        <v>0</v>
      </c>
      <c r="BP447" s="37">
        <f t="shared" si="152"/>
        <v>0</v>
      </c>
      <c r="BQ447" s="35">
        <f t="shared" ca="1" si="157"/>
        <v>0</v>
      </c>
      <c r="BR447" s="35">
        <f t="shared" ca="1" si="157"/>
        <v>0</v>
      </c>
      <c r="BS447" s="35">
        <f t="shared" ca="1" si="157"/>
        <v>0</v>
      </c>
      <c r="BT447" s="35">
        <f t="shared" ca="1" si="157"/>
        <v>0</v>
      </c>
      <c r="BU447" s="35">
        <f t="shared" ca="1" si="157"/>
        <v>0</v>
      </c>
      <c r="BV447" s="35">
        <f t="shared" ca="1" si="157"/>
        <v>0</v>
      </c>
      <c r="BW447" s="35">
        <f t="shared" ca="1" si="157"/>
        <v>0</v>
      </c>
      <c r="BX447" s="35">
        <f t="shared" ca="1" si="157"/>
        <v>0</v>
      </c>
      <c r="BY447" s="35">
        <f t="shared" ca="1" si="157"/>
        <v>0</v>
      </c>
      <c r="BZ447" s="35">
        <f t="shared" ca="1" si="157"/>
        <v>0</v>
      </c>
      <c r="CA447" s="35">
        <f t="shared" ca="1" si="157"/>
        <v>0</v>
      </c>
      <c r="CB447" s="35">
        <f t="shared" ca="1" si="157"/>
        <v>0</v>
      </c>
      <c r="CC447" s="35">
        <f t="shared" ca="1" si="157"/>
        <v>0</v>
      </c>
      <c r="CD447" s="35">
        <f t="shared" ca="1" si="158"/>
        <v>0</v>
      </c>
      <c r="CE447" s="35">
        <f t="shared" ca="1" si="158"/>
        <v>0</v>
      </c>
      <c r="CF447" s="35">
        <f t="shared" ca="1" si="158"/>
        <v>0</v>
      </c>
      <c r="CG447" s="35">
        <f t="shared" ca="1" si="158"/>
        <v>0</v>
      </c>
      <c r="CH447" s="35">
        <f t="shared" ca="1" si="158"/>
        <v>0</v>
      </c>
      <c r="CI447" s="35">
        <f t="shared" ca="1" si="158"/>
        <v>0</v>
      </c>
      <c r="CJ447" s="35">
        <f t="shared" ca="1" si="158"/>
        <v>0</v>
      </c>
      <c r="CK447" s="35">
        <f t="shared" ca="1" si="158"/>
        <v>0</v>
      </c>
      <c r="CL447" s="35">
        <f t="shared" ca="1" si="158"/>
        <v>0</v>
      </c>
      <c r="CM447" s="35">
        <f t="shared" ca="1" si="158"/>
        <v>0</v>
      </c>
      <c r="CN447" s="35">
        <f t="shared" ca="1" si="161"/>
        <v>0</v>
      </c>
      <c r="CO447" s="35">
        <f t="shared" ca="1" si="161"/>
        <v>0</v>
      </c>
      <c r="CP447" s="35">
        <f t="shared" ca="1" si="161"/>
        <v>0</v>
      </c>
      <c r="CQ447" s="35">
        <f t="shared" ca="1" si="161"/>
        <v>0</v>
      </c>
      <c r="CR447" s="35">
        <f t="shared" ca="1" si="161"/>
        <v>0</v>
      </c>
      <c r="CS447" s="35">
        <f t="shared" ca="1" si="161"/>
        <v>0</v>
      </c>
      <c r="CT447" s="35">
        <f t="shared" ca="1" si="161"/>
        <v>0</v>
      </c>
      <c r="CU447" s="35">
        <f t="shared" ca="1" si="161"/>
        <v>0</v>
      </c>
      <c r="CV447" s="35">
        <f t="shared" ca="1" si="161"/>
        <v>0</v>
      </c>
      <c r="CW447" s="38">
        <f t="shared" ca="1" si="160"/>
        <v>0</v>
      </c>
      <c r="CX447" s="38">
        <f t="shared" ca="1" si="160"/>
        <v>0</v>
      </c>
      <c r="CY447" s="38">
        <f t="shared" ca="1" si="160"/>
        <v>0</v>
      </c>
      <c r="CZ447" s="39">
        <f t="shared" ca="1" si="160"/>
        <v>0</v>
      </c>
      <c r="DA447" s="35"/>
    </row>
    <row r="448" spans="4:105" x14ac:dyDescent="0.3">
      <c r="D448" s="61" t="str">
        <f>VLOOKUP(F448,[1]Special!$O$2:$S$209,3,0)</f>
        <v>|0101021700|0.00|0.00|0.000|67.0002.3</v>
      </c>
      <c r="E448" s="20" t="s">
        <v>471</v>
      </c>
      <c r="F448" s="19" t="str">
        <f t="shared" si="142"/>
        <v>|0200220810|22.20|0.00|2.300|0.000</v>
      </c>
      <c r="G448" s="19" t="str">
        <f>'Cutting Rules'!H448</f>
        <v>TOYOTA||||||||||||</v>
      </c>
      <c r="H448" s="19" t="str">
        <f>VLOOKUP(MID(F448,8,2),[1]Special!$H$2:$I$32,2,0)</f>
        <v>STKM13A</v>
      </c>
      <c r="I448" s="19" t="str">
        <f t="shared" si="143"/>
        <v>NBC</v>
      </c>
      <c r="J448" s="19" t="str">
        <f t="shared" si="144"/>
        <v>P</v>
      </c>
      <c r="K448" s="19" t="str">
        <f t="shared" si="145"/>
        <v>22.2</v>
      </c>
      <c r="L448" s="19" t="str">
        <f t="shared" si="146"/>
        <v>0.00</v>
      </c>
      <c r="M448" s="52" t="str">
        <f t="shared" si="147"/>
        <v>2.30</v>
      </c>
      <c r="N448" s="52" t="str">
        <f t="shared" si="148"/>
        <v>5500</v>
      </c>
      <c r="O448" s="19">
        <f>VLOOKUP(F448,[1]Item!$A$5:$Z$10000,26,0)</f>
        <v>1.129</v>
      </c>
      <c r="P448" s="19" t="str">
        <f>VLOOKUP(E448,[1]route!$E$3:$O$10005,11,0)</f>
        <v>C</v>
      </c>
      <c r="Q448" s="62" t="str">
        <f>'Cutting Rules'!AD448</f>
        <v>372------------</v>
      </c>
      <c r="R448" s="23">
        <f ca="1">SUMIF([1]route!$E$3:$E$10005,E448,[1]!Table1[生産])</f>
        <v>0</v>
      </c>
      <c r="S448" s="24"/>
      <c r="T448" s="78" t="s">
        <v>547</v>
      </c>
      <c r="U448" s="19"/>
      <c r="V448" s="48">
        <f>SUMIF([1]route!$E$3:$E$10005,E448,[1]route!$M$3:$M$10005)</f>
        <v>0</v>
      </c>
      <c r="W448" s="56">
        <f t="shared" si="149"/>
        <v>0</v>
      </c>
      <c r="X448" s="27" t="e">
        <f t="array" aca="1" ref="X448" ca="1">INDEX($BP448:$CZ448,MATCH(TRUE,$BP448:$CZ448&lt;0,0))</f>
        <v>#N/A</v>
      </c>
      <c r="Y448" s="47" t="str">
        <f t="shared" ca="1" si="140"/>
        <v/>
      </c>
      <c r="Z448" s="121" t="str">
        <f>IFERROR(VLOOKUP(E448,[1]route!$E$3:$BL$10005,59,0),"")&amp;IFERROR(VLOOKUP(E448,[1]route!$E$3:$BL$10005,60,0),"")</f>
        <v/>
      </c>
      <c r="AA448" s="28">
        <f t="shared" ca="1" si="150"/>
        <v>0</v>
      </c>
      <c r="AB448" s="77">
        <f t="shared" ca="1" si="151"/>
        <v>0</v>
      </c>
      <c r="AC448" s="4" t="str">
        <f t="shared" ca="1" si="141"/>
        <v/>
      </c>
      <c r="AD448" s="29">
        <v>0</v>
      </c>
      <c r="AE448" s="30">
        <f ca="1">SUMIF([1]route!$E$3:$E$10005,E448,[1]!Table1[1])</f>
        <v>0</v>
      </c>
      <c r="AF448" s="30">
        <f ca="1">SUMIF([1]route!$E$3:$E$10005,E448,[1]!Table1[2])</f>
        <v>0</v>
      </c>
      <c r="AG448" s="30">
        <f ca="1">SUMIF([1]route!$E$3:$E$10005,E448,[1]!Table1[3])</f>
        <v>0</v>
      </c>
      <c r="AH448" s="30">
        <f ca="1">SUMIF([1]route!$E$3:$E$10005,E448,[1]!Table1[4])</f>
        <v>0</v>
      </c>
      <c r="AI448" s="30">
        <f ca="1">SUMIF([1]route!$E$3:$E$10005,E448,[1]!Table1[5])</f>
        <v>0</v>
      </c>
      <c r="AJ448" s="30">
        <f ca="1">SUMIF([1]route!$E$3:$E$10005,E448,[1]!Table1[6])</f>
        <v>0</v>
      </c>
      <c r="AK448" s="30">
        <f ca="1">SUMIF([1]route!$E$3:$E$10005,E448,[1]!Table1[7])</f>
        <v>0</v>
      </c>
      <c r="AL448" s="30">
        <f ca="1">SUMIF([1]route!$E$3:$E$10005,E448,[1]!Table1[8])</f>
        <v>0</v>
      </c>
      <c r="AM448" s="30">
        <f ca="1">SUMIF([1]route!$E$3:$E$10005,E448,[1]!Table1[9])</f>
        <v>0</v>
      </c>
      <c r="AN448" s="30">
        <f ca="1">SUMIF([1]route!$E$3:$E$10005,E448,[1]!Table1[10])</f>
        <v>0</v>
      </c>
      <c r="AO448" s="30">
        <f ca="1">SUMIF([1]route!$E$3:$E$10005,E448,[1]!Table1[11])</f>
        <v>0</v>
      </c>
      <c r="AP448" s="30">
        <f ca="1">SUMIF([1]route!$E$3:$E$10005,E448,[1]!Table1[12])</f>
        <v>0</v>
      </c>
      <c r="AQ448" s="30">
        <f ca="1">SUMIF([1]route!$E$3:$E$10005,E448,[1]!Table1[13])</f>
        <v>0</v>
      </c>
      <c r="AR448" s="30">
        <f ca="1">SUMIF([1]route!$E$3:$E$10005,E448,[1]!Table1[14])</f>
        <v>0</v>
      </c>
      <c r="AS448" s="30">
        <f ca="1">SUMIF([1]route!$E$3:$E$10005,E448,[1]!Table1[15])</f>
        <v>0</v>
      </c>
      <c r="AT448" s="30">
        <f ca="1">SUMIF([1]route!$E$3:$E$10005,E448,[1]!Table1[16])</f>
        <v>0</v>
      </c>
      <c r="AU448" s="30">
        <f ca="1">SUMIF([1]route!$E$3:$E$10005,E448,[1]!Table1[17])</f>
        <v>0</v>
      </c>
      <c r="AV448" s="30">
        <f ca="1">SUMIF([1]route!$E$3:$E$10005,E448,[1]!Table1[18])</f>
        <v>0</v>
      </c>
      <c r="AW448" s="30">
        <f ca="1">SUMIF([1]route!$E$3:$E$10005,E448,[1]!Table1[19])</f>
        <v>0</v>
      </c>
      <c r="AX448" s="30">
        <f ca="1">SUMIF([1]route!$E$3:$E$10005,E448,[1]!Table1[20])</f>
        <v>0</v>
      </c>
      <c r="AY448" s="30">
        <f ca="1">SUMIF([1]route!$E$3:$E$10005,E448,[1]!Table1[21])</f>
        <v>0</v>
      </c>
      <c r="AZ448" s="30">
        <f ca="1">SUMIF([1]route!$E$3:$E$10005,E448,[1]!Table1[22])</f>
        <v>0</v>
      </c>
      <c r="BA448" s="30">
        <f ca="1">SUMIF([1]route!$E$3:$E$10005,E448,[1]!Table1[23])</f>
        <v>0</v>
      </c>
      <c r="BB448" s="30">
        <f ca="1">SUMIF([1]route!$E$3:$E$10005,E448,[1]!Table1[24])</f>
        <v>0</v>
      </c>
      <c r="BC448" s="30">
        <f ca="1">SUMIF([1]route!$E$3:$E$10005,E448,[1]!Table1[25])</f>
        <v>0</v>
      </c>
      <c r="BD448" s="30">
        <f ca="1">SUMIF([1]route!$E$3:$E$10005,E448,[1]!Table1[26])</f>
        <v>0</v>
      </c>
      <c r="BE448" s="30">
        <f ca="1">SUMIF([1]route!$E$3:$E$10005,E448,[1]!Table1[27])</f>
        <v>0</v>
      </c>
      <c r="BF448" s="30">
        <f ca="1">SUMIF([1]route!$E$3:$E$10005,E448,[1]!Table1[28])</f>
        <v>0</v>
      </c>
      <c r="BG448" s="30">
        <f ca="1">SUMIF([1]route!$E$3:$E$10005,E448,[1]!Table1[29])</f>
        <v>0</v>
      </c>
      <c r="BH448" s="30">
        <f ca="1">SUMIF([1]route!$E$3:$E$10005,E448,[1]!Table1[30])</f>
        <v>0</v>
      </c>
      <c r="BI448" s="30">
        <f ca="1">SUMIF([1]route!$E$3:$E$10005,E448,[1]!Table1[31])</f>
        <v>0</v>
      </c>
      <c r="BJ448" s="30">
        <f ca="1">SUMIF([1]route!$E$3:$E$10005,E448,[1]!Table1[Remain PO])</f>
        <v>0</v>
      </c>
      <c r="BK448" s="31">
        <f ca="1">SUMIF([1]route!$E$3:$E$10005,E448,[1]!Table1[N+1])</f>
        <v>0</v>
      </c>
      <c r="BL448" s="31">
        <f ca="1">SUMIF([1]route!$E$3:$E$10005,E448,[1]!Table1[N+2])</f>
        <v>0</v>
      </c>
      <c r="BM448" s="31">
        <f ca="1">SUMIF([1]route!$E$3:$E$10005,E448,[1]!Table1[N+3])</f>
        <v>0</v>
      </c>
      <c r="BN448" s="32">
        <f ca="1">SUMIF([1]route!$E$3:$E$10005,E448,[1]!Table1[N+4])</f>
        <v>0</v>
      </c>
      <c r="BP448" s="37">
        <f t="shared" si="152"/>
        <v>0</v>
      </c>
      <c r="BQ448" s="35">
        <f t="shared" ca="1" si="157"/>
        <v>0</v>
      </c>
      <c r="BR448" s="35">
        <f t="shared" ca="1" si="157"/>
        <v>0</v>
      </c>
      <c r="BS448" s="35">
        <f t="shared" ca="1" si="157"/>
        <v>0</v>
      </c>
      <c r="BT448" s="35">
        <f t="shared" ca="1" si="157"/>
        <v>0</v>
      </c>
      <c r="BU448" s="35">
        <f t="shared" ca="1" si="157"/>
        <v>0</v>
      </c>
      <c r="BV448" s="35">
        <f t="shared" ca="1" si="157"/>
        <v>0</v>
      </c>
      <c r="BW448" s="35">
        <f t="shared" ca="1" si="157"/>
        <v>0</v>
      </c>
      <c r="BX448" s="35">
        <f t="shared" ca="1" si="157"/>
        <v>0</v>
      </c>
      <c r="BY448" s="35">
        <f t="shared" ca="1" si="157"/>
        <v>0</v>
      </c>
      <c r="BZ448" s="35">
        <f t="shared" ca="1" si="157"/>
        <v>0</v>
      </c>
      <c r="CA448" s="35">
        <f t="shared" ca="1" si="157"/>
        <v>0</v>
      </c>
      <c r="CB448" s="35">
        <f t="shared" ca="1" si="157"/>
        <v>0</v>
      </c>
      <c r="CC448" s="35">
        <f t="shared" ca="1" si="157"/>
        <v>0</v>
      </c>
      <c r="CD448" s="35">
        <f t="shared" ca="1" si="158"/>
        <v>0</v>
      </c>
      <c r="CE448" s="35">
        <f t="shared" ca="1" si="158"/>
        <v>0</v>
      </c>
      <c r="CF448" s="35">
        <f t="shared" ca="1" si="158"/>
        <v>0</v>
      </c>
      <c r="CG448" s="35">
        <f t="shared" ca="1" si="158"/>
        <v>0</v>
      </c>
      <c r="CH448" s="35">
        <f t="shared" ca="1" si="158"/>
        <v>0</v>
      </c>
      <c r="CI448" s="35">
        <f t="shared" ca="1" si="158"/>
        <v>0</v>
      </c>
      <c r="CJ448" s="35">
        <f t="shared" ca="1" si="158"/>
        <v>0</v>
      </c>
      <c r="CK448" s="35">
        <f t="shared" ca="1" si="158"/>
        <v>0</v>
      </c>
      <c r="CL448" s="35">
        <f t="shared" ca="1" si="158"/>
        <v>0</v>
      </c>
      <c r="CM448" s="35">
        <f t="shared" ca="1" si="158"/>
        <v>0</v>
      </c>
      <c r="CN448" s="35">
        <f t="shared" ca="1" si="161"/>
        <v>0</v>
      </c>
      <c r="CO448" s="35">
        <f t="shared" ca="1" si="161"/>
        <v>0</v>
      </c>
      <c r="CP448" s="35">
        <f t="shared" ca="1" si="161"/>
        <v>0</v>
      </c>
      <c r="CQ448" s="35">
        <f t="shared" ca="1" si="161"/>
        <v>0</v>
      </c>
      <c r="CR448" s="35">
        <f t="shared" ca="1" si="161"/>
        <v>0</v>
      </c>
      <c r="CS448" s="35">
        <f t="shared" ca="1" si="161"/>
        <v>0</v>
      </c>
      <c r="CT448" s="35">
        <f t="shared" ca="1" si="161"/>
        <v>0</v>
      </c>
      <c r="CU448" s="35">
        <f t="shared" ca="1" si="161"/>
        <v>0</v>
      </c>
      <c r="CV448" s="35">
        <f t="shared" ca="1" si="161"/>
        <v>0</v>
      </c>
      <c r="CW448" s="38">
        <f t="shared" ca="1" si="160"/>
        <v>0</v>
      </c>
      <c r="CX448" s="38">
        <f t="shared" ca="1" si="160"/>
        <v>0</v>
      </c>
      <c r="CY448" s="38">
        <f t="shared" ca="1" si="160"/>
        <v>0</v>
      </c>
      <c r="CZ448" s="39">
        <f t="shared" ca="1" si="160"/>
        <v>0</v>
      </c>
      <c r="DA448" s="35"/>
    </row>
    <row r="449" spans="4:105" x14ac:dyDescent="0.3">
      <c r="D449" s="61" t="str">
        <f>VLOOKUP(F449,[1]Special!$O$2:$S$209,3,0)</f>
        <v>|0101021700|0.00|0.00|0.000|78.0001.6</v>
      </c>
      <c r="E449" s="20" t="s">
        <v>472</v>
      </c>
      <c r="F449" s="19" t="str">
        <f t="shared" si="142"/>
        <v>|0200226010|25.40|0.00|1.600|0.000</v>
      </c>
      <c r="G449" s="19" t="str">
        <f>'Cutting Rules'!H449</f>
        <v>TOYOTA||||||||||||</v>
      </c>
      <c r="H449" s="19" t="str">
        <f>VLOOKUP(MID(F449,8,2),[1]Special!$H$2:$I$32,2,0)</f>
        <v>STAM390G</v>
      </c>
      <c r="I449" s="19" t="str">
        <f t="shared" si="143"/>
        <v>NBC</v>
      </c>
      <c r="J449" s="19" t="str">
        <f t="shared" si="144"/>
        <v>P</v>
      </c>
      <c r="K449" s="19" t="str">
        <f t="shared" si="145"/>
        <v>25.4</v>
      </c>
      <c r="L449" s="19" t="str">
        <f t="shared" si="146"/>
        <v>0.00</v>
      </c>
      <c r="M449" s="52" t="str">
        <f t="shared" si="147"/>
        <v>1.60</v>
      </c>
      <c r="N449" s="52" t="str">
        <f t="shared" si="148"/>
        <v>6009</v>
      </c>
      <c r="O449" s="19">
        <f>VLOOKUP(F449,[1]Item!$A$5:$Z$10000,26,0)</f>
        <v>0.93899999999999995</v>
      </c>
      <c r="P449" s="19" t="str">
        <f>VLOOKUP(E449,[1]route!$E$3:$O$10005,11,0)</f>
        <v>C</v>
      </c>
      <c r="Q449" s="62" t="str">
        <f>'Cutting Rules'!AD449</f>
        <v>443.6------------</v>
      </c>
      <c r="R449" s="23">
        <f ca="1">SUMIF([1]route!$E$3:$E$10005,E449,[1]!Table1[生産])</f>
        <v>0</v>
      </c>
      <c r="S449" s="24"/>
      <c r="T449" s="78" t="s">
        <v>547</v>
      </c>
      <c r="U449" s="19"/>
      <c r="V449" s="48">
        <f>SUMIF([1]route!$E$3:$E$10005,E449,[1]route!$M$3:$M$10005)</f>
        <v>0</v>
      </c>
      <c r="W449" s="56">
        <f t="shared" si="149"/>
        <v>0</v>
      </c>
      <c r="X449" s="27" t="e">
        <f t="array" aca="1" ref="X449" ca="1">INDEX($BP449:$CZ449,MATCH(TRUE,$BP449:$CZ449&lt;0,0))</f>
        <v>#N/A</v>
      </c>
      <c r="Y449" s="47" t="str">
        <f t="shared" ca="1" si="140"/>
        <v/>
      </c>
      <c r="Z449" s="121" t="str">
        <f>IFERROR(VLOOKUP(E449,[1]route!$E$3:$BL$10005,59,0),"")&amp;IFERROR(VLOOKUP(E449,[1]route!$E$3:$BL$10005,60,0),"")</f>
        <v/>
      </c>
      <c r="AA449" s="28">
        <f t="shared" ca="1" si="150"/>
        <v>0</v>
      </c>
      <c r="AB449" s="77">
        <f t="shared" ca="1" si="151"/>
        <v>0</v>
      </c>
      <c r="AC449" s="4" t="str">
        <f t="shared" ca="1" si="141"/>
        <v/>
      </c>
      <c r="AD449" s="29">
        <v>0</v>
      </c>
      <c r="AE449" s="30">
        <f ca="1">SUMIF([1]route!$E$3:$E$10005,E449,[1]!Table1[1])</f>
        <v>0</v>
      </c>
      <c r="AF449" s="30">
        <f ca="1">SUMIF([1]route!$E$3:$E$10005,E449,[1]!Table1[2])</f>
        <v>0</v>
      </c>
      <c r="AG449" s="30">
        <f ca="1">SUMIF([1]route!$E$3:$E$10005,E449,[1]!Table1[3])</f>
        <v>0</v>
      </c>
      <c r="AH449" s="30">
        <f ca="1">SUMIF([1]route!$E$3:$E$10005,E449,[1]!Table1[4])</f>
        <v>0</v>
      </c>
      <c r="AI449" s="30">
        <f ca="1">SUMIF([1]route!$E$3:$E$10005,E449,[1]!Table1[5])</f>
        <v>0</v>
      </c>
      <c r="AJ449" s="30">
        <f ca="1">SUMIF([1]route!$E$3:$E$10005,E449,[1]!Table1[6])</f>
        <v>0</v>
      </c>
      <c r="AK449" s="30">
        <f ca="1">SUMIF([1]route!$E$3:$E$10005,E449,[1]!Table1[7])</f>
        <v>0</v>
      </c>
      <c r="AL449" s="30">
        <f ca="1">SUMIF([1]route!$E$3:$E$10005,E449,[1]!Table1[8])</f>
        <v>0</v>
      </c>
      <c r="AM449" s="30">
        <f ca="1">SUMIF([1]route!$E$3:$E$10005,E449,[1]!Table1[9])</f>
        <v>0</v>
      </c>
      <c r="AN449" s="30">
        <f ca="1">SUMIF([1]route!$E$3:$E$10005,E449,[1]!Table1[10])</f>
        <v>0</v>
      </c>
      <c r="AO449" s="30">
        <f ca="1">SUMIF([1]route!$E$3:$E$10005,E449,[1]!Table1[11])</f>
        <v>0</v>
      </c>
      <c r="AP449" s="30">
        <f ca="1">SUMIF([1]route!$E$3:$E$10005,E449,[1]!Table1[12])</f>
        <v>0</v>
      </c>
      <c r="AQ449" s="30">
        <f ca="1">SUMIF([1]route!$E$3:$E$10005,E449,[1]!Table1[13])</f>
        <v>0</v>
      </c>
      <c r="AR449" s="30">
        <f ca="1">SUMIF([1]route!$E$3:$E$10005,E449,[1]!Table1[14])</f>
        <v>0</v>
      </c>
      <c r="AS449" s="30">
        <f ca="1">SUMIF([1]route!$E$3:$E$10005,E449,[1]!Table1[15])</f>
        <v>0</v>
      </c>
      <c r="AT449" s="30">
        <f ca="1">SUMIF([1]route!$E$3:$E$10005,E449,[1]!Table1[16])</f>
        <v>0</v>
      </c>
      <c r="AU449" s="30">
        <f ca="1">SUMIF([1]route!$E$3:$E$10005,E449,[1]!Table1[17])</f>
        <v>0</v>
      </c>
      <c r="AV449" s="30">
        <f ca="1">SUMIF([1]route!$E$3:$E$10005,E449,[1]!Table1[18])</f>
        <v>0</v>
      </c>
      <c r="AW449" s="30">
        <f ca="1">SUMIF([1]route!$E$3:$E$10005,E449,[1]!Table1[19])</f>
        <v>0</v>
      </c>
      <c r="AX449" s="30">
        <f ca="1">SUMIF([1]route!$E$3:$E$10005,E449,[1]!Table1[20])</f>
        <v>0</v>
      </c>
      <c r="AY449" s="30">
        <f ca="1">SUMIF([1]route!$E$3:$E$10005,E449,[1]!Table1[21])</f>
        <v>0</v>
      </c>
      <c r="AZ449" s="30">
        <f ca="1">SUMIF([1]route!$E$3:$E$10005,E449,[1]!Table1[22])</f>
        <v>0</v>
      </c>
      <c r="BA449" s="30">
        <f ca="1">SUMIF([1]route!$E$3:$E$10005,E449,[1]!Table1[23])</f>
        <v>0</v>
      </c>
      <c r="BB449" s="30">
        <f ca="1">SUMIF([1]route!$E$3:$E$10005,E449,[1]!Table1[24])</f>
        <v>0</v>
      </c>
      <c r="BC449" s="30">
        <f ca="1">SUMIF([1]route!$E$3:$E$10005,E449,[1]!Table1[25])</f>
        <v>0</v>
      </c>
      <c r="BD449" s="30">
        <f ca="1">SUMIF([1]route!$E$3:$E$10005,E449,[1]!Table1[26])</f>
        <v>0</v>
      </c>
      <c r="BE449" s="30">
        <f ca="1">SUMIF([1]route!$E$3:$E$10005,E449,[1]!Table1[27])</f>
        <v>0</v>
      </c>
      <c r="BF449" s="30">
        <f ca="1">SUMIF([1]route!$E$3:$E$10005,E449,[1]!Table1[28])</f>
        <v>0</v>
      </c>
      <c r="BG449" s="30">
        <f ca="1">SUMIF([1]route!$E$3:$E$10005,E449,[1]!Table1[29])</f>
        <v>0</v>
      </c>
      <c r="BH449" s="30">
        <f ca="1">SUMIF([1]route!$E$3:$E$10005,E449,[1]!Table1[30])</f>
        <v>0</v>
      </c>
      <c r="BI449" s="30">
        <f ca="1">SUMIF([1]route!$E$3:$E$10005,E449,[1]!Table1[31])</f>
        <v>0</v>
      </c>
      <c r="BJ449" s="30">
        <f ca="1">SUMIF([1]route!$E$3:$E$10005,E449,[1]!Table1[Remain PO])</f>
        <v>0</v>
      </c>
      <c r="BK449" s="31">
        <f ca="1">SUMIF([1]route!$E$3:$E$10005,E449,[1]!Table1[N+1])</f>
        <v>0</v>
      </c>
      <c r="BL449" s="31">
        <f ca="1">SUMIF([1]route!$E$3:$E$10005,E449,[1]!Table1[N+2])</f>
        <v>0</v>
      </c>
      <c r="BM449" s="31">
        <f ca="1">SUMIF([1]route!$E$3:$E$10005,E449,[1]!Table1[N+3])</f>
        <v>0</v>
      </c>
      <c r="BN449" s="32">
        <f ca="1">SUMIF([1]route!$E$3:$E$10005,E449,[1]!Table1[N+4])</f>
        <v>0</v>
      </c>
      <c r="BP449" s="37">
        <f t="shared" si="152"/>
        <v>0</v>
      </c>
      <c r="BQ449" s="35">
        <f t="shared" ca="1" si="157"/>
        <v>0</v>
      </c>
      <c r="BR449" s="35">
        <f t="shared" ca="1" si="157"/>
        <v>0</v>
      </c>
      <c r="BS449" s="35">
        <f t="shared" ca="1" si="157"/>
        <v>0</v>
      </c>
      <c r="BT449" s="35">
        <f t="shared" ref="BT449:CI466" ca="1" si="162">BS449-AH449</f>
        <v>0</v>
      </c>
      <c r="BU449" s="35">
        <f t="shared" ca="1" si="162"/>
        <v>0</v>
      </c>
      <c r="BV449" s="35">
        <f t="shared" ca="1" si="162"/>
        <v>0</v>
      </c>
      <c r="BW449" s="35">
        <f t="shared" ca="1" si="162"/>
        <v>0</v>
      </c>
      <c r="BX449" s="35">
        <f t="shared" ca="1" si="162"/>
        <v>0</v>
      </c>
      <c r="BY449" s="35">
        <f t="shared" ca="1" si="162"/>
        <v>0</v>
      </c>
      <c r="BZ449" s="35">
        <f t="shared" ca="1" si="162"/>
        <v>0</v>
      </c>
      <c r="CA449" s="35">
        <f t="shared" ca="1" si="162"/>
        <v>0</v>
      </c>
      <c r="CB449" s="35">
        <f t="shared" ca="1" si="162"/>
        <v>0</v>
      </c>
      <c r="CC449" s="35">
        <f t="shared" ca="1" si="162"/>
        <v>0</v>
      </c>
      <c r="CD449" s="35">
        <f t="shared" ca="1" si="158"/>
        <v>0</v>
      </c>
      <c r="CE449" s="35">
        <f t="shared" ca="1" si="158"/>
        <v>0</v>
      </c>
      <c r="CF449" s="35">
        <f t="shared" ca="1" si="158"/>
        <v>0</v>
      </c>
      <c r="CG449" s="35">
        <f t="shared" ca="1" si="158"/>
        <v>0</v>
      </c>
      <c r="CH449" s="35">
        <f t="shared" ca="1" si="158"/>
        <v>0</v>
      </c>
      <c r="CI449" s="35">
        <f t="shared" ca="1" si="158"/>
        <v>0</v>
      </c>
      <c r="CJ449" s="35">
        <f t="shared" ca="1" si="158"/>
        <v>0</v>
      </c>
      <c r="CK449" s="35">
        <f t="shared" ca="1" si="158"/>
        <v>0</v>
      </c>
      <c r="CL449" s="35">
        <f t="shared" ca="1" si="158"/>
        <v>0</v>
      </c>
      <c r="CM449" s="35">
        <f t="shared" ca="1" si="158"/>
        <v>0</v>
      </c>
      <c r="CN449" s="35">
        <f t="shared" ca="1" si="161"/>
        <v>0</v>
      </c>
      <c r="CO449" s="35">
        <f t="shared" ca="1" si="161"/>
        <v>0</v>
      </c>
      <c r="CP449" s="35">
        <f t="shared" ca="1" si="161"/>
        <v>0</v>
      </c>
      <c r="CQ449" s="35">
        <f t="shared" ca="1" si="161"/>
        <v>0</v>
      </c>
      <c r="CR449" s="35">
        <f t="shared" ca="1" si="161"/>
        <v>0</v>
      </c>
      <c r="CS449" s="35">
        <f t="shared" ca="1" si="161"/>
        <v>0</v>
      </c>
      <c r="CT449" s="35">
        <f t="shared" ca="1" si="161"/>
        <v>0</v>
      </c>
      <c r="CU449" s="35">
        <f t="shared" ca="1" si="161"/>
        <v>0</v>
      </c>
      <c r="CV449" s="35">
        <f t="shared" ca="1" si="161"/>
        <v>0</v>
      </c>
      <c r="CW449" s="38">
        <f t="shared" ca="1" si="160"/>
        <v>0</v>
      </c>
      <c r="CX449" s="38">
        <f t="shared" ca="1" si="160"/>
        <v>0</v>
      </c>
      <c r="CY449" s="38">
        <f t="shared" ca="1" si="160"/>
        <v>0</v>
      </c>
      <c r="CZ449" s="39">
        <f t="shared" ca="1" si="160"/>
        <v>0</v>
      </c>
      <c r="DA449" s="35"/>
    </row>
    <row r="450" spans="4:105" x14ac:dyDescent="0.3">
      <c r="D450" s="61" t="str">
        <f>VLOOKUP(F450,[1]Special!$O$2:$S$209,3,0)</f>
        <v>|0101031000|0.00|0.00|0.000|59.0001.2</v>
      </c>
      <c r="E450" s="20" t="s">
        <v>473</v>
      </c>
      <c r="F450" s="19" t="str">
        <f t="shared" si="142"/>
        <v>|0200230841|19.10|0.00|1.200|0.000</v>
      </c>
      <c r="G450" s="19" t="str">
        <f>'Cutting Rules'!H450</f>
        <v>TOYOTA|TOYOTA|||||||||||</v>
      </c>
      <c r="H450" s="19" t="str">
        <f>VLOOKUP(MID(F450,8,2),[1]Special!$H$2:$I$32,2,0)</f>
        <v>STKM13A</v>
      </c>
      <c r="I450" s="19" t="str">
        <f t="shared" si="143"/>
        <v>NBC</v>
      </c>
      <c r="J450" s="19" t="str">
        <f t="shared" si="144"/>
        <v>C</v>
      </c>
      <c r="K450" s="19" t="str">
        <f t="shared" si="145"/>
        <v>19.1</v>
      </c>
      <c r="L450" s="19" t="str">
        <f t="shared" si="146"/>
        <v>0.00</v>
      </c>
      <c r="M450" s="52" t="str">
        <f t="shared" si="147"/>
        <v>1.20</v>
      </c>
      <c r="N450" s="52" t="str">
        <f t="shared" si="148"/>
        <v>4900</v>
      </c>
      <c r="O450" s="19">
        <f>VLOOKUP(F450,[1]Item!$A$5:$Z$10000,26,0)</f>
        <v>0.53</v>
      </c>
      <c r="P450" s="19" t="str">
        <f>VLOOKUP(E450,[1]route!$E$3:$O$10005,11,0)</f>
        <v>C</v>
      </c>
      <c r="Q450" s="62" t="str">
        <f>'Cutting Rules'!AD450</f>
        <v>1575-1596-----------</v>
      </c>
      <c r="R450" s="23">
        <f ca="1">SUMIF([1]route!$E$3:$E$10005,E450,[1]!Table1[生産])</f>
        <v>0</v>
      </c>
      <c r="S450" s="24"/>
      <c r="T450" s="78" t="s">
        <v>547</v>
      </c>
      <c r="U450" s="19"/>
      <c r="V450" s="48">
        <f>SUMIF([1]route!$E$3:$E$10005,E450,[1]route!$M$3:$M$10005)</f>
        <v>0</v>
      </c>
      <c r="W450" s="56">
        <f t="shared" si="149"/>
        <v>0</v>
      </c>
      <c r="X450" s="27" t="e">
        <f t="array" aca="1" ref="X450" ca="1">INDEX($BP450:$CZ450,MATCH(TRUE,$BP450:$CZ450&lt;0,0))</f>
        <v>#N/A</v>
      </c>
      <c r="Y450" s="47" t="str">
        <f t="shared" ca="1" si="140"/>
        <v/>
      </c>
      <c r="Z450" s="121" t="str">
        <f>IFERROR(VLOOKUP(E450,[1]route!$E$3:$BL$10005,59,0),"")&amp;IFERROR(VLOOKUP(E450,[1]route!$E$3:$BL$10005,60,0),"")</f>
        <v/>
      </c>
      <c r="AA450" s="28">
        <f t="shared" ca="1" si="150"/>
        <v>0</v>
      </c>
      <c r="AB450" s="77">
        <f t="shared" ca="1" si="151"/>
        <v>0</v>
      </c>
      <c r="AC450" s="4" t="str">
        <f t="shared" ca="1" si="141"/>
        <v/>
      </c>
      <c r="AD450" s="29">
        <v>0</v>
      </c>
      <c r="AE450" s="30">
        <f ca="1">SUMIF([1]route!$E$3:$E$10005,E450,[1]!Table1[1])</f>
        <v>0</v>
      </c>
      <c r="AF450" s="30">
        <f ca="1">SUMIF([1]route!$E$3:$E$10005,E450,[1]!Table1[2])</f>
        <v>0</v>
      </c>
      <c r="AG450" s="30">
        <f ca="1">SUMIF([1]route!$E$3:$E$10005,E450,[1]!Table1[3])</f>
        <v>0</v>
      </c>
      <c r="AH450" s="30">
        <f ca="1">SUMIF([1]route!$E$3:$E$10005,E450,[1]!Table1[4])</f>
        <v>0</v>
      </c>
      <c r="AI450" s="30">
        <f ca="1">SUMIF([1]route!$E$3:$E$10005,E450,[1]!Table1[5])</f>
        <v>0</v>
      </c>
      <c r="AJ450" s="30">
        <f ca="1">SUMIF([1]route!$E$3:$E$10005,E450,[1]!Table1[6])</f>
        <v>0</v>
      </c>
      <c r="AK450" s="30">
        <f ca="1">SUMIF([1]route!$E$3:$E$10005,E450,[1]!Table1[7])</f>
        <v>0</v>
      </c>
      <c r="AL450" s="30">
        <f ca="1">SUMIF([1]route!$E$3:$E$10005,E450,[1]!Table1[8])</f>
        <v>0</v>
      </c>
      <c r="AM450" s="30">
        <f ca="1">SUMIF([1]route!$E$3:$E$10005,E450,[1]!Table1[9])</f>
        <v>0</v>
      </c>
      <c r="AN450" s="30">
        <f ca="1">SUMIF([1]route!$E$3:$E$10005,E450,[1]!Table1[10])</f>
        <v>0</v>
      </c>
      <c r="AO450" s="30">
        <f ca="1">SUMIF([1]route!$E$3:$E$10005,E450,[1]!Table1[11])</f>
        <v>0</v>
      </c>
      <c r="AP450" s="30">
        <f ca="1">SUMIF([1]route!$E$3:$E$10005,E450,[1]!Table1[12])</f>
        <v>0</v>
      </c>
      <c r="AQ450" s="30">
        <f ca="1">SUMIF([1]route!$E$3:$E$10005,E450,[1]!Table1[13])</f>
        <v>0</v>
      </c>
      <c r="AR450" s="30">
        <f ca="1">SUMIF([1]route!$E$3:$E$10005,E450,[1]!Table1[14])</f>
        <v>0</v>
      </c>
      <c r="AS450" s="30">
        <f ca="1">SUMIF([1]route!$E$3:$E$10005,E450,[1]!Table1[15])</f>
        <v>0</v>
      </c>
      <c r="AT450" s="30">
        <f ca="1">SUMIF([1]route!$E$3:$E$10005,E450,[1]!Table1[16])</f>
        <v>0</v>
      </c>
      <c r="AU450" s="30">
        <f ca="1">SUMIF([1]route!$E$3:$E$10005,E450,[1]!Table1[17])</f>
        <v>0</v>
      </c>
      <c r="AV450" s="30">
        <f ca="1">SUMIF([1]route!$E$3:$E$10005,E450,[1]!Table1[18])</f>
        <v>0</v>
      </c>
      <c r="AW450" s="30">
        <f ca="1">SUMIF([1]route!$E$3:$E$10005,E450,[1]!Table1[19])</f>
        <v>0</v>
      </c>
      <c r="AX450" s="30">
        <f ca="1">SUMIF([1]route!$E$3:$E$10005,E450,[1]!Table1[20])</f>
        <v>0</v>
      </c>
      <c r="AY450" s="30">
        <f ca="1">SUMIF([1]route!$E$3:$E$10005,E450,[1]!Table1[21])</f>
        <v>0</v>
      </c>
      <c r="AZ450" s="30">
        <f ca="1">SUMIF([1]route!$E$3:$E$10005,E450,[1]!Table1[22])</f>
        <v>0</v>
      </c>
      <c r="BA450" s="30">
        <f ca="1">SUMIF([1]route!$E$3:$E$10005,E450,[1]!Table1[23])</f>
        <v>0</v>
      </c>
      <c r="BB450" s="30">
        <f ca="1">SUMIF([1]route!$E$3:$E$10005,E450,[1]!Table1[24])</f>
        <v>0</v>
      </c>
      <c r="BC450" s="30">
        <f ca="1">SUMIF([1]route!$E$3:$E$10005,E450,[1]!Table1[25])</f>
        <v>0</v>
      </c>
      <c r="BD450" s="30">
        <f ca="1">SUMIF([1]route!$E$3:$E$10005,E450,[1]!Table1[26])</f>
        <v>0</v>
      </c>
      <c r="BE450" s="30">
        <f ca="1">SUMIF([1]route!$E$3:$E$10005,E450,[1]!Table1[27])</f>
        <v>0</v>
      </c>
      <c r="BF450" s="30">
        <f ca="1">SUMIF([1]route!$E$3:$E$10005,E450,[1]!Table1[28])</f>
        <v>0</v>
      </c>
      <c r="BG450" s="30">
        <f ca="1">SUMIF([1]route!$E$3:$E$10005,E450,[1]!Table1[29])</f>
        <v>0</v>
      </c>
      <c r="BH450" s="30">
        <f ca="1">SUMIF([1]route!$E$3:$E$10005,E450,[1]!Table1[30])</f>
        <v>0</v>
      </c>
      <c r="BI450" s="30">
        <f ca="1">SUMIF([1]route!$E$3:$E$10005,E450,[1]!Table1[31])</f>
        <v>0</v>
      </c>
      <c r="BJ450" s="30">
        <f ca="1">SUMIF([1]route!$E$3:$E$10005,E450,[1]!Table1[Remain PO])</f>
        <v>0</v>
      </c>
      <c r="BK450" s="31">
        <f ca="1">SUMIF([1]route!$E$3:$E$10005,E450,[1]!Table1[N+1])</f>
        <v>0</v>
      </c>
      <c r="BL450" s="31">
        <f ca="1">SUMIF([1]route!$E$3:$E$10005,E450,[1]!Table1[N+2])</f>
        <v>0</v>
      </c>
      <c r="BM450" s="31">
        <f ca="1">SUMIF([1]route!$E$3:$E$10005,E450,[1]!Table1[N+3])</f>
        <v>0</v>
      </c>
      <c r="BN450" s="32">
        <f ca="1">SUMIF([1]route!$E$3:$E$10005,E450,[1]!Table1[N+4])</f>
        <v>0</v>
      </c>
      <c r="BP450" s="37">
        <f t="shared" si="152"/>
        <v>0</v>
      </c>
      <c r="BQ450" s="35">
        <f t="shared" ref="BQ450:BZ487" ca="1" si="163">BP450-AE450</f>
        <v>0</v>
      </c>
      <c r="BR450" s="35">
        <f t="shared" ca="1" si="163"/>
        <v>0</v>
      </c>
      <c r="BS450" s="35">
        <f t="shared" ca="1" si="163"/>
        <v>0</v>
      </c>
      <c r="BT450" s="35">
        <f t="shared" ca="1" si="162"/>
        <v>0</v>
      </c>
      <c r="BU450" s="35">
        <f t="shared" ca="1" si="162"/>
        <v>0</v>
      </c>
      <c r="BV450" s="35">
        <f t="shared" ca="1" si="162"/>
        <v>0</v>
      </c>
      <c r="BW450" s="35">
        <f t="shared" ca="1" si="162"/>
        <v>0</v>
      </c>
      <c r="BX450" s="35">
        <f t="shared" ca="1" si="162"/>
        <v>0</v>
      </c>
      <c r="BY450" s="35">
        <f t="shared" ca="1" si="162"/>
        <v>0</v>
      </c>
      <c r="BZ450" s="35">
        <f t="shared" ca="1" si="162"/>
        <v>0</v>
      </c>
      <c r="CA450" s="35">
        <f t="shared" ca="1" si="162"/>
        <v>0</v>
      </c>
      <c r="CB450" s="35">
        <f t="shared" ca="1" si="162"/>
        <v>0</v>
      </c>
      <c r="CC450" s="35">
        <f t="shared" ca="1" si="162"/>
        <v>0</v>
      </c>
      <c r="CD450" s="35">
        <f t="shared" ca="1" si="158"/>
        <v>0</v>
      </c>
      <c r="CE450" s="35">
        <f t="shared" ca="1" si="158"/>
        <v>0</v>
      </c>
      <c r="CF450" s="35">
        <f t="shared" ca="1" si="158"/>
        <v>0</v>
      </c>
      <c r="CG450" s="35">
        <f t="shared" ca="1" si="158"/>
        <v>0</v>
      </c>
      <c r="CH450" s="35">
        <f t="shared" ca="1" si="158"/>
        <v>0</v>
      </c>
      <c r="CI450" s="35">
        <f t="shared" ca="1" si="158"/>
        <v>0</v>
      </c>
      <c r="CJ450" s="35">
        <f t="shared" ca="1" si="158"/>
        <v>0</v>
      </c>
      <c r="CK450" s="35">
        <f t="shared" ca="1" si="158"/>
        <v>0</v>
      </c>
      <c r="CL450" s="35">
        <f t="shared" ca="1" si="158"/>
        <v>0</v>
      </c>
      <c r="CM450" s="35">
        <f t="shared" ca="1" si="158"/>
        <v>0</v>
      </c>
      <c r="CN450" s="35">
        <f t="shared" ca="1" si="161"/>
        <v>0</v>
      </c>
      <c r="CO450" s="35">
        <f t="shared" ca="1" si="161"/>
        <v>0</v>
      </c>
      <c r="CP450" s="35">
        <f t="shared" ca="1" si="161"/>
        <v>0</v>
      </c>
      <c r="CQ450" s="35">
        <f t="shared" ca="1" si="161"/>
        <v>0</v>
      </c>
      <c r="CR450" s="35">
        <f t="shared" ca="1" si="161"/>
        <v>0</v>
      </c>
      <c r="CS450" s="35">
        <f t="shared" ca="1" si="161"/>
        <v>0</v>
      </c>
      <c r="CT450" s="35">
        <f t="shared" ca="1" si="161"/>
        <v>0</v>
      </c>
      <c r="CU450" s="35">
        <f t="shared" ca="1" si="161"/>
        <v>0</v>
      </c>
      <c r="CV450" s="35">
        <f t="shared" ca="1" si="161"/>
        <v>0</v>
      </c>
      <c r="CW450" s="38">
        <f t="shared" ca="1" si="160"/>
        <v>0</v>
      </c>
      <c r="CX450" s="38">
        <f t="shared" ca="1" si="160"/>
        <v>0</v>
      </c>
      <c r="CY450" s="38">
        <f t="shared" ca="1" si="160"/>
        <v>0</v>
      </c>
      <c r="CZ450" s="39">
        <f t="shared" ca="1" si="160"/>
        <v>0</v>
      </c>
      <c r="DA450" s="35"/>
    </row>
    <row r="451" spans="4:105" x14ac:dyDescent="0.3">
      <c r="D451" s="61" t="str">
        <f>VLOOKUP(F451,[1]Special!$O$2:$S$209,3,0)</f>
        <v>|0101021700|0.00|0.00|0.000|47.5002</v>
      </c>
      <c r="E451" s="20" t="s">
        <v>474</v>
      </c>
      <c r="F451" s="19" t="str">
        <f t="shared" si="142"/>
        <v>|0200226010|15.90|0.00|2.000|0.000</v>
      </c>
      <c r="G451" s="19" t="str">
        <f>'Cutting Rules'!H451</f>
        <v>TOYOTA||||||||||||</v>
      </c>
      <c r="H451" s="19" t="str">
        <f>VLOOKUP(MID(F451,8,2),[1]Special!$H$2:$I$32,2,0)</f>
        <v>STAM390G</v>
      </c>
      <c r="I451" s="19" t="str">
        <f t="shared" si="143"/>
        <v>NBC</v>
      </c>
      <c r="J451" s="19" t="str">
        <f t="shared" si="144"/>
        <v>P</v>
      </c>
      <c r="K451" s="19" t="str">
        <f t="shared" si="145"/>
        <v>15.9</v>
      </c>
      <c r="L451" s="19" t="str">
        <f t="shared" si="146"/>
        <v>0.00</v>
      </c>
      <c r="M451" s="52" t="str">
        <f t="shared" si="147"/>
        <v>2.00</v>
      </c>
      <c r="N451" s="52" t="str">
        <f t="shared" si="148"/>
        <v>5300</v>
      </c>
      <c r="O451" s="19">
        <f>VLOOKUP(F451,[1]Item!$A$5:$Z$10000,26,0)</f>
        <v>0.68600000000000005</v>
      </c>
      <c r="P451" s="19" t="str">
        <f>VLOOKUP(E451,[1]route!$E$3:$O$10005,11,0)</f>
        <v>P/E</v>
      </c>
      <c r="Q451" s="62" t="str">
        <f>'Cutting Rules'!AD451</f>
        <v>5300------------</v>
      </c>
      <c r="R451" s="23">
        <f ca="1">SUMIF([1]route!$E$3:$E$10005,E451,[1]!Table1[生産])</f>
        <v>0</v>
      </c>
      <c r="S451" s="24"/>
      <c r="T451" s="78" t="s">
        <v>547</v>
      </c>
      <c r="U451" s="19"/>
      <c r="V451" s="48">
        <f>SUMIF([1]route!$E$3:$E$10005,E451,[1]route!$M$3:$M$10005)</f>
        <v>0</v>
      </c>
      <c r="W451" s="56">
        <f t="shared" si="149"/>
        <v>0</v>
      </c>
      <c r="X451" s="27" t="e">
        <f t="array" aca="1" ref="X451" ca="1">INDEX($BP451:$CZ451,MATCH(TRUE,$BP451:$CZ451&lt;0,0))</f>
        <v>#N/A</v>
      </c>
      <c r="Y451" s="47" t="str">
        <f t="shared" ref="Y451:Y501" ca="1" si="164">IFERROR(CHOOSE($AC451,$BP$1,$BQ$1,$BR$1,$BS$1,$BT$1,$BU$1,$BV$1,$BW$1,$BX$1,$BY$1,$BZ$1,$CA$1,$CB$1,$CC$1,$CD$1,$CE$1,$CF$1,$CG$1,$CH$1,$CI$1,$CJ$1,$CK$1,$CL$1,$CM$1,$CN$1,$CO$1,$CP$1,$CQ$1,$CR$1,$CS$1,$CT$1,$CU$1,$CV$1,$CW$1,$CX$1,$CY$1,$CZ$1,),"")</f>
        <v/>
      </c>
      <c r="Z451" s="121" t="str">
        <f>IFERROR(VLOOKUP(E451,[1]route!$E$3:$BL$10005,59,0),"")&amp;IFERROR(VLOOKUP(E451,[1]route!$E$3:$BL$10005,60,0),"")</f>
        <v/>
      </c>
      <c r="AA451" s="28">
        <f t="shared" ca="1" si="150"/>
        <v>0</v>
      </c>
      <c r="AB451" s="77">
        <f t="shared" ca="1" si="151"/>
        <v>0</v>
      </c>
      <c r="AC451" s="4" t="str">
        <f t="shared" ref="AC451:AC514" ca="1" si="165">IFERROR(MATCH($X451,$BP451:$CZ451,0),"")</f>
        <v/>
      </c>
      <c r="AD451" s="29">
        <v>0</v>
      </c>
      <c r="AE451" s="30">
        <f ca="1">SUMIF([1]route!$E$3:$E$10005,E451,[1]!Table1[1])</f>
        <v>0</v>
      </c>
      <c r="AF451" s="30">
        <f ca="1">SUMIF([1]route!$E$3:$E$10005,E451,[1]!Table1[2])</f>
        <v>0</v>
      </c>
      <c r="AG451" s="30">
        <f ca="1">SUMIF([1]route!$E$3:$E$10005,E451,[1]!Table1[3])</f>
        <v>0</v>
      </c>
      <c r="AH451" s="30">
        <f ca="1">SUMIF([1]route!$E$3:$E$10005,E451,[1]!Table1[4])</f>
        <v>0</v>
      </c>
      <c r="AI451" s="30">
        <f ca="1">SUMIF([1]route!$E$3:$E$10005,E451,[1]!Table1[5])</f>
        <v>0</v>
      </c>
      <c r="AJ451" s="30">
        <f ca="1">SUMIF([1]route!$E$3:$E$10005,E451,[1]!Table1[6])</f>
        <v>0</v>
      </c>
      <c r="AK451" s="30">
        <f ca="1">SUMIF([1]route!$E$3:$E$10005,E451,[1]!Table1[7])</f>
        <v>0</v>
      </c>
      <c r="AL451" s="30">
        <f ca="1">SUMIF([1]route!$E$3:$E$10005,E451,[1]!Table1[8])</f>
        <v>0</v>
      </c>
      <c r="AM451" s="30">
        <f ca="1">SUMIF([1]route!$E$3:$E$10005,E451,[1]!Table1[9])</f>
        <v>0</v>
      </c>
      <c r="AN451" s="30">
        <f ca="1">SUMIF([1]route!$E$3:$E$10005,E451,[1]!Table1[10])</f>
        <v>0</v>
      </c>
      <c r="AO451" s="30">
        <f ca="1">SUMIF([1]route!$E$3:$E$10005,E451,[1]!Table1[11])</f>
        <v>0</v>
      </c>
      <c r="AP451" s="30">
        <f ca="1">SUMIF([1]route!$E$3:$E$10005,E451,[1]!Table1[12])</f>
        <v>0</v>
      </c>
      <c r="AQ451" s="30">
        <f ca="1">SUMIF([1]route!$E$3:$E$10005,E451,[1]!Table1[13])</f>
        <v>0</v>
      </c>
      <c r="AR451" s="30">
        <f ca="1">SUMIF([1]route!$E$3:$E$10005,E451,[1]!Table1[14])</f>
        <v>0</v>
      </c>
      <c r="AS451" s="30">
        <f ca="1">SUMIF([1]route!$E$3:$E$10005,E451,[1]!Table1[15])</f>
        <v>0</v>
      </c>
      <c r="AT451" s="30">
        <f ca="1">SUMIF([1]route!$E$3:$E$10005,E451,[1]!Table1[16])</f>
        <v>0</v>
      </c>
      <c r="AU451" s="30">
        <f ca="1">SUMIF([1]route!$E$3:$E$10005,E451,[1]!Table1[17])</f>
        <v>0</v>
      </c>
      <c r="AV451" s="30">
        <f ca="1">SUMIF([1]route!$E$3:$E$10005,E451,[1]!Table1[18])</f>
        <v>0</v>
      </c>
      <c r="AW451" s="30">
        <f ca="1">SUMIF([1]route!$E$3:$E$10005,E451,[1]!Table1[19])</f>
        <v>0</v>
      </c>
      <c r="AX451" s="30">
        <f ca="1">SUMIF([1]route!$E$3:$E$10005,E451,[1]!Table1[20])</f>
        <v>0</v>
      </c>
      <c r="AY451" s="30">
        <f ca="1">SUMIF([1]route!$E$3:$E$10005,E451,[1]!Table1[21])</f>
        <v>0</v>
      </c>
      <c r="AZ451" s="30">
        <f ca="1">SUMIF([1]route!$E$3:$E$10005,E451,[1]!Table1[22])</f>
        <v>0</v>
      </c>
      <c r="BA451" s="30">
        <f ca="1">SUMIF([1]route!$E$3:$E$10005,E451,[1]!Table1[23])</f>
        <v>0</v>
      </c>
      <c r="BB451" s="30">
        <f ca="1">SUMIF([1]route!$E$3:$E$10005,E451,[1]!Table1[24])</f>
        <v>0</v>
      </c>
      <c r="BC451" s="30">
        <f ca="1">SUMIF([1]route!$E$3:$E$10005,E451,[1]!Table1[25])</f>
        <v>0</v>
      </c>
      <c r="BD451" s="30">
        <f ca="1">SUMIF([1]route!$E$3:$E$10005,E451,[1]!Table1[26])</f>
        <v>0</v>
      </c>
      <c r="BE451" s="30">
        <f ca="1">SUMIF([1]route!$E$3:$E$10005,E451,[1]!Table1[27])</f>
        <v>0</v>
      </c>
      <c r="BF451" s="30">
        <f ca="1">SUMIF([1]route!$E$3:$E$10005,E451,[1]!Table1[28])</f>
        <v>0</v>
      </c>
      <c r="BG451" s="30">
        <f ca="1">SUMIF([1]route!$E$3:$E$10005,E451,[1]!Table1[29])</f>
        <v>0</v>
      </c>
      <c r="BH451" s="30">
        <f ca="1">SUMIF([1]route!$E$3:$E$10005,E451,[1]!Table1[30])</f>
        <v>0</v>
      </c>
      <c r="BI451" s="30">
        <f ca="1">SUMIF([1]route!$E$3:$E$10005,E451,[1]!Table1[31])</f>
        <v>0</v>
      </c>
      <c r="BJ451" s="30">
        <f ca="1">SUMIF([1]route!$E$3:$E$10005,E451,[1]!Table1[Remain PO])</f>
        <v>0</v>
      </c>
      <c r="BK451" s="31">
        <f ca="1">SUMIF([1]route!$E$3:$E$10005,E451,[1]!Table1[N+1])</f>
        <v>0</v>
      </c>
      <c r="BL451" s="31">
        <f ca="1">SUMIF([1]route!$E$3:$E$10005,E451,[1]!Table1[N+2])</f>
        <v>0</v>
      </c>
      <c r="BM451" s="31">
        <f ca="1">SUMIF([1]route!$E$3:$E$10005,E451,[1]!Table1[N+3])</f>
        <v>0</v>
      </c>
      <c r="BN451" s="32">
        <f ca="1">SUMIF([1]route!$E$3:$E$10005,E451,[1]!Table1[N+4])</f>
        <v>0</v>
      </c>
      <c r="BP451" s="37">
        <f t="shared" si="152"/>
        <v>0</v>
      </c>
      <c r="BQ451" s="35">
        <f t="shared" ca="1" si="163"/>
        <v>0</v>
      </c>
      <c r="BR451" s="35">
        <f t="shared" ca="1" si="163"/>
        <v>0</v>
      </c>
      <c r="BS451" s="35">
        <f t="shared" ca="1" si="163"/>
        <v>0</v>
      </c>
      <c r="BT451" s="35">
        <f t="shared" ca="1" si="162"/>
        <v>0</v>
      </c>
      <c r="BU451" s="35">
        <f t="shared" ca="1" si="162"/>
        <v>0</v>
      </c>
      <c r="BV451" s="35">
        <f t="shared" ca="1" si="162"/>
        <v>0</v>
      </c>
      <c r="BW451" s="35">
        <f t="shared" ca="1" si="162"/>
        <v>0</v>
      </c>
      <c r="BX451" s="35">
        <f t="shared" ca="1" si="162"/>
        <v>0</v>
      </c>
      <c r="BY451" s="35">
        <f t="shared" ca="1" si="162"/>
        <v>0</v>
      </c>
      <c r="BZ451" s="35">
        <f t="shared" ca="1" si="162"/>
        <v>0</v>
      </c>
      <c r="CA451" s="35">
        <f t="shared" ca="1" si="162"/>
        <v>0</v>
      </c>
      <c r="CB451" s="35">
        <f t="shared" ca="1" si="162"/>
        <v>0</v>
      </c>
      <c r="CC451" s="35">
        <f t="shared" ca="1" si="162"/>
        <v>0</v>
      </c>
      <c r="CD451" s="35">
        <f t="shared" ca="1" si="158"/>
        <v>0</v>
      </c>
      <c r="CE451" s="35">
        <f t="shared" ca="1" si="158"/>
        <v>0</v>
      </c>
      <c r="CF451" s="35">
        <f t="shared" ca="1" si="158"/>
        <v>0</v>
      </c>
      <c r="CG451" s="35">
        <f t="shared" ca="1" si="158"/>
        <v>0</v>
      </c>
      <c r="CH451" s="35">
        <f t="shared" ca="1" si="158"/>
        <v>0</v>
      </c>
      <c r="CI451" s="35">
        <f t="shared" ca="1" si="158"/>
        <v>0</v>
      </c>
      <c r="CJ451" s="35">
        <f t="shared" ca="1" si="158"/>
        <v>0</v>
      </c>
      <c r="CK451" s="35">
        <f t="shared" ca="1" si="158"/>
        <v>0</v>
      </c>
      <c r="CL451" s="35">
        <f t="shared" ca="1" si="158"/>
        <v>0</v>
      </c>
      <c r="CM451" s="35">
        <f t="shared" ca="1" si="158"/>
        <v>0</v>
      </c>
      <c r="CN451" s="35">
        <f t="shared" ca="1" si="161"/>
        <v>0</v>
      </c>
      <c r="CO451" s="35">
        <f t="shared" ca="1" si="161"/>
        <v>0</v>
      </c>
      <c r="CP451" s="35">
        <f t="shared" ca="1" si="161"/>
        <v>0</v>
      </c>
      <c r="CQ451" s="35">
        <f t="shared" ca="1" si="161"/>
        <v>0</v>
      </c>
      <c r="CR451" s="35">
        <f t="shared" ca="1" si="161"/>
        <v>0</v>
      </c>
      <c r="CS451" s="35">
        <f t="shared" ca="1" si="161"/>
        <v>0</v>
      </c>
      <c r="CT451" s="35">
        <f t="shared" ca="1" si="161"/>
        <v>0</v>
      </c>
      <c r="CU451" s="35">
        <f t="shared" ca="1" si="161"/>
        <v>0</v>
      </c>
      <c r="CV451" s="35">
        <f t="shared" ca="1" si="161"/>
        <v>0</v>
      </c>
      <c r="CW451" s="38">
        <f t="shared" ca="1" si="160"/>
        <v>0</v>
      </c>
      <c r="CX451" s="38">
        <f t="shared" ca="1" si="160"/>
        <v>0</v>
      </c>
      <c r="CY451" s="38">
        <f t="shared" ca="1" si="160"/>
        <v>0</v>
      </c>
      <c r="CZ451" s="39">
        <f t="shared" ca="1" si="160"/>
        <v>0</v>
      </c>
      <c r="DA451" s="35"/>
    </row>
    <row r="452" spans="4:105" x14ac:dyDescent="0.3">
      <c r="D452" s="61" t="str">
        <f>VLOOKUP(F452,[1]Special!$O$2:$S$209,3,0)</f>
        <v>|0101021700|0.00|0.00|0.000|67.5001.6</v>
      </c>
      <c r="E452" s="20" t="s">
        <v>475</v>
      </c>
      <c r="F452" s="19" t="str">
        <f t="shared" ref="F452:F501" si="166">LEFT(E452,LEN(E452)-7)</f>
        <v>|0200220810|22.20|0.00|1.600|0.000</v>
      </c>
      <c r="G452" s="19" t="str">
        <f>'Cutting Rules'!H452</f>
        <v>TOYOTA||||||||||||</v>
      </c>
      <c r="H452" s="19" t="str">
        <f>VLOOKUP(MID(F452,8,2),[1]Special!$H$2:$I$32,2,0)</f>
        <v>STKM13A</v>
      </c>
      <c r="I452" s="19" t="str">
        <f t="shared" ref="I452:I490" si="167">RIGHT(E452,3)</f>
        <v>NBC</v>
      </c>
      <c r="J452" s="19" t="str">
        <f t="shared" ref="J452:J490" si="168">IF(MID(E452,6,2)="22","P","C")</f>
        <v>P</v>
      </c>
      <c r="K452" s="19" t="str">
        <f t="shared" ref="K452:K490" si="169">MID(E452,13,4)</f>
        <v>22.2</v>
      </c>
      <c r="L452" s="19" t="str">
        <f t="shared" ref="L452:L490" si="170">MID(E452,19,4)</f>
        <v>0.00</v>
      </c>
      <c r="M452" s="52" t="str">
        <f t="shared" ref="M452:M490" si="171">MID(E452,LEN(E452)-17,4)</f>
        <v>1.60</v>
      </c>
      <c r="N452" s="52" t="str">
        <f t="shared" ref="N452:N490" si="172">MID(E452,LEN(E452)-6,4)</f>
        <v>5900</v>
      </c>
      <c r="O452" s="19">
        <f>VLOOKUP(F452,[1]Item!$A$5:$Z$10000,26,0)</f>
        <v>0.81299999999999994</v>
      </c>
      <c r="P452" s="19" t="str">
        <f>VLOOKUP(E452,[1]route!$E$3:$O$10005,11,0)</f>
        <v>P/E</v>
      </c>
      <c r="Q452" s="62" t="str">
        <f>'Cutting Rules'!AD452</f>
        <v>5900------------</v>
      </c>
      <c r="R452" s="23">
        <f ca="1">SUMIF([1]route!$E$3:$E$10005,E452,[1]!Table1[生産])</f>
        <v>0</v>
      </c>
      <c r="S452" s="24"/>
      <c r="T452" s="78" t="s">
        <v>547</v>
      </c>
      <c r="U452" s="19"/>
      <c r="V452" s="48">
        <f>SUMIF([1]route!$E$3:$E$10005,E452,[1]route!$M$3:$M$10005)</f>
        <v>0</v>
      </c>
      <c r="W452" s="56">
        <f t="shared" ref="W452:W490" si="173">O452*N452*V452/1000</f>
        <v>0</v>
      </c>
      <c r="X452" s="27" t="e">
        <f t="array" aca="1" ref="X452" ca="1">INDEX($BP452:$CZ452,MATCH(TRUE,$BP452:$CZ452&lt;0,0))</f>
        <v>#N/A</v>
      </c>
      <c r="Y452" s="47" t="str">
        <f t="shared" ca="1" si="164"/>
        <v/>
      </c>
      <c r="Z452" s="121" t="str">
        <f>IFERROR(VLOOKUP(E452,[1]route!$E$3:$BL$10005,59,0),"")&amp;IFERROR(VLOOKUP(E452,[1]route!$E$3:$BL$10005,60,0),"")</f>
        <v/>
      </c>
      <c r="AA452" s="28">
        <f t="shared" ref="AA452:AA515" ca="1" si="174">IF(R452&gt;V452,R452-V452,0)</f>
        <v>0</v>
      </c>
      <c r="AB452" s="77">
        <f t="shared" ref="AB452:AB515" ca="1" si="175">AA452*O452*N452/1000</f>
        <v>0</v>
      </c>
      <c r="AC452" s="4" t="str">
        <f t="shared" ca="1" si="165"/>
        <v/>
      </c>
      <c r="AD452" s="29">
        <v>0</v>
      </c>
      <c r="AE452" s="30">
        <f ca="1">SUMIF([1]route!$E$3:$E$10005,E452,[1]!Table1[1])</f>
        <v>0</v>
      </c>
      <c r="AF452" s="30">
        <f ca="1">SUMIF([1]route!$E$3:$E$10005,E452,[1]!Table1[2])</f>
        <v>0</v>
      </c>
      <c r="AG452" s="30">
        <f ca="1">SUMIF([1]route!$E$3:$E$10005,E452,[1]!Table1[3])</f>
        <v>0</v>
      </c>
      <c r="AH452" s="30">
        <f ca="1">SUMIF([1]route!$E$3:$E$10005,E452,[1]!Table1[4])</f>
        <v>0</v>
      </c>
      <c r="AI452" s="30">
        <f ca="1">SUMIF([1]route!$E$3:$E$10005,E452,[1]!Table1[5])</f>
        <v>0</v>
      </c>
      <c r="AJ452" s="30">
        <f ca="1">SUMIF([1]route!$E$3:$E$10005,E452,[1]!Table1[6])</f>
        <v>0</v>
      </c>
      <c r="AK452" s="30">
        <f ca="1">SUMIF([1]route!$E$3:$E$10005,E452,[1]!Table1[7])</f>
        <v>0</v>
      </c>
      <c r="AL452" s="30">
        <f ca="1">SUMIF([1]route!$E$3:$E$10005,E452,[1]!Table1[8])</f>
        <v>0</v>
      </c>
      <c r="AM452" s="30">
        <f ca="1">SUMIF([1]route!$E$3:$E$10005,E452,[1]!Table1[9])</f>
        <v>0</v>
      </c>
      <c r="AN452" s="30">
        <f ca="1">SUMIF([1]route!$E$3:$E$10005,E452,[1]!Table1[10])</f>
        <v>0</v>
      </c>
      <c r="AO452" s="30">
        <f ca="1">SUMIF([1]route!$E$3:$E$10005,E452,[1]!Table1[11])</f>
        <v>0</v>
      </c>
      <c r="AP452" s="30">
        <f ca="1">SUMIF([1]route!$E$3:$E$10005,E452,[1]!Table1[12])</f>
        <v>0</v>
      </c>
      <c r="AQ452" s="30">
        <f ca="1">SUMIF([1]route!$E$3:$E$10005,E452,[1]!Table1[13])</f>
        <v>0</v>
      </c>
      <c r="AR452" s="30">
        <f ca="1">SUMIF([1]route!$E$3:$E$10005,E452,[1]!Table1[14])</f>
        <v>0</v>
      </c>
      <c r="AS452" s="30">
        <f ca="1">SUMIF([1]route!$E$3:$E$10005,E452,[1]!Table1[15])</f>
        <v>0</v>
      </c>
      <c r="AT452" s="30">
        <f ca="1">SUMIF([1]route!$E$3:$E$10005,E452,[1]!Table1[16])</f>
        <v>0</v>
      </c>
      <c r="AU452" s="30">
        <f ca="1">SUMIF([1]route!$E$3:$E$10005,E452,[1]!Table1[17])</f>
        <v>0</v>
      </c>
      <c r="AV452" s="30">
        <f ca="1">SUMIF([1]route!$E$3:$E$10005,E452,[1]!Table1[18])</f>
        <v>0</v>
      </c>
      <c r="AW452" s="30">
        <f ca="1">SUMIF([1]route!$E$3:$E$10005,E452,[1]!Table1[19])</f>
        <v>0</v>
      </c>
      <c r="AX452" s="30">
        <f ca="1">SUMIF([1]route!$E$3:$E$10005,E452,[1]!Table1[20])</f>
        <v>0</v>
      </c>
      <c r="AY452" s="30">
        <f ca="1">SUMIF([1]route!$E$3:$E$10005,E452,[1]!Table1[21])</f>
        <v>0</v>
      </c>
      <c r="AZ452" s="30">
        <f ca="1">SUMIF([1]route!$E$3:$E$10005,E452,[1]!Table1[22])</f>
        <v>0</v>
      </c>
      <c r="BA452" s="30">
        <f ca="1">SUMIF([1]route!$E$3:$E$10005,E452,[1]!Table1[23])</f>
        <v>0</v>
      </c>
      <c r="BB452" s="30">
        <f ca="1">SUMIF([1]route!$E$3:$E$10005,E452,[1]!Table1[24])</f>
        <v>0</v>
      </c>
      <c r="BC452" s="30">
        <f ca="1">SUMIF([1]route!$E$3:$E$10005,E452,[1]!Table1[25])</f>
        <v>0</v>
      </c>
      <c r="BD452" s="30">
        <f ca="1">SUMIF([1]route!$E$3:$E$10005,E452,[1]!Table1[26])</f>
        <v>0</v>
      </c>
      <c r="BE452" s="30">
        <f ca="1">SUMIF([1]route!$E$3:$E$10005,E452,[1]!Table1[27])</f>
        <v>0</v>
      </c>
      <c r="BF452" s="30">
        <f ca="1">SUMIF([1]route!$E$3:$E$10005,E452,[1]!Table1[28])</f>
        <v>0</v>
      </c>
      <c r="BG452" s="30">
        <f ca="1">SUMIF([1]route!$E$3:$E$10005,E452,[1]!Table1[29])</f>
        <v>0</v>
      </c>
      <c r="BH452" s="30">
        <f ca="1">SUMIF([1]route!$E$3:$E$10005,E452,[1]!Table1[30])</f>
        <v>0</v>
      </c>
      <c r="BI452" s="30">
        <f ca="1">SUMIF([1]route!$E$3:$E$10005,E452,[1]!Table1[31])</f>
        <v>0</v>
      </c>
      <c r="BJ452" s="30">
        <f ca="1">SUMIF([1]route!$E$3:$E$10005,E452,[1]!Table1[Remain PO])</f>
        <v>0</v>
      </c>
      <c r="BK452" s="31">
        <f ca="1">SUMIF([1]route!$E$3:$E$10005,E452,[1]!Table1[N+1])</f>
        <v>0</v>
      </c>
      <c r="BL452" s="31">
        <f ca="1">SUMIF([1]route!$E$3:$E$10005,E452,[1]!Table1[N+2])</f>
        <v>0</v>
      </c>
      <c r="BM452" s="31">
        <f ca="1">SUMIF([1]route!$E$3:$E$10005,E452,[1]!Table1[N+3])</f>
        <v>0</v>
      </c>
      <c r="BN452" s="32">
        <f ca="1">SUMIF([1]route!$E$3:$E$10005,E452,[1]!Table1[N+4])</f>
        <v>0</v>
      </c>
      <c r="BP452" s="37">
        <f t="shared" ref="BP452:BP515" si="176">$V452-$AD452</f>
        <v>0</v>
      </c>
      <c r="BQ452" s="35">
        <f t="shared" ca="1" si="163"/>
        <v>0</v>
      </c>
      <c r="BR452" s="35">
        <f t="shared" ca="1" si="163"/>
        <v>0</v>
      </c>
      <c r="BS452" s="35">
        <f t="shared" ca="1" si="163"/>
        <v>0</v>
      </c>
      <c r="BT452" s="35">
        <f t="shared" ca="1" si="162"/>
        <v>0</v>
      </c>
      <c r="BU452" s="35">
        <f t="shared" ca="1" si="162"/>
        <v>0</v>
      </c>
      <c r="BV452" s="35">
        <f t="shared" ca="1" si="162"/>
        <v>0</v>
      </c>
      <c r="BW452" s="35">
        <f t="shared" ca="1" si="162"/>
        <v>0</v>
      </c>
      <c r="BX452" s="35">
        <f t="shared" ca="1" si="162"/>
        <v>0</v>
      </c>
      <c r="BY452" s="35">
        <f t="shared" ca="1" si="162"/>
        <v>0</v>
      </c>
      <c r="BZ452" s="35">
        <f t="shared" ca="1" si="162"/>
        <v>0</v>
      </c>
      <c r="CA452" s="35">
        <f t="shared" ca="1" si="162"/>
        <v>0</v>
      </c>
      <c r="CB452" s="35">
        <f t="shared" ca="1" si="162"/>
        <v>0</v>
      </c>
      <c r="CC452" s="35">
        <f t="shared" ca="1" si="162"/>
        <v>0</v>
      </c>
      <c r="CD452" s="35">
        <f t="shared" ca="1" si="158"/>
        <v>0</v>
      </c>
      <c r="CE452" s="35">
        <f t="shared" ca="1" si="158"/>
        <v>0</v>
      </c>
      <c r="CF452" s="35">
        <f t="shared" ca="1" si="158"/>
        <v>0</v>
      </c>
      <c r="CG452" s="35">
        <f t="shared" ca="1" si="158"/>
        <v>0</v>
      </c>
      <c r="CH452" s="35">
        <f t="shared" ca="1" si="158"/>
        <v>0</v>
      </c>
      <c r="CI452" s="35">
        <f t="shared" ca="1" si="158"/>
        <v>0</v>
      </c>
      <c r="CJ452" s="35">
        <f t="shared" ca="1" si="158"/>
        <v>0</v>
      </c>
      <c r="CK452" s="35">
        <f t="shared" ca="1" si="158"/>
        <v>0</v>
      </c>
      <c r="CL452" s="35">
        <f t="shared" ca="1" si="158"/>
        <v>0</v>
      </c>
      <c r="CM452" s="35">
        <f t="shared" ca="1" si="158"/>
        <v>0</v>
      </c>
      <c r="CN452" s="35">
        <f t="shared" ca="1" si="161"/>
        <v>0</v>
      </c>
      <c r="CO452" s="35">
        <f t="shared" ca="1" si="161"/>
        <v>0</v>
      </c>
      <c r="CP452" s="35">
        <f t="shared" ca="1" si="161"/>
        <v>0</v>
      </c>
      <c r="CQ452" s="35">
        <f t="shared" ca="1" si="161"/>
        <v>0</v>
      </c>
      <c r="CR452" s="35">
        <f t="shared" ca="1" si="161"/>
        <v>0</v>
      </c>
      <c r="CS452" s="35">
        <f t="shared" ca="1" si="161"/>
        <v>0</v>
      </c>
      <c r="CT452" s="35">
        <f t="shared" ca="1" si="161"/>
        <v>0</v>
      </c>
      <c r="CU452" s="35">
        <f t="shared" ca="1" si="161"/>
        <v>0</v>
      </c>
      <c r="CV452" s="35">
        <f t="shared" ca="1" si="161"/>
        <v>0</v>
      </c>
      <c r="CW452" s="38">
        <f t="shared" ca="1" si="160"/>
        <v>0</v>
      </c>
      <c r="CX452" s="38">
        <f t="shared" ca="1" si="160"/>
        <v>0</v>
      </c>
      <c r="CY452" s="38">
        <f t="shared" ca="1" si="160"/>
        <v>0</v>
      </c>
      <c r="CZ452" s="39">
        <f t="shared" ca="1" si="160"/>
        <v>0</v>
      </c>
      <c r="DA452" s="35"/>
    </row>
    <row r="453" spans="4:105" x14ac:dyDescent="0.3">
      <c r="D453" s="61" t="str">
        <f>VLOOKUP(F453,[1]Special!$O$2:$S$209,3,0)</f>
        <v>|0101021700|0.00|0.00|0.000|97.0002</v>
      </c>
      <c r="E453" s="20" t="s">
        <v>476</v>
      </c>
      <c r="F453" s="19" t="str">
        <f t="shared" si="166"/>
        <v>|0200220810|31.80|0.00|2.000|0.000</v>
      </c>
      <c r="G453" s="19" t="str">
        <f>'Cutting Rules'!H453</f>
        <v>TOYOTA||||||||||||</v>
      </c>
      <c r="H453" s="19" t="str">
        <f>VLOOKUP(MID(F453,8,2),[1]Special!$H$2:$I$32,2,0)</f>
        <v>STKM13A</v>
      </c>
      <c r="I453" s="19" t="str">
        <f t="shared" si="167"/>
        <v>NBC</v>
      </c>
      <c r="J453" s="19" t="str">
        <f t="shared" si="168"/>
        <v>P</v>
      </c>
      <c r="K453" s="19" t="str">
        <f t="shared" si="169"/>
        <v>31.8</v>
      </c>
      <c r="L453" s="19" t="str">
        <f t="shared" si="170"/>
        <v>0.00</v>
      </c>
      <c r="M453" s="52" t="str">
        <f t="shared" si="171"/>
        <v>2.00</v>
      </c>
      <c r="N453" s="52" t="str">
        <f t="shared" si="172"/>
        <v>6000</v>
      </c>
      <c r="O453" s="19">
        <f>VLOOKUP(F453,[1]Item!$A$5:$Z$10000,26,0)</f>
        <v>1.47</v>
      </c>
      <c r="P453" s="19" t="str">
        <f>VLOOKUP(E453,[1]route!$E$3:$O$10005,11,0)</f>
        <v>P/E</v>
      </c>
      <c r="Q453" s="62" t="str">
        <f>'Cutting Rules'!AD453</f>
        <v>6000------------</v>
      </c>
      <c r="R453" s="23">
        <f ca="1">SUMIF([1]route!$E$3:$E$10005,E453,[1]!Table1[生産])</f>
        <v>0</v>
      </c>
      <c r="S453" s="24"/>
      <c r="T453" s="78" t="s">
        <v>547</v>
      </c>
      <c r="U453" s="19"/>
      <c r="V453" s="48">
        <f>SUMIF([1]route!$E$3:$E$10005,E453,[1]route!$M$3:$M$10005)</f>
        <v>0</v>
      </c>
      <c r="W453" s="56">
        <f t="shared" si="173"/>
        <v>0</v>
      </c>
      <c r="X453" s="27" t="e">
        <f t="array" aca="1" ref="X453" ca="1">INDEX($BP453:$CZ453,MATCH(TRUE,$BP453:$CZ453&lt;0,0))</f>
        <v>#N/A</v>
      </c>
      <c r="Y453" s="47" t="str">
        <f t="shared" ca="1" si="164"/>
        <v/>
      </c>
      <c r="Z453" s="121" t="str">
        <f>IFERROR(VLOOKUP(E453,[1]route!$E$3:$BL$10005,59,0),"")&amp;IFERROR(VLOOKUP(E453,[1]route!$E$3:$BL$10005,60,0),"")</f>
        <v/>
      </c>
      <c r="AA453" s="28">
        <f t="shared" ca="1" si="174"/>
        <v>0</v>
      </c>
      <c r="AB453" s="77">
        <f t="shared" ca="1" si="175"/>
        <v>0</v>
      </c>
      <c r="AC453" s="4" t="str">
        <f t="shared" ca="1" si="165"/>
        <v/>
      </c>
      <c r="AD453" s="29">
        <v>0</v>
      </c>
      <c r="AE453" s="30">
        <f ca="1">SUMIF([1]route!$E$3:$E$10005,E453,[1]!Table1[1])</f>
        <v>0</v>
      </c>
      <c r="AF453" s="30">
        <f ca="1">SUMIF([1]route!$E$3:$E$10005,E453,[1]!Table1[2])</f>
        <v>0</v>
      </c>
      <c r="AG453" s="30">
        <f ca="1">SUMIF([1]route!$E$3:$E$10005,E453,[1]!Table1[3])</f>
        <v>0</v>
      </c>
      <c r="AH453" s="30">
        <f ca="1">SUMIF([1]route!$E$3:$E$10005,E453,[1]!Table1[4])</f>
        <v>0</v>
      </c>
      <c r="AI453" s="30">
        <f ca="1">SUMIF([1]route!$E$3:$E$10005,E453,[1]!Table1[5])</f>
        <v>0</v>
      </c>
      <c r="AJ453" s="30">
        <f ca="1">SUMIF([1]route!$E$3:$E$10005,E453,[1]!Table1[6])</f>
        <v>0</v>
      </c>
      <c r="AK453" s="30">
        <f ca="1">SUMIF([1]route!$E$3:$E$10005,E453,[1]!Table1[7])</f>
        <v>0</v>
      </c>
      <c r="AL453" s="30">
        <f ca="1">SUMIF([1]route!$E$3:$E$10005,E453,[1]!Table1[8])</f>
        <v>0</v>
      </c>
      <c r="AM453" s="30">
        <f ca="1">SUMIF([1]route!$E$3:$E$10005,E453,[1]!Table1[9])</f>
        <v>0</v>
      </c>
      <c r="AN453" s="30">
        <f ca="1">SUMIF([1]route!$E$3:$E$10005,E453,[1]!Table1[10])</f>
        <v>0</v>
      </c>
      <c r="AO453" s="30">
        <f ca="1">SUMIF([1]route!$E$3:$E$10005,E453,[1]!Table1[11])</f>
        <v>0</v>
      </c>
      <c r="AP453" s="30">
        <f ca="1">SUMIF([1]route!$E$3:$E$10005,E453,[1]!Table1[12])</f>
        <v>0</v>
      </c>
      <c r="AQ453" s="30">
        <f ca="1">SUMIF([1]route!$E$3:$E$10005,E453,[1]!Table1[13])</f>
        <v>0</v>
      </c>
      <c r="AR453" s="30">
        <f ca="1">SUMIF([1]route!$E$3:$E$10005,E453,[1]!Table1[14])</f>
        <v>0</v>
      </c>
      <c r="AS453" s="30">
        <f ca="1">SUMIF([1]route!$E$3:$E$10005,E453,[1]!Table1[15])</f>
        <v>0</v>
      </c>
      <c r="AT453" s="30">
        <f ca="1">SUMIF([1]route!$E$3:$E$10005,E453,[1]!Table1[16])</f>
        <v>0</v>
      </c>
      <c r="AU453" s="30">
        <f ca="1">SUMIF([1]route!$E$3:$E$10005,E453,[1]!Table1[17])</f>
        <v>0</v>
      </c>
      <c r="AV453" s="30">
        <f ca="1">SUMIF([1]route!$E$3:$E$10005,E453,[1]!Table1[18])</f>
        <v>0</v>
      </c>
      <c r="AW453" s="30">
        <f ca="1">SUMIF([1]route!$E$3:$E$10005,E453,[1]!Table1[19])</f>
        <v>0</v>
      </c>
      <c r="AX453" s="30">
        <f ca="1">SUMIF([1]route!$E$3:$E$10005,E453,[1]!Table1[20])</f>
        <v>0</v>
      </c>
      <c r="AY453" s="30">
        <f ca="1">SUMIF([1]route!$E$3:$E$10005,E453,[1]!Table1[21])</f>
        <v>0</v>
      </c>
      <c r="AZ453" s="30">
        <f ca="1">SUMIF([1]route!$E$3:$E$10005,E453,[1]!Table1[22])</f>
        <v>0</v>
      </c>
      <c r="BA453" s="30">
        <f ca="1">SUMIF([1]route!$E$3:$E$10005,E453,[1]!Table1[23])</f>
        <v>0</v>
      </c>
      <c r="BB453" s="30">
        <f ca="1">SUMIF([1]route!$E$3:$E$10005,E453,[1]!Table1[24])</f>
        <v>0</v>
      </c>
      <c r="BC453" s="30">
        <f ca="1">SUMIF([1]route!$E$3:$E$10005,E453,[1]!Table1[25])</f>
        <v>0</v>
      </c>
      <c r="BD453" s="30">
        <f ca="1">SUMIF([1]route!$E$3:$E$10005,E453,[1]!Table1[26])</f>
        <v>0</v>
      </c>
      <c r="BE453" s="30">
        <f ca="1">SUMIF([1]route!$E$3:$E$10005,E453,[1]!Table1[27])</f>
        <v>0</v>
      </c>
      <c r="BF453" s="30">
        <f ca="1">SUMIF([1]route!$E$3:$E$10005,E453,[1]!Table1[28])</f>
        <v>0</v>
      </c>
      <c r="BG453" s="30">
        <f ca="1">SUMIF([1]route!$E$3:$E$10005,E453,[1]!Table1[29])</f>
        <v>0</v>
      </c>
      <c r="BH453" s="30">
        <f ca="1">SUMIF([1]route!$E$3:$E$10005,E453,[1]!Table1[30])</f>
        <v>0</v>
      </c>
      <c r="BI453" s="30">
        <f ca="1">SUMIF([1]route!$E$3:$E$10005,E453,[1]!Table1[31])</f>
        <v>0</v>
      </c>
      <c r="BJ453" s="30">
        <f ca="1">SUMIF([1]route!$E$3:$E$10005,E453,[1]!Table1[Remain PO])</f>
        <v>0</v>
      </c>
      <c r="BK453" s="31">
        <f ca="1">SUMIF([1]route!$E$3:$E$10005,E453,[1]!Table1[N+1])</f>
        <v>0</v>
      </c>
      <c r="BL453" s="31">
        <f ca="1">SUMIF([1]route!$E$3:$E$10005,E453,[1]!Table1[N+2])</f>
        <v>0</v>
      </c>
      <c r="BM453" s="31">
        <f ca="1">SUMIF([1]route!$E$3:$E$10005,E453,[1]!Table1[N+3])</f>
        <v>0</v>
      </c>
      <c r="BN453" s="32">
        <f ca="1">SUMIF([1]route!$E$3:$E$10005,E453,[1]!Table1[N+4])</f>
        <v>0</v>
      </c>
      <c r="BP453" s="37">
        <f t="shared" si="176"/>
        <v>0</v>
      </c>
      <c r="BQ453" s="35">
        <f t="shared" ca="1" si="163"/>
        <v>0</v>
      </c>
      <c r="BR453" s="35">
        <f t="shared" ca="1" si="163"/>
        <v>0</v>
      </c>
      <c r="BS453" s="35">
        <f t="shared" ca="1" si="163"/>
        <v>0</v>
      </c>
      <c r="BT453" s="35">
        <f t="shared" ca="1" si="162"/>
        <v>0</v>
      </c>
      <c r="BU453" s="35">
        <f t="shared" ca="1" si="162"/>
        <v>0</v>
      </c>
      <c r="BV453" s="35">
        <f t="shared" ca="1" si="162"/>
        <v>0</v>
      </c>
      <c r="BW453" s="35">
        <f t="shared" ca="1" si="162"/>
        <v>0</v>
      </c>
      <c r="BX453" s="35">
        <f t="shared" ca="1" si="162"/>
        <v>0</v>
      </c>
      <c r="BY453" s="35">
        <f t="shared" ca="1" si="162"/>
        <v>0</v>
      </c>
      <c r="BZ453" s="35">
        <f t="shared" ca="1" si="162"/>
        <v>0</v>
      </c>
      <c r="CA453" s="35">
        <f t="shared" ca="1" si="162"/>
        <v>0</v>
      </c>
      <c r="CB453" s="35">
        <f t="shared" ca="1" si="162"/>
        <v>0</v>
      </c>
      <c r="CC453" s="35">
        <f t="shared" ca="1" si="162"/>
        <v>0</v>
      </c>
      <c r="CD453" s="35">
        <f t="shared" ca="1" si="162"/>
        <v>0</v>
      </c>
      <c r="CE453" s="35">
        <f t="shared" ca="1" si="162"/>
        <v>0</v>
      </c>
      <c r="CF453" s="35">
        <f t="shared" ca="1" si="162"/>
        <v>0</v>
      </c>
      <c r="CG453" s="35">
        <f t="shared" ca="1" si="162"/>
        <v>0</v>
      </c>
      <c r="CH453" s="35">
        <f t="shared" ca="1" si="162"/>
        <v>0</v>
      </c>
      <c r="CI453" s="35">
        <f t="shared" ca="1" si="162"/>
        <v>0</v>
      </c>
      <c r="CJ453" s="35">
        <f t="shared" ref="CJ453:CP498" ca="1" si="177">CI453-AX453</f>
        <v>0</v>
      </c>
      <c r="CK453" s="35">
        <f t="shared" ca="1" si="177"/>
        <v>0</v>
      </c>
      <c r="CL453" s="35">
        <f t="shared" ca="1" si="177"/>
        <v>0</v>
      </c>
      <c r="CM453" s="35">
        <f t="shared" ca="1" si="177"/>
        <v>0</v>
      </c>
      <c r="CN453" s="35">
        <f t="shared" ca="1" si="161"/>
        <v>0</v>
      </c>
      <c r="CO453" s="35">
        <f t="shared" ca="1" si="161"/>
        <v>0</v>
      </c>
      <c r="CP453" s="35">
        <f t="shared" ca="1" si="161"/>
        <v>0</v>
      </c>
      <c r="CQ453" s="35">
        <f t="shared" ca="1" si="161"/>
        <v>0</v>
      </c>
      <c r="CR453" s="35">
        <f t="shared" ca="1" si="161"/>
        <v>0</v>
      </c>
      <c r="CS453" s="35">
        <f t="shared" ca="1" si="161"/>
        <v>0</v>
      </c>
      <c r="CT453" s="35">
        <f t="shared" ca="1" si="161"/>
        <v>0</v>
      </c>
      <c r="CU453" s="35">
        <f t="shared" ca="1" si="161"/>
        <v>0</v>
      </c>
      <c r="CV453" s="35">
        <f t="shared" ca="1" si="161"/>
        <v>0</v>
      </c>
      <c r="CW453" s="38">
        <f t="shared" ca="1" si="160"/>
        <v>0</v>
      </c>
      <c r="CX453" s="38">
        <f t="shared" ca="1" si="160"/>
        <v>0</v>
      </c>
      <c r="CY453" s="38">
        <f t="shared" ca="1" si="160"/>
        <v>0</v>
      </c>
      <c r="CZ453" s="39">
        <f t="shared" ca="1" si="160"/>
        <v>0</v>
      </c>
      <c r="DA453" s="35"/>
    </row>
    <row r="454" spans="4:105" x14ac:dyDescent="0.3">
      <c r="D454" s="61" t="str">
        <f>VLOOKUP(F454,[1]Special!$O$2:$S$209,3,0)</f>
        <v>|0101021700|0.00|0.00|0.000|67.5001.6</v>
      </c>
      <c r="E454" s="20" t="s">
        <v>477</v>
      </c>
      <c r="F454" s="19" t="str">
        <f t="shared" si="166"/>
        <v>|0200220810|22.20|0.00|1.600|0.000</v>
      </c>
      <c r="G454" s="19" t="str">
        <f>'Cutting Rules'!H454</f>
        <v>TOYOTA||||||||||||</v>
      </c>
      <c r="H454" s="19" t="str">
        <f>VLOOKUP(MID(F454,8,2),[1]Special!$H$2:$I$32,2,0)</f>
        <v>STKM13A</v>
      </c>
      <c r="I454" s="19" t="str">
        <f t="shared" si="167"/>
        <v>NBC</v>
      </c>
      <c r="J454" s="19" t="str">
        <f t="shared" si="168"/>
        <v>P</v>
      </c>
      <c r="K454" s="19" t="str">
        <f t="shared" si="169"/>
        <v>22.2</v>
      </c>
      <c r="L454" s="19" t="str">
        <f t="shared" si="170"/>
        <v>0.00</v>
      </c>
      <c r="M454" s="52" t="str">
        <f t="shared" si="171"/>
        <v>1.60</v>
      </c>
      <c r="N454" s="52" t="str">
        <f t="shared" si="172"/>
        <v>6400</v>
      </c>
      <c r="O454" s="19">
        <f>VLOOKUP(F454,[1]Item!$A$5:$Z$10000,26,0)</f>
        <v>0.81299999999999994</v>
      </c>
      <c r="P454" s="19" t="str">
        <f>VLOOKUP(E454,[1]route!$E$3:$O$10005,11,0)</f>
        <v>P/E</v>
      </c>
      <c r="Q454" s="62" t="str">
        <f>'Cutting Rules'!AD454</f>
        <v>6400------------</v>
      </c>
      <c r="R454" s="23">
        <f ca="1">SUMIF([1]route!$E$3:$E$10005,E454,[1]!Table1[生産])</f>
        <v>0</v>
      </c>
      <c r="S454" s="24"/>
      <c r="T454" s="78" t="s">
        <v>547</v>
      </c>
      <c r="U454" s="19"/>
      <c r="V454" s="48">
        <f>SUMIF([1]route!$E$3:$E$10005,E454,[1]route!$M$3:$M$10005)</f>
        <v>0</v>
      </c>
      <c r="W454" s="56">
        <f t="shared" si="173"/>
        <v>0</v>
      </c>
      <c r="X454" s="27" t="e">
        <f t="array" aca="1" ref="X454" ca="1">INDEX($BP454:$CZ454,MATCH(TRUE,$BP454:$CZ454&lt;0,0))</f>
        <v>#N/A</v>
      </c>
      <c r="Y454" s="47" t="str">
        <f t="shared" ca="1" si="164"/>
        <v/>
      </c>
      <c r="Z454" s="121" t="str">
        <f>IFERROR(VLOOKUP(E454,[1]route!$E$3:$BL$10005,59,0),"")&amp;IFERROR(VLOOKUP(E454,[1]route!$E$3:$BL$10005,60,0),"")</f>
        <v/>
      </c>
      <c r="AA454" s="28">
        <f t="shared" ca="1" si="174"/>
        <v>0</v>
      </c>
      <c r="AB454" s="77">
        <f t="shared" ca="1" si="175"/>
        <v>0</v>
      </c>
      <c r="AC454" s="4" t="str">
        <f t="shared" ca="1" si="165"/>
        <v/>
      </c>
      <c r="AD454" s="29">
        <v>0</v>
      </c>
      <c r="AE454" s="30">
        <f ca="1">SUMIF([1]route!$E$3:$E$10005,E454,[1]!Table1[1])</f>
        <v>0</v>
      </c>
      <c r="AF454" s="30">
        <f ca="1">SUMIF([1]route!$E$3:$E$10005,E454,[1]!Table1[2])</f>
        <v>0</v>
      </c>
      <c r="AG454" s="30">
        <f ca="1">SUMIF([1]route!$E$3:$E$10005,E454,[1]!Table1[3])</f>
        <v>0</v>
      </c>
      <c r="AH454" s="30">
        <f ca="1">SUMIF([1]route!$E$3:$E$10005,E454,[1]!Table1[4])</f>
        <v>0</v>
      </c>
      <c r="AI454" s="30">
        <f ca="1">SUMIF([1]route!$E$3:$E$10005,E454,[1]!Table1[5])</f>
        <v>0</v>
      </c>
      <c r="AJ454" s="30">
        <f ca="1">SUMIF([1]route!$E$3:$E$10005,E454,[1]!Table1[6])</f>
        <v>0</v>
      </c>
      <c r="AK454" s="30">
        <f ca="1">SUMIF([1]route!$E$3:$E$10005,E454,[1]!Table1[7])</f>
        <v>0</v>
      </c>
      <c r="AL454" s="30">
        <f ca="1">SUMIF([1]route!$E$3:$E$10005,E454,[1]!Table1[8])</f>
        <v>0</v>
      </c>
      <c r="AM454" s="30">
        <f ca="1">SUMIF([1]route!$E$3:$E$10005,E454,[1]!Table1[9])</f>
        <v>0</v>
      </c>
      <c r="AN454" s="30">
        <f ca="1">SUMIF([1]route!$E$3:$E$10005,E454,[1]!Table1[10])</f>
        <v>0</v>
      </c>
      <c r="AO454" s="30">
        <f ca="1">SUMIF([1]route!$E$3:$E$10005,E454,[1]!Table1[11])</f>
        <v>0</v>
      </c>
      <c r="AP454" s="30">
        <f ca="1">SUMIF([1]route!$E$3:$E$10005,E454,[1]!Table1[12])</f>
        <v>0</v>
      </c>
      <c r="AQ454" s="30">
        <f ca="1">SUMIF([1]route!$E$3:$E$10005,E454,[1]!Table1[13])</f>
        <v>0</v>
      </c>
      <c r="AR454" s="30">
        <f ca="1">SUMIF([1]route!$E$3:$E$10005,E454,[1]!Table1[14])</f>
        <v>0</v>
      </c>
      <c r="AS454" s="30">
        <f ca="1">SUMIF([1]route!$E$3:$E$10005,E454,[1]!Table1[15])</f>
        <v>0</v>
      </c>
      <c r="AT454" s="30">
        <f ca="1">SUMIF([1]route!$E$3:$E$10005,E454,[1]!Table1[16])</f>
        <v>0</v>
      </c>
      <c r="AU454" s="30">
        <f ca="1">SUMIF([1]route!$E$3:$E$10005,E454,[1]!Table1[17])</f>
        <v>0</v>
      </c>
      <c r="AV454" s="30">
        <f ca="1">SUMIF([1]route!$E$3:$E$10005,E454,[1]!Table1[18])</f>
        <v>0</v>
      </c>
      <c r="AW454" s="30">
        <f ca="1">SUMIF([1]route!$E$3:$E$10005,E454,[1]!Table1[19])</f>
        <v>0</v>
      </c>
      <c r="AX454" s="30">
        <f ca="1">SUMIF([1]route!$E$3:$E$10005,E454,[1]!Table1[20])</f>
        <v>0</v>
      </c>
      <c r="AY454" s="30">
        <f ca="1">SUMIF([1]route!$E$3:$E$10005,E454,[1]!Table1[21])</f>
        <v>0</v>
      </c>
      <c r="AZ454" s="30">
        <f ca="1">SUMIF([1]route!$E$3:$E$10005,E454,[1]!Table1[22])</f>
        <v>0</v>
      </c>
      <c r="BA454" s="30">
        <f ca="1">SUMIF([1]route!$E$3:$E$10005,E454,[1]!Table1[23])</f>
        <v>0</v>
      </c>
      <c r="BB454" s="30">
        <f ca="1">SUMIF([1]route!$E$3:$E$10005,E454,[1]!Table1[24])</f>
        <v>0</v>
      </c>
      <c r="BC454" s="30">
        <f ca="1">SUMIF([1]route!$E$3:$E$10005,E454,[1]!Table1[25])</f>
        <v>0</v>
      </c>
      <c r="BD454" s="30">
        <f ca="1">SUMIF([1]route!$E$3:$E$10005,E454,[1]!Table1[26])</f>
        <v>0</v>
      </c>
      <c r="BE454" s="30">
        <f ca="1">SUMIF([1]route!$E$3:$E$10005,E454,[1]!Table1[27])</f>
        <v>0</v>
      </c>
      <c r="BF454" s="30">
        <f ca="1">SUMIF([1]route!$E$3:$E$10005,E454,[1]!Table1[28])</f>
        <v>0</v>
      </c>
      <c r="BG454" s="30">
        <f ca="1">SUMIF([1]route!$E$3:$E$10005,E454,[1]!Table1[29])</f>
        <v>0</v>
      </c>
      <c r="BH454" s="30">
        <f ca="1">SUMIF([1]route!$E$3:$E$10005,E454,[1]!Table1[30])</f>
        <v>0</v>
      </c>
      <c r="BI454" s="30">
        <f ca="1">SUMIF([1]route!$E$3:$E$10005,E454,[1]!Table1[31])</f>
        <v>0</v>
      </c>
      <c r="BJ454" s="30">
        <f ca="1">SUMIF([1]route!$E$3:$E$10005,E454,[1]!Table1[Remain PO])</f>
        <v>0</v>
      </c>
      <c r="BK454" s="31">
        <f ca="1">SUMIF([1]route!$E$3:$E$10005,E454,[1]!Table1[N+1])</f>
        <v>0</v>
      </c>
      <c r="BL454" s="31">
        <f ca="1">SUMIF([1]route!$E$3:$E$10005,E454,[1]!Table1[N+2])</f>
        <v>0</v>
      </c>
      <c r="BM454" s="31">
        <f ca="1">SUMIF([1]route!$E$3:$E$10005,E454,[1]!Table1[N+3])</f>
        <v>0</v>
      </c>
      <c r="BN454" s="32">
        <f ca="1">SUMIF([1]route!$E$3:$E$10005,E454,[1]!Table1[N+4])</f>
        <v>0</v>
      </c>
      <c r="BP454" s="37">
        <f t="shared" si="176"/>
        <v>0</v>
      </c>
      <c r="BQ454" s="35">
        <f t="shared" ca="1" si="163"/>
        <v>0</v>
      </c>
      <c r="BR454" s="35">
        <f t="shared" ca="1" si="163"/>
        <v>0</v>
      </c>
      <c r="BS454" s="35">
        <f t="shared" ca="1" si="163"/>
        <v>0</v>
      </c>
      <c r="BT454" s="35">
        <f t="shared" ca="1" si="162"/>
        <v>0</v>
      </c>
      <c r="BU454" s="35">
        <f t="shared" ca="1" si="162"/>
        <v>0</v>
      </c>
      <c r="BV454" s="35">
        <f t="shared" ca="1" si="162"/>
        <v>0</v>
      </c>
      <c r="BW454" s="35">
        <f t="shared" ca="1" si="162"/>
        <v>0</v>
      </c>
      <c r="BX454" s="35">
        <f t="shared" ca="1" si="162"/>
        <v>0</v>
      </c>
      <c r="BY454" s="35">
        <f t="shared" ca="1" si="162"/>
        <v>0</v>
      </c>
      <c r="BZ454" s="35">
        <f t="shared" ca="1" si="162"/>
        <v>0</v>
      </c>
      <c r="CA454" s="35">
        <f t="shared" ca="1" si="162"/>
        <v>0</v>
      </c>
      <c r="CB454" s="35">
        <f t="shared" ca="1" si="162"/>
        <v>0</v>
      </c>
      <c r="CC454" s="35">
        <f t="shared" ca="1" si="162"/>
        <v>0</v>
      </c>
      <c r="CD454" s="35">
        <f t="shared" ca="1" si="162"/>
        <v>0</v>
      </c>
      <c r="CE454" s="35">
        <f t="shared" ca="1" si="162"/>
        <v>0</v>
      </c>
      <c r="CF454" s="35">
        <f t="shared" ca="1" si="162"/>
        <v>0</v>
      </c>
      <c r="CG454" s="35">
        <f t="shared" ca="1" si="162"/>
        <v>0</v>
      </c>
      <c r="CH454" s="35">
        <f t="shared" ca="1" si="162"/>
        <v>0</v>
      </c>
      <c r="CI454" s="35">
        <f t="shared" ca="1" si="162"/>
        <v>0</v>
      </c>
      <c r="CJ454" s="35">
        <f t="shared" ca="1" si="177"/>
        <v>0</v>
      </c>
      <c r="CK454" s="35">
        <f t="shared" ca="1" si="177"/>
        <v>0</v>
      </c>
      <c r="CL454" s="35">
        <f t="shared" ca="1" si="177"/>
        <v>0</v>
      </c>
      <c r="CM454" s="35">
        <f t="shared" ca="1" si="177"/>
        <v>0</v>
      </c>
      <c r="CN454" s="35">
        <f t="shared" ca="1" si="161"/>
        <v>0</v>
      </c>
      <c r="CO454" s="35">
        <f t="shared" ca="1" si="161"/>
        <v>0</v>
      </c>
      <c r="CP454" s="35">
        <f t="shared" ca="1" si="161"/>
        <v>0</v>
      </c>
      <c r="CQ454" s="35">
        <f t="shared" ca="1" si="161"/>
        <v>0</v>
      </c>
      <c r="CR454" s="35">
        <f t="shared" ca="1" si="161"/>
        <v>0</v>
      </c>
      <c r="CS454" s="35">
        <f t="shared" ca="1" si="161"/>
        <v>0</v>
      </c>
      <c r="CT454" s="35">
        <f t="shared" ca="1" si="161"/>
        <v>0</v>
      </c>
      <c r="CU454" s="35">
        <f t="shared" ca="1" si="161"/>
        <v>0</v>
      </c>
      <c r="CV454" s="35">
        <f t="shared" ca="1" si="161"/>
        <v>0</v>
      </c>
      <c r="CW454" s="38">
        <f t="shared" ca="1" si="160"/>
        <v>0</v>
      </c>
      <c r="CX454" s="38">
        <f t="shared" ca="1" si="160"/>
        <v>0</v>
      </c>
      <c r="CY454" s="38">
        <f t="shared" ca="1" si="160"/>
        <v>0</v>
      </c>
      <c r="CZ454" s="39">
        <f t="shared" ca="1" si="160"/>
        <v>0</v>
      </c>
      <c r="DA454" s="35"/>
    </row>
    <row r="455" spans="4:105" x14ac:dyDescent="0.3">
      <c r="D455" s="61" t="str">
        <f>VLOOKUP(F455,[1]Special!$O$2:$S$209,3,0)</f>
        <v>|0101021900|0.00|0.00|0.000|146.5003.5</v>
      </c>
      <c r="E455" s="20" t="s">
        <v>478</v>
      </c>
      <c r="F455" s="19" t="str">
        <f t="shared" si="166"/>
        <v>|0200225926|48.60|0.00|3.500|0.000</v>
      </c>
      <c r="G455" s="19" t="str">
        <f>'Cutting Rules'!H455</f>
        <v>Mitsuboshi Forming VN||||||||||||</v>
      </c>
      <c r="H455" s="19" t="str">
        <f>VLOOKUP(MID(F455,8,2),[1]Special!$H$2:$I$32,2,0)</f>
        <v>STAM290GA</v>
      </c>
      <c r="I455" s="19" t="str">
        <f t="shared" si="167"/>
        <v>IBC</v>
      </c>
      <c r="J455" s="19" t="str">
        <f t="shared" si="168"/>
        <v>P</v>
      </c>
      <c r="K455" s="19" t="str">
        <f t="shared" si="169"/>
        <v>48.6</v>
      </c>
      <c r="L455" s="19" t="str">
        <f t="shared" si="170"/>
        <v>0.00</v>
      </c>
      <c r="M455" s="52" t="str">
        <f t="shared" si="171"/>
        <v>3.50</v>
      </c>
      <c r="N455" s="52" t="str">
        <f t="shared" si="172"/>
        <v>5195</v>
      </c>
      <c r="O455" s="19">
        <f>VLOOKUP(F455,[1]Item!$A$5:$Z$10000,26,0)</f>
        <v>3.8929999999999998</v>
      </c>
      <c r="P455" s="19" t="str">
        <f>VLOOKUP(E455,[1]route!$E$3:$O$10005,11,0)</f>
        <v>P/E</v>
      </c>
      <c r="Q455" s="62" t="str">
        <f>'Cutting Rules'!AD455</f>
        <v>5195------------</v>
      </c>
      <c r="R455" s="23">
        <f ca="1">SUMIF([1]route!$E$3:$E$10005,E455,[1]!Table1[生産])</f>
        <v>0</v>
      </c>
      <c r="S455" s="24"/>
      <c r="T455" s="78" t="s">
        <v>547</v>
      </c>
      <c r="U455" s="19"/>
      <c r="V455" s="48">
        <f>SUMIF([1]route!$E$3:$E$10005,E455,[1]route!$M$3:$M$10005)</f>
        <v>0</v>
      </c>
      <c r="W455" s="56">
        <f t="shared" si="173"/>
        <v>0</v>
      </c>
      <c r="X455" s="27" t="e">
        <f t="array" aca="1" ref="X455" ca="1">INDEX($BP455:$CZ455,MATCH(TRUE,$BP455:$CZ455&lt;0,0))</f>
        <v>#N/A</v>
      </c>
      <c r="Y455" s="47" t="str">
        <f t="shared" ca="1" si="164"/>
        <v/>
      </c>
      <c r="Z455" s="121" t="str">
        <f>IFERROR(VLOOKUP(E455,[1]route!$E$3:$BL$10005,59,0),"")&amp;IFERROR(VLOOKUP(E455,[1]route!$E$3:$BL$10005,60,0),"")</f>
        <v/>
      </c>
      <c r="AA455" s="28">
        <f t="shared" ca="1" si="174"/>
        <v>0</v>
      </c>
      <c r="AB455" s="77">
        <f t="shared" ca="1" si="175"/>
        <v>0</v>
      </c>
      <c r="AC455" s="4" t="str">
        <f t="shared" ca="1" si="165"/>
        <v/>
      </c>
      <c r="AD455" s="29">
        <v>0</v>
      </c>
      <c r="AE455" s="30">
        <f ca="1">SUMIF([1]route!$E$3:$E$10005,E455,[1]!Table1[1])</f>
        <v>0</v>
      </c>
      <c r="AF455" s="30">
        <f ca="1">SUMIF([1]route!$E$3:$E$10005,E455,[1]!Table1[2])</f>
        <v>0</v>
      </c>
      <c r="AG455" s="30">
        <f ca="1">SUMIF([1]route!$E$3:$E$10005,E455,[1]!Table1[3])</f>
        <v>0</v>
      </c>
      <c r="AH455" s="30">
        <f ca="1">SUMIF([1]route!$E$3:$E$10005,E455,[1]!Table1[4])</f>
        <v>0</v>
      </c>
      <c r="AI455" s="30">
        <f ca="1">SUMIF([1]route!$E$3:$E$10005,E455,[1]!Table1[5])</f>
        <v>0</v>
      </c>
      <c r="AJ455" s="30">
        <f ca="1">SUMIF([1]route!$E$3:$E$10005,E455,[1]!Table1[6])</f>
        <v>0</v>
      </c>
      <c r="AK455" s="30">
        <f ca="1">SUMIF([1]route!$E$3:$E$10005,E455,[1]!Table1[7])</f>
        <v>0</v>
      </c>
      <c r="AL455" s="30">
        <f ca="1">SUMIF([1]route!$E$3:$E$10005,E455,[1]!Table1[8])</f>
        <v>0</v>
      </c>
      <c r="AM455" s="30">
        <f ca="1">SUMIF([1]route!$E$3:$E$10005,E455,[1]!Table1[9])</f>
        <v>0</v>
      </c>
      <c r="AN455" s="30">
        <f ca="1">SUMIF([1]route!$E$3:$E$10005,E455,[1]!Table1[10])</f>
        <v>0</v>
      </c>
      <c r="AO455" s="30">
        <f ca="1">SUMIF([1]route!$E$3:$E$10005,E455,[1]!Table1[11])</f>
        <v>0</v>
      </c>
      <c r="AP455" s="30">
        <f ca="1">SUMIF([1]route!$E$3:$E$10005,E455,[1]!Table1[12])</f>
        <v>0</v>
      </c>
      <c r="AQ455" s="30">
        <f ca="1">SUMIF([1]route!$E$3:$E$10005,E455,[1]!Table1[13])</f>
        <v>0</v>
      </c>
      <c r="AR455" s="30">
        <f ca="1">SUMIF([1]route!$E$3:$E$10005,E455,[1]!Table1[14])</f>
        <v>0</v>
      </c>
      <c r="AS455" s="30">
        <f ca="1">SUMIF([1]route!$E$3:$E$10005,E455,[1]!Table1[15])</f>
        <v>0</v>
      </c>
      <c r="AT455" s="30">
        <f ca="1">SUMIF([1]route!$E$3:$E$10005,E455,[1]!Table1[16])</f>
        <v>0</v>
      </c>
      <c r="AU455" s="30">
        <f ca="1">SUMIF([1]route!$E$3:$E$10005,E455,[1]!Table1[17])</f>
        <v>0</v>
      </c>
      <c r="AV455" s="30">
        <f ca="1">SUMIF([1]route!$E$3:$E$10005,E455,[1]!Table1[18])</f>
        <v>0</v>
      </c>
      <c r="AW455" s="30">
        <f ca="1">SUMIF([1]route!$E$3:$E$10005,E455,[1]!Table1[19])</f>
        <v>0</v>
      </c>
      <c r="AX455" s="30">
        <f ca="1">SUMIF([1]route!$E$3:$E$10005,E455,[1]!Table1[20])</f>
        <v>0</v>
      </c>
      <c r="AY455" s="30">
        <f ca="1">SUMIF([1]route!$E$3:$E$10005,E455,[1]!Table1[21])</f>
        <v>0</v>
      </c>
      <c r="AZ455" s="30">
        <f ca="1">SUMIF([1]route!$E$3:$E$10005,E455,[1]!Table1[22])</f>
        <v>0</v>
      </c>
      <c r="BA455" s="30">
        <f ca="1">SUMIF([1]route!$E$3:$E$10005,E455,[1]!Table1[23])</f>
        <v>0</v>
      </c>
      <c r="BB455" s="30">
        <f ca="1">SUMIF([1]route!$E$3:$E$10005,E455,[1]!Table1[24])</f>
        <v>0</v>
      </c>
      <c r="BC455" s="30">
        <f ca="1">SUMIF([1]route!$E$3:$E$10005,E455,[1]!Table1[25])</f>
        <v>0</v>
      </c>
      <c r="BD455" s="30">
        <f ca="1">SUMIF([1]route!$E$3:$E$10005,E455,[1]!Table1[26])</f>
        <v>0</v>
      </c>
      <c r="BE455" s="30">
        <f ca="1">SUMIF([1]route!$E$3:$E$10005,E455,[1]!Table1[27])</f>
        <v>0</v>
      </c>
      <c r="BF455" s="30">
        <f ca="1">SUMIF([1]route!$E$3:$E$10005,E455,[1]!Table1[28])</f>
        <v>0</v>
      </c>
      <c r="BG455" s="30">
        <f ca="1">SUMIF([1]route!$E$3:$E$10005,E455,[1]!Table1[29])</f>
        <v>0</v>
      </c>
      <c r="BH455" s="30">
        <f ca="1">SUMIF([1]route!$E$3:$E$10005,E455,[1]!Table1[30])</f>
        <v>0</v>
      </c>
      <c r="BI455" s="30">
        <f ca="1">SUMIF([1]route!$E$3:$E$10005,E455,[1]!Table1[31])</f>
        <v>0</v>
      </c>
      <c r="BJ455" s="30">
        <f ca="1">SUMIF([1]route!$E$3:$E$10005,E455,[1]!Table1[Remain PO])</f>
        <v>0</v>
      </c>
      <c r="BK455" s="31">
        <f ca="1">SUMIF([1]route!$E$3:$E$10005,E455,[1]!Table1[N+1])</f>
        <v>0</v>
      </c>
      <c r="BL455" s="31">
        <f ca="1">SUMIF([1]route!$E$3:$E$10005,E455,[1]!Table1[N+2])</f>
        <v>0</v>
      </c>
      <c r="BM455" s="31">
        <f ca="1">SUMIF([1]route!$E$3:$E$10005,E455,[1]!Table1[N+3])</f>
        <v>0</v>
      </c>
      <c r="BN455" s="32">
        <f ca="1">SUMIF([1]route!$E$3:$E$10005,E455,[1]!Table1[N+4])</f>
        <v>0</v>
      </c>
      <c r="BP455" s="37">
        <f t="shared" si="176"/>
        <v>0</v>
      </c>
      <c r="BQ455" s="35">
        <f t="shared" ca="1" si="163"/>
        <v>0</v>
      </c>
      <c r="BR455" s="35">
        <f t="shared" ca="1" si="163"/>
        <v>0</v>
      </c>
      <c r="BS455" s="35">
        <f t="shared" ca="1" si="163"/>
        <v>0</v>
      </c>
      <c r="BT455" s="35">
        <f t="shared" ca="1" si="162"/>
        <v>0</v>
      </c>
      <c r="BU455" s="35">
        <f t="shared" ca="1" si="162"/>
        <v>0</v>
      </c>
      <c r="BV455" s="35">
        <f t="shared" ca="1" si="162"/>
        <v>0</v>
      </c>
      <c r="BW455" s="35">
        <f t="shared" ca="1" si="162"/>
        <v>0</v>
      </c>
      <c r="BX455" s="35">
        <f t="shared" ca="1" si="162"/>
        <v>0</v>
      </c>
      <c r="BY455" s="35">
        <f t="shared" ca="1" si="162"/>
        <v>0</v>
      </c>
      <c r="BZ455" s="35">
        <f t="shared" ca="1" si="162"/>
        <v>0</v>
      </c>
      <c r="CA455" s="35">
        <f t="shared" ca="1" si="162"/>
        <v>0</v>
      </c>
      <c r="CB455" s="35">
        <f t="shared" ca="1" si="162"/>
        <v>0</v>
      </c>
      <c r="CC455" s="35">
        <f t="shared" ca="1" si="162"/>
        <v>0</v>
      </c>
      <c r="CD455" s="35">
        <f t="shared" ca="1" si="162"/>
        <v>0</v>
      </c>
      <c r="CE455" s="35">
        <f t="shared" ca="1" si="162"/>
        <v>0</v>
      </c>
      <c r="CF455" s="35">
        <f t="shared" ca="1" si="162"/>
        <v>0</v>
      </c>
      <c r="CG455" s="35">
        <f t="shared" ca="1" si="162"/>
        <v>0</v>
      </c>
      <c r="CH455" s="35">
        <f t="shared" ca="1" si="162"/>
        <v>0</v>
      </c>
      <c r="CI455" s="35">
        <f t="shared" ca="1" si="162"/>
        <v>0</v>
      </c>
      <c r="CJ455" s="35">
        <f t="shared" ca="1" si="177"/>
        <v>0</v>
      </c>
      <c r="CK455" s="35">
        <f t="shared" ca="1" si="177"/>
        <v>0</v>
      </c>
      <c r="CL455" s="35">
        <f t="shared" ca="1" si="177"/>
        <v>0</v>
      </c>
      <c r="CM455" s="35">
        <f t="shared" ca="1" si="177"/>
        <v>0</v>
      </c>
      <c r="CN455" s="35">
        <f t="shared" ca="1" si="161"/>
        <v>0</v>
      </c>
      <c r="CO455" s="35">
        <f t="shared" ca="1" si="161"/>
        <v>0</v>
      </c>
      <c r="CP455" s="35">
        <f t="shared" ca="1" si="161"/>
        <v>0</v>
      </c>
      <c r="CQ455" s="35">
        <f t="shared" ca="1" si="161"/>
        <v>0</v>
      </c>
      <c r="CR455" s="35">
        <f t="shared" ca="1" si="161"/>
        <v>0</v>
      </c>
      <c r="CS455" s="35">
        <f t="shared" ca="1" si="161"/>
        <v>0</v>
      </c>
      <c r="CT455" s="35">
        <f t="shared" ca="1" si="161"/>
        <v>0</v>
      </c>
      <c r="CU455" s="35">
        <f t="shared" ca="1" si="161"/>
        <v>0</v>
      </c>
      <c r="CV455" s="35">
        <f t="shared" ca="1" si="161"/>
        <v>0</v>
      </c>
      <c r="CW455" s="38">
        <f t="shared" ca="1" si="160"/>
        <v>0</v>
      </c>
      <c r="CX455" s="38">
        <f t="shared" ca="1" si="160"/>
        <v>0</v>
      </c>
      <c r="CY455" s="38">
        <f t="shared" ca="1" si="160"/>
        <v>0</v>
      </c>
      <c r="CZ455" s="39">
        <f t="shared" ca="1" si="160"/>
        <v>0</v>
      </c>
      <c r="DA455" s="35"/>
    </row>
    <row r="456" spans="4:105" x14ac:dyDescent="0.3">
      <c r="D456" s="61" t="str">
        <f>VLOOKUP(F456,[1]Special!$O$2:$S$209,3,0)</f>
        <v>|0101021900|0.00|0.00|0.000|146.5003.5</v>
      </c>
      <c r="E456" s="20" t="s">
        <v>479</v>
      </c>
      <c r="F456" s="19" t="str">
        <f t="shared" si="166"/>
        <v>|0200225926|48.60|0.00|3.500|0.000</v>
      </c>
      <c r="G456" s="19" t="str">
        <f>'Cutting Rules'!H456</f>
        <v>Mitsuboshi Forming VN||||||||||||</v>
      </c>
      <c r="H456" s="19" t="str">
        <f>VLOOKUP(MID(F456,8,2),[1]Special!$H$2:$I$32,2,0)</f>
        <v>STAM290GA</v>
      </c>
      <c r="I456" s="19" t="str">
        <f t="shared" si="167"/>
        <v>IBC</v>
      </c>
      <c r="J456" s="19" t="str">
        <f t="shared" si="168"/>
        <v>P</v>
      </c>
      <c r="K456" s="19" t="str">
        <f t="shared" si="169"/>
        <v>48.6</v>
      </c>
      <c r="L456" s="19" t="str">
        <f t="shared" si="170"/>
        <v>0.00</v>
      </c>
      <c r="M456" s="52" t="str">
        <f t="shared" si="171"/>
        <v>3.50</v>
      </c>
      <c r="N456" s="52" t="str">
        <f t="shared" si="172"/>
        <v>5300</v>
      </c>
      <c r="O456" s="19">
        <f>VLOOKUP(F456,[1]Item!$A$5:$Z$10000,26,0)</f>
        <v>3.8929999999999998</v>
      </c>
      <c r="P456" s="19" t="str">
        <f>VLOOKUP(E456,[1]route!$E$3:$O$10005,11,0)</f>
        <v>P/E</v>
      </c>
      <c r="Q456" s="62" t="str">
        <f>'Cutting Rules'!AD456</f>
        <v>5300------------</v>
      </c>
      <c r="R456" s="23">
        <f ca="1">SUMIF([1]route!$E$3:$E$10005,E456,[1]!Table1[生産])</f>
        <v>0</v>
      </c>
      <c r="S456" s="24"/>
      <c r="T456" s="78" t="s">
        <v>547</v>
      </c>
      <c r="U456" s="19"/>
      <c r="V456" s="48">
        <f>SUMIF([1]route!$E$3:$E$10005,E456,[1]route!$M$3:$M$10005)</f>
        <v>0</v>
      </c>
      <c r="W456" s="56">
        <f t="shared" si="173"/>
        <v>0</v>
      </c>
      <c r="X456" s="27" t="e">
        <f t="array" aca="1" ref="X456" ca="1">INDEX($BP456:$CZ456,MATCH(TRUE,$BP456:$CZ456&lt;0,0))</f>
        <v>#N/A</v>
      </c>
      <c r="Y456" s="47" t="str">
        <f t="shared" ca="1" si="164"/>
        <v/>
      </c>
      <c r="Z456" s="121" t="str">
        <f>IFERROR(VLOOKUP(E456,[1]route!$E$3:$BL$10005,59,0),"")&amp;IFERROR(VLOOKUP(E456,[1]route!$E$3:$BL$10005,60,0),"")</f>
        <v/>
      </c>
      <c r="AA456" s="28">
        <f t="shared" ca="1" si="174"/>
        <v>0</v>
      </c>
      <c r="AB456" s="77">
        <f t="shared" ca="1" si="175"/>
        <v>0</v>
      </c>
      <c r="AC456" s="4" t="str">
        <f t="shared" ca="1" si="165"/>
        <v/>
      </c>
      <c r="AD456" s="29">
        <v>0</v>
      </c>
      <c r="AE456" s="30">
        <f ca="1">SUMIF([1]route!$E$3:$E$10005,E456,[1]!Table1[1])</f>
        <v>0</v>
      </c>
      <c r="AF456" s="30">
        <f ca="1">SUMIF([1]route!$E$3:$E$10005,E456,[1]!Table1[2])</f>
        <v>0</v>
      </c>
      <c r="AG456" s="30">
        <f ca="1">SUMIF([1]route!$E$3:$E$10005,E456,[1]!Table1[3])</f>
        <v>0</v>
      </c>
      <c r="AH456" s="30">
        <f ca="1">SUMIF([1]route!$E$3:$E$10005,E456,[1]!Table1[4])</f>
        <v>0</v>
      </c>
      <c r="AI456" s="30">
        <f ca="1">SUMIF([1]route!$E$3:$E$10005,E456,[1]!Table1[5])</f>
        <v>0</v>
      </c>
      <c r="AJ456" s="30">
        <f ca="1">SUMIF([1]route!$E$3:$E$10005,E456,[1]!Table1[6])</f>
        <v>0</v>
      </c>
      <c r="AK456" s="30">
        <f ca="1">SUMIF([1]route!$E$3:$E$10005,E456,[1]!Table1[7])</f>
        <v>0</v>
      </c>
      <c r="AL456" s="30">
        <f ca="1">SUMIF([1]route!$E$3:$E$10005,E456,[1]!Table1[8])</f>
        <v>0</v>
      </c>
      <c r="AM456" s="30">
        <f ca="1">SUMIF([1]route!$E$3:$E$10005,E456,[1]!Table1[9])</f>
        <v>0</v>
      </c>
      <c r="AN456" s="30">
        <f ca="1">SUMIF([1]route!$E$3:$E$10005,E456,[1]!Table1[10])</f>
        <v>0</v>
      </c>
      <c r="AO456" s="30">
        <f ca="1">SUMIF([1]route!$E$3:$E$10005,E456,[1]!Table1[11])</f>
        <v>0</v>
      </c>
      <c r="AP456" s="30">
        <f ca="1">SUMIF([1]route!$E$3:$E$10005,E456,[1]!Table1[12])</f>
        <v>0</v>
      </c>
      <c r="AQ456" s="30">
        <f ca="1">SUMIF([1]route!$E$3:$E$10005,E456,[1]!Table1[13])</f>
        <v>0</v>
      </c>
      <c r="AR456" s="30">
        <f ca="1">SUMIF([1]route!$E$3:$E$10005,E456,[1]!Table1[14])</f>
        <v>0</v>
      </c>
      <c r="AS456" s="30">
        <f ca="1">SUMIF([1]route!$E$3:$E$10005,E456,[1]!Table1[15])</f>
        <v>0</v>
      </c>
      <c r="AT456" s="30">
        <f ca="1">SUMIF([1]route!$E$3:$E$10005,E456,[1]!Table1[16])</f>
        <v>0</v>
      </c>
      <c r="AU456" s="30">
        <f ca="1">SUMIF([1]route!$E$3:$E$10005,E456,[1]!Table1[17])</f>
        <v>0</v>
      </c>
      <c r="AV456" s="30">
        <f ca="1">SUMIF([1]route!$E$3:$E$10005,E456,[1]!Table1[18])</f>
        <v>0</v>
      </c>
      <c r="AW456" s="30">
        <f ca="1">SUMIF([1]route!$E$3:$E$10005,E456,[1]!Table1[19])</f>
        <v>0</v>
      </c>
      <c r="AX456" s="30">
        <f ca="1">SUMIF([1]route!$E$3:$E$10005,E456,[1]!Table1[20])</f>
        <v>0</v>
      </c>
      <c r="AY456" s="30">
        <f ca="1">SUMIF([1]route!$E$3:$E$10005,E456,[1]!Table1[21])</f>
        <v>0</v>
      </c>
      <c r="AZ456" s="30">
        <f ca="1">SUMIF([1]route!$E$3:$E$10005,E456,[1]!Table1[22])</f>
        <v>0</v>
      </c>
      <c r="BA456" s="30">
        <f ca="1">SUMIF([1]route!$E$3:$E$10005,E456,[1]!Table1[23])</f>
        <v>0</v>
      </c>
      <c r="BB456" s="30">
        <f ca="1">SUMIF([1]route!$E$3:$E$10005,E456,[1]!Table1[24])</f>
        <v>0</v>
      </c>
      <c r="BC456" s="30">
        <f ca="1">SUMIF([1]route!$E$3:$E$10005,E456,[1]!Table1[25])</f>
        <v>0</v>
      </c>
      <c r="BD456" s="30">
        <f ca="1">SUMIF([1]route!$E$3:$E$10005,E456,[1]!Table1[26])</f>
        <v>0</v>
      </c>
      <c r="BE456" s="30">
        <f ca="1">SUMIF([1]route!$E$3:$E$10005,E456,[1]!Table1[27])</f>
        <v>0</v>
      </c>
      <c r="BF456" s="30">
        <f ca="1">SUMIF([1]route!$E$3:$E$10005,E456,[1]!Table1[28])</f>
        <v>0</v>
      </c>
      <c r="BG456" s="30">
        <f ca="1">SUMIF([1]route!$E$3:$E$10005,E456,[1]!Table1[29])</f>
        <v>0</v>
      </c>
      <c r="BH456" s="30">
        <f ca="1">SUMIF([1]route!$E$3:$E$10005,E456,[1]!Table1[30])</f>
        <v>0</v>
      </c>
      <c r="BI456" s="30">
        <f ca="1">SUMIF([1]route!$E$3:$E$10005,E456,[1]!Table1[31])</f>
        <v>0</v>
      </c>
      <c r="BJ456" s="30">
        <f ca="1">SUMIF([1]route!$E$3:$E$10005,E456,[1]!Table1[Remain PO])</f>
        <v>0</v>
      </c>
      <c r="BK456" s="31">
        <f ca="1">SUMIF([1]route!$E$3:$E$10005,E456,[1]!Table1[N+1])</f>
        <v>0</v>
      </c>
      <c r="BL456" s="31">
        <f ca="1">SUMIF([1]route!$E$3:$E$10005,E456,[1]!Table1[N+2])</f>
        <v>0</v>
      </c>
      <c r="BM456" s="31">
        <f ca="1">SUMIF([1]route!$E$3:$E$10005,E456,[1]!Table1[N+3])</f>
        <v>0</v>
      </c>
      <c r="BN456" s="32">
        <f ca="1">SUMIF([1]route!$E$3:$E$10005,E456,[1]!Table1[N+4])</f>
        <v>0</v>
      </c>
      <c r="BP456" s="37">
        <f t="shared" si="176"/>
        <v>0</v>
      </c>
      <c r="BQ456" s="35">
        <f t="shared" ca="1" si="163"/>
        <v>0</v>
      </c>
      <c r="BR456" s="35">
        <f t="shared" ca="1" si="163"/>
        <v>0</v>
      </c>
      <c r="BS456" s="35">
        <f t="shared" ca="1" si="163"/>
        <v>0</v>
      </c>
      <c r="BT456" s="35">
        <f t="shared" ca="1" si="162"/>
        <v>0</v>
      </c>
      <c r="BU456" s="35">
        <f t="shared" ca="1" si="162"/>
        <v>0</v>
      </c>
      <c r="BV456" s="35">
        <f t="shared" ca="1" si="162"/>
        <v>0</v>
      </c>
      <c r="BW456" s="35">
        <f t="shared" ca="1" si="162"/>
        <v>0</v>
      </c>
      <c r="BX456" s="35">
        <f t="shared" ca="1" si="162"/>
        <v>0</v>
      </c>
      <c r="BY456" s="35">
        <f t="shared" ca="1" si="162"/>
        <v>0</v>
      </c>
      <c r="BZ456" s="35">
        <f t="shared" ca="1" si="162"/>
        <v>0</v>
      </c>
      <c r="CA456" s="35">
        <f t="shared" ca="1" si="162"/>
        <v>0</v>
      </c>
      <c r="CB456" s="35">
        <f t="shared" ca="1" si="162"/>
        <v>0</v>
      </c>
      <c r="CC456" s="35">
        <f t="shared" ca="1" si="162"/>
        <v>0</v>
      </c>
      <c r="CD456" s="35">
        <f t="shared" ca="1" si="162"/>
        <v>0</v>
      </c>
      <c r="CE456" s="35">
        <f t="shared" ca="1" si="162"/>
        <v>0</v>
      </c>
      <c r="CF456" s="35">
        <f t="shared" ca="1" si="162"/>
        <v>0</v>
      </c>
      <c r="CG456" s="35">
        <f t="shared" ca="1" si="162"/>
        <v>0</v>
      </c>
      <c r="CH456" s="35">
        <f t="shared" ca="1" si="162"/>
        <v>0</v>
      </c>
      <c r="CI456" s="35">
        <f t="shared" ca="1" si="162"/>
        <v>0</v>
      </c>
      <c r="CJ456" s="35">
        <f t="shared" ca="1" si="177"/>
        <v>0</v>
      </c>
      <c r="CK456" s="35">
        <f t="shared" ca="1" si="177"/>
        <v>0</v>
      </c>
      <c r="CL456" s="35">
        <f t="shared" ca="1" si="177"/>
        <v>0</v>
      </c>
      <c r="CM456" s="35">
        <f t="shared" ca="1" si="177"/>
        <v>0</v>
      </c>
      <c r="CN456" s="35">
        <f t="shared" ca="1" si="161"/>
        <v>0</v>
      </c>
      <c r="CO456" s="35">
        <f t="shared" ca="1" si="161"/>
        <v>0</v>
      </c>
      <c r="CP456" s="35">
        <f t="shared" ca="1" si="161"/>
        <v>0</v>
      </c>
      <c r="CQ456" s="35">
        <f t="shared" ca="1" si="161"/>
        <v>0</v>
      </c>
      <c r="CR456" s="35">
        <f t="shared" ca="1" si="161"/>
        <v>0</v>
      </c>
      <c r="CS456" s="35">
        <f t="shared" ca="1" si="161"/>
        <v>0</v>
      </c>
      <c r="CT456" s="35">
        <f t="shared" ca="1" si="161"/>
        <v>0</v>
      </c>
      <c r="CU456" s="35">
        <f t="shared" ca="1" si="161"/>
        <v>0</v>
      </c>
      <c r="CV456" s="35">
        <f t="shared" ca="1" si="161"/>
        <v>0</v>
      </c>
      <c r="CW456" s="38">
        <f t="shared" ca="1" si="160"/>
        <v>0</v>
      </c>
      <c r="CX456" s="38">
        <f t="shared" ca="1" si="160"/>
        <v>0</v>
      </c>
      <c r="CY456" s="38">
        <f t="shared" ca="1" si="160"/>
        <v>0</v>
      </c>
      <c r="CZ456" s="39">
        <f t="shared" ca="1" si="160"/>
        <v>0</v>
      </c>
      <c r="DA456" s="35"/>
    </row>
    <row r="457" spans="4:105" x14ac:dyDescent="0.3">
      <c r="D457" s="61" t="str">
        <f>VLOOKUP(F457,[1]Special!$O$2:$S$209,3,0)</f>
        <v>|0101021700|0.00|0.00|0.000|129.0003.2</v>
      </c>
      <c r="E457" s="20" t="s">
        <v>480</v>
      </c>
      <c r="F457" s="19" t="str">
        <f t="shared" si="166"/>
        <v>|0200226010|42.70|0.00|3.200|0.000</v>
      </c>
      <c r="G457" s="19" t="str">
        <f>'Cutting Rules'!H457</f>
        <v>Mitsuboshi Forming VN||||||||||||</v>
      </c>
      <c r="H457" s="19" t="str">
        <f>VLOOKUP(MID(F457,8,2),[1]Special!$H$2:$I$32,2,0)</f>
        <v>STAM390G</v>
      </c>
      <c r="I457" s="19" t="str">
        <f t="shared" si="167"/>
        <v>NBC</v>
      </c>
      <c r="J457" s="19" t="str">
        <f t="shared" si="168"/>
        <v>P</v>
      </c>
      <c r="K457" s="19" t="str">
        <f t="shared" si="169"/>
        <v>42.7</v>
      </c>
      <c r="L457" s="19" t="str">
        <f t="shared" si="170"/>
        <v>0.00</v>
      </c>
      <c r="M457" s="52" t="str">
        <f t="shared" si="171"/>
        <v>3.20</v>
      </c>
      <c r="N457" s="52" t="str">
        <f t="shared" si="172"/>
        <v>5070</v>
      </c>
      <c r="O457" s="19">
        <f>VLOOKUP(F457,[1]Item!$A$5:$Z$10000,26,0)</f>
        <v>3.117</v>
      </c>
      <c r="P457" s="19" t="str">
        <f>VLOOKUP(E457,[1]route!$E$3:$O$10005,11,0)</f>
        <v>P/E</v>
      </c>
      <c r="Q457" s="62" t="str">
        <f>'Cutting Rules'!AD457</f>
        <v>5070------------</v>
      </c>
      <c r="R457" s="23">
        <f ca="1">SUMIF([1]route!$E$3:$E$10005,E457,[1]!Table1[生産])</f>
        <v>0</v>
      </c>
      <c r="S457" s="24"/>
      <c r="T457" s="78" t="s">
        <v>547</v>
      </c>
      <c r="U457" s="19"/>
      <c r="V457" s="48">
        <f>SUMIF([1]route!$E$3:$E$10005,E457,[1]route!$M$3:$M$10005)</f>
        <v>0</v>
      </c>
      <c r="W457" s="56">
        <f t="shared" si="173"/>
        <v>0</v>
      </c>
      <c r="X457" s="27" t="e">
        <f t="array" aca="1" ref="X457" ca="1">INDEX($BP457:$CZ457,MATCH(TRUE,$BP457:$CZ457&lt;0,0))</f>
        <v>#N/A</v>
      </c>
      <c r="Y457" s="47" t="str">
        <f t="shared" ca="1" si="164"/>
        <v/>
      </c>
      <c r="Z457" s="121" t="str">
        <f>IFERROR(VLOOKUP(E457,[1]route!$E$3:$BL$10005,59,0),"")&amp;IFERROR(VLOOKUP(E457,[1]route!$E$3:$BL$10005,60,0),"")</f>
        <v/>
      </c>
      <c r="AA457" s="28">
        <f t="shared" ca="1" si="174"/>
        <v>0</v>
      </c>
      <c r="AB457" s="77">
        <f t="shared" ca="1" si="175"/>
        <v>0</v>
      </c>
      <c r="AC457" s="4" t="str">
        <f t="shared" ca="1" si="165"/>
        <v/>
      </c>
      <c r="AD457" s="29">
        <v>0</v>
      </c>
      <c r="AE457" s="30">
        <f ca="1">SUMIF([1]route!$E$3:$E$10005,E457,[1]!Table1[1])</f>
        <v>0</v>
      </c>
      <c r="AF457" s="30">
        <f ca="1">SUMIF([1]route!$E$3:$E$10005,E457,[1]!Table1[2])</f>
        <v>0</v>
      </c>
      <c r="AG457" s="30">
        <f ca="1">SUMIF([1]route!$E$3:$E$10005,E457,[1]!Table1[3])</f>
        <v>0</v>
      </c>
      <c r="AH457" s="30">
        <f ca="1">SUMIF([1]route!$E$3:$E$10005,E457,[1]!Table1[4])</f>
        <v>0</v>
      </c>
      <c r="AI457" s="30">
        <f ca="1">SUMIF([1]route!$E$3:$E$10005,E457,[1]!Table1[5])</f>
        <v>0</v>
      </c>
      <c r="AJ457" s="30">
        <f ca="1">SUMIF([1]route!$E$3:$E$10005,E457,[1]!Table1[6])</f>
        <v>0</v>
      </c>
      <c r="AK457" s="30">
        <f ca="1">SUMIF([1]route!$E$3:$E$10005,E457,[1]!Table1[7])</f>
        <v>0</v>
      </c>
      <c r="AL457" s="30">
        <f ca="1">SUMIF([1]route!$E$3:$E$10005,E457,[1]!Table1[8])</f>
        <v>0</v>
      </c>
      <c r="AM457" s="30">
        <f ca="1">SUMIF([1]route!$E$3:$E$10005,E457,[1]!Table1[9])</f>
        <v>0</v>
      </c>
      <c r="AN457" s="30">
        <f ca="1">SUMIF([1]route!$E$3:$E$10005,E457,[1]!Table1[10])</f>
        <v>0</v>
      </c>
      <c r="AO457" s="30">
        <f ca="1">SUMIF([1]route!$E$3:$E$10005,E457,[1]!Table1[11])</f>
        <v>0</v>
      </c>
      <c r="AP457" s="30">
        <f ca="1">SUMIF([1]route!$E$3:$E$10005,E457,[1]!Table1[12])</f>
        <v>0</v>
      </c>
      <c r="AQ457" s="30">
        <f ca="1">SUMIF([1]route!$E$3:$E$10005,E457,[1]!Table1[13])</f>
        <v>0</v>
      </c>
      <c r="AR457" s="30">
        <f ca="1">SUMIF([1]route!$E$3:$E$10005,E457,[1]!Table1[14])</f>
        <v>0</v>
      </c>
      <c r="AS457" s="30">
        <f ca="1">SUMIF([1]route!$E$3:$E$10005,E457,[1]!Table1[15])</f>
        <v>0</v>
      </c>
      <c r="AT457" s="30">
        <f ca="1">SUMIF([1]route!$E$3:$E$10005,E457,[1]!Table1[16])</f>
        <v>0</v>
      </c>
      <c r="AU457" s="30">
        <f ca="1">SUMIF([1]route!$E$3:$E$10005,E457,[1]!Table1[17])</f>
        <v>0</v>
      </c>
      <c r="AV457" s="30">
        <f ca="1">SUMIF([1]route!$E$3:$E$10005,E457,[1]!Table1[18])</f>
        <v>0</v>
      </c>
      <c r="AW457" s="30">
        <f ca="1">SUMIF([1]route!$E$3:$E$10005,E457,[1]!Table1[19])</f>
        <v>0</v>
      </c>
      <c r="AX457" s="30">
        <f ca="1">SUMIF([1]route!$E$3:$E$10005,E457,[1]!Table1[20])</f>
        <v>0</v>
      </c>
      <c r="AY457" s="30">
        <f ca="1">SUMIF([1]route!$E$3:$E$10005,E457,[1]!Table1[21])</f>
        <v>0</v>
      </c>
      <c r="AZ457" s="30">
        <f ca="1">SUMIF([1]route!$E$3:$E$10005,E457,[1]!Table1[22])</f>
        <v>0</v>
      </c>
      <c r="BA457" s="30">
        <f ca="1">SUMIF([1]route!$E$3:$E$10005,E457,[1]!Table1[23])</f>
        <v>0</v>
      </c>
      <c r="BB457" s="30">
        <f ca="1">SUMIF([1]route!$E$3:$E$10005,E457,[1]!Table1[24])</f>
        <v>0</v>
      </c>
      <c r="BC457" s="30">
        <f ca="1">SUMIF([1]route!$E$3:$E$10005,E457,[1]!Table1[25])</f>
        <v>0</v>
      </c>
      <c r="BD457" s="30">
        <f ca="1">SUMIF([1]route!$E$3:$E$10005,E457,[1]!Table1[26])</f>
        <v>0</v>
      </c>
      <c r="BE457" s="30">
        <f ca="1">SUMIF([1]route!$E$3:$E$10005,E457,[1]!Table1[27])</f>
        <v>0</v>
      </c>
      <c r="BF457" s="30">
        <f ca="1">SUMIF([1]route!$E$3:$E$10005,E457,[1]!Table1[28])</f>
        <v>0</v>
      </c>
      <c r="BG457" s="30">
        <f ca="1">SUMIF([1]route!$E$3:$E$10005,E457,[1]!Table1[29])</f>
        <v>0</v>
      </c>
      <c r="BH457" s="30">
        <f ca="1">SUMIF([1]route!$E$3:$E$10005,E457,[1]!Table1[30])</f>
        <v>0</v>
      </c>
      <c r="BI457" s="30">
        <f ca="1">SUMIF([1]route!$E$3:$E$10005,E457,[1]!Table1[31])</f>
        <v>0</v>
      </c>
      <c r="BJ457" s="30">
        <f ca="1">SUMIF([1]route!$E$3:$E$10005,E457,[1]!Table1[Remain PO])</f>
        <v>0</v>
      </c>
      <c r="BK457" s="31">
        <f ca="1">SUMIF([1]route!$E$3:$E$10005,E457,[1]!Table1[N+1])</f>
        <v>0</v>
      </c>
      <c r="BL457" s="31">
        <f ca="1">SUMIF([1]route!$E$3:$E$10005,E457,[1]!Table1[N+2])</f>
        <v>0</v>
      </c>
      <c r="BM457" s="31">
        <f ca="1">SUMIF([1]route!$E$3:$E$10005,E457,[1]!Table1[N+3])</f>
        <v>0</v>
      </c>
      <c r="BN457" s="32">
        <f ca="1">SUMIF([1]route!$E$3:$E$10005,E457,[1]!Table1[N+4])</f>
        <v>0</v>
      </c>
      <c r="BP457" s="37">
        <f t="shared" si="176"/>
        <v>0</v>
      </c>
      <c r="BQ457" s="35">
        <f t="shared" ca="1" si="163"/>
        <v>0</v>
      </c>
      <c r="BR457" s="35">
        <f t="shared" ca="1" si="163"/>
        <v>0</v>
      </c>
      <c r="BS457" s="35">
        <f t="shared" ca="1" si="163"/>
        <v>0</v>
      </c>
      <c r="BT457" s="35">
        <f t="shared" ca="1" si="162"/>
        <v>0</v>
      </c>
      <c r="BU457" s="35">
        <f t="shared" ca="1" si="162"/>
        <v>0</v>
      </c>
      <c r="BV457" s="35">
        <f t="shared" ca="1" si="162"/>
        <v>0</v>
      </c>
      <c r="BW457" s="35">
        <f t="shared" ca="1" si="162"/>
        <v>0</v>
      </c>
      <c r="BX457" s="35">
        <f t="shared" ca="1" si="162"/>
        <v>0</v>
      </c>
      <c r="BY457" s="35">
        <f t="shared" ca="1" si="162"/>
        <v>0</v>
      </c>
      <c r="BZ457" s="35">
        <f t="shared" ca="1" si="162"/>
        <v>0</v>
      </c>
      <c r="CA457" s="35">
        <f t="shared" ca="1" si="162"/>
        <v>0</v>
      </c>
      <c r="CB457" s="35">
        <f t="shared" ca="1" si="162"/>
        <v>0</v>
      </c>
      <c r="CC457" s="35">
        <f t="shared" ca="1" si="162"/>
        <v>0</v>
      </c>
      <c r="CD457" s="35">
        <f t="shared" ca="1" si="162"/>
        <v>0</v>
      </c>
      <c r="CE457" s="35">
        <f t="shared" ca="1" si="162"/>
        <v>0</v>
      </c>
      <c r="CF457" s="35">
        <f t="shared" ca="1" si="162"/>
        <v>0</v>
      </c>
      <c r="CG457" s="35">
        <f t="shared" ca="1" si="162"/>
        <v>0</v>
      </c>
      <c r="CH457" s="35">
        <f t="shared" ca="1" si="162"/>
        <v>0</v>
      </c>
      <c r="CI457" s="35">
        <f t="shared" ca="1" si="162"/>
        <v>0</v>
      </c>
      <c r="CJ457" s="35">
        <f t="shared" ca="1" si="177"/>
        <v>0</v>
      </c>
      <c r="CK457" s="35">
        <f t="shared" ca="1" si="177"/>
        <v>0</v>
      </c>
      <c r="CL457" s="35">
        <f t="shared" ca="1" si="177"/>
        <v>0</v>
      </c>
      <c r="CM457" s="35">
        <f t="shared" ca="1" si="177"/>
        <v>0</v>
      </c>
      <c r="CN457" s="35">
        <f t="shared" ca="1" si="161"/>
        <v>0</v>
      </c>
      <c r="CO457" s="35">
        <f t="shared" ca="1" si="161"/>
        <v>0</v>
      </c>
      <c r="CP457" s="35">
        <f t="shared" ca="1" si="161"/>
        <v>0</v>
      </c>
      <c r="CQ457" s="35">
        <f t="shared" ca="1" si="161"/>
        <v>0</v>
      </c>
      <c r="CR457" s="35">
        <f t="shared" ca="1" si="161"/>
        <v>0</v>
      </c>
      <c r="CS457" s="35">
        <f t="shared" ca="1" si="161"/>
        <v>0</v>
      </c>
      <c r="CT457" s="35">
        <f t="shared" ca="1" si="161"/>
        <v>0</v>
      </c>
      <c r="CU457" s="35">
        <f t="shared" ca="1" si="161"/>
        <v>0</v>
      </c>
      <c r="CV457" s="35">
        <f t="shared" ca="1" si="161"/>
        <v>0</v>
      </c>
      <c r="CW457" s="38">
        <f t="shared" ca="1" si="160"/>
        <v>0</v>
      </c>
      <c r="CX457" s="38">
        <f t="shared" ca="1" si="160"/>
        <v>0</v>
      </c>
      <c r="CY457" s="38">
        <f t="shared" ca="1" si="160"/>
        <v>0</v>
      </c>
      <c r="CZ457" s="39">
        <f t="shared" ca="1" si="160"/>
        <v>0</v>
      </c>
      <c r="DA457" s="35"/>
    </row>
    <row r="458" spans="4:105" x14ac:dyDescent="0.3">
      <c r="D458" s="61" t="str">
        <f>VLOOKUP(F458,[1]Special!$O$2:$S$209,3,0)</f>
        <v>|0101022000|0.00|0.00|0.000|87.0002</v>
      </c>
      <c r="E458" s="20" t="s">
        <v>481</v>
      </c>
      <c r="F458" s="19" t="str">
        <f t="shared" si="166"/>
        <v>|0200220139|28.60|0.00|2.000|0.000</v>
      </c>
      <c r="G458" s="19" t="str">
        <f>'Cutting Rules'!H458</f>
        <v>THANH DAT||||||||||||</v>
      </c>
      <c r="H458" s="19" t="str">
        <f>VLOOKUP(MID(F458,8,2),[1]Special!$H$2:$I$32,2,0)</f>
        <v>STKM11A</v>
      </c>
      <c r="I458" s="19" t="str">
        <f t="shared" si="167"/>
        <v>NBC</v>
      </c>
      <c r="J458" s="19" t="str">
        <f t="shared" si="168"/>
        <v>P</v>
      </c>
      <c r="K458" s="19" t="str">
        <f t="shared" si="169"/>
        <v>28.6</v>
      </c>
      <c r="L458" s="19" t="str">
        <f t="shared" si="170"/>
        <v>0.00</v>
      </c>
      <c r="M458" s="52" t="str">
        <f t="shared" si="171"/>
        <v>2.00</v>
      </c>
      <c r="N458" s="52" t="str">
        <f t="shared" si="172"/>
        <v>6172</v>
      </c>
      <c r="O458" s="19">
        <f>VLOOKUP(F458,[1]Item!$A$5:$Z$10000,26,0)</f>
        <v>1.3120000000000001</v>
      </c>
      <c r="P458" s="19" t="str">
        <f>VLOOKUP(E458,[1]route!$E$3:$O$10005,11,0)</f>
        <v>C</v>
      </c>
      <c r="Q458" s="62" t="str">
        <f>'Cutting Rules'!AD458</f>
        <v>150------------</v>
      </c>
      <c r="R458" s="23">
        <f ca="1">SUMIF([1]route!$E$3:$E$10005,E458,[1]!Table1[生産])</f>
        <v>0</v>
      </c>
      <c r="S458" s="24"/>
      <c r="T458" s="78" t="s">
        <v>547</v>
      </c>
      <c r="U458" s="19"/>
      <c r="V458" s="48">
        <f>SUMIF([1]route!$E$3:$E$10005,E458,[1]route!$M$3:$M$10005)</f>
        <v>0</v>
      </c>
      <c r="W458" s="56">
        <f t="shared" si="173"/>
        <v>0</v>
      </c>
      <c r="X458" s="27" t="e">
        <f t="array" aca="1" ref="X458" ca="1">INDEX($BP458:$CZ458,MATCH(TRUE,$BP458:$CZ458&lt;0,0))</f>
        <v>#N/A</v>
      </c>
      <c r="Y458" s="47" t="str">
        <f t="shared" ca="1" si="164"/>
        <v/>
      </c>
      <c r="Z458" s="121" t="str">
        <f>IFERROR(VLOOKUP(E458,[1]route!$E$3:$BL$10005,59,0),"")&amp;IFERROR(VLOOKUP(E458,[1]route!$E$3:$BL$10005,60,0),"")</f>
        <v/>
      </c>
      <c r="AA458" s="28">
        <f t="shared" ca="1" si="174"/>
        <v>0</v>
      </c>
      <c r="AB458" s="77">
        <f t="shared" ca="1" si="175"/>
        <v>0</v>
      </c>
      <c r="AC458" s="4" t="str">
        <f t="shared" ca="1" si="165"/>
        <v/>
      </c>
      <c r="AD458" s="29">
        <v>0</v>
      </c>
      <c r="AE458" s="30">
        <f ca="1">SUMIF([1]route!$E$3:$E$10005,E458,[1]!Table1[1])</f>
        <v>0</v>
      </c>
      <c r="AF458" s="30">
        <f ca="1">SUMIF([1]route!$E$3:$E$10005,E458,[1]!Table1[2])</f>
        <v>0</v>
      </c>
      <c r="AG458" s="30">
        <f ca="1">SUMIF([1]route!$E$3:$E$10005,E458,[1]!Table1[3])</f>
        <v>0</v>
      </c>
      <c r="AH458" s="30">
        <f ca="1">SUMIF([1]route!$E$3:$E$10005,E458,[1]!Table1[4])</f>
        <v>0</v>
      </c>
      <c r="AI458" s="30">
        <f ca="1">SUMIF([1]route!$E$3:$E$10005,E458,[1]!Table1[5])</f>
        <v>0</v>
      </c>
      <c r="AJ458" s="30">
        <f ca="1">SUMIF([1]route!$E$3:$E$10005,E458,[1]!Table1[6])</f>
        <v>0</v>
      </c>
      <c r="AK458" s="30">
        <f ca="1">SUMIF([1]route!$E$3:$E$10005,E458,[1]!Table1[7])</f>
        <v>0</v>
      </c>
      <c r="AL458" s="30">
        <f ca="1">SUMIF([1]route!$E$3:$E$10005,E458,[1]!Table1[8])</f>
        <v>0</v>
      </c>
      <c r="AM458" s="30">
        <f ca="1">SUMIF([1]route!$E$3:$E$10005,E458,[1]!Table1[9])</f>
        <v>0</v>
      </c>
      <c r="AN458" s="30">
        <f ca="1">SUMIF([1]route!$E$3:$E$10005,E458,[1]!Table1[10])</f>
        <v>0</v>
      </c>
      <c r="AO458" s="30">
        <f ca="1">SUMIF([1]route!$E$3:$E$10005,E458,[1]!Table1[11])</f>
        <v>0</v>
      </c>
      <c r="AP458" s="30">
        <f ca="1">SUMIF([1]route!$E$3:$E$10005,E458,[1]!Table1[12])</f>
        <v>0</v>
      </c>
      <c r="AQ458" s="30">
        <f ca="1">SUMIF([1]route!$E$3:$E$10005,E458,[1]!Table1[13])</f>
        <v>0</v>
      </c>
      <c r="AR458" s="30">
        <f ca="1">SUMIF([1]route!$E$3:$E$10005,E458,[1]!Table1[14])</f>
        <v>0</v>
      </c>
      <c r="AS458" s="30">
        <f ca="1">SUMIF([1]route!$E$3:$E$10005,E458,[1]!Table1[15])</f>
        <v>0</v>
      </c>
      <c r="AT458" s="30">
        <f ca="1">SUMIF([1]route!$E$3:$E$10005,E458,[1]!Table1[16])</f>
        <v>0</v>
      </c>
      <c r="AU458" s="30">
        <f ca="1">SUMIF([1]route!$E$3:$E$10005,E458,[1]!Table1[17])</f>
        <v>0</v>
      </c>
      <c r="AV458" s="30">
        <f ca="1">SUMIF([1]route!$E$3:$E$10005,E458,[1]!Table1[18])</f>
        <v>0</v>
      </c>
      <c r="AW458" s="30">
        <f ca="1">SUMIF([1]route!$E$3:$E$10005,E458,[1]!Table1[19])</f>
        <v>0</v>
      </c>
      <c r="AX458" s="30">
        <f ca="1">SUMIF([1]route!$E$3:$E$10005,E458,[1]!Table1[20])</f>
        <v>0</v>
      </c>
      <c r="AY458" s="30">
        <f ca="1">SUMIF([1]route!$E$3:$E$10005,E458,[1]!Table1[21])</f>
        <v>0</v>
      </c>
      <c r="AZ458" s="30">
        <f ca="1">SUMIF([1]route!$E$3:$E$10005,E458,[1]!Table1[22])</f>
        <v>0</v>
      </c>
      <c r="BA458" s="30">
        <f ca="1">SUMIF([1]route!$E$3:$E$10005,E458,[1]!Table1[23])</f>
        <v>0</v>
      </c>
      <c r="BB458" s="30">
        <f ca="1">SUMIF([1]route!$E$3:$E$10005,E458,[1]!Table1[24])</f>
        <v>0</v>
      </c>
      <c r="BC458" s="30">
        <f ca="1">SUMIF([1]route!$E$3:$E$10005,E458,[1]!Table1[25])</f>
        <v>0</v>
      </c>
      <c r="BD458" s="30">
        <f ca="1">SUMIF([1]route!$E$3:$E$10005,E458,[1]!Table1[26])</f>
        <v>0</v>
      </c>
      <c r="BE458" s="30">
        <f ca="1">SUMIF([1]route!$E$3:$E$10005,E458,[1]!Table1[27])</f>
        <v>0</v>
      </c>
      <c r="BF458" s="30">
        <f ca="1">SUMIF([1]route!$E$3:$E$10005,E458,[1]!Table1[28])</f>
        <v>0</v>
      </c>
      <c r="BG458" s="30">
        <f ca="1">SUMIF([1]route!$E$3:$E$10005,E458,[1]!Table1[29])</f>
        <v>0</v>
      </c>
      <c r="BH458" s="30">
        <f ca="1">SUMIF([1]route!$E$3:$E$10005,E458,[1]!Table1[30])</f>
        <v>0</v>
      </c>
      <c r="BI458" s="30">
        <f ca="1">SUMIF([1]route!$E$3:$E$10005,E458,[1]!Table1[31])</f>
        <v>0</v>
      </c>
      <c r="BJ458" s="30">
        <f ca="1">SUMIF([1]route!$E$3:$E$10005,E458,[1]!Table1[Remain PO])</f>
        <v>0</v>
      </c>
      <c r="BK458" s="31">
        <f ca="1">SUMIF([1]route!$E$3:$E$10005,E458,[1]!Table1[N+1])</f>
        <v>0</v>
      </c>
      <c r="BL458" s="31">
        <f ca="1">SUMIF([1]route!$E$3:$E$10005,E458,[1]!Table1[N+2])</f>
        <v>0</v>
      </c>
      <c r="BM458" s="31">
        <f ca="1">SUMIF([1]route!$E$3:$E$10005,E458,[1]!Table1[N+3])</f>
        <v>0</v>
      </c>
      <c r="BN458" s="32">
        <f ca="1">SUMIF([1]route!$E$3:$E$10005,E458,[1]!Table1[N+4])</f>
        <v>0</v>
      </c>
      <c r="BP458" s="37">
        <f t="shared" si="176"/>
        <v>0</v>
      </c>
      <c r="BQ458" s="35">
        <f t="shared" ca="1" si="163"/>
        <v>0</v>
      </c>
      <c r="BR458" s="35">
        <f t="shared" ca="1" si="163"/>
        <v>0</v>
      </c>
      <c r="BS458" s="35">
        <f t="shared" ca="1" si="163"/>
        <v>0</v>
      </c>
      <c r="BT458" s="35">
        <f t="shared" ca="1" si="162"/>
        <v>0</v>
      </c>
      <c r="BU458" s="35">
        <f t="shared" ca="1" si="162"/>
        <v>0</v>
      </c>
      <c r="BV458" s="35">
        <f t="shared" ca="1" si="162"/>
        <v>0</v>
      </c>
      <c r="BW458" s="35">
        <f t="shared" ca="1" si="162"/>
        <v>0</v>
      </c>
      <c r="BX458" s="35">
        <f t="shared" ca="1" si="162"/>
        <v>0</v>
      </c>
      <c r="BY458" s="35">
        <f t="shared" ca="1" si="162"/>
        <v>0</v>
      </c>
      <c r="BZ458" s="35">
        <f t="shared" ca="1" si="162"/>
        <v>0</v>
      </c>
      <c r="CA458" s="35">
        <f t="shared" ca="1" si="162"/>
        <v>0</v>
      </c>
      <c r="CB458" s="35">
        <f t="shared" ca="1" si="162"/>
        <v>0</v>
      </c>
      <c r="CC458" s="35">
        <f t="shared" ca="1" si="162"/>
        <v>0</v>
      </c>
      <c r="CD458" s="35">
        <f t="shared" ca="1" si="162"/>
        <v>0</v>
      </c>
      <c r="CE458" s="35">
        <f t="shared" ca="1" si="162"/>
        <v>0</v>
      </c>
      <c r="CF458" s="35">
        <f t="shared" ca="1" si="162"/>
        <v>0</v>
      </c>
      <c r="CG458" s="35">
        <f t="shared" ca="1" si="162"/>
        <v>0</v>
      </c>
      <c r="CH458" s="35">
        <f t="shared" ca="1" si="162"/>
        <v>0</v>
      </c>
      <c r="CI458" s="35">
        <f t="shared" ca="1" si="162"/>
        <v>0</v>
      </c>
      <c r="CJ458" s="35">
        <f t="shared" ca="1" si="177"/>
        <v>0</v>
      </c>
      <c r="CK458" s="35">
        <f t="shared" ca="1" si="177"/>
        <v>0</v>
      </c>
      <c r="CL458" s="35">
        <f t="shared" ca="1" si="177"/>
        <v>0</v>
      </c>
      <c r="CM458" s="35">
        <f t="shared" ca="1" si="177"/>
        <v>0</v>
      </c>
      <c r="CN458" s="35">
        <f t="shared" ca="1" si="161"/>
        <v>0</v>
      </c>
      <c r="CO458" s="35">
        <f t="shared" ca="1" si="161"/>
        <v>0</v>
      </c>
      <c r="CP458" s="35">
        <f t="shared" ca="1" si="161"/>
        <v>0</v>
      </c>
      <c r="CQ458" s="35">
        <f t="shared" ca="1" si="161"/>
        <v>0</v>
      </c>
      <c r="CR458" s="35">
        <f t="shared" ca="1" si="161"/>
        <v>0</v>
      </c>
      <c r="CS458" s="35">
        <f t="shared" ca="1" si="161"/>
        <v>0</v>
      </c>
      <c r="CT458" s="35">
        <f t="shared" ca="1" si="161"/>
        <v>0</v>
      </c>
      <c r="CU458" s="35">
        <f t="shared" ca="1" si="161"/>
        <v>0</v>
      </c>
      <c r="CV458" s="35">
        <f t="shared" ca="1" si="161"/>
        <v>0</v>
      </c>
      <c r="CW458" s="38">
        <f t="shared" ca="1" si="160"/>
        <v>0</v>
      </c>
      <c r="CX458" s="38">
        <f t="shared" ca="1" si="160"/>
        <v>0</v>
      </c>
      <c r="CY458" s="38">
        <f t="shared" ca="1" si="160"/>
        <v>0</v>
      </c>
      <c r="CZ458" s="39">
        <f t="shared" ca="1" si="160"/>
        <v>0</v>
      </c>
      <c r="DA458" s="35"/>
    </row>
    <row r="459" spans="4:105" x14ac:dyDescent="0.3">
      <c r="D459" s="61" t="str">
        <f>VLOOKUP(F459,[1]Special!$O$2:$S$209,3,0)</f>
        <v>|0101022000|0.00|0.00|0.000|116.0002.3</v>
      </c>
      <c r="E459" s="20" t="s">
        <v>482</v>
      </c>
      <c r="F459" s="19" t="str">
        <f t="shared" si="166"/>
        <v>|0200226339|40.00|20.00|2.300|0.000</v>
      </c>
      <c r="G459" s="19" t="str">
        <f>'Cutting Rules'!H459</f>
        <v>THANH DAT|THANH DAT|||||||||||</v>
      </c>
      <c r="H459" s="19" t="str">
        <f>VLOOKUP(MID(F459,8,2),[1]Special!$H$2:$I$32,2,0)</f>
        <v>STKMRR290</v>
      </c>
      <c r="I459" s="19" t="str">
        <f t="shared" si="167"/>
        <v>NBC</v>
      </c>
      <c r="J459" s="19" t="str">
        <f t="shared" si="168"/>
        <v>P</v>
      </c>
      <c r="K459" s="19" t="str">
        <f t="shared" si="169"/>
        <v>40.0</v>
      </c>
      <c r="L459" s="19" t="str">
        <f t="shared" si="170"/>
        <v>20.0</v>
      </c>
      <c r="M459" s="52" t="str">
        <f t="shared" si="171"/>
        <v>2.30</v>
      </c>
      <c r="N459" s="52" t="str">
        <f t="shared" si="172"/>
        <v>5408</v>
      </c>
      <c r="O459" s="19">
        <f>VLOOKUP(F459,[1]Item!$A$5:$Z$10000,26,0)</f>
        <v>2.0310000000000001</v>
      </c>
      <c r="P459" s="19" t="str">
        <f>VLOOKUP(E459,[1]route!$E$3:$O$10005,11,0)</f>
        <v>C</v>
      </c>
      <c r="Q459" s="62" t="str">
        <f>'Cutting Rules'!AD459</f>
        <v>220-450-----------</v>
      </c>
      <c r="R459" s="23">
        <f ca="1">SUMIF([1]route!$E$3:$E$10005,E459,[1]!Table1[生産])</f>
        <v>0</v>
      </c>
      <c r="S459" s="24"/>
      <c r="T459" s="78" t="s">
        <v>547</v>
      </c>
      <c r="U459" s="19"/>
      <c r="V459" s="48">
        <f>SUMIF([1]route!$E$3:$E$10005,E459,[1]route!$M$3:$M$10005)</f>
        <v>0</v>
      </c>
      <c r="W459" s="56">
        <f t="shared" si="173"/>
        <v>0</v>
      </c>
      <c r="X459" s="27" t="e">
        <f t="array" aca="1" ref="X459" ca="1">INDEX($BP459:$CZ459,MATCH(TRUE,$BP459:$CZ459&lt;0,0))</f>
        <v>#N/A</v>
      </c>
      <c r="Y459" s="47" t="str">
        <f t="shared" ca="1" si="164"/>
        <v/>
      </c>
      <c r="Z459" s="121" t="str">
        <f>IFERROR(VLOOKUP(E459,[1]route!$E$3:$BL$10005,59,0),"")&amp;IFERROR(VLOOKUP(E459,[1]route!$E$3:$BL$10005,60,0),"")</f>
        <v/>
      </c>
      <c r="AA459" s="28">
        <f t="shared" ca="1" si="174"/>
        <v>0</v>
      </c>
      <c r="AB459" s="77">
        <f t="shared" ca="1" si="175"/>
        <v>0</v>
      </c>
      <c r="AC459" s="4" t="str">
        <f t="shared" ca="1" si="165"/>
        <v/>
      </c>
      <c r="AD459" s="29">
        <v>0</v>
      </c>
      <c r="AE459" s="30">
        <f ca="1">SUMIF([1]route!$E$3:$E$10005,E459,[1]!Table1[1])</f>
        <v>0</v>
      </c>
      <c r="AF459" s="30">
        <f ca="1">SUMIF([1]route!$E$3:$E$10005,E459,[1]!Table1[2])</f>
        <v>0</v>
      </c>
      <c r="AG459" s="30">
        <f ca="1">SUMIF([1]route!$E$3:$E$10005,E459,[1]!Table1[3])</f>
        <v>0</v>
      </c>
      <c r="AH459" s="30">
        <f ca="1">SUMIF([1]route!$E$3:$E$10005,E459,[1]!Table1[4])</f>
        <v>0</v>
      </c>
      <c r="AI459" s="30">
        <f ca="1">SUMIF([1]route!$E$3:$E$10005,E459,[1]!Table1[5])</f>
        <v>0</v>
      </c>
      <c r="AJ459" s="30">
        <f ca="1">SUMIF([1]route!$E$3:$E$10005,E459,[1]!Table1[6])</f>
        <v>0</v>
      </c>
      <c r="AK459" s="30">
        <f ca="1">SUMIF([1]route!$E$3:$E$10005,E459,[1]!Table1[7])</f>
        <v>0</v>
      </c>
      <c r="AL459" s="30">
        <f ca="1">SUMIF([1]route!$E$3:$E$10005,E459,[1]!Table1[8])</f>
        <v>0</v>
      </c>
      <c r="AM459" s="30">
        <f ca="1">SUMIF([1]route!$E$3:$E$10005,E459,[1]!Table1[9])</f>
        <v>0</v>
      </c>
      <c r="AN459" s="30">
        <f ca="1">SUMIF([1]route!$E$3:$E$10005,E459,[1]!Table1[10])</f>
        <v>0</v>
      </c>
      <c r="AO459" s="30">
        <f ca="1">SUMIF([1]route!$E$3:$E$10005,E459,[1]!Table1[11])</f>
        <v>0</v>
      </c>
      <c r="AP459" s="30">
        <f ca="1">SUMIF([1]route!$E$3:$E$10005,E459,[1]!Table1[12])</f>
        <v>0</v>
      </c>
      <c r="AQ459" s="30">
        <f ca="1">SUMIF([1]route!$E$3:$E$10005,E459,[1]!Table1[13])</f>
        <v>0</v>
      </c>
      <c r="AR459" s="30">
        <f ca="1">SUMIF([1]route!$E$3:$E$10005,E459,[1]!Table1[14])</f>
        <v>0</v>
      </c>
      <c r="AS459" s="30">
        <f ca="1">SUMIF([1]route!$E$3:$E$10005,E459,[1]!Table1[15])</f>
        <v>0</v>
      </c>
      <c r="AT459" s="30">
        <f ca="1">SUMIF([1]route!$E$3:$E$10005,E459,[1]!Table1[16])</f>
        <v>0</v>
      </c>
      <c r="AU459" s="30">
        <f ca="1">SUMIF([1]route!$E$3:$E$10005,E459,[1]!Table1[17])</f>
        <v>0</v>
      </c>
      <c r="AV459" s="30">
        <f ca="1">SUMIF([1]route!$E$3:$E$10005,E459,[1]!Table1[18])</f>
        <v>0</v>
      </c>
      <c r="AW459" s="30">
        <f ca="1">SUMIF([1]route!$E$3:$E$10005,E459,[1]!Table1[19])</f>
        <v>0</v>
      </c>
      <c r="AX459" s="30">
        <f ca="1">SUMIF([1]route!$E$3:$E$10005,E459,[1]!Table1[20])</f>
        <v>0</v>
      </c>
      <c r="AY459" s="30">
        <f ca="1">SUMIF([1]route!$E$3:$E$10005,E459,[1]!Table1[21])</f>
        <v>0</v>
      </c>
      <c r="AZ459" s="30">
        <f ca="1">SUMIF([1]route!$E$3:$E$10005,E459,[1]!Table1[22])</f>
        <v>0</v>
      </c>
      <c r="BA459" s="30">
        <f ca="1">SUMIF([1]route!$E$3:$E$10005,E459,[1]!Table1[23])</f>
        <v>0</v>
      </c>
      <c r="BB459" s="30">
        <f ca="1">SUMIF([1]route!$E$3:$E$10005,E459,[1]!Table1[24])</f>
        <v>0</v>
      </c>
      <c r="BC459" s="30">
        <f ca="1">SUMIF([1]route!$E$3:$E$10005,E459,[1]!Table1[25])</f>
        <v>0</v>
      </c>
      <c r="BD459" s="30">
        <f ca="1">SUMIF([1]route!$E$3:$E$10005,E459,[1]!Table1[26])</f>
        <v>0</v>
      </c>
      <c r="BE459" s="30">
        <f ca="1">SUMIF([1]route!$E$3:$E$10005,E459,[1]!Table1[27])</f>
        <v>0</v>
      </c>
      <c r="BF459" s="30">
        <f ca="1">SUMIF([1]route!$E$3:$E$10005,E459,[1]!Table1[28])</f>
        <v>0</v>
      </c>
      <c r="BG459" s="30">
        <f ca="1">SUMIF([1]route!$E$3:$E$10005,E459,[1]!Table1[29])</f>
        <v>0</v>
      </c>
      <c r="BH459" s="30">
        <f ca="1">SUMIF([1]route!$E$3:$E$10005,E459,[1]!Table1[30])</f>
        <v>0</v>
      </c>
      <c r="BI459" s="30">
        <f ca="1">SUMIF([1]route!$E$3:$E$10005,E459,[1]!Table1[31])</f>
        <v>0</v>
      </c>
      <c r="BJ459" s="30">
        <f ca="1">SUMIF([1]route!$E$3:$E$10005,E459,[1]!Table1[Remain PO])</f>
        <v>0</v>
      </c>
      <c r="BK459" s="31">
        <f ca="1">SUMIF([1]route!$E$3:$E$10005,E459,[1]!Table1[N+1])</f>
        <v>0</v>
      </c>
      <c r="BL459" s="31">
        <f ca="1">SUMIF([1]route!$E$3:$E$10005,E459,[1]!Table1[N+2])</f>
        <v>0</v>
      </c>
      <c r="BM459" s="31">
        <f ca="1">SUMIF([1]route!$E$3:$E$10005,E459,[1]!Table1[N+3])</f>
        <v>0</v>
      </c>
      <c r="BN459" s="32">
        <f ca="1">SUMIF([1]route!$E$3:$E$10005,E459,[1]!Table1[N+4])</f>
        <v>0</v>
      </c>
      <c r="BP459" s="37">
        <f t="shared" si="176"/>
        <v>0</v>
      </c>
      <c r="BQ459" s="35">
        <f t="shared" ca="1" si="163"/>
        <v>0</v>
      </c>
      <c r="BR459" s="35">
        <f t="shared" ca="1" si="163"/>
        <v>0</v>
      </c>
      <c r="BS459" s="35">
        <f t="shared" ca="1" si="163"/>
        <v>0</v>
      </c>
      <c r="BT459" s="35">
        <f t="shared" ca="1" si="162"/>
        <v>0</v>
      </c>
      <c r="BU459" s="35">
        <f t="shared" ca="1" si="162"/>
        <v>0</v>
      </c>
      <c r="BV459" s="35">
        <f t="shared" ca="1" si="162"/>
        <v>0</v>
      </c>
      <c r="BW459" s="35">
        <f t="shared" ca="1" si="162"/>
        <v>0</v>
      </c>
      <c r="BX459" s="35">
        <f t="shared" ca="1" si="162"/>
        <v>0</v>
      </c>
      <c r="BY459" s="35">
        <f t="shared" ca="1" si="162"/>
        <v>0</v>
      </c>
      <c r="BZ459" s="35">
        <f t="shared" ca="1" si="162"/>
        <v>0</v>
      </c>
      <c r="CA459" s="35">
        <f t="shared" ca="1" si="162"/>
        <v>0</v>
      </c>
      <c r="CB459" s="35">
        <f t="shared" ca="1" si="162"/>
        <v>0</v>
      </c>
      <c r="CC459" s="35">
        <f t="shared" ca="1" si="162"/>
        <v>0</v>
      </c>
      <c r="CD459" s="35">
        <f t="shared" ca="1" si="162"/>
        <v>0</v>
      </c>
      <c r="CE459" s="35">
        <f t="shared" ca="1" si="162"/>
        <v>0</v>
      </c>
      <c r="CF459" s="35">
        <f t="shared" ca="1" si="162"/>
        <v>0</v>
      </c>
      <c r="CG459" s="35">
        <f t="shared" ca="1" si="162"/>
        <v>0</v>
      </c>
      <c r="CH459" s="35">
        <f t="shared" ca="1" si="162"/>
        <v>0</v>
      </c>
      <c r="CI459" s="35">
        <f t="shared" ca="1" si="162"/>
        <v>0</v>
      </c>
      <c r="CJ459" s="35">
        <f t="shared" ca="1" si="177"/>
        <v>0</v>
      </c>
      <c r="CK459" s="35">
        <f t="shared" ca="1" si="177"/>
        <v>0</v>
      </c>
      <c r="CL459" s="35">
        <f t="shared" ca="1" si="177"/>
        <v>0</v>
      </c>
      <c r="CM459" s="35">
        <f t="shared" ca="1" si="177"/>
        <v>0</v>
      </c>
      <c r="CN459" s="35">
        <f t="shared" ca="1" si="161"/>
        <v>0</v>
      </c>
      <c r="CO459" s="35">
        <f t="shared" ca="1" si="161"/>
        <v>0</v>
      </c>
      <c r="CP459" s="35">
        <f t="shared" ca="1" si="161"/>
        <v>0</v>
      </c>
      <c r="CQ459" s="35">
        <f t="shared" ca="1" si="161"/>
        <v>0</v>
      </c>
      <c r="CR459" s="35">
        <f t="shared" ca="1" si="161"/>
        <v>0</v>
      </c>
      <c r="CS459" s="35">
        <f t="shared" ca="1" si="161"/>
        <v>0</v>
      </c>
      <c r="CT459" s="35">
        <f t="shared" ca="1" si="161"/>
        <v>0</v>
      </c>
      <c r="CU459" s="35">
        <f t="shared" ca="1" si="161"/>
        <v>0</v>
      </c>
      <c r="CV459" s="35">
        <f t="shared" ca="1" si="161"/>
        <v>0</v>
      </c>
      <c r="CW459" s="38">
        <f t="shared" ca="1" si="160"/>
        <v>0</v>
      </c>
      <c r="CX459" s="38">
        <f t="shared" ca="1" si="160"/>
        <v>0</v>
      </c>
      <c r="CY459" s="38">
        <f t="shared" ca="1" si="160"/>
        <v>0</v>
      </c>
      <c r="CZ459" s="39">
        <f t="shared" ca="1" si="160"/>
        <v>0</v>
      </c>
      <c r="DA459" s="35"/>
    </row>
    <row r="460" spans="4:105" x14ac:dyDescent="0.3">
      <c r="D460" s="61" t="str">
        <f>VLOOKUP(F460,[1]Special!$O$2:$S$209,3,0)</f>
        <v>|0101021700|0.00|0.00|0.000|105.0002</v>
      </c>
      <c r="E460" s="20" t="s">
        <v>483</v>
      </c>
      <c r="F460" s="19" t="str">
        <f t="shared" si="166"/>
        <v>|0200226010|34.00|0.00|2.000|0.000</v>
      </c>
      <c r="G460" s="19" t="str">
        <f>'Cutting Rules'!H460</f>
        <v>THANH DAT||||||||||||</v>
      </c>
      <c r="H460" s="19" t="str">
        <f>VLOOKUP(MID(F460,8,2),[1]Special!$H$2:$I$32,2,0)</f>
        <v>STAM390G</v>
      </c>
      <c r="I460" s="19" t="str">
        <f t="shared" si="167"/>
        <v>NBC</v>
      </c>
      <c r="J460" s="19" t="str">
        <f t="shared" si="168"/>
        <v>P</v>
      </c>
      <c r="K460" s="19" t="str">
        <f t="shared" si="169"/>
        <v>34.0</v>
      </c>
      <c r="L460" s="19" t="str">
        <f t="shared" si="170"/>
        <v>0.00</v>
      </c>
      <c r="M460" s="52" t="str">
        <f t="shared" si="171"/>
        <v>2.00</v>
      </c>
      <c r="N460" s="52" t="str">
        <f t="shared" si="172"/>
        <v>6299</v>
      </c>
      <c r="O460" s="19">
        <f>VLOOKUP(F460,[1]Item!$A$5:$Z$10000,26,0)</f>
        <v>1.5780000000000001</v>
      </c>
      <c r="P460" s="19" t="str">
        <f>VLOOKUP(E460,[1]route!$E$3:$O$10005,11,0)</f>
        <v>C</v>
      </c>
      <c r="Q460" s="62" t="str">
        <f>'Cutting Rules'!AD460</f>
        <v>229------------</v>
      </c>
      <c r="R460" s="23">
        <f ca="1">SUMIF([1]route!$E$3:$E$10005,E460,[1]!Table1[生産])</f>
        <v>0</v>
      </c>
      <c r="S460" s="24"/>
      <c r="T460" s="78" t="s">
        <v>547</v>
      </c>
      <c r="U460" s="19"/>
      <c r="V460" s="48">
        <f>SUMIF([1]route!$E$3:$E$10005,E460,[1]route!$M$3:$M$10005)</f>
        <v>0</v>
      </c>
      <c r="W460" s="56">
        <f t="shared" si="173"/>
        <v>0</v>
      </c>
      <c r="X460" s="27" t="e">
        <f t="array" aca="1" ref="X460" ca="1">INDEX($BP460:$CZ460,MATCH(TRUE,$BP460:$CZ460&lt;0,0))</f>
        <v>#N/A</v>
      </c>
      <c r="Y460" s="47" t="str">
        <f t="shared" ca="1" si="164"/>
        <v/>
      </c>
      <c r="Z460" s="121" t="str">
        <f>IFERROR(VLOOKUP(E460,[1]route!$E$3:$BL$10005,59,0),"")&amp;IFERROR(VLOOKUP(E460,[1]route!$E$3:$BL$10005,60,0),"")</f>
        <v/>
      </c>
      <c r="AA460" s="28">
        <f t="shared" ca="1" si="174"/>
        <v>0</v>
      </c>
      <c r="AB460" s="77">
        <f t="shared" ca="1" si="175"/>
        <v>0</v>
      </c>
      <c r="AC460" s="4" t="str">
        <f t="shared" ca="1" si="165"/>
        <v/>
      </c>
      <c r="AD460" s="29">
        <v>0</v>
      </c>
      <c r="AE460" s="30">
        <f ca="1">SUMIF([1]route!$E$3:$E$10005,E460,[1]!Table1[1])</f>
        <v>0</v>
      </c>
      <c r="AF460" s="30">
        <f ca="1">SUMIF([1]route!$E$3:$E$10005,E460,[1]!Table1[2])</f>
        <v>0</v>
      </c>
      <c r="AG460" s="30">
        <f ca="1">SUMIF([1]route!$E$3:$E$10005,E460,[1]!Table1[3])</f>
        <v>0</v>
      </c>
      <c r="AH460" s="30">
        <f ca="1">SUMIF([1]route!$E$3:$E$10005,E460,[1]!Table1[4])</f>
        <v>0</v>
      </c>
      <c r="AI460" s="30">
        <f ca="1">SUMIF([1]route!$E$3:$E$10005,E460,[1]!Table1[5])</f>
        <v>0</v>
      </c>
      <c r="AJ460" s="30">
        <f ca="1">SUMIF([1]route!$E$3:$E$10005,E460,[1]!Table1[6])</f>
        <v>0</v>
      </c>
      <c r="AK460" s="30">
        <f ca="1">SUMIF([1]route!$E$3:$E$10005,E460,[1]!Table1[7])</f>
        <v>0</v>
      </c>
      <c r="AL460" s="30">
        <f ca="1">SUMIF([1]route!$E$3:$E$10005,E460,[1]!Table1[8])</f>
        <v>0</v>
      </c>
      <c r="AM460" s="30">
        <f ca="1">SUMIF([1]route!$E$3:$E$10005,E460,[1]!Table1[9])</f>
        <v>0</v>
      </c>
      <c r="AN460" s="30">
        <f ca="1">SUMIF([1]route!$E$3:$E$10005,E460,[1]!Table1[10])</f>
        <v>0</v>
      </c>
      <c r="AO460" s="30">
        <f ca="1">SUMIF([1]route!$E$3:$E$10005,E460,[1]!Table1[11])</f>
        <v>0</v>
      </c>
      <c r="AP460" s="30">
        <f ca="1">SUMIF([1]route!$E$3:$E$10005,E460,[1]!Table1[12])</f>
        <v>0</v>
      </c>
      <c r="AQ460" s="30">
        <f ca="1">SUMIF([1]route!$E$3:$E$10005,E460,[1]!Table1[13])</f>
        <v>0</v>
      </c>
      <c r="AR460" s="30">
        <f ca="1">SUMIF([1]route!$E$3:$E$10005,E460,[1]!Table1[14])</f>
        <v>0</v>
      </c>
      <c r="AS460" s="30">
        <f ca="1">SUMIF([1]route!$E$3:$E$10005,E460,[1]!Table1[15])</f>
        <v>0</v>
      </c>
      <c r="AT460" s="30">
        <f ca="1">SUMIF([1]route!$E$3:$E$10005,E460,[1]!Table1[16])</f>
        <v>0</v>
      </c>
      <c r="AU460" s="30">
        <f ca="1">SUMIF([1]route!$E$3:$E$10005,E460,[1]!Table1[17])</f>
        <v>0</v>
      </c>
      <c r="AV460" s="30">
        <f ca="1">SUMIF([1]route!$E$3:$E$10005,E460,[1]!Table1[18])</f>
        <v>0</v>
      </c>
      <c r="AW460" s="30">
        <f ca="1">SUMIF([1]route!$E$3:$E$10005,E460,[1]!Table1[19])</f>
        <v>0</v>
      </c>
      <c r="AX460" s="30">
        <f ca="1">SUMIF([1]route!$E$3:$E$10005,E460,[1]!Table1[20])</f>
        <v>0</v>
      </c>
      <c r="AY460" s="30">
        <f ca="1">SUMIF([1]route!$E$3:$E$10005,E460,[1]!Table1[21])</f>
        <v>0</v>
      </c>
      <c r="AZ460" s="30">
        <f ca="1">SUMIF([1]route!$E$3:$E$10005,E460,[1]!Table1[22])</f>
        <v>0</v>
      </c>
      <c r="BA460" s="30">
        <f ca="1">SUMIF([1]route!$E$3:$E$10005,E460,[1]!Table1[23])</f>
        <v>0</v>
      </c>
      <c r="BB460" s="30">
        <f ca="1">SUMIF([1]route!$E$3:$E$10005,E460,[1]!Table1[24])</f>
        <v>0</v>
      </c>
      <c r="BC460" s="30">
        <f ca="1">SUMIF([1]route!$E$3:$E$10005,E460,[1]!Table1[25])</f>
        <v>0</v>
      </c>
      <c r="BD460" s="30">
        <f ca="1">SUMIF([1]route!$E$3:$E$10005,E460,[1]!Table1[26])</f>
        <v>0</v>
      </c>
      <c r="BE460" s="30">
        <f ca="1">SUMIF([1]route!$E$3:$E$10005,E460,[1]!Table1[27])</f>
        <v>0</v>
      </c>
      <c r="BF460" s="30">
        <f ca="1">SUMIF([1]route!$E$3:$E$10005,E460,[1]!Table1[28])</f>
        <v>0</v>
      </c>
      <c r="BG460" s="30">
        <f ca="1">SUMIF([1]route!$E$3:$E$10005,E460,[1]!Table1[29])</f>
        <v>0</v>
      </c>
      <c r="BH460" s="30">
        <f ca="1">SUMIF([1]route!$E$3:$E$10005,E460,[1]!Table1[30])</f>
        <v>0</v>
      </c>
      <c r="BI460" s="30">
        <f ca="1">SUMIF([1]route!$E$3:$E$10005,E460,[1]!Table1[31])</f>
        <v>0</v>
      </c>
      <c r="BJ460" s="30">
        <f ca="1">SUMIF([1]route!$E$3:$E$10005,E460,[1]!Table1[Remain PO])</f>
        <v>0</v>
      </c>
      <c r="BK460" s="31">
        <f ca="1">SUMIF([1]route!$E$3:$E$10005,E460,[1]!Table1[N+1])</f>
        <v>0</v>
      </c>
      <c r="BL460" s="31">
        <f ca="1">SUMIF([1]route!$E$3:$E$10005,E460,[1]!Table1[N+2])</f>
        <v>0</v>
      </c>
      <c r="BM460" s="31">
        <f ca="1">SUMIF([1]route!$E$3:$E$10005,E460,[1]!Table1[N+3])</f>
        <v>0</v>
      </c>
      <c r="BN460" s="32">
        <f ca="1">SUMIF([1]route!$E$3:$E$10005,E460,[1]!Table1[N+4])</f>
        <v>0</v>
      </c>
      <c r="BP460" s="37">
        <f t="shared" si="176"/>
        <v>0</v>
      </c>
      <c r="BQ460" s="35">
        <f t="shared" ca="1" si="163"/>
        <v>0</v>
      </c>
      <c r="BR460" s="35">
        <f t="shared" ca="1" si="163"/>
        <v>0</v>
      </c>
      <c r="BS460" s="35">
        <f t="shared" ca="1" si="163"/>
        <v>0</v>
      </c>
      <c r="BT460" s="35">
        <f t="shared" ca="1" si="162"/>
        <v>0</v>
      </c>
      <c r="BU460" s="35">
        <f t="shared" ca="1" si="162"/>
        <v>0</v>
      </c>
      <c r="BV460" s="35">
        <f t="shared" ca="1" si="162"/>
        <v>0</v>
      </c>
      <c r="BW460" s="35">
        <f t="shared" ca="1" si="162"/>
        <v>0</v>
      </c>
      <c r="BX460" s="35">
        <f t="shared" ca="1" si="162"/>
        <v>0</v>
      </c>
      <c r="BY460" s="35">
        <f t="shared" ca="1" si="162"/>
        <v>0</v>
      </c>
      <c r="BZ460" s="35">
        <f t="shared" ca="1" si="162"/>
        <v>0</v>
      </c>
      <c r="CA460" s="35">
        <f t="shared" ca="1" si="162"/>
        <v>0</v>
      </c>
      <c r="CB460" s="35">
        <f t="shared" ca="1" si="162"/>
        <v>0</v>
      </c>
      <c r="CC460" s="35">
        <f t="shared" ca="1" si="162"/>
        <v>0</v>
      </c>
      <c r="CD460" s="35">
        <f t="shared" ca="1" si="162"/>
        <v>0</v>
      </c>
      <c r="CE460" s="35">
        <f t="shared" ca="1" si="162"/>
        <v>0</v>
      </c>
      <c r="CF460" s="35">
        <f t="shared" ca="1" si="162"/>
        <v>0</v>
      </c>
      <c r="CG460" s="35">
        <f t="shared" ca="1" si="162"/>
        <v>0</v>
      </c>
      <c r="CH460" s="35">
        <f t="shared" ca="1" si="162"/>
        <v>0</v>
      </c>
      <c r="CI460" s="35">
        <f t="shared" ca="1" si="162"/>
        <v>0</v>
      </c>
      <c r="CJ460" s="35">
        <f t="shared" ca="1" si="177"/>
        <v>0</v>
      </c>
      <c r="CK460" s="35">
        <f t="shared" ca="1" si="177"/>
        <v>0</v>
      </c>
      <c r="CL460" s="35">
        <f t="shared" ca="1" si="177"/>
        <v>0</v>
      </c>
      <c r="CM460" s="35">
        <f t="shared" ca="1" si="177"/>
        <v>0</v>
      </c>
      <c r="CN460" s="35">
        <f t="shared" ca="1" si="161"/>
        <v>0</v>
      </c>
      <c r="CO460" s="35">
        <f t="shared" ca="1" si="161"/>
        <v>0</v>
      </c>
      <c r="CP460" s="35">
        <f t="shared" ca="1" si="161"/>
        <v>0</v>
      </c>
      <c r="CQ460" s="35">
        <f t="shared" ca="1" si="161"/>
        <v>0</v>
      </c>
      <c r="CR460" s="35">
        <f t="shared" ca="1" si="161"/>
        <v>0</v>
      </c>
      <c r="CS460" s="35">
        <f t="shared" ca="1" si="161"/>
        <v>0</v>
      </c>
      <c r="CT460" s="35">
        <f t="shared" ca="1" si="161"/>
        <v>0</v>
      </c>
      <c r="CU460" s="35">
        <f t="shared" ca="1" si="161"/>
        <v>0</v>
      </c>
      <c r="CV460" s="35">
        <f t="shared" ca="1" si="161"/>
        <v>0</v>
      </c>
      <c r="CW460" s="38">
        <f t="shared" ca="1" si="160"/>
        <v>0</v>
      </c>
      <c r="CX460" s="38">
        <f t="shared" ca="1" si="160"/>
        <v>0</v>
      </c>
      <c r="CY460" s="38">
        <f t="shared" ca="1" si="160"/>
        <v>0</v>
      </c>
      <c r="CZ460" s="39">
        <f t="shared" ca="1" si="160"/>
        <v>0</v>
      </c>
      <c r="DA460" s="35"/>
    </row>
    <row r="461" spans="4:105" x14ac:dyDescent="0.3">
      <c r="D461" s="61" t="str">
        <f>VLOOKUP(F461,[1]Special!$O$2:$S$209,3,0)</f>
        <v>|0101021700|0.00|0.00|0.000|75.5002.6</v>
      </c>
      <c r="E461" s="20" t="s">
        <v>484</v>
      </c>
      <c r="F461" s="19" t="str">
        <f t="shared" si="166"/>
        <v>|0200226010|25.40|0.00|2.600|0.000</v>
      </c>
      <c r="G461" s="19" t="str">
        <f>'Cutting Rules'!H461</f>
        <v>THANH DAT||||||||||||</v>
      </c>
      <c r="H461" s="19" t="str">
        <f>VLOOKUP(MID(F461,8,2),[1]Special!$H$2:$I$32,2,0)</f>
        <v>STAM390G</v>
      </c>
      <c r="I461" s="19" t="str">
        <f t="shared" si="167"/>
        <v>NBC</v>
      </c>
      <c r="J461" s="19" t="str">
        <f t="shared" si="168"/>
        <v>P</v>
      </c>
      <c r="K461" s="19" t="str">
        <f t="shared" si="169"/>
        <v>25.4</v>
      </c>
      <c r="L461" s="19" t="str">
        <f t="shared" si="170"/>
        <v>0.00</v>
      </c>
      <c r="M461" s="52" t="str">
        <f t="shared" si="171"/>
        <v>2.60</v>
      </c>
      <c r="N461" s="52" t="str">
        <f t="shared" si="172"/>
        <v>5100</v>
      </c>
      <c r="O461" s="19">
        <f>VLOOKUP(F461,[1]Item!$A$5:$Z$10000,26,0)</f>
        <v>1.462</v>
      </c>
      <c r="P461" s="19" t="str">
        <f>VLOOKUP(E461,[1]route!$E$3:$O$10005,11,0)</f>
        <v>C</v>
      </c>
      <c r="Q461" s="62" t="str">
        <f>'Cutting Rules'!AD461</f>
        <v>275------------</v>
      </c>
      <c r="R461" s="23">
        <f ca="1">SUMIF([1]route!$E$3:$E$10005,E461,[1]!Table1[生産])</f>
        <v>0</v>
      </c>
      <c r="S461" s="24"/>
      <c r="T461" s="78" t="s">
        <v>547</v>
      </c>
      <c r="U461" s="19"/>
      <c r="V461" s="48">
        <f>SUMIF([1]route!$E$3:$E$10005,E461,[1]route!$M$3:$M$10005)</f>
        <v>0</v>
      </c>
      <c r="W461" s="56">
        <f t="shared" si="173"/>
        <v>0</v>
      </c>
      <c r="X461" s="27" t="e">
        <f t="array" aca="1" ref="X461" ca="1">INDEX($BP461:$CZ461,MATCH(TRUE,$BP461:$CZ461&lt;0,0))</f>
        <v>#N/A</v>
      </c>
      <c r="Y461" s="47" t="str">
        <f t="shared" ca="1" si="164"/>
        <v/>
      </c>
      <c r="Z461" s="121" t="str">
        <f>IFERROR(VLOOKUP(E461,[1]route!$E$3:$BL$10005,59,0),"")&amp;IFERROR(VLOOKUP(E461,[1]route!$E$3:$BL$10005,60,0),"")</f>
        <v/>
      </c>
      <c r="AA461" s="28">
        <f t="shared" ca="1" si="174"/>
        <v>0</v>
      </c>
      <c r="AB461" s="77">
        <f t="shared" ca="1" si="175"/>
        <v>0</v>
      </c>
      <c r="AC461" s="4" t="str">
        <f t="shared" ca="1" si="165"/>
        <v/>
      </c>
      <c r="AD461" s="29">
        <v>0</v>
      </c>
      <c r="AE461" s="30">
        <f ca="1">SUMIF([1]route!$E$3:$E$10005,E461,[1]!Table1[1])</f>
        <v>0</v>
      </c>
      <c r="AF461" s="30">
        <f ca="1">SUMIF([1]route!$E$3:$E$10005,E461,[1]!Table1[2])</f>
        <v>0</v>
      </c>
      <c r="AG461" s="30">
        <f ca="1">SUMIF([1]route!$E$3:$E$10005,E461,[1]!Table1[3])</f>
        <v>0</v>
      </c>
      <c r="AH461" s="30">
        <f ca="1">SUMIF([1]route!$E$3:$E$10005,E461,[1]!Table1[4])</f>
        <v>0</v>
      </c>
      <c r="AI461" s="30">
        <f ca="1">SUMIF([1]route!$E$3:$E$10005,E461,[1]!Table1[5])</f>
        <v>0</v>
      </c>
      <c r="AJ461" s="30">
        <f ca="1">SUMIF([1]route!$E$3:$E$10005,E461,[1]!Table1[6])</f>
        <v>0</v>
      </c>
      <c r="AK461" s="30">
        <f ca="1">SUMIF([1]route!$E$3:$E$10005,E461,[1]!Table1[7])</f>
        <v>0</v>
      </c>
      <c r="AL461" s="30">
        <f ca="1">SUMIF([1]route!$E$3:$E$10005,E461,[1]!Table1[8])</f>
        <v>0</v>
      </c>
      <c r="AM461" s="30">
        <f ca="1">SUMIF([1]route!$E$3:$E$10005,E461,[1]!Table1[9])</f>
        <v>0</v>
      </c>
      <c r="AN461" s="30">
        <f ca="1">SUMIF([1]route!$E$3:$E$10005,E461,[1]!Table1[10])</f>
        <v>0</v>
      </c>
      <c r="AO461" s="30">
        <f ca="1">SUMIF([1]route!$E$3:$E$10005,E461,[1]!Table1[11])</f>
        <v>0</v>
      </c>
      <c r="AP461" s="30">
        <f ca="1">SUMIF([1]route!$E$3:$E$10005,E461,[1]!Table1[12])</f>
        <v>0</v>
      </c>
      <c r="AQ461" s="30">
        <f ca="1">SUMIF([1]route!$E$3:$E$10005,E461,[1]!Table1[13])</f>
        <v>0</v>
      </c>
      <c r="AR461" s="30">
        <f ca="1">SUMIF([1]route!$E$3:$E$10005,E461,[1]!Table1[14])</f>
        <v>0</v>
      </c>
      <c r="AS461" s="30">
        <f ca="1">SUMIF([1]route!$E$3:$E$10005,E461,[1]!Table1[15])</f>
        <v>0</v>
      </c>
      <c r="AT461" s="30">
        <f ca="1">SUMIF([1]route!$E$3:$E$10005,E461,[1]!Table1[16])</f>
        <v>0</v>
      </c>
      <c r="AU461" s="30">
        <f ca="1">SUMIF([1]route!$E$3:$E$10005,E461,[1]!Table1[17])</f>
        <v>0</v>
      </c>
      <c r="AV461" s="30">
        <f ca="1">SUMIF([1]route!$E$3:$E$10005,E461,[1]!Table1[18])</f>
        <v>0</v>
      </c>
      <c r="AW461" s="30">
        <f ca="1">SUMIF([1]route!$E$3:$E$10005,E461,[1]!Table1[19])</f>
        <v>0</v>
      </c>
      <c r="AX461" s="30">
        <f ca="1">SUMIF([1]route!$E$3:$E$10005,E461,[1]!Table1[20])</f>
        <v>0</v>
      </c>
      <c r="AY461" s="30">
        <f ca="1">SUMIF([1]route!$E$3:$E$10005,E461,[1]!Table1[21])</f>
        <v>0</v>
      </c>
      <c r="AZ461" s="30">
        <f ca="1">SUMIF([1]route!$E$3:$E$10005,E461,[1]!Table1[22])</f>
        <v>0</v>
      </c>
      <c r="BA461" s="30">
        <f ca="1">SUMIF([1]route!$E$3:$E$10005,E461,[1]!Table1[23])</f>
        <v>0</v>
      </c>
      <c r="BB461" s="30">
        <f ca="1">SUMIF([1]route!$E$3:$E$10005,E461,[1]!Table1[24])</f>
        <v>0</v>
      </c>
      <c r="BC461" s="30">
        <f ca="1">SUMIF([1]route!$E$3:$E$10005,E461,[1]!Table1[25])</f>
        <v>0</v>
      </c>
      <c r="BD461" s="30">
        <f ca="1">SUMIF([1]route!$E$3:$E$10005,E461,[1]!Table1[26])</f>
        <v>0</v>
      </c>
      <c r="BE461" s="30">
        <f ca="1">SUMIF([1]route!$E$3:$E$10005,E461,[1]!Table1[27])</f>
        <v>0</v>
      </c>
      <c r="BF461" s="30">
        <f ca="1">SUMIF([1]route!$E$3:$E$10005,E461,[1]!Table1[28])</f>
        <v>0</v>
      </c>
      <c r="BG461" s="30">
        <f ca="1">SUMIF([1]route!$E$3:$E$10005,E461,[1]!Table1[29])</f>
        <v>0</v>
      </c>
      <c r="BH461" s="30">
        <f ca="1">SUMIF([1]route!$E$3:$E$10005,E461,[1]!Table1[30])</f>
        <v>0</v>
      </c>
      <c r="BI461" s="30">
        <f ca="1">SUMIF([1]route!$E$3:$E$10005,E461,[1]!Table1[31])</f>
        <v>0</v>
      </c>
      <c r="BJ461" s="30">
        <f ca="1">SUMIF([1]route!$E$3:$E$10005,E461,[1]!Table1[Remain PO])</f>
        <v>0</v>
      </c>
      <c r="BK461" s="31">
        <f ca="1">SUMIF([1]route!$E$3:$E$10005,E461,[1]!Table1[N+1])</f>
        <v>0</v>
      </c>
      <c r="BL461" s="31">
        <f ca="1">SUMIF([1]route!$E$3:$E$10005,E461,[1]!Table1[N+2])</f>
        <v>0</v>
      </c>
      <c r="BM461" s="31">
        <f ca="1">SUMIF([1]route!$E$3:$E$10005,E461,[1]!Table1[N+3])</f>
        <v>0</v>
      </c>
      <c r="BN461" s="32">
        <f ca="1">SUMIF([1]route!$E$3:$E$10005,E461,[1]!Table1[N+4])</f>
        <v>0</v>
      </c>
      <c r="BP461" s="37">
        <f t="shared" si="176"/>
        <v>0</v>
      </c>
      <c r="BQ461" s="35">
        <f t="shared" ca="1" si="163"/>
        <v>0</v>
      </c>
      <c r="BR461" s="35">
        <f t="shared" ca="1" si="163"/>
        <v>0</v>
      </c>
      <c r="BS461" s="35">
        <f t="shared" ca="1" si="163"/>
        <v>0</v>
      </c>
      <c r="BT461" s="35">
        <f t="shared" ca="1" si="162"/>
        <v>0</v>
      </c>
      <c r="BU461" s="35">
        <f t="shared" ca="1" si="162"/>
        <v>0</v>
      </c>
      <c r="BV461" s="35">
        <f t="shared" ca="1" si="162"/>
        <v>0</v>
      </c>
      <c r="BW461" s="35">
        <f t="shared" ca="1" si="162"/>
        <v>0</v>
      </c>
      <c r="BX461" s="35">
        <f t="shared" ca="1" si="162"/>
        <v>0</v>
      </c>
      <c r="BY461" s="35">
        <f t="shared" ca="1" si="162"/>
        <v>0</v>
      </c>
      <c r="BZ461" s="35">
        <f t="shared" ca="1" si="162"/>
        <v>0</v>
      </c>
      <c r="CA461" s="35">
        <f t="shared" ca="1" si="162"/>
        <v>0</v>
      </c>
      <c r="CB461" s="35">
        <f t="shared" ca="1" si="162"/>
        <v>0</v>
      </c>
      <c r="CC461" s="35">
        <f t="shared" ca="1" si="162"/>
        <v>0</v>
      </c>
      <c r="CD461" s="35">
        <f t="shared" ca="1" si="162"/>
        <v>0</v>
      </c>
      <c r="CE461" s="35">
        <f t="shared" ca="1" si="162"/>
        <v>0</v>
      </c>
      <c r="CF461" s="35">
        <f t="shared" ca="1" si="162"/>
        <v>0</v>
      </c>
      <c r="CG461" s="35">
        <f t="shared" ca="1" si="162"/>
        <v>0</v>
      </c>
      <c r="CH461" s="35">
        <f t="shared" ca="1" si="162"/>
        <v>0</v>
      </c>
      <c r="CI461" s="35">
        <f t="shared" ca="1" si="162"/>
        <v>0</v>
      </c>
      <c r="CJ461" s="35">
        <f t="shared" ca="1" si="177"/>
        <v>0</v>
      </c>
      <c r="CK461" s="35">
        <f t="shared" ca="1" si="177"/>
        <v>0</v>
      </c>
      <c r="CL461" s="35">
        <f t="shared" ca="1" si="177"/>
        <v>0</v>
      </c>
      <c r="CM461" s="35">
        <f t="shared" ca="1" si="177"/>
        <v>0</v>
      </c>
      <c r="CN461" s="35">
        <f t="shared" ca="1" si="161"/>
        <v>0</v>
      </c>
      <c r="CO461" s="35">
        <f t="shared" ca="1" si="161"/>
        <v>0</v>
      </c>
      <c r="CP461" s="35">
        <f t="shared" ca="1" si="161"/>
        <v>0</v>
      </c>
      <c r="CQ461" s="35">
        <f t="shared" ca="1" si="161"/>
        <v>0</v>
      </c>
      <c r="CR461" s="35">
        <f t="shared" ca="1" si="161"/>
        <v>0</v>
      </c>
      <c r="CS461" s="35">
        <f t="shared" ca="1" si="161"/>
        <v>0</v>
      </c>
      <c r="CT461" s="35">
        <f t="shared" ca="1" si="161"/>
        <v>0</v>
      </c>
      <c r="CU461" s="35">
        <f t="shared" ca="1" si="161"/>
        <v>0</v>
      </c>
      <c r="CV461" s="35">
        <f t="shared" ca="1" si="161"/>
        <v>0</v>
      </c>
      <c r="CW461" s="38">
        <f t="shared" ca="1" si="160"/>
        <v>0</v>
      </c>
      <c r="CX461" s="38">
        <f t="shared" ca="1" si="160"/>
        <v>0</v>
      </c>
      <c r="CY461" s="38">
        <f t="shared" ca="1" si="160"/>
        <v>0</v>
      </c>
      <c r="CZ461" s="39">
        <f t="shared" ca="1" si="160"/>
        <v>0</v>
      </c>
      <c r="DA461" s="35"/>
    </row>
    <row r="462" spans="4:105" x14ac:dyDescent="0.3">
      <c r="D462" s="61" t="str">
        <f>VLOOKUP(F462,[1]Special!$O$2:$S$209,3,0)</f>
        <v>|0101021700|0.00|0.00|0.000|84.5003.2</v>
      </c>
      <c r="E462" s="20" t="s">
        <v>485</v>
      </c>
      <c r="F462" s="19" t="str">
        <f t="shared" si="166"/>
        <v>|0200226010|28.60|0.00|3.200|0.000</v>
      </c>
      <c r="G462" s="19" t="str">
        <f>'Cutting Rules'!H462</f>
        <v>THANH DAT||||||||||||</v>
      </c>
      <c r="H462" s="19" t="str">
        <f>VLOOKUP(MID(F462,8,2),[1]Special!$H$2:$I$32,2,0)</f>
        <v>STAM390G</v>
      </c>
      <c r="I462" s="19" t="str">
        <f t="shared" si="167"/>
        <v>NBC</v>
      </c>
      <c r="J462" s="19" t="str">
        <f t="shared" si="168"/>
        <v>P</v>
      </c>
      <c r="K462" s="19" t="str">
        <f t="shared" si="169"/>
        <v>28.6</v>
      </c>
      <c r="L462" s="19" t="str">
        <f t="shared" si="170"/>
        <v>0.00</v>
      </c>
      <c r="M462" s="52" t="str">
        <f t="shared" si="171"/>
        <v>3.20</v>
      </c>
      <c r="N462" s="52" t="str">
        <f t="shared" si="172"/>
        <v>5925</v>
      </c>
      <c r="O462" s="19">
        <f>VLOOKUP(F462,[1]Item!$A$5:$Z$10000,26,0)</f>
        <v>2.004</v>
      </c>
      <c r="P462" s="19" t="str">
        <f>VLOOKUP(E462,[1]route!$E$3:$O$10005,11,0)</f>
        <v>C</v>
      </c>
      <c r="Q462" s="62" t="str">
        <f>'Cutting Rules'!AD462</f>
        <v>306.5------------</v>
      </c>
      <c r="R462" s="23">
        <f ca="1">SUMIF([1]route!$E$3:$E$10005,E462,[1]!Table1[生産])</f>
        <v>0</v>
      </c>
      <c r="S462" s="24"/>
      <c r="T462" s="78" t="s">
        <v>547</v>
      </c>
      <c r="U462" s="19"/>
      <c r="V462" s="48">
        <f>SUMIF([1]route!$E$3:$E$10005,E462,[1]route!$M$3:$M$10005)</f>
        <v>0</v>
      </c>
      <c r="W462" s="56">
        <f t="shared" si="173"/>
        <v>0</v>
      </c>
      <c r="X462" s="27" t="e">
        <f t="array" aca="1" ref="X462" ca="1">INDEX($BP462:$CZ462,MATCH(TRUE,$BP462:$CZ462&lt;0,0))</f>
        <v>#N/A</v>
      </c>
      <c r="Y462" s="47" t="str">
        <f t="shared" ca="1" si="164"/>
        <v/>
      </c>
      <c r="Z462" s="121" t="str">
        <f>IFERROR(VLOOKUP(E462,[1]route!$E$3:$BL$10005,59,0),"")&amp;IFERROR(VLOOKUP(E462,[1]route!$E$3:$BL$10005,60,0),"")</f>
        <v/>
      </c>
      <c r="AA462" s="28">
        <f t="shared" ca="1" si="174"/>
        <v>0</v>
      </c>
      <c r="AB462" s="77">
        <f t="shared" ca="1" si="175"/>
        <v>0</v>
      </c>
      <c r="AC462" s="4" t="str">
        <f t="shared" ca="1" si="165"/>
        <v/>
      </c>
      <c r="AD462" s="29">
        <v>0</v>
      </c>
      <c r="AE462" s="30">
        <f ca="1">SUMIF([1]route!$E$3:$E$10005,E462,[1]!Table1[1])</f>
        <v>0</v>
      </c>
      <c r="AF462" s="30">
        <f ca="1">SUMIF([1]route!$E$3:$E$10005,E462,[1]!Table1[2])</f>
        <v>0</v>
      </c>
      <c r="AG462" s="30">
        <f ca="1">SUMIF([1]route!$E$3:$E$10005,E462,[1]!Table1[3])</f>
        <v>0</v>
      </c>
      <c r="AH462" s="30">
        <f ca="1">SUMIF([1]route!$E$3:$E$10005,E462,[1]!Table1[4])</f>
        <v>0</v>
      </c>
      <c r="AI462" s="30">
        <f ca="1">SUMIF([1]route!$E$3:$E$10005,E462,[1]!Table1[5])</f>
        <v>0</v>
      </c>
      <c r="AJ462" s="30">
        <f ca="1">SUMIF([1]route!$E$3:$E$10005,E462,[1]!Table1[6])</f>
        <v>0</v>
      </c>
      <c r="AK462" s="30">
        <f ca="1">SUMIF([1]route!$E$3:$E$10005,E462,[1]!Table1[7])</f>
        <v>0</v>
      </c>
      <c r="AL462" s="30">
        <f ca="1">SUMIF([1]route!$E$3:$E$10005,E462,[1]!Table1[8])</f>
        <v>0</v>
      </c>
      <c r="AM462" s="30">
        <f ca="1">SUMIF([1]route!$E$3:$E$10005,E462,[1]!Table1[9])</f>
        <v>0</v>
      </c>
      <c r="AN462" s="30">
        <f ca="1">SUMIF([1]route!$E$3:$E$10005,E462,[1]!Table1[10])</f>
        <v>0</v>
      </c>
      <c r="AO462" s="30">
        <f ca="1">SUMIF([1]route!$E$3:$E$10005,E462,[1]!Table1[11])</f>
        <v>0</v>
      </c>
      <c r="AP462" s="30">
        <f ca="1">SUMIF([1]route!$E$3:$E$10005,E462,[1]!Table1[12])</f>
        <v>0</v>
      </c>
      <c r="AQ462" s="30">
        <f ca="1">SUMIF([1]route!$E$3:$E$10005,E462,[1]!Table1[13])</f>
        <v>0</v>
      </c>
      <c r="AR462" s="30">
        <f ca="1">SUMIF([1]route!$E$3:$E$10005,E462,[1]!Table1[14])</f>
        <v>0</v>
      </c>
      <c r="AS462" s="30">
        <f ca="1">SUMIF([1]route!$E$3:$E$10005,E462,[1]!Table1[15])</f>
        <v>0</v>
      </c>
      <c r="AT462" s="30">
        <f ca="1">SUMIF([1]route!$E$3:$E$10005,E462,[1]!Table1[16])</f>
        <v>0</v>
      </c>
      <c r="AU462" s="30">
        <f ca="1">SUMIF([1]route!$E$3:$E$10005,E462,[1]!Table1[17])</f>
        <v>0</v>
      </c>
      <c r="AV462" s="30">
        <f ca="1">SUMIF([1]route!$E$3:$E$10005,E462,[1]!Table1[18])</f>
        <v>0</v>
      </c>
      <c r="AW462" s="30">
        <f ca="1">SUMIF([1]route!$E$3:$E$10005,E462,[1]!Table1[19])</f>
        <v>0</v>
      </c>
      <c r="AX462" s="30">
        <f ca="1">SUMIF([1]route!$E$3:$E$10005,E462,[1]!Table1[20])</f>
        <v>0</v>
      </c>
      <c r="AY462" s="30">
        <f ca="1">SUMIF([1]route!$E$3:$E$10005,E462,[1]!Table1[21])</f>
        <v>0</v>
      </c>
      <c r="AZ462" s="30">
        <f ca="1">SUMIF([1]route!$E$3:$E$10005,E462,[1]!Table1[22])</f>
        <v>0</v>
      </c>
      <c r="BA462" s="30">
        <f ca="1">SUMIF([1]route!$E$3:$E$10005,E462,[1]!Table1[23])</f>
        <v>0</v>
      </c>
      <c r="BB462" s="30">
        <f ca="1">SUMIF([1]route!$E$3:$E$10005,E462,[1]!Table1[24])</f>
        <v>0</v>
      </c>
      <c r="BC462" s="30">
        <f ca="1">SUMIF([1]route!$E$3:$E$10005,E462,[1]!Table1[25])</f>
        <v>0</v>
      </c>
      <c r="BD462" s="30">
        <f ca="1">SUMIF([1]route!$E$3:$E$10005,E462,[1]!Table1[26])</f>
        <v>0</v>
      </c>
      <c r="BE462" s="30">
        <f ca="1">SUMIF([1]route!$E$3:$E$10005,E462,[1]!Table1[27])</f>
        <v>0</v>
      </c>
      <c r="BF462" s="30">
        <f ca="1">SUMIF([1]route!$E$3:$E$10005,E462,[1]!Table1[28])</f>
        <v>0</v>
      </c>
      <c r="BG462" s="30">
        <f ca="1">SUMIF([1]route!$E$3:$E$10005,E462,[1]!Table1[29])</f>
        <v>0</v>
      </c>
      <c r="BH462" s="30">
        <f ca="1">SUMIF([1]route!$E$3:$E$10005,E462,[1]!Table1[30])</f>
        <v>0</v>
      </c>
      <c r="BI462" s="30">
        <f ca="1">SUMIF([1]route!$E$3:$E$10005,E462,[1]!Table1[31])</f>
        <v>0</v>
      </c>
      <c r="BJ462" s="30">
        <f ca="1">SUMIF([1]route!$E$3:$E$10005,E462,[1]!Table1[Remain PO])</f>
        <v>0</v>
      </c>
      <c r="BK462" s="31">
        <f ca="1">SUMIF([1]route!$E$3:$E$10005,E462,[1]!Table1[N+1])</f>
        <v>0</v>
      </c>
      <c r="BL462" s="31">
        <f ca="1">SUMIF([1]route!$E$3:$E$10005,E462,[1]!Table1[N+2])</f>
        <v>0</v>
      </c>
      <c r="BM462" s="31">
        <f ca="1">SUMIF([1]route!$E$3:$E$10005,E462,[1]!Table1[N+3])</f>
        <v>0</v>
      </c>
      <c r="BN462" s="32">
        <f ca="1">SUMIF([1]route!$E$3:$E$10005,E462,[1]!Table1[N+4])</f>
        <v>0</v>
      </c>
      <c r="BP462" s="37">
        <f t="shared" si="176"/>
        <v>0</v>
      </c>
      <c r="BQ462" s="35">
        <f t="shared" ca="1" si="163"/>
        <v>0</v>
      </c>
      <c r="BR462" s="35">
        <f t="shared" ca="1" si="163"/>
        <v>0</v>
      </c>
      <c r="BS462" s="35">
        <f t="shared" ca="1" si="163"/>
        <v>0</v>
      </c>
      <c r="BT462" s="35">
        <f t="shared" ca="1" si="162"/>
        <v>0</v>
      </c>
      <c r="BU462" s="35">
        <f t="shared" ca="1" si="162"/>
        <v>0</v>
      </c>
      <c r="BV462" s="35">
        <f t="shared" ca="1" si="162"/>
        <v>0</v>
      </c>
      <c r="BW462" s="35">
        <f t="shared" ca="1" si="162"/>
        <v>0</v>
      </c>
      <c r="BX462" s="35">
        <f t="shared" ca="1" si="162"/>
        <v>0</v>
      </c>
      <c r="BY462" s="35">
        <f t="shared" ca="1" si="162"/>
        <v>0</v>
      </c>
      <c r="BZ462" s="35">
        <f t="shared" ca="1" si="162"/>
        <v>0</v>
      </c>
      <c r="CA462" s="35">
        <f t="shared" ca="1" si="162"/>
        <v>0</v>
      </c>
      <c r="CB462" s="35">
        <f t="shared" ca="1" si="162"/>
        <v>0</v>
      </c>
      <c r="CC462" s="35">
        <f t="shared" ca="1" si="162"/>
        <v>0</v>
      </c>
      <c r="CD462" s="35">
        <f t="shared" ca="1" si="162"/>
        <v>0</v>
      </c>
      <c r="CE462" s="35">
        <f t="shared" ca="1" si="162"/>
        <v>0</v>
      </c>
      <c r="CF462" s="35">
        <f t="shared" ca="1" si="162"/>
        <v>0</v>
      </c>
      <c r="CG462" s="35">
        <f t="shared" ca="1" si="162"/>
        <v>0</v>
      </c>
      <c r="CH462" s="35">
        <f t="shared" ca="1" si="162"/>
        <v>0</v>
      </c>
      <c r="CI462" s="35">
        <f t="shared" ca="1" si="162"/>
        <v>0</v>
      </c>
      <c r="CJ462" s="35">
        <f t="shared" ca="1" si="177"/>
        <v>0</v>
      </c>
      <c r="CK462" s="35">
        <f t="shared" ca="1" si="177"/>
        <v>0</v>
      </c>
      <c r="CL462" s="35">
        <f t="shared" ca="1" si="177"/>
        <v>0</v>
      </c>
      <c r="CM462" s="35">
        <f t="shared" ca="1" si="177"/>
        <v>0</v>
      </c>
      <c r="CN462" s="35">
        <f t="shared" ca="1" si="161"/>
        <v>0</v>
      </c>
      <c r="CO462" s="35">
        <f t="shared" ca="1" si="161"/>
        <v>0</v>
      </c>
      <c r="CP462" s="35">
        <f t="shared" ca="1" si="161"/>
        <v>0</v>
      </c>
      <c r="CQ462" s="35">
        <f t="shared" ca="1" si="161"/>
        <v>0</v>
      </c>
      <c r="CR462" s="35">
        <f t="shared" ca="1" si="161"/>
        <v>0</v>
      </c>
      <c r="CS462" s="35">
        <f t="shared" ca="1" si="161"/>
        <v>0</v>
      </c>
      <c r="CT462" s="35">
        <f t="shared" ca="1" si="161"/>
        <v>0</v>
      </c>
      <c r="CU462" s="35">
        <f t="shared" ca="1" si="161"/>
        <v>0</v>
      </c>
      <c r="CV462" s="35">
        <f t="shared" ca="1" si="161"/>
        <v>0</v>
      </c>
      <c r="CW462" s="38">
        <f t="shared" ca="1" si="160"/>
        <v>0</v>
      </c>
      <c r="CX462" s="38">
        <f t="shared" ca="1" si="160"/>
        <v>0</v>
      </c>
      <c r="CY462" s="38">
        <f t="shared" ca="1" si="160"/>
        <v>0</v>
      </c>
      <c r="CZ462" s="39">
        <f t="shared" ca="1" si="160"/>
        <v>0</v>
      </c>
      <c r="DA462" s="35"/>
    </row>
    <row r="463" spans="4:105" x14ac:dyDescent="0.3">
      <c r="D463" s="61" t="str">
        <f>VLOOKUP(F463,[1]Special!$O$2:$S$209,3,0)</f>
        <v>|0101021700|0.00|0.00|0.000|148.5002.6</v>
      </c>
      <c r="E463" s="20" t="s">
        <v>486</v>
      </c>
      <c r="F463" s="19" t="str">
        <f t="shared" si="166"/>
        <v>|0200220810|48.60|0.00|2.600|0.000</v>
      </c>
      <c r="G463" s="19" t="str">
        <f>'Cutting Rules'!H463</f>
        <v>THANH DAT||||||||||||</v>
      </c>
      <c r="H463" s="19" t="str">
        <f>VLOOKUP(MID(F463,8,2),[1]Special!$H$2:$I$32,2,0)</f>
        <v>STKM13A</v>
      </c>
      <c r="I463" s="19" t="str">
        <f t="shared" si="167"/>
        <v>NBC</v>
      </c>
      <c r="J463" s="19" t="str">
        <f t="shared" si="168"/>
        <v>P</v>
      </c>
      <c r="K463" s="19" t="str">
        <f t="shared" si="169"/>
        <v>48.6</v>
      </c>
      <c r="L463" s="19" t="str">
        <f t="shared" si="170"/>
        <v>0.00</v>
      </c>
      <c r="M463" s="52" t="str">
        <f t="shared" si="171"/>
        <v>2.60</v>
      </c>
      <c r="N463" s="52" t="str">
        <f t="shared" si="172"/>
        <v>6115</v>
      </c>
      <c r="O463" s="19">
        <f>VLOOKUP(F463,[1]Item!$A$5:$Z$10000,26,0)</f>
        <v>2.9489999999999998</v>
      </c>
      <c r="P463" s="19" t="str">
        <f>VLOOKUP(E463,[1]route!$E$3:$O$10005,11,0)</f>
        <v>C</v>
      </c>
      <c r="Q463" s="62" t="str">
        <f>'Cutting Rules'!AD463</f>
        <v>563------------</v>
      </c>
      <c r="R463" s="23">
        <f ca="1">SUMIF([1]route!$E$3:$E$10005,E463,[1]!Table1[生産])</f>
        <v>0</v>
      </c>
      <c r="S463" s="24"/>
      <c r="T463" s="78" t="s">
        <v>547</v>
      </c>
      <c r="U463" s="19"/>
      <c r="V463" s="48">
        <f>SUMIF([1]route!$E$3:$E$10005,E463,[1]route!$M$3:$M$10005)</f>
        <v>0</v>
      </c>
      <c r="W463" s="56">
        <f t="shared" si="173"/>
        <v>0</v>
      </c>
      <c r="X463" s="27" t="e">
        <f t="array" aca="1" ref="X463" ca="1">INDEX($BP463:$CZ463,MATCH(TRUE,$BP463:$CZ463&lt;0,0))</f>
        <v>#N/A</v>
      </c>
      <c r="Y463" s="47" t="str">
        <f t="shared" ca="1" si="164"/>
        <v/>
      </c>
      <c r="Z463" s="121" t="str">
        <f>IFERROR(VLOOKUP(E463,[1]route!$E$3:$BL$10005,59,0),"")&amp;IFERROR(VLOOKUP(E463,[1]route!$E$3:$BL$10005,60,0),"")</f>
        <v/>
      </c>
      <c r="AA463" s="28">
        <f t="shared" ca="1" si="174"/>
        <v>0</v>
      </c>
      <c r="AB463" s="77">
        <f t="shared" ca="1" si="175"/>
        <v>0</v>
      </c>
      <c r="AC463" s="4" t="str">
        <f t="shared" ca="1" si="165"/>
        <v/>
      </c>
      <c r="AD463" s="29">
        <v>0</v>
      </c>
      <c r="AE463" s="30">
        <f ca="1">SUMIF([1]route!$E$3:$E$10005,E463,[1]!Table1[1])</f>
        <v>0</v>
      </c>
      <c r="AF463" s="30">
        <f ca="1">SUMIF([1]route!$E$3:$E$10005,E463,[1]!Table1[2])</f>
        <v>0</v>
      </c>
      <c r="AG463" s="30">
        <f ca="1">SUMIF([1]route!$E$3:$E$10005,E463,[1]!Table1[3])</f>
        <v>0</v>
      </c>
      <c r="AH463" s="30">
        <f ca="1">SUMIF([1]route!$E$3:$E$10005,E463,[1]!Table1[4])</f>
        <v>0</v>
      </c>
      <c r="AI463" s="30">
        <f ca="1">SUMIF([1]route!$E$3:$E$10005,E463,[1]!Table1[5])</f>
        <v>0</v>
      </c>
      <c r="AJ463" s="30">
        <f ca="1">SUMIF([1]route!$E$3:$E$10005,E463,[1]!Table1[6])</f>
        <v>0</v>
      </c>
      <c r="AK463" s="30">
        <f ca="1">SUMIF([1]route!$E$3:$E$10005,E463,[1]!Table1[7])</f>
        <v>0</v>
      </c>
      <c r="AL463" s="30">
        <f ca="1">SUMIF([1]route!$E$3:$E$10005,E463,[1]!Table1[8])</f>
        <v>0</v>
      </c>
      <c r="AM463" s="30">
        <f ca="1">SUMIF([1]route!$E$3:$E$10005,E463,[1]!Table1[9])</f>
        <v>0</v>
      </c>
      <c r="AN463" s="30">
        <f ca="1">SUMIF([1]route!$E$3:$E$10005,E463,[1]!Table1[10])</f>
        <v>0</v>
      </c>
      <c r="AO463" s="30">
        <f ca="1">SUMIF([1]route!$E$3:$E$10005,E463,[1]!Table1[11])</f>
        <v>0</v>
      </c>
      <c r="AP463" s="30">
        <f ca="1">SUMIF([1]route!$E$3:$E$10005,E463,[1]!Table1[12])</f>
        <v>0</v>
      </c>
      <c r="AQ463" s="30">
        <f ca="1">SUMIF([1]route!$E$3:$E$10005,E463,[1]!Table1[13])</f>
        <v>0</v>
      </c>
      <c r="AR463" s="30">
        <f ca="1">SUMIF([1]route!$E$3:$E$10005,E463,[1]!Table1[14])</f>
        <v>0</v>
      </c>
      <c r="AS463" s="30">
        <f ca="1">SUMIF([1]route!$E$3:$E$10005,E463,[1]!Table1[15])</f>
        <v>0</v>
      </c>
      <c r="AT463" s="30">
        <f ca="1">SUMIF([1]route!$E$3:$E$10005,E463,[1]!Table1[16])</f>
        <v>0</v>
      </c>
      <c r="AU463" s="30">
        <f ca="1">SUMIF([1]route!$E$3:$E$10005,E463,[1]!Table1[17])</f>
        <v>0</v>
      </c>
      <c r="AV463" s="30">
        <f ca="1">SUMIF([1]route!$E$3:$E$10005,E463,[1]!Table1[18])</f>
        <v>0</v>
      </c>
      <c r="AW463" s="30">
        <f ca="1">SUMIF([1]route!$E$3:$E$10005,E463,[1]!Table1[19])</f>
        <v>0</v>
      </c>
      <c r="AX463" s="30">
        <f ca="1">SUMIF([1]route!$E$3:$E$10005,E463,[1]!Table1[20])</f>
        <v>0</v>
      </c>
      <c r="AY463" s="30">
        <f ca="1">SUMIF([1]route!$E$3:$E$10005,E463,[1]!Table1[21])</f>
        <v>0</v>
      </c>
      <c r="AZ463" s="30">
        <f ca="1">SUMIF([1]route!$E$3:$E$10005,E463,[1]!Table1[22])</f>
        <v>0</v>
      </c>
      <c r="BA463" s="30">
        <f ca="1">SUMIF([1]route!$E$3:$E$10005,E463,[1]!Table1[23])</f>
        <v>0</v>
      </c>
      <c r="BB463" s="30">
        <f ca="1">SUMIF([1]route!$E$3:$E$10005,E463,[1]!Table1[24])</f>
        <v>0</v>
      </c>
      <c r="BC463" s="30">
        <f ca="1">SUMIF([1]route!$E$3:$E$10005,E463,[1]!Table1[25])</f>
        <v>0</v>
      </c>
      <c r="BD463" s="30">
        <f ca="1">SUMIF([1]route!$E$3:$E$10005,E463,[1]!Table1[26])</f>
        <v>0</v>
      </c>
      <c r="BE463" s="30">
        <f ca="1">SUMIF([1]route!$E$3:$E$10005,E463,[1]!Table1[27])</f>
        <v>0</v>
      </c>
      <c r="BF463" s="30">
        <f ca="1">SUMIF([1]route!$E$3:$E$10005,E463,[1]!Table1[28])</f>
        <v>0</v>
      </c>
      <c r="BG463" s="30">
        <f ca="1">SUMIF([1]route!$E$3:$E$10005,E463,[1]!Table1[29])</f>
        <v>0</v>
      </c>
      <c r="BH463" s="30">
        <f ca="1">SUMIF([1]route!$E$3:$E$10005,E463,[1]!Table1[30])</f>
        <v>0</v>
      </c>
      <c r="BI463" s="30">
        <f ca="1">SUMIF([1]route!$E$3:$E$10005,E463,[1]!Table1[31])</f>
        <v>0</v>
      </c>
      <c r="BJ463" s="30">
        <f ca="1">SUMIF([1]route!$E$3:$E$10005,E463,[1]!Table1[Remain PO])</f>
        <v>0</v>
      </c>
      <c r="BK463" s="31">
        <f ca="1">SUMIF([1]route!$E$3:$E$10005,E463,[1]!Table1[N+1])</f>
        <v>0</v>
      </c>
      <c r="BL463" s="31">
        <f ca="1">SUMIF([1]route!$E$3:$E$10005,E463,[1]!Table1[N+2])</f>
        <v>0</v>
      </c>
      <c r="BM463" s="31">
        <f ca="1">SUMIF([1]route!$E$3:$E$10005,E463,[1]!Table1[N+3])</f>
        <v>0</v>
      </c>
      <c r="BN463" s="32">
        <f ca="1">SUMIF([1]route!$E$3:$E$10005,E463,[1]!Table1[N+4])</f>
        <v>0</v>
      </c>
      <c r="BP463" s="37">
        <f t="shared" si="176"/>
        <v>0</v>
      </c>
      <c r="BQ463" s="35">
        <f t="shared" ca="1" si="163"/>
        <v>0</v>
      </c>
      <c r="BR463" s="35">
        <f t="shared" ca="1" si="163"/>
        <v>0</v>
      </c>
      <c r="BS463" s="35">
        <f t="shared" ca="1" si="163"/>
        <v>0</v>
      </c>
      <c r="BT463" s="35">
        <f t="shared" ca="1" si="162"/>
        <v>0</v>
      </c>
      <c r="BU463" s="35">
        <f t="shared" ca="1" si="162"/>
        <v>0</v>
      </c>
      <c r="BV463" s="35">
        <f t="shared" ca="1" si="162"/>
        <v>0</v>
      </c>
      <c r="BW463" s="35">
        <f t="shared" ca="1" si="162"/>
        <v>0</v>
      </c>
      <c r="BX463" s="35">
        <f t="shared" ca="1" si="162"/>
        <v>0</v>
      </c>
      <c r="BY463" s="35">
        <f t="shared" ca="1" si="162"/>
        <v>0</v>
      </c>
      <c r="BZ463" s="35">
        <f t="shared" ca="1" si="162"/>
        <v>0</v>
      </c>
      <c r="CA463" s="35">
        <f t="shared" ca="1" si="162"/>
        <v>0</v>
      </c>
      <c r="CB463" s="35">
        <f t="shared" ca="1" si="162"/>
        <v>0</v>
      </c>
      <c r="CC463" s="35">
        <f t="shared" ca="1" si="162"/>
        <v>0</v>
      </c>
      <c r="CD463" s="35">
        <f t="shared" ca="1" si="162"/>
        <v>0</v>
      </c>
      <c r="CE463" s="35">
        <f t="shared" ca="1" si="162"/>
        <v>0</v>
      </c>
      <c r="CF463" s="35">
        <f t="shared" ca="1" si="162"/>
        <v>0</v>
      </c>
      <c r="CG463" s="35">
        <f t="shared" ca="1" si="162"/>
        <v>0</v>
      </c>
      <c r="CH463" s="35">
        <f t="shared" ca="1" si="162"/>
        <v>0</v>
      </c>
      <c r="CI463" s="35">
        <f t="shared" ca="1" si="162"/>
        <v>0</v>
      </c>
      <c r="CJ463" s="35">
        <f t="shared" ca="1" si="177"/>
        <v>0</v>
      </c>
      <c r="CK463" s="35">
        <f t="shared" ca="1" si="177"/>
        <v>0</v>
      </c>
      <c r="CL463" s="35">
        <f t="shared" ca="1" si="177"/>
        <v>0</v>
      </c>
      <c r="CM463" s="35">
        <f t="shared" ca="1" si="177"/>
        <v>0</v>
      </c>
      <c r="CN463" s="35">
        <f t="shared" ca="1" si="161"/>
        <v>0</v>
      </c>
      <c r="CO463" s="35">
        <f t="shared" ca="1" si="161"/>
        <v>0</v>
      </c>
      <c r="CP463" s="35">
        <f t="shared" ca="1" si="161"/>
        <v>0</v>
      </c>
      <c r="CQ463" s="35">
        <f t="shared" ca="1" si="161"/>
        <v>0</v>
      </c>
      <c r="CR463" s="35">
        <f t="shared" ca="1" si="161"/>
        <v>0</v>
      </c>
      <c r="CS463" s="35">
        <f t="shared" ca="1" si="161"/>
        <v>0</v>
      </c>
      <c r="CT463" s="35">
        <f t="shared" ca="1" si="161"/>
        <v>0</v>
      </c>
      <c r="CU463" s="35">
        <f t="shared" ca="1" si="161"/>
        <v>0</v>
      </c>
      <c r="CV463" s="35">
        <f t="shared" ca="1" si="161"/>
        <v>0</v>
      </c>
      <c r="CW463" s="38">
        <f t="shared" ca="1" si="160"/>
        <v>0</v>
      </c>
      <c r="CX463" s="38">
        <f t="shared" ca="1" si="160"/>
        <v>0</v>
      </c>
      <c r="CY463" s="38">
        <f t="shared" ca="1" si="160"/>
        <v>0</v>
      </c>
      <c r="CZ463" s="39">
        <f t="shared" ca="1" si="160"/>
        <v>0</v>
      </c>
      <c r="DA463" s="35"/>
    </row>
    <row r="464" spans="4:105" x14ac:dyDescent="0.3">
      <c r="D464" s="61" t="str">
        <f>VLOOKUP(F464,[1]Special!$O$2:$S$209,3,0)</f>
        <v>|0101030100|0.00|0.00|0.000|69.5001.2</v>
      </c>
      <c r="E464" s="20" t="s">
        <v>487</v>
      </c>
      <c r="F464" s="19" t="str">
        <f t="shared" si="166"/>
        <v>|0200230120|22.20|0.00|1.200|0.000</v>
      </c>
      <c r="G464" s="19" t="str">
        <f>'Cutting Rules'!H464</f>
        <v>THANH DAT||||||||||||</v>
      </c>
      <c r="H464" s="19" t="str">
        <f>VLOOKUP(MID(F464,8,2),[1]Special!$H$2:$I$32,2,0)</f>
        <v>STKM11A</v>
      </c>
      <c r="I464" s="19" t="str">
        <f t="shared" si="167"/>
        <v>NBC</v>
      </c>
      <c r="J464" s="19" t="str">
        <f t="shared" si="168"/>
        <v>C</v>
      </c>
      <c r="K464" s="19" t="str">
        <f t="shared" si="169"/>
        <v>22.2</v>
      </c>
      <c r="L464" s="19" t="str">
        <f t="shared" si="170"/>
        <v>0.00</v>
      </c>
      <c r="M464" s="52" t="str">
        <f t="shared" si="171"/>
        <v>1.20</v>
      </c>
      <c r="N464" s="52" t="str">
        <f t="shared" si="172"/>
        <v>6002</v>
      </c>
      <c r="O464" s="19">
        <f>VLOOKUP(F464,[1]Item!$A$5:$Z$10000,26,0)</f>
        <v>0.621</v>
      </c>
      <c r="P464" s="19" t="str">
        <f>VLOOKUP(E464,[1]route!$E$3:$O$10005,11,0)</f>
        <v>C</v>
      </c>
      <c r="Q464" s="62" t="str">
        <f>'Cutting Rules'!AD464</f>
        <v>845------------</v>
      </c>
      <c r="R464" s="23">
        <f ca="1">SUMIF([1]route!$E$3:$E$10005,E464,[1]!Table1[生産])</f>
        <v>0</v>
      </c>
      <c r="S464" s="24"/>
      <c r="T464" s="78" t="s">
        <v>547</v>
      </c>
      <c r="U464" s="19"/>
      <c r="V464" s="48">
        <f>SUMIF([1]route!$E$3:$E$10005,E464,[1]route!$M$3:$M$10005)</f>
        <v>0</v>
      </c>
      <c r="W464" s="56">
        <f t="shared" si="173"/>
        <v>0</v>
      </c>
      <c r="X464" s="27" t="e">
        <f t="array" aca="1" ref="X464" ca="1">INDEX($BP464:$CZ464,MATCH(TRUE,$BP464:$CZ464&lt;0,0))</f>
        <v>#N/A</v>
      </c>
      <c r="Y464" s="47" t="str">
        <f t="shared" ca="1" si="164"/>
        <v/>
      </c>
      <c r="Z464" s="121" t="str">
        <f>IFERROR(VLOOKUP(E464,[1]route!$E$3:$BL$10005,59,0),"")&amp;IFERROR(VLOOKUP(E464,[1]route!$E$3:$BL$10005,60,0),"")</f>
        <v/>
      </c>
      <c r="AA464" s="28">
        <f t="shared" ca="1" si="174"/>
        <v>0</v>
      </c>
      <c r="AB464" s="77">
        <f t="shared" ca="1" si="175"/>
        <v>0</v>
      </c>
      <c r="AC464" s="4" t="str">
        <f t="shared" ca="1" si="165"/>
        <v/>
      </c>
      <c r="AD464" s="29">
        <v>0</v>
      </c>
      <c r="AE464" s="30">
        <f ca="1">SUMIF([1]route!$E$3:$E$10005,E464,[1]!Table1[1])</f>
        <v>0</v>
      </c>
      <c r="AF464" s="30">
        <f ca="1">SUMIF([1]route!$E$3:$E$10005,E464,[1]!Table1[2])</f>
        <v>0</v>
      </c>
      <c r="AG464" s="30">
        <f ca="1">SUMIF([1]route!$E$3:$E$10005,E464,[1]!Table1[3])</f>
        <v>0</v>
      </c>
      <c r="AH464" s="30">
        <f ca="1">SUMIF([1]route!$E$3:$E$10005,E464,[1]!Table1[4])</f>
        <v>0</v>
      </c>
      <c r="AI464" s="30">
        <f ca="1">SUMIF([1]route!$E$3:$E$10005,E464,[1]!Table1[5])</f>
        <v>0</v>
      </c>
      <c r="AJ464" s="30">
        <f ca="1">SUMIF([1]route!$E$3:$E$10005,E464,[1]!Table1[6])</f>
        <v>0</v>
      </c>
      <c r="AK464" s="30">
        <f ca="1">SUMIF([1]route!$E$3:$E$10005,E464,[1]!Table1[7])</f>
        <v>0</v>
      </c>
      <c r="AL464" s="30">
        <f ca="1">SUMIF([1]route!$E$3:$E$10005,E464,[1]!Table1[8])</f>
        <v>0</v>
      </c>
      <c r="AM464" s="30">
        <f ca="1">SUMIF([1]route!$E$3:$E$10005,E464,[1]!Table1[9])</f>
        <v>0</v>
      </c>
      <c r="AN464" s="30">
        <f ca="1">SUMIF([1]route!$E$3:$E$10005,E464,[1]!Table1[10])</f>
        <v>0</v>
      </c>
      <c r="AO464" s="30">
        <f ca="1">SUMIF([1]route!$E$3:$E$10005,E464,[1]!Table1[11])</f>
        <v>0</v>
      </c>
      <c r="AP464" s="30">
        <f ca="1">SUMIF([1]route!$E$3:$E$10005,E464,[1]!Table1[12])</f>
        <v>0</v>
      </c>
      <c r="AQ464" s="30">
        <f ca="1">SUMIF([1]route!$E$3:$E$10005,E464,[1]!Table1[13])</f>
        <v>0</v>
      </c>
      <c r="AR464" s="30">
        <f ca="1">SUMIF([1]route!$E$3:$E$10005,E464,[1]!Table1[14])</f>
        <v>0</v>
      </c>
      <c r="AS464" s="30">
        <f ca="1">SUMIF([1]route!$E$3:$E$10005,E464,[1]!Table1[15])</f>
        <v>0</v>
      </c>
      <c r="AT464" s="30">
        <f ca="1">SUMIF([1]route!$E$3:$E$10005,E464,[1]!Table1[16])</f>
        <v>0</v>
      </c>
      <c r="AU464" s="30">
        <f ca="1">SUMIF([1]route!$E$3:$E$10005,E464,[1]!Table1[17])</f>
        <v>0</v>
      </c>
      <c r="AV464" s="30">
        <f ca="1">SUMIF([1]route!$E$3:$E$10005,E464,[1]!Table1[18])</f>
        <v>0</v>
      </c>
      <c r="AW464" s="30">
        <f ca="1">SUMIF([1]route!$E$3:$E$10005,E464,[1]!Table1[19])</f>
        <v>0</v>
      </c>
      <c r="AX464" s="30">
        <f ca="1">SUMIF([1]route!$E$3:$E$10005,E464,[1]!Table1[20])</f>
        <v>0</v>
      </c>
      <c r="AY464" s="30">
        <f ca="1">SUMIF([1]route!$E$3:$E$10005,E464,[1]!Table1[21])</f>
        <v>0</v>
      </c>
      <c r="AZ464" s="30">
        <f ca="1">SUMIF([1]route!$E$3:$E$10005,E464,[1]!Table1[22])</f>
        <v>0</v>
      </c>
      <c r="BA464" s="30">
        <f ca="1">SUMIF([1]route!$E$3:$E$10005,E464,[1]!Table1[23])</f>
        <v>0</v>
      </c>
      <c r="BB464" s="30">
        <f ca="1">SUMIF([1]route!$E$3:$E$10005,E464,[1]!Table1[24])</f>
        <v>0</v>
      </c>
      <c r="BC464" s="30">
        <f ca="1">SUMIF([1]route!$E$3:$E$10005,E464,[1]!Table1[25])</f>
        <v>0</v>
      </c>
      <c r="BD464" s="30">
        <f ca="1">SUMIF([1]route!$E$3:$E$10005,E464,[1]!Table1[26])</f>
        <v>0</v>
      </c>
      <c r="BE464" s="30">
        <f ca="1">SUMIF([1]route!$E$3:$E$10005,E464,[1]!Table1[27])</f>
        <v>0</v>
      </c>
      <c r="BF464" s="30">
        <f ca="1">SUMIF([1]route!$E$3:$E$10005,E464,[1]!Table1[28])</f>
        <v>0</v>
      </c>
      <c r="BG464" s="30">
        <f ca="1">SUMIF([1]route!$E$3:$E$10005,E464,[1]!Table1[29])</f>
        <v>0</v>
      </c>
      <c r="BH464" s="30">
        <f ca="1">SUMIF([1]route!$E$3:$E$10005,E464,[1]!Table1[30])</f>
        <v>0</v>
      </c>
      <c r="BI464" s="30">
        <f ca="1">SUMIF([1]route!$E$3:$E$10005,E464,[1]!Table1[31])</f>
        <v>0</v>
      </c>
      <c r="BJ464" s="30">
        <f ca="1">SUMIF([1]route!$E$3:$E$10005,E464,[1]!Table1[Remain PO])</f>
        <v>0</v>
      </c>
      <c r="BK464" s="31">
        <f ca="1">SUMIF([1]route!$E$3:$E$10005,E464,[1]!Table1[N+1])</f>
        <v>0</v>
      </c>
      <c r="BL464" s="31">
        <f ca="1">SUMIF([1]route!$E$3:$E$10005,E464,[1]!Table1[N+2])</f>
        <v>0</v>
      </c>
      <c r="BM464" s="31">
        <f ca="1">SUMIF([1]route!$E$3:$E$10005,E464,[1]!Table1[N+3])</f>
        <v>0</v>
      </c>
      <c r="BN464" s="32">
        <f ca="1">SUMIF([1]route!$E$3:$E$10005,E464,[1]!Table1[N+4])</f>
        <v>0</v>
      </c>
      <c r="BP464" s="37">
        <f t="shared" si="176"/>
        <v>0</v>
      </c>
      <c r="BQ464" s="35">
        <f t="shared" ca="1" si="163"/>
        <v>0</v>
      </c>
      <c r="BR464" s="35">
        <f t="shared" ca="1" si="163"/>
        <v>0</v>
      </c>
      <c r="BS464" s="35">
        <f t="shared" ca="1" si="163"/>
        <v>0</v>
      </c>
      <c r="BT464" s="35">
        <f t="shared" ca="1" si="162"/>
        <v>0</v>
      </c>
      <c r="BU464" s="35">
        <f t="shared" ca="1" si="162"/>
        <v>0</v>
      </c>
      <c r="BV464" s="35">
        <f t="shared" ca="1" si="162"/>
        <v>0</v>
      </c>
      <c r="BW464" s="35">
        <f t="shared" ca="1" si="162"/>
        <v>0</v>
      </c>
      <c r="BX464" s="35">
        <f t="shared" ca="1" si="162"/>
        <v>0</v>
      </c>
      <c r="BY464" s="35">
        <f t="shared" ca="1" si="162"/>
        <v>0</v>
      </c>
      <c r="BZ464" s="35">
        <f t="shared" ca="1" si="162"/>
        <v>0</v>
      </c>
      <c r="CA464" s="35">
        <f t="shared" ca="1" si="162"/>
        <v>0</v>
      </c>
      <c r="CB464" s="35">
        <f t="shared" ca="1" si="162"/>
        <v>0</v>
      </c>
      <c r="CC464" s="35">
        <f t="shared" ca="1" si="162"/>
        <v>0</v>
      </c>
      <c r="CD464" s="35">
        <f t="shared" ca="1" si="162"/>
        <v>0</v>
      </c>
      <c r="CE464" s="35">
        <f t="shared" ca="1" si="162"/>
        <v>0</v>
      </c>
      <c r="CF464" s="35">
        <f t="shared" ca="1" si="162"/>
        <v>0</v>
      </c>
      <c r="CG464" s="35">
        <f t="shared" ca="1" si="162"/>
        <v>0</v>
      </c>
      <c r="CH464" s="35">
        <f t="shared" ca="1" si="162"/>
        <v>0</v>
      </c>
      <c r="CI464" s="35">
        <f t="shared" ca="1" si="162"/>
        <v>0</v>
      </c>
      <c r="CJ464" s="35">
        <f t="shared" ca="1" si="177"/>
        <v>0</v>
      </c>
      <c r="CK464" s="35">
        <f t="shared" ca="1" si="177"/>
        <v>0</v>
      </c>
      <c r="CL464" s="35">
        <f t="shared" ca="1" si="177"/>
        <v>0</v>
      </c>
      <c r="CM464" s="35">
        <f t="shared" ca="1" si="177"/>
        <v>0</v>
      </c>
      <c r="CN464" s="35">
        <f t="shared" ca="1" si="161"/>
        <v>0</v>
      </c>
      <c r="CO464" s="35">
        <f t="shared" ca="1" si="161"/>
        <v>0</v>
      </c>
      <c r="CP464" s="35">
        <f t="shared" ca="1" si="161"/>
        <v>0</v>
      </c>
      <c r="CQ464" s="35">
        <f t="shared" ca="1" si="161"/>
        <v>0</v>
      </c>
      <c r="CR464" s="35">
        <f t="shared" ca="1" si="161"/>
        <v>0</v>
      </c>
      <c r="CS464" s="35">
        <f t="shared" ca="1" si="161"/>
        <v>0</v>
      </c>
      <c r="CT464" s="35">
        <f t="shared" ca="1" si="161"/>
        <v>0</v>
      </c>
      <c r="CU464" s="35">
        <f t="shared" ca="1" si="161"/>
        <v>0</v>
      </c>
      <c r="CV464" s="35">
        <f t="shared" ca="1" si="161"/>
        <v>0</v>
      </c>
      <c r="CW464" s="38">
        <f t="shared" ca="1" si="160"/>
        <v>0</v>
      </c>
      <c r="CX464" s="38">
        <f t="shared" ca="1" si="160"/>
        <v>0</v>
      </c>
      <c r="CY464" s="38">
        <f t="shared" ca="1" si="160"/>
        <v>0</v>
      </c>
      <c r="CZ464" s="39">
        <f t="shared" ca="1" si="160"/>
        <v>0</v>
      </c>
      <c r="DA464" s="35"/>
    </row>
    <row r="465" spans="4:105" x14ac:dyDescent="0.3">
      <c r="D465" s="61" t="str">
        <f>VLOOKUP(F465,[1]Special!$O$2:$S$209,3,0)</f>
        <v>|0101022000|0.00|0.00|0.000|117.0002</v>
      </c>
      <c r="E465" s="20" t="s">
        <v>488</v>
      </c>
      <c r="F465" s="19" t="str">
        <f t="shared" si="166"/>
        <v>|0200220139|38.10|0.00|2.000|0.000</v>
      </c>
      <c r="G465" s="19" t="str">
        <f>'Cutting Rules'!H465</f>
        <v>THANH DAT|Vinfast|||||||||||</v>
      </c>
      <c r="H465" s="19" t="str">
        <f>VLOOKUP(MID(F465,8,2),[1]Special!$H$2:$I$32,2,0)</f>
        <v>STKM11A</v>
      </c>
      <c r="I465" s="19" t="str">
        <f t="shared" si="167"/>
        <v>NBC</v>
      </c>
      <c r="J465" s="19" t="str">
        <f t="shared" si="168"/>
        <v>P</v>
      </c>
      <c r="K465" s="19" t="str">
        <f t="shared" si="169"/>
        <v>38.1</v>
      </c>
      <c r="L465" s="19" t="str">
        <f t="shared" si="170"/>
        <v>0.00</v>
      </c>
      <c r="M465" s="52" t="str">
        <f t="shared" si="171"/>
        <v>2.00</v>
      </c>
      <c r="N465" s="52" t="str">
        <f t="shared" si="172"/>
        <v>5219</v>
      </c>
      <c r="O465" s="19">
        <f>VLOOKUP(F465,[1]Item!$A$5:$Z$10000,26,0)</f>
        <v>1.78</v>
      </c>
      <c r="P465" s="19" t="str">
        <f>VLOOKUP(E465,[1]route!$E$3:$O$10005,11,0)</f>
        <v>C</v>
      </c>
      <c r="Q465" s="62" t="str">
        <f>'Cutting Rules'!AD465</f>
        <v>1292-1500-----------</v>
      </c>
      <c r="R465" s="23">
        <f ca="1">SUMIF([1]route!$E$3:$E$10005,E465,[1]!Table1[生産])</f>
        <v>0</v>
      </c>
      <c r="S465" s="24"/>
      <c r="T465" s="78" t="s">
        <v>547</v>
      </c>
      <c r="U465" s="19"/>
      <c r="V465" s="48">
        <f>SUMIF([1]route!$E$3:$E$10005,E465,[1]route!$M$3:$M$10005)</f>
        <v>0</v>
      </c>
      <c r="W465" s="56">
        <f t="shared" si="173"/>
        <v>0</v>
      </c>
      <c r="X465" s="27" t="e">
        <f t="array" aca="1" ref="X465" ca="1">INDEX($BP465:$CZ465,MATCH(TRUE,$BP465:$CZ465&lt;0,0))</f>
        <v>#N/A</v>
      </c>
      <c r="Y465" s="47" t="str">
        <f t="shared" ca="1" si="164"/>
        <v/>
      </c>
      <c r="Z465" s="121" t="str">
        <f>IFERROR(VLOOKUP(E465,[1]route!$E$3:$BL$10005,59,0),"")&amp;IFERROR(VLOOKUP(E465,[1]route!$E$3:$BL$10005,60,0),"")</f>
        <v/>
      </c>
      <c r="AA465" s="28">
        <f t="shared" ca="1" si="174"/>
        <v>0</v>
      </c>
      <c r="AB465" s="77">
        <f t="shared" ca="1" si="175"/>
        <v>0</v>
      </c>
      <c r="AC465" s="4" t="str">
        <f t="shared" ca="1" si="165"/>
        <v/>
      </c>
      <c r="AD465" s="29">
        <v>0</v>
      </c>
      <c r="AE465" s="30">
        <f ca="1">SUMIF([1]route!$E$3:$E$10005,E465,[1]!Table1[1])</f>
        <v>0</v>
      </c>
      <c r="AF465" s="30">
        <f ca="1">SUMIF([1]route!$E$3:$E$10005,E465,[1]!Table1[2])</f>
        <v>0</v>
      </c>
      <c r="AG465" s="30">
        <f ca="1">SUMIF([1]route!$E$3:$E$10005,E465,[1]!Table1[3])</f>
        <v>0</v>
      </c>
      <c r="AH465" s="30">
        <f ca="1">SUMIF([1]route!$E$3:$E$10005,E465,[1]!Table1[4])</f>
        <v>0</v>
      </c>
      <c r="AI465" s="30">
        <f ca="1">SUMIF([1]route!$E$3:$E$10005,E465,[1]!Table1[5])</f>
        <v>0</v>
      </c>
      <c r="AJ465" s="30">
        <f ca="1">SUMIF([1]route!$E$3:$E$10005,E465,[1]!Table1[6])</f>
        <v>0</v>
      </c>
      <c r="AK465" s="30">
        <f ca="1">SUMIF([1]route!$E$3:$E$10005,E465,[1]!Table1[7])</f>
        <v>0</v>
      </c>
      <c r="AL465" s="30">
        <f ca="1">SUMIF([1]route!$E$3:$E$10005,E465,[1]!Table1[8])</f>
        <v>0</v>
      </c>
      <c r="AM465" s="30">
        <f ca="1">SUMIF([1]route!$E$3:$E$10005,E465,[1]!Table1[9])</f>
        <v>0</v>
      </c>
      <c r="AN465" s="30">
        <f ca="1">SUMIF([1]route!$E$3:$E$10005,E465,[1]!Table1[10])</f>
        <v>0</v>
      </c>
      <c r="AO465" s="30">
        <f ca="1">SUMIF([1]route!$E$3:$E$10005,E465,[1]!Table1[11])</f>
        <v>0</v>
      </c>
      <c r="AP465" s="30">
        <f ca="1">SUMIF([1]route!$E$3:$E$10005,E465,[1]!Table1[12])</f>
        <v>0</v>
      </c>
      <c r="AQ465" s="30">
        <f ca="1">SUMIF([1]route!$E$3:$E$10005,E465,[1]!Table1[13])</f>
        <v>0</v>
      </c>
      <c r="AR465" s="30">
        <f ca="1">SUMIF([1]route!$E$3:$E$10005,E465,[1]!Table1[14])</f>
        <v>0</v>
      </c>
      <c r="AS465" s="30">
        <f ca="1">SUMIF([1]route!$E$3:$E$10005,E465,[1]!Table1[15])</f>
        <v>0</v>
      </c>
      <c r="AT465" s="30">
        <f ca="1">SUMIF([1]route!$E$3:$E$10005,E465,[1]!Table1[16])</f>
        <v>0</v>
      </c>
      <c r="AU465" s="30">
        <f ca="1">SUMIF([1]route!$E$3:$E$10005,E465,[1]!Table1[17])</f>
        <v>0</v>
      </c>
      <c r="AV465" s="30">
        <f ca="1">SUMIF([1]route!$E$3:$E$10005,E465,[1]!Table1[18])</f>
        <v>0</v>
      </c>
      <c r="AW465" s="30">
        <f ca="1">SUMIF([1]route!$E$3:$E$10005,E465,[1]!Table1[19])</f>
        <v>0</v>
      </c>
      <c r="AX465" s="30">
        <f ca="1">SUMIF([1]route!$E$3:$E$10005,E465,[1]!Table1[20])</f>
        <v>0</v>
      </c>
      <c r="AY465" s="30">
        <f ca="1">SUMIF([1]route!$E$3:$E$10005,E465,[1]!Table1[21])</f>
        <v>0</v>
      </c>
      <c r="AZ465" s="30">
        <f ca="1">SUMIF([1]route!$E$3:$E$10005,E465,[1]!Table1[22])</f>
        <v>0</v>
      </c>
      <c r="BA465" s="30">
        <f ca="1">SUMIF([1]route!$E$3:$E$10005,E465,[1]!Table1[23])</f>
        <v>0</v>
      </c>
      <c r="BB465" s="30">
        <f ca="1">SUMIF([1]route!$E$3:$E$10005,E465,[1]!Table1[24])</f>
        <v>0</v>
      </c>
      <c r="BC465" s="30">
        <f ca="1">SUMIF([1]route!$E$3:$E$10005,E465,[1]!Table1[25])</f>
        <v>0</v>
      </c>
      <c r="BD465" s="30">
        <f ca="1">SUMIF([1]route!$E$3:$E$10005,E465,[1]!Table1[26])</f>
        <v>0</v>
      </c>
      <c r="BE465" s="30">
        <f ca="1">SUMIF([1]route!$E$3:$E$10005,E465,[1]!Table1[27])</f>
        <v>0</v>
      </c>
      <c r="BF465" s="30">
        <f ca="1">SUMIF([1]route!$E$3:$E$10005,E465,[1]!Table1[28])</f>
        <v>0</v>
      </c>
      <c r="BG465" s="30">
        <f ca="1">SUMIF([1]route!$E$3:$E$10005,E465,[1]!Table1[29])</f>
        <v>0</v>
      </c>
      <c r="BH465" s="30">
        <f ca="1">SUMIF([1]route!$E$3:$E$10005,E465,[1]!Table1[30])</f>
        <v>0</v>
      </c>
      <c r="BI465" s="30">
        <f ca="1">SUMIF([1]route!$E$3:$E$10005,E465,[1]!Table1[31])</f>
        <v>0</v>
      </c>
      <c r="BJ465" s="30">
        <f ca="1">SUMIF([1]route!$E$3:$E$10005,E465,[1]!Table1[Remain PO])</f>
        <v>0</v>
      </c>
      <c r="BK465" s="31">
        <f ca="1">SUMIF([1]route!$E$3:$E$10005,E465,[1]!Table1[N+1])</f>
        <v>0</v>
      </c>
      <c r="BL465" s="31">
        <f ca="1">SUMIF([1]route!$E$3:$E$10005,E465,[1]!Table1[N+2])</f>
        <v>0</v>
      </c>
      <c r="BM465" s="31">
        <f ca="1">SUMIF([1]route!$E$3:$E$10005,E465,[1]!Table1[N+3])</f>
        <v>0</v>
      </c>
      <c r="BN465" s="32">
        <f ca="1">SUMIF([1]route!$E$3:$E$10005,E465,[1]!Table1[N+4])</f>
        <v>0</v>
      </c>
      <c r="BP465" s="37">
        <f t="shared" si="176"/>
        <v>0</v>
      </c>
      <c r="BQ465" s="35">
        <f t="shared" ca="1" si="163"/>
        <v>0</v>
      </c>
      <c r="BR465" s="35">
        <f t="shared" ca="1" si="163"/>
        <v>0</v>
      </c>
      <c r="BS465" s="35">
        <f t="shared" ca="1" si="163"/>
        <v>0</v>
      </c>
      <c r="BT465" s="35">
        <f t="shared" ca="1" si="162"/>
        <v>0</v>
      </c>
      <c r="BU465" s="35">
        <f t="shared" ca="1" si="162"/>
        <v>0</v>
      </c>
      <c r="BV465" s="35">
        <f t="shared" ca="1" si="162"/>
        <v>0</v>
      </c>
      <c r="BW465" s="35">
        <f t="shared" ca="1" si="162"/>
        <v>0</v>
      </c>
      <c r="BX465" s="35">
        <f t="shared" ca="1" si="162"/>
        <v>0</v>
      </c>
      <c r="BY465" s="35">
        <f t="shared" ca="1" si="162"/>
        <v>0</v>
      </c>
      <c r="BZ465" s="35">
        <f t="shared" ca="1" si="162"/>
        <v>0</v>
      </c>
      <c r="CA465" s="35">
        <f t="shared" ca="1" si="162"/>
        <v>0</v>
      </c>
      <c r="CB465" s="35">
        <f t="shared" ca="1" si="162"/>
        <v>0</v>
      </c>
      <c r="CC465" s="35">
        <f t="shared" ca="1" si="162"/>
        <v>0</v>
      </c>
      <c r="CD465" s="35">
        <f t="shared" ca="1" si="162"/>
        <v>0</v>
      </c>
      <c r="CE465" s="35">
        <f t="shared" ca="1" si="162"/>
        <v>0</v>
      </c>
      <c r="CF465" s="35">
        <f t="shared" ca="1" si="162"/>
        <v>0</v>
      </c>
      <c r="CG465" s="35">
        <f t="shared" ca="1" si="162"/>
        <v>0</v>
      </c>
      <c r="CH465" s="35">
        <f t="shared" ca="1" si="162"/>
        <v>0</v>
      </c>
      <c r="CI465" s="35">
        <f t="shared" ca="1" si="162"/>
        <v>0</v>
      </c>
      <c r="CJ465" s="35">
        <f t="shared" ca="1" si="177"/>
        <v>0</v>
      </c>
      <c r="CK465" s="35">
        <f t="shared" ca="1" si="177"/>
        <v>0</v>
      </c>
      <c r="CL465" s="35">
        <f t="shared" ca="1" si="177"/>
        <v>0</v>
      </c>
      <c r="CM465" s="35">
        <f t="shared" ca="1" si="177"/>
        <v>0</v>
      </c>
      <c r="CN465" s="35">
        <f t="shared" ca="1" si="161"/>
        <v>0</v>
      </c>
      <c r="CO465" s="35">
        <f t="shared" ca="1" si="161"/>
        <v>0</v>
      </c>
      <c r="CP465" s="35">
        <f t="shared" ca="1" si="161"/>
        <v>0</v>
      </c>
      <c r="CQ465" s="35">
        <f t="shared" ca="1" si="161"/>
        <v>0</v>
      </c>
      <c r="CR465" s="35">
        <f t="shared" ca="1" si="161"/>
        <v>0</v>
      </c>
      <c r="CS465" s="35">
        <f t="shared" ca="1" si="161"/>
        <v>0</v>
      </c>
      <c r="CT465" s="35">
        <f t="shared" ca="1" si="161"/>
        <v>0</v>
      </c>
      <c r="CU465" s="35">
        <f t="shared" ca="1" si="161"/>
        <v>0</v>
      </c>
      <c r="CV465" s="35">
        <f t="shared" ca="1" si="161"/>
        <v>0</v>
      </c>
      <c r="CW465" s="38">
        <f t="shared" ca="1" si="160"/>
        <v>0</v>
      </c>
      <c r="CX465" s="38">
        <f t="shared" ca="1" si="160"/>
        <v>0</v>
      </c>
      <c r="CY465" s="38">
        <f t="shared" ca="1" si="160"/>
        <v>0</v>
      </c>
      <c r="CZ465" s="39">
        <f t="shared" ca="1" si="160"/>
        <v>0</v>
      </c>
      <c r="DA465" s="35"/>
    </row>
    <row r="466" spans="4:105" x14ac:dyDescent="0.3">
      <c r="D466" s="61" t="str">
        <f>VLOOKUP(F466,[1]Special!$O$2:$S$209,3,0)</f>
        <v>|0101021700|0.00|0.00|0.000|67.0002</v>
      </c>
      <c r="E466" s="20" t="s">
        <v>489</v>
      </c>
      <c r="F466" s="19" t="str">
        <f t="shared" si="166"/>
        <v>|0200226010|22.20|0.00|2.000|0.000</v>
      </c>
      <c r="G466" s="19" t="str">
        <f>'Cutting Rules'!H466</f>
        <v>LAM SƠN||||||||||||</v>
      </c>
      <c r="H466" s="19" t="str">
        <f>VLOOKUP(MID(F466,8,2),[1]Special!$H$2:$I$32,2,0)</f>
        <v>STAM390G</v>
      </c>
      <c r="I466" s="19" t="str">
        <f t="shared" si="167"/>
        <v>NBC</v>
      </c>
      <c r="J466" s="19" t="str">
        <f t="shared" si="168"/>
        <v>P</v>
      </c>
      <c r="K466" s="19" t="str">
        <f t="shared" si="169"/>
        <v>22.2</v>
      </c>
      <c r="L466" s="19" t="str">
        <f t="shared" si="170"/>
        <v>0.00</v>
      </c>
      <c r="M466" s="52" t="str">
        <f t="shared" si="171"/>
        <v>2.00</v>
      </c>
      <c r="N466" s="52" t="str">
        <f t="shared" si="172"/>
        <v>5500</v>
      </c>
      <c r="O466" s="19">
        <f>VLOOKUP(F466,[1]Item!$A$5:$Z$10000,26,0)</f>
        <v>0.996</v>
      </c>
      <c r="P466" s="19" t="str">
        <f>VLOOKUP(E466,[1]route!$E$3:$O$10005,11,0)</f>
        <v>P/E</v>
      </c>
      <c r="Q466" s="62" t="str">
        <f>'Cutting Rules'!AD466</f>
        <v>5500------------</v>
      </c>
      <c r="R466" s="23">
        <f ca="1">SUMIF([1]route!$E$3:$E$10005,E466,[1]!Table1[生産])</f>
        <v>0</v>
      </c>
      <c r="S466" s="24"/>
      <c r="T466" s="78" t="s">
        <v>547</v>
      </c>
      <c r="U466" s="19"/>
      <c r="V466" s="48">
        <f>SUMIF([1]route!$E$3:$E$10005,E466,[1]route!$M$3:$M$10005)</f>
        <v>0</v>
      </c>
      <c r="W466" s="56">
        <f t="shared" si="173"/>
        <v>0</v>
      </c>
      <c r="X466" s="27" t="e">
        <f t="array" aca="1" ref="X466" ca="1">INDEX($BP466:$CZ466,MATCH(TRUE,$BP466:$CZ466&lt;0,0))</f>
        <v>#N/A</v>
      </c>
      <c r="Y466" s="47" t="str">
        <f t="shared" ca="1" si="164"/>
        <v/>
      </c>
      <c r="Z466" s="121" t="str">
        <f>IFERROR(VLOOKUP(E466,[1]route!$E$3:$BL$10005,59,0),"")&amp;IFERROR(VLOOKUP(E466,[1]route!$E$3:$BL$10005,60,0),"")</f>
        <v/>
      </c>
      <c r="AA466" s="28">
        <f t="shared" ca="1" si="174"/>
        <v>0</v>
      </c>
      <c r="AB466" s="77">
        <f t="shared" ca="1" si="175"/>
        <v>0</v>
      </c>
      <c r="AC466" s="4" t="str">
        <f t="shared" ca="1" si="165"/>
        <v/>
      </c>
      <c r="AD466" s="29">
        <v>0</v>
      </c>
      <c r="AE466" s="30">
        <f ca="1">SUMIF([1]route!$E$3:$E$10005,E466,[1]!Table1[1])</f>
        <v>0</v>
      </c>
      <c r="AF466" s="30">
        <f ca="1">SUMIF([1]route!$E$3:$E$10005,E466,[1]!Table1[2])</f>
        <v>0</v>
      </c>
      <c r="AG466" s="30">
        <f ca="1">SUMIF([1]route!$E$3:$E$10005,E466,[1]!Table1[3])</f>
        <v>0</v>
      </c>
      <c r="AH466" s="30">
        <f ca="1">SUMIF([1]route!$E$3:$E$10005,E466,[1]!Table1[4])</f>
        <v>0</v>
      </c>
      <c r="AI466" s="30">
        <f ca="1">SUMIF([1]route!$E$3:$E$10005,E466,[1]!Table1[5])</f>
        <v>0</v>
      </c>
      <c r="AJ466" s="30">
        <f ca="1">SUMIF([1]route!$E$3:$E$10005,E466,[1]!Table1[6])</f>
        <v>0</v>
      </c>
      <c r="AK466" s="30">
        <f ca="1">SUMIF([1]route!$E$3:$E$10005,E466,[1]!Table1[7])</f>
        <v>0</v>
      </c>
      <c r="AL466" s="30">
        <f ca="1">SUMIF([1]route!$E$3:$E$10005,E466,[1]!Table1[8])</f>
        <v>0</v>
      </c>
      <c r="AM466" s="30">
        <f ca="1">SUMIF([1]route!$E$3:$E$10005,E466,[1]!Table1[9])</f>
        <v>0</v>
      </c>
      <c r="AN466" s="30">
        <f ca="1">SUMIF([1]route!$E$3:$E$10005,E466,[1]!Table1[10])</f>
        <v>0</v>
      </c>
      <c r="AO466" s="30">
        <f ca="1">SUMIF([1]route!$E$3:$E$10005,E466,[1]!Table1[11])</f>
        <v>0</v>
      </c>
      <c r="AP466" s="30">
        <f ca="1">SUMIF([1]route!$E$3:$E$10005,E466,[1]!Table1[12])</f>
        <v>0</v>
      </c>
      <c r="AQ466" s="30">
        <f ca="1">SUMIF([1]route!$E$3:$E$10005,E466,[1]!Table1[13])</f>
        <v>0</v>
      </c>
      <c r="AR466" s="30">
        <f ca="1">SUMIF([1]route!$E$3:$E$10005,E466,[1]!Table1[14])</f>
        <v>0</v>
      </c>
      <c r="AS466" s="30">
        <f ca="1">SUMIF([1]route!$E$3:$E$10005,E466,[1]!Table1[15])</f>
        <v>0</v>
      </c>
      <c r="AT466" s="30">
        <f ca="1">SUMIF([1]route!$E$3:$E$10005,E466,[1]!Table1[16])</f>
        <v>0</v>
      </c>
      <c r="AU466" s="30">
        <f ca="1">SUMIF([1]route!$E$3:$E$10005,E466,[1]!Table1[17])</f>
        <v>0</v>
      </c>
      <c r="AV466" s="30">
        <f ca="1">SUMIF([1]route!$E$3:$E$10005,E466,[1]!Table1[18])</f>
        <v>0</v>
      </c>
      <c r="AW466" s="30">
        <f ca="1">SUMIF([1]route!$E$3:$E$10005,E466,[1]!Table1[19])</f>
        <v>0</v>
      </c>
      <c r="AX466" s="30">
        <f ca="1">SUMIF([1]route!$E$3:$E$10005,E466,[1]!Table1[20])</f>
        <v>0</v>
      </c>
      <c r="AY466" s="30">
        <f ca="1">SUMIF([1]route!$E$3:$E$10005,E466,[1]!Table1[21])</f>
        <v>0</v>
      </c>
      <c r="AZ466" s="30">
        <f ca="1">SUMIF([1]route!$E$3:$E$10005,E466,[1]!Table1[22])</f>
        <v>0</v>
      </c>
      <c r="BA466" s="30">
        <f ca="1">SUMIF([1]route!$E$3:$E$10005,E466,[1]!Table1[23])</f>
        <v>0</v>
      </c>
      <c r="BB466" s="30">
        <f ca="1">SUMIF([1]route!$E$3:$E$10005,E466,[1]!Table1[24])</f>
        <v>0</v>
      </c>
      <c r="BC466" s="30">
        <f ca="1">SUMIF([1]route!$E$3:$E$10005,E466,[1]!Table1[25])</f>
        <v>0</v>
      </c>
      <c r="BD466" s="30">
        <f ca="1">SUMIF([1]route!$E$3:$E$10005,E466,[1]!Table1[26])</f>
        <v>0</v>
      </c>
      <c r="BE466" s="30">
        <f ca="1">SUMIF([1]route!$E$3:$E$10005,E466,[1]!Table1[27])</f>
        <v>0</v>
      </c>
      <c r="BF466" s="30">
        <f ca="1">SUMIF([1]route!$E$3:$E$10005,E466,[1]!Table1[28])</f>
        <v>0</v>
      </c>
      <c r="BG466" s="30">
        <f ca="1">SUMIF([1]route!$E$3:$E$10005,E466,[1]!Table1[29])</f>
        <v>0</v>
      </c>
      <c r="BH466" s="30">
        <f ca="1">SUMIF([1]route!$E$3:$E$10005,E466,[1]!Table1[30])</f>
        <v>0</v>
      </c>
      <c r="BI466" s="30">
        <f ca="1">SUMIF([1]route!$E$3:$E$10005,E466,[1]!Table1[31])</f>
        <v>0</v>
      </c>
      <c r="BJ466" s="30">
        <f ca="1">SUMIF([1]route!$E$3:$E$10005,E466,[1]!Table1[Remain PO])</f>
        <v>0</v>
      </c>
      <c r="BK466" s="31">
        <f ca="1">SUMIF([1]route!$E$3:$E$10005,E466,[1]!Table1[N+1])</f>
        <v>0</v>
      </c>
      <c r="BL466" s="31">
        <f ca="1">SUMIF([1]route!$E$3:$E$10005,E466,[1]!Table1[N+2])</f>
        <v>0</v>
      </c>
      <c r="BM466" s="31">
        <f ca="1">SUMIF([1]route!$E$3:$E$10005,E466,[1]!Table1[N+3])</f>
        <v>0</v>
      </c>
      <c r="BN466" s="32">
        <f ca="1">SUMIF([1]route!$E$3:$E$10005,E466,[1]!Table1[N+4])</f>
        <v>0</v>
      </c>
      <c r="BP466" s="37">
        <f t="shared" si="176"/>
        <v>0</v>
      </c>
      <c r="BQ466" s="35">
        <f t="shared" ca="1" si="163"/>
        <v>0</v>
      </c>
      <c r="BR466" s="35">
        <f t="shared" ca="1" si="163"/>
        <v>0</v>
      </c>
      <c r="BS466" s="35">
        <f t="shared" ca="1" si="163"/>
        <v>0</v>
      </c>
      <c r="BT466" s="35">
        <f t="shared" ca="1" si="162"/>
        <v>0</v>
      </c>
      <c r="BU466" s="35">
        <f t="shared" ca="1" si="162"/>
        <v>0</v>
      </c>
      <c r="BV466" s="35">
        <f t="shared" ca="1" si="162"/>
        <v>0</v>
      </c>
      <c r="BW466" s="35">
        <f t="shared" ca="1" si="162"/>
        <v>0</v>
      </c>
      <c r="BX466" s="35">
        <f t="shared" ca="1" si="162"/>
        <v>0</v>
      </c>
      <c r="BY466" s="35">
        <f t="shared" ca="1" si="162"/>
        <v>0</v>
      </c>
      <c r="BZ466" s="35">
        <f t="shared" ca="1" si="162"/>
        <v>0</v>
      </c>
      <c r="CA466" s="35">
        <f t="shared" ref="CA466:CI494" ca="1" si="178">BZ466-AO466</f>
        <v>0</v>
      </c>
      <c r="CB466" s="35">
        <f t="shared" ca="1" si="178"/>
        <v>0</v>
      </c>
      <c r="CC466" s="35">
        <f t="shared" ca="1" si="178"/>
        <v>0</v>
      </c>
      <c r="CD466" s="35">
        <f t="shared" ca="1" si="178"/>
        <v>0</v>
      </c>
      <c r="CE466" s="35">
        <f t="shared" ca="1" si="178"/>
        <v>0</v>
      </c>
      <c r="CF466" s="35">
        <f t="shared" ca="1" si="178"/>
        <v>0</v>
      </c>
      <c r="CG466" s="35">
        <f t="shared" ca="1" si="178"/>
        <v>0</v>
      </c>
      <c r="CH466" s="35">
        <f t="shared" ca="1" si="178"/>
        <v>0</v>
      </c>
      <c r="CI466" s="35">
        <f t="shared" ca="1" si="178"/>
        <v>0</v>
      </c>
      <c r="CJ466" s="35">
        <f t="shared" ca="1" si="177"/>
        <v>0</v>
      </c>
      <c r="CK466" s="35">
        <f t="shared" ca="1" si="177"/>
        <v>0</v>
      </c>
      <c r="CL466" s="35">
        <f t="shared" ca="1" si="177"/>
        <v>0</v>
      </c>
      <c r="CM466" s="35">
        <f t="shared" ca="1" si="177"/>
        <v>0</v>
      </c>
      <c r="CN466" s="35">
        <f t="shared" ca="1" si="161"/>
        <v>0</v>
      </c>
      <c r="CO466" s="35">
        <f t="shared" ca="1" si="161"/>
        <v>0</v>
      </c>
      <c r="CP466" s="35">
        <f t="shared" ca="1" si="161"/>
        <v>0</v>
      </c>
      <c r="CQ466" s="35">
        <f t="shared" ca="1" si="161"/>
        <v>0</v>
      </c>
      <c r="CR466" s="35">
        <f t="shared" ca="1" si="161"/>
        <v>0</v>
      </c>
      <c r="CS466" s="35">
        <f t="shared" ca="1" si="161"/>
        <v>0</v>
      </c>
      <c r="CT466" s="35">
        <f t="shared" ca="1" si="161"/>
        <v>0</v>
      </c>
      <c r="CU466" s="35">
        <f t="shared" ca="1" si="161"/>
        <v>0</v>
      </c>
      <c r="CV466" s="35">
        <f t="shared" ca="1" si="161"/>
        <v>0</v>
      </c>
      <c r="CW466" s="38">
        <f t="shared" ca="1" si="160"/>
        <v>0</v>
      </c>
      <c r="CX466" s="38">
        <f t="shared" ca="1" si="160"/>
        <v>0</v>
      </c>
      <c r="CY466" s="38">
        <f t="shared" ca="1" si="160"/>
        <v>0</v>
      </c>
      <c r="CZ466" s="39">
        <f t="shared" ca="1" si="160"/>
        <v>0</v>
      </c>
      <c r="DA466" s="35"/>
    </row>
    <row r="467" spans="4:105" x14ac:dyDescent="0.3">
      <c r="D467" s="61" t="str">
        <f>VLOOKUP(F467,[1]Special!$O$2:$S$209,3,0)</f>
        <v>|0101022000|0.00|0.00|0.000|57.0002</v>
      </c>
      <c r="E467" s="20" t="s">
        <v>490</v>
      </c>
      <c r="F467" s="19" t="str">
        <f t="shared" si="166"/>
        <v>|0200220139|19.10|0.00|2.000|0.000</v>
      </c>
      <c r="G467" s="19" t="str">
        <f>'Cutting Rules'!H467</f>
        <v>LAM SƠN||||||||||||</v>
      </c>
      <c r="H467" s="19" t="str">
        <f>VLOOKUP(MID(F467,8,2),[1]Special!$H$2:$I$32,2,0)</f>
        <v>STKM11A</v>
      </c>
      <c r="I467" s="19" t="str">
        <f t="shared" si="167"/>
        <v>NBC</v>
      </c>
      <c r="J467" s="19" t="str">
        <f t="shared" si="168"/>
        <v>P</v>
      </c>
      <c r="K467" s="19" t="str">
        <f t="shared" si="169"/>
        <v>19.1</v>
      </c>
      <c r="L467" s="19" t="str">
        <f t="shared" si="170"/>
        <v>0.00</v>
      </c>
      <c r="M467" s="52" t="str">
        <f t="shared" si="171"/>
        <v>2.00</v>
      </c>
      <c r="N467" s="52" t="str">
        <f t="shared" si="172"/>
        <v>5680</v>
      </c>
      <c r="O467" s="19">
        <f>VLOOKUP(F467,[1]Item!$A$5:$Z$10000,26,0)</f>
        <v>0.84299999999999997</v>
      </c>
      <c r="P467" s="19" t="str">
        <f>VLOOKUP(E467,[1]route!$E$3:$O$10005,11,0)</f>
        <v>P/E</v>
      </c>
      <c r="Q467" s="62" t="str">
        <f>'Cutting Rules'!AD467</f>
        <v>5680------------</v>
      </c>
      <c r="R467" s="23">
        <f ca="1">SUMIF([1]route!$E$3:$E$10005,E467,[1]!Table1[生産])</f>
        <v>0</v>
      </c>
      <c r="S467" s="24"/>
      <c r="T467" s="78" t="s">
        <v>547</v>
      </c>
      <c r="U467" s="19"/>
      <c r="V467" s="48">
        <f>SUMIF([1]route!$E$3:$E$10005,E467,[1]route!$M$3:$M$10005)</f>
        <v>0</v>
      </c>
      <c r="W467" s="56">
        <f t="shared" si="173"/>
        <v>0</v>
      </c>
      <c r="X467" s="27" t="e">
        <f t="array" aca="1" ref="X467" ca="1">INDEX($BP467:$CZ467,MATCH(TRUE,$BP467:$CZ467&lt;0,0))</f>
        <v>#N/A</v>
      </c>
      <c r="Y467" s="47" t="str">
        <f t="shared" ca="1" si="164"/>
        <v/>
      </c>
      <c r="Z467" s="121" t="str">
        <f>IFERROR(VLOOKUP(E467,[1]route!$E$3:$BL$10005,59,0),"")&amp;IFERROR(VLOOKUP(E467,[1]route!$E$3:$BL$10005,60,0),"")</f>
        <v/>
      </c>
      <c r="AA467" s="28">
        <f t="shared" ca="1" si="174"/>
        <v>0</v>
      </c>
      <c r="AB467" s="77">
        <f t="shared" ca="1" si="175"/>
        <v>0</v>
      </c>
      <c r="AC467" s="4" t="str">
        <f t="shared" ca="1" si="165"/>
        <v/>
      </c>
      <c r="AD467" s="29">
        <v>0</v>
      </c>
      <c r="AE467" s="30">
        <f ca="1">SUMIF([1]route!$E$3:$E$10005,E467,[1]!Table1[1])</f>
        <v>0</v>
      </c>
      <c r="AF467" s="30">
        <f ca="1">SUMIF([1]route!$E$3:$E$10005,E467,[1]!Table1[2])</f>
        <v>0</v>
      </c>
      <c r="AG467" s="30">
        <f ca="1">SUMIF([1]route!$E$3:$E$10005,E467,[1]!Table1[3])</f>
        <v>0</v>
      </c>
      <c r="AH467" s="30">
        <f ca="1">SUMIF([1]route!$E$3:$E$10005,E467,[1]!Table1[4])</f>
        <v>0</v>
      </c>
      <c r="AI467" s="30">
        <f ca="1">SUMIF([1]route!$E$3:$E$10005,E467,[1]!Table1[5])</f>
        <v>0</v>
      </c>
      <c r="AJ467" s="30">
        <f ca="1">SUMIF([1]route!$E$3:$E$10005,E467,[1]!Table1[6])</f>
        <v>0</v>
      </c>
      <c r="AK467" s="30">
        <f ca="1">SUMIF([1]route!$E$3:$E$10005,E467,[1]!Table1[7])</f>
        <v>0</v>
      </c>
      <c r="AL467" s="30">
        <f ca="1">SUMIF([1]route!$E$3:$E$10005,E467,[1]!Table1[8])</f>
        <v>0</v>
      </c>
      <c r="AM467" s="30">
        <f ca="1">SUMIF([1]route!$E$3:$E$10005,E467,[1]!Table1[9])</f>
        <v>0</v>
      </c>
      <c r="AN467" s="30">
        <f ca="1">SUMIF([1]route!$E$3:$E$10005,E467,[1]!Table1[10])</f>
        <v>0</v>
      </c>
      <c r="AO467" s="30">
        <f ca="1">SUMIF([1]route!$E$3:$E$10005,E467,[1]!Table1[11])</f>
        <v>0</v>
      </c>
      <c r="AP467" s="30">
        <f ca="1">SUMIF([1]route!$E$3:$E$10005,E467,[1]!Table1[12])</f>
        <v>0</v>
      </c>
      <c r="AQ467" s="30">
        <f ca="1">SUMIF([1]route!$E$3:$E$10005,E467,[1]!Table1[13])</f>
        <v>0</v>
      </c>
      <c r="AR467" s="30">
        <f ca="1">SUMIF([1]route!$E$3:$E$10005,E467,[1]!Table1[14])</f>
        <v>0</v>
      </c>
      <c r="AS467" s="30">
        <f ca="1">SUMIF([1]route!$E$3:$E$10005,E467,[1]!Table1[15])</f>
        <v>0</v>
      </c>
      <c r="AT467" s="30">
        <f ca="1">SUMIF([1]route!$E$3:$E$10005,E467,[1]!Table1[16])</f>
        <v>0</v>
      </c>
      <c r="AU467" s="30">
        <f ca="1">SUMIF([1]route!$E$3:$E$10005,E467,[1]!Table1[17])</f>
        <v>0</v>
      </c>
      <c r="AV467" s="30">
        <f ca="1">SUMIF([1]route!$E$3:$E$10005,E467,[1]!Table1[18])</f>
        <v>0</v>
      </c>
      <c r="AW467" s="30">
        <f ca="1">SUMIF([1]route!$E$3:$E$10005,E467,[1]!Table1[19])</f>
        <v>0</v>
      </c>
      <c r="AX467" s="30">
        <f ca="1">SUMIF([1]route!$E$3:$E$10005,E467,[1]!Table1[20])</f>
        <v>0</v>
      </c>
      <c r="AY467" s="30">
        <f ca="1">SUMIF([1]route!$E$3:$E$10005,E467,[1]!Table1[21])</f>
        <v>0</v>
      </c>
      <c r="AZ467" s="30">
        <f ca="1">SUMIF([1]route!$E$3:$E$10005,E467,[1]!Table1[22])</f>
        <v>0</v>
      </c>
      <c r="BA467" s="30">
        <f ca="1">SUMIF([1]route!$E$3:$E$10005,E467,[1]!Table1[23])</f>
        <v>0</v>
      </c>
      <c r="BB467" s="30">
        <f ca="1">SUMIF([1]route!$E$3:$E$10005,E467,[1]!Table1[24])</f>
        <v>0</v>
      </c>
      <c r="BC467" s="30">
        <f ca="1">SUMIF([1]route!$E$3:$E$10005,E467,[1]!Table1[25])</f>
        <v>0</v>
      </c>
      <c r="BD467" s="30">
        <f ca="1">SUMIF([1]route!$E$3:$E$10005,E467,[1]!Table1[26])</f>
        <v>0</v>
      </c>
      <c r="BE467" s="30">
        <f ca="1">SUMIF([1]route!$E$3:$E$10005,E467,[1]!Table1[27])</f>
        <v>0</v>
      </c>
      <c r="BF467" s="30">
        <f ca="1">SUMIF([1]route!$E$3:$E$10005,E467,[1]!Table1[28])</f>
        <v>0</v>
      </c>
      <c r="BG467" s="30">
        <f ca="1">SUMIF([1]route!$E$3:$E$10005,E467,[1]!Table1[29])</f>
        <v>0</v>
      </c>
      <c r="BH467" s="30">
        <f ca="1">SUMIF([1]route!$E$3:$E$10005,E467,[1]!Table1[30])</f>
        <v>0</v>
      </c>
      <c r="BI467" s="30">
        <f ca="1">SUMIF([1]route!$E$3:$E$10005,E467,[1]!Table1[31])</f>
        <v>0</v>
      </c>
      <c r="BJ467" s="30">
        <f ca="1">SUMIF([1]route!$E$3:$E$10005,E467,[1]!Table1[Remain PO])</f>
        <v>0</v>
      </c>
      <c r="BK467" s="31">
        <f ca="1">SUMIF([1]route!$E$3:$E$10005,E467,[1]!Table1[N+1])</f>
        <v>0</v>
      </c>
      <c r="BL467" s="31">
        <f ca="1">SUMIF([1]route!$E$3:$E$10005,E467,[1]!Table1[N+2])</f>
        <v>0</v>
      </c>
      <c r="BM467" s="31">
        <f ca="1">SUMIF([1]route!$E$3:$E$10005,E467,[1]!Table1[N+3])</f>
        <v>0</v>
      </c>
      <c r="BN467" s="32">
        <f ca="1">SUMIF([1]route!$E$3:$E$10005,E467,[1]!Table1[N+4])</f>
        <v>0</v>
      </c>
      <c r="BP467" s="37">
        <f t="shared" si="176"/>
        <v>0</v>
      </c>
      <c r="BQ467" s="35">
        <f t="shared" ca="1" si="163"/>
        <v>0</v>
      </c>
      <c r="BR467" s="35">
        <f t="shared" ca="1" si="163"/>
        <v>0</v>
      </c>
      <c r="BS467" s="35">
        <f t="shared" ca="1" si="163"/>
        <v>0</v>
      </c>
      <c r="BT467" s="35">
        <f t="shared" ca="1" si="163"/>
        <v>0</v>
      </c>
      <c r="BU467" s="35">
        <f t="shared" ca="1" si="163"/>
        <v>0</v>
      </c>
      <c r="BV467" s="35">
        <f t="shared" ca="1" si="163"/>
        <v>0</v>
      </c>
      <c r="BW467" s="35">
        <f t="shared" ca="1" si="163"/>
        <v>0</v>
      </c>
      <c r="BX467" s="35">
        <f t="shared" ca="1" si="163"/>
        <v>0</v>
      </c>
      <c r="BY467" s="35">
        <f t="shared" ca="1" si="163"/>
        <v>0</v>
      </c>
      <c r="BZ467" s="35">
        <f t="shared" ca="1" si="163"/>
        <v>0</v>
      </c>
      <c r="CA467" s="35">
        <f t="shared" ca="1" si="178"/>
        <v>0</v>
      </c>
      <c r="CB467" s="35">
        <f t="shared" ca="1" si="178"/>
        <v>0</v>
      </c>
      <c r="CC467" s="35">
        <f t="shared" ca="1" si="178"/>
        <v>0</v>
      </c>
      <c r="CD467" s="35">
        <f t="shared" ca="1" si="178"/>
        <v>0</v>
      </c>
      <c r="CE467" s="35">
        <f t="shared" ca="1" si="178"/>
        <v>0</v>
      </c>
      <c r="CF467" s="35">
        <f t="shared" ca="1" si="178"/>
        <v>0</v>
      </c>
      <c r="CG467" s="35">
        <f t="shared" ca="1" si="178"/>
        <v>0</v>
      </c>
      <c r="CH467" s="35">
        <f t="shared" ca="1" si="178"/>
        <v>0</v>
      </c>
      <c r="CI467" s="35">
        <f t="shared" ca="1" si="178"/>
        <v>0</v>
      </c>
      <c r="CJ467" s="35">
        <f t="shared" ca="1" si="177"/>
        <v>0</v>
      </c>
      <c r="CK467" s="35">
        <f t="shared" ca="1" si="177"/>
        <v>0</v>
      </c>
      <c r="CL467" s="35">
        <f t="shared" ca="1" si="177"/>
        <v>0</v>
      </c>
      <c r="CM467" s="35">
        <f t="shared" ca="1" si="177"/>
        <v>0</v>
      </c>
      <c r="CN467" s="35">
        <f t="shared" ca="1" si="161"/>
        <v>0</v>
      </c>
      <c r="CO467" s="35">
        <f t="shared" ca="1" si="161"/>
        <v>0</v>
      </c>
      <c r="CP467" s="35">
        <f t="shared" ca="1" si="161"/>
        <v>0</v>
      </c>
      <c r="CQ467" s="35">
        <f t="shared" ca="1" si="161"/>
        <v>0</v>
      </c>
      <c r="CR467" s="35">
        <f t="shared" ca="1" si="161"/>
        <v>0</v>
      </c>
      <c r="CS467" s="35">
        <f t="shared" ca="1" si="161"/>
        <v>0</v>
      </c>
      <c r="CT467" s="35">
        <f t="shared" ca="1" si="161"/>
        <v>0</v>
      </c>
      <c r="CU467" s="35">
        <f t="shared" ca="1" si="161"/>
        <v>0</v>
      </c>
      <c r="CV467" s="35">
        <f t="shared" ca="1" si="161"/>
        <v>0</v>
      </c>
      <c r="CW467" s="38">
        <f t="shared" ca="1" si="160"/>
        <v>0</v>
      </c>
      <c r="CX467" s="38">
        <f t="shared" ca="1" si="160"/>
        <v>0</v>
      </c>
      <c r="CY467" s="38">
        <f t="shared" ca="1" si="160"/>
        <v>0</v>
      </c>
      <c r="CZ467" s="39">
        <f t="shared" ca="1" si="160"/>
        <v>0</v>
      </c>
      <c r="DA467" s="35"/>
    </row>
    <row r="468" spans="4:105" x14ac:dyDescent="0.3">
      <c r="D468" s="61" t="str">
        <f>VLOOKUP(F468,[1]Special!$O$2:$S$209,3,0)</f>
        <v>|0101022000|0.00|0.00|0.000|97.0002</v>
      </c>
      <c r="E468" s="20" t="s">
        <v>491</v>
      </c>
      <c r="F468" s="19" t="str">
        <f t="shared" si="166"/>
        <v>|0200220139|31.80|0.00|2.000|0.000</v>
      </c>
      <c r="G468" s="19" t="str">
        <f>'Cutting Rules'!H468</f>
        <v>||||||||||||</v>
      </c>
      <c r="H468" s="19" t="str">
        <f>VLOOKUP(MID(F468,8,2),[1]Special!$H$2:$I$32,2,0)</f>
        <v>STKM11A</v>
      </c>
      <c r="I468" s="19" t="str">
        <f t="shared" si="167"/>
        <v>NBC</v>
      </c>
      <c r="J468" s="19" t="str">
        <f t="shared" si="168"/>
        <v>P</v>
      </c>
      <c r="K468" s="19" t="str">
        <f t="shared" si="169"/>
        <v>31.8</v>
      </c>
      <c r="L468" s="19" t="str">
        <f t="shared" si="170"/>
        <v>0.00</v>
      </c>
      <c r="M468" s="52" t="str">
        <f t="shared" si="171"/>
        <v>2.00</v>
      </c>
      <c r="N468" s="52" t="str">
        <f t="shared" si="172"/>
        <v>6073</v>
      </c>
      <c r="O468" s="19">
        <f>VLOOKUP(F468,[1]Item!$A$5:$Z$10000,26,0)</f>
        <v>1.47</v>
      </c>
      <c r="P468" s="19" t="str">
        <f>VLOOKUP(E468,[1]route!$E$3:$O$10005,11,0)</f>
        <v>C</v>
      </c>
      <c r="Q468" s="62" t="str">
        <f>'Cutting Rules'!AD468</f>
        <v>400------------</v>
      </c>
      <c r="R468" s="23">
        <f ca="1">SUMIF([1]route!$E$3:$E$10005,E468,[1]!Table1[生産])</f>
        <v>0</v>
      </c>
      <c r="S468" s="24"/>
      <c r="T468" s="78" t="s">
        <v>547</v>
      </c>
      <c r="U468" s="19"/>
      <c r="V468" s="48">
        <f>SUMIF([1]route!$E$3:$E$10005,E468,[1]route!$M$3:$M$10005)</f>
        <v>0</v>
      </c>
      <c r="W468" s="56">
        <f t="shared" si="173"/>
        <v>0</v>
      </c>
      <c r="X468" s="27" t="e">
        <f t="array" aca="1" ref="X468" ca="1">INDEX($BP468:$CZ468,MATCH(TRUE,$BP468:$CZ468&lt;0,0))</f>
        <v>#N/A</v>
      </c>
      <c r="Y468" s="47" t="str">
        <f t="shared" ca="1" si="164"/>
        <v/>
      </c>
      <c r="Z468" s="121" t="str">
        <f>IFERROR(VLOOKUP(E468,[1]route!$E$3:$BL$10005,59,0),"")&amp;IFERROR(VLOOKUP(E468,[1]route!$E$3:$BL$10005,60,0),"")</f>
        <v/>
      </c>
      <c r="AA468" s="28">
        <f t="shared" ca="1" si="174"/>
        <v>0</v>
      </c>
      <c r="AB468" s="77">
        <f t="shared" ca="1" si="175"/>
        <v>0</v>
      </c>
      <c r="AC468" s="4" t="str">
        <f t="shared" ca="1" si="165"/>
        <v/>
      </c>
      <c r="AD468" s="29">
        <v>0</v>
      </c>
      <c r="AE468" s="30">
        <f ca="1">SUMIF([1]route!$E$3:$E$10005,E468,[1]!Table1[1])</f>
        <v>0</v>
      </c>
      <c r="AF468" s="30">
        <f ca="1">SUMIF([1]route!$E$3:$E$10005,E468,[1]!Table1[2])</f>
        <v>0</v>
      </c>
      <c r="AG468" s="30">
        <f ca="1">SUMIF([1]route!$E$3:$E$10005,E468,[1]!Table1[3])</f>
        <v>0</v>
      </c>
      <c r="AH468" s="30">
        <f ca="1">SUMIF([1]route!$E$3:$E$10005,E468,[1]!Table1[4])</f>
        <v>0</v>
      </c>
      <c r="AI468" s="30">
        <f ca="1">SUMIF([1]route!$E$3:$E$10005,E468,[1]!Table1[5])</f>
        <v>0</v>
      </c>
      <c r="AJ468" s="30">
        <f ca="1">SUMIF([1]route!$E$3:$E$10005,E468,[1]!Table1[6])</f>
        <v>0</v>
      </c>
      <c r="AK468" s="30">
        <f ca="1">SUMIF([1]route!$E$3:$E$10005,E468,[1]!Table1[7])</f>
        <v>0</v>
      </c>
      <c r="AL468" s="30">
        <f ca="1">SUMIF([1]route!$E$3:$E$10005,E468,[1]!Table1[8])</f>
        <v>0</v>
      </c>
      <c r="AM468" s="30">
        <f ca="1">SUMIF([1]route!$E$3:$E$10005,E468,[1]!Table1[9])</f>
        <v>0</v>
      </c>
      <c r="AN468" s="30">
        <f ca="1">SUMIF([1]route!$E$3:$E$10005,E468,[1]!Table1[10])</f>
        <v>0</v>
      </c>
      <c r="AO468" s="30">
        <f ca="1">SUMIF([1]route!$E$3:$E$10005,E468,[1]!Table1[11])</f>
        <v>0</v>
      </c>
      <c r="AP468" s="30">
        <f ca="1">SUMIF([1]route!$E$3:$E$10005,E468,[1]!Table1[12])</f>
        <v>0</v>
      </c>
      <c r="AQ468" s="30">
        <f ca="1">SUMIF([1]route!$E$3:$E$10005,E468,[1]!Table1[13])</f>
        <v>0</v>
      </c>
      <c r="AR468" s="30">
        <f ca="1">SUMIF([1]route!$E$3:$E$10005,E468,[1]!Table1[14])</f>
        <v>0</v>
      </c>
      <c r="AS468" s="30">
        <f ca="1">SUMIF([1]route!$E$3:$E$10005,E468,[1]!Table1[15])</f>
        <v>0</v>
      </c>
      <c r="AT468" s="30">
        <f ca="1">SUMIF([1]route!$E$3:$E$10005,E468,[1]!Table1[16])</f>
        <v>0</v>
      </c>
      <c r="AU468" s="30">
        <f ca="1">SUMIF([1]route!$E$3:$E$10005,E468,[1]!Table1[17])</f>
        <v>0</v>
      </c>
      <c r="AV468" s="30">
        <f ca="1">SUMIF([1]route!$E$3:$E$10005,E468,[1]!Table1[18])</f>
        <v>0</v>
      </c>
      <c r="AW468" s="30">
        <f ca="1">SUMIF([1]route!$E$3:$E$10005,E468,[1]!Table1[19])</f>
        <v>0</v>
      </c>
      <c r="AX468" s="30">
        <f ca="1">SUMIF([1]route!$E$3:$E$10005,E468,[1]!Table1[20])</f>
        <v>0</v>
      </c>
      <c r="AY468" s="30">
        <f ca="1">SUMIF([1]route!$E$3:$E$10005,E468,[1]!Table1[21])</f>
        <v>0</v>
      </c>
      <c r="AZ468" s="30">
        <f ca="1">SUMIF([1]route!$E$3:$E$10005,E468,[1]!Table1[22])</f>
        <v>0</v>
      </c>
      <c r="BA468" s="30">
        <f ca="1">SUMIF([1]route!$E$3:$E$10005,E468,[1]!Table1[23])</f>
        <v>0</v>
      </c>
      <c r="BB468" s="30">
        <f ca="1">SUMIF([1]route!$E$3:$E$10005,E468,[1]!Table1[24])</f>
        <v>0</v>
      </c>
      <c r="BC468" s="30">
        <f ca="1">SUMIF([1]route!$E$3:$E$10005,E468,[1]!Table1[25])</f>
        <v>0</v>
      </c>
      <c r="BD468" s="30">
        <f ca="1">SUMIF([1]route!$E$3:$E$10005,E468,[1]!Table1[26])</f>
        <v>0</v>
      </c>
      <c r="BE468" s="30">
        <f ca="1">SUMIF([1]route!$E$3:$E$10005,E468,[1]!Table1[27])</f>
        <v>0</v>
      </c>
      <c r="BF468" s="30">
        <f ca="1">SUMIF([1]route!$E$3:$E$10005,E468,[1]!Table1[28])</f>
        <v>0</v>
      </c>
      <c r="BG468" s="30">
        <f ca="1">SUMIF([1]route!$E$3:$E$10005,E468,[1]!Table1[29])</f>
        <v>0</v>
      </c>
      <c r="BH468" s="30">
        <f ca="1">SUMIF([1]route!$E$3:$E$10005,E468,[1]!Table1[30])</f>
        <v>0</v>
      </c>
      <c r="BI468" s="30">
        <f ca="1">SUMIF([1]route!$E$3:$E$10005,E468,[1]!Table1[31])</f>
        <v>0</v>
      </c>
      <c r="BJ468" s="30">
        <f ca="1">SUMIF([1]route!$E$3:$E$10005,E468,[1]!Table1[Remain PO])</f>
        <v>0</v>
      </c>
      <c r="BK468" s="31">
        <f ca="1">SUMIF([1]route!$E$3:$E$10005,E468,[1]!Table1[N+1])</f>
        <v>0</v>
      </c>
      <c r="BL468" s="31">
        <f ca="1">SUMIF([1]route!$E$3:$E$10005,E468,[1]!Table1[N+2])</f>
        <v>0</v>
      </c>
      <c r="BM468" s="31">
        <f ca="1">SUMIF([1]route!$E$3:$E$10005,E468,[1]!Table1[N+3])</f>
        <v>0</v>
      </c>
      <c r="BN468" s="32">
        <f ca="1">SUMIF([1]route!$E$3:$E$10005,E468,[1]!Table1[N+4])</f>
        <v>0</v>
      </c>
      <c r="BP468" s="37">
        <f t="shared" si="176"/>
        <v>0</v>
      </c>
      <c r="BQ468" s="35">
        <f t="shared" ca="1" si="163"/>
        <v>0</v>
      </c>
      <c r="BR468" s="35">
        <f t="shared" ca="1" si="163"/>
        <v>0</v>
      </c>
      <c r="BS468" s="35">
        <f t="shared" ca="1" si="163"/>
        <v>0</v>
      </c>
      <c r="BT468" s="35">
        <f t="shared" ca="1" si="163"/>
        <v>0</v>
      </c>
      <c r="BU468" s="35">
        <f t="shared" ca="1" si="163"/>
        <v>0</v>
      </c>
      <c r="BV468" s="35">
        <f t="shared" ca="1" si="163"/>
        <v>0</v>
      </c>
      <c r="BW468" s="35">
        <f t="shared" ca="1" si="163"/>
        <v>0</v>
      </c>
      <c r="BX468" s="35">
        <f t="shared" ca="1" si="163"/>
        <v>0</v>
      </c>
      <c r="BY468" s="35">
        <f t="shared" ca="1" si="163"/>
        <v>0</v>
      </c>
      <c r="BZ468" s="35">
        <f t="shared" ca="1" si="163"/>
        <v>0</v>
      </c>
      <c r="CA468" s="35">
        <f t="shared" ca="1" si="178"/>
        <v>0</v>
      </c>
      <c r="CB468" s="35">
        <f t="shared" ca="1" si="178"/>
        <v>0</v>
      </c>
      <c r="CC468" s="35">
        <f t="shared" ca="1" si="178"/>
        <v>0</v>
      </c>
      <c r="CD468" s="35">
        <f t="shared" ca="1" si="178"/>
        <v>0</v>
      </c>
      <c r="CE468" s="35">
        <f t="shared" ca="1" si="178"/>
        <v>0</v>
      </c>
      <c r="CF468" s="35">
        <f t="shared" ca="1" si="178"/>
        <v>0</v>
      </c>
      <c r="CG468" s="35">
        <f t="shared" ca="1" si="178"/>
        <v>0</v>
      </c>
      <c r="CH468" s="35">
        <f t="shared" ca="1" si="178"/>
        <v>0</v>
      </c>
      <c r="CI468" s="35">
        <f t="shared" ca="1" si="178"/>
        <v>0</v>
      </c>
      <c r="CJ468" s="35">
        <f t="shared" ca="1" si="177"/>
        <v>0</v>
      </c>
      <c r="CK468" s="35">
        <f t="shared" ca="1" si="177"/>
        <v>0</v>
      </c>
      <c r="CL468" s="35">
        <f t="shared" ca="1" si="177"/>
        <v>0</v>
      </c>
      <c r="CM468" s="35">
        <f t="shared" ca="1" si="177"/>
        <v>0</v>
      </c>
      <c r="CN468" s="35">
        <f t="shared" ca="1" si="161"/>
        <v>0</v>
      </c>
      <c r="CO468" s="35">
        <f t="shared" ca="1" si="161"/>
        <v>0</v>
      </c>
      <c r="CP468" s="35">
        <f t="shared" ca="1" si="161"/>
        <v>0</v>
      </c>
      <c r="CQ468" s="35">
        <f t="shared" ca="1" si="161"/>
        <v>0</v>
      </c>
      <c r="CR468" s="35">
        <f t="shared" ca="1" si="161"/>
        <v>0</v>
      </c>
      <c r="CS468" s="35">
        <f t="shared" ca="1" si="161"/>
        <v>0</v>
      </c>
      <c r="CT468" s="35">
        <f t="shared" ca="1" si="161"/>
        <v>0</v>
      </c>
      <c r="CU468" s="35">
        <f t="shared" ca="1" si="161"/>
        <v>0</v>
      </c>
      <c r="CV468" s="35">
        <f t="shared" ca="1" si="161"/>
        <v>0</v>
      </c>
      <c r="CW468" s="38">
        <f t="shared" ca="1" si="160"/>
        <v>0</v>
      </c>
      <c r="CX468" s="38">
        <f t="shared" ca="1" si="160"/>
        <v>0</v>
      </c>
      <c r="CY468" s="38">
        <f t="shared" ca="1" si="160"/>
        <v>0</v>
      </c>
      <c r="CZ468" s="39">
        <f t="shared" ca="1" si="160"/>
        <v>0</v>
      </c>
      <c r="DA468" s="35"/>
    </row>
    <row r="469" spans="4:105" x14ac:dyDescent="0.3">
      <c r="D469" s="61" t="str">
        <f>VLOOKUP(F469,[1]Special!$O$2:$S$209,3,0)</f>
        <v>|0101022000|0.00|0.00|0.000|67.0002</v>
      </c>
      <c r="E469" s="20" t="s">
        <v>492</v>
      </c>
      <c r="F469" s="19" t="str">
        <f t="shared" si="166"/>
        <v>|0200220139|22.20|0.00|2.000|0.000</v>
      </c>
      <c r="G469" s="19" t="str">
        <f>'Cutting Rules'!H469</f>
        <v>||||||||||||</v>
      </c>
      <c r="H469" s="19" t="str">
        <f>VLOOKUP(MID(F469,8,2),[1]Special!$H$2:$I$32,2,0)</f>
        <v>STKM11A</v>
      </c>
      <c r="I469" s="19" t="str">
        <f t="shared" si="167"/>
        <v>NBC</v>
      </c>
      <c r="J469" s="19" t="str">
        <f t="shared" si="168"/>
        <v>P</v>
      </c>
      <c r="K469" s="19" t="str">
        <f t="shared" si="169"/>
        <v>22.2</v>
      </c>
      <c r="L469" s="19" t="str">
        <f t="shared" si="170"/>
        <v>0.00</v>
      </c>
      <c r="M469" s="52" t="str">
        <f t="shared" si="171"/>
        <v>2.00</v>
      </c>
      <c r="N469" s="52" t="str">
        <f t="shared" si="172"/>
        <v>5857</v>
      </c>
      <c r="O469" s="19">
        <f>VLOOKUP(F469,[1]Item!$A$5:$Z$10000,26,0)</f>
        <v>0.996</v>
      </c>
      <c r="P469" s="19" t="str">
        <f>VLOOKUP(E469,[1]route!$E$3:$O$10005,11,0)</f>
        <v>C</v>
      </c>
      <c r="Q469" s="62" t="str">
        <f>'Cutting Rules'!AD469</f>
        <v>445.2------------</v>
      </c>
      <c r="R469" s="23">
        <f ca="1">SUMIF([1]route!$E$3:$E$10005,E469,[1]!Table1[生産])</f>
        <v>0</v>
      </c>
      <c r="S469" s="24"/>
      <c r="T469" s="78" t="s">
        <v>547</v>
      </c>
      <c r="U469" s="19"/>
      <c r="V469" s="48">
        <f>SUMIF([1]route!$E$3:$E$10005,E469,[1]route!$M$3:$M$10005)</f>
        <v>0</v>
      </c>
      <c r="W469" s="56">
        <f t="shared" si="173"/>
        <v>0</v>
      </c>
      <c r="X469" s="27" t="e">
        <f t="array" aca="1" ref="X469" ca="1">INDEX($BP469:$CZ469,MATCH(TRUE,$BP469:$CZ469&lt;0,0))</f>
        <v>#N/A</v>
      </c>
      <c r="Y469" s="47" t="str">
        <f t="shared" ca="1" si="164"/>
        <v/>
      </c>
      <c r="Z469" s="121" t="str">
        <f>IFERROR(VLOOKUP(E469,[1]route!$E$3:$BL$10005,59,0),"")&amp;IFERROR(VLOOKUP(E469,[1]route!$E$3:$BL$10005,60,0),"")</f>
        <v/>
      </c>
      <c r="AA469" s="28">
        <f t="shared" ca="1" si="174"/>
        <v>0</v>
      </c>
      <c r="AB469" s="77">
        <f t="shared" ca="1" si="175"/>
        <v>0</v>
      </c>
      <c r="AC469" s="4" t="str">
        <f t="shared" ca="1" si="165"/>
        <v/>
      </c>
      <c r="AD469" s="29">
        <v>0</v>
      </c>
      <c r="AE469" s="30">
        <f ca="1">SUMIF([1]route!$E$3:$E$10005,E469,[1]!Table1[1])</f>
        <v>0</v>
      </c>
      <c r="AF469" s="30">
        <f ca="1">SUMIF([1]route!$E$3:$E$10005,E469,[1]!Table1[2])</f>
        <v>0</v>
      </c>
      <c r="AG469" s="30">
        <f ca="1">SUMIF([1]route!$E$3:$E$10005,E469,[1]!Table1[3])</f>
        <v>0</v>
      </c>
      <c r="AH469" s="30">
        <f ca="1">SUMIF([1]route!$E$3:$E$10005,E469,[1]!Table1[4])</f>
        <v>0</v>
      </c>
      <c r="AI469" s="30">
        <f ca="1">SUMIF([1]route!$E$3:$E$10005,E469,[1]!Table1[5])</f>
        <v>0</v>
      </c>
      <c r="AJ469" s="30">
        <f ca="1">SUMIF([1]route!$E$3:$E$10005,E469,[1]!Table1[6])</f>
        <v>0</v>
      </c>
      <c r="AK469" s="30">
        <f ca="1">SUMIF([1]route!$E$3:$E$10005,E469,[1]!Table1[7])</f>
        <v>0</v>
      </c>
      <c r="AL469" s="30">
        <f ca="1">SUMIF([1]route!$E$3:$E$10005,E469,[1]!Table1[8])</f>
        <v>0</v>
      </c>
      <c r="AM469" s="30">
        <f ca="1">SUMIF([1]route!$E$3:$E$10005,E469,[1]!Table1[9])</f>
        <v>0</v>
      </c>
      <c r="AN469" s="30">
        <f ca="1">SUMIF([1]route!$E$3:$E$10005,E469,[1]!Table1[10])</f>
        <v>0</v>
      </c>
      <c r="AO469" s="30">
        <f ca="1">SUMIF([1]route!$E$3:$E$10005,E469,[1]!Table1[11])</f>
        <v>0</v>
      </c>
      <c r="AP469" s="30">
        <f ca="1">SUMIF([1]route!$E$3:$E$10005,E469,[1]!Table1[12])</f>
        <v>0</v>
      </c>
      <c r="AQ469" s="30">
        <f ca="1">SUMIF([1]route!$E$3:$E$10005,E469,[1]!Table1[13])</f>
        <v>0</v>
      </c>
      <c r="AR469" s="30">
        <f ca="1">SUMIF([1]route!$E$3:$E$10005,E469,[1]!Table1[14])</f>
        <v>0</v>
      </c>
      <c r="AS469" s="30">
        <f ca="1">SUMIF([1]route!$E$3:$E$10005,E469,[1]!Table1[15])</f>
        <v>0</v>
      </c>
      <c r="AT469" s="30">
        <f ca="1">SUMIF([1]route!$E$3:$E$10005,E469,[1]!Table1[16])</f>
        <v>0</v>
      </c>
      <c r="AU469" s="30">
        <f ca="1">SUMIF([1]route!$E$3:$E$10005,E469,[1]!Table1[17])</f>
        <v>0</v>
      </c>
      <c r="AV469" s="30">
        <f ca="1">SUMIF([1]route!$E$3:$E$10005,E469,[1]!Table1[18])</f>
        <v>0</v>
      </c>
      <c r="AW469" s="30">
        <f ca="1">SUMIF([1]route!$E$3:$E$10005,E469,[1]!Table1[19])</f>
        <v>0</v>
      </c>
      <c r="AX469" s="30">
        <f ca="1">SUMIF([1]route!$E$3:$E$10005,E469,[1]!Table1[20])</f>
        <v>0</v>
      </c>
      <c r="AY469" s="30">
        <f ca="1">SUMIF([1]route!$E$3:$E$10005,E469,[1]!Table1[21])</f>
        <v>0</v>
      </c>
      <c r="AZ469" s="30">
        <f ca="1">SUMIF([1]route!$E$3:$E$10005,E469,[1]!Table1[22])</f>
        <v>0</v>
      </c>
      <c r="BA469" s="30">
        <f ca="1">SUMIF([1]route!$E$3:$E$10005,E469,[1]!Table1[23])</f>
        <v>0</v>
      </c>
      <c r="BB469" s="30">
        <f ca="1">SUMIF([1]route!$E$3:$E$10005,E469,[1]!Table1[24])</f>
        <v>0</v>
      </c>
      <c r="BC469" s="30">
        <f ca="1">SUMIF([1]route!$E$3:$E$10005,E469,[1]!Table1[25])</f>
        <v>0</v>
      </c>
      <c r="BD469" s="30">
        <f ca="1">SUMIF([1]route!$E$3:$E$10005,E469,[1]!Table1[26])</f>
        <v>0</v>
      </c>
      <c r="BE469" s="30">
        <f ca="1">SUMIF([1]route!$E$3:$E$10005,E469,[1]!Table1[27])</f>
        <v>0</v>
      </c>
      <c r="BF469" s="30">
        <f ca="1">SUMIF([1]route!$E$3:$E$10005,E469,[1]!Table1[28])</f>
        <v>0</v>
      </c>
      <c r="BG469" s="30">
        <f ca="1">SUMIF([1]route!$E$3:$E$10005,E469,[1]!Table1[29])</f>
        <v>0</v>
      </c>
      <c r="BH469" s="30">
        <f ca="1">SUMIF([1]route!$E$3:$E$10005,E469,[1]!Table1[30])</f>
        <v>0</v>
      </c>
      <c r="BI469" s="30">
        <f ca="1">SUMIF([1]route!$E$3:$E$10005,E469,[1]!Table1[31])</f>
        <v>0</v>
      </c>
      <c r="BJ469" s="30">
        <f ca="1">SUMIF([1]route!$E$3:$E$10005,E469,[1]!Table1[Remain PO])</f>
        <v>0</v>
      </c>
      <c r="BK469" s="31">
        <f ca="1">SUMIF([1]route!$E$3:$E$10005,E469,[1]!Table1[N+1])</f>
        <v>0</v>
      </c>
      <c r="BL469" s="31">
        <f ca="1">SUMIF([1]route!$E$3:$E$10005,E469,[1]!Table1[N+2])</f>
        <v>0</v>
      </c>
      <c r="BM469" s="31">
        <f ca="1">SUMIF([1]route!$E$3:$E$10005,E469,[1]!Table1[N+3])</f>
        <v>0</v>
      </c>
      <c r="BN469" s="32">
        <f ca="1">SUMIF([1]route!$E$3:$E$10005,E469,[1]!Table1[N+4])</f>
        <v>0</v>
      </c>
      <c r="BP469" s="37">
        <f t="shared" si="176"/>
        <v>0</v>
      </c>
      <c r="BQ469" s="35">
        <f t="shared" ca="1" si="163"/>
        <v>0</v>
      </c>
      <c r="BR469" s="35">
        <f t="shared" ca="1" si="163"/>
        <v>0</v>
      </c>
      <c r="BS469" s="35">
        <f t="shared" ca="1" si="163"/>
        <v>0</v>
      </c>
      <c r="BT469" s="35">
        <f t="shared" ca="1" si="163"/>
        <v>0</v>
      </c>
      <c r="BU469" s="35">
        <f t="shared" ca="1" si="163"/>
        <v>0</v>
      </c>
      <c r="BV469" s="35">
        <f t="shared" ca="1" si="163"/>
        <v>0</v>
      </c>
      <c r="BW469" s="35">
        <f t="shared" ca="1" si="163"/>
        <v>0</v>
      </c>
      <c r="BX469" s="35">
        <f t="shared" ca="1" si="163"/>
        <v>0</v>
      </c>
      <c r="BY469" s="35">
        <f t="shared" ca="1" si="163"/>
        <v>0</v>
      </c>
      <c r="BZ469" s="35">
        <f t="shared" ca="1" si="163"/>
        <v>0</v>
      </c>
      <c r="CA469" s="35">
        <f t="shared" ca="1" si="178"/>
        <v>0</v>
      </c>
      <c r="CB469" s="35">
        <f t="shared" ca="1" si="178"/>
        <v>0</v>
      </c>
      <c r="CC469" s="35">
        <f t="shared" ca="1" si="178"/>
        <v>0</v>
      </c>
      <c r="CD469" s="35">
        <f t="shared" ca="1" si="178"/>
        <v>0</v>
      </c>
      <c r="CE469" s="35">
        <f t="shared" ca="1" si="178"/>
        <v>0</v>
      </c>
      <c r="CF469" s="35">
        <f t="shared" ca="1" si="178"/>
        <v>0</v>
      </c>
      <c r="CG469" s="35">
        <f t="shared" ca="1" si="178"/>
        <v>0</v>
      </c>
      <c r="CH469" s="35">
        <f t="shared" ca="1" si="178"/>
        <v>0</v>
      </c>
      <c r="CI469" s="35">
        <f t="shared" ca="1" si="178"/>
        <v>0</v>
      </c>
      <c r="CJ469" s="35">
        <f t="shared" ca="1" si="177"/>
        <v>0</v>
      </c>
      <c r="CK469" s="35">
        <f t="shared" ca="1" si="177"/>
        <v>0</v>
      </c>
      <c r="CL469" s="35">
        <f t="shared" ca="1" si="177"/>
        <v>0</v>
      </c>
      <c r="CM469" s="35">
        <f t="shared" ca="1" si="177"/>
        <v>0</v>
      </c>
      <c r="CN469" s="35">
        <f t="shared" ca="1" si="161"/>
        <v>0</v>
      </c>
      <c r="CO469" s="35">
        <f t="shared" ca="1" si="161"/>
        <v>0</v>
      </c>
      <c r="CP469" s="35">
        <f t="shared" ca="1" si="161"/>
        <v>0</v>
      </c>
      <c r="CQ469" s="35">
        <f t="shared" ca="1" si="161"/>
        <v>0</v>
      </c>
      <c r="CR469" s="35">
        <f t="shared" ca="1" si="161"/>
        <v>0</v>
      </c>
      <c r="CS469" s="35">
        <f t="shared" ca="1" si="161"/>
        <v>0</v>
      </c>
      <c r="CT469" s="35">
        <f t="shared" ca="1" si="161"/>
        <v>0</v>
      </c>
      <c r="CU469" s="35">
        <f t="shared" ca="1" si="161"/>
        <v>0</v>
      </c>
      <c r="CV469" s="35">
        <f t="shared" ca="1" si="161"/>
        <v>0</v>
      </c>
      <c r="CW469" s="38">
        <f t="shared" ca="1" si="160"/>
        <v>0</v>
      </c>
      <c r="CX469" s="38">
        <f t="shared" ca="1" si="160"/>
        <v>0</v>
      </c>
      <c r="CY469" s="38">
        <f t="shared" ca="1" si="160"/>
        <v>0</v>
      </c>
      <c r="CZ469" s="39">
        <f t="shared" ca="1" si="160"/>
        <v>0</v>
      </c>
      <c r="DA469" s="35"/>
    </row>
    <row r="470" spans="4:105" x14ac:dyDescent="0.3">
      <c r="D470" s="61" t="str">
        <f>VLOOKUP(F470,[1]Special!$O$2:$S$209,3,0)</f>
        <v>|0101021700|0.00|0.00|0.000|148.5002.6</v>
      </c>
      <c r="E470" s="20" t="s">
        <v>493</v>
      </c>
      <c r="F470" s="19" t="str">
        <f t="shared" si="166"/>
        <v>|0200220810|48.60|0.00|2.600|0.000</v>
      </c>
      <c r="G470" s="19" t="str">
        <f>'Cutting Rules'!H470</f>
        <v>||||||||||||</v>
      </c>
      <c r="H470" s="19" t="str">
        <f>VLOOKUP(MID(F470,8,2),[1]Special!$H$2:$I$32,2,0)</f>
        <v>STKM13A</v>
      </c>
      <c r="I470" s="19" t="str">
        <f t="shared" si="167"/>
        <v>NBC</v>
      </c>
      <c r="J470" s="19" t="str">
        <f t="shared" si="168"/>
        <v>P</v>
      </c>
      <c r="K470" s="19" t="str">
        <f t="shared" si="169"/>
        <v>48.6</v>
      </c>
      <c r="L470" s="19" t="str">
        <f t="shared" si="170"/>
        <v>0.00</v>
      </c>
      <c r="M470" s="52" t="str">
        <f t="shared" si="171"/>
        <v>2.60</v>
      </c>
      <c r="N470" s="52" t="str">
        <f t="shared" si="172"/>
        <v>6247</v>
      </c>
      <c r="O470" s="19">
        <f>VLOOKUP(F470,[1]Item!$A$5:$Z$10000,26,0)</f>
        <v>2.9489999999999998</v>
      </c>
      <c r="P470" s="19" t="str">
        <f>VLOOKUP(E470,[1]route!$E$3:$O$10005,11,0)</f>
        <v>C</v>
      </c>
      <c r="Q470" s="62" t="str">
        <f>'Cutting Rules'!AD470</f>
        <v>515------------</v>
      </c>
      <c r="R470" s="23">
        <f ca="1">SUMIF([1]route!$E$3:$E$10005,E470,[1]!Table1[生産])</f>
        <v>0</v>
      </c>
      <c r="S470" s="24"/>
      <c r="T470" s="78" t="s">
        <v>547</v>
      </c>
      <c r="U470" s="19"/>
      <c r="V470" s="48">
        <f>SUMIF([1]route!$E$3:$E$10005,E470,[1]route!$M$3:$M$10005)</f>
        <v>0</v>
      </c>
      <c r="W470" s="56">
        <f t="shared" si="173"/>
        <v>0</v>
      </c>
      <c r="X470" s="27" t="e">
        <f t="array" aca="1" ref="X470" ca="1">INDEX($BP470:$CZ470,MATCH(TRUE,$BP470:$CZ470&lt;0,0))</f>
        <v>#N/A</v>
      </c>
      <c r="Y470" s="47" t="str">
        <f t="shared" ca="1" si="164"/>
        <v/>
      </c>
      <c r="Z470" s="121" t="str">
        <f>IFERROR(VLOOKUP(E470,[1]route!$E$3:$BL$10005,59,0),"")&amp;IFERROR(VLOOKUP(E470,[1]route!$E$3:$BL$10005,60,0),"")</f>
        <v/>
      </c>
      <c r="AA470" s="28">
        <f t="shared" ca="1" si="174"/>
        <v>0</v>
      </c>
      <c r="AB470" s="77">
        <f t="shared" ca="1" si="175"/>
        <v>0</v>
      </c>
      <c r="AC470" s="4" t="str">
        <f t="shared" ca="1" si="165"/>
        <v/>
      </c>
      <c r="AD470" s="29">
        <v>0</v>
      </c>
      <c r="AE470" s="30">
        <f ca="1">SUMIF([1]route!$E$3:$E$10005,E470,[1]!Table1[1])</f>
        <v>0</v>
      </c>
      <c r="AF470" s="30">
        <f ca="1">SUMIF([1]route!$E$3:$E$10005,E470,[1]!Table1[2])</f>
        <v>0</v>
      </c>
      <c r="AG470" s="30">
        <f ca="1">SUMIF([1]route!$E$3:$E$10005,E470,[1]!Table1[3])</f>
        <v>0</v>
      </c>
      <c r="AH470" s="30">
        <f ca="1">SUMIF([1]route!$E$3:$E$10005,E470,[1]!Table1[4])</f>
        <v>0</v>
      </c>
      <c r="AI470" s="30">
        <f ca="1">SUMIF([1]route!$E$3:$E$10005,E470,[1]!Table1[5])</f>
        <v>0</v>
      </c>
      <c r="AJ470" s="30">
        <f ca="1">SUMIF([1]route!$E$3:$E$10005,E470,[1]!Table1[6])</f>
        <v>0</v>
      </c>
      <c r="AK470" s="30">
        <f ca="1">SUMIF([1]route!$E$3:$E$10005,E470,[1]!Table1[7])</f>
        <v>0</v>
      </c>
      <c r="AL470" s="30">
        <f ca="1">SUMIF([1]route!$E$3:$E$10005,E470,[1]!Table1[8])</f>
        <v>0</v>
      </c>
      <c r="AM470" s="30">
        <f ca="1">SUMIF([1]route!$E$3:$E$10005,E470,[1]!Table1[9])</f>
        <v>0</v>
      </c>
      <c r="AN470" s="30">
        <f ca="1">SUMIF([1]route!$E$3:$E$10005,E470,[1]!Table1[10])</f>
        <v>0</v>
      </c>
      <c r="AO470" s="30">
        <f ca="1">SUMIF([1]route!$E$3:$E$10005,E470,[1]!Table1[11])</f>
        <v>0</v>
      </c>
      <c r="AP470" s="30">
        <f ca="1">SUMIF([1]route!$E$3:$E$10005,E470,[1]!Table1[12])</f>
        <v>0</v>
      </c>
      <c r="AQ470" s="30">
        <f ca="1">SUMIF([1]route!$E$3:$E$10005,E470,[1]!Table1[13])</f>
        <v>0</v>
      </c>
      <c r="AR470" s="30">
        <f ca="1">SUMIF([1]route!$E$3:$E$10005,E470,[1]!Table1[14])</f>
        <v>0</v>
      </c>
      <c r="AS470" s="30">
        <f ca="1">SUMIF([1]route!$E$3:$E$10005,E470,[1]!Table1[15])</f>
        <v>0</v>
      </c>
      <c r="AT470" s="30">
        <f ca="1">SUMIF([1]route!$E$3:$E$10005,E470,[1]!Table1[16])</f>
        <v>0</v>
      </c>
      <c r="AU470" s="30">
        <f ca="1">SUMIF([1]route!$E$3:$E$10005,E470,[1]!Table1[17])</f>
        <v>0</v>
      </c>
      <c r="AV470" s="30">
        <f ca="1">SUMIF([1]route!$E$3:$E$10005,E470,[1]!Table1[18])</f>
        <v>0</v>
      </c>
      <c r="AW470" s="30">
        <f ca="1">SUMIF([1]route!$E$3:$E$10005,E470,[1]!Table1[19])</f>
        <v>0</v>
      </c>
      <c r="AX470" s="30">
        <f ca="1">SUMIF([1]route!$E$3:$E$10005,E470,[1]!Table1[20])</f>
        <v>0</v>
      </c>
      <c r="AY470" s="30">
        <f ca="1">SUMIF([1]route!$E$3:$E$10005,E470,[1]!Table1[21])</f>
        <v>0</v>
      </c>
      <c r="AZ470" s="30">
        <f ca="1">SUMIF([1]route!$E$3:$E$10005,E470,[1]!Table1[22])</f>
        <v>0</v>
      </c>
      <c r="BA470" s="30">
        <f ca="1">SUMIF([1]route!$E$3:$E$10005,E470,[1]!Table1[23])</f>
        <v>0</v>
      </c>
      <c r="BB470" s="30">
        <f ca="1">SUMIF([1]route!$E$3:$E$10005,E470,[1]!Table1[24])</f>
        <v>0</v>
      </c>
      <c r="BC470" s="30">
        <f ca="1">SUMIF([1]route!$E$3:$E$10005,E470,[1]!Table1[25])</f>
        <v>0</v>
      </c>
      <c r="BD470" s="30">
        <f ca="1">SUMIF([1]route!$E$3:$E$10005,E470,[1]!Table1[26])</f>
        <v>0</v>
      </c>
      <c r="BE470" s="30">
        <f ca="1">SUMIF([1]route!$E$3:$E$10005,E470,[1]!Table1[27])</f>
        <v>0</v>
      </c>
      <c r="BF470" s="30">
        <f ca="1">SUMIF([1]route!$E$3:$E$10005,E470,[1]!Table1[28])</f>
        <v>0</v>
      </c>
      <c r="BG470" s="30">
        <f ca="1">SUMIF([1]route!$E$3:$E$10005,E470,[1]!Table1[29])</f>
        <v>0</v>
      </c>
      <c r="BH470" s="30">
        <f ca="1">SUMIF([1]route!$E$3:$E$10005,E470,[1]!Table1[30])</f>
        <v>0</v>
      </c>
      <c r="BI470" s="30">
        <f ca="1">SUMIF([1]route!$E$3:$E$10005,E470,[1]!Table1[31])</f>
        <v>0</v>
      </c>
      <c r="BJ470" s="30">
        <f ca="1">SUMIF([1]route!$E$3:$E$10005,E470,[1]!Table1[Remain PO])</f>
        <v>0</v>
      </c>
      <c r="BK470" s="31">
        <f ca="1">SUMIF([1]route!$E$3:$E$10005,E470,[1]!Table1[N+1])</f>
        <v>0</v>
      </c>
      <c r="BL470" s="31">
        <f ca="1">SUMIF([1]route!$E$3:$E$10005,E470,[1]!Table1[N+2])</f>
        <v>0</v>
      </c>
      <c r="BM470" s="31">
        <f ca="1">SUMIF([1]route!$E$3:$E$10005,E470,[1]!Table1[N+3])</f>
        <v>0</v>
      </c>
      <c r="BN470" s="32">
        <f ca="1">SUMIF([1]route!$E$3:$E$10005,E470,[1]!Table1[N+4])</f>
        <v>0</v>
      </c>
      <c r="BP470" s="37">
        <f t="shared" si="176"/>
        <v>0</v>
      </c>
      <c r="BQ470" s="35">
        <f t="shared" ca="1" si="163"/>
        <v>0</v>
      </c>
      <c r="BR470" s="35">
        <f t="shared" ca="1" si="163"/>
        <v>0</v>
      </c>
      <c r="BS470" s="35">
        <f t="shared" ca="1" si="163"/>
        <v>0</v>
      </c>
      <c r="BT470" s="35">
        <f t="shared" ca="1" si="163"/>
        <v>0</v>
      </c>
      <c r="BU470" s="35">
        <f t="shared" ca="1" si="163"/>
        <v>0</v>
      </c>
      <c r="BV470" s="35">
        <f t="shared" ca="1" si="163"/>
        <v>0</v>
      </c>
      <c r="BW470" s="35">
        <f t="shared" ca="1" si="163"/>
        <v>0</v>
      </c>
      <c r="BX470" s="35">
        <f t="shared" ca="1" si="163"/>
        <v>0</v>
      </c>
      <c r="BY470" s="35">
        <f t="shared" ca="1" si="163"/>
        <v>0</v>
      </c>
      <c r="BZ470" s="35">
        <f t="shared" ca="1" si="163"/>
        <v>0</v>
      </c>
      <c r="CA470" s="35">
        <f t="shared" ca="1" si="178"/>
        <v>0</v>
      </c>
      <c r="CB470" s="35">
        <f t="shared" ca="1" si="178"/>
        <v>0</v>
      </c>
      <c r="CC470" s="35">
        <f t="shared" ca="1" si="178"/>
        <v>0</v>
      </c>
      <c r="CD470" s="35">
        <f t="shared" ca="1" si="178"/>
        <v>0</v>
      </c>
      <c r="CE470" s="35">
        <f t="shared" ca="1" si="178"/>
        <v>0</v>
      </c>
      <c r="CF470" s="35">
        <f t="shared" ca="1" si="178"/>
        <v>0</v>
      </c>
      <c r="CG470" s="35">
        <f t="shared" ca="1" si="178"/>
        <v>0</v>
      </c>
      <c r="CH470" s="35">
        <f t="shared" ca="1" si="178"/>
        <v>0</v>
      </c>
      <c r="CI470" s="35">
        <f t="shared" ca="1" si="178"/>
        <v>0</v>
      </c>
      <c r="CJ470" s="35">
        <f t="shared" ca="1" si="177"/>
        <v>0</v>
      </c>
      <c r="CK470" s="35">
        <f t="shared" ca="1" si="177"/>
        <v>0</v>
      </c>
      <c r="CL470" s="35">
        <f t="shared" ca="1" si="177"/>
        <v>0</v>
      </c>
      <c r="CM470" s="35">
        <f t="shared" ca="1" si="177"/>
        <v>0</v>
      </c>
      <c r="CN470" s="35">
        <f t="shared" ca="1" si="161"/>
        <v>0</v>
      </c>
      <c r="CO470" s="35">
        <f t="shared" ca="1" si="161"/>
        <v>0</v>
      </c>
      <c r="CP470" s="35">
        <f t="shared" ca="1" si="161"/>
        <v>0</v>
      </c>
      <c r="CQ470" s="35">
        <f t="shared" ca="1" si="161"/>
        <v>0</v>
      </c>
      <c r="CR470" s="35">
        <f t="shared" ca="1" si="161"/>
        <v>0</v>
      </c>
      <c r="CS470" s="35">
        <f t="shared" ca="1" si="161"/>
        <v>0</v>
      </c>
      <c r="CT470" s="35">
        <f t="shared" ca="1" si="161"/>
        <v>0</v>
      </c>
      <c r="CU470" s="35">
        <f t="shared" ca="1" si="161"/>
        <v>0</v>
      </c>
      <c r="CV470" s="35">
        <f t="shared" ca="1" si="161"/>
        <v>0</v>
      </c>
      <c r="CW470" s="38">
        <f t="shared" ca="1" si="160"/>
        <v>0</v>
      </c>
      <c r="CX470" s="38">
        <f t="shared" ca="1" si="160"/>
        <v>0</v>
      </c>
      <c r="CY470" s="38">
        <f t="shared" ca="1" si="160"/>
        <v>0</v>
      </c>
      <c r="CZ470" s="39">
        <f t="shared" ca="1" si="160"/>
        <v>0</v>
      </c>
      <c r="DA470" s="35"/>
    </row>
    <row r="471" spans="4:105" x14ac:dyDescent="0.3">
      <c r="D471" s="61" t="str">
        <f>VLOOKUP(F471,[1]Special!$O$2:$S$209,3,0)</f>
        <v>|0101021700|0.00|0.00|0.000|148.5002.6</v>
      </c>
      <c r="E471" s="20" t="s">
        <v>494</v>
      </c>
      <c r="F471" s="19" t="str">
        <f t="shared" si="166"/>
        <v>|0200220810|48.60|0.00|2.600|0.000</v>
      </c>
      <c r="G471" s="19" t="str">
        <f>'Cutting Rules'!H471</f>
        <v>||||||||||||</v>
      </c>
      <c r="H471" s="19" t="str">
        <f>VLOOKUP(MID(F471,8,2),[1]Special!$H$2:$I$32,2,0)</f>
        <v>STKM13A</v>
      </c>
      <c r="I471" s="19" t="str">
        <f t="shared" si="167"/>
        <v>NBC</v>
      </c>
      <c r="J471" s="19" t="str">
        <f t="shared" si="168"/>
        <v>P</v>
      </c>
      <c r="K471" s="19" t="str">
        <f t="shared" si="169"/>
        <v>48.6</v>
      </c>
      <c r="L471" s="19" t="str">
        <f t="shared" si="170"/>
        <v>0.00</v>
      </c>
      <c r="M471" s="52" t="str">
        <f t="shared" si="171"/>
        <v>2.60</v>
      </c>
      <c r="N471" s="52" t="str">
        <f t="shared" si="172"/>
        <v>5692</v>
      </c>
      <c r="O471" s="19">
        <f>VLOOKUP(F471,[1]Item!$A$5:$Z$10000,26,0)</f>
        <v>2.9489999999999998</v>
      </c>
      <c r="P471" s="19" t="str">
        <f>VLOOKUP(E471,[1]route!$E$3:$O$10005,11,0)</f>
        <v>C</v>
      </c>
      <c r="Q471" s="62" t="str">
        <f>'Cutting Rules'!AD471</f>
        <v>524.7------------</v>
      </c>
      <c r="R471" s="23">
        <f ca="1">SUMIF([1]route!$E$3:$E$10005,E471,[1]!Table1[生産])</f>
        <v>0</v>
      </c>
      <c r="S471" s="24"/>
      <c r="T471" s="78" t="s">
        <v>547</v>
      </c>
      <c r="U471" s="19"/>
      <c r="V471" s="48">
        <f>SUMIF([1]route!$E$3:$E$10005,E471,[1]route!$M$3:$M$10005)</f>
        <v>0</v>
      </c>
      <c r="W471" s="56">
        <f t="shared" si="173"/>
        <v>0</v>
      </c>
      <c r="X471" s="27" t="e">
        <f t="array" aca="1" ref="X471" ca="1">INDEX($BP471:$CZ471,MATCH(TRUE,$BP471:$CZ471&lt;0,0))</f>
        <v>#N/A</v>
      </c>
      <c r="Y471" s="47" t="str">
        <f t="shared" ca="1" si="164"/>
        <v/>
      </c>
      <c r="Z471" s="121" t="str">
        <f>IFERROR(VLOOKUP(E471,[1]route!$E$3:$BL$10005,59,0),"")&amp;IFERROR(VLOOKUP(E471,[1]route!$E$3:$BL$10005,60,0),"")</f>
        <v/>
      </c>
      <c r="AA471" s="28">
        <f t="shared" ca="1" si="174"/>
        <v>0</v>
      </c>
      <c r="AB471" s="77">
        <f t="shared" ca="1" si="175"/>
        <v>0</v>
      </c>
      <c r="AC471" s="4" t="str">
        <f t="shared" ca="1" si="165"/>
        <v/>
      </c>
      <c r="AD471" s="29">
        <v>0</v>
      </c>
      <c r="AE471" s="30">
        <f ca="1">SUMIF([1]route!$E$3:$E$10005,E471,[1]!Table1[1])</f>
        <v>0</v>
      </c>
      <c r="AF471" s="30">
        <f ca="1">SUMIF([1]route!$E$3:$E$10005,E471,[1]!Table1[2])</f>
        <v>0</v>
      </c>
      <c r="AG471" s="30">
        <f ca="1">SUMIF([1]route!$E$3:$E$10005,E471,[1]!Table1[3])</f>
        <v>0</v>
      </c>
      <c r="AH471" s="30">
        <f ca="1">SUMIF([1]route!$E$3:$E$10005,E471,[1]!Table1[4])</f>
        <v>0</v>
      </c>
      <c r="AI471" s="30">
        <f ca="1">SUMIF([1]route!$E$3:$E$10005,E471,[1]!Table1[5])</f>
        <v>0</v>
      </c>
      <c r="AJ471" s="30">
        <f ca="1">SUMIF([1]route!$E$3:$E$10005,E471,[1]!Table1[6])</f>
        <v>0</v>
      </c>
      <c r="AK471" s="30">
        <f ca="1">SUMIF([1]route!$E$3:$E$10005,E471,[1]!Table1[7])</f>
        <v>0</v>
      </c>
      <c r="AL471" s="30">
        <f ca="1">SUMIF([1]route!$E$3:$E$10005,E471,[1]!Table1[8])</f>
        <v>0</v>
      </c>
      <c r="AM471" s="30">
        <f ca="1">SUMIF([1]route!$E$3:$E$10005,E471,[1]!Table1[9])</f>
        <v>0</v>
      </c>
      <c r="AN471" s="30">
        <f ca="1">SUMIF([1]route!$E$3:$E$10005,E471,[1]!Table1[10])</f>
        <v>0</v>
      </c>
      <c r="AO471" s="30">
        <f ca="1">SUMIF([1]route!$E$3:$E$10005,E471,[1]!Table1[11])</f>
        <v>0</v>
      </c>
      <c r="AP471" s="30">
        <f ca="1">SUMIF([1]route!$E$3:$E$10005,E471,[1]!Table1[12])</f>
        <v>0</v>
      </c>
      <c r="AQ471" s="30">
        <f ca="1">SUMIF([1]route!$E$3:$E$10005,E471,[1]!Table1[13])</f>
        <v>0</v>
      </c>
      <c r="AR471" s="30">
        <f ca="1">SUMIF([1]route!$E$3:$E$10005,E471,[1]!Table1[14])</f>
        <v>0</v>
      </c>
      <c r="AS471" s="30">
        <f ca="1">SUMIF([1]route!$E$3:$E$10005,E471,[1]!Table1[15])</f>
        <v>0</v>
      </c>
      <c r="AT471" s="30">
        <f ca="1">SUMIF([1]route!$E$3:$E$10005,E471,[1]!Table1[16])</f>
        <v>0</v>
      </c>
      <c r="AU471" s="30">
        <f ca="1">SUMIF([1]route!$E$3:$E$10005,E471,[1]!Table1[17])</f>
        <v>0</v>
      </c>
      <c r="AV471" s="30">
        <f ca="1">SUMIF([1]route!$E$3:$E$10005,E471,[1]!Table1[18])</f>
        <v>0</v>
      </c>
      <c r="AW471" s="30">
        <f ca="1">SUMIF([1]route!$E$3:$E$10005,E471,[1]!Table1[19])</f>
        <v>0</v>
      </c>
      <c r="AX471" s="30">
        <f ca="1">SUMIF([1]route!$E$3:$E$10005,E471,[1]!Table1[20])</f>
        <v>0</v>
      </c>
      <c r="AY471" s="30">
        <f ca="1">SUMIF([1]route!$E$3:$E$10005,E471,[1]!Table1[21])</f>
        <v>0</v>
      </c>
      <c r="AZ471" s="30">
        <f ca="1">SUMIF([1]route!$E$3:$E$10005,E471,[1]!Table1[22])</f>
        <v>0</v>
      </c>
      <c r="BA471" s="30">
        <f ca="1">SUMIF([1]route!$E$3:$E$10005,E471,[1]!Table1[23])</f>
        <v>0</v>
      </c>
      <c r="BB471" s="30">
        <f ca="1">SUMIF([1]route!$E$3:$E$10005,E471,[1]!Table1[24])</f>
        <v>0</v>
      </c>
      <c r="BC471" s="30">
        <f ca="1">SUMIF([1]route!$E$3:$E$10005,E471,[1]!Table1[25])</f>
        <v>0</v>
      </c>
      <c r="BD471" s="30">
        <f ca="1">SUMIF([1]route!$E$3:$E$10005,E471,[1]!Table1[26])</f>
        <v>0</v>
      </c>
      <c r="BE471" s="30">
        <f ca="1">SUMIF([1]route!$E$3:$E$10005,E471,[1]!Table1[27])</f>
        <v>0</v>
      </c>
      <c r="BF471" s="30">
        <f ca="1">SUMIF([1]route!$E$3:$E$10005,E471,[1]!Table1[28])</f>
        <v>0</v>
      </c>
      <c r="BG471" s="30">
        <f ca="1">SUMIF([1]route!$E$3:$E$10005,E471,[1]!Table1[29])</f>
        <v>0</v>
      </c>
      <c r="BH471" s="30">
        <f ca="1">SUMIF([1]route!$E$3:$E$10005,E471,[1]!Table1[30])</f>
        <v>0</v>
      </c>
      <c r="BI471" s="30">
        <f ca="1">SUMIF([1]route!$E$3:$E$10005,E471,[1]!Table1[31])</f>
        <v>0</v>
      </c>
      <c r="BJ471" s="30">
        <f ca="1">SUMIF([1]route!$E$3:$E$10005,E471,[1]!Table1[Remain PO])</f>
        <v>0</v>
      </c>
      <c r="BK471" s="31">
        <f ca="1">SUMIF([1]route!$E$3:$E$10005,E471,[1]!Table1[N+1])</f>
        <v>0</v>
      </c>
      <c r="BL471" s="31">
        <f ca="1">SUMIF([1]route!$E$3:$E$10005,E471,[1]!Table1[N+2])</f>
        <v>0</v>
      </c>
      <c r="BM471" s="31">
        <f ca="1">SUMIF([1]route!$E$3:$E$10005,E471,[1]!Table1[N+3])</f>
        <v>0</v>
      </c>
      <c r="BN471" s="32">
        <f ca="1">SUMIF([1]route!$E$3:$E$10005,E471,[1]!Table1[N+4])</f>
        <v>0</v>
      </c>
      <c r="BP471" s="37">
        <f t="shared" si="176"/>
        <v>0</v>
      </c>
      <c r="BQ471" s="35">
        <f t="shared" ca="1" si="163"/>
        <v>0</v>
      </c>
      <c r="BR471" s="35">
        <f t="shared" ca="1" si="163"/>
        <v>0</v>
      </c>
      <c r="BS471" s="35">
        <f t="shared" ca="1" si="163"/>
        <v>0</v>
      </c>
      <c r="BT471" s="35">
        <f t="shared" ca="1" si="163"/>
        <v>0</v>
      </c>
      <c r="BU471" s="35">
        <f t="shared" ca="1" si="163"/>
        <v>0</v>
      </c>
      <c r="BV471" s="35">
        <f t="shared" ca="1" si="163"/>
        <v>0</v>
      </c>
      <c r="BW471" s="35">
        <f t="shared" ca="1" si="163"/>
        <v>0</v>
      </c>
      <c r="BX471" s="35">
        <f t="shared" ca="1" si="163"/>
        <v>0</v>
      </c>
      <c r="BY471" s="35">
        <f t="shared" ca="1" si="163"/>
        <v>0</v>
      </c>
      <c r="BZ471" s="35">
        <f t="shared" ca="1" si="163"/>
        <v>0</v>
      </c>
      <c r="CA471" s="35">
        <f t="shared" ca="1" si="178"/>
        <v>0</v>
      </c>
      <c r="CB471" s="35">
        <f t="shared" ca="1" si="178"/>
        <v>0</v>
      </c>
      <c r="CC471" s="35">
        <f t="shared" ca="1" si="178"/>
        <v>0</v>
      </c>
      <c r="CD471" s="35">
        <f t="shared" ca="1" si="178"/>
        <v>0</v>
      </c>
      <c r="CE471" s="35">
        <f t="shared" ca="1" si="178"/>
        <v>0</v>
      </c>
      <c r="CF471" s="35">
        <f t="shared" ca="1" si="178"/>
        <v>0</v>
      </c>
      <c r="CG471" s="35">
        <f t="shared" ca="1" si="178"/>
        <v>0</v>
      </c>
      <c r="CH471" s="35">
        <f t="shared" ca="1" si="178"/>
        <v>0</v>
      </c>
      <c r="CI471" s="35">
        <f t="shared" ca="1" si="178"/>
        <v>0</v>
      </c>
      <c r="CJ471" s="35">
        <f t="shared" ca="1" si="177"/>
        <v>0</v>
      </c>
      <c r="CK471" s="35">
        <f t="shared" ca="1" si="177"/>
        <v>0</v>
      </c>
      <c r="CL471" s="35">
        <f t="shared" ca="1" si="177"/>
        <v>0</v>
      </c>
      <c r="CM471" s="35">
        <f t="shared" ca="1" si="177"/>
        <v>0</v>
      </c>
      <c r="CN471" s="35">
        <f t="shared" ca="1" si="161"/>
        <v>0</v>
      </c>
      <c r="CO471" s="35">
        <f t="shared" ca="1" si="161"/>
        <v>0</v>
      </c>
      <c r="CP471" s="35">
        <f t="shared" ca="1" si="161"/>
        <v>0</v>
      </c>
      <c r="CQ471" s="35">
        <f t="shared" ca="1" si="161"/>
        <v>0</v>
      </c>
      <c r="CR471" s="35">
        <f t="shared" ca="1" si="161"/>
        <v>0</v>
      </c>
      <c r="CS471" s="35">
        <f t="shared" ca="1" si="161"/>
        <v>0</v>
      </c>
      <c r="CT471" s="35">
        <f t="shared" ca="1" si="161"/>
        <v>0</v>
      </c>
      <c r="CU471" s="35">
        <f t="shared" ca="1" si="161"/>
        <v>0</v>
      </c>
      <c r="CV471" s="35">
        <f t="shared" ca="1" si="161"/>
        <v>0</v>
      </c>
      <c r="CW471" s="38">
        <f t="shared" ca="1" si="160"/>
        <v>0</v>
      </c>
      <c r="CX471" s="38">
        <f t="shared" ca="1" si="160"/>
        <v>0</v>
      </c>
      <c r="CY471" s="38">
        <f t="shared" ca="1" si="160"/>
        <v>0</v>
      </c>
      <c r="CZ471" s="39">
        <f t="shared" ca="1" si="160"/>
        <v>0</v>
      </c>
      <c r="DA471" s="35"/>
    </row>
    <row r="472" spans="4:105" x14ac:dyDescent="0.3">
      <c r="D472" s="61" t="str">
        <f>VLOOKUP(F472,[1]Special!$O$2:$S$209,3,0)</f>
        <v>|0101021700|0.00|0.00|0.000|105.0002</v>
      </c>
      <c r="E472" s="20" t="s">
        <v>495</v>
      </c>
      <c r="F472" s="19" t="str">
        <f t="shared" si="166"/>
        <v>|0200220810|34.00|0.00|2.000|0.000</v>
      </c>
      <c r="G472" s="19" t="str">
        <f>'Cutting Rules'!H472</f>
        <v>Vinfast||||||||||||</v>
      </c>
      <c r="H472" s="19" t="str">
        <f>VLOOKUP(MID(F472,8,2),[1]Special!$H$2:$I$32,2,0)</f>
        <v>STKM13A</v>
      </c>
      <c r="I472" s="19" t="str">
        <f t="shared" si="167"/>
        <v>NBC</v>
      </c>
      <c r="J472" s="19" t="str">
        <f t="shared" si="168"/>
        <v>P</v>
      </c>
      <c r="K472" s="19" t="str">
        <f t="shared" si="169"/>
        <v>34.0</v>
      </c>
      <c r="L472" s="19" t="str">
        <f t="shared" si="170"/>
        <v>0.00</v>
      </c>
      <c r="M472" s="52" t="str">
        <f t="shared" si="171"/>
        <v>2.00</v>
      </c>
      <c r="N472" s="52" t="str">
        <f t="shared" si="172"/>
        <v>6299</v>
      </c>
      <c r="O472" s="19">
        <f>VLOOKUP(F472,[1]Item!$A$5:$Z$10000,26,0)</f>
        <v>1.5780000000000001</v>
      </c>
      <c r="P472" s="19" t="str">
        <f>VLOOKUP(E472,[1]route!$E$3:$O$10005,11,0)</f>
        <v>C</v>
      </c>
      <c r="Q472" s="62" t="str">
        <f>'Cutting Rules'!AD472</f>
        <v>780------------</v>
      </c>
      <c r="R472" s="23">
        <f ca="1">SUMIF([1]route!$E$3:$E$10005,E472,[1]!Table1[生産])</f>
        <v>0</v>
      </c>
      <c r="S472" s="24"/>
      <c r="T472" s="78" t="s">
        <v>547</v>
      </c>
      <c r="U472" s="19"/>
      <c r="V472" s="48">
        <f>SUMIF([1]route!$E$3:$E$10005,E472,[1]route!$M$3:$M$10005)</f>
        <v>0</v>
      </c>
      <c r="W472" s="56">
        <f t="shared" si="173"/>
        <v>0</v>
      </c>
      <c r="X472" s="27" t="e">
        <f t="array" aca="1" ref="X472" ca="1">INDEX($BP472:$CZ472,MATCH(TRUE,$BP472:$CZ472&lt;0,0))</f>
        <v>#N/A</v>
      </c>
      <c r="Y472" s="47" t="str">
        <f t="shared" ca="1" si="164"/>
        <v/>
      </c>
      <c r="Z472" s="121" t="str">
        <f>IFERROR(VLOOKUP(E472,[1]route!$E$3:$BL$10005,59,0),"")&amp;IFERROR(VLOOKUP(E472,[1]route!$E$3:$BL$10005,60,0),"")</f>
        <v/>
      </c>
      <c r="AA472" s="28">
        <f t="shared" ca="1" si="174"/>
        <v>0</v>
      </c>
      <c r="AB472" s="77">
        <f t="shared" ca="1" si="175"/>
        <v>0</v>
      </c>
      <c r="AC472" s="4" t="str">
        <f t="shared" ca="1" si="165"/>
        <v/>
      </c>
      <c r="AD472" s="29">
        <v>0</v>
      </c>
      <c r="AE472" s="30">
        <f ca="1">SUMIF([1]route!$E$3:$E$10005,E472,[1]!Table1[1])</f>
        <v>0</v>
      </c>
      <c r="AF472" s="30">
        <f ca="1">SUMIF([1]route!$E$3:$E$10005,E472,[1]!Table1[2])</f>
        <v>0</v>
      </c>
      <c r="AG472" s="30">
        <f ca="1">SUMIF([1]route!$E$3:$E$10005,E472,[1]!Table1[3])</f>
        <v>0</v>
      </c>
      <c r="AH472" s="30">
        <f ca="1">SUMIF([1]route!$E$3:$E$10005,E472,[1]!Table1[4])</f>
        <v>0</v>
      </c>
      <c r="AI472" s="30">
        <f ca="1">SUMIF([1]route!$E$3:$E$10005,E472,[1]!Table1[5])</f>
        <v>0</v>
      </c>
      <c r="AJ472" s="30">
        <f ca="1">SUMIF([1]route!$E$3:$E$10005,E472,[1]!Table1[6])</f>
        <v>0</v>
      </c>
      <c r="AK472" s="30">
        <f ca="1">SUMIF([1]route!$E$3:$E$10005,E472,[1]!Table1[7])</f>
        <v>0</v>
      </c>
      <c r="AL472" s="30">
        <f ca="1">SUMIF([1]route!$E$3:$E$10005,E472,[1]!Table1[8])</f>
        <v>0</v>
      </c>
      <c r="AM472" s="30">
        <f ca="1">SUMIF([1]route!$E$3:$E$10005,E472,[1]!Table1[9])</f>
        <v>0</v>
      </c>
      <c r="AN472" s="30">
        <f ca="1">SUMIF([1]route!$E$3:$E$10005,E472,[1]!Table1[10])</f>
        <v>0</v>
      </c>
      <c r="AO472" s="30">
        <f ca="1">SUMIF([1]route!$E$3:$E$10005,E472,[1]!Table1[11])</f>
        <v>0</v>
      </c>
      <c r="AP472" s="30">
        <f ca="1">SUMIF([1]route!$E$3:$E$10005,E472,[1]!Table1[12])</f>
        <v>0</v>
      </c>
      <c r="AQ472" s="30">
        <f ca="1">SUMIF([1]route!$E$3:$E$10005,E472,[1]!Table1[13])</f>
        <v>0</v>
      </c>
      <c r="AR472" s="30">
        <f ca="1">SUMIF([1]route!$E$3:$E$10005,E472,[1]!Table1[14])</f>
        <v>0</v>
      </c>
      <c r="AS472" s="30">
        <f ca="1">SUMIF([1]route!$E$3:$E$10005,E472,[1]!Table1[15])</f>
        <v>0</v>
      </c>
      <c r="AT472" s="30">
        <f ca="1">SUMIF([1]route!$E$3:$E$10005,E472,[1]!Table1[16])</f>
        <v>0</v>
      </c>
      <c r="AU472" s="30">
        <f ca="1">SUMIF([1]route!$E$3:$E$10005,E472,[1]!Table1[17])</f>
        <v>0</v>
      </c>
      <c r="AV472" s="30">
        <f ca="1">SUMIF([1]route!$E$3:$E$10005,E472,[1]!Table1[18])</f>
        <v>0</v>
      </c>
      <c r="AW472" s="30">
        <f ca="1">SUMIF([1]route!$E$3:$E$10005,E472,[1]!Table1[19])</f>
        <v>0</v>
      </c>
      <c r="AX472" s="30">
        <f ca="1">SUMIF([1]route!$E$3:$E$10005,E472,[1]!Table1[20])</f>
        <v>0</v>
      </c>
      <c r="AY472" s="30">
        <f ca="1">SUMIF([1]route!$E$3:$E$10005,E472,[1]!Table1[21])</f>
        <v>0</v>
      </c>
      <c r="AZ472" s="30">
        <f ca="1">SUMIF([1]route!$E$3:$E$10005,E472,[1]!Table1[22])</f>
        <v>0</v>
      </c>
      <c r="BA472" s="30">
        <f ca="1">SUMIF([1]route!$E$3:$E$10005,E472,[1]!Table1[23])</f>
        <v>0</v>
      </c>
      <c r="BB472" s="30">
        <f ca="1">SUMIF([1]route!$E$3:$E$10005,E472,[1]!Table1[24])</f>
        <v>0</v>
      </c>
      <c r="BC472" s="30">
        <f ca="1">SUMIF([1]route!$E$3:$E$10005,E472,[1]!Table1[25])</f>
        <v>0</v>
      </c>
      <c r="BD472" s="30">
        <f ca="1">SUMIF([1]route!$E$3:$E$10005,E472,[1]!Table1[26])</f>
        <v>0</v>
      </c>
      <c r="BE472" s="30">
        <f ca="1">SUMIF([1]route!$E$3:$E$10005,E472,[1]!Table1[27])</f>
        <v>0</v>
      </c>
      <c r="BF472" s="30">
        <f ca="1">SUMIF([1]route!$E$3:$E$10005,E472,[1]!Table1[28])</f>
        <v>0</v>
      </c>
      <c r="BG472" s="30">
        <f ca="1">SUMIF([1]route!$E$3:$E$10005,E472,[1]!Table1[29])</f>
        <v>0</v>
      </c>
      <c r="BH472" s="30">
        <f ca="1">SUMIF([1]route!$E$3:$E$10005,E472,[1]!Table1[30])</f>
        <v>0</v>
      </c>
      <c r="BI472" s="30">
        <f ca="1">SUMIF([1]route!$E$3:$E$10005,E472,[1]!Table1[31])</f>
        <v>0</v>
      </c>
      <c r="BJ472" s="30">
        <f ca="1">SUMIF([1]route!$E$3:$E$10005,E472,[1]!Table1[Remain PO])</f>
        <v>0</v>
      </c>
      <c r="BK472" s="31">
        <f ca="1">SUMIF([1]route!$E$3:$E$10005,E472,[1]!Table1[N+1])</f>
        <v>0</v>
      </c>
      <c r="BL472" s="31">
        <f ca="1">SUMIF([1]route!$E$3:$E$10005,E472,[1]!Table1[N+2])</f>
        <v>0</v>
      </c>
      <c r="BM472" s="31">
        <f ca="1">SUMIF([1]route!$E$3:$E$10005,E472,[1]!Table1[N+3])</f>
        <v>0</v>
      </c>
      <c r="BN472" s="32">
        <f ca="1">SUMIF([1]route!$E$3:$E$10005,E472,[1]!Table1[N+4])</f>
        <v>0</v>
      </c>
      <c r="BP472" s="37">
        <f t="shared" si="176"/>
        <v>0</v>
      </c>
      <c r="BQ472" s="35">
        <f t="shared" ca="1" si="163"/>
        <v>0</v>
      </c>
      <c r="BR472" s="35">
        <f t="shared" ca="1" si="163"/>
        <v>0</v>
      </c>
      <c r="BS472" s="35">
        <f t="shared" ca="1" si="163"/>
        <v>0</v>
      </c>
      <c r="BT472" s="35">
        <f t="shared" ca="1" si="163"/>
        <v>0</v>
      </c>
      <c r="BU472" s="35">
        <f t="shared" ca="1" si="163"/>
        <v>0</v>
      </c>
      <c r="BV472" s="35">
        <f t="shared" ca="1" si="163"/>
        <v>0</v>
      </c>
      <c r="BW472" s="35">
        <f t="shared" ca="1" si="163"/>
        <v>0</v>
      </c>
      <c r="BX472" s="35">
        <f t="shared" ca="1" si="163"/>
        <v>0</v>
      </c>
      <c r="BY472" s="35">
        <f t="shared" ca="1" si="163"/>
        <v>0</v>
      </c>
      <c r="BZ472" s="35">
        <f t="shared" ca="1" si="163"/>
        <v>0</v>
      </c>
      <c r="CA472" s="35">
        <f t="shared" ca="1" si="178"/>
        <v>0</v>
      </c>
      <c r="CB472" s="35">
        <f t="shared" ca="1" si="178"/>
        <v>0</v>
      </c>
      <c r="CC472" s="35">
        <f t="shared" ca="1" si="178"/>
        <v>0</v>
      </c>
      <c r="CD472" s="35">
        <f t="shared" ca="1" si="178"/>
        <v>0</v>
      </c>
      <c r="CE472" s="35">
        <f t="shared" ca="1" si="178"/>
        <v>0</v>
      </c>
      <c r="CF472" s="35">
        <f t="shared" ca="1" si="178"/>
        <v>0</v>
      </c>
      <c r="CG472" s="35">
        <f t="shared" ca="1" si="178"/>
        <v>0</v>
      </c>
      <c r="CH472" s="35">
        <f t="shared" ca="1" si="178"/>
        <v>0</v>
      </c>
      <c r="CI472" s="35">
        <f t="shared" ca="1" si="178"/>
        <v>0</v>
      </c>
      <c r="CJ472" s="35">
        <f t="shared" ca="1" si="177"/>
        <v>0</v>
      </c>
      <c r="CK472" s="35">
        <f t="shared" ca="1" si="177"/>
        <v>0</v>
      </c>
      <c r="CL472" s="35">
        <f t="shared" ca="1" si="177"/>
        <v>0</v>
      </c>
      <c r="CM472" s="35">
        <f t="shared" ca="1" si="177"/>
        <v>0</v>
      </c>
      <c r="CN472" s="35">
        <f t="shared" ca="1" si="161"/>
        <v>0</v>
      </c>
      <c r="CO472" s="35">
        <f t="shared" ca="1" si="161"/>
        <v>0</v>
      </c>
      <c r="CP472" s="35">
        <f t="shared" ca="1" si="161"/>
        <v>0</v>
      </c>
      <c r="CQ472" s="35">
        <f t="shared" ca="1" si="161"/>
        <v>0</v>
      </c>
      <c r="CR472" s="35">
        <f t="shared" ca="1" si="161"/>
        <v>0</v>
      </c>
      <c r="CS472" s="35">
        <f t="shared" ca="1" si="161"/>
        <v>0</v>
      </c>
      <c r="CT472" s="35">
        <f t="shared" ca="1" si="161"/>
        <v>0</v>
      </c>
      <c r="CU472" s="35">
        <f t="shared" ca="1" si="161"/>
        <v>0</v>
      </c>
      <c r="CV472" s="35">
        <f t="shared" ca="1" si="161"/>
        <v>0</v>
      </c>
      <c r="CW472" s="38">
        <f t="shared" ca="1" si="160"/>
        <v>0</v>
      </c>
      <c r="CX472" s="38">
        <f t="shared" ca="1" si="160"/>
        <v>0</v>
      </c>
      <c r="CY472" s="38">
        <f t="shared" ca="1" si="160"/>
        <v>0</v>
      </c>
      <c r="CZ472" s="39">
        <f t="shared" ca="1" si="160"/>
        <v>0</v>
      </c>
      <c r="DA472" s="35"/>
    </row>
    <row r="473" spans="4:105" x14ac:dyDescent="0.3">
      <c r="D473" s="61" t="str">
        <f>VLOOKUP(F473,[1]Special!$O$2:$S$209,3,0)</f>
        <v>|0101030100|0.00|0.00|0.000|69.5001.2</v>
      </c>
      <c r="E473" s="20" t="s">
        <v>496</v>
      </c>
      <c r="F473" s="19" t="str">
        <f t="shared" si="166"/>
        <v>|0200230119|22.20|0.00|1.200|0.000</v>
      </c>
      <c r="G473" s="19" t="str">
        <f>'Cutting Rules'!H473</f>
        <v>||||||||||||</v>
      </c>
      <c r="H473" s="19" t="str">
        <f>VLOOKUP(MID(F473,8,2),[1]Special!$H$2:$I$32,2,0)</f>
        <v>STKM11A</v>
      </c>
      <c r="I473" s="19" t="str">
        <f t="shared" si="167"/>
        <v>NBC</v>
      </c>
      <c r="J473" s="19" t="str">
        <f t="shared" si="168"/>
        <v>C</v>
      </c>
      <c r="K473" s="19" t="str">
        <f t="shared" si="169"/>
        <v>22.2</v>
      </c>
      <c r="L473" s="19" t="str">
        <f t="shared" si="170"/>
        <v>0.00</v>
      </c>
      <c r="M473" s="52" t="str">
        <f t="shared" si="171"/>
        <v>1.20</v>
      </c>
      <c r="N473" s="52" t="str">
        <f t="shared" si="172"/>
        <v>6002</v>
      </c>
      <c r="O473" s="19">
        <f>VLOOKUP(F473,[1]Item!$A$5:$Z$10000,26,0)</f>
        <v>0.621</v>
      </c>
      <c r="P473" s="19" t="str">
        <f>VLOOKUP(E473,[1]route!$E$3:$O$10005,11,0)</f>
        <v>C</v>
      </c>
      <c r="Q473" s="62" t="str">
        <f>'Cutting Rules'!AD473</f>
        <v>845------------</v>
      </c>
      <c r="R473" s="23">
        <f ca="1">SUMIF([1]route!$E$3:$E$10005,E473,[1]!Table1[生産])</f>
        <v>0</v>
      </c>
      <c r="S473" s="24"/>
      <c r="T473" s="78" t="s">
        <v>547</v>
      </c>
      <c r="U473" s="19"/>
      <c r="V473" s="48">
        <f>SUMIF([1]route!$E$3:$E$10005,E473,[1]route!$M$3:$M$10005)</f>
        <v>0</v>
      </c>
      <c r="W473" s="56">
        <f t="shared" si="173"/>
        <v>0</v>
      </c>
      <c r="X473" s="27" t="e">
        <f t="array" aca="1" ref="X473" ca="1">INDEX($BP473:$CZ473,MATCH(TRUE,$BP473:$CZ473&lt;0,0))</f>
        <v>#N/A</v>
      </c>
      <c r="Y473" s="47" t="str">
        <f t="shared" ca="1" si="164"/>
        <v/>
      </c>
      <c r="Z473" s="121" t="str">
        <f>IFERROR(VLOOKUP(E473,[1]route!$E$3:$BL$10005,59,0),"")&amp;IFERROR(VLOOKUP(E473,[1]route!$E$3:$BL$10005,60,0),"")</f>
        <v/>
      </c>
      <c r="AA473" s="28">
        <f t="shared" ca="1" si="174"/>
        <v>0</v>
      </c>
      <c r="AB473" s="77">
        <f t="shared" ca="1" si="175"/>
        <v>0</v>
      </c>
      <c r="AC473" s="4" t="str">
        <f t="shared" ca="1" si="165"/>
        <v/>
      </c>
      <c r="AD473" s="29">
        <v>0</v>
      </c>
      <c r="AE473" s="30">
        <f ca="1">SUMIF([1]route!$E$3:$E$10005,E473,[1]!Table1[1])</f>
        <v>0</v>
      </c>
      <c r="AF473" s="30">
        <f ca="1">SUMIF([1]route!$E$3:$E$10005,E473,[1]!Table1[2])</f>
        <v>0</v>
      </c>
      <c r="AG473" s="30">
        <f ca="1">SUMIF([1]route!$E$3:$E$10005,E473,[1]!Table1[3])</f>
        <v>0</v>
      </c>
      <c r="AH473" s="30">
        <f ca="1">SUMIF([1]route!$E$3:$E$10005,E473,[1]!Table1[4])</f>
        <v>0</v>
      </c>
      <c r="AI473" s="30">
        <f ca="1">SUMIF([1]route!$E$3:$E$10005,E473,[1]!Table1[5])</f>
        <v>0</v>
      </c>
      <c r="AJ473" s="30">
        <f ca="1">SUMIF([1]route!$E$3:$E$10005,E473,[1]!Table1[6])</f>
        <v>0</v>
      </c>
      <c r="AK473" s="30">
        <f ca="1">SUMIF([1]route!$E$3:$E$10005,E473,[1]!Table1[7])</f>
        <v>0</v>
      </c>
      <c r="AL473" s="30">
        <f ca="1">SUMIF([1]route!$E$3:$E$10005,E473,[1]!Table1[8])</f>
        <v>0</v>
      </c>
      <c r="AM473" s="30">
        <f ca="1">SUMIF([1]route!$E$3:$E$10005,E473,[1]!Table1[9])</f>
        <v>0</v>
      </c>
      <c r="AN473" s="30">
        <f ca="1">SUMIF([1]route!$E$3:$E$10005,E473,[1]!Table1[10])</f>
        <v>0</v>
      </c>
      <c r="AO473" s="30">
        <f ca="1">SUMIF([1]route!$E$3:$E$10005,E473,[1]!Table1[11])</f>
        <v>0</v>
      </c>
      <c r="AP473" s="30">
        <f ca="1">SUMIF([1]route!$E$3:$E$10005,E473,[1]!Table1[12])</f>
        <v>0</v>
      </c>
      <c r="AQ473" s="30">
        <f ca="1">SUMIF([1]route!$E$3:$E$10005,E473,[1]!Table1[13])</f>
        <v>0</v>
      </c>
      <c r="AR473" s="30">
        <f ca="1">SUMIF([1]route!$E$3:$E$10005,E473,[1]!Table1[14])</f>
        <v>0</v>
      </c>
      <c r="AS473" s="30">
        <f ca="1">SUMIF([1]route!$E$3:$E$10005,E473,[1]!Table1[15])</f>
        <v>0</v>
      </c>
      <c r="AT473" s="30">
        <f ca="1">SUMIF([1]route!$E$3:$E$10005,E473,[1]!Table1[16])</f>
        <v>0</v>
      </c>
      <c r="AU473" s="30">
        <f ca="1">SUMIF([1]route!$E$3:$E$10005,E473,[1]!Table1[17])</f>
        <v>0</v>
      </c>
      <c r="AV473" s="30">
        <f ca="1">SUMIF([1]route!$E$3:$E$10005,E473,[1]!Table1[18])</f>
        <v>0</v>
      </c>
      <c r="AW473" s="30">
        <f ca="1">SUMIF([1]route!$E$3:$E$10005,E473,[1]!Table1[19])</f>
        <v>0</v>
      </c>
      <c r="AX473" s="30">
        <f ca="1">SUMIF([1]route!$E$3:$E$10005,E473,[1]!Table1[20])</f>
        <v>0</v>
      </c>
      <c r="AY473" s="30">
        <f ca="1">SUMIF([1]route!$E$3:$E$10005,E473,[1]!Table1[21])</f>
        <v>0</v>
      </c>
      <c r="AZ473" s="30">
        <f ca="1">SUMIF([1]route!$E$3:$E$10005,E473,[1]!Table1[22])</f>
        <v>0</v>
      </c>
      <c r="BA473" s="30">
        <f ca="1">SUMIF([1]route!$E$3:$E$10005,E473,[1]!Table1[23])</f>
        <v>0</v>
      </c>
      <c r="BB473" s="30">
        <f ca="1">SUMIF([1]route!$E$3:$E$10005,E473,[1]!Table1[24])</f>
        <v>0</v>
      </c>
      <c r="BC473" s="30">
        <f ca="1">SUMIF([1]route!$E$3:$E$10005,E473,[1]!Table1[25])</f>
        <v>0</v>
      </c>
      <c r="BD473" s="30">
        <f ca="1">SUMIF([1]route!$E$3:$E$10005,E473,[1]!Table1[26])</f>
        <v>0</v>
      </c>
      <c r="BE473" s="30">
        <f ca="1">SUMIF([1]route!$E$3:$E$10005,E473,[1]!Table1[27])</f>
        <v>0</v>
      </c>
      <c r="BF473" s="30">
        <f ca="1">SUMIF([1]route!$E$3:$E$10005,E473,[1]!Table1[28])</f>
        <v>0</v>
      </c>
      <c r="BG473" s="30">
        <f ca="1">SUMIF([1]route!$E$3:$E$10005,E473,[1]!Table1[29])</f>
        <v>0</v>
      </c>
      <c r="BH473" s="30">
        <f ca="1">SUMIF([1]route!$E$3:$E$10005,E473,[1]!Table1[30])</f>
        <v>0</v>
      </c>
      <c r="BI473" s="30">
        <f ca="1">SUMIF([1]route!$E$3:$E$10005,E473,[1]!Table1[31])</f>
        <v>0</v>
      </c>
      <c r="BJ473" s="30">
        <f ca="1">SUMIF([1]route!$E$3:$E$10005,E473,[1]!Table1[Remain PO])</f>
        <v>0</v>
      </c>
      <c r="BK473" s="31">
        <f ca="1">SUMIF([1]route!$E$3:$E$10005,E473,[1]!Table1[N+1])</f>
        <v>0</v>
      </c>
      <c r="BL473" s="31">
        <f ca="1">SUMIF([1]route!$E$3:$E$10005,E473,[1]!Table1[N+2])</f>
        <v>0</v>
      </c>
      <c r="BM473" s="31">
        <f ca="1">SUMIF([1]route!$E$3:$E$10005,E473,[1]!Table1[N+3])</f>
        <v>0</v>
      </c>
      <c r="BN473" s="32">
        <f ca="1">SUMIF([1]route!$E$3:$E$10005,E473,[1]!Table1[N+4])</f>
        <v>0</v>
      </c>
      <c r="BP473" s="37">
        <f t="shared" si="176"/>
        <v>0</v>
      </c>
      <c r="BQ473" s="35">
        <f t="shared" ca="1" si="163"/>
        <v>0</v>
      </c>
      <c r="BR473" s="35">
        <f t="shared" ca="1" si="163"/>
        <v>0</v>
      </c>
      <c r="BS473" s="35">
        <f t="shared" ca="1" si="163"/>
        <v>0</v>
      </c>
      <c r="BT473" s="35">
        <f t="shared" ca="1" si="163"/>
        <v>0</v>
      </c>
      <c r="BU473" s="35">
        <f t="shared" ca="1" si="163"/>
        <v>0</v>
      </c>
      <c r="BV473" s="35">
        <f t="shared" ca="1" si="163"/>
        <v>0</v>
      </c>
      <c r="BW473" s="35">
        <f t="shared" ca="1" si="163"/>
        <v>0</v>
      </c>
      <c r="BX473" s="35">
        <f t="shared" ca="1" si="163"/>
        <v>0</v>
      </c>
      <c r="BY473" s="35">
        <f t="shared" ca="1" si="163"/>
        <v>0</v>
      </c>
      <c r="BZ473" s="35">
        <f t="shared" ca="1" si="163"/>
        <v>0</v>
      </c>
      <c r="CA473" s="35">
        <f t="shared" ca="1" si="178"/>
        <v>0</v>
      </c>
      <c r="CB473" s="35">
        <f t="shared" ca="1" si="178"/>
        <v>0</v>
      </c>
      <c r="CC473" s="35">
        <f t="shared" ca="1" si="178"/>
        <v>0</v>
      </c>
      <c r="CD473" s="35">
        <f t="shared" ca="1" si="178"/>
        <v>0</v>
      </c>
      <c r="CE473" s="35">
        <f t="shared" ca="1" si="178"/>
        <v>0</v>
      </c>
      <c r="CF473" s="35">
        <f t="shared" ca="1" si="178"/>
        <v>0</v>
      </c>
      <c r="CG473" s="35">
        <f t="shared" ca="1" si="178"/>
        <v>0</v>
      </c>
      <c r="CH473" s="35">
        <f t="shared" ca="1" si="178"/>
        <v>0</v>
      </c>
      <c r="CI473" s="35">
        <f t="shared" ca="1" si="178"/>
        <v>0</v>
      </c>
      <c r="CJ473" s="35">
        <f t="shared" ca="1" si="177"/>
        <v>0</v>
      </c>
      <c r="CK473" s="35">
        <f t="shared" ca="1" si="177"/>
        <v>0</v>
      </c>
      <c r="CL473" s="35">
        <f t="shared" ca="1" si="177"/>
        <v>0</v>
      </c>
      <c r="CM473" s="35">
        <f t="shared" ca="1" si="177"/>
        <v>0</v>
      </c>
      <c r="CN473" s="35">
        <f t="shared" ca="1" si="161"/>
        <v>0</v>
      </c>
      <c r="CO473" s="35">
        <f t="shared" ca="1" si="161"/>
        <v>0</v>
      </c>
      <c r="CP473" s="35">
        <f t="shared" ca="1" si="161"/>
        <v>0</v>
      </c>
      <c r="CQ473" s="35">
        <f t="shared" ca="1" si="161"/>
        <v>0</v>
      </c>
      <c r="CR473" s="35">
        <f t="shared" ca="1" si="161"/>
        <v>0</v>
      </c>
      <c r="CS473" s="35">
        <f t="shared" ca="1" si="161"/>
        <v>0</v>
      </c>
      <c r="CT473" s="35">
        <f t="shared" ca="1" si="161"/>
        <v>0</v>
      </c>
      <c r="CU473" s="35">
        <f t="shared" ca="1" si="161"/>
        <v>0</v>
      </c>
      <c r="CV473" s="35">
        <f t="shared" ca="1" si="161"/>
        <v>0</v>
      </c>
      <c r="CW473" s="38">
        <f t="shared" ca="1" si="160"/>
        <v>0</v>
      </c>
      <c r="CX473" s="38">
        <f t="shared" ca="1" si="160"/>
        <v>0</v>
      </c>
      <c r="CY473" s="38">
        <f t="shared" ca="1" si="160"/>
        <v>0</v>
      </c>
      <c r="CZ473" s="39">
        <f t="shared" ca="1" si="160"/>
        <v>0</v>
      </c>
      <c r="DA473" s="35"/>
    </row>
    <row r="474" spans="4:105" x14ac:dyDescent="0.3">
      <c r="D474" s="61" t="str">
        <f>VLOOKUP(F474,[1]Special!$O$2:$S$209,3,0)</f>
        <v>|0101022000|0.00|0.00|0.000|47.0002.3</v>
      </c>
      <c r="E474" s="20" t="s">
        <v>497</v>
      </c>
      <c r="F474" s="19" t="str">
        <f t="shared" si="166"/>
        <v>|0200220139|15.90|0.00|2.300|0.000</v>
      </c>
      <c r="G474" s="19" t="str">
        <f>'Cutting Rules'!H474</f>
        <v>MIKASA||||||||||||</v>
      </c>
      <c r="H474" s="19" t="str">
        <f>VLOOKUP(MID(F474,8,2),[1]Special!$H$2:$I$32,2,0)</f>
        <v>STKM11A</v>
      </c>
      <c r="I474" s="19" t="str">
        <f t="shared" si="167"/>
        <v>NBC</v>
      </c>
      <c r="J474" s="19" t="str">
        <f t="shared" si="168"/>
        <v>P</v>
      </c>
      <c r="K474" s="19" t="str">
        <f t="shared" si="169"/>
        <v>15.9</v>
      </c>
      <c r="L474" s="19" t="str">
        <f t="shared" si="170"/>
        <v>0.00</v>
      </c>
      <c r="M474" s="52" t="str">
        <f t="shared" si="171"/>
        <v>2.30</v>
      </c>
      <c r="N474" s="52" t="str">
        <f t="shared" si="172"/>
        <v>6161</v>
      </c>
      <c r="O474" s="19">
        <f>VLOOKUP(F474,[1]Item!$A$5:$Z$10000,26,0)</f>
        <v>0.77100000000000002</v>
      </c>
      <c r="P474" s="19" t="str">
        <f>VLOOKUP(E474,[1]route!$E$3:$O$10005,11,0)</f>
        <v>P/E</v>
      </c>
      <c r="Q474" s="62" t="str">
        <f>'Cutting Rules'!AD474</f>
        <v>6161------------</v>
      </c>
      <c r="R474" s="23">
        <f ca="1">SUMIF([1]route!$E$3:$E$10005,E474,[1]!Table1[生産])</f>
        <v>0</v>
      </c>
      <c r="S474" s="24"/>
      <c r="T474" s="78" t="s">
        <v>547</v>
      </c>
      <c r="U474" s="19"/>
      <c r="V474" s="48">
        <f>SUMIF([1]route!$E$3:$E$10005,E474,[1]route!$M$3:$M$10005)</f>
        <v>0</v>
      </c>
      <c r="W474" s="56">
        <f t="shared" si="173"/>
        <v>0</v>
      </c>
      <c r="X474" s="27" t="e">
        <f t="array" aca="1" ref="X474" ca="1">INDEX($BP474:$CZ474,MATCH(TRUE,$BP474:$CZ474&lt;0,0))</f>
        <v>#N/A</v>
      </c>
      <c r="Y474" s="47" t="str">
        <f t="shared" ca="1" si="164"/>
        <v/>
      </c>
      <c r="Z474" s="121" t="str">
        <f>IFERROR(VLOOKUP(E474,[1]route!$E$3:$BL$10005,59,0),"")&amp;IFERROR(VLOOKUP(E474,[1]route!$E$3:$BL$10005,60,0),"")</f>
        <v/>
      </c>
      <c r="AA474" s="28">
        <f t="shared" ca="1" si="174"/>
        <v>0</v>
      </c>
      <c r="AB474" s="77">
        <f t="shared" ca="1" si="175"/>
        <v>0</v>
      </c>
      <c r="AC474" s="4" t="str">
        <f t="shared" ca="1" si="165"/>
        <v/>
      </c>
      <c r="AD474" s="29">
        <v>0</v>
      </c>
      <c r="AE474" s="30">
        <f ca="1">SUMIF([1]route!$E$3:$E$10005,E474,[1]!Table1[1])</f>
        <v>0</v>
      </c>
      <c r="AF474" s="30">
        <f ca="1">SUMIF([1]route!$E$3:$E$10005,E474,[1]!Table1[2])</f>
        <v>0</v>
      </c>
      <c r="AG474" s="30">
        <f ca="1">SUMIF([1]route!$E$3:$E$10005,E474,[1]!Table1[3])</f>
        <v>0</v>
      </c>
      <c r="AH474" s="30">
        <f ca="1">SUMIF([1]route!$E$3:$E$10005,E474,[1]!Table1[4])</f>
        <v>0</v>
      </c>
      <c r="AI474" s="30">
        <f ca="1">SUMIF([1]route!$E$3:$E$10005,E474,[1]!Table1[5])</f>
        <v>0</v>
      </c>
      <c r="AJ474" s="30">
        <f ca="1">SUMIF([1]route!$E$3:$E$10005,E474,[1]!Table1[6])</f>
        <v>0</v>
      </c>
      <c r="AK474" s="30">
        <f ca="1">SUMIF([1]route!$E$3:$E$10005,E474,[1]!Table1[7])</f>
        <v>0</v>
      </c>
      <c r="AL474" s="30">
        <f ca="1">SUMIF([1]route!$E$3:$E$10005,E474,[1]!Table1[8])</f>
        <v>0</v>
      </c>
      <c r="AM474" s="30">
        <f ca="1">SUMIF([1]route!$E$3:$E$10005,E474,[1]!Table1[9])</f>
        <v>0</v>
      </c>
      <c r="AN474" s="30">
        <f ca="1">SUMIF([1]route!$E$3:$E$10005,E474,[1]!Table1[10])</f>
        <v>0</v>
      </c>
      <c r="AO474" s="30">
        <f ca="1">SUMIF([1]route!$E$3:$E$10005,E474,[1]!Table1[11])</f>
        <v>0</v>
      </c>
      <c r="AP474" s="30">
        <f ca="1">SUMIF([1]route!$E$3:$E$10005,E474,[1]!Table1[12])</f>
        <v>0</v>
      </c>
      <c r="AQ474" s="30">
        <f ca="1">SUMIF([1]route!$E$3:$E$10005,E474,[1]!Table1[13])</f>
        <v>0</v>
      </c>
      <c r="AR474" s="30">
        <f ca="1">SUMIF([1]route!$E$3:$E$10005,E474,[1]!Table1[14])</f>
        <v>0</v>
      </c>
      <c r="AS474" s="30">
        <f ca="1">SUMIF([1]route!$E$3:$E$10005,E474,[1]!Table1[15])</f>
        <v>0</v>
      </c>
      <c r="AT474" s="30">
        <f ca="1">SUMIF([1]route!$E$3:$E$10005,E474,[1]!Table1[16])</f>
        <v>0</v>
      </c>
      <c r="AU474" s="30">
        <f ca="1">SUMIF([1]route!$E$3:$E$10005,E474,[1]!Table1[17])</f>
        <v>0</v>
      </c>
      <c r="AV474" s="30">
        <f ca="1">SUMIF([1]route!$E$3:$E$10005,E474,[1]!Table1[18])</f>
        <v>0</v>
      </c>
      <c r="AW474" s="30">
        <f ca="1">SUMIF([1]route!$E$3:$E$10005,E474,[1]!Table1[19])</f>
        <v>0</v>
      </c>
      <c r="AX474" s="30">
        <f ca="1">SUMIF([1]route!$E$3:$E$10005,E474,[1]!Table1[20])</f>
        <v>0</v>
      </c>
      <c r="AY474" s="30">
        <f ca="1">SUMIF([1]route!$E$3:$E$10005,E474,[1]!Table1[21])</f>
        <v>0</v>
      </c>
      <c r="AZ474" s="30">
        <f ca="1">SUMIF([1]route!$E$3:$E$10005,E474,[1]!Table1[22])</f>
        <v>0</v>
      </c>
      <c r="BA474" s="30">
        <f ca="1">SUMIF([1]route!$E$3:$E$10005,E474,[1]!Table1[23])</f>
        <v>0</v>
      </c>
      <c r="BB474" s="30">
        <f ca="1">SUMIF([1]route!$E$3:$E$10005,E474,[1]!Table1[24])</f>
        <v>0</v>
      </c>
      <c r="BC474" s="30">
        <f ca="1">SUMIF([1]route!$E$3:$E$10005,E474,[1]!Table1[25])</f>
        <v>0</v>
      </c>
      <c r="BD474" s="30">
        <f ca="1">SUMIF([1]route!$E$3:$E$10005,E474,[1]!Table1[26])</f>
        <v>0</v>
      </c>
      <c r="BE474" s="30">
        <f ca="1">SUMIF([1]route!$E$3:$E$10005,E474,[1]!Table1[27])</f>
        <v>0</v>
      </c>
      <c r="BF474" s="30">
        <f ca="1">SUMIF([1]route!$E$3:$E$10005,E474,[1]!Table1[28])</f>
        <v>0</v>
      </c>
      <c r="BG474" s="30">
        <f ca="1">SUMIF([1]route!$E$3:$E$10005,E474,[1]!Table1[29])</f>
        <v>0</v>
      </c>
      <c r="BH474" s="30">
        <f ca="1">SUMIF([1]route!$E$3:$E$10005,E474,[1]!Table1[30])</f>
        <v>0</v>
      </c>
      <c r="BI474" s="30">
        <f ca="1">SUMIF([1]route!$E$3:$E$10005,E474,[1]!Table1[31])</f>
        <v>0</v>
      </c>
      <c r="BJ474" s="30">
        <f ca="1">SUMIF([1]route!$E$3:$E$10005,E474,[1]!Table1[Remain PO])</f>
        <v>0</v>
      </c>
      <c r="BK474" s="31">
        <f ca="1">SUMIF([1]route!$E$3:$E$10005,E474,[1]!Table1[N+1])</f>
        <v>0</v>
      </c>
      <c r="BL474" s="31">
        <f ca="1">SUMIF([1]route!$E$3:$E$10005,E474,[1]!Table1[N+2])</f>
        <v>0</v>
      </c>
      <c r="BM474" s="31">
        <f ca="1">SUMIF([1]route!$E$3:$E$10005,E474,[1]!Table1[N+3])</f>
        <v>0</v>
      </c>
      <c r="BN474" s="32">
        <f ca="1">SUMIF([1]route!$E$3:$E$10005,E474,[1]!Table1[N+4])</f>
        <v>0</v>
      </c>
      <c r="BP474" s="37">
        <f t="shared" si="176"/>
        <v>0</v>
      </c>
      <c r="BQ474" s="35">
        <f t="shared" ca="1" si="163"/>
        <v>0</v>
      </c>
      <c r="BR474" s="35">
        <f t="shared" ca="1" si="163"/>
        <v>0</v>
      </c>
      <c r="BS474" s="35">
        <f t="shared" ca="1" si="163"/>
        <v>0</v>
      </c>
      <c r="BT474" s="35">
        <f t="shared" ca="1" si="163"/>
        <v>0</v>
      </c>
      <c r="BU474" s="35">
        <f t="shared" ca="1" si="163"/>
        <v>0</v>
      </c>
      <c r="BV474" s="35">
        <f t="shared" ca="1" si="163"/>
        <v>0</v>
      </c>
      <c r="BW474" s="35">
        <f t="shared" ca="1" si="163"/>
        <v>0</v>
      </c>
      <c r="BX474" s="35">
        <f t="shared" ca="1" si="163"/>
        <v>0</v>
      </c>
      <c r="BY474" s="35">
        <f t="shared" ca="1" si="163"/>
        <v>0</v>
      </c>
      <c r="BZ474" s="35">
        <f t="shared" ca="1" si="163"/>
        <v>0</v>
      </c>
      <c r="CA474" s="35">
        <f t="shared" ca="1" si="178"/>
        <v>0</v>
      </c>
      <c r="CB474" s="35">
        <f t="shared" ca="1" si="178"/>
        <v>0</v>
      </c>
      <c r="CC474" s="35">
        <f t="shared" ca="1" si="178"/>
        <v>0</v>
      </c>
      <c r="CD474" s="35">
        <f t="shared" ca="1" si="178"/>
        <v>0</v>
      </c>
      <c r="CE474" s="35">
        <f t="shared" ca="1" si="178"/>
        <v>0</v>
      </c>
      <c r="CF474" s="35">
        <f t="shared" ca="1" si="178"/>
        <v>0</v>
      </c>
      <c r="CG474" s="35">
        <f t="shared" ca="1" si="178"/>
        <v>0</v>
      </c>
      <c r="CH474" s="35">
        <f t="shared" ca="1" si="178"/>
        <v>0</v>
      </c>
      <c r="CI474" s="35">
        <f t="shared" ca="1" si="178"/>
        <v>0</v>
      </c>
      <c r="CJ474" s="35">
        <f t="shared" ca="1" si="177"/>
        <v>0</v>
      </c>
      <c r="CK474" s="35">
        <f t="shared" ca="1" si="177"/>
        <v>0</v>
      </c>
      <c r="CL474" s="35">
        <f t="shared" ca="1" si="177"/>
        <v>0</v>
      </c>
      <c r="CM474" s="35">
        <f t="shared" ca="1" si="177"/>
        <v>0</v>
      </c>
      <c r="CN474" s="35">
        <f t="shared" ca="1" si="161"/>
        <v>0</v>
      </c>
      <c r="CO474" s="35">
        <f t="shared" ca="1" si="161"/>
        <v>0</v>
      </c>
      <c r="CP474" s="35">
        <f t="shared" ca="1" si="161"/>
        <v>0</v>
      </c>
      <c r="CQ474" s="35">
        <f t="shared" ref="CQ474:CZ509" ca="1" si="179">CP474-BE474</f>
        <v>0</v>
      </c>
      <c r="CR474" s="35">
        <f t="shared" ca="1" si="179"/>
        <v>0</v>
      </c>
      <c r="CS474" s="35">
        <f t="shared" ca="1" si="179"/>
        <v>0</v>
      </c>
      <c r="CT474" s="35">
        <f t="shared" ca="1" si="179"/>
        <v>0</v>
      </c>
      <c r="CU474" s="35">
        <f t="shared" ca="1" si="179"/>
        <v>0</v>
      </c>
      <c r="CV474" s="35">
        <f t="shared" ca="1" si="179"/>
        <v>0</v>
      </c>
      <c r="CW474" s="38">
        <f t="shared" ca="1" si="160"/>
        <v>0</v>
      </c>
      <c r="CX474" s="38">
        <f t="shared" ca="1" si="160"/>
        <v>0</v>
      </c>
      <c r="CY474" s="38">
        <f t="shared" ca="1" si="160"/>
        <v>0</v>
      </c>
      <c r="CZ474" s="39">
        <f t="shared" ca="1" si="160"/>
        <v>0</v>
      </c>
      <c r="DA474" s="35"/>
    </row>
    <row r="475" spans="4:105" x14ac:dyDescent="0.3">
      <c r="D475" s="61" t="e">
        <f>VLOOKUP(F475,[1]Special!$O$2:$S$209,3,0)</f>
        <v>#N/A</v>
      </c>
      <c r="E475" s="20" t="s">
        <v>498</v>
      </c>
      <c r="F475" s="19" t="str">
        <f t="shared" si="166"/>
        <v>|0200210911|125.00|75.00|3.200|0.000</v>
      </c>
      <c r="G475" s="19" t="str">
        <f>'Cutting Rules'!H475</f>
        <v>LAYMAC||||||||||||</v>
      </c>
      <c r="H475" s="19" t="str">
        <f>VLOOKUP(MID(F475,8,2),[1]Special!$H$2:$I$32,2,0)</f>
        <v>STKR400</v>
      </c>
      <c r="I475" s="19" t="str">
        <f t="shared" si="167"/>
        <v>NBC</v>
      </c>
      <c r="J475" s="19" t="str">
        <f t="shared" si="168"/>
        <v>C</v>
      </c>
      <c r="K475" s="19" t="str">
        <f t="shared" si="169"/>
        <v>125.</v>
      </c>
      <c r="L475" s="19" t="str">
        <f t="shared" si="170"/>
        <v>|75.</v>
      </c>
      <c r="M475" s="52" t="str">
        <f t="shared" si="171"/>
        <v>3.20</v>
      </c>
      <c r="N475" s="52" t="str">
        <f t="shared" si="172"/>
        <v>4100</v>
      </c>
      <c r="O475" s="19">
        <f>VLOOKUP(F475,[1]Item!$A$5:$Z$10000,26,0)</f>
        <v>9.6110000000000007</v>
      </c>
      <c r="P475" s="19" t="str">
        <f>VLOOKUP(E475,[1]route!$E$3:$O$10005,11,0)</f>
        <v>P/E</v>
      </c>
      <c r="Q475" s="62" t="str">
        <f>'Cutting Rules'!AD475</f>
        <v>4100------------</v>
      </c>
      <c r="R475" s="23">
        <f ca="1">SUMIF([1]route!$E$3:$E$10005,E475,[1]!Table1[生産])</f>
        <v>0</v>
      </c>
      <c r="S475" s="24"/>
      <c r="T475" s="78" t="s">
        <v>547</v>
      </c>
      <c r="U475" s="19"/>
      <c r="V475" s="48">
        <f>SUMIF([1]route!$E$3:$E$10005,E475,[1]route!$M$3:$M$10005)</f>
        <v>0</v>
      </c>
      <c r="W475" s="56">
        <f t="shared" si="173"/>
        <v>0</v>
      </c>
      <c r="X475" s="27" t="e">
        <f t="array" aca="1" ref="X475" ca="1">INDEX($BP475:$CZ475,MATCH(TRUE,$BP475:$CZ475&lt;0,0))</f>
        <v>#N/A</v>
      </c>
      <c r="Y475" s="47" t="str">
        <f t="shared" ca="1" si="164"/>
        <v/>
      </c>
      <c r="Z475" s="121" t="str">
        <f>IFERROR(VLOOKUP(E475,[1]route!$E$3:$BL$10005,59,0),"")&amp;IFERROR(VLOOKUP(E475,[1]route!$E$3:$BL$10005,60,0),"")</f>
        <v/>
      </c>
      <c r="AA475" s="28">
        <f t="shared" ca="1" si="174"/>
        <v>0</v>
      </c>
      <c r="AB475" s="77">
        <f t="shared" ca="1" si="175"/>
        <v>0</v>
      </c>
      <c r="AC475" s="4" t="str">
        <f t="shared" ca="1" si="165"/>
        <v/>
      </c>
      <c r="AD475" s="29">
        <v>0</v>
      </c>
      <c r="AE475" s="30">
        <f ca="1">SUMIF([1]route!$E$3:$E$10005,E475,[1]!Table1[1])</f>
        <v>0</v>
      </c>
      <c r="AF475" s="30">
        <f ca="1">SUMIF([1]route!$E$3:$E$10005,E475,[1]!Table1[2])</f>
        <v>0</v>
      </c>
      <c r="AG475" s="30">
        <f ca="1">SUMIF([1]route!$E$3:$E$10005,E475,[1]!Table1[3])</f>
        <v>0</v>
      </c>
      <c r="AH475" s="30">
        <f ca="1">SUMIF([1]route!$E$3:$E$10005,E475,[1]!Table1[4])</f>
        <v>0</v>
      </c>
      <c r="AI475" s="30">
        <f ca="1">SUMIF([1]route!$E$3:$E$10005,E475,[1]!Table1[5])</f>
        <v>0</v>
      </c>
      <c r="AJ475" s="30">
        <f ca="1">SUMIF([1]route!$E$3:$E$10005,E475,[1]!Table1[6])</f>
        <v>0</v>
      </c>
      <c r="AK475" s="30">
        <f ca="1">SUMIF([1]route!$E$3:$E$10005,E475,[1]!Table1[7])</f>
        <v>0</v>
      </c>
      <c r="AL475" s="30">
        <f ca="1">SUMIF([1]route!$E$3:$E$10005,E475,[1]!Table1[8])</f>
        <v>0</v>
      </c>
      <c r="AM475" s="30">
        <f ca="1">SUMIF([1]route!$E$3:$E$10005,E475,[1]!Table1[9])</f>
        <v>0</v>
      </c>
      <c r="AN475" s="30">
        <f ca="1">SUMIF([1]route!$E$3:$E$10005,E475,[1]!Table1[10])</f>
        <v>0</v>
      </c>
      <c r="AO475" s="30">
        <f ca="1">SUMIF([1]route!$E$3:$E$10005,E475,[1]!Table1[11])</f>
        <v>0</v>
      </c>
      <c r="AP475" s="30">
        <f ca="1">SUMIF([1]route!$E$3:$E$10005,E475,[1]!Table1[12])</f>
        <v>0</v>
      </c>
      <c r="AQ475" s="30">
        <f ca="1">SUMIF([1]route!$E$3:$E$10005,E475,[1]!Table1[13])</f>
        <v>0</v>
      </c>
      <c r="AR475" s="30">
        <f ca="1">SUMIF([1]route!$E$3:$E$10005,E475,[1]!Table1[14])</f>
        <v>0</v>
      </c>
      <c r="AS475" s="30">
        <f ca="1">SUMIF([1]route!$E$3:$E$10005,E475,[1]!Table1[15])</f>
        <v>0</v>
      </c>
      <c r="AT475" s="30">
        <f ca="1">SUMIF([1]route!$E$3:$E$10005,E475,[1]!Table1[16])</f>
        <v>0</v>
      </c>
      <c r="AU475" s="30">
        <f ca="1">SUMIF([1]route!$E$3:$E$10005,E475,[1]!Table1[17])</f>
        <v>0</v>
      </c>
      <c r="AV475" s="30">
        <f ca="1">SUMIF([1]route!$E$3:$E$10005,E475,[1]!Table1[18])</f>
        <v>0</v>
      </c>
      <c r="AW475" s="30">
        <f ca="1">SUMIF([1]route!$E$3:$E$10005,E475,[1]!Table1[19])</f>
        <v>0</v>
      </c>
      <c r="AX475" s="30">
        <f ca="1">SUMIF([1]route!$E$3:$E$10005,E475,[1]!Table1[20])</f>
        <v>0</v>
      </c>
      <c r="AY475" s="30">
        <f ca="1">SUMIF([1]route!$E$3:$E$10005,E475,[1]!Table1[21])</f>
        <v>0</v>
      </c>
      <c r="AZ475" s="30">
        <f ca="1">SUMIF([1]route!$E$3:$E$10005,E475,[1]!Table1[22])</f>
        <v>0</v>
      </c>
      <c r="BA475" s="30">
        <f ca="1">SUMIF([1]route!$E$3:$E$10005,E475,[1]!Table1[23])</f>
        <v>0</v>
      </c>
      <c r="BB475" s="30">
        <f ca="1">SUMIF([1]route!$E$3:$E$10005,E475,[1]!Table1[24])</f>
        <v>0</v>
      </c>
      <c r="BC475" s="30">
        <f ca="1">SUMIF([1]route!$E$3:$E$10005,E475,[1]!Table1[25])</f>
        <v>0</v>
      </c>
      <c r="BD475" s="30">
        <f ca="1">SUMIF([1]route!$E$3:$E$10005,E475,[1]!Table1[26])</f>
        <v>0</v>
      </c>
      <c r="BE475" s="30">
        <f ca="1">SUMIF([1]route!$E$3:$E$10005,E475,[1]!Table1[27])</f>
        <v>0</v>
      </c>
      <c r="BF475" s="30">
        <f ca="1">SUMIF([1]route!$E$3:$E$10005,E475,[1]!Table1[28])</f>
        <v>0</v>
      </c>
      <c r="BG475" s="30">
        <f ca="1">SUMIF([1]route!$E$3:$E$10005,E475,[1]!Table1[29])</f>
        <v>0</v>
      </c>
      <c r="BH475" s="30">
        <f ca="1">SUMIF([1]route!$E$3:$E$10005,E475,[1]!Table1[30])</f>
        <v>0</v>
      </c>
      <c r="BI475" s="30">
        <f ca="1">SUMIF([1]route!$E$3:$E$10005,E475,[1]!Table1[31])</f>
        <v>0</v>
      </c>
      <c r="BJ475" s="30">
        <f ca="1">SUMIF([1]route!$E$3:$E$10005,E475,[1]!Table1[Remain PO])</f>
        <v>0</v>
      </c>
      <c r="BK475" s="31">
        <f ca="1">SUMIF([1]route!$E$3:$E$10005,E475,[1]!Table1[N+1])</f>
        <v>0</v>
      </c>
      <c r="BL475" s="31">
        <f ca="1">SUMIF([1]route!$E$3:$E$10005,E475,[1]!Table1[N+2])</f>
        <v>0</v>
      </c>
      <c r="BM475" s="31">
        <f ca="1">SUMIF([1]route!$E$3:$E$10005,E475,[1]!Table1[N+3])</f>
        <v>0</v>
      </c>
      <c r="BN475" s="32">
        <f ca="1">SUMIF([1]route!$E$3:$E$10005,E475,[1]!Table1[N+4])</f>
        <v>0</v>
      </c>
      <c r="BP475" s="37">
        <f t="shared" si="176"/>
        <v>0</v>
      </c>
      <c r="BQ475" s="35">
        <f t="shared" ca="1" si="163"/>
        <v>0</v>
      </c>
      <c r="BR475" s="35">
        <f t="shared" ca="1" si="163"/>
        <v>0</v>
      </c>
      <c r="BS475" s="35">
        <f t="shared" ca="1" si="163"/>
        <v>0</v>
      </c>
      <c r="BT475" s="35">
        <f t="shared" ca="1" si="163"/>
        <v>0</v>
      </c>
      <c r="BU475" s="35">
        <f t="shared" ca="1" si="163"/>
        <v>0</v>
      </c>
      <c r="BV475" s="35">
        <f t="shared" ca="1" si="163"/>
        <v>0</v>
      </c>
      <c r="BW475" s="35">
        <f t="shared" ca="1" si="163"/>
        <v>0</v>
      </c>
      <c r="BX475" s="35">
        <f t="shared" ca="1" si="163"/>
        <v>0</v>
      </c>
      <c r="BY475" s="35">
        <f t="shared" ca="1" si="163"/>
        <v>0</v>
      </c>
      <c r="BZ475" s="35">
        <f t="shared" ca="1" si="163"/>
        <v>0</v>
      </c>
      <c r="CA475" s="35">
        <f t="shared" ca="1" si="178"/>
        <v>0</v>
      </c>
      <c r="CB475" s="35">
        <f t="shared" ca="1" si="178"/>
        <v>0</v>
      </c>
      <c r="CC475" s="35">
        <f t="shared" ca="1" si="178"/>
        <v>0</v>
      </c>
      <c r="CD475" s="35">
        <f t="shared" ca="1" si="178"/>
        <v>0</v>
      </c>
      <c r="CE475" s="35">
        <f t="shared" ca="1" si="178"/>
        <v>0</v>
      </c>
      <c r="CF475" s="35">
        <f t="shared" ca="1" si="178"/>
        <v>0</v>
      </c>
      <c r="CG475" s="35">
        <f t="shared" ca="1" si="178"/>
        <v>0</v>
      </c>
      <c r="CH475" s="35">
        <f t="shared" ca="1" si="178"/>
        <v>0</v>
      </c>
      <c r="CI475" s="35">
        <f t="shared" ca="1" si="178"/>
        <v>0</v>
      </c>
      <c r="CJ475" s="35">
        <f t="shared" ca="1" si="177"/>
        <v>0</v>
      </c>
      <c r="CK475" s="35">
        <f t="shared" ca="1" si="177"/>
        <v>0</v>
      </c>
      <c r="CL475" s="35">
        <f t="shared" ca="1" si="177"/>
        <v>0</v>
      </c>
      <c r="CM475" s="35">
        <f t="shared" ca="1" si="177"/>
        <v>0</v>
      </c>
      <c r="CN475" s="35">
        <f t="shared" ca="1" si="177"/>
        <v>0</v>
      </c>
      <c r="CO475" s="35">
        <f t="shared" ca="1" si="177"/>
        <v>0</v>
      </c>
      <c r="CP475" s="35">
        <f t="shared" ca="1" si="177"/>
        <v>0</v>
      </c>
      <c r="CQ475" s="35">
        <f t="shared" ca="1" si="179"/>
        <v>0</v>
      </c>
      <c r="CR475" s="35">
        <f t="shared" ca="1" si="179"/>
        <v>0</v>
      </c>
      <c r="CS475" s="35">
        <f t="shared" ca="1" si="179"/>
        <v>0</v>
      </c>
      <c r="CT475" s="35">
        <f t="shared" ca="1" si="179"/>
        <v>0</v>
      </c>
      <c r="CU475" s="35">
        <f t="shared" ca="1" si="179"/>
        <v>0</v>
      </c>
      <c r="CV475" s="35">
        <f t="shared" ca="1" si="179"/>
        <v>0</v>
      </c>
      <c r="CW475" s="38">
        <f t="shared" ca="1" si="160"/>
        <v>0</v>
      </c>
      <c r="CX475" s="38">
        <f t="shared" ca="1" si="160"/>
        <v>0</v>
      </c>
      <c r="CY475" s="38">
        <f t="shared" ca="1" si="160"/>
        <v>0</v>
      </c>
      <c r="CZ475" s="39">
        <f t="shared" ca="1" si="160"/>
        <v>0</v>
      </c>
      <c r="DA475" s="35"/>
    </row>
    <row r="476" spans="4:105" x14ac:dyDescent="0.3">
      <c r="D476" s="61" t="str">
        <f>VLOOKUP(F476,[1]Special!$O$2:$S$209,3,0)</f>
        <v>|0101022000|0.00|0.00|0.000|156.0001.6</v>
      </c>
      <c r="E476" s="20" t="s">
        <v>499</v>
      </c>
      <c r="F476" s="19" t="str">
        <f t="shared" si="166"/>
        <v>|0200226339|50.00|30.00|1.600|0.000</v>
      </c>
      <c r="G476" s="19" t="str">
        <f>'Cutting Rules'!H476</f>
        <v>LAYMAC||||||||||||</v>
      </c>
      <c r="H476" s="19" t="str">
        <f>VLOOKUP(MID(F476,8,2),[1]Special!$H$2:$I$32,2,0)</f>
        <v>STKMRR290</v>
      </c>
      <c r="I476" s="19" t="str">
        <f t="shared" si="167"/>
        <v>NBC</v>
      </c>
      <c r="J476" s="19" t="str">
        <f t="shared" si="168"/>
        <v>P</v>
      </c>
      <c r="K476" s="19" t="str">
        <f t="shared" si="169"/>
        <v>50.0</v>
      </c>
      <c r="L476" s="19" t="str">
        <f t="shared" si="170"/>
        <v>30.0</v>
      </c>
      <c r="M476" s="52" t="str">
        <f t="shared" si="171"/>
        <v>1.60</v>
      </c>
      <c r="N476" s="52" t="str">
        <f t="shared" si="172"/>
        <v>6350</v>
      </c>
      <c r="O476" s="19">
        <f>VLOOKUP(F476,[1]Item!$A$5:$Z$10000,26,0)</f>
        <v>1.9410000000000001</v>
      </c>
      <c r="P476" s="19" t="str">
        <f>VLOOKUP(E476,[1]route!$E$3:$O$10005,11,0)</f>
        <v>P/E</v>
      </c>
      <c r="Q476" s="62" t="str">
        <f>'Cutting Rules'!AD476</f>
        <v>6350------------</v>
      </c>
      <c r="R476" s="23">
        <f ca="1">SUMIF([1]route!$E$3:$E$10005,E476,[1]!Table1[生産])</f>
        <v>0</v>
      </c>
      <c r="S476" s="24"/>
      <c r="T476" s="78" t="s">
        <v>547</v>
      </c>
      <c r="U476" s="19"/>
      <c r="V476" s="48">
        <f>SUMIF([1]route!$E$3:$E$10005,E476,[1]route!$M$3:$M$10005)</f>
        <v>0</v>
      </c>
      <c r="W476" s="56">
        <f t="shared" si="173"/>
        <v>0</v>
      </c>
      <c r="X476" s="27" t="e">
        <f t="array" aca="1" ref="X476" ca="1">INDEX($BP476:$CZ476,MATCH(TRUE,$BP476:$CZ476&lt;0,0))</f>
        <v>#N/A</v>
      </c>
      <c r="Y476" s="47" t="str">
        <f t="shared" ca="1" si="164"/>
        <v/>
      </c>
      <c r="Z476" s="121" t="str">
        <f>IFERROR(VLOOKUP(E476,[1]route!$E$3:$BL$10005,59,0),"")&amp;IFERROR(VLOOKUP(E476,[1]route!$E$3:$BL$10005,60,0),"")</f>
        <v/>
      </c>
      <c r="AA476" s="28">
        <f t="shared" ca="1" si="174"/>
        <v>0</v>
      </c>
      <c r="AB476" s="77">
        <f t="shared" ca="1" si="175"/>
        <v>0</v>
      </c>
      <c r="AC476" s="4" t="str">
        <f t="shared" ca="1" si="165"/>
        <v/>
      </c>
      <c r="AD476" s="29">
        <v>0</v>
      </c>
      <c r="AE476" s="30">
        <f ca="1">SUMIF([1]route!$E$3:$E$10005,E476,[1]!Table1[1])</f>
        <v>0</v>
      </c>
      <c r="AF476" s="30">
        <f ca="1">SUMIF([1]route!$E$3:$E$10005,E476,[1]!Table1[2])</f>
        <v>0</v>
      </c>
      <c r="AG476" s="30">
        <f ca="1">SUMIF([1]route!$E$3:$E$10005,E476,[1]!Table1[3])</f>
        <v>0</v>
      </c>
      <c r="AH476" s="30">
        <f ca="1">SUMIF([1]route!$E$3:$E$10005,E476,[1]!Table1[4])</f>
        <v>0</v>
      </c>
      <c r="AI476" s="30">
        <f ca="1">SUMIF([1]route!$E$3:$E$10005,E476,[1]!Table1[5])</f>
        <v>0</v>
      </c>
      <c r="AJ476" s="30">
        <f ca="1">SUMIF([1]route!$E$3:$E$10005,E476,[1]!Table1[6])</f>
        <v>0</v>
      </c>
      <c r="AK476" s="30">
        <f ca="1">SUMIF([1]route!$E$3:$E$10005,E476,[1]!Table1[7])</f>
        <v>0</v>
      </c>
      <c r="AL476" s="30">
        <f ca="1">SUMIF([1]route!$E$3:$E$10005,E476,[1]!Table1[8])</f>
        <v>0</v>
      </c>
      <c r="AM476" s="30">
        <f ca="1">SUMIF([1]route!$E$3:$E$10005,E476,[1]!Table1[9])</f>
        <v>0</v>
      </c>
      <c r="AN476" s="30">
        <f ca="1">SUMIF([1]route!$E$3:$E$10005,E476,[1]!Table1[10])</f>
        <v>0</v>
      </c>
      <c r="AO476" s="30">
        <f ca="1">SUMIF([1]route!$E$3:$E$10005,E476,[1]!Table1[11])</f>
        <v>0</v>
      </c>
      <c r="AP476" s="30">
        <f ca="1">SUMIF([1]route!$E$3:$E$10005,E476,[1]!Table1[12])</f>
        <v>0</v>
      </c>
      <c r="AQ476" s="30">
        <f ca="1">SUMIF([1]route!$E$3:$E$10005,E476,[1]!Table1[13])</f>
        <v>0</v>
      </c>
      <c r="AR476" s="30">
        <f ca="1">SUMIF([1]route!$E$3:$E$10005,E476,[1]!Table1[14])</f>
        <v>0</v>
      </c>
      <c r="AS476" s="30">
        <f ca="1">SUMIF([1]route!$E$3:$E$10005,E476,[1]!Table1[15])</f>
        <v>0</v>
      </c>
      <c r="AT476" s="30">
        <f ca="1">SUMIF([1]route!$E$3:$E$10005,E476,[1]!Table1[16])</f>
        <v>0</v>
      </c>
      <c r="AU476" s="30">
        <f ca="1">SUMIF([1]route!$E$3:$E$10005,E476,[1]!Table1[17])</f>
        <v>0</v>
      </c>
      <c r="AV476" s="30">
        <f ca="1">SUMIF([1]route!$E$3:$E$10005,E476,[1]!Table1[18])</f>
        <v>0</v>
      </c>
      <c r="AW476" s="30">
        <f ca="1">SUMIF([1]route!$E$3:$E$10005,E476,[1]!Table1[19])</f>
        <v>0</v>
      </c>
      <c r="AX476" s="30">
        <f ca="1">SUMIF([1]route!$E$3:$E$10005,E476,[1]!Table1[20])</f>
        <v>0</v>
      </c>
      <c r="AY476" s="30">
        <f ca="1">SUMIF([1]route!$E$3:$E$10005,E476,[1]!Table1[21])</f>
        <v>0</v>
      </c>
      <c r="AZ476" s="30">
        <f ca="1">SUMIF([1]route!$E$3:$E$10005,E476,[1]!Table1[22])</f>
        <v>0</v>
      </c>
      <c r="BA476" s="30">
        <f ca="1">SUMIF([1]route!$E$3:$E$10005,E476,[1]!Table1[23])</f>
        <v>0</v>
      </c>
      <c r="BB476" s="30">
        <f ca="1">SUMIF([1]route!$E$3:$E$10005,E476,[1]!Table1[24])</f>
        <v>0</v>
      </c>
      <c r="BC476" s="30">
        <f ca="1">SUMIF([1]route!$E$3:$E$10005,E476,[1]!Table1[25])</f>
        <v>0</v>
      </c>
      <c r="BD476" s="30">
        <f ca="1">SUMIF([1]route!$E$3:$E$10005,E476,[1]!Table1[26])</f>
        <v>0</v>
      </c>
      <c r="BE476" s="30">
        <f ca="1">SUMIF([1]route!$E$3:$E$10005,E476,[1]!Table1[27])</f>
        <v>0</v>
      </c>
      <c r="BF476" s="30">
        <f ca="1">SUMIF([1]route!$E$3:$E$10005,E476,[1]!Table1[28])</f>
        <v>0</v>
      </c>
      <c r="BG476" s="30">
        <f ca="1">SUMIF([1]route!$E$3:$E$10005,E476,[1]!Table1[29])</f>
        <v>0</v>
      </c>
      <c r="BH476" s="30">
        <f ca="1">SUMIF([1]route!$E$3:$E$10005,E476,[1]!Table1[30])</f>
        <v>0</v>
      </c>
      <c r="BI476" s="30">
        <f ca="1">SUMIF([1]route!$E$3:$E$10005,E476,[1]!Table1[31])</f>
        <v>0</v>
      </c>
      <c r="BJ476" s="30">
        <f ca="1">SUMIF([1]route!$E$3:$E$10005,E476,[1]!Table1[Remain PO])</f>
        <v>0</v>
      </c>
      <c r="BK476" s="31">
        <f ca="1">SUMIF([1]route!$E$3:$E$10005,E476,[1]!Table1[N+1])</f>
        <v>0</v>
      </c>
      <c r="BL476" s="31">
        <f ca="1">SUMIF([1]route!$E$3:$E$10005,E476,[1]!Table1[N+2])</f>
        <v>0</v>
      </c>
      <c r="BM476" s="31">
        <f ca="1">SUMIF([1]route!$E$3:$E$10005,E476,[1]!Table1[N+3])</f>
        <v>0</v>
      </c>
      <c r="BN476" s="32">
        <f ca="1">SUMIF([1]route!$E$3:$E$10005,E476,[1]!Table1[N+4])</f>
        <v>0</v>
      </c>
      <c r="BP476" s="37">
        <f t="shared" si="176"/>
        <v>0</v>
      </c>
      <c r="BQ476" s="35">
        <f t="shared" ca="1" si="163"/>
        <v>0</v>
      </c>
      <c r="BR476" s="35">
        <f t="shared" ca="1" si="163"/>
        <v>0</v>
      </c>
      <c r="BS476" s="35">
        <f t="shared" ca="1" si="163"/>
        <v>0</v>
      </c>
      <c r="BT476" s="35">
        <f t="shared" ca="1" si="163"/>
        <v>0</v>
      </c>
      <c r="BU476" s="35">
        <f t="shared" ca="1" si="163"/>
        <v>0</v>
      </c>
      <c r="BV476" s="35">
        <f t="shared" ca="1" si="163"/>
        <v>0</v>
      </c>
      <c r="BW476" s="35">
        <f t="shared" ca="1" si="163"/>
        <v>0</v>
      </c>
      <c r="BX476" s="35">
        <f t="shared" ca="1" si="163"/>
        <v>0</v>
      </c>
      <c r="BY476" s="35">
        <f t="shared" ca="1" si="163"/>
        <v>0</v>
      </c>
      <c r="BZ476" s="35">
        <f t="shared" ca="1" si="163"/>
        <v>0</v>
      </c>
      <c r="CA476" s="35">
        <f t="shared" ca="1" si="178"/>
        <v>0</v>
      </c>
      <c r="CB476" s="35">
        <f t="shared" ca="1" si="178"/>
        <v>0</v>
      </c>
      <c r="CC476" s="35">
        <f t="shared" ca="1" si="178"/>
        <v>0</v>
      </c>
      <c r="CD476" s="35">
        <f t="shared" ca="1" si="178"/>
        <v>0</v>
      </c>
      <c r="CE476" s="35">
        <f t="shared" ca="1" si="178"/>
        <v>0</v>
      </c>
      <c r="CF476" s="35">
        <f t="shared" ca="1" si="178"/>
        <v>0</v>
      </c>
      <c r="CG476" s="35">
        <f t="shared" ca="1" si="178"/>
        <v>0</v>
      </c>
      <c r="CH476" s="35">
        <f t="shared" ca="1" si="178"/>
        <v>0</v>
      </c>
      <c r="CI476" s="35">
        <f t="shared" ca="1" si="178"/>
        <v>0</v>
      </c>
      <c r="CJ476" s="35">
        <f t="shared" ca="1" si="177"/>
        <v>0</v>
      </c>
      <c r="CK476" s="35">
        <f t="shared" ca="1" si="177"/>
        <v>0</v>
      </c>
      <c r="CL476" s="35">
        <f t="shared" ca="1" si="177"/>
        <v>0</v>
      </c>
      <c r="CM476" s="35">
        <f t="shared" ca="1" si="177"/>
        <v>0</v>
      </c>
      <c r="CN476" s="35">
        <f t="shared" ca="1" si="177"/>
        <v>0</v>
      </c>
      <c r="CO476" s="35">
        <f t="shared" ca="1" si="177"/>
        <v>0</v>
      </c>
      <c r="CP476" s="35">
        <f t="shared" ca="1" si="177"/>
        <v>0</v>
      </c>
      <c r="CQ476" s="35">
        <f t="shared" ca="1" si="179"/>
        <v>0</v>
      </c>
      <c r="CR476" s="35">
        <f t="shared" ca="1" si="179"/>
        <v>0</v>
      </c>
      <c r="CS476" s="35">
        <f t="shared" ca="1" si="179"/>
        <v>0</v>
      </c>
      <c r="CT476" s="35">
        <f t="shared" ca="1" si="179"/>
        <v>0</v>
      </c>
      <c r="CU476" s="35">
        <f t="shared" ca="1" si="179"/>
        <v>0</v>
      </c>
      <c r="CV476" s="35">
        <f t="shared" ca="1" si="179"/>
        <v>0</v>
      </c>
      <c r="CW476" s="38">
        <f t="shared" ca="1" si="160"/>
        <v>0</v>
      </c>
      <c r="CX476" s="38">
        <f t="shared" ca="1" si="160"/>
        <v>0</v>
      </c>
      <c r="CY476" s="38">
        <f t="shared" ca="1" si="160"/>
        <v>0</v>
      </c>
      <c r="CZ476" s="39">
        <f t="shared" ca="1" si="160"/>
        <v>0</v>
      </c>
      <c r="DA476" s="35"/>
    </row>
    <row r="477" spans="4:105" x14ac:dyDescent="0.3">
      <c r="D477" s="61" t="str">
        <f>VLOOKUP(F477,[1]Special!$O$2:$S$209,3,0)</f>
        <v>|0101021700|0.00|0.00|0.000|117.0002</v>
      </c>
      <c r="E477" s="20" t="s">
        <v>500</v>
      </c>
      <c r="F477" s="19" t="str">
        <f t="shared" si="166"/>
        <v>|0200226010|38.10|0.00|2.000|0.000</v>
      </c>
      <c r="G477" s="19" t="str">
        <f>'Cutting Rules'!H477</f>
        <v>TANAKA||||||||||||</v>
      </c>
      <c r="H477" s="19" t="str">
        <f>VLOOKUP(MID(F477,8,2),[1]Special!$H$2:$I$32,2,0)</f>
        <v>STAM390G</v>
      </c>
      <c r="I477" s="19" t="str">
        <f t="shared" si="167"/>
        <v>NBC</v>
      </c>
      <c r="J477" s="19" t="str">
        <f t="shared" si="168"/>
        <v>P</v>
      </c>
      <c r="K477" s="19" t="str">
        <f t="shared" si="169"/>
        <v>38.1</v>
      </c>
      <c r="L477" s="19" t="str">
        <f t="shared" si="170"/>
        <v>0.00</v>
      </c>
      <c r="M477" s="52" t="str">
        <f t="shared" si="171"/>
        <v>2.00</v>
      </c>
      <c r="N477" s="52" t="str">
        <f t="shared" si="172"/>
        <v>6298</v>
      </c>
      <c r="O477" s="19">
        <f>VLOOKUP(F477,[1]Item!$A$5:$Z$10000,26,0)</f>
        <v>1.78</v>
      </c>
      <c r="P477" s="19" t="str">
        <f>VLOOKUP(E477,[1]route!$E$3:$O$10005,11,0)</f>
        <v>C</v>
      </c>
      <c r="Q477" s="62" t="str">
        <f>'Cutting Rules'!AD477</f>
        <v>80------------</v>
      </c>
      <c r="R477" s="23">
        <f ca="1">SUMIF([1]route!$E$3:$E$10005,E477,[1]!Table1[生産])</f>
        <v>0</v>
      </c>
      <c r="S477" s="24"/>
      <c r="T477" s="78" t="s">
        <v>547</v>
      </c>
      <c r="U477" s="19"/>
      <c r="V477" s="48">
        <f>SUMIF([1]route!$E$3:$E$10005,E477,[1]route!$M$3:$M$10005)</f>
        <v>0</v>
      </c>
      <c r="W477" s="56">
        <f t="shared" si="173"/>
        <v>0</v>
      </c>
      <c r="X477" s="27" t="e">
        <f t="array" aca="1" ref="X477" ca="1">INDEX($BP477:$CZ477,MATCH(TRUE,$BP477:$CZ477&lt;0,0))</f>
        <v>#N/A</v>
      </c>
      <c r="Y477" s="47" t="str">
        <f t="shared" ca="1" si="164"/>
        <v/>
      </c>
      <c r="Z477" s="121" t="str">
        <f>IFERROR(VLOOKUP(E477,[1]route!$E$3:$BL$10005,59,0),"")&amp;IFERROR(VLOOKUP(E477,[1]route!$E$3:$BL$10005,60,0),"")</f>
        <v/>
      </c>
      <c r="AA477" s="28">
        <f t="shared" ca="1" si="174"/>
        <v>0</v>
      </c>
      <c r="AB477" s="77">
        <f t="shared" ca="1" si="175"/>
        <v>0</v>
      </c>
      <c r="AC477" s="4" t="str">
        <f t="shared" ca="1" si="165"/>
        <v/>
      </c>
      <c r="AD477" s="29">
        <v>0</v>
      </c>
      <c r="AE477" s="30">
        <f ca="1">SUMIF([1]route!$E$3:$E$10005,E477,[1]!Table1[1])</f>
        <v>0</v>
      </c>
      <c r="AF477" s="30">
        <f ca="1">SUMIF([1]route!$E$3:$E$10005,E477,[1]!Table1[2])</f>
        <v>0</v>
      </c>
      <c r="AG477" s="30">
        <f ca="1">SUMIF([1]route!$E$3:$E$10005,E477,[1]!Table1[3])</f>
        <v>0</v>
      </c>
      <c r="AH477" s="30">
        <f ca="1">SUMIF([1]route!$E$3:$E$10005,E477,[1]!Table1[4])</f>
        <v>0</v>
      </c>
      <c r="AI477" s="30">
        <f ca="1">SUMIF([1]route!$E$3:$E$10005,E477,[1]!Table1[5])</f>
        <v>0</v>
      </c>
      <c r="AJ477" s="30">
        <f ca="1">SUMIF([1]route!$E$3:$E$10005,E477,[1]!Table1[6])</f>
        <v>0</v>
      </c>
      <c r="AK477" s="30">
        <f ca="1">SUMIF([1]route!$E$3:$E$10005,E477,[1]!Table1[7])</f>
        <v>0</v>
      </c>
      <c r="AL477" s="30">
        <f ca="1">SUMIF([1]route!$E$3:$E$10005,E477,[1]!Table1[8])</f>
        <v>0</v>
      </c>
      <c r="AM477" s="30">
        <f ca="1">SUMIF([1]route!$E$3:$E$10005,E477,[1]!Table1[9])</f>
        <v>0</v>
      </c>
      <c r="AN477" s="30">
        <f ca="1">SUMIF([1]route!$E$3:$E$10005,E477,[1]!Table1[10])</f>
        <v>0</v>
      </c>
      <c r="AO477" s="30">
        <f ca="1">SUMIF([1]route!$E$3:$E$10005,E477,[1]!Table1[11])</f>
        <v>0</v>
      </c>
      <c r="AP477" s="30">
        <f ca="1">SUMIF([1]route!$E$3:$E$10005,E477,[1]!Table1[12])</f>
        <v>0</v>
      </c>
      <c r="AQ477" s="30">
        <f ca="1">SUMIF([1]route!$E$3:$E$10005,E477,[1]!Table1[13])</f>
        <v>0</v>
      </c>
      <c r="AR477" s="30">
        <f ca="1">SUMIF([1]route!$E$3:$E$10005,E477,[1]!Table1[14])</f>
        <v>0</v>
      </c>
      <c r="AS477" s="30">
        <f ca="1">SUMIF([1]route!$E$3:$E$10005,E477,[1]!Table1[15])</f>
        <v>0</v>
      </c>
      <c r="AT477" s="30">
        <f ca="1">SUMIF([1]route!$E$3:$E$10005,E477,[1]!Table1[16])</f>
        <v>0</v>
      </c>
      <c r="AU477" s="30">
        <f ca="1">SUMIF([1]route!$E$3:$E$10005,E477,[1]!Table1[17])</f>
        <v>0</v>
      </c>
      <c r="AV477" s="30">
        <f ca="1">SUMIF([1]route!$E$3:$E$10005,E477,[1]!Table1[18])</f>
        <v>0</v>
      </c>
      <c r="AW477" s="30">
        <f ca="1">SUMIF([1]route!$E$3:$E$10005,E477,[1]!Table1[19])</f>
        <v>0</v>
      </c>
      <c r="AX477" s="30">
        <f ca="1">SUMIF([1]route!$E$3:$E$10005,E477,[1]!Table1[20])</f>
        <v>0</v>
      </c>
      <c r="AY477" s="30">
        <f ca="1">SUMIF([1]route!$E$3:$E$10005,E477,[1]!Table1[21])</f>
        <v>0</v>
      </c>
      <c r="AZ477" s="30">
        <f ca="1">SUMIF([1]route!$E$3:$E$10005,E477,[1]!Table1[22])</f>
        <v>0</v>
      </c>
      <c r="BA477" s="30">
        <f ca="1">SUMIF([1]route!$E$3:$E$10005,E477,[1]!Table1[23])</f>
        <v>0</v>
      </c>
      <c r="BB477" s="30">
        <f ca="1">SUMIF([1]route!$E$3:$E$10005,E477,[1]!Table1[24])</f>
        <v>0</v>
      </c>
      <c r="BC477" s="30">
        <f ca="1">SUMIF([1]route!$E$3:$E$10005,E477,[1]!Table1[25])</f>
        <v>0</v>
      </c>
      <c r="BD477" s="30">
        <f ca="1">SUMIF([1]route!$E$3:$E$10005,E477,[1]!Table1[26])</f>
        <v>0</v>
      </c>
      <c r="BE477" s="30">
        <f ca="1">SUMIF([1]route!$E$3:$E$10005,E477,[1]!Table1[27])</f>
        <v>0</v>
      </c>
      <c r="BF477" s="30">
        <f ca="1">SUMIF([1]route!$E$3:$E$10005,E477,[1]!Table1[28])</f>
        <v>0</v>
      </c>
      <c r="BG477" s="30">
        <f ca="1">SUMIF([1]route!$E$3:$E$10005,E477,[1]!Table1[29])</f>
        <v>0</v>
      </c>
      <c r="BH477" s="30">
        <f ca="1">SUMIF([1]route!$E$3:$E$10005,E477,[1]!Table1[30])</f>
        <v>0</v>
      </c>
      <c r="BI477" s="30">
        <f ca="1">SUMIF([1]route!$E$3:$E$10005,E477,[1]!Table1[31])</f>
        <v>0</v>
      </c>
      <c r="BJ477" s="30">
        <f ca="1">SUMIF([1]route!$E$3:$E$10005,E477,[1]!Table1[Remain PO])</f>
        <v>0</v>
      </c>
      <c r="BK477" s="31">
        <f ca="1">SUMIF([1]route!$E$3:$E$10005,E477,[1]!Table1[N+1])</f>
        <v>0</v>
      </c>
      <c r="BL477" s="31">
        <f ca="1">SUMIF([1]route!$E$3:$E$10005,E477,[1]!Table1[N+2])</f>
        <v>0</v>
      </c>
      <c r="BM477" s="31">
        <f ca="1">SUMIF([1]route!$E$3:$E$10005,E477,[1]!Table1[N+3])</f>
        <v>0</v>
      </c>
      <c r="BN477" s="32">
        <f ca="1">SUMIF([1]route!$E$3:$E$10005,E477,[1]!Table1[N+4])</f>
        <v>0</v>
      </c>
      <c r="BP477" s="37">
        <f t="shared" si="176"/>
        <v>0</v>
      </c>
      <c r="BQ477" s="35">
        <f t="shared" ca="1" si="163"/>
        <v>0</v>
      </c>
      <c r="BR477" s="35">
        <f t="shared" ca="1" si="163"/>
        <v>0</v>
      </c>
      <c r="BS477" s="35">
        <f t="shared" ca="1" si="163"/>
        <v>0</v>
      </c>
      <c r="BT477" s="35">
        <f t="shared" ca="1" si="163"/>
        <v>0</v>
      </c>
      <c r="BU477" s="35">
        <f t="shared" ca="1" si="163"/>
        <v>0</v>
      </c>
      <c r="BV477" s="35">
        <f t="shared" ca="1" si="163"/>
        <v>0</v>
      </c>
      <c r="BW477" s="35">
        <f t="shared" ca="1" si="163"/>
        <v>0</v>
      </c>
      <c r="BX477" s="35">
        <f t="shared" ca="1" si="163"/>
        <v>0</v>
      </c>
      <c r="BY477" s="35">
        <f t="shared" ca="1" si="163"/>
        <v>0</v>
      </c>
      <c r="BZ477" s="35">
        <f t="shared" ca="1" si="163"/>
        <v>0</v>
      </c>
      <c r="CA477" s="35">
        <f t="shared" ca="1" si="178"/>
        <v>0</v>
      </c>
      <c r="CB477" s="35">
        <f t="shared" ca="1" si="178"/>
        <v>0</v>
      </c>
      <c r="CC477" s="35">
        <f t="shared" ca="1" si="178"/>
        <v>0</v>
      </c>
      <c r="CD477" s="35">
        <f t="shared" ca="1" si="178"/>
        <v>0</v>
      </c>
      <c r="CE477" s="35">
        <f t="shared" ca="1" si="178"/>
        <v>0</v>
      </c>
      <c r="CF477" s="35">
        <f t="shared" ca="1" si="178"/>
        <v>0</v>
      </c>
      <c r="CG477" s="35">
        <f t="shared" ca="1" si="178"/>
        <v>0</v>
      </c>
      <c r="CH477" s="35">
        <f t="shared" ca="1" si="178"/>
        <v>0</v>
      </c>
      <c r="CI477" s="35">
        <f t="shared" ca="1" si="178"/>
        <v>0</v>
      </c>
      <c r="CJ477" s="35">
        <f t="shared" ca="1" si="177"/>
        <v>0</v>
      </c>
      <c r="CK477" s="35">
        <f t="shared" ca="1" si="177"/>
        <v>0</v>
      </c>
      <c r="CL477" s="35">
        <f t="shared" ca="1" si="177"/>
        <v>0</v>
      </c>
      <c r="CM477" s="35">
        <f t="shared" ca="1" si="177"/>
        <v>0</v>
      </c>
      <c r="CN477" s="35">
        <f t="shared" ca="1" si="177"/>
        <v>0</v>
      </c>
      <c r="CO477" s="35">
        <f t="shared" ca="1" si="177"/>
        <v>0</v>
      </c>
      <c r="CP477" s="35">
        <f t="shared" ca="1" si="177"/>
        <v>0</v>
      </c>
      <c r="CQ477" s="35">
        <f t="shared" ca="1" si="179"/>
        <v>0</v>
      </c>
      <c r="CR477" s="35">
        <f t="shared" ca="1" si="179"/>
        <v>0</v>
      </c>
      <c r="CS477" s="35">
        <f t="shared" ca="1" si="179"/>
        <v>0</v>
      </c>
      <c r="CT477" s="35">
        <f t="shared" ca="1" si="179"/>
        <v>0</v>
      </c>
      <c r="CU477" s="35">
        <f t="shared" ca="1" si="179"/>
        <v>0</v>
      </c>
      <c r="CV477" s="35">
        <f t="shared" ca="1" si="179"/>
        <v>0</v>
      </c>
      <c r="CW477" s="38">
        <f t="shared" ca="1" si="160"/>
        <v>0</v>
      </c>
      <c r="CX477" s="38">
        <f t="shared" ca="1" si="160"/>
        <v>0</v>
      </c>
      <c r="CY477" s="38">
        <f t="shared" ca="1" si="160"/>
        <v>0</v>
      </c>
      <c r="CZ477" s="39">
        <f t="shared" ca="1" si="160"/>
        <v>0</v>
      </c>
      <c r="DA477" s="35"/>
    </row>
    <row r="478" spans="4:105" x14ac:dyDescent="0.3">
      <c r="D478" s="61" t="str">
        <f>VLOOKUP(F478,[1]Special!$O$2:$S$209,3,0)</f>
        <v>|0101022000|0.00|0.00|0.000|156.0001.6</v>
      </c>
      <c r="E478" s="20" t="s">
        <v>501</v>
      </c>
      <c r="F478" s="19" t="str">
        <f t="shared" si="166"/>
        <v>|0200226339|50.00|30.00|1.600|0.000</v>
      </c>
      <c r="G478" s="19" t="str">
        <f>'Cutting Rules'!H478</f>
        <v>TANAKA|TANAKA|||||||||||</v>
      </c>
      <c r="H478" s="19" t="str">
        <f>VLOOKUP(MID(F478,8,2),[1]Special!$H$2:$I$32,2,0)</f>
        <v>STKMRR290</v>
      </c>
      <c r="I478" s="19" t="str">
        <f t="shared" si="167"/>
        <v>NBC</v>
      </c>
      <c r="J478" s="19" t="str">
        <f t="shared" si="168"/>
        <v>P</v>
      </c>
      <c r="K478" s="19" t="str">
        <f t="shared" si="169"/>
        <v>50.0</v>
      </c>
      <c r="L478" s="19" t="str">
        <f t="shared" si="170"/>
        <v>30.0</v>
      </c>
      <c r="M478" s="52" t="str">
        <f t="shared" si="171"/>
        <v>1.60</v>
      </c>
      <c r="N478" s="52" t="str">
        <f t="shared" si="172"/>
        <v>6000</v>
      </c>
      <c r="O478" s="19">
        <f>VLOOKUP(F478,[1]Item!$A$5:$Z$10000,26,0)</f>
        <v>1.9410000000000001</v>
      </c>
      <c r="P478" s="19" t="str">
        <f>VLOOKUP(E478,[1]route!$E$3:$O$10005,11,0)</f>
        <v>C</v>
      </c>
      <c r="Q478" s="62" t="str">
        <f>'Cutting Rules'!AD478</f>
        <v>587-737-----------</v>
      </c>
      <c r="R478" s="23">
        <f ca="1">SUMIF([1]route!$E$3:$E$10005,E478,[1]!Table1[生産])</f>
        <v>0</v>
      </c>
      <c r="S478" s="24"/>
      <c r="T478" s="78" t="s">
        <v>547</v>
      </c>
      <c r="U478" s="19"/>
      <c r="V478" s="48">
        <f>SUMIF([1]route!$E$3:$E$10005,E478,[1]route!$M$3:$M$10005)</f>
        <v>0</v>
      </c>
      <c r="W478" s="56">
        <f t="shared" si="173"/>
        <v>0</v>
      </c>
      <c r="X478" s="27" t="e">
        <f t="array" aca="1" ref="X478" ca="1">INDEX($BP478:$CZ478,MATCH(TRUE,$BP478:$CZ478&lt;0,0))</f>
        <v>#N/A</v>
      </c>
      <c r="Y478" s="47" t="str">
        <f t="shared" ca="1" si="164"/>
        <v/>
      </c>
      <c r="Z478" s="121" t="str">
        <f>IFERROR(VLOOKUP(E478,[1]route!$E$3:$BL$10005,59,0),"")&amp;IFERROR(VLOOKUP(E478,[1]route!$E$3:$BL$10005,60,0),"")</f>
        <v/>
      </c>
      <c r="AA478" s="28">
        <f t="shared" ca="1" si="174"/>
        <v>0</v>
      </c>
      <c r="AB478" s="77">
        <f t="shared" ca="1" si="175"/>
        <v>0</v>
      </c>
      <c r="AC478" s="4" t="str">
        <f t="shared" ca="1" si="165"/>
        <v/>
      </c>
      <c r="AD478" s="29">
        <v>0</v>
      </c>
      <c r="AE478" s="30">
        <f ca="1">SUMIF([1]route!$E$3:$E$10005,E478,[1]!Table1[1])</f>
        <v>0</v>
      </c>
      <c r="AF478" s="30">
        <f ca="1">SUMIF([1]route!$E$3:$E$10005,E478,[1]!Table1[2])</f>
        <v>0</v>
      </c>
      <c r="AG478" s="30">
        <f ca="1">SUMIF([1]route!$E$3:$E$10005,E478,[1]!Table1[3])</f>
        <v>0</v>
      </c>
      <c r="AH478" s="30">
        <f ca="1">SUMIF([1]route!$E$3:$E$10005,E478,[1]!Table1[4])</f>
        <v>0</v>
      </c>
      <c r="AI478" s="30">
        <f ca="1">SUMIF([1]route!$E$3:$E$10005,E478,[1]!Table1[5])</f>
        <v>0</v>
      </c>
      <c r="AJ478" s="30">
        <f ca="1">SUMIF([1]route!$E$3:$E$10005,E478,[1]!Table1[6])</f>
        <v>0</v>
      </c>
      <c r="AK478" s="30">
        <f ca="1">SUMIF([1]route!$E$3:$E$10005,E478,[1]!Table1[7])</f>
        <v>0</v>
      </c>
      <c r="AL478" s="30">
        <f ca="1">SUMIF([1]route!$E$3:$E$10005,E478,[1]!Table1[8])</f>
        <v>0</v>
      </c>
      <c r="AM478" s="30">
        <f ca="1">SUMIF([1]route!$E$3:$E$10005,E478,[1]!Table1[9])</f>
        <v>0</v>
      </c>
      <c r="AN478" s="30">
        <f ca="1">SUMIF([1]route!$E$3:$E$10005,E478,[1]!Table1[10])</f>
        <v>0</v>
      </c>
      <c r="AO478" s="30">
        <f ca="1">SUMIF([1]route!$E$3:$E$10005,E478,[1]!Table1[11])</f>
        <v>0</v>
      </c>
      <c r="AP478" s="30">
        <f ca="1">SUMIF([1]route!$E$3:$E$10005,E478,[1]!Table1[12])</f>
        <v>0</v>
      </c>
      <c r="AQ478" s="30">
        <f ca="1">SUMIF([1]route!$E$3:$E$10005,E478,[1]!Table1[13])</f>
        <v>0</v>
      </c>
      <c r="AR478" s="30">
        <f ca="1">SUMIF([1]route!$E$3:$E$10005,E478,[1]!Table1[14])</f>
        <v>0</v>
      </c>
      <c r="AS478" s="30">
        <f ca="1">SUMIF([1]route!$E$3:$E$10005,E478,[1]!Table1[15])</f>
        <v>0</v>
      </c>
      <c r="AT478" s="30">
        <f ca="1">SUMIF([1]route!$E$3:$E$10005,E478,[1]!Table1[16])</f>
        <v>0</v>
      </c>
      <c r="AU478" s="30">
        <f ca="1">SUMIF([1]route!$E$3:$E$10005,E478,[1]!Table1[17])</f>
        <v>0</v>
      </c>
      <c r="AV478" s="30">
        <f ca="1">SUMIF([1]route!$E$3:$E$10005,E478,[1]!Table1[18])</f>
        <v>0</v>
      </c>
      <c r="AW478" s="30">
        <f ca="1">SUMIF([1]route!$E$3:$E$10005,E478,[1]!Table1[19])</f>
        <v>0</v>
      </c>
      <c r="AX478" s="30">
        <f ca="1">SUMIF([1]route!$E$3:$E$10005,E478,[1]!Table1[20])</f>
        <v>0</v>
      </c>
      <c r="AY478" s="30">
        <f ca="1">SUMIF([1]route!$E$3:$E$10005,E478,[1]!Table1[21])</f>
        <v>0</v>
      </c>
      <c r="AZ478" s="30">
        <f ca="1">SUMIF([1]route!$E$3:$E$10005,E478,[1]!Table1[22])</f>
        <v>0</v>
      </c>
      <c r="BA478" s="30">
        <f ca="1">SUMIF([1]route!$E$3:$E$10005,E478,[1]!Table1[23])</f>
        <v>0</v>
      </c>
      <c r="BB478" s="30">
        <f ca="1">SUMIF([1]route!$E$3:$E$10005,E478,[1]!Table1[24])</f>
        <v>0</v>
      </c>
      <c r="BC478" s="30">
        <f ca="1">SUMIF([1]route!$E$3:$E$10005,E478,[1]!Table1[25])</f>
        <v>0</v>
      </c>
      <c r="BD478" s="30">
        <f ca="1">SUMIF([1]route!$E$3:$E$10005,E478,[1]!Table1[26])</f>
        <v>0</v>
      </c>
      <c r="BE478" s="30">
        <f ca="1">SUMIF([1]route!$E$3:$E$10005,E478,[1]!Table1[27])</f>
        <v>0</v>
      </c>
      <c r="BF478" s="30">
        <f ca="1">SUMIF([1]route!$E$3:$E$10005,E478,[1]!Table1[28])</f>
        <v>0</v>
      </c>
      <c r="BG478" s="30">
        <f ca="1">SUMIF([1]route!$E$3:$E$10005,E478,[1]!Table1[29])</f>
        <v>0</v>
      </c>
      <c r="BH478" s="30">
        <f ca="1">SUMIF([1]route!$E$3:$E$10005,E478,[1]!Table1[30])</f>
        <v>0</v>
      </c>
      <c r="BI478" s="30">
        <f ca="1">SUMIF([1]route!$E$3:$E$10005,E478,[1]!Table1[31])</f>
        <v>0</v>
      </c>
      <c r="BJ478" s="30">
        <f ca="1">SUMIF([1]route!$E$3:$E$10005,E478,[1]!Table1[Remain PO])</f>
        <v>0</v>
      </c>
      <c r="BK478" s="31">
        <f ca="1">SUMIF([1]route!$E$3:$E$10005,E478,[1]!Table1[N+1])</f>
        <v>0</v>
      </c>
      <c r="BL478" s="31">
        <f ca="1">SUMIF([1]route!$E$3:$E$10005,E478,[1]!Table1[N+2])</f>
        <v>0</v>
      </c>
      <c r="BM478" s="31">
        <f ca="1">SUMIF([1]route!$E$3:$E$10005,E478,[1]!Table1[N+3])</f>
        <v>0</v>
      </c>
      <c r="BN478" s="32">
        <f ca="1">SUMIF([1]route!$E$3:$E$10005,E478,[1]!Table1[N+4])</f>
        <v>0</v>
      </c>
      <c r="BP478" s="37">
        <f t="shared" si="176"/>
        <v>0</v>
      </c>
      <c r="BQ478" s="35">
        <f t="shared" ca="1" si="163"/>
        <v>0</v>
      </c>
      <c r="BR478" s="35">
        <f t="shared" ca="1" si="163"/>
        <v>0</v>
      </c>
      <c r="BS478" s="35">
        <f t="shared" ca="1" si="163"/>
        <v>0</v>
      </c>
      <c r="BT478" s="35">
        <f t="shared" ca="1" si="163"/>
        <v>0</v>
      </c>
      <c r="BU478" s="35">
        <f t="shared" ca="1" si="163"/>
        <v>0</v>
      </c>
      <c r="BV478" s="35">
        <f t="shared" ca="1" si="163"/>
        <v>0</v>
      </c>
      <c r="BW478" s="35">
        <f t="shared" ca="1" si="163"/>
        <v>0</v>
      </c>
      <c r="BX478" s="35">
        <f t="shared" ca="1" si="163"/>
        <v>0</v>
      </c>
      <c r="BY478" s="35">
        <f t="shared" ca="1" si="163"/>
        <v>0</v>
      </c>
      <c r="BZ478" s="35">
        <f t="shared" ca="1" si="163"/>
        <v>0</v>
      </c>
      <c r="CA478" s="35">
        <f t="shared" ca="1" si="178"/>
        <v>0</v>
      </c>
      <c r="CB478" s="35">
        <f t="shared" ca="1" si="178"/>
        <v>0</v>
      </c>
      <c r="CC478" s="35">
        <f t="shared" ca="1" si="178"/>
        <v>0</v>
      </c>
      <c r="CD478" s="35">
        <f t="shared" ca="1" si="178"/>
        <v>0</v>
      </c>
      <c r="CE478" s="35">
        <f t="shared" ca="1" si="178"/>
        <v>0</v>
      </c>
      <c r="CF478" s="35">
        <f t="shared" ca="1" si="178"/>
        <v>0</v>
      </c>
      <c r="CG478" s="35">
        <f t="shared" ca="1" si="178"/>
        <v>0</v>
      </c>
      <c r="CH478" s="35">
        <f t="shared" ca="1" si="178"/>
        <v>0</v>
      </c>
      <c r="CI478" s="35">
        <f t="shared" ca="1" si="178"/>
        <v>0</v>
      </c>
      <c r="CJ478" s="35">
        <f t="shared" ca="1" si="177"/>
        <v>0</v>
      </c>
      <c r="CK478" s="35">
        <f t="shared" ca="1" si="177"/>
        <v>0</v>
      </c>
      <c r="CL478" s="35">
        <f t="shared" ca="1" si="177"/>
        <v>0</v>
      </c>
      <c r="CM478" s="35">
        <f t="shared" ca="1" si="177"/>
        <v>0</v>
      </c>
      <c r="CN478" s="35">
        <f t="shared" ca="1" si="177"/>
        <v>0</v>
      </c>
      <c r="CO478" s="35">
        <f t="shared" ca="1" si="177"/>
        <v>0</v>
      </c>
      <c r="CP478" s="35">
        <f t="shared" ca="1" si="177"/>
        <v>0</v>
      </c>
      <c r="CQ478" s="35">
        <f t="shared" ca="1" si="179"/>
        <v>0</v>
      </c>
      <c r="CR478" s="35">
        <f t="shared" ca="1" si="179"/>
        <v>0</v>
      </c>
      <c r="CS478" s="35">
        <f t="shared" ca="1" si="179"/>
        <v>0</v>
      </c>
      <c r="CT478" s="35">
        <f t="shared" ca="1" si="179"/>
        <v>0</v>
      </c>
      <c r="CU478" s="35">
        <f t="shared" ca="1" si="179"/>
        <v>0</v>
      </c>
      <c r="CV478" s="35">
        <f t="shared" ca="1" si="179"/>
        <v>0</v>
      </c>
      <c r="CW478" s="38">
        <f t="shared" ca="1" si="160"/>
        <v>0</v>
      </c>
      <c r="CX478" s="38">
        <f t="shared" ca="1" si="160"/>
        <v>0</v>
      </c>
      <c r="CY478" s="38">
        <f t="shared" ca="1" si="160"/>
        <v>0</v>
      </c>
      <c r="CZ478" s="39">
        <f t="shared" ca="1" si="160"/>
        <v>0</v>
      </c>
      <c r="DA478" s="35"/>
    </row>
    <row r="479" spans="4:105" x14ac:dyDescent="0.3">
      <c r="D479" s="61" t="str">
        <f>VLOOKUP(F479,[1]Special!$O$2:$S$209,3,0)</f>
        <v>|0101021700|0.00|0.00|0.000|132.0001.6</v>
      </c>
      <c r="E479" s="20" t="s">
        <v>502</v>
      </c>
      <c r="F479" s="19" t="str">
        <f t="shared" si="166"/>
        <v>|0200226010|42.70|0.00|1.600|0.000</v>
      </c>
      <c r="G479" s="19" t="str">
        <f>'Cutting Rules'!H479</f>
        <v>TANAKA||||||||||||</v>
      </c>
      <c r="H479" s="19" t="str">
        <f>VLOOKUP(MID(F479,8,2),[1]Special!$H$2:$I$32,2,0)</f>
        <v>STAM390G</v>
      </c>
      <c r="I479" s="19" t="str">
        <f t="shared" si="167"/>
        <v>NBC</v>
      </c>
      <c r="J479" s="19" t="str">
        <f t="shared" si="168"/>
        <v>P</v>
      </c>
      <c r="K479" s="19" t="str">
        <f t="shared" si="169"/>
        <v>42.7</v>
      </c>
      <c r="L479" s="19" t="str">
        <f t="shared" si="170"/>
        <v>0.00</v>
      </c>
      <c r="M479" s="52" t="str">
        <f t="shared" si="171"/>
        <v>1.60</v>
      </c>
      <c r="N479" s="52" t="str">
        <f t="shared" si="172"/>
        <v>5727</v>
      </c>
      <c r="O479" s="19">
        <f>VLOOKUP(F479,[1]Item!$A$5:$Z$10000,26,0)</f>
        <v>1.6220000000000001</v>
      </c>
      <c r="P479" s="19" t="str">
        <f>VLOOKUP(E479,[1]route!$E$3:$O$10005,11,0)</f>
        <v>C</v>
      </c>
      <c r="Q479" s="62" t="str">
        <f>'Cutting Rules'!AD479</f>
        <v>822------------</v>
      </c>
      <c r="R479" s="23">
        <f ca="1">SUMIF([1]route!$E$3:$E$10005,E479,[1]!Table1[生産])</f>
        <v>0</v>
      </c>
      <c r="S479" s="24"/>
      <c r="T479" s="78" t="s">
        <v>547</v>
      </c>
      <c r="U479" s="19"/>
      <c r="V479" s="48">
        <f>SUMIF([1]route!$E$3:$E$10005,E479,[1]route!$M$3:$M$10005)</f>
        <v>0</v>
      </c>
      <c r="W479" s="56">
        <f t="shared" si="173"/>
        <v>0</v>
      </c>
      <c r="X479" s="27" t="e">
        <f t="array" aca="1" ref="X479" ca="1">INDEX($BP479:$CZ479,MATCH(TRUE,$BP479:$CZ479&lt;0,0))</f>
        <v>#N/A</v>
      </c>
      <c r="Y479" s="47" t="str">
        <f t="shared" ca="1" si="164"/>
        <v/>
      </c>
      <c r="Z479" s="121" t="str">
        <f>IFERROR(VLOOKUP(E479,[1]route!$E$3:$BL$10005,59,0),"")&amp;IFERROR(VLOOKUP(E479,[1]route!$E$3:$BL$10005,60,0),"")</f>
        <v/>
      </c>
      <c r="AA479" s="28">
        <f t="shared" ca="1" si="174"/>
        <v>0</v>
      </c>
      <c r="AB479" s="77">
        <f t="shared" ca="1" si="175"/>
        <v>0</v>
      </c>
      <c r="AC479" s="4" t="str">
        <f t="shared" ca="1" si="165"/>
        <v/>
      </c>
      <c r="AD479" s="29">
        <v>0</v>
      </c>
      <c r="AE479" s="30">
        <f ca="1">SUMIF([1]route!$E$3:$E$10005,E479,[1]!Table1[1])</f>
        <v>0</v>
      </c>
      <c r="AF479" s="30">
        <f ca="1">SUMIF([1]route!$E$3:$E$10005,E479,[1]!Table1[2])</f>
        <v>0</v>
      </c>
      <c r="AG479" s="30">
        <f ca="1">SUMIF([1]route!$E$3:$E$10005,E479,[1]!Table1[3])</f>
        <v>0</v>
      </c>
      <c r="AH479" s="30">
        <f ca="1">SUMIF([1]route!$E$3:$E$10005,E479,[1]!Table1[4])</f>
        <v>0</v>
      </c>
      <c r="AI479" s="30">
        <f ca="1">SUMIF([1]route!$E$3:$E$10005,E479,[1]!Table1[5])</f>
        <v>0</v>
      </c>
      <c r="AJ479" s="30">
        <f ca="1">SUMIF([1]route!$E$3:$E$10005,E479,[1]!Table1[6])</f>
        <v>0</v>
      </c>
      <c r="AK479" s="30">
        <f ca="1">SUMIF([1]route!$E$3:$E$10005,E479,[1]!Table1[7])</f>
        <v>0</v>
      </c>
      <c r="AL479" s="30">
        <f ca="1">SUMIF([1]route!$E$3:$E$10005,E479,[1]!Table1[8])</f>
        <v>0</v>
      </c>
      <c r="AM479" s="30">
        <f ca="1">SUMIF([1]route!$E$3:$E$10005,E479,[1]!Table1[9])</f>
        <v>0</v>
      </c>
      <c r="AN479" s="30">
        <f ca="1">SUMIF([1]route!$E$3:$E$10005,E479,[1]!Table1[10])</f>
        <v>0</v>
      </c>
      <c r="AO479" s="30">
        <f ca="1">SUMIF([1]route!$E$3:$E$10005,E479,[1]!Table1[11])</f>
        <v>0</v>
      </c>
      <c r="AP479" s="30">
        <f ca="1">SUMIF([1]route!$E$3:$E$10005,E479,[1]!Table1[12])</f>
        <v>0</v>
      </c>
      <c r="AQ479" s="30">
        <f ca="1">SUMIF([1]route!$E$3:$E$10005,E479,[1]!Table1[13])</f>
        <v>0</v>
      </c>
      <c r="AR479" s="30">
        <f ca="1">SUMIF([1]route!$E$3:$E$10005,E479,[1]!Table1[14])</f>
        <v>0</v>
      </c>
      <c r="AS479" s="30">
        <f ca="1">SUMIF([1]route!$E$3:$E$10005,E479,[1]!Table1[15])</f>
        <v>0</v>
      </c>
      <c r="AT479" s="30">
        <f ca="1">SUMIF([1]route!$E$3:$E$10005,E479,[1]!Table1[16])</f>
        <v>0</v>
      </c>
      <c r="AU479" s="30">
        <f ca="1">SUMIF([1]route!$E$3:$E$10005,E479,[1]!Table1[17])</f>
        <v>0</v>
      </c>
      <c r="AV479" s="30">
        <f ca="1">SUMIF([1]route!$E$3:$E$10005,E479,[1]!Table1[18])</f>
        <v>0</v>
      </c>
      <c r="AW479" s="30">
        <f ca="1">SUMIF([1]route!$E$3:$E$10005,E479,[1]!Table1[19])</f>
        <v>0</v>
      </c>
      <c r="AX479" s="30">
        <f ca="1">SUMIF([1]route!$E$3:$E$10005,E479,[1]!Table1[20])</f>
        <v>0</v>
      </c>
      <c r="AY479" s="30">
        <f ca="1">SUMIF([1]route!$E$3:$E$10005,E479,[1]!Table1[21])</f>
        <v>0</v>
      </c>
      <c r="AZ479" s="30">
        <f ca="1">SUMIF([1]route!$E$3:$E$10005,E479,[1]!Table1[22])</f>
        <v>0</v>
      </c>
      <c r="BA479" s="30">
        <f ca="1">SUMIF([1]route!$E$3:$E$10005,E479,[1]!Table1[23])</f>
        <v>0</v>
      </c>
      <c r="BB479" s="30">
        <f ca="1">SUMIF([1]route!$E$3:$E$10005,E479,[1]!Table1[24])</f>
        <v>0</v>
      </c>
      <c r="BC479" s="30">
        <f ca="1">SUMIF([1]route!$E$3:$E$10005,E479,[1]!Table1[25])</f>
        <v>0</v>
      </c>
      <c r="BD479" s="30">
        <f ca="1">SUMIF([1]route!$E$3:$E$10005,E479,[1]!Table1[26])</f>
        <v>0</v>
      </c>
      <c r="BE479" s="30">
        <f ca="1">SUMIF([1]route!$E$3:$E$10005,E479,[1]!Table1[27])</f>
        <v>0</v>
      </c>
      <c r="BF479" s="30">
        <f ca="1">SUMIF([1]route!$E$3:$E$10005,E479,[1]!Table1[28])</f>
        <v>0</v>
      </c>
      <c r="BG479" s="30">
        <f ca="1">SUMIF([1]route!$E$3:$E$10005,E479,[1]!Table1[29])</f>
        <v>0</v>
      </c>
      <c r="BH479" s="30">
        <f ca="1">SUMIF([1]route!$E$3:$E$10005,E479,[1]!Table1[30])</f>
        <v>0</v>
      </c>
      <c r="BI479" s="30">
        <f ca="1">SUMIF([1]route!$E$3:$E$10005,E479,[1]!Table1[31])</f>
        <v>0</v>
      </c>
      <c r="BJ479" s="30">
        <f ca="1">SUMIF([1]route!$E$3:$E$10005,E479,[1]!Table1[Remain PO])</f>
        <v>0</v>
      </c>
      <c r="BK479" s="31">
        <f ca="1">SUMIF([1]route!$E$3:$E$10005,E479,[1]!Table1[N+1])</f>
        <v>0</v>
      </c>
      <c r="BL479" s="31">
        <f ca="1">SUMIF([1]route!$E$3:$E$10005,E479,[1]!Table1[N+2])</f>
        <v>0</v>
      </c>
      <c r="BM479" s="31">
        <f ca="1">SUMIF([1]route!$E$3:$E$10005,E479,[1]!Table1[N+3])</f>
        <v>0</v>
      </c>
      <c r="BN479" s="32">
        <f ca="1">SUMIF([1]route!$E$3:$E$10005,E479,[1]!Table1[N+4])</f>
        <v>0</v>
      </c>
      <c r="BP479" s="37">
        <f t="shared" si="176"/>
        <v>0</v>
      </c>
      <c r="BQ479" s="35">
        <f t="shared" ca="1" si="163"/>
        <v>0</v>
      </c>
      <c r="BR479" s="35">
        <f t="shared" ca="1" si="163"/>
        <v>0</v>
      </c>
      <c r="BS479" s="35">
        <f t="shared" ca="1" si="163"/>
        <v>0</v>
      </c>
      <c r="BT479" s="35">
        <f t="shared" ca="1" si="163"/>
        <v>0</v>
      </c>
      <c r="BU479" s="35">
        <f t="shared" ca="1" si="163"/>
        <v>0</v>
      </c>
      <c r="BV479" s="35">
        <f t="shared" ca="1" si="163"/>
        <v>0</v>
      </c>
      <c r="BW479" s="35">
        <f t="shared" ca="1" si="163"/>
        <v>0</v>
      </c>
      <c r="BX479" s="35">
        <f t="shared" ca="1" si="163"/>
        <v>0</v>
      </c>
      <c r="BY479" s="35">
        <f t="shared" ca="1" si="163"/>
        <v>0</v>
      </c>
      <c r="BZ479" s="35">
        <f t="shared" ca="1" si="163"/>
        <v>0</v>
      </c>
      <c r="CA479" s="35">
        <f t="shared" ca="1" si="178"/>
        <v>0</v>
      </c>
      <c r="CB479" s="35">
        <f t="shared" ca="1" si="178"/>
        <v>0</v>
      </c>
      <c r="CC479" s="35">
        <f t="shared" ca="1" si="178"/>
        <v>0</v>
      </c>
      <c r="CD479" s="35">
        <f t="shared" ca="1" si="178"/>
        <v>0</v>
      </c>
      <c r="CE479" s="35">
        <f t="shared" ca="1" si="178"/>
        <v>0</v>
      </c>
      <c r="CF479" s="35">
        <f t="shared" ca="1" si="178"/>
        <v>0</v>
      </c>
      <c r="CG479" s="35">
        <f t="shared" ca="1" si="178"/>
        <v>0</v>
      </c>
      <c r="CH479" s="35">
        <f t="shared" ca="1" si="178"/>
        <v>0</v>
      </c>
      <c r="CI479" s="35">
        <f t="shared" ca="1" si="178"/>
        <v>0</v>
      </c>
      <c r="CJ479" s="35">
        <f t="shared" ca="1" si="177"/>
        <v>0</v>
      </c>
      <c r="CK479" s="35">
        <f t="shared" ca="1" si="177"/>
        <v>0</v>
      </c>
      <c r="CL479" s="35">
        <f t="shared" ca="1" si="177"/>
        <v>0</v>
      </c>
      <c r="CM479" s="35">
        <f t="shared" ca="1" si="177"/>
        <v>0</v>
      </c>
      <c r="CN479" s="35">
        <f t="shared" ca="1" si="177"/>
        <v>0</v>
      </c>
      <c r="CO479" s="35">
        <f t="shared" ca="1" si="177"/>
        <v>0</v>
      </c>
      <c r="CP479" s="35">
        <f t="shared" ca="1" si="177"/>
        <v>0</v>
      </c>
      <c r="CQ479" s="35">
        <f t="shared" ca="1" si="179"/>
        <v>0</v>
      </c>
      <c r="CR479" s="35">
        <f t="shared" ca="1" si="179"/>
        <v>0</v>
      </c>
      <c r="CS479" s="35">
        <f t="shared" ca="1" si="179"/>
        <v>0</v>
      </c>
      <c r="CT479" s="35">
        <f t="shared" ca="1" si="179"/>
        <v>0</v>
      </c>
      <c r="CU479" s="35">
        <f t="shared" ca="1" si="179"/>
        <v>0</v>
      </c>
      <c r="CV479" s="35">
        <f t="shared" ca="1" si="179"/>
        <v>0</v>
      </c>
      <c r="CW479" s="38">
        <f t="shared" ca="1" si="160"/>
        <v>0</v>
      </c>
      <c r="CX479" s="38">
        <f t="shared" ca="1" si="160"/>
        <v>0</v>
      </c>
      <c r="CY479" s="38">
        <f t="shared" ca="1" si="160"/>
        <v>0</v>
      </c>
      <c r="CZ479" s="39">
        <f t="shared" ca="1" si="160"/>
        <v>0</v>
      </c>
      <c r="DA479" s="35"/>
    </row>
    <row r="480" spans="4:105" x14ac:dyDescent="0.3">
      <c r="D480" s="61" t="str">
        <f>VLOOKUP(F480,[1]Special!$O$2:$S$209,3,0)</f>
        <v>|0101021700|0.00|0.00|0.000|132.0001.6</v>
      </c>
      <c r="E480" s="20" t="s">
        <v>503</v>
      </c>
      <c r="F480" s="19" t="str">
        <f t="shared" si="166"/>
        <v>|0200226010|42.70|0.00|1.600|0.000</v>
      </c>
      <c r="G480" s="19" t="str">
        <f>'Cutting Rules'!H480</f>
        <v>TANAKA||||||||||||</v>
      </c>
      <c r="H480" s="19" t="str">
        <f>VLOOKUP(MID(F480,8,2),[1]Special!$H$2:$I$32,2,0)</f>
        <v>STAM390G</v>
      </c>
      <c r="I480" s="19" t="str">
        <f t="shared" si="167"/>
        <v>NBC</v>
      </c>
      <c r="J480" s="19" t="str">
        <f t="shared" si="168"/>
        <v>P</v>
      </c>
      <c r="K480" s="19" t="str">
        <f t="shared" si="169"/>
        <v>42.7</v>
      </c>
      <c r="L480" s="19" t="str">
        <f t="shared" si="170"/>
        <v>0.00</v>
      </c>
      <c r="M480" s="52" t="str">
        <f t="shared" si="171"/>
        <v>1.60</v>
      </c>
      <c r="N480" s="52" t="str">
        <f t="shared" si="172"/>
        <v>6175</v>
      </c>
      <c r="O480" s="19">
        <f>VLOOKUP(F480,[1]Item!$A$5:$Z$10000,26,0)</f>
        <v>1.6220000000000001</v>
      </c>
      <c r="P480" s="19" t="str">
        <f>VLOOKUP(E480,[1]route!$E$3:$O$10005,11,0)</f>
        <v>C</v>
      </c>
      <c r="Q480" s="62" t="str">
        <f>'Cutting Rules'!AD480</f>
        <v>1020------------</v>
      </c>
      <c r="R480" s="23">
        <f ca="1">SUMIF([1]route!$E$3:$E$10005,E480,[1]!Table1[生産])</f>
        <v>0</v>
      </c>
      <c r="S480" s="24"/>
      <c r="T480" s="78" t="s">
        <v>547</v>
      </c>
      <c r="U480" s="19"/>
      <c r="V480" s="48">
        <f>SUMIF([1]route!$E$3:$E$10005,E480,[1]route!$M$3:$M$10005)</f>
        <v>0</v>
      </c>
      <c r="W480" s="56">
        <f t="shared" si="173"/>
        <v>0</v>
      </c>
      <c r="X480" s="27" t="e">
        <f t="array" aca="1" ref="X480" ca="1">INDEX($BP480:$CZ480,MATCH(TRUE,$BP480:$CZ480&lt;0,0))</f>
        <v>#N/A</v>
      </c>
      <c r="Y480" s="47" t="str">
        <f t="shared" ca="1" si="164"/>
        <v/>
      </c>
      <c r="Z480" s="121" t="str">
        <f>IFERROR(VLOOKUP(E480,[1]route!$E$3:$BL$10005,59,0),"")&amp;IFERROR(VLOOKUP(E480,[1]route!$E$3:$BL$10005,60,0),"")</f>
        <v/>
      </c>
      <c r="AA480" s="28">
        <f t="shared" ca="1" si="174"/>
        <v>0</v>
      </c>
      <c r="AB480" s="77">
        <f t="shared" ca="1" si="175"/>
        <v>0</v>
      </c>
      <c r="AC480" s="4" t="str">
        <f t="shared" ca="1" si="165"/>
        <v/>
      </c>
      <c r="AD480" s="29">
        <v>0</v>
      </c>
      <c r="AE480" s="30">
        <f ca="1">SUMIF([1]route!$E$3:$E$10005,E480,[1]!Table1[1])</f>
        <v>0</v>
      </c>
      <c r="AF480" s="30">
        <f ca="1">SUMIF([1]route!$E$3:$E$10005,E480,[1]!Table1[2])</f>
        <v>0</v>
      </c>
      <c r="AG480" s="30">
        <f ca="1">SUMIF([1]route!$E$3:$E$10005,E480,[1]!Table1[3])</f>
        <v>0</v>
      </c>
      <c r="AH480" s="30">
        <f ca="1">SUMIF([1]route!$E$3:$E$10005,E480,[1]!Table1[4])</f>
        <v>0</v>
      </c>
      <c r="AI480" s="30">
        <f ca="1">SUMIF([1]route!$E$3:$E$10005,E480,[1]!Table1[5])</f>
        <v>0</v>
      </c>
      <c r="AJ480" s="30">
        <f ca="1">SUMIF([1]route!$E$3:$E$10005,E480,[1]!Table1[6])</f>
        <v>0</v>
      </c>
      <c r="AK480" s="30">
        <f ca="1">SUMIF([1]route!$E$3:$E$10005,E480,[1]!Table1[7])</f>
        <v>0</v>
      </c>
      <c r="AL480" s="30">
        <f ca="1">SUMIF([1]route!$E$3:$E$10005,E480,[1]!Table1[8])</f>
        <v>0</v>
      </c>
      <c r="AM480" s="30">
        <f ca="1">SUMIF([1]route!$E$3:$E$10005,E480,[1]!Table1[9])</f>
        <v>0</v>
      </c>
      <c r="AN480" s="30">
        <f ca="1">SUMIF([1]route!$E$3:$E$10005,E480,[1]!Table1[10])</f>
        <v>0</v>
      </c>
      <c r="AO480" s="30">
        <f ca="1">SUMIF([1]route!$E$3:$E$10005,E480,[1]!Table1[11])</f>
        <v>0</v>
      </c>
      <c r="AP480" s="30">
        <f ca="1">SUMIF([1]route!$E$3:$E$10005,E480,[1]!Table1[12])</f>
        <v>0</v>
      </c>
      <c r="AQ480" s="30">
        <f ca="1">SUMIF([1]route!$E$3:$E$10005,E480,[1]!Table1[13])</f>
        <v>0</v>
      </c>
      <c r="AR480" s="30">
        <f ca="1">SUMIF([1]route!$E$3:$E$10005,E480,[1]!Table1[14])</f>
        <v>0</v>
      </c>
      <c r="AS480" s="30">
        <f ca="1">SUMIF([1]route!$E$3:$E$10005,E480,[1]!Table1[15])</f>
        <v>0</v>
      </c>
      <c r="AT480" s="30">
        <f ca="1">SUMIF([1]route!$E$3:$E$10005,E480,[1]!Table1[16])</f>
        <v>0</v>
      </c>
      <c r="AU480" s="30">
        <f ca="1">SUMIF([1]route!$E$3:$E$10005,E480,[1]!Table1[17])</f>
        <v>0</v>
      </c>
      <c r="AV480" s="30">
        <f ca="1">SUMIF([1]route!$E$3:$E$10005,E480,[1]!Table1[18])</f>
        <v>0</v>
      </c>
      <c r="AW480" s="30">
        <f ca="1">SUMIF([1]route!$E$3:$E$10005,E480,[1]!Table1[19])</f>
        <v>0</v>
      </c>
      <c r="AX480" s="30">
        <f ca="1">SUMIF([1]route!$E$3:$E$10005,E480,[1]!Table1[20])</f>
        <v>0</v>
      </c>
      <c r="AY480" s="30">
        <f ca="1">SUMIF([1]route!$E$3:$E$10005,E480,[1]!Table1[21])</f>
        <v>0</v>
      </c>
      <c r="AZ480" s="30">
        <f ca="1">SUMIF([1]route!$E$3:$E$10005,E480,[1]!Table1[22])</f>
        <v>0</v>
      </c>
      <c r="BA480" s="30">
        <f ca="1">SUMIF([1]route!$E$3:$E$10005,E480,[1]!Table1[23])</f>
        <v>0</v>
      </c>
      <c r="BB480" s="30">
        <f ca="1">SUMIF([1]route!$E$3:$E$10005,E480,[1]!Table1[24])</f>
        <v>0</v>
      </c>
      <c r="BC480" s="30">
        <f ca="1">SUMIF([1]route!$E$3:$E$10005,E480,[1]!Table1[25])</f>
        <v>0</v>
      </c>
      <c r="BD480" s="30">
        <f ca="1">SUMIF([1]route!$E$3:$E$10005,E480,[1]!Table1[26])</f>
        <v>0</v>
      </c>
      <c r="BE480" s="30">
        <f ca="1">SUMIF([1]route!$E$3:$E$10005,E480,[1]!Table1[27])</f>
        <v>0</v>
      </c>
      <c r="BF480" s="30">
        <f ca="1">SUMIF([1]route!$E$3:$E$10005,E480,[1]!Table1[28])</f>
        <v>0</v>
      </c>
      <c r="BG480" s="30">
        <f ca="1">SUMIF([1]route!$E$3:$E$10005,E480,[1]!Table1[29])</f>
        <v>0</v>
      </c>
      <c r="BH480" s="30">
        <f ca="1">SUMIF([1]route!$E$3:$E$10005,E480,[1]!Table1[30])</f>
        <v>0</v>
      </c>
      <c r="BI480" s="30">
        <f ca="1">SUMIF([1]route!$E$3:$E$10005,E480,[1]!Table1[31])</f>
        <v>0</v>
      </c>
      <c r="BJ480" s="30">
        <f ca="1">SUMIF([1]route!$E$3:$E$10005,E480,[1]!Table1[Remain PO])</f>
        <v>0</v>
      </c>
      <c r="BK480" s="31">
        <f ca="1">SUMIF([1]route!$E$3:$E$10005,E480,[1]!Table1[N+1])</f>
        <v>0</v>
      </c>
      <c r="BL480" s="31">
        <f ca="1">SUMIF([1]route!$E$3:$E$10005,E480,[1]!Table1[N+2])</f>
        <v>0</v>
      </c>
      <c r="BM480" s="31">
        <f ca="1">SUMIF([1]route!$E$3:$E$10005,E480,[1]!Table1[N+3])</f>
        <v>0</v>
      </c>
      <c r="BN480" s="32">
        <f ca="1">SUMIF([1]route!$E$3:$E$10005,E480,[1]!Table1[N+4])</f>
        <v>0</v>
      </c>
      <c r="BP480" s="37">
        <f t="shared" si="176"/>
        <v>0</v>
      </c>
      <c r="BQ480" s="35">
        <f t="shared" ca="1" si="163"/>
        <v>0</v>
      </c>
      <c r="BR480" s="35">
        <f t="shared" ca="1" si="163"/>
        <v>0</v>
      </c>
      <c r="BS480" s="35">
        <f t="shared" ca="1" si="163"/>
        <v>0</v>
      </c>
      <c r="BT480" s="35">
        <f t="shared" ca="1" si="163"/>
        <v>0</v>
      </c>
      <c r="BU480" s="35">
        <f t="shared" ca="1" si="163"/>
        <v>0</v>
      </c>
      <c r="BV480" s="35">
        <f t="shared" ca="1" si="163"/>
        <v>0</v>
      </c>
      <c r="BW480" s="35">
        <f t="shared" ca="1" si="163"/>
        <v>0</v>
      </c>
      <c r="BX480" s="35">
        <f t="shared" ca="1" si="163"/>
        <v>0</v>
      </c>
      <c r="BY480" s="35">
        <f t="shared" ca="1" si="163"/>
        <v>0</v>
      </c>
      <c r="BZ480" s="35">
        <f t="shared" ca="1" si="163"/>
        <v>0</v>
      </c>
      <c r="CA480" s="35">
        <f t="shared" ca="1" si="178"/>
        <v>0</v>
      </c>
      <c r="CB480" s="35">
        <f t="shared" ca="1" si="178"/>
        <v>0</v>
      </c>
      <c r="CC480" s="35">
        <f t="shared" ca="1" si="178"/>
        <v>0</v>
      </c>
      <c r="CD480" s="35">
        <f t="shared" ca="1" si="178"/>
        <v>0</v>
      </c>
      <c r="CE480" s="35">
        <f t="shared" ca="1" si="178"/>
        <v>0</v>
      </c>
      <c r="CF480" s="35">
        <f t="shared" ca="1" si="178"/>
        <v>0</v>
      </c>
      <c r="CG480" s="35">
        <f t="shared" ca="1" si="178"/>
        <v>0</v>
      </c>
      <c r="CH480" s="35">
        <f t="shared" ca="1" si="178"/>
        <v>0</v>
      </c>
      <c r="CI480" s="35">
        <f t="shared" ca="1" si="178"/>
        <v>0</v>
      </c>
      <c r="CJ480" s="35">
        <f t="shared" ca="1" si="177"/>
        <v>0</v>
      </c>
      <c r="CK480" s="35">
        <f t="shared" ca="1" si="177"/>
        <v>0</v>
      </c>
      <c r="CL480" s="35">
        <f t="shared" ca="1" si="177"/>
        <v>0</v>
      </c>
      <c r="CM480" s="35">
        <f t="shared" ca="1" si="177"/>
        <v>0</v>
      </c>
      <c r="CN480" s="35">
        <f t="shared" ca="1" si="177"/>
        <v>0</v>
      </c>
      <c r="CO480" s="35">
        <f t="shared" ca="1" si="177"/>
        <v>0</v>
      </c>
      <c r="CP480" s="35">
        <f t="shared" ca="1" si="177"/>
        <v>0</v>
      </c>
      <c r="CQ480" s="35">
        <f t="shared" ca="1" si="179"/>
        <v>0</v>
      </c>
      <c r="CR480" s="35">
        <f t="shared" ca="1" si="179"/>
        <v>0</v>
      </c>
      <c r="CS480" s="35">
        <f t="shared" ca="1" si="179"/>
        <v>0</v>
      </c>
      <c r="CT480" s="35">
        <f t="shared" ca="1" si="179"/>
        <v>0</v>
      </c>
      <c r="CU480" s="35">
        <f t="shared" ca="1" si="179"/>
        <v>0</v>
      </c>
      <c r="CV480" s="35">
        <f t="shared" ca="1" si="179"/>
        <v>0</v>
      </c>
      <c r="CW480" s="38">
        <f t="shared" ca="1" si="160"/>
        <v>0</v>
      </c>
      <c r="CX480" s="38">
        <f t="shared" ca="1" si="160"/>
        <v>0</v>
      </c>
      <c r="CY480" s="38">
        <f t="shared" ca="1" si="160"/>
        <v>0</v>
      </c>
      <c r="CZ480" s="39">
        <f t="shared" ca="1" si="160"/>
        <v>0</v>
      </c>
      <c r="DA480" s="35"/>
    </row>
    <row r="481" spans="4:105" x14ac:dyDescent="0.3">
      <c r="D481" s="61" t="str">
        <f>VLOOKUP(F481,[1]Special!$O$2:$S$209,3,0)</f>
        <v>|0101030100|0.00|0.00|0.000|69.5001.2</v>
      </c>
      <c r="E481" s="20" t="s">
        <v>504</v>
      </c>
      <c r="F481" s="19" t="str">
        <f t="shared" si="166"/>
        <v>|0200230119|22.20|0.00|1.200|0.000</v>
      </c>
      <c r="G481" s="19" t="str">
        <f>'Cutting Rules'!H481</f>
        <v>TANAKA||||||||||||</v>
      </c>
      <c r="H481" s="19" t="str">
        <f>VLOOKUP(MID(F481,8,2),[1]Special!$H$2:$I$32,2,0)</f>
        <v>STKM11A</v>
      </c>
      <c r="I481" s="19" t="str">
        <f t="shared" si="167"/>
        <v>NBC</v>
      </c>
      <c r="J481" s="19" t="str">
        <f t="shared" si="168"/>
        <v>C</v>
      </c>
      <c r="K481" s="19" t="str">
        <f t="shared" si="169"/>
        <v>22.2</v>
      </c>
      <c r="L481" s="19" t="str">
        <f t="shared" si="170"/>
        <v>0.00</v>
      </c>
      <c r="M481" s="52" t="str">
        <f t="shared" si="171"/>
        <v>1.20</v>
      </c>
      <c r="N481" s="52" t="str">
        <f t="shared" si="172"/>
        <v>5800</v>
      </c>
      <c r="O481" s="19">
        <f>VLOOKUP(F481,[1]Item!$A$5:$Z$10000,26,0)</f>
        <v>0.621</v>
      </c>
      <c r="P481" s="19" t="str">
        <f>VLOOKUP(E481,[1]route!$E$3:$O$10005,11,0)</f>
        <v>P/E</v>
      </c>
      <c r="Q481" s="62" t="str">
        <f>'Cutting Rules'!AD481</f>
        <v>5800------------</v>
      </c>
      <c r="R481" s="23">
        <f ca="1">SUMIF([1]route!$E$3:$E$10005,E481,[1]!Table1[生産])</f>
        <v>0</v>
      </c>
      <c r="S481" s="24"/>
      <c r="T481" s="78" t="s">
        <v>547</v>
      </c>
      <c r="U481" s="19"/>
      <c r="V481" s="48">
        <f>SUMIF([1]route!$E$3:$E$10005,E481,[1]route!$M$3:$M$10005)</f>
        <v>0</v>
      </c>
      <c r="W481" s="56">
        <f t="shared" si="173"/>
        <v>0</v>
      </c>
      <c r="X481" s="27" t="e">
        <f t="array" aca="1" ref="X481" ca="1">INDEX($BP481:$CZ481,MATCH(TRUE,$BP481:$CZ481&lt;0,0))</f>
        <v>#N/A</v>
      </c>
      <c r="Y481" s="47" t="str">
        <f t="shared" ca="1" si="164"/>
        <v/>
      </c>
      <c r="Z481" s="121" t="str">
        <f>IFERROR(VLOOKUP(E481,[1]route!$E$3:$BL$10005,59,0),"")&amp;IFERROR(VLOOKUP(E481,[1]route!$E$3:$BL$10005,60,0),"")</f>
        <v/>
      </c>
      <c r="AA481" s="28">
        <f t="shared" ca="1" si="174"/>
        <v>0</v>
      </c>
      <c r="AB481" s="77">
        <f t="shared" ca="1" si="175"/>
        <v>0</v>
      </c>
      <c r="AC481" s="4" t="str">
        <f t="shared" ca="1" si="165"/>
        <v/>
      </c>
      <c r="AD481" s="29">
        <v>0</v>
      </c>
      <c r="AE481" s="30">
        <f ca="1">SUMIF([1]route!$E$3:$E$10005,E481,[1]!Table1[1])</f>
        <v>0</v>
      </c>
      <c r="AF481" s="30">
        <f ca="1">SUMIF([1]route!$E$3:$E$10005,E481,[1]!Table1[2])</f>
        <v>0</v>
      </c>
      <c r="AG481" s="30">
        <f ca="1">SUMIF([1]route!$E$3:$E$10005,E481,[1]!Table1[3])</f>
        <v>0</v>
      </c>
      <c r="AH481" s="30">
        <f ca="1">SUMIF([1]route!$E$3:$E$10005,E481,[1]!Table1[4])</f>
        <v>0</v>
      </c>
      <c r="AI481" s="30">
        <f ca="1">SUMIF([1]route!$E$3:$E$10005,E481,[1]!Table1[5])</f>
        <v>0</v>
      </c>
      <c r="AJ481" s="30">
        <f ca="1">SUMIF([1]route!$E$3:$E$10005,E481,[1]!Table1[6])</f>
        <v>0</v>
      </c>
      <c r="AK481" s="30">
        <f ca="1">SUMIF([1]route!$E$3:$E$10005,E481,[1]!Table1[7])</f>
        <v>0</v>
      </c>
      <c r="AL481" s="30">
        <f ca="1">SUMIF([1]route!$E$3:$E$10005,E481,[1]!Table1[8])</f>
        <v>0</v>
      </c>
      <c r="AM481" s="30">
        <f ca="1">SUMIF([1]route!$E$3:$E$10005,E481,[1]!Table1[9])</f>
        <v>0</v>
      </c>
      <c r="AN481" s="30">
        <f ca="1">SUMIF([1]route!$E$3:$E$10005,E481,[1]!Table1[10])</f>
        <v>0</v>
      </c>
      <c r="AO481" s="30">
        <f ca="1">SUMIF([1]route!$E$3:$E$10005,E481,[1]!Table1[11])</f>
        <v>0</v>
      </c>
      <c r="AP481" s="30">
        <f ca="1">SUMIF([1]route!$E$3:$E$10005,E481,[1]!Table1[12])</f>
        <v>0</v>
      </c>
      <c r="AQ481" s="30">
        <f ca="1">SUMIF([1]route!$E$3:$E$10005,E481,[1]!Table1[13])</f>
        <v>0</v>
      </c>
      <c r="AR481" s="30">
        <f ca="1">SUMIF([1]route!$E$3:$E$10005,E481,[1]!Table1[14])</f>
        <v>0</v>
      </c>
      <c r="AS481" s="30">
        <f ca="1">SUMIF([1]route!$E$3:$E$10005,E481,[1]!Table1[15])</f>
        <v>0</v>
      </c>
      <c r="AT481" s="30">
        <f ca="1">SUMIF([1]route!$E$3:$E$10005,E481,[1]!Table1[16])</f>
        <v>0</v>
      </c>
      <c r="AU481" s="30">
        <f ca="1">SUMIF([1]route!$E$3:$E$10005,E481,[1]!Table1[17])</f>
        <v>0</v>
      </c>
      <c r="AV481" s="30">
        <f ca="1">SUMIF([1]route!$E$3:$E$10005,E481,[1]!Table1[18])</f>
        <v>0</v>
      </c>
      <c r="AW481" s="30">
        <f ca="1">SUMIF([1]route!$E$3:$E$10005,E481,[1]!Table1[19])</f>
        <v>0</v>
      </c>
      <c r="AX481" s="30">
        <f ca="1">SUMIF([1]route!$E$3:$E$10005,E481,[1]!Table1[20])</f>
        <v>0</v>
      </c>
      <c r="AY481" s="30">
        <f ca="1">SUMIF([1]route!$E$3:$E$10005,E481,[1]!Table1[21])</f>
        <v>0</v>
      </c>
      <c r="AZ481" s="30">
        <f ca="1">SUMIF([1]route!$E$3:$E$10005,E481,[1]!Table1[22])</f>
        <v>0</v>
      </c>
      <c r="BA481" s="30">
        <f ca="1">SUMIF([1]route!$E$3:$E$10005,E481,[1]!Table1[23])</f>
        <v>0</v>
      </c>
      <c r="BB481" s="30">
        <f ca="1">SUMIF([1]route!$E$3:$E$10005,E481,[1]!Table1[24])</f>
        <v>0</v>
      </c>
      <c r="BC481" s="30">
        <f ca="1">SUMIF([1]route!$E$3:$E$10005,E481,[1]!Table1[25])</f>
        <v>0</v>
      </c>
      <c r="BD481" s="30">
        <f ca="1">SUMIF([1]route!$E$3:$E$10005,E481,[1]!Table1[26])</f>
        <v>0</v>
      </c>
      <c r="BE481" s="30">
        <f ca="1">SUMIF([1]route!$E$3:$E$10005,E481,[1]!Table1[27])</f>
        <v>0</v>
      </c>
      <c r="BF481" s="30">
        <f ca="1">SUMIF([1]route!$E$3:$E$10005,E481,[1]!Table1[28])</f>
        <v>0</v>
      </c>
      <c r="BG481" s="30">
        <f ca="1">SUMIF([1]route!$E$3:$E$10005,E481,[1]!Table1[29])</f>
        <v>0</v>
      </c>
      <c r="BH481" s="30">
        <f ca="1">SUMIF([1]route!$E$3:$E$10005,E481,[1]!Table1[30])</f>
        <v>0</v>
      </c>
      <c r="BI481" s="30">
        <f ca="1">SUMIF([1]route!$E$3:$E$10005,E481,[1]!Table1[31])</f>
        <v>0</v>
      </c>
      <c r="BJ481" s="30">
        <f ca="1">SUMIF([1]route!$E$3:$E$10005,E481,[1]!Table1[Remain PO])</f>
        <v>0</v>
      </c>
      <c r="BK481" s="31">
        <f ca="1">SUMIF([1]route!$E$3:$E$10005,E481,[1]!Table1[N+1])</f>
        <v>0</v>
      </c>
      <c r="BL481" s="31">
        <f ca="1">SUMIF([1]route!$E$3:$E$10005,E481,[1]!Table1[N+2])</f>
        <v>0</v>
      </c>
      <c r="BM481" s="31">
        <f ca="1">SUMIF([1]route!$E$3:$E$10005,E481,[1]!Table1[N+3])</f>
        <v>0</v>
      </c>
      <c r="BN481" s="32">
        <f ca="1">SUMIF([1]route!$E$3:$E$10005,E481,[1]!Table1[N+4])</f>
        <v>0</v>
      </c>
      <c r="BP481" s="37">
        <f t="shared" si="176"/>
        <v>0</v>
      </c>
      <c r="BQ481" s="35">
        <f t="shared" ca="1" si="163"/>
        <v>0</v>
      </c>
      <c r="BR481" s="35">
        <f t="shared" ca="1" si="163"/>
        <v>0</v>
      </c>
      <c r="BS481" s="35">
        <f t="shared" ca="1" si="163"/>
        <v>0</v>
      </c>
      <c r="BT481" s="35">
        <f t="shared" ca="1" si="163"/>
        <v>0</v>
      </c>
      <c r="BU481" s="35">
        <f t="shared" ca="1" si="163"/>
        <v>0</v>
      </c>
      <c r="BV481" s="35">
        <f t="shared" ca="1" si="163"/>
        <v>0</v>
      </c>
      <c r="BW481" s="35">
        <f t="shared" ca="1" si="163"/>
        <v>0</v>
      </c>
      <c r="BX481" s="35">
        <f t="shared" ca="1" si="163"/>
        <v>0</v>
      </c>
      <c r="BY481" s="35">
        <f t="shared" ca="1" si="163"/>
        <v>0</v>
      </c>
      <c r="BZ481" s="35">
        <f t="shared" ca="1" si="163"/>
        <v>0</v>
      </c>
      <c r="CA481" s="35">
        <f t="shared" ca="1" si="178"/>
        <v>0</v>
      </c>
      <c r="CB481" s="35">
        <f t="shared" ca="1" si="178"/>
        <v>0</v>
      </c>
      <c r="CC481" s="35">
        <f t="shared" ca="1" si="178"/>
        <v>0</v>
      </c>
      <c r="CD481" s="35">
        <f t="shared" ca="1" si="178"/>
        <v>0</v>
      </c>
      <c r="CE481" s="35">
        <f t="shared" ca="1" si="178"/>
        <v>0</v>
      </c>
      <c r="CF481" s="35">
        <f t="shared" ca="1" si="178"/>
        <v>0</v>
      </c>
      <c r="CG481" s="35">
        <f t="shared" ca="1" si="178"/>
        <v>0</v>
      </c>
      <c r="CH481" s="35">
        <f t="shared" ca="1" si="178"/>
        <v>0</v>
      </c>
      <c r="CI481" s="35">
        <f t="shared" ca="1" si="178"/>
        <v>0</v>
      </c>
      <c r="CJ481" s="35">
        <f t="shared" ca="1" si="177"/>
        <v>0</v>
      </c>
      <c r="CK481" s="35">
        <f t="shared" ca="1" si="177"/>
        <v>0</v>
      </c>
      <c r="CL481" s="35">
        <f t="shared" ca="1" si="177"/>
        <v>0</v>
      </c>
      <c r="CM481" s="35">
        <f t="shared" ca="1" si="177"/>
        <v>0</v>
      </c>
      <c r="CN481" s="35">
        <f t="shared" ca="1" si="177"/>
        <v>0</v>
      </c>
      <c r="CO481" s="35">
        <f t="shared" ca="1" si="177"/>
        <v>0</v>
      </c>
      <c r="CP481" s="35">
        <f t="shared" ca="1" si="177"/>
        <v>0</v>
      </c>
      <c r="CQ481" s="35">
        <f t="shared" ca="1" si="179"/>
        <v>0</v>
      </c>
      <c r="CR481" s="35">
        <f t="shared" ca="1" si="179"/>
        <v>0</v>
      </c>
      <c r="CS481" s="35">
        <f t="shared" ca="1" si="179"/>
        <v>0</v>
      </c>
      <c r="CT481" s="35">
        <f t="shared" ca="1" si="179"/>
        <v>0</v>
      </c>
      <c r="CU481" s="35">
        <f t="shared" ca="1" si="179"/>
        <v>0</v>
      </c>
      <c r="CV481" s="35">
        <f t="shared" ca="1" si="179"/>
        <v>0</v>
      </c>
      <c r="CW481" s="38">
        <f t="shared" ca="1" si="160"/>
        <v>0</v>
      </c>
      <c r="CX481" s="38">
        <f t="shared" ca="1" si="160"/>
        <v>0</v>
      </c>
      <c r="CY481" s="38">
        <f t="shared" ca="1" si="160"/>
        <v>0</v>
      </c>
      <c r="CZ481" s="39">
        <f t="shared" ca="1" si="160"/>
        <v>0</v>
      </c>
      <c r="DA481" s="35"/>
    </row>
    <row r="482" spans="4:105" x14ac:dyDescent="0.3">
      <c r="D482" s="61" t="str">
        <f>VLOOKUP(F482,[1]Special!$O$2:$S$209,3,0)</f>
        <v>|0101022000|0.00|0.00|0.000|48.5001.6</v>
      </c>
      <c r="E482" s="20" t="s">
        <v>505</v>
      </c>
      <c r="F482" s="19" t="str">
        <f t="shared" si="166"/>
        <v>|0200220139|15.90|0.00|1.600|0.000</v>
      </c>
      <c r="G482" s="19" t="str">
        <f>'Cutting Rules'!H482</f>
        <v>TANAKA||||||||||||</v>
      </c>
      <c r="H482" s="19" t="str">
        <f>VLOOKUP(MID(F482,8,2),[1]Special!$H$2:$I$32,2,0)</f>
        <v>STKM11A</v>
      </c>
      <c r="I482" s="19" t="str">
        <f t="shared" si="167"/>
        <v>NBC</v>
      </c>
      <c r="J482" s="19" t="str">
        <f t="shared" si="168"/>
        <v>P</v>
      </c>
      <c r="K482" s="19" t="str">
        <f t="shared" si="169"/>
        <v>15.9</v>
      </c>
      <c r="L482" s="19" t="str">
        <f t="shared" si="170"/>
        <v>0.00</v>
      </c>
      <c r="M482" s="52" t="str">
        <f t="shared" si="171"/>
        <v>1.60</v>
      </c>
      <c r="N482" s="52" t="str">
        <f t="shared" si="172"/>
        <v>6000</v>
      </c>
      <c r="O482" s="19">
        <f>VLOOKUP(F482,[1]Item!$A$5:$Z$10000,26,0)</f>
        <v>0.56399999999999995</v>
      </c>
      <c r="P482" s="19" t="str">
        <f>VLOOKUP(E482,[1]route!$E$3:$O$10005,11,0)</f>
        <v>P/E</v>
      </c>
      <c r="Q482" s="62" t="str">
        <f>'Cutting Rules'!AD482</f>
        <v>6000------------</v>
      </c>
      <c r="R482" s="23">
        <f ca="1">SUMIF([1]route!$E$3:$E$10005,E482,[1]!Table1[生産])</f>
        <v>0</v>
      </c>
      <c r="S482" s="24"/>
      <c r="T482" s="78" t="s">
        <v>547</v>
      </c>
      <c r="U482" s="19"/>
      <c r="V482" s="48">
        <f>SUMIF([1]route!$E$3:$E$10005,E482,[1]route!$M$3:$M$10005)</f>
        <v>0</v>
      </c>
      <c r="W482" s="56">
        <f t="shared" si="173"/>
        <v>0</v>
      </c>
      <c r="X482" s="27" t="e">
        <f t="array" aca="1" ref="X482" ca="1">INDEX($BP482:$CZ482,MATCH(TRUE,$BP482:$CZ482&lt;0,0))</f>
        <v>#N/A</v>
      </c>
      <c r="Y482" s="47" t="str">
        <f t="shared" ca="1" si="164"/>
        <v/>
      </c>
      <c r="Z482" s="121" t="str">
        <f>IFERROR(VLOOKUP(E482,[1]route!$E$3:$BL$10005,59,0),"")&amp;IFERROR(VLOOKUP(E482,[1]route!$E$3:$BL$10005,60,0),"")</f>
        <v/>
      </c>
      <c r="AA482" s="28">
        <f t="shared" ca="1" si="174"/>
        <v>0</v>
      </c>
      <c r="AB482" s="77">
        <f t="shared" ca="1" si="175"/>
        <v>0</v>
      </c>
      <c r="AC482" s="4" t="str">
        <f t="shared" ca="1" si="165"/>
        <v/>
      </c>
      <c r="AD482" s="29">
        <v>0</v>
      </c>
      <c r="AE482" s="30">
        <f ca="1">SUMIF([1]route!$E$3:$E$10005,E482,[1]!Table1[1])</f>
        <v>0</v>
      </c>
      <c r="AF482" s="30">
        <f ca="1">SUMIF([1]route!$E$3:$E$10005,E482,[1]!Table1[2])</f>
        <v>0</v>
      </c>
      <c r="AG482" s="30">
        <f ca="1">SUMIF([1]route!$E$3:$E$10005,E482,[1]!Table1[3])</f>
        <v>0</v>
      </c>
      <c r="AH482" s="30">
        <f ca="1">SUMIF([1]route!$E$3:$E$10005,E482,[1]!Table1[4])</f>
        <v>0</v>
      </c>
      <c r="AI482" s="30">
        <f ca="1">SUMIF([1]route!$E$3:$E$10005,E482,[1]!Table1[5])</f>
        <v>0</v>
      </c>
      <c r="AJ482" s="30">
        <f ca="1">SUMIF([1]route!$E$3:$E$10005,E482,[1]!Table1[6])</f>
        <v>0</v>
      </c>
      <c r="AK482" s="30">
        <f ca="1">SUMIF([1]route!$E$3:$E$10005,E482,[1]!Table1[7])</f>
        <v>0</v>
      </c>
      <c r="AL482" s="30">
        <f ca="1">SUMIF([1]route!$E$3:$E$10005,E482,[1]!Table1[8])</f>
        <v>0</v>
      </c>
      <c r="AM482" s="30">
        <f ca="1">SUMIF([1]route!$E$3:$E$10005,E482,[1]!Table1[9])</f>
        <v>0</v>
      </c>
      <c r="AN482" s="30">
        <f ca="1">SUMIF([1]route!$E$3:$E$10005,E482,[1]!Table1[10])</f>
        <v>0</v>
      </c>
      <c r="AO482" s="30">
        <f ca="1">SUMIF([1]route!$E$3:$E$10005,E482,[1]!Table1[11])</f>
        <v>0</v>
      </c>
      <c r="AP482" s="30">
        <f ca="1">SUMIF([1]route!$E$3:$E$10005,E482,[1]!Table1[12])</f>
        <v>0</v>
      </c>
      <c r="AQ482" s="30">
        <f ca="1">SUMIF([1]route!$E$3:$E$10005,E482,[1]!Table1[13])</f>
        <v>0</v>
      </c>
      <c r="AR482" s="30">
        <f ca="1">SUMIF([1]route!$E$3:$E$10005,E482,[1]!Table1[14])</f>
        <v>0</v>
      </c>
      <c r="AS482" s="30">
        <f ca="1">SUMIF([1]route!$E$3:$E$10005,E482,[1]!Table1[15])</f>
        <v>0</v>
      </c>
      <c r="AT482" s="30">
        <f ca="1">SUMIF([1]route!$E$3:$E$10005,E482,[1]!Table1[16])</f>
        <v>0</v>
      </c>
      <c r="AU482" s="30">
        <f ca="1">SUMIF([1]route!$E$3:$E$10005,E482,[1]!Table1[17])</f>
        <v>0</v>
      </c>
      <c r="AV482" s="30">
        <f ca="1">SUMIF([1]route!$E$3:$E$10005,E482,[1]!Table1[18])</f>
        <v>0</v>
      </c>
      <c r="AW482" s="30">
        <f ca="1">SUMIF([1]route!$E$3:$E$10005,E482,[1]!Table1[19])</f>
        <v>0</v>
      </c>
      <c r="AX482" s="30">
        <f ca="1">SUMIF([1]route!$E$3:$E$10005,E482,[1]!Table1[20])</f>
        <v>0</v>
      </c>
      <c r="AY482" s="30">
        <f ca="1">SUMIF([1]route!$E$3:$E$10005,E482,[1]!Table1[21])</f>
        <v>0</v>
      </c>
      <c r="AZ482" s="30">
        <f ca="1">SUMIF([1]route!$E$3:$E$10005,E482,[1]!Table1[22])</f>
        <v>0</v>
      </c>
      <c r="BA482" s="30">
        <f ca="1">SUMIF([1]route!$E$3:$E$10005,E482,[1]!Table1[23])</f>
        <v>0</v>
      </c>
      <c r="BB482" s="30">
        <f ca="1">SUMIF([1]route!$E$3:$E$10005,E482,[1]!Table1[24])</f>
        <v>0</v>
      </c>
      <c r="BC482" s="30">
        <f ca="1">SUMIF([1]route!$E$3:$E$10005,E482,[1]!Table1[25])</f>
        <v>0</v>
      </c>
      <c r="BD482" s="30">
        <f ca="1">SUMIF([1]route!$E$3:$E$10005,E482,[1]!Table1[26])</f>
        <v>0</v>
      </c>
      <c r="BE482" s="30">
        <f ca="1">SUMIF([1]route!$E$3:$E$10005,E482,[1]!Table1[27])</f>
        <v>0</v>
      </c>
      <c r="BF482" s="30">
        <f ca="1">SUMIF([1]route!$E$3:$E$10005,E482,[1]!Table1[28])</f>
        <v>0</v>
      </c>
      <c r="BG482" s="30">
        <f ca="1">SUMIF([1]route!$E$3:$E$10005,E482,[1]!Table1[29])</f>
        <v>0</v>
      </c>
      <c r="BH482" s="30">
        <f ca="1">SUMIF([1]route!$E$3:$E$10005,E482,[1]!Table1[30])</f>
        <v>0</v>
      </c>
      <c r="BI482" s="30">
        <f ca="1">SUMIF([1]route!$E$3:$E$10005,E482,[1]!Table1[31])</f>
        <v>0</v>
      </c>
      <c r="BJ482" s="30">
        <f ca="1">SUMIF([1]route!$E$3:$E$10005,E482,[1]!Table1[Remain PO])</f>
        <v>0</v>
      </c>
      <c r="BK482" s="31">
        <f ca="1">SUMIF([1]route!$E$3:$E$10005,E482,[1]!Table1[N+1])</f>
        <v>0</v>
      </c>
      <c r="BL482" s="31">
        <f ca="1">SUMIF([1]route!$E$3:$E$10005,E482,[1]!Table1[N+2])</f>
        <v>0</v>
      </c>
      <c r="BM482" s="31">
        <f ca="1">SUMIF([1]route!$E$3:$E$10005,E482,[1]!Table1[N+3])</f>
        <v>0</v>
      </c>
      <c r="BN482" s="32">
        <f ca="1">SUMIF([1]route!$E$3:$E$10005,E482,[1]!Table1[N+4])</f>
        <v>0</v>
      </c>
      <c r="BP482" s="37">
        <f t="shared" si="176"/>
        <v>0</v>
      </c>
      <c r="BQ482" s="35">
        <f t="shared" ca="1" si="163"/>
        <v>0</v>
      </c>
      <c r="BR482" s="35">
        <f t="shared" ca="1" si="163"/>
        <v>0</v>
      </c>
      <c r="BS482" s="35">
        <f t="shared" ca="1" si="163"/>
        <v>0</v>
      </c>
      <c r="BT482" s="35">
        <f t="shared" ca="1" si="163"/>
        <v>0</v>
      </c>
      <c r="BU482" s="35">
        <f t="shared" ca="1" si="163"/>
        <v>0</v>
      </c>
      <c r="BV482" s="35">
        <f t="shared" ca="1" si="163"/>
        <v>0</v>
      </c>
      <c r="BW482" s="35">
        <f t="shared" ca="1" si="163"/>
        <v>0</v>
      </c>
      <c r="BX482" s="35">
        <f t="shared" ca="1" si="163"/>
        <v>0</v>
      </c>
      <c r="BY482" s="35">
        <f t="shared" ca="1" si="163"/>
        <v>0</v>
      </c>
      <c r="BZ482" s="35">
        <f t="shared" ca="1" si="163"/>
        <v>0</v>
      </c>
      <c r="CA482" s="35">
        <f t="shared" ca="1" si="178"/>
        <v>0</v>
      </c>
      <c r="CB482" s="35">
        <f t="shared" ca="1" si="178"/>
        <v>0</v>
      </c>
      <c r="CC482" s="35">
        <f t="shared" ca="1" si="178"/>
        <v>0</v>
      </c>
      <c r="CD482" s="35">
        <f t="shared" ca="1" si="178"/>
        <v>0</v>
      </c>
      <c r="CE482" s="35">
        <f t="shared" ca="1" si="178"/>
        <v>0</v>
      </c>
      <c r="CF482" s="35">
        <f t="shared" ca="1" si="178"/>
        <v>0</v>
      </c>
      <c r="CG482" s="35">
        <f t="shared" ca="1" si="178"/>
        <v>0</v>
      </c>
      <c r="CH482" s="35">
        <f t="shared" ca="1" si="178"/>
        <v>0</v>
      </c>
      <c r="CI482" s="35">
        <f t="shared" ca="1" si="178"/>
        <v>0</v>
      </c>
      <c r="CJ482" s="35">
        <f t="shared" ca="1" si="177"/>
        <v>0</v>
      </c>
      <c r="CK482" s="35">
        <f t="shared" ca="1" si="177"/>
        <v>0</v>
      </c>
      <c r="CL482" s="35">
        <f t="shared" ca="1" si="177"/>
        <v>0</v>
      </c>
      <c r="CM482" s="35">
        <f t="shared" ca="1" si="177"/>
        <v>0</v>
      </c>
      <c r="CN482" s="35">
        <f t="shared" ca="1" si="177"/>
        <v>0</v>
      </c>
      <c r="CO482" s="35">
        <f t="shared" ca="1" si="177"/>
        <v>0</v>
      </c>
      <c r="CP482" s="35">
        <f t="shared" ca="1" si="177"/>
        <v>0</v>
      </c>
      <c r="CQ482" s="35">
        <f t="shared" ca="1" si="179"/>
        <v>0</v>
      </c>
      <c r="CR482" s="35">
        <f t="shared" ca="1" si="179"/>
        <v>0</v>
      </c>
      <c r="CS482" s="35">
        <f t="shared" ca="1" si="179"/>
        <v>0</v>
      </c>
      <c r="CT482" s="35">
        <f t="shared" ca="1" si="179"/>
        <v>0</v>
      </c>
      <c r="CU482" s="35">
        <f t="shared" ca="1" si="179"/>
        <v>0</v>
      </c>
      <c r="CV482" s="35">
        <f t="shared" ca="1" si="179"/>
        <v>0</v>
      </c>
      <c r="CW482" s="38">
        <f t="shared" ca="1" si="160"/>
        <v>0</v>
      </c>
      <c r="CX482" s="38">
        <f t="shared" ca="1" si="160"/>
        <v>0</v>
      </c>
      <c r="CY482" s="38">
        <f t="shared" ca="1" si="160"/>
        <v>0</v>
      </c>
      <c r="CZ482" s="39">
        <f t="shared" ca="1" si="160"/>
        <v>0</v>
      </c>
      <c r="DA482" s="35"/>
    </row>
    <row r="483" spans="4:105" x14ac:dyDescent="0.3">
      <c r="D483" s="61" t="str">
        <f>VLOOKUP(F483,[1]Special!$O$2:$S$209,3,0)</f>
        <v>|0101022000|0.00|0.00|0.000|115.5001.6</v>
      </c>
      <c r="E483" s="20" t="s">
        <v>506</v>
      </c>
      <c r="F483" s="19" t="str">
        <f t="shared" si="166"/>
        <v>|0200226339|40.00|20.00|1.600|0.000</v>
      </c>
      <c r="G483" s="19" t="str">
        <f>'Cutting Rules'!H483</f>
        <v>TANAKA||||||||||||</v>
      </c>
      <c r="H483" s="19" t="str">
        <f>VLOOKUP(MID(F483,8,2),[1]Special!$H$2:$I$32,2,0)</f>
        <v>STKMRR290</v>
      </c>
      <c r="I483" s="19" t="str">
        <f t="shared" si="167"/>
        <v>NBC</v>
      </c>
      <c r="J483" s="19" t="str">
        <f t="shared" si="168"/>
        <v>P</v>
      </c>
      <c r="K483" s="19" t="str">
        <f t="shared" si="169"/>
        <v>40.0</v>
      </c>
      <c r="L483" s="19" t="str">
        <f t="shared" si="170"/>
        <v>20.0</v>
      </c>
      <c r="M483" s="52" t="str">
        <f t="shared" si="171"/>
        <v>1.60</v>
      </c>
      <c r="N483" s="52" t="str">
        <f t="shared" si="172"/>
        <v>6450</v>
      </c>
      <c r="O483" s="19">
        <f>VLOOKUP(F483,[1]Item!$A$5:$Z$10000,26,0)</f>
        <v>1.44</v>
      </c>
      <c r="P483" s="19" t="str">
        <f>VLOOKUP(E483,[1]route!$E$3:$O$10005,11,0)</f>
        <v>P/E</v>
      </c>
      <c r="Q483" s="62" t="str">
        <f>'Cutting Rules'!AD483</f>
        <v>6450------------</v>
      </c>
      <c r="R483" s="23">
        <f ca="1">SUMIF([1]route!$E$3:$E$10005,E483,[1]!Table1[生産])</f>
        <v>0</v>
      </c>
      <c r="S483" s="24"/>
      <c r="T483" s="78" t="s">
        <v>547</v>
      </c>
      <c r="U483" s="19"/>
      <c r="V483" s="48">
        <f>SUMIF([1]route!$E$3:$E$10005,E483,[1]route!$M$3:$M$10005)</f>
        <v>0</v>
      </c>
      <c r="W483" s="56">
        <f t="shared" si="173"/>
        <v>0</v>
      </c>
      <c r="X483" s="27" t="e">
        <f t="array" aca="1" ref="X483" ca="1">INDEX($BP483:$CZ483,MATCH(TRUE,$BP483:$CZ483&lt;0,0))</f>
        <v>#N/A</v>
      </c>
      <c r="Y483" s="47" t="str">
        <f t="shared" ca="1" si="164"/>
        <v/>
      </c>
      <c r="Z483" s="121" t="str">
        <f>IFERROR(VLOOKUP(E483,[1]route!$E$3:$BL$10005,59,0),"")&amp;IFERROR(VLOOKUP(E483,[1]route!$E$3:$BL$10005,60,0),"")</f>
        <v/>
      </c>
      <c r="AA483" s="28">
        <f t="shared" ca="1" si="174"/>
        <v>0</v>
      </c>
      <c r="AB483" s="77">
        <f t="shared" ca="1" si="175"/>
        <v>0</v>
      </c>
      <c r="AC483" s="4" t="str">
        <f t="shared" ca="1" si="165"/>
        <v/>
      </c>
      <c r="AD483" s="29">
        <v>0</v>
      </c>
      <c r="AE483" s="30">
        <f ca="1">SUMIF([1]route!$E$3:$E$10005,E483,[1]!Table1[1])</f>
        <v>0</v>
      </c>
      <c r="AF483" s="30">
        <f ca="1">SUMIF([1]route!$E$3:$E$10005,E483,[1]!Table1[2])</f>
        <v>0</v>
      </c>
      <c r="AG483" s="30">
        <f ca="1">SUMIF([1]route!$E$3:$E$10005,E483,[1]!Table1[3])</f>
        <v>0</v>
      </c>
      <c r="AH483" s="30">
        <f ca="1">SUMIF([1]route!$E$3:$E$10005,E483,[1]!Table1[4])</f>
        <v>0</v>
      </c>
      <c r="AI483" s="30">
        <f ca="1">SUMIF([1]route!$E$3:$E$10005,E483,[1]!Table1[5])</f>
        <v>0</v>
      </c>
      <c r="AJ483" s="30">
        <f ca="1">SUMIF([1]route!$E$3:$E$10005,E483,[1]!Table1[6])</f>
        <v>0</v>
      </c>
      <c r="AK483" s="30">
        <f ca="1">SUMIF([1]route!$E$3:$E$10005,E483,[1]!Table1[7])</f>
        <v>0</v>
      </c>
      <c r="AL483" s="30">
        <f ca="1">SUMIF([1]route!$E$3:$E$10005,E483,[1]!Table1[8])</f>
        <v>0</v>
      </c>
      <c r="AM483" s="30">
        <f ca="1">SUMIF([1]route!$E$3:$E$10005,E483,[1]!Table1[9])</f>
        <v>0</v>
      </c>
      <c r="AN483" s="30">
        <f ca="1">SUMIF([1]route!$E$3:$E$10005,E483,[1]!Table1[10])</f>
        <v>0</v>
      </c>
      <c r="AO483" s="30">
        <f ca="1">SUMIF([1]route!$E$3:$E$10005,E483,[1]!Table1[11])</f>
        <v>0</v>
      </c>
      <c r="AP483" s="30">
        <f ca="1">SUMIF([1]route!$E$3:$E$10005,E483,[1]!Table1[12])</f>
        <v>0</v>
      </c>
      <c r="AQ483" s="30">
        <f ca="1">SUMIF([1]route!$E$3:$E$10005,E483,[1]!Table1[13])</f>
        <v>0</v>
      </c>
      <c r="AR483" s="30">
        <f ca="1">SUMIF([1]route!$E$3:$E$10005,E483,[1]!Table1[14])</f>
        <v>0</v>
      </c>
      <c r="AS483" s="30">
        <f ca="1">SUMIF([1]route!$E$3:$E$10005,E483,[1]!Table1[15])</f>
        <v>0</v>
      </c>
      <c r="AT483" s="30">
        <f ca="1">SUMIF([1]route!$E$3:$E$10005,E483,[1]!Table1[16])</f>
        <v>0</v>
      </c>
      <c r="AU483" s="30">
        <f ca="1">SUMIF([1]route!$E$3:$E$10005,E483,[1]!Table1[17])</f>
        <v>0</v>
      </c>
      <c r="AV483" s="30">
        <f ca="1">SUMIF([1]route!$E$3:$E$10005,E483,[1]!Table1[18])</f>
        <v>0</v>
      </c>
      <c r="AW483" s="30">
        <f ca="1">SUMIF([1]route!$E$3:$E$10005,E483,[1]!Table1[19])</f>
        <v>0</v>
      </c>
      <c r="AX483" s="30">
        <f ca="1">SUMIF([1]route!$E$3:$E$10005,E483,[1]!Table1[20])</f>
        <v>0</v>
      </c>
      <c r="AY483" s="30">
        <f ca="1">SUMIF([1]route!$E$3:$E$10005,E483,[1]!Table1[21])</f>
        <v>0</v>
      </c>
      <c r="AZ483" s="30">
        <f ca="1">SUMIF([1]route!$E$3:$E$10005,E483,[1]!Table1[22])</f>
        <v>0</v>
      </c>
      <c r="BA483" s="30">
        <f ca="1">SUMIF([1]route!$E$3:$E$10005,E483,[1]!Table1[23])</f>
        <v>0</v>
      </c>
      <c r="BB483" s="30">
        <f ca="1">SUMIF([1]route!$E$3:$E$10005,E483,[1]!Table1[24])</f>
        <v>0</v>
      </c>
      <c r="BC483" s="30">
        <f ca="1">SUMIF([1]route!$E$3:$E$10005,E483,[1]!Table1[25])</f>
        <v>0</v>
      </c>
      <c r="BD483" s="30">
        <f ca="1">SUMIF([1]route!$E$3:$E$10005,E483,[1]!Table1[26])</f>
        <v>0</v>
      </c>
      <c r="BE483" s="30">
        <f ca="1">SUMIF([1]route!$E$3:$E$10005,E483,[1]!Table1[27])</f>
        <v>0</v>
      </c>
      <c r="BF483" s="30">
        <f ca="1">SUMIF([1]route!$E$3:$E$10005,E483,[1]!Table1[28])</f>
        <v>0</v>
      </c>
      <c r="BG483" s="30">
        <f ca="1">SUMIF([1]route!$E$3:$E$10005,E483,[1]!Table1[29])</f>
        <v>0</v>
      </c>
      <c r="BH483" s="30">
        <f ca="1">SUMIF([1]route!$E$3:$E$10005,E483,[1]!Table1[30])</f>
        <v>0</v>
      </c>
      <c r="BI483" s="30">
        <f ca="1">SUMIF([1]route!$E$3:$E$10005,E483,[1]!Table1[31])</f>
        <v>0</v>
      </c>
      <c r="BJ483" s="30">
        <f ca="1">SUMIF([1]route!$E$3:$E$10005,E483,[1]!Table1[Remain PO])</f>
        <v>0</v>
      </c>
      <c r="BK483" s="31">
        <f ca="1">SUMIF([1]route!$E$3:$E$10005,E483,[1]!Table1[N+1])</f>
        <v>0</v>
      </c>
      <c r="BL483" s="31">
        <f ca="1">SUMIF([1]route!$E$3:$E$10005,E483,[1]!Table1[N+2])</f>
        <v>0</v>
      </c>
      <c r="BM483" s="31">
        <f ca="1">SUMIF([1]route!$E$3:$E$10005,E483,[1]!Table1[N+3])</f>
        <v>0</v>
      </c>
      <c r="BN483" s="32">
        <f ca="1">SUMIF([1]route!$E$3:$E$10005,E483,[1]!Table1[N+4])</f>
        <v>0</v>
      </c>
      <c r="BP483" s="37">
        <f t="shared" si="176"/>
        <v>0</v>
      </c>
      <c r="BQ483" s="35">
        <f t="shared" ca="1" si="163"/>
        <v>0</v>
      </c>
      <c r="BR483" s="35">
        <f t="shared" ca="1" si="163"/>
        <v>0</v>
      </c>
      <c r="BS483" s="35">
        <f t="shared" ca="1" si="163"/>
        <v>0</v>
      </c>
      <c r="BT483" s="35">
        <f t="shared" ca="1" si="163"/>
        <v>0</v>
      </c>
      <c r="BU483" s="35">
        <f t="shared" ca="1" si="163"/>
        <v>0</v>
      </c>
      <c r="BV483" s="35">
        <f t="shared" ca="1" si="163"/>
        <v>0</v>
      </c>
      <c r="BW483" s="35">
        <f t="shared" ca="1" si="163"/>
        <v>0</v>
      </c>
      <c r="BX483" s="35">
        <f t="shared" ca="1" si="163"/>
        <v>0</v>
      </c>
      <c r="BY483" s="35">
        <f t="shared" ca="1" si="163"/>
        <v>0</v>
      </c>
      <c r="BZ483" s="35">
        <f t="shared" ca="1" si="163"/>
        <v>0</v>
      </c>
      <c r="CA483" s="35">
        <f t="shared" ca="1" si="178"/>
        <v>0</v>
      </c>
      <c r="CB483" s="35">
        <f t="shared" ca="1" si="178"/>
        <v>0</v>
      </c>
      <c r="CC483" s="35">
        <f t="shared" ca="1" si="178"/>
        <v>0</v>
      </c>
      <c r="CD483" s="35">
        <f t="shared" ca="1" si="178"/>
        <v>0</v>
      </c>
      <c r="CE483" s="35">
        <f t="shared" ca="1" si="178"/>
        <v>0</v>
      </c>
      <c r="CF483" s="35">
        <f t="shared" ca="1" si="178"/>
        <v>0</v>
      </c>
      <c r="CG483" s="35">
        <f t="shared" ca="1" si="178"/>
        <v>0</v>
      </c>
      <c r="CH483" s="35">
        <f t="shared" ca="1" si="178"/>
        <v>0</v>
      </c>
      <c r="CI483" s="35">
        <f t="shared" ca="1" si="178"/>
        <v>0</v>
      </c>
      <c r="CJ483" s="35">
        <f t="shared" ca="1" si="177"/>
        <v>0</v>
      </c>
      <c r="CK483" s="35">
        <f t="shared" ca="1" si="177"/>
        <v>0</v>
      </c>
      <c r="CL483" s="35">
        <f t="shared" ca="1" si="177"/>
        <v>0</v>
      </c>
      <c r="CM483" s="35">
        <f t="shared" ca="1" si="177"/>
        <v>0</v>
      </c>
      <c r="CN483" s="35">
        <f t="shared" ca="1" si="177"/>
        <v>0</v>
      </c>
      <c r="CO483" s="35">
        <f t="shared" ca="1" si="177"/>
        <v>0</v>
      </c>
      <c r="CP483" s="35">
        <f t="shared" ca="1" si="177"/>
        <v>0</v>
      </c>
      <c r="CQ483" s="35">
        <f t="shared" ca="1" si="179"/>
        <v>0</v>
      </c>
      <c r="CR483" s="35">
        <f t="shared" ca="1" si="179"/>
        <v>0</v>
      </c>
      <c r="CS483" s="35">
        <f t="shared" ca="1" si="179"/>
        <v>0</v>
      </c>
      <c r="CT483" s="35">
        <f t="shared" ca="1" si="179"/>
        <v>0</v>
      </c>
      <c r="CU483" s="35">
        <f t="shared" ca="1" si="179"/>
        <v>0</v>
      </c>
      <c r="CV483" s="35">
        <f t="shared" ca="1" si="179"/>
        <v>0</v>
      </c>
      <c r="CW483" s="38">
        <f t="shared" ca="1" si="160"/>
        <v>0</v>
      </c>
      <c r="CX483" s="38">
        <f t="shared" ca="1" si="160"/>
        <v>0</v>
      </c>
      <c r="CY483" s="38">
        <f t="shared" ca="1" si="160"/>
        <v>0</v>
      </c>
      <c r="CZ483" s="39">
        <f t="shared" ca="1" si="160"/>
        <v>0</v>
      </c>
      <c r="DA483" s="35"/>
    </row>
    <row r="484" spans="4:105" x14ac:dyDescent="0.3">
      <c r="D484" s="61" t="str">
        <f>VLOOKUP(F484,[1]Special!$O$2:$S$209,3,0)</f>
        <v>|0101030100|0.00|0.00|0.000|69.5001.2</v>
      </c>
      <c r="E484" s="20" t="s">
        <v>1253</v>
      </c>
      <c r="F484" s="19" t="str">
        <f t="shared" si="166"/>
        <v>|0200230119|22.20|0.00|1.200|0.000</v>
      </c>
      <c r="G484" s="19" t="str">
        <f>'Cutting Rules'!H484</f>
        <v>|SHVN|||||||||||</v>
      </c>
      <c r="H484" s="19" t="str">
        <f>VLOOKUP(MID(F484,8,2),[1]Special!$H$2:$I$32,2,0)</f>
        <v>STKM11A</v>
      </c>
      <c r="I484" s="19" t="str">
        <f t="shared" si="167"/>
        <v>IBC</v>
      </c>
      <c r="J484" s="19" t="str">
        <f t="shared" si="168"/>
        <v>C</v>
      </c>
      <c r="K484" s="19" t="str">
        <f t="shared" si="169"/>
        <v>22.2</v>
      </c>
      <c r="L484" s="19" t="str">
        <f t="shared" si="170"/>
        <v>0.00</v>
      </c>
      <c r="M484" s="52" t="str">
        <f t="shared" si="171"/>
        <v>1.20</v>
      </c>
      <c r="N484" s="52" t="str">
        <f t="shared" si="172"/>
        <v>6000</v>
      </c>
      <c r="O484" s="19">
        <f>VLOOKUP(F484,[1]Item!$A$5:$Z$10000,26,0)</f>
        <v>0.621</v>
      </c>
      <c r="P484" s="19" t="str">
        <f>VLOOKUP(E484,[1]route!$E$3:$O$10005,11,0)</f>
        <v>P/E</v>
      </c>
      <c r="Q484" s="62" t="str">
        <f>'Cutting Rules'!AD484</f>
        <v>6000------------</v>
      </c>
      <c r="R484" s="23">
        <f ca="1">SUMIF([1]route!$E$3:$E$10005,E484,[1]!Table1[生産])</f>
        <v>0</v>
      </c>
      <c r="S484" s="24"/>
      <c r="T484" s="78" t="s">
        <v>547</v>
      </c>
      <c r="U484" s="19"/>
      <c r="V484" s="48">
        <f>SUMIF([1]route!$E$3:$E$10005,E484,[1]route!$M$3:$M$10005)</f>
        <v>0</v>
      </c>
      <c r="W484" s="56">
        <f t="shared" si="173"/>
        <v>0</v>
      </c>
      <c r="X484" s="27" t="e">
        <f t="array" aca="1" ref="X484" ca="1">INDEX($BP484:$CZ484,MATCH(TRUE,$BP484:$CZ484&lt;0,0))</f>
        <v>#N/A</v>
      </c>
      <c r="Y484" s="47" t="str">
        <f t="shared" ca="1" si="164"/>
        <v/>
      </c>
      <c r="Z484" s="121" t="str">
        <f>IFERROR(VLOOKUP(E484,[1]route!$E$3:$BL$10005,59,0),"")&amp;IFERROR(VLOOKUP(E484,[1]route!$E$3:$BL$10005,60,0),"")</f>
        <v/>
      </c>
      <c r="AA484" s="28">
        <f t="shared" ca="1" si="174"/>
        <v>0</v>
      </c>
      <c r="AB484" s="77">
        <f t="shared" ca="1" si="175"/>
        <v>0</v>
      </c>
      <c r="AC484" s="4" t="str">
        <f t="shared" ca="1" si="165"/>
        <v/>
      </c>
      <c r="AD484" s="29">
        <v>0</v>
      </c>
      <c r="AE484" s="30">
        <f ca="1">SUMIF([1]route!$E$3:$E$10005,E484,[1]!Table1[1])</f>
        <v>0</v>
      </c>
      <c r="AF484" s="30">
        <f ca="1">SUMIF([1]route!$E$3:$E$10005,E484,[1]!Table1[2])</f>
        <v>0</v>
      </c>
      <c r="AG484" s="30">
        <f ca="1">SUMIF([1]route!$E$3:$E$10005,E484,[1]!Table1[3])</f>
        <v>0</v>
      </c>
      <c r="AH484" s="30">
        <f ca="1">SUMIF([1]route!$E$3:$E$10005,E484,[1]!Table1[4])</f>
        <v>0</v>
      </c>
      <c r="AI484" s="30">
        <f ca="1">SUMIF([1]route!$E$3:$E$10005,E484,[1]!Table1[5])</f>
        <v>0</v>
      </c>
      <c r="AJ484" s="30">
        <f ca="1">SUMIF([1]route!$E$3:$E$10005,E484,[1]!Table1[6])</f>
        <v>0</v>
      </c>
      <c r="AK484" s="30">
        <f ca="1">SUMIF([1]route!$E$3:$E$10005,E484,[1]!Table1[7])</f>
        <v>0</v>
      </c>
      <c r="AL484" s="30">
        <f ca="1">SUMIF([1]route!$E$3:$E$10005,E484,[1]!Table1[8])</f>
        <v>0</v>
      </c>
      <c r="AM484" s="30">
        <f ca="1">SUMIF([1]route!$E$3:$E$10005,E484,[1]!Table1[9])</f>
        <v>0</v>
      </c>
      <c r="AN484" s="30">
        <f ca="1">SUMIF([1]route!$E$3:$E$10005,E484,[1]!Table1[10])</f>
        <v>0</v>
      </c>
      <c r="AO484" s="30">
        <f ca="1">SUMIF([1]route!$E$3:$E$10005,E484,[1]!Table1[11])</f>
        <v>0</v>
      </c>
      <c r="AP484" s="30">
        <f ca="1">SUMIF([1]route!$E$3:$E$10005,E484,[1]!Table1[12])</f>
        <v>0</v>
      </c>
      <c r="AQ484" s="30">
        <f ca="1">SUMIF([1]route!$E$3:$E$10005,E484,[1]!Table1[13])</f>
        <v>0</v>
      </c>
      <c r="AR484" s="30">
        <f ca="1">SUMIF([1]route!$E$3:$E$10005,E484,[1]!Table1[14])</f>
        <v>0</v>
      </c>
      <c r="AS484" s="30">
        <f ca="1">SUMIF([1]route!$E$3:$E$10005,E484,[1]!Table1[15])</f>
        <v>0</v>
      </c>
      <c r="AT484" s="30">
        <f ca="1">SUMIF([1]route!$E$3:$E$10005,E484,[1]!Table1[16])</f>
        <v>0</v>
      </c>
      <c r="AU484" s="30">
        <f ca="1">SUMIF([1]route!$E$3:$E$10005,E484,[1]!Table1[17])</f>
        <v>0</v>
      </c>
      <c r="AV484" s="30">
        <f ca="1">SUMIF([1]route!$E$3:$E$10005,E484,[1]!Table1[18])</f>
        <v>0</v>
      </c>
      <c r="AW484" s="30">
        <f ca="1">SUMIF([1]route!$E$3:$E$10005,E484,[1]!Table1[19])</f>
        <v>0</v>
      </c>
      <c r="AX484" s="30">
        <f ca="1">SUMIF([1]route!$E$3:$E$10005,E484,[1]!Table1[20])</f>
        <v>0</v>
      </c>
      <c r="AY484" s="30">
        <f ca="1">SUMIF([1]route!$E$3:$E$10005,E484,[1]!Table1[21])</f>
        <v>0</v>
      </c>
      <c r="AZ484" s="30">
        <f ca="1">SUMIF([1]route!$E$3:$E$10005,E484,[1]!Table1[22])</f>
        <v>0</v>
      </c>
      <c r="BA484" s="30">
        <f ca="1">SUMIF([1]route!$E$3:$E$10005,E484,[1]!Table1[23])</f>
        <v>0</v>
      </c>
      <c r="BB484" s="30">
        <f ca="1">SUMIF([1]route!$E$3:$E$10005,E484,[1]!Table1[24])</f>
        <v>0</v>
      </c>
      <c r="BC484" s="30">
        <f ca="1">SUMIF([1]route!$E$3:$E$10005,E484,[1]!Table1[25])</f>
        <v>0</v>
      </c>
      <c r="BD484" s="30">
        <f ca="1">SUMIF([1]route!$E$3:$E$10005,E484,[1]!Table1[26])</f>
        <v>0</v>
      </c>
      <c r="BE484" s="30">
        <f ca="1">SUMIF([1]route!$E$3:$E$10005,E484,[1]!Table1[27])</f>
        <v>0</v>
      </c>
      <c r="BF484" s="30">
        <f ca="1">SUMIF([1]route!$E$3:$E$10005,E484,[1]!Table1[28])</f>
        <v>0</v>
      </c>
      <c r="BG484" s="30">
        <f ca="1">SUMIF([1]route!$E$3:$E$10005,E484,[1]!Table1[29])</f>
        <v>0</v>
      </c>
      <c r="BH484" s="30">
        <f ca="1">SUMIF([1]route!$E$3:$E$10005,E484,[1]!Table1[30])</f>
        <v>0</v>
      </c>
      <c r="BI484" s="30">
        <f ca="1">SUMIF([1]route!$E$3:$E$10005,E484,[1]!Table1[31])</f>
        <v>0</v>
      </c>
      <c r="BJ484" s="30">
        <f ca="1">SUMIF([1]route!$E$3:$E$10005,E484,[1]!Table1[Remain PO])</f>
        <v>0</v>
      </c>
      <c r="BK484" s="31">
        <f ca="1">SUMIF([1]route!$E$3:$E$10005,E484,[1]!Table1[N+1])</f>
        <v>0</v>
      </c>
      <c r="BL484" s="31">
        <f ca="1">SUMIF([1]route!$E$3:$E$10005,E484,[1]!Table1[N+2])</f>
        <v>0</v>
      </c>
      <c r="BM484" s="31">
        <f ca="1">SUMIF([1]route!$E$3:$E$10005,E484,[1]!Table1[N+3])</f>
        <v>0</v>
      </c>
      <c r="BN484" s="32">
        <f ca="1">SUMIF([1]route!$E$3:$E$10005,E484,[1]!Table1[N+4])</f>
        <v>0</v>
      </c>
      <c r="BP484" s="37">
        <f t="shared" si="176"/>
        <v>0</v>
      </c>
      <c r="BQ484" s="35">
        <f t="shared" ca="1" si="163"/>
        <v>0</v>
      </c>
      <c r="BR484" s="35">
        <f t="shared" ca="1" si="163"/>
        <v>0</v>
      </c>
      <c r="BS484" s="35">
        <f t="shared" ca="1" si="163"/>
        <v>0</v>
      </c>
      <c r="BT484" s="35">
        <f t="shared" ca="1" si="163"/>
        <v>0</v>
      </c>
      <c r="BU484" s="35">
        <f t="shared" ca="1" si="163"/>
        <v>0</v>
      </c>
      <c r="BV484" s="35">
        <f t="shared" ca="1" si="163"/>
        <v>0</v>
      </c>
      <c r="BW484" s="35">
        <f t="shared" ca="1" si="163"/>
        <v>0</v>
      </c>
      <c r="BX484" s="35">
        <f t="shared" ca="1" si="163"/>
        <v>0</v>
      </c>
      <c r="BY484" s="35">
        <f t="shared" ca="1" si="163"/>
        <v>0</v>
      </c>
      <c r="BZ484" s="35">
        <f t="shared" ca="1" si="163"/>
        <v>0</v>
      </c>
      <c r="CA484" s="35">
        <f t="shared" ca="1" si="178"/>
        <v>0</v>
      </c>
      <c r="CB484" s="35">
        <f t="shared" ca="1" si="178"/>
        <v>0</v>
      </c>
      <c r="CC484" s="35">
        <f t="shared" ca="1" si="178"/>
        <v>0</v>
      </c>
      <c r="CD484" s="35">
        <f t="shared" ca="1" si="178"/>
        <v>0</v>
      </c>
      <c r="CE484" s="35">
        <f t="shared" ca="1" si="178"/>
        <v>0</v>
      </c>
      <c r="CF484" s="35">
        <f t="shared" ca="1" si="178"/>
        <v>0</v>
      </c>
      <c r="CG484" s="35">
        <f t="shared" ca="1" si="178"/>
        <v>0</v>
      </c>
      <c r="CH484" s="35">
        <f t="shared" ca="1" si="178"/>
        <v>0</v>
      </c>
      <c r="CI484" s="35">
        <f t="shared" ca="1" si="178"/>
        <v>0</v>
      </c>
      <c r="CJ484" s="35">
        <f t="shared" ca="1" si="177"/>
        <v>0</v>
      </c>
      <c r="CK484" s="35">
        <f t="shared" ca="1" si="177"/>
        <v>0</v>
      </c>
      <c r="CL484" s="35">
        <f t="shared" ca="1" si="177"/>
        <v>0</v>
      </c>
      <c r="CM484" s="35">
        <f t="shared" ca="1" si="177"/>
        <v>0</v>
      </c>
      <c r="CN484" s="35">
        <f t="shared" ca="1" si="177"/>
        <v>0</v>
      </c>
      <c r="CO484" s="35">
        <f t="shared" ca="1" si="177"/>
        <v>0</v>
      </c>
      <c r="CP484" s="35">
        <f t="shared" ca="1" si="177"/>
        <v>0</v>
      </c>
      <c r="CQ484" s="35">
        <f t="shared" ca="1" si="179"/>
        <v>0</v>
      </c>
      <c r="CR484" s="35">
        <f t="shared" ca="1" si="179"/>
        <v>0</v>
      </c>
      <c r="CS484" s="35">
        <f t="shared" ca="1" si="179"/>
        <v>0</v>
      </c>
      <c r="CT484" s="35">
        <f t="shared" ca="1" si="179"/>
        <v>0</v>
      </c>
      <c r="CU484" s="35">
        <f t="shared" ca="1" si="179"/>
        <v>0</v>
      </c>
      <c r="CV484" s="35">
        <f t="shared" ca="1" si="179"/>
        <v>0</v>
      </c>
      <c r="CW484" s="38">
        <f t="shared" ca="1" si="160"/>
        <v>0</v>
      </c>
      <c r="CX484" s="38">
        <f t="shared" ca="1" si="160"/>
        <v>0</v>
      </c>
      <c r="CY484" s="38">
        <f t="shared" ca="1" si="160"/>
        <v>0</v>
      </c>
      <c r="CZ484" s="39">
        <f t="shared" ca="1" si="160"/>
        <v>0</v>
      </c>
      <c r="DA484" s="35"/>
    </row>
    <row r="485" spans="4:105" x14ac:dyDescent="0.3">
      <c r="D485" s="61" t="str">
        <f>VLOOKUP(F485,[1]Special!$O$2:$S$209,3,0)</f>
        <v>|0101021700|0.00|0.00|0.000|87.0002</v>
      </c>
      <c r="E485" s="20" t="s">
        <v>1254</v>
      </c>
      <c r="F485" s="19" t="str">
        <f t="shared" si="166"/>
        <v>|0200226010|28.60|0.00|2.000|0.000</v>
      </c>
      <c r="G485" s="19" t="str">
        <f>'Cutting Rules'!H485</f>
        <v>|KKTL|||||||||||</v>
      </c>
      <c r="H485" s="19" t="str">
        <f>VLOOKUP(MID(F485,8,2),[1]Special!$H$2:$I$32,2,0)</f>
        <v>STAM390G</v>
      </c>
      <c r="I485" s="19" t="str">
        <f t="shared" si="167"/>
        <v>IBC</v>
      </c>
      <c r="J485" s="19" t="str">
        <f t="shared" si="168"/>
        <v>P</v>
      </c>
      <c r="K485" s="19" t="str">
        <f t="shared" si="169"/>
        <v>28.6</v>
      </c>
      <c r="L485" s="19" t="str">
        <f t="shared" si="170"/>
        <v>0.00</v>
      </c>
      <c r="M485" s="52" t="str">
        <f t="shared" si="171"/>
        <v>2.00</v>
      </c>
      <c r="N485" s="52" t="str">
        <f t="shared" si="172"/>
        <v>5820</v>
      </c>
      <c r="O485" s="19">
        <f>VLOOKUP(F485,[1]Item!$A$5:$Z$10000,26,0)</f>
        <v>1.3120000000000001</v>
      </c>
      <c r="P485" s="19" t="str">
        <f>VLOOKUP(E485,[1]route!$E$3:$O$10005,11,0)</f>
        <v>P/E</v>
      </c>
      <c r="Q485" s="62" t="str">
        <f>'Cutting Rules'!AD485</f>
        <v>5820------------</v>
      </c>
      <c r="R485" s="23">
        <f ca="1">SUMIF([1]route!$E$3:$E$10005,E485,[1]!Table1[生産])</f>
        <v>0</v>
      </c>
      <c r="S485" s="24"/>
      <c r="T485" s="78" t="s">
        <v>547</v>
      </c>
      <c r="U485" s="19"/>
      <c r="V485" s="48">
        <f>SUMIF([1]route!$E$3:$E$10005,E485,[1]route!$M$3:$M$10005)</f>
        <v>0</v>
      </c>
      <c r="W485" s="56">
        <f t="shared" si="173"/>
        <v>0</v>
      </c>
      <c r="X485" s="27" t="e">
        <f t="array" aca="1" ref="X485" ca="1">INDEX($BP485:$CZ485,MATCH(TRUE,$BP485:$CZ485&lt;0,0))</f>
        <v>#N/A</v>
      </c>
      <c r="Y485" s="47" t="str">
        <f t="shared" ca="1" si="164"/>
        <v/>
      </c>
      <c r="Z485" s="121" t="str">
        <f>IFERROR(VLOOKUP(E485,[1]route!$E$3:$BL$10005,59,0),"")&amp;IFERROR(VLOOKUP(E485,[1]route!$E$3:$BL$10005,60,0),"")</f>
        <v/>
      </c>
      <c r="AA485" s="28">
        <f t="shared" ca="1" si="174"/>
        <v>0</v>
      </c>
      <c r="AB485" s="77">
        <f t="shared" ca="1" si="175"/>
        <v>0</v>
      </c>
      <c r="AC485" s="4" t="str">
        <f t="shared" ca="1" si="165"/>
        <v/>
      </c>
      <c r="AD485" s="29">
        <v>0</v>
      </c>
      <c r="AE485" s="30">
        <f ca="1">SUMIF([1]route!$E$3:$E$10005,E485,[1]!Table1[1])</f>
        <v>0</v>
      </c>
      <c r="AF485" s="30">
        <f ca="1">SUMIF([1]route!$E$3:$E$10005,E485,[1]!Table1[2])</f>
        <v>0</v>
      </c>
      <c r="AG485" s="30">
        <f ca="1">SUMIF([1]route!$E$3:$E$10005,E485,[1]!Table1[3])</f>
        <v>0</v>
      </c>
      <c r="AH485" s="30">
        <f ca="1">SUMIF([1]route!$E$3:$E$10005,E485,[1]!Table1[4])</f>
        <v>0</v>
      </c>
      <c r="AI485" s="30">
        <f ca="1">SUMIF([1]route!$E$3:$E$10005,E485,[1]!Table1[5])</f>
        <v>0</v>
      </c>
      <c r="AJ485" s="30">
        <f ca="1">SUMIF([1]route!$E$3:$E$10005,E485,[1]!Table1[6])</f>
        <v>0</v>
      </c>
      <c r="AK485" s="30">
        <f ca="1">SUMIF([1]route!$E$3:$E$10005,E485,[1]!Table1[7])</f>
        <v>0</v>
      </c>
      <c r="AL485" s="30">
        <f ca="1">SUMIF([1]route!$E$3:$E$10005,E485,[1]!Table1[8])</f>
        <v>0</v>
      </c>
      <c r="AM485" s="30">
        <f ca="1">SUMIF([1]route!$E$3:$E$10005,E485,[1]!Table1[9])</f>
        <v>0</v>
      </c>
      <c r="AN485" s="30">
        <f ca="1">SUMIF([1]route!$E$3:$E$10005,E485,[1]!Table1[10])</f>
        <v>0</v>
      </c>
      <c r="AO485" s="30">
        <f ca="1">SUMIF([1]route!$E$3:$E$10005,E485,[1]!Table1[11])</f>
        <v>0</v>
      </c>
      <c r="AP485" s="30">
        <f ca="1">SUMIF([1]route!$E$3:$E$10005,E485,[1]!Table1[12])</f>
        <v>0</v>
      </c>
      <c r="AQ485" s="30">
        <f ca="1">SUMIF([1]route!$E$3:$E$10005,E485,[1]!Table1[13])</f>
        <v>0</v>
      </c>
      <c r="AR485" s="30">
        <f ca="1">SUMIF([1]route!$E$3:$E$10005,E485,[1]!Table1[14])</f>
        <v>0</v>
      </c>
      <c r="AS485" s="30">
        <f ca="1">SUMIF([1]route!$E$3:$E$10005,E485,[1]!Table1[15])</f>
        <v>0</v>
      </c>
      <c r="AT485" s="30">
        <f ca="1">SUMIF([1]route!$E$3:$E$10005,E485,[1]!Table1[16])</f>
        <v>0</v>
      </c>
      <c r="AU485" s="30">
        <f ca="1">SUMIF([1]route!$E$3:$E$10005,E485,[1]!Table1[17])</f>
        <v>0</v>
      </c>
      <c r="AV485" s="30">
        <f ca="1">SUMIF([1]route!$E$3:$E$10005,E485,[1]!Table1[18])</f>
        <v>0</v>
      </c>
      <c r="AW485" s="30">
        <f ca="1">SUMIF([1]route!$E$3:$E$10005,E485,[1]!Table1[19])</f>
        <v>0</v>
      </c>
      <c r="AX485" s="30">
        <f ca="1">SUMIF([1]route!$E$3:$E$10005,E485,[1]!Table1[20])</f>
        <v>0</v>
      </c>
      <c r="AY485" s="30">
        <f ca="1">SUMIF([1]route!$E$3:$E$10005,E485,[1]!Table1[21])</f>
        <v>0</v>
      </c>
      <c r="AZ485" s="30">
        <f ca="1">SUMIF([1]route!$E$3:$E$10005,E485,[1]!Table1[22])</f>
        <v>0</v>
      </c>
      <c r="BA485" s="30">
        <f ca="1">SUMIF([1]route!$E$3:$E$10005,E485,[1]!Table1[23])</f>
        <v>0</v>
      </c>
      <c r="BB485" s="30">
        <f ca="1">SUMIF([1]route!$E$3:$E$10005,E485,[1]!Table1[24])</f>
        <v>0</v>
      </c>
      <c r="BC485" s="30">
        <f ca="1">SUMIF([1]route!$E$3:$E$10005,E485,[1]!Table1[25])</f>
        <v>0</v>
      </c>
      <c r="BD485" s="30">
        <f ca="1">SUMIF([1]route!$E$3:$E$10005,E485,[1]!Table1[26])</f>
        <v>0</v>
      </c>
      <c r="BE485" s="30">
        <f ca="1">SUMIF([1]route!$E$3:$E$10005,E485,[1]!Table1[27])</f>
        <v>0</v>
      </c>
      <c r="BF485" s="30">
        <f ca="1">SUMIF([1]route!$E$3:$E$10005,E485,[1]!Table1[28])</f>
        <v>0</v>
      </c>
      <c r="BG485" s="30">
        <f ca="1">SUMIF([1]route!$E$3:$E$10005,E485,[1]!Table1[29])</f>
        <v>0</v>
      </c>
      <c r="BH485" s="30">
        <f ca="1">SUMIF([1]route!$E$3:$E$10005,E485,[1]!Table1[30])</f>
        <v>0</v>
      </c>
      <c r="BI485" s="30">
        <f ca="1">SUMIF([1]route!$E$3:$E$10005,E485,[1]!Table1[31])</f>
        <v>0</v>
      </c>
      <c r="BJ485" s="30">
        <f ca="1">SUMIF([1]route!$E$3:$E$10005,E485,[1]!Table1[Remain PO])</f>
        <v>0</v>
      </c>
      <c r="BK485" s="31">
        <f ca="1">SUMIF([1]route!$E$3:$E$10005,E485,[1]!Table1[N+1])</f>
        <v>0</v>
      </c>
      <c r="BL485" s="31">
        <f ca="1">SUMIF([1]route!$E$3:$E$10005,E485,[1]!Table1[N+2])</f>
        <v>0</v>
      </c>
      <c r="BM485" s="31">
        <f ca="1">SUMIF([1]route!$E$3:$E$10005,E485,[1]!Table1[N+3])</f>
        <v>0</v>
      </c>
      <c r="BN485" s="32">
        <f ca="1">SUMIF([1]route!$E$3:$E$10005,E485,[1]!Table1[N+4])</f>
        <v>0</v>
      </c>
      <c r="BP485" s="37">
        <f t="shared" si="176"/>
        <v>0</v>
      </c>
      <c r="BQ485" s="35">
        <f t="shared" ca="1" si="163"/>
        <v>0</v>
      </c>
      <c r="BR485" s="35">
        <f t="shared" ca="1" si="163"/>
        <v>0</v>
      </c>
      <c r="BS485" s="35">
        <f t="shared" ca="1" si="163"/>
        <v>0</v>
      </c>
      <c r="BT485" s="35">
        <f t="shared" ca="1" si="163"/>
        <v>0</v>
      </c>
      <c r="BU485" s="35">
        <f t="shared" ca="1" si="163"/>
        <v>0</v>
      </c>
      <c r="BV485" s="35">
        <f t="shared" ca="1" si="163"/>
        <v>0</v>
      </c>
      <c r="BW485" s="35">
        <f t="shared" ca="1" si="163"/>
        <v>0</v>
      </c>
      <c r="BX485" s="35">
        <f t="shared" ca="1" si="163"/>
        <v>0</v>
      </c>
      <c r="BY485" s="35">
        <f t="shared" ca="1" si="163"/>
        <v>0</v>
      </c>
      <c r="BZ485" s="35">
        <f t="shared" ca="1" si="163"/>
        <v>0</v>
      </c>
      <c r="CA485" s="35">
        <f t="shared" ca="1" si="178"/>
        <v>0</v>
      </c>
      <c r="CB485" s="35">
        <f t="shared" ca="1" si="178"/>
        <v>0</v>
      </c>
      <c r="CC485" s="35">
        <f t="shared" ca="1" si="178"/>
        <v>0</v>
      </c>
      <c r="CD485" s="35">
        <f t="shared" ca="1" si="178"/>
        <v>0</v>
      </c>
      <c r="CE485" s="35">
        <f t="shared" ca="1" si="178"/>
        <v>0</v>
      </c>
      <c r="CF485" s="35">
        <f t="shared" ca="1" si="178"/>
        <v>0</v>
      </c>
      <c r="CG485" s="35">
        <f t="shared" ca="1" si="178"/>
        <v>0</v>
      </c>
      <c r="CH485" s="35">
        <f t="shared" ca="1" si="178"/>
        <v>0</v>
      </c>
      <c r="CI485" s="35">
        <f t="shared" ca="1" si="178"/>
        <v>0</v>
      </c>
      <c r="CJ485" s="35">
        <f t="shared" ca="1" si="177"/>
        <v>0</v>
      </c>
      <c r="CK485" s="35">
        <f t="shared" ca="1" si="177"/>
        <v>0</v>
      </c>
      <c r="CL485" s="35">
        <f t="shared" ca="1" si="177"/>
        <v>0</v>
      </c>
      <c r="CM485" s="35">
        <f t="shared" ca="1" si="177"/>
        <v>0</v>
      </c>
      <c r="CN485" s="35">
        <f t="shared" ca="1" si="177"/>
        <v>0</v>
      </c>
      <c r="CO485" s="35">
        <f t="shared" ca="1" si="177"/>
        <v>0</v>
      </c>
      <c r="CP485" s="35">
        <f t="shared" ca="1" si="177"/>
        <v>0</v>
      </c>
      <c r="CQ485" s="35">
        <f t="shared" ca="1" si="179"/>
        <v>0</v>
      </c>
      <c r="CR485" s="35">
        <f t="shared" ca="1" si="179"/>
        <v>0</v>
      </c>
      <c r="CS485" s="35">
        <f t="shared" ca="1" si="179"/>
        <v>0</v>
      </c>
      <c r="CT485" s="35">
        <f t="shared" ca="1" si="179"/>
        <v>0</v>
      </c>
      <c r="CU485" s="35">
        <f t="shared" ca="1" si="179"/>
        <v>0</v>
      </c>
      <c r="CV485" s="35">
        <f t="shared" ca="1" si="179"/>
        <v>0</v>
      </c>
      <c r="CW485" s="38">
        <f t="shared" ca="1" si="160"/>
        <v>0</v>
      </c>
      <c r="CX485" s="38">
        <f t="shared" ca="1" si="160"/>
        <v>0</v>
      </c>
      <c r="CY485" s="38">
        <f t="shared" ca="1" si="160"/>
        <v>0</v>
      </c>
      <c r="CZ485" s="39">
        <f t="shared" ca="1" si="160"/>
        <v>0</v>
      </c>
      <c r="DA485" s="35"/>
    </row>
    <row r="486" spans="4:105" x14ac:dyDescent="0.3">
      <c r="D486" s="61" t="str">
        <f>VLOOKUP(F486,[1]Special!$O$2:$S$209,3,0)</f>
        <v>|0101021700|0.00|0.00|0.000|148.5002.6</v>
      </c>
      <c r="E486" s="20" t="s">
        <v>1255</v>
      </c>
      <c r="F486" s="19" t="str">
        <f t="shared" si="166"/>
        <v>|0200220810|48.60|0.00|2.600|0.000</v>
      </c>
      <c r="G486" s="19" t="str">
        <f>'Cutting Rules'!H486</f>
        <v>|Vinfast|||||||||||</v>
      </c>
      <c r="H486" s="19" t="str">
        <f>VLOOKUP(MID(F486,8,2),[1]Special!$H$2:$I$32,2,0)</f>
        <v>STKM13A</v>
      </c>
      <c r="I486" s="19" t="str">
        <f t="shared" si="167"/>
        <v>NBC</v>
      </c>
      <c r="J486" s="19" t="str">
        <f t="shared" si="168"/>
        <v>P</v>
      </c>
      <c r="K486" s="19" t="str">
        <f t="shared" si="169"/>
        <v>48.6</v>
      </c>
      <c r="L486" s="19" t="str">
        <f t="shared" si="170"/>
        <v>0.00</v>
      </c>
      <c r="M486" s="52" t="str">
        <f t="shared" si="171"/>
        <v>2.60</v>
      </c>
      <c r="N486" s="52" t="str">
        <f t="shared" si="172"/>
        <v>5923</v>
      </c>
      <c r="O486" s="19">
        <f>VLOOKUP(F486,[1]Item!$A$5:$Z$10000,26,0)</f>
        <v>2.9489999999999998</v>
      </c>
      <c r="P486" s="19" t="str">
        <f>VLOOKUP(E486,[1]route!$E$3:$O$10005,11,0)</f>
        <v>C</v>
      </c>
      <c r="Q486" s="62" t="str">
        <f>'Cutting Rules'!AD486</f>
        <v>532.5-5923-----------</v>
      </c>
      <c r="R486" s="23">
        <f ca="1">SUMIF([1]route!$E$3:$E$10005,E486,[1]!Table1[生産])</f>
        <v>272.72727272727275</v>
      </c>
      <c r="S486" s="24"/>
      <c r="T486" s="78" t="s">
        <v>547</v>
      </c>
      <c r="U486" s="19"/>
      <c r="V486" s="48">
        <f>SUMIF([1]route!$E$3:$E$10005,E486,[1]route!$M$3:$M$10005)</f>
        <v>616</v>
      </c>
      <c r="W486" s="56">
        <f t="shared" si="173"/>
        <v>10759.627032</v>
      </c>
      <c r="X486" s="27">
        <f t="array" aca="1" ref="X486" ca="1">INDEX($BP486:$CZ486,MATCH(TRUE,$BP486:$CZ486&lt;0,0))</f>
        <v>-474.90909090909088</v>
      </c>
      <c r="Y486" s="47">
        <f t="shared" ca="1" si="164"/>
        <v>45351</v>
      </c>
      <c r="Z486" s="121" t="str">
        <f>IFERROR(VLOOKUP(E486,[1]route!$E$3:$BL$10005,59,0),"")&amp;IFERROR(VLOOKUP(E486,[1]route!$E$3:$BL$10005,60,0),"")</f>
        <v>Fixed&gt;500pcs</v>
      </c>
      <c r="AA486" s="28">
        <f t="shared" ca="1" si="174"/>
        <v>0</v>
      </c>
      <c r="AB486" s="77">
        <f t="shared" ca="1" si="175"/>
        <v>0</v>
      </c>
      <c r="AC486" s="4">
        <f t="shared" ca="1" si="165"/>
        <v>35</v>
      </c>
      <c r="AD486" s="29">
        <v>0</v>
      </c>
      <c r="AE486" s="30">
        <f ca="1">SUMIF([1]route!$E$3:$E$10005,E486,[1]!Table1[1])</f>
        <v>0</v>
      </c>
      <c r="AF486" s="30">
        <f ca="1">SUMIF([1]route!$E$3:$E$10005,E486,[1]!Table1[2])</f>
        <v>0</v>
      </c>
      <c r="AG486" s="30">
        <f ca="1">SUMIF([1]route!$E$3:$E$10005,E486,[1]!Table1[3])</f>
        <v>0</v>
      </c>
      <c r="AH486" s="30">
        <f ca="1">SUMIF([1]route!$E$3:$E$10005,E486,[1]!Table1[4])</f>
        <v>0</v>
      </c>
      <c r="AI486" s="30">
        <f ca="1">SUMIF([1]route!$E$3:$E$10005,E486,[1]!Table1[5])</f>
        <v>0</v>
      </c>
      <c r="AJ486" s="30">
        <f ca="1">SUMIF([1]route!$E$3:$E$10005,E486,[1]!Table1[6])</f>
        <v>0</v>
      </c>
      <c r="AK486" s="30">
        <f ca="1">SUMIF([1]route!$E$3:$E$10005,E486,[1]!Table1[7])</f>
        <v>0</v>
      </c>
      <c r="AL486" s="30">
        <f ca="1">SUMIF([1]route!$E$3:$E$10005,E486,[1]!Table1[8])</f>
        <v>0</v>
      </c>
      <c r="AM486" s="30">
        <f ca="1">SUMIF([1]route!$E$3:$E$10005,E486,[1]!Table1[9])</f>
        <v>0</v>
      </c>
      <c r="AN486" s="30">
        <f ca="1">SUMIF([1]route!$E$3:$E$10005,E486,[1]!Table1[10])</f>
        <v>0</v>
      </c>
      <c r="AO486" s="30">
        <f ca="1">SUMIF([1]route!$E$3:$E$10005,E486,[1]!Table1[11])</f>
        <v>0</v>
      </c>
      <c r="AP486" s="30">
        <f ca="1">SUMIF([1]route!$E$3:$E$10005,E486,[1]!Table1[12])</f>
        <v>0</v>
      </c>
      <c r="AQ486" s="30">
        <f ca="1">SUMIF([1]route!$E$3:$E$10005,E486,[1]!Table1[13])</f>
        <v>0</v>
      </c>
      <c r="AR486" s="30">
        <f ca="1">SUMIF([1]route!$E$3:$E$10005,E486,[1]!Table1[14])</f>
        <v>0</v>
      </c>
      <c r="AS486" s="30">
        <f ca="1">SUMIF([1]route!$E$3:$E$10005,E486,[1]!Table1[15])</f>
        <v>0</v>
      </c>
      <c r="AT486" s="30">
        <f ca="1">SUMIF([1]route!$E$3:$E$10005,E486,[1]!Table1[16])</f>
        <v>0</v>
      </c>
      <c r="AU486" s="30">
        <f ca="1">SUMIF([1]route!$E$3:$E$10005,E486,[1]!Table1[17])</f>
        <v>0</v>
      </c>
      <c r="AV486" s="30">
        <f ca="1">SUMIF([1]route!$E$3:$E$10005,E486,[1]!Table1[18])</f>
        <v>0</v>
      </c>
      <c r="AW486" s="30">
        <f ca="1">SUMIF([1]route!$E$3:$E$10005,E486,[1]!Table1[19])</f>
        <v>0</v>
      </c>
      <c r="AX486" s="30">
        <f ca="1">SUMIF([1]route!$E$3:$E$10005,E486,[1]!Table1[20])</f>
        <v>0</v>
      </c>
      <c r="AY486" s="30">
        <f ca="1">SUMIF([1]route!$E$3:$E$10005,E486,[1]!Table1[21])</f>
        <v>0</v>
      </c>
      <c r="AZ486" s="30">
        <f ca="1">SUMIF([1]route!$E$3:$E$10005,E486,[1]!Table1[22])</f>
        <v>0</v>
      </c>
      <c r="BA486" s="30">
        <f ca="1">SUMIF([1]route!$E$3:$E$10005,E486,[1]!Table1[23])</f>
        <v>0</v>
      </c>
      <c r="BB486" s="30">
        <f ca="1">SUMIF([1]route!$E$3:$E$10005,E486,[1]!Table1[24])</f>
        <v>0</v>
      </c>
      <c r="BC486" s="30">
        <f ca="1">SUMIF([1]route!$E$3:$E$10005,E486,[1]!Table1[25])</f>
        <v>0</v>
      </c>
      <c r="BD486" s="30">
        <f ca="1">SUMIF([1]route!$E$3:$E$10005,E486,[1]!Table1[26])</f>
        <v>0</v>
      </c>
      <c r="BE486" s="30">
        <f ca="1">SUMIF([1]route!$E$3:$E$10005,E486,[1]!Table1[27])</f>
        <v>0</v>
      </c>
      <c r="BF486" s="30">
        <f ca="1">SUMIF([1]route!$E$3:$E$10005,E486,[1]!Table1[28])</f>
        <v>0</v>
      </c>
      <c r="BG486" s="30">
        <f ca="1">SUMIF([1]route!$E$3:$E$10005,E486,[1]!Table1[29])</f>
        <v>0</v>
      </c>
      <c r="BH486" s="30">
        <f ca="1">SUMIF([1]route!$E$3:$E$10005,E486,[1]!Table1[30])</f>
        <v>0</v>
      </c>
      <c r="BI486" s="30">
        <f ca="1">SUMIF([1]route!$E$3:$E$10005,E486,[1]!Table1[31])</f>
        <v>0</v>
      </c>
      <c r="BJ486" s="30">
        <f ca="1">SUMIF([1]route!$E$3:$E$10005,E486,[1]!Table1[Remain PO])</f>
        <v>0</v>
      </c>
      <c r="BK486" s="31">
        <f ca="1">SUMIF([1]route!$E$3:$E$10005,E486,[1]!Table1[N+1])</f>
        <v>272.72727272727275</v>
      </c>
      <c r="BL486" s="31">
        <f ca="1">SUMIF([1]route!$E$3:$E$10005,E486,[1]!Table1[N+2])</f>
        <v>818.18181818181813</v>
      </c>
      <c r="BM486" s="31">
        <f ca="1">SUMIF([1]route!$E$3:$E$10005,E486,[1]!Table1[N+3])</f>
        <v>909.09090909090912</v>
      </c>
      <c r="BN486" s="32">
        <f ca="1">SUMIF([1]route!$E$3:$E$10005,E486,[1]!Table1[N+4])</f>
        <v>909.09090909090912</v>
      </c>
      <c r="BP486" s="37">
        <f t="shared" si="176"/>
        <v>616</v>
      </c>
      <c r="BQ486" s="35">
        <f t="shared" ca="1" si="163"/>
        <v>616</v>
      </c>
      <c r="BR486" s="35">
        <f t="shared" ca="1" si="163"/>
        <v>616</v>
      </c>
      <c r="BS486" s="35">
        <f t="shared" ca="1" si="163"/>
        <v>616</v>
      </c>
      <c r="BT486" s="35">
        <f t="shared" ca="1" si="163"/>
        <v>616</v>
      </c>
      <c r="BU486" s="35">
        <f t="shared" ca="1" si="163"/>
        <v>616</v>
      </c>
      <c r="BV486" s="35">
        <f t="shared" ca="1" si="163"/>
        <v>616</v>
      </c>
      <c r="BW486" s="35">
        <f t="shared" ca="1" si="163"/>
        <v>616</v>
      </c>
      <c r="BX486" s="35">
        <f t="shared" ca="1" si="163"/>
        <v>616</v>
      </c>
      <c r="BY486" s="35">
        <f t="shared" ca="1" si="163"/>
        <v>616</v>
      </c>
      <c r="BZ486" s="35">
        <f t="shared" ca="1" si="163"/>
        <v>616</v>
      </c>
      <c r="CA486" s="35">
        <f t="shared" ca="1" si="178"/>
        <v>616</v>
      </c>
      <c r="CB486" s="35">
        <f t="shared" ca="1" si="178"/>
        <v>616</v>
      </c>
      <c r="CC486" s="35">
        <f t="shared" ca="1" si="178"/>
        <v>616</v>
      </c>
      <c r="CD486" s="35">
        <f t="shared" ca="1" si="178"/>
        <v>616</v>
      </c>
      <c r="CE486" s="35">
        <f t="shared" ca="1" si="178"/>
        <v>616</v>
      </c>
      <c r="CF486" s="35">
        <f t="shared" ca="1" si="178"/>
        <v>616</v>
      </c>
      <c r="CG486" s="35">
        <f t="shared" ca="1" si="178"/>
        <v>616</v>
      </c>
      <c r="CH486" s="35">
        <f t="shared" ca="1" si="178"/>
        <v>616</v>
      </c>
      <c r="CI486" s="35">
        <f t="shared" ca="1" si="178"/>
        <v>616</v>
      </c>
      <c r="CJ486" s="35">
        <f t="shared" ca="1" si="177"/>
        <v>616</v>
      </c>
      <c r="CK486" s="35">
        <f t="shared" ca="1" si="177"/>
        <v>616</v>
      </c>
      <c r="CL486" s="35">
        <f t="shared" ca="1" si="177"/>
        <v>616</v>
      </c>
      <c r="CM486" s="35">
        <f t="shared" ca="1" si="177"/>
        <v>616</v>
      </c>
      <c r="CN486" s="35">
        <f t="shared" ca="1" si="177"/>
        <v>616</v>
      </c>
      <c r="CO486" s="35">
        <f t="shared" ca="1" si="177"/>
        <v>616</v>
      </c>
      <c r="CP486" s="35">
        <f t="shared" ca="1" si="177"/>
        <v>616</v>
      </c>
      <c r="CQ486" s="35">
        <f t="shared" ca="1" si="179"/>
        <v>616</v>
      </c>
      <c r="CR486" s="35">
        <f t="shared" ca="1" si="179"/>
        <v>616</v>
      </c>
      <c r="CS486" s="35">
        <f t="shared" ca="1" si="179"/>
        <v>616</v>
      </c>
      <c r="CT486" s="35">
        <f t="shared" ca="1" si="179"/>
        <v>616</v>
      </c>
      <c r="CU486" s="35">
        <f t="shared" ca="1" si="179"/>
        <v>616</v>
      </c>
      <c r="CV486" s="35">
        <f t="shared" ca="1" si="179"/>
        <v>616</v>
      </c>
      <c r="CW486" s="38">
        <f t="shared" ca="1" si="160"/>
        <v>343.27272727272725</v>
      </c>
      <c r="CX486" s="38">
        <f t="shared" ca="1" si="160"/>
        <v>-474.90909090909088</v>
      </c>
      <c r="CY486" s="38">
        <f t="shared" ca="1" si="160"/>
        <v>-1384</v>
      </c>
      <c r="CZ486" s="39">
        <f t="shared" ca="1" si="160"/>
        <v>-2293.090909090909</v>
      </c>
      <c r="DA486" s="35"/>
    </row>
    <row r="487" spans="4:105" x14ac:dyDescent="0.3">
      <c r="D487" s="61" t="str">
        <f>VLOOKUP(F487,[1]Special!$O$2:$S$209,3,0)</f>
        <v>|0101022000|0.00|0.00|0.000|67.0002</v>
      </c>
      <c r="E487" s="20" t="s">
        <v>1256</v>
      </c>
      <c r="F487" s="19" t="str">
        <f t="shared" si="166"/>
        <v>|0200220139|22.20|0.00|2.000|0.000</v>
      </c>
      <c r="G487" s="19" t="str">
        <f>'Cutting Rules'!H487</f>
        <v>|Vinfast|||||||||||</v>
      </c>
      <c r="H487" s="19" t="str">
        <f>VLOOKUP(MID(F487,8,2),[1]Special!$H$2:$I$32,2,0)</f>
        <v>STKM11A</v>
      </c>
      <c r="I487" s="19" t="str">
        <f t="shared" si="167"/>
        <v>NBC</v>
      </c>
      <c r="J487" s="19" t="str">
        <f t="shared" si="168"/>
        <v>P</v>
      </c>
      <c r="K487" s="19" t="str">
        <f t="shared" si="169"/>
        <v>22.2</v>
      </c>
      <c r="L487" s="19" t="str">
        <f t="shared" si="170"/>
        <v>0.00</v>
      </c>
      <c r="M487" s="52" t="str">
        <f t="shared" si="171"/>
        <v>2.00</v>
      </c>
      <c r="N487" s="52" t="str">
        <f t="shared" si="172"/>
        <v>5759</v>
      </c>
      <c r="O487" s="19">
        <f>VLOOKUP(F487,[1]Item!$A$5:$Z$10000,26,0)</f>
        <v>0.996</v>
      </c>
      <c r="P487" s="19" t="str">
        <f>VLOOKUP(E487,[1]route!$E$3:$O$10005,11,0)</f>
        <v>C</v>
      </c>
      <c r="Q487" s="62" t="str">
        <f>'Cutting Rules'!AD487</f>
        <v>633-5759-----------</v>
      </c>
      <c r="R487" s="23">
        <f ca="1">SUMIF([1]route!$E$3:$E$10005,E487,[1]!Table1[生産])</f>
        <v>333.33333333333331</v>
      </c>
      <c r="S487" s="24"/>
      <c r="T487" s="78" t="s">
        <v>547</v>
      </c>
      <c r="U487" s="19"/>
      <c r="V487" s="48">
        <f>SUMIF([1]route!$E$3:$E$10005,E487,[1]route!$M$3:$M$10005)</f>
        <v>2230</v>
      </c>
      <c r="W487" s="56">
        <f t="shared" si="173"/>
        <v>12791.199720000001</v>
      </c>
      <c r="X487" s="27">
        <f t="array" aca="1" ref="X487" ca="1">INDEX($BP487:$CZ487,MATCH(TRUE,$BP487:$CZ487&lt;0,0))</f>
        <v>-325.55555555555543</v>
      </c>
      <c r="Y487" s="47">
        <f t="shared" ca="1" si="164"/>
        <v>45380</v>
      </c>
      <c r="Z487" s="121" t="str">
        <f>IFERROR(VLOOKUP(E487,[1]route!$E$3:$BL$10005,59,0),"")&amp;IFERROR(VLOOKUP(E487,[1]route!$E$3:$BL$10005,60,0),"")</f>
        <v>Fixed&gt;500pcs</v>
      </c>
      <c r="AA487" s="28">
        <f t="shared" ca="1" si="174"/>
        <v>0</v>
      </c>
      <c r="AB487" s="77">
        <f t="shared" ca="1" si="175"/>
        <v>0</v>
      </c>
      <c r="AC487" s="4">
        <f t="shared" ca="1" si="165"/>
        <v>36</v>
      </c>
      <c r="AD487" s="29">
        <v>0</v>
      </c>
      <c r="AE487" s="30">
        <f ca="1">SUMIF([1]route!$E$3:$E$10005,E487,[1]!Table1[1])</f>
        <v>0</v>
      </c>
      <c r="AF487" s="30">
        <f ca="1">SUMIF([1]route!$E$3:$E$10005,E487,[1]!Table1[2])</f>
        <v>0</v>
      </c>
      <c r="AG487" s="30">
        <f ca="1">SUMIF([1]route!$E$3:$E$10005,E487,[1]!Table1[3])</f>
        <v>0</v>
      </c>
      <c r="AH487" s="30">
        <f ca="1">SUMIF([1]route!$E$3:$E$10005,E487,[1]!Table1[4])</f>
        <v>0</v>
      </c>
      <c r="AI487" s="30">
        <f ca="1">SUMIF([1]route!$E$3:$E$10005,E487,[1]!Table1[5])</f>
        <v>0</v>
      </c>
      <c r="AJ487" s="30">
        <f ca="1">SUMIF([1]route!$E$3:$E$10005,E487,[1]!Table1[6])</f>
        <v>0</v>
      </c>
      <c r="AK487" s="30">
        <f ca="1">SUMIF([1]route!$E$3:$E$10005,E487,[1]!Table1[7])</f>
        <v>0</v>
      </c>
      <c r="AL487" s="30">
        <f ca="1">SUMIF([1]route!$E$3:$E$10005,E487,[1]!Table1[8])</f>
        <v>0</v>
      </c>
      <c r="AM487" s="30">
        <f ca="1">SUMIF([1]route!$E$3:$E$10005,E487,[1]!Table1[9])</f>
        <v>0</v>
      </c>
      <c r="AN487" s="30">
        <f ca="1">SUMIF([1]route!$E$3:$E$10005,E487,[1]!Table1[10])</f>
        <v>0</v>
      </c>
      <c r="AO487" s="30">
        <f ca="1">SUMIF([1]route!$E$3:$E$10005,E487,[1]!Table1[11])</f>
        <v>0</v>
      </c>
      <c r="AP487" s="30">
        <f ca="1">SUMIF([1]route!$E$3:$E$10005,E487,[1]!Table1[12])</f>
        <v>0</v>
      </c>
      <c r="AQ487" s="30">
        <f ca="1">SUMIF([1]route!$E$3:$E$10005,E487,[1]!Table1[13])</f>
        <v>0</v>
      </c>
      <c r="AR487" s="30">
        <f ca="1">SUMIF([1]route!$E$3:$E$10005,E487,[1]!Table1[14])</f>
        <v>0</v>
      </c>
      <c r="AS487" s="30">
        <f ca="1">SUMIF([1]route!$E$3:$E$10005,E487,[1]!Table1[15])</f>
        <v>0</v>
      </c>
      <c r="AT487" s="30">
        <f ca="1">SUMIF([1]route!$E$3:$E$10005,E487,[1]!Table1[16])</f>
        <v>0</v>
      </c>
      <c r="AU487" s="30">
        <f ca="1">SUMIF([1]route!$E$3:$E$10005,E487,[1]!Table1[17])</f>
        <v>0</v>
      </c>
      <c r="AV487" s="30">
        <f ca="1">SUMIF([1]route!$E$3:$E$10005,E487,[1]!Table1[18])</f>
        <v>0</v>
      </c>
      <c r="AW487" s="30">
        <f ca="1">SUMIF([1]route!$E$3:$E$10005,E487,[1]!Table1[19])</f>
        <v>0</v>
      </c>
      <c r="AX487" s="30">
        <f ca="1">SUMIF([1]route!$E$3:$E$10005,E487,[1]!Table1[20])</f>
        <v>0</v>
      </c>
      <c r="AY487" s="30">
        <f ca="1">SUMIF([1]route!$E$3:$E$10005,E487,[1]!Table1[21])</f>
        <v>0</v>
      </c>
      <c r="AZ487" s="30">
        <f ca="1">SUMIF([1]route!$E$3:$E$10005,E487,[1]!Table1[22])</f>
        <v>0</v>
      </c>
      <c r="BA487" s="30">
        <f ca="1">SUMIF([1]route!$E$3:$E$10005,E487,[1]!Table1[23])</f>
        <v>0</v>
      </c>
      <c r="BB487" s="30">
        <f ca="1">SUMIF([1]route!$E$3:$E$10005,E487,[1]!Table1[24])</f>
        <v>0</v>
      </c>
      <c r="BC487" s="30">
        <f ca="1">SUMIF([1]route!$E$3:$E$10005,E487,[1]!Table1[25])</f>
        <v>0</v>
      </c>
      <c r="BD487" s="30">
        <f ca="1">SUMIF([1]route!$E$3:$E$10005,E487,[1]!Table1[26])</f>
        <v>0</v>
      </c>
      <c r="BE487" s="30">
        <f ca="1">SUMIF([1]route!$E$3:$E$10005,E487,[1]!Table1[27])</f>
        <v>0</v>
      </c>
      <c r="BF487" s="30">
        <f ca="1">SUMIF([1]route!$E$3:$E$10005,E487,[1]!Table1[28])</f>
        <v>0</v>
      </c>
      <c r="BG487" s="30">
        <f ca="1">SUMIF([1]route!$E$3:$E$10005,E487,[1]!Table1[29])</f>
        <v>0</v>
      </c>
      <c r="BH487" s="30">
        <f ca="1">SUMIF([1]route!$E$3:$E$10005,E487,[1]!Table1[30])</f>
        <v>0</v>
      </c>
      <c r="BI487" s="30">
        <f ca="1">SUMIF([1]route!$E$3:$E$10005,E487,[1]!Table1[31])</f>
        <v>0</v>
      </c>
      <c r="BJ487" s="30">
        <f ca="1">SUMIF([1]route!$E$3:$E$10005,E487,[1]!Table1[Remain PO])</f>
        <v>0</v>
      </c>
      <c r="BK487" s="31">
        <f ca="1">SUMIF([1]route!$E$3:$E$10005,E487,[1]!Table1[N+1])</f>
        <v>333.33333333333331</v>
      </c>
      <c r="BL487" s="31">
        <f ca="1">SUMIF([1]route!$E$3:$E$10005,E487,[1]!Table1[N+2])</f>
        <v>1000</v>
      </c>
      <c r="BM487" s="31">
        <f ca="1">SUMIF([1]route!$E$3:$E$10005,E487,[1]!Table1[N+3])</f>
        <v>1222.2222222222222</v>
      </c>
      <c r="BN487" s="32">
        <f ca="1">SUMIF([1]route!$E$3:$E$10005,E487,[1]!Table1[N+4])</f>
        <v>1111.1111111111111</v>
      </c>
      <c r="BP487" s="37">
        <f t="shared" si="176"/>
        <v>2230</v>
      </c>
      <c r="BQ487" s="35">
        <f t="shared" ca="1" si="163"/>
        <v>2230</v>
      </c>
      <c r="BR487" s="35">
        <f t="shared" ca="1" si="163"/>
        <v>2230</v>
      </c>
      <c r="BS487" s="35">
        <f t="shared" ca="1" si="163"/>
        <v>2230</v>
      </c>
      <c r="BT487" s="35">
        <f t="shared" ca="1" si="163"/>
        <v>2230</v>
      </c>
      <c r="BU487" s="35">
        <f t="shared" ref="BU487:CC517" ca="1" si="180">BT487-AI487</f>
        <v>2230</v>
      </c>
      <c r="BV487" s="35">
        <f t="shared" ca="1" si="180"/>
        <v>2230</v>
      </c>
      <c r="BW487" s="35">
        <f t="shared" ca="1" si="180"/>
        <v>2230</v>
      </c>
      <c r="BX487" s="35">
        <f t="shared" ca="1" si="180"/>
        <v>2230</v>
      </c>
      <c r="BY487" s="35">
        <f t="shared" ca="1" si="180"/>
        <v>2230</v>
      </c>
      <c r="BZ487" s="35">
        <f t="shared" ca="1" si="180"/>
        <v>2230</v>
      </c>
      <c r="CA487" s="35">
        <f t="shared" ca="1" si="178"/>
        <v>2230</v>
      </c>
      <c r="CB487" s="35">
        <f t="shared" ca="1" si="178"/>
        <v>2230</v>
      </c>
      <c r="CC487" s="35">
        <f t="shared" ca="1" si="178"/>
        <v>2230</v>
      </c>
      <c r="CD487" s="35">
        <f t="shared" ca="1" si="178"/>
        <v>2230</v>
      </c>
      <c r="CE487" s="35">
        <f t="shared" ca="1" si="178"/>
        <v>2230</v>
      </c>
      <c r="CF487" s="35">
        <f t="shared" ca="1" si="178"/>
        <v>2230</v>
      </c>
      <c r="CG487" s="35">
        <f t="shared" ca="1" si="178"/>
        <v>2230</v>
      </c>
      <c r="CH487" s="35">
        <f t="shared" ca="1" si="178"/>
        <v>2230</v>
      </c>
      <c r="CI487" s="35">
        <f t="shared" ca="1" si="178"/>
        <v>2230</v>
      </c>
      <c r="CJ487" s="35">
        <f t="shared" ca="1" si="177"/>
        <v>2230</v>
      </c>
      <c r="CK487" s="35">
        <f t="shared" ca="1" si="177"/>
        <v>2230</v>
      </c>
      <c r="CL487" s="35">
        <f t="shared" ca="1" si="177"/>
        <v>2230</v>
      </c>
      <c r="CM487" s="35">
        <f t="shared" ca="1" si="177"/>
        <v>2230</v>
      </c>
      <c r="CN487" s="35">
        <f t="shared" ca="1" si="177"/>
        <v>2230</v>
      </c>
      <c r="CO487" s="35">
        <f t="shared" ca="1" si="177"/>
        <v>2230</v>
      </c>
      <c r="CP487" s="35">
        <f t="shared" ca="1" si="177"/>
        <v>2230</v>
      </c>
      <c r="CQ487" s="35">
        <f t="shared" ca="1" si="179"/>
        <v>2230</v>
      </c>
      <c r="CR487" s="35">
        <f t="shared" ca="1" si="179"/>
        <v>2230</v>
      </c>
      <c r="CS487" s="35">
        <f t="shared" ca="1" si="179"/>
        <v>2230</v>
      </c>
      <c r="CT487" s="35">
        <f t="shared" ca="1" si="179"/>
        <v>2230</v>
      </c>
      <c r="CU487" s="35">
        <f t="shared" ca="1" si="179"/>
        <v>2230</v>
      </c>
      <c r="CV487" s="35">
        <f t="shared" ca="1" si="179"/>
        <v>2230</v>
      </c>
      <c r="CW487" s="38">
        <f t="shared" ca="1" si="160"/>
        <v>1896.6666666666667</v>
      </c>
      <c r="CX487" s="38">
        <f t="shared" ca="1" si="160"/>
        <v>896.66666666666674</v>
      </c>
      <c r="CY487" s="38">
        <f t="shared" ca="1" si="160"/>
        <v>-325.55555555555543</v>
      </c>
      <c r="CZ487" s="39">
        <f t="shared" ca="1" si="160"/>
        <v>-1436.6666666666665</v>
      </c>
      <c r="DA487" s="35"/>
    </row>
    <row r="488" spans="4:105" x14ac:dyDescent="0.3">
      <c r="D488" s="61" t="str">
        <f>VLOOKUP(F488,[1]Special!$O$2:$S$209,3,0)</f>
        <v>|0101022000|0.00|0.00|0.000|116.0002.3</v>
      </c>
      <c r="E488" s="20" t="s">
        <v>1257</v>
      </c>
      <c r="F488" s="19" t="str">
        <f t="shared" si="166"/>
        <v>|0200226339|40.00|20.00|2.300|0.000</v>
      </c>
      <c r="G488" s="19" t="str">
        <f>'Cutting Rules'!H488</f>
        <v>||||||||||||</v>
      </c>
      <c r="H488" s="19" t="str">
        <f>VLOOKUP(MID(F488,8,2),[1]Special!$H$2:$I$32,2,0)</f>
        <v>STKMRR290</v>
      </c>
      <c r="I488" s="19" t="str">
        <f t="shared" si="167"/>
        <v>NBC</v>
      </c>
      <c r="J488" s="19" t="str">
        <f t="shared" si="168"/>
        <v>P</v>
      </c>
      <c r="K488" s="19" t="str">
        <f t="shared" si="169"/>
        <v>40.0</v>
      </c>
      <c r="L488" s="19" t="str">
        <f t="shared" si="170"/>
        <v>20.0</v>
      </c>
      <c r="M488" s="52" t="str">
        <f t="shared" si="171"/>
        <v>2.30</v>
      </c>
      <c r="N488" s="52" t="str">
        <f t="shared" si="172"/>
        <v>6153</v>
      </c>
      <c r="O488" s="19">
        <f>VLOOKUP(F488,[1]Item!$A$5:$Z$10000,26,0)</f>
        <v>2.0310000000000001</v>
      </c>
      <c r="P488" s="19" t="str">
        <f>VLOOKUP(E488,[1]route!$E$3:$O$10005,11,0)</f>
        <v>P/E</v>
      </c>
      <c r="Q488" s="62" t="str">
        <f>'Cutting Rules'!AD488</f>
        <v>6153------------</v>
      </c>
      <c r="R488" s="23">
        <f ca="1">SUMIF([1]route!$E$3:$E$10005,E488,[1]!Table1[生産])</f>
        <v>0</v>
      </c>
      <c r="S488" s="24"/>
      <c r="T488" s="78" t="s">
        <v>547</v>
      </c>
      <c r="U488" s="19"/>
      <c r="V488" s="48">
        <f>SUMIF([1]route!$E$3:$E$10005,E488,[1]route!$M$3:$M$10005)</f>
        <v>460</v>
      </c>
      <c r="W488" s="56">
        <f t="shared" si="173"/>
        <v>5748.5017800000005</v>
      </c>
      <c r="X488" s="27" t="e">
        <f t="array" aca="1" ref="X488" ca="1">INDEX($BP488:$CZ488,MATCH(TRUE,$BP488:$CZ488&lt;0,0))</f>
        <v>#N/A</v>
      </c>
      <c r="Y488" s="47" t="str">
        <f t="shared" ca="1" si="164"/>
        <v/>
      </c>
      <c r="Z488" s="121" t="str">
        <f>IFERROR(VLOOKUP(E488,[1]route!$E$3:$BL$10005,59,0),"")&amp;IFERROR(VLOOKUP(E488,[1]route!$E$3:$BL$10005,60,0),"")</f>
        <v/>
      </c>
      <c r="AA488" s="28">
        <f t="shared" ca="1" si="174"/>
        <v>0</v>
      </c>
      <c r="AB488" s="77">
        <f t="shared" ca="1" si="175"/>
        <v>0</v>
      </c>
      <c r="AC488" s="4" t="str">
        <f t="shared" ca="1" si="165"/>
        <v/>
      </c>
      <c r="AD488" s="29">
        <v>0</v>
      </c>
      <c r="AE488" s="30">
        <f ca="1">SUMIF([1]route!$E$3:$E$10005,E488,[1]!Table1[1])</f>
        <v>0</v>
      </c>
      <c r="AF488" s="30">
        <f ca="1">SUMIF([1]route!$E$3:$E$10005,E488,[1]!Table1[2])</f>
        <v>0</v>
      </c>
      <c r="AG488" s="30">
        <f ca="1">SUMIF([1]route!$E$3:$E$10005,E488,[1]!Table1[3])</f>
        <v>0</v>
      </c>
      <c r="AH488" s="30">
        <f ca="1">SUMIF([1]route!$E$3:$E$10005,E488,[1]!Table1[4])</f>
        <v>0</v>
      </c>
      <c r="AI488" s="30">
        <f ca="1">SUMIF([1]route!$E$3:$E$10005,E488,[1]!Table1[5])</f>
        <v>0</v>
      </c>
      <c r="AJ488" s="30">
        <f ca="1">SUMIF([1]route!$E$3:$E$10005,E488,[1]!Table1[6])</f>
        <v>0</v>
      </c>
      <c r="AK488" s="30">
        <f ca="1">SUMIF([1]route!$E$3:$E$10005,E488,[1]!Table1[7])</f>
        <v>0</v>
      </c>
      <c r="AL488" s="30">
        <f ca="1">SUMIF([1]route!$E$3:$E$10005,E488,[1]!Table1[8])</f>
        <v>0</v>
      </c>
      <c r="AM488" s="30">
        <f ca="1">SUMIF([1]route!$E$3:$E$10005,E488,[1]!Table1[9])</f>
        <v>0</v>
      </c>
      <c r="AN488" s="30">
        <f ca="1">SUMIF([1]route!$E$3:$E$10005,E488,[1]!Table1[10])</f>
        <v>0</v>
      </c>
      <c r="AO488" s="30">
        <f ca="1">SUMIF([1]route!$E$3:$E$10005,E488,[1]!Table1[11])</f>
        <v>0</v>
      </c>
      <c r="AP488" s="30">
        <f ca="1">SUMIF([1]route!$E$3:$E$10005,E488,[1]!Table1[12])</f>
        <v>0</v>
      </c>
      <c r="AQ488" s="30">
        <f ca="1">SUMIF([1]route!$E$3:$E$10005,E488,[1]!Table1[13])</f>
        <v>0</v>
      </c>
      <c r="AR488" s="30">
        <f ca="1">SUMIF([1]route!$E$3:$E$10005,E488,[1]!Table1[14])</f>
        <v>0</v>
      </c>
      <c r="AS488" s="30">
        <f ca="1">SUMIF([1]route!$E$3:$E$10005,E488,[1]!Table1[15])</f>
        <v>0</v>
      </c>
      <c r="AT488" s="30">
        <f ca="1">SUMIF([1]route!$E$3:$E$10005,E488,[1]!Table1[16])</f>
        <v>0</v>
      </c>
      <c r="AU488" s="30">
        <f ca="1">SUMIF([1]route!$E$3:$E$10005,E488,[1]!Table1[17])</f>
        <v>0</v>
      </c>
      <c r="AV488" s="30">
        <f ca="1">SUMIF([1]route!$E$3:$E$10005,E488,[1]!Table1[18])</f>
        <v>0</v>
      </c>
      <c r="AW488" s="30">
        <f ca="1">SUMIF([1]route!$E$3:$E$10005,E488,[1]!Table1[19])</f>
        <v>0</v>
      </c>
      <c r="AX488" s="30">
        <f ca="1">SUMIF([1]route!$E$3:$E$10005,E488,[1]!Table1[20])</f>
        <v>0</v>
      </c>
      <c r="AY488" s="30">
        <f ca="1">SUMIF([1]route!$E$3:$E$10005,E488,[1]!Table1[21])</f>
        <v>0</v>
      </c>
      <c r="AZ488" s="30">
        <f ca="1">SUMIF([1]route!$E$3:$E$10005,E488,[1]!Table1[22])</f>
        <v>0</v>
      </c>
      <c r="BA488" s="30">
        <f ca="1">SUMIF([1]route!$E$3:$E$10005,E488,[1]!Table1[23])</f>
        <v>0</v>
      </c>
      <c r="BB488" s="30">
        <f ca="1">SUMIF([1]route!$E$3:$E$10005,E488,[1]!Table1[24])</f>
        <v>0</v>
      </c>
      <c r="BC488" s="30">
        <f ca="1">SUMIF([1]route!$E$3:$E$10005,E488,[1]!Table1[25])</f>
        <v>0</v>
      </c>
      <c r="BD488" s="30">
        <f ca="1">SUMIF([1]route!$E$3:$E$10005,E488,[1]!Table1[26])</f>
        <v>0</v>
      </c>
      <c r="BE488" s="30">
        <f ca="1">SUMIF([1]route!$E$3:$E$10005,E488,[1]!Table1[27])</f>
        <v>0</v>
      </c>
      <c r="BF488" s="30">
        <f ca="1">SUMIF([1]route!$E$3:$E$10005,E488,[1]!Table1[28])</f>
        <v>0</v>
      </c>
      <c r="BG488" s="30">
        <f ca="1">SUMIF([1]route!$E$3:$E$10005,E488,[1]!Table1[29])</f>
        <v>0</v>
      </c>
      <c r="BH488" s="30">
        <f ca="1">SUMIF([1]route!$E$3:$E$10005,E488,[1]!Table1[30])</f>
        <v>0</v>
      </c>
      <c r="BI488" s="30">
        <f ca="1">SUMIF([1]route!$E$3:$E$10005,E488,[1]!Table1[31])</f>
        <v>0</v>
      </c>
      <c r="BJ488" s="30">
        <f ca="1">SUMIF([1]route!$E$3:$E$10005,E488,[1]!Table1[Remain PO])</f>
        <v>0</v>
      </c>
      <c r="BK488" s="31">
        <f ca="1">SUMIF([1]route!$E$3:$E$10005,E488,[1]!Table1[N+1])</f>
        <v>0</v>
      </c>
      <c r="BL488" s="31">
        <f ca="1">SUMIF([1]route!$E$3:$E$10005,E488,[1]!Table1[N+2])</f>
        <v>0</v>
      </c>
      <c r="BM488" s="31">
        <f ca="1">SUMIF([1]route!$E$3:$E$10005,E488,[1]!Table1[N+3])</f>
        <v>0</v>
      </c>
      <c r="BN488" s="32">
        <f ca="1">SUMIF([1]route!$E$3:$E$10005,E488,[1]!Table1[N+4])</f>
        <v>0</v>
      </c>
      <c r="BP488" s="37">
        <f t="shared" si="176"/>
        <v>460</v>
      </c>
      <c r="BQ488" s="35">
        <f t="shared" ref="BQ488:CF526" ca="1" si="181">BP488-AE488</f>
        <v>460</v>
      </c>
      <c r="BR488" s="35">
        <f t="shared" ca="1" si="181"/>
        <v>460</v>
      </c>
      <c r="BS488" s="35">
        <f t="shared" ca="1" si="181"/>
        <v>460</v>
      </c>
      <c r="BT488" s="35">
        <f t="shared" ca="1" si="181"/>
        <v>460</v>
      </c>
      <c r="BU488" s="35">
        <f t="shared" ca="1" si="180"/>
        <v>460</v>
      </c>
      <c r="BV488" s="35">
        <f t="shared" ca="1" si="180"/>
        <v>460</v>
      </c>
      <c r="BW488" s="35">
        <f t="shared" ca="1" si="180"/>
        <v>460</v>
      </c>
      <c r="BX488" s="35">
        <f t="shared" ca="1" si="180"/>
        <v>460</v>
      </c>
      <c r="BY488" s="35">
        <f t="shared" ca="1" si="180"/>
        <v>460</v>
      </c>
      <c r="BZ488" s="35">
        <f t="shared" ca="1" si="180"/>
        <v>460</v>
      </c>
      <c r="CA488" s="35">
        <f t="shared" ca="1" si="178"/>
        <v>460</v>
      </c>
      <c r="CB488" s="35">
        <f t="shared" ca="1" si="178"/>
        <v>460</v>
      </c>
      <c r="CC488" s="35">
        <f t="shared" ca="1" si="178"/>
        <v>460</v>
      </c>
      <c r="CD488" s="35">
        <f t="shared" ca="1" si="178"/>
        <v>460</v>
      </c>
      <c r="CE488" s="35">
        <f t="shared" ca="1" si="178"/>
        <v>460</v>
      </c>
      <c r="CF488" s="35">
        <f t="shared" ca="1" si="178"/>
        <v>460</v>
      </c>
      <c r="CG488" s="35">
        <f t="shared" ca="1" si="178"/>
        <v>460</v>
      </c>
      <c r="CH488" s="35">
        <f t="shared" ca="1" si="178"/>
        <v>460</v>
      </c>
      <c r="CI488" s="35">
        <f t="shared" ca="1" si="178"/>
        <v>460</v>
      </c>
      <c r="CJ488" s="35">
        <f t="shared" ca="1" si="177"/>
        <v>460</v>
      </c>
      <c r="CK488" s="35">
        <f t="shared" ca="1" si="177"/>
        <v>460</v>
      </c>
      <c r="CL488" s="35">
        <f t="shared" ca="1" si="177"/>
        <v>460</v>
      </c>
      <c r="CM488" s="35">
        <f t="shared" ca="1" si="177"/>
        <v>460</v>
      </c>
      <c r="CN488" s="35">
        <f t="shared" ca="1" si="177"/>
        <v>460</v>
      </c>
      <c r="CO488" s="35">
        <f t="shared" ca="1" si="177"/>
        <v>460</v>
      </c>
      <c r="CP488" s="35">
        <f t="shared" ca="1" si="177"/>
        <v>460</v>
      </c>
      <c r="CQ488" s="35">
        <f t="shared" ca="1" si="179"/>
        <v>460</v>
      </c>
      <c r="CR488" s="35">
        <f t="shared" ca="1" si="179"/>
        <v>460</v>
      </c>
      <c r="CS488" s="35">
        <f t="shared" ca="1" si="179"/>
        <v>460</v>
      </c>
      <c r="CT488" s="35">
        <f t="shared" ca="1" si="179"/>
        <v>460</v>
      </c>
      <c r="CU488" s="35">
        <f t="shared" ca="1" si="179"/>
        <v>460</v>
      </c>
      <c r="CV488" s="35">
        <f t="shared" ca="1" si="179"/>
        <v>460</v>
      </c>
      <c r="CW488" s="38">
        <f t="shared" ca="1" si="160"/>
        <v>460</v>
      </c>
      <c r="CX488" s="38">
        <f t="shared" ca="1" si="160"/>
        <v>460</v>
      </c>
      <c r="CY488" s="38">
        <f t="shared" ca="1" si="160"/>
        <v>460</v>
      </c>
      <c r="CZ488" s="39">
        <f t="shared" ca="1" si="160"/>
        <v>460</v>
      </c>
      <c r="DA488" s="35"/>
    </row>
    <row r="489" spans="4:105" x14ac:dyDescent="0.3">
      <c r="D489" s="61" t="str">
        <f>VLOOKUP(F489,[1]Special!$O$2:$S$209,3,0)</f>
        <v>|0101021700|0.00|0.00|0.000|57.0002</v>
      </c>
      <c r="E489" s="20" t="s">
        <v>1261</v>
      </c>
      <c r="F489" s="19" t="str">
        <f t="shared" si="166"/>
        <v>|0200226010|19.10|0.00|2.000|0.000</v>
      </c>
      <c r="G489" s="19" t="str">
        <f>'Cutting Rules'!H489</f>
        <v>|VPIC1|||||||||||</v>
      </c>
      <c r="H489" s="19" t="str">
        <f>VLOOKUP(MID(F489,8,2),[1]Special!$H$2:$I$32,2,0)</f>
        <v>STAM390G</v>
      </c>
      <c r="I489" s="19" t="str">
        <f t="shared" si="167"/>
        <v>NBC</v>
      </c>
      <c r="J489" s="19" t="str">
        <f t="shared" si="168"/>
        <v>P</v>
      </c>
      <c r="K489" s="19" t="str">
        <f t="shared" si="169"/>
        <v>19.1</v>
      </c>
      <c r="L489" s="19" t="str">
        <f t="shared" si="170"/>
        <v>0.00</v>
      </c>
      <c r="M489" s="52" t="str">
        <f t="shared" si="171"/>
        <v>2.00</v>
      </c>
      <c r="N489" s="52" t="str">
        <f t="shared" si="172"/>
        <v>5500</v>
      </c>
      <c r="O489" s="19">
        <f>VLOOKUP(F489,[1]Item!$A$5:$Z$10000,26,0)</f>
        <v>0.84299999999999997</v>
      </c>
      <c r="P489" s="19" t="str">
        <f>VLOOKUP(E489,[1]route!$E$3:$O$10005,11,0)</f>
        <v>P/E</v>
      </c>
      <c r="Q489" s="62" t="str">
        <f>'Cutting Rules'!AD489</f>
        <v>5500------------</v>
      </c>
      <c r="R489" s="23">
        <f ca="1">SUMIF([1]route!$E$3:$E$10005,E489,[1]!Table1[生産])</f>
        <v>50</v>
      </c>
      <c r="S489" s="24"/>
      <c r="T489" s="78" t="s">
        <v>547</v>
      </c>
      <c r="U489" s="19"/>
      <c r="V489" s="48">
        <f>SUMIF([1]route!$E$3:$E$10005,E489,[1]route!$M$3:$M$10005)</f>
        <v>50</v>
      </c>
      <c r="W489" s="56">
        <f t="shared" si="173"/>
        <v>231.82499999999999</v>
      </c>
      <c r="X489" s="27" t="e">
        <f t="array" aca="1" ref="X489" ca="1">INDEX($BP489:$CZ489,MATCH(TRUE,$BP489:$CZ489&lt;0,0))</f>
        <v>#N/A</v>
      </c>
      <c r="Y489" s="47" t="str">
        <f t="shared" ca="1" si="164"/>
        <v/>
      </c>
      <c r="Z489" s="121" t="str">
        <f>IFERROR(VLOOKUP(E489,[1]route!$E$3:$BL$10005,59,0),"")&amp;IFERROR(VLOOKUP(E489,[1]route!$E$3:$BL$10005,60,0),"")</f>
        <v/>
      </c>
      <c r="AA489" s="28">
        <f t="shared" ca="1" si="174"/>
        <v>0</v>
      </c>
      <c r="AB489" s="77">
        <f t="shared" ca="1" si="175"/>
        <v>0</v>
      </c>
      <c r="AC489" s="4" t="str">
        <f t="shared" ca="1" si="165"/>
        <v/>
      </c>
      <c r="AD489" s="29">
        <v>0</v>
      </c>
      <c r="AE489" s="30">
        <f ca="1">SUMIF([1]route!$E$3:$E$10005,E489,[1]!Table1[1])</f>
        <v>50</v>
      </c>
      <c r="AF489" s="30">
        <f ca="1">SUMIF([1]route!$E$3:$E$10005,E489,[1]!Table1[2])</f>
        <v>0</v>
      </c>
      <c r="AG489" s="30">
        <f ca="1">SUMIF([1]route!$E$3:$E$10005,E489,[1]!Table1[3])</f>
        <v>0</v>
      </c>
      <c r="AH489" s="30">
        <f ca="1">SUMIF([1]route!$E$3:$E$10005,E489,[1]!Table1[4])</f>
        <v>0</v>
      </c>
      <c r="AI489" s="30">
        <f ca="1">SUMIF([1]route!$E$3:$E$10005,E489,[1]!Table1[5])</f>
        <v>0</v>
      </c>
      <c r="AJ489" s="30">
        <f ca="1">SUMIF([1]route!$E$3:$E$10005,E489,[1]!Table1[6])</f>
        <v>0</v>
      </c>
      <c r="AK489" s="30">
        <f ca="1">SUMIF([1]route!$E$3:$E$10005,E489,[1]!Table1[7])</f>
        <v>0</v>
      </c>
      <c r="AL489" s="30">
        <f ca="1">SUMIF([1]route!$E$3:$E$10005,E489,[1]!Table1[8])</f>
        <v>0</v>
      </c>
      <c r="AM489" s="30">
        <f ca="1">SUMIF([1]route!$E$3:$E$10005,E489,[1]!Table1[9])</f>
        <v>0</v>
      </c>
      <c r="AN489" s="30">
        <f ca="1">SUMIF([1]route!$E$3:$E$10005,E489,[1]!Table1[10])</f>
        <v>0</v>
      </c>
      <c r="AO489" s="30">
        <f ca="1">SUMIF([1]route!$E$3:$E$10005,E489,[1]!Table1[11])</f>
        <v>0</v>
      </c>
      <c r="AP489" s="30">
        <f ca="1">SUMIF([1]route!$E$3:$E$10005,E489,[1]!Table1[12])</f>
        <v>0</v>
      </c>
      <c r="AQ489" s="30">
        <f ca="1">SUMIF([1]route!$E$3:$E$10005,E489,[1]!Table1[13])</f>
        <v>0</v>
      </c>
      <c r="AR489" s="30">
        <f ca="1">SUMIF([1]route!$E$3:$E$10005,E489,[1]!Table1[14])</f>
        <v>0</v>
      </c>
      <c r="AS489" s="30">
        <f ca="1">SUMIF([1]route!$E$3:$E$10005,E489,[1]!Table1[15])</f>
        <v>0</v>
      </c>
      <c r="AT489" s="30">
        <f ca="1">SUMIF([1]route!$E$3:$E$10005,E489,[1]!Table1[16])</f>
        <v>0</v>
      </c>
      <c r="AU489" s="30">
        <f ca="1">SUMIF([1]route!$E$3:$E$10005,E489,[1]!Table1[17])</f>
        <v>0</v>
      </c>
      <c r="AV489" s="30">
        <f ca="1">SUMIF([1]route!$E$3:$E$10005,E489,[1]!Table1[18])</f>
        <v>0</v>
      </c>
      <c r="AW489" s="30">
        <f ca="1">SUMIF([1]route!$E$3:$E$10005,E489,[1]!Table1[19])</f>
        <v>0</v>
      </c>
      <c r="AX489" s="30">
        <f ca="1">SUMIF([1]route!$E$3:$E$10005,E489,[1]!Table1[20])</f>
        <v>0</v>
      </c>
      <c r="AY489" s="30">
        <f ca="1">SUMIF([1]route!$E$3:$E$10005,E489,[1]!Table1[21])</f>
        <v>0</v>
      </c>
      <c r="AZ489" s="30">
        <f ca="1">SUMIF([1]route!$E$3:$E$10005,E489,[1]!Table1[22])</f>
        <v>0</v>
      </c>
      <c r="BA489" s="30">
        <f ca="1">SUMIF([1]route!$E$3:$E$10005,E489,[1]!Table1[23])</f>
        <v>0</v>
      </c>
      <c r="BB489" s="30">
        <f ca="1">SUMIF([1]route!$E$3:$E$10005,E489,[1]!Table1[24])</f>
        <v>0</v>
      </c>
      <c r="BC489" s="30">
        <f ca="1">SUMIF([1]route!$E$3:$E$10005,E489,[1]!Table1[25])</f>
        <v>0</v>
      </c>
      <c r="BD489" s="30">
        <f ca="1">SUMIF([1]route!$E$3:$E$10005,E489,[1]!Table1[26])</f>
        <v>0</v>
      </c>
      <c r="BE489" s="30">
        <f ca="1">SUMIF([1]route!$E$3:$E$10005,E489,[1]!Table1[27])</f>
        <v>0</v>
      </c>
      <c r="BF489" s="30">
        <f ca="1">SUMIF([1]route!$E$3:$E$10005,E489,[1]!Table1[28])</f>
        <v>0</v>
      </c>
      <c r="BG489" s="30">
        <f ca="1">SUMIF([1]route!$E$3:$E$10005,E489,[1]!Table1[29])</f>
        <v>0</v>
      </c>
      <c r="BH489" s="30">
        <f ca="1">SUMIF([1]route!$E$3:$E$10005,E489,[1]!Table1[30])</f>
        <v>0</v>
      </c>
      <c r="BI489" s="30">
        <f ca="1">SUMIF([1]route!$E$3:$E$10005,E489,[1]!Table1[31])</f>
        <v>0</v>
      </c>
      <c r="BJ489" s="30">
        <f ca="1">SUMIF([1]route!$E$3:$E$10005,E489,[1]!Table1[Remain PO])</f>
        <v>0</v>
      </c>
      <c r="BK489" s="31">
        <f ca="1">SUMIF([1]route!$E$3:$E$10005,E489,[1]!Table1[N+1])</f>
        <v>0</v>
      </c>
      <c r="BL489" s="31">
        <f ca="1">SUMIF([1]route!$E$3:$E$10005,E489,[1]!Table1[N+2])</f>
        <v>0</v>
      </c>
      <c r="BM489" s="31">
        <f ca="1">SUMIF([1]route!$E$3:$E$10005,E489,[1]!Table1[N+3])</f>
        <v>0</v>
      </c>
      <c r="BN489" s="32">
        <f ca="1">SUMIF([1]route!$E$3:$E$10005,E489,[1]!Table1[N+4])</f>
        <v>0</v>
      </c>
      <c r="BP489" s="37">
        <f t="shared" si="176"/>
        <v>50</v>
      </c>
      <c r="BQ489" s="35">
        <f t="shared" ca="1" si="181"/>
        <v>0</v>
      </c>
      <c r="BR489" s="35">
        <f t="shared" ca="1" si="181"/>
        <v>0</v>
      </c>
      <c r="BS489" s="35">
        <f t="shared" ca="1" si="181"/>
        <v>0</v>
      </c>
      <c r="BT489" s="35">
        <f t="shared" ca="1" si="181"/>
        <v>0</v>
      </c>
      <c r="BU489" s="35">
        <f t="shared" ca="1" si="180"/>
        <v>0</v>
      </c>
      <c r="BV489" s="35">
        <f t="shared" ca="1" si="180"/>
        <v>0</v>
      </c>
      <c r="BW489" s="35">
        <f t="shared" ca="1" si="180"/>
        <v>0</v>
      </c>
      <c r="BX489" s="35">
        <f t="shared" ca="1" si="180"/>
        <v>0</v>
      </c>
      <c r="BY489" s="35">
        <f t="shared" ca="1" si="180"/>
        <v>0</v>
      </c>
      <c r="BZ489" s="35">
        <f t="shared" ca="1" si="180"/>
        <v>0</v>
      </c>
      <c r="CA489" s="35">
        <f t="shared" ca="1" si="178"/>
        <v>0</v>
      </c>
      <c r="CB489" s="35">
        <f t="shared" ca="1" si="178"/>
        <v>0</v>
      </c>
      <c r="CC489" s="35">
        <f t="shared" ca="1" si="178"/>
        <v>0</v>
      </c>
      <c r="CD489" s="35">
        <f t="shared" ca="1" si="178"/>
        <v>0</v>
      </c>
      <c r="CE489" s="35">
        <f t="shared" ca="1" si="178"/>
        <v>0</v>
      </c>
      <c r="CF489" s="35">
        <f t="shared" ca="1" si="178"/>
        <v>0</v>
      </c>
      <c r="CG489" s="35">
        <f t="shared" ca="1" si="178"/>
        <v>0</v>
      </c>
      <c r="CH489" s="35">
        <f t="shared" ca="1" si="178"/>
        <v>0</v>
      </c>
      <c r="CI489" s="35">
        <f t="shared" ca="1" si="178"/>
        <v>0</v>
      </c>
      <c r="CJ489" s="35">
        <f t="shared" ca="1" si="177"/>
        <v>0</v>
      </c>
      <c r="CK489" s="35">
        <f t="shared" ca="1" si="177"/>
        <v>0</v>
      </c>
      <c r="CL489" s="35">
        <f t="shared" ca="1" si="177"/>
        <v>0</v>
      </c>
      <c r="CM489" s="35">
        <f t="shared" ca="1" si="177"/>
        <v>0</v>
      </c>
      <c r="CN489" s="35">
        <f t="shared" ca="1" si="177"/>
        <v>0</v>
      </c>
      <c r="CO489" s="35">
        <f t="shared" ca="1" si="177"/>
        <v>0</v>
      </c>
      <c r="CP489" s="35">
        <f t="shared" ca="1" si="177"/>
        <v>0</v>
      </c>
      <c r="CQ489" s="35">
        <f t="shared" ca="1" si="179"/>
        <v>0</v>
      </c>
      <c r="CR489" s="35">
        <f t="shared" ca="1" si="179"/>
        <v>0</v>
      </c>
      <c r="CS489" s="35">
        <f t="shared" ca="1" si="179"/>
        <v>0</v>
      </c>
      <c r="CT489" s="35">
        <f t="shared" ca="1" si="179"/>
        <v>0</v>
      </c>
      <c r="CU489" s="35">
        <f t="shared" ca="1" si="179"/>
        <v>0</v>
      </c>
      <c r="CV489" s="35">
        <f t="shared" ca="1" si="179"/>
        <v>0</v>
      </c>
      <c r="CW489" s="38">
        <f t="shared" ca="1" si="160"/>
        <v>0</v>
      </c>
      <c r="CX489" s="38">
        <f t="shared" ca="1" si="160"/>
        <v>0</v>
      </c>
      <c r="CY489" s="38">
        <f t="shared" ca="1" si="160"/>
        <v>0</v>
      </c>
      <c r="CZ489" s="39">
        <f t="shared" ca="1" si="160"/>
        <v>0</v>
      </c>
      <c r="DA489" s="35"/>
    </row>
    <row r="490" spans="4:105" x14ac:dyDescent="0.3">
      <c r="D490" s="61" t="str">
        <f>VLOOKUP(F490,[1]Special!$O$2:$S$209,3,0)</f>
        <v>|0101021700|0.00|0.00|0.000|68.0001.4</v>
      </c>
      <c r="E490" s="20" t="s">
        <v>1262</v>
      </c>
      <c r="F490" s="19" t="str">
        <f t="shared" si="166"/>
        <v>|0200226010|22.20|0.00|1.400|0.000</v>
      </c>
      <c r="G490" s="19" t="str">
        <f>'Cutting Rules'!H490</f>
        <v>|INNOTEK|||||||||||</v>
      </c>
      <c r="H490" s="19" t="str">
        <f>VLOOKUP(MID(F490,8,2),[1]Special!$H$2:$I$32,2,0)</f>
        <v>STAM390G</v>
      </c>
      <c r="I490" s="19" t="str">
        <f t="shared" si="167"/>
        <v>IBC</v>
      </c>
      <c r="J490" s="19" t="str">
        <f t="shared" si="168"/>
        <v>P</v>
      </c>
      <c r="K490" s="19" t="str">
        <f t="shared" si="169"/>
        <v>22.2</v>
      </c>
      <c r="L490" s="19" t="str">
        <f t="shared" si="170"/>
        <v>0.00</v>
      </c>
      <c r="M490" s="52" t="str">
        <f t="shared" si="171"/>
        <v>1.40</v>
      </c>
      <c r="N490" s="52" t="str">
        <f t="shared" si="172"/>
        <v>5190</v>
      </c>
      <c r="O490" s="19">
        <f>VLOOKUP(F490,[1]Item!$A$5:$Z$10000,26,0)</f>
        <v>0.71799999999999997</v>
      </c>
      <c r="P490" s="19" t="str">
        <f>VLOOKUP(E490,[1]route!$E$3:$O$10005,11,0)</f>
        <v>P/E</v>
      </c>
      <c r="Q490" s="62" t="str">
        <f>'Cutting Rules'!AD490</f>
        <v>5190------------</v>
      </c>
      <c r="R490" s="23">
        <f ca="1">SUMIF([1]route!$E$3:$E$10005,E490,[1]!Table1[生産])</f>
        <v>1180</v>
      </c>
      <c r="S490" s="24"/>
      <c r="T490" s="78" t="s">
        <v>547</v>
      </c>
      <c r="U490" s="19"/>
      <c r="V490" s="48">
        <f>SUMIF([1]route!$E$3:$E$10005,E490,[1]route!$M$3:$M$10005)</f>
        <v>0</v>
      </c>
      <c r="W490" s="56">
        <f t="shared" si="173"/>
        <v>0</v>
      </c>
      <c r="X490" s="27">
        <f t="array" aca="1" ref="X490" ca="1">INDEX($BP490:$CZ490,MATCH(TRUE,$BP490:$CZ490&lt;0,0))</f>
        <v>-1180</v>
      </c>
      <c r="Y490" s="47">
        <f t="shared" ca="1" si="164"/>
        <v>45322</v>
      </c>
      <c r="Z490" s="121" t="str">
        <f>IFERROR(VLOOKUP(E490,[1]route!$E$3:$BL$10005,59,0),"")&amp;IFERROR(VLOOKUP(E490,[1]route!$E$3:$BL$10005,60,0),"")</f>
        <v>Fixed&gt;500pcs</v>
      </c>
      <c r="AA490" s="28">
        <f t="shared" ca="1" si="174"/>
        <v>1180</v>
      </c>
      <c r="AB490" s="77">
        <f t="shared" ca="1" si="175"/>
        <v>4397.1755999999996</v>
      </c>
      <c r="AC490" s="4">
        <f t="shared" ca="1" si="165"/>
        <v>34</v>
      </c>
      <c r="AD490" s="29">
        <v>0</v>
      </c>
      <c r="AE490" s="30">
        <f ca="1">SUMIF([1]route!$E$3:$E$10005,E490,[1]!Table1[1])</f>
        <v>0</v>
      </c>
      <c r="AF490" s="30">
        <f ca="1">SUMIF([1]route!$E$3:$E$10005,E490,[1]!Table1[2])</f>
        <v>0</v>
      </c>
      <c r="AG490" s="30">
        <f ca="1">SUMIF([1]route!$E$3:$E$10005,E490,[1]!Table1[3])</f>
        <v>0</v>
      </c>
      <c r="AH490" s="30">
        <f ca="1">SUMIF([1]route!$E$3:$E$10005,E490,[1]!Table1[4])</f>
        <v>0</v>
      </c>
      <c r="AI490" s="30">
        <f ca="1">SUMIF([1]route!$E$3:$E$10005,E490,[1]!Table1[5])</f>
        <v>0</v>
      </c>
      <c r="AJ490" s="30">
        <f ca="1">SUMIF([1]route!$E$3:$E$10005,E490,[1]!Table1[6])</f>
        <v>0</v>
      </c>
      <c r="AK490" s="30">
        <f ca="1">SUMIF([1]route!$E$3:$E$10005,E490,[1]!Table1[7])</f>
        <v>0</v>
      </c>
      <c r="AL490" s="30">
        <f ca="1">SUMIF([1]route!$E$3:$E$10005,E490,[1]!Table1[8])</f>
        <v>0</v>
      </c>
      <c r="AM490" s="30">
        <f ca="1">SUMIF([1]route!$E$3:$E$10005,E490,[1]!Table1[9])</f>
        <v>0</v>
      </c>
      <c r="AN490" s="30">
        <f ca="1">SUMIF([1]route!$E$3:$E$10005,E490,[1]!Table1[10])</f>
        <v>0</v>
      </c>
      <c r="AO490" s="30">
        <f ca="1">SUMIF([1]route!$E$3:$E$10005,E490,[1]!Table1[11])</f>
        <v>0</v>
      </c>
      <c r="AP490" s="30">
        <f ca="1">SUMIF([1]route!$E$3:$E$10005,E490,[1]!Table1[12])</f>
        <v>0</v>
      </c>
      <c r="AQ490" s="30">
        <f ca="1">SUMIF([1]route!$E$3:$E$10005,E490,[1]!Table1[13])</f>
        <v>0</v>
      </c>
      <c r="AR490" s="30">
        <f ca="1">SUMIF([1]route!$E$3:$E$10005,E490,[1]!Table1[14])</f>
        <v>0</v>
      </c>
      <c r="AS490" s="30">
        <f ca="1">SUMIF([1]route!$E$3:$E$10005,E490,[1]!Table1[15])</f>
        <v>0</v>
      </c>
      <c r="AT490" s="30">
        <f ca="1">SUMIF([1]route!$E$3:$E$10005,E490,[1]!Table1[16])</f>
        <v>0</v>
      </c>
      <c r="AU490" s="30">
        <f ca="1">SUMIF([1]route!$E$3:$E$10005,E490,[1]!Table1[17])</f>
        <v>0</v>
      </c>
      <c r="AV490" s="30">
        <f ca="1">SUMIF([1]route!$E$3:$E$10005,E490,[1]!Table1[18])</f>
        <v>0</v>
      </c>
      <c r="AW490" s="30">
        <f ca="1">SUMIF([1]route!$E$3:$E$10005,E490,[1]!Table1[19])</f>
        <v>0</v>
      </c>
      <c r="AX490" s="30">
        <f ca="1">SUMIF([1]route!$E$3:$E$10005,E490,[1]!Table1[20])</f>
        <v>0</v>
      </c>
      <c r="AY490" s="30">
        <f ca="1">SUMIF([1]route!$E$3:$E$10005,E490,[1]!Table1[21])</f>
        <v>0</v>
      </c>
      <c r="AZ490" s="30">
        <f ca="1">SUMIF([1]route!$E$3:$E$10005,E490,[1]!Table1[22])</f>
        <v>0</v>
      </c>
      <c r="BA490" s="30">
        <f ca="1">SUMIF([1]route!$E$3:$E$10005,E490,[1]!Table1[23])</f>
        <v>0</v>
      </c>
      <c r="BB490" s="30">
        <f ca="1">SUMIF([1]route!$E$3:$E$10005,E490,[1]!Table1[24])</f>
        <v>0</v>
      </c>
      <c r="BC490" s="30">
        <f ca="1">SUMIF([1]route!$E$3:$E$10005,E490,[1]!Table1[25])</f>
        <v>0</v>
      </c>
      <c r="BD490" s="30">
        <f ca="1">SUMIF([1]route!$E$3:$E$10005,E490,[1]!Table1[26])</f>
        <v>0</v>
      </c>
      <c r="BE490" s="30">
        <f ca="1">SUMIF([1]route!$E$3:$E$10005,E490,[1]!Table1[27])</f>
        <v>0</v>
      </c>
      <c r="BF490" s="30">
        <f ca="1">SUMIF([1]route!$E$3:$E$10005,E490,[1]!Table1[28])</f>
        <v>0</v>
      </c>
      <c r="BG490" s="30">
        <f ca="1">SUMIF([1]route!$E$3:$E$10005,E490,[1]!Table1[29])</f>
        <v>0</v>
      </c>
      <c r="BH490" s="30">
        <f ca="1">SUMIF([1]route!$E$3:$E$10005,E490,[1]!Table1[30])</f>
        <v>0</v>
      </c>
      <c r="BI490" s="30">
        <f ca="1">SUMIF([1]route!$E$3:$E$10005,E490,[1]!Table1[31])</f>
        <v>0</v>
      </c>
      <c r="BJ490" s="30">
        <f ca="1">SUMIF([1]route!$E$3:$E$10005,E490,[1]!Table1[Remain PO])</f>
        <v>0</v>
      </c>
      <c r="BK490" s="31">
        <f ca="1">SUMIF([1]route!$E$3:$E$10005,E490,[1]!Table1[N+1])</f>
        <v>1180</v>
      </c>
      <c r="BL490" s="31">
        <f ca="1">SUMIF([1]route!$E$3:$E$10005,E490,[1]!Table1[N+2])</f>
        <v>894</v>
      </c>
      <c r="BM490" s="31">
        <f ca="1">SUMIF([1]route!$E$3:$E$10005,E490,[1]!Table1[N+3])</f>
        <v>1322</v>
      </c>
      <c r="BN490" s="32">
        <f ca="1">SUMIF([1]route!$E$3:$E$10005,E490,[1]!Table1[N+4])</f>
        <v>0</v>
      </c>
      <c r="BP490" s="37">
        <f t="shared" si="176"/>
        <v>0</v>
      </c>
      <c r="BQ490" s="35">
        <f t="shared" ca="1" si="181"/>
        <v>0</v>
      </c>
      <c r="BR490" s="35">
        <f t="shared" ca="1" si="181"/>
        <v>0</v>
      </c>
      <c r="BS490" s="35">
        <f t="shared" ca="1" si="181"/>
        <v>0</v>
      </c>
      <c r="BT490" s="35">
        <f t="shared" ca="1" si="181"/>
        <v>0</v>
      </c>
      <c r="BU490" s="35">
        <f t="shared" ca="1" si="180"/>
        <v>0</v>
      </c>
      <c r="BV490" s="35">
        <f t="shared" ca="1" si="180"/>
        <v>0</v>
      </c>
      <c r="BW490" s="35">
        <f t="shared" ca="1" si="180"/>
        <v>0</v>
      </c>
      <c r="BX490" s="35">
        <f t="shared" ca="1" si="180"/>
        <v>0</v>
      </c>
      <c r="BY490" s="35">
        <f t="shared" ca="1" si="180"/>
        <v>0</v>
      </c>
      <c r="BZ490" s="35">
        <f t="shared" ca="1" si="180"/>
        <v>0</v>
      </c>
      <c r="CA490" s="35">
        <f t="shared" ca="1" si="178"/>
        <v>0</v>
      </c>
      <c r="CB490" s="35">
        <f t="shared" ca="1" si="178"/>
        <v>0</v>
      </c>
      <c r="CC490" s="35">
        <f t="shared" ca="1" si="178"/>
        <v>0</v>
      </c>
      <c r="CD490" s="35">
        <f t="shared" ca="1" si="178"/>
        <v>0</v>
      </c>
      <c r="CE490" s="35">
        <f t="shared" ca="1" si="178"/>
        <v>0</v>
      </c>
      <c r="CF490" s="35">
        <f t="shared" ca="1" si="178"/>
        <v>0</v>
      </c>
      <c r="CG490" s="35">
        <f t="shared" ca="1" si="178"/>
        <v>0</v>
      </c>
      <c r="CH490" s="35">
        <f t="shared" ca="1" si="178"/>
        <v>0</v>
      </c>
      <c r="CI490" s="35">
        <f t="shared" ca="1" si="178"/>
        <v>0</v>
      </c>
      <c r="CJ490" s="35">
        <f t="shared" ca="1" si="177"/>
        <v>0</v>
      </c>
      <c r="CK490" s="35">
        <f t="shared" ca="1" si="177"/>
        <v>0</v>
      </c>
      <c r="CL490" s="35">
        <f t="shared" ca="1" si="177"/>
        <v>0</v>
      </c>
      <c r="CM490" s="35">
        <f t="shared" ca="1" si="177"/>
        <v>0</v>
      </c>
      <c r="CN490" s="35">
        <f t="shared" ca="1" si="177"/>
        <v>0</v>
      </c>
      <c r="CO490" s="35">
        <f t="shared" ca="1" si="177"/>
        <v>0</v>
      </c>
      <c r="CP490" s="35">
        <f t="shared" ca="1" si="177"/>
        <v>0</v>
      </c>
      <c r="CQ490" s="35">
        <f t="shared" ca="1" si="179"/>
        <v>0</v>
      </c>
      <c r="CR490" s="35">
        <f t="shared" ca="1" si="179"/>
        <v>0</v>
      </c>
      <c r="CS490" s="35">
        <f t="shared" ca="1" si="179"/>
        <v>0</v>
      </c>
      <c r="CT490" s="35">
        <f t="shared" ca="1" si="179"/>
        <v>0</v>
      </c>
      <c r="CU490" s="35">
        <f t="shared" ca="1" si="179"/>
        <v>0</v>
      </c>
      <c r="CV490" s="35">
        <f t="shared" ca="1" si="179"/>
        <v>0</v>
      </c>
      <c r="CW490" s="38">
        <f t="shared" ca="1" si="160"/>
        <v>-1180</v>
      </c>
      <c r="CX490" s="38">
        <f t="shared" ca="1" si="160"/>
        <v>-2074</v>
      </c>
      <c r="CY490" s="38">
        <f t="shared" ca="1" si="160"/>
        <v>-3396</v>
      </c>
      <c r="CZ490" s="39">
        <f t="shared" ca="1" si="160"/>
        <v>-3396</v>
      </c>
      <c r="DA490" s="35"/>
    </row>
    <row r="491" spans="4:105" x14ac:dyDescent="0.3">
      <c r="D491" s="61" t="str">
        <f>VLOOKUP(F491,[1]Special!$O$2:$S$209,3,0)</f>
        <v>|0101031200|0.00|0.00|0.000|156.0001.6</v>
      </c>
      <c r="E491" s="20" t="s">
        <v>1263</v>
      </c>
      <c r="F491" s="19" t="str">
        <f t="shared" si="166"/>
        <v>|0200230742|25.00|55.00|1.600|0.000</v>
      </c>
      <c r="G491" s="19" t="str">
        <f>'Cutting Rules'!H491</f>
        <v>||||||||||||</v>
      </c>
      <c r="H491" s="19" t="str">
        <f>VLOOKUP(MID(F491,8,2),[1]Special!$H$2:$I$32,2,0)</f>
        <v>R13A/HSST590C</v>
      </c>
      <c r="I491" s="19" t="str">
        <f t="shared" ref="I491" si="182">RIGHT(E491,3)</f>
        <v>IBC</v>
      </c>
      <c r="J491" s="19" t="str">
        <f t="shared" ref="J491" si="183">IF(MID(E491,6,2)="22","P","C")</f>
        <v>C</v>
      </c>
      <c r="K491" s="19" t="str">
        <f t="shared" ref="K491" si="184">MID(E491,13,4)</f>
        <v>25.0</v>
      </c>
      <c r="L491" s="19" t="str">
        <f t="shared" ref="L491" si="185">MID(E491,19,4)</f>
        <v>55.0</v>
      </c>
      <c r="M491" s="52" t="str">
        <f t="shared" ref="M491" si="186">MID(E491,LEN(E491)-17,4)</f>
        <v>1.60</v>
      </c>
      <c r="N491" s="52" t="str">
        <f t="shared" ref="N491" si="187">MID(E491,LEN(E491)-6,4)</f>
        <v>6199</v>
      </c>
      <c r="O491" s="19">
        <f>VLOOKUP(F491,[1]Item!$A$5:$Z$10000,26,0)</f>
        <v>1.9410000000000001</v>
      </c>
      <c r="P491" s="19" t="str">
        <f>VLOOKUP(E491,[1]route!$E$3:$O$10005,11,0)</f>
        <v>P/E</v>
      </c>
      <c r="Q491" s="62" t="str">
        <f>'Cutting Rules'!AD491</f>
        <v>6199------------</v>
      </c>
      <c r="R491" s="23">
        <f ca="1">SUMIF([1]route!$E$3:$E$10005,E491,[1]!Table1[生産])</f>
        <v>0</v>
      </c>
      <c r="S491" s="24"/>
      <c r="T491" s="78" t="s">
        <v>547</v>
      </c>
      <c r="U491" s="19"/>
      <c r="V491" s="48">
        <f>SUMIF([1]route!$E$3:$E$10005,E491,[1]route!$M$3:$M$10005)</f>
        <v>840</v>
      </c>
      <c r="W491" s="56">
        <f t="shared" ref="W491:W502" si="188">O491*N491*V491/1000</f>
        <v>10107.09756</v>
      </c>
      <c r="X491" s="27"/>
      <c r="Y491" s="47" t="str">
        <f t="shared" ca="1" si="164"/>
        <v/>
      </c>
      <c r="Z491" s="121" t="str">
        <f>IFERROR(VLOOKUP(E491,[1]route!$E$3:$BL$10005,59,0),"")&amp;IFERROR(VLOOKUP(E491,[1]route!$E$3:$BL$10005,60,0),"")</f>
        <v/>
      </c>
      <c r="AA491" s="28">
        <f t="shared" ca="1" si="174"/>
        <v>0</v>
      </c>
      <c r="AB491" s="77">
        <f t="shared" ca="1" si="175"/>
        <v>0</v>
      </c>
      <c r="AC491" s="4" t="str">
        <f t="shared" ca="1" si="165"/>
        <v/>
      </c>
      <c r="AD491" s="29">
        <v>0</v>
      </c>
      <c r="AE491" s="30">
        <f ca="1">SUMIF([1]route!$E$3:$E$10005,E491,[1]!Table1[1])</f>
        <v>0</v>
      </c>
      <c r="AF491" s="30">
        <f ca="1">SUMIF([1]route!$E$3:$E$10005,E491,[1]!Table1[2])</f>
        <v>0</v>
      </c>
      <c r="AG491" s="30">
        <f ca="1">SUMIF([1]route!$E$3:$E$10005,E491,[1]!Table1[3])</f>
        <v>0</v>
      </c>
      <c r="AH491" s="30">
        <f ca="1">SUMIF([1]route!$E$3:$E$10005,E491,[1]!Table1[4])</f>
        <v>0</v>
      </c>
      <c r="AI491" s="30">
        <f ca="1">SUMIF([1]route!$E$3:$E$10005,E491,[1]!Table1[5])</f>
        <v>0</v>
      </c>
      <c r="AJ491" s="30">
        <f ca="1">SUMIF([1]route!$E$3:$E$10005,E491,[1]!Table1[6])</f>
        <v>0</v>
      </c>
      <c r="AK491" s="30">
        <f ca="1">SUMIF([1]route!$E$3:$E$10005,E491,[1]!Table1[7])</f>
        <v>0</v>
      </c>
      <c r="AL491" s="30">
        <f ca="1">SUMIF([1]route!$E$3:$E$10005,E491,[1]!Table1[8])</f>
        <v>0</v>
      </c>
      <c r="AM491" s="30">
        <f ca="1">SUMIF([1]route!$E$3:$E$10005,E491,[1]!Table1[9])</f>
        <v>0</v>
      </c>
      <c r="AN491" s="30">
        <f ca="1">SUMIF([1]route!$E$3:$E$10005,E491,[1]!Table1[10])</f>
        <v>0</v>
      </c>
      <c r="AO491" s="30">
        <f ca="1">SUMIF([1]route!$E$3:$E$10005,E491,[1]!Table1[11])</f>
        <v>0</v>
      </c>
      <c r="AP491" s="30">
        <f ca="1">SUMIF([1]route!$E$3:$E$10005,E491,[1]!Table1[12])</f>
        <v>0</v>
      </c>
      <c r="AQ491" s="30">
        <f ca="1">SUMIF([1]route!$E$3:$E$10005,E491,[1]!Table1[13])</f>
        <v>0</v>
      </c>
      <c r="AR491" s="30">
        <f ca="1">SUMIF([1]route!$E$3:$E$10005,E491,[1]!Table1[14])</f>
        <v>0</v>
      </c>
      <c r="AS491" s="30">
        <f ca="1">SUMIF([1]route!$E$3:$E$10005,E491,[1]!Table1[15])</f>
        <v>0</v>
      </c>
      <c r="AT491" s="30">
        <f ca="1">SUMIF([1]route!$E$3:$E$10005,E491,[1]!Table1[16])</f>
        <v>0</v>
      </c>
      <c r="AU491" s="30">
        <f ca="1">SUMIF([1]route!$E$3:$E$10005,E491,[1]!Table1[17])</f>
        <v>0</v>
      </c>
      <c r="AV491" s="30">
        <f ca="1">SUMIF([1]route!$E$3:$E$10005,E491,[1]!Table1[18])</f>
        <v>0</v>
      </c>
      <c r="AW491" s="30">
        <f ca="1">SUMIF([1]route!$E$3:$E$10005,E491,[1]!Table1[19])</f>
        <v>0</v>
      </c>
      <c r="AX491" s="30">
        <f ca="1">SUMIF([1]route!$E$3:$E$10005,E491,[1]!Table1[20])</f>
        <v>0</v>
      </c>
      <c r="AY491" s="30">
        <f ca="1">SUMIF([1]route!$E$3:$E$10005,E491,[1]!Table1[21])</f>
        <v>0</v>
      </c>
      <c r="AZ491" s="30">
        <f ca="1">SUMIF([1]route!$E$3:$E$10005,E491,[1]!Table1[22])</f>
        <v>0</v>
      </c>
      <c r="BA491" s="30">
        <f ca="1">SUMIF([1]route!$E$3:$E$10005,E491,[1]!Table1[23])</f>
        <v>0</v>
      </c>
      <c r="BB491" s="30">
        <f ca="1">SUMIF([1]route!$E$3:$E$10005,E491,[1]!Table1[24])</f>
        <v>0</v>
      </c>
      <c r="BC491" s="30">
        <f ca="1">SUMIF([1]route!$E$3:$E$10005,E491,[1]!Table1[25])</f>
        <v>0</v>
      </c>
      <c r="BD491" s="30">
        <f ca="1">SUMIF([1]route!$E$3:$E$10005,E491,[1]!Table1[26])</f>
        <v>0</v>
      </c>
      <c r="BE491" s="30">
        <f ca="1">SUMIF([1]route!$E$3:$E$10005,E491,[1]!Table1[27])</f>
        <v>0</v>
      </c>
      <c r="BF491" s="30">
        <f ca="1">SUMIF([1]route!$E$3:$E$10005,E491,[1]!Table1[28])</f>
        <v>0</v>
      </c>
      <c r="BG491" s="30">
        <f ca="1">SUMIF([1]route!$E$3:$E$10005,E491,[1]!Table1[29])</f>
        <v>0</v>
      </c>
      <c r="BH491" s="30">
        <f ca="1">SUMIF([1]route!$E$3:$E$10005,E491,[1]!Table1[30])</f>
        <v>0</v>
      </c>
      <c r="BI491" s="30">
        <f ca="1">SUMIF([1]route!$E$3:$E$10005,E491,[1]!Table1[31])</f>
        <v>0</v>
      </c>
      <c r="BJ491" s="30">
        <f ca="1">SUMIF([1]route!$E$3:$E$10005,E491,[1]!Table1[Remain PO])</f>
        <v>0</v>
      </c>
      <c r="BK491" s="31">
        <f ca="1">SUMIF([1]route!$E$3:$E$10005,E491,[1]!Table1[N+1])</f>
        <v>0</v>
      </c>
      <c r="BL491" s="31">
        <f ca="1">SUMIF([1]route!$E$3:$E$10005,E491,[1]!Table1[N+2])</f>
        <v>0</v>
      </c>
      <c r="BM491" s="31">
        <f ca="1">SUMIF([1]route!$E$3:$E$10005,E491,[1]!Table1[N+3])</f>
        <v>0</v>
      </c>
      <c r="BN491" s="32">
        <f ca="1">SUMIF([1]route!$E$3:$E$10005,E491,[1]!Table1[N+4])</f>
        <v>0</v>
      </c>
      <c r="BP491" s="37">
        <f t="shared" si="176"/>
        <v>840</v>
      </c>
      <c r="BQ491" s="35">
        <f t="shared" ca="1" si="181"/>
        <v>840</v>
      </c>
      <c r="BR491" s="35">
        <f t="shared" ca="1" si="181"/>
        <v>840</v>
      </c>
      <c r="BS491" s="35">
        <f t="shared" ca="1" si="181"/>
        <v>840</v>
      </c>
      <c r="BT491" s="35">
        <f t="shared" ca="1" si="181"/>
        <v>840</v>
      </c>
      <c r="BU491" s="35">
        <f t="shared" ca="1" si="180"/>
        <v>840</v>
      </c>
      <c r="BV491" s="35">
        <f t="shared" ca="1" si="180"/>
        <v>840</v>
      </c>
      <c r="BW491" s="35">
        <f t="shared" ca="1" si="180"/>
        <v>840</v>
      </c>
      <c r="BX491" s="35">
        <f t="shared" ca="1" si="180"/>
        <v>840</v>
      </c>
      <c r="BY491" s="35">
        <f t="shared" ca="1" si="180"/>
        <v>840</v>
      </c>
      <c r="BZ491" s="35">
        <f t="shared" ca="1" si="180"/>
        <v>840</v>
      </c>
      <c r="CA491" s="35">
        <f t="shared" ca="1" si="178"/>
        <v>840</v>
      </c>
      <c r="CB491" s="35">
        <f t="shared" ca="1" si="178"/>
        <v>840</v>
      </c>
      <c r="CC491" s="35">
        <f t="shared" ca="1" si="178"/>
        <v>840</v>
      </c>
      <c r="CD491" s="35">
        <f t="shared" ca="1" si="178"/>
        <v>840</v>
      </c>
      <c r="CE491" s="35">
        <f t="shared" ca="1" si="178"/>
        <v>840</v>
      </c>
      <c r="CF491" s="35">
        <f t="shared" ca="1" si="178"/>
        <v>840</v>
      </c>
      <c r="CG491" s="35">
        <f t="shared" ca="1" si="178"/>
        <v>840</v>
      </c>
      <c r="CH491" s="35">
        <f t="shared" ca="1" si="178"/>
        <v>840</v>
      </c>
      <c r="CI491" s="35">
        <f t="shared" ca="1" si="178"/>
        <v>840</v>
      </c>
      <c r="CJ491" s="35">
        <f t="shared" ca="1" si="177"/>
        <v>840</v>
      </c>
      <c r="CK491" s="35">
        <f t="shared" ca="1" si="177"/>
        <v>840</v>
      </c>
      <c r="CL491" s="35">
        <f t="shared" ca="1" si="177"/>
        <v>840</v>
      </c>
      <c r="CM491" s="35">
        <f t="shared" ca="1" si="177"/>
        <v>840</v>
      </c>
      <c r="CN491" s="35">
        <f t="shared" ca="1" si="177"/>
        <v>840</v>
      </c>
      <c r="CO491" s="35">
        <f t="shared" ca="1" si="177"/>
        <v>840</v>
      </c>
      <c r="CP491" s="35">
        <f t="shared" ca="1" si="177"/>
        <v>840</v>
      </c>
      <c r="CQ491" s="35">
        <f t="shared" ca="1" si="179"/>
        <v>840</v>
      </c>
      <c r="CR491" s="35">
        <f t="shared" ca="1" si="179"/>
        <v>840</v>
      </c>
      <c r="CS491" s="35">
        <f t="shared" ca="1" si="179"/>
        <v>840</v>
      </c>
      <c r="CT491" s="35">
        <f t="shared" ca="1" si="179"/>
        <v>840</v>
      </c>
      <c r="CU491" s="35">
        <f t="shared" ca="1" si="179"/>
        <v>840</v>
      </c>
      <c r="CV491" s="35">
        <f t="shared" ca="1" si="179"/>
        <v>840</v>
      </c>
      <c r="CW491" s="38">
        <f t="shared" ca="1" si="160"/>
        <v>840</v>
      </c>
      <c r="CX491" s="38">
        <f t="shared" ca="1" si="160"/>
        <v>840</v>
      </c>
      <c r="CY491" s="38">
        <f t="shared" ca="1" si="160"/>
        <v>840</v>
      </c>
      <c r="CZ491" s="39">
        <f t="shared" ca="1" si="160"/>
        <v>840</v>
      </c>
      <c r="DA491" s="35"/>
    </row>
    <row r="492" spans="4:105" x14ac:dyDescent="0.3">
      <c r="D492" s="19"/>
      <c r="E492" s="20" t="s">
        <v>1264</v>
      </c>
      <c r="F492" s="19" t="str">
        <f t="shared" si="166"/>
        <v>|0200230841|12.70|0.00|1.200|0.000</v>
      </c>
      <c r="G492" s="19" t="str">
        <f>'Cutting Rules'!H492</f>
        <v>||||||||||||</v>
      </c>
      <c r="H492" s="19" t="str">
        <f>VLOOKUP(MID(F492,8,2),[1]Special!$H$2:$I$32,2,0)</f>
        <v>STKM13A</v>
      </c>
      <c r="I492" s="19" t="str">
        <f t="shared" ref="I492:I501" si="189">RIGHT(E492,3)</f>
        <v>NBC</v>
      </c>
      <c r="J492" s="19" t="str">
        <f t="shared" ref="J492:J501" si="190">IF(MID(E492,6,2)="22","P","C")</f>
        <v>C</v>
      </c>
      <c r="K492" s="19" t="str">
        <f t="shared" ref="K492:K501" si="191">MID(E492,13,4)</f>
        <v>12.7</v>
      </c>
      <c r="L492" s="19" t="str">
        <f t="shared" ref="L492:L501" si="192">MID(E492,19,4)</f>
        <v>0.00</v>
      </c>
      <c r="M492" s="52" t="str">
        <f t="shared" ref="M492:M501" si="193">MID(E492,LEN(E492)-17,4)</f>
        <v>1.20</v>
      </c>
      <c r="N492" s="52" t="str">
        <f t="shared" ref="N492:N501" si="194">MID(E492,LEN(E492)-6,4)</f>
        <v>4950</v>
      </c>
      <c r="O492" s="19">
        <f>VLOOKUP(F492,[1]Item!$A$5:$Z$10000,26,0)</f>
        <v>0.34</v>
      </c>
      <c r="P492" s="19" t="str">
        <f>VLOOKUP(E492,[1]route!$E$3:$O$10005,11,0)</f>
        <v>P/E</v>
      </c>
      <c r="Q492" s="62" t="str">
        <f>'Cutting Rules'!AD492</f>
        <v>4950------------</v>
      </c>
      <c r="R492" s="23">
        <f ca="1">SUMIF([1]route!$E$3:$E$10005,E492,[1]!Table1[生産])</f>
        <v>0</v>
      </c>
      <c r="S492" s="24"/>
      <c r="T492" s="78" t="s">
        <v>547</v>
      </c>
      <c r="U492" s="19"/>
      <c r="V492" s="48">
        <f>SUMIF([1]route!$E$3:$E$10005,E492,[1]route!$M$3:$M$10005)</f>
        <v>293</v>
      </c>
      <c r="W492" s="56">
        <f t="shared" si="188"/>
        <v>493.11900000000009</v>
      </c>
      <c r="X492" s="27"/>
      <c r="Y492" s="47" t="str">
        <f t="shared" ca="1" si="164"/>
        <v/>
      </c>
      <c r="Z492" s="121" t="str">
        <f>IFERROR(VLOOKUP(E492,[1]route!$E$3:$BL$10005,59,0),"")&amp;IFERROR(VLOOKUP(E492,[1]route!$E$3:$BL$10005,60,0),"")</f>
        <v/>
      </c>
      <c r="AA492" s="28">
        <f t="shared" ca="1" si="174"/>
        <v>0</v>
      </c>
      <c r="AB492" s="77">
        <f t="shared" ca="1" si="175"/>
        <v>0</v>
      </c>
      <c r="AC492" s="4" t="str">
        <f t="shared" ca="1" si="165"/>
        <v/>
      </c>
      <c r="AD492" s="29">
        <v>0</v>
      </c>
      <c r="AE492" s="30">
        <f ca="1">SUMIF([1]route!$E$3:$E$10005,E492,[1]!Table1[1])</f>
        <v>0</v>
      </c>
      <c r="AF492" s="30">
        <f ca="1">SUMIF([1]route!$E$3:$E$10005,E492,[1]!Table1[2])</f>
        <v>0</v>
      </c>
      <c r="AG492" s="30">
        <f ca="1">SUMIF([1]route!$E$3:$E$10005,E492,[1]!Table1[3])</f>
        <v>0</v>
      </c>
      <c r="AH492" s="30">
        <f ca="1">SUMIF([1]route!$E$3:$E$10005,E492,[1]!Table1[4])</f>
        <v>0</v>
      </c>
      <c r="AI492" s="30">
        <f ca="1">SUMIF([1]route!$E$3:$E$10005,E492,[1]!Table1[5])</f>
        <v>0</v>
      </c>
      <c r="AJ492" s="30">
        <f ca="1">SUMIF([1]route!$E$3:$E$10005,E492,[1]!Table1[6])</f>
        <v>0</v>
      </c>
      <c r="AK492" s="30">
        <f ca="1">SUMIF([1]route!$E$3:$E$10005,E492,[1]!Table1[7])</f>
        <v>0</v>
      </c>
      <c r="AL492" s="30">
        <f ca="1">SUMIF([1]route!$E$3:$E$10005,E492,[1]!Table1[8])</f>
        <v>0</v>
      </c>
      <c r="AM492" s="30">
        <f ca="1">SUMIF([1]route!$E$3:$E$10005,E492,[1]!Table1[9])</f>
        <v>0</v>
      </c>
      <c r="AN492" s="30">
        <f ca="1">SUMIF([1]route!$E$3:$E$10005,E492,[1]!Table1[10])</f>
        <v>0</v>
      </c>
      <c r="AO492" s="30">
        <f ca="1">SUMIF([1]route!$E$3:$E$10005,E492,[1]!Table1[11])</f>
        <v>0</v>
      </c>
      <c r="AP492" s="30">
        <f ca="1">SUMIF([1]route!$E$3:$E$10005,E492,[1]!Table1[12])</f>
        <v>0</v>
      </c>
      <c r="AQ492" s="30">
        <f ca="1">SUMIF([1]route!$E$3:$E$10005,E492,[1]!Table1[13])</f>
        <v>0</v>
      </c>
      <c r="AR492" s="30">
        <f ca="1">SUMIF([1]route!$E$3:$E$10005,E492,[1]!Table1[14])</f>
        <v>0</v>
      </c>
      <c r="AS492" s="30">
        <f ca="1">SUMIF([1]route!$E$3:$E$10005,E492,[1]!Table1[15])</f>
        <v>0</v>
      </c>
      <c r="AT492" s="30">
        <f ca="1">SUMIF([1]route!$E$3:$E$10005,E492,[1]!Table1[16])</f>
        <v>0</v>
      </c>
      <c r="AU492" s="30">
        <f ca="1">SUMIF([1]route!$E$3:$E$10005,E492,[1]!Table1[17])</f>
        <v>0</v>
      </c>
      <c r="AV492" s="30">
        <f ca="1">SUMIF([1]route!$E$3:$E$10005,E492,[1]!Table1[18])</f>
        <v>0</v>
      </c>
      <c r="AW492" s="30">
        <f ca="1">SUMIF([1]route!$E$3:$E$10005,E492,[1]!Table1[19])</f>
        <v>0</v>
      </c>
      <c r="AX492" s="30">
        <f ca="1">SUMIF([1]route!$E$3:$E$10005,E492,[1]!Table1[20])</f>
        <v>0</v>
      </c>
      <c r="AY492" s="30">
        <f ca="1">SUMIF([1]route!$E$3:$E$10005,E492,[1]!Table1[21])</f>
        <v>0</v>
      </c>
      <c r="AZ492" s="30">
        <f ca="1">SUMIF([1]route!$E$3:$E$10005,E492,[1]!Table1[22])</f>
        <v>0</v>
      </c>
      <c r="BA492" s="30">
        <f ca="1">SUMIF([1]route!$E$3:$E$10005,E492,[1]!Table1[23])</f>
        <v>0</v>
      </c>
      <c r="BB492" s="30">
        <f ca="1">SUMIF([1]route!$E$3:$E$10005,E492,[1]!Table1[24])</f>
        <v>0</v>
      </c>
      <c r="BC492" s="30">
        <f ca="1">SUMIF([1]route!$E$3:$E$10005,E492,[1]!Table1[25])</f>
        <v>0</v>
      </c>
      <c r="BD492" s="30">
        <f ca="1">SUMIF([1]route!$E$3:$E$10005,E492,[1]!Table1[26])</f>
        <v>0</v>
      </c>
      <c r="BE492" s="30">
        <f ca="1">SUMIF([1]route!$E$3:$E$10005,E492,[1]!Table1[27])</f>
        <v>0</v>
      </c>
      <c r="BF492" s="30">
        <f ca="1">SUMIF([1]route!$E$3:$E$10005,E492,[1]!Table1[28])</f>
        <v>0</v>
      </c>
      <c r="BG492" s="30">
        <f ca="1">SUMIF([1]route!$E$3:$E$10005,E492,[1]!Table1[29])</f>
        <v>0</v>
      </c>
      <c r="BH492" s="30">
        <f ca="1">SUMIF([1]route!$E$3:$E$10005,E492,[1]!Table1[30])</f>
        <v>0</v>
      </c>
      <c r="BI492" s="30">
        <f ca="1">SUMIF([1]route!$E$3:$E$10005,E492,[1]!Table1[31])</f>
        <v>0</v>
      </c>
      <c r="BJ492" s="30">
        <f ca="1">SUMIF([1]route!$E$3:$E$10005,E492,[1]!Table1[Remain PO])</f>
        <v>0</v>
      </c>
      <c r="BK492" s="31">
        <f ca="1">SUMIF([1]route!$E$3:$E$10005,E492,[1]!Table1[N+1])</f>
        <v>0</v>
      </c>
      <c r="BL492" s="31">
        <f ca="1">SUMIF([1]route!$E$3:$E$10005,E492,[1]!Table1[N+2])</f>
        <v>0</v>
      </c>
      <c r="BM492" s="31">
        <f ca="1">SUMIF([1]route!$E$3:$E$10005,E492,[1]!Table1[N+3])</f>
        <v>0</v>
      </c>
      <c r="BN492" s="32">
        <f ca="1">SUMIF([1]route!$E$3:$E$10005,E492,[1]!Table1[N+4])</f>
        <v>0</v>
      </c>
      <c r="BP492" s="37">
        <f t="shared" si="176"/>
        <v>293</v>
      </c>
      <c r="BQ492" s="35">
        <f t="shared" ca="1" si="181"/>
        <v>293</v>
      </c>
      <c r="BR492" s="35">
        <f t="shared" ca="1" si="181"/>
        <v>293</v>
      </c>
      <c r="BS492" s="35">
        <f t="shared" ca="1" si="181"/>
        <v>293</v>
      </c>
      <c r="BT492" s="35">
        <f t="shared" ca="1" si="181"/>
        <v>293</v>
      </c>
      <c r="BU492" s="35">
        <f t="shared" ca="1" si="180"/>
        <v>293</v>
      </c>
      <c r="BV492" s="35">
        <f t="shared" ca="1" si="180"/>
        <v>293</v>
      </c>
      <c r="BW492" s="35">
        <f t="shared" ca="1" si="180"/>
        <v>293</v>
      </c>
      <c r="BX492" s="35">
        <f t="shared" ca="1" si="180"/>
        <v>293</v>
      </c>
      <c r="BY492" s="35">
        <f t="shared" ca="1" si="180"/>
        <v>293</v>
      </c>
      <c r="BZ492" s="35">
        <f t="shared" ca="1" si="180"/>
        <v>293</v>
      </c>
      <c r="CA492" s="35">
        <f t="shared" ca="1" si="178"/>
        <v>293</v>
      </c>
      <c r="CB492" s="35">
        <f t="shared" ca="1" si="178"/>
        <v>293</v>
      </c>
      <c r="CC492" s="35">
        <f t="shared" ca="1" si="178"/>
        <v>293</v>
      </c>
      <c r="CD492" s="35">
        <f t="shared" ca="1" si="178"/>
        <v>293</v>
      </c>
      <c r="CE492" s="35">
        <f t="shared" ca="1" si="178"/>
        <v>293</v>
      </c>
      <c r="CF492" s="35">
        <f t="shared" ca="1" si="178"/>
        <v>293</v>
      </c>
      <c r="CG492" s="35">
        <f t="shared" ca="1" si="178"/>
        <v>293</v>
      </c>
      <c r="CH492" s="35">
        <f t="shared" ca="1" si="178"/>
        <v>293</v>
      </c>
      <c r="CI492" s="35">
        <f t="shared" ca="1" si="178"/>
        <v>293</v>
      </c>
      <c r="CJ492" s="35">
        <f t="shared" ca="1" si="177"/>
        <v>293</v>
      </c>
      <c r="CK492" s="35">
        <f t="shared" ca="1" si="177"/>
        <v>293</v>
      </c>
      <c r="CL492" s="35">
        <f t="shared" ca="1" si="177"/>
        <v>293</v>
      </c>
      <c r="CM492" s="35">
        <f t="shared" ca="1" si="177"/>
        <v>293</v>
      </c>
      <c r="CN492" s="35">
        <f t="shared" ca="1" si="177"/>
        <v>293</v>
      </c>
      <c r="CO492" s="35">
        <f t="shared" ca="1" si="177"/>
        <v>293</v>
      </c>
      <c r="CP492" s="35">
        <f t="shared" ca="1" si="177"/>
        <v>293</v>
      </c>
      <c r="CQ492" s="35">
        <f t="shared" ca="1" si="179"/>
        <v>293</v>
      </c>
      <c r="CR492" s="35">
        <f t="shared" ca="1" si="179"/>
        <v>293</v>
      </c>
      <c r="CS492" s="35">
        <f t="shared" ca="1" si="179"/>
        <v>293</v>
      </c>
      <c r="CT492" s="35">
        <f t="shared" ca="1" si="179"/>
        <v>293</v>
      </c>
      <c r="CU492" s="35">
        <f t="shared" ca="1" si="179"/>
        <v>293</v>
      </c>
      <c r="CV492" s="35">
        <f t="shared" ca="1" si="179"/>
        <v>293</v>
      </c>
      <c r="CW492" s="38">
        <f t="shared" ca="1" si="160"/>
        <v>293</v>
      </c>
      <c r="CX492" s="38">
        <f t="shared" ca="1" si="160"/>
        <v>293</v>
      </c>
      <c r="CY492" s="38">
        <f t="shared" ca="1" si="160"/>
        <v>293</v>
      </c>
      <c r="CZ492" s="39">
        <f t="shared" ca="1" si="160"/>
        <v>293</v>
      </c>
      <c r="DA492" s="35"/>
    </row>
    <row r="493" spans="4:105" x14ac:dyDescent="0.3">
      <c r="D493" s="19"/>
      <c r="E493" s="20" t="s">
        <v>1265</v>
      </c>
      <c r="F493" s="19" t="str">
        <f t="shared" si="166"/>
        <v>|0200220810|28.60|0.00|3.200|0.000</v>
      </c>
      <c r="G493" s="19" t="str">
        <f>'Cutting Rules'!H493</f>
        <v>||||||||||||</v>
      </c>
      <c r="H493" s="19" t="str">
        <f>VLOOKUP(MID(F493,8,2),[1]Special!$H$2:$I$32,2,0)</f>
        <v>STKM13A</v>
      </c>
      <c r="I493" s="19" t="str">
        <f t="shared" si="189"/>
        <v>IBC</v>
      </c>
      <c r="J493" s="19" t="str">
        <f t="shared" si="190"/>
        <v>P</v>
      </c>
      <c r="K493" s="19" t="str">
        <f t="shared" si="191"/>
        <v>28.6</v>
      </c>
      <c r="L493" s="19" t="str">
        <f t="shared" si="192"/>
        <v>0.00</v>
      </c>
      <c r="M493" s="52" t="str">
        <f t="shared" si="193"/>
        <v>3.20</v>
      </c>
      <c r="N493" s="52" t="str">
        <f t="shared" si="194"/>
        <v>5720</v>
      </c>
      <c r="O493" s="19">
        <f>VLOOKUP(F493,[1]Item!$A$5:$Z$10000,26,0)</f>
        <v>2.004</v>
      </c>
      <c r="P493" s="19" t="str">
        <f>VLOOKUP(E493,[1]route!$E$3:$O$10005,11,0)</f>
        <v>P/E</v>
      </c>
      <c r="Q493" s="62" t="str">
        <f>'Cutting Rules'!AD493</f>
        <v>5720------------</v>
      </c>
      <c r="R493" s="23">
        <f ca="1">SUMIF([1]route!$E$3:$E$10005,E493,[1]!Table1[生産])</f>
        <v>0</v>
      </c>
      <c r="S493" s="24"/>
      <c r="T493" s="78" t="s">
        <v>547</v>
      </c>
      <c r="U493" s="19"/>
      <c r="V493" s="48">
        <f>SUMIF([1]route!$E$3:$E$10005,E493,[1]route!$M$3:$M$10005)</f>
        <v>111</v>
      </c>
      <c r="W493" s="56">
        <f t="shared" si="188"/>
        <v>1272.37968</v>
      </c>
      <c r="X493" s="27"/>
      <c r="Y493" s="47" t="str">
        <f t="shared" ca="1" si="164"/>
        <v/>
      </c>
      <c r="Z493" s="121" t="str">
        <f>IFERROR(VLOOKUP(E493,[1]route!$E$3:$BL$10005,59,0),"")&amp;IFERROR(VLOOKUP(E493,[1]route!$E$3:$BL$10005,60,0),"")</f>
        <v/>
      </c>
      <c r="AA493" s="28">
        <f t="shared" ca="1" si="174"/>
        <v>0</v>
      </c>
      <c r="AB493" s="77">
        <f t="shared" ca="1" si="175"/>
        <v>0</v>
      </c>
      <c r="AC493" s="4" t="str">
        <f t="shared" ca="1" si="165"/>
        <v/>
      </c>
      <c r="AD493" s="29">
        <v>0</v>
      </c>
      <c r="AE493" s="30">
        <f ca="1">SUMIF([1]route!$E$3:$E$10005,E493,[1]!Table1[1])</f>
        <v>0</v>
      </c>
      <c r="AF493" s="30">
        <f ca="1">SUMIF([1]route!$E$3:$E$10005,E493,[1]!Table1[2])</f>
        <v>0</v>
      </c>
      <c r="AG493" s="30">
        <f ca="1">SUMIF([1]route!$E$3:$E$10005,E493,[1]!Table1[3])</f>
        <v>0</v>
      </c>
      <c r="AH493" s="30">
        <f ca="1">SUMIF([1]route!$E$3:$E$10005,E493,[1]!Table1[4])</f>
        <v>0</v>
      </c>
      <c r="AI493" s="30">
        <f ca="1">SUMIF([1]route!$E$3:$E$10005,E493,[1]!Table1[5])</f>
        <v>0</v>
      </c>
      <c r="AJ493" s="30">
        <f ca="1">SUMIF([1]route!$E$3:$E$10005,E493,[1]!Table1[6])</f>
        <v>0</v>
      </c>
      <c r="AK493" s="30">
        <f ca="1">SUMIF([1]route!$E$3:$E$10005,E493,[1]!Table1[7])</f>
        <v>0</v>
      </c>
      <c r="AL493" s="30">
        <f ca="1">SUMIF([1]route!$E$3:$E$10005,E493,[1]!Table1[8])</f>
        <v>0</v>
      </c>
      <c r="AM493" s="30">
        <f ca="1">SUMIF([1]route!$E$3:$E$10005,E493,[1]!Table1[9])</f>
        <v>0</v>
      </c>
      <c r="AN493" s="30">
        <f ca="1">SUMIF([1]route!$E$3:$E$10005,E493,[1]!Table1[10])</f>
        <v>0</v>
      </c>
      <c r="AO493" s="30">
        <f ca="1">SUMIF([1]route!$E$3:$E$10005,E493,[1]!Table1[11])</f>
        <v>0</v>
      </c>
      <c r="AP493" s="30">
        <f ca="1">SUMIF([1]route!$E$3:$E$10005,E493,[1]!Table1[12])</f>
        <v>0</v>
      </c>
      <c r="AQ493" s="30">
        <f ca="1">SUMIF([1]route!$E$3:$E$10005,E493,[1]!Table1[13])</f>
        <v>0</v>
      </c>
      <c r="AR493" s="30">
        <f ca="1">SUMIF([1]route!$E$3:$E$10005,E493,[1]!Table1[14])</f>
        <v>0</v>
      </c>
      <c r="AS493" s="30">
        <f ca="1">SUMIF([1]route!$E$3:$E$10005,E493,[1]!Table1[15])</f>
        <v>0</v>
      </c>
      <c r="AT493" s="30">
        <f ca="1">SUMIF([1]route!$E$3:$E$10005,E493,[1]!Table1[16])</f>
        <v>0</v>
      </c>
      <c r="AU493" s="30">
        <f ca="1">SUMIF([1]route!$E$3:$E$10005,E493,[1]!Table1[17])</f>
        <v>0</v>
      </c>
      <c r="AV493" s="30">
        <f ca="1">SUMIF([1]route!$E$3:$E$10005,E493,[1]!Table1[18])</f>
        <v>0</v>
      </c>
      <c r="AW493" s="30">
        <f ca="1">SUMIF([1]route!$E$3:$E$10005,E493,[1]!Table1[19])</f>
        <v>0</v>
      </c>
      <c r="AX493" s="30">
        <f ca="1">SUMIF([1]route!$E$3:$E$10005,E493,[1]!Table1[20])</f>
        <v>0</v>
      </c>
      <c r="AY493" s="30">
        <f ca="1">SUMIF([1]route!$E$3:$E$10005,E493,[1]!Table1[21])</f>
        <v>0</v>
      </c>
      <c r="AZ493" s="30">
        <f ca="1">SUMIF([1]route!$E$3:$E$10005,E493,[1]!Table1[22])</f>
        <v>0</v>
      </c>
      <c r="BA493" s="30">
        <f ca="1">SUMIF([1]route!$E$3:$E$10005,E493,[1]!Table1[23])</f>
        <v>0</v>
      </c>
      <c r="BB493" s="30">
        <f ca="1">SUMIF([1]route!$E$3:$E$10005,E493,[1]!Table1[24])</f>
        <v>0</v>
      </c>
      <c r="BC493" s="30">
        <f ca="1">SUMIF([1]route!$E$3:$E$10005,E493,[1]!Table1[25])</f>
        <v>0</v>
      </c>
      <c r="BD493" s="30">
        <f ca="1">SUMIF([1]route!$E$3:$E$10005,E493,[1]!Table1[26])</f>
        <v>0</v>
      </c>
      <c r="BE493" s="30">
        <f ca="1">SUMIF([1]route!$E$3:$E$10005,E493,[1]!Table1[27])</f>
        <v>0</v>
      </c>
      <c r="BF493" s="30">
        <f ca="1">SUMIF([1]route!$E$3:$E$10005,E493,[1]!Table1[28])</f>
        <v>0</v>
      </c>
      <c r="BG493" s="30">
        <f ca="1">SUMIF([1]route!$E$3:$E$10005,E493,[1]!Table1[29])</f>
        <v>0</v>
      </c>
      <c r="BH493" s="30">
        <f ca="1">SUMIF([1]route!$E$3:$E$10005,E493,[1]!Table1[30])</f>
        <v>0</v>
      </c>
      <c r="BI493" s="30">
        <f ca="1">SUMIF([1]route!$E$3:$E$10005,E493,[1]!Table1[31])</f>
        <v>0</v>
      </c>
      <c r="BJ493" s="30">
        <f ca="1">SUMIF([1]route!$E$3:$E$10005,E493,[1]!Table1[Remain PO])</f>
        <v>0</v>
      </c>
      <c r="BK493" s="31">
        <f ca="1">SUMIF([1]route!$E$3:$E$10005,E493,[1]!Table1[N+1])</f>
        <v>0</v>
      </c>
      <c r="BL493" s="31">
        <f ca="1">SUMIF([1]route!$E$3:$E$10005,E493,[1]!Table1[N+2])</f>
        <v>0</v>
      </c>
      <c r="BM493" s="31">
        <f ca="1">SUMIF([1]route!$E$3:$E$10005,E493,[1]!Table1[N+3])</f>
        <v>0</v>
      </c>
      <c r="BN493" s="32">
        <f ca="1">SUMIF([1]route!$E$3:$E$10005,E493,[1]!Table1[N+4])</f>
        <v>0</v>
      </c>
      <c r="BP493" s="37">
        <f t="shared" si="176"/>
        <v>111</v>
      </c>
      <c r="BQ493" s="35">
        <f t="shared" ca="1" si="181"/>
        <v>111</v>
      </c>
      <c r="BR493" s="35">
        <f t="shared" ca="1" si="181"/>
        <v>111</v>
      </c>
      <c r="BS493" s="35">
        <f t="shared" ca="1" si="181"/>
        <v>111</v>
      </c>
      <c r="BT493" s="35">
        <f t="shared" ca="1" si="181"/>
        <v>111</v>
      </c>
      <c r="BU493" s="35">
        <f t="shared" ca="1" si="180"/>
        <v>111</v>
      </c>
      <c r="BV493" s="35">
        <f t="shared" ca="1" si="180"/>
        <v>111</v>
      </c>
      <c r="BW493" s="35">
        <f t="shared" ca="1" si="180"/>
        <v>111</v>
      </c>
      <c r="BX493" s="35">
        <f t="shared" ca="1" si="180"/>
        <v>111</v>
      </c>
      <c r="BY493" s="35">
        <f t="shared" ca="1" si="180"/>
        <v>111</v>
      </c>
      <c r="BZ493" s="35">
        <f t="shared" ca="1" si="180"/>
        <v>111</v>
      </c>
      <c r="CA493" s="35">
        <f t="shared" ca="1" si="178"/>
        <v>111</v>
      </c>
      <c r="CB493" s="35">
        <f t="shared" ca="1" si="178"/>
        <v>111</v>
      </c>
      <c r="CC493" s="35">
        <f t="shared" ca="1" si="178"/>
        <v>111</v>
      </c>
      <c r="CD493" s="35">
        <f t="shared" ca="1" si="178"/>
        <v>111</v>
      </c>
      <c r="CE493" s="35">
        <f t="shared" ca="1" si="178"/>
        <v>111</v>
      </c>
      <c r="CF493" s="35">
        <f t="shared" ca="1" si="178"/>
        <v>111</v>
      </c>
      <c r="CG493" s="35">
        <f t="shared" ca="1" si="178"/>
        <v>111</v>
      </c>
      <c r="CH493" s="35">
        <f t="shared" ca="1" si="178"/>
        <v>111</v>
      </c>
      <c r="CI493" s="35">
        <f t="shared" ca="1" si="178"/>
        <v>111</v>
      </c>
      <c r="CJ493" s="35">
        <f t="shared" ca="1" si="177"/>
        <v>111</v>
      </c>
      <c r="CK493" s="35">
        <f t="shared" ca="1" si="177"/>
        <v>111</v>
      </c>
      <c r="CL493" s="35">
        <f t="shared" ca="1" si="177"/>
        <v>111</v>
      </c>
      <c r="CM493" s="35">
        <f t="shared" ca="1" si="177"/>
        <v>111</v>
      </c>
      <c r="CN493" s="35">
        <f t="shared" ca="1" si="177"/>
        <v>111</v>
      </c>
      <c r="CO493" s="35">
        <f t="shared" ca="1" si="177"/>
        <v>111</v>
      </c>
      <c r="CP493" s="35">
        <f t="shared" ca="1" si="177"/>
        <v>111</v>
      </c>
      <c r="CQ493" s="35">
        <f t="shared" ca="1" si="179"/>
        <v>111</v>
      </c>
      <c r="CR493" s="35">
        <f t="shared" ca="1" si="179"/>
        <v>111</v>
      </c>
      <c r="CS493" s="35">
        <f t="shared" ca="1" si="179"/>
        <v>111</v>
      </c>
      <c r="CT493" s="35">
        <f t="shared" ca="1" si="179"/>
        <v>111</v>
      </c>
      <c r="CU493" s="35">
        <f t="shared" ca="1" si="179"/>
        <v>111</v>
      </c>
      <c r="CV493" s="35">
        <f t="shared" ca="1" si="179"/>
        <v>111</v>
      </c>
      <c r="CW493" s="38">
        <f t="shared" ca="1" si="160"/>
        <v>111</v>
      </c>
      <c r="CX493" s="38">
        <f t="shared" ca="1" si="160"/>
        <v>111</v>
      </c>
      <c r="CY493" s="38">
        <f t="shared" ca="1" si="160"/>
        <v>111</v>
      </c>
      <c r="CZ493" s="39">
        <f t="shared" ca="1" si="160"/>
        <v>111</v>
      </c>
      <c r="DA493" s="35"/>
    </row>
    <row r="494" spans="4:105" x14ac:dyDescent="0.3">
      <c r="D494" s="19"/>
      <c r="E494" s="20" t="s">
        <v>1266</v>
      </c>
      <c r="F494" s="19" t="str">
        <f t="shared" si="166"/>
        <v>|0200220810|48.60|0.00|2.600|0.000</v>
      </c>
      <c r="G494" s="19" t="str">
        <f>'Cutting Rules'!H494</f>
        <v>||||||||||||</v>
      </c>
      <c r="H494" s="19" t="str">
        <f>VLOOKUP(MID(F494,8,2),[1]Special!$H$2:$I$32,2,0)</f>
        <v>STKM13A</v>
      </c>
      <c r="I494" s="19" t="str">
        <f t="shared" si="189"/>
        <v>NBC</v>
      </c>
      <c r="J494" s="19" t="str">
        <f t="shared" si="190"/>
        <v>P</v>
      </c>
      <c r="K494" s="19" t="str">
        <f t="shared" si="191"/>
        <v>48.6</v>
      </c>
      <c r="L494" s="19" t="str">
        <f t="shared" si="192"/>
        <v>0.00</v>
      </c>
      <c r="M494" s="52" t="str">
        <f t="shared" si="193"/>
        <v>2.60</v>
      </c>
      <c r="N494" s="52" t="str">
        <f t="shared" si="194"/>
        <v>5950</v>
      </c>
      <c r="O494" s="19">
        <f>VLOOKUP(F494,[1]Item!$A$5:$Z$10000,26,0)</f>
        <v>2.9489999999999998</v>
      </c>
      <c r="P494" s="19" t="str">
        <f>VLOOKUP(E494,[1]route!$E$3:$O$10005,11,0)</f>
        <v>P/E</v>
      </c>
      <c r="Q494" s="62" t="str">
        <f>'Cutting Rules'!AD494</f>
        <v>5950------------</v>
      </c>
      <c r="R494" s="23">
        <f ca="1">SUMIF([1]route!$E$3:$E$10005,E494,[1]!Table1[生産])</f>
        <v>0</v>
      </c>
      <c r="S494" s="24"/>
      <c r="T494" s="78" t="s">
        <v>547</v>
      </c>
      <c r="U494" s="19"/>
      <c r="V494" s="48">
        <f>SUMIF([1]route!$E$3:$E$10005,E494,[1]route!$M$3:$M$10005)</f>
        <v>494</v>
      </c>
      <c r="W494" s="56">
        <f t="shared" si="188"/>
        <v>8667.9956999999995</v>
      </c>
      <c r="X494" s="27"/>
      <c r="Y494" s="47" t="str">
        <f t="shared" ca="1" si="164"/>
        <v/>
      </c>
      <c r="Z494" s="121" t="str">
        <f>IFERROR(VLOOKUP(E494,[1]route!$E$3:$BL$10005,59,0),"")&amp;IFERROR(VLOOKUP(E494,[1]route!$E$3:$BL$10005,60,0),"")</f>
        <v/>
      </c>
      <c r="AA494" s="28">
        <f t="shared" ca="1" si="174"/>
        <v>0</v>
      </c>
      <c r="AB494" s="77">
        <f t="shared" ca="1" si="175"/>
        <v>0</v>
      </c>
      <c r="AC494" s="4" t="str">
        <f t="shared" ca="1" si="165"/>
        <v/>
      </c>
      <c r="AD494" s="29">
        <v>0</v>
      </c>
      <c r="AE494" s="30">
        <f ca="1">SUMIF([1]route!$E$3:$E$10005,E494,[1]!Table1[1])</f>
        <v>0</v>
      </c>
      <c r="AF494" s="30">
        <f ca="1">SUMIF([1]route!$E$3:$E$10005,E494,[1]!Table1[2])</f>
        <v>0</v>
      </c>
      <c r="AG494" s="30">
        <f ca="1">SUMIF([1]route!$E$3:$E$10005,E494,[1]!Table1[3])</f>
        <v>0</v>
      </c>
      <c r="AH494" s="30">
        <f ca="1">SUMIF([1]route!$E$3:$E$10005,E494,[1]!Table1[4])</f>
        <v>0</v>
      </c>
      <c r="AI494" s="30">
        <f ca="1">SUMIF([1]route!$E$3:$E$10005,E494,[1]!Table1[5])</f>
        <v>0</v>
      </c>
      <c r="AJ494" s="30">
        <f ca="1">SUMIF([1]route!$E$3:$E$10005,E494,[1]!Table1[6])</f>
        <v>0</v>
      </c>
      <c r="AK494" s="30">
        <f ca="1">SUMIF([1]route!$E$3:$E$10005,E494,[1]!Table1[7])</f>
        <v>0</v>
      </c>
      <c r="AL494" s="30">
        <f ca="1">SUMIF([1]route!$E$3:$E$10005,E494,[1]!Table1[8])</f>
        <v>0</v>
      </c>
      <c r="AM494" s="30">
        <f ca="1">SUMIF([1]route!$E$3:$E$10005,E494,[1]!Table1[9])</f>
        <v>0</v>
      </c>
      <c r="AN494" s="30">
        <f ca="1">SUMIF([1]route!$E$3:$E$10005,E494,[1]!Table1[10])</f>
        <v>0</v>
      </c>
      <c r="AO494" s="30">
        <f ca="1">SUMIF([1]route!$E$3:$E$10005,E494,[1]!Table1[11])</f>
        <v>0</v>
      </c>
      <c r="AP494" s="30">
        <f ca="1">SUMIF([1]route!$E$3:$E$10005,E494,[1]!Table1[12])</f>
        <v>0</v>
      </c>
      <c r="AQ494" s="30">
        <f ca="1">SUMIF([1]route!$E$3:$E$10005,E494,[1]!Table1[13])</f>
        <v>0</v>
      </c>
      <c r="AR494" s="30">
        <f ca="1">SUMIF([1]route!$E$3:$E$10005,E494,[1]!Table1[14])</f>
        <v>0</v>
      </c>
      <c r="AS494" s="30">
        <f ca="1">SUMIF([1]route!$E$3:$E$10005,E494,[1]!Table1[15])</f>
        <v>0</v>
      </c>
      <c r="AT494" s="30">
        <f ca="1">SUMIF([1]route!$E$3:$E$10005,E494,[1]!Table1[16])</f>
        <v>0</v>
      </c>
      <c r="AU494" s="30">
        <f ca="1">SUMIF([1]route!$E$3:$E$10005,E494,[1]!Table1[17])</f>
        <v>0</v>
      </c>
      <c r="AV494" s="30">
        <f ca="1">SUMIF([1]route!$E$3:$E$10005,E494,[1]!Table1[18])</f>
        <v>0</v>
      </c>
      <c r="AW494" s="30">
        <f ca="1">SUMIF([1]route!$E$3:$E$10005,E494,[1]!Table1[19])</f>
        <v>0</v>
      </c>
      <c r="AX494" s="30">
        <f ca="1">SUMIF([1]route!$E$3:$E$10005,E494,[1]!Table1[20])</f>
        <v>0</v>
      </c>
      <c r="AY494" s="30">
        <f ca="1">SUMIF([1]route!$E$3:$E$10005,E494,[1]!Table1[21])</f>
        <v>0</v>
      </c>
      <c r="AZ494" s="30">
        <f ca="1">SUMIF([1]route!$E$3:$E$10005,E494,[1]!Table1[22])</f>
        <v>0</v>
      </c>
      <c r="BA494" s="30">
        <f ca="1">SUMIF([1]route!$E$3:$E$10005,E494,[1]!Table1[23])</f>
        <v>0</v>
      </c>
      <c r="BB494" s="30">
        <f ca="1">SUMIF([1]route!$E$3:$E$10005,E494,[1]!Table1[24])</f>
        <v>0</v>
      </c>
      <c r="BC494" s="30">
        <f ca="1">SUMIF([1]route!$E$3:$E$10005,E494,[1]!Table1[25])</f>
        <v>0</v>
      </c>
      <c r="BD494" s="30">
        <f ca="1">SUMIF([1]route!$E$3:$E$10005,E494,[1]!Table1[26])</f>
        <v>0</v>
      </c>
      <c r="BE494" s="30">
        <f ca="1">SUMIF([1]route!$E$3:$E$10005,E494,[1]!Table1[27])</f>
        <v>0</v>
      </c>
      <c r="BF494" s="30">
        <f ca="1">SUMIF([1]route!$E$3:$E$10005,E494,[1]!Table1[28])</f>
        <v>0</v>
      </c>
      <c r="BG494" s="30">
        <f ca="1">SUMIF([1]route!$E$3:$E$10005,E494,[1]!Table1[29])</f>
        <v>0</v>
      </c>
      <c r="BH494" s="30">
        <f ca="1">SUMIF([1]route!$E$3:$E$10005,E494,[1]!Table1[30])</f>
        <v>0</v>
      </c>
      <c r="BI494" s="30">
        <f ca="1">SUMIF([1]route!$E$3:$E$10005,E494,[1]!Table1[31])</f>
        <v>0</v>
      </c>
      <c r="BJ494" s="30">
        <f ca="1">SUMIF([1]route!$E$3:$E$10005,E494,[1]!Table1[Remain PO])</f>
        <v>0</v>
      </c>
      <c r="BK494" s="31">
        <f ca="1">SUMIF([1]route!$E$3:$E$10005,E494,[1]!Table1[N+1])</f>
        <v>0</v>
      </c>
      <c r="BL494" s="31">
        <f ca="1">SUMIF([1]route!$E$3:$E$10005,E494,[1]!Table1[N+2])</f>
        <v>0</v>
      </c>
      <c r="BM494" s="31">
        <f ca="1">SUMIF([1]route!$E$3:$E$10005,E494,[1]!Table1[N+3])</f>
        <v>0</v>
      </c>
      <c r="BN494" s="32">
        <f ca="1">SUMIF([1]route!$E$3:$E$10005,E494,[1]!Table1[N+4])</f>
        <v>0</v>
      </c>
      <c r="BP494" s="37">
        <f t="shared" si="176"/>
        <v>494</v>
      </c>
      <c r="BQ494" s="35">
        <f t="shared" ca="1" si="181"/>
        <v>494</v>
      </c>
      <c r="BR494" s="35">
        <f t="shared" ca="1" si="181"/>
        <v>494</v>
      </c>
      <c r="BS494" s="35">
        <f t="shared" ca="1" si="181"/>
        <v>494</v>
      </c>
      <c r="BT494" s="35">
        <f t="shared" ca="1" si="181"/>
        <v>494</v>
      </c>
      <c r="BU494" s="35">
        <f t="shared" ca="1" si="180"/>
        <v>494</v>
      </c>
      <c r="BV494" s="35">
        <f t="shared" ca="1" si="180"/>
        <v>494</v>
      </c>
      <c r="BW494" s="35">
        <f t="shared" ca="1" si="180"/>
        <v>494</v>
      </c>
      <c r="BX494" s="35">
        <f t="shared" ca="1" si="180"/>
        <v>494</v>
      </c>
      <c r="BY494" s="35">
        <f t="shared" ca="1" si="180"/>
        <v>494</v>
      </c>
      <c r="BZ494" s="35">
        <f t="shared" ca="1" si="180"/>
        <v>494</v>
      </c>
      <c r="CA494" s="35">
        <f t="shared" ca="1" si="178"/>
        <v>494</v>
      </c>
      <c r="CB494" s="35">
        <f t="shared" ca="1" si="178"/>
        <v>494</v>
      </c>
      <c r="CC494" s="35">
        <f t="shared" ca="1" si="178"/>
        <v>494</v>
      </c>
      <c r="CD494" s="35">
        <f t="shared" ref="CD494:CO517" ca="1" si="195">CC494-AR494</f>
        <v>494</v>
      </c>
      <c r="CE494" s="35">
        <f t="shared" ca="1" si="195"/>
        <v>494</v>
      </c>
      <c r="CF494" s="35">
        <f t="shared" ca="1" si="195"/>
        <v>494</v>
      </c>
      <c r="CG494" s="35">
        <f t="shared" ca="1" si="195"/>
        <v>494</v>
      </c>
      <c r="CH494" s="35">
        <f t="shared" ca="1" si="195"/>
        <v>494</v>
      </c>
      <c r="CI494" s="35">
        <f t="shared" ca="1" si="195"/>
        <v>494</v>
      </c>
      <c r="CJ494" s="35">
        <f t="shared" ca="1" si="177"/>
        <v>494</v>
      </c>
      <c r="CK494" s="35">
        <f t="shared" ca="1" si="177"/>
        <v>494</v>
      </c>
      <c r="CL494" s="35">
        <f t="shared" ca="1" si="177"/>
        <v>494</v>
      </c>
      <c r="CM494" s="35">
        <f t="shared" ca="1" si="177"/>
        <v>494</v>
      </c>
      <c r="CN494" s="35">
        <f t="shared" ca="1" si="177"/>
        <v>494</v>
      </c>
      <c r="CO494" s="35">
        <f t="shared" ca="1" si="177"/>
        <v>494</v>
      </c>
      <c r="CP494" s="35">
        <f t="shared" ca="1" si="177"/>
        <v>494</v>
      </c>
      <c r="CQ494" s="35">
        <f t="shared" ca="1" si="179"/>
        <v>494</v>
      </c>
      <c r="CR494" s="35">
        <f t="shared" ca="1" si="179"/>
        <v>494</v>
      </c>
      <c r="CS494" s="35">
        <f t="shared" ca="1" si="179"/>
        <v>494</v>
      </c>
      <c r="CT494" s="35">
        <f t="shared" ca="1" si="179"/>
        <v>494</v>
      </c>
      <c r="CU494" s="35">
        <f t="shared" ca="1" si="179"/>
        <v>494</v>
      </c>
      <c r="CV494" s="35">
        <f t="shared" ca="1" si="179"/>
        <v>494</v>
      </c>
      <c r="CW494" s="38">
        <f t="shared" ca="1" si="160"/>
        <v>494</v>
      </c>
      <c r="CX494" s="38">
        <f t="shared" ca="1" si="160"/>
        <v>494</v>
      </c>
      <c r="CY494" s="38">
        <f t="shared" ca="1" si="160"/>
        <v>494</v>
      </c>
      <c r="CZ494" s="39">
        <f t="shared" ca="1" si="160"/>
        <v>494</v>
      </c>
      <c r="DA494" s="35"/>
    </row>
    <row r="495" spans="4:105" x14ac:dyDescent="0.3">
      <c r="D495" s="19"/>
      <c r="E495" s="20" t="s">
        <v>1267</v>
      </c>
      <c r="F495" s="19" t="str">
        <f t="shared" si="166"/>
        <v>|0200226010|28.60|0.00|1.600|0.000</v>
      </c>
      <c r="G495" s="19" t="str">
        <f>'Cutting Rules'!H495</f>
        <v>|CIC1|||||||||||</v>
      </c>
      <c r="H495" s="19" t="str">
        <f>VLOOKUP(MID(F495,8,2),[1]Special!$H$2:$I$32,2,0)</f>
        <v>STAM390G</v>
      </c>
      <c r="I495" s="19" t="str">
        <f t="shared" si="189"/>
        <v>IBC</v>
      </c>
      <c r="J495" s="19" t="str">
        <f t="shared" si="190"/>
        <v>P</v>
      </c>
      <c r="K495" s="19" t="str">
        <f t="shared" si="191"/>
        <v>28.6</v>
      </c>
      <c r="L495" s="19" t="str">
        <f t="shared" si="192"/>
        <v>0.00</v>
      </c>
      <c r="M495" s="52" t="str">
        <f t="shared" si="193"/>
        <v>1.60</v>
      </c>
      <c r="N495" s="52" t="str">
        <f t="shared" si="194"/>
        <v>5941</v>
      </c>
      <c r="O495" s="19">
        <f>VLOOKUP(F495,[1]Item!$A$5:$Z$10000,26,0)</f>
        <v>1.0649999999999999</v>
      </c>
      <c r="P495" s="19" t="str">
        <f>VLOOKUP(E495,[1]route!$E$3:$O$10005,11,0)</f>
        <v>P/E</v>
      </c>
      <c r="Q495" s="62" t="str">
        <f>'Cutting Rules'!AD495</f>
        <v>5941------------</v>
      </c>
      <c r="R495" s="23">
        <f ca="1">SUMIF([1]route!$E$3:$E$10005,E495,[1]!Table1[生産])</f>
        <v>0</v>
      </c>
      <c r="S495" s="24"/>
      <c r="T495" s="78" t="s">
        <v>547</v>
      </c>
      <c r="U495" s="19"/>
      <c r="V495" s="48">
        <f>SUMIF([1]route!$E$3:$E$10005,E495,[1]route!$M$3:$M$10005)</f>
        <v>0</v>
      </c>
      <c r="W495" s="56">
        <f t="shared" si="188"/>
        <v>0</v>
      </c>
      <c r="X495" s="27"/>
      <c r="Y495" s="47">
        <f t="shared" si="164"/>
        <v>45260</v>
      </c>
      <c r="Z495" s="121" t="str">
        <f>IFERROR(VLOOKUP(E495,[1]route!$E$3:$BL$10005,59,0),"")&amp;IFERROR(VLOOKUP(E495,[1]route!$E$3:$BL$10005,60,0),"")</f>
        <v/>
      </c>
      <c r="AA495" s="28">
        <f t="shared" ca="1" si="174"/>
        <v>0</v>
      </c>
      <c r="AB495" s="77">
        <f t="shared" ca="1" si="175"/>
        <v>0</v>
      </c>
      <c r="AC495" s="4">
        <f>IFERROR(MATCH($X495,$BP495:$CZ495,0),"")</f>
        <v>1</v>
      </c>
      <c r="AD495" s="29">
        <v>0</v>
      </c>
      <c r="AE495" s="30">
        <f ca="1">SUMIF([1]route!$E$3:$E$10005,E495,[1]!Table1[1])</f>
        <v>0</v>
      </c>
      <c r="AF495" s="30">
        <f ca="1">SUMIF([1]route!$E$3:$E$10005,E495,[1]!Table1[2])</f>
        <v>0</v>
      </c>
      <c r="AG495" s="30">
        <f ca="1">SUMIF([1]route!$E$3:$E$10005,E495,[1]!Table1[3])</f>
        <v>0</v>
      </c>
      <c r="AH495" s="30">
        <f ca="1">SUMIF([1]route!$E$3:$E$10005,E495,[1]!Table1[4])</f>
        <v>0</v>
      </c>
      <c r="AI495" s="30">
        <f ca="1">SUMIF([1]route!$E$3:$E$10005,E495,[1]!Table1[5])</f>
        <v>0</v>
      </c>
      <c r="AJ495" s="30">
        <f ca="1">SUMIF([1]route!$E$3:$E$10005,E495,[1]!Table1[6])</f>
        <v>0</v>
      </c>
      <c r="AK495" s="30">
        <f ca="1">SUMIF([1]route!$E$3:$E$10005,E495,[1]!Table1[7])</f>
        <v>0</v>
      </c>
      <c r="AL495" s="30">
        <f ca="1">SUMIF([1]route!$E$3:$E$10005,E495,[1]!Table1[8])</f>
        <v>0</v>
      </c>
      <c r="AM495" s="30">
        <f ca="1">SUMIF([1]route!$E$3:$E$10005,E495,[1]!Table1[9])</f>
        <v>0</v>
      </c>
      <c r="AN495" s="30">
        <f ca="1">SUMIF([1]route!$E$3:$E$10005,E495,[1]!Table1[10])</f>
        <v>0</v>
      </c>
      <c r="AO495" s="30">
        <f ca="1">SUMIF([1]route!$E$3:$E$10005,E495,[1]!Table1[11])</f>
        <v>0</v>
      </c>
      <c r="AP495" s="30">
        <f ca="1">SUMIF([1]route!$E$3:$E$10005,E495,[1]!Table1[12])</f>
        <v>0</v>
      </c>
      <c r="AQ495" s="30">
        <f ca="1">SUMIF([1]route!$E$3:$E$10005,E495,[1]!Table1[13])</f>
        <v>0</v>
      </c>
      <c r="AR495" s="30">
        <f ca="1">SUMIF([1]route!$E$3:$E$10005,E495,[1]!Table1[14])</f>
        <v>0</v>
      </c>
      <c r="AS495" s="30">
        <f ca="1">SUMIF([1]route!$E$3:$E$10005,E495,[1]!Table1[15])</f>
        <v>0</v>
      </c>
      <c r="AT495" s="30">
        <f ca="1">SUMIF([1]route!$E$3:$E$10005,E495,[1]!Table1[16])</f>
        <v>0</v>
      </c>
      <c r="AU495" s="30">
        <f ca="1">SUMIF([1]route!$E$3:$E$10005,E495,[1]!Table1[17])</f>
        <v>0</v>
      </c>
      <c r="AV495" s="30">
        <f ca="1">SUMIF([1]route!$E$3:$E$10005,E495,[1]!Table1[18])</f>
        <v>0</v>
      </c>
      <c r="AW495" s="30">
        <f ca="1">SUMIF([1]route!$E$3:$E$10005,E495,[1]!Table1[19])</f>
        <v>0</v>
      </c>
      <c r="AX495" s="30">
        <f ca="1">SUMIF([1]route!$E$3:$E$10005,E495,[1]!Table1[20])</f>
        <v>0</v>
      </c>
      <c r="AY495" s="30">
        <f ca="1">SUMIF([1]route!$E$3:$E$10005,E495,[1]!Table1[21])</f>
        <v>0</v>
      </c>
      <c r="AZ495" s="30">
        <f ca="1">SUMIF([1]route!$E$3:$E$10005,E495,[1]!Table1[22])</f>
        <v>0</v>
      </c>
      <c r="BA495" s="30">
        <f ca="1">SUMIF([1]route!$E$3:$E$10005,E495,[1]!Table1[23])</f>
        <v>0</v>
      </c>
      <c r="BB495" s="30">
        <f ca="1">SUMIF([1]route!$E$3:$E$10005,E495,[1]!Table1[24])</f>
        <v>0</v>
      </c>
      <c r="BC495" s="30">
        <f ca="1">SUMIF([1]route!$E$3:$E$10005,E495,[1]!Table1[25])</f>
        <v>0</v>
      </c>
      <c r="BD495" s="30">
        <f ca="1">SUMIF([1]route!$E$3:$E$10005,E495,[1]!Table1[26])</f>
        <v>0</v>
      </c>
      <c r="BE495" s="30">
        <f ca="1">SUMIF([1]route!$E$3:$E$10005,E495,[1]!Table1[27])</f>
        <v>0</v>
      </c>
      <c r="BF495" s="30">
        <f ca="1">SUMIF([1]route!$E$3:$E$10005,E495,[1]!Table1[28])</f>
        <v>0</v>
      </c>
      <c r="BG495" s="30">
        <f ca="1">SUMIF([1]route!$E$3:$E$10005,E495,[1]!Table1[29])</f>
        <v>0</v>
      </c>
      <c r="BH495" s="30">
        <f ca="1">SUMIF([1]route!$E$3:$E$10005,E495,[1]!Table1[30])</f>
        <v>0</v>
      </c>
      <c r="BI495" s="30">
        <f ca="1">SUMIF([1]route!$E$3:$E$10005,E495,[1]!Table1[31])</f>
        <v>0</v>
      </c>
      <c r="BJ495" s="30">
        <f ca="1">SUMIF([1]route!$E$3:$E$10005,E495,[1]!Table1[Remain PO])</f>
        <v>0</v>
      </c>
      <c r="BK495" s="31">
        <f ca="1">SUMIF([1]route!$E$3:$E$10005,E495,[1]!Table1[N+1])</f>
        <v>0</v>
      </c>
      <c r="BL495" s="31">
        <f ca="1">SUMIF([1]route!$E$3:$E$10005,E495,[1]!Table1[N+2])</f>
        <v>0</v>
      </c>
      <c r="BM495" s="31">
        <f ca="1">SUMIF([1]route!$E$3:$E$10005,E495,[1]!Table1[N+3])</f>
        <v>0</v>
      </c>
      <c r="BN495" s="32">
        <f ca="1">SUMIF([1]route!$E$3:$E$10005,E495,[1]!Table1[N+4])</f>
        <v>0</v>
      </c>
      <c r="BP495" s="37">
        <f t="shared" si="176"/>
        <v>0</v>
      </c>
      <c r="BQ495" s="35">
        <f t="shared" ca="1" si="181"/>
        <v>0</v>
      </c>
      <c r="BR495" s="35">
        <f t="shared" ca="1" si="181"/>
        <v>0</v>
      </c>
      <c r="BS495" s="35">
        <f t="shared" ca="1" si="181"/>
        <v>0</v>
      </c>
      <c r="BT495" s="35">
        <f t="shared" ca="1" si="181"/>
        <v>0</v>
      </c>
      <c r="BU495" s="35">
        <f t="shared" ca="1" si="180"/>
        <v>0</v>
      </c>
      <c r="BV495" s="35">
        <f t="shared" ca="1" si="180"/>
        <v>0</v>
      </c>
      <c r="BW495" s="35">
        <f t="shared" ca="1" si="180"/>
        <v>0</v>
      </c>
      <c r="BX495" s="35">
        <f t="shared" ca="1" si="180"/>
        <v>0</v>
      </c>
      <c r="BY495" s="35">
        <f t="shared" ca="1" si="180"/>
        <v>0</v>
      </c>
      <c r="BZ495" s="35">
        <f t="shared" ca="1" si="180"/>
        <v>0</v>
      </c>
      <c r="CA495" s="35">
        <f t="shared" ca="1" si="180"/>
        <v>0</v>
      </c>
      <c r="CB495" s="35">
        <f t="shared" ca="1" si="180"/>
        <v>0</v>
      </c>
      <c r="CC495" s="35">
        <f t="shared" ca="1" si="180"/>
        <v>0</v>
      </c>
      <c r="CD495" s="35">
        <f t="shared" ca="1" si="195"/>
        <v>0</v>
      </c>
      <c r="CE495" s="35">
        <f t="shared" ca="1" si="195"/>
        <v>0</v>
      </c>
      <c r="CF495" s="35">
        <f t="shared" ca="1" si="195"/>
        <v>0</v>
      </c>
      <c r="CG495" s="35">
        <f t="shared" ca="1" si="195"/>
        <v>0</v>
      </c>
      <c r="CH495" s="35">
        <f t="shared" ca="1" si="195"/>
        <v>0</v>
      </c>
      <c r="CI495" s="35">
        <f t="shared" ca="1" si="195"/>
        <v>0</v>
      </c>
      <c r="CJ495" s="35">
        <f t="shared" ca="1" si="177"/>
        <v>0</v>
      </c>
      <c r="CK495" s="35">
        <f t="shared" ca="1" si="177"/>
        <v>0</v>
      </c>
      <c r="CL495" s="35">
        <f t="shared" ca="1" si="177"/>
        <v>0</v>
      </c>
      <c r="CM495" s="35">
        <f t="shared" ca="1" si="177"/>
        <v>0</v>
      </c>
      <c r="CN495" s="35">
        <f t="shared" ca="1" si="177"/>
        <v>0</v>
      </c>
      <c r="CO495" s="35">
        <f t="shared" ca="1" si="177"/>
        <v>0</v>
      </c>
      <c r="CP495" s="35">
        <f t="shared" ca="1" si="177"/>
        <v>0</v>
      </c>
      <c r="CQ495" s="35">
        <f t="shared" ca="1" si="179"/>
        <v>0</v>
      </c>
      <c r="CR495" s="35">
        <f t="shared" ca="1" si="179"/>
        <v>0</v>
      </c>
      <c r="CS495" s="35">
        <f t="shared" ca="1" si="179"/>
        <v>0</v>
      </c>
      <c r="CT495" s="35">
        <f t="shared" ca="1" si="179"/>
        <v>0</v>
      </c>
      <c r="CU495" s="35">
        <f t="shared" ca="1" si="179"/>
        <v>0</v>
      </c>
      <c r="CV495" s="35">
        <f t="shared" ca="1" si="179"/>
        <v>0</v>
      </c>
      <c r="CW495" s="38">
        <f t="shared" ca="1" si="160"/>
        <v>0</v>
      </c>
      <c r="CX495" s="38">
        <f t="shared" ca="1" si="160"/>
        <v>0</v>
      </c>
      <c r="CY495" s="38">
        <f t="shared" ca="1" si="160"/>
        <v>0</v>
      </c>
      <c r="CZ495" s="39">
        <f t="shared" ca="1" si="160"/>
        <v>0</v>
      </c>
      <c r="DA495" s="35"/>
    </row>
    <row r="496" spans="4:105" x14ac:dyDescent="0.3">
      <c r="D496" s="19"/>
      <c r="E496" s="20" t="s">
        <v>1662</v>
      </c>
      <c r="F496" s="19" t="str">
        <f t="shared" si="166"/>
        <v>|0200226117|22.20|0.00|1.600|0.000</v>
      </c>
      <c r="G496" s="19" t="str">
        <f>'Cutting Rules'!H496</f>
        <v>||||||||||||</v>
      </c>
      <c r="H496" s="19" t="str">
        <f>VLOOKUP(MID(F496,8,2),[1]Special!$H$2:$I$32,2,0)</f>
        <v>STKMHT490</v>
      </c>
      <c r="I496" s="19" t="str">
        <f t="shared" si="189"/>
        <v>NBC</v>
      </c>
      <c r="J496" s="19" t="str">
        <f t="shared" si="190"/>
        <v>P</v>
      </c>
      <c r="K496" s="19" t="str">
        <f t="shared" si="191"/>
        <v>22.2</v>
      </c>
      <c r="L496" s="19" t="str">
        <f t="shared" si="192"/>
        <v>0.00</v>
      </c>
      <c r="M496" s="52" t="str">
        <f t="shared" si="193"/>
        <v>1.60</v>
      </c>
      <c r="N496" s="52" t="str">
        <f t="shared" si="194"/>
        <v>6067</v>
      </c>
      <c r="O496" s="19">
        <f>VLOOKUP(F496,[1]Item!$A$5:$Z$10000,26,0)</f>
        <v>0.81299999999999994</v>
      </c>
      <c r="P496" s="19" t="str">
        <f>VLOOKUP(E496,[1]route!$E$3:$O$10005,11,0)</f>
        <v>C</v>
      </c>
      <c r="Q496" s="62" t="str">
        <f>'Cutting Rules'!AD496</f>
        <v>1208------------</v>
      </c>
      <c r="R496" s="23">
        <f ca="1">SUMIF([1]route!$E$3:$E$10005,E496,[1]!Table1[生産])</f>
        <v>0</v>
      </c>
      <c r="S496" s="24"/>
      <c r="T496" s="78" t="s">
        <v>547</v>
      </c>
      <c r="U496" s="19"/>
      <c r="V496" s="48">
        <f>SUMIF([1]route!$E$3:$E$10005,E496,[1]route!$M$3:$M$10005)</f>
        <v>16</v>
      </c>
      <c r="W496" s="56">
        <f t="shared" si="188"/>
        <v>78.919535999999994</v>
      </c>
      <c r="X496" s="27"/>
      <c r="Y496" s="47" t="str">
        <f t="shared" ca="1" si="164"/>
        <v/>
      </c>
      <c r="Z496" s="121" t="str">
        <f>IFERROR(VLOOKUP(E496,[1]route!$E$3:$BL$10005,59,0),"")&amp;IFERROR(VLOOKUP(E496,[1]route!$E$3:$BL$10005,60,0),"")</f>
        <v/>
      </c>
      <c r="AA496" s="28">
        <f t="shared" ca="1" si="174"/>
        <v>0</v>
      </c>
      <c r="AB496" s="77">
        <f t="shared" ca="1" si="175"/>
        <v>0</v>
      </c>
      <c r="AC496" s="4" t="str">
        <f t="shared" ca="1" si="165"/>
        <v/>
      </c>
      <c r="AD496" s="29">
        <v>0</v>
      </c>
      <c r="AE496" s="30">
        <f ca="1">SUMIF([1]route!$E$3:$E$10005,E496,[1]!Table1[1])</f>
        <v>0</v>
      </c>
      <c r="AF496" s="30">
        <f ca="1">SUMIF([1]route!$E$3:$E$10005,E496,[1]!Table1[2])</f>
        <v>0</v>
      </c>
      <c r="AG496" s="30">
        <f ca="1">SUMIF([1]route!$E$3:$E$10005,E496,[1]!Table1[3])</f>
        <v>0</v>
      </c>
      <c r="AH496" s="30">
        <f ca="1">SUMIF([1]route!$E$3:$E$10005,E496,[1]!Table1[4])</f>
        <v>0</v>
      </c>
      <c r="AI496" s="30">
        <f ca="1">SUMIF([1]route!$E$3:$E$10005,E496,[1]!Table1[5])</f>
        <v>0</v>
      </c>
      <c r="AJ496" s="30">
        <f ca="1">SUMIF([1]route!$E$3:$E$10005,E496,[1]!Table1[6])</f>
        <v>0</v>
      </c>
      <c r="AK496" s="30">
        <f ca="1">SUMIF([1]route!$E$3:$E$10005,E496,[1]!Table1[7])</f>
        <v>0</v>
      </c>
      <c r="AL496" s="30">
        <f ca="1">SUMIF([1]route!$E$3:$E$10005,E496,[1]!Table1[8])</f>
        <v>0</v>
      </c>
      <c r="AM496" s="30">
        <f ca="1">SUMIF([1]route!$E$3:$E$10005,E496,[1]!Table1[9])</f>
        <v>0</v>
      </c>
      <c r="AN496" s="30">
        <f ca="1">SUMIF([1]route!$E$3:$E$10005,E496,[1]!Table1[10])</f>
        <v>0</v>
      </c>
      <c r="AO496" s="30">
        <f ca="1">SUMIF([1]route!$E$3:$E$10005,E496,[1]!Table1[11])</f>
        <v>0</v>
      </c>
      <c r="AP496" s="30">
        <f ca="1">SUMIF([1]route!$E$3:$E$10005,E496,[1]!Table1[12])</f>
        <v>0</v>
      </c>
      <c r="AQ496" s="30">
        <f ca="1">SUMIF([1]route!$E$3:$E$10005,E496,[1]!Table1[13])</f>
        <v>0</v>
      </c>
      <c r="AR496" s="30">
        <f ca="1">SUMIF([1]route!$E$3:$E$10005,E496,[1]!Table1[14])</f>
        <v>0</v>
      </c>
      <c r="AS496" s="30">
        <f ca="1">SUMIF([1]route!$E$3:$E$10005,E496,[1]!Table1[15])</f>
        <v>0</v>
      </c>
      <c r="AT496" s="30">
        <f ca="1">SUMIF([1]route!$E$3:$E$10005,E496,[1]!Table1[16])</f>
        <v>0</v>
      </c>
      <c r="AU496" s="30">
        <f ca="1">SUMIF([1]route!$E$3:$E$10005,E496,[1]!Table1[17])</f>
        <v>0</v>
      </c>
      <c r="AV496" s="30">
        <f ca="1">SUMIF([1]route!$E$3:$E$10005,E496,[1]!Table1[18])</f>
        <v>0</v>
      </c>
      <c r="AW496" s="30">
        <f ca="1">SUMIF([1]route!$E$3:$E$10005,E496,[1]!Table1[19])</f>
        <v>0</v>
      </c>
      <c r="AX496" s="30">
        <f ca="1">SUMIF([1]route!$E$3:$E$10005,E496,[1]!Table1[20])</f>
        <v>0</v>
      </c>
      <c r="AY496" s="30">
        <f ca="1">SUMIF([1]route!$E$3:$E$10005,E496,[1]!Table1[21])</f>
        <v>0</v>
      </c>
      <c r="AZ496" s="30">
        <f ca="1">SUMIF([1]route!$E$3:$E$10005,E496,[1]!Table1[22])</f>
        <v>0</v>
      </c>
      <c r="BA496" s="30">
        <f ca="1">SUMIF([1]route!$E$3:$E$10005,E496,[1]!Table1[23])</f>
        <v>0</v>
      </c>
      <c r="BB496" s="30">
        <f ca="1">SUMIF([1]route!$E$3:$E$10005,E496,[1]!Table1[24])</f>
        <v>0</v>
      </c>
      <c r="BC496" s="30">
        <f ca="1">SUMIF([1]route!$E$3:$E$10005,E496,[1]!Table1[25])</f>
        <v>0</v>
      </c>
      <c r="BD496" s="30">
        <f ca="1">SUMIF([1]route!$E$3:$E$10005,E496,[1]!Table1[26])</f>
        <v>0</v>
      </c>
      <c r="BE496" s="30">
        <f ca="1">SUMIF([1]route!$E$3:$E$10005,E496,[1]!Table1[27])</f>
        <v>0</v>
      </c>
      <c r="BF496" s="30">
        <f ca="1">SUMIF([1]route!$E$3:$E$10005,E496,[1]!Table1[28])</f>
        <v>0</v>
      </c>
      <c r="BG496" s="30">
        <f ca="1">SUMIF([1]route!$E$3:$E$10005,E496,[1]!Table1[29])</f>
        <v>0</v>
      </c>
      <c r="BH496" s="30">
        <f ca="1">SUMIF([1]route!$E$3:$E$10005,E496,[1]!Table1[30])</f>
        <v>0</v>
      </c>
      <c r="BI496" s="30">
        <f ca="1">SUMIF([1]route!$E$3:$E$10005,E496,[1]!Table1[31])</f>
        <v>0</v>
      </c>
      <c r="BJ496" s="30">
        <f ca="1">SUMIF([1]route!$E$3:$E$10005,E496,[1]!Table1[Remain PO])</f>
        <v>0</v>
      </c>
      <c r="BK496" s="31">
        <f ca="1">SUMIF([1]route!$E$3:$E$10005,E496,[1]!Table1[N+1])</f>
        <v>0</v>
      </c>
      <c r="BL496" s="31">
        <f ca="1">SUMIF([1]route!$E$3:$E$10005,E496,[1]!Table1[N+2])</f>
        <v>0</v>
      </c>
      <c r="BM496" s="31">
        <f ca="1">SUMIF([1]route!$E$3:$E$10005,E496,[1]!Table1[N+3])</f>
        <v>0</v>
      </c>
      <c r="BN496" s="32">
        <f ca="1">SUMIF([1]route!$E$3:$E$10005,E496,[1]!Table1[N+4])</f>
        <v>0</v>
      </c>
      <c r="BP496" s="37">
        <f t="shared" si="176"/>
        <v>16</v>
      </c>
      <c r="BQ496" s="35">
        <f t="shared" ca="1" si="181"/>
        <v>16</v>
      </c>
      <c r="BR496" s="35">
        <f t="shared" ca="1" si="181"/>
        <v>16</v>
      </c>
      <c r="BS496" s="35">
        <f t="shared" ca="1" si="181"/>
        <v>16</v>
      </c>
      <c r="BT496" s="35">
        <f t="shared" ca="1" si="181"/>
        <v>16</v>
      </c>
      <c r="BU496" s="35">
        <f t="shared" ca="1" si="180"/>
        <v>16</v>
      </c>
      <c r="BV496" s="35">
        <f t="shared" ca="1" si="180"/>
        <v>16</v>
      </c>
      <c r="BW496" s="35">
        <f t="shared" ca="1" si="180"/>
        <v>16</v>
      </c>
      <c r="BX496" s="35">
        <f t="shared" ca="1" si="180"/>
        <v>16</v>
      </c>
      <c r="BY496" s="35">
        <f t="shared" ca="1" si="180"/>
        <v>16</v>
      </c>
      <c r="BZ496" s="35">
        <f t="shared" ca="1" si="180"/>
        <v>16</v>
      </c>
      <c r="CA496" s="35">
        <f t="shared" ca="1" si="180"/>
        <v>16</v>
      </c>
      <c r="CB496" s="35">
        <f t="shared" ca="1" si="180"/>
        <v>16</v>
      </c>
      <c r="CC496" s="35">
        <f t="shared" ca="1" si="180"/>
        <v>16</v>
      </c>
      <c r="CD496" s="35">
        <f t="shared" ca="1" si="195"/>
        <v>16</v>
      </c>
      <c r="CE496" s="35">
        <f t="shared" ca="1" si="195"/>
        <v>16</v>
      </c>
      <c r="CF496" s="35">
        <f t="shared" ca="1" si="195"/>
        <v>16</v>
      </c>
      <c r="CG496" s="35">
        <f t="shared" ca="1" si="195"/>
        <v>16</v>
      </c>
      <c r="CH496" s="35">
        <f t="shared" ca="1" si="195"/>
        <v>16</v>
      </c>
      <c r="CI496" s="35">
        <f t="shared" ca="1" si="195"/>
        <v>16</v>
      </c>
      <c r="CJ496" s="35">
        <f t="shared" ca="1" si="177"/>
        <v>16</v>
      </c>
      <c r="CK496" s="35">
        <f t="shared" ca="1" si="177"/>
        <v>16</v>
      </c>
      <c r="CL496" s="35">
        <f t="shared" ca="1" si="177"/>
        <v>16</v>
      </c>
      <c r="CM496" s="35">
        <f t="shared" ca="1" si="177"/>
        <v>16</v>
      </c>
      <c r="CN496" s="35">
        <f t="shared" ca="1" si="177"/>
        <v>16</v>
      </c>
      <c r="CO496" s="35">
        <f t="shared" ca="1" si="177"/>
        <v>16</v>
      </c>
      <c r="CP496" s="35">
        <f t="shared" ca="1" si="177"/>
        <v>16</v>
      </c>
      <c r="CQ496" s="35">
        <f t="shared" ca="1" si="179"/>
        <v>16</v>
      </c>
      <c r="CR496" s="35">
        <f t="shared" ca="1" si="179"/>
        <v>16</v>
      </c>
      <c r="CS496" s="35">
        <f t="shared" ca="1" si="179"/>
        <v>16</v>
      </c>
      <c r="CT496" s="35">
        <f t="shared" ca="1" si="179"/>
        <v>16</v>
      </c>
      <c r="CU496" s="35">
        <f t="shared" ca="1" si="179"/>
        <v>16</v>
      </c>
      <c r="CV496" s="35">
        <f t="shared" ca="1" si="179"/>
        <v>16</v>
      </c>
      <c r="CW496" s="38">
        <f t="shared" ca="1" si="160"/>
        <v>16</v>
      </c>
      <c r="CX496" s="38">
        <f t="shared" ca="1" si="160"/>
        <v>16</v>
      </c>
      <c r="CY496" s="38">
        <f t="shared" ca="1" si="160"/>
        <v>16</v>
      </c>
      <c r="CZ496" s="39">
        <f t="shared" ca="1" si="160"/>
        <v>16</v>
      </c>
      <c r="DA496" s="35"/>
    </row>
    <row r="497" spans="4:105" x14ac:dyDescent="0.3">
      <c r="D497" s="19"/>
      <c r="E497" s="20" t="s">
        <v>1268</v>
      </c>
      <c r="F497" s="19" t="str">
        <f t="shared" si="166"/>
        <v>|0200226240|22.20|0.00|1.600|0.000</v>
      </c>
      <c r="G497" s="19" t="str">
        <f>'Cutting Rules'!H497</f>
        <v>||||||||||||</v>
      </c>
      <c r="H497" s="19" t="str">
        <f>VLOOKUP(MID(F497,8,2),[1]Special!$H$2:$I$32,2,0)</f>
        <v>STKMHT590</v>
      </c>
      <c r="I497" s="19" t="str">
        <f t="shared" si="189"/>
        <v>NBC</v>
      </c>
      <c r="J497" s="19" t="str">
        <f t="shared" si="190"/>
        <v>P</v>
      </c>
      <c r="K497" s="19" t="str">
        <f t="shared" si="191"/>
        <v>22.2</v>
      </c>
      <c r="L497" s="19" t="str">
        <f t="shared" si="192"/>
        <v>0.00</v>
      </c>
      <c r="M497" s="52" t="str">
        <f t="shared" si="193"/>
        <v>1.60</v>
      </c>
      <c r="N497" s="52" t="str">
        <f t="shared" si="194"/>
        <v>6010</v>
      </c>
      <c r="O497" s="19">
        <f>VLOOKUP(F497,[1]Item!$A$5:$Z$10000,26,0)</f>
        <v>0.81299999999999994</v>
      </c>
      <c r="P497" s="19" t="str">
        <f>VLOOKUP(E497,[1]route!$E$3:$O$10005,11,0)</f>
        <v>P/E</v>
      </c>
      <c r="Q497" s="62" t="str">
        <f>'Cutting Rules'!AD497</f>
        <v>6010------------</v>
      </c>
      <c r="R497" s="23">
        <f ca="1">SUMIF([1]route!$E$3:$E$10005,E497,[1]!Table1[生産])</f>
        <v>0</v>
      </c>
      <c r="S497" s="24"/>
      <c r="T497" s="78" t="s">
        <v>547</v>
      </c>
      <c r="U497" s="19"/>
      <c r="V497" s="48">
        <f>SUMIF([1]route!$E$3:$E$10005,E497,[1]route!$M$3:$M$10005)</f>
        <v>0</v>
      </c>
      <c r="W497" s="56">
        <f t="shared" si="188"/>
        <v>0</v>
      </c>
      <c r="X497" s="27"/>
      <c r="Y497" s="47">
        <f>IFERROR(CHOOSE($AC497,$BP$1,$BQ$1,$BR$1,$BS$1,$BT$1,$BU$1,$BV$1,$BW$1,$BX$1,$BY$1,$BZ$1,$CA$1,$CB$1,$CC$1,$CD$1,$CE$1,$CF$1,$CG$1,$CH$1,$CI$1,$CJ$1,$CK$1,$CL$1,$CM$1,$CN$1,$CO$1,$CP$1,$CQ$1,$CR$1,$CS$1,$CT$1,$CU$1,$CV$1,$CW$1,$CX$1,$CY$1,$CZ$1,),"")</f>
        <v>45260</v>
      </c>
      <c r="Z497" s="121" t="str">
        <f>IFERROR(VLOOKUP(E497,[1]route!$E$3:$BL$10005,59,0),"")&amp;IFERROR(VLOOKUP(E497,[1]route!$E$3:$BL$10005,60,0),"")</f>
        <v/>
      </c>
      <c r="AA497" s="28">
        <f t="shared" ca="1" si="174"/>
        <v>0</v>
      </c>
      <c r="AB497" s="77">
        <f t="shared" ca="1" si="175"/>
        <v>0</v>
      </c>
      <c r="AC497" s="4">
        <f t="shared" si="165"/>
        <v>1</v>
      </c>
      <c r="AD497" s="29">
        <v>0</v>
      </c>
      <c r="AE497" s="30">
        <f ca="1">SUMIF([1]route!$E$3:$E$10005,E497,[1]!Table1[1])</f>
        <v>0</v>
      </c>
      <c r="AF497" s="30">
        <f ca="1">SUMIF([1]route!$E$3:$E$10005,E497,[1]!Table1[2])</f>
        <v>0</v>
      </c>
      <c r="AG497" s="30">
        <f ca="1">SUMIF([1]route!$E$3:$E$10005,E497,[1]!Table1[3])</f>
        <v>0</v>
      </c>
      <c r="AH497" s="30">
        <f ca="1">SUMIF([1]route!$E$3:$E$10005,E497,[1]!Table1[4])</f>
        <v>0</v>
      </c>
      <c r="AI497" s="30">
        <f ca="1">SUMIF([1]route!$E$3:$E$10005,E497,[1]!Table1[5])</f>
        <v>0</v>
      </c>
      <c r="AJ497" s="30">
        <f ca="1">SUMIF([1]route!$E$3:$E$10005,E497,[1]!Table1[6])</f>
        <v>0</v>
      </c>
      <c r="AK497" s="30">
        <f ca="1">SUMIF([1]route!$E$3:$E$10005,E497,[1]!Table1[7])</f>
        <v>0</v>
      </c>
      <c r="AL497" s="30">
        <f ca="1">SUMIF([1]route!$E$3:$E$10005,E497,[1]!Table1[8])</f>
        <v>0</v>
      </c>
      <c r="AM497" s="30">
        <f ca="1">SUMIF([1]route!$E$3:$E$10005,E497,[1]!Table1[9])</f>
        <v>0</v>
      </c>
      <c r="AN497" s="30">
        <f ca="1">SUMIF([1]route!$E$3:$E$10005,E497,[1]!Table1[10])</f>
        <v>0</v>
      </c>
      <c r="AO497" s="30">
        <f ca="1">SUMIF([1]route!$E$3:$E$10005,E497,[1]!Table1[11])</f>
        <v>0</v>
      </c>
      <c r="AP497" s="30">
        <f ca="1">SUMIF([1]route!$E$3:$E$10005,E497,[1]!Table1[12])</f>
        <v>0</v>
      </c>
      <c r="AQ497" s="30">
        <f ca="1">SUMIF([1]route!$E$3:$E$10005,E497,[1]!Table1[13])</f>
        <v>0</v>
      </c>
      <c r="AR497" s="30">
        <f ca="1">SUMIF([1]route!$E$3:$E$10005,E497,[1]!Table1[14])</f>
        <v>0</v>
      </c>
      <c r="AS497" s="30">
        <f ca="1">SUMIF([1]route!$E$3:$E$10005,E497,[1]!Table1[15])</f>
        <v>0</v>
      </c>
      <c r="AT497" s="30">
        <f ca="1">SUMIF([1]route!$E$3:$E$10005,E497,[1]!Table1[16])</f>
        <v>0</v>
      </c>
      <c r="AU497" s="30">
        <f ca="1">SUMIF([1]route!$E$3:$E$10005,E497,[1]!Table1[17])</f>
        <v>0</v>
      </c>
      <c r="AV497" s="30">
        <f ca="1">SUMIF([1]route!$E$3:$E$10005,E497,[1]!Table1[18])</f>
        <v>0</v>
      </c>
      <c r="AW497" s="30">
        <f ca="1">SUMIF([1]route!$E$3:$E$10005,E497,[1]!Table1[19])</f>
        <v>0</v>
      </c>
      <c r="AX497" s="30">
        <f ca="1">SUMIF([1]route!$E$3:$E$10005,E497,[1]!Table1[20])</f>
        <v>0</v>
      </c>
      <c r="AY497" s="30">
        <f ca="1">SUMIF([1]route!$E$3:$E$10005,E497,[1]!Table1[21])</f>
        <v>0</v>
      </c>
      <c r="AZ497" s="30">
        <f ca="1">SUMIF([1]route!$E$3:$E$10005,E497,[1]!Table1[22])</f>
        <v>0</v>
      </c>
      <c r="BA497" s="30">
        <f ca="1">SUMIF([1]route!$E$3:$E$10005,E497,[1]!Table1[23])</f>
        <v>0</v>
      </c>
      <c r="BB497" s="30">
        <f ca="1">SUMIF([1]route!$E$3:$E$10005,E497,[1]!Table1[24])</f>
        <v>0</v>
      </c>
      <c r="BC497" s="30">
        <f ca="1">SUMIF([1]route!$E$3:$E$10005,E497,[1]!Table1[25])</f>
        <v>0</v>
      </c>
      <c r="BD497" s="30">
        <f ca="1">SUMIF([1]route!$E$3:$E$10005,E497,[1]!Table1[26])</f>
        <v>0</v>
      </c>
      <c r="BE497" s="30">
        <f ca="1">SUMIF([1]route!$E$3:$E$10005,E497,[1]!Table1[27])</f>
        <v>0</v>
      </c>
      <c r="BF497" s="30">
        <f ca="1">SUMIF([1]route!$E$3:$E$10005,E497,[1]!Table1[28])</f>
        <v>0</v>
      </c>
      <c r="BG497" s="30">
        <f ca="1">SUMIF([1]route!$E$3:$E$10005,E497,[1]!Table1[29])</f>
        <v>0</v>
      </c>
      <c r="BH497" s="30">
        <f ca="1">SUMIF([1]route!$E$3:$E$10005,E497,[1]!Table1[30])</f>
        <v>0</v>
      </c>
      <c r="BI497" s="30">
        <f ca="1">SUMIF([1]route!$E$3:$E$10005,E497,[1]!Table1[31])</f>
        <v>0</v>
      </c>
      <c r="BJ497" s="30">
        <f ca="1">SUMIF([1]route!$E$3:$E$10005,E497,[1]!Table1[Remain PO])</f>
        <v>0</v>
      </c>
      <c r="BK497" s="31">
        <f ca="1">SUMIF([1]route!$E$3:$E$10005,E497,[1]!Table1[N+1])</f>
        <v>0</v>
      </c>
      <c r="BL497" s="31">
        <f ca="1">SUMIF([1]route!$E$3:$E$10005,E497,[1]!Table1[N+2])</f>
        <v>0</v>
      </c>
      <c r="BM497" s="31">
        <f ca="1">SUMIF([1]route!$E$3:$E$10005,E497,[1]!Table1[N+3])</f>
        <v>0</v>
      </c>
      <c r="BN497" s="32">
        <f ca="1">SUMIF([1]route!$E$3:$E$10005,E497,[1]!Table1[N+4])</f>
        <v>0</v>
      </c>
      <c r="BP497" s="37">
        <f t="shared" si="176"/>
        <v>0</v>
      </c>
      <c r="BQ497" s="35">
        <f t="shared" ca="1" si="181"/>
        <v>0</v>
      </c>
      <c r="BR497" s="35">
        <f t="shared" ca="1" si="181"/>
        <v>0</v>
      </c>
      <c r="BS497" s="35">
        <f t="shared" ca="1" si="181"/>
        <v>0</v>
      </c>
      <c r="BT497" s="35">
        <f t="shared" ca="1" si="181"/>
        <v>0</v>
      </c>
      <c r="BU497" s="35">
        <f t="shared" ca="1" si="180"/>
        <v>0</v>
      </c>
      <c r="BV497" s="35">
        <f t="shared" ca="1" si="180"/>
        <v>0</v>
      </c>
      <c r="BW497" s="35">
        <f t="shared" ca="1" si="180"/>
        <v>0</v>
      </c>
      <c r="BX497" s="35">
        <f t="shared" ca="1" si="180"/>
        <v>0</v>
      </c>
      <c r="BY497" s="35">
        <f t="shared" ca="1" si="180"/>
        <v>0</v>
      </c>
      <c r="BZ497" s="35">
        <f t="shared" ca="1" si="180"/>
        <v>0</v>
      </c>
      <c r="CA497" s="35">
        <f t="shared" ca="1" si="180"/>
        <v>0</v>
      </c>
      <c r="CB497" s="35">
        <f t="shared" ca="1" si="180"/>
        <v>0</v>
      </c>
      <c r="CC497" s="35">
        <f t="shared" ca="1" si="180"/>
        <v>0</v>
      </c>
      <c r="CD497" s="35">
        <f t="shared" ca="1" si="195"/>
        <v>0</v>
      </c>
      <c r="CE497" s="35">
        <f t="shared" ca="1" si="195"/>
        <v>0</v>
      </c>
      <c r="CF497" s="35">
        <f t="shared" ca="1" si="195"/>
        <v>0</v>
      </c>
      <c r="CG497" s="35">
        <f t="shared" ca="1" si="195"/>
        <v>0</v>
      </c>
      <c r="CH497" s="35">
        <f t="shared" ca="1" si="195"/>
        <v>0</v>
      </c>
      <c r="CI497" s="35">
        <f t="shared" ca="1" si="195"/>
        <v>0</v>
      </c>
      <c r="CJ497" s="35">
        <f t="shared" ca="1" si="177"/>
        <v>0</v>
      </c>
      <c r="CK497" s="35">
        <f t="shared" ca="1" si="177"/>
        <v>0</v>
      </c>
      <c r="CL497" s="35">
        <f t="shared" ca="1" si="177"/>
        <v>0</v>
      </c>
      <c r="CM497" s="35">
        <f t="shared" ca="1" si="177"/>
        <v>0</v>
      </c>
      <c r="CN497" s="35">
        <f t="shared" ca="1" si="177"/>
        <v>0</v>
      </c>
      <c r="CO497" s="35">
        <f t="shared" ca="1" si="177"/>
        <v>0</v>
      </c>
      <c r="CP497" s="35">
        <f t="shared" ca="1" si="177"/>
        <v>0</v>
      </c>
      <c r="CQ497" s="35">
        <f t="shared" ca="1" si="179"/>
        <v>0</v>
      </c>
      <c r="CR497" s="35">
        <f t="shared" ca="1" si="179"/>
        <v>0</v>
      </c>
      <c r="CS497" s="35">
        <f t="shared" ca="1" si="179"/>
        <v>0</v>
      </c>
      <c r="CT497" s="35">
        <f t="shared" ca="1" si="179"/>
        <v>0</v>
      </c>
      <c r="CU497" s="35">
        <f t="shared" ca="1" si="179"/>
        <v>0</v>
      </c>
      <c r="CV497" s="35">
        <f t="shared" ca="1" si="179"/>
        <v>0</v>
      </c>
      <c r="CW497" s="38">
        <f t="shared" ca="1" si="160"/>
        <v>0</v>
      </c>
      <c r="CX497" s="38">
        <f t="shared" ca="1" si="160"/>
        <v>0</v>
      </c>
      <c r="CY497" s="38">
        <f t="shared" ca="1" si="160"/>
        <v>0</v>
      </c>
      <c r="CZ497" s="39">
        <f t="shared" ca="1" si="160"/>
        <v>0</v>
      </c>
      <c r="DA497" s="35"/>
    </row>
    <row r="498" spans="4:105" x14ac:dyDescent="0.3">
      <c r="D498" s="19"/>
      <c r="E498" s="20" t="s">
        <v>1269</v>
      </c>
      <c r="F498" s="19" t="str">
        <f t="shared" si="166"/>
        <v>|0200226240|22.20|0.00|2.000|0.000</v>
      </c>
      <c r="G498" s="19" t="str">
        <f>'Cutting Rules'!H498</f>
        <v>||||||||||||</v>
      </c>
      <c r="H498" s="19" t="str">
        <f>VLOOKUP(MID(F498,8,2),[1]Special!$H$2:$I$32,2,0)</f>
        <v>STKMHT590</v>
      </c>
      <c r="I498" s="19" t="str">
        <f t="shared" si="189"/>
        <v>NBC</v>
      </c>
      <c r="J498" s="19" t="str">
        <f t="shared" si="190"/>
        <v>P</v>
      </c>
      <c r="K498" s="19" t="str">
        <f t="shared" si="191"/>
        <v>22.2</v>
      </c>
      <c r="L498" s="19" t="str">
        <f t="shared" si="192"/>
        <v>0.00</v>
      </c>
      <c r="M498" s="52" t="str">
        <f t="shared" si="193"/>
        <v>2.00</v>
      </c>
      <c r="N498" s="52" t="str">
        <f t="shared" si="194"/>
        <v>5767</v>
      </c>
      <c r="O498" s="19">
        <f>VLOOKUP(F498,[1]Item!$A$5:$Z$10000,26,0)</f>
        <v>0.996</v>
      </c>
      <c r="P498" s="19" t="str">
        <f>VLOOKUP(E498,[1]route!$E$3:$O$10005,11,0)</f>
        <v>P/E</v>
      </c>
      <c r="Q498" s="62" t="str">
        <f>'Cutting Rules'!AD498</f>
        <v>5767------------</v>
      </c>
      <c r="R498" s="23">
        <f ca="1">SUMIF([1]route!$E$3:$E$10005,E498,[1]!Table1[生産])</f>
        <v>0</v>
      </c>
      <c r="S498" s="24"/>
      <c r="T498" s="78" t="s">
        <v>547</v>
      </c>
      <c r="U498" s="19"/>
      <c r="V498" s="48">
        <f>SUMIF([1]route!$E$3:$E$10005,E498,[1]route!$M$3:$M$10005)</f>
        <v>0</v>
      </c>
      <c r="W498" s="56">
        <f t="shared" si="188"/>
        <v>0</v>
      </c>
      <c r="X498" s="27"/>
      <c r="Y498" s="47">
        <f>IFERROR(CHOOSE($AC498,$BP$1,$BQ$1,$BR$1,$BS$1,$BT$1,$BU$1,$BV$1,$BW$1,$BX$1,$BY$1,$BZ$1,$CA$1,$CB$1,$CC$1,$CD$1,$CE$1,$CF$1,$CG$1,$CH$1,$CI$1,$CJ$1,$CK$1,$CL$1,$CM$1,$CN$1,$CO$1,$CP$1,$CQ$1,$CR$1,$CS$1,$CT$1,$CU$1,$CV$1,$CW$1,$CX$1,$CY$1,$CZ$1,),"")</f>
        <v>45260</v>
      </c>
      <c r="Z498" s="121" t="str">
        <f>IFERROR(VLOOKUP(E498,[1]route!$E$3:$BL$10005,59,0),"")&amp;IFERROR(VLOOKUP(E498,[1]route!$E$3:$BL$10005,60,0),"")</f>
        <v/>
      </c>
      <c r="AA498" s="28">
        <f t="shared" ca="1" si="174"/>
        <v>0</v>
      </c>
      <c r="AB498" s="77">
        <f t="shared" ca="1" si="175"/>
        <v>0</v>
      </c>
      <c r="AC498" s="4">
        <f t="shared" si="165"/>
        <v>1</v>
      </c>
      <c r="AD498" s="29">
        <v>0</v>
      </c>
      <c r="AE498" s="30">
        <f ca="1">SUMIF([1]route!$E$3:$E$10005,E498,[1]!Table1[1])</f>
        <v>0</v>
      </c>
      <c r="AF498" s="30">
        <f ca="1">SUMIF([1]route!$E$3:$E$10005,E498,[1]!Table1[2])</f>
        <v>0</v>
      </c>
      <c r="AG498" s="30">
        <f ca="1">SUMIF([1]route!$E$3:$E$10005,E498,[1]!Table1[3])</f>
        <v>0</v>
      </c>
      <c r="AH498" s="30">
        <f ca="1">SUMIF([1]route!$E$3:$E$10005,E498,[1]!Table1[4])</f>
        <v>0</v>
      </c>
      <c r="AI498" s="30">
        <f ca="1">SUMIF([1]route!$E$3:$E$10005,E498,[1]!Table1[5])</f>
        <v>0</v>
      </c>
      <c r="AJ498" s="30">
        <f ca="1">SUMIF([1]route!$E$3:$E$10005,E498,[1]!Table1[6])</f>
        <v>0</v>
      </c>
      <c r="AK498" s="30">
        <f ca="1">SUMIF([1]route!$E$3:$E$10005,E498,[1]!Table1[7])</f>
        <v>0</v>
      </c>
      <c r="AL498" s="30">
        <f ca="1">SUMIF([1]route!$E$3:$E$10005,E498,[1]!Table1[8])</f>
        <v>0</v>
      </c>
      <c r="AM498" s="30">
        <f ca="1">SUMIF([1]route!$E$3:$E$10005,E498,[1]!Table1[9])</f>
        <v>0</v>
      </c>
      <c r="AN498" s="30">
        <f ca="1">SUMIF([1]route!$E$3:$E$10005,E498,[1]!Table1[10])</f>
        <v>0</v>
      </c>
      <c r="AO498" s="30">
        <f ca="1">SUMIF([1]route!$E$3:$E$10005,E498,[1]!Table1[11])</f>
        <v>0</v>
      </c>
      <c r="AP498" s="30">
        <f ca="1">SUMIF([1]route!$E$3:$E$10005,E498,[1]!Table1[12])</f>
        <v>0</v>
      </c>
      <c r="AQ498" s="30">
        <f ca="1">SUMIF([1]route!$E$3:$E$10005,E498,[1]!Table1[13])</f>
        <v>0</v>
      </c>
      <c r="AR498" s="30">
        <f ca="1">SUMIF([1]route!$E$3:$E$10005,E498,[1]!Table1[14])</f>
        <v>0</v>
      </c>
      <c r="AS498" s="30">
        <f ca="1">SUMIF([1]route!$E$3:$E$10005,E498,[1]!Table1[15])</f>
        <v>0</v>
      </c>
      <c r="AT498" s="30">
        <f ca="1">SUMIF([1]route!$E$3:$E$10005,E498,[1]!Table1[16])</f>
        <v>0</v>
      </c>
      <c r="AU498" s="30">
        <f ca="1">SUMIF([1]route!$E$3:$E$10005,E498,[1]!Table1[17])</f>
        <v>0</v>
      </c>
      <c r="AV498" s="30">
        <f ca="1">SUMIF([1]route!$E$3:$E$10005,E498,[1]!Table1[18])</f>
        <v>0</v>
      </c>
      <c r="AW498" s="30">
        <f ca="1">SUMIF([1]route!$E$3:$E$10005,E498,[1]!Table1[19])</f>
        <v>0</v>
      </c>
      <c r="AX498" s="30">
        <f ca="1">SUMIF([1]route!$E$3:$E$10005,E498,[1]!Table1[20])</f>
        <v>0</v>
      </c>
      <c r="AY498" s="30">
        <f ca="1">SUMIF([1]route!$E$3:$E$10005,E498,[1]!Table1[21])</f>
        <v>0</v>
      </c>
      <c r="AZ498" s="30">
        <f ca="1">SUMIF([1]route!$E$3:$E$10005,E498,[1]!Table1[22])</f>
        <v>0</v>
      </c>
      <c r="BA498" s="30">
        <f ca="1">SUMIF([1]route!$E$3:$E$10005,E498,[1]!Table1[23])</f>
        <v>0</v>
      </c>
      <c r="BB498" s="30">
        <f ca="1">SUMIF([1]route!$E$3:$E$10005,E498,[1]!Table1[24])</f>
        <v>0</v>
      </c>
      <c r="BC498" s="30">
        <f ca="1">SUMIF([1]route!$E$3:$E$10005,E498,[1]!Table1[25])</f>
        <v>0</v>
      </c>
      <c r="BD498" s="30">
        <f ca="1">SUMIF([1]route!$E$3:$E$10005,E498,[1]!Table1[26])</f>
        <v>0</v>
      </c>
      <c r="BE498" s="30">
        <f ca="1">SUMIF([1]route!$E$3:$E$10005,E498,[1]!Table1[27])</f>
        <v>0</v>
      </c>
      <c r="BF498" s="30">
        <f ca="1">SUMIF([1]route!$E$3:$E$10005,E498,[1]!Table1[28])</f>
        <v>0</v>
      </c>
      <c r="BG498" s="30">
        <f ca="1">SUMIF([1]route!$E$3:$E$10005,E498,[1]!Table1[29])</f>
        <v>0</v>
      </c>
      <c r="BH498" s="30">
        <f ca="1">SUMIF([1]route!$E$3:$E$10005,E498,[1]!Table1[30])</f>
        <v>0</v>
      </c>
      <c r="BI498" s="30">
        <f ca="1">SUMIF([1]route!$E$3:$E$10005,E498,[1]!Table1[31])</f>
        <v>0</v>
      </c>
      <c r="BJ498" s="30">
        <f ca="1">SUMIF([1]route!$E$3:$E$10005,E498,[1]!Table1[Remain PO])</f>
        <v>0</v>
      </c>
      <c r="BK498" s="31">
        <f ca="1">SUMIF([1]route!$E$3:$E$10005,E498,[1]!Table1[N+1])</f>
        <v>0</v>
      </c>
      <c r="BL498" s="31">
        <f ca="1">SUMIF([1]route!$E$3:$E$10005,E498,[1]!Table1[N+2])</f>
        <v>0</v>
      </c>
      <c r="BM498" s="31">
        <f ca="1">SUMIF([1]route!$E$3:$E$10005,E498,[1]!Table1[N+3])</f>
        <v>0</v>
      </c>
      <c r="BN498" s="32">
        <f ca="1">SUMIF([1]route!$E$3:$E$10005,E498,[1]!Table1[N+4])</f>
        <v>0</v>
      </c>
      <c r="BP498" s="37">
        <f t="shared" si="176"/>
        <v>0</v>
      </c>
      <c r="BQ498" s="35">
        <f t="shared" ca="1" si="181"/>
        <v>0</v>
      </c>
      <c r="BR498" s="35">
        <f t="shared" ca="1" si="181"/>
        <v>0</v>
      </c>
      <c r="BS498" s="35">
        <f t="shared" ca="1" si="181"/>
        <v>0</v>
      </c>
      <c r="BT498" s="35">
        <f t="shared" ca="1" si="181"/>
        <v>0</v>
      </c>
      <c r="BU498" s="35">
        <f t="shared" ca="1" si="180"/>
        <v>0</v>
      </c>
      <c r="BV498" s="35">
        <f t="shared" ca="1" si="180"/>
        <v>0</v>
      </c>
      <c r="BW498" s="35">
        <f t="shared" ca="1" si="180"/>
        <v>0</v>
      </c>
      <c r="BX498" s="35">
        <f t="shared" ca="1" si="180"/>
        <v>0</v>
      </c>
      <c r="BY498" s="35">
        <f t="shared" ca="1" si="180"/>
        <v>0</v>
      </c>
      <c r="BZ498" s="35">
        <f t="shared" ca="1" si="180"/>
        <v>0</v>
      </c>
      <c r="CA498" s="35">
        <f t="shared" ca="1" si="180"/>
        <v>0</v>
      </c>
      <c r="CB498" s="35">
        <f t="shared" ca="1" si="180"/>
        <v>0</v>
      </c>
      <c r="CC498" s="35">
        <f t="shared" ca="1" si="180"/>
        <v>0</v>
      </c>
      <c r="CD498" s="35">
        <f t="shared" ca="1" si="195"/>
        <v>0</v>
      </c>
      <c r="CE498" s="35">
        <f t="shared" ca="1" si="195"/>
        <v>0</v>
      </c>
      <c r="CF498" s="35">
        <f t="shared" ca="1" si="195"/>
        <v>0</v>
      </c>
      <c r="CG498" s="35">
        <f t="shared" ca="1" si="195"/>
        <v>0</v>
      </c>
      <c r="CH498" s="35">
        <f t="shared" ca="1" si="195"/>
        <v>0</v>
      </c>
      <c r="CI498" s="35">
        <f t="shared" ca="1" si="195"/>
        <v>0</v>
      </c>
      <c r="CJ498" s="35">
        <f t="shared" ca="1" si="177"/>
        <v>0</v>
      </c>
      <c r="CK498" s="35">
        <f t="shared" ca="1" si="177"/>
        <v>0</v>
      </c>
      <c r="CL498" s="35">
        <f t="shared" ca="1" si="177"/>
        <v>0</v>
      </c>
      <c r="CM498" s="35">
        <f t="shared" ca="1" si="177"/>
        <v>0</v>
      </c>
      <c r="CN498" s="35">
        <f t="shared" ca="1" si="177"/>
        <v>0</v>
      </c>
      <c r="CO498" s="35">
        <f t="shared" ca="1" si="177"/>
        <v>0</v>
      </c>
      <c r="CP498" s="35">
        <f t="shared" ref="CP498:CY534" ca="1" si="196">CO498-BD498</f>
        <v>0</v>
      </c>
      <c r="CQ498" s="35">
        <f t="shared" ca="1" si="179"/>
        <v>0</v>
      </c>
      <c r="CR498" s="35">
        <f t="shared" ca="1" si="179"/>
        <v>0</v>
      </c>
      <c r="CS498" s="35">
        <f t="shared" ca="1" si="179"/>
        <v>0</v>
      </c>
      <c r="CT498" s="35">
        <f t="shared" ca="1" si="179"/>
        <v>0</v>
      </c>
      <c r="CU498" s="35">
        <f t="shared" ca="1" si="179"/>
        <v>0</v>
      </c>
      <c r="CV498" s="35">
        <f t="shared" ca="1" si="179"/>
        <v>0</v>
      </c>
      <c r="CW498" s="38">
        <f t="shared" ca="1" si="160"/>
        <v>0</v>
      </c>
      <c r="CX498" s="38">
        <f t="shared" ca="1" si="160"/>
        <v>0</v>
      </c>
      <c r="CY498" s="38">
        <f t="shared" ca="1" si="160"/>
        <v>0</v>
      </c>
      <c r="CZ498" s="39">
        <f t="shared" ca="1" si="160"/>
        <v>0</v>
      </c>
      <c r="DA498" s="35"/>
    </row>
    <row r="499" spans="4:105" x14ac:dyDescent="0.3">
      <c r="D499" s="19"/>
      <c r="E499" s="20" t="s">
        <v>1270</v>
      </c>
      <c r="F499" s="19" t="str">
        <f t="shared" si="166"/>
        <v>|0200226240|22.20|0.00|2.000|0.000</v>
      </c>
      <c r="G499" s="19" t="str">
        <f>'Cutting Rules'!H499</f>
        <v>||||||||||||</v>
      </c>
      <c r="H499" s="19" t="str">
        <f>VLOOKUP(MID(F499,8,2),[1]Special!$H$2:$I$32,2,0)</f>
        <v>STKMHT590</v>
      </c>
      <c r="I499" s="19" t="str">
        <f t="shared" si="189"/>
        <v>NBC</v>
      </c>
      <c r="J499" s="19" t="str">
        <f t="shared" si="190"/>
        <v>P</v>
      </c>
      <c r="K499" s="19" t="str">
        <f t="shared" si="191"/>
        <v>22.2</v>
      </c>
      <c r="L499" s="19" t="str">
        <f t="shared" si="192"/>
        <v>0.00</v>
      </c>
      <c r="M499" s="52" t="str">
        <f t="shared" si="193"/>
        <v>2.00</v>
      </c>
      <c r="N499" s="52" t="str">
        <f t="shared" si="194"/>
        <v>6082</v>
      </c>
      <c r="O499" s="19">
        <f>VLOOKUP(F499,[1]Item!$A$5:$Z$10000,26,0)</f>
        <v>0.996</v>
      </c>
      <c r="P499" s="19" t="str">
        <f>VLOOKUP(E499,[1]route!$E$3:$O$10005,11,0)</f>
        <v>P/E</v>
      </c>
      <c r="Q499" s="62" t="str">
        <f>'Cutting Rules'!AD499</f>
        <v>6082------------</v>
      </c>
      <c r="R499" s="23">
        <f ca="1">SUMIF([1]route!$E$3:$E$10005,E499,[1]!Table1[生産])</f>
        <v>0</v>
      </c>
      <c r="S499" s="24"/>
      <c r="T499" s="78" t="s">
        <v>547</v>
      </c>
      <c r="U499" s="19"/>
      <c r="V499" s="48">
        <f>SUMIF([1]route!$E$3:$E$10005,E499,[1]route!$M$3:$M$10005)</f>
        <v>70</v>
      </c>
      <c r="W499" s="56">
        <f t="shared" si="188"/>
        <v>424.03703999999999</v>
      </c>
      <c r="X499" s="27"/>
      <c r="Y499" s="47" t="str">
        <f t="shared" ca="1" si="164"/>
        <v/>
      </c>
      <c r="Z499" s="121" t="str">
        <f>IFERROR(VLOOKUP(E499,[1]route!$E$3:$BL$10005,59,0),"")&amp;IFERROR(VLOOKUP(E499,[1]route!$E$3:$BL$10005,60,0),"")</f>
        <v/>
      </c>
      <c r="AA499" s="28">
        <f t="shared" ca="1" si="174"/>
        <v>0</v>
      </c>
      <c r="AB499" s="77">
        <f t="shared" ca="1" si="175"/>
        <v>0</v>
      </c>
      <c r="AC499" s="4" t="str">
        <f t="shared" ca="1" si="165"/>
        <v/>
      </c>
      <c r="AD499" s="29">
        <v>0</v>
      </c>
      <c r="AE499" s="30">
        <f ca="1">SUMIF([1]route!$E$3:$E$10005,E499,[1]!Table1[1])</f>
        <v>0</v>
      </c>
      <c r="AF499" s="30">
        <f ca="1">SUMIF([1]route!$E$3:$E$10005,E499,[1]!Table1[2])</f>
        <v>0</v>
      </c>
      <c r="AG499" s="30">
        <f ca="1">SUMIF([1]route!$E$3:$E$10005,E499,[1]!Table1[3])</f>
        <v>0</v>
      </c>
      <c r="AH499" s="30">
        <f ca="1">SUMIF([1]route!$E$3:$E$10005,E499,[1]!Table1[4])</f>
        <v>0</v>
      </c>
      <c r="AI499" s="30">
        <f ca="1">SUMIF([1]route!$E$3:$E$10005,E499,[1]!Table1[5])</f>
        <v>0</v>
      </c>
      <c r="AJ499" s="30">
        <f ca="1">SUMIF([1]route!$E$3:$E$10005,E499,[1]!Table1[6])</f>
        <v>0</v>
      </c>
      <c r="AK499" s="30">
        <f ca="1">SUMIF([1]route!$E$3:$E$10005,E499,[1]!Table1[7])</f>
        <v>0</v>
      </c>
      <c r="AL499" s="30">
        <f ca="1">SUMIF([1]route!$E$3:$E$10005,E499,[1]!Table1[8])</f>
        <v>0</v>
      </c>
      <c r="AM499" s="30">
        <f ca="1">SUMIF([1]route!$E$3:$E$10005,E499,[1]!Table1[9])</f>
        <v>0</v>
      </c>
      <c r="AN499" s="30">
        <f ca="1">SUMIF([1]route!$E$3:$E$10005,E499,[1]!Table1[10])</f>
        <v>0</v>
      </c>
      <c r="AO499" s="30">
        <f ca="1">SUMIF([1]route!$E$3:$E$10005,E499,[1]!Table1[11])</f>
        <v>0</v>
      </c>
      <c r="AP499" s="30">
        <f ca="1">SUMIF([1]route!$E$3:$E$10005,E499,[1]!Table1[12])</f>
        <v>0</v>
      </c>
      <c r="AQ499" s="30">
        <f ca="1">SUMIF([1]route!$E$3:$E$10005,E499,[1]!Table1[13])</f>
        <v>0</v>
      </c>
      <c r="AR499" s="30">
        <f ca="1">SUMIF([1]route!$E$3:$E$10005,E499,[1]!Table1[14])</f>
        <v>0</v>
      </c>
      <c r="AS499" s="30">
        <f ca="1">SUMIF([1]route!$E$3:$E$10005,E499,[1]!Table1[15])</f>
        <v>0</v>
      </c>
      <c r="AT499" s="30">
        <f ca="1">SUMIF([1]route!$E$3:$E$10005,E499,[1]!Table1[16])</f>
        <v>0</v>
      </c>
      <c r="AU499" s="30">
        <f ca="1">SUMIF([1]route!$E$3:$E$10005,E499,[1]!Table1[17])</f>
        <v>0</v>
      </c>
      <c r="AV499" s="30">
        <f ca="1">SUMIF([1]route!$E$3:$E$10005,E499,[1]!Table1[18])</f>
        <v>0</v>
      </c>
      <c r="AW499" s="30">
        <f ca="1">SUMIF([1]route!$E$3:$E$10005,E499,[1]!Table1[19])</f>
        <v>0</v>
      </c>
      <c r="AX499" s="30">
        <f ca="1">SUMIF([1]route!$E$3:$E$10005,E499,[1]!Table1[20])</f>
        <v>0</v>
      </c>
      <c r="AY499" s="30">
        <f ca="1">SUMIF([1]route!$E$3:$E$10005,E499,[1]!Table1[21])</f>
        <v>0</v>
      </c>
      <c r="AZ499" s="30">
        <f ca="1">SUMIF([1]route!$E$3:$E$10005,E499,[1]!Table1[22])</f>
        <v>0</v>
      </c>
      <c r="BA499" s="30">
        <f ca="1">SUMIF([1]route!$E$3:$E$10005,E499,[1]!Table1[23])</f>
        <v>0</v>
      </c>
      <c r="BB499" s="30">
        <f ca="1">SUMIF([1]route!$E$3:$E$10005,E499,[1]!Table1[24])</f>
        <v>0</v>
      </c>
      <c r="BC499" s="30">
        <f ca="1">SUMIF([1]route!$E$3:$E$10005,E499,[1]!Table1[25])</f>
        <v>0</v>
      </c>
      <c r="BD499" s="30">
        <f ca="1">SUMIF([1]route!$E$3:$E$10005,E499,[1]!Table1[26])</f>
        <v>0</v>
      </c>
      <c r="BE499" s="30">
        <f ca="1">SUMIF([1]route!$E$3:$E$10005,E499,[1]!Table1[27])</f>
        <v>0</v>
      </c>
      <c r="BF499" s="30">
        <f ca="1">SUMIF([1]route!$E$3:$E$10005,E499,[1]!Table1[28])</f>
        <v>0</v>
      </c>
      <c r="BG499" s="30">
        <f ca="1">SUMIF([1]route!$E$3:$E$10005,E499,[1]!Table1[29])</f>
        <v>0</v>
      </c>
      <c r="BH499" s="30">
        <f ca="1">SUMIF([1]route!$E$3:$E$10005,E499,[1]!Table1[30])</f>
        <v>0</v>
      </c>
      <c r="BI499" s="30">
        <f ca="1">SUMIF([1]route!$E$3:$E$10005,E499,[1]!Table1[31])</f>
        <v>0</v>
      </c>
      <c r="BJ499" s="30">
        <f ca="1">SUMIF([1]route!$E$3:$E$10005,E499,[1]!Table1[Remain PO])</f>
        <v>0</v>
      </c>
      <c r="BK499" s="31">
        <f ca="1">SUMIF([1]route!$E$3:$E$10005,E499,[1]!Table1[N+1])</f>
        <v>0</v>
      </c>
      <c r="BL499" s="31">
        <f ca="1">SUMIF([1]route!$E$3:$E$10005,E499,[1]!Table1[N+2])</f>
        <v>0</v>
      </c>
      <c r="BM499" s="31">
        <f ca="1">SUMIF([1]route!$E$3:$E$10005,E499,[1]!Table1[N+3])</f>
        <v>0</v>
      </c>
      <c r="BN499" s="32">
        <f ca="1">SUMIF([1]route!$E$3:$E$10005,E499,[1]!Table1[N+4])</f>
        <v>0</v>
      </c>
      <c r="BP499" s="37">
        <f t="shared" si="176"/>
        <v>70</v>
      </c>
      <c r="BQ499" s="35">
        <f t="shared" ca="1" si="181"/>
        <v>70</v>
      </c>
      <c r="BR499" s="35">
        <f t="shared" ca="1" si="181"/>
        <v>70</v>
      </c>
      <c r="BS499" s="35">
        <f t="shared" ca="1" si="181"/>
        <v>70</v>
      </c>
      <c r="BT499" s="35">
        <f t="shared" ca="1" si="181"/>
        <v>70</v>
      </c>
      <c r="BU499" s="35">
        <f t="shared" ca="1" si="180"/>
        <v>70</v>
      </c>
      <c r="BV499" s="35">
        <f t="shared" ca="1" si="180"/>
        <v>70</v>
      </c>
      <c r="BW499" s="35">
        <f t="shared" ca="1" si="180"/>
        <v>70</v>
      </c>
      <c r="BX499" s="35">
        <f t="shared" ca="1" si="180"/>
        <v>70</v>
      </c>
      <c r="BY499" s="35">
        <f t="shared" ca="1" si="180"/>
        <v>70</v>
      </c>
      <c r="BZ499" s="35">
        <f t="shared" ca="1" si="180"/>
        <v>70</v>
      </c>
      <c r="CA499" s="35">
        <f t="shared" ca="1" si="180"/>
        <v>70</v>
      </c>
      <c r="CB499" s="35">
        <f t="shared" ca="1" si="180"/>
        <v>70</v>
      </c>
      <c r="CC499" s="35">
        <f t="shared" ca="1" si="180"/>
        <v>70</v>
      </c>
      <c r="CD499" s="35">
        <f t="shared" ca="1" si="195"/>
        <v>70</v>
      </c>
      <c r="CE499" s="35">
        <f t="shared" ca="1" si="195"/>
        <v>70</v>
      </c>
      <c r="CF499" s="35">
        <f t="shared" ca="1" si="195"/>
        <v>70</v>
      </c>
      <c r="CG499" s="35">
        <f t="shared" ca="1" si="195"/>
        <v>70</v>
      </c>
      <c r="CH499" s="35">
        <f t="shared" ca="1" si="195"/>
        <v>70</v>
      </c>
      <c r="CI499" s="35">
        <f t="shared" ca="1" si="195"/>
        <v>70</v>
      </c>
      <c r="CJ499" s="35">
        <f t="shared" ca="1" si="195"/>
        <v>70</v>
      </c>
      <c r="CK499" s="35">
        <f t="shared" ca="1" si="195"/>
        <v>70</v>
      </c>
      <c r="CL499" s="35">
        <f t="shared" ca="1" si="195"/>
        <v>70</v>
      </c>
      <c r="CM499" s="35">
        <f t="shared" ca="1" si="195"/>
        <v>70</v>
      </c>
      <c r="CN499" s="35">
        <f t="shared" ca="1" si="195"/>
        <v>70</v>
      </c>
      <c r="CO499" s="35">
        <f t="shared" ca="1" si="195"/>
        <v>70</v>
      </c>
      <c r="CP499" s="35">
        <f t="shared" ca="1" si="196"/>
        <v>70</v>
      </c>
      <c r="CQ499" s="35">
        <f t="shared" ca="1" si="179"/>
        <v>70</v>
      </c>
      <c r="CR499" s="35">
        <f t="shared" ca="1" si="179"/>
        <v>70</v>
      </c>
      <c r="CS499" s="35">
        <f t="shared" ca="1" si="179"/>
        <v>70</v>
      </c>
      <c r="CT499" s="35">
        <f t="shared" ca="1" si="179"/>
        <v>70</v>
      </c>
      <c r="CU499" s="35">
        <f t="shared" ca="1" si="179"/>
        <v>70</v>
      </c>
      <c r="CV499" s="35">
        <f t="shared" ca="1" si="179"/>
        <v>70</v>
      </c>
      <c r="CW499" s="38">
        <f t="shared" ca="1" si="160"/>
        <v>70</v>
      </c>
      <c r="CX499" s="38">
        <f t="shared" ca="1" si="160"/>
        <v>70</v>
      </c>
      <c r="CY499" s="38">
        <f t="shared" ca="1" si="160"/>
        <v>70</v>
      </c>
      <c r="CZ499" s="39">
        <f t="shared" ca="1" si="160"/>
        <v>70</v>
      </c>
      <c r="DA499" s="35"/>
    </row>
    <row r="500" spans="4:105" x14ac:dyDescent="0.3">
      <c r="D500" s="19"/>
      <c r="E500" s="20" t="s">
        <v>1271</v>
      </c>
      <c r="F500" s="19" t="str">
        <f t="shared" si="166"/>
        <v>|0200226540|40.00|25.00|1.400|0.000</v>
      </c>
      <c r="G500" s="19" t="str">
        <f>'Cutting Rules'!H500</f>
        <v>||||||||||||</v>
      </c>
      <c r="H500" s="19" t="str">
        <f>VLOOKUP(MID(F500,8,2),[1]Special!$H$2:$I$32,2,0)</f>
        <v>STKMRHT590</v>
      </c>
      <c r="I500" s="19" t="str">
        <f t="shared" si="189"/>
        <v>NBC</v>
      </c>
      <c r="J500" s="19" t="str">
        <f t="shared" si="190"/>
        <v>P</v>
      </c>
      <c r="K500" s="19" t="str">
        <f t="shared" si="191"/>
        <v>40.0</v>
      </c>
      <c r="L500" s="19" t="str">
        <f t="shared" si="192"/>
        <v>25.0</v>
      </c>
      <c r="M500" s="52" t="str">
        <f t="shared" si="193"/>
        <v>1.40</v>
      </c>
      <c r="N500" s="52" t="str">
        <f t="shared" si="194"/>
        <v>5892</v>
      </c>
      <c r="O500" s="19">
        <f>VLOOKUP(F500,[1]Item!$A$5:$Z$10000,26,0)</f>
        <v>1.367</v>
      </c>
      <c r="P500" s="19" t="str">
        <f>VLOOKUP(E500,[1]route!$E$3:$O$10005,11,0)</f>
        <v>P/E</v>
      </c>
      <c r="Q500" s="62" t="str">
        <f>'Cutting Rules'!AD500</f>
        <v>5892------------</v>
      </c>
      <c r="R500" s="23">
        <f ca="1">SUMIF([1]route!$E$3:$E$10005,E500,[1]!Table1[生産])</f>
        <v>0</v>
      </c>
      <c r="S500" s="24"/>
      <c r="T500" s="78" t="s">
        <v>547</v>
      </c>
      <c r="U500" s="19"/>
      <c r="V500" s="48">
        <f>SUMIF([1]route!$E$3:$E$10005,E500,[1]route!$M$3:$M$10005)</f>
        <v>208</v>
      </c>
      <c r="W500" s="56">
        <f t="shared" si="188"/>
        <v>1675.3077119999998</v>
      </c>
      <c r="X500" s="27"/>
      <c r="Y500" s="47" t="str">
        <f t="shared" ca="1" si="164"/>
        <v/>
      </c>
      <c r="Z500" s="121" t="str">
        <f>IFERROR(VLOOKUP(E500,[1]route!$E$3:$BL$10005,59,0),"")&amp;IFERROR(VLOOKUP(E500,[1]route!$E$3:$BL$10005,60,0),"")</f>
        <v/>
      </c>
      <c r="AA500" s="28">
        <f t="shared" ca="1" si="174"/>
        <v>0</v>
      </c>
      <c r="AB500" s="77">
        <f t="shared" ca="1" si="175"/>
        <v>0</v>
      </c>
      <c r="AC500" s="4" t="str">
        <f t="shared" ca="1" si="165"/>
        <v/>
      </c>
      <c r="AD500" s="29">
        <v>0</v>
      </c>
      <c r="AE500" s="30">
        <f ca="1">SUMIF([1]route!$E$3:$E$10005,E500,[1]!Table1[1])</f>
        <v>0</v>
      </c>
      <c r="AF500" s="30">
        <f ca="1">SUMIF([1]route!$E$3:$E$10005,E500,[1]!Table1[2])</f>
        <v>0</v>
      </c>
      <c r="AG500" s="30">
        <f ca="1">SUMIF([1]route!$E$3:$E$10005,E500,[1]!Table1[3])</f>
        <v>0</v>
      </c>
      <c r="AH500" s="30">
        <f ca="1">SUMIF([1]route!$E$3:$E$10005,E500,[1]!Table1[4])</f>
        <v>0</v>
      </c>
      <c r="AI500" s="30">
        <f ca="1">SUMIF([1]route!$E$3:$E$10005,E500,[1]!Table1[5])</f>
        <v>0</v>
      </c>
      <c r="AJ500" s="30">
        <f ca="1">SUMIF([1]route!$E$3:$E$10005,E500,[1]!Table1[6])</f>
        <v>0</v>
      </c>
      <c r="AK500" s="30">
        <f ca="1">SUMIF([1]route!$E$3:$E$10005,E500,[1]!Table1[7])</f>
        <v>0</v>
      </c>
      <c r="AL500" s="30">
        <f ca="1">SUMIF([1]route!$E$3:$E$10005,E500,[1]!Table1[8])</f>
        <v>0</v>
      </c>
      <c r="AM500" s="30">
        <f ca="1">SUMIF([1]route!$E$3:$E$10005,E500,[1]!Table1[9])</f>
        <v>0</v>
      </c>
      <c r="AN500" s="30">
        <f ca="1">SUMIF([1]route!$E$3:$E$10005,E500,[1]!Table1[10])</f>
        <v>0</v>
      </c>
      <c r="AO500" s="30">
        <f ca="1">SUMIF([1]route!$E$3:$E$10005,E500,[1]!Table1[11])</f>
        <v>0</v>
      </c>
      <c r="AP500" s="30">
        <f ca="1">SUMIF([1]route!$E$3:$E$10005,E500,[1]!Table1[12])</f>
        <v>0</v>
      </c>
      <c r="AQ500" s="30">
        <f ca="1">SUMIF([1]route!$E$3:$E$10005,E500,[1]!Table1[13])</f>
        <v>0</v>
      </c>
      <c r="AR500" s="30">
        <f ca="1">SUMIF([1]route!$E$3:$E$10005,E500,[1]!Table1[14])</f>
        <v>0</v>
      </c>
      <c r="AS500" s="30">
        <f ca="1">SUMIF([1]route!$E$3:$E$10005,E500,[1]!Table1[15])</f>
        <v>0</v>
      </c>
      <c r="AT500" s="30">
        <f ca="1">SUMIF([1]route!$E$3:$E$10005,E500,[1]!Table1[16])</f>
        <v>0</v>
      </c>
      <c r="AU500" s="30">
        <f ca="1">SUMIF([1]route!$E$3:$E$10005,E500,[1]!Table1[17])</f>
        <v>0</v>
      </c>
      <c r="AV500" s="30">
        <f ca="1">SUMIF([1]route!$E$3:$E$10005,E500,[1]!Table1[18])</f>
        <v>0</v>
      </c>
      <c r="AW500" s="30">
        <f ca="1">SUMIF([1]route!$E$3:$E$10005,E500,[1]!Table1[19])</f>
        <v>0</v>
      </c>
      <c r="AX500" s="30">
        <f ca="1">SUMIF([1]route!$E$3:$E$10005,E500,[1]!Table1[20])</f>
        <v>0</v>
      </c>
      <c r="AY500" s="30">
        <f ca="1">SUMIF([1]route!$E$3:$E$10005,E500,[1]!Table1[21])</f>
        <v>0</v>
      </c>
      <c r="AZ500" s="30">
        <f ca="1">SUMIF([1]route!$E$3:$E$10005,E500,[1]!Table1[22])</f>
        <v>0</v>
      </c>
      <c r="BA500" s="30">
        <f ca="1">SUMIF([1]route!$E$3:$E$10005,E500,[1]!Table1[23])</f>
        <v>0</v>
      </c>
      <c r="BB500" s="30">
        <f ca="1">SUMIF([1]route!$E$3:$E$10005,E500,[1]!Table1[24])</f>
        <v>0</v>
      </c>
      <c r="BC500" s="30">
        <f ca="1">SUMIF([1]route!$E$3:$E$10005,E500,[1]!Table1[25])</f>
        <v>0</v>
      </c>
      <c r="BD500" s="30">
        <f ca="1">SUMIF([1]route!$E$3:$E$10005,E500,[1]!Table1[26])</f>
        <v>0</v>
      </c>
      <c r="BE500" s="30">
        <f ca="1">SUMIF([1]route!$E$3:$E$10005,E500,[1]!Table1[27])</f>
        <v>0</v>
      </c>
      <c r="BF500" s="30">
        <f ca="1">SUMIF([1]route!$E$3:$E$10005,E500,[1]!Table1[28])</f>
        <v>0</v>
      </c>
      <c r="BG500" s="30">
        <f ca="1">SUMIF([1]route!$E$3:$E$10005,E500,[1]!Table1[29])</f>
        <v>0</v>
      </c>
      <c r="BH500" s="30">
        <f ca="1">SUMIF([1]route!$E$3:$E$10005,E500,[1]!Table1[30])</f>
        <v>0</v>
      </c>
      <c r="BI500" s="30">
        <f ca="1">SUMIF([1]route!$E$3:$E$10005,E500,[1]!Table1[31])</f>
        <v>0</v>
      </c>
      <c r="BJ500" s="30">
        <f ca="1">SUMIF([1]route!$E$3:$E$10005,E500,[1]!Table1[Remain PO])</f>
        <v>0</v>
      </c>
      <c r="BK500" s="31">
        <f ca="1">SUMIF([1]route!$E$3:$E$10005,E500,[1]!Table1[N+1])</f>
        <v>0</v>
      </c>
      <c r="BL500" s="31">
        <f ca="1">SUMIF([1]route!$E$3:$E$10005,E500,[1]!Table1[N+2])</f>
        <v>0</v>
      </c>
      <c r="BM500" s="31">
        <f ca="1">SUMIF([1]route!$E$3:$E$10005,E500,[1]!Table1[N+3])</f>
        <v>0</v>
      </c>
      <c r="BN500" s="32">
        <f ca="1">SUMIF([1]route!$E$3:$E$10005,E500,[1]!Table1[N+4])</f>
        <v>0</v>
      </c>
      <c r="BP500" s="37">
        <f t="shared" si="176"/>
        <v>208</v>
      </c>
      <c r="BQ500" s="35">
        <f t="shared" ca="1" si="181"/>
        <v>208</v>
      </c>
      <c r="BR500" s="35">
        <f t="shared" ca="1" si="181"/>
        <v>208</v>
      </c>
      <c r="BS500" s="35">
        <f t="shared" ca="1" si="181"/>
        <v>208</v>
      </c>
      <c r="BT500" s="35">
        <f t="shared" ca="1" si="181"/>
        <v>208</v>
      </c>
      <c r="BU500" s="35">
        <f t="shared" ca="1" si="180"/>
        <v>208</v>
      </c>
      <c r="BV500" s="35">
        <f t="shared" ca="1" si="180"/>
        <v>208</v>
      </c>
      <c r="BW500" s="35">
        <f t="shared" ca="1" si="180"/>
        <v>208</v>
      </c>
      <c r="BX500" s="35">
        <f t="shared" ca="1" si="180"/>
        <v>208</v>
      </c>
      <c r="BY500" s="35">
        <f t="shared" ca="1" si="180"/>
        <v>208</v>
      </c>
      <c r="BZ500" s="35">
        <f t="shared" ca="1" si="180"/>
        <v>208</v>
      </c>
      <c r="CA500" s="35">
        <f t="shared" ca="1" si="180"/>
        <v>208</v>
      </c>
      <c r="CB500" s="35">
        <f t="shared" ca="1" si="180"/>
        <v>208</v>
      </c>
      <c r="CC500" s="35">
        <f t="shared" ca="1" si="180"/>
        <v>208</v>
      </c>
      <c r="CD500" s="35">
        <f t="shared" ca="1" si="195"/>
        <v>208</v>
      </c>
      <c r="CE500" s="35">
        <f t="shared" ca="1" si="195"/>
        <v>208</v>
      </c>
      <c r="CF500" s="35">
        <f t="shared" ca="1" si="195"/>
        <v>208</v>
      </c>
      <c r="CG500" s="35">
        <f t="shared" ca="1" si="195"/>
        <v>208</v>
      </c>
      <c r="CH500" s="35">
        <f t="shared" ca="1" si="195"/>
        <v>208</v>
      </c>
      <c r="CI500" s="35">
        <f t="shared" ca="1" si="195"/>
        <v>208</v>
      </c>
      <c r="CJ500" s="35">
        <f t="shared" ca="1" si="195"/>
        <v>208</v>
      </c>
      <c r="CK500" s="35">
        <f t="shared" ca="1" si="195"/>
        <v>208</v>
      </c>
      <c r="CL500" s="35">
        <f t="shared" ca="1" si="195"/>
        <v>208</v>
      </c>
      <c r="CM500" s="35">
        <f t="shared" ca="1" si="195"/>
        <v>208</v>
      </c>
      <c r="CN500" s="35">
        <f t="shared" ca="1" si="195"/>
        <v>208</v>
      </c>
      <c r="CO500" s="35">
        <f t="shared" ca="1" si="195"/>
        <v>208</v>
      </c>
      <c r="CP500" s="35">
        <f t="shared" ca="1" si="196"/>
        <v>208</v>
      </c>
      <c r="CQ500" s="35">
        <f t="shared" ca="1" si="179"/>
        <v>208</v>
      </c>
      <c r="CR500" s="35">
        <f t="shared" ca="1" si="179"/>
        <v>208</v>
      </c>
      <c r="CS500" s="35">
        <f t="shared" ca="1" si="179"/>
        <v>208</v>
      </c>
      <c r="CT500" s="35">
        <f t="shared" ca="1" si="179"/>
        <v>208</v>
      </c>
      <c r="CU500" s="35">
        <f t="shared" ca="1" si="179"/>
        <v>208</v>
      </c>
      <c r="CV500" s="35">
        <f t="shared" ca="1" si="179"/>
        <v>208</v>
      </c>
      <c r="CW500" s="38">
        <f t="shared" ca="1" si="179"/>
        <v>208</v>
      </c>
      <c r="CX500" s="38">
        <f t="shared" ca="1" si="179"/>
        <v>208</v>
      </c>
      <c r="CY500" s="38">
        <f t="shared" ca="1" si="179"/>
        <v>208</v>
      </c>
      <c r="CZ500" s="39">
        <f t="shared" ca="1" si="179"/>
        <v>208</v>
      </c>
      <c r="DA500" s="35"/>
    </row>
    <row r="501" spans="4:105" x14ac:dyDescent="0.3">
      <c r="D501" s="19"/>
      <c r="E501" s="20" t="s">
        <v>1272</v>
      </c>
      <c r="F501" s="19" t="str">
        <f t="shared" si="166"/>
        <v>|0200226700|28.00|21.80|3.100|0.000</v>
      </c>
      <c r="G501" s="19" t="str">
        <f>'Cutting Rules'!H501</f>
        <v>||||||||||||</v>
      </c>
      <c r="H501" s="19" t="str">
        <f>VLOOKUP(MID(F501,8,2),[1]Special!$H$2:$I$32,2,0)</f>
        <v>STKM13C</v>
      </c>
      <c r="I501" s="19" t="str">
        <f t="shared" si="189"/>
        <v>IBC</v>
      </c>
      <c r="J501" s="19" t="str">
        <f t="shared" si="190"/>
        <v>P</v>
      </c>
      <c r="K501" s="19" t="str">
        <f t="shared" si="191"/>
        <v>28.0</v>
      </c>
      <c r="L501" s="19" t="str">
        <f t="shared" si="192"/>
        <v>21.8</v>
      </c>
      <c r="M501" s="52" t="str">
        <f t="shared" si="193"/>
        <v>3.10</v>
      </c>
      <c r="N501" s="52" t="str">
        <f t="shared" si="194"/>
        <v>5400</v>
      </c>
      <c r="O501" s="19">
        <f>VLOOKUP(F501,[1]Item!$A$5:$Z$10000,26,0)</f>
        <v>1.9039999999999999</v>
      </c>
      <c r="P501" s="19" t="str">
        <f>VLOOKUP(E501,[1]route!$E$3:$O$10005,11,0)</f>
        <v>P/E</v>
      </c>
      <c r="Q501" s="62" t="str">
        <f>'Cutting Rules'!AD501</f>
        <v>5400------------</v>
      </c>
      <c r="R501" s="23">
        <f ca="1">SUMIF([1]route!$E$3:$E$10005,E501,[1]!Table1[生産])</f>
        <v>0</v>
      </c>
      <c r="S501" s="24"/>
      <c r="T501" s="78" t="s">
        <v>547</v>
      </c>
      <c r="U501" s="19"/>
      <c r="V501" s="48">
        <f>SUMIF([1]route!$E$3:$E$10005,E501,[1]route!$M$3:$M$10005)</f>
        <v>110</v>
      </c>
      <c r="W501" s="56">
        <f t="shared" si="188"/>
        <v>1130.9760000000001</v>
      </c>
      <c r="X501" s="27"/>
      <c r="Y501" s="47" t="str">
        <f t="shared" ca="1" si="164"/>
        <v/>
      </c>
      <c r="Z501" s="121" t="str">
        <f>IFERROR(VLOOKUP(E501,[1]route!$E$3:$BL$10005,59,0),"")&amp;IFERROR(VLOOKUP(E501,[1]route!$E$3:$BL$10005,60,0),"")</f>
        <v/>
      </c>
      <c r="AA501" s="28">
        <f t="shared" ca="1" si="174"/>
        <v>0</v>
      </c>
      <c r="AB501" s="77">
        <f t="shared" ca="1" si="175"/>
        <v>0</v>
      </c>
      <c r="AC501" s="4" t="str">
        <f t="shared" ca="1" si="165"/>
        <v/>
      </c>
      <c r="AD501" s="29">
        <v>0</v>
      </c>
      <c r="AE501" s="30">
        <f ca="1">SUMIF([1]route!$E$3:$E$10005,E501,[1]!Table1[1])</f>
        <v>0</v>
      </c>
      <c r="AF501" s="30">
        <f ca="1">SUMIF([1]route!$E$3:$E$10005,E501,[1]!Table1[2])</f>
        <v>0</v>
      </c>
      <c r="AG501" s="30">
        <f ca="1">SUMIF([1]route!$E$3:$E$10005,E501,[1]!Table1[3])</f>
        <v>0</v>
      </c>
      <c r="AH501" s="30">
        <f ca="1">SUMIF([1]route!$E$3:$E$10005,E501,[1]!Table1[4])</f>
        <v>0</v>
      </c>
      <c r="AI501" s="30">
        <f ca="1">SUMIF([1]route!$E$3:$E$10005,E501,[1]!Table1[5])</f>
        <v>0</v>
      </c>
      <c r="AJ501" s="30">
        <f ca="1">SUMIF([1]route!$E$3:$E$10005,E501,[1]!Table1[6])</f>
        <v>0</v>
      </c>
      <c r="AK501" s="30">
        <f ca="1">SUMIF([1]route!$E$3:$E$10005,E501,[1]!Table1[7])</f>
        <v>0</v>
      </c>
      <c r="AL501" s="30">
        <f ca="1">SUMIF([1]route!$E$3:$E$10005,E501,[1]!Table1[8])</f>
        <v>0</v>
      </c>
      <c r="AM501" s="30">
        <f ca="1">SUMIF([1]route!$E$3:$E$10005,E501,[1]!Table1[9])</f>
        <v>0</v>
      </c>
      <c r="AN501" s="30">
        <f ca="1">SUMIF([1]route!$E$3:$E$10005,E501,[1]!Table1[10])</f>
        <v>0</v>
      </c>
      <c r="AO501" s="30">
        <f ca="1">SUMIF([1]route!$E$3:$E$10005,E501,[1]!Table1[11])</f>
        <v>0</v>
      </c>
      <c r="AP501" s="30">
        <f ca="1">SUMIF([1]route!$E$3:$E$10005,E501,[1]!Table1[12])</f>
        <v>0</v>
      </c>
      <c r="AQ501" s="30">
        <f ca="1">SUMIF([1]route!$E$3:$E$10005,E501,[1]!Table1[13])</f>
        <v>0</v>
      </c>
      <c r="AR501" s="30">
        <f ca="1">SUMIF([1]route!$E$3:$E$10005,E501,[1]!Table1[14])</f>
        <v>0</v>
      </c>
      <c r="AS501" s="30">
        <f ca="1">SUMIF([1]route!$E$3:$E$10005,E501,[1]!Table1[15])</f>
        <v>0</v>
      </c>
      <c r="AT501" s="30">
        <f ca="1">SUMIF([1]route!$E$3:$E$10005,E501,[1]!Table1[16])</f>
        <v>0</v>
      </c>
      <c r="AU501" s="30">
        <f ca="1">SUMIF([1]route!$E$3:$E$10005,E501,[1]!Table1[17])</f>
        <v>0</v>
      </c>
      <c r="AV501" s="30">
        <f ca="1">SUMIF([1]route!$E$3:$E$10005,E501,[1]!Table1[18])</f>
        <v>0</v>
      </c>
      <c r="AW501" s="30">
        <f ca="1">SUMIF([1]route!$E$3:$E$10005,E501,[1]!Table1[19])</f>
        <v>0</v>
      </c>
      <c r="AX501" s="30">
        <f ca="1">SUMIF([1]route!$E$3:$E$10005,E501,[1]!Table1[20])</f>
        <v>0</v>
      </c>
      <c r="AY501" s="30">
        <f ca="1">SUMIF([1]route!$E$3:$E$10005,E501,[1]!Table1[21])</f>
        <v>0</v>
      </c>
      <c r="AZ501" s="30">
        <f ca="1">SUMIF([1]route!$E$3:$E$10005,E501,[1]!Table1[22])</f>
        <v>0</v>
      </c>
      <c r="BA501" s="30">
        <f ca="1">SUMIF([1]route!$E$3:$E$10005,E501,[1]!Table1[23])</f>
        <v>0</v>
      </c>
      <c r="BB501" s="30">
        <f ca="1">SUMIF([1]route!$E$3:$E$10005,E501,[1]!Table1[24])</f>
        <v>0</v>
      </c>
      <c r="BC501" s="30">
        <f ca="1">SUMIF([1]route!$E$3:$E$10005,E501,[1]!Table1[25])</f>
        <v>0</v>
      </c>
      <c r="BD501" s="30">
        <f ca="1">SUMIF([1]route!$E$3:$E$10005,E501,[1]!Table1[26])</f>
        <v>0</v>
      </c>
      <c r="BE501" s="30">
        <f ca="1">SUMIF([1]route!$E$3:$E$10005,E501,[1]!Table1[27])</f>
        <v>0</v>
      </c>
      <c r="BF501" s="30">
        <f ca="1">SUMIF([1]route!$E$3:$E$10005,E501,[1]!Table1[28])</f>
        <v>0</v>
      </c>
      <c r="BG501" s="30">
        <f ca="1">SUMIF([1]route!$E$3:$E$10005,E501,[1]!Table1[29])</f>
        <v>0</v>
      </c>
      <c r="BH501" s="30">
        <f ca="1">SUMIF([1]route!$E$3:$E$10005,E501,[1]!Table1[30])</f>
        <v>0</v>
      </c>
      <c r="BI501" s="30">
        <f ca="1">SUMIF([1]route!$E$3:$E$10005,E501,[1]!Table1[31])</f>
        <v>0</v>
      </c>
      <c r="BJ501" s="30">
        <f ca="1">SUMIF([1]route!$E$3:$E$10005,E501,[1]!Table1[Remain PO])</f>
        <v>0</v>
      </c>
      <c r="BK501" s="31">
        <f ca="1">SUMIF([1]route!$E$3:$E$10005,E501,[1]!Table1[N+1])</f>
        <v>0</v>
      </c>
      <c r="BL501" s="31">
        <f ca="1">SUMIF([1]route!$E$3:$E$10005,E501,[1]!Table1[N+2])</f>
        <v>0</v>
      </c>
      <c r="BM501" s="31">
        <f ca="1">SUMIF([1]route!$E$3:$E$10005,E501,[1]!Table1[N+3])</f>
        <v>0</v>
      </c>
      <c r="BN501" s="32">
        <f ca="1">SUMIF([1]route!$E$3:$E$10005,E501,[1]!Table1[N+4])</f>
        <v>0</v>
      </c>
      <c r="BP501" s="37">
        <f t="shared" si="176"/>
        <v>110</v>
      </c>
      <c r="BQ501" s="35">
        <f t="shared" ca="1" si="181"/>
        <v>110</v>
      </c>
      <c r="BR501" s="35">
        <f t="shared" ca="1" si="181"/>
        <v>110</v>
      </c>
      <c r="BS501" s="35">
        <f t="shared" ca="1" si="181"/>
        <v>110</v>
      </c>
      <c r="BT501" s="35">
        <f t="shared" ca="1" si="181"/>
        <v>110</v>
      </c>
      <c r="BU501" s="35">
        <f t="shared" ca="1" si="180"/>
        <v>110</v>
      </c>
      <c r="BV501" s="35">
        <f t="shared" ca="1" si="180"/>
        <v>110</v>
      </c>
      <c r="BW501" s="35">
        <f t="shared" ca="1" si="180"/>
        <v>110</v>
      </c>
      <c r="BX501" s="35">
        <f t="shared" ca="1" si="180"/>
        <v>110</v>
      </c>
      <c r="BY501" s="35">
        <f t="shared" ca="1" si="180"/>
        <v>110</v>
      </c>
      <c r="BZ501" s="35">
        <f t="shared" ca="1" si="180"/>
        <v>110</v>
      </c>
      <c r="CA501" s="35">
        <f t="shared" ca="1" si="180"/>
        <v>110</v>
      </c>
      <c r="CB501" s="35">
        <f t="shared" ca="1" si="180"/>
        <v>110</v>
      </c>
      <c r="CC501" s="35">
        <f t="shared" ca="1" si="180"/>
        <v>110</v>
      </c>
      <c r="CD501" s="35">
        <f t="shared" ca="1" si="195"/>
        <v>110</v>
      </c>
      <c r="CE501" s="35">
        <f t="shared" ca="1" si="195"/>
        <v>110</v>
      </c>
      <c r="CF501" s="35">
        <f t="shared" ca="1" si="195"/>
        <v>110</v>
      </c>
      <c r="CG501" s="35">
        <f t="shared" ca="1" si="195"/>
        <v>110</v>
      </c>
      <c r="CH501" s="35">
        <f t="shared" ca="1" si="195"/>
        <v>110</v>
      </c>
      <c r="CI501" s="35">
        <f t="shared" ca="1" si="195"/>
        <v>110</v>
      </c>
      <c r="CJ501" s="35">
        <f t="shared" ca="1" si="195"/>
        <v>110</v>
      </c>
      <c r="CK501" s="35">
        <f t="shared" ca="1" si="195"/>
        <v>110</v>
      </c>
      <c r="CL501" s="35">
        <f t="shared" ca="1" si="195"/>
        <v>110</v>
      </c>
      <c r="CM501" s="35">
        <f t="shared" ca="1" si="195"/>
        <v>110</v>
      </c>
      <c r="CN501" s="35">
        <f t="shared" ca="1" si="195"/>
        <v>110</v>
      </c>
      <c r="CO501" s="35">
        <f t="shared" ca="1" si="195"/>
        <v>110</v>
      </c>
      <c r="CP501" s="35">
        <f t="shared" ca="1" si="196"/>
        <v>110</v>
      </c>
      <c r="CQ501" s="35">
        <f t="shared" ca="1" si="179"/>
        <v>110</v>
      </c>
      <c r="CR501" s="35">
        <f t="shared" ca="1" si="179"/>
        <v>110</v>
      </c>
      <c r="CS501" s="35">
        <f t="shared" ca="1" si="179"/>
        <v>110</v>
      </c>
      <c r="CT501" s="35">
        <f t="shared" ca="1" si="179"/>
        <v>110</v>
      </c>
      <c r="CU501" s="35">
        <f t="shared" ca="1" si="179"/>
        <v>110</v>
      </c>
      <c r="CV501" s="35">
        <f t="shared" ca="1" si="179"/>
        <v>110</v>
      </c>
      <c r="CW501" s="38">
        <f t="shared" ca="1" si="179"/>
        <v>110</v>
      </c>
      <c r="CX501" s="38">
        <f t="shared" ca="1" si="179"/>
        <v>110</v>
      </c>
      <c r="CY501" s="38">
        <f t="shared" ca="1" si="179"/>
        <v>110</v>
      </c>
      <c r="CZ501" s="39">
        <f t="shared" ca="1" si="179"/>
        <v>110</v>
      </c>
      <c r="DA501" s="35"/>
    </row>
    <row r="502" spans="4:105" x14ac:dyDescent="0.3">
      <c r="D502" s="19"/>
      <c r="E502" s="20"/>
      <c r="F502" s="19"/>
      <c r="G502" s="19"/>
      <c r="H502" s="19"/>
      <c r="I502" s="19"/>
      <c r="J502" s="19"/>
      <c r="K502" s="19"/>
      <c r="L502" s="19"/>
      <c r="M502" s="52"/>
      <c r="N502" s="52"/>
      <c r="O502" s="19"/>
      <c r="P502" s="19"/>
      <c r="Q502" s="62" t="str">
        <f>'Cutting Rules'!AD502</f>
        <v>0------------</v>
      </c>
      <c r="R502" s="23">
        <f ca="1">SUMIF([1]route!$E$3:$E$10005,E502,[1]!Table1[生産])</f>
        <v>0</v>
      </c>
      <c r="S502" s="24"/>
      <c r="T502" s="78" t="s">
        <v>547</v>
      </c>
      <c r="U502" s="19"/>
      <c r="V502" s="48">
        <f>SUMIF([1]route!$E$3:$E$10005,E502,[1]route!$M$3:$M$10005)</f>
        <v>0</v>
      </c>
      <c r="W502" s="56">
        <f t="shared" si="188"/>
        <v>0</v>
      </c>
      <c r="X502" s="27"/>
      <c r="Y502" s="47" t="s">
        <v>2</v>
      </c>
      <c r="Z502" s="121" t="s">
        <v>2</v>
      </c>
      <c r="AA502" s="28">
        <f t="shared" ca="1" si="174"/>
        <v>0</v>
      </c>
      <c r="AB502" s="77">
        <f t="shared" ca="1" si="175"/>
        <v>0</v>
      </c>
      <c r="AC502" s="4">
        <f t="shared" si="165"/>
        <v>1</v>
      </c>
      <c r="AD502" s="29">
        <v>0</v>
      </c>
      <c r="AE502" s="30">
        <f ca="1">SUMIF([1]route!$E$3:$E$10005,E502,[1]!Table1[1])</f>
        <v>0</v>
      </c>
      <c r="AF502" s="30">
        <f ca="1">SUMIF([1]route!$E$3:$E$10005,E502,[1]!Table1[2])</f>
        <v>0</v>
      </c>
      <c r="AG502" s="30">
        <f ca="1">SUMIF([1]route!$E$3:$E$10005,E502,[1]!Table1[3])</f>
        <v>0</v>
      </c>
      <c r="AH502" s="30">
        <f ca="1">SUMIF([1]route!$E$3:$E$10005,E502,[1]!Table1[4])</f>
        <v>0</v>
      </c>
      <c r="AI502" s="30">
        <f ca="1">SUMIF([1]route!$E$3:$E$10005,E502,[1]!Table1[5])</f>
        <v>0</v>
      </c>
      <c r="AJ502" s="30">
        <f ca="1">SUMIF([1]route!$E$3:$E$10005,E502,[1]!Table1[6])</f>
        <v>0</v>
      </c>
      <c r="AK502" s="30">
        <f ca="1">SUMIF([1]route!$E$3:$E$10005,E502,[1]!Table1[7])</f>
        <v>0</v>
      </c>
      <c r="AL502" s="30">
        <f ca="1">SUMIF([1]route!$E$3:$E$10005,E502,[1]!Table1[8])</f>
        <v>0</v>
      </c>
      <c r="AM502" s="30">
        <f ca="1">SUMIF([1]route!$E$3:$E$10005,E502,[1]!Table1[9])</f>
        <v>0</v>
      </c>
      <c r="AN502" s="30">
        <f ca="1">SUMIF([1]route!$E$3:$E$10005,E502,[1]!Table1[10])</f>
        <v>0</v>
      </c>
      <c r="AO502" s="30">
        <f ca="1">SUMIF([1]route!$E$3:$E$10005,E502,[1]!Table1[11])</f>
        <v>0</v>
      </c>
      <c r="AP502" s="30">
        <f ca="1">SUMIF([1]route!$E$3:$E$10005,E502,[1]!Table1[12])</f>
        <v>0</v>
      </c>
      <c r="AQ502" s="30">
        <f ca="1">SUMIF([1]route!$E$3:$E$10005,E502,[1]!Table1[13])</f>
        <v>0</v>
      </c>
      <c r="AR502" s="30">
        <f ca="1">SUMIF([1]route!$E$3:$E$10005,E502,[1]!Table1[14])</f>
        <v>0</v>
      </c>
      <c r="AS502" s="30">
        <f ca="1">SUMIF([1]route!$E$3:$E$10005,E502,[1]!Table1[15])</f>
        <v>0</v>
      </c>
      <c r="AT502" s="30">
        <f ca="1">SUMIF([1]route!$E$3:$E$10005,E502,[1]!Table1[16])</f>
        <v>0</v>
      </c>
      <c r="AU502" s="30">
        <f ca="1">SUMIF([1]route!$E$3:$E$10005,E502,[1]!Table1[17])</f>
        <v>0</v>
      </c>
      <c r="AV502" s="30">
        <f ca="1">SUMIF([1]route!$E$3:$E$10005,E502,[1]!Table1[18])</f>
        <v>0</v>
      </c>
      <c r="AW502" s="30">
        <f ca="1">SUMIF([1]route!$E$3:$E$10005,E502,[1]!Table1[19])</f>
        <v>0</v>
      </c>
      <c r="AX502" s="30">
        <f ca="1">SUMIF([1]route!$E$3:$E$10005,E502,[1]!Table1[20])</f>
        <v>0</v>
      </c>
      <c r="AY502" s="30">
        <f ca="1">SUMIF([1]route!$E$3:$E$10005,E502,[1]!Table1[21])</f>
        <v>0</v>
      </c>
      <c r="AZ502" s="30">
        <f ca="1">SUMIF([1]route!$E$3:$E$10005,E502,[1]!Table1[22])</f>
        <v>0</v>
      </c>
      <c r="BA502" s="30">
        <f ca="1">SUMIF([1]route!$E$3:$E$10005,E502,[1]!Table1[23])</f>
        <v>0</v>
      </c>
      <c r="BB502" s="30">
        <f ca="1">SUMIF([1]route!$E$3:$E$10005,E502,[1]!Table1[24])</f>
        <v>0</v>
      </c>
      <c r="BC502" s="30">
        <f ca="1">SUMIF([1]route!$E$3:$E$10005,E502,[1]!Table1[25])</f>
        <v>0</v>
      </c>
      <c r="BD502" s="30">
        <f ca="1">SUMIF([1]route!$E$3:$E$10005,E502,[1]!Table1[26])</f>
        <v>0</v>
      </c>
      <c r="BE502" s="30">
        <f ca="1">SUMIF([1]route!$E$3:$E$10005,E502,[1]!Table1[27])</f>
        <v>0</v>
      </c>
      <c r="BF502" s="30">
        <f ca="1">SUMIF([1]route!$E$3:$E$10005,E502,[1]!Table1[28])</f>
        <v>0</v>
      </c>
      <c r="BG502" s="30">
        <f ca="1">SUMIF([1]route!$E$3:$E$10005,E502,[1]!Table1[29])</f>
        <v>0</v>
      </c>
      <c r="BH502" s="30">
        <f ca="1">SUMIF([1]route!$E$3:$E$10005,E502,[1]!Table1[30])</f>
        <v>0</v>
      </c>
      <c r="BI502" s="30">
        <f ca="1">SUMIF([1]route!$E$3:$E$10005,E502,[1]!Table1[31])</f>
        <v>0</v>
      </c>
      <c r="BJ502" s="30">
        <f ca="1">SUMIF([1]route!$E$3:$E$10005,E502,[1]!Table1[Remain PO])</f>
        <v>0</v>
      </c>
      <c r="BK502" s="31">
        <f ca="1">SUMIF([1]route!$E$3:$E$10005,E502,[1]!Table1[N+1])</f>
        <v>0</v>
      </c>
      <c r="BL502" s="31">
        <f ca="1">SUMIF([1]route!$E$3:$E$10005,E502,[1]!Table1[N+2])</f>
        <v>0</v>
      </c>
      <c r="BM502" s="31">
        <f ca="1">SUMIF([1]route!$E$3:$E$10005,E502,[1]!Table1[N+3])</f>
        <v>0</v>
      </c>
      <c r="BN502" s="32">
        <f ca="1">SUMIF([1]route!$E$3:$E$10005,E502,[1]!Table1[N+4])</f>
        <v>0</v>
      </c>
      <c r="BP502" s="37">
        <f t="shared" si="176"/>
        <v>0</v>
      </c>
      <c r="BQ502" s="35">
        <f t="shared" ca="1" si="181"/>
        <v>0</v>
      </c>
      <c r="BR502" s="35">
        <f t="shared" ca="1" si="181"/>
        <v>0</v>
      </c>
      <c r="BS502" s="35">
        <f t="shared" ca="1" si="181"/>
        <v>0</v>
      </c>
      <c r="BT502" s="35">
        <f t="shared" ca="1" si="181"/>
        <v>0</v>
      </c>
      <c r="BU502" s="35">
        <f t="shared" ca="1" si="180"/>
        <v>0</v>
      </c>
      <c r="BV502" s="35">
        <f t="shared" ca="1" si="180"/>
        <v>0</v>
      </c>
      <c r="BW502" s="35">
        <f t="shared" ca="1" si="180"/>
        <v>0</v>
      </c>
      <c r="BX502" s="35">
        <f t="shared" ca="1" si="180"/>
        <v>0</v>
      </c>
      <c r="BY502" s="35">
        <f t="shared" ca="1" si="180"/>
        <v>0</v>
      </c>
      <c r="BZ502" s="35">
        <f t="shared" ca="1" si="180"/>
        <v>0</v>
      </c>
      <c r="CA502" s="35">
        <f t="shared" ca="1" si="180"/>
        <v>0</v>
      </c>
      <c r="CB502" s="35">
        <f t="shared" ca="1" si="180"/>
        <v>0</v>
      </c>
      <c r="CC502" s="35">
        <f t="shared" ca="1" si="180"/>
        <v>0</v>
      </c>
      <c r="CD502" s="35">
        <f t="shared" ca="1" si="195"/>
        <v>0</v>
      </c>
      <c r="CE502" s="35">
        <f t="shared" ca="1" si="195"/>
        <v>0</v>
      </c>
      <c r="CF502" s="35">
        <f t="shared" ca="1" si="195"/>
        <v>0</v>
      </c>
      <c r="CG502" s="35">
        <f t="shared" ca="1" si="195"/>
        <v>0</v>
      </c>
      <c r="CH502" s="35">
        <f t="shared" ca="1" si="195"/>
        <v>0</v>
      </c>
      <c r="CI502" s="35">
        <f t="shared" ca="1" si="195"/>
        <v>0</v>
      </c>
      <c r="CJ502" s="35">
        <f t="shared" ca="1" si="195"/>
        <v>0</v>
      </c>
      <c r="CK502" s="35">
        <f t="shared" ca="1" si="195"/>
        <v>0</v>
      </c>
      <c r="CL502" s="35">
        <f t="shared" ca="1" si="195"/>
        <v>0</v>
      </c>
      <c r="CM502" s="35">
        <f t="shared" ca="1" si="195"/>
        <v>0</v>
      </c>
      <c r="CN502" s="35">
        <f t="shared" ca="1" si="195"/>
        <v>0</v>
      </c>
      <c r="CO502" s="35">
        <f t="shared" ca="1" si="195"/>
        <v>0</v>
      </c>
      <c r="CP502" s="35">
        <f t="shared" ca="1" si="196"/>
        <v>0</v>
      </c>
      <c r="CQ502" s="35">
        <f t="shared" ca="1" si="179"/>
        <v>0</v>
      </c>
      <c r="CR502" s="35">
        <f t="shared" ca="1" si="179"/>
        <v>0</v>
      </c>
      <c r="CS502" s="35">
        <f t="shared" ca="1" si="179"/>
        <v>0</v>
      </c>
      <c r="CT502" s="35">
        <f t="shared" ca="1" si="179"/>
        <v>0</v>
      </c>
      <c r="CU502" s="35">
        <f t="shared" ca="1" si="179"/>
        <v>0</v>
      </c>
      <c r="CV502" s="35">
        <f t="shared" ca="1" si="179"/>
        <v>0</v>
      </c>
      <c r="CW502" s="38">
        <f t="shared" ca="1" si="179"/>
        <v>0</v>
      </c>
      <c r="CX502" s="38">
        <f t="shared" ca="1" si="179"/>
        <v>0</v>
      </c>
      <c r="CY502" s="38">
        <f t="shared" ca="1" si="179"/>
        <v>0</v>
      </c>
      <c r="CZ502" s="39">
        <f t="shared" ca="1" si="179"/>
        <v>0</v>
      </c>
      <c r="DA502" s="35"/>
    </row>
    <row r="503" spans="4:105" x14ac:dyDescent="0.3">
      <c r="D503" s="19"/>
      <c r="E503" s="20"/>
      <c r="F503" s="21"/>
      <c r="G503" s="21"/>
      <c r="H503" s="21"/>
      <c r="I503" s="19"/>
      <c r="J503" s="19"/>
      <c r="K503" s="21"/>
      <c r="L503" s="21"/>
      <c r="M503" s="22"/>
      <c r="N503" s="22"/>
      <c r="O503" s="19"/>
      <c r="P503" s="21"/>
      <c r="Q503" s="62" t="str">
        <f>'Cutting Rules'!AD503</f>
        <v>0------------</v>
      </c>
      <c r="R503" s="23"/>
      <c r="S503" s="24"/>
      <c r="T503" s="78" t="s">
        <v>547</v>
      </c>
      <c r="U503" s="19"/>
      <c r="V503" s="25"/>
      <c r="W503" s="26"/>
      <c r="X503" s="27"/>
      <c r="Y503" s="47"/>
      <c r="Z503" s="121" t="str">
        <f>IFERROR(VLOOKUP(E503,[1]route!$E$3:$BL$10005,59,0),"")&amp;IFERROR(VLOOKUP(E503,[1]route!$E$3:$BL$10005,60,0),"")</f>
        <v/>
      </c>
      <c r="AA503" s="28">
        <f t="shared" si="174"/>
        <v>0</v>
      </c>
      <c r="AB503" s="77">
        <f t="shared" si="175"/>
        <v>0</v>
      </c>
      <c r="AC503" s="4">
        <f t="shared" si="165"/>
        <v>1</v>
      </c>
      <c r="AD503" s="29">
        <v>0</v>
      </c>
      <c r="AE503" s="30">
        <f ca="1">SUMIF([1]route!$E$3:$E$10005,E503,[1]!Table1[1])</f>
        <v>0</v>
      </c>
      <c r="AF503" s="30">
        <f ca="1">SUMIF([1]route!$E$3:$E$10005,E503,[1]!Table1[2])</f>
        <v>0</v>
      </c>
      <c r="AG503" s="30">
        <f ca="1">SUMIF([1]route!$E$3:$E$10005,E503,[1]!Table1[3])</f>
        <v>0</v>
      </c>
      <c r="AH503" s="30">
        <f ca="1">SUMIF([1]route!$E$3:$E$10005,E503,[1]!Table1[4])</f>
        <v>0</v>
      </c>
      <c r="AI503" s="30">
        <f ca="1">SUMIF([1]route!$E$3:$E$10005,E503,[1]!Table1[5])</f>
        <v>0</v>
      </c>
      <c r="AJ503" s="30">
        <f ca="1">SUMIF([1]route!$E$3:$E$10005,E503,[1]!Table1[6])</f>
        <v>0</v>
      </c>
      <c r="AK503" s="30">
        <f ca="1">SUMIF([1]route!$E$3:$E$10005,E503,[1]!Table1[7])</f>
        <v>0</v>
      </c>
      <c r="AL503" s="30">
        <f ca="1">SUMIF([1]route!$E$3:$E$10005,E503,[1]!Table1[8])</f>
        <v>0</v>
      </c>
      <c r="AM503" s="30">
        <f ca="1">SUMIF([1]route!$E$3:$E$10005,E503,[1]!Table1[9])</f>
        <v>0</v>
      </c>
      <c r="AN503" s="30">
        <f ca="1">SUMIF([1]route!$E$3:$E$10005,E503,[1]!Table1[10])</f>
        <v>0</v>
      </c>
      <c r="AO503" s="30">
        <f ca="1">SUMIF([1]route!$E$3:$E$10005,E503,[1]!Table1[11])</f>
        <v>0</v>
      </c>
      <c r="AP503" s="30">
        <f ca="1">SUMIF([1]route!$E$3:$E$10005,E503,[1]!Table1[12])</f>
        <v>0</v>
      </c>
      <c r="AQ503" s="30">
        <f ca="1">SUMIF([1]route!$E$3:$E$10005,E503,[1]!Table1[13])</f>
        <v>0</v>
      </c>
      <c r="AR503" s="30">
        <f ca="1">SUMIF([1]route!$E$3:$E$10005,E503,[1]!Table1[14])</f>
        <v>0</v>
      </c>
      <c r="AS503" s="30">
        <f ca="1">SUMIF([1]route!$E$3:$E$10005,E503,[1]!Table1[15])</f>
        <v>0</v>
      </c>
      <c r="AT503" s="30">
        <f ca="1">SUMIF([1]route!$E$3:$E$10005,E503,[1]!Table1[16])</f>
        <v>0</v>
      </c>
      <c r="AU503" s="30">
        <f ca="1">SUMIF([1]route!$E$3:$E$10005,E503,[1]!Table1[17])</f>
        <v>0</v>
      </c>
      <c r="AV503" s="30">
        <f ca="1">SUMIF([1]route!$E$3:$E$10005,E503,[1]!Table1[18])</f>
        <v>0</v>
      </c>
      <c r="AW503" s="30">
        <f ca="1">SUMIF([1]route!$E$3:$E$10005,E503,[1]!Table1[19])</f>
        <v>0</v>
      </c>
      <c r="AX503" s="30">
        <f ca="1">SUMIF([1]route!$E$3:$E$10005,E503,[1]!Table1[20])</f>
        <v>0</v>
      </c>
      <c r="AY503" s="30">
        <f ca="1">SUMIF([1]route!$E$3:$E$10005,E503,[1]!Table1[21])</f>
        <v>0</v>
      </c>
      <c r="AZ503" s="30">
        <f ca="1">SUMIF([1]route!$E$3:$E$10005,E503,[1]!Table1[22])</f>
        <v>0</v>
      </c>
      <c r="BA503" s="30">
        <f ca="1">SUMIF([1]route!$E$3:$E$10005,E503,[1]!Table1[23])</f>
        <v>0</v>
      </c>
      <c r="BB503" s="30">
        <f ca="1">SUMIF([1]route!$E$3:$E$10005,E503,[1]!Table1[24])</f>
        <v>0</v>
      </c>
      <c r="BC503" s="30">
        <f ca="1">SUMIF([1]route!$E$3:$E$10005,E503,[1]!Table1[25])</f>
        <v>0</v>
      </c>
      <c r="BD503" s="30">
        <f ca="1">SUMIF([1]route!$E$3:$E$10005,E503,[1]!Table1[26])</f>
        <v>0</v>
      </c>
      <c r="BE503" s="30">
        <f ca="1">SUMIF([1]route!$E$3:$E$10005,E503,[1]!Table1[27])</f>
        <v>0</v>
      </c>
      <c r="BF503" s="30">
        <f ca="1">SUMIF([1]route!$E$3:$E$10005,E503,[1]!Table1[28])</f>
        <v>0</v>
      </c>
      <c r="BG503" s="30">
        <f ca="1">SUMIF([1]route!$E$3:$E$10005,E503,[1]!Table1[29])</f>
        <v>0</v>
      </c>
      <c r="BH503" s="30">
        <f ca="1">SUMIF([1]route!$E$3:$E$10005,E503,[1]!Table1[30])</f>
        <v>0</v>
      </c>
      <c r="BI503" s="30">
        <f ca="1">SUMIF([1]route!$E$3:$E$10005,E503,[1]!Table1[31])</f>
        <v>0</v>
      </c>
      <c r="BJ503" s="30">
        <f ca="1">SUMIF([1]route!$E$3:$E$10005,E503,[1]!Table1[Remain PO])</f>
        <v>0</v>
      </c>
      <c r="BK503" s="31">
        <f ca="1">SUMIF([1]route!$E$3:$E$10005,E503,[1]!Table1[N+1])</f>
        <v>0</v>
      </c>
      <c r="BL503" s="31">
        <f ca="1">SUMIF([1]route!$E$3:$E$10005,E503,[1]!Table1[N+2])</f>
        <v>0</v>
      </c>
      <c r="BM503" s="31">
        <f ca="1">SUMIF([1]route!$E$3:$E$10005,E503,[1]!Table1[N+3])</f>
        <v>0</v>
      </c>
      <c r="BN503" s="32">
        <f ca="1">SUMIF([1]route!$E$3:$E$10005,E503,[1]!Table1[N+4])</f>
        <v>0</v>
      </c>
      <c r="BP503" s="37">
        <f t="shared" si="176"/>
        <v>0</v>
      </c>
      <c r="BQ503" s="35">
        <f t="shared" ca="1" si="181"/>
        <v>0</v>
      </c>
      <c r="BR503" s="35">
        <f t="shared" ca="1" si="181"/>
        <v>0</v>
      </c>
      <c r="BS503" s="35">
        <f t="shared" ca="1" si="181"/>
        <v>0</v>
      </c>
      <c r="BT503" s="35">
        <f t="shared" ca="1" si="181"/>
        <v>0</v>
      </c>
      <c r="BU503" s="35">
        <f t="shared" ca="1" si="180"/>
        <v>0</v>
      </c>
      <c r="BV503" s="35">
        <f t="shared" ca="1" si="180"/>
        <v>0</v>
      </c>
      <c r="BW503" s="35">
        <f t="shared" ca="1" si="180"/>
        <v>0</v>
      </c>
      <c r="BX503" s="35">
        <f t="shared" ca="1" si="180"/>
        <v>0</v>
      </c>
      <c r="BY503" s="35">
        <f t="shared" ca="1" si="180"/>
        <v>0</v>
      </c>
      <c r="BZ503" s="35">
        <f t="shared" ca="1" si="180"/>
        <v>0</v>
      </c>
      <c r="CA503" s="35">
        <f t="shared" ca="1" si="180"/>
        <v>0</v>
      </c>
      <c r="CB503" s="35">
        <f t="shared" ca="1" si="180"/>
        <v>0</v>
      </c>
      <c r="CC503" s="35">
        <f t="shared" ca="1" si="180"/>
        <v>0</v>
      </c>
      <c r="CD503" s="35">
        <f t="shared" ca="1" si="195"/>
        <v>0</v>
      </c>
      <c r="CE503" s="35">
        <f t="shared" ca="1" si="195"/>
        <v>0</v>
      </c>
      <c r="CF503" s="35">
        <f t="shared" ca="1" si="195"/>
        <v>0</v>
      </c>
      <c r="CG503" s="35">
        <f t="shared" ca="1" si="195"/>
        <v>0</v>
      </c>
      <c r="CH503" s="35">
        <f t="shared" ca="1" si="195"/>
        <v>0</v>
      </c>
      <c r="CI503" s="35">
        <f t="shared" ca="1" si="195"/>
        <v>0</v>
      </c>
      <c r="CJ503" s="35">
        <f t="shared" ca="1" si="195"/>
        <v>0</v>
      </c>
      <c r="CK503" s="35">
        <f t="shared" ca="1" si="195"/>
        <v>0</v>
      </c>
      <c r="CL503" s="35">
        <f t="shared" ca="1" si="195"/>
        <v>0</v>
      </c>
      <c r="CM503" s="35">
        <f t="shared" ca="1" si="195"/>
        <v>0</v>
      </c>
      <c r="CN503" s="35">
        <f t="shared" ca="1" si="195"/>
        <v>0</v>
      </c>
      <c r="CO503" s="35">
        <f t="shared" ca="1" si="195"/>
        <v>0</v>
      </c>
      <c r="CP503" s="35">
        <f t="shared" ca="1" si="196"/>
        <v>0</v>
      </c>
      <c r="CQ503" s="35">
        <f t="shared" ca="1" si="179"/>
        <v>0</v>
      </c>
      <c r="CR503" s="35">
        <f t="shared" ca="1" si="179"/>
        <v>0</v>
      </c>
      <c r="CS503" s="35">
        <f t="shared" ca="1" si="179"/>
        <v>0</v>
      </c>
      <c r="CT503" s="35">
        <f t="shared" ca="1" si="179"/>
        <v>0</v>
      </c>
      <c r="CU503" s="35">
        <f t="shared" ca="1" si="179"/>
        <v>0</v>
      </c>
      <c r="CV503" s="35">
        <f t="shared" ca="1" si="179"/>
        <v>0</v>
      </c>
      <c r="CW503" s="38">
        <f t="shared" ca="1" si="179"/>
        <v>0</v>
      </c>
      <c r="CX503" s="38">
        <f t="shared" ca="1" si="179"/>
        <v>0</v>
      </c>
      <c r="CY503" s="38">
        <f t="shared" ca="1" si="179"/>
        <v>0</v>
      </c>
      <c r="CZ503" s="39">
        <f t="shared" ca="1" si="179"/>
        <v>0</v>
      </c>
      <c r="DA503" s="35"/>
    </row>
    <row r="504" spans="4:105" x14ac:dyDescent="0.3">
      <c r="D504" s="19"/>
      <c r="E504" s="20"/>
      <c r="F504" s="21"/>
      <c r="G504" s="21"/>
      <c r="H504" s="21"/>
      <c r="I504" s="19"/>
      <c r="J504" s="19"/>
      <c r="K504" s="21"/>
      <c r="L504" s="21"/>
      <c r="M504" s="22"/>
      <c r="N504" s="22"/>
      <c r="O504" s="19"/>
      <c r="P504" s="21"/>
      <c r="Q504" s="62" t="str">
        <f>'Cutting Rules'!AD504</f>
        <v>0------------</v>
      </c>
      <c r="R504" s="23"/>
      <c r="S504" s="24"/>
      <c r="T504" s="78" t="s">
        <v>547</v>
      </c>
      <c r="U504" s="19"/>
      <c r="V504" s="25"/>
      <c r="W504" s="26"/>
      <c r="X504" s="27"/>
      <c r="Y504" s="47"/>
      <c r="Z504" s="121" t="str">
        <f>IFERROR(VLOOKUP(E504,[1]route!$E$3:$BL$10005,59,0),"")&amp;IFERROR(VLOOKUP(E504,[1]route!$E$3:$BL$10005,60,0),"")</f>
        <v/>
      </c>
      <c r="AA504" s="28">
        <f t="shared" si="174"/>
        <v>0</v>
      </c>
      <c r="AB504" s="77">
        <f t="shared" si="175"/>
        <v>0</v>
      </c>
      <c r="AC504" s="4">
        <f t="shared" si="165"/>
        <v>1</v>
      </c>
      <c r="AD504" s="29">
        <v>0</v>
      </c>
      <c r="AE504" s="30">
        <f ca="1">SUMIF([1]route!$E$3:$E$10005,E504,[1]!Table1[1])</f>
        <v>0</v>
      </c>
      <c r="AF504" s="30">
        <f ca="1">SUMIF([1]route!$E$3:$E$10005,E504,[1]!Table1[2])</f>
        <v>0</v>
      </c>
      <c r="AG504" s="30">
        <f ca="1">SUMIF([1]route!$E$3:$E$10005,E504,[1]!Table1[3])</f>
        <v>0</v>
      </c>
      <c r="AH504" s="30">
        <f ca="1">SUMIF([1]route!$E$3:$E$10005,E504,[1]!Table1[4])</f>
        <v>0</v>
      </c>
      <c r="AI504" s="30">
        <f ca="1">SUMIF([1]route!$E$3:$E$10005,E504,[1]!Table1[5])</f>
        <v>0</v>
      </c>
      <c r="AJ504" s="30">
        <f ca="1">SUMIF([1]route!$E$3:$E$10005,E504,[1]!Table1[6])</f>
        <v>0</v>
      </c>
      <c r="AK504" s="30">
        <f ca="1">SUMIF([1]route!$E$3:$E$10005,E504,[1]!Table1[7])</f>
        <v>0</v>
      </c>
      <c r="AL504" s="30">
        <f ca="1">SUMIF([1]route!$E$3:$E$10005,E504,[1]!Table1[8])</f>
        <v>0</v>
      </c>
      <c r="AM504" s="30">
        <f ca="1">SUMIF([1]route!$E$3:$E$10005,E504,[1]!Table1[9])</f>
        <v>0</v>
      </c>
      <c r="AN504" s="30">
        <f ca="1">SUMIF([1]route!$E$3:$E$10005,E504,[1]!Table1[10])</f>
        <v>0</v>
      </c>
      <c r="AO504" s="30">
        <f ca="1">SUMIF([1]route!$E$3:$E$10005,E504,[1]!Table1[11])</f>
        <v>0</v>
      </c>
      <c r="AP504" s="30">
        <f ca="1">SUMIF([1]route!$E$3:$E$10005,E504,[1]!Table1[12])</f>
        <v>0</v>
      </c>
      <c r="AQ504" s="30">
        <f ca="1">SUMIF([1]route!$E$3:$E$10005,E504,[1]!Table1[13])</f>
        <v>0</v>
      </c>
      <c r="AR504" s="30">
        <f ca="1">SUMIF([1]route!$E$3:$E$10005,E504,[1]!Table1[14])</f>
        <v>0</v>
      </c>
      <c r="AS504" s="30">
        <f ca="1">SUMIF([1]route!$E$3:$E$10005,E504,[1]!Table1[15])</f>
        <v>0</v>
      </c>
      <c r="AT504" s="30">
        <f ca="1">SUMIF([1]route!$E$3:$E$10005,E504,[1]!Table1[16])</f>
        <v>0</v>
      </c>
      <c r="AU504" s="30">
        <f ca="1">SUMIF([1]route!$E$3:$E$10005,E504,[1]!Table1[17])</f>
        <v>0</v>
      </c>
      <c r="AV504" s="30">
        <f ca="1">SUMIF([1]route!$E$3:$E$10005,E504,[1]!Table1[18])</f>
        <v>0</v>
      </c>
      <c r="AW504" s="30">
        <f ca="1">SUMIF([1]route!$E$3:$E$10005,E504,[1]!Table1[19])</f>
        <v>0</v>
      </c>
      <c r="AX504" s="30">
        <f ca="1">SUMIF([1]route!$E$3:$E$10005,E504,[1]!Table1[20])</f>
        <v>0</v>
      </c>
      <c r="AY504" s="30">
        <f ca="1">SUMIF([1]route!$E$3:$E$10005,E504,[1]!Table1[21])</f>
        <v>0</v>
      </c>
      <c r="AZ504" s="30">
        <f ca="1">SUMIF([1]route!$E$3:$E$10005,E504,[1]!Table1[22])</f>
        <v>0</v>
      </c>
      <c r="BA504" s="30">
        <f ca="1">SUMIF([1]route!$E$3:$E$10005,E504,[1]!Table1[23])</f>
        <v>0</v>
      </c>
      <c r="BB504" s="30">
        <f ca="1">SUMIF([1]route!$E$3:$E$10005,E504,[1]!Table1[24])</f>
        <v>0</v>
      </c>
      <c r="BC504" s="30">
        <f ca="1">SUMIF([1]route!$E$3:$E$10005,E504,[1]!Table1[25])</f>
        <v>0</v>
      </c>
      <c r="BD504" s="30">
        <f ca="1">SUMIF([1]route!$E$3:$E$10005,E504,[1]!Table1[26])</f>
        <v>0</v>
      </c>
      <c r="BE504" s="30">
        <f ca="1">SUMIF([1]route!$E$3:$E$10005,E504,[1]!Table1[27])</f>
        <v>0</v>
      </c>
      <c r="BF504" s="30">
        <f ca="1">SUMIF([1]route!$E$3:$E$10005,E504,[1]!Table1[28])</f>
        <v>0</v>
      </c>
      <c r="BG504" s="30">
        <f ca="1">SUMIF([1]route!$E$3:$E$10005,E504,[1]!Table1[29])</f>
        <v>0</v>
      </c>
      <c r="BH504" s="30">
        <f ca="1">SUMIF([1]route!$E$3:$E$10005,E504,[1]!Table1[30])</f>
        <v>0</v>
      </c>
      <c r="BI504" s="30">
        <f ca="1">SUMIF([1]route!$E$3:$E$10005,E504,[1]!Table1[31])</f>
        <v>0</v>
      </c>
      <c r="BJ504" s="30">
        <f ca="1">SUMIF([1]route!$E$3:$E$10005,E504,[1]!Table1[Remain PO])</f>
        <v>0</v>
      </c>
      <c r="BK504" s="31">
        <f ca="1">SUMIF([1]route!$E$3:$E$10005,E504,[1]!Table1[N+1])</f>
        <v>0</v>
      </c>
      <c r="BL504" s="31">
        <f ca="1">SUMIF([1]route!$E$3:$E$10005,E504,[1]!Table1[N+2])</f>
        <v>0</v>
      </c>
      <c r="BM504" s="31">
        <f ca="1">SUMIF([1]route!$E$3:$E$10005,E504,[1]!Table1[N+3])</f>
        <v>0</v>
      </c>
      <c r="BN504" s="32">
        <f ca="1">SUMIF([1]route!$E$3:$E$10005,E504,[1]!Table1[N+4])</f>
        <v>0</v>
      </c>
      <c r="BP504" s="37">
        <f t="shared" si="176"/>
        <v>0</v>
      </c>
      <c r="BQ504" s="35">
        <f t="shared" ca="1" si="181"/>
        <v>0</v>
      </c>
      <c r="BR504" s="35">
        <f t="shared" ca="1" si="181"/>
        <v>0</v>
      </c>
      <c r="BS504" s="35">
        <f t="shared" ca="1" si="181"/>
        <v>0</v>
      </c>
      <c r="BT504" s="35">
        <f t="shared" ca="1" si="181"/>
        <v>0</v>
      </c>
      <c r="BU504" s="35">
        <f t="shared" ca="1" si="180"/>
        <v>0</v>
      </c>
      <c r="BV504" s="35">
        <f t="shared" ca="1" si="180"/>
        <v>0</v>
      </c>
      <c r="BW504" s="35">
        <f t="shared" ca="1" si="180"/>
        <v>0</v>
      </c>
      <c r="BX504" s="35">
        <f t="shared" ca="1" si="180"/>
        <v>0</v>
      </c>
      <c r="BY504" s="35">
        <f t="shared" ca="1" si="180"/>
        <v>0</v>
      </c>
      <c r="BZ504" s="35">
        <f t="shared" ca="1" si="180"/>
        <v>0</v>
      </c>
      <c r="CA504" s="35">
        <f t="shared" ca="1" si="180"/>
        <v>0</v>
      </c>
      <c r="CB504" s="35">
        <f t="shared" ca="1" si="180"/>
        <v>0</v>
      </c>
      <c r="CC504" s="35">
        <f t="shared" ca="1" si="180"/>
        <v>0</v>
      </c>
      <c r="CD504" s="35">
        <f t="shared" ca="1" si="195"/>
        <v>0</v>
      </c>
      <c r="CE504" s="35">
        <f t="shared" ca="1" si="195"/>
        <v>0</v>
      </c>
      <c r="CF504" s="35">
        <f t="shared" ca="1" si="195"/>
        <v>0</v>
      </c>
      <c r="CG504" s="35">
        <f t="shared" ca="1" si="195"/>
        <v>0</v>
      </c>
      <c r="CH504" s="35">
        <f t="shared" ca="1" si="195"/>
        <v>0</v>
      </c>
      <c r="CI504" s="35">
        <f t="shared" ca="1" si="195"/>
        <v>0</v>
      </c>
      <c r="CJ504" s="35">
        <f t="shared" ca="1" si="195"/>
        <v>0</v>
      </c>
      <c r="CK504" s="35">
        <f t="shared" ca="1" si="195"/>
        <v>0</v>
      </c>
      <c r="CL504" s="35">
        <f t="shared" ca="1" si="195"/>
        <v>0</v>
      </c>
      <c r="CM504" s="35">
        <f t="shared" ca="1" si="195"/>
        <v>0</v>
      </c>
      <c r="CN504" s="35">
        <f t="shared" ca="1" si="195"/>
        <v>0</v>
      </c>
      <c r="CO504" s="35">
        <f t="shared" ca="1" si="195"/>
        <v>0</v>
      </c>
      <c r="CP504" s="35">
        <f t="shared" ca="1" si="196"/>
        <v>0</v>
      </c>
      <c r="CQ504" s="35">
        <f t="shared" ca="1" si="179"/>
        <v>0</v>
      </c>
      <c r="CR504" s="35">
        <f t="shared" ca="1" si="179"/>
        <v>0</v>
      </c>
      <c r="CS504" s="35">
        <f t="shared" ca="1" si="179"/>
        <v>0</v>
      </c>
      <c r="CT504" s="35">
        <f t="shared" ca="1" si="179"/>
        <v>0</v>
      </c>
      <c r="CU504" s="35">
        <f t="shared" ca="1" si="179"/>
        <v>0</v>
      </c>
      <c r="CV504" s="35">
        <f t="shared" ca="1" si="179"/>
        <v>0</v>
      </c>
      <c r="CW504" s="38">
        <f t="shared" ca="1" si="179"/>
        <v>0</v>
      </c>
      <c r="CX504" s="38">
        <f t="shared" ca="1" si="179"/>
        <v>0</v>
      </c>
      <c r="CY504" s="38">
        <f t="shared" ca="1" si="179"/>
        <v>0</v>
      </c>
      <c r="CZ504" s="39">
        <f t="shared" ca="1" si="179"/>
        <v>0</v>
      </c>
      <c r="DA504" s="35"/>
    </row>
    <row r="505" spans="4:105" x14ac:dyDescent="0.3">
      <c r="D505" s="19"/>
      <c r="E505" s="20"/>
      <c r="F505" s="21"/>
      <c r="G505" s="21"/>
      <c r="H505" s="21"/>
      <c r="I505" s="19"/>
      <c r="J505" s="19"/>
      <c r="K505" s="21"/>
      <c r="L505" s="21"/>
      <c r="M505" s="22"/>
      <c r="N505" s="22"/>
      <c r="O505" s="19"/>
      <c r="P505" s="21"/>
      <c r="Q505" s="62" t="str">
        <f>'Cutting Rules'!AD505</f>
        <v>0------------</v>
      </c>
      <c r="R505" s="23"/>
      <c r="S505" s="24"/>
      <c r="T505" s="78" t="s">
        <v>547</v>
      </c>
      <c r="U505" s="19"/>
      <c r="V505" s="25"/>
      <c r="W505" s="26"/>
      <c r="X505" s="27"/>
      <c r="Y505" s="47"/>
      <c r="Z505" s="121" t="str">
        <f>IFERROR(VLOOKUP(E505,[1]route!$E$3:$BL$10005,59,0),"")&amp;IFERROR(VLOOKUP(E505,[1]route!$E$3:$BL$10005,60,0),"")</f>
        <v/>
      </c>
      <c r="AA505" s="28">
        <f t="shared" si="174"/>
        <v>0</v>
      </c>
      <c r="AB505" s="77">
        <f t="shared" si="175"/>
        <v>0</v>
      </c>
      <c r="AC505" s="4">
        <f t="shared" si="165"/>
        <v>1</v>
      </c>
      <c r="AD505" s="29">
        <v>0</v>
      </c>
      <c r="AE505" s="30">
        <f ca="1">SUMIF([1]route!$E$3:$E$10005,E505,[1]!Table1[1])</f>
        <v>0</v>
      </c>
      <c r="AF505" s="30">
        <f ca="1">SUMIF([1]route!$E$3:$E$10005,E505,[1]!Table1[2])</f>
        <v>0</v>
      </c>
      <c r="AG505" s="30">
        <f ca="1">SUMIF([1]route!$E$3:$E$10005,E505,[1]!Table1[3])</f>
        <v>0</v>
      </c>
      <c r="AH505" s="30">
        <f ca="1">SUMIF([1]route!$E$3:$E$10005,E505,[1]!Table1[4])</f>
        <v>0</v>
      </c>
      <c r="AI505" s="30">
        <f ca="1">SUMIF([1]route!$E$3:$E$10005,E505,[1]!Table1[5])</f>
        <v>0</v>
      </c>
      <c r="AJ505" s="30">
        <f ca="1">SUMIF([1]route!$E$3:$E$10005,E505,[1]!Table1[6])</f>
        <v>0</v>
      </c>
      <c r="AK505" s="30">
        <f ca="1">SUMIF([1]route!$E$3:$E$10005,E505,[1]!Table1[7])</f>
        <v>0</v>
      </c>
      <c r="AL505" s="30">
        <f ca="1">SUMIF([1]route!$E$3:$E$10005,E505,[1]!Table1[8])</f>
        <v>0</v>
      </c>
      <c r="AM505" s="30">
        <f ca="1">SUMIF([1]route!$E$3:$E$10005,E505,[1]!Table1[9])</f>
        <v>0</v>
      </c>
      <c r="AN505" s="30">
        <f ca="1">SUMIF([1]route!$E$3:$E$10005,E505,[1]!Table1[10])</f>
        <v>0</v>
      </c>
      <c r="AO505" s="30">
        <f ca="1">SUMIF([1]route!$E$3:$E$10005,E505,[1]!Table1[11])</f>
        <v>0</v>
      </c>
      <c r="AP505" s="30">
        <f ca="1">SUMIF([1]route!$E$3:$E$10005,E505,[1]!Table1[12])</f>
        <v>0</v>
      </c>
      <c r="AQ505" s="30">
        <f ca="1">SUMIF([1]route!$E$3:$E$10005,E505,[1]!Table1[13])</f>
        <v>0</v>
      </c>
      <c r="AR505" s="30">
        <f ca="1">SUMIF([1]route!$E$3:$E$10005,E505,[1]!Table1[14])</f>
        <v>0</v>
      </c>
      <c r="AS505" s="30">
        <f ca="1">SUMIF([1]route!$E$3:$E$10005,E505,[1]!Table1[15])</f>
        <v>0</v>
      </c>
      <c r="AT505" s="30">
        <f ca="1">SUMIF([1]route!$E$3:$E$10005,E505,[1]!Table1[16])</f>
        <v>0</v>
      </c>
      <c r="AU505" s="30">
        <f ca="1">SUMIF([1]route!$E$3:$E$10005,E505,[1]!Table1[17])</f>
        <v>0</v>
      </c>
      <c r="AV505" s="30">
        <f ca="1">SUMIF([1]route!$E$3:$E$10005,E505,[1]!Table1[18])</f>
        <v>0</v>
      </c>
      <c r="AW505" s="30">
        <f ca="1">SUMIF([1]route!$E$3:$E$10005,E505,[1]!Table1[19])</f>
        <v>0</v>
      </c>
      <c r="AX505" s="30">
        <f ca="1">SUMIF([1]route!$E$3:$E$10005,E505,[1]!Table1[20])</f>
        <v>0</v>
      </c>
      <c r="AY505" s="30">
        <f ca="1">SUMIF([1]route!$E$3:$E$10005,E505,[1]!Table1[21])</f>
        <v>0</v>
      </c>
      <c r="AZ505" s="30">
        <f ca="1">SUMIF([1]route!$E$3:$E$10005,E505,[1]!Table1[22])</f>
        <v>0</v>
      </c>
      <c r="BA505" s="30">
        <f ca="1">SUMIF([1]route!$E$3:$E$10005,E505,[1]!Table1[23])</f>
        <v>0</v>
      </c>
      <c r="BB505" s="30">
        <f ca="1">SUMIF([1]route!$E$3:$E$10005,E505,[1]!Table1[24])</f>
        <v>0</v>
      </c>
      <c r="BC505" s="30">
        <f ca="1">SUMIF([1]route!$E$3:$E$10005,E505,[1]!Table1[25])</f>
        <v>0</v>
      </c>
      <c r="BD505" s="30">
        <f ca="1">SUMIF([1]route!$E$3:$E$10005,E505,[1]!Table1[26])</f>
        <v>0</v>
      </c>
      <c r="BE505" s="30">
        <f ca="1">SUMIF([1]route!$E$3:$E$10005,E505,[1]!Table1[27])</f>
        <v>0</v>
      </c>
      <c r="BF505" s="30">
        <f ca="1">SUMIF([1]route!$E$3:$E$10005,E505,[1]!Table1[28])</f>
        <v>0</v>
      </c>
      <c r="BG505" s="30">
        <f ca="1">SUMIF([1]route!$E$3:$E$10005,E505,[1]!Table1[29])</f>
        <v>0</v>
      </c>
      <c r="BH505" s="30">
        <f ca="1">SUMIF([1]route!$E$3:$E$10005,E505,[1]!Table1[30])</f>
        <v>0</v>
      </c>
      <c r="BI505" s="30">
        <f ca="1">SUMIF([1]route!$E$3:$E$10005,E505,[1]!Table1[31])</f>
        <v>0</v>
      </c>
      <c r="BJ505" s="30">
        <f ca="1">SUMIF([1]route!$E$3:$E$10005,E505,[1]!Table1[Remain PO])</f>
        <v>0</v>
      </c>
      <c r="BK505" s="31">
        <f ca="1">SUMIF([1]route!$E$3:$E$10005,E505,[1]!Table1[N+1])</f>
        <v>0</v>
      </c>
      <c r="BL505" s="31">
        <f ca="1">SUMIF([1]route!$E$3:$E$10005,E505,[1]!Table1[N+2])</f>
        <v>0</v>
      </c>
      <c r="BM505" s="31">
        <f ca="1">SUMIF([1]route!$E$3:$E$10005,E505,[1]!Table1[N+3])</f>
        <v>0</v>
      </c>
      <c r="BN505" s="32">
        <f ca="1">SUMIF([1]route!$E$3:$E$10005,E505,[1]!Table1[N+4])</f>
        <v>0</v>
      </c>
      <c r="BP505" s="37">
        <f t="shared" si="176"/>
        <v>0</v>
      </c>
      <c r="BQ505" s="35">
        <f t="shared" ca="1" si="181"/>
        <v>0</v>
      </c>
      <c r="BR505" s="35">
        <f t="shared" ca="1" si="181"/>
        <v>0</v>
      </c>
      <c r="BS505" s="35">
        <f t="shared" ca="1" si="181"/>
        <v>0</v>
      </c>
      <c r="BT505" s="35">
        <f t="shared" ca="1" si="181"/>
        <v>0</v>
      </c>
      <c r="BU505" s="35">
        <f t="shared" ca="1" si="180"/>
        <v>0</v>
      </c>
      <c r="BV505" s="35">
        <f t="shared" ca="1" si="180"/>
        <v>0</v>
      </c>
      <c r="BW505" s="35">
        <f t="shared" ca="1" si="180"/>
        <v>0</v>
      </c>
      <c r="BX505" s="35">
        <f t="shared" ca="1" si="180"/>
        <v>0</v>
      </c>
      <c r="BY505" s="35">
        <f t="shared" ca="1" si="180"/>
        <v>0</v>
      </c>
      <c r="BZ505" s="35">
        <f t="shared" ca="1" si="180"/>
        <v>0</v>
      </c>
      <c r="CA505" s="35">
        <f t="shared" ca="1" si="180"/>
        <v>0</v>
      </c>
      <c r="CB505" s="35">
        <f t="shared" ca="1" si="180"/>
        <v>0</v>
      </c>
      <c r="CC505" s="35">
        <f t="shared" ca="1" si="180"/>
        <v>0</v>
      </c>
      <c r="CD505" s="35">
        <f t="shared" ca="1" si="195"/>
        <v>0</v>
      </c>
      <c r="CE505" s="35">
        <f t="shared" ca="1" si="195"/>
        <v>0</v>
      </c>
      <c r="CF505" s="35">
        <f t="shared" ca="1" si="195"/>
        <v>0</v>
      </c>
      <c r="CG505" s="35">
        <f t="shared" ca="1" si="195"/>
        <v>0</v>
      </c>
      <c r="CH505" s="35">
        <f t="shared" ca="1" si="195"/>
        <v>0</v>
      </c>
      <c r="CI505" s="35">
        <f t="shared" ca="1" si="195"/>
        <v>0</v>
      </c>
      <c r="CJ505" s="35">
        <f t="shared" ca="1" si="195"/>
        <v>0</v>
      </c>
      <c r="CK505" s="35">
        <f t="shared" ca="1" si="195"/>
        <v>0</v>
      </c>
      <c r="CL505" s="35">
        <f t="shared" ca="1" si="195"/>
        <v>0</v>
      </c>
      <c r="CM505" s="35">
        <f t="shared" ca="1" si="195"/>
        <v>0</v>
      </c>
      <c r="CN505" s="35">
        <f t="shared" ca="1" si="195"/>
        <v>0</v>
      </c>
      <c r="CO505" s="35">
        <f t="shared" ca="1" si="195"/>
        <v>0</v>
      </c>
      <c r="CP505" s="35">
        <f t="shared" ca="1" si="196"/>
        <v>0</v>
      </c>
      <c r="CQ505" s="35">
        <f t="shared" ca="1" si="179"/>
        <v>0</v>
      </c>
      <c r="CR505" s="35">
        <f t="shared" ca="1" si="179"/>
        <v>0</v>
      </c>
      <c r="CS505" s="35">
        <f t="shared" ca="1" si="179"/>
        <v>0</v>
      </c>
      <c r="CT505" s="35">
        <f t="shared" ca="1" si="179"/>
        <v>0</v>
      </c>
      <c r="CU505" s="35">
        <f t="shared" ca="1" si="179"/>
        <v>0</v>
      </c>
      <c r="CV505" s="35">
        <f t="shared" ca="1" si="179"/>
        <v>0</v>
      </c>
      <c r="CW505" s="38">
        <f t="shared" ca="1" si="179"/>
        <v>0</v>
      </c>
      <c r="CX505" s="38">
        <f t="shared" ca="1" si="179"/>
        <v>0</v>
      </c>
      <c r="CY505" s="38">
        <f t="shared" ca="1" si="179"/>
        <v>0</v>
      </c>
      <c r="CZ505" s="39">
        <f t="shared" ca="1" si="179"/>
        <v>0</v>
      </c>
      <c r="DA505" s="35"/>
    </row>
    <row r="506" spans="4:105" x14ac:dyDescent="0.3">
      <c r="D506" s="19"/>
      <c r="E506" s="20"/>
      <c r="F506" s="21"/>
      <c r="G506" s="21"/>
      <c r="H506" s="21"/>
      <c r="I506" s="19"/>
      <c r="J506" s="19"/>
      <c r="K506" s="21"/>
      <c r="L506" s="21"/>
      <c r="M506" s="22"/>
      <c r="N506" s="22"/>
      <c r="O506" s="19"/>
      <c r="P506" s="21"/>
      <c r="Q506" s="62" t="str">
        <f>'Cutting Rules'!AD506</f>
        <v>0------------</v>
      </c>
      <c r="R506" s="23"/>
      <c r="S506" s="24"/>
      <c r="T506" s="78" t="s">
        <v>547</v>
      </c>
      <c r="U506" s="19"/>
      <c r="V506" s="25"/>
      <c r="W506" s="26"/>
      <c r="X506" s="27"/>
      <c r="Y506" s="47"/>
      <c r="Z506" s="121" t="str">
        <f>IFERROR(VLOOKUP(E506,[1]route!$E$3:$BL$10005,59,0),"")&amp;IFERROR(VLOOKUP(E506,[1]route!$E$3:$BL$10005,60,0),"")</f>
        <v/>
      </c>
      <c r="AA506" s="28">
        <f t="shared" si="174"/>
        <v>0</v>
      </c>
      <c r="AB506" s="77">
        <f t="shared" si="175"/>
        <v>0</v>
      </c>
      <c r="AC506" s="4">
        <f t="shared" si="165"/>
        <v>1</v>
      </c>
      <c r="AD506" s="29">
        <v>0</v>
      </c>
      <c r="AE506" s="30">
        <f ca="1">SUMIF([1]route!$E$3:$E$10005,E506,[1]!Table1[1])</f>
        <v>0</v>
      </c>
      <c r="AF506" s="30">
        <f ca="1">SUMIF([1]route!$E$3:$E$10005,E506,[1]!Table1[2])</f>
        <v>0</v>
      </c>
      <c r="AG506" s="30">
        <f ca="1">SUMIF([1]route!$E$3:$E$10005,E506,[1]!Table1[3])</f>
        <v>0</v>
      </c>
      <c r="AH506" s="30">
        <f ca="1">SUMIF([1]route!$E$3:$E$10005,E506,[1]!Table1[4])</f>
        <v>0</v>
      </c>
      <c r="AI506" s="30">
        <f ca="1">SUMIF([1]route!$E$3:$E$10005,E506,[1]!Table1[5])</f>
        <v>0</v>
      </c>
      <c r="AJ506" s="30">
        <f ca="1">SUMIF([1]route!$E$3:$E$10005,E506,[1]!Table1[6])</f>
        <v>0</v>
      </c>
      <c r="AK506" s="30">
        <f ca="1">SUMIF([1]route!$E$3:$E$10005,E506,[1]!Table1[7])</f>
        <v>0</v>
      </c>
      <c r="AL506" s="30">
        <f ca="1">SUMIF([1]route!$E$3:$E$10005,E506,[1]!Table1[8])</f>
        <v>0</v>
      </c>
      <c r="AM506" s="30">
        <f ca="1">SUMIF([1]route!$E$3:$E$10005,E506,[1]!Table1[9])</f>
        <v>0</v>
      </c>
      <c r="AN506" s="30">
        <f ca="1">SUMIF([1]route!$E$3:$E$10005,E506,[1]!Table1[10])</f>
        <v>0</v>
      </c>
      <c r="AO506" s="30">
        <f ca="1">SUMIF([1]route!$E$3:$E$10005,E506,[1]!Table1[11])</f>
        <v>0</v>
      </c>
      <c r="AP506" s="30">
        <f ca="1">SUMIF([1]route!$E$3:$E$10005,E506,[1]!Table1[12])</f>
        <v>0</v>
      </c>
      <c r="AQ506" s="30">
        <f ca="1">SUMIF([1]route!$E$3:$E$10005,E506,[1]!Table1[13])</f>
        <v>0</v>
      </c>
      <c r="AR506" s="30">
        <f ca="1">SUMIF([1]route!$E$3:$E$10005,E506,[1]!Table1[14])</f>
        <v>0</v>
      </c>
      <c r="AS506" s="30">
        <f ca="1">SUMIF([1]route!$E$3:$E$10005,E506,[1]!Table1[15])</f>
        <v>0</v>
      </c>
      <c r="AT506" s="30">
        <f ca="1">SUMIF([1]route!$E$3:$E$10005,E506,[1]!Table1[16])</f>
        <v>0</v>
      </c>
      <c r="AU506" s="30">
        <f ca="1">SUMIF([1]route!$E$3:$E$10005,E506,[1]!Table1[17])</f>
        <v>0</v>
      </c>
      <c r="AV506" s="30">
        <f ca="1">SUMIF([1]route!$E$3:$E$10005,E506,[1]!Table1[18])</f>
        <v>0</v>
      </c>
      <c r="AW506" s="30">
        <f ca="1">SUMIF([1]route!$E$3:$E$10005,E506,[1]!Table1[19])</f>
        <v>0</v>
      </c>
      <c r="AX506" s="30">
        <f ca="1">SUMIF([1]route!$E$3:$E$10005,E506,[1]!Table1[20])</f>
        <v>0</v>
      </c>
      <c r="AY506" s="30">
        <f ca="1">SUMIF([1]route!$E$3:$E$10005,E506,[1]!Table1[21])</f>
        <v>0</v>
      </c>
      <c r="AZ506" s="30">
        <f ca="1">SUMIF([1]route!$E$3:$E$10005,E506,[1]!Table1[22])</f>
        <v>0</v>
      </c>
      <c r="BA506" s="30">
        <f ca="1">SUMIF([1]route!$E$3:$E$10005,E506,[1]!Table1[23])</f>
        <v>0</v>
      </c>
      <c r="BB506" s="30">
        <f ca="1">SUMIF([1]route!$E$3:$E$10005,E506,[1]!Table1[24])</f>
        <v>0</v>
      </c>
      <c r="BC506" s="30">
        <f ca="1">SUMIF([1]route!$E$3:$E$10005,E506,[1]!Table1[25])</f>
        <v>0</v>
      </c>
      <c r="BD506" s="30">
        <f ca="1">SUMIF([1]route!$E$3:$E$10005,E506,[1]!Table1[26])</f>
        <v>0</v>
      </c>
      <c r="BE506" s="30">
        <f ca="1">SUMIF([1]route!$E$3:$E$10005,E506,[1]!Table1[27])</f>
        <v>0</v>
      </c>
      <c r="BF506" s="30">
        <f ca="1">SUMIF([1]route!$E$3:$E$10005,E506,[1]!Table1[28])</f>
        <v>0</v>
      </c>
      <c r="BG506" s="30">
        <f ca="1">SUMIF([1]route!$E$3:$E$10005,E506,[1]!Table1[29])</f>
        <v>0</v>
      </c>
      <c r="BH506" s="30">
        <f ca="1">SUMIF([1]route!$E$3:$E$10005,E506,[1]!Table1[30])</f>
        <v>0</v>
      </c>
      <c r="BI506" s="30">
        <f ca="1">SUMIF([1]route!$E$3:$E$10005,E506,[1]!Table1[31])</f>
        <v>0</v>
      </c>
      <c r="BJ506" s="30">
        <f ca="1">SUMIF([1]route!$E$3:$E$10005,E506,[1]!Table1[Remain PO])</f>
        <v>0</v>
      </c>
      <c r="BK506" s="31">
        <f ca="1">SUMIF([1]route!$E$3:$E$10005,E506,[1]!Table1[N+1])</f>
        <v>0</v>
      </c>
      <c r="BL506" s="31">
        <f ca="1">SUMIF([1]route!$E$3:$E$10005,E506,[1]!Table1[N+2])</f>
        <v>0</v>
      </c>
      <c r="BM506" s="31">
        <f ca="1">SUMIF([1]route!$E$3:$E$10005,E506,[1]!Table1[N+3])</f>
        <v>0</v>
      </c>
      <c r="BN506" s="32">
        <f ca="1">SUMIF([1]route!$E$3:$E$10005,E506,[1]!Table1[N+4])</f>
        <v>0</v>
      </c>
      <c r="BP506" s="37">
        <f t="shared" si="176"/>
        <v>0</v>
      </c>
      <c r="BQ506" s="35">
        <f t="shared" ca="1" si="181"/>
        <v>0</v>
      </c>
      <c r="BR506" s="35">
        <f t="shared" ca="1" si="181"/>
        <v>0</v>
      </c>
      <c r="BS506" s="35">
        <f t="shared" ca="1" si="181"/>
        <v>0</v>
      </c>
      <c r="BT506" s="35">
        <f t="shared" ca="1" si="181"/>
        <v>0</v>
      </c>
      <c r="BU506" s="35">
        <f t="shared" ca="1" si="180"/>
        <v>0</v>
      </c>
      <c r="BV506" s="35">
        <f t="shared" ca="1" si="180"/>
        <v>0</v>
      </c>
      <c r="BW506" s="35">
        <f t="shared" ca="1" si="180"/>
        <v>0</v>
      </c>
      <c r="BX506" s="35">
        <f t="shared" ca="1" si="180"/>
        <v>0</v>
      </c>
      <c r="BY506" s="35">
        <f t="shared" ca="1" si="180"/>
        <v>0</v>
      </c>
      <c r="BZ506" s="35">
        <f t="shared" ca="1" si="180"/>
        <v>0</v>
      </c>
      <c r="CA506" s="35">
        <f t="shared" ca="1" si="180"/>
        <v>0</v>
      </c>
      <c r="CB506" s="35">
        <f t="shared" ca="1" si="180"/>
        <v>0</v>
      </c>
      <c r="CC506" s="35">
        <f t="shared" ca="1" si="180"/>
        <v>0</v>
      </c>
      <c r="CD506" s="35">
        <f t="shared" ca="1" si="195"/>
        <v>0</v>
      </c>
      <c r="CE506" s="35">
        <f t="shared" ca="1" si="195"/>
        <v>0</v>
      </c>
      <c r="CF506" s="35">
        <f t="shared" ca="1" si="195"/>
        <v>0</v>
      </c>
      <c r="CG506" s="35">
        <f t="shared" ca="1" si="195"/>
        <v>0</v>
      </c>
      <c r="CH506" s="35">
        <f t="shared" ca="1" si="195"/>
        <v>0</v>
      </c>
      <c r="CI506" s="35">
        <f t="shared" ca="1" si="195"/>
        <v>0</v>
      </c>
      <c r="CJ506" s="35">
        <f t="shared" ca="1" si="195"/>
        <v>0</v>
      </c>
      <c r="CK506" s="35">
        <f t="shared" ca="1" si="195"/>
        <v>0</v>
      </c>
      <c r="CL506" s="35">
        <f t="shared" ca="1" si="195"/>
        <v>0</v>
      </c>
      <c r="CM506" s="35">
        <f t="shared" ca="1" si="195"/>
        <v>0</v>
      </c>
      <c r="CN506" s="35">
        <f t="shared" ca="1" si="195"/>
        <v>0</v>
      </c>
      <c r="CO506" s="35">
        <f t="shared" ca="1" si="195"/>
        <v>0</v>
      </c>
      <c r="CP506" s="35">
        <f t="shared" ca="1" si="196"/>
        <v>0</v>
      </c>
      <c r="CQ506" s="35">
        <f t="shared" ca="1" si="179"/>
        <v>0</v>
      </c>
      <c r="CR506" s="35">
        <f t="shared" ca="1" si="179"/>
        <v>0</v>
      </c>
      <c r="CS506" s="35">
        <f t="shared" ca="1" si="179"/>
        <v>0</v>
      </c>
      <c r="CT506" s="35">
        <f t="shared" ca="1" si="179"/>
        <v>0</v>
      </c>
      <c r="CU506" s="35">
        <f t="shared" ca="1" si="179"/>
        <v>0</v>
      </c>
      <c r="CV506" s="35">
        <f t="shared" ca="1" si="179"/>
        <v>0</v>
      </c>
      <c r="CW506" s="38">
        <f t="shared" ca="1" si="179"/>
        <v>0</v>
      </c>
      <c r="CX506" s="38">
        <f t="shared" ca="1" si="179"/>
        <v>0</v>
      </c>
      <c r="CY506" s="38">
        <f t="shared" ca="1" si="179"/>
        <v>0</v>
      </c>
      <c r="CZ506" s="39">
        <f t="shared" ca="1" si="179"/>
        <v>0</v>
      </c>
      <c r="DA506" s="35"/>
    </row>
    <row r="507" spans="4:105" x14ac:dyDescent="0.3">
      <c r="D507" s="19"/>
      <c r="E507" s="20"/>
      <c r="F507" s="21"/>
      <c r="G507" s="21"/>
      <c r="H507" s="21"/>
      <c r="I507" s="19"/>
      <c r="J507" s="19"/>
      <c r="K507" s="21"/>
      <c r="L507" s="21"/>
      <c r="M507" s="22"/>
      <c r="N507" s="22"/>
      <c r="O507" s="19"/>
      <c r="P507" s="21"/>
      <c r="Q507" s="62" t="str">
        <f>'Cutting Rules'!AD507</f>
        <v>0------------</v>
      </c>
      <c r="R507" s="23"/>
      <c r="S507" s="24"/>
      <c r="T507" s="78" t="s">
        <v>547</v>
      </c>
      <c r="U507" s="19"/>
      <c r="V507" s="25"/>
      <c r="W507" s="26"/>
      <c r="X507" s="27"/>
      <c r="Y507" s="47"/>
      <c r="Z507" s="121" t="str">
        <f>IFERROR(VLOOKUP(E507,[1]route!$E$3:$BL$10005,59,0),"")&amp;IFERROR(VLOOKUP(E507,[1]route!$E$3:$BL$10005,60,0),"")</f>
        <v/>
      </c>
      <c r="AA507" s="28">
        <f t="shared" si="174"/>
        <v>0</v>
      </c>
      <c r="AB507" s="77">
        <f t="shared" si="175"/>
        <v>0</v>
      </c>
      <c r="AC507" s="4">
        <f t="shared" si="165"/>
        <v>1</v>
      </c>
      <c r="AD507" s="29">
        <v>0</v>
      </c>
      <c r="AE507" s="30">
        <f ca="1">SUMIF([1]route!$E$3:$E$10005,E507,[1]!Table1[1])</f>
        <v>0</v>
      </c>
      <c r="AF507" s="30">
        <f ca="1">SUMIF([1]route!$E$3:$E$10005,E507,[1]!Table1[2])</f>
        <v>0</v>
      </c>
      <c r="AG507" s="30">
        <f ca="1">SUMIF([1]route!$E$3:$E$10005,E507,[1]!Table1[3])</f>
        <v>0</v>
      </c>
      <c r="AH507" s="30">
        <f ca="1">SUMIF([1]route!$E$3:$E$10005,E507,[1]!Table1[4])</f>
        <v>0</v>
      </c>
      <c r="AI507" s="30">
        <f ca="1">SUMIF([1]route!$E$3:$E$10005,E507,[1]!Table1[5])</f>
        <v>0</v>
      </c>
      <c r="AJ507" s="30">
        <f ca="1">SUMIF([1]route!$E$3:$E$10005,E507,[1]!Table1[6])</f>
        <v>0</v>
      </c>
      <c r="AK507" s="30">
        <f ca="1">SUMIF([1]route!$E$3:$E$10005,E507,[1]!Table1[7])</f>
        <v>0</v>
      </c>
      <c r="AL507" s="30">
        <f ca="1">SUMIF([1]route!$E$3:$E$10005,E507,[1]!Table1[8])</f>
        <v>0</v>
      </c>
      <c r="AM507" s="30">
        <f ca="1">SUMIF([1]route!$E$3:$E$10005,E507,[1]!Table1[9])</f>
        <v>0</v>
      </c>
      <c r="AN507" s="30">
        <f ca="1">SUMIF([1]route!$E$3:$E$10005,E507,[1]!Table1[10])</f>
        <v>0</v>
      </c>
      <c r="AO507" s="30">
        <f ca="1">SUMIF([1]route!$E$3:$E$10005,E507,[1]!Table1[11])</f>
        <v>0</v>
      </c>
      <c r="AP507" s="30">
        <f ca="1">SUMIF([1]route!$E$3:$E$10005,E507,[1]!Table1[12])</f>
        <v>0</v>
      </c>
      <c r="AQ507" s="30">
        <f ca="1">SUMIF([1]route!$E$3:$E$10005,E507,[1]!Table1[13])</f>
        <v>0</v>
      </c>
      <c r="AR507" s="30">
        <f ca="1">SUMIF([1]route!$E$3:$E$10005,E507,[1]!Table1[14])</f>
        <v>0</v>
      </c>
      <c r="AS507" s="30">
        <f ca="1">SUMIF([1]route!$E$3:$E$10005,E507,[1]!Table1[15])</f>
        <v>0</v>
      </c>
      <c r="AT507" s="30">
        <f ca="1">SUMIF([1]route!$E$3:$E$10005,E507,[1]!Table1[16])</f>
        <v>0</v>
      </c>
      <c r="AU507" s="30">
        <f ca="1">SUMIF([1]route!$E$3:$E$10005,E507,[1]!Table1[17])</f>
        <v>0</v>
      </c>
      <c r="AV507" s="30">
        <f ca="1">SUMIF([1]route!$E$3:$E$10005,E507,[1]!Table1[18])</f>
        <v>0</v>
      </c>
      <c r="AW507" s="30">
        <f ca="1">SUMIF([1]route!$E$3:$E$10005,E507,[1]!Table1[19])</f>
        <v>0</v>
      </c>
      <c r="AX507" s="30">
        <f ca="1">SUMIF([1]route!$E$3:$E$10005,E507,[1]!Table1[20])</f>
        <v>0</v>
      </c>
      <c r="AY507" s="30">
        <f ca="1">SUMIF([1]route!$E$3:$E$10005,E507,[1]!Table1[21])</f>
        <v>0</v>
      </c>
      <c r="AZ507" s="30">
        <f ca="1">SUMIF([1]route!$E$3:$E$10005,E507,[1]!Table1[22])</f>
        <v>0</v>
      </c>
      <c r="BA507" s="30">
        <f ca="1">SUMIF([1]route!$E$3:$E$10005,E507,[1]!Table1[23])</f>
        <v>0</v>
      </c>
      <c r="BB507" s="30">
        <f ca="1">SUMIF([1]route!$E$3:$E$10005,E507,[1]!Table1[24])</f>
        <v>0</v>
      </c>
      <c r="BC507" s="30">
        <f ca="1">SUMIF([1]route!$E$3:$E$10005,E507,[1]!Table1[25])</f>
        <v>0</v>
      </c>
      <c r="BD507" s="30">
        <f ca="1">SUMIF([1]route!$E$3:$E$10005,E507,[1]!Table1[26])</f>
        <v>0</v>
      </c>
      <c r="BE507" s="30">
        <f ca="1">SUMIF([1]route!$E$3:$E$10005,E507,[1]!Table1[27])</f>
        <v>0</v>
      </c>
      <c r="BF507" s="30">
        <f ca="1">SUMIF([1]route!$E$3:$E$10005,E507,[1]!Table1[28])</f>
        <v>0</v>
      </c>
      <c r="BG507" s="30">
        <f ca="1">SUMIF([1]route!$E$3:$E$10005,E507,[1]!Table1[29])</f>
        <v>0</v>
      </c>
      <c r="BH507" s="30">
        <f ca="1">SUMIF([1]route!$E$3:$E$10005,E507,[1]!Table1[30])</f>
        <v>0</v>
      </c>
      <c r="BI507" s="30">
        <f ca="1">SUMIF([1]route!$E$3:$E$10005,E507,[1]!Table1[31])</f>
        <v>0</v>
      </c>
      <c r="BJ507" s="30">
        <f ca="1">SUMIF([1]route!$E$3:$E$10005,E507,[1]!Table1[Remain PO])</f>
        <v>0</v>
      </c>
      <c r="BK507" s="31">
        <f ca="1">SUMIF([1]route!$E$3:$E$10005,E507,[1]!Table1[N+1])</f>
        <v>0</v>
      </c>
      <c r="BL507" s="31">
        <f ca="1">SUMIF([1]route!$E$3:$E$10005,E507,[1]!Table1[N+2])</f>
        <v>0</v>
      </c>
      <c r="BM507" s="31">
        <f ca="1">SUMIF([1]route!$E$3:$E$10005,E507,[1]!Table1[N+3])</f>
        <v>0</v>
      </c>
      <c r="BN507" s="32">
        <f ca="1">SUMIF([1]route!$E$3:$E$10005,E507,[1]!Table1[N+4])</f>
        <v>0</v>
      </c>
      <c r="BP507" s="37">
        <f t="shared" si="176"/>
        <v>0</v>
      </c>
      <c r="BQ507" s="35">
        <f t="shared" ca="1" si="181"/>
        <v>0</v>
      </c>
      <c r="BR507" s="35">
        <f t="shared" ca="1" si="181"/>
        <v>0</v>
      </c>
      <c r="BS507" s="35">
        <f t="shared" ca="1" si="181"/>
        <v>0</v>
      </c>
      <c r="BT507" s="35">
        <f t="shared" ca="1" si="181"/>
        <v>0</v>
      </c>
      <c r="BU507" s="35">
        <f t="shared" ca="1" si="180"/>
        <v>0</v>
      </c>
      <c r="BV507" s="35">
        <f t="shared" ca="1" si="180"/>
        <v>0</v>
      </c>
      <c r="BW507" s="35">
        <f t="shared" ca="1" si="180"/>
        <v>0</v>
      </c>
      <c r="BX507" s="35">
        <f t="shared" ca="1" si="180"/>
        <v>0</v>
      </c>
      <c r="BY507" s="35">
        <f t="shared" ca="1" si="180"/>
        <v>0</v>
      </c>
      <c r="BZ507" s="35">
        <f t="shared" ca="1" si="180"/>
        <v>0</v>
      </c>
      <c r="CA507" s="35">
        <f t="shared" ca="1" si="180"/>
        <v>0</v>
      </c>
      <c r="CB507" s="35">
        <f t="shared" ca="1" si="180"/>
        <v>0</v>
      </c>
      <c r="CC507" s="35">
        <f t="shared" ca="1" si="180"/>
        <v>0</v>
      </c>
      <c r="CD507" s="35">
        <f t="shared" ca="1" si="195"/>
        <v>0</v>
      </c>
      <c r="CE507" s="35">
        <f t="shared" ca="1" si="195"/>
        <v>0</v>
      </c>
      <c r="CF507" s="35">
        <f t="shared" ca="1" si="195"/>
        <v>0</v>
      </c>
      <c r="CG507" s="35">
        <f t="shared" ca="1" si="195"/>
        <v>0</v>
      </c>
      <c r="CH507" s="35">
        <f t="shared" ca="1" si="195"/>
        <v>0</v>
      </c>
      <c r="CI507" s="35">
        <f t="shared" ca="1" si="195"/>
        <v>0</v>
      </c>
      <c r="CJ507" s="35">
        <f t="shared" ca="1" si="195"/>
        <v>0</v>
      </c>
      <c r="CK507" s="35">
        <f t="shared" ca="1" si="195"/>
        <v>0</v>
      </c>
      <c r="CL507" s="35">
        <f t="shared" ca="1" si="195"/>
        <v>0</v>
      </c>
      <c r="CM507" s="35">
        <f t="shared" ca="1" si="195"/>
        <v>0</v>
      </c>
      <c r="CN507" s="35">
        <f t="shared" ca="1" si="195"/>
        <v>0</v>
      </c>
      <c r="CO507" s="35">
        <f t="shared" ca="1" si="195"/>
        <v>0</v>
      </c>
      <c r="CP507" s="35">
        <f t="shared" ca="1" si="196"/>
        <v>0</v>
      </c>
      <c r="CQ507" s="35">
        <f t="shared" ca="1" si="179"/>
        <v>0</v>
      </c>
      <c r="CR507" s="35">
        <f t="shared" ca="1" si="179"/>
        <v>0</v>
      </c>
      <c r="CS507" s="35">
        <f t="shared" ca="1" si="179"/>
        <v>0</v>
      </c>
      <c r="CT507" s="35">
        <f t="shared" ca="1" si="179"/>
        <v>0</v>
      </c>
      <c r="CU507" s="35">
        <f t="shared" ca="1" si="179"/>
        <v>0</v>
      </c>
      <c r="CV507" s="35">
        <f t="shared" ca="1" si="179"/>
        <v>0</v>
      </c>
      <c r="CW507" s="38">
        <f t="shared" ca="1" si="179"/>
        <v>0</v>
      </c>
      <c r="CX507" s="38">
        <f t="shared" ca="1" si="179"/>
        <v>0</v>
      </c>
      <c r="CY507" s="38">
        <f t="shared" ca="1" si="179"/>
        <v>0</v>
      </c>
      <c r="CZ507" s="39">
        <f t="shared" ca="1" si="179"/>
        <v>0</v>
      </c>
      <c r="DA507" s="35"/>
    </row>
    <row r="508" spans="4:105" x14ac:dyDescent="0.3">
      <c r="D508" s="19"/>
      <c r="E508" s="20"/>
      <c r="F508" s="21"/>
      <c r="G508" s="21"/>
      <c r="H508" s="21"/>
      <c r="I508" s="19"/>
      <c r="J508" s="19"/>
      <c r="K508" s="21"/>
      <c r="L508" s="21"/>
      <c r="M508" s="22"/>
      <c r="N508" s="22"/>
      <c r="O508" s="19"/>
      <c r="P508" s="21"/>
      <c r="Q508" s="62" t="str">
        <f>'Cutting Rules'!AD508</f>
        <v>0------------</v>
      </c>
      <c r="R508" s="23"/>
      <c r="S508" s="24"/>
      <c r="T508" s="78" t="s">
        <v>547</v>
      </c>
      <c r="U508" s="19"/>
      <c r="V508" s="25"/>
      <c r="W508" s="26"/>
      <c r="X508" s="27"/>
      <c r="Y508" s="47"/>
      <c r="Z508" s="121" t="str">
        <f>IFERROR(VLOOKUP(E508,[1]route!$E$3:$BL$10005,59,0),"")&amp;IFERROR(VLOOKUP(E508,[1]route!$E$3:$BL$10005,60,0),"")</f>
        <v/>
      </c>
      <c r="AA508" s="28">
        <f t="shared" si="174"/>
        <v>0</v>
      </c>
      <c r="AB508" s="77">
        <f t="shared" si="175"/>
        <v>0</v>
      </c>
      <c r="AC508" s="4">
        <f t="shared" si="165"/>
        <v>1</v>
      </c>
      <c r="AD508" s="29">
        <v>0</v>
      </c>
      <c r="AE508" s="30">
        <f ca="1">SUMIF([1]route!$E$3:$E$10005,E508,[1]!Table1[1])</f>
        <v>0</v>
      </c>
      <c r="AF508" s="30">
        <f ca="1">SUMIF([1]route!$E$3:$E$10005,E508,[1]!Table1[2])</f>
        <v>0</v>
      </c>
      <c r="AG508" s="30">
        <f ca="1">SUMIF([1]route!$E$3:$E$10005,E508,[1]!Table1[3])</f>
        <v>0</v>
      </c>
      <c r="AH508" s="30">
        <f ca="1">SUMIF([1]route!$E$3:$E$10005,E508,[1]!Table1[4])</f>
        <v>0</v>
      </c>
      <c r="AI508" s="30">
        <f ca="1">SUMIF([1]route!$E$3:$E$10005,E508,[1]!Table1[5])</f>
        <v>0</v>
      </c>
      <c r="AJ508" s="30">
        <f ca="1">SUMIF([1]route!$E$3:$E$10005,E508,[1]!Table1[6])</f>
        <v>0</v>
      </c>
      <c r="AK508" s="30">
        <f ca="1">SUMIF([1]route!$E$3:$E$10005,E508,[1]!Table1[7])</f>
        <v>0</v>
      </c>
      <c r="AL508" s="30">
        <f ca="1">SUMIF([1]route!$E$3:$E$10005,E508,[1]!Table1[8])</f>
        <v>0</v>
      </c>
      <c r="AM508" s="30">
        <f ca="1">SUMIF([1]route!$E$3:$E$10005,E508,[1]!Table1[9])</f>
        <v>0</v>
      </c>
      <c r="AN508" s="30">
        <f ca="1">SUMIF([1]route!$E$3:$E$10005,E508,[1]!Table1[10])</f>
        <v>0</v>
      </c>
      <c r="AO508" s="30">
        <f ca="1">SUMIF([1]route!$E$3:$E$10005,E508,[1]!Table1[11])</f>
        <v>0</v>
      </c>
      <c r="AP508" s="30">
        <f ca="1">SUMIF([1]route!$E$3:$E$10005,E508,[1]!Table1[12])</f>
        <v>0</v>
      </c>
      <c r="AQ508" s="30">
        <f ca="1">SUMIF([1]route!$E$3:$E$10005,E508,[1]!Table1[13])</f>
        <v>0</v>
      </c>
      <c r="AR508" s="30">
        <f ca="1">SUMIF([1]route!$E$3:$E$10005,E508,[1]!Table1[14])</f>
        <v>0</v>
      </c>
      <c r="AS508" s="30">
        <f ca="1">SUMIF([1]route!$E$3:$E$10005,E508,[1]!Table1[15])</f>
        <v>0</v>
      </c>
      <c r="AT508" s="30">
        <f ca="1">SUMIF([1]route!$E$3:$E$10005,E508,[1]!Table1[16])</f>
        <v>0</v>
      </c>
      <c r="AU508" s="30">
        <f ca="1">SUMIF([1]route!$E$3:$E$10005,E508,[1]!Table1[17])</f>
        <v>0</v>
      </c>
      <c r="AV508" s="30">
        <f ca="1">SUMIF([1]route!$E$3:$E$10005,E508,[1]!Table1[18])</f>
        <v>0</v>
      </c>
      <c r="AW508" s="30">
        <f ca="1">SUMIF([1]route!$E$3:$E$10005,E508,[1]!Table1[19])</f>
        <v>0</v>
      </c>
      <c r="AX508" s="30">
        <f ca="1">SUMIF([1]route!$E$3:$E$10005,E508,[1]!Table1[20])</f>
        <v>0</v>
      </c>
      <c r="AY508" s="30">
        <f ca="1">SUMIF([1]route!$E$3:$E$10005,E508,[1]!Table1[21])</f>
        <v>0</v>
      </c>
      <c r="AZ508" s="30">
        <f ca="1">SUMIF([1]route!$E$3:$E$10005,E508,[1]!Table1[22])</f>
        <v>0</v>
      </c>
      <c r="BA508" s="30">
        <f ca="1">SUMIF([1]route!$E$3:$E$10005,E508,[1]!Table1[23])</f>
        <v>0</v>
      </c>
      <c r="BB508" s="30">
        <f ca="1">SUMIF([1]route!$E$3:$E$10005,E508,[1]!Table1[24])</f>
        <v>0</v>
      </c>
      <c r="BC508" s="30">
        <f ca="1">SUMIF([1]route!$E$3:$E$10005,E508,[1]!Table1[25])</f>
        <v>0</v>
      </c>
      <c r="BD508" s="30">
        <f ca="1">SUMIF([1]route!$E$3:$E$10005,E508,[1]!Table1[26])</f>
        <v>0</v>
      </c>
      <c r="BE508" s="30">
        <f ca="1">SUMIF([1]route!$E$3:$E$10005,E508,[1]!Table1[27])</f>
        <v>0</v>
      </c>
      <c r="BF508" s="30">
        <f ca="1">SUMIF([1]route!$E$3:$E$10005,E508,[1]!Table1[28])</f>
        <v>0</v>
      </c>
      <c r="BG508" s="30">
        <f ca="1">SUMIF([1]route!$E$3:$E$10005,E508,[1]!Table1[29])</f>
        <v>0</v>
      </c>
      <c r="BH508" s="30">
        <f ca="1">SUMIF([1]route!$E$3:$E$10005,E508,[1]!Table1[30])</f>
        <v>0</v>
      </c>
      <c r="BI508" s="30">
        <f ca="1">SUMIF([1]route!$E$3:$E$10005,E508,[1]!Table1[31])</f>
        <v>0</v>
      </c>
      <c r="BJ508" s="30">
        <f ca="1">SUMIF([1]route!$E$3:$E$10005,E508,[1]!Table1[Remain PO])</f>
        <v>0</v>
      </c>
      <c r="BK508" s="31">
        <f ca="1">SUMIF([1]route!$E$3:$E$10005,E508,[1]!Table1[N+1])</f>
        <v>0</v>
      </c>
      <c r="BL508" s="31">
        <f ca="1">SUMIF([1]route!$E$3:$E$10005,E508,[1]!Table1[N+2])</f>
        <v>0</v>
      </c>
      <c r="BM508" s="31">
        <f ca="1">SUMIF([1]route!$E$3:$E$10005,E508,[1]!Table1[N+3])</f>
        <v>0</v>
      </c>
      <c r="BN508" s="32">
        <f ca="1">SUMIF([1]route!$E$3:$E$10005,E508,[1]!Table1[N+4])</f>
        <v>0</v>
      </c>
      <c r="BP508" s="37">
        <f t="shared" si="176"/>
        <v>0</v>
      </c>
      <c r="BQ508" s="35">
        <f t="shared" ca="1" si="181"/>
        <v>0</v>
      </c>
      <c r="BR508" s="35">
        <f t="shared" ca="1" si="181"/>
        <v>0</v>
      </c>
      <c r="BS508" s="35">
        <f t="shared" ca="1" si="181"/>
        <v>0</v>
      </c>
      <c r="BT508" s="35">
        <f t="shared" ca="1" si="181"/>
        <v>0</v>
      </c>
      <c r="BU508" s="35">
        <f t="shared" ca="1" si="180"/>
        <v>0</v>
      </c>
      <c r="BV508" s="35">
        <f t="shared" ca="1" si="180"/>
        <v>0</v>
      </c>
      <c r="BW508" s="35">
        <f t="shared" ca="1" si="180"/>
        <v>0</v>
      </c>
      <c r="BX508" s="35">
        <f t="shared" ca="1" si="180"/>
        <v>0</v>
      </c>
      <c r="BY508" s="35">
        <f t="shared" ca="1" si="180"/>
        <v>0</v>
      </c>
      <c r="BZ508" s="35">
        <f t="shared" ca="1" si="180"/>
        <v>0</v>
      </c>
      <c r="CA508" s="35">
        <f t="shared" ca="1" si="180"/>
        <v>0</v>
      </c>
      <c r="CB508" s="35">
        <f t="shared" ca="1" si="180"/>
        <v>0</v>
      </c>
      <c r="CC508" s="35">
        <f t="shared" ca="1" si="180"/>
        <v>0</v>
      </c>
      <c r="CD508" s="35">
        <f t="shared" ca="1" si="195"/>
        <v>0</v>
      </c>
      <c r="CE508" s="35">
        <f t="shared" ca="1" si="195"/>
        <v>0</v>
      </c>
      <c r="CF508" s="35">
        <f t="shared" ca="1" si="195"/>
        <v>0</v>
      </c>
      <c r="CG508" s="35">
        <f t="shared" ca="1" si="195"/>
        <v>0</v>
      </c>
      <c r="CH508" s="35">
        <f t="shared" ca="1" si="195"/>
        <v>0</v>
      </c>
      <c r="CI508" s="35">
        <f t="shared" ca="1" si="195"/>
        <v>0</v>
      </c>
      <c r="CJ508" s="35">
        <f t="shared" ca="1" si="195"/>
        <v>0</v>
      </c>
      <c r="CK508" s="35">
        <f t="shared" ca="1" si="195"/>
        <v>0</v>
      </c>
      <c r="CL508" s="35">
        <f t="shared" ca="1" si="195"/>
        <v>0</v>
      </c>
      <c r="CM508" s="35">
        <f t="shared" ca="1" si="195"/>
        <v>0</v>
      </c>
      <c r="CN508" s="35">
        <f t="shared" ca="1" si="195"/>
        <v>0</v>
      </c>
      <c r="CO508" s="35">
        <f t="shared" ca="1" si="195"/>
        <v>0</v>
      </c>
      <c r="CP508" s="35">
        <f t="shared" ca="1" si="196"/>
        <v>0</v>
      </c>
      <c r="CQ508" s="35">
        <f t="shared" ca="1" si="179"/>
        <v>0</v>
      </c>
      <c r="CR508" s="35">
        <f t="shared" ca="1" si="179"/>
        <v>0</v>
      </c>
      <c r="CS508" s="35">
        <f t="shared" ca="1" si="179"/>
        <v>0</v>
      </c>
      <c r="CT508" s="35">
        <f t="shared" ca="1" si="179"/>
        <v>0</v>
      </c>
      <c r="CU508" s="35">
        <f t="shared" ca="1" si="179"/>
        <v>0</v>
      </c>
      <c r="CV508" s="35">
        <f t="shared" ca="1" si="179"/>
        <v>0</v>
      </c>
      <c r="CW508" s="38">
        <f t="shared" ca="1" si="179"/>
        <v>0</v>
      </c>
      <c r="CX508" s="38">
        <f t="shared" ca="1" si="179"/>
        <v>0</v>
      </c>
      <c r="CY508" s="38">
        <f t="shared" ca="1" si="179"/>
        <v>0</v>
      </c>
      <c r="CZ508" s="39">
        <f t="shared" ca="1" si="179"/>
        <v>0</v>
      </c>
      <c r="DA508" s="35"/>
    </row>
    <row r="509" spans="4:105" x14ac:dyDescent="0.3">
      <c r="D509" s="19"/>
      <c r="E509" s="20"/>
      <c r="F509" s="21"/>
      <c r="G509" s="21"/>
      <c r="H509" s="21"/>
      <c r="I509" s="19"/>
      <c r="J509" s="19"/>
      <c r="K509" s="21"/>
      <c r="L509" s="21"/>
      <c r="M509" s="22"/>
      <c r="N509" s="22"/>
      <c r="O509" s="19"/>
      <c r="P509" s="21"/>
      <c r="Q509" s="62" t="str">
        <f>'Cutting Rules'!AD509</f>
        <v>0------------</v>
      </c>
      <c r="R509" s="23"/>
      <c r="S509" s="24"/>
      <c r="T509" s="78" t="s">
        <v>547</v>
      </c>
      <c r="U509" s="19"/>
      <c r="V509" s="25"/>
      <c r="W509" s="26"/>
      <c r="X509" s="27"/>
      <c r="Y509" s="47"/>
      <c r="Z509" s="121" t="str">
        <f>IFERROR(VLOOKUP(E509,[1]route!$E$3:$BL$10005,59,0),"")&amp;IFERROR(VLOOKUP(E509,[1]route!$E$3:$BL$10005,60,0),"")</f>
        <v/>
      </c>
      <c r="AA509" s="28">
        <f t="shared" si="174"/>
        <v>0</v>
      </c>
      <c r="AB509" s="77">
        <f t="shared" si="175"/>
        <v>0</v>
      </c>
      <c r="AC509" s="4">
        <f t="shared" si="165"/>
        <v>1</v>
      </c>
      <c r="AD509" s="29">
        <v>0</v>
      </c>
      <c r="AE509" s="30">
        <f ca="1">SUMIF([1]route!$E$3:$E$10005,E509,[1]!Table1[1])</f>
        <v>0</v>
      </c>
      <c r="AF509" s="30">
        <f ca="1">SUMIF([1]route!$E$3:$E$10005,E509,[1]!Table1[2])</f>
        <v>0</v>
      </c>
      <c r="AG509" s="30">
        <f ca="1">SUMIF([1]route!$E$3:$E$10005,E509,[1]!Table1[3])</f>
        <v>0</v>
      </c>
      <c r="AH509" s="30">
        <f ca="1">SUMIF([1]route!$E$3:$E$10005,E509,[1]!Table1[4])</f>
        <v>0</v>
      </c>
      <c r="AI509" s="30">
        <f ca="1">SUMIF([1]route!$E$3:$E$10005,E509,[1]!Table1[5])</f>
        <v>0</v>
      </c>
      <c r="AJ509" s="30">
        <f ca="1">SUMIF([1]route!$E$3:$E$10005,E509,[1]!Table1[6])</f>
        <v>0</v>
      </c>
      <c r="AK509" s="30">
        <f ca="1">SUMIF([1]route!$E$3:$E$10005,E509,[1]!Table1[7])</f>
        <v>0</v>
      </c>
      <c r="AL509" s="30">
        <f ca="1">SUMIF([1]route!$E$3:$E$10005,E509,[1]!Table1[8])</f>
        <v>0</v>
      </c>
      <c r="AM509" s="30">
        <f ca="1">SUMIF([1]route!$E$3:$E$10005,E509,[1]!Table1[9])</f>
        <v>0</v>
      </c>
      <c r="AN509" s="30">
        <f ca="1">SUMIF([1]route!$E$3:$E$10005,E509,[1]!Table1[10])</f>
        <v>0</v>
      </c>
      <c r="AO509" s="30">
        <f ca="1">SUMIF([1]route!$E$3:$E$10005,E509,[1]!Table1[11])</f>
        <v>0</v>
      </c>
      <c r="AP509" s="30">
        <f ca="1">SUMIF([1]route!$E$3:$E$10005,E509,[1]!Table1[12])</f>
        <v>0</v>
      </c>
      <c r="AQ509" s="30">
        <f ca="1">SUMIF([1]route!$E$3:$E$10005,E509,[1]!Table1[13])</f>
        <v>0</v>
      </c>
      <c r="AR509" s="30">
        <f ca="1">SUMIF([1]route!$E$3:$E$10005,E509,[1]!Table1[14])</f>
        <v>0</v>
      </c>
      <c r="AS509" s="30">
        <f ca="1">SUMIF([1]route!$E$3:$E$10005,E509,[1]!Table1[15])</f>
        <v>0</v>
      </c>
      <c r="AT509" s="30">
        <f ca="1">SUMIF([1]route!$E$3:$E$10005,E509,[1]!Table1[16])</f>
        <v>0</v>
      </c>
      <c r="AU509" s="30">
        <f ca="1">SUMIF([1]route!$E$3:$E$10005,E509,[1]!Table1[17])</f>
        <v>0</v>
      </c>
      <c r="AV509" s="30">
        <f ca="1">SUMIF([1]route!$E$3:$E$10005,E509,[1]!Table1[18])</f>
        <v>0</v>
      </c>
      <c r="AW509" s="30">
        <f ca="1">SUMIF([1]route!$E$3:$E$10005,E509,[1]!Table1[19])</f>
        <v>0</v>
      </c>
      <c r="AX509" s="30">
        <f ca="1">SUMIF([1]route!$E$3:$E$10005,E509,[1]!Table1[20])</f>
        <v>0</v>
      </c>
      <c r="AY509" s="30">
        <f ca="1">SUMIF([1]route!$E$3:$E$10005,E509,[1]!Table1[21])</f>
        <v>0</v>
      </c>
      <c r="AZ509" s="30">
        <f ca="1">SUMIF([1]route!$E$3:$E$10005,E509,[1]!Table1[22])</f>
        <v>0</v>
      </c>
      <c r="BA509" s="30">
        <f ca="1">SUMIF([1]route!$E$3:$E$10005,E509,[1]!Table1[23])</f>
        <v>0</v>
      </c>
      <c r="BB509" s="30">
        <f ca="1">SUMIF([1]route!$E$3:$E$10005,E509,[1]!Table1[24])</f>
        <v>0</v>
      </c>
      <c r="BC509" s="30">
        <f ca="1">SUMIF([1]route!$E$3:$E$10005,E509,[1]!Table1[25])</f>
        <v>0</v>
      </c>
      <c r="BD509" s="30">
        <f ca="1">SUMIF([1]route!$E$3:$E$10005,E509,[1]!Table1[26])</f>
        <v>0</v>
      </c>
      <c r="BE509" s="30">
        <f ca="1">SUMIF([1]route!$E$3:$E$10005,E509,[1]!Table1[27])</f>
        <v>0</v>
      </c>
      <c r="BF509" s="30">
        <f ca="1">SUMIF([1]route!$E$3:$E$10005,E509,[1]!Table1[28])</f>
        <v>0</v>
      </c>
      <c r="BG509" s="30">
        <f ca="1">SUMIF([1]route!$E$3:$E$10005,E509,[1]!Table1[29])</f>
        <v>0</v>
      </c>
      <c r="BH509" s="30">
        <f ca="1">SUMIF([1]route!$E$3:$E$10005,E509,[1]!Table1[30])</f>
        <v>0</v>
      </c>
      <c r="BI509" s="30">
        <f ca="1">SUMIF([1]route!$E$3:$E$10005,E509,[1]!Table1[31])</f>
        <v>0</v>
      </c>
      <c r="BJ509" s="30">
        <f ca="1">SUMIF([1]route!$E$3:$E$10005,E509,[1]!Table1[Remain PO])</f>
        <v>0</v>
      </c>
      <c r="BK509" s="31">
        <f ca="1">SUMIF([1]route!$E$3:$E$10005,E509,[1]!Table1[N+1])</f>
        <v>0</v>
      </c>
      <c r="BL509" s="31">
        <f ca="1">SUMIF([1]route!$E$3:$E$10005,E509,[1]!Table1[N+2])</f>
        <v>0</v>
      </c>
      <c r="BM509" s="31">
        <f ca="1">SUMIF([1]route!$E$3:$E$10005,E509,[1]!Table1[N+3])</f>
        <v>0</v>
      </c>
      <c r="BN509" s="32">
        <f ca="1">SUMIF([1]route!$E$3:$E$10005,E509,[1]!Table1[N+4])</f>
        <v>0</v>
      </c>
      <c r="BP509" s="37">
        <f t="shared" si="176"/>
        <v>0</v>
      </c>
      <c r="BQ509" s="35">
        <f t="shared" ca="1" si="181"/>
        <v>0</v>
      </c>
      <c r="BR509" s="35">
        <f t="shared" ca="1" si="181"/>
        <v>0</v>
      </c>
      <c r="BS509" s="35">
        <f t="shared" ca="1" si="181"/>
        <v>0</v>
      </c>
      <c r="BT509" s="35">
        <f t="shared" ca="1" si="181"/>
        <v>0</v>
      </c>
      <c r="BU509" s="35">
        <f t="shared" ca="1" si="180"/>
        <v>0</v>
      </c>
      <c r="BV509" s="35">
        <f t="shared" ca="1" si="180"/>
        <v>0</v>
      </c>
      <c r="BW509" s="35">
        <f t="shared" ca="1" si="180"/>
        <v>0</v>
      </c>
      <c r="BX509" s="35">
        <f t="shared" ca="1" si="180"/>
        <v>0</v>
      </c>
      <c r="BY509" s="35">
        <f t="shared" ca="1" si="180"/>
        <v>0</v>
      </c>
      <c r="BZ509" s="35">
        <f t="shared" ca="1" si="180"/>
        <v>0</v>
      </c>
      <c r="CA509" s="35">
        <f t="shared" ca="1" si="180"/>
        <v>0</v>
      </c>
      <c r="CB509" s="35">
        <f t="shared" ca="1" si="180"/>
        <v>0</v>
      </c>
      <c r="CC509" s="35">
        <f t="shared" ca="1" si="180"/>
        <v>0</v>
      </c>
      <c r="CD509" s="35">
        <f t="shared" ca="1" si="195"/>
        <v>0</v>
      </c>
      <c r="CE509" s="35">
        <f t="shared" ca="1" si="195"/>
        <v>0</v>
      </c>
      <c r="CF509" s="35">
        <f t="shared" ca="1" si="195"/>
        <v>0</v>
      </c>
      <c r="CG509" s="35">
        <f t="shared" ca="1" si="195"/>
        <v>0</v>
      </c>
      <c r="CH509" s="35">
        <f t="shared" ca="1" si="195"/>
        <v>0</v>
      </c>
      <c r="CI509" s="35">
        <f t="shared" ca="1" si="195"/>
        <v>0</v>
      </c>
      <c r="CJ509" s="35">
        <f t="shared" ca="1" si="195"/>
        <v>0</v>
      </c>
      <c r="CK509" s="35">
        <f t="shared" ca="1" si="195"/>
        <v>0</v>
      </c>
      <c r="CL509" s="35">
        <f t="shared" ca="1" si="195"/>
        <v>0</v>
      </c>
      <c r="CM509" s="35">
        <f t="shared" ca="1" si="195"/>
        <v>0</v>
      </c>
      <c r="CN509" s="35">
        <f t="shared" ca="1" si="195"/>
        <v>0</v>
      </c>
      <c r="CO509" s="35">
        <f t="shared" ca="1" si="195"/>
        <v>0</v>
      </c>
      <c r="CP509" s="35">
        <f t="shared" ca="1" si="196"/>
        <v>0</v>
      </c>
      <c r="CQ509" s="35">
        <f t="shared" ca="1" si="179"/>
        <v>0</v>
      </c>
      <c r="CR509" s="35">
        <f t="shared" ca="1" si="179"/>
        <v>0</v>
      </c>
      <c r="CS509" s="35">
        <f t="shared" ca="1" si="179"/>
        <v>0</v>
      </c>
      <c r="CT509" s="35">
        <f t="shared" ca="1" si="179"/>
        <v>0</v>
      </c>
      <c r="CU509" s="35">
        <f t="shared" ca="1" si="179"/>
        <v>0</v>
      </c>
      <c r="CV509" s="35">
        <f t="shared" ca="1" si="179"/>
        <v>0</v>
      </c>
      <c r="CW509" s="38">
        <f t="shared" ca="1" si="179"/>
        <v>0</v>
      </c>
      <c r="CX509" s="38">
        <f t="shared" ca="1" si="179"/>
        <v>0</v>
      </c>
      <c r="CY509" s="38">
        <f t="shared" ca="1" si="179"/>
        <v>0</v>
      </c>
      <c r="CZ509" s="39">
        <f t="shared" ref="CZ509:CZ572" ca="1" si="197">CY509-BN509</f>
        <v>0</v>
      </c>
      <c r="DA509" s="35"/>
    </row>
    <row r="510" spans="4:105" x14ac:dyDescent="0.3">
      <c r="D510" s="19"/>
      <c r="E510" s="20"/>
      <c r="F510" s="21"/>
      <c r="G510" s="21"/>
      <c r="H510" s="21"/>
      <c r="I510" s="19"/>
      <c r="J510" s="19"/>
      <c r="K510" s="21"/>
      <c r="L510" s="21"/>
      <c r="M510" s="22"/>
      <c r="N510" s="22"/>
      <c r="O510" s="19"/>
      <c r="P510" s="21"/>
      <c r="Q510" s="62" t="str">
        <f>'Cutting Rules'!AD510</f>
        <v>0------------</v>
      </c>
      <c r="R510" s="23"/>
      <c r="S510" s="24"/>
      <c r="T510" s="78" t="s">
        <v>547</v>
      </c>
      <c r="U510" s="19"/>
      <c r="V510" s="25"/>
      <c r="W510" s="26"/>
      <c r="X510" s="27"/>
      <c r="Y510" s="47"/>
      <c r="Z510" s="121" t="str">
        <f>IFERROR(VLOOKUP(E510,[1]route!$E$3:$BL$10005,59,0),"")&amp;IFERROR(VLOOKUP(E510,[1]route!$E$3:$BL$10005,60,0),"")</f>
        <v/>
      </c>
      <c r="AA510" s="28">
        <f t="shared" si="174"/>
        <v>0</v>
      </c>
      <c r="AB510" s="77">
        <f t="shared" si="175"/>
        <v>0</v>
      </c>
      <c r="AC510" s="4">
        <f t="shared" si="165"/>
        <v>1</v>
      </c>
      <c r="AD510" s="29">
        <v>0</v>
      </c>
      <c r="AE510" s="30">
        <f ca="1">SUMIF([1]route!$E$3:$E$10005,E510,[1]!Table1[1])</f>
        <v>0</v>
      </c>
      <c r="AF510" s="30">
        <f ca="1">SUMIF([1]route!$E$3:$E$10005,E510,[1]!Table1[2])</f>
        <v>0</v>
      </c>
      <c r="AG510" s="30">
        <f ca="1">SUMIF([1]route!$E$3:$E$10005,E510,[1]!Table1[3])</f>
        <v>0</v>
      </c>
      <c r="AH510" s="30">
        <f ca="1">SUMIF([1]route!$E$3:$E$10005,E510,[1]!Table1[4])</f>
        <v>0</v>
      </c>
      <c r="AI510" s="30">
        <f ca="1">SUMIF([1]route!$E$3:$E$10005,E510,[1]!Table1[5])</f>
        <v>0</v>
      </c>
      <c r="AJ510" s="30">
        <f ca="1">SUMIF([1]route!$E$3:$E$10005,E510,[1]!Table1[6])</f>
        <v>0</v>
      </c>
      <c r="AK510" s="30">
        <f ca="1">SUMIF([1]route!$E$3:$E$10005,E510,[1]!Table1[7])</f>
        <v>0</v>
      </c>
      <c r="AL510" s="30">
        <f ca="1">SUMIF([1]route!$E$3:$E$10005,E510,[1]!Table1[8])</f>
        <v>0</v>
      </c>
      <c r="AM510" s="30">
        <f ca="1">SUMIF([1]route!$E$3:$E$10005,E510,[1]!Table1[9])</f>
        <v>0</v>
      </c>
      <c r="AN510" s="30">
        <f ca="1">SUMIF([1]route!$E$3:$E$10005,E510,[1]!Table1[10])</f>
        <v>0</v>
      </c>
      <c r="AO510" s="30">
        <f ca="1">SUMIF([1]route!$E$3:$E$10005,E510,[1]!Table1[11])</f>
        <v>0</v>
      </c>
      <c r="AP510" s="30">
        <f ca="1">SUMIF([1]route!$E$3:$E$10005,E510,[1]!Table1[12])</f>
        <v>0</v>
      </c>
      <c r="AQ510" s="30">
        <f ca="1">SUMIF([1]route!$E$3:$E$10005,E510,[1]!Table1[13])</f>
        <v>0</v>
      </c>
      <c r="AR510" s="30">
        <f ca="1">SUMIF([1]route!$E$3:$E$10005,E510,[1]!Table1[14])</f>
        <v>0</v>
      </c>
      <c r="AS510" s="30">
        <f ca="1">SUMIF([1]route!$E$3:$E$10005,E510,[1]!Table1[15])</f>
        <v>0</v>
      </c>
      <c r="AT510" s="30">
        <f ca="1">SUMIF([1]route!$E$3:$E$10005,E510,[1]!Table1[16])</f>
        <v>0</v>
      </c>
      <c r="AU510" s="30">
        <f ca="1">SUMIF([1]route!$E$3:$E$10005,E510,[1]!Table1[17])</f>
        <v>0</v>
      </c>
      <c r="AV510" s="30">
        <f ca="1">SUMIF([1]route!$E$3:$E$10005,E510,[1]!Table1[18])</f>
        <v>0</v>
      </c>
      <c r="AW510" s="30">
        <f ca="1">SUMIF([1]route!$E$3:$E$10005,E510,[1]!Table1[19])</f>
        <v>0</v>
      </c>
      <c r="AX510" s="30">
        <f ca="1">SUMIF([1]route!$E$3:$E$10005,E510,[1]!Table1[20])</f>
        <v>0</v>
      </c>
      <c r="AY510" s="30">
        <f ca="1">SUMIF([1]route!$E$3:$E$10005,E510,[1]!Table1[21])</f>
        <v>0</v>
      </c>
      <c r="AZ510" s="30">
        <f ca="1">SUMIF([1]route!$E$3:$E$10005,E510,[1]!Table1[22])</f>
        <v>0</v>
      </c>
      <c r="BA510" s="30">
        <f ca="1">SUMIF([1]route!$E$3:$E$10005,E510,[1]!Table1[23])</f>
        <v>0</v>
      </c>
      <c r="BB510" s="30">
        <f ca="1">SUMIF([1]route!$E$3:$E$10005,E510,[1]!Table1[24])</f>
        <v>0</v>
      </c>
      <c r="BC510" s="30">
        <f ca="1">SUMIF([1]route!$E$3:$E$10005,E510,[1]!Table1[25])</f>
        <v>0</v>
      </c>
      <c r="BD510" s="30">
        <f ca="1">SUMIF([1]route!$E$3:$E$10005,E510,[1]!Table1[26])</f>
        <v>0</v>
      </c>
      <c r="BE510" s="30">
        <f ca="1">SUMIF([1]route!$E$3:$E$10005,E510,[1]!Table1[27])</f>
        <v>0</v>
      </c>
      <c r="BF510" s="30">
        <f ca="1">SUMIF([1]route!$E$3:$E$10005,E510,[1]!Table1[28])</f>
        <v>0</v>
      </c>
      <c r="BG510" s="30">
        <f ca="1">SUMIF([1]route!$E$3:$E$10005,E510,[1]!Table1[29])</f>
        <v>0</v>
      </c>
      <c r="BH510" s="30">
        <f ca="1">SUMIF([1]route!$E$3:$E$10005,E510,[1]!Table1[30])</f>
        <v>0</v>
      </c>
      <c r="BI510" s="30">
        <f ca="1">SUMIF([1]route!$E$3:$E$10005,E510,[1]!Table1[31])</f>
        <v>0</v>
      </c>
      <c r="BJ510" s="30">
        <f ca="1">SUMIF([1]route!$E$3:$E$10005,E510,[1]!Table1[Remain PO])</f>
        <v>0</v>
      </c>
      <c r="BK510" s="31">
        <f ca="1">SUMIF([1]route!$E$3:$E$10005,E510,[1]!Table1[N+1])</f>
        <v>0</v>
      </c>
      <c r="BL510" s="31">
        <f ca="1">SUMIF([1]route!$E$3:$E$10005,E510,[1]!Table1[N+2])</f>
        <v>0</v>
      </c>
      <c r="BM510" s="31">
        <f ca="1">SUMIF([1]route!$E$3:$E$10005,E510,[1]!Table1[N+3])</f>
        <v>0</v>
      </c>
      <c r="BN510" s="32">
        <f ca="1">SUMIF([1]route!$E$3:$E$10005,E510,[1]!Table1[N+4])</f>
        <v>0</v>
      </c>
      <c r="BP510" s="37">
        <f t="shared" si="176"/>
        <v>0</v>
      </c>
      <c r="BQ510" s="35">
        <f t="shared" ca="1" si="181"/>
        <v>0</v>
      </c>
      <c r="BR510" s="35">
        <f t="shared" ca="1" si="181"/>
        <v>0</v>
      </c>
      <c r="BS510" s="35">
        <f t="shared" ca="1" si="181"/>
        <v>0</v>
      </c>
      <c r="BT510" s="35">
        <f t="shared" ca="1" si="181"/>
        <v>0</v>
      </c>
      <c r="BU510" s="35">
        <f t="shared" ca="1" si="180"/>
        <v>0</v>
      </c>
      <c r="BV510" s="35">
        <f t="shared" ca="1" si="180"/>
        <v>0</v>
      </c>
      <c r="BW510" s="35">
        <f t="shared" ca="1" si="180"/>
        <v>0</v>
      </c>
      <c r="BX510" s="35">
        <f t="shared" ca="1" si="180"/>
        <v>0</v>
      </c>
      <c r="BY510" s="35">
        <f t="shared" ca="1" si="180"/>
        <v>0</v>
      </c>
      <c r="BZ510" s="35">
        <f t="shared" ca="1" si="180"/>
        <v>0</v>
      </c>
      <c r="CA510" s="35">
        <f t="shared" ca="1" si="180"/>
        <v>0</v>
      </c>
      <c r="CB510" s="35">
        <f t="shared" ca="1" si="180"/>
        <v>0</v>
      </c>
      <c r="CC510" s="35">
        <f t="shared" ca="1" si="180"/>
        <v>0</v>
      </c>
      <c r="CD510" s="35">
        <f t="shared" ca="1" si="195"/>
        <v>0</v>
      </c>
      <c r="CE510" s="35">
        <f t="shared" ca="1" si="195"/>
        <v>0</v>
      </c>
      <c r="CF510" s="35">
        <f t="shared" ca="1" si="195"/>
        <v>0</v>
      </c>
      <c r="CG510" s="35">
        <f t="shared" ca="1" si="195"/>
        <v>0</v>
      </c>
      <c r="CH510" s="35">
        <f t="shared" ca="1" si="195"/>
        <v>0</v>
      </c>
      <c r="CI510" s="35">
        <f t="shared" ca="1" si="195"/>
        <v>0</v>
      </c>
      <c r="CJ510" s="35">
        <f t="shared" ca="1" si="195"/>
        <v>0</v>
      </c>
      <c r="CK510" s="35">
        <f t="shared" ca="1" si="195"/>
        <v>0</v>
      </c>
      <c r="CL510" s="35">
        <f t="shared" ca="1" si="195"/>
        <v>0</v>
      </c>
      <c r="CM510" s="35">
        <f t="shared" ca="1" si="195"/>
        <v>0</v>
      </c>
      <c r="CN510" s="35">
        <f t="shared" ca="1" si="195"/>
        <v>0</v>
      </c>
      <c r="CO510" s="35">
        <f t="shared" ca="1" si="195"/>
        <v>0</v>
      </c>
      <c r="CP510" s="35">
        <f t="shared" ca="1" si="196"/>
        <v>0</v>
      </c>
      <c r="CQ510" s="35">
        <f t="shared" ca="1" si="196"/>
        <v>0</v>
      </c>
      <c r="CR510" s="35">
        <f t="shared" ca="1" si="196"/>
        <v>0</v>
      </c>
      <c r="CS510" s="35">
        <f t="shared" ca="1" si="196"/>
        <v>0</v>
      </c>
      <c r="CT510" s="35">
        <f t="shared" ca="1" si="196"/>
        <v>0</v>
      </c>
      <c r="CU510" s="35">
        <f t="shared" ca="1" si="196"/>
        <v>0</v>
      </c>
      <c r="CV510" s="35">
        <f t="shared" ca="1" si="196"/>
        <v>0</v>
      </c>
      <c r="CW510" s="38">
        <f t="shared" ca="1" si="196"/>
        <v>0</v>
      </c>
      <c r="CX510" s="38">
        <f t="shared" ca="1" si="196"/>
        <v>0</v>
      </c>
      <c r="CY510" s="38">
        <f t="shared" ca="1" si="196"/>
        <v>0</v>
      </c>
      <c r="CZ510" s="39">
        <f t="shared" ca="1" si="197"/>
        <v>0</v>
      </c>
      <c r="DA510" s="35"/>
    </row>
    <row r="511" spans="4:105" x14ac:dyDescent="0.3">
      <c r="D511" s="19"/>
      <c r="E511" s="20"/>
      <c r="F511" s="21"/>
      <c r="G511" s="21"/>
      <c r="H511" s="21"/>
      <c r="I511" s="19"/>
      <c r="J511" s="19"/>
      <c r="K511" s="21"/>
      <c r="L511" s="21"/>
      <c r="M511" s="22"/>
      <c r="N511" s="22"/>
      <c r="O511" s="19"/>
      <c r="P511" s="21"/>
      <c r="Q511" s="62" t="str">
        <f>'Cutting Rules'!AD511</f>
        <v>0------------</v>
      </c>
      <c r="R511" s="23"/>
      <c r="S511" s="24"/>
      <c r="T511" s="78" t="s">
        <v>547</v>
      </c>
      <c r="U511" s="19"/>
      <c r="V511" s="25"/>
      <c r="W511" s="26"/>
      <c r="X511" s="27"/>
      <c r="Y511" s="47"/>
      <c r="Z511" s="121" t="str">
        <f>IFERROR(VLOOKUP(E511,[1]route!$E$3:$BL$10005,59,0),"")&amp;IFERROR(VLOOKUP(E511,[1]route!$E$3:$BL$10005,60,0),"")</f>
        <v/>
      </c>
      <c r="AA511" s="28">
        <f t="shared" si="174"/>
        <v>0</v>
      </c>
      <c r="AB511" s="77">
        <f t="shared" si="175"/>
        <v>0</v>
      </c>
      <c r="AC511" s="4">
        <f t="shared" si="165"/>
        <v>1</v>
      </c>
      <c r="AD511" s="29">
        <v>0</v>
      </c>
      <c r="AE511" s="30">
        <f ca="1">SUMIF([1]route!$E$3:$E$10005,E511,[1]!Table1[1])</f>
        <v>0</v>
      </c>
      <c r="AF511" s="30">
        <f ca="1">SUMIF([1]route!$E$3:$E$10005,E511,[1]!Table1[2])</f>
        <v>0</v>
      </c>
      <c r="AG511" s="30">
        <f ca="1">SUMIF([1]route!$E$3:$E$10005,E511,[1]!Table1[3])</f>
        <v>0</v>
      </c>
      <c r="AH511" s="30">
        <f ca="1">SUMIF([1]route!$E$3:$E$10005,E511,[1]!Table1[4])</f>
        <v>0</v>
      </c>
      <c r="AI511" s="30">
        <f ca="1">SUMIF([1]route!$E$3:$E$10005,E511,[1]!Table1[5])</f>
        <v>0</v>
      </c>
      <c r="AJ511" s="30">
        <f ca="1">SUMIF([1]route!$E$3:$E$10005,E511,[1]!Table1[6])</f>
        <v>0</v>
      </c>
      <c r="AK511" s="30">
        <f ca="1">SUMIF([1]route!$E$3:$E$10005,E511,[1]!Table1[7])</f>
        <v>0</v>
      </c>
      <c r="AL511" s="30">
        <f ca="1">SUMIF([1]route!$E$3:$E$10005,E511,[1]!Table1[8])</f>
        <v>0</v>
      </c>
      <c r="AM511" s="30">
        <f ca="1">SUMIF([1]route!$E$3:$E$10005,E511,[1]!Table1[9])</f>
        <v>0</v>
      </c>
      <c r="AN511" s="30">
        <f ca="1">SUMIF([1]route!$E$3:$E$10005,E511,[1]!Table1[10])</f>
        <v>0</v>
      </c>
      <c r="AO511" s="30">
        <f ca="1">SUMIF([1]route!$E$3:$E$10005,E511,[1]!Table1[11])</f>
        <v>0</v>
      </c>
      <c r="AP511" s="30">
        <f ca="1">SUMIF([1]route!$E$3:$E$10005,E511,[1]!Table1[12])</f>
        <v>0</v>
      </c>
      <c r="AQ511" s="30">
        <f ca="1">SUMIF([1]route!$E$3:$E$10005,E511,[1]!Table1[13])</f>
        <v>0</v>
      </c>
      <c r="AR511" s="30">
        <f ca="1">SUMIF([1]route!$E$3:$E$10005,E511,[1]!Table1[14])</f>
        <v>0</v>
      </c>
      <c r="AS511" s="30">
        <f ca="1">SUMIF([1]route!$E$3:$E$10005,E511,[1]!Table1[15])</f>
        <v>0</v>
      </c>
      <c r="AT511" s="30">
        <f ca="1">SUMIF([1]route!$E$3:$E$10005,E511,[1]!Table1[16])</f>
        <v>0</v>
      </c>
      <c r="AU511" s="30">
        <f ca="1">SUMIF([1]route!$E$3:$E$10005,E511,[1]!Table1[17])</f>
        <v>0</v>
      </c>
      <c r="AV511" s="30">
        <f ca="1">SUMIF([1]route!$E$3:$E$10005,E511,[1]!Table1[18])</f>
        <v>0</v>
      </c>
      <c r="AW511" s="30">
        <f ca="1">SUMIF([1]route!$E$3:$E$10005,E511,[1]!Table1[19])</f>
        <v>0</v>
      </c>
      <c r="AX511" s="30">
        <f ca="1">SUMIF([1]route!$E$3:$E$10005,E511,[1]!Table1[20])</f>
        <v>0</v>
      </c>
      <c r="AY511" s="30">
        <f ca="1">SUMIF([1]route!$E$3:$E$10005,E511,[1]!Table1[21])</f>
        <v>0</v>
      </c>
      <c r="AZ511" s="30">
        <f ca="1">SUMIF([1]route!$E$3:$E$10005,E511,[1]!Table1[22])</f>
        <v>0</v>
      </c>
      <c r="BA511" s="30">
        <f ca="1">SUMIF([1]route!$E$3:$E$10005,E511,[1]!Table1[23])</f>
        <v>0</v>
      </c>
      <c r="BB511" s="30">
        <f ca="1">SUMIF([1]route!$E$3:$E$10005,E511,[1]!Table1[24])</f>
        <v>0</v>
      </c>
      <c r="BC511" s="30">
        <f ca="1">SUMIF([1]route!$E$3:$E$10005,E511,[1]!Table1[25])</f>
        <v>0</v>
      </c>
      <c r="BD511" s="30">
        <f ca="1">SUMIF([1]route!$E$3:$E$10005,E511,[1]!Table1[26])</f>
        <v>0</v>
      </c>
      <c r="BE511" s="30">
        <f ca="1">SUMIF([1]route!$E$3:$E$10005,E511,[1]!Table1[27])</f>
        <v>0</v>
      </c>
      <c r="BF511" s="30">
        <f ca="1">SUMIF([1]route!$E$3:$E$10005,E511,[1]!Table1[28])</f>
        <v>0</v>
      </c>
      <c r="BG511" s="30">
        <f ca="1">SUMIF([1]route!$E$3:$E$10005,E511,[1]!Table1[29])</f>
        <v>0</v>
      </c>
      <c r="BH511" s="30">
        <f ca="1">SUMIF([1]route!$E$3:$E$10005,E511,[1]!Table1[30])</f>
        <v>0</v>
      </c>
      <c r="BI511" s="30">
        <f ca="1">SUMIF([1]route!$E$3:$E$10005,E511,[1]!Table1[31])</f>
        <v>0</v>
      </c>
      <c r="BJ511" s="30">
        <f ca="1">SUMIF([1]route!$E$3:$E$10005,E511,[1]!Table1[Remain PO])</f>
        <v>0</v>
      </c>
      <c r="BK511" s="31">
        <f ca="1">SUMIF([1]route!$E$3:$E$10005,E511,[1]!Table1[N+1])</f>
        <v>0</v>
      </c>
      <c r="BL511" s="31">
        <f ca="1">SUMIF([1]route!$E$3:$E$10005,E511,[1]!Table1[N+2])</f>
        <v>0</v>
      </c>
      <c r="BM511" s="31">
        <f ca="1">SUMIF([1]route!$E$3:$E$10005,E511,[1]!Table1[N+3])</f>
        <v>0</v>
      </c>
      <c r="BN511" s="32">
        <f ca="1">SUMIF([1]route!$E$3:$E$10005,E511,[1]!Table1[N+4])</f>
        <v>0</v>
      </c>
      <c r="BP511" s="37">
        <f t="shared" si="176"/>
        <v>0</v>
      </c>
      <c r="BQ511" s="35">
        <f t="shared" ca="1" si="181"/>
        <v>0</v>
      </c>
      <c r="BR511" s="35">
        <f t="shared" ca="1" si="181"/>
        <v>0</v>
      </c>
      <c r="BS511" s="35">
        <f t="shared" ca="1" si="181"/>
        <v>0</v>
      </c>
      <c r="BT511" s="35">
        <f t="shared" ca="1" si="181"/>
        <v>0</v>
      </c>
      <c r="BU511" s="35">
        <f t="shared" ca="1" si="180"/>
        <v>0</v>
      </c>
      <c r="BV511" s="35">
        <f t="shared" ca="1" si="180"/>
        <v>0</v>
      </c>
      <c r="BW511" s="35">
        <f t="shared" ca="1" si="180"/>
        <v>0</v>
      </c>
      <c r="BX511" s="35">
        <f t="shared" ca="1" si="180"/>
        <v>0</v>
      </c>
      <c r="BY511" s="35">
        <f t="shared" ca="1" si="180"/>
        <v>0</v>
      </c>
      <c r="BZ511" s="35">
        <f t="shared" ca="1" si="180"/>
        <v>0</v>
      </c>
      <c r="CA511" s="35">
        <f t="shared" ca="1" si="180"/>
        <v>0</v>
      </c>
      <c r="CB511" s="35">
        <f t="shared" ca="1" si="180"/>
        <v>0</v>
      </c>
      <c r="CC511" s="35">
        <f t="shared" ca="1" si="180"/>
        <v>0</v>
      </c>
      <c r="CD511" s="35">
        <f t="shared" ca="1" si="195"/>
        <v>0</v>
      </c>
      <c r="CE511" s="35">
        <f t="shared" ca="1" si="195"/>
        <v>0</v>
      </c>
      <c r="CF511" s="35">
        <f t="shared" ca="1" si="195"/>
        <v>0</v>
      </c>
      <c r="CG511" s="35">
        <f t="shared" ca="1" si="195"/>
        <v>0</v>
      </c>
      <c r="CH511" s="35">
        <f t="shared" ca="1" si="195"/>
        <v>0</v>
      </c>
      <c r="CI511" s="35">
        <f t="shared" ca="1" si="195"/>
        <v>0</v>
      </c>
      <c r="CJ511" s="35">
        <f t="shared" ca="1" si="195"/>
        <v>0</v>
      </c>
      <c r="CK511" s="35">
        <f t="shared" ca="1" si="195"/>
        <v>0</v>
      </c>
      <c r="CL511" s="35">
        <f t="shared" ca="1" si="195"/>
        <v>0</v>
      </c>
      <c r="CM511" s="35">
        <f t="shared" ca="1" si="195"/>
        <v>0</v>
      </c>
      <c r="CN511" s="35">
        <f t="shared" ca="1" si="195"/>
        <v>0</v>
      </c>
      <c r="CO511" s="35">
        <f t="shared" ca="1" si="195"/>
        <v>0</v>
      </c>
      <c r="CP511" s="35">
        <f t="shared" ca="1" si="196"/>
        <v>0</v>
      </c>
      <c r="CQ511" s="35">
        <f t="shared" ca="1" si="196"/>
        <v>0</v>
      </c>
      <c r="CR511" s="35">
        <f t="shared" ca="1" si="196"/>
        <v>0</v>
      </c>
      <c r="CS511" s="35">
        <f t="shared" ca="1" si="196"/>
        <v>0</v>
      </c>
      <c r="CT511" s="35">
        <f t="shared" ca="1" si="196"/>
        <v>0</v>
      </c>
      <c r="CU511" s="35">
        <f t="shared" ca="1" si="196"/>
        <v>0</v>
      </c>
      <c r="CV511" s="35">
        <f t="shared" ca="1" si="196"/>
        <v>0</v>
      </c>
      <c r="CW511" s="38">
        <f t="shared" ca="1" si="196"/>
        <v>0</v>
      </c>
      <c r="CX511" s="38">
        <f t="shared" ca="1" si="196"/>
        <v>0</v>
      </c>
      <c r="CY511" s="38">
        <f t="shared" ca="1" si="196"/>
        <v>0</v>
      </c>
      <c r="CZ511" s="39">
        <f t="shared" ca="1" si="197"/>
        <v>0</v>
      </c>
      <c r="DA511" s="35"/>
    </row>
    <row r="512" spans="4:105" x14ac:dyDescent="0.3">
      <c r="D512" s="19"/>
      <c r="E512" s="20"/>
      <c r="F512" s="21"/>
      <c r="G512" s="21"/>
      <c r="H512" s="21"/>
      <c r="I512" s="19"/>
      <c r="J512" s="19"/>
      <c r="K512" s="21"/>
      <c r="L512" s="21"/>
      <c r="M512" s="22"/>
      <c r="N512" s="22"/>
      <c r="O512" s="19"/>
      <c r="P512" s="21"/>
      <c r="Q512" s="62" t="str">
        <f>'Cutting Rules'!AD512</f>
        <v>0------------</v>
      </c>
      <c r="R512" s="23"/>
      <c r="S512" s="24"/>
      <c r="T512" s="78" t="s">
        <v>547</v>
      </c>
      <c r="U512" s="19"/>
      <c r="V512" s="25"/>
      <c r="W512" s="26"/>
      <c r="X512" s="27"/>
      <c r="Y512" s="47"/>
      <c r="Z512" s="121" t="str">
        <f>IFERROR(VLOOKUP(E512,[1]route!$E$3:$BL$10005,59,0),"")&amp;IFERROR(VLOOKUP(E512,[1]route!$E$3:$BL$10005,60,0),"")</f>
        <v/>
      </c>
      <c r="AA512" s="28">
        <f t="shared" si="174"/>
        <v>0</v>
      </c>
      <c r="AB512" s="77">
        <f t="shared" si="175"/>
        <v>0</v>
      </c>
      <c r="AC512" s="4">
        <f t="shared" si="165"/>
        <v>1</v>
      </c>
      <c r="AD512" s="29">
        <v>0</v>
      </c>
      <c r="AE512" s="30">
        <f ca="1">SUMIF([1]route!$E$3:$E$10005,E512,[1]!Table1[1])</f>
        <v>0</v>
      </c>
      <c r="AF512" s="30">
        <f ca="1">SUMIF([1]route!$E$3:$E$10005,E512,[1]!Table1[2])</f>
        <v>0</v>
      </c>
      <c r="AG512" s="30">
        <f ca="1">SUMIF([1]route!$E$3:$E$10005,E512,[1]!Table1[3])</f>
        <v>0</v>
      </c>
      <c r="AH512" s="30">
        <f ca="1">SUMIF([1]route!$E$3:$E$10005,E512,[1]!Table1[4])</f>
        <v>0</v>
      </c>
      <c r="AI512" s="30">
        <f ca="1">SUMIF([1]route!$E$3:$E$10005,E512,[1]!Table1[5])</f>
        <v>0</v>
      </c>
      <c r="AJ512" s="30">
        <f ca="1">SUMIF([1]route!$E$3:$E$10005,E512,[1]!Table1[6])</f>
        <v>0</v>
      </c>
      <c r="AK512" s="30">
        <f ca="1">SUMIF([1]route!$E$3:$E$10005,E512,[1]!Table1[7])</f>
        <v>0</v>
      </c>
      <c r="AL512" s="30">
        <f ca="1">SUMIF([1]route!$E$3:$E$10005,E512,[1]!Table1[8])</f>
        <v>0</v>
      </c>
      <c r="AM512" s="30">
        <f ca="1">SUMIF([1]route!$E$3:$E$10005,E512,[1]!Table1[9])</f>
        <v>0</v>
      </c>
      <c r="AN512" s="30">
        <f ca="1">SUMIF([1]route!$E$3:$E$10005,E512,[1]!Table1[10])</f>
        <v>0</v>
      </c>
      <c r="AO512" s="30">
        <f ca="1">SUMIF([1]route!$E$3:$E$10005,E512,[1]!Table1[11])</f>
        <v>0</v>
      </c>
      <c r="AP512" s="30">
        <f ca="1">SUMIF([1]route!$E$3:$E$10005,E512,[1]!Table1[12])</f>
        <v>0</v>
      </c>
      <c r="AQ512" s="30">
        <f ca="1">SUMIF([1]route!$E$3:$E$10005,E512,[1]!Table1[13])</f>
        <v>0</v>
      </c>
      <c r="AR512" s="30">
        <f ca="1">SUMIF([1]route!$E$3:$E$10005,E512,[1]!Table1[14])</f>
        <v>0</v>
      </c>
      <c r="AS512" s="30">
        <f ca="1">SUMIF([1]route!$E$3:$E$10005,E512,[1]!Table1[15])</f>
        <v>0</v>
      </c>
      <c r="AT512" s="30">
        <f ca="1">SUMIF([1]route!$E$3:$E$10005,E512,[1]!Table1[16])</f>
        <v>0</v>
      </c>
      <c r="AU512" s="30">
        <f ca="1">SUMIF([1]route!$E$3:$E$10005,E512,[1]!Table1[17])</f>
        <v>0</v>
      </c>
      <c r="AV512" s="30">
        <f ca="1">SUMIF([1]route!$E$3:$E$10005,E512,[1]!Table1[18])</f>
        <v>0</v>
      </c>
      <c r="AW512" s="30">
        <f ca="1">SUMIF([1]route!$E$3:$E$10005,E512,[1]!Table1[19])</f>
        <v>0</v>
      </c>
      <c r="AX512" s="30">
        <f ca="1">SUMIF([1]route!$E$3:$E$10005,E512,[1]!Table1[20])</f>
        <v>0</v>
      </c>
      <c r="AY512" s="30">
        <f ca="1">SUMIF([1]route!$E$3:$E$10005,E512,[1]!Table1[21])</f>
        <v>0</v>
      </c>
      <c r="AZ512" s="30">
        <f ca="1">SUMIF([1]route!$E$3:$E$10005,E512,[1]!Table1[22])</f>
        <v>0</v>
      </c>
      <c r="BA512" s="30">
        <f ca="1">SUMIF([1]route!$E$3:$E$10005,E512,[1]!Table1[23])</f>
        <v>0</v>
      </c>
      <c r="BB512" s="30">
        <f ca="1">SUMIF([1]route!$E$3:$E$10005,E512,[1]!Table1[24])</f>
        <v>0</v>
      </c>
      <c r="BC512" s="30">
        <f ca="1">SUMIF([1]route!$E$3:$E$10005,E512,[1]!Table1[25])</f>
        <v>0</v>
      </c>
      <c r="BD512" s="30">
        <f ca="1">SUMIF([1]route!$E$3:$E$10005,E512,[1]!Table1[26])</f>
        <v>0</v>
      </c>
      <c r="BE512" s="30">
        <f ca="1">SUMIF([1]route!$E$3:$E$10005,E512,[1]!Table1[27])</f>
        <v>0</v>
      </c>
      <c r="BF512" s="30">
        <f ca="1">SUMIF([1]route!$E$3:$E$10005,E512,[1]!Table1[28])</f>
        <v>0</v>
      </c>
      <c r="BG512" s="30">
        <f ca="1">SUMIF([1]route!$E$3:$E$10005,E512,[1]!Table1[29])</f>
        <v>0</v>
      </c>
      <c r="BH512" s="30">
        <f ca="1">SUMIF([1]route!$E$3:$E$10005,E512,[1]!Table1[30])</f>
        <v>0</v>
      </c>
      <c r="BI512" s="30">
        <f ca="1">SUMIF([1]route!$E$3:$E$10005,E512,[1]!Table1[31])</f>
        <v>0</v>
      </c>
      <c r="BJ512" s="30">
        <f ca="1">SUMIF([1]route!$E$3:$E$10005,E512,[1]!Table1[Remain PO])</f>
        <v>0</v>
      </c>
      <c r="BK512" s="31">
        <f ca="1">SUMIF([1]route!$E$3:$E$10005,E512,[1]!Table1[N+1])</f>
        <v>0</v>
      </c>
      <c r="BL512" s="31">
        <f ca="1">SUMIF([1]route!$E$3:$E$10005,E512,[1]!Table1[N+2])</f>
        <v>0</v>
      </c>
      <c r="BM512" s="31">
        <f ca="1">SUMIF([1]route!$E$3:$E$10005,E512,[1]!Table1[N+3])</f>
        <v>0</v>
      </c>
      <c r="BN512" s="32">
        <f ca="1">SUMIF([1]route!$E$3:$E$10005,E512,[1]!Table1[N+4])</f>
        <v>0</v>
      </c>
      <c r="BP512" s="37">
        <f t="shared" si="176"/>
        <v>0</v>
      </c>
      <c r="BQ512" s="35">
        <f t="shared" ca="1" si="181"/>
        <v>0</v>
      </c>
      <c r="BR512" s="35">
        <f t="shared" ca="1" si="181"/>
        <v>0</v>
      </c>
      <c r="BS512" s="35">
        <f t="shared" ca="1" si="181"/>
        <v>0</v>
      </c>
      <c r="BT512" s="35">
        <f t="shared" ca="1" si="181"/>
        <v>0</v>
      </c>
      <c r="BU512" s="35">
        <f t="shared" ca="1" si="180"/>
        <v>0</v>
      </c>
      <c r="BV512" s="35">
        <f t="shared" ca="1" si="180"/>
        <v>0</v>
      </c>
      <c r="BW512" s="35">
        <f t="shared" ca="1" si="180"/>
        <v>0</v>
      </c>
      <c r="BX512" s="35">
        <f t="shared" ca="1" si="180"/>
        <v>0</v>
      </c>
      <c r="BY512" s="35">
        <f t="shared" ca="1" si="180"/>
        <v>0</v>
      </c>
      <c r="BZ512" s="35">
        <f t="shared" ca="1" si="180"/>
        <v>0</v>
      </c>
      <c r="CA512" s="35">
        <f t="shared" ca="1" si="180"/>
        <v>0</v>
      </c>
      <c r="CB512" s="35">
        <f t="shared" ca="1" si="180"/>
        <v>0</v>
      </c>
      <c r="CC512" s="35">
        <f t="shared" ca="1" si="180"/>
        <v>0</v>
      </c>
      <c r="CD512" s="35">
        <f t="shared" ca="1" si="195"/>
        <v>0</v>
      </c>
      <c r="CE512" s="35">
        <f t="shared" ca="1" si="195"/>
        <v>0</v>
      </c>
      <c r="CF512" s="35">
        <f t="shared" ca="1" si="195"/>
        <v>0</v>
      </c>
      <c r="CG512" s="35">
        <f t="shared" ca="1" si="195"/>
        <v>0</v>
      </c>
      <c r="CH512" s="35">
        <f t="shared" ca="1" si="195"/>
        <v>0</v>
      </c>
      <c r="CI512" s="35">
        <f t="shared" ca="1" si="195"/>
        <v>0</v>
      </c>
      <c r="CJ512" s="35">
        <f t="shared" ca="1" si="195"/>
        <v>0</v>
      </c>
      <c r="CK512" s="35">
        <f t="shared" ca="1" si="195"/>
        <v>0</v>
      </c>
      <c r="CL512" s="35">
        <f t="shared" ca="1" si="195"/>
        <v>0</v>
      </c>
      <c r="CM512" s="35">
        <f t="shared" ca="1" si="195"/>
        <v>0</v>
      </c>
      <c r="CN512" s="35">
        <f t="shared" ca="1" si="195"/>
        <v>0</v>
      </c>
      <c r="CO512" s="35">
        <f t="shared" ca="1" si="195"/>
        <v>0</v>
      </c>
      <c r="CP512" s="35">
        <f t="shared" ca="1" si="196"/>
        <v>0</v>
      </c>
      <c r="CQ512" s="35">
        <f t="shared" ca="1" si="196"/>
        <v>0</v>
      </c>
      <c r="CR512" s="35">
        <f t="shared" ca="1" si="196"/>
        <v>0</v>
      </c>
      <c r="CS512" s="35">
        <f t="shared" ca="1" si="196"/>
        <v>0</v>
      </c>
      <c r="CT512" s="35">
        <f t="shared" ca="1" si="196"/>
        <v>0</v>
      </c>
      <c r="CU512" s="35">
        <f t="shared" ca="1" si="196"/>
        <v>0</v>
      </c>
      <c r="CV512" s="35">
        <f t="shared" ca="1" si="196"/>
        <v>0</v>
      </c>
      <c r="CW512" s="38">
        <f t="shared" ca="1" si="196"/>
        <v>0</v>
      </c>
      <c r="CX512" s="38">
        <f t="shared" ca="1" si="196"/>
        <v>0</v>
      </c>
      <c r="CY512" s="38">
        <f t="shared" ca="1" si="196"/>
        <v>0</v>
      </c>
      <c r="CZ512" s="39">
        <f t="shared" ca="1" si="197"/>
        <v>0</v>
      </c>
      <c r="DA512" s="35"/>
    </row>
    <row r="513" spans="4:105" x14ac:dyDescent="0.3">
      <c r="D513" s="19"/>
      <c r="E513" s="20"/>
      <c r="F513" s="21"/>
      <c r="G513" s="21"/>
      <c r="H513" s="21"/>
      <c r="I513" s="19"/>
      <c r="J513" s="19"/>
      <c r="K513" s="21"/>
      <c r="L513" s="21"/>
      <c r="M513" s="22"/>
      <c r="N513" s="22"/>
      <c r="O513" s="19"/>
      <c r="P513" s="21"/>
      <c r="Q513" s="62" t="str">
        <f>'Cutting Rules'!AD513</f>
        <v>0------------</v>
      </c>
      <c r="R513" s="23"/>
      <c r="S513" s="24"/>
      <c r="T513" s="78" t="s">
        <v>547</v>
      </c>
      <c r="U513" s="19"/>
      <c r="V513" s="25"/>
      <c r="W513" s="26"/>
      <c r="X513" s="27"/>
      <c r="Y513" s="47"/>
      <c r="Z513" s="121" t="str">
        <f>IFERROR(VLOOKUP(E513,[1]route!$E$3:$BL$10005,59,0),"")&amp;IFERROR(VLOOKUP(E513,[1]route!$E$3:$BL$10005,60,0),"")</f>
        <v/>
      </c>
      <c r="AA513" s="28">
        <f t="shared" si="174"/>
        <v>0</v>
      </c>
      <c r="AB513" s="77">
        <f t="shared" si="175"/>
        <v>0</v>
      </c>
      <c r="AC513" s="4">
        <f t="shared" si="165"/>
        <v>1</v>
      </c>
      <c r="AD513" s="29">
        <v>0</v>
      </c>
      <c r="AE513" s="30">
        <f ca="1">SUMIF([1]route!$E$3:$E$10005,E513,[1]!Table1[1])</f>
        <v>0</v>
      </c>
      <c r="AF513" s="30">
        <f ca="1">SUMIF([1]route!$E$3:$E$10005,E513,[1]!Table1[2])</f>
        <v>0</v>
      </c>
      <c r="AG513" s="30">
        <f ca="1">SUMIF([1]route!$E$3:$E$10005,E513,[1]!Table1[3])</f>
        <v>0</v>
      </c>
      <c r="AH513" s="30">
        <f ca="1">SUMIF([1]route!$E$3:$E$10005,E513,[1]!Table1[4])</f>
        <v>0</v>
      </c>
      <c r="AI513" s="30">
        <f ca="1">SUMIF([1]route!$E$3:$E$10005,E513,[1]!Table1[5])</f>
        <v>0</v>
      </c>
      <c r="AJ513" s="30">
        <f ca="1">SUMIF([1]route!$E$3:$E$10005,E513,[1]!Table1[6])</f>
        <v>0</v>
      </c>
      <c r="AK513" s="30">
        <f ca="1">SUMIF([1]route!$E$3:$E$10005,E513,[1]!Table1[7])</f>
        <v>0</v>
      </c>
      <c r="AL513" s="30">
        <f ca="1">SUMIF([1]route!$E$3:$E$10005,E513,[1]!Table1[8])</f>
        <v>0</v>
      </c>
      <c r="AM513" s="30">
        <f ca="1">SUMIF([1]route!$E$3:$E$10005,E513,[1]!Table1[9])</f>
        <v>0</v>
      </c>
      <c r="AN513" s="30">
        <f ca="1">SUMIF([1]route!$E$3:$E$10005,E513,[1]!Table1[10])</f>
        <v>0</v>
      </c>
      <c r="AO513" s="30">
        <f ca="1">SUMIF([1]route!$E$3:$E$10005,E513,[1]!Table1[11])</f>
        <v>0</v>
      </c>
      <c r="AP513" s="30">
        <f ca="1">SUMIF([1]route!$E$3:$E$10005,E513,[1]!Table1[12])</f>
        <v>0</v>
      </c>
      <c r="AQ513" s="30">
        <f ca="1">SUMIF([1]route!$E$3:$E$10005,E513,[1]!Table1[13])</f>
        <v>0</v>
      </c>
      <c r="AR513" s="30">
        <f ca="1">SUMIF([1]route!$E$3:$E$10005,E513,[1]!Table1[14])</f>
        <v>0</v>
      </c>
      <c r="AS513" s="30">
        <f ca="1">SUMIF([1]route!$E$3:$E$10005,E513,[1]!Table1[15])</f>
        <v>0</v>
      </c>
      <c r="AT513" s="30">
        <f ca="1">SUMIF([1]route!$E$3:$E$10005,E513,[1]!Table1[16])</f>
        <v>0</v>
      </c>
      <c r="AU513" s="30">
        <f ca="1">SUMIF([1]route!$E$3:$E$10005,E513,[1]!Table1[17])</f>
        <v>0</v>
      </c>
      <c r="AV513" s="30">
        <f ca="1">SUMIF([1]route!$E$3:$E$10005,E513,[1]!Table1[18])</f>
        <v>0</v>
      </c>
      <c r="AW513" s="30">
        <f ca="1">SUMIF([1]route!$E$3:$E$10005,E513,[1]!Table1[19])</f>
        <v>0</v>
      </c>
      <c r="AX513" s="30">
        <f ca="1">SUMIF([1]route!$E$3:$E$10005,E513,[1]!Table1[20])</f>
        <v>0</v>
      </c>
      <c r="AY513" s="30">
        <f ca="1">SUMIF([1]route!$E$3:$E$10005,E513,[1]!Table1[21])</f>
        <v>0</v>
      </c>
      <c r="AZ513" s="30">
        <f ca="1">SUMIF([1]route!$E$3:$E$10005,E513,[1]!Table1[22])</f>
        <v>0</v>
      </c>
      <c r="BA513" s="30">
        <f ca="1">SUMIF([1]route!$E$3:$E$10005,E513,[1]!Table1[23])</f>
        <v>0</v>
      </c>
      <c r="BB513" s="30">
        <f ca="1">SUMIF([1]route!$E$3:$E$10005,E513,[1]!Table1[24])</f>
        <v>0</v>
      </c>
      <c r="BC513" s="30">
        <f ca="1">SUMIF([1]route!$E$3:$E$10005,E513,[1]!Table1[25])</f>
        <v>0</v>
      </c>
      <c r="BD513" s="30">
        <f ca="1">SUMIF([1]route!$E$3:$E$10005,E513,[1]!Table1[26])</f>
        <v>0</v>
      </c>
      <c r="BE513" s="30">
        <f ca="1">SUMIF([1]route!$E$3:$E$10005,E513,[1]!Table1[27])</f>
        <v>0</v>
      </c>
      <c r="BF513" s="30">
        <f ca="1">SUMIF([1]route!$E$3:$E$10005,E513,[1]!Table1[28])</f>
        <v>0</v>
      </c>
      <c r="BG513" s="30">
        <f ca="1">SUMIF([1]route!$E$3:$E$10005,E513,[1]!Table1[29])</f>
        <v>0</v>
      </c>
      <c r="BH513" s="30">
        <f ca="1">SUMIF([1]route!$E$3:$E$10005,E513,[1]!Table1[30])</f>
        <v>0</v>
      </c>
      <c r="BI513" s="30">
        <f ca="1">SUMIF([1]route!$E$3:$E$10005,E513,[1]!Table1[31])</f>
        <v>0</v>
      </c>
      <c r="BJ513" s="30">
        <f ca="1">SUMIF([1]route!$E$3:$E$10005,E513,[1]!Table1[Remain PO])</f>
        <v>0</v>
      </c>
      <c r="BK513" s="31">
        <f ca="1">SUMIF([1]route!$E$3:$E$10005,E513,[1]!Table1[N+1])</f>
        <v>0</v>
      </c>
      <c r="BL513" s="31">
        <f ca="1">SUMIF([1]route!$E$3:$E$10005,E513,[1]!Table1[N+2])</f>
        <v>0</v>
      </c>
      <c r="BM513" s="31">
        <f ca="1">SUMIF([1]route!$E$3:$E$10005,E513,[1]!Table1[N+3])</f>
        <v>0</v>
      </c>
      <c r="BN513" s="32">
        <f ca="1">SUMIF([1]route!$E$3:$E$10005,E513,[1]!Table1[N+4])</f>
        <v>0</v>
      </c>
      <c r="BP513" s="37">
        <f t="shared" si="176"/>
        <v>0</v>
      </c>
      <c r="BQ513" s="35">
        <f t="shared" ca="1" si="181"/>
        <v>0</v>
      </c>
      <c r="BR513" s="35">
        <f t="shared" ca="1" si="181"/>
        <v>0</v>
      </c>
      <c r="BS513" s="35">
        <f t="shared" ca="1" si="181"/>
        <v>0</v>
      </c>
      <c r="BT513" s="35">
        <f t="shared" ca="1" si="181"/>
        <v>0</v>
      </c>
      <c r="BU513" s="35">
        <f t="shared" ca="1" si="180"/>
        <v>0</v>
      </c>
      <c r="BV513" s="35">
        <f t="shared" ca="1" si="180"/>
        <v>0</v>
      </c>
      <c r="BW513" s="35">
        <f t="shared" ca="1" si="180"/>
        <v>0</v>
      </c>
      <c r="BX513" s="35">
        <f t="shared" ca="1" si="180"/>
        <v>0</v>
      </c>
      <c r="BY513" s="35">
        <f t="shared" ca="1" si="180"/>
        <v>0</v>
      </c>
      <c r="BZ513" s="35">
        <f t="shared" ca="1" si="180"/>
        <v>0</v>
      </c>
      <c r="CA513" s="35">
        <f t="shared" ca="1" si="180"/>
        <v>0</v>
      </c>
      <c r="CB513" s="35">
        <f t="shared" ca="1" si="180"/>
        <v>0</v>
      </c>
      <c r="CC513" s="35">
        <f t="shared" ca="1" si="180"/>
        <v>0</v>
      </c>
      <c r="CD513" s="35">
        <f t="shared" ca="1" si="195"/>
        <v>0</v>
      </c>
      <c r="CE513" s="35">
        <f t="shared" ca="1" si="195"/>
        <v>0</v>
      </c>
      <c r="CF513" s="35">
        <f t="shared" ca="1" si="195"/>
        <v>0</v>
      </c>
      <c r="CG513" s="35">
        <f t="shared" ca="1" si="195"/>
        <v>0</v>
      </c>
      <c r="CH513" s="35">
        <f t="shared" ca="1" si="195"/>
        <v>0</v>
      </c>
      <c r="CI513" s="35">
        <f t="shared" ca="1" si="195"/>
        <v>0</v>
      </c>
      <c r="CJ513" s="35">
        <f t="shared" ca="1" si="195"/>
        <v>0</v>
      </c>
      <c r="CK513" s="35">
        <f t="shared" ca="1" si="195"/>
        <v>0</v>
      </c>
      <c r="CL513" s="35">
        <f t="shared" ca="1" si="195"/>
        <v>0</v>
      </c>
      <c r="CM513" s="35">
        <f t="shared" ca="1" si="195"/>
        <v>0</v>
      </c>
      <c r="CN513" s="35">
        <f t="shared" ca="1" si="195"/>
        <v>0</v>
      </c>
      <c r="CO513" s="35">
        <f t="shared" ca="1" si="195"/>
        <v>0</v>
      </c>
      <c r="CP513" s="35">
        <f t="shared" ca="1" si="196"/>
        <v>0</v>
      </c>
      <c r="CQ513" s="35">
        <f t="shared" ca="1" si="196"/>
        <v>0</v>
      </c>
      <c r="CR513" s="35">
        <f t="shared" ca="1" si="196"/>
        <v>0</v>
      </c>
      <c r="CS513" s="35">
        <f t="shared" ca="1" si="196"/>
        <v>0</v>
      </c>
      <c r="CT513" s="35">
        <f t="shared" ca="1" si="196"/>
        <v>0</v>
      </c>
      <c r="CU513" s="35">
        <f t="shared" ca="1" si="196"/>
        <v>0</v>
      </c>
      <c r="CV513" s="35">
        <f t="shared" ca="1" si="196"/>
        <v>0</v>
      </c>
      <c r="CW513" s="38">
        <f t="shared" ca="1" si="196"/>
        <v>0</v>
      </c>
      <c r="CX513" s="38">
        <f t="shared" ca="1" si="196"/>
        <v>0</v>
      </c>
      <c r="CY513" s="38">
        <f t="shared" ca="1" si="196"/>
        <v>0</v>
      </c>
      <c r="CZ513" s="39">
        <f t="shared" ca="1" si="197"/>
        <v>0</v>
      </c>
      <c r="DA513" s="35"/>
    </row>
    <row r="514" spans="4:105" x14ac:dyDescent="0.3">
      <c r="D514" s="19"/>
      <c r="E514" s="20"/>
      <c r="F514" s="21"/>
      <c r="G514" s="21"/>
      <c r="H514" s="21"/>
      <c r="I514" s="19"/>
      <c r="J514" s="19"/>
      <c r="K514" s="21"/>
      <c r="L514" s="21"/>
      <c r="M514" s="22"/>
      <c r="N514" s="22"/>
      <c r="O514" s="19"/>
      <c r="P514" s="21"/>
      <c r="Q514" s="62" t="str">
        <f>'Cutting Rules'!AD514</f>
        <v>0------------</v>
      </c>
      <c r="R514" s="23"/>
      <c r="S514" s="24"/>
      <c r="T514" s="78" t="s">
        <v>547</v>
      </c>
      <c r="U514" s="19"/>
      <c r="V514" s="25"/>
      <c r="W514" s="26"/>
      <c r="X514" s="27"/>
      <c r="Y514" s="47"/>
      <c r="Z514" s="121" t="str">
        <f>IFERROR(VLOOKUP(E514,[1]route!$E$3:$BL$10005,59,0),"")&amp;IFERROR(VLOOKUP(E514,[1]route!$E$3:$BL$10005,60,0),"")</f>
        <v/>
      </c>
      <c r="AA514" s="28">
        <f t="shared" si="174"/>
        <v>0</v>
      </c>
      <c r="AB514" s="77">
        <f t="shared" si="175"/>
        <v>0</v>
      </c>
      <c r="AC514" s="4">
        <f t="shared" si="165"/>
        <v>1</v>
      </c>
      <c r="AD514" s="29">
        <v>0</v>
      </c>
      <c r="AE514" s="30">
        <f ca="1">SUMIF([1]route!$E$3:$E$10005,E514,[1]!Table1[1])</f>
        <v>0</v>
      </c>
      <c r="AF514" s="30">
        <f ca="1">SUMIF([1]route!$E$3:$E$10005,E514,[1]!Table1[2])</f>
        <v>0</v>
      </c>
      <c r="AG514" s="30">
        <f ca="1">SUMIF([1]route!$E$3:$E$10005,E514,[1]!Table1[3])</f>
        <v>0</v>
      </c>
      <c r="AH514" s="30">
        <f ca="1">SUMIF([1]route!$E$3:$E$10005,E514,[1]!Table1[4])</f>
        <v>0</v>
      </c>
      <c r="AI514" s="30">
        <f ca="1">SUMIF([1]route!$E$3:$E$10005,E514,[1]!Table1[5])</f>
        <v>0</v>
      </c>
      <c r="AJ514" s="30">
        <f ca="1">SUMIF([1]route!$E$3:$E$10005,E514,[1]!Table1[6])</f>
        <v>0</v>
      </c>
      <c r="AK514" s="30">
        <f ca="1">SUMIF([1]route!$E$3:$E$10005,E514,[1]!Table1[7])</f>
        <v>0</v>
      </c>
      <c r="AL514" s="30">
        <f ca="1">SUMIF([1]route!$E$3:$E$10005,E514,[1]!Table1[8])</f>
        <v>0</v>
      </c>
      <c r="AM514" s="30">
        <f ca="1">SUMIF([1]route!$E$3:$E$10005,E514,[1]!Table1[9])</f>
        <v>0</v>
      </c>
      <c r="AN514" s="30">
        <f ca="1">SUMIF([1]route!$E$3:$E$10005,E514,[1]!Table1[10])</f>
        <v>0</v>
      </c>
      <c r="AO514" s="30">
        <f ca="1">SUMIF([1]route!$E$3:$E$10005,E514,[1]!Table1[11])</f>
        <v>0</v>
      </c>
      <c r="AP514" s="30">
        <f ca="1">SUMIF([1]route!$E$3:$E$10005,E514,[1]!Table1[12])</f>
        <v>0</v>
      </c>
      <c r="AQ514" s="30">
        <f ca="1">SUMIF([1]route!$E$3:$E$10005,E514,[1]!Table1[13])</f>
        <v>0</v>
      </c>
      <c r="AR514" s="30">
        <f ca="1">SUMIF([1]route!$E$3:$E$10005,E514,[1]!Table1[14])</f>
        <v>0</v>
      </c>
      <c r="AS514" s="30">
        <f ca="1">SUMIF([1]route!$E$3:$E$10005,E514,[1]!Table1[15])</f>
        <v>0</v>
      </c>
      <c r="AT514" s="30">
        <f ca="1">SUMIF([1]route!$E$3:$E$10005,E514,[1]!Table1[16])</f>
        <v>0</v>
      </c>
      <c r="AU514" s="30">
        <f ca="1">SUMIF([1]route!$E$3:$E$10005,E514,[1]!Table1[17])</f>
        <v>0</v>
      </c>
      <c r="AV514" s="30">
        <f ca="1">SUMIF([1]route!$E$3:$E$10005,E514,[1]!Table1[18])</f>
        <v>0</v>
      </c>
      <c r="AW514" s="30">
        <f ca="1">SUMIF([1]route!$E$3:$E$10005,E514,[1]!Table1[19])</f>
        <v>0</v>
      </c>
      <c r="AX514" s="30">
        <f ca="1">SUMIF([1]route!$E$3:$E$10005,E514,[1]!Table1[20])</f>
        <v>0</v>
      </c>
      <c r="AY514" s="30">
        <f ca="1">SUMIF([1]route!$E$3:$E$10005,E514,[1]!Table1[21])</f>
        <v>0</v>
      </c>
      <c r="AZ514" s="30">
        <f ca="1">SUMIF([1]route!$E$3:$E$10005,E514,[1]!Table1[22])</f>
        <v>0</v>
      </c>
      <c r="BA514" s="30">
        <f ca="1">SUMIF([1]route!$E$3:$E$10005,E514,[1]!Table1[23])</f>
        <v>0</v>
      </c>
      <c r="BB514" s="30">
        <f ca="1">SUMIF([1]route!$E$3:$E$10005,E514,[1]!Table1[24])</f>
        <v>0</v>
      </c>
      <c r="BC514" s="30">
        <f ca="1">SUMIF([1]route!$E$3:$E$10005,E514,[1]!Table1[25])</f>
        <v>0</v>
      </c>
      <c r="BD514" s="30">
        <f ca="1">SUMIF([1]route!$E$3:$E$10005,E514,[1]!Table1[26])</f>
        <v>0</v>
      </c>
      <c r="BE514" s="30">
        <f ca="1">SUMIF([1]route!$E$3:$E$10005,E514,[1]!Table1[27])</f>
        <v>0</v>
      </c>
      <c r="BF514" s="30">
        <f ca="1">SUMIF([1]route!$E$3:$E$10005,E514,[1]!Table1[28])</f>
        <v>0</v>
      </c>
      <c r="BG514" s="30">
        <f ca="1">SUMIF([1]route!$E$3:$E$10005,E514,[1]!Table1[29])</f>
        <v>0</v>
      </c>
      <c r="BH514" s="30">
        <f ca="1">SUMIF([1]route!$E$3:$E$10005,E514,[1]!Table1[30])</f>
        <v>0</v>
      </c>
      <c r="BI514" s="30">
        <f ca="1">SUMIF([1]route!$E$3:$E$10005,E514,[1]!Table1[31])</f>
        <v>0</v>
      </c>
      <c r="BJ514" s="30">
        <f ca="1">SUMIF([1]route!$E$3:$E$10005,E514,[1]!Table1[Remain PO])</f>
        <v>0</v>
      </c>
      <c r="BK514" s="31">
        <f ca="1">SUMIF([1]route!$E$3:$E$10005,E514,[1]!Table1[N+1])</f>
        <v>0</v>
      </c>
      <c r="BL514" s="31">
        <f ca="1">SUMIF([1]route!$E$3:$E$10005,E514,[1]!Table1[N+2])</f>
        <v>0</v>
      </c>
      <c r="BM514" s="31">
        <f ca="1">SUMIF([1]route!$E$3:$E$10005,E514,[1]!Table1[N+3])</f>
        <v>0</v>
      </c>
      <c r="BN514" s="32">
        <f ca="1">SUMIF([1]route!$E$3:$E$10005,E514,[1]!Table1[N+4])</f>
        <v>0</v>
      </c>
      <c r="BP514" s="37">
        <f t="shared" si="176"/>
        <v>0</v>
      </c>
      <c r="BQ514" s="35">
        <f t="shared" ca="1" si="181"/>
        <v>0</v>
      </c>
      <c r="BR514" s="35">
        <f t="shared" ca="1" si="181"/>
        <v>0</v>
      </c>
      <c r="BS514" s="35">
        <f t="shared" ca="1" si="181"/>
        <v>0</v>
      </c>
      <c r="BT514" s="35">
        <f t="shared" ca="1" si="181"/>
        <v>0</v>
      </c>
      <c r="BU514" s="35">
        <f t="shared" ca="1" si="180"/>
        <v>0</v>
      </c>
      <c r="BV514" s="35">
        <f t="shared" ca="1" si="180"/>
        <v>0</v>
      </c>
      <c r="BW514" s="35">
        <f t="shared" ca="1" si="180"/>
        <v>0</v>
      </c>
      <c r="BX514" s="35">
        <f t="shared" ca="1" si="180"/>
        <v>0</v>
      </c>
      <c r="BY514" s="35">
        <f t="shared" ca="1" si="180"/>
        <v>0</v>
      </c>
      <c r="BZ514" s="35">
        <f t="shared" ca="1" si="180"/>
        <v>0</v>
      </c>
      <c r="CA514" s="35">
        <f t="shared" ca="1" si="180"/>
        <v>0</v>
      </c>
      <c r="CB514" s="35">
        <f t="shared" ca="1" si="180"/>
        <v>0</v>
      </c>
      <c r="CC514" s="35">
        <f t="shared" ca="1" si="180"/>
        <v>0</v>
      </c>
      <c r="CD514" s="35">
        <f t="shared" ca="1" si="195"/>
        <v>0</v>
      </c>
      <c r="CE514" s="35">
        <f t="shared" ca="1" si="195"/>
        <v>0</v>
      </c>
      <c r="CF514" s="35">
        <f t="shared" ca="1" si="195"/>
        <v>0</v>
      </c>
      <c r="CG514" s="35">
        <f t="shared" ca="1" si="195"/>
        <v>0</v>
      </c>
      <c r="CH514" s="35">
        <f t="shared" ca="1" si="195"/>
        <v>0</v>
      </c>
      <c r="CI514" s="35">
        <f t="shared" ca="1" si="195"/>
        <v>0</v>
      </c>
      <c r="CJ514" s="35">
        <f t="shared" ca="1" si="195"/>
        <v>0</v>
      </c>
      <c r="CK514" s="35">
        <f t="shared" ca="1" si="195"/>
        <v>0</v>
      </c>
      <c r="CL514" s="35">
        <f t="shared" ca="1" si="195"/>
        <v>0</v>
      </c>
      <c r="CM514" s="35">
        <f t="shared" ca="1" si="195"/>
        <v>0</v>
      </c>
      <c r="CN514" s="35">
        <f t="shared" ca="1" si="195"/>
        <v>0</v>
      </c>
      <c r="CO514" s="35">
        <f t="shared" ca="1" si="195"/>
        <v>0</v>
      </c>
      <c r="CP514" s="35">
        <f t="shared" ca="1" si="196"/>
        <v>0</v>
      </c>
      <c r="CQ514" s="35">
        <f t="shared" ca="1" si="196"/>
        <v>0</v>
      </c>
      <c r="CR514" s="35">
        <f t="shared" ca="1" si="196"/>
        <v>0</v>
      </c>
      <c r="CS514" s="35">
        <f t="shared" ca="1" si="196"/>
        <v>0</v>
      </c>
      <c r="CT514" s="35">
        <f t="shared" ca="1" si="196"/>
        <v>0</v>
      </c>
      <c r="CU514" s="35">
        <f t="shared" ca="1" si="196"/>
        <v>0</v>
      </c>
      <c r="CV514" s="35">
        <f t="shared" ca="1" si="196"/>
        <v>0</v>
      </c>
      <c r="CW514" s="38">
        <f t="shared" ca="1" si="196"/>
        <v>0</v>
      </c>
      <c r="CX514" s="38">
        <f t="shared" ca="1" si="196"/>
        <v>0</v>
      </c>
      <c r="CY514" s="38">
        <f t="shared" ca="1" si="196"/>
        <v>0</v>
      </c>
      <c r="CZ514" s="39">
        <f t="shared" ca="1" si="197"/>
        <v>0</v>
      </c>
      <c r="DA514" s="35"/>
    </row>
    <row r="515" spans="4:105" x14ac:dyDescent="0.3">
      <c r="D515" s="19"/>
      <c r="E515" s="20"/>
      <c r="F515" s="21"/>
      <c r="G515" s="21"/>
      <c r="H515" s="21"/>
      <c r="I515" s="19"/>
      <c r="J515" s="19"/>
      <c r="K515" s="21"/>
      <c r="L515" s="21"/>
      <c r="M515" s="22"/>
      <c r="N515" s="22"/>
      <c r="O515" s="19"/>
      <c r="P515" s="21"/>
      <c r="Q515" s="62" t="str">
        <f>'Cutting Rules'!AD515</f>
        <v>0------------</v>
      </c>
      <c r="R515" s="23"/>
      <c r="S515" s="24"/>
      <c r="T515" s="78" t="s">
        <v>547</v>
      </c>
      <c r="U515" s="19"/>
      <c r="V515" s="25"/>
      <c r="W515" s="26"/>
      <c r="X515" s="27"/>
      <c r="Y515" s="47"/>
      <c r="Z515" s="121" t="str">
        <f>IFERROR(VLOOKUP(E515,[1]route!$E$3:$BL$10005,59,0),"")&amp;IFERROR(VLOOKUP(E515,[1]route!$E$3:$BL$10005,60,0),"")</f>
        <v/>
      </c>
      <c r="AA515" s="28">
        <f t="shared" si="174"/>
        <v>0</v>
      </c>
      <c r="AB515" s="77">
        <f t="shared" si="175"/>
        <v>0</v>
      </c>
      <c r="AC515" s="4">
        <f t="shared" ref="AC515:AC578" si="198">IFERROR(MATCH($X515,$BP515:$CZ515,0),"")</f>
        <v>1</v>
      </c>
      <c r="AD515" s="29">
        <v>0</v>
      </c>
      <c r="AE515" s="30">
        <f ca="1">SUMIF([1]route!$E$3:$E$10005,E515,[1]!Table1[1])</f>
        <v>0</v>
      </c>
      <c r="AF515" s="30">
        <f ca="1">SUMIF([1]route!$E$3:$E$10005,E515,[1]!Table1[2])</f>
        <v>0</v>
      </c>
      <c r="AG515" s="30">
        <f ca="1">SUMIF([1]route!$E$3:$E$10005,E515,[1]!Table1[3])</f>
        <v>0</v>
      </c>
      <c r="AH515" s="30">
        <f ca="1">SUMIF([1]route!$E$3:$E$10005,E515,[1]!Table1[4])</f>
        <v>0</v>
      </c>
      <c r="AI515" s="30">
        <f ca="1">SUMIF([1]route!$E$3:$E$10005,E515,[1]!Table1[5])</f>
        <v>0</v>
      </c>
      <c r="AJ515" s="30">
        <f ca="1">SUMIF([1]route!$E$3:$E$10005,E515,[1]!Table1[6])</f>
        <v>0</v>
      </c>
      <c r="AK515" s="30">
        <f ca="1">SUMIF([1]route!$E$3:$E$10005,E515,[1]!Table1[7])</f>
        <v>0</v>
      </c>
      <c r="AL515" s="30">
        <f ca="1">SUMIF([1]route!$E$3:$E$10005,E515,[1]!Table1[8])</f>
        <v>0</v>
      </c>
      <c r="AM515" s="30">
        <f ca="1">SUMIF([1]route!$E$3:$E$10005,E515,[1]!Table1[9])</f>
        <v>0</v>
      </c>
      <c r="AN515" s="30">
        <f ca="1">SUMIF([1]route!$E$3:$E$10005,E515,[1]!Table1[10])</f>
        <v>0</v>
      </c>
      <c r="AO515" s="30">
        <f ca="1">SUMIF([1]route!$E$3:$E$10005,E515,[1]!Table1[11])</f>
        <v>0</v>
      </c>
      <c r="AP515" s="30">
        <f ca="1">SUMIF([1]route!$E$3:$E$10005,E515,[1]!Table1[12])</f>
        <v>0</v>
      </c>
      <c r="AQ515" s="30">
        <f ca="1">SUMIF([1]route!$E$3:$E$10005,E515,[1]!Table1[13])</f>
        <v>0</v>
      </c>
      <c r="AR515" s="30">
        <f ca="1">SUMIF([1]route!$E$3:$E$10005,E515,[1]!Table1[14])</f>
        <v>0</v>
      </c>
      <c r="AS515" s="30">
        <f ca="1">SUMIF([1]route!$E$3:$E$10005,E515,[1]!Table1[15])</f>
        <v>0</v>
      </c>
      <c r="AT515" s="30">
        <f ca="1">SUMIF([1]route!$E$3:$E$10005,E515,[1]!Table1[16])</f>
        <v>0</v>
      </c>
      <c r="AU515" s="30">
        <f ca="1">SUMIF([1]route!$E$3:$E$10005,E515,[1]!Table1[17])</f>
        <v>0</v>
      </c>
      <c r="AV515" s="30">
        <f ca="1">SUMIF([1]route!$E$3:$E$10005,E515,[1]!Table1[18])</f>
        <v>0</v>
      </c>
      <c r="AW515" s="30">
        <f ca="1">SUMIF([1]route!$E$3:$E$10005,E515,[1]!Table1[19])</f>
        <v>0</v>
      </c>
      <c r="AX515" s="30">
        <f ca="1">SUMIF([1]route!$E$3:$E$10005,E515,[1]!Table1[20])</f>
        <v>0</v>
      </c>
      <c r="AY515" s="30">
        <f ca="1">SUMIF([1]route!$E$3:$E$10005,E515,[1]!Table1[21])</f>
        <v>0</v>
      </c>
      <c r="AZ515" s="30">
        <f ca="1">SUMIF([1]route!$E$3:$E$10005,E515,[1]!Table1[22])</f>
        <v>0</v>
      </c>
      <c r="BA515" s="30">
        <f ca="1">SUMIF([1]route!$E$3:$E$10005,E515,[1]!Table1[23])</f>
        <v>0</v>
      </c>
      <c r="BB515" s="30">
        <f ca="1">SUMIF([1]route!$E$3:$E$10005,E515,[1]!Table1[24])</f>
        <v>0</v>
      </c>
      <c r="BC515" s="30">
        <f ca="1">SUMIF([1]route!$E$3:$E$10005,E515,[1]!Table1[25])</f>
        <v>0</v>
      </c>
      <c r="BD515" s="30">
        <f ca="1">SUMIF([1]route!$E$3:$E$10005,E515,[1]!Table1[26])</f>
        <v>0</v>
      </c>
      <c r="BE515" s="30">
        <f ca="1">SUMIF([1]route!$E$3:$E$10005,E515,[1]!Table1[27])</f>
        <v>0</v>
      </c>
      <c r="BF515" s="30">
        <f ca="1">SUMIF([1]route!$E$3:$E$10005,E515,[1]!Table1[28])</f>
        <v>0</v>
      </c>
      <c r="BG515" s="30">
        <f ca="1">SUMIF([1]route!$E$3:$E$10005,E515,[1]!Table1[29])</f>
        <v>0</v>
      </c>
      <c r="BH515" s="30">
        <f ca="1">SUMIF([1]route!$E$3:$E$10005,E515,[1]!Table1[30])</f>
        <v>0</v>
      </c>
      <c r="BI515" s="30">
        <f ca="1">SUMIF([1]route!$E$3:$E$10005,E515,[1]!Table1[31])</f>
        <v>0</v>
      </c>
      <c r="BJ515" s="30">
        <f ca="1">SUMIF([1]route!$E$3:$E$10005,E515,[1]!Table1[Remain PO])</f>
        <v>0</v>
      </c>
      <c r="BK515" s="31">
        <f ca="1">SUMIF([1]route!$E$3:$E$10005,E515,[1]!Table1[N+1])</f>
        <v>0</v>
      </c>
      <c r="BL515" s="31">
        <f ca="1">SUMIF([1]route!$E$3:$E$10005,E515,[1]!Table1[N+2])</f>
        <v>0</v>
      </c>
      <c r="BM515" s="31">
        <f ca="1">SUMIF([1]route!$E$3:$E$10005,E515,[1]!Table1[N+3])</f>
        <v>0</v>
      </c>
      <c r="BN515" s="32">
        <f ca="1">SUMIF([1]route!$E$3:$E$10005,E515,[1]!Table1[N+4])</f>
        <v>0</v>
      </c>
      <c r="BP515" s="37">
        <f t="shared" si="176"/>
        <v>0</v>
      </c>
      <c r="BQ515" s="35">
        <f t="shared" ca="1" si="181"/>
        <v>0</v>
      </c>
      <c r="BR515" s="35">
        <f t="shared" ca="1" si="181"/>
        <v>0</v>
      </c>
      <c r="BS515" s="35">
        <f t="shared" ca="1" si="181"/>
        <v>0</v>
      </c>
      <c r="BT515" s="35">
        <f t="shared" ca="1" si="181"/>
        <v>0</v>
      </c>
      <c r="BU515" s="35">
        <f t="shared" ca="1" si="180"/>
        <v>0</v>
      </c>
      <c r="BV515" s="35">
        <f t="shared" ca="1" si="180"/>
        <v>0</v>
      </c>
      <c r="BW515" s="35">
        <f t="shared" ca="1" si="180"/>
        <v>0</v>
      </c>
      <c r="BX515" s="35">
        <f t="shared" ca="1" si="180"/>
        <v>0</v>
      </c>
      <c r="BY515" s="35">
        <f t="shared" ca="1" si="180"/>
        <v>0</v>
      </c>
      <c r="BZ515" s="35">
        <f t="shared" ca="1" si="180"/>
        <v>0</v>
      </c>
      <c r="CA515" s="35">
        <f t="shared" ca="1" si="180"/>
        <v>0</v>
      </c>
      <c r="CB515" s="35">
        <f t="shared" ca="1" si="180"/>
        <v>0</v>
      </c>
      <c r="CC515" s="35">
        <f t="shared" ca="1" si="180"/>
        <v>0</v>
      </c>
      <c r="CD515" s="35">
        <f t="shared" ca="1" si="195"/>
        <v>0</v>
      </c>
      <c r="CE515" s="35">
        <f t="shared" ca="1" si="195"/>
        <v>0</v>
      </c>
      <c r="CF515" s="35">
        <f t="shared" ca="1" si="195"/>
        <v>0</v>
      </c>
      <c r="CG515" s="35">
        <f t="shared" ca="1" si="195"/>
        <v>0</v>
      </c>
      <c r="CH515" s="35">
        <f t="shared" ca="1" si="195"/>
        <v>0</v>
      </c>
      <c r="CI515" s="35">
        <f t="shared" ca="1" si="195"/>
        <v>0</v>
      </c>
      <c r="CJ515" s="35">
        <f t="shared" ca="1" si="195"/>
        <v>0</v>
      </c>
      <c r="CK515" s="35">
        <f t="shared" ca="1" si="195"/>
        <v>0</v>
      </c>
      <c r="CL515" s="35">
        <f t="shared" ca="1" si="195"/>
        <v>0</v>
      </c>
      <c r="CM515" s="35">
        <f t="shared" ca="1" si="195"/>
        <v>0</v>
      </c>
      <c r="CN515" s="35">
        <f t="shared" ca="1" si="195"/>
        <v>0</v>
      </c>
      <c r="CO515" s="35">
        <f t="shared" ca="1" si="195"/>
        <v>0</v>
      </c>
      <c r="CP515" s="35">
        <f t="shared" ca="1" si="196"/>
        <v>0</v>
      </c>
      <c r="CQ515" s="35">
        <f t="shared" ca="1" si="196"/>
        <v>0</v>
      </c>
      <c r="CR515" s="35">
        <f t="shared" ca="1" si="196"/>
        <v>0</v>
      </c>
      <c r="CS515" s="35">
        <f t="shared" ca="1" si="196"/>
        <v>0</v>
      </c>
      <c r="CT515" s="35">
        <f t="shared" ca="1" si="196"/>
        <v>0</v>
      </c>
      <c r="CU515" s="35">
        <f t="shared" ca="1" si="196"/>
        <v>0</v>
      </c>
      <c r="CV515" s="35">
        <f t="shared" ca="1" si="196"/>
        <v>0</v>
      </c>
      <c r="CW515" s="38">
        <f t="shared" ca="1" si="196"/>
        <v>0</v>
      </c>
      <c r="CX515" s="38">
        <f t="shared" ca="1" si="196"/>
        <v>0</v>
      </c>
      <c r="CY515" s="38">
        <f t="shared" ca="1" si="196"/>
        <v>0</v>
      </c>
      <c r="CZ515" s="39">
        <f t="shared" ca="1" si="197"/>
        <v>0</v>
      </c>
      <c r="DA515" s="35"/>
    </row>
    <row r="516" spans="4:105" x14ac:dyDescent="0.3">
      <c r="D516" s="19"/>
      <c r="E516" s="20"/>
      <c r="F516" s="21"/>
      <c r="G516" s="21"/>
      <c r="H516" s="21"/>
      <c r="I516" s="19"/>
      <c r="J516" s="19"/>
      <c r="K516" s="21"/>
      <c r="L516" s="21"/>
      <c r="M516" s="22"/>
      <c r="N516" s="22"/>
      <c r="O516" s="19"/>
      <c r="P516" s="21"/>
      <c r="Q516" s="62" t="str">
        <f>'Cutting Rules'!AD516</f>
        <v>0------------</v>
      </c>
      <c r="R516" s="23"/>
      <c r="S516" s="24"/>
      <c r="T516" s="78" t="s">
        <v>547</v>
      </c>
      <c r="U516" s="19"/>
      <c r="V516" s="25"/>
      <c r="W516" s="26"/>
      <c r="X516" s="27"/>
      <c r="Y516" s="47"/>
      <c r="Z516" s="121" t="str">
        <f>IFERROR(VLOOKUP(E516,[1]route!$E$3:$BL$10005,59,0),"")&amp;IFERROR(VLOOKUP(E516,[1]route!$E$3:$BL$10005,60,0),"")</f>
        <v/>
      </c>
      <c r="AA516" s="28">
        <f t="shared" ref="AA516:AA579" si="199">IF(R516&gt;V516,R516-V516,0)</f>
        <v>0</v>
      </c>
      <c r="AB516" s="77">
        <f t="shared" ref="AB516:AB579" si="200">AA516*O516*N516/1000</f>
        <v>0</v>
      </c>
      <c r="AC516" s="4">
        <f t="shared" si="198"/>
        <v>1</v>
      </c>
      <c r="AD516" s="29">
        <v>0</v>
      </c>
      <c r="AE516" s="30">
        <f ca="1">SUMIF([1]route!$E$3:$E$10005,E516,[1]!Table1[1])</f>
        <v>0</v>
      </c>
      <c r="AF516" s="30">
        <f ca="1">SUMIF([1]route!$E$3:$E$10005,E516,[1]!Table1[2])</f>
        <v>0</v>
      </c>
      <c r="AG516" s="30">
        <f ca="1">SUMIF([1]route!$E$3:$E$10005,E516,[1]!Table1[3])</f>
        <v>0</v>
      </c>
      <c r="AH516" s="30">
        <f ca="1">SUMIF([1]route!$E$3:$E$10005,E516,[1]!Table1[4])</f>
        <v>0</v>
      </c>
      <c r="AI516" s="30">
        <f ca="1">SUMIF([1]route!$E$3:$E$10005,E516,[1]!Table1[5])</f>
        <v>0</v>
      </c>
      <c r="AJ516" s="30">
        <f ca="1">SUMIF([1]route!$E$3:$E$10005,E516,[1]!Table1[6])</f>
        <v>0</v>
      </c>
      <c r="AK516" s="30">
        <f ca="1">SUMIF([1]route!$E$3:$E$10005,E516,[1]!Table1[7])</f>
        <v>0</v>
      </c>
      <c r="AL516" s="30">
        <f ca="1">SUMIF([1]route!$E$3:$E$10005,E516,[1]!Table1[8])</f>
        <v>0</v>
      </c>
      <c r="AM516" s="30">
        <f ca="1">SUMIF([1]route!$E$3:$E$10005,E516,[1]!Table1[9])</f>
        <v>0</v>
      </c>
      <c r="AN516" s="30">
        <f ca="1">SUMIF([1]route!$E$3:$E$10005,E516,[1]!Table1[10])</f>
        <v>0</v>
      </c>
      <c r="AO516" s="30">
        <f ca="1">SUMIF([1]route!$E$3:$E$10005,E516,[1]!Table1[11])</f>
        <v>0</v>
      </c>
      <c r="AP516" s="30">
        <f ca="1">SUMIF([1]route!$E$3:$E$10005,E516,[1]!Table1[12])</f>
        <v>0</v>
      </c>
      <c r="AQ516" s="30">
        <f ca="1">SUMIF([1]route!$E$3:$E$10005,E516,[1]!Table1[13])</f>
        <v>0</v>
      </c>
      <c r="AR516" s="30">
        <f ca="1">SUMIF([1]route!$E$3:$E$10005,E516,[1]!Table1[14])</f>
        <v>0</v>
      </c>
      <c r="AS516" s="30">
        <f ca="1">SUMIF([1]route!$E$3:$E$10005,E516,[1]!Table1[15])</f>
        <v>0</v>
      </c>
      <c r="AT516" s="30">
        <f ca="1">SUMIF([1]route!$E$3:$E$10005,E516,[1]!Table1[16])</f>
        <v>0</v>
      </c>
      <c r="AU516" s="30">
        <f ca="1">SUMIF([1]route!$E$3:$E$10005,E516,[1]!Table1[17])</f>
        <v>0</v>
      </c>
      <c r="AV516" s="30">
        <f ca="1">SUMIF([1]route!$E$3:$E$10005,E516,[1]!Table1[18])</f>
        <v>0</v>
      </c>
      <c r="AW516" s="30">
        <f ca="1">SUMIF([1]route!$E$3:$E$10005,E516,[1]!Table1[19])</f>
        <v>0</v>
      </c>
      <c r="AX516" s="30">
        <f ca="1">SUMIF([1]route!$E$3:$E$10005,E516,[1]!Table1[20])</f>
        <v>0</v>
      </c>
      <c r="AY516" s="30">
        <f ca="1">SUMIF([1]route!$E$3:$E$10005,E516,[1]!Table1[21])</f>
        <v>0</v>
      </c>
      <c r="AZ516" s="30">
        <f ca="1">SUMIF([1]route!$E$3:$E$10005,E516,[1]!Table1[22])</f>
        <v>0</v>
      </c>
      <c r="BA516" s="30">
        <f ca="1">SUMIF([1]route!$E$3:$E$10005,E516,[1]!Table1[23])</f>
        <v>0</v>
      </c>
      <c r="BB516" s="30">
        <f ca="1">SUMIF([1]route!$E$3:$E$10005,E516,[1]!Table1[24])</f>
        <v>0</v>
      </c>
      <c r="BC516" s="30">
        <f ca="1">SUMIF([1]route!$E$3:$E$10005,E516,[1]!Table1[25])</f>
        <v>0</v>
      </c>
      <c r="BD516" s="30">
        <f ca="1">SUMIF([1]route!$E$3:$E$10005,E516,[1]!Table1[26])</f>
        <v>0</v>
      </c>
      <c r="BE516" s="30">
        <f ca="1">SUMIF([1]route!$E$3:$E$10005,E516,[1]!Table1[27])</f>
        <v>0</v>
      </c>
      <c r="BF516" s="30">
        <f ca="1">SUMIF([1]route!$E$3:$E$10005,E516,[1]!Table1[28])</f>
        <v>0</v>
      </c>
      <c r="BG516" s="30">
        <f ca="1">SUMIF([1]route!$E$3:$E$10005,E516,[1]!Table1[29])</f>
        <v>0</v>
      </c>
      <c r="BH516" s="30">
        <f ca="1">SUMIF([1]route!$E$3:$E$10005,E516,[1]!Table1[30])</f>
        <v>0</v>
      </c>
      <c r="BI516" s="30">
        <f ca="1">SUMIF([1]route!$E$3:$E$10005,E516,[1]!Table1[31])</f>
        <v>0</v>
      </c>
      <c r="BJ516" s="30">
        <f ca="1">SUMIF([1]route!$E$3:$E$10005,E516,[1]!Table1[Remain PO])</f>
        <v>0</v>
      </c>
      <c r="BK516" s="31">
        <f ca="1">SUMIF([1]route!$E$3:$E$10005,E516,[1]!Table1[N+1])</f>
        <v>0</v>
      </c>
      <c r="BL516" s="31">
        <f ca="1">SUMIF([1]route!$E$3:$E$10005,E516,[1]!Table1[N+2])</f>
        <v>0</v>
      </c>
      <c r="BM516" s="31">
        <f ca="1">SUMIF([1]route!$E$3:$E$10005,E516,[1]!Table1[N+3])</f>
        <v>0</v>
      </c>
      <c r="BN516" s="32">
        <f ca="1">SUMIF([1]route!$E$3:$E$10005,E516,[1]!Table1[N+4])</f>
        <v>0</v>
      </c>
      <c r="BP516" s="37">
        <f t="shared" ref="BP516:BP579" si="201">$V516-$AD516</f>
        <v>0</v>
      </c>
      <c r="BQ516" s="35">
        <f t="shared" ca="1" si="181"/>
        <v>0</v>
      </c>
      <c r="BR516" s="35">
        <f t="shared" ca="1" si="181"/>
        <v>0</v>
      </c>
      <c r="BS516" s="35">
        <f t="shared" ca="1" si="181"/>
        <v>0</v>
      </c>
      <c r="BT516" s="35">
        <f t="shared" ca="1" si="181"/>
        <v>0</v>
      </c>
      <c r="BU516" s="35">
        <f t="shared" ca="1" si="180"/>
        <v>0</v>
      </c>
      <c r="BV516" s="35">
        <f t="shared" ca="1" si="180"/>
        <v>0</v>
      </c>
      <c r="BW516" s="35">
        <f t="shared" ca="1" si="180"/>
        <v>0</v>
      </c>
      <c r="BX516" s="35">
        <f t="shared" ca="1" si="180"/>
        <v>0</v>
      </c>
      <c r="BY516" s="35">
        <f t="shared" ca="1" si="180"/>
        <v>0</v>
      </c>
      <c r="BZ516" s="35">
        <f t="shared" ca="1" si="180"/>
        <v>0</v>
      </c>
      <c r="CA516" s="35">
        <f t="shared" ca="1" si="180"/>
        <v>0</v>
      </c>
      <c r="CB516" s="35">
        <f t="shared" ca="1" si="180"/>
        <v>0</v>
      </c>
      <c r="CC516" s="35">
        <f t="shared" ca="1" si="180"/>
        <v>0</v>
      </c>
      <c r="CD516" s="35">
        <f t="shared" ca="1" si="195"/>
        <v>0</v>
      </c>
      <c r="CE516" s="35">
        <f t="shared" ca="1" si="195"/>
        <v>0</v>
      </c>
      <c r="CF516" s="35">
        <f t="shared" ca="1" si="195"/>
        <v>0</v>
      </c>
      <c r="CG516" s="35">
        <f t="shared" ca="1" si="195"/>
        <v>0</v>
      </c>
      <c r="CH516" s="35">
        <f t="shared" ca="1" si="195"/>
        <v>0</v>
      </c>
      <c r="CI516" s="35">
        <f t="shared" ca="1" si="195"/>
        <v>0</v>
      </c>
      <c r="CJ516" s="35">
        <f t="shared" ca="1" si="195"/>
        <v>0</v>
      </c>
      <c r="CK516" s="35">
        <f t="shared" ca="1" si="195"/>
        <v>0</v>
      </c>
      <c r="CL516" s="35">
        <f t="shared" ca="1" si="195"/>
        <v>0</v>
      </c>
      <c r="CM516" s="35">
        <f t="shared" ca="1" si="195"/>
        <v>0</v>
      </c>
      <c r="CN516" s="35">
        <f t="shared" ca="1" si="195"/>
        <v>0</v>
      </c>
      <c r="CO516" s="35">
        <f t="shared" ca="1" si="195"/>
        <v>0</v>
      </c>
      <c r="CP516" s="35">
        <f t="shared" ca="1" si="196"/>
        <v>0</v>
      </c>
      <c r="CQ516" s="35">
        <f t="shared" ca="1" si="196"/>
        <v>0</v>
      </c>
      <c r="CR516" s="35">
        <f t="shared" ca="1" si="196"/>
        <v>0</v>
      </c>
      <c r="CS516" s="35">
        <f t="shared" ca="1" si="196"/>
        <v>0</v>
      </c>
      <c r="CT516" s="35">
        <f t="shared" ca="1" si="196"/>
        <v>0</v>
      </c>
      <c r="CU516" s="35">
        <f t="shared" ca="1" si="196"/>
        <v>0</v>
      </c>
      <c r="CV516" s="35">
        <f t="shared" ca="1" si="196"/>
        <v>0</v>
      </c>
      <c r="CW516" s="38">
        <f t="shared" ca="1" si="196"/>
        <v>0</v>
      </c>
      <c r="CX516" s="38">
        <f t="shared" ca="1" si="196"/>
        <v>0</v>
      </c>
      <c r="CY516" s="38">
        <f t="shared" ca="1" si="196"/>
        <v>0</v>
      </c>
      <c r="CZ516" s="39">
        <f t="shared" ca="1" si="197"/>
        <v>0</v>
      </c>
      <c r="DA516" s="35"/>
    </row>
    <row r="517" spans="4:105" x14ac:dyDescent="0.3">
      <c r="D517" s="19"/>
      <c r="E517" s="20"/>
      <c r="F517" s="21"/>
      <c r="G517" s="21"/>
      <c r="H517" s="21"/>
      <c r="I517" s="19"/>
      <c r="J517" s="19"/>
      <c r="K517" s="21"/>
      <c r="L517" s="21"/>
      <c r="M517" s="22"/>
      <c r="N517" s="22"/>
      <c r="O517" s="19"/>
      <c r="P517" s="21"/>
      <c r="Q517" s="62" t="str">
        <f>'Cutting Rules'!AD517</f>
        <v>0------------</v>
      </c>
      <c r="R517" s="23"/>
      <c r="S517" s="24"/>
      <c r="T517" s="78" t="s">
        <v>547</v>
      </c>
      <c r="U517" s="19"/>
      <c r="V517" s="25"/>
      <c r="W517" s="26"/>
      <c r="X517" s="27"/>
      <c r="Y517" s="47"/>
      <c r="Z517" s="121" t="str">
        <f>IFERROR(VLOOKUP(E517,[1]route!$E$3:$BL$10005,59,0),"")&amp;IFERROR(VLOOKUP(E517,[1]route!$E$3:$BL$10005,60,0),"")</f>
        <v/>
      </c>
      <c r="AA517" s="28">
        <f t="shared" si="199"/>
        <v>0</v>
      </c>
      <c r="AB517" s="77">
        <f t="shared" si="200"/>
        <v>0</v>
      </c>
      <c r="AC517" s="4">
        <f t="shared" si="198"/>
        <v>1</v>
      </c>
      <c r="AD517" s="29">
        <v>0</v>
      </c>
      <c r="AE517" s="30">
        <f ca="1">SUMIF([1]route!$E$3:$E$10005,E517,[1]!Table1[1])</f>
        <v>0</v>
      </c>
      <c r="AF517" s="30">
        <f ca="1">SUMIF([1]route!$E$3:$E$10005,E517,[1]!Table1[2])</f>
        <v>0</v>
      </c>
      <c r="AG517" s="30">
        <f ca="1">SUMIF([1]route!$E$3:$E$10005,E517,[1]!Table1[3])</f>
        <v>0</v>
      </c>
      <c r="AH517" s="30">
        <f ca="1">SUMIF([1]route!$E$3:$E$10005,E517,[1]!Table1[4])</f>
        <v>0</v>
      </c>
      <c r="AI517" s="30">
        <f ca="1">SUMIF([1]route!$E$3:$E$10005,E517,[1]!Table1[5])</f>
        <v>0</v>
      </c>
      <c r="AJ517" s="30">
        <f ca="1">SUMIF([1]route!$E$3:$E$10005,E517,[1]!Table1[6])</f>
        <v>0</v>
      </c>
      <c r="AK517" s="30">
        <f ca="1">SUMIF([1]route!$E$3:$E$10005,E517,[1]!Table1[7])</f>
        <v>0</v>
      </c>
      <c r="AL517" s="30">
        <f ca="1">SUMIF([1]route!$E$3:$E$10005,E517,[1]!Table1[8])</f>
        <v>0</v>
      </c>
      <c r="AM517" s="30">
        <f ca="1">SUMIF([1]route!$E$3:$E$10005,E517,[1]!Table1[9])</f>
        <v>0</v>
      </c>
      <c r="AN517" s="30">
        <f ca="1">SUMIF([1]route!$E$3:$E$10005,E517,[1]!Table1[10])</f>
        <v>0</v>
      </c>
      <c r="AO517" s="30">
        <f ca="1">SUMIF([1]route!$E$3:$E$10005,E517,[1]!Table1[11])</f>
        <v>0</v>
      </c>
      <c r="AP517" s="30">
        <f ca="1">SUMIF([1]route!$E$3:$E$10005,E517,[1]!Table1[12])</f>
        <v>0</v>
      </c>
      <c r="AQ517" s="30">
        <f ca="1">SUMIF([1]route!$E$3:$E$10005,E517,[1]!Table1[13])</f>
        <v>0</v>
      </c>
      <c r="AR517" s="30">
        <f ca="1">SUMIF([1]route!$E$3:$E$10005,E517,[1]!Table1[14])</f>
        <v>0</v>
      </c>
      <c r="AS517" s="30">
        <f ca="1">SUMIF([1]route!$E$3:$E$10005,E517,[1]!Table1[15])</f>
        <v>0</v>
      </c>
      <c r="AT517" s="30">
        <f ca="1">SUMIF([1]route!$E$3:$E$10005,E517,[1]!Table1[16])</f>
        <v>0</v>
      </c>
      <c r="AU517" s="30">
        <f ca="1">SUMIF([1]route!$E$3:$E$10005,E517,[1]!Table1[17])</f>
        <v>0</v>
      </c>
      <c r="AV517" s="30">
        <f ca="1">SUMIF([1]route!$E$3:$E$10005,E517,[1]!Table1[18])</f>
        <v>0</v>
      </c>
      <c r="AW517" s="30">
        <f ca="1">SUMIF([1]route!$E$3:$E$10005,E517,[1]!Table1[19])</f>
        <v>0</v>
      </c>
      <c r="AX517" s="30">
        <f ca="1">SUMIF([1]route!$E$3:$E$10005,E517,[1]!Table1[20])</f>
        <v>0</v>
      </c>
      <c r="AY517" s="30">
        <f ca="1">SUMIF([1]route!$E$3:$E$10005,E517,[1]!Table1[21])</f>
        <v>0</v>
      </c>
      <c r="AZ517" s="30">
        <f ca="1">SUMIF([1]route!$E$3:$E$10005,E517,[1]!Table1[22])</f>
        <v>0</v>
      </c>
      <c r="BA517" s="30">
        <f ca="1">SUMIF([1]route!$E$3:$E$10005,E517,[1]!Table1[23])</f>
        <v>0</v>
      </c>
      <c r="BB517" s="30">
        <f ca="1">SUMIF([1]route!$E$3:$E$10005,E517,[1]!Table1[24])</f>
        <v>0</v>
      </c>
      <c r="BC517" s="30">
        <f ca="1">SUMIF([1]route!$E$3:$E$10005,E517,[1]!Table1[25])</f>
        <v>0</v>
      </c>
      <c r="BD517" s="30">
        <f ca="1">SUMIF([1]route!$E$3:$E$10005,E517,[1]!Table1[26])</f>
        <v>0</v>
      </c>
      <c r="BE517" s="30">
        <f ca="1">SUMIF([1]route!$E$3:$E$10005,E517,[1]!Table1[27])</f>
        <v>0</v>
      </c>
      <c r="BF517" s="30">
        <f ca="1">SUMIF([1]route!$E$3:$E$10005,E517,[1]!Table1[28])</f>
        <v>0</v>
      </c>
      <c r="BG517" s="30">
        <f ca="1">SUMIF([1]route!$E$3:$E$10005,E517,[1]!Table1[29])</f>
        <v>0</v>
      </c>
      <c r="BH517" s="30">
        <f ca="1">SUMIF([1]route!$E$3:$E$10005,E517,[1]!Table1[30])</f>
        <v>0</v>
      </c>
      <c r="BI517" s="30">
        <f ca="1">SUMIF([1]route!$E$3:$E$10005,E517,[1]!Table1[31])</f>
        <v>0</v>
      </c>
      <c r="BJ517" s="30">
        <f ca="1">SUMIF([1]route!$E$3:$E$10005,E517,[1]!Table1[Remain PO])</f>
        <v>0</v>
      </c>
      <c r="BK517" s="31">
        <f ca="1">SUMIF([1]route!$E$3:$E$10005,E517,[1]!Table1[N+1])</f>
        <v>0</v>
      </c>
      <c r="BL517" s="31">
        <f ca="1">SUMIF([1]route!$E$3:$E$10005,E517,[1]!Table1[N+2])</f>
        <v>0</v>
      </c>
      <c r="BM517" s="31">
        <f ca="1">SUMIF([1]route!$E$3:$E$10005,E517,[1]!Table1[N+3])</f>
        <v>0</v>
      </c>
      <c r="BN517" s="32">
        <f ca="1">SUMIF([1]route!$E$3:$E$10005,E517,[1]!Table1[N+4])</f>
        <v>0</v>
      </c>
      <c r="BP517" s="37">
        <f t="shared" si="201"/>
        <v>0</v>
      </c>
      <c r="BQ517" s="35">
        <f t="shared" ca="1" si="181"/>
        <v>0</v>
      </c>
      <c r="BR517" s="35">
        <f t="shared" ca="1" si="181"/>
        <v>0</v>
      </c>
      <c r="BS517" s="35">
        <f t="shared" ca="1" si="181"/>
        <v>0</v>
      </c>
      <c r="BT517" s="35">
        <f t="shared" ca="1" si="181"/>
        <v>0</v>
      </c>
      <c r="BU517" s="35">
        <f t="shared" ca="1" si="180"/>
        <v>0</v>
      </c>
      <c r="BV517" s="35">
        <f t="shared" ca="1" si="180"/>
        <v>0</v>
      </c>
      <c r="BW517" s="35">
        <f t="shared" ca="1" si="180"/>
        <v>0</v>
      </c>
      <c r="BX517" s="35">
        <f t="shared" ca="1" si="180"/>
        <v>0</v>
      </c>
      <c r="BY517" s="35">
        <f t="shared" ca="1" si="180"/>
        <v>0</v>
      </c>
      <c r="BZ517" s="35">
        <f t="shared" ca="1" si="180"/>
        <v>0</v>
      </c>
      <c r="CA517" s="35">
        <f t="shared" ca="1" si="180"/>
        <v>0</v>
      </c>
      <c r="CB517" s="35">
        <f t="shared" ca="1" si="180"/>
        <v>0</v>
      </c>
      <c r="CC517" s="35">
        <f t="shared" ca="1" si="180"/>
        <v>0</v>
      </c>
      <c r="CD517" s="35">
        <f t="shared" ca="1" si="195"/>
        <v>0</v>
      </c>
      <c r="CE517" s="35">
        <f t="shared" ca="1" si="195"/>
        <v>0</v>
      </c>
      <c r="CF517" s="35">
        <f t="shared" ca="1" si="195"/>
        <v>0</v>
      </c>
      <c r="CG517" s="35">
        <f t="shared" ca="1" si="195"/>
        <v>0</v>
      </c>
      <c r="CH517" s="35">
        <f t="shared" ca="1" si="195"/>
        <v>0</v>
      </c>
      <c r="CI517" s="35">
        <f t="shared" ca="1" si="195"/>
        <v>0</v>
      </c>
      <c r="CJ517" s="35">
        <f t="shared" ca="1" si="195"/>
        <v>0</v>
      </c>
      <c r="CK517" s="35">
        <f t="shared" ca="1" si="195"/>
        <v>0</v>
      </c>
      <c r="CL517" s="35">
        <f t="shared" ca="1" si="195"/>
        <v>0</v>
      </c>
      <c r="CM517" s="35">
        <f t="shared" ref="CM517:CR568" ca="1" si="202">CL517-BA517</f>
        <v>0</v>
      </c>
      <c r="CN517" s="35">
        <f t="shared" ca="1" si="202"/>
        <v>0</v>
      </c>
      <c r="CO517" s="35">
        <f t="shared" ca="1" si="202"/>
        <v>0</v>
      </c>
      <c r="CP517" s="35">
        <f t="shared" ca="1" si="196"/>
        <v>0</v>
      </c>
      <c r="CQ517" s="35">
        <f t="shared" ca="1" si="196"/>
        <v>0</v>
      </c>
      <c r="CR517" s="35">
        <f t="shared" ca="1" si="196"/>
        <v>0</v>
      </c>
      <c r="CS517" s="35">
        <f t="shared" ca="1" si="196"/>
        <v>0</v>
      </c>
      <c r="CT517" s="35">
        <f t="shared" ca="1" si="196"/>
        <v>0</v>
      </c>
      <c r="CU517" s="35">
        <f t="shared" ca="1" si="196"/>
        <v>0</v>
      </c>
      <c r="CV517" s="35">
        <f t="shared" ca="1" si="196"/>
        <v>0</v>
      </c>
      <c r="CW517" s="38">
        <f t="shared" ca="1" si="196"/>
        <v>0</v>
      </c>
      <c r="CX517" s="38">
        <f t="shared" ca="1" si="196"/>
        <v>0</v>
      </c>
      <c r="CY517" s="38">
        <f t="shared" ca="1" si="196"/>
        <v>0</v>
      </c>
      <c r="CZ517" s="39">
        <f t="shared" ca="1" si="197"/>
        <v>0</v>
      </c>
      <c r="DA517" s="35"/>
    </row>
    <row r="518" spans="4:105" x14ac:dyDescent="0.3">
      <c r="D518" s="19"/>
      <c r="E518" s="20"/>
      <c r="F518" s="21"/>
      <c r="G518" s="21"/>
      <c r="H518" s="21"/>
      <c r="I518" s="19"/>
      <c r="J518" s="19"/>
      <c r="K518" s="21"/>
      <c r="L518" s="21"/>
      <c r="M518" s="22"/>
      <c r="N518" s="22"/>
      <c r="O518" s="19"/>
      <c r="P518" s="21"/>
      <c r="Q518" s="62" t="str">
        <f>'Cutting Rules'!AD518</f>
        <v>0------------</v>
      </c>
      <c r="R518" s="23"/>
      <c r="S518" s="24"/>
      <c r="T518" s="78" t="s">
        <v>547</v>
      </c>
      <c r="U518" s="19"/>
      <c r="V518" s="25"/>
      <c r="W518" s="26"/>
      <c r="X518" s="27"/>
      <c r="Y518" s="47"/>
      <c r="Z518" s="121" t="str">
        <f>IFERROR(VLOOKUP(E518,[1]route!$E$3:$BL$10005,59,0),"")&amp;IFERROR(VLOOKUP(E518,[1]route!$E$3:$BL$10005,60,0),"")</f>
        <v/>
      </c>
      <c r="AA518" s="28">
        <f t="shared" si="199"/>
        <v>0</v>
      </c>
      <c r="AB518" s="77">
        <f t="shared" si="200"/>
        <v>0</v>
      </c>
      <c r="AC518" s="4">
        <f t="shared" si="198"/>
        <v>1</v>
      </c>
      <c r="AD518" s="29">
        <v>0</v>
      </c>
      <c r="AE518" s="30">
        <f ca="1">SUMIF([1]route!$E$3:$E$10005,E518,[1]!Table1[1])</f>
        <v>0</v>
      </c>
      <c r="AF518" s="30">
        <f ca="1">SUMIF([1]route!$E$3:$E$10005,E518,[1]!Table1[2])</f>
        <v>0</v>
      </c>
      <c r="AG518" s="30">
        <f ca="1">SUMIF([1]route!$E$3:$E$10005,E518,[1]!Table1[3])</f>
        <v>0</v>
      </c>
      <c r="AH518" s="30">
        <f ca="1">SUMIF([1]route!$E$3:$E$10005,E518,[1]!Table1[4])</f>
        <v>0</v>
      </c>
      <c r="AI518" s="30">
        <f ca="1">SUMIF([1]route!$E$3:$E$10005,E518,[1]!Table1[5])</f>
        <v>0</v>
      </c>
      <c r="AJ518" s="30">
        <f ca="1">SUMIF([1]route!$E$3:$E$10005,E518,[1]!Table1[6])</f>
        <v>0</v>
      </c>
      <c r="AK518" s="30">
        <f ca="1">SUMIF([1]route!$E$3:$E$10005,E518,[1]!Table1[7])</f>
        <v>0</v>
      </c>
      <c r="AL518" s="30">
        <f ca="1">SUMIF([1]route!$E$3:$E$10005,E518,[1]!Table1[8])</f>
        <v>0</v>
      </c>
      <c r="AM518" s="30">
        <f ca="1">SUMIF([1]route!$E$3:$E$10005,E518,[1]!Table1[9])</f>
        <v>0</v>
      </c>
      <c r="AN518" s="30">
        <f ca="1">SUMIF([1]route!$E$3:$E$10005,E518,[1]!Table1[10])</f>
        <v>0</v>
      </c>
      <c r="AO518" s="30">
        <f ca="1">SUMIF([1]route!$E$3:$E$10005,E518,[1]!Table1[11])</f>
        <v>0</v>
      </c>
      <c r="AP518" s="30">
        <f ca="1">SUMIF([1]route!$E$3:$E$10005,E518,[1]!Table1[12])</f>
        <v>0</v>
      </c>
      <c r="AQ518" s="30">
        <f ca="1">SUMIF([1]route!$E$3:$E$10005,E518,[1]!Table1[13])</f>
        <v>0</v>
      </c>
      <c r="AR518" s="30">
        <f ca="1">SUMIF([1]route!$E$3:$E$10005,E518,[1]!Table1[14])</f>
        <v>0</v>
      </c>
      <c r="AS518" s="30">
        <f ca="1">SUMIF([1]route!$E$3:$E$10005,E518,[1]!Table1[15])</f>
        <v>0</v>
      </c>
      <c r="AT518" s="30">
        <f ca="1">SUMIF([1]route!$E$3:$E$10005,E518,[1]!Table1[16])</f>
        <v>0</v>
      </c>
      <c r="AU518" s="30">
        <f ca="1">SUMIF([1]route!$E$3:$E$10005,E518,[1]!Table1[17])</f>
        <v>0</v>
      </c>
      <c r="AV518" s="30">
        <f ca="1">SUMIF([1]route!$E$3:$E$10005,E518,[1]!Table1[18])</f>
        <v>0</v>
      </c>
      <c r="AW518" s="30">
        <f ca="1">SUMIF([1]route!$E$3:$E$10005,E518,[1]!Table1[19])</f>
        <v>0</v>
      </c>
      <c r="AX518" s="30">
        <f ca="1">SUMIF([1]route!$E$3:$E$10005,E518,[1]!Table1[20])</f>
        <v>0</v>
      </c>
      <c r="AY518" s="30">
        <f ca="1">SUMIF([1]route!$E$3:$E$10005,E518,[1]!Table1[21])</f>
        <v>0</v>
      </c>
      <c r="AZ518" s="30">
        <f ca="1">SUMIF([1]route!$E$3:$E$10005,E518,[1]!Table1[22])</f>
        <v>0</v>
      </c>
      <c r="BA518" s="30">
        <f ca="1">SUMIF([1]route!$E$3:$E$10005,E518,[1]!Table1[23])</f>
        <v>0</v>
      </c>
      <c r="BB518" s="30">
        <f ca="1">SUMIF([1]route!$E$3:$E$10005,E518,[1]!Table1[24])</f>
        <v>0</v>
      </c>
      <c r="BC518" s="30">
        <f ca="1">SUMIF([1]route!$E$3:$E$10005,E518,[1]!Table1[25])</f>
        <v>0</v>
      </c>
      <c r="BD518" s="30">
        <f ca="1">SUMIF([1]route!$E$3:$E$10005,E518,[1]!Table1[26])</f>
        <v>0</v>
      </c>
      <c r="BE518" s="30">
        <f ca="1">SUMIF([1]route!$E$3:$E$10005,E518,[1]!Table1[27])</f>
        <v>0</v>
      </c>
      <c r="BF518" s="30">
        <f ca="1">SUMIF([1]route!$E$3:$E$10005,E518,[1]!Table1[28])</f>
        <v>0</v>
      </c>
      <c r="BG518" s="30">
        <f ca="1">SUMIF([1]route!$E$3:$E$10005,E518,[1]!Table1[29])</f>
        <v>0</v>
      </c>
      <c r="BH518" s="30">
        <f ca="1">SUMIF([1]route!$E$3:$E$10005,E518,[1]!Table1[30])</f>
        <v>0</v>
      </c>
      <c r="BI518" s="30">
        <f ca="1">SUMIF([1]route!$E$3:$E$10005,E518,[1]!Table1[31])</f>
        <v>0</v>
      </c>
      <c r="BJ518" s="30">
        <f ca="1">SUMIF([1]route!$E$3:$E$10005,E518,[1]!Table1[Remain PO])</f>
        <v>0</v>
      </c>
      <c r="BK518" s="31">
        <f ca="1">SUMIF([1]route!$E$3:$E$10005,E518,[1]!Table1[N+1])</f>
        <v>0</v>
      </c>
      <c r="BL518" s="31">
        <f ca="1">SUMIF([1]route!$E$3:$E$10005,E518,[1]!Table1[N+2])</f>
        <v>0</v>
      </c>
      <c r="BM518" s="31">
        <f ca="1">SUMIF([1]route!$E$3:$E$10005,E518,[1]!Table1[N+3])</f>
        <v>0</v>
      </c>
      <c r="BN518" s="32">
        <f ca="1">SUMIF([1]route!$E$3:$E$10005,E518,[1]!Table1[N+4])</f>
        <v>0</v>
      </c>
      <c r="BP518" s="37">
        <f t="shared" si="201"/>
        <v>0</v>
      </c>
      <c r="BQ518" s="35">
        <f t="shared" ca="1" si="181"/>
        <v>0</v>
      </c>
      <c r="BR518" s="35">
        <f t="shared" ca="1" si="181"/>
        <v>0</v>
      </c>
      <c r="BS518" s="35">
        <f t="shared" ca="1" si="181"/>
        <v>0</v>
      </c>
      <c r="BT518" s="35">
        <f t="shared" ca="1" si="181"/>
        <v>0</v>
      </c>
      <c r="BU518" s="35">
        <f t="shared" ca="1" si="181"/>
        <v>0</v>
      </c>
      <c r="BV518" s="35">
        <f t="shared" ca="1" si="181"/>
        <v>0</v>
      </c>
      <c r="BW518" s="35">
        <f t="shared" ca="1" si="181"/>
        <v>0</v>
      </c>
      <c r="BX518" s="35">
        <f t="shared" ca="1" si="181"/>
        <v>0</v>
      </c>
      <c r="BY518" s="35">
        <f t="shared" ca="1" si="181"/>
        <v>0</v>
      </c>
      <c r="BZ518" s="35">
        <f t="shared" ca="1" si="181"/>
        <v>0</v>
      </c>
      <c r="CA518" s="35">
        <f t="shared" ca="1" si="181"/>
        <v>0</v>
      </c>
      <c r="CB518" s="35">
        <f t="shared" ca="1" si="181"/>
        <v>0</v>
      </c>
      <c r="CC518" s="35">
        <f t="shared" ca="1" si="181"/>
        <v>0</v>
      </c>
      <c r="CD518" s="35">
        <f t="shared" ca="1" si="181"/>
        <v>0</v>
      </c>
      <c r="CE518" s="35">
        <f t="shared" ca="1" si="181"/>
        <v>0</v>
      </c>
      <c r="CF518" s="35">
        <f t="shared" ca="1" si="181"/>
        <v>0</v>
      </c>
      <c r="CG518" s="35">
        <f t="shared" ref="CG518:CL560" ca="1" si="203">CF518-AU518</f>
        <v>0</v>
      </c>
      <c r="CH518" s="35">
        <f t="shared" ca="1" si="203"/>
        <v>0</v>
      </c>
      <c r="CI518" s="35">
        <f t="shared" ca="1" si="203"/>
        <v>0</v>
      </c>
      <c r="CJ518" s="35">
        <f t="shared" ca="1" si="203"/>
        <v>0</v>
      </c>
      <c r="CK518" s="35">
        <f t="shared" ca="1" si="203"/>
        <v>0</v>
      </c>
      <c r="CL518" s="35">
        <f t="shared" ca="1" si="203"/>
        <v>0</v>
      </c>
      <c r="CM518" s="35">
        <f t="shared" ca="1" si="202"/>
        <v>0</v>
      </c>
      <c r="CN518" s="35">
        <f t="shared" ca="1" si="202"/>
        <v>0</v>
      </c>
      <c r="CO518" s="35">
        <f t="shared" ca="1" si="202"/>
        <v>0</v>
      </c>
      <c r="CP518" s="35">
        <f t="shared" ca="1" si="196"/>
        <v>0</v>
      </c>
      <c r="CQ518" s="35">
        <f t="shared" ca="1" si="196"/>
        <v>0</v>
      </c>
      <c r="CR518" s="35">
        <f t="shared" ca="1" si="196"/>
        <v>0</v>
      </c>
      <c r="CS518" s="35">
        <f t="shared" ca="1" si="196"/>
        <v>0</v>
      </c>
      <c r="CT518" s="35">
        <f t="shared" ca="1" si="196"/>
        <v>0</v>
      </c>
      <c r="CU518" s="35">
        <f t="shared" ca="1" si="196"/>
        <v>0</v>
      </c>
      <c r="CV518" s="35">
        <f t="shared" ca="1" si="196"/>
        <v>0</v>
      </c>
      <c r="CW518" s="38">
        <f t="shared" ca="1" si="196"/>
        <v>0</v>
      </c>
      <c r="CX518" s="38">
        <f t="shared" ca="1" si="196"/>
        <v>0</v>
      </c>
      <c r="CY518" s="38">
        <f t="shared" ca="1" si="196"/>
        <v>0</v>
      </c>
      <c r="CZ518" s="39">
        <f t="shared" ca="1" si="197"/>
        <v>0</v>
      </c>
      <c r="DA518" s="35"/>
    </row>
    <row r="519" spans="4:105" x14ac:dyDescent="0.3">
      <c r="D519" s="19"/>
      <c r="E519" s="20"/>
      <c r="F519" s="21"/>
      <c r="G519" s="21"/>
      <c r="H519" s="21"/>
      <c r="I519" s="19"/>
      <c r="J519" s="19"/>
      <c r="K519" s="21"/>
      <c r="L519" s="21"/>
      <c r="M519" s="22"/>
      <c r="N519" s="22"/>
      <c r="O519" s="19"/>
      <c r="P519" s="21"/>
      <c r="Q519" s="62" t="str">
        <f>'Cutting Rules'!AD519</f>
        <v>0------------</v>
      </c>
      <c r="R519" s="23"/>
      <c r="S519" s="24"/>
      <c r="T519" s="78" t="s">
        <v>547</v>
      </c>
      <c r="U519" s="19"/>
      <c r="V519" s="25"/>
      <c r="W519" s="26"/>
      <c r="X519" s="27"/>
      <c r="Y519" s="47"/>
      <c r="Z519" s="121" t="str">
        <f>IFERROR(VLOOKUP(E519,[1]route!$E$3:$BL$10005,59,0),"")&amp;IFERROR(VLOOKUP(E519,[1]route!$E$3:$BL$10005,60,0),"")</f>
        <v/>
      </c>
      <c r="AA519" s="28">
        <f t="shared" si="199"/>
        <v>0</v>
      </c>
      <c r="AB519" s="77">
        <f t="shared" si="200"/>
        <v>0</v>
      </c>
      <c r="AC519" s="4">
        <f t="shared" si="198"/>
        <v>1</v>
      </c>
      <c r="AD519" s="29">
        <v>0</v>
      </c>
      <c r="AE519" s="30">
        <f ca="1">SUMIF([1]route!$E$3:$E$10005,E519,[1]!Table1[1])</f>
        <v>0</v>
      </c>
      <c r="AF519" s="30">
        <f ca="1">SUMIF([1]route!$E$3:$E$10005,E519,[1]!Table1[2])</f>
        <v>0</v>
      </c>
      <c r="AG519" s="30">
        <f ca="1">SUMIF([1]route!$E$3:$E$10005,E519,[1]!Table1[3])</f>
        <v>0</v>
      </c>
      <c r="AH519" s="30">
        <f ca="1">SUMIF([1]route!$E$3:$E$10005,E519,[1]!Table1[4])</f>
        <v>0</v>
      </c>
      <c r="AI519" s="30">
        <f ca="1">SUMIF([1]route!$E$3:$E$10005,E519,[1]!Table1[5])</f>
        <v>0</v>
      </c>
      <c r="AJ519" s="30">
        <f ca="1">SUMIF([1]route!$E$3:$E$10005,E519,[1]!Table1[6])</f>
        <v>0</v>
      </c>
      <c r="AK519" s="30">
        <f ca="1">SUMIF([1]route!$E$3:$E$10005,E519,[1]!Table1[7])</f>
        <v>0</v>
      </c>
      <c r="AL519" s="30">
        <f ca="1">SUMIF([1]route!$E$3:$E$10005,E519,[1]!Table1[8])</f>
        <v>0</v>
      </c>
      <c r="AM519" s="30">
        <f ca="1">SUMIF([1]route!$E$3:$E$10005,E519,[1]!Table1[9])</f>
        <v>0</v>
      </c>
      <c r="AN519" s="30">
        <f ca="1">SUMIF([1]route!$E$3:$E$10005,E519,[1]!Table1[10])</f>
        <v>0</v>
      </c>
      <c r="AO519" s="30">
        <f ca="1">SUMIF([1]route!$E$3:$E$10005,E519,[1]!Table1[11])</f>
        <v>0</v>
      </c>
      <c r="AP519" s="30">
        <f ca="1">SUMIF([1]route!$E$3:$E$10005,E519,[1]!Table1[12])</f>
        <v>0</v>
      </c>
      <c r="AQ519" s="30">
        <f ca="1">SUMIF([1]route!$E$3:$E$10005,E519,[1]!Table1[13])</f>
        <v>0</v>
      </c>
      <c r="AR519" s="30">
        <f ca="1">SUMIF([1]route!$E$3:$E$10005,E519,[1]!Table1[14])</f>
        <v>0</v>
      </c>
      <c r="AS519" s="30">
        <f ca="1">SUMIF([1]route!$E$3:$E$10005,E519,[1]!Table1[15])</f>
        <v>0</v>
      </c>
      <c r="AT519" s="30">
        <f ca="1">SUMIF([1]route!$E$3:$E$10005,E519,[1]!Table1[16])</f>
        <v>0</v>
      </c>
      <c r="AU519" s="30">
        <f ca="1">SUMIF([1]route!$E$3:$E$10005,E519,[1]!Table1[17])</f>
        <v>0</v>
      </c>
      <c r="AV519" s="30">
        <f ca="1">SUMIF([1]route!$E$3:$E$10005,E519,[1]!Table1[18])</f>
        <v>0</v>
      </c>
      <c r="AW519" s="30">
        <f ca="1">SUMIF([1]route!$E$3:$E$10005,E519,[1]!Table1[19])</f>
        <v>0</v>
      </c>
      <c r="AX519" s="30">
        <f ca="1">SUMIF([1]route!$E$3:$E$10005,E519,[1]!Table1[20])</f>
        <v>0</v>
      </c>
      <c r="AY519" s="30">
        <f ca="1">SUMIF([1]route!$E$3:$E$10005,E519,[1]!Table1[21])</f>
        <v>0</v>
      </c>
      <c r="AZ519" s="30">
        <f ca="1">SUMIF([1]route!$E$3:$E$10005,E519,[1]!Table1[22])</f>
        <v>0</v>
      </c>
      <c r="BA519" s="30">
        <f ca="1">SUMIF([1]route!$E$3:$E$10005,E519,[1]!Table1[23])</f>
        <v>0</v>
      </c>
      <c r="BB519" s="30">
        <f ca="1">SUMIF([1]route!$E$3:$E$10005,E519,[1]!Table1[24])</f>
        <v>0</v>
      </c>
      <c r="BC519" s="30">
        <f ca="1">SUMIF([1]route!$E$3:$E$10005,E519,[1]!Table1[25])</f>
        <v>0</v>
      </c>
      <c r="BD519" s="30">
        <f ca="1">SUMIF([1]route!$E$3:$E$10005,E519,[1]!Table1[26])</f>
        <v>0</v>
      </c>
      <c r="BE519" s="30">
        <f ca="1">SUMIF([1]route!$E$3:$E$10005,E519,[1]!Table1[27])</f>
        <v>0</v>
      </c>
      <c r="BF519" s="30">
        <f ca="1">SUMIF([1]route!$E$3:$E$10005,E519,[1]!Table1[28])</f>
        <v>0</v>
      </c>
      <c r="BG519" s="30">
        <f ca="1">SUMIF([1]route!$E$3:$E$10005,E519,[1]!Table1[29])</f>
        <v>0</v>
      </c>
      <c r="BH519" s="30">
        <f ca="1">SUMIF([1]route!$E$3:$E$10005,E519,[1]!Table1[30])</f>
        <v>0</v>
      </c>
      <c r="BI519" s="30">
        <f ca="1">SUMIF([1]route!$E$3:$E$10005,E519,[1]!Table1[31])</f>
        <v>0</v>
      </c>
      <c r="BJ519" s="30">
        <f ca="1">SUMIF([1]route!$E$3:$E$10005,E519,[1]!Table1[Remain PO])</f>
        <v>0</v>
      </c>
      <c r="BK519" s="31">
        <f ca="1">SUMIF([1]route!$E$3:$E$10005,E519,[1]!Table1[N+1])</f>
        <v>0</v>
      </c>
      <c r="BL519" s="31">
        <f ca="1">SUMIF([1]route!$E$3:$E$10005,E519,[1]!Table1[N+2])</f>
        <v>0</v>
      </c>
      <c r="BM519" s="31">
        <f ca="1">SUMIF([1]route!$E$3:$E$10005,E519,[1]!Table1[N+3])</f>
        <v>0</v>
      </c>
      <c r="BN519" s="32">
        <f ca="1">SUMIF([1]route!$E$3:$E$10005,E519,[1]!Table1[N+4])</f>
        <v>0</v>
      </c>
      <c r="BP519" s="37">
        <f t="shared" si="201"/>
        <v>0</v>
      </c>
      <c r="BQ519" s="35">
        <f t="shared" ca="1" si="181"/>
        <v>0</v>
      </c>
      <c r="BR519" s="35">
        <f t="shared" ca="1" si="181"/>
        <v>0</v>
      </c>
      <c r="BS519" s="35">
        <f t="shared" ca="1" si="181"/>
        <v>0</v>
      </c>
      <c r="BT519" s="35">
        <f t="shared" ca="1" si="181"/>
        <v>0</v>
      </c>
      <c r="BU519" s="35">
        <f t="shared" ca="1" si="181"/>
        <v>0</v>
      </c>
      <c r="BV519" s="35">
        <f t="shared" ca="1" si="181"/>
        <v>0</v>
      </c>
      <c r="BW519" s="35">
        <f t="shared" ca="1" si="181"/>
        <v>0</v>
      </c>
      <c r="BX519" s="35">
        <f t="shared" ca="1" si="181"/>
        <v>0</v>
      </c>
      <c r="BY519" s="35">
        <f t="shared" ca="1" si="181"/>
        <v>0</v>
      </c>
      <c r="BZ519" s="35">
        <f t="shared" ca="1" si="181"/>
        <v>0</v>
      </c>
      <c r="CA519" s="35">
        <f t="shared" ca="1" si="181"/>
        <v>0</v>
      </c>
      <c r="CB519" s="35">
        <f t="shared" ca="1" si="181"/>
        <v>0</v>
      </c>
      <c r="CC519" s="35">
        <f t="shared" ca="1" si="181"/>
        <v>0</v>
      </c>
      <c r="CD519" s="35">
        <f t="shared" ca="1" si="181"/>
        <v>0</v>
      </c>
      <c r="CE519" s="35">
        <f t="shared" ca="1" si="181"/>
        <v>0</v>
      </c>
      <c r="CF519" s="35">
        <f t="shared" ca="1" si="181"/>
        <v>0</v>
      </c>
      <c r="CG519" s="35">
        <f t="shared" ca="1" si="203"/>
        <v>0</v>
      </c>
      <c r="CH519" s="35">
        <f t="shared" ca="1" si="203"/>
        <v>0</v>
      </c>
      <c r="CI519" s="35">
        <f t="shared" ca="1" si="203"/>
        <v>0</v>
      </c>
      <c r="CJ519" s="35">
        <f t="shared" ca="1" si="203"/>
        <v>0</v>
      </c>
      <c r="CK519" s="35">
        <f t="shared" ca="1" si="203"/>
        <v>0</v>
      </c>
      <c r="CL519" s="35">
        <f t="shared" ca="1" si="203"/>
        <v>0</v>
      </c>
      <c r="CM519" s="35">
        <f t="shared" ca="1" si="202"/>
        <v>0</v>
      </c>
      <c r="CN519" s="35">
        <f t="shared" ca="1" si="202"/>
        <v>0</v>
      </c>
      <c r="CO519" s="35">
        <f t="shared" ca="1" si="202"/>
        <v>0</v>
      </c>
      <c r="CP519" s="35">
        <f t="shared" ca="1" si="196"/>
        <v>0</v>
      </c>
      <c r="CQ519" s="35">
        <f t="shared" ca="1" si="196"/>
        <v>0</v>
      </c>
      <c r="CR519" s="35">
        <f t="shared" ca="1" si="196"/>
        <v>0</v>
      </c>
      <c r="CS519" s="35">
        <f t="shared" ca="1" si="196"/>
        <v>0</v>
      </c>
      <c r="CT519" s="35">
        <f t="shared" ca="1" si="196"/>
        <v>0</v>
      </c>
      <c r="CU519" s="35">
        <f t="shared" ca="1" si="196"/>
        <v>0</v>
      </c>
      <c r="CV519" s="35">
        <f t="shared" ca="1" si="196"/>
        <v>0</v>
      </c>
      <c r="CW519" s="38">
        <f t="shared" ca="1" si="196"/>
        <v>0</v>
      </c>
      <c r="CX519" s="38">
        <f t="shared" ca="1" si="196"/>
        <v>0</v>
      </c>
      <c r="CY519" s="38">
        <f t="shared" ca="1" si="196"/>
        <v>0</v>
      </c>
      <c r="CZ519" s="39">
        <f t="shared" ca="1" si="197"/>
        <v>0</v>
      </c>
      <c r="DA519" s="35"/>
    </row>
    <row r="520" spans="4:105" x14ac:dyDescent="0.3">
      <c r="D520" s="19"/>
      <c r="E520" s="20"/>
      <c r="F520" s="21"/>
      <c r="G520" s="21"/>
      <c r="H520" s="21"/>
      <c r="I520" s="19"/>
      <c r="J520" s="19"/>
      <c r="K520" s="21"/>
      <c r="L520" s="21"/>
      <c r="M520" s="22"/>
      <c r="N520" s="22"/>
      <c r="O520" s="19"/>
      <c r="P520" s="21"/>
      <c r="Q520" s="62" t="str">
        <f>'Cutting Rules'!AD520</f>
        <v>0------------</v>
      </c>
      <c r="R520" s="23"/>
      <c r="S520" s="24"/>
      <c r="T520" s="78" t="s">
        <v>547</v>
      </c>
      <c r="U520" s="19"/>
      <c r="V520" s="25"/>
      <c r="W520" s="26"/>
      <c r="X520" s="27"/>
      <c r="Y520" s="47"/>
      <c r="Z520" s="121" t="str">
        <f>IFERROR(VLOOKUP(E520,[1]route!$E$3:$BL$10005,59,0),"")&amp;IFERROR(VLOOKUP(E520,[1]route!$E$3:$BL$10005,60,0),"")</f>
        <v/>
      </c>
      <c r="AA520" s="28">
        <f t="shared" si="199"/>
        <v>0</v>
      </c>
      <c r="AB520" s="77">
        <f t="shared" si="200"/>
        <v>0</v>
      </c>
      <c r="AC520" s="4">
        <f t="shared" si="198"/>
        <v>1</v>
      </c>
      <c r="AD520" s="29">
        <v>0</v>
      </c>
      <c r="AE520" s="30">
        <f ca="1">SUMIF([1]route!$E$3:$E$10005,E520,[1]!Table1[1])</f>
        <v>0</v>
      </c>
      <c r="AF520" s="30">
        <f ca="1">SUMIF([1]route!$E$3:$E$10005,E520,[1]!Table1[2])</f>
        <v>0</v>
      </c>
      <c r="AG520" s="30">
        <f ca="1">SUMIF([1]route!$E$3:$E$10005,E520,[1]!Table1[3])</f>
        <v>0</v>
      </c>
      <c r="AH520" s="30">
        <f ca="1">SUMIF([1]route!$E$3:$E$10005,E520,[1]!Table1[4])</f>
        <v>0</v>
      </c>
      <c r="AI520" s="30">
        <f ca="1">SUMIF([1]route!$E$3:$E$10005,E520,[1]!Table1[5])</f>
        <v>0</v>
      </c>
      <c r="AJ520" s="30">
        <f ca="1">SUMIF([1]route!$E$3:$E$10005,E520,[1]!Table1[6])</f>
        <v>0</v>
      </c>
      <c r="AK520" s="30">
        <f ca="1">SUMIF([1]route!$E$3:$E$10005,E520,[1]!Table1[7])</f>
        <v>0</v>
      </c>
      <c r="AL520" s="30">
        <f ca="1">SUMIF([1]route!$E$3:$E$10005,E520,[1]!Table1[8])</f>
        <v>0</v>
      </c>
      <c r="AM520" s="30">
        <f ca="1">SUMIF([1]route!$E$3:$E$10005,E520,[1]!Table1[9])</f>
        <v>0</v>
      </c>
      <c r="AN520" s="30">
        <f ca="1">SUMIF([1]route!$E$3:$E$10005,E520,[1]!Table1[10])</f>
        <v>0</v>
      </c>
      <c r="AO520" s="30">
        <f ca="1">SUMIF([1]route!$E$3:$E$10005,E520,[1]!Table1[11])</f>
        <v>0</v>
      </c>
      <c r="AP520" s="30">
        <f ca="1">SUMIF([1]route!$E$3:$E$10005,E520,[1]!Table1[12])</f>
        <v>0</v>
      </c>
      <c r="AQ520" s="30">
        <f ca="1">SUMIF([1]route!$E$3:$E$10005,E520,[1]!Table1[13])</f>
        <v>0</v>
      </c>
      <c r="AR520" s="30">
        <f ca="1">SUMIF([1]route!$E$3:$E$10005,E520,[1]!Table1[14])</f>
        <v>0</v>
      </c>
      <c r="AS520" s="30">
        <f ca="1">SUMIF([1]route!$E$3:$E$10005,E520,[1]!Table1[15])</f>
        <v>0</v>
      </c>
      <c r="AT520" s="30">
        <f ca="1">SUMIF([1]route!$E$3:$E$10005,E520,[1]!Table1[16])</f>
        <v>0</v>
      </c>
      <c r="AU520" s="30">
        <f ca="1">SUMIF([1]route!$E$3:$E$10005,E520,[1]!Table1[17])</f>
        <v>0</v>
      </c>
      <c r="AV520" s="30">
        <f ca="1">SUMIF([1]route!$E$3:$E$10005,E520,[1]!Table1[18])</f>
        <v>0</v>
      </c>
      <c r="AW520" s="30">
        <f ca="1">SUMIF([1]route!$E$3:$E$10005,E520,[1]!Table1[19])</f>
        <v>0</v>
      </c>
      <c r="AX520" s="30">
        <f ca="1">SUMIF([1]route!$E$3:$E$10005,E520,[1]!Table1[20])</f>
        <v>0</v>
      </c>
      <c r="AY520" s="30">
        <f ca="1">SUMIF([1]route!$E$3:$E$10005,E520,[1]!Table1[21])</f>
        <v>0</v>
      </c>
      <c r="AZ520" s="30">
        <f ca="1">SUMIF([1]route!$E$3:$E$10005,E520,[1]!Table1[22])</f>
        <v>0</v>
      </c>
      <c r="BA520" s="30">
        <f ca="1">SUMIF([1]route!$E$3:$E$10005,E520,[1]!Table1[23])</f>
        <v>0</v>
      </c>
      <c r="BB520" s="30">
        <f ca="1">SUMIF([1]route!$E$3:$E$10005,E520,[1]!Table1[24])</f>
        <v>0</v>
      </c>
      <c r="BC520" s="30">
        <f ca="1">SUMIF([1]route!$E$3:$E$10005,E520,[1]!Table1[25])</f>
        <v>0</v>
      </c>
      <c r="BD520" s="30">
        <f ca="1">SUMIF([1]route!$E$3:$E$10005,E520,[1]!Table1[26])</f>
        <v>0</v>
      </c>
      <c r="BE520" s="30">
        <f ca="1">SUMIF([1]route!$E$3:$E$10005,E520,[1]!Table1[27])</f>
        <v>0</v>
      </c>
      <c r="BF520" s="30">
        <f ca="1">SUMIF([1]route!$E$3:$E$10005,E520,[1]!Table1[28])</f>
        <v>0</v>
      </c>
      <c r="BG520" s="30">
        <f ca="1">SUMIF([1]route!$E$3:$E$10005,E520,[1]!Table1[29])</f>
        <v>0</v>
      </c>
      <c r="BH520" s="30">
        <f ca="1">SUMIF([1]route!$E$3:$E$10005,E520,[1]!Table1[30])</f>
        <v>0</v>
      </c>
      <c r="BI520" s="30">
        <f ca="1">SUMIF([1]route!$E$3:$E$10005,E520,[1]!Table1[31])</f>
        <v>0</v>
      </c>
      <c r="BJ520" s="30">
        <f ca="1">SUMIF([1]route!$E$3:$E$10005,E520,[1]!Table1[Remain PO])</f>
        <v>0</v>
      </c>
      <c r="BK520" s="31">
        <f ca="1">SUMIF([1]route!$E$3:$E$10005,E520,[1]!Table1[N+1])</f>
        <v>0</v>
      </c>
      <c r="BL520" s="31">
        <f ca="1">SUMIF([1]route!$E$3:$E$10005,E520,[1]!Table1[N+2])</f>
        <v>0</v>
      </c>
      <c r="BM520" s="31">
        <f ca="1">SUMIF([1]route!$E$3:$E$10005,E520,[1]!Table1[N+3])</f>
        <v>0</v>
      </c>
      <c r="BN520" s="32">
        <f ca="1">SUMIF([1]route!$E$3:$E$10005,E520,[1]!Table1[N+4])</f>
        <v>0</v>
      </c>
      <c r="BP520" s="37">
        <f t="shared" si="201"/>
        <v>0</v>
      </c>
      <c r="BQ520" s="35">
        <f t="shared" ca="1" si="181"/>
        <v>0</v>
      </c>
      <c r="BR520" s="35">
        <f t="shared" ca="1" si="181"/>
        <v>0</v>
      </c>
      <c r="BS520" s="35">
        <f t="shared" ca="1" si="181"/>
        <v>0</v>
      </c>
      <c r="BT520" s="35">
        <f t="shared" ca="1" si="181"/>
        <v>0</v>
      </c>
      <c r="BU520" s="35">
        <f t="shared" ca="1" si="181"/>
        <v>0</v>
      </c>
      <c r="BV520" s="35">
        <f t="shared" ca="1" si="181"/>
        <v>0</v>
      </c>
      <c r="BW520" s="35">
        <f t="shared" ca="1" si="181"/>
        <v>0</v>
      </c>
      <c r="BX520" s="35">
        <f t="shared" ca="1" si="181"/>
        <v>0</v>
      </c>
      <c r="BY520" s="35">
        <f t="shared" ca="1" si="181"/>
        <v>0</v>
      </c>
      <c r="BZ520" s="35">
        <f t="shared" ca="1" si="181"/>
        <v>0</v>
      </c>
      <c r="CA520" s="35">
        <f t="shared" ca="1" si="181"/>
        <v>0</v>
      </c>
      <c r="CB520" s="35">
        <f t="shared" ca="1" si="181"/>
        <v>0</v>
      </c>
      <c r="CC520" s="35">
        <f t="shared" ca="1" si="181"/>
        <v>0</v>
      </c>
      <c r="CD520" s="35">
        <f t="shared" ca="1" si="181"/>
        <v>0</v>
      </c>
      <c r="CE520" s="35">
        <f t="shared" ca="1" si="181"/>
        <v>0</v>
      </c>
      <c r="CF520" s="35">
        <f t="shared" ca="1" si="181"/>
        <v>0</v>
      </c>
      <c r="CG520" s="35">
        <f t="shared" ca="1" si="203"/>
        <v>0</v>
      </c>
      <c r="CH520" s="35">
        <f t="shared" ca="1" si="203"/>
        <v>0</v>
      </c>
      <c r="CI520" s="35">
        <f t="shared" ca="1" si="203"/>
        <v>0</v>
      </c>
      <c r="CJ520" s="35">
        <f t="shared" ca="1" si="203"/>
        <v>0</v>
      </c>
      <c r="CK520" s="35">
        <f t="shared" ca="1" si="203"/>
        <v>0</v>
      </c>
      <c r="CL520" s="35">
        <f t="shared" ca="1" si="203"/>
        <v>0</v>
      </c>
      <c r="CM520" s="35">
        <f t="shared" ca="1" si="202"/>
        <v>0</v>
      </c>
      <c r="CN520" s="35">
        <f t="shared" ca="1" si="202"/>
        <v>0</v>
      </c>
      <c r="CO520" s="35">
        <f t="shared" ca="1" si="202"/>
        <v>0</v>
      </c>
      <c r="CP520" s="35">
        <f t="shared" ca="1" si="196"/>
        <v>0</v>
      </c>
      <c r="CQ520" s="35">
        <f t="shared" ca="1" si="196"/>
        <v>0</v>
      </c>
      <c r="CR520" s="35">
        <f t="shared" ca="1" si="196"/>
        <v>0</v>
      </c>
      <c r="CS520" s="35">
        <f t="shared" ca="1" si="196"/>
        <v>0</v>
      </c>
      <c r="CT520" s="35">
        <f t="shared" ca="1" si="196"/>
        <v>0</v>
      </c>
      <c r="CU520" s="35">
        <f t="shared" ca="1" si="196"/>
        <v>0</v>
      </c>
      <c r="CV520" s="35">
        <f t="shared" ca="1" si="196"/>
        <v>0</v>
      </c>
      <c r="CW520" s="38">
        <f t="shared" ca="1" si="196"/>
        <v>0</v>
      </c>
      <c r="CX520" s="38">
        <f t="shared" ca="1" si="196"/>
        <v>0</v>
      </c>
      <c r="CY520" s="38">
        <f t="shared" ca="1" si="196"/>
        <v>0</v>
      </c>
      <c r="CZ520" s="39">
        <f t="shared" ca="1" si="197"/>
        <v>0</v>
      </c>
      <c r="DA520" s="35"/>
    </row>
    <row r="521" spans="4:105" x14ac:dyDescent="0.3">
      <c r="D521" s="19"/>
      <c r="E521" s="20"/>
      <c r="F521" s="21"/>
      <c r="G521" s="21"/>
      <c r="H521" s="21"/>
      <c r="I521" s="19"/>
      <c r="J521" s="19"/>
      <c r="K521" s="21"/>
      <c r="L521" s="21"/>
      <c r="M521" s="22"/>
      <c r="N521" s="22"/>
      <c r="O521" s="19"/>
      <c r="P521" s="21"/>
      <c r="Q521" s="62" t="str">
        <f>'Cutting Rules'!AD521</f>
        <v>0------------</v>
      </c>
      <c r="R521" s="23"/>
      <c r="S521" s="24"/>
      <c r="T521" s="78" t="s">
        <v>547</v>
      </c>
      <c r="U521" s="19"/>
      <c r="V521" s="25"/>
      <c r="W521" s="26"/>
      <c r="X521" s="27"/>
      <c r="Y521" s="47"/>
      <c r="Z521" s="121" t="str">
        <f>IFERROR(VLOOKUP(E521,[1]route!$E$3:$BL$10005,59,0),"")&amp;IFERROR(VLOOKUP(E521,[1]route!$E$3:$BL$10005,60,0),"")</f>
        <v/>
      </c>
      <c r="AA521" s="28">
        <f t="shared" si="199"/>
        <v>0</v>
      </c>
      <c r="AB521" s="77">
        <f t="shared" si="200"/>
        <v>0</v>
      </c>
      <c r="AC521" s="4">
        <f t="shared" si="198"/>
        <v>1</v>
      </c>
      <c r="AD521" s="29">
        <v>0</v>
      </c>
      <c r="AE521" s="30">
        <f ca="1">SUMIF([1]route!$E$3:$E$10005,E521,[1]!Table1[1])</f>
        <v>0</v>
      </c>
      <c r="AF521" s="30">
        <f ca="1">SUMIF([1]route!$E$3:$E$10005,E521,[1]!Table1[2])</f>
        <v>0</v>
      </c>
      <c r="AG521" s="30">
        <f ca="1">SUMIF([1]route!$E$3:$E$10005,E521,[1]!Table1[3])</f>
        <v>0</v>
      </c>
      <c r="AH521" s="30">
        <f ca="1">SUMIF([1]route!$E$3:$E$10005,E521,[1]!Table1[4])</f>
        <v>0</v>
      </c>
      <c r="AI521" s="30">
        <f ca="1">SUMIF([1]route!$E$3:$E$10005,E521,[1]!Table1[5])</f>
        <v>0</v>
      </c>
      <c r="AJ521" s="30">
        <f ca="1">SUMIF([1]route!$E$3:$E$10005,E521,[1]!Table1[6])</f>
        <v>0</v>
      </c>
      <c r="AK521" s="30">
        <f ca="1">SUMIF([1]route!$E$3:$E$10005,E521,[1]!Table1[7])</f>
        <v>0</v>
      </c>
      <c r="AL521" s="30">
        <f ca="1">SUMIF([1]route!$E$3:$E$10005,E521,[1]!Table1[8])</f>
        <v>0</v>
      </c>
      <c r="AM521" s="30">
        <f ca="1">SUMIF([1]route!$E$3:$E$10005,E521,[1]!Table1[9])</f>
        <v>0</v>
      </c>
      <c r="AN521" s="30">
        <f ca="1">SUMIF([1]route!$E$3:$E$10005,E521,[1]!Table1[10])</f>
        <v>0</v>
      </c>
      <c r="AO521" s="30">
        <f ca="1">SUMIF([1]route!$E$3:$E$10005,E521,[1]!Table1[11])</f>
        <v>0</v>
      </c>
      <c r="AP521" s="30">
        <f ca="1">SUMIF([1]route!$E$3:$E$10005,E521,[1]!Table1[12])</f>
        <v>0</v>
      </c>
      <c r="AQ521" s="30">
        <f ca="1">SUMIF([1]route!$E$3:$E$10005,E521,[1]!Table1[13])</f>
        <v>0</v>
      </c>
      <c r="AR521" s="30">
        <f ca="1">SUMIF([1]route!$E$3:$E$10005,E521,[1]!Table1[14])</f>
        <v>0</v>
      </c>
      <c r="AS521" s="30">
        <f ca="1">SUMIF([1]route!$E$3:$E$10005,E521,[1]!Table1[15])</f>
        <v>0</v>
      </c>
      <c r="AT521" s="30">
        <f ca="1">SUMIF([1]route!$E$3:$E$10005,E521,[1]!Table1[16])</f>
        <v>0</v>
      </c>
      <c r="AU521" s="30">
        <f ca="1">SUMIF([1]route!$E$3:$E$10005,E521,[1]!Table1[17])</f>
        <v>0</v>
      </c>
      <c r="AV521" s="30">
        <f ca="1">SUMIF([1]route!$E$3:$E$10005,E521,[1]!Table1[18])</f>
        <v>0</v>
      </c>
      <c r="AW521" s="30">
        <f ca="1">SUMIF([1]route!$E$3:$E$10005,E521,[1]!Table1[19])</f>
        <v>0</v>
      </c>
      <c r="AX521" s="30">
        <f ca="1">SUMIF([1]route!$E$3:$E$10005,E521,[1]!Table1[20])</f>
        <v>0</v>
      </c>
      <c r="AY521" s="30">
        <f ca="1">SUMIF([1]route!$E$3:$E$10005,E521,[1]!Table1[21])</f>
        <v>0</v>
      </c>
      <c r="AZ521" s="30">
        <f ca="1">SUMIF([1]route!$E$3:$E$10005,E521,[1]!Table1[22])</f>
        <v>0</v>
      </c>
      <c r="BA521" s="30">
        <f ca="1">SUMIF([1]route!$E$3:$E$10005,E521,[1]!Table1[23])</f>
        <v>0</v>
      </c>
      <c r="BB521" s="30">
        <f ca="1">SUMIF([1]route!$E$3:$E$10005,E521,[1]!Table1[24])</f>
        <v>0</v>
      </c>
      <c r="BC521" s="30">
        <f ca="1">SUMIF([1]route!$E$3:$E$10005,E521,[1]!Table1[25])</f>
        <v>0</v>
      </c>
      <c r="BD521" s="30">
        <f ca="1">SUMIF([1]route!$E$3:$E$10005,E521,[1]!Table1[26])</f>
        <v>0</v>
      </c>
      <c r="BE521" s="30">
        <f ca="1">SUMIF([1]route!$E$3:$E$10005,E521,[1]!Table1[27])</f>
        <v>0</v>
      </c>
      <c r="BF521" s="30">
        <f ca="1">SUMIF([1]route!$E$3:$E$10005,E521,[1]!Table1[28])</f>
        <v>0</v>
      </c>
      <c r="BG521" s="30">
        <f ca="1">SUMIF([1]route!$E$3:$E$10005,E521,[1]!Table1[29])</f>
        <v>0</v>
      </c>
      <c r="BH521" s="30">
        <f ca="1">SUMIF([1]route!$E$3:$E$10005,E521,[1]!Table1[30])</f>
        <v>0</v>
      </c>
      <c r="BI521" s="30">
        <f ca="1">SUMIF([1]route!$E$3:$E$10005,E521,[1]!Table1[31])</f>
        <v>0</v>
      </c>
      <c r="BJ521" s="30">
        <f ca="1">SUMIF([1]route!$E$3:$E$10005,E521,[1]!Table1[Remain PO])</f>
        <v>0</v>
      </c>
      <c r="BK521" s="31">
        <f ca="1">SUMIF([1]route!$E$3:$E$10005,E521,[1]!Table1[N+1])</f>
        <v>0</v>
      </c>
      <c r="BL521" s="31">
        <f ca="1">SUMIF([1]route!$E$3:$E$10005,E521,[1]!Table1[N+2])</f>
        <v>0</v>
      </c>
      <c r="BM521" s="31">
        <f ca="1">SUMIF([1]route!$E$3:$E$10005,E521,[1]!Table1[N+3])</f>
        <v>0</v>
      </c>
      <c r="BN521" s="32">
        <f ca="1">SUMIF([1]route!$E$3:$E$10005,E521,[1]!Table1[N+4])</f>
        <v>0</v>
      </c>
      <c r="BP521" s="37">
        <f t="shared" si="201"/>
        <v>0</v>
      </c>
      <c r="BQ521" s="35">
        <f t="shared" ca="1" si="181"/>
        <v>0</v>
      </c>
      <c r="BR521" s="35">
        <f t="shared" ca="1" si="181"/>
        <v>0</v>
      </c>
      <c r="BS521" s="35">
        <f t="shared" ca="1" si="181"/>
        <v>0</v>
      </c>
      <c r="BT521" s="35">
        <f t="shared" ca="1" si="181"/>
        <v>0</v>
      </c>
      <c r="BU521" s="35">
        <f t="shared" ca="1" si="181"/>
        <v>0</v>
      </c>
      <c r="BV521" s="35">
        <f t="shared" ca="1" si="181"/>
        <v>0</v>
      </c>
      <c r="BW521" s="35">
        <f t="shared" ca="1" si="181"/>
        <v>0</v>
      </c>
      <c r="BX521" s="35">
        <f t="shared" ca="1" si="181"/>
        <v>0</v>
      </c>
      <c r="BY521" s="35">
        <f t="shared" ca="1" si="181"/>
        <v>0</v>
      </c>
      <c r="BZ521" s="35">
        <f t="shared" ca="1" si="181"/>
        <v>0</v>
      </c>
      <c r="CA521" s="35">
        <f t="shared" ca="1" si="181"/>
        <v>0</v>
      </c>
      <c r="CB521" s="35">
        <f t="shared" ca="1" si="181"/>
        <v>0</v>
      </c>
      <c r="CC521" s="35">
        <f t="shared" ca="1" si="181"/>
        <v>0</v>
      </c>
      <c r="CD521" s="35">
        <f t="shared" ca="1" si="181"/>
        <v>0</v>
      </c>
      <c r="CE521" s="35">
        <f t="shared" ca="1" si="181"/>
        <v>0</v>
      </c>
      <c r="CF521" s="35">
        <f t="shared" ca="1" si="181"/>
        <v>0</v>
      </c>
      <c r="CG521" s="35">
        <f t="shared" ca="1" si="203"/>
        <v>0</v>
      </c>
      <c r="CH521" s="35">
        <f t="shared" ca="1" si="203"/>
        <v>0</v>
      </c>
      <c r="CI521" s="35">
        <f t="shared" ca="1" si="203"/>
        <v>0</v>
      </c>
      <c r="CJ521" s="35">
        <f t="shared" ca="1" si="203"/>
        <v>0</v>
      </c>
      <c r="CK521" s="35">
        <f t="shared" ca="1" si="203"/>
        <v>0</v>
      </c>
      <c r="CL521" s="35">
        <f t="shared" ca="1" si="203"/>
        <v>0</v>
      </c>
      <c r="CM521" s="35">
        <f t="shared" ca="1" si="202"/>
        <v>0</v>
      </c>
      <c r="CN521" s="35">
        <f t="shared" ca="1" si="202"/>
        <v>0</v>
      </c>
      <c r="CO521" s="35">
        <f t="shared" ca="1" si="202"/>
        <v>0</v>
      </c>
      <c r="CP521" s="35">
        <f t="shared" ca="1" si="196"/>
        <v>0</v>
      </c>
      <c r="CQ521" s="35">
        <f t="shared" ca="1" si="196"/>
        <v>0</v>
      </c>
      <c r="CR521" s="35">
        <f t="shared" ca="1" si="196"/>
        <v>0</v>
      </c>
      <c r="CS521" s="35">
        <f t="shared" ca="1" si="196"/>
        <v>0</v>
      </c>
      <c r="CT521" s="35">
        <f t="shared" ca="1" si="196"/>
        <v>0</v>
      </c>
      <c r="CU521" s="35">
        <f t="shared" ca="1" si="196"/>
        <v>0</v>
      </c>
      <c r="CV521" s="35">
        <f t="shared" ca="1" si="196"/>
        <v>0</v>
      </c>
      <c r="CW521" s="38">
        <f t="shared" ca="1" si="196"/>
        <v>0</v>
      </c>
      <c r="CX521" s="38">
        <f t="shared" ca="1" si="196"/>
        <v>0</v>
      </c>
      <c r="CY521" s="38">
        <f t="shared" ca="1" si="196"/>
        <v>0</v>
      </c>
      <c r="CZ521" s="39">
        <f t="shared" ca="1" si="197"/>
        <v>0</v>
      </c>
      <c r="DA521" s="35"/>
    </row>
    <row r="522" spans="4:105" x14ac:dyDescent="0.3">
      <c r="D522" s="19"/>
      <c r="E522" s="20"/>
      <c r="F522" s="21"/>
      <c r="G522" s="21"/>
      <c r="H522" s="21"/>
      <c r="I522" s="19"/>
      <c r="J522" s="19"/>
      <c r="K522" s="21"/>
      <c r="L522" s="21"/>
      <c r="M522" s="22"/>
      <c r="N522" s="22"/>
      <c r="O522" s="19"/>
      <c r="P522" s="21"/>
      <c r="Q522" s="62" t="str">
        <f>'Cutting Rules'!AD522</f>
        <v>0------------</v>
      </c>
      <c r="R522" s="23"/>
      <c r="S522" s="24"/>
      <c r="T522" s="78" t="s">
        <v>547</v>
      </c>
      <c r="U522" s="19"/>
      <c r="V522" s="25"/>
      <c r="W522" s="26"/>
      <c r="X522" s="27"/>
      <c r="Y522" s="47"/>
      <c r="Z522" s="121" t="str">
        <f>IFERROR(VLOOKUP(E522,[1]route!$E$3:$BL$10005,59,0),"")&amp;IFERROR(VLOOKUP(E522,[1]route!$E$3:$BL$10005,60,0),"")</f>
        <v/>
      </c>
      <c r="AA522" s="28">
        <f t="shared" si="199"/>
        <v>0</v>
      </c>
      <c r="AB522" s="77">
        <f t="shared" si="200"/>
        <v>0</v>
      </c>
      <c r="AC522" s="4">
        <f t="shared" si="198"/>
        <v>1</v>
      </c>
      <c r="AD522" s="29">
        <v>0</v>
      </c>
      <c r="AE522" s="30">
        <f ca="1">SUMIF([1]route!$E$3:$E$10005,E522,[1]!Table1[1])</f>
        <v>0</v>
      </c>
      <c r="AF522" s="30">
        <f ca="1">SUMIF([1]route!$E$3:$E$10005,E522,[1]!Table1[2])</f>
        <v>0</v>
      </c>
      <c r="AG522" s="30">
        <f ca="1">SUMIF([1]route!$E$3:$E$10005,E522,[1]!Table1[3])</f>
        <v>0</v>
      </c>
      <c r="AH522" s="30">
        <f ca="1">SUMIF([1]route!$E$3:$E$10005,E522,[1]!Table1[4])</f>
        <v>0</v>
      </c>
      <c r="AI522" s="30">
        <f ca="1">SUMIF([1]route!$E$3:$E$10005,E522,[1]!Table1[5])</f>
        <v>0</v>
      </c>
      <c r="AJ522" s="30">
        <f ca="1">SUMIF([1]route!$E$3:$E$10005,E522,[1]!Table1[6])</f>
        <v>0</v>
      </c>
      <c r="AK522" s="30">
        <f ca="1">SUMIF([1]route!$E$3:$E$10005,E522,[1]!Table1[7])</f>
        <v>0</v>
      </c>
      <c r="AL522" s="30">
        <f ca="1">SUMIF([1]route!$E$3:$E$10005,E522,[1]!Table1[8])</f>
        <v>0</v>
      </c>
      <c r="AM522" s="30">
        <f ca="1">SUMIF([1]route!$E$3:$E$10005,E522,[1]!Table1[9])</f>
        <v>0</v>
      </c>
      <c r="AN522" s="30">
        <f ca="1">SUMIF([1]route!$E$3:$E$10005,E522,[1]!Table1[10])</f>
        <v>0</v>
      </c>
      <c r="AO522" s="30">
        <f ca="1">SUMIF([1]route!$E$3:$E$10005,E522,[1]!Table1[11])</f>
        <v>0</v>
      </c>
      <c r="AP522" s="30">
        <f ca="1">SUMIF([1]route!$E$3:$E$10005,E522,[1]!Table1[12])</f>
        <v>0</v>
      </c>
      <c r="AQ522" s="30">
        <f ca="1">SUMIF([1]route!$E$3:$E$10005,E522,[1]!Table1[13])</f>
        <v>0</v>
      </c>
      <c r="AR522" s="30">
        <f ca="1">SUMIF([1]route!$E$3:$E$10005,E522,[1]!Table1[14])</f>
        <v>0</v>
      </c>
      <c r="AS522" s="30">
        <f ca="1">SUMIF([1]route!$E$3:$E$10005,E522,[1]!Table1[15])</f>
        <v>0</v>
      </c>
      <c r="AT522" s="30">
        <f ca="1">SUMIF([1]route!$E$3:$E$10005,E522,[1]!Table1[16])</f>
        <v>0</v>
      </c>
      <c r="AU522" s="30">
        <f ca="1">SUMIF([1]route!$E$3:$E$10005,E522,[1]!Table1[17])</f>
        <v>0</v>
      </c>
      <c r="AV522" s="30">
        <f ca="1">SUMIF([1]route!$E$3:$E$10005,E522,[1]!Table1[18])</f>
        <v>0</v>
      </c>
      <c r="AW522" s="30">
        <f ca="1">SUMIF([1]route!$E$3:$E$10005,E522,[1]!Table1[19])</f>
        <v>0</v>
      </c>
      <c r="AX522" s="30">
        <f ca="1">SUMIF([1]route!$E$3:$E$10005,E522,[1]!Table1[20])</f>
        <v>0</v>
      </c>
      <c r="AY522" s="30">
        <f ca="1">SUMIF([1]route!$E$3:$E$10005,E522,[1]!Table1[21])</f>
        <v>0</v>
      </c>
      <c r="AZ522" s="30">
        <f ca="1">SUMIF([1]route!$E$3:$E$10005,E522,[1]!Table1[22])</f>
        <v>0</v>
      </c>
      <c r="BA522" s="30">
        <f ca="1">SUMIF([1]route!$E$3:$E$10005,E522,[1]!Table1[23])</f>
        <v>0</v>
      </c>
      <c r="BB522" s="30">
        <f ca="1">SUMIF([1]route!$E$3:$E$10005,E522,[1]!Table1[24])</f>
        <v>0</v>
      </c>
      <c r="BC522" s="30">
        <f ca="1">SUMIF([1]route!$E$3:$E$10005,E522,[1]!Table1[25])</f>
        <v>0</v>
      </c>
      <c r="BD522" s="30">
        <f ca="1">SUMIF([1]route!$E$3:$E$10005,E522,[1]!Table1[26])</f>
        <v>0</v>
      </c>
      <c r="BE522" s="30">
        <f ca="1">SUMIF([1]route!$E$3:$E$10005,E522,[1]!Table1[27])</f>
        <v>0</v>
      </c>
      <c r="BF522" s="30">
        <f ca="1">SUMIF([1]route!$E$3:$E$10005,E522,[1]!Table1[28])</f>
        <v>0</v>
      </c>
      <c r="BG522" s="30">
        <f ca="1">SUMIF([1]route!$E$3:$E$10005,E522,[1]!Table1[29])</f>
        <v>0</v>
      </c>
      <c r="BH522" s="30">
        <f ca="1">SUMIF([1]route!$E$3:$E$10005,E522,[1]!Table1[30])</f>
        <v>0</v>
      </c>
      <c r="BI522" s="30">
        <f ca="1">SUMIF([1]route!$E$3:$E$10005,E522,[1]!Table1[31])</f>
        <v>0</v>
      </c>
      <c r="BJ522" s="30">
        <f ca="1">SUMIF([1]route!$E$3:$E$10005,E522,[1]!Table1[Remain PO])</f>
        <v>0</v>
      </c>
      <c r="BK522" s="31">
        <f ca="1">SUMIF([1]route!$E$3:$E$10005,E522,[1]!Table1[N+1])</f>
        <v>0</v>
      </c>
      <c r="BL522" s="31">
        <f ca="1">SUMIF([1]route!$E$3:$E$10005,E522,[1]!Table1[N+2])</f>
        <v>0</v>
      </c>
      <c r="BM522" s="31">
        <f ca="1">SUMIF([1]route!$E$3:$E$10005,E522,[1]!Table1[N+3])</f>
        <v>0</v>
      </c>
      <c r="BN522" s="32">
        <f ca="1">SUMIF([1]route!$E$3:$E$10005,E522,[1]!Table1[N+4])</f>
        <v>0</v>
      </c>
      <c r="BP522" s="37">
        <f t="shared" si="201"/>
        <v>0</v>
      </c>
      <c r="BQ522" s="35">
        <f t="shared" ca="1" si="181"/>
        <v>0</v>
      </c>
      <c r="BR522" s="35">
        <f t="shared" ca="1" si="181"/>
        <v>0</v>
      </c>
      <c r="BS522" s="35">
        <f t="shared" ca="1" si="181"/>
        <v>0</v>
      </c>
      <c r="BT522" s="35">
        <f t="shared" ca="1" si="181"/>
        <v>0</v>
      </c>
      <c r="BU522" s="35">
        <f t="shared" ca="1" si="181"/>
        <v>0</v>
      </c>
      <c r="BV522" s="35">
        <f t="shared" ca="1" si="181"/>
        <v>0</v>
      </c>
      <c r="BW522" s="35">
        <f t="shared" ca="1" si="181"/>
        <v>0</v>
      </c>
      <c r="BX522" s="35">
        <f t="shared" ca="1" si="181"/>
        <v>0</v>
      </c>
      <c r="BY522" s="35">
        <f t="shared" ca="1" si="181"/>
        <v>0</v>
      </c>
      <c r="BZ522" s="35">
        <f t="shared" ca="1" si="181"/>
        <v>0</v>
      </c>
      <c r="CA522" s="35">
        <f t="shared" ca="1" si="181"/>
        <v>0</v>
      </c>
      <c r="CB522" s="35">
        <f t="shared" ca="1" si="181"/>
        <v>0</v>
      </c>
      <c r="CC522" s="35">
        <f t="shared" ca="1" si="181"/>
        <v>0</v>
      </c>
      <c r="CD522" s="35">
        <f t="shared" ca="1" si="181"/>
        <v>0</v>
      </c>
      <c r="CE522" s="35">
        <f t="shared" ca="1" si="181"/>
        <v>0</v>
      </c>
      <c r="CF522" s="35">
        <f t="shared" ca="1" si="181"/>
        <v>0</v>
      </c>
      <c r="CG522" s="35">
        <f t="shared" ca="1" si="203"/>
        <v>0</v>
      </c>
      <c r="CH522" s="35">
        <f t="shared" ca="1" si="203"/>
        <v>0</v>
      </c>
      <c r="CI522" s="35">
        <f t="shared" ca="1" si="203"/>
        <v>0</v>
      </c>
      <c r="CJ522" s="35">
        <f t="shared" ca="1" si="203"/>
        <v>0</v>
      </c>
      <c r="CK522" s="35">
        <f t="shared" ca="1" si="203"/>
        <v>0</v>
      </c>
      <c r="CL522" s="35">
        <f t="shared" ca="1" si="203"/>
        <v>0</v>
      </c>
      <c r="CM522" s="35">
        <f t="shared" ca="1" si="202"/>
        <v>0</v>
      </c>
      <c r="CN522" s="35">
        <f t="shared" ca="1" si="202"/>
        <v>0</v>
      </c>
      <c r="CO522" s="35">
        <f t="shared" ca="1" si="202"/>
        <v>0</v>
      </c>
      <c r="CP522" s="35">
        <f t="shared" ca="1" si="196"/>
        <v>0</v>
      </c>
      <c r="CQ522" s="35">
        <f t="shared" ca="1" si="196"/>
        <v>0</v>
      </c>
      <c r="CR522" s="35">
        <f t="shared" ca="1" si="196"/>
        <v>0</v>
      </c>
      <c r="CS522" s="35">
        <f t="shared" ca="1" si="196"/>
        <v>0</v>
      </c>
      <c r="CT522" s="35">
        <f t="shared" ca="1" si="196"/>
        <v>0</v>
      </c>
      <c r="CU522" s="35">
        <f t="shared" ca="1" si="196"/>
        <v>0</v>
      </c>
      <c r="CV522" s="35">
        <f t="shared" ca="1" si="196"/>
        <v>0</v>
      </c>
      <c r="CW522" s="38">
        <f t="shared" ca="1" si="196"/>
        <v>0</v>
      </c>
      <c r="CX522" s="38">
        <f t="shared" ca="1" si="196"/>
        <v>0</v>
      </c>
      <c r="CY522" s="38">
        <f t="shared" ca="1" si="196"/>
        <v>0</v>
      </c>
      <c r="CZ522" s="39">
        <f t="shared" ca="1" si="197"/>
        <v>0</v>
      </c>
      <c r="DA522" s="35"/>
    </row>
    <row r="523" spans="4:105" x14ac:dyDescent="0.3">
      <c r="D523" s="19"/>
      <c r="E523" s="20"/>
      <c r="F523" s="21"/>
      <c r="G523" s="21"/>
      <c r="H523" s="21"/>
      <c r="I523" s="19"/>
      <c r="J523" s="19"/>
      <c r="K523" s="21"/>
      <c r="L523" s="21"/>
      <c r="M523" s="22"/>
      <c r="N523" s="22"/>
      <c r="O523" s="19"/>
      <c r="P523" s="21"/>
      <c r="Q523" s="62" t="str">
        <f>'Cutting Rules'!AD523</f>
        <v>0------------</v>
      </c>
      <c r="R523" s="23"/>
      <c r="S523" s="24"/>
      <c r="T523" s="78" t="s">
        <v>547</v>
      </c>
      <c r="U523" s="19"/>
      <c r="V523" s="25"/>
      <c r="W523" s="26"/>
      <c r="X523" s="27"/>
      <c r="Y523" s="47"/>
      <c r="Z523" s="121" t="str">
        <f>IFERROR(VLOOKUP(E523,[1]route!$E$3:$BL$10005,59,0),"")&amp;IFERROR(VLOOKUP(E523,[1]route!$E$3:$BL$10005,60,0),"")</f>
        <v/>
      </c>
      <c r="AA523" s="28">
        <f t="shared" si="199"/>
        <v>0</v>
      </c>
      <c r="AB523" s="77">
        <f t="shared" si="200"/>
        <v>0</v>
      </c>
      <c r="AC523" s="4">
        <f t="shared" si="198"/>
        <v>1</v>
      </c>
      <c r="AD523" s="29">
        <v>0</v>
      </c>
      <c r="AE523" s="30">
        <f ca="1">SUMIF([1]route!$E$3:$E$10005,E523,[1]!Table1[1])</f>
        <v>0</v>
      </c>
      <c r="AF523" s="30">
        <f ca="1">SUMIF([1]route!$E$3:$E$10005,E523,[1]!Table1[2])</f>
        <v>0</v>
      </c>
      <c r="AG523" s="30">
        <f ca="1">SUMIF([1]route!$E$3:$E$10005,E523,[1]!Table1[3])</f>
        <v>0</v>
      </c>
      <c r="AH523" s="30">
        <f ca="1">SUMIF([1]route!$E$3:$E$10005,E523,[1]!Table1[4])</f>
        <v>0</v>
      </c>
      <c r="AI523" s="30">
        <f ca="1">SUMIF([1]route!$E$3:$E$10005,E523,[1]!Table1[5])</f>
        <v>0</v>
      </c>
      <c r="AJ523" s="30">
        <f ca="1">SUMIF([1]route!$E$3:$E$10005,E523,[1]!Table1[6])</f>
        <v>0</v>
      </c>
      <c r="AK523" s="30">
        <f ca="1">SUMIF([1]route!$E$3:$E$10005,E523,[1]!Table1[7])</f>
        <v>0</v>
      </c>
      <c r="AL523" s="30">
        <f ca="1">SUMIF([1]route!$E$3:$E$10005,E523,[1]!Table1[8])</f>
        <v>0</v>
      </c>
      <c r="AM523" s="30">
        <f ca="1">SUMIF([1]route!$E$3:$E$10005,E523,[1]!Table1[9])</f>
        <v>0</v>
      </c>
      <c r="AN523" s="30">
        <f ca="1">SUMIF([1]route!$E$3:$E$10005,E523,[1]!Table1[10])</f>
        <v>0</v>
      </c>
      <c r="AO523" s="30">
        <f ca="1">SUMIF([1]route!$E$3:$E$10005,E523,[1]!Table1[11])</f>
        <v>0</v>
      </c>
      <c r="AP523" s="30">
        <f ca="1">SUMIF([1]route!$E$3:$E$10005,E523,[1]!Table1[12])</f>
        <v>0</v>
      </c>
      <c r="AQ523" s="30">
        <f ca="1">SUMIF([1]route!$E$3:$E$10005,E523,[1]!Table1[13])</f>
        <v>0</v>
      </c>
      <c r="AR523" s="30">
        <f ca="1">SUMIF([1]route!$E$3:$E$10005,E523,[1]!Table1[14])</f>
        <v>0</v>
      </c>
      <c r="AS523" s="30">
        <f ca="1">SUMIF([1]route!$E$3:$E$10005,E523,[1]!Table1[15])</f>
        <v>0</v>
      </c>
      <c r="AT523" s="30">
        <f ca="1">SUMIF([1]route!$E$3:$E$10005,E523,[1]!Table1[16])</f>
        <v>0</v>
      </c>
      <c r="AU523" s="30">
        <f ca="1">SUMIF([1]route!$E$3:$E$10005,E523,[1]!Table1[17])</f>
        <v>0</v>
      </c>
      <c r="AV523" s="30">
        <f ca="1">SUMIF([1]route!$E$3:$E$10005,E523,[1]!Table1[18])</f>
        <v>0</v>
      </c>
      <c r="AW523" s="30">
        <f ca="1">SUMIF([1]route!$E$3:$E$10005,E523,[1]!Table1[19])</f>
        <v>0</v>
      </c>
      <c r="AX523" s="30">
        <f ca="1">SUMIF([1]route!$E$3:$E$10005,E523,[1]!Table1[20])</f>
        <v>0</v>
      </c>
      <c r="AY523" s="30">
        <f ca="1">SUMIF([1]route!$E$3:$E$10005,E523,[1]!Table1[21])</f>
        <v>0</v>
      </c>
      <c r="AZ523" s="30">
        <f ca="1">SUMIF([1]route!$E$3:$E$10005,E523,[1]!Table1[22])</f>
        <v>0</v>
      </c>
      <c r="BA523" s="30">
        <f ca="1">SUMIF([1]route!$E$3:$E$10005,E523,[1]!Table1[23])</f>
        <v>0</v>
      </c>
      <c r="BB523" s="30">
        <f ca="1">SUMIF([1]route!$E$3:$E$10005,E523,[1]!Table1[24])</f>
        <v>0</v>
      </c>
      <c r="BC523" s="30">
        <f ca="1">SUMIF([1]route!$E$3:$E$10005,E523,[1]!Table1[25])</f>
        <v>0</v>
      </c>
      <c r="BD523" s="30">
        <f ca="1">SUMIF([1]route!$E$3:$E$10005,E523,[1]!Table1[26])</f>
        <v>0</v>
      </c>
      <c r="BE523" s="30">
        <f ca="1">SUMIF([1]route!$E$3:$E$10005,E523,[1]!Table1[27])</f>
        <v>0</v>
      </c>
      <c r="BF523" s="30">
        <f ca="1">SUMIF([1]route!$E$3:$E$10005,E523,[1]!Table1[28])</f>
        <v>0</v>
      </c>
      <c r="BG523" s="30">
        <f ca="1">SUMIF([1]route!$E$3:$E$10005,E523,[1]!Table1[29])</f>
        <v>0</v>
      </c>
      <c r="BH523" s="30">
        <f ca="1">SUMIF([1]route!$E$3:$E$10005,E523,[1]!Table1[30])</f>
        <v>0</v>
      </c>
      <c r="BI523" s="30">
        <f ca="1">SUMIF([1]route!$E$3:$E$10005,E523,[1]!Table1[31])</f>
        <v>0</v>
      </c>
      <c r="BJ523" s="30">
        <f ca="1">SUMIF([1]route!$E$3:$E$10005,E523,[1]!Table1[Remain PO])</f>
        <v>0</v>
      </c>
      <c r="BK523" s="31">
        <f ca="1">SUMIF([1]route!$E$3:$E$10005,E523,[1]!Table1[N+1])</f>
        <v>0</v>
      </c>
      <c r="BL523" s="31">
        <f ca="1">SUMIF([1]route!$E$3:$E$10005,E523,[1]!Table1[N+2])</f>
        <v>0</v>
      </c>
      <c r="BM523" s="31">
        <f ca="1">SUMIF([1]route!$E$3:$E$10005,E523,[1]!Table1[N+3])</f>
        <v>0</v>
      </c>
      <c r="BN523" s="32">
        <f ca="1">SUMIF([1]route!$E$3:$E$10005,E523,[1]!Table1[N+4])</f>
        <v>0</v>
      </c>
      <c r="BP523" s="37">
        <f t="shared" si="201"/>
        <v>0</v>
      </c>
      <c r="BQ523" s="35">
        <f t="shared" ca="1" si="181"/>
        <v>0</v>
      </c>
      <c r="BR523" s="35">
        <f t="shared" ca="1" si="181"/>
        <v>0</v>
      </c>
      <c r="BS523" s="35">
        <f t="shared" ca="1" si="181"/>
        <v>0</v>
      </c>
      <c r="BT523" s="35">
        <f t="shared" ca="1" si="181"/>
        <v>0</v>
      </c>
      <c r="BU523" s="35">
        <f t="shared" ca="1" si="181"/>
        <v>0</v>
      </c>
      <c r="BV523" s="35">
        <f t="shared" ca="1" si="181"/>
        <v>0</v>
      </c>
      <c r="BW523" s="35">
        <f t="shared" ca="1" si="181"/>
        <v>0</v>
      </c>
      <c r="BX523" s="35">
        <f t="shared" ca="1" si="181"/>
        <v>0</v>
      </c>
      <c r="BY523" s="35">
        <f t="shared" ca="1" si="181"/>
        <v>0</v>
      </c>
      <c r="BZ523" s="35">
        <f t="shared" ca="1" si="181"/>
        <v>0</v>
      </c>
      <c r="CA523" s="35">
        <f t="shared" ca="1" si="181"/>
        <v>0</v>
      </c>
      <c r="CB523" s="35">
        <f t="shared" ca="1" si="181"/>
        <v>0</v>
      </c>
      <c r="CC523" s="35">
        <f t="shared" ca="1" si="181"/>
        <v>0</v>
      </c>
      <c r="CD523" s="35">
        <f t="shared" ca="1" si="181"/>
        <v>0</v>
      </c>
      <c r="CE523" s="35">
        <f t="shared" ca="1" si="181"/>
        <v>0</v>
      </c>
      <c r="CF523" s="35">
        <f t="shared" ca="1" si="181"/>
        <v>0</v>
      </c>
      <c r="CG523" s="35">
        <f t="shared" ca="1" si="203"/>
        <v>0</v>
      </c>
      <c r="CH523" s="35">
        <f t="shared" ca="1" si="203"/>
        <v>0</v>
      </c>
      <c r="CI523" s="35">
        <f t="shared" ca="1" si="203"/>
        <v>0</v>
      </c>
      <c r="CJ523" s="35">
        <f t="shared" ca="1" si="203"/>
        <v>0</v>
      </c>
      <c r="CK523" s="35">
        <f t="shared" ca="1" si="203"/>
        <v>0</v>
      </c>
      <c r="CL523" s="35">
        <f t="shared" ca="1" si="203"/>
        <v>0</v>
      </c>
      <c r="CM523" s="35">
        <f t="shared" ca="1" si="202"/>
        <v>0</v>
      </c>
      <c r="CN523" s="35">
        <f t="shared" ca="1" si="202"/>
        <v>0</v>
      </c>
      <c r="CO523" s="35">
        <f t="shared" ca="1" si="202"/>
        <v>0</v>
      </c>
      <c r="CP523" s="35">
        <f t="shared" ca="1" si="196"/>
        <v>0</v>
      </c>
      <c r="CQ523" s="35">
        <f t="shared" ca="1" si="196"/>
        <v>0</v>
      </c>
      <c r="CR523" s="35">
        <f t="shared" ca="1" si="196"/>
        <v>0</v>
      </c>
      <c r="CS523" s="35">
        <f t="shared" ca="1" si="196"/>
        <v>0</v>
      </c>
      <c r="CT523" s="35">
        <f t="shared" ca="1" si="196"/>
        <v>0</v>
      </c>
      <c r="CU523" s="35">
        <f t="shared" ca="1" si="196"/>
        <v>0</v>
      </c>
      <c r="CV523" s="35">
        <f t="shared" ca="1" si="196"/>
        <v>0</v>
      </c>
      <c r="CW523" s="38">
        <f t="shared" ca="1" si="196"/>
        <v>0</v>
      </c>
      <c r="CX523" s="38">
        <f t="shared" ca="1" si="196"/>
        <v>0</v>
      </c>
      <c r="CY523" s="38">
        <f t="shared" ca="1" si="196"/>
        <v>0</v>
      </c>
      <c r="CZ523" s="39">
        <f t="shared" ca="1" si="197"/>
        <v>0</v>
      </c>
      <c r="DA523" s="35"/>
    </row>
    <row r="524" spans="4:105" x14ac:dyDescent="0.3">
      <c r="D524" s="19"/>
      <c r="E524" s="20"/>
      <c r="F524" s="21"/>
      <c r="G524" s="21"/>
      <c r="H524" s="21"/>
      <c r="I524" s="19"/>
      <c r="J524" s="19"/>
      <c r="K524" s="21"/>
      <c r="L524" s="21"/>
      <c r="M524" s="22"/>
      <c r="N524" s="22"/>
      <c r="O524" s="19"/>
      <c r="P524" s="21"/>
      <c r="Q524" s="62" t="str">
        <f>'Cutting Rules'!AD524</f>
        <v>0------------</v>
      </c>
      <c r="R524" s="23"/>
      <c r="S524" s="24"/>
      <c r="T524" s="78" t="s">
        <v>547</v>
      </c>
      <c r="U524" s="19"/>
      <c r="V524" s="25"/>
      <c r="W524" s="26"/>
      <c r="X524" s="27"/>
      <c r="Y524" s="47"/>
      <c r="Z524" s="121" t="str">
        <f>IFERROR(VLOOKUP(E524,[1]route!$E$3:$BL$10005,59,0),"")&amp;IFERROR(VLOOKUP(E524,[1]route!$E$3:$BL$10005,60,0),"")</f>
        <v/>
      </c>
      <c r="AA524" s="28">
        <f t="shared" si="199"/>
        <v>0</v>
      </c>
      <c r="AB524" s="77">
        <f t="shared" si="200"/>
        <v>0</v>
      </c>
      <c r="AC524" s="4">
        <f t="shared" si="198"/>
        <v>1</v>
      </c>
      <c r="AD524" s="29">
        <v>0</v>
      </c>
      <c r="AE524" s="30">
        <f ca="1">SUMIF([1]route!$E$3:$E$10005,E524,[1]!Table1[1])</f>
        <v>0</v>
      </c>
      <c r="AF524" s="30">
        <f ca="1">SUMIF([1]route!$E$3:$E$10005,E524,[1]!Table1[2])</f>
        <v>0</v>
      </c>
      <c r="AG524" s="30">
        <f ca="1">SUMIF([1]route!$E$3:$E$10005,E524,[1]!Table1[3])</f>
        <v>0</v>
      </c>
      <c r="AH524" s="30">
        <f ca="1">SUMIF([1]route!$E$3:$E$10005,E524,[1]!Table1[4])</f>
        <v>0</v>
      </c>
      <c r="AI524" s="30">
        <f ca="1">SUMIF([1]route!$E$3:$E$10005,E524,[1]!Table1[5])</f>
        <v>0</v>
      </c>
      <c r="AJ524" s="30">
        <f ca="1">SUMIF([1]route!$E$3:$E$10005,E524,[1]!Table1[6])</f>
        <v>0</v>
      </c>
      <c r="AK524" s="30">
        <f ca="1">SUMIF([1]route!$E$3:$E$10005,E524,[1]!Table1[7])</f>
        <v>0</v>
      </c>
      <c r="AL524" s="30">
        <f ca="1">SUMIF([1]route!$E$3:$E$10005,E524,[1]!Table1[8])</f>
        <v>0</v>
      </c>
      <c r="AM524" s="30">
        <f ca="1">SUMIF([1]route!$E$3:$E$10005,E524,[1]!Table1[9])</f>
        <v>0</v>
      </c>
      <c r="AN524" s="30">
        <f ca="1">SUMIF([1]route!$E$3:$E$10005,E524,[1]!Table1[10])</f>
        <v>0</v>
      </c>
      <c r="AO524" s="30">
        <f ca="1">SUMIF([1]route!$E$3:$E$10005,E524,[1]!Table1[11])</f>
        <v>0</v>
      </c>
      <c r="AP524" s="30">
        <f ca="1">SUMIF([1]route!$E$3:$E$10005,E524,[1]!Table1[12])</f>
        <v>0</v>
      </c>
      <c r="AQ524" s="30">
        <f ca="1">SUMIF([1]route!$E$3:$E$10005,E524,[1]!Table1[13])</f>
        <v>0</v>
      </c>
      <c r="AR524" s="30">
        <f ca="1">SUMIF([1]route!$E$3:$E$10005,E524,[1]!Table1[14])</f>
        <v>0</v>
      </c>
      <c r="AS524" s="30">
        <f ca="1">SUMIF([1]route!$E$3:$E$10005,E524,[1]!Table1[15])</f>
        <v>0</v>
      </c>
      <c r="AT524" s="30">
        <f ca="1">SUMIF([1]route!$E$3:$E$10005,E524,[1]!Table1[16])</f>
        <v>0</v>
      </c>
      <c r="AU524" s="30">
        <f ca="1">SUMIF([1]route!$E$3:$E$10005,E524,[1]!Table1[17])</f>
        <v>0</v>
      </c>
      <c r="AV524" s="30">
        <f ca="1">SUMIF([1]route!$E$3:$E$10005,E524,[1]!Table1[18])</f>
        <v>0</v>
      </c>
      <c r="AW524" s="30">
        <f ca="1">SUMIF([1]route!$E$3:$E$10005,E524,[1]!Table1[19])</f>
        <v>0</v>
      </c>
      <c r="AX524" s="30">
        <f ca="1">SUMIF([1]route!$E$3:$E$10005,E524,[1]!Table1[20])</f>
        <v>0</v>
      </c>
      <c r="AY524" s="30">
        <f ca="1">SUMIF([1]route!$E$3:$E$10005,E524,[1]!Table1[21])</f>
        <v>0</v>
      </c>
      <c r="AZ524" s="30">
        <f ca="1">SUMIF([1]route!$E$3:$E$10005,E524,[1]!Table1[22])</f>
        <v>0</v>
      </c>
      <c r="BA524" s="30">
        <f ca="1">SUMIF([1]route!$E$3:$E$10005,E524,[1]!Table1[23])</f>
        <v>0</v>
      </c>
      <c r="BB524" s="30">
        <f ca="1">SUMIF([1]route!$E$3:$E$10005,E524,[1]!Table1[24])</f>
        <v>0</v>
      </c>
      <c r="BC524" s="30">
        <f ca="1">SUMIF([1]route!$E$3:$E$10005,E524,[1]!Table1[25])</f>
        <v>0</v>
      </c>
      <c r="BD524" s="30">
        <f ca="1">SUMIF([1]route!$E$3:$E$10005,E524,[1]!Table1[26])</f>
        <v>0</v>
      </c>
      <c r="BE524" s="30">
        <f ca="1">SUMIF([1]route!$E$3:$E$10005,E524,[1]!Table1[27])</f>
        <v>0</v>
      </c>
      <c r="BF524" s="30">
        <f ca="1">SUMIF([1]route!$E$3:$E$10005,E524,[1]!Table1[28])</f>
        <v>0</v>
      </c>
      <c r="BG524" s="30">
        <f ca="1">SUMIF([1]route!$E$3:$E$10005,E524,[1]!Table1[29])</f>
        <v>0</v>
      </c>
      <c r="BH524" s="30">
        <f ca="1">SUMIF([1]route!$E$3:$E$10005,E524,[1]!Table1[30])</f>
        <v>0</v>
      </c>
      <c r="BI524" s="30">
        <f ca="1">SUMIF([1]route!$E$3:$E$10005,E524,[1]!Table1[31])</f>
        <v>0</v>
      </c>
      <c r="BJ524" s="30">
        <f ca="1">SUMIF([1]route!$E$3:$E$10005,E524,[1]!Table1[Remain PO])</f>
        <v>0</v>
      </c>
      <c r="BK524" s="31">
        <f ca="1">SUMIF([1]route!$E$3:$E$10005,E524,[1]!Table1[N+1])</f>
        <v>0</v>
      </c>
      <c r="BL524" s="31">
        <f ca="1">SUMIF([1]route!$E$3:$E$10005,E524,[1]!Table1[N+2])</f>
        <v>0</v>
      </c>
      <c r="BM524" s="31">
        <f ca="1">SUMIF([1]route!$E$3:$E$10005,E524,[1]!Table1[N+3])</f>
        <v>0</v>
      </c>
      <c r="BN524" s="32">
        <f ca="1">SUMIF([1]route!$E$3:$E$10005,E524,[1]!Table1[N+4])</f>
        <v>0</v>
      </c>
      <c r="BP524" s="37">
        <f t="shared" si="201"/>
        <v>0</v>
      </c>
      <c r="BQ524" s="35">
        <f t="shared" ca="1" si="181"/>
        <v>0</v>
      </c>
      <c r="BR524" s="35">
        <f t="shared" ca="1" si="181"/>
        <v>0</v>
      </c>
      <c r="BS524" s="35">
        <f t="shared" ca="1" si="181"/>
        <v>0</v>
      </c>
      <c r="BT524" s="35">
        <f t="shared" ca="1" si="181"/>
        <v>0</v>
      </c>
      <c r="BU524" s="35">
        <f t="shared" ca="1" si="181"/>
        <v>0</v>
      </c>
      <c r="BV524" s="35">
        <f t="shared" ca="1" si="181"/>
        <v>0</v>
      </c>
      <c r="BW524" s="35">
        <f t="shared" ca="1" si="181"/>
        <v>0</v>
      </c>
      <c r="BX524" s="35">
        <f t="shared" ca="1" si="181"/>
        <v>0</v>
      </c>
      <c r="BY524" s="35">
        <f t="shared" ca="1" si="181"/>
        <v>0</v>
      </c>
      <c r="BZ524" s="35">
        <f t="shared" ca="1" si="181"/>
        <v>0</v>
      </c>
      <c r="CA524" s="35">
        <f t="shared" ca="1" si="181"/>
        <v>0</v>
      </c>
      <c r="CB524" s="35">
        <f t="shared" ca="1" si="181"/>
        <v>0</v>
      </c>
      <c r="CC524" s="35">
        <f t="shared" ca="1" si="181"/>
        <v>0</v>
      </c>
      <c r="CD524" s="35">
        <f t="shared" ca="1" si="181"/>
        <v>0</v>
      </c>
      <c r="CE524" s="35">
        <f t="shared" ca="1" si="181"/>
        <v>0</v>
      </c>
      <c r="CF524" s="35">
        <f t="shared" ca="1" si="181"/>
        <v>0</v>
      </c>
      <c r="CG524" s="35">
        <f t="shared" ca="1" si="203"/>
        <v>0</v>
      </c>
      <c r="CH524" s="35">
        <f t="shared" ca="1" si="203"/>
        <v>0</v>
      </c>
      <c r="CI524" s="35">
        <f t="shared" ca="1" si="203"/>
        <v>0</v>
      </c>
      <c r="CJ524" s="35">
        <f t="shared" ca="1" si="203"/>
        <v>0</v>
      </c>
      <c r="CK524" s="35">
        <f t="shared" ca="1" si="203"/>
        <v>0</v>
      </c>
      <c r="CL524" s="35">
        <f t="shared" ca="1" si="203"/>
        <v>0</v>
      </c>
      <c r="CM524" s="35">
        <f t="shared" ca="1" si="202"/>
        <v>0</v>
      </c>
      <c r="CN524" s="35">
        <f t="shared" ca="1" si="202"/>
        <v>0</v>
      </c>
      <c r="CO524" s="35">
        <f t="shared" ca="1" si="202"/>
        <v>0</v>
      </c>
      <c r="CP524" s="35">
        <f t="shared" ca="1" si="196"/>
        <v>0</v>
      </c>
      <c r="CQ524" s="35">
        <f t="shared" ca="1" si="196"/>
        <v>0</v>
      </c>
      <c r="CR524" s="35">
        <f t="shared" ca="1" si="196"/>
        <v>0</v>
      </c>
      <c r="CS524" s="35">
        <f t="shared" ca="1" si="196"/>
        <v>0</v>
      </c>
      <c r="CT524" s="35">
        <f t="shared" ca="1" si="196"/>
        <v>0</v>
      </c>
      <c r="CU524" s="35">
        <f t="shared" ca="1" si="196"/>
        <v>0</v>
      </c>
      <c r="CV524" s="35">
        <f t="shared" ca="1" si="196"/>
        <v>0</v>
      </c>
      <c r="CW524" s="38">
        <f t="shared" ca="1" si="196"/>
        <v>0</v>
      </c>
      <c r="CX524" s="38">
        <f t="shared" ca="1" si="196"/>
        <v>0</v>
      </c>
      <c r="CY524" s="38">
        <f t="shared" ca="1" si="196"/>
        <v>0</v>
      </c>
      <c r="CZ524" s="39">
        <f t="shared" ca="1" si="197"/>
        <v>0</v>
      </c>
      <c r="DA524" s="35"/>
    </row>
    <row r="525" spans="4:105" x14ac:dyDescent="0.3">
      <c r="D525" s="19"/>
      <c r="E525" s="20"/>
      <c r="F525" s="21"/>
      <c r="G525" s="21"/>
      <c r="H525" s="21"/>
      <c r="I525" s="19"/>
      <c r="J525" s="19"/>
      <c r="K525" s="21"/>
      <c r="L525" s="21"/>
      <c r="M525" s="22"/>
      <c r="N525" s="22"/>
      <c r="O525" s="19"/>
      <c r="P525" s="21"/>
      <c r="Q525" s="62" t="str">
        <f>'Cutting Rules'!AD525</f>
        <v>0------------</v>
      </c>
      <c r="R525" s="23"/>
      <c r="S525" s="24"/>
      <c r="T525" s="78" t="s">
        <v>547</v>
      </c>
      <c r="U525" s="19"/>
      <c r="V525" s="25"/>
      <c r="W525" s="26"/>
      <c r="X525" s="27"/>
      <c r="Y525" s="47"/>
      <c r="Z525" s="121" t="str">
        <f>IFERROR(VLOOKUP(E525,[1]route!$E$3:$BL$10005,59,0),"")&amp;IFERROR(VLOOKUP(E525,[1]route!$E$3:$BL$10005,60,0),"")</f>
        <v/>
      </c>
      <c r="AA525" s="28">
        <f t="shared" si="199"/>
        <v>0</v>
      </c>
      <c r="AB525" s="77">
        <f t="shared" si="200"/>
        <v>0</v>
      </c>
      <c r="AC525" s="4">
        <f t="shared" si="198"/>
        <v>1</v>
      </c>
      <c r="AD525" s="29">
        <v>0</v>
      </c>
      <c r="AE525" s="30">
        <f ca="1">SUMIF([1]route!$E$3:$E$10005,E525,[1]!Table1[1])</f>
        <v>0</v>
      </c>
      <c r="AF525" s="30">
        <f ca="1">SUMIF([1]route!$E$3:$E$10005,E525,[1]!Table1[2])</f>
        <v>0</v>
      </c>
      <c r="AG525" s="30">
        <f ca="1">SUMIF([1]route!$E$3:$E$10005,E525,[1]!Table1[3])</f>
        <v>0</v>
      </c>
      <c r="AH525" s="30">
        <f ca="1">SUMIF([1]route!$E$3:$E$10005,E525,[1]!Table1[4])</f>
        <v>0</v>
      </c>
      <c r="AI525" s="30">
        <f ca="1">SUMIF([1]route!$E$3:$E$10005,E525,[1]!Table1[5])</f>
        <v>0</v>
      </c>
      <c r="AJ525" s="30">
        <f ca="1">SUMIF([1]route!$E$3:$E$10005,E525,[1]!Table1[6])</f>
        <v>0</v>
      </c>
      <c r="AK525" s="30">
        <f ca="1">SUMIF([1]route!$E$3:$E$10005,E525,[1]!Table1[7])</f>
        <v>0</v>
      </c>
      <c r="AL525" s="30">
        <f ca="1">SUMIF([1]route!$E$3:$E$10005,E525,[1]!Table1[8])</f>
        <v>0</v>
      </c>
      <c r="AM525" s="30">
        <f ca="1">SUMIF([1]route!$E$3:$E$10005,E525,[1]!Table1[9])</f>
        <v>0</v>
      </c>
      <c r="AN525" s="30">
        <f ca="1">SUMIF([1]route!$E$3:$E$10005,E525,[1]!Table1[10])</f>
        <v>0</v>
      </c>
      <c r="AO525" s="30">
        <f ca="1">SUMIF([1]route!$E$3:$E$10005,E525,[1]!Table1[11])</f>
        <v>0</v>
      </c>
      <c r="AP525" s="30">
        <f ca="1">SUMIF([1]route!$E$3:$E$10005,E525,[1]!Table1[12])</f>
        <v>0</v>
      </c>
      <c r="AQ525" s="30">
        <f ca="1">SUMIF([1]route!$E$3:$E$10005,E525,[1]!Table1[13])</f>
        <v>0</v>
      </c>
      <c r="AR525" s="30">
        <f ca="1">SUMIF([1]route!$E$3:$E$10005,E525,[1]!Table1[14])</f>
        <v>0</v>
      </c>
      <c r="AS525" s="30">
        <f ca="1">SUMIF([1]route!$E$3:$E$10005,E525,[1]!Table1[15])</f>
        <v>0</v>
      </c>
      <c r="AT525" s="30">
        <f ca="1">SUMIF([1]route!$E$3:$E$10005,E525,[1]!Table1[16])</f>
        <v>0</v>
      </c>
      <c r="AU525" s="30">
        <f ca="1">SUMIF([1]route!$E$3:$E$10005,E525,[1]!Table1[17])</f>
        <v>0</v>
      </c>
      <c r="AV525" s="30">
        <f ca="1">SUMIF([1]route!$E$3:$E$10005,E525,[1]!Table1[18])</f>
        <v>0</v>
      </c>
      <c r="AW525" s="30">
        <f ca="1">SUMIF([1]route!$E$3:$E$10005,E525,[1]!Table1[19])</f>
        <v>0</v>
      </c>
      <c r="AX525" s="30">
        <f ca="1">SUMIF([1]route!$E$3:$E$10005,E525,[1]!Table1[20])</f>
        <v>0</v>
      </c>
      <c r="AY525" s="30">
        <f ca="1">SUMIF([1]route!$E$3:$E$10005,E525,[1]!Table1[21])</f>
        <v>0</v>
      </c>
      <c r="AZ525" s="30">
        <f ca="1">SUMIF([1]route!$E$3:$E$10005,E525,[1]!Table1[22])</f>
        <v>0</v>
      </c>
      <c r="BA525" s="30">
        <f ca="1">SUMIF([1]route!$E$3:$E$10005,E525,[1]!Table1[23])</f>
        <v>0</v>
      </c>
      <c r="BB525" s="30">
        <f ca="1">SUMIF([1]route!$E$3:$E$10005,E525,[1]!Table1[24])</f>
        <v>0</v>
      </c>
      <c r="BC525" s="30">
        <f ca="1">SUMIF([1]route!$E$3:$E$10005,E525,[1]!Table1[25])</f>
        <v>0</v>
      </c>
      <c r="BD525" s="30">
        <f ca="1">SUMIF([1]route!$E$3:$E$10005,E525,[1]!Table1[26])</f>
        <v>0</v>
      </c>
      <c r="BE525" s="30">
        <f ca="1">SUMIF([1]route!$E$3:$E$10005,E525,[1]!Table1[27])</f>
        <v>0</v>
      </c>
      <c r="BF525" s="30">
        <f ca="1">SUMIF([1]route!$E$3:$E$10005,E525,[1]!Table1[28])</f>
        <v>0</v>
      </c>
      <c r="BG525" s="30">
        <f ca="1">SUMIF([1]route!$E$3:$E$10005,E525,[1]!Table1[29])</f>
        <v>0</v>
      </c>
      <c r="BH525" s="30">
        <f ca="1">SUMIF([1]route!$E$3:$E$10005,E525,[1]!Table1[30])</f>
        <v>0</v>
      </c>
      <c r="BI525" s="30">
        <f ca="1">SUMIF([1]route!$E$3:$E$10005,E525,[1]!Table1[31])</f>
        <v>0</v>
      </c>
      <c r="BJ525" s="30">
        <f ca="1">SUMIF([1]route!$E$3:$E$10005,E525,[1]!Table1[Remain PO])</f>
        <v>0</v>
      </c>
      <c r="BK525" s="31">
        <f ca="1">SUMIF([1]route!$E$3:$E$10005,E525,[1]!Table1[N+1])</f>
        <v>0</v>
      </c>
      <c r="BL525" s="31">
        <f ca="1">SUMIF([1]route!$E$3:$E$10005,E525,[1]!Table1[N+2])</f>
        <v>0</v>
      </c>
      <c r="BM525" s="31">
        <f ca="1">SUMIF([1]route!$E$3:$E$10005,E525,[1]!Table1[N+3])</f>
        <v>0</v>
      </c>
      <c r="BN525" s="32">
        <f ca="1">SUMIF([1]route!$E$3:$E$10005,E525,[1]!Table1[N+4])</f>
        <v>0</v>
      </c>
      <c r="BP525" s="37">
        <f t="shared" si="201"/>
        <v>0</v>
      </c>
      <c r="BQ525" s="35">
        <f t="shared" ca="1" si="181"/>
        <v>0</v>
      </c>
      <c r="BR525" s="35">
        <f t="shared" ca="1" si="181"/>
        <v>0</v>
      </c>
      <c r="BS525" s="35">
        <f t="shared" ca="1" si="181"/>
        <v>0</v>
      </c>
      <c r="BT525" s="35">
        <f t="shared" ca="1" si="181"/>
        <v>0</v>
      </c>
      <c r="BU525" s="35">
        <f t="shared" ca="1" si="181"/>
        <v>0</v>
      </c>
      <c r="BV525" s="35">
        <f t="shared" ca="1" si="181"/>
        <v>0</v>
      </c>
      <c r="BW525" s="35">
        <f t="shared" ca="1" si="181"/>
        <v>0</v>
      </c>
      <c r="BX525" s="35">
        <f t="shared" ca="1" si="181"/>
        <v>0</v>
      </c>
      <c r="BY525" s="35">
        <f t="shared" ca="1" si="181"/>
        <v>0</v>
      </c>
      <c r="BZ525" s="35">
        <f t="shared" ca="1" si="181"/>
        <v>0</v>
      </c>
      <c r="CA525" s="35">
        <f t="shared" ca="1" si="181"/>
        <v>0</v>
      </c>
      <c r="CB525" s="35">
        <f t="shared" ca="1" si="181"/>
        <v>0</v>
      </c>
      <c r="CC525" s="35">
        <f t="shared" ca="1" si="181"/>
        <v>0</v>
      </c>
      <c r="CD525" s="35">
        <f t="shared" ca="1" si="181"/>
        <v>0</v>
      </c>
      <c r="CE525" s="35">
        <f t="shared" ca="1" si="181"/>
        <v>0</v>
      </c>
      <c r="CF525" s="35">
        <f t="shared" ca="1" si="181"/>
        <v>0</v>
      </c>
      <c r="CG525" s="35">
        <f t="shared" ca="1" si="203"/>
        <v>0</v>
      </c>
      <c r="CH525" s="35">
        <f t="shared" ca="1" si="203"/>
        <v>0</v>
      </c>
      <c r="CI525" s="35">
        <f t="shared" ca="1" si="203"/>
        <v>0</v>
      </c>
      <c r="CJ525" s="35">
        <f t="shared" ca="1" si="203"/>
        <v>0</v>
      </c>
      <c r="CK525" s="35">
        <f t="shared" ca="1" si="203"/>
        <v>0</v>
      </c>
      <c r="CL525" s="35">
        <f t="shared" ca="1" si="203"/>
        <v>0</v>
      </c>
      <c r="CM525" s="35">
        <f t="shared" ca="1" si="202"/>
        <v>0</v>
      </c>
      <c r="CN525" s="35">
        <f t="shared" ca="1" si="202"/>
        <v>0</v>
      </c>
      <c r="CO525" s="35">
        <f t="shared" ca="1" si="202"/>
        <v>0</v>
      </c>
      <c r="CP525" s="35">
        <f t="shared" ca="1" si="196"/>
        <v>0</v>
      </c>
      <c r="CQ525" s="35">
        <f t="shared" ca="1" si="196"/>
        <v>0</v>
      </c>
      <c r="CR525" s="35">
        <f t="shared" ca="1" si="196"/>
        <v>0</v>
      </c>
      <c r="CS525" s="35">
        <f t="shared" ca="1" si="196"/>
        <v>0</v>
      </c>
      <c r="CT525" s="35">
        <f t="shared" ca="1" si="196"/>
        <v>0</v>
      </c>
      <c r="CU525" s="35">
        <f t="shared" ca="1" si="196"/>
        <v>0</v>
      </c>
      <c r="CV525" s="35">
        <f t="shared" ca="1" si="196"/>
        <v>0</v>
      </c>
      <c r="CW525" s="38">
        <f t="shared" ca="1" si="196"/>
        <v>0</v>
      </c>
      <c r="CX525" s="38">
        <f t="shared" ca="1" si="196"/>
        <v>0</v>
      </c>
      <c r="CY525" s="38">
        <f t="shared" ca="1" si="196"/>
        <v>0</v>
      </c>
      <c r="CZ525" s="39">
        <f t="shared" ca="1" si="197"/>
        <v>0</v>
      </c>
      <c r="DA525" s="35"/>
    </row>
    <row r="526" spans="4:105" x14ac:dyDescent="0.3">
      <c r="D526" s="19"/>
      <c r="E526" s="20"/>
      <c r="F526" s="21"/>
      <c r="G526" s="21"/>
      <c r="H526" s="21"/>
      <c r="I526" s="19"/>
      <c r="J526" s="19"/>
      <c r="K526" s="21"/>
      <c r="L526" s="21"/>
      <c r="M526" s="22"/>
      <c r="N526" s="22"/>
      <c r="O526" s="19"/>
      <c r="P526" s="21"/>
      <c r="Q526" s="62" t="str">
        <f>'Cutting Rules'!AD526</f>
        <v>0------------</v>
      </c>
      <c r="R526" s="23"/>
      <c r="S526" s="24"/>
      <c r="T526" s="78" t="s">
        <v>547</v>
      </c>
      <c r="U526" s="19"/>
      <c r="V526" s="25"/>
      <c r="W526" s="26"/>
      <c r="X526" s="27"/>
      <c r="Y526" s="47"/>
      <c r="Z526" s="121" t="str">
        <f>IFERROR(VLOOKUP(E526,[1]route!$E$3:$BL$10005,59,0),"")&amp;IFERROR(VLOOKUP(E526,[1]route!$E$3:$BL$10005,60,0),"")</f>
        <v/>
      </c>
      <c r="AA526" s="28">
        <f t="shared" si="199"/>
        <v>0</v>
      </c>
      <c r="AB526" s="77">
        <f t="shared" si="200"/>
        <v>0</v>
      </c>
      <c r="AC526" s="4">
        <f t="shared" si="198"/>
        <v>1</v>
      </c>
      <c r="AD526" s="29">
        <v>0</v>
      </c>
      <c r="AE526" s="30">
        <f ca="1">SUMIF([1]route!$E$3:$E$10005,E526,[1]!Table1[1])</f>
        <v>0</v>
      </c>
      <c r="AF526" s="30">
        <f ca="1">SUMIF([1]route!$E$3:$E$10005,E526,[1]!Table1[2])</f>
        <v>0</v>
      </c>
      <c r="AG526" s="30">
        <f ca="1">SUMIF([1]route!$E$3:$E$10005,E526,[1]!Table1[3])</f>
        <v>0</v>
      </c>
      <c r="AH526" s="30">
        <f ca="1">SUMIF([1]route!$E$3:$E$10005,E526,[1]!Table1[4])</f>
        <v>0</v>
      </c>
      <c r="AI526" s="30">
        <f ca="1">SUMIF([1]route!$E$3:$E$10005,E526,[1]!Table1[5])</f>
        <v>0</v>
      </c>
      <c r="AJ526" s="30">
        <f ca="1">SUMIF([1]route!$E$3:$E$10005,E526,[1]!Table1[6])</f>
        <v>0</v>
      </c>
      <c r="AK526" s="30">
        <f ca="1">SUMIF([1]route!$E$3:$E$10005,E526,[1]!Table1[7])</f>
        <v>0</v>
      </c>
      <c r="AL526" s="30">
        <f ca="1">SUMIF([1]route!$E$3:$E$10005,E526,[1]!Table1[8])</f>
        <v>0</v>
      </c>
      <c r="AM526" s="30">
        <f ca="1">SUMIF([1]route!$E$3:$E$10005,E526,[1]!Table1[9])</f>
        <v>0</v>
      </c>
      <c r="AN526" s="30">
        <f ca="1">SUMIF([1]route!$E$3:$E$10005,E526,[1]!Table1[10])</f>
        <v>0</v>
      </c>
      <c r="AO526" s="30">
        <f ca="1">SUMIF([1]route!$E$3:$E$10005,E526,[1]!Table1[11])</f>
        <v>0</v>
      </c>
      <c r="AP526" s="30">
        <f ca="1">SUMIF([1]route!$E$3:$E$10005,E526,[1]!Table1[12])</f>
        <v>0</v>
      </c>
      <c r="AQ526" s="30">
        <f ca="1">SUMIF([1]route!$E$3:$E$10005,E526,[1]!Table1[13])</f>
        <v>0</v>
      </c>
      <c r="AR526" s="30">
        <f ca="1">SUMIF([1]route!$E$3:$E$10005,E526,[1]!Table1[14])</f>
        <v>0</v>
      </c>
      <c r="AS526" s="30">
        <f ca="1">SUMIF([1]route!$E$3:$E$10005,E526,[1]!Table1[15])</f>
        <v>0</v>
      </c>
      <c r="AT526" s="30">
        <f ca="1">SUMIF([1]route!$E$3:$E$10005,E526,[1]!Table1[16])</f>
        <v>0</v>
      </c>
      <c r="AU526" s="30">
        <f ca="1">SUMIF([1]route!$E$3:$E$10005,E526,[1]!Table1[17])</f>
        <v>0</v>
      </c>
      <c r="AV526" s="30">
        <f ca="1">SUMIF([1]route!$E$3:$E$10005,E526,[1]!Table1[18])</f>
        <v>0</v>
      </c>
      <c r="AW526" s="30">
        <f ca="1">SUMIF([1]route!$E$3:$E$10005,E526,[1]!Table1[19])</f>
        <v>0</v>
      </c>
      <c r="AX526" s="30">
        <f ca="1">SUMIF([1]route!$E$3:$E$10005,E526,[1]!Table1[20])</f>
        <v>0</v>
      </c>
      <c r="AY526" s="30">
        <f ca="1">SUMIF([1]route!$E$3:$E$10005,E526,[1]!Table1[21])</f>
        <v>0</v>
      </c>
      <c r="AZ526" s="30">
        <f ca="1">SUMIF([1]route!$E$3:$E$10005,E526,[1]!Table1[22])</f>
        <v>0</v>
      </c>
      <c r="BA526" s="30">
        <f ca="1">SUMIF([1]route!$E$3:$E$10005,E526,[1]!Table1[23])</f>
        <v>0</v>
      </c>
      <c r="BB526" s="30">
        <f ca="1">SUMIF([1]route!$E$3:$E$10005,E526,[1]!Table1[24])</f>
        <v>0</v>
      </c>
      <c r="BC526" s="30">
        <f ca="1">SUMIF([1]route!$E$3:$E$10005,E526,[1]!Table1[25])</f>
        <v>0</v>
      </c>
      <c r="BD526" s="30">
        <f ca="1">SUMIF([1]route!$E$3:$E$10005,E526,[1]!Table1[26])</f>
        <v>0</v>
      </c>
      <c r="BE526" s="30">
        <f ca="1">SUMIF([1]route!$E$3:$E$10005,E526,[1]!Table1[27])</f>
        <v>0</v>
      </c>
      <c r="BF526" s="30">
        <f ca="1">SUMIF([1]route!$E$3:$E$10005,E526,[1]!Table1[28])</f>
        <v>0</v>
      </c>
      <c r="BG526" s="30">
        <f ca="1">SUMIF([1]route!$E$3:$E$10005,E526,[1]!Table1[29])</f>
        <v>0</v>
      </c>
      <c r="BH526" s="30">
        <f ca="1">SUMIF([1]route!$E$3:$E$10005,E526,[1]!Table1[30])</f>
        <v>0</v>
      </c>
      <c r="BI526" s="30">
        <f ca="1">SUMIF([1]route!$E$3:$E$10005,E526,[1]!Table1[31])</f>
        <v>0</v>
      </c>
      <c r="BJ526" s="30">
        <f ca="1">SUMIF([1]route!$E$3:$E$10005,E526,[1]!Table1[Remain PO])</f>
        <v>0</v>
      </c>
      <c r="BK526" s="31">
        <f ca="1">SUMIF([1]route!$E$3:$E$10005,E526,[1]!Table1[N+1])</f>
        <v>0</v>
      </c>
      <c r="BL526" s="31">
        <f ca="1">SUMIF([1]route!$E$3:$E$10005,E526,[1]!Table1[N+2])</f>
        <v>0</v>
      </c>
      <c r="BM526" s="31">
        <f ca="1">SUMIF([1]route!$E$3:$E$10005,E526,[1]!Table1[N+3])</f>
        <v>0</v>
      </c>
      <c r="BN526" s="32">
        <f ca="1">SUMIF([1]route!$E$3:$E$10005,E526,[1]!Table1[N+4])</f>
        <v>0</v>
      </c>
      <c r="BP526" s="37">
        <f t="shared" si="201"/>
        <v>0</v>
      </c>
      <c r="BQ526" s="35">
        <f t="shared" ca="1" si="181"/>
        <v>0</v>
      </c>
      <c r="BR526" s="35">
        <f t="shared" ca="1" si="181"/>
        <v>0</v>
      </c>
      <c r="BS526" s="35">
        <f t="shared" ca="1" si="181"/>
        <v>0</v>
      </c>
      <c r="BT526" s="35">
        <f t="shared" ca="1" si="181"/>
        <v>0</v>
      </c>
      <c r="BU526" s="35">
        <f t="shared" ca="1" si="181"/>
        <v>0</v>
      </c>
      <c r="BV526" s="35">
        <f t="shared" ca="1" si="181"/>
        <v>0</v>
      </c>
      <c r="BW526" s="35">
        <f t="shared" ca="1" si="181"/>
        <v>0</v>
      </c>
      <c r="BX526" s="35">
        <f t="shared" ref="BX526:CF554" ca="1" si="204">BW526-AL526</f>
        <v>0</v>
      </c>
      <c r="BY526" s="35">
        <f t="shared" ca="1" si="204"/>
        <v>0</v>
      </c>
      <c r="BZ526" s="35">
        <f t="shared" ca="1" si="204"/>
        <v>0</v>
      </c>
      <c r="CA526" s="35">
        <f t="shared" ca="1" si="204"/>
        <v>0</v>
      </c>
      <c r="CB526" s="35">
        <f t="shared" ca="1" si="204"/>
        <v>0</v>
      </c>
      <c r="CC526" s="35">
        <f t="shared" ca="1" si="204"/>
        <v>0</v>
      </c>
      <c r="CD526" s="35">
        <f t="shared" ca="1" si="204"/>
        <v>0</v>
      </c>
      <c r="CE526" s="35">
        <f t="shared" ca="1" si="204"/>
        <v>0</v>
      </c>
      <c r="CF526" s="35">
        <f t="shared" ca="1" si="204"/>
        <v>0</v>
      </c>
      <c r="CG526" s="35">
        <f t="shared" ca="1" si="203"/>
        <v>0</v>
      </c>
      <c r="CH526" s="35">
        <f t="shared" ca="1" si="203"/>
        <v>0</v>
      </c>
      <c r="CI526" s="35">
        <f t="shared" ca="1" si="203"/>
        <v>0</v>
      </c>
      <c r="CJ526" s="35">
        <f t="shared" ca="1" si="203"/>
        <v>0</v>
      </c>
      <c r="CK526" s="35">
        <f t="shared" ca="1" si="203"/>
        <v>0</v>
      </c>
      <c r="CL526" s="35">
        <f t="shared" ca="1" si="203"/>
        <v>0</v>
      </c>
      <c r="CM526" s="35">
        <f t="shared" ca="1" si="202"/>
        <v>0</v>
      </c>
      <c r="CN526" s="35">
        <f t="shared" ca="1" si="202"/>
        <v>0</v>
      </c>
      <c r="CO526" s="35">
        <f t="shared" ca="1" si="202"/>
        <v>0</v>
      </c>
      <c r="CP526" s="35">
        <f t="shared" ca="1" si="196"/>
        <v>0</v>
      </c>
      <c r="CQ526" s="35">
        <f t="shared" ca="1" si="196"/>
        <v>0</v>
      </c>
      <c r="CR526" s="35">
        <f t="shared" ca="1" si="196"/>
        <v>0</v>
      </c>
      <c r="CS526" s="35">
        <f t="shared" ca="1" si="196"/>
        <v>0</v>
      </c>
      <c r="CT526" s="35">
        <f t="shared" ca="1" si="196"/>
        <v>0</v>
      </c>
      <c r="CU526" s="35">
        <f t="shared" ca="1" si="196"/>
        <v>0</v>
      </c>
      <c r="CV526" s="35">
        <f t="shared" ca="1" si="196"/>
        <v>0</v>
      </c>
      <c r="CW526" s="38">
        <f t="shared" ca="1" si="196"/>
        <v>0</v>
      </c>
      <c r="CX526" s="38">
        <f t="shared" ca="1" si="196"/>
        <v>0</v>
      </c>
      <c r="CY526" s="38">
        <f t="shared" ca="1" si="196"/>
        <v>0</v>
      </c>
      <c r="CZ526" s="39">
        <f t="shared" ca="1" si="197"/>
        <v>0</v>
      </c>
      <c r="DA526" s="35"/>
    </row>
    <row r="527" spans="4:105" x14ac:dyDescent="0.3">
      <c r="D527" s="19"/>
      <c r="E527" s="20"/>
      <c r="F527" s="21"/>
      <c r="G527" s="21"/>
      <c r="H527" s="21"/>
      <c r="I527" s="19"/>
      <c r="J527" s="19"/>
      <c r="K527" s="21"/>
      <c r="L527" s="21"/>
      <c r="M527" s="22"/>
      <c r="N527" s="22"/>
      <c r="O527" s="19"/>
      <c r="P527" s="21"/>
      <c r="Q527" s="62" t="str">
        <f>'Cutting Rules'!AD527</f>
        <v>0------------</v>
      </c>
      <c r="R527" s="23"/>
      <c r="S527" s="24"/>
      <c r="T527" s="78" t="s">
        <v>547</v>
      </c>
      <c r="U527" s="19"/>
      <c r="V527" s="25"/>
      <c r="W527" s="26"/>
      <c r="X527" s="27"/>
      <c r="Y527" s="47"/>
      <c r="Z527" s="121" t="str">
        <f>IFERROR(VLOOKUP(E527,[1]route!$E$3:$BL$10005,59,0),"")&amp;IFERROR(VLOOKUP(E527,[1]route!$E$3:$BL$10005,60,0),"")</f>
        <v/>
      </c>
      <c r="AA527" s="28">
        <f t="shared" si="199"/>
        <v>0</v>
      </c>
      <c r="AB527" s="77">
        <f t="shared" si="200"/>
        <v>0</v>
      </c>
      <c r="AC527" s="4">
        <f t="shared" si="198"/>
        <v>1</v>
      </c>
      <c r="AD527" s="29">
        <v>0</v>
      </c>
      <c r="AE527" s="30">
        <f ca="1">SUMIF([1]route!$E$3:$E$10005,E527,[1]!Table1[1])</f>
        <v>0</v>
      </c>
      <c r="AF527" s="30">
        <f ca="1">SUMIF([1]route!$E$3:$E$10005,E527,[1]!Table1[2])</f>
        <v>0</v>
      </c>
      <c r="AG527" s="30">
        <f ca="1">SUMIF([1]route!$E$3:$E$10005,E527,[1]!Table1[3])</f>
        <v>0</v>
      </c>
      <c r="AH527" s="30">
        <f ca="1">SUMIF([1]route!$E$3:$E$10005,E527,[1]!Table1[4])</f>
        <v>0</v>
      </c>
      <c r="AI527" s="30">
        <f ca="1">SUMIF([1]route!$E$3:$E$10005,E527,[1]!Table1[5])</f>
        <v>0</v>
      </c>
      <c r="AJ527" s="30">
        <f ca="1">SUMIF([1]route!$E$3:$E$10005,E527,[1]!Table1[6])</f>
        <v>0</v>
      </c>
      <c r="AK527" s="30">
        <f ca="1">SUMIF([1]route!$E$3:$E$10005,E527,[1]!Table1[7])</f>
        <v>0</v>
      </c>
      <c r="AL527" s="30">
        <f ca="1">SUMIF([1]route!$E$3:$E$10005,E527,[1]!Table1[8])</f>
        <v>0</v>
      </c>
      <c r="AM527" s="30">
        <f ca="1">SUMIF([1]route!$E$3:$E$10005,E527,[1]!Table1[9])</f>
        <v>0</v>
      </c>
      <c r="AN527" s="30">
        <f ca="1">SUMIF([1]route!$E$3:$E$10005,E527,[1]!Table1[10])</f>
        <v>0</v>
      </c>
      <c r="AO527" s="30">
        <f ca="1">SUMIF([1]route!$E$3:$E$10005,E527,[1]!Table1[11])</f>
        <v>0</v>
      </c>
      <c r="AP527" s="30">
        <f ca="1">SUMIF([1]route!$E$3:$E$10005,E527,[1]!Table1[12])</f>
        <v>0</v>
      </c>
      <c r="AQ527" s="30">
        <f ca="1">SUMIF([1]route!$E$3:$E$10005,E527,[1]!Table1[13])</f>
        <v>0</v>
      </c>
      <c r="AR527" s="30">
        <f ca="1">SUMIF([1]route!$E$3:$E$10005,E527,[1]!Table1[14])</f>
        <v>0</v>
      </c>
      <c r="AS527" s="30">
        <f ca="1">SUMIF([1]route!$E$3:$E$10005,E527,[1]!Table1[15])</f>
        <v>0</v>
      </c>
      <c r="AT527" s="30">
        <f ca="1">SUMIF([1]route!$E$3:$E$10005,E527,[1]!Table1[16])</f>
        <v>0</v>
      </c>
      <c r="AU527" s="30">
        <f ca="1">SUMIF([1]route!$E$3:$E$10005,E527,[1]!Table1[17])</f>
        <v>0</v>
      </c>
      <c r="AV527" s="30">
        <f ca="1">SUMIF([1]route!$E$3:$E$10005,E527,[1]!Table1[18])</f>
        <v>0</v>
      </c>
      <c r="AW527" s="30">
        <f ca="1">SUMIF([1]route!$E$3:$E$10005,E527,[1]!Table1[19])</f>
        <v>0</v>
      </c>
      <c r="AX527" s="30">
        <f ca="1">SUMIF([1]route!$E$3:$E$10005,E527,[1]!Table1[20])</f>
        <v>0</v>
      </c>
      <c r="AY527" s="30">
        <f ca="1">SUMIF([1]route!$E$3:$E$10005,E527,[1]!Table1[21])</f>
        <v>0</v>
      </c>
      <c r="AZ527" s="30">
        <f ca="1">SUMIF([1]route!$E$3:$E$10005,E527,[1]!Table1[22])</f>
        <v>0</v>
      </c>
      <c r="BA527" s="30">
        <f ca="1">SUMIF([1]route!$E$3:$E$10005,E527,[1]!Table1[23])</f>
        <v>0</v>
      </c>
      <c r="BB527" s="30">
        <f ca="1">SUMIF([1]route!$E$3:$E$10005,E527,[1]!Table1[24])</f>
        <v>0</v>
      </c>
      <c r="BC527" s="30">
        <f ca="1">SUMIF([1]route!$E$3:$E$10005,E527,[1]!Table1[25])</f>
        <v>0</v>
      </c>
      <c r="BD527" s="30">
        <f ca="1">SUMIF([1]route!$E$3:$E$10005,E527,[1]!Table1[26])</f>
        <v>0</v>
      </c>
      <c r="BE527" s="30">
        <f ca="1">SUMIF([1]route!$E$3:$E$10005,E527,[1]!Table1[27])</f>
        <v>0</v>
      </c>
      <c r="BF527" s="30">
        <f ca="1">SUMIF([1]route!$E$3:$E$10005,E527,[1]!Table1[28])</f>
        <v>0</v>
      </c>
      <c r="BG527" s="30">
        <f ca="1">SUMIF([1]route!$E$3:$E$10005,E527,[1]!Table1[29])</f>
        <v>0</v>
      </c>
      <c r="BH527" s="30">
        <f ca="1">SUMIF([1]route!$E$3:$E$10005,E527,[1]!Table1[30])</f>
        <v>0</v>
      </c>
      <c r="BI527" s="30">
        <f ca="1">SUMIF([1]route!$E$3:$E$10005,E527,[1]!Table1[31])</f>
        <v>0</v>
      </c>
      <c r="BJ527" s="30">
        <f ca="1">SUMIF([1]route!$E$3:$E$10005,E527,[1]!Table1[Remain PO])</f>
        <v>0</v>
      </c>
      <c r="BK527" s="31">
        <f ca="1">SUMIF([1]route!$E$3:$E$10005,E527,[1]!Table1[N+1])</f>
        <v>0</v>
      </c>
      <c r="BL527" s="31">
        <f ca="1">SUMIF([1]route!$E$3:$E$10005,E527,[1]!Table1[N+2])</f>
        <v>0</v>
      </c>
      <c r="BM527" s="31">
        <f ca="1">SUMIF([1]route!$E$3:$E$10005,E527,[1]!Table1[N+3])</f>
        <v>0</v>
      </c>
      <c r="BN527" s="32">
        <f ca="1">SUMIF([1]route!$E$3:$E$10005,E527,[1]!Table1[N+4])</f>
        <v>0</v>
      </c>
      <c r="BP527" s="37">
        <f t="shared" si="201"/>
        <v>0</v>
      </c>
      <c r="BQ527" s="35">
        <f t="shared" ref="BQ527:BZ560" ca="1" si="205">BP527-AE527</f>
        <v>0</v>
      </c>
      <c r="BR527" s="35">
        <f t="shared" ca="1" si="205"/>
        <v>0</v>
      </c>
      <c r="BS527" s="35">
        <f t="shared" ca="1" si="205"/>
        <v>0</v>
      </c>
      <c r="BT527" s="35">
        <f t="shared" ca="1" si="205"/>
        <v>0</v>
      </c>
      <c r="BU527" s="35">
        <f t="shared" ca="1" si="205"/>
        <v>0</v>
      </c>
      <c r="BV527" s="35">
        <f t="shared" ca="1" si="205"/>
        <v>0</v>
      </c>
      <c r="BW527" s="35">
        <f t="shared" ca="1" si="205"/>
        <v>0</v>
      </c>
      <c r="BX527" s="35">
        <f t="shared" ca="1" si="204"/>
        <v>0</v>
      </c>
      <c r="BY527" s="35">
        <f t="shared" ca="1" si="204"/>
        <v>0</v>
      </c>
      <c r="BZ527" s="35">
        <f t="shared" ca="1" si="204"/>
        <v>0</v>
      </c>
      <c r="CA527" s="35">
        <f t="shared" ca="1" si="204"/>
        <v>0</v>
      </c>
      <c r="CB527" s="35">
        <f t="shared" ca="1" si="204"/>
        <v>0</v>
      </c>
      <c r="CC527" s="35">
        <f t="shared" ca="1" si="204"/>
        <v>0</v>
      </c>
      <c r="CD527" s="35">
        <f t="shared" ca="1" si="204"/>
        <v>0</v>
      </c>
      <c r="CE527" s="35">
        <f t="shared" ca="1" si="204"/>
        <v>0</v>
      </c>
      <c r="CF527" s="35">
        <f t="shared" ca="1" si="204"/>
        <v>0</v>
      </c>
      <c r="CG527" s="35">
        <f t="shared" ca="1" si="203"/>
        <v>0</v>
      </c>
      <c r="CH527" s="35">
        <f t="shared" ca="1" si="203"/>
        <v>0</v>
      </c>
      <c r="CI527" s="35">
        <f t="shared" ca="1" si="203"/>
        <v>0</v>
      </c>
      <c r="CJ527" s="35">
        <f t="shared" ca="1" si="203"/>
        <v>0</v>
      </c>
      <c r="CK527" s="35">
        <f t="shared" ca="1" si="203"/>
        <v>0</v>
      </c>
      <c r="CL527" s="35">
        <f t="shared" ca="1" si="203"/>
        <v>0</v>
      </c>
      <c r="CM527" s="35">
        <f t="shared" ca="1" si="202"/>
        <v>0</v>
      </c>
      <c r="CN527" s="35">
        <f t="shared" ca="1" si="202"/>
        <v>0</v>
      </c>
      <c r="CO527" s="35">
        <f t="shared" ca="1" si="202"/>
        <v>0</v>
      </c>
      <c r="CP527" s="35">
        <f t="shared" ca="1" si="196"/>
        <v>0</v>
      </c>
      <c r="CQ527" s="35">
        <f t="shared" ca="1" si="196"/>
        <v>0</v>
      </c>
      <c r="CR527" s="35">
        <f t="shared" ca="1" si="196"/>
        <v>0</v>
      </c>
      <c r="CS527" s="35">
        <f t="shared" ca="1" si="196"/>
        <v>0</v>
      </c>
      <c r="CT527" s="35">
        <f t="shared" ca="1" si="196"/>
        <v>0</v>
      </c>
      <c r="CU527" s="35">
        <f t="shared" ca="1" si="196"/>
        <v>0</v>
      </c>
      <c r="CV527" s="35">
        <f t="shared" ca="1" si="196"/>
        <v>0</v>
      </c>
      <c r="CW527" s="38">
        <f t="shared" ca="1" si="196"/>
        <v>0</v>
      </c>
      <c r="CX527" s="38">
        <f t="shared" ca="1" si="196"/>
        <v>0</v>
      </c>
      <c r="CY527" s="38">
        <f t="shared" ca="1" si="196"/>
        <v>0</v>
      </c>
      <c r="CZ527" s="39">
        <f t="shared" ca="1" si="197"/>
        <v>0</v>
      </c>
      <c r="DA527" s="35"/>
    </row>
    <row r="528" spans="4:105" x14ac:dyDescent="0.3">
      <c r="D528" s="19"/>
      <c r="E528" s="20"/>
      <c r="F528" s="21"/>
      <c r="G528" s="21"/>
      <c r="H528" s="21"/>
      <c r="I528" s="19"/>
      <c r="J528" s="19"/>
      <c r="K528" s="21"/>
      <c r="L528" s="21"/>
      <c r="M528" s="22"/>
      <c r="N528" s="22"/>
      <c r="O528" s="19"/>
      <c r="P528" s="21"/>
      <c r="Q528" s="62" t="str">
        <f>'Cutting Rules'!AD528</f>
        <v>0------------</v>
      </c>
      <c r="R528" s="23"/>
      <c r="S528" s="24"/>
      <c r="T528" s="78" t="s">
        <v>547</v>
      </c>
      <c r="U528" s="19"/>
      <c r="V528" s="25"/>
      <c r="W528" s="26"/>
      <c r="X528" s="27"/>
      <c r="Y528" s="47"/>
      <c r="Z528" s="121" t="str">
        <f>IFERROR(VLOOKUP(E528,[1]route!$E$3:$BL$10005,59,0),"")&amp;IFERROR(VLOOKUP(E528,[1]route!$E$3:$BL$10005,60,0),"")</f>
        <v/>
      </c>
      <c r="AA528" s="28">
        <f t="shared" si="199"/>
        <v>0</v>
      </c>
      <c r="AB528" s="77">
        <f t="shared" si="200"/>
        <v>0</v>
      </c>
      <c r="AC528" s="4">
        <f t="shared" si="198"/>
        <v>1</v>
      </c>
      <c r="AD528" s="29">
        <v>0</v>
      </c>
      <c r="AE528" s="30">
        <f ca="1">SUMIF([1]route!$E$3:$E$10005,E528,[1]!Table1[1])</f>
        <v>0</v>
      </c>
      <c r="AF528" s="30">
        <f ca="1">SUMIF([1]route!$E$3:$E$10005,E528,[1]!Table1[2])</f>
        <v>0</v>
      </c>
      <c r="AG528" s="30">
        <f ca="1">SUMIF([1]route!$E$3:$E$10005,E528,[1]!Table1[3])</f>
        <v>0</v>
      </c>
      <c r="AH528" s="30">
        <f ca="1">SUMIF([1]route!$E$3:$E$10005,E528,[1]!Table1[4])</f>
        <v>0</v>
      </c>
      <c r="AI528" s="30">
        <f ca="1">SUMIF([1]route!$E$3:$E$10005,E528,[1]!Table1[5])</f>
        <v>0</v>
      </c>
      <c r="AJ528" s="30">
        <f ca="1">SUMIF([1]route!$E$3:$E$10005,E528,[1]!Table1[6])</f>
        <v>0</v>
      </c>
      <c r="AK528" s="30">
        <f ca="1">SUMIF([1]route!$E$3:$E$10005,E528,[1]!Table1[7])</f>
        <v>0</v>
      </c>
      <c r="AL528" s="30">
        <f ca="1">SUMIF([1]route!$E$3:$E$10005,E528,[1]!Table1[8])</f>
        <v>0</v>
      </c>
      <c r="AM528" s="30">
        <f ca="1">SUMIF([1]route!$E$3:$E$10005,E528,[1]!Table1[9])</f>
        <v>0</v>
      </c>
      <c r="AN528" s="30">
        <f ca="1">SUMIF([1]route!$E$3:$E$10005,E528,[1]!Table1[10])</f>
        <v>0</v>
      </c>
      <c r="AO528" s="30">
        <f ca="1">SUMIF([1]route!$E$3:$E$10005,E528,[1]!Table1[11])</f>
        <v>0</v>
      </c>
      <c r="AP528" s="30">
        <f ca="1">SUMIF([1]route!$E$3:$E$10005,E528,[1]!Table1[12])</f>
        <v>0</v>
      </c>
      <c r="AQ528" s="30">
        <f ca="1">SUMIF([1]route!$E$3:$E$10005,E528,[1]!Table1[13])</f>
        <v>0</v>
      </c>
      <c r="AR528" s="30">
        <f ca="1">SUMIF([1]route!$E$3:$E$10005,E528,[1]!Table1[14])</f>
        <v>0</v>
      </c>
      <c r="AS528" s="30">
        <f ca="1">SUMIF([1]route!$E$3:$E$10005,E528,[1]!Table1[15])</f>
        <v>0</v>
      </c>
      <c r="AT528" s="30">
        <f ca="1">SUMIF([1]route!$E$3:$E$10005,E528,[1]!Table1[16])</f>
        <v>0</v>
      </c>
      <c r="AU528" s="30">
        <f ca="1">SUMIF([1]route!$E$3:$E$10005,E528,[1]!Table1[17])</f>
        <v>0</v>
      </c>
      <c r="AV528" s="30">
        <f ca="1">SUMIF([1]route!$E$3:$E$10005,E528,[1]!Table1[18])</f>
        <v>0</v>
      </c>
      <c r="AW528" s="30">
        <f ca="1">SUMIF([1]route!$E$3:$E$10005,E528,[1]!Table1[19])</f>
        <v>0</v>
      </c>
      <c r="AX528" s="30">
        <f ca="1">SUMIF([1]route!$E$3:$E$10005,E528,[1]!Table1[20])</f>
        <v>0</v>
      </c>
      <c r="AY528" s="30">
        <f ca="1">SUMIF([1]route!$E$3:$E$10005,E528,[1]!Table1[21])</f>
        <v>0</v>
      </c>
      <c r="AZ528" s="30">
        <f ca="1">SUMIF([1]route!$E$3:$E$10005,E528,[1]!Table1[22])</f>
        <v>0</v>
      </c>
      <c r="BA528" s="30">
        <f ca="1">SUMIF([1]route!$E$3:$E$10005,E528,[1]!Table1[23])</f>
        <v>0</v>
      </c>
      <c r="BB528" s="30">
        <f ca="1">SUMIF([1]route!$E$3:$E$10005,E528,[1]!Table1[24])</f>
        <v>0</v>
      </c>
      <c r="BC528" s="30">
        <f ca="1">SUMIF([1]route!$E$3:$E$10005,E528,[1]!Table1[25])</f>
        <v>0</v>
      </c>
      <c r="BD528" s="30">
        <f ca="1">SUMIF([1]route!$E$3:$E$10005,E528,[1]!Table1[26])</f>
        <v>0</v>
      </c>
      <c r="BE528" s="30">
        <f ca="1">SUMIF([1]route!$E$3:$E$10005,E528,[1]!Table1[27])</f>
        <v>0</v>
      </c>
      <c r="BF528" s="30">
        <f ca="1">SUMIF([1]route!$E$3:$E$10005,E528,[1]!Table1[28])</f>
        <v>0</v>
      </c>
      <c r="BG528" s="30">
        <f ca="1">SUMIF([1]route!$E$3:$E$10005,E528,[1]!Table1[29])</f>
        <v>0</v>
      </c>
      <c r="BH528" s="30">
        <f ca="1">SUMIF([1]route!$E$3:$E$10005,E528,[1]!Table1[30])</f>
        <v>0</v>
      </c>
      <c r="BI528" s="30">
        <f ca="1">SUMIF([1]route!$E$3:$E$10005,E528,[1]!Table1[31])</f>
        <v>0</v>
      </c>
      <c r="BJ528" s="30">
        <f ca="1">SUMIF([1]route!$E$3:$E$10005,E528,[1]!Table1[Remain PO])</f>
        <v>0</v>
      </c>
      <c r="BK528" s="31">
        <f ca="1">SUMIF([1]route!$E$3:$E$10005,E528,[1]!Table1[N+1])</f>
        <v>0</v>
      </c>
      <c r="BL528" s="31">
        <f ca="1">SUMIF([1]route!$E$3:$E$10005,E528,[1]!Table1[N+2])</f>
        <v>0</v>
      </c>
      <c r="BM528" s="31">
        <f ca="1">SUMIF([1]route!$E$3:$E$10005,E528,[1]!Table1[N+3])</f>
        <v>0</v>
      </c>
      <c r="BN528" s="32">
        <f ca="1">SUMIF([1]route!$E$3:$E$10005,E528,[1]!Table1[N+4])</f>
        <v>0</v>
      </c>
      <c r="BP528" s="37">
        <f t="shared" si="201"/>
        <v>0</v>
      </c>
      <c r="BQ528" s="35">
        <f t="shared" ca="1" si="205"/>
        <v>0</v>
      </c>
      <c r="BR528" s="35">
        <f t="shared" ca="1" si="205"/>
        <v>0</v>
      </c>
      <c r="BS528" s="35">
        <f t="shared" ca="1" si="205"/>
        <v>0</v>
      </c>
      <c r="BT528" s="35">
        <f t="shared" ca="1" si="205"/>
        <v>0</v>
      </c>
      <c r="BU528" s="35">
        <f t="shared" ca="1" si="205"/>
        <v>0</v>
      </c>
      <c r="BV528" s="35">
        <f t="shared" ca="1" si="205"/>
        <v>0</v>
      </c>
      <c r="BW528" s="35">
        <f t="shared" ca="1" si="205"/>
        <v>0</v>
      </c>
      <c r="BX528" s="35">
        <f t="shared" ca="1" si="204"/>
        <v>0</v>
      </c>
      <c r="BY528" s="35">
        <f t="shared" ca="1" si="204"/>
        <v>0</v>
      </c>
      <c r="BZ528" s="35">
        <f t="shared" ca="1" si="204"/>
        <v>0</v>
      </c>
      <c r="CA528" s="35">
        <f t="shared" ca="1" si="204"/>
        <v>0</v>
      </c>
      <c r="CB528" s="35">
        <f t="shared" ca="1" si="204"/>
        <v>0</v>
      </c>
      <c r="CC528" s="35">
        <f t="shared" ca="1" si="204"/>
        <v>0</v>
      </c>
      <c r="CD528" s="35">
        <f t="shared" ca="1" si="204"/>
        <v>0</v>
      </c>
      <c r="CE528" s="35">
        <f t="shared" ca="1" si="204"/>
        <v>0</v>
      </c>
      <c r="CF528" s="35">
        <f t="shared" ca="1" si="204"/>
        <v>0</v>
      </c>
      <c r="CG528" s="35">
        <f t="shared" ca="1" si="203"/>
        <v>0</v>
      </c>
      <c r="CH528" s="35">
        <f t="shared" ca="1" si="203"/>
        <v>0</v>
      </c>
      <c r="CI528" s="35">
        <f t="shared" ca="1" si="203"/>
        <v>0</v>
      </c>
      <c r="CJ528" s="35">
        <f t="shared" ca="1" si="203"/>
        <v>0</v>
      </c>
      <c r="CK528" s="35">
        <f t="shared" ca="1" si="203"/>
        <v>0</v>
      </c>
      <c r="CL528" s="35">
        <f t="shared" ca="1" si="203"/>
        <v>0</v>
      </c>
      <c r="CM528" s="35">
        <f t="shared" ca="1" si="202"/>
        <v>0</v>
      </c>
      <c r="CN528" s="35">
        <f t="shared" ca="1" si="202"/>
        <v>0</v>
      </c>
      <c r="CO528" s="35">
        <f t="shared" ca="1" si="202"/>
        <v>0</v>
      </c>
      <c r="CP528" s="35">
        <f t="shared" ca="1" si="196"/>
        <v>0</v>
      </c>
      <c r="CQ528" s="35">
        <f t="shared" ca="1" si="196"/>
        <v>0</v>
      </c>
      <c r="CR528" s="35">
        <f t="shared" ca="1" si="196"/>
        <v>0</v>
      </c>
      <c r="CS528" s="35">
        <f t="shared" ca="1" si="196"/>
        <v>0</v>
      </c>
      <c r="CT528" s="35">
        <f t="shared" ca="1" si="196"/>
        <v>0</v>
      </c>
      <c r="CU528" s="35">
        <f t="shared" ca="1" si="196"/>
        <v>0</v>
      </c>
      <c r="CV528" s="35">
        <f t="shared" ca="1" si="196"/>
        <v>0</v>
      </c>
      <c r="CW528" s="38">
        <f t="shared" ca="1" si="196"/>
        <v>0</v>
      </c>
      <c r="CX528" s="38">
        <f t="shared" ca="1" si="196"/>
        <v>0</v>
      </c>
      <c r="CY528" s="38">
        <f t="shared" ca="1" si="196"/>
        <v>0</v>
      </c>
      <c r="CZ528" s="39">
        <f t="shared" ca="1" si="197"/>
        <v>0</v>
      </c>
      <c r="DA528" s="35"/>
    </row>
    <row r="529" spans="4:105" x14ac:dyDescent="0.3">
      <c r="D529" s="19"/>
      <c r="E529" s="20"/>
      <c r="F529" s="21"/>
      <c r="G529" s="21"/>
      <c r="H529" s="21"/>
      <c r="I529" s="19"/>
      <c r="J529" s="19"/>
      <c r="K529" s="21"/>
      <c r="L529" s="21"/>
      <c r="M529" s="22"/>
      <c r="N529" s="22"/>
      <c r="O529" s="19"/>
      <c r="P529" s="21"/>
      <c r="Q529" s="62" t="str">
        <f>'Cutting Rules'!AD529</f>
        <v>0------------</v>
      </c>
      <c r="R529" s="23"/>
      <c r="S529" s="24"/>
      <c r="T529" s="78" t="s">
        <v>547</v>
      </c>
      <c r="U529" s="19"/>
      <c r="V529" s="25"/>
      <c r="W529" s="26"/>
      <c r="X529" s="27"/>
      <c r="Y529" s="47"/>
      <c r="Z529" s="121" t="str">
        <f>IFERROR(VLOOKUP(E529,[1]route!$E$3:$BL$10005,59,0),"")&amp;IFERROR(VLOOKUP(E529,[1]route!$E$3:$BL$10005,60,0),"")</f>
        <v/>
      </c>
      <c r="AA529" s="28">
        <f t="shared" si="199"/>
        <v>0</v>
      </c>
      <c r="AB529" s="77">
        <f t="shared" si="200"/>
        <v>0</v>
      </c>
      <c r="AC529" s="4">
        <f t="shared" si="198"/>
        <v>1</v>
      </c>
      <c r="AD529" s="29">
        <v>0</v>
      </c>
      <c r="AE529" s="30">
        <f ca="1">SUMIF([1]route!$E$3:$E$10005,E529,[1]!Table1[1])</f>
        <v>0</v>
      </c>
      <c r="AF529" s="30">
        <f ca="1">SUMIF([1]route!$E$3:$E$10005,E529,[1]!Table1[2])</f>
        <v>0</v>
      </c>
      <c r="AG529" s="30">
        <f ca="1">SUMIF([1]route!$E$3:$E$10005,E529,[1]!Table1[3])</f>
        <v>0</v>
      </c>
      <c r="AH529" s="30">
        <f ca="1">SUMIF([1]route!$E$3:$E$10005,E529,[1]!Table1[4])</f>
        <v>0</v>
      </c>
      <c r="AI529" s="30">
        <f ca="1">SUMIF([1]route!$E$3:$E$10005,E529,[1]!Table1[5])</f>
        <v>0</v>
      </c>
      <c r="AJ529" s="30">
        <f ca="1">SUMIF([1]route!$E$3:$E$10005,E529,[1]!Table1[6])</f>
        <v>0</v>
      </c>
      <c r="AK529" s="30">
        <f ca="1">SUMIF([1]route!$E$3:$E$10005,E529,[1]!Table1[7])</f>
        <v>0</v>
      </c>
      <c r="AL529" s="30">
        <f ca="1">SUMIF([1]route!$E$3:$E$10005,E529,[1]!Table1[8])</f>
        <v>0</v>
      </c>
      <c r="AM529" s="30">
        <f ca="1">SUMIF([1]route!$E$3:$E$10005,E529,[1]!Table1[9])</f>
        <v>0</v>
      </c>
      <c r="AN529" s="30">
        <f ca="1">SUMIF([1]route!$E$3:$E$10005,E529,[1]!Table1[10])</f>
        <v>0</v>
      </c>
      <c r="AO529" s="30">
        <f ca="1">SUMIF([1]route!$E$3:$E$10005,E529,[1]!Table1[11])</f>
        <v>0</v>
      </c>
      <c r="AP529" s="30">
        <f ca="1">SUMIF([1]route!$E$3:$E$10005,E529,[1]!Table1[12])</f>
        <v>0</v>
      </c>
      <c r="AQ529" s="30">
        <f ca="1">SUMIF([1]route!$E$3:$E$10005,E529,[1]!Table1[13])</f>
        <v>0</v>
      </c>
      <c r="AR529" s="30">
        <f ca="1">SUMIF([1]route!$E$3:$E$10005,E529,[1]!Table1[14])</f>
        <v>0</v>
      </c>
      <c r="AS529" s="30">
        <f ca="1">SUMIF([1]route!$E$3:$E$10005,E529,[1]!Table1[15])</f>
        <v>0</v>
      </c>
      <c r="AT529" s="30">
        <f ca="1">SUMIF([1]route!$E$3:$E$10005,E529,[1]!Table1[16])</f>
        <v>0</v>
      </c>
      <c r="AU529" s="30">
        <f ca="1">SUMIF([1]route!$E$3:$E$10005,E529,[1]!Table1[17])</f>
        <v>0</v>
      </c>
      <c r="AV529" s="30">
        <f ca="1">SUMIF([1]route!$E$3:$E$10005,E529,[1]!Table1[18])</f>
        <v>0</v>
      </c>
      <c r="AW529" s="30">
        <f ca="1">SUMIF([1]route!$E$3:$E$10005,E529,[1]!Table1[19])</f>
        <v>0</v>
      </c>
      <c r="AX529" s="30">
        <f ca="1">SUMIF([1]route!$E$3:$E$10005,E529,[1]!Table1[20])</f>
        <v>0</v>
      </c>
      <c r="AY529" s="30">
        <f ca="1">SUMIF([1]route!$E$3:$E$10005,E529,[1]!Table1[21])</f>
        <v>0</v>
      </c>
      <c r="AZ529" s="30">
        <f ca="1">SUMIF([1]route!$E$3:$E$10005,E529,[1]!Table1[22])</f>
        <v>0</v>
      </c>
      <c r="BA529" s="30">
        <f ca="1">SUMIF([1]route!$E$3:$E$10005,E529,[1]!Table1[23])</f>
        <v>0</v>
      </c>
      <c r="BB529" s="30">
        <f ca="1">SUMIF([1]route!$E$3:$E$10005,E529,[1]!Table1[24])</f>
        <v>0</v>
      </c>
      <c r="BC529" s="30">
        <f ca="1">SUMIF([1]route!$E$3:$E$10005,E529,[1]!Table1[25])</f>
        <v>0</v>
      </c>
      <c r="BD529" s="30">
        <f ca="1">SUMIF([1]route!$E$3:$E$10005,E529,[1]!Table1[26])</f>
        <v>0</v>
      </c>
      <c r="BE529" s="30">
        <f ca="1">SUMIF([1]route!$E$3:$E$10005,E529,[1]!Table1[27])</f>
        <v>0</v>
      </c>
      <c r="BF529" s="30">
        <f ca="1">SUMIF([1]route!$E$3:$E$10005,E529,[1]!Table1[28])</f>
        <v>0</v>
      </c>
      <c r="BG529" s="30">
        <f ca="1">SUMIF([1]route!$E$3:$E$10005,E529,[1]!Table1[29])</f>
        <v>0</v>
      </c>
      <c r="BH529" s="30">
        <f ca="1">SUMIF([1]route!$E$3:$E$10005,E529,[1]!Table1[30])</f>
        <v>0</v>
      </c>
      <c r="BI529" s="30">
        <f ca="1">SUMIF([1]route!$E$3:$E$10005,E529,[1]!Table1[31])</f>
        <v>0</v>
      </c>
      <c r="BJ529" s="30">
        <f ca="1">SUMIF([1]route!$E$3:$E$10005,E529,[1]!Table1[Remain PO])</f>
        <v>0</v>
      </c>
      <c r="BK529" s="31">
        <f ca="1">SUMIF([1]route!$E$3:$E$10005,E529,[1]!Table1[N+1])</f>
        <v>0</v>
      </c>
      <c r="BL529" s="31">
        <f ca="1">SUMIF([1]route!$E$3:$E$10005,E529,[1]!Table1[N+2])</f>
        <v>0</v>
      </c>
      <c r="BM529" s="31">
        <f ca="1">SUMIF([1]route!$E$3:$E$10005,E529,[1]!Table1[N+3])</f>
        <v>0</v>
      </c>
      <c r="BN529" s="32">
        <f ca="1">SUMIF([1]route!$E$3:$E$10005,E529,[1]!Table1[N+4])</f>
        <v>0</v>
      </c>
      <c r="BP529" s="37">
        <f t="shared" si="201"/>
        <v>0</v>
      </c>
      <c r="BQ529" s="35">
        <f t="shared" ca="1" si="205"/>
        <v>0</v>
      </c>
      <c r="BR529" s="35">
        <f t="shared" ca="1" si="205"/>
        <v>0</v>
      </c>
      <c r="BS529" s="35">
        <f t="shared" ca="1" si="205"/>
        <v>0</v>
      </c>
      <c r="BT529" s="35">
        <f t="shared" ca="1" si="205"/>
        <v>0</v>
      </c>
      <c r="BU529" s="35">
        <f t="shared" ca="1" si="205"/>
        <v>0</v>
      </c>
      <c r="BV529" s="35">
        <f t="shared" ca="1" si="205"/>
        <v>0</v>
      </c>
      <c r="BW529" s="35">
        <f t="shared" ca="1" si="205"/>
        <v>0</v>
      </c>
      <c r="BX529" s="35">
        <f t="shared" ca="1" si="204"/>
        <v>0</v>
      </c>
      <c r="BY529" s="35">
        <f t="shared" ca="1" si="204"/>
        <v>0</v>
      </c>
      <c r="BZ529" s="35">
        <f t="shared" ca="1" si="204"/>
        <v>0</v>
      </c>
      <c r="CA529" s="35">
        <f t="shared" ca="1" si="204"/>
        <v>0</v>
      </c>
      <c r="CB529" s="35">
        <f t="shared" ca="1" si="204"/>
        <v>0</v>
      </c>
      <c r="CC529" s="35">
        <f t="shared" ca="1" si="204"/>
        <v>0</v>
      </c>
      <c r="CD529" s="35">
        <f t="shared" ca="1" si="204"/>
        <v>0</v>
      </c>
      <c r="CE529" s="35">
        <f t="shared" ca="1" si="204"/>
        <v>0</v>
      </c>
      <c r="CF529" s="35">
        <f t="shared" ca="1" si="204"/>
        <v>0</v>
      </c>
      <c r="CG529" s="35">
        <f t="shared" ca="1" si="203"/>
        <v>0</v>
      </c>
      <c r="CH529" s="35">
        <f t="shared" ca="1" si="203"/>
        <v>0</v>
      </c>
      <c r="CI529" s="35">
        <f t="shared" ca="1" si="203"/>
        <v>0</v>
      </c>
      <c r="CJ529" s="35">
        <f t="shared" ca="1" si="203"/>
        <v>0</v>
      </c>
      <c r="CK529" s="35">
        <f t="shared" ca="1" si="203"/>
        <v>0</v>
      </c>
      <c r="CL529" s="35">
        <f t="shared" ca="1" si="203"/>
        <v>0</v>
      </c>
      <c r="CM529" s="35">
        <f t="shared" ca="1" si="202"/>
        <v>0</v>
      </c>
      <c r="CN529" s="35">
        <f t="shared" ca="1" si="202"/>
        <v>0</v>
      </c>
      <c r="CO529" s="35">
        <f t="shared" ca="1" si="202"/>
        <v>0</v>
      </c>
      <c r="CP529" s="35">
        <f t="shared" ca="1" si="196"/>
        <v>0</v>
      </c>
      <c r="CQ529" s="35">
        <f t="shared" ca="1" si="196"/>
        <v>0</v>
      </c>
      <c r="CR529" s="35">
        <f t="shared" ca="1" si="196"/>
        <v>0</v>
      </c>
      <c r="CS529" s="35">
        <f t="shared" ca="1" si="196"/>
        <v>0</v>
      </c>
      <c r="CT529" s="35">
        <f t="shared" ca="1" si="196"/>
        <v>0</v>
      </c>
      <c r="CU529" s="35">
        <f t="shared" ca="1" si="196"/>
        <v>0</v>
      </c>
      <c r="CV529" s="35">
        <f t="shared" ca="1" si="196"/>
        <v>0</v>
      </c>
      <c r="CW529" s="38">
        <f t="shared" ca="1" si="196"/>
        <v>0</v>
      </c>
      <c r="CX529" s="38">
        <f t="shared" ca="1" si="196"/>
        <v>0</v>
      </c>
      <c r="CY529" s="38">
        <f t="shared" ca="1" si="196"/>
        <v>0</v>
      </c>
      <c r="CZ529" s="39">
        <f t="shared" ca="1" si="197"/>
        <v>0</v>
      </c>
      <c r="DA529" s="35"/>
    </row>
    <row r="530" spans="4:105" x14ac:dyDescent="0.3">
      <c r="D530" s="19"/>
      <c r="E530" s="20"/>
      <c r="F530" s="21"/>
      <c r="G530" s="21"/>
      <c r="H530" s="21"/>
      <c r="I530" s="19"/>
      <c r="J530" s="19"/>
      <c r="K530" s="21"/>
      <c r="L530" s="21"/>
      <c r="M530" s="22"/>
      <c r="N530" s="22"/>
      <c r="O530" s="19"/>
      <c r="P530" s="21"/>
      <c r="Q530" s="62" t="str">
        <f>'Cutting Rules'!AD530</f>
        <v>0------------</v>
      </c>
      <c r="R530" s="23"/>
      <c r="S530" s="24"/>
      <c r="T530" s="78" t="s">
        <v>547</v>
      </c>
      <c r="U530" s="19"/>
      <c r="V530" s="25"/>
      <c r="W530" s="26"/>
      <c r="X530" s="27"/>
      <c r="Y530" s="47"/>
      <c r="Z530" s="121" t="str">
        <f>IFERROR(VLOOKUP(E530,[1]route!$E$3:$BL$10005,59,0),"")&amp;IFERROR(VLOOKUP(E530,[1]route!$E$3:$BL$10005,60,0),"")</f>
        <v/>
      </c>
      <c r="AA530" s="28">
        <f t="shared" si="199"/>
        <v>0</v>
      </c>
      <c r="AB530" s="77">
        <f t="shared" si="200"/>
        <v>0</v>
      </c>
      <c r="AC530" s="4">
        <f t="shared" si="198"/>
        <v>1</v>
      </c>
      <c r="AD530" s="29">
        <v>0</v>
      </c>
      <c r="AE530" s="30">
        <f ca="1">SUMIF([1]route!$E$3:$E$10005,E530,[1]!Table1[1])</f>
        <v>0</v>
      </c>
      <c r="AF530" s="30">
        <f ca="1">SUMIF([1]route!$E$3:$E$10005,E530,[1]!Table1[2])</f>
        <v>0</v>
      </c>
      <c r="AG530" s="30">
        <f ca="1">SUMIF([1]route!$E$3:$E$10005,E530,[1]!Table1[3])</f>
        <v>0</v>
      </c>
      <c r="AH530" s="30">
        <f ca="1">SUMIF([1]route!$E$3:$E$10005,E530,[1]!Table1[4])</f>
        <v>0</v>
      </c>
      <c r="AI530" s="30">
        <f ca="1">SUMIF([1]route!$E$3:$E$10005,E530,[1]!Table1[5])</f>
        <v>0</v>
      </c>
      <c r="AJ530" s="30">
        <f ca="1">SUMIF([1]route!$E$3:$E$10005,E530,[1]!Table1[6])</f>
        <v>0</v>
      </c>
      <c r="AK530" s="30">
        <f ca="1">SUMIF([1]route!$E$3:$E$10005,E530,[1]!Table1[7])</f>
        <v>0</v>
      </c>
      <c r="AL530" s="30">
        <f ca="1">SUMIF([1]route!$E$3:$E$10005,E530,[1]!Table1[8])</f>
        <v>0</v>
      </c>
      <c r="AM530" s="30">
        <f ca="1">SUMIF([1]route!$E$3:$E$10005,E530,[1]!Table1[9])</f>
        <v>0</v>
      </c>
      <c r="AN530" s="30">
        <f ca="1">SUMIF([1]route!$E$3:$E$10005,E530,[1]!Table1[10])</f>
        <v>0</v>
      </c>
      <c r="AO530" s="30">
        <f ca="1">SUMIF([1]route!$E$3:$E$10005,E530,[1]!Table1[11])</f>
        <v>0</v>
      </c>
      <c r="AP530" s="30">
        <f ca="1">SUMIF([1]route!$E$3:$E$10005,E530,[1]!Table1[12])</f>
        <v>0</v>
      </c>
      <c r="AQ530" s="30">
        <f ca="1">SUMIF([1]route!$E$3:$E$10005,E530,[1]!Table1[13])</f>
        <v>0</v>
      </c>
      <c r="AR530" s="30">
        <f ca="1">SUMIF([1]route!$E$3:$E$10005,E530,[1]!Table1[14])</f>
        <v>0</v>
      </c>
      <c r="AS530" s="30">
        <f ca="1">SUMIF([1]route!$E$3:$E$10005,E530,[1]!Table1[15])</f>
        <v>0</v>
      </c>
      <c r="AT530" s="30">
        <f ca="1">SUMIF([1]route!$E$3:$E$10005,E530,[1]!Table1[16])</f>
        <v>0</v>
      </c>
      <c r="AU530" s="30">
        <f ca="1">SUMIF([1]route!$E$3:$E$10005,E530,[1]!Table1[17])</f>
        <v>0</v>
      </c>
      <c r="AV530" s="30">
        <f ca="1">SUMIF([1]route!$E$3:$E$10005,E530,[1]!Table1[18])</f>
        <v>0</v>
      </c>
      <c r="AW530" s="30">
        <f ca="1">SUMIF([1]route!$E$3:$E$10005,E530,[1]!Table1[19])</f>
        <v>0</v>
      </c>
      <c r="AX530" s="30">
        <f ca="1">SUMIF([1]route!$E$3:$E$10005,E530,[1]!Table1[20])</f>
        <v>0</v>
      </c>
      <c r="AY530" s="30">
        <f ca="1">SUMIF([1]route!$E$3:$E$10005,E530,[1]!Table1[21])</f>
        <v>0</v>
      </c>
      <c r="AZ530" s="30">
        <f ca="1">SUMIF([1]route!$E$3:$E$10005,E530,[1]!Table1[22])</f>
        <v>0</v>
      </c>
      <c r="BA530" s="30">
        <f ca="1">SUMIF([1]route!$E$3:$E$10005,E530,[1]!Table1[23])</f>
        <v>0</v>
      </c>
      <c r="BB530" s="30">
        <f ca="1">SUMIF([1]route!$E$3:$E$10005,E530,[1]!Table1[24])</f>
        <v>0</v>
      </c>
      <c r="BC530" s="30">
        <f ca="1">SUMIF([1]route!$E$3:$E$10005,E530,[1]!Table1[25])</f>
        <v>0</v>
      </c>
      <c r="BD530" s="30">
        <f ca="1">SUMIF([1]route!$E$3:$E$10005,E530,[1]!Table1[26])</f>
        <v>0</v>
      </c>
      <c r="BE530" s="30">
        <f ca="1">SUMIF([1]route!$E$3:$E$10005,E530,[1]!Table1[27])</f>
        <v>0</v>
      </c>
      <c r="BF530" s="30">
        <f ca="1">SUMIF([1]route!$E$3:$E$10005,E530,[1]!Table1[28])</f>
        <v>0</v>
      </c>
      <c r="BG530" s="30">
        <f ca="1">SUMIF([1]route!$E$3:$E$10005,E530,[1]!Table1[29])</f>
        <v>0</v>
      </c>
      <c r="BH530" s="30">
        <f ca="1">SUMIF([1]route!$E$3:$E$10005,E530,[1]!Table1[30])</f>
        <v>0</v>
      </c>
      <c r="BI530" s="30">
        <f ca="1">SUMIF([1]route!$E$3:$E$10005,E530,[1]!Table1[31])</f>
        <v>0</v>
      </c>
      <c r="BJ530" s="30">
        <f ca="1">SUMIF([1]route!$E$3:$E$10005,E530,[1]!Table1[Remain PO])</f>
        <v>0</v>
      </c>
      <c r="BK530" s="31">
        <f ca="1">SUMIF([1]route!$E$3:$E$10005,E530,[1]!Table1[N+1])</f>
        <v>0</v>
      </c>
      <c r="BL530" s="31">
        <f ca="1">SUMIF([1]route!$E$3:$E$10005,E530,[1]!Table1[N+2])</f>
        <v>0</v>
      </c>
      <c r="BM530" s="31">
        <f ca="1">SUMIF([1]route!$E$3:$E$10005,E530,[1]!Table1[N+3])</f>
        <v>0</v>
      </c>
      <c r="BN530" s="32">
        <f ca="1">SUMIF([1]route!$E$3:$E$10005,E530,[1]!Table1[N+4])</f>
        <v>0</v>
      </c>
      <c r="BP530" s="37">
        <f t="shared" si="201"/>
        <v>0</v>
      </c>
      <c r="BQ530" s="35">
        <f t="shared" ca="1" si="205"/>
        <v>0</v>
      </c>
      <c r="BR530" s="35">
        <f t="shared" ca="1" si="205"/>
        <v>0</v>
      </c>
      <c r="BS530" s="35">
        <f t="shared" ca="1" si="205"/>
        <v>0</v>
      </c>
      <c r="BT530" s="35">
        <f t="shared" ca="1" si="205"/>
        <v>0</v>
      </c>
      <c r="BU530" s="35">
        <f t="shared" ca="1" si="205"/>
        <v>0</v>
      </c>
      <c r="BV530" s="35">
        <f t="shared" ca="1" si="205"/>
        <v>0</v>
      </c>
      <c r="BW530" s="35">
        <f t="shared" ca="1" si="205"/>
        <v>0</v>
      </c>
      <c r="BX530" s="35">
        <f t="shared" ca="1" si="204"/>
        <v>0</v>
      </c>
      <c r="BY530" s="35">
        <f t="shared" ca="1" si="204"/>
        <v>0</v>
      </c>
      <c r="BZ530" s="35">
        <f t="shared" ca="1" si="204"/>
        <v>0</v>
      </c>
      <c r="CA530" s="35">
        <f t="shared" ca="1" si="204"/>
        <v>0</v>
      </c>
      <c r="CB530" s="35">
        <f t="shared" ca="1" si="204"/>
        <v>0</v>
      </c>
      <c r="CC530" s="35">
        <f t="shared" ca="1" si="204"/>
        <v>0</v>
      </c>
      <c r="CD530" s="35">
        <f t="shared" ca="1" si="204"/>
        <v>0</v>
      </c>
      <c r="CE530" s="35">
        <f t="shared" ca="1" si="204"/>
        <v>0</v>
      </c>
      <c r="CF530" s="35">
        <f t="shared" ca="1" si="204"/>
        <v>0</v>
      </c>
      <c r="CG530" s="35">
        <f t="shared" ca="1" si="203"/>
        <v>0</v>
      </c>
      <c r="CH530" s="35">
        <f t="shared" ca="1" si="203"/>
        <v>0</v>
      </c>
      <c r="CI530" s="35">
        <f t="shared" ca="1" si="203"/>
        <v>0</v>
      </c>
      <c r="CJ530" s="35">
        <f t="shared" ca="1" si="203"/>
        <v>0</v>
      </c>
      <c r="CK530" s="35">
        <f t="shared" ca="1" si="203"/>
        <v>0</v>
      </c>
      <c r="CL530" s="35">
        <f t="shared" ca="1" si="203"/>
        <v>0</v>
      </c>
      <c r="CM530" s="35">
        <f t="shared" ca="1" si="202"/>
        <v>0</v>
      </c>
      <c r="CN530" s="35">
        <f t="shared" ca="1" si="202"/>
        <v>0</v>
      </c>
      <c r="CO530" s="35">
        <f t="shared" ca="1" si="202"/>
        <v>0</v>
      </c>
      <c r="CP530" s="35">
        <f t="shared" ca="1" si="196"/>
        <v>0</v>
      </c>
      <c r="CQ530" s="35">
        <f t="shared" ca="1" si="196"/>
        <v>0</v>
      </c>
      <c r="CR530" s="35">
        <f t="shared" ca="1" si="196"/>
        <v>0</v>
      </c>
      <c r="CS530" s="35">
        <f t="shared" ca="1" si="196"/>
        <v>0</v>
      </c>
      <c r="CT530" s="35">
        <f t="shared" ca="1" si="196"/>
        <v>0</v>
      </c>
      <c r="CU530" s="35">
        <f t="shared" ca="1" si="196"/>
        <v>0</v>
      </c>
      <c r="CV530" s="35">
        <f t="shared" ca="1" si="196"/>
        <v>0</v>
      </c>
      <c r="CW530" s="38">
        <f t="shared" ca="1" si="196"/>
        <v>0</v>
      </c>
      <c r="CX530" s="38">
        <f t="shared" ca="1" si="196"/>
        <v>0</v>
      </c>
      <c r="CY530" s="38">
        <f t="shared" ca="1" si="196"/>
        <v>0</v>
      </c>
      <c r="CZ530" s="39">
        <f t="shared" ca="1" si="197"/>
        <v>0</v>
      </c>
      <c r="DA530" s="35"/>
    </row>
    <row r="531" spans="4:105" x14ac:dyDescent="0.3">
      <c r="D531" s="19"/>
      <c r="E531" s="20"/>
      <c r="F531" s="21"/>
      <c r="G531" s="21"/>
      <c r="H531" s="21"/>
      <c r="I531" s="19"/>
      <c r="J531" s="19"/>
      <c r="K531" s="21"/>
      <c r="L531" s="21"/>
      <c r="M531" s="22"/>
      <c r="N531" s="22"/>
      <c r="O531" s="19"/>
      <c r="P531" s="21"/>
      <c r="Q531" s="62" t="str">
        <f>'Cutting Rules'!AD531</f>
        <v>0------------</v>
      </c>
      <c r="R531" s="23"/>
      <c r="S531" s="24"/>
      <c r="T531" s="78" t="s">
        <v>547</v>
      </c>
      <c r="U531" s="19"/>
      <c r="V531" s="25"/>
      <c r="W531" s="26"/>
      <c r="X531" s="27"/>
      <c r="Y531" s="47"/>
      <c r="Z531" s="121" t="str">
        <f>IFERROR(VLOOKUP(E531,[1]route!$E$3:$BL$10005,59,0),"")&amp;IFERROR(VLOOKUP(E531,[1]route!$E$3:$BL$10005,60,0),"")</f>
        <v/>
      </c>
      <c r="AA531" s="28">
        <f t="shared" si="199"/>
        <v>0</v>
      </c>
      <c r="AB531" s="77">
        <f t="shared" si="200"/>
        <v>0</v>
      </c>
      <c r="AC531" s="4">
        <f t="shared" si="198"/>
        <v>1</v>
      </c>
      <c r="AD531" s="29">
        <v>0</v>
      </c>
      <c r="AE531" s="30">
        <f ca="1">SUMIF([1]route!$E$3:$E$10005,E531,[1]!Table1[1])</f>
        <v>0</v>
      </c>
      <c r="AF531" s="30">
        <f ca="1">SUMIF([1]route!$E$3:$E$10005,E531,[1]!Table1[2])</f>
        <v>0</v>
      </c>
      <c r="AG531" s="30">
        <f ca="1">SUMIF([1]route!$E$3:$E$10005,E531,[1]!Table1[3])</f>
        <v>0</v>
      </c>
      <c r="AH531" s="30">
        <f ca="1">SUMIF([1]route!$E$3:$E$10005,E531,[1]!Table1[4])</f>
        <v>0</v>
      </c>
      <c r="AI531" s="30">
        <f ca="1">SUMIF([1]route!$E$3:$E$10005,E531,[1]!Table1[5])</f>
        <v>0</v>
      </c>
      <c r="AJ531" s="30">
        <f ca="1">SUMIF([1]route!$E$3:$E$10005,E531,[1]!Table1[6])</f>
        <v>0</v>
      </c>
      <c r="AK531" s="30">
        <f ca="1">SUMIF([1]route!$E$3:$E$10005,E531,[1]!Table1[7])</f>
        <v>0</v>
      </c>
      <c r="AL531" s="30">
        <f ca="1">SUMIF([1]route!$E$3:$E$10005,E531,[1]!Table1[8])</f>
        <v>0</v>
      </c>
      <c r="AM531" s="30">
        <f ca="1">SUMIF([1]route!$E$3:$E$10005,E531,[1]!Table1[9])</f>
        <v>0</v>
      </c>
      <c r="AN531" s="30">
        <f ca="1">SUMIF([1]route!$E$3:$E$10005,E531,[1]!Table1[10])</f>
        <v>0</v>
      </c>
      <c r="AO531" s="30">
        <f ca="1">SUMIF([1]route!$E$3:$E$10005,E531,[1]!Table1[11])</f>
        <v>0</v>
      </c>
      <c r="AP531" s="30">
        <f ca="1">SUMIF([1]route!$E$3:$E$10005,E531,[1]!Table1[12])</f>
        <v>0</v>
      </c>
      <c r="AQ531" s="30">
        <f ca="1">SUMIF([1]route!$E$3:$E$10005,E531,[1]!Table1[13])</f>
        <v>0</v>
      </c>
      <c r="AR531" s="30">
        <f ca="1">SUMIF([1]route!$E$3:$E$10005,E531,[1]!Table1[14])</f>
        <v>0</v>
      </c>
      <c r="AS531" s="30">
        <f ca="1">SUMIF([1]route!$E$3:$E$10005,E531,[1]!Table1[15])</f>
        <v>0</v>
      </c>
      <c r="AT531" s="30">
        <f ca="1">SUMIF([1]route!$E$3:$E$10005,E531,[1]!Table1[16])</f>
        <v>0</v>
      </c>
      <c r="AU531" s="30">
        <f ca="1">SUMIF([1]route!$E$3:$E$10005,E531,[1]!Table1[17])</f>
        <v>0</v>
      </c>
      <c r="AV531" s="30">
        <f ca="1">SUMIF([1]route!$E$3:$E$10005,E531,[1]!Table1[18])</f>
        <v>0</v>
      </c>
      <c r="AW531" s="30">
        <f ca="1">SUMIF([1]route!$E$3:$E$10005,E531,[1]!Table1[19])</f>
        <v>0</v>
      </c>
      <c r="AX531" s="30">
        <f ca="1">SUMIF([1]route!$E$3:$E$10005,E531,[1]!Table1[20])</f>
        <v>0</v>
      </c>
      <c r="AY531" s="30">
        <f ca="1">SUMIF([1]route!$E$3:$E$10005,E531,[1]!Table1[21])</f>
        <v>0</v>
      </c>
      <c r="AZ531" s="30">
        <f ca="1">SUMIF([1]route!$E$3:$E$10005,E531,[1]!Table1[22])</f>
        <v>0</v>
      </c>
      <c r="BA531" s="30">
        <f ca="1">SUMIF([1]route!$E$3:$E$10005,E531,[1]!Table1[23])</f>
        <v>0</v>
      </c>
      <c r="BB531" s="30">
        <f ca="1">SUMIF([1]route!$E$3:$E$10005,E531,[1]!Table1[24])</f>
        <v>0</v>
      </c>
      <c r="BC531" s="30">
        <f ca="1">SUMIF([1]route!$E$3:$E$10005,E531,[1]!Table1[25])</f>
        <v>0</v>
      </c>
      <c r="BD531" s="30">
        <f ca="1">SUMIF([1]route!$E$3:$E$10005,E531,[1]!Table1[26])</f>
        <v>0</v>
      </c>
      <c r="BE531" s="30">
        <f ca="1">SUMIF([1]route!$E$3:$E$10005,E531,[1]!Table1[27])</f>
        <v>0</v>
      </c>
      <c r="BF531" s="30">
        <f ca="1">SUMIF([1]route!$E$3:$E$10005,E531,[1]!Table1[28])</f>
        <v>0</v>
      </c>
      <c r="BG531" s="30">
        <f ca="1">SUMIF([1]route!$E$3:$E$10005,E531,[1]!Table1[29])</f>
        <v>0</v>
      </c>
      <c r="BH531" s="30">
        <f ca="1">SUMIF([1]route!$E$3:$E$10005,E531,[1]!Table1[30])</f>
        <v>0</v>
      </c>
      <c r="BI531" s="30">
        <f ca="1">SUMIF([1]route!$E$3:$E$10005,E531,[1]!Table1[31])</f>
        <v>0</v>
      </c>
      <c r="BJ531" s="30">
        <f ca="1">SUMIF([1]route!$E$3:$E$10005,E531,[1]!Table1[Remain PO])</f>
        <v>0</v>
      </c>
      <c r="BK531" s="31">
        <f ca="1">SUMIF([1]route!$E$3:$E$10005,E531,[1]!Table1[N+1])</f>
        <v>0</v>
      </c>
      <c r="BL531" s="31">
        <f ca="1">SUMIF([1]route!$E$3:$E$10005,E531,[1]!Table1[N+2])</f>
        <v>0</v>
      </c>
      <c r="BM531" s="31">
        <f ca="1">SUMIF([1]route!$E$3:$E$10005,E531,[1]!Table1[N+3])</f>
        <v>0</v>
      </c>
      <c r="BN531" s="32">
        <f ca="1">SUMIF([1]route!$E$3:$E$10005,E531,[1]!Table1[N+4])</f>
        <v>0</v>
      </c>
      <c r="BP531" s="37">
        <f t="shared" si="201"/>
        <v>0</v>
      </c>
      <c r="BQ531" s="35">
        <f t="shared" ca="1" si="205"/>
        <v>0</v>
      </c>
      <c r="BR531" s="35">
        <f t="shared" ca="1" si="205"/>
        <v>0</v>
      </c>
      <c r="BS531" s="35">
        <f t="shared" ca="1" si="205"/>
        <v>0</v>
      </c>
      <c r="BT531" s="35">
        <f t="shared" ca="1" si="205"/>
        <v>0</v>
      </c>
      <c r="BU531" s="35">
        <f t="shared" ca="1" si="205"/>
        <v>0</v>
      </c>
      <c r="BV531" s="35">
        <f t="shared" ca="1" si="205"/>
        <v>0</v>
      </c>
      <c r="BW531" s="35">
        <f t="shared" ca="1" si="205"/>
        <v>0</v>
      </c>
      <c r="BX531" s="35">
        <f t="shared" ca="1" si="204"/>
        <v>0</v>
      </c>
      <c r="BY531" s="35">
        <f t="shared" ca="1" si="204"/>
        <v>0</v>
      </c>
      <c r="BZ531" s="35">
        <f t="shared" ca="1" si="204"/>
        <v>0</v>
      </c>
      <c r="CA531" s="35">
        <f t="shared" ca="1" si="204"/>
        <v>0</v>
      </c>
      <c r="CB531" s="35">
        <f t="shared" ca="1" si="204"/>
        <v>0</v>
      </c>
      <c r="CC531" s="35">
        <f t="shared" ca="1" si="204"/>
        <v>0</v>
      </c>
      <c r="CD531" s="35">
        <f t="shared" ca="1" si="204"/>
        <v>0</v>
      </c>
      <c r="CE531" s="35">
        <f t="shared" ca="1" si="204"/>
        <v>0</v>
      </c>
      <c r="CF531" s="35">
        <f t="shared" ca="1" si="204"/>
        <v>0</v>
      </c>
      <c r="CG531" s="35">
        <f t="shared" ca="1" si="203"/>
        <v>0</v>
      </c>
      <c r="CH531" s="35">
        <f t="shared" ca="1" si="203"/>
        <v>0</v>
      </c>
      <c r="CI531" s="35">
        <f t="shared" ca="1" si="203"/>
        <v>0</v>
      </c>
      <c r="CJ531" s="35">
        <f t="shared" ca="1" si="203"/>
        <v>0</v>
      </c>
      <c r="CK531" s="35">
        <f t="shared" ca="1" si="203"/>
        <v>0</v>
      </c>
      <c r="CL531" s="35">
        <f t="shared" ca="1" si="203"/>
        <v>0</v>
      </c>
      <c r="CM531" s="35">
        <f t="shared" ca="1" si="202"/>
        <v>0</v>
      </c>
      <c r="CN531" s="35">
        <f t="shared" ca="1" si="202"/>
        <v>0</v>
      </c>
      <c r="CO531" s="35">
        <f t="shared" ca="1" si="202"/>
        <v>0</v>
      </c>
      <c r="CP531" s="35">
        <f t="shared" ca="1" si="196"/>
        <v>0</v>
      </c>
      <c r="CQ531" s="35">
        <f t="shared" ca="1" si="196"/>
        <v>0</v>
      </c>
      <c r="CR531" s="35">
        <f t="shared" ca="1" si="196"/>
        <v>0</v>
      </c>
      <c r="CS531" s="35">
        <f t="shared" ca="1" si="196"/>
        <v>0</v>
      </c>
      <c r="CT531" s="35">
        <f t="shared" ca="1" si="196"/>
        <v>0</v>
      </c>
      <c r="CU531" s="35">
        <f t="shared" ca="1" si="196"/>
        <v>0</v>
      </c>
      <c r="CV531" s="35">
        <f t="shared" ca="1" si="196"/>
        <v>0</v>
      </c>
      <c r="CW531" s="38">
        <f t="shared" ca="1" si="196"/>
        <v>0</v>
      </c>
      <c r="CX531" s="38">
        <f t="shared" ca="1" si="196"/>
        <v>0</v>
      </c>
      <c r="CY531" s="38">
        <f t="shared" ca="1" si="196"/>
        <v>0</v>
      </c>
      <c r="CZ531" s="39">
        <f t="shared" ca="1" si="197"/>
        <v>0</v>
      </c>
      <c r="DA531" s="35"/>
    </row>
    <row r="532" spans="4:105" x14ac:dyDescent="0.3">
      <c r="D532" s="19"/>
      <c r="E532" s="20"/>
      <c r="F532" s="21"/>
      <c r="G532" s="21"/>
      <c r="H532" s="21"/>
      <c r="I532" s="19"/>
      <c r="J532" s="19"/>
      <c r="K532" s="21"/>
      <c r="L532" s="21"/>
      <c r="M532" s="22"/>
      <c r="N532" s="22"/>
      <c r="O532" s="19"/>
      <c r="P532" s="21"/>
      <c r="Q532" s="62" t="str">
        <f>'Cutting Rules'!AD532</f>
        <v>0------------</v>
      </c>
      <c r="R532" s="23"/>
      <c r="S532" s="24"/>
      <c r="T532" s="78" t="s">
        <v>547</v>
      </c>
      <c r="U532" s="19"/>
      <c r="V532" s="25"/>
      <c r="W532" s="26"/>
      <c r="X532" s="27"/>
      <c r="Y532" s="47"/>
      <c r="Z532" s="121" t="str">
        <f>IFERROR(VLOOKUP(E532,[1]route!$E$3:$BL$10005,59,0),"")&amp;IFERROR(VLOOKUP(E532,[1]route!$E$3:$BL$10005,60,0),"")</f>
        <v/>
      </c>
      <c r="AA532" s="28">
        <f t="shared" si="199"/>
        <v>0</v>
      </c>
      <c r="AB532" s="77">
        <f t="shared" si="200"/>
        <v>0</v>
      </c>
      <c r="AC532" s="4">
        <f t="shared" si="198"/>
        <v>1</v>
      </c>
      <c r="AD532" s="29">
        <v>0</v>
      </c>
      <c r="AE532" s="30">
        <f ca="1">SUMIF([1]route!$E$3:$E$10005,E532,[1]!Table1[1])</f>
        <v>0</v>
      </c>
      <c r="AF532" s="30">
        <f ca="1">SUMIF([1]route!$E$3:$E$10005,E532,[1]!Table1[2])</f>
        <v>0</v>
      </c>
      <c r="AG532" s="30">
        <f ca="1">SUMIF([1]route!$E$3:$E$10005,E532,[1]!Table1[3])</f>
        <v>0</v>
      </c>
      <c r="AH532" s="30">
        <f ca="1">SUMIF([1]route!$E$3:$E$10005,E532,[1]!Table1[4])</f>
        <v>0</v>
      </c>
      <c r="AI532" s="30">
        <f ca="1">SUMIF([1]route!$E$3:$E$10005,E532,[1]!Table1[5])</f>
        <v>0</v>
      </c>
      <c r="AJ532" s="30">
        <f ca="1">SUMIF([1]route!$E$3:$E$10005,E532,[1]!Table1[6])</f>
        <v>0</v>
      </c>
      <c r="AK532" s="30">
        <f ca="1">SUMIF([1]route!$E$3:$E$10005,E532,[1]!Table1[7])</f>
        <v>0</v>
      </c>
      <c r="AL532" s="30">
        <f ca="1">SUMIF([1]route!$E$3:$E$10005,E532,[1]!Table1[8])</f>
        <v>0</v>
      </c>
      <c r="AM532" s="30">
        <f ca="1">SUMIF([1]route!$E$3:$E$10005,E532,[1]!Table1[9])</f>
        <v>0</v>
      </c>
      <c r="AN532" s="30">
        <f ca="1">SUMIF([1]route!$E$3:$E$10005,E532,[1]!Table1[10])</f>
        <v>0</v>
      </c>
      <c r="AO532" s="30">
        <f ca="1">SUMIF([1]route!$E$3:$E$10005,E532,[1]!Table1[11])</f>
        <v>0</v>
      </c>
      <c r="AP532" s="30">
        <f ca="1">SUMIF([1]route!$E$3:$E$10005,E532,[1]!Table1[12])</f>
        <v>0</v>
      </c>
      <c r="AQ532" s="30">
        <f ca="1">SUMIF([1]route!$E$3:$E$10005,E532,[1]!Table1[13])</f>
        <v>0</v>
      </c>
      <c r="AR532" s="30">
        <f ca="1">SUMIF([1]route!$E$3:$E$10005,E532,[1]!Table1[14])</f>
        <v>0</v>
      </c>
      <c r="AS532" s="30">
        <f ca="1">SUMIF([1]route!$E$3:$E$10005,E532,[1]!Table1[15])</f>
        <v>0</v>
      </c>
      <c r="AT532" s="30">
        <f ca="1">SUMIF([1]route!$E$3:$E$10005,E532,[1]!Table1[16])</f>
        <v>0</v>
      </c>
      <c r="AU532" s="30">
        <f ca="1">SUMIF([1]route!$E$3:$E$10005,E532,[1]!Table1[17])</f>
        <v>0</v>
      </c>
      <c r="AV532" s="30">
        <f ca="1">SUMIF([1]route!$E$3:$E$10005,E532,[1]!Table1[18])</f>
        <v>0</v>
      </c>
      <c r="AW532" s="30">
        <f ca="1">SUMIF([1]route!$E$3:$E$10005,E532,[1]!Table1[19])</f>
        <v>0</v>
      </c>
      <c r="AX532" s="30">
        <f ca="1">SUMIF([1]route!$E$3:$E$10005,E532,[1]!Table1[20])</f>
        <v>0</v>
      </c>
      <c r="AY532" s="30">
        <f ca="1">SUMIF([1]route!$E$3:$E$10005,E532,[1]!Table1[21])</f>
        <v>0</v>
      </c>
      <c r="AZ532" s="30">
        <f ca="1">SUMIF([1]route!$E$3:$E$10005,E532,[1]!Table1[22])</f>
        <v>0</v>
      </c>
      <c r="BA532" s="30">
        <f ca="1">SUMIF([1]route!$E$3:$E$10005,E532,[1]!Table1[23])</f>
        <v>0</v>
      </c>
      <c r="BB532" s="30">
        <f ca="1">SUMIF([1]route!$E$3:$E$10005,E532,[1]!Table1[24])</f>
        <v>0</v>
      </c>
      <c r="BC532" s="30">
        <f ca="1">SUMIF([1]route!$E$3:$E$10005,E532,[1]!Table1[25])</f>
        <v>0</v>
      </c>
      <c r="BD532" s="30">
        <f ca="1">SUMIF([1]route!$E$3:$E$10005,E532,[1]!Table1[26])</f>
        <v>0</v>
      </c>
      <c r="BE532" s="30">
        <f ca="1">SUMIF([1]route!$E$3:$E$10005,E532,[1]!Table1[27])</f>
        <v>0</v>
      </c>
      <c r="BF532" s="30">
        <f ca="1">SUMIF([1]route!$E$3:$E$10005,E532,[1]!Table1[28])</f>
        <v>0</v>
      </c>
      <c r="BG532" s="30">
        <f ca="1">SUMIF([1]route!$E$3:$E$10005,E532,[1]!Table1[29])</f>
        <v>0</v>
      </c>
      <c r="BH532" s="30">
        <f ca="1">SUMIF([1]route!$E$3:$E$10005,E532,[1]!Table1[30])</f>
        <v>0</v>
      </c>
      <c r="BI532" s="30">
        <f ca="1">SUMIF([1]route!$E$3:$E$10005,E532,[1]!Table1[31])</f>
        <v>0</v>
      </c>
      <c r="BJ532" s="30">
        <f ca="1">SUMIF([1]route!$E$3:$E$10005,E532,[1]!Table1[Remain PO])</f>
        <v>0</v>
      </c>
      <c r="BK532" s="31">
        <f ca="1">SUMIF([1]route!$E$3:$E$10005,E532,[1]!Table1[N+1])</f>
        <v>0</v>
      </c>
      <c r="BL532" s="31">
        <f ca="1">SUMIF([1]route!$E$3:$E$10005,E532,[1]!Table1[N+2])</f>
        <v>0</v>
      </c>
      <c r="BM532" s="31">
        <f ca="1">SUMIF([1]route!$E$3:$E$10005,E532,[1]!Table1[N+3])</f>
        <v>0</v>
      </c>
      <c r="BN532" s="32">
        <f ca="1">SUMIF([1]route!$E$3:$E$10005,E532,[1]!Table1[N+4])</f>
        <v>0</v>
      </c>
      <c r="BP532" s="37">
        <f t="shared" si="201"/>
        <v>0</v>
      </c>
      <c r="BQ532" s="35">
        <f t="shared" ca="1" si="205"/>
        <v>0</v>
      </c>
      <c r="BR532" s="35">
        <f t="shared" ca="1" si="205"/>
        <v>0</v>
      </c>
      <c r="BS532" s="35">
        <f t="shared" ca="1" si="205"/>
        <v>0</v>
      </c>
      <c r="BT532" s="35">
        <f t="shared" ca="1" si="205"/>
        <v>0</v>
      </c>
      <c r="BU532" s="35">
        <f t="shared" ca="1" si="205"/>
        <v>0</v>
      </c>
      <c r="BV532" s="35">
        <f t="shared" ca="1" si="205"/>
        <v>0</v>
      </c>
      <c r="BW532" s="35">
        <f t="shared" ca="1" si="205"/>
        <v>0</v>
      </c>
      <c r="BX532" s="35">
        <f t="shared" ca="1" si="204"/>
        <v>0</v>
      </c>
      <c r="BY532" s="35">
        <f t="shared" ca="1" si="204"/>
        <v>0</v>
      </c>
      <c r="BZ532" s="35">
        <f t="shared" ca="1" si="204"/>
        <v>0</v>
      </c>
      <c r="CA532" s="35">
        <f t="shared" ca="1" si="204"/>
        <v>0</v>
      </c>
      <c r="CB532" s="35">
        <f t="shared" ca="1" si="204"/>
        <v>0</v>
      </c>
      <c r="CC532" s="35">
        <f t="shared" ca="1" si="204"/>
        <v>0</v>
      </c>
      <c r="CD532" s="35">
        <f t="shared" ca="1" si="204"/>
        <v>0</v>
      </c>
      <c r="CE532" s="35">
        <f t="shared" ca="1" si="204"/>
        <v>0</v>
      </c>
      <c r="CF532" s="35">
        <f t="shared" ca="1" si="204"/>
        <v>0</v>
      </c>
      <c r="CG532" s="35">
        <f t="shared" ca="1" si="203"/>
        <v>0</v>
      </c>
      <c r="CH532" s="35">
        <f t="shared" ca="1" si="203"/>
        <v>0</v>
      </c>
      <c r="CI532" s="35">
        <f t="shared" ca="1" si="203"/>
        <v>0</v>
      </c>
      <c r="CJ532" s="35">
        <f t="shared" ca="1" si="203"/>
        <v>0</v>
      </c>
      <c r="CK532" s="35">
        <f t="shared" ca="1" si="203"/>
        <v>0</v>
      </c>
      <c r="CL532" s="35">
        <f t="shared" ca="1" si="203"/>
        <v>0</v>
      </c>
      <c r="CM532" s="35">
        <f t="shared" ca="1" si="202"/>
        <v>0</v>
      </c>
      <c r="CN532" s="35">
        <f t="shared" ca="1" si="202"/>
        <v>0</v>
      </c>
      <c r="CO532" s="35">
        <f t="shared" ca="1" si="202"/>
        <v>0</v>
      </c>
      <c r="CP532" s="35">
        <f t="shared" ca="1" si="196"/>
        <v>0</v>
      </c>
      <c r="CQ532" s="35">
        <f t="shared" ca="1" si="196"/>
        <v>0</v>
      </c>
      <c r="CR532" s="35">
        <f t="shared" ca="1" si="196"/>
        <v>0</v>
      </c>
      <c r="CS532" s="35">
        <f t="shared" ca="1" si="196"/>
        <v>0</v>
      </c>
      <c r="CT532" s="35">
        <f t="shared" ca="1" si="196"/>
        <v>0</v>
      </c>
      <c r="CU532" s="35">
        <f t="shared" ca="1" si="196"/>
        <v>0</v>
      </c>
      <c r="CV532" s="35">
        <f t="shared" ca="1" si="196"/>
        <v>0</v>
      </c>
      <c r="CW532" s="38">
        <f t="shared" ca="1" si="196"/>
        <v>0</v>
      </c>
      <c r="CX532" s="38">
        <f t="shared" ca="1" si="196"/>
        <v>0</v>
      </c>
      <c r="CY532" s="38">
        <f t="shared" ca="1" si="196"/>
        <v>0</v>
      </c>
      <c r="CZ532" s="39">
        <f t="shared" ca="1" si="197"/>
        <v>0</v>
      </c>
      <c r="DA532" s="35"/>
    </row>
    <row r="533" spans="4:105" x14ac:dyDescent="0.3">
      <c r="D533" s="19"/>
      <c r="E533" s="20"/>
      <c r="F533" s="21"/>
      <c r="G533" s="21"/>
      <c r="H533" s="21"/>
      <c r="I533" s="19"/>
      <c r="J533" s="19"/>
      <c r="K533" s="21"/>
      <c r="L533" s="21"/>
      <c r="M533" s="22"/>
      <c r="N533" s="22"/>
      <c r="O533" s="19"/>
      <c r="P533" s="21"/>
      <c r="Q533" s="62" t="str">
        <f>'Cutting Rules'!AD533</f>
        <v>0------------</v>
      </c>
      <c r="R533" s="23"/>
      <c r="S533" s="24"/>
      <c r="T533" s="78" t="s">
        <v>547</v>
      </c>
      <c r="U533" s="19"/>
      <c r="V533" s="25"/>
      <c r="W533" s="26"/>
      <c r="X533" s="27"/>
      <c r="Y533" s="47"/>
      <c r="Z533" s="121" t="str">
        <f>IFERROR(VLOOKUP(E533,[1]route!$E$3:$BL$10005,59,0),"")&amp;IFERROR(VLOOKUP(E533,[1]route!$E$3:$BL$10005,60,0),"")</f>
        <v/>
      </c>
      <c r="AA533" s="28">
        <f t="shared" si="199"/>
        <v>0</v>
      </c>
      <c r="AB533" s="77">
        <f t="shared" si="200"/>
        <v>0</v>
      </c>
      <c r="AC533" s="4">
        <f t="shared" si="198"/>
        <v>1</v>
      </c>
      <c r="AD533" s="29">
        <v>0</v>
      </c>
      <c r="AE533" s="30">
        <f ca="1">SUMIF([1]route!$E$3:$E$10005,E533,[1]!Table1[1])</f>
        <v>0</v>
      </c>
      <c r="AF533" s="30">
        <f ca="1">SUMIF([1]route!$E$3:$E$10005,E533,[1]!Table1[2])</f>
        <v>0</v>
      </c>
      <c r="AG533" s="30">
        <f ca="1">SUMIF([1]route!$E$3:$E$10005,E533,[1]!Table1[3])</f>
        <v>0</v>
      </c>
      <c r="AH533" s="30">
        <f ca="1">SUMIF([1]route!$E$3:$E$10005,E533,[1]!Table1[4])</f>
        <v>0</v>
      </c>
      <c r="AI533" s="30">
        <f ca="1">SUMIF([1]route!$E$3:$E$10005,E533,[1]!Table1[5])</f>
        <v>0</v>
      </c>
      <c r="AJ533" s="30">
        <f ca="1">SUMIF([1]route!$E$3:$E$10005,E533,[1]!Table1[6])</f>
        <v>0</v>
      </c>
      <c r="AK533" s="30">
        <f ca="1">SUMIF([1]route!$E$3:$E$10005,E533,[1]!Table1[7])</f>
        <v>0</v>
      </c>
      <c r="AL533" s="30">
        <f ca="1">SUMIF([1]route!$E$3:$E$10005,E533,[1]!Table1[8])</f>
        <v>0</v>
      </c>
      <c r="AM533" s="30">
        <f ca="1">SUMIF([1]route!$E$3:$E$10005,E533,[1]!Table1[9])</f>
        <v>0</v>
      </c>
      <c r="AN533" s="30">
        <f ca="1">SUMIF([1]route!$E$3:$E$10005,E533,[1]!Table1[10])</f>
        <v>0</v>
      </c>
      <c r="AO533" s="30">
        <f ca="1">SUMIF([1]route!$E$3:$E$10005,E533,[1]!Table1[11])</f>
        <v>0</v>
      </c>
      <c r="AP533" s="30">
        <f ca="1">SUMIF([1]route!$E$3:$E$10005,E533,[1]!Table1[12])</f>
        <v>0</v>
      </c>
      <c r="AQ533" s="30">
        <f ca="1">SUMIF([1]route!$E$3:$E$10005,E533,[1]!Table1[13])</f>
        <v>0</v>
      </c>
      <c r="AR533" s="30">
        <f ca="1">SUMIF([1]route!$E$3:$E$10005,E533,[1]!Table1[14])</f>
        <v>0</v>
      </c>
      <c r="AS533" s="30">
        <f ca="1">SUMIF([1]route!$E$3:$E$10005,E533,[1]!Table1[15])</f>
        <v>0</v>
      </c>
      <c r="AT533" s="30">
        <f ca="1">SUMIF([1]route!$E$3:$E$10005,E533,[1]!Table1[16])</f>
        <v>0</v>
      </c>
      <c r="AU533" s="30">
        <f ca="1">SUMIF([1]route!$E$3:$E$10005,E533,[1]!Table1[17])</f>
        <v>0</v>
      </c>
      <c r="AV533" s="30">
        <f ca="1">SUMIF([1]route!$E$3:$E$10005,E533,[1]!Table1[18])</f>
        <v>0</v>
      </c>
      <c r="AW533" s="30">
        <f ca="1">SUMIF([1]route!$E$3:$E$10005,E533,[1]!Table1[19])</f>
        <v>0</v>
      </c>
      <c r="AX533" s="30">
        <f ca="1">SUMIF([1]route!$E$3:$E$10005,E533,[1]!Table1[20])</f>
        <v>0</v>
      </c>
      <c r="AY533" s="30">
        <f ca="1">SUMIF([1]route!$E$3:$E$10005,E533,[1]!Table1[21])</f>
        <v>0</v>
      </c>
      <c r="AZ533" s="30">
        <f ca="1">SUMIF([1]route!$E$3:$E$10005,E533,[1]!Table1[22])</f>
        <v>0</v>
      </c>
      <c r="BA533" s="30">
        <f ca="1">SUMIF([1]route!$E$3:$E$10005,E533,[1]!Table1[23])</f>
        <v>0</v>
      </c>
      <c r="BB533" s="30">
        <f ca="1">SUMIF([1]route!$E$3:$E$10005,E533,[1]!Table1[24])</f>
        <v>0</v>
      </c>
      <c r="BC533" s="30">
        <f ca="1">SUMIF([1]route!$E$3:$E$10005,E533,[1]!Table1[25])</f>
        <v>0</v>
      </c>
      <c r="BD533" s="30">
        <f ca="1">SUMIF([1]route!$E$3:$E$10005,E533,[1]!Table1[26])</f>
        <v>0</v>
      </c>
      <c r="BE533" s="30">
        <f ca="1">SUMIF([1]route!$E$3:$E$10005,E533,[1]!Table1[27])</f>
        <v>0</v>
      </c>
      <c r="BF533" s="30">
        <f ca="1">SUMIF([1]route!$E$3:$E$10005,E533,[1]!Table1[28])</f>
        <v>0</v>
      </c>
      <c r="BG533" s="30">
        <f ca="1">SUMIF([1]route!$E$3:$E$10005,E533,[1]!Table1[29])</f>
        <v>0</v>
      </c>
      <c r="BH533" s="30">
        <f ca="1">SUMIF([1]route!$E$3:$E$10005,E533,[1]!Table1[30])</f>
        <v>0</v>
      </c>
      <c r="BI533" s="30">
        <f ca="1">SUMIF([1]route!$E$3:$E$10005,E533,[1]!Table1[31])</f>
        <v>0</v>
      </c>
      <c r="BJ533" s="30">
        <f ca="1">SUMIF([1]route!$E$3:$E$10005,E533,[1]!Table1[Remain PO])</f>
        <v>0</v>
      </c>
      <c r="BK533" s="31">
        <f ca="1">SUMIF([1]route!$E$3:$E$10005,E533,[1]!Table1[N+1])</f>
        <v>0</v>
      </c>
      <c r="BL533" s="31">
        <f ca="1">SUMIF([1]route!$E$3:$E$10005,E533,[1]!Table1[N+2])</f>
        <v>0</v>
      </c>
      <c r="BM533" s="31">
        <f ca="1">SUMIF([1]route!$E$3:$E$10005,E533,[1]!Table1[N+3])</f>
        <v>0</v>
      </c>
      <c r="BN533" s="32">
        <f ca="1">SUMIF([1]route!$E$3:$E$10005,E533,[1]!Table1[N+4])</f>
        <v>0</v>
      </c>
      <c r="BP533" s="37">
        <f t="shared" si="201"/>
        <v>0</v>
      </c>
      <c r="BQ533" s="35">
        <f t="shared" ca="1" si="205"/>
        <v>0</v>
      </c>
      <c r="BR533" s="35">
        <f t="shared" ca="1" si="205"/>
        <v>0</v>
      </c>
      <c r="BS533" s="35">
        <f t="shared" ca="1" si="205"/>
        <v>0</v>
      </c>
      <c r="BT533" s="35">
        <f t="shared" ca="1" si="205"/>
        <v>0</v>
      </c>
      <c r="BU533" s="35">
        <f t="shared" ca="1" si="205"/>
        <v>0</v>
      </c>
      <c r="BV533" s="35">
        <f t="shared" ca="1" si="205"/>
        <v>0</v>
      </c>
      <c r="BW533" s="35">
        <f t="shared" ca="1" si="205"/>
        <v>0</v>
      </c>
      <c r="BX533" s="35">
        <f t="shared" ca="1" si="204"/>
        <v>0</v>
      </c>
      <c r="BY533" s="35">
        <f t="shared" ca="1" si="204"/>
        <v>0</v>
      </c>
      <c r="BZ533" s="35">
        <f t="shared" ca="1" si="204"/>
        <v>0</v>
      </c>
      <c r="CA533" s="35">
        <f t="shared" ca="1" si="204"/>
        <v>0</v>
      </c>
      <c r="CB533" s="35">
        <f t="shared" ca="1" si="204"/>
        <v>0</v>
      </c>
      <c r="CC533" s="35">
        <f t="shared" ca="1" si="204"/>
        <v>0</v>
      </c>
      <c r="CD533" s="35">
        <f t="shared" ca="1" si="204"/>
        <v>0</v>
      </c>
      <c r="CE533" s="35">
        <f t="shared" ca="1" si="204"/>
        <v>0</v>
      </c>
      <c r="CF533" s="35">
        <f t="shared" ca="1" si="204"/>
        <v>0</v>
      </c>
      <c r="CG533" s="35">
        <f t="shared" ca="1" si="203"/>
        <v>0</v>
      </c>
      <c r="CH533" s="35">
        <f t="shared" ca="1" si="203"/>
        <v>0</v>
      </c>
      <c r="CI533" s="35">
        <f t="shared" ca="1" si="203"/>
        <v>0</v>
      </c>
      <c r="CJ533" s="35">
        <f t="shared" ca="1" si="203"/>
        <v>0</v>
      </c>
      <c r="CK533" s="35">
        <f t="shared" ca="1" si="203"/>
        <v>0</v>
      </c>
      <c r="CL533" s="35">
        <f t="shared" ca="1" si="203"/>
        <v>0</v>
      </c>
      <c r="CM533" s="35">
        <f t="shared" ca="1" si="202"/>
        <v>0</v>
      </c>
      <c r="CN533" s="35">
        <f t="shared" ca="1" si="202"/>
        <v>0</v>
      </c>
      <c r="CO533" s="35">
        <f t="shared" ca="1" si="202"/>
        <v>0</v>
      </c>
      <c r="CP533" s="35">
        <f t="shared" ca="1" si="196"/>
        <v>0</v>
      </c>
      <c r="CQ533" s="35">
        <f t="shared" ca="1" si="196"/>
        <v>0</v>
      </c>
      <c r="CR533" s="35">
        <f t="shared" ca="1" si="196"/>
        <v>0</v>
      </c>
      <c r="CS533" s="35">
        <f t="shared" ca="1" si="196"/>
        <v>0</v>
      </c>
      <c r="CT533" s="35">
        <f t="shared" ca="1" si="196"/>
        <v>0</v>
      </c>
      <c r="CU533" s="35">
        <f t="shared" ca="1" si="196"/>
        <v>0</v>
      </c>
      <c r="CV533" s="35">
        <f t="shared" ca="1" si="196"/>
        <v>0</v>
      </c>
      <c r="CW533" s="38">
        <f t="shared" ca="1" si="196"/>
        <v>0</v>
      </c>
      <c r="CX533" s="38">
        <f t="shared" ca="1" si="196"/>
        <v>0</v>
      </c>
      <c r="CY533" s="38">
        <f t="shared" ca="1" si="196"/>
        <v>0</v>
      </c>
      <c r="CZ533" s="39">
        <f t="shared" ca="1" si="197"/>
        <v>0</v>
      </c>
      <c r="DA533" s="35"/>
    </row>
    <row r="534" spans="4:105" x14ac:dyDescent="0.3">
      <c r="D534" s="19"/>
      <c r="E534" s="20"/>
      <c r="F534" s="21"/>
      <c r="G534" s="21"/>
      <c r="H534" s="21"/>
      <c r="I534" s="19"/>
      <c r="J534" s="19"/>
      <c r="K534" s="21"/>
      <c r="L534" s="21"/>
      <c r="M534" s="22"/>
      <c r="N534" s="22"/>
      <c r="O534" s="19"/>
      <c r="P534" s="21"/>
      <c r="Q534" s="62" t="str">
        <f>'Cutting Rules'!AD534</f>
        <v>0------------</v>
      </c>
      <c r="R534" s="23"/>
      <c r="S534" s="24"/>
      <c r="T534" s="78" t="s">
        <v>547</v>
      </c>
      <c r="U534" s="19"/>
      <c r="V534" s="25"/>
      <c r="W534" s="26"/>
      <c r="X534" s="27"/>
      <c r="Y534" s="47"/>
      <c r="Z534" s="121" t="str">
        <f>IFERROR(VLOOKUP(E534,[1]route!$E$3:$BL$10005,59,0),"")&amp;IFERROR(VLOOKUP(E534,[1]route!$E$3:$BL$10005,60,0),"")</f>
        <v/>
      </c>
      <c r="AA534" s="28">
        <f t="shared" si="199"/>
        <v>0</v>
      </c>
      <c r="AB534" s="77">
        <f t="shared" si="200"/>
        <v>0</v>
      </c>
      <c r="AC534" s="4">
        <f t="shared" si="198"/>
        <v>1</v>
      </c>
      <c r="AD534" s="29">
        <v>0</v>
      </c>
      <c r="AE534" s="30">
        <f ca="1">SUMIF([1]route!$E$3:$E$10005,E534,[1]!Table1[1])</f>
        <v>0</v>
      </c>
      <c r="AF534" s="30">
        <f ca="1">SUMIF([1]route!$E$3:$E$10005,E534,[1]!Table1[2])</f>
        <v>0</v>
      </c>
      <c r="AG534" s="30">
        <f ca="1">SUMIF([1]route!$E$3:$E$10005,E534,[1]!Table1[3])</f>
        <v>0</v>
      </c>
      <c r="AH534" s="30">
        <f ca="1">SUMIF([1]route!$E$3:$E$10005,E534,[1]!Table1[4])</f>
        <v>0</v>
      </c>
      <c r="AI534" s="30">
        <f ca="1">SUMIF([1]route!$E$3:$E$10005,E534,[1]!Table1[5])</f>
        <v>0</v>
      </c>
      <c r="AJ534" s="30">
        <f ca="1">SUMIF([1]route!$E$3:$E$10005,E534,[1]!Table1[6])</f>
        <v>0</v>
      </c>
      <c r="AK534" s="30">
        <f ca="1">SUMIF([1]route!$E$3:$E$10005,E534,[1]!Table1[7])</f>
        <v>0</v>
      </c>
      <c r="AL534" s="30">
        <f ca="1">SUMIF([1]route!$E$3:$E$10005,E534,[1]!Table1[8])</f>
        <v>0</v>
      </c>
      <c r="AM534" s="30">
        <f ca="1">SUMIF([1]route!$E$3:$E$10005,E534,[1]!Table1[9])</f>
        <v>0</v>
      </c>
      <c r="AN534" s="30">
        <f ca="1">SUMIF([1]route!$E$3:$E$10005,E534,[1]!Table1[10])</f>
        <v>0</v>
      </c>
      <c r="AO534" s="30">
        <f ca="1">SUMIF([1]route!$E$3:$E$10005,E534,[1]!Table1[11])</f>
        <v>0</v>
      </c>
      <c r="AP534" s="30">
        <f ca="1">SUMIF([1]route!$E$3:$E$10005,E534,[1]!Table1[12])</f>
        <v>0</v>
      </c>
      <c r="AQ534" s="30">
        <f ca="1">SUMIF([1]route!$E$3:$E$10005,E534,[1]!Table1[13])</f>
        <v>0</v>
      </c>
      <c r="AR534" s="30">
        <f ca="1">SUMIF([1]route!$E$3:$E$10005,E534,[1]!Table1[14])</f>
        <v>0</v>
      </c>
      <c r="AS534" s="30">
        <f ca="1">SUMIF([1]route!$E$3:$E$10005,E534,[1]!Table1[15])</f>
        <v>0</v>
      </c>
      <c r="AT534" s="30">
        <f ca="1">SUMIF([1]route!$E$3:$E$10005,E534,[1]!Table1[16])</f>
        <v>0</v>
      </c>
      <c r="AU534" s="30">
        <f ca="1">SUMIF([1]route!$E$3:$E$10005,E534,[1]!Table1[17])</f>
        <v>0</v>
      </c>
      <c r="AV534" s="30">
        <f ca="1">SUMIF([1]route!$E$3:$E$10005,E534,[1]!Table1[18])</f>
        <v>0</v>
      </c>
      <c r="AW534" s="30">
        <f ca="1">SUMIF([1]route!$E$3:$E$10005,E534,[1]!Table1[19])</f>
        <v>0</v>
      </c>
      <c r="AX534" s="30">
        <f ca="1">SUMIF([1]route!$E$3:$E$10005,E534,[1]!Table1[20])</f>
        <v>0</v>
      </c>
      <c r="AY534" s="30">
        <f ca="1">SUMIF([1]route!$E$3:$E$10005,E534,[1]!Table1[21])</f>
        <v>0</v>
      </c>
      <c r="AZ534" s="30">
        <f ca="1">SUMIF([1]route!$E$3:$E$10005,E534,[1]!Table1[22])</f>
        <v>0</v>
      </c>
      <c r="BA534" s="30">
        <f ca="1">SUMIF([1]route!$E$3:$E$10005,E534,[1]!Table1[23])</f>
        <v>0</v>
      </c>
      <c r="BB534" s="30">
        <f ca="1">SUMIF([1]route!$E$3:$E$10005,E534,[1]!Table1[24])</f>
        <v>0</v>
      </c>
      <c r="BC534" s="30">
        <f ca="1">SUMIF([1]route!$E$3:$E$10005,E534,[1]!Table1[25])</f>
        <v>0</v>
      </c>
      <c r="BD534" s="30">
        <f ca="1">SUMIF([1]route!$E$3:$E$10005,E534,[1]!Table1[26])</f>
        <v>0</v>
      </c>
      <c r="BE534" s="30">
        <f ca="1">SUMIF([1]route!$E$3:$E$10005,E534,[1]!Table1[27])</f>
        <v>0</v>
      </c>
      <c r="BF534" s="30">
        <f ca="1">SUMIF([1]route!$E$3:$E$10005,E534,[1]!Table1[28])</f>
        <v>0</v>
      </c>
      <c r="BG534" s="30">
        <f ca="1">SUMIF([1]route!$E$3:$E$10005,E534,[1]!Table1[29])</f>
        <v>0</v>
      </c>
      <c r="BH534" s="30">
        <f ca="1">SUMIF([1]route!$E$3:$E$10005,E534,[1]!Table1[30])</f>
        <v>0</v>
      </c>
      <c r="BI534" s="30">
        <f ca="1">SUMIF([1]route!$E$3:$E$10005,E534,[1]!Table1[31])</f>
        <v>0</v>
      </c>
      <c r="BJ534" s="30">
        <f ca="1">SUMIF([1]route!$E$3:$E$10005,E534,[1]!Table1[Remain PO])</f>
        <v>0</v>
      </c>
      <c r="BK534" s="31">
        <f ca="1">SUMIF([1]route!$E$3:$E$10005,E534,[1]!Table1[N+1])</f>
        <v>0</v>
      </c>
      <c r="BL534" s="31">
        <f ca="1">SUMIF([1]route!$E$3:$E$10005,E534,[1]!Table1[N+2])</f>
        <v>0</v>
      </c>
      <c r="BM534" s="31">
        <f ca="1">SUMIF([1]route!$E$3:$E$10005,E534,[1]!Table1[N+3])</f>
        <v>0</v>
      </c>
      <c r="BN534" s="32">
        <f ca="1">SUMIF([1]route!$E$3:$E$10005,E534,[1]!Table1[N+4])</f>
        <v>0</v>
      </c>
      <c r="BP534" s="37">
        <f t="shared" si="201"/>
        <v>0</v>
      </c>
      <c r="BQ534" s="35">
        <f t="shared" ca="1" si="205"/>
        <v>0</v>
      </c>
      <c r="BR534" s="35">
        <f t="shared" ca="1" si="205"/>
        <v>0</v>
      </c>
      <c r="BS534" s="35">
        <f t="shared" ca="1" si="205"/>
        <v>0</v>
      </c>
      <c r="BT534" s="35">
        <f t="shared" ca="1" si="205"/>
        <v>0</v>
      </c>
      <c r="BU534" s="35">
        <f t="shared" ca="1" si="205"/>
        <v>0</v>
      </c>
      <c r="BV534" s="35">
        <f t="shared" ca="1" si="205"/>
        <v>0</v>
      </c>
      <c r="BW534" s="35">
        <f t="shared" ca="1" si="205"/>
        <v>0</v>
      </c>
      <c r="BX534" s="35">
        <f t="shared" ca="1" si="204"/>
        <v>0</v>
      </c>
      <c r="BY534" s="35">
        <f t="shared" ca="1" si="204"/>
        <v>0</v>
      </c>
      <c r="BZ534" s="35">
        <f t="shared" ca="1" si="204"/>
        <v>0</v>
      </c>
      <c r="CA534" s="35">
        <f t="shared" ca="1" si="204"/>
        <v>0</v>
      </c>
      <c r="CB534" s="35">
        <f t="shared" ca="1" si="204"/>
        <v>0</v>
      </c>
      <c r="CC534" s="35">
        <f t="shared" ca="1" si="204"/>
        <v>0</v>
      </c>
      <c r="CD534" s="35">
        <f t="shared" ca="1" si="204"/>
        <v>0</v>
      </c>
      <c r="CE534" s="35">
        <f t="shared" ca="1" si="204"/>
        <v>0</v>
      </c>
      <c r="CF534" s="35">
        <f t="shared" ca="1" si="204"/>
        <v>0</v>
      </c>
      <c r="CG534" s="35">
        <f t="shared" ca="1" si="203"/>
        <v>0</v>
      </c>
      <c r="CH534" s="35">
        <f t="shared" ca="1" si="203"/>
        <v>0</v>
      </c>
      <c r="CI534" s="35">
        <f t="shared" ca="1" si="203"/>
        <v>0</v>
      </c>
      <c r="CJ534" s="35">
        <f t="shared" ca="1" si="203"/>
        <v>0</v>
      </c>
      <c r="CK534" s="35">
        <f t="shared" ca="1" si="203"/>
        <v>0</v>
      </c>
      <c r="CL534" s="35">
        <f t="shared" ca="1" si="203"/>
        <v>0</v>
      </c>
      <c r="CM534" s="35">
        <f t="shared" ca="1" si="202"/>
        <v>0</v>
      </c>
      <c r="CN534" s="35">
        <f t="shared" ca="1" si="202"/>
        <v>0</v>
      </c>
      <c r="CO534" s="35">
        <f t="shared" ca="1" si="202"/>
        <v>0</v>
      </c>
      <c r="CP534" s="35">
        <f t="shared" ca="1" si="196"/>
        <v>0</v>
      </c>
      <c r="CQ534" s="35">
        <f t="shared" ca="1" si="196"/>
        <v>0</v>
      </c>
      <c r="CR534" s="35">
        <f t="shared" ca="1" si="196"/>
        <v>0</v>
      </c>
      <c r="CS534" s="35">
        <f t="shared" ref="CS534:CY570" ca="1" si="206">CR534-BG534</f>
        <v>0</v>
      </c>
      <c r="CT534" s="35">
        <f t="shared" ca="1" si="206"/>
        <v>0</v>
      </c>
      <c r="CU534" s="35">
        <f t="shared" ca="1" si="206"/>
        <v>0</v>
      </c>
      <c r="CV534" s="35">
        <f t="shared" ca="1" si="206"/>
        <v>0</v>
      </c>
      <c r="CW534" s="38">
        <f t="shared" ca="1" si="206"/>
        <v>0</v>
      </c>
      <c r="CX534" s="38">
        <f t="shared" ca="1" si="206"/>
        <v>0</v>
      </c>
      <c r="CY534" s="38">
        <f t="shared" ca="1" si="206"/>
        <v>0</v>
      </c>
      <c r="CZ534" s="39">
        <f t="shared" ca="1" si="197"/>
        <v>0</v>
      </c>
      <c r="DA534" s="35"/>
    </row>
    <row r="535" spans="4:105" x14ac:dyDescent="0.3">
      <c r="D535" s="19"/>
      <c r="E535" s="20"/>
      <c r="F535" s="21"/>
      <c r="G535" s="21"/>
      <c r="H535" s="21"/>
      <c r="I535" s="19"/>
      <c r="J535" s="19"/>
      <c r="K535" s="21"/>
      <c r="L535" s="21"/>
      <c r="M535" s="22"/>
      <c r="N535" s="22"/>
      <c r="O535" s="19"/>
      <c r="P535" s="21"/>
      <c r="Q535" s="62" t="str">
        <f>'Cutting Rules'!AD535</f>
        <v>0------------</v>
      </c>
      <c r="R535" s="23"/>
      <c r="S535" s="24"/>
      <c r="T535" s="78" t="s">
        <v>547</v>
      </c>
      <c r="U535" s="19"/>
      <c r="V535" s="25"/>
      <c r="W535" s="26"/>
      <c r="X535" s="27"/>
      <c r="Y535" s="47"/>
      <c r="Z535" s="121" t="str">
        <f>IFERROR(VLOOKUP(E535,[1]route!$E$3:$BL$10005,59,0),"")&amp;IFERROR(VLOOKUP(E535,[1]route!$E$3:$BL$10005,60,0),"")</f>
        <v/>
      </c>
      <c r="AA535" s="28">
        <f t="shared" si="199"/>
        <v>0</v>
      </c>
      <c r="AB535" s="77">
        <f t="shared" si="200"/>
        <v>0</v>
      </c>
      <c r="AC535" s="4">
        <f t="shared" si="198"/>
        <v>1</v>
      </c>
      <c r="AD535" s="29">
        <v>0</v>
      </c>
      <c r="AE535" s="30">
        <f ca="1">SUMIF([1]route!$E$3:$E$10005,E535,[1]!Table1[1])</f>
        <v>0</v>
      </c>
      <c r="AF535" s="30">
        <f ca="1">SUMIF([1]route!$E$3:$E$10005,E535,[1]!Table1[2])</f>
        <v>0</v>
      </c>
      <c r="AG535" s="30">
        <f ca="1">SUMIF([1]route!$E$3:$E$10005,E535,[1]!Table1[3])</f>
        <v>0</v>
      </c>
      <c r="AH535" s="30">
        <f ca="1">SUMIF([1]route!$E$3:$E$10005,E535,[1]!Table1[4])</f>
        <v>0</v>
      </c>
      <c r="AI535" s="30">
        <f ca="1">SUMIF([1]route!$E$3:$E$10005,E535,[1]!Table1[5])</f>
        <v>0</v>
      </c>
      <c r="AJ535" s="30">
        <f ca="1">SUMIF([1]route!$E$3:$E$10005,E535,[1]!Table1[6])</f>
        <v>0</v>
      </c>
      <c r="AK535" s="30">
        <f ca="1">SUMIF([1]route!$E$3:$E$10005,E535,[1]!Table1[7])</f>
        <v>0</v>
      </c>
      <c r="AL535" s="30">
        <f ca="1">SUMIF([1]route!$E$3:$E$10005,E535,[1]!Table1[8])</f>
        <v>0</v>
      </c>
      <c r="AM535" s="30">
        <f ca="1">SUMIF([1]route!$E$3:$E$10005,E535,[1]!Table1[9])</f>
        <v>0</v>
      </c>
      <c r="AN535" s="30">
        <f ca="1">SUMIF([1]route!$E$3:$E$10005,E535,[1]!Table1[10])</f>
        <v>0</v>
      </c>
      <c r="AO535" s="30">
        <f ca="1">SUMIF([1]route!$E$3:$E$10005,E535,[1]!Table1[11])</f>
        <v>0</v>
      </c>
      <c r="AP535" s="30">
        <f ca="1">SUMIF([1]route!$E$3:$E$10005,E535,[1]!Table1[12])</f>
        <v>0</v>
      </c>
      <c r="AQ535" s="30">
        <f ca="1">SUMIF([1]route!$E$3:$E$10005,E535,[1]!Table1[13])</f>
        <v>0</v>
      </c>
      <c r="AR535" s="30">
        <f ca="1">SUMIF([1]route!$E$3:$E$10005,E535,[1]!Table1[14])</f>
        <v>0</v>
      </c>
      <c r="AS535" s="30">
        <f ca="1">SUMIF([1]route!$E$3:$E$10005,E535,[1]!Table1[15])</f>
        <v>0</v>
      </c>
      <c r="AT535" s="30">
        <f ca="1">SUMIF([1]route!$E$3:$E$10005,E535,[1]!Table1[16])</f>
        <v>0</v>
      </c>
      <c r="AU535" s="30">
        <f ca="1">SUMIF([1]route!$E$3:$E$10005,E535,[1]!Table1[17])</f>
        <v>0</v>
      </c>
      <c r="AV535" s="30">
        <f ca="1">SUMIF([1]route!$E$3:$E$10005,E535,[1]!Table1[18])</f>
        <v>0</v>
      </c>
      <c r="AW535" s="30">
        <f ca="1">SUMIF([1]route!$E$3:$E$10005,E535,[1]!Table1[19])</f>
        <v>0</v>
      </c>
      <c r="AX535" s="30">
        <f ca="1">SUMIF([1]route!$E$3:$E$10005,E535,[1]!Table1[20])</f>
        <v>0</v>
      </c>
      <c r="AY535" s="30">
        <f ca="1">SUMIF([1]route!$E$3:$E$10005,E535,[1]!Table1[21])</f>
        <v>0</v>
      </c>
      <c r="AZ535" s="30">
        <f ca="1">SUMIF([1]route!$E$3:$E$10005,E535,[1]!Table1[22])</f>
        <v>0</v>
      </c>
      <c r="BA535" s="30">
        <f ca="1">SUMIF([1]route!$E$3:$E$10005,E535,[1]!Table1[23])</f>
        <v>0</v>
      </c>
      <c r="BB535" s="30">
        <f ca="1">SUMIF([1]route!$E$3:$E$10005,E535,[1]!Table1[24])</f>
        <v>0</v>
      </c>
      <c r="BC535" s="30">
        <f ca="1">SUMIF([1]route!$E$3:$E$10005,E535,[1]!Table1[25])</f>
        <v>0</v>
      </c>
      <c r="BD535" s="30">
        <f ca="1">SUMIF([1]route!$E$3:$E$10005,E535,[1]!Table1[26])</f>
        <v>0</v>
      </c>
      <c r="BE535" s="30">
        <f ca="1">SUMIF([1]route!$E$3:$E$10005,E535,[1]!Table1[27])</f>
        <v>0</v>
      </c>
      <c r="BF535" s="30">
        <f ca="1">SUMIF([1]route!$E$3:$E$10005,E535,[1]!Table1[28])</f>
        <v>0</v>
      </c>
      <c r="BG535" s="30">
        <f ca="1">SUMIF([1]route!$E$3:$E$10005,E535,[1]!Table1[29])</f>
        <v>0</v>
      </c>
      <c r="BH535" s="30">
        <f ca="1">SUMIF([1]route!$E$3:$E$10005,E535,[1]!Table1[30])</f>
        <v>0</v>
      </c>
      <c r="BI535" s="30">
        <f ca="1">SUMIF([1]route!$E$3:$E$10005,E535,[1]!Table1[31])</f>
        <v>0</v>
      </c>
      <c r="BJ535" s="30">
        <f ca="1">SUMIF([1]route!$E$3:$E$10005,E535,[1]!Table1[Remain PO])</f>
        <v>0</v>
      </c>
      <c r="BK535" s="31">
        <f ca="1">SUMIF([1]route!$E$3:$E$10005,E535,[1]!Table1[N+1])</f>
        <v>0</v>
      </c>
      <c r="BL535" s="31">
        <f ca="1">SUMIF([1]route!$E$3:$E$10005,E535,[1]!Table1[N+2])</f>
        <v>0</v>
      </c>
      <c r="BM535" s="31">
        <f ca="1">SUMIF([1]route!$E$3:$E$10005,E535,[1]!Table1[N+3])</f>
        <v>0</v>
      </c>
      <c r="BN535" s="32">
        <f ca="1">SUMIF([1]route!$E$3:$E$10005,E535,[1]!Table1[N+4])</f>
        <v>0</v>
      </c>
      <c r="BP535" s="37">
        <f t="shared" si="201"/>
        <v>0</v>
      </c>
      <c r="BQ535" s="35">
        <f t="shared" ca="1" si="205"/>
        <v>0</v>
      </c>
      <c r="BR535" s="35">
        <f t="shared" ca="1" si="205"/>
        <v>0</v>
      </c>
      <c r="BS535" s="35">
        <f t="shared" ca="1" si="205"/>
        <v>0</v>
      </c>
      <c r="BT535" s="35">
        <f t="shared" ca="1" si="205"/>
        <v>0</v>
      </c>
      <c r="BU535" s="35">
        <f t="shared" ca="1" si="205"/>
        <v>0</v>
      </c>
      <c r="BV535" s="35">
        <f t="shared" ca="1" si="205"/>
        <v>0</v>
      </c>
      <c r="BW535" s="35">
        <f t="shared" ca="1" si="205"/>
        <v>0</v>
      </c>
      <c r="BX535" s="35">
        <f t="shared" ca="1" si="204"/>
        <v>0</v>
      </c>
      <c r="BY535" s="35">
        <f t="shared" ca="1" si="204"/>
        <v>0</v>
      </c>
      <c r="BZ535" s="35">
        <f t="shared" ca="1" si="204"/>
        <v>0</v>
      </c>
      <c r="CA535" s="35">
        <f t="shared" ca="1" si="204"/>
        <v>0</v>
      </c>
      <c r="CB535" s="35">
        <f t="shared" ca="1" si="204"/>
        <v>0</v>
      </c>
      <c r="CC535" s="35">
        <f t="shared" ca="1" si="204"/>
        <v>0</v>
      </c>
      <c r="CD535" s="35">
        <f t="shared" ca="1" si="204"/>
        <v>0</v>
      </c>
      <c r="CE535" s="35">
        <f t="shared" ca="1" si="204"/>
        <v>0</v>
      </c>
      <c r="CF535" s="35">
        <f t="shared" ca="1" si="204"/>
        <v>0</v>
      </c>
      <c r="CG535" s="35">
        <f t="shared" ca="1" si="203"/>
        <v>0</v>
      </c>
      <c r="CH535" s="35">
        <f t="shared" ca="1" si="203"/>
        <v>0</v>
      </c>
      <c r="CI535" s="35">
        <f t="shared" ca="1" si="203"/>
        <v>0</v>
      </c>
      <c r="CJ535" s="35">
        <f t="shared" ca="1" si="203"/>
        <v>0</v>
      </c>
      <c r="CK535" s="35">
        <f t="shared" ca="1" si="203"/>
        <v>0</v>
      </c>
      <c r="CL535" s="35">
        <f t="shared" ca="1" si="203"/>
        <v>0</v>
      </c>
      <c r="CM535" s="35">
        <f t="shared" ca="1" si="202"/>
        <v>0</v>
      </c>
      <c r="CN535" s="35">
        <f t="shared" ca="1" si="202"/>
        <v>0</v>
      </c>
      <c r="CO535" s="35">
        <f t="shared" ca="1" si="202"/>
        <v>0</v>
      </c>
      <c r="CP535" s="35">
        <f t="shared" ca="1" si="202"/>
        <v>0</v>
      </c>
      <c r="CQ535" s="35">
        <f t="shared" ca="1" si="202"/>
        <v>0</v>
      </c>
      <c r="CR535" s="35">
        <f t="shared" ca="1" si="202"/>
        <v>0</v>
      </c>
      <c r="CS535" s="35">
        <f t="shared" ca="1" si="206"/>
        <v>0</v>
      </c>
      <c r="CT535" s="35">
        <f t="shared" ca="1" si="206"/>
        <v>0</v>
      </c>
      <c r="CU535" s="35">
        <f t="shared" ca="1" si="206"/>
        <v>0</v>
      </c>
      <c r="CV535" s="35">
        <f t="shared" ca="1" si="206"/>
        <v>0</v>
      </c>
      <c r="CW535" s="38">
        <f t="shared" ca="1" si="206"/>
        <v>0</v>
      </c>
      <c r="CX535" s="38">
        <f t="shared" ca="1" si="206"/>
        <v>0</v>
      </c>
      <c r="CY535" s="38">
        <f t="shared" ca="1" si="206"/>
        <v>0</v>
      </c>
      <c r="CZ535" s="39">
        <f t="shared" ca="1" si="197"/>
        <v>0</v>
      </c>
      <c r="DA535" s="35"/>
    </row>
    <row r="536" spans="4:105" x14ac:dyDescent="0.3">
      <c r="D536" s="19"/>
      <c r="E536" s="20"/>
      <c r="F536" s="21"/>
      <c r="G536" s="21"/>
      <c r="H536" s="21"/>
      <c r="I536" s="19"/>
      <c r="J536" s="19"/>
      <c r="K536" s="21"/>
      <c r="L536" s="21"/>
      <c r="M536" s="22"/>
      <c r="N536" s="22"/>
      <c r="O536" s="19"/>
      <c r="P536" s="21"/>
      <c r="Q536" s="62" t="str">
        <f>'Cutting Rules'!AD536</f>
        <v>0------------</v>
      </c>
      <c r="R536" s="23"/>
      <c r="S536" s="24"/>
      <c r="T536" s="78" t="s">
        <v>547</v>
      </c>
      <c r="U536" s="19"/>
      <c r="V536" s="25"/>
      <c r="W536" s="26"/>
      <c r="X536" s="27"/>
      <c r="Y536" s="47"/>
      <c r="Z536" s="121" t="str">
        <f>IFERROR(VLOOKUP(E536,[1]route!$E$3:$BL$10005,59,0),"")&amp;IFERROR(VLOOKUP(E536,[1]route!$E$3:$BL$10005,60,0),"")</f>
        <v/>
      </c>
      <c r="AA536" s="28">
        <f t="shared" si="199"/>
        <v>0</v>
      </c>
      <c r="AB536" s="77">
        <f t="shared" si="200"/>
        <v>0</v>
      </c>
      <c r="AC536" s="4">
        <f t="shared" si="198"/>
        <v>1</v>
      </c>
      <c r="AD536" s="29">
        <v>0</v>
      </c>
      <c r="AE536" s="30">
        <f ca="1">SUMIF([1]route!$E$3:$E$10005,E536,[1]!Table1[1])</f>
        <v>0</v>
      </c>
      <c r="AF536" s="30">
        <f ca="1">SUMIF([1]route!$E$3:$E$10005,E536,[1]!Table1[2])</f>
        <v>0</v>
      </c>
      <c r="AG536" s="30">
        <f ca="1">SUMIF([1]route!$E$3:$E$10005,E536,[1]!Table1[3])</f>
        <v>0</v>
      </c>
      <c r="AH536" s="30">
        <f ca="1">SUMIF([1]route!$E$3:$E$10005,E536,[1]!Table1[4])</f>
        <v>0</v>
      </c>
      <c r="AI536" s="30">
        <f ca="1">SUMIF([1]route!$E$3:$E$10005,E536,[1]!Table1[5])</f>
        <v>0</v>
      </c>
      <c r="AJ536" s="30">
        <f ca="1">SUMIF([1]route!$E$3:$E$10005,E536,[1]!Table1[6])</f>
        <v>0</v>
      </c>
      <c r="AK536" s="30">
        <f ca="1">SUMIF([1]route!$E$3:$E$10005,E536,[1]!Table1[7])</f>
        <v>0</v>
      </c>
      <c r="AL536" s="30">
        <f ca="1">SUMIF([1]route!$E$3:$E$10005,E536,[1]!Table1[8])</f>
        <v>0</v>
      </c>
      <c r="AM536" s="30">
        <f ca="1">SUMIF([1]route!$E$3:$E$10005,E536,[1]!Table1[9])</f>
        <v>0</v>
      </c>
      <c r="AN536" s="30">
        <f ca="1">SUMIF([1]route!$E$3:$E$10005,E536,[1]!Table1[10])</f>
        <v>0</v>
      </c>
      <c r="AO536" s="30">
        <f ca="1">SUMIF([1]route!$E$3:$E$10005,E536,[1]!Table1[11])</f>
        <v>0</v>
      </c>
      <c r="AP536" s="30">
        <f ca="1">SUMIF([1]route!$E$3:$E$10005,E536,[1]!Table1[12])</f>
        <v>0</v>
      </c>
      <c r="AQ536" s="30">
        <f ca="1">SUMIF([1]route!$E$3:$E$10005,E536,[1]!Table1[13])</f>
        <v>0</v>
      </c>
      <c r="AR536" s="30">
        <f ca="1">SUMIF([1]route!$E$3:$E$10005,E536,[1]!Table1[14])</f>
        <v>0</v>
      </c>
      <c r="AS536" s="30">
        <f ca="1">SUMIF([1]route!$E$3:$E$10005,E536,[1]!Table1[15])</f>
        <v>0</v>
      </c>
      <c r="AT536" s="30">
        <f ca="1">SUMIF([1]route!$E$3:$E$10005,E536,[1]!Table1[16])</f>
        <v>0</v>
      </c>
      <c r="AU536" s="30">
        <f ca="1">SUMIF([1]route!$E$3:$E$10005,E536,[1]!Table1[17])</f>
        <v>0</v>
      </c>
      <c r="AV536" s="30">
        <f ca="1">SUMIF([1]route!$E$3:$E$10005,E536,[1]!Table1[18])</f>
        <v>0</v>
      </c>
      <c r="AW536" s="30">
        <f ca="1">SUMIF([1]route!$E$3:$E$10005,E536,[1]!Table1[19])</f>
        <v>0</v>
      </c>
      <c r="AX536" s="30">
        <f ca="1">SUMIF([1]route!$E$3:$E$10005,E536,[1]!Table1[20])</f>
        <v>0</v>
      </c>
      <c r="AY536" s="30">
        <f ca="1">SUMIF([1]route!$E$3:$E$10005,E536,[1]!Table1[21])</f>
        <v>0</v>
      </c>
      <c r="AZ536" s="30">
        <f ca="1">SUMIF([1]route!$E$3:$E$10005,E536,[1]!Table1[22])</f>
        <v>0</v>
      </c>
      <c r="BA536" s="30">
        <f ca="1">SUMIF([1]route!$E$3:$E$10005,E536,[1]!Table1[23])</f>
        <v>0</v>
      </c>
      <c r="BB536" s="30">
        <f ca="1">SUMIF([1]route!$E$3:$E$10005,E536,[1]!Table1[24])</f>
        <v>0</v>
      </c>
      <c r="BC536" s="30">
        <f ca="1">SUMIF([1]route!$E$3:$E$10005,E536,[1]!Table1[25])</f>
        <v>0</v>
      </c>
      <c r="BD536" s="30">
        <f ca="1">SUMIF([1]route!$E$3:$E$10005,E536,[1]!Table1[26])</f>
        <v>0</v>
      </c>
      <c r="BE536" s="30">
        <f ca="1">SUMIF([1]route!$E$3:$E$10005,E536,[1]!Table1[27])</f>
        <v>0</v>
      </c>
      <c r="BF536" s="30">
        <f ca="1">SUMIF([1]route!$E$3:$E$10005,E536,[1]!Table1[28])</f>
        <v>0</v>
      </c>
      <c r="BG536" s="30">
        <f ca="1">SUMIF([1]route!$E$3:$E$10005,E536,[1]!Table1[29])</f>
        <v>0</v>
      </c>
      <c r="BH536" s="30">
        <f ca="1">SUMIF([1]route!$E$3:$E$10005,E536,[1]!Table1[30])</f>
        <v>0</v>
      </c>
      <c r="BI536" s="30">
        <f ca="1">SUMIF([1]route!$E$3:$E$10005,E536,[1]!Table1[31])</f>
        <v>0</v>
      </c>
      <c r="BJ536" s="30">
        <f ca="1">SUMIF([1]route!$E$3:$E$10005,E536,[1]!Table1[Remain PO])</f>
        <v>0</v>
      </c>
      <c r="BK536" s="31">
        <f ca="1">SUMIF([1]route!$E$3:$E$10005,E536,[1]!Table1[N+1])</f>
        <v>0</v>
      </c>
      <c r="BL536" s="31">
        <f ca="1">SUMIF([1]route!$E$3:$E$10005,E536,[1]!Table1[N+2])</f>
        <v>0</v>
      </c>
      <c r="BM536" s="31">
        <f ca="1">SUMIF([1]route!$E$3:$E$10005,E536,[1]!Table1[N+3])</f>
        <v>0</v>
      </c>
      <c r="BN536" s="32">
        <f ca="1">SUMIF([1]route!$E$3:$E$10005,E536,[1]!Table1[N+4])</f>
        <v>0</v>
      </c>
      <c r="BP536" s="37">
        <f t="shared" si="201"/>
        <v>0</v>
      </c>
      <c r="BQ536" s="35">
        <f t="shared" ca="1" si="205"/>
        <v>0</v>
      </c>
      <c r="BR536" s="35">
        <f t="shared" ca="1" si="205"/>
        <v>0</v>
      </c>
      <c r="BS536" s="35">
        <f t="shared" ca="1" si="205"/>
        <v>0</v>
      </c>
      <c r="BT536" s="35">
        <f t="shared" ca="1" si="205"/>
        <v>0</v>
      </c>
      <c r="BU536" s="35">
        <f t="shared" ca="1" si="205"/>
        <v>0</v>
      </c>
      <c r="BV536" s="35">
        <f t="shared" ca="1" si="205"/>
        <v>0</v>
      </c>
      <c r="BW536" s="35">
        <f t="shared" ca="1" si="205"/>
        <v>0</v>
      </c>
      <c r="BX536" s="35">
        <f t="shared" ca="1" si="204"/>
        <v>0</v>
      </c>
      <c r="BY536" s="35">
        <f t="shared" ca="1" si="204"/>
        <v>0</v>
      </c>
      <c r="BZ536" s="35">
        <f t="shared" ca="1" si="204"/>
        <v>0</v>
      </c>
      <c r="CA536" s="35">
        <f t="shared" ca="1" si="204"/>
        <v>0</v>
      </c>
      <c r="CB536" s="35">
        <f t="shared" ca="1" si="204"/>
        <v>0</v>
      </c>
      <c r="CC536" s="35">
        <f t="shared" ca="1" si="204"/>
        <v>0</v>
      </c>
      <c r="CD536" s="35">
        <f t="shared" ca="1" si="204"/>
        <v>0</v>
      </c>
      <c r="CE536" s="35">
        <f t="shared" ca="1" si="204"/>
        <v>0</v>
      </c>
      <c r="CF536" s="35">
        <f t="shared" ca="1" si="204"/>
        <v>0</v>
      </c>
      <c r="CG536" s="35">
        <f t="shared" ca="1" si="203"/>
        <v>0</v>
      </c>
      <c r="CH536" s="35">
        <f t="shared" ca="1" si="203"/>
        <v>0</v>
      </c>
      <c r="CI536" s="35">
        <f t="shared" ca="1" si="203"/>
        <v>0</v>
      </c>
      <c r="CJ536" s="35">
        <f t="shared" ca="1" si="203"/>
        <v>0</v>
      </c>
      <c r="CK536" s="35">
        <f t="shared" ca="1" si="203"/>
        <v>0</v>
      </c>
      <c r="CL536" s="35">
        <f t="shared" ca="1" si="203"/>
        <v>0</v>
      </c>
      <c r="CM536" s="35">
        <f t="shared" ca="1" si="202"/>
        <v>0</v>
      </c>
      <c r="CN536" s="35">
        <f t="shared" ca="1" si="202"/>
        <v>0</v>
      </c>
      <c r="CO536" s="35">
        <f t="shared" ca="1" si="202"/>
        <v>0</v>
      </c>
      <c r="CP536" s="35">
        <f t="shared" ca="1" si="202"/>
        <v>0</v>
      </c>
      <c r="CQ536" s="35">
        <f t="shared" ca="1" si="202"/>
        <v>0</v>
      </c>
      <c r="CR536" s="35">
        <f t="shared" ca="1" si="202"/>
        <v>0</v>
      </c>
      <c r="CS536" s="35">
        <f t="shared" ca="1" si="206"/>
        <v>0</v>
      </c>
      <c r="CT536" s="35">
        <f t="shared" ca="1" si="206"/>
        <v>0</v>
      </c>
      <c r="CU536" s="35">
        <f t="shared" ca="1" si="206"/>
        <v>0</v>
      </c>
      <c r="CV536" s="35">
        <f t="shared" ca="1" si="206"/>
        <v>0</v>
      </c>
      <c r="CW536" s="38">
        <f t="shared" ca="1" si="206"/>
        <v>0</v>
      </c>
      <c r="CX536" s="38">
        <f t="shared" ca="1" si="206"/>
        <v>0</v>
      </c>
      <c r="CY536" s="38">
        <f t="shared" ca="1" si="206"/>
        <v>0</v>
      </c>
      <c r="CZ536" s="39">
        <f t="shared" ca="1" si="197"/>
        <v>0</v>
      </c>
      <c r="DA536" s="35"/>
    </row>
    <row r="537" spans="4:105" x14ac:dyDescent="0.3">
      <c r="D537" s="19"/>
      <c r="E537" s="20"/>
      <c r="F537" s="21"/>
      <c r="G537" s="21"/>
      <c r="H537" s="21"/>
      <c r="I537" s="19"/>
      <c r="J537" s="19"/>
      <c r="K537" s="21"/>
      <c r="L537" s="21"/>
      <c r="M537" s="22"/>
      <c r="N537" s="22"/>
      <c r="O537" s="19"/>
      <c r="P537" s="21"/>
      <c r="Q537" s="62" t="str">
        <f>'Cutting Rules'!AD537</f>
        <v>0------------</v>
      </c>
      <c r="R537" s="23"/>
      <c r="S537" s="24"/>
      <c r="T537" s="78" t="s">
        <v>547</v>
      </c>
      <c r="U537" s="19"/>
      <c r="V537" s="25"/>
      <c r="W537" s="26"/>
      <c r="X537" s="27"/>
      <c r="Y537" s="47"/>
      <c r="Z537" s="121" t="str">
        <f>IFERROR(VLOOKUP(E537,[1]route!$E$3:$BL$10005,59,0),"")&amp;IFERROR(VLOOKUP(E537,[1]route!$E$3:$BL$10005,60,0),"")</f>
        <v/>
      </c>
      <c r="AA537" s="28">
        <f t="shared" si="199"/>
        <v>0</v>
      </c>
      <c r="AB537" s="77">
        <f t="shared" si="200"/>
        <v>0</v>
      </c>
      <c r="AC537" s="4">
        <f t="shared" si="198"/>
        <v>1</v>
      </c>
      <c r="AD537" s="29">
        <v>0</v>
      </c>
      <c r="AE537" s="30">
        <f ca="1">SUMIF([1]route!$E$3:$E$10005,E537,[1]!Table1[1])</f>
        <v>0</v>
      </c>
      <c r="AF537" s="30">
        <f ca="1">SUMIF([1]route!$E$3:$E$10005,E537,[1]!Table1[2])</f>
        <v>0</v>
      </c>
      <c r="AG537" s="30">
        <f ca="1">SUMIF([1]route!$E$3:$E$10005,E537,[1]!Table1[3])</f>
        <v>0</v>
      </c>
      <c r="AH537" s="30">
        <f ca="1">SUMIF([1]route!$E$3:$E$10005,E537,[1]!Table1[4])</f>
        <v>0</v>
      </c>
      <c r="AI537" s="30">
        <f ca="1">SUMIF([1]route!$E$3:$E$10005,E537,[1]!Table1[5])</f>
        <v>0</v>
      </c>
      <c r="AJ537" s="30">
        <f ca="1">SUMIF([1]route!$E$3:$E$10005,E537,[1]!Table1[6])</f>
        <v>0</v>
      </c>
      <c r="AK537" s="30">
        <f ca="1">SUMIF([1]route!$E$3:$E$10005,E537,[1]!Table1[7])</f>
        <v>0</v>
      </c>
      <c r="AL537" s="30">
        <f ca="1">SUMIF([1]route!$E$3:$E$10005,E537,[1]!Table1[8])</f>
        <v>0</v>
      </c>
      <c r="AM537" s="30">
        <f ca="1">SUMIF([1]route!$E$3:$E$10005,E537,[1]!Table1[9])</f>
        <v>0</v>
      </c>
      <c r="AN537" s="30">
        <f ca="1">SUMIF([1]route!$E$3:$E$10005,E537,[1]!Table1[10])</f>
        <v>0</v>
      </c>
      <c r="AO537" s="30">
        <f ca="1">SUMIF([1]route!$E$3:$E$10005,E537,[1]!Table1[11])</f>
        <v>0</v>
      </c>
      <c r="AP537" s="30">
        <f ca="1">SUMIF([1]route!$E$3:$E$10005,E537,[1]!Table1[12])</f>
        <v>0</v>
      </c>
      <c r="AQ537" s="30">
        <f ca="1">SUMIF([1]route!$E$3:$E$10005,E537,[1]!Table1[13])</f>
        <v>0</v>
      </c>
      <c r="AR537" s="30">
        <f ca="1">SUMIF([1]route!$E$3:$E$10005,E537,[1]!Table1[14])</f>
        <v>0</v>
      </c>
      <c r="AS537" s="30">
        <f ca="1">SUMIF([1]route!$E$3:$E$10005,E537,[1]!Table1[15])</f>
        <v>0</v>
      </c>
      <c r="AT537" s="30">
        <f ca="1">SUMIF([1]route!$E$3:$E$10005,E537,[1]!Table1[16])</f>
        <v>0</v>
      </c>
      <c r="AU537" s="30">
        <f ca="1">SUMIF([1]route!$E$3:$E$10005,E537,[1]!Table1[17])</f>
        <v>0</v>
      </c>
      <c r="AV537" s="30">
        <f ca="1">SUMIF([1]route!$E$3:$E$10005,E537,[1]!Table1[18])</f>
        <v>0</v>
      </c>
      <c r="AW537" s="30">
        <f ca="1">SUMIF([1]route!$E$3:$E$10005,E537,[1]!Table1[19])</f>
        <v>0</v>
      </c>
      <c r="AX537" s="30">
        <f ca="1">SUMIF([1]route!$E$3:$E$10005,E537,[1]!Table1[20])</f>
        <v>0</v>
      </c>
      <c r="AY537" s="30">
        <f ca="1">SUMIF([1]route!$E$3:$E$10005,E537,[1]!Table1[21])</f>
        <v>0</v>
      </c>
      <c r="AZ537" s="30">
        <f ca="1">SUMIF([1]route!$E$3:$E$10005,E537,[1]!Table1[22])</f>
        <v>0</v>
      </c>
      <c r="BA537" s="30">
        <f ca="1">SUMIF([1]route!$E$3:$E$10005,E537,[1]!Table1[23])</f>
        <v>0</v>
      </c>
      <c r="BB537" s="30">
        <f ca="1">SUMIF([1]route!$E$3:$E$10005,E537,[1]!Table1[24])</f>
        <v>0</v>
      </c>
      <c r="BC537" s="30">
        <f ca="1">SUMIF([1]route!$E$3:$E$10005,E537,[1]!Table1[25])</f>
        <v>0</v>
      </c>
      <c r="BD537" s="30">
        <f ca="1">SUMIF([1]route!$E$3:$E$10005,E537,[1]!Table1[26])</f>
        <v>0</v>
      </c>
      <c r="BE537" s="30">
        <f ca="1">SUMIF([1]route!$E$3:$E$10005,E537,[1]!Table1[27])</f>
        <v>0</v>
      </c>
      <c r="BF537" s="30">
        <f ca="1">SUMIF([1]route!$E$3:$E$10005,E537,[1]!Table1[28])</f>
        <v>0</v>
      </c>
      <c r="BG537" s="30">
        <f ca="1">SUMIF([1]route!$E$3:$E$10005,E537,[1]!Table1[29])</f>
        <v>0</v>
      </c>
      <c r="BH537" s="30">
        <f ca="1">SUMIF([1]route!$E$3:$E$10005,E537,[1]!Table1[30])</f>
        <v>0</v>
      </c>
      <c r="BI537" s="30">
        <f ca="1">SUMIF([1]route!$E$3:$E$10005,E537,[1]!Table1[31])</f>
        <v>0</v>
      </c>
      <c r="BJ537" s="30">
        <f ca="1">SUMIF([1]route!$E$3:$E$10005,E537,[1]!Table1[Remain PO])</f>
        <v>0</v>
      </c>
      <c r="BK537" s="31">
        <f ca="1">SUMIF([1]route!$E$3:$E$10005,E537,[1]!Table1[N+1])</f>
        <v>0</v>
      </c>
      <c r="BL537" s="31">
        <f ca="1">SUMIF([1]route!$E$3:$E$10005,E537,[1]!Table1[N+2])</f>
        <v>0</v>
      </c>
      <c r="BM537" s="31">
        <f ca="1">SUMIF([1]route!$E$3:$E$10005,E537,[1]!Table1[N+3])</f>
        <v>0</v>
      </c>
      <c r="BN537" s="32">
        <f ca="1">SUMIF([1]route!$E$3:$E$10005,E537,[1]!Table1[N+4])</f>
        <v>0</v>
      </c>
      <c r="BP537" s="37">
        <f t="shared" si="201"/>
        <v>0</v>
      </c>
      <c r="BQ537" s="35">
        <f t="shared" ca="1" si="205"/>
        <v>0</v>
      </c>
      <c r="BR537" s="35">
        <f t="shared" ca="1" si="205"/>
        <v>0</v>
      </c>
      <c r="BS537" s="35">
        <f t="shared" ca="1" si="205"/>
        <v>0</v>
      </c>
      <c r="BT537" s="35">
        <f t="shared" ca="1" si="205"/>
        <v>0</v>
      </c>
      <c r="BU537" s="35">
        <f t="shared" ca="1" si="205"/>
        <v>0</v>
      </c>
      <c r="BV537" s="35">
        <f t="shared" ca="1" si="205"/>
        <v>0</v>
      </c>
      <c r="BW537" s="35">
        <f t="shared" ca="1" si="205"/>
        <v>0</v>
      </c>
      <c r="BX537" s="35">
        <f t="shared" ca="1" si="204"/>
        <v>0</v>
      </c>
      <c r="BY537" s="35">
        <f t="shared" ca="1" si="204"/>
        <v>0</v>
      </c>
      <c r="BZ537" s="35">
        <f t="shared" ca="1" si="204"/>
        <v>0</v>
      </c>
      <c r="CA537" s="35">
        <f t="shared" ca="1" si="204"/>
        <v>0</v>
      </c>
      <c r="CB537" s="35">
        <f t="shared" ca="1" si="204"/>
        <v>0</v>
      </c>
      <c r="CC537" s="35">
        <f t="shared" ca="1" si="204"/>
        <v>0</v>
      </c>
      <c r="CD537" s="35">
        <f t="shared" ca="1" si="204"/>
        <v>0</v>
      </c>
      <c r="CE537" s="35">
        <f t="shared" ca="1" si="204"/>
        <v>0</v>
      </c>
      <c r="CF537" s="35">
        <f t="shared" ca="1" si="204"/>
        <v>0</v>
      </c>
      <c r="CG537" s="35">
        <f t="shared" ca="1" si="203"/>
        <v>0</v>
      </c>
      <c r="CH537" s="35">
        <f t="shared" ca="1" si="203"/>
        <v>0</v>
      </c>
      <c r="CI537" s="35">
        <f t="shared" ca="1" si="203"/>
        <v>0</v>
      </c>
      <c r="CJ537" s="35">
        <f t="shared" ca="1" si="203"/>
        <v>0</v>
      </c>
      <c r="CK537" s="35">
        <f t="shared" ca="1" si="203"/>
        <v>0</v>
      </c>
      <c r="CL537" s="35">
        <f t="shared" ca="1" si="203"/>
        <v>0</v>
      </c>
      <c r="CM537" s="35">
        <f t="shared" ca="1" si="202"/>
        <v>0</v>
      </c>
      <c r="CN537" s="35">
        <f t="shared" ca="1" si="202"/>
        <v>0</v>
      </c>
      <c r="CO537" s="35">
        <f t="shared" ca="1" si="202"/>
        <v>0</v>
      </c>
      <c r="CP537" s="35">
        <f t="shared" ca="1" si="202"/>
        <v>0</v>
      </c>
      <c r="CQ537" s="35">
        <f t="shared" ca="1" si="202"/>
        <v>0</v>
      </c>
      <c r="CR537" s="35">
        <f t="shared" ca="1" si="202"/>
        <v>0</v>
      </c>
      <c r="CS537" s="35">
        <f t="shared" ca="1" si="206"/>
        <v>0</v>
      </c>
      <c r="CT537" s="35">
        <f t="shared" ca="1" si="206"/>
        <v>0</v>
      </c>
      <c r="CU537" s="35">
        <f t="shared" ca="1" si="206"/>
        <v>0</v>
      </c>
      <c r="CV537" s="35">
        <f t="shared" ca="1" si="206"/>
        <v>0</v>
      </c>
      <c r="CW537" s="38">
        <f t="shared" ca="1" si="206"/>
        <v>0</v>
      </c>
      <c r="CX537" s="38">
        <f t="shared" ca="1" si="206"/>
        <v>0</v>
      </c>
      <c r="CY537" s="38">
        <f t="shared" ca="1" si="206"/>
        <v>0</v>
      </c>
      <c r="CZ537" s="39">
        <f t="shared" ca="1" si="197"/>
        <v>0</v>
      </c>
      <c r="DA537" s="35"/>
    </row>
    <row r="538" spans="4:105" x14ac:dyDescent="0.3">
      <c r="D538" s="19"/>
      <c r="E538" s="20"/>
      <c r="F538" s="21"/>
      <c r="G538" s="21"/>
      <c r="H538" s="21"/>
      <c r="I538" s="19"/>
      <c r="J538" s="19"/>
      <c r="K538" s="21"/>
      <c r="L538" s="21"/>
      <c r="M538" s="22"/>
      <c r="N538" s="22"/>
      <c r="O538" s="19"/>
      <c r="P538" s="21"/>
      <c r="Q538" s="62" t="str">
        <f>'Cutting Rules'!AD538</f>
        <v>0------------</v>
      </c>
      <c r="R538" s="23"/>
      <c r="S538" s="24"/>
      <c r="T538" s="78" t="s">
        <v>547</v>
      </c>
      <c r="U538" s="19"/>
      <c r="V538" s="25"/>
      <c r="W538" s="26"/>
      <c r="X538" s="27"/>
      <c r="Y538" s="47"/>
      <c r="Z538" s="121" t="str">
        <f>IFERROR(VLOOKUP(E538,[1]route!$E$3:$BL$10005,59,0),"")&amp;IFERROR(VLOOKUP(E538,[1]route!$E$3:$BL$10005,60,0),"")</f>
        <v/>
      </c>
      <c r="AA538" s="28">
        <f t="shared" si="199"/>
        <v>0</v>
      </c>
      <c r="AB538" s="77">
        <f t="shared" si="200"/>
        <v>0</v>
      </c>
      <c r="AC538" s="4">
        <f t="shared" si="198"/>
        <v>1</v>
      </c>
      <c r="AD538" s="29">
        <v>0</v>
      </c>
      <c r="AE538" s="30">
        <f ca="1">SUMIF([1]route!$E$3:$E$10005,E538,[1]!Table1[1])</f>
        <v>0</v>
      </c>
      <c r="AF538" s="30">
        <f ca="1">SUMIF([1]route!$E$3:$E$10005,E538,[1]!Table1[2])</f>
        <v>0</v>
      </c>
      <c r="AG538" s="30">
        <f ca="1">SUMIF([1]route!$E$3:$E$10005,E538,[1]!Table1[3])</f>
        <v>0</v>
      </c>
      <c r="AH538" s="30">
        <f ca="1">SUMIF([1]route!$E$3:$E$10005,E538,[1]!Table1[4])</f>
        <v>0</v>
      </c>
      <c r="AI538" s="30">
        <f ca="1">SUMIF([1]route!$E$3:$E$10005,E538,[1]!Table1[5])</f>
        <v>0</v>
      </c>
      <c r="AJ538" s="30">
        <f ca="1">SUMIF([1]route!$E$3:$E$10005,E538,[1]!Table1[6])</f>
        <v>0</v>
      </c>
      <c r="AK538" s="30">
        <f ca="1">SUMIF([1]route!$E$3:$E$10005,E538,[1]!Table1[7])</f>
        <v>0</v>
      </c>
      <c r="AL538" s="30">
        <f ca="1">SUMIF([1]route!$E$3:$E$10005,E538,[1]!Table1[8])</f>
        <v>0</v>
      </c>
      <c r="AM538" s="30">
        <f ca="1">SUMIF([1]route!$E$3:$E$10005,E538,[1]!Table1[9])</f>
        <v>0</v>
      </c>
      <c r="AN538" s="30">
        <f ca="1">SUMIF([1]route!$E$3:$E$10005,E538,[1]!Table1[10])</f>
        <v>0</v>
      </c>
      <c r="AO538" s="30">
        <f ca="1">SUMIF([1]route!$E$3:$E$10005,E538,[1]!Table1[11])</f>
        <v>0</v>
      </c>
      <c r="AP538" s="30">
        <f ca="1">SUMIF([1]route!$E$3:$E$10005,E538,[1]!Table1[12])</f>
        <v>0</v>
      </c>
      <c r="AQ538" s="30">
        <f ca="1">SUMIF([1]route!$E$3:$E$10005,E538,[1]!Table1[13])</f>
        <v>0</v>
      </c>
      <c r="AR538" s="30">
        <f ca="1">SUMIF([1]route!$E$3:$E$10005,E538,[1]!Table1[14])</f>
        <v>0</v>
      </c>
      <c r="AS538" s="30">
        <f ca="1">SUMIF([1]route!$E$3:$E$10005,E538,[1]!Table1[15])</f>
        <v>0</v>
      </c>
      <c r="AT538" s="30">
        <f ca="1">SUMIF([1]route!$E$3:$E$10005,E538,[1]!Table1[16])</f>
        <v>0</v>
      </c>
      <c r="AU538" s="30">
        <f ca="1">SUMIF([1]route!$E$3:$E$10005,E538,[1]!Table1[17])</f>
        <v>0</v>
      </c>
      <c r="AV538" s="30">
        <f ca="1">SUMIF([1]route!$E$3:$E$10005,E538,[1]!Table1[18])</f>
        <v>0</v>
      </c>
      <c r="AW538" s="30">
        <f ca="1">SUMIF([1]route!$E$3:$E$10005,E538,[1]!Table1[19])</f>
        <v>0</v>
      </c>
      <c r="AX538" s="30">
        <f ca="1">SUMIF([1]route!$E$3:$E$10005,E538,[1]!Table1[20])</f>
        <v>0</v>
      </c>
      <c r="AY538" s="30">
        <f ca="1">SUMIF([1]route!$E$3:$E$10005,E538,[1]!Table1[21])</f>
        <v>0</v>
      </c>
      <c r="AZ538" s="30">
        <f ca="1">SUMIF([1]route!$E$3:$E$10005,E538,[1]!Table1[22])</f>
        <v>0</v>
      </c>
      <c r="BA538" s="30">
        <f ca="1">SUMIF([1]route!$E$3:$E$10005,E538,[1]!Table1[23])</f>
        <v>0</v>
      </c>
      <c r="BB538" s="30">
        <f ca="1">SUMIF([1]route!$E$3:$E$10005,E538,[1]!Table1[24])</f>
        <v>0</v>
      </c>
      <c r="BC538" s="30">
        <f ca="1">SUMIF([1]route!$E$3:$E$10005,E538,[1]!Table1[25])</f>
        <v>0</v>
      </c>
      <c r="BD538" s="30">
        <f ca="1">SUMIF([1]route!$E$3:$E$10005,E538,[1]!Table1[26])</f>
        <v>0</v>
      </c>
      <c r="BE538" s="30">
        <f ca="1">SUMIF([1]route!$E$3:$E$10005,E538,[1]!Table1[27])</f>
        <v>0</v>
      </c>
      <c r="BF538" s="30">
        <f ca="1">SUMIF([1]route!$E$3:$E$10005,E538,[1]!Table1[28])</f>
        <v>0</v>
      </c>
      <c r="BG538" s="30">
        <f ca="1">SUMIF([1]route!$E$3:$E$10005,E538,[1]!Table1[29])</f>
        <v>0</v>
      </c>
      <c r="BH538" s="30">
        <f ca="1">SUMIF([1]route!$E$3:$E$10005,E538,[1]!Table1[30])</f>
        <v>0</v>
      </c>
      <c r="BI538" s="30">
        <f ca="1">SUMIF([1]route!$E$3:$E$10005,E538,[1]!Table1[31])</f>
        <v>0</v>
      </c>
      <c r="BJ538" s="30">
        <f ca="1">SUMIF([1]route!$E$3:$E$10005,E538,[1]!Table1[Remain PO])</f>
        <v>0</v>
      </c>
      <c r="BK538" s="31">
        <f ca="1">SUMIF([1]route!$E$3:$E$10005,E538,[1]!Table1[N+1])</f>
        <v>0</v>
      </c>
      <c r="BL538" s="31">
        <f ca="1">SUMIF([1]route!$E$3:$E$10005,E538,[1]!Table1[N+2])</f>
        <v>0</v>
      </c>
      <c r="BM538" s="31">
        <f ca="1">SUMIF([1]route!$E$3:$E$10005,E538,[1]!Table1[N+3])</f>
        <v>0</v>
      </c>
      <c r="BN538" s="32">
        <f ca="1">SUMIF([1]route!$E$3:$E$10005,E538,[1]!Table1[N+4])</f>
        <v>0</v>
      </c>
      <c r="BP538" s="37">
        <f t="shared" si="201"/>
        <v>0</v>
      </c>
      <c r="BQ538" s="35">
        <f t="shared" ca="1" si="205"/>
        <v>0</v>
      </c>
      <c r="BR538" s="35">
        <f t="shared" ca="1" si="205"/>
        <v>0</v>
      </c>
      <c r="BS538" s="35">
        <f t="shared" ca="1" si="205"/>
        <v>0</v>
      </c>
      <c r="BT538" s="35">
        <f t="shared" ca="1" si="205"/>
        <v>0</v>
      </c>
      <c r="BU538" s="35">
        <f t="shared" ca="1" si="205"/>
        <v>0</v>
      </c>
      <c r="BV538" s="35">
        <f t="shared" ca="1" si="205"/>
        <v>0</v>
      </c>
      <c r="BW538" s="35">
        <f t="shared" ca="1" si="205"/>
        <v>0</v>
      </c>
      <c r="BX538" s="35">
        <f t="shared" ca="1" si="204"/>
        <v>0</v>
      </c>
      <c r="BY538" s="35">
        <f t="shared" ca="1" si="204"/>
        <v>0</v>
      </c>
      <c r="BZ538" s="35">
        <f t="shared" ca="1" si="204"/>
        <v>0</v>
      </c>
      <c r="CA538" s="35">
        <f t="shared" ca="1" si="204"/>
        <v>0</v>
      </c>
      <c r="CB538" s="35">
        <f t="shared" ca="1" si="204"/>
        <v>0</v>
      </c>
      <c r="CC538" s="35">
        <f t="shared" ca="1" si="204"/>
        <v>0</v>
      </c>
      <c r="CD538" s="35">
        <f t="shared" ca="1" si="204"/>
        <v>0</v>
      </c>
      <c r="CE538" s="35">
        <f t="shared" ca="1" si="204"/>
        <v>0</v>
      </c>
      <c r="CF538" s="35">
        <f t="shared" ca="1" si="204"/>
        <v>0</v>
      </c>
      <c r="CG538" s="35">
        <f t="shared" ca="1" si="203"/>
        <v>0</v>
      </c>
      <c r="CH538" s="35">
        <f t="shared" ca="1" si="203"/>
        <v>0</v>
      </c>
      <c r="CI538" s="35">
        <f t="shared" ca="1" si="203"/>
        <v>0</v>
      </c>
      <c r="CJ538" s="35">
        <f t="shared" ca="1" si="203"/>
        <v>0</v>
      </c>
      <c r="CK538" s="35">
        <f t="shared" ca="1" si="203"/>
        <v>0</v>
      </c>
      <c r="CL538" s="35">
        <f t="shared" ca="1" si="203"/>
        <v>0</v>
      </c>
      <c r="CM538" s="35">
        <f t="shared" ca="1" si="202"/>
        <v>0</v>
      </c>
      <c r="CN538" s="35">
        <f t="shared" ca="1" si="202"/>
        <v>0</v>
      </c>
      <c r="CO538" s="35">
        <f t="shared" ca="1" si="202"/>
        <v>0</v>
      </c>
      <c r="CP538" s="35">
        <f t="shared" ca="1" si="202"/>
        <v>0</v>
      </c>
      <c r="CQ538" s="35">
        <f t="shared" ca="1" si="202"/>
        <v>0</v>
      </c>
      <c r="CR538" s="35">
        <f t="shared" ca="1" si="202"/>
        <v>0</v>
      </c>
      <c r="CS538" s="35">
        <f t="shared" ca="1" si="206"/>
        <v>0</v>
      </c>
      <c r="CT538" s="35">
        <f t="shared" ca="1" si="206"/>
        <v>0</v>
      </c>
      <c r="CU538" s="35">
        <f t="shared" ca="1" si="206"/>
        <v>0</v>
      </c>
      <c r="CV538" s="35">
        <f t="shared" ca="1" si="206"/>
        <v>0</v>
      </c>
      <c r="CW538" s="38">
        <f t="shared" ca="1" si="206"/>
        <v>0</v>
      </c>
      <c r="CX538" s="38">
        <f t="shared" ca="1" si="206"/>
        <v>0</v>
      </c>
      <c r="CY538" s="38">
        <f t="shared" ca="1" si="206"/>
        <v>0</v>
      </c>
      <c r="CZ538" s="39">
        <f t="shared" ca="1" si="197"/>
        <v>0</v>
      </c>
      <c r="DA538" s="35"/>
    </row>
    <row r="539" spans="4:105" x14ac:dyDescent="0.3">
      <c r="D539" s="19"/>
      <c r="E539" s="20"/>
      <c r="F539" s="21"/>
      <c r="G539" s="21"/>
      <c r="H539" s="21"/>
      <c r="I539" s="19"/>
      <c r="J539" s="19"/>
      <c r="K539" s="21"/>
      <c r="L539" s="21"/>
      <c r="M539" s="22"/>
      <c r="N539" s="22"/>
      <c r="O539" s="19"/>
      <c r="P539" s="21"/>
      <c r="Q539" s="62" t="str">
        <f>'Cutting Rules'!AD539</f>
        <v>0------------</v>
      </c>
      <c r="R539" s="23"/>
      <c r="S539" s="24"/>
      <c r="T539" s="78" t="s">
        <v>547</v>
      </c>
      <c r="U539" s="19"/>
      <c r="V539" s="25"/>
      <c r="W539" s="26"/>
      <c r="X539" s="27"/>
      <c r="Y539" s="47"/>
      <c r="Z539" s="121" t="str">
        <f>IFERROR(VLOOKUP(E539,[1]route!$E$3:$BL$10005,59,0),"")&amp;IFERROR(VLOOKUP(E539,[1]route!$E$3:$BL$10005,60,0),"")</f>
        <v/>
      </c>
      <c r="AA539" s="28">
        <f t="shared" si="199"/>
        <v>0</v>
      </c>
      <c r="AB539" s="77">
        <f t="shared" si="200"/>
        <v>0</v>
      </c>
      <c r="AC539" s="4">
        <f t="shared" si="198"/>
        <v>1</v>
      </c>
      <c r="AD539" s="29">
        <v>0</v>
      </c>
      <c r="AE539" s="30">
        <f ca="1">SUMIF([1]route!$E$3:$E$10005,E539,[1]!Table1[1])</f>
        <v>0</v>
      </c>
      <c r="AF539" s="30">
        <f ca="1">SUMIF([1]route!$E$3:$E$10005,E539,[1]!Table1[2])</f>
        <v>0</v>
      </c>
      <c r="AG539" s="30">
        <f ca="1">SUMIF([1]route!$E$3:$E$10005,E539,[1]!Table1[3])</f>
        <v>0</v>
      </c>
      <c r="AH539" s="30">
        <f ca="1">SUMIF([1]route!$E$3:$E$10005,E539,[1]!Table1[4])</f>
        <v>0</v>
      </c>
      <c r="AI539" s="30">
        <f ca="1">SUMIF([1]route!$E$3:$E$10005,E539,[1]!Table1[5])</f>
        <v>0</v>
      </c>
      <c r="AJ539" s="30">
        <f ca="1">SUMIF([1]route!$E$3:$E$10005,E539,[1]!Table1[6])</f>
        <v>0</v>
      </c>
      <c r="AK539" s="30">
        <f ca="1">SUMIF([1]route!$E$3:$E$10005,E539,[1]!Table1[7])</f>
        <v>0</v>
      </c>
      <c r="AL539" s="30">
        <f ca="1">SUMIF([1]route!$E$3:$E$10005,E539,[1]!Table1[8])</f>
        <v>0</v>
      </c>
      <c r="AM539" s="30">
        <f ca="1">SUMIF([1]route!$E$3:$E$10005,E539,[1]!Table1[9])</f>
        <v>0</v>
      </c>
      <c r="AN539" s="30">
        <f ca="1">SUMIF([1]route!$E$3:$E$10005,E539,[1]!Table1[10])</f>
        <v>0</v>
      </c>
      <c r="AO539" s="30">
        <f ca="1">SUMIF([1]route!$E$3:$E$10005,E539,[1]!Table1[11])</f>
        <v>0</v>
      </c>
      <c r="AP539" s="30">
        <f ca="1">SUMIF([1]route!$E$3:$E$10005,E539,[1]!Table1[12])</f>
        <v>0</v>
      </c>
      <c r="AQ539" s="30">
        <f ca="1">SUMIF([1]route!$E$3:$E$10005,E539,[1]!Table1[13])</f>
        <v>0</v>
      </c>
      <c r="AR539" s="30">
        <f ca="1">SUMIF([1]route!$E$3:$E$10005,E539,[1]!Table1[14])</f>
        <v>0</v>
      </c>
      <c r="AS539" s="30">
        <f ca="1">SUMIF([1]route!$E$3:$E$10005,E539,[1]!Table1[15])</f>
        <v>0</v>
      </c>
      <c r="AT539" s="30">
        <f ca="1">SUMIF([1]route!$E$3:$E$10005,E539,[1]!Table1[16])</f>
        <v>0</v>
      </c>
      <c r="AU539" s="30">
        <f ca="1">SUMIF([1]route!$E$3:$E$10005,E539,[1]!Table1[17])</f>
        <v>0</v>
      </c>
      <c r="AV539" s="30">
        <f ca="1">SUMIF([1]route!$E$3:$E$10005,E539,[1]!Table1[18])</f>
        <v>0</v>
      </c>
      <c r="AW539" s="30">
        <f ca="1">SUMIF([1]route!$E$3:$E$10005,E539,[1]!Table1[19])</f>
        <v>0</v>
      </c>
      <c r="AX539" s="30">
        <f ca="1">SUMIF([1]route!$E$3:$E$10005,E539,[1]!Table1[20])</f>
        <v>0</v>
      </c>
      <c r="AY539" s="30">
        <f ca="1">SUMIF([1]route!$E$3:$E$10005,E539,[1]!Table1[21])</f>
        <v>0</v>
      </c>
      <c r="AZ539" s="30">
        <f ca="1">SUMIF([1]route!$E$3:$E$10005,E539,[1]!Table1[22])</f>
        <v>0</v>
      </c>
      <c r="BA539" s="30">
        <f ca="1">SUMIF([1]route!$E$3:$E$10005,E539,[1]!Table1[23])</f>
        <v>0</v>
      </c>
      <c r="BB539" s="30">
        <f ca="1">SUMIF([1]route!$E$3:$E$10005,E539,[1]!Table1[24])</f>
        <v>0</v>
      </c>
      <c r="BC539" s="30">
        <f ca="1">SUMIF([1]route!$E$3:$E$10005,E539,[1]!Table1[25])</f>
        <v>0</v>
      </c>
      <c r="BD539" s="30">
        <f ca="1">SUMIF([1]route!$E$3:$E$10005,E539,[1]!Table1[26])</f>
        <v>0</v>
      </c>
      <c r="BE539" s="30">
        <f ca="1">SUMIF([1]route!$E$3:$E$10005,E539,[1]!Table1[27])</f>
        <v>0</v>
      </c>
      <c r="BF539" s="30">
        <f ca="1">SUMIF([1]route!$E$3:$E$10005,E539,[1]!Table1[28])</f>
        <v>0</v>
      </c>
      <c r="BG539" s="30">
        <f ca="1">SUMIF([1]route!$E$3:$E$10005,E539,[1]!Table1[29])</f>
        <v>0</v>
      </c>
      <c r="BH539" s="30">
        <f ca="1">SUMIF([1]route!$E$3:$E$10005,E539,[1]!Table1[30])</f>
        <v>0</v>
      </c>
      <c r="BI539" s="30">
        <f ca="1">SUMIF([1]route!$E$3:$E$10005,E539,[1]!Table1[31])</f>
        <v>0</v>
      </c>
      <c r="BJ539" s="30">
        <f ca="1">SUMIF([1]route!$E$3:$E$10005,E539,[1]!Table1[Remain PO])</f>
        <v>0</v>
      </c>
      <c r="BK539" s="31">
        <f ca="1">SUMIF([1]route!$E$3:$E$10005,E539,[1]!Table1[N+1])</f>
        <v>0</v>
      </c>
      <c r="BL539" s="31">
        <f ca="1">SUMIF([1]route!$E$3:$E$10005,E539,[1]!Table1[N+2])</f>
        <v>0</v>
      </c>
      <c r="BM539" s="31">
        <f ca="1">SUMIF([1]route!$E$3:$E$10005,E539,[1]!Table1[N+3])</f>
        <v>0</v>
      </c>
      <c r="BN539" s="32">
        <f ca="1">SUMIF([1]route!$E$3:$E$10005,E539,[1]!Table1[N+4])</f>
        <v>0</v>
      </c>
      <c r="BP539" s="37">
        <f t="shared" si="201"/>
        <v>0</v>
      </c>
      <c r="BQ539" s="35">
        <f t="shared" ca="1" si="205"/>
        <v>0</v>
      </c>
      <c r="BR539" s="35">
        <f t="shared" ca="1" si="205"/>
        <v>0</v>
      </c>
      <c r="BS539" s="35">
        <f t="shared" ca="1" si="205"/>
        <v>0</v>
      </c>
      <c r="BT539" s="35">
        <f t="shared" ca="1" si="205"/>
        <v>0</v>
      </c>
      <c r="BU539" s="35">
        <f t="shared" ca="1" si="205"/>
        <v>0</v>
      </c>
      <c r="BV539" s="35">
        <f t="shared" ca="1" si="205"/>
        <v>0</v>
      </c>
      <c r="BW539" s="35">
        <f t="shared" ca="1" si="205"/>
        <v>0</v>
      </c>
      <c r="BX539" s="35">
        <f t="shared" ca="1" si="204"/>
        <v>0</v>
      </c>
      <c r="BY539" s="35">
        <f t="shared" ca="1" si="204"/>
        <v>0</v>
      </c>
      <c r="BZ539" s="35">
        <f t="shared" ca="1" si="204"/>
        <v>0</v>
      </c>
      <c r="CA539" s="35">
        <f t="shared" ca="1" si="204"/>
        <v>0</v>
      </c>
      <c r="CB539" s="35">
        <f t="shared" ca="1" si="204"/>
        <v>0</v>
      </c>
      <c r="CC539" s="35">
        <f t="shared" ca="1" si="204"/>
        <v>0</v>
      </c>
      <c r="CD539" s="35">
        <f t="shared" ca="1" si="204"/>
        <v>0</v>
      </c>
      <c r="CE539" s="35">
        <f t="shared" ca="1" si="204"/>
        <v>0</v>
      </c>
      <c r="CF539" s="35">
        <f t="shared" ca="1" si="204"/>
        <v>0</v>
      </c>
      <c r="CG539" s="35">
        <f t="shared" ca="1" si="203"/>
        <v>0</v>
      </c>
      <c r="CH539" s="35">
        <f t="shared" ca="1" si="203"/>
        <v>0</v>
      </c>
      <c r="CI539" s="35">
        <f t="shared" ca="1" si="203"/>
        <v>0</v>
      </c>
      <c r="CJ539" s="35">
        <f t="shared" ca="1" si="203"/>
        <v>0</v>
      </c>
      <c r="CK539" s="35">
        <f t="shared" ca="1" si="203"/>
        <v>0</v>
      </c>
      <c r="CL539" s="35">
        <f t="shared" ca="1" si="203"/>
        <v>0</v>
      </c>
      <c r="CM539" s="35">
        <f t="shared" ca="1" si="202"/>
        <v>0</v>
      </c>
      <c r="CN539" s="35">
        <f t="shared" ca="1" si="202"/>
        <v>0</v>
      </c>
      <c r="CO539" s="35">
        <f t="shared" ca="1" si="202"/>
        <v>0</v>
      </c>
      <c r="CP539" s="35">
        <f t="shared" ca="1" si="202"/>
        <v>0</v>
      </c>
      <c r="CQ539" s="35">
        <f t="shared" ca="1" si="202"/>
        <v>0</v>
      </c>
      <c r="CR539" s="35">
        <f t="shared" ca="1" si="202"/>
        <v>0</v>
      </c>
      <c r="CS539" s="35">
        <f t="shared" ca="1" si="206"/>
        <v>0</v>
      </c>
      <c r="CT539" s="35">
        <f t="shared" ca="1" si="206"/>
        <v>0</v>
      </c>
      <c r="CU539" s="35">
        <f t="shared" ca="1" si="206"/>
        <v>0</v>
      </c>
      <c r="CV539" s="35">
        <f t="shared" ca="1" si="206"/>
        <v>0</v>
      </c>
      <c r="CW539" s="38">
        <f t="shared" ca="1" si="206"/>
        <v>0</v>
      </c>
      <c r="CX539" s="38">
        <f t="shared" ca="1" si="206"/>
        <v>0</v>
      </c>
      <c r="CY539" s="38">
        <f t="shared" ca="1" si="206"/>
        <v>0</v>
      </c>
      <c r="CZ539" s="39">
        <f t="shared" ca="1" si="197"/>
        <v>0</v>
      </c>
      <c r="DA539" s="35"/>
    </row>
    <row r="540" spans="4:105" x14ac:dyDescent="0.3">
      <c r="D540" s="19"/>
      <c r="E540" s="20"/>
      <c r="F540" s="21"/>
      <c r="G540" s="21"/>
      <c r="H540" s="21"/>
      <c r="I540" s="19"/>
      <c r="J540" s="19"/>
      <c r="K540" s="21"/>
      <c r="L540" s="21"/>
      <c r="M540" s="22"/>
      <c r="N540" s="22"/>
      <c r="O540" s="19"/>
      <c r="P540" s="21"/>
      <c r="Q540" s="62" t="str">
        <f>'Cutting Rules'!AD540</f>
        <v>0------------</v>
      </c>
      <c r="R540" s="23"/>
      <c r="S540" s="24"/>
      <c r="T540" s="78" t="s">
        <v>547</v>
      </c>
      <c r="U540" s="19"/>
      <c r="V540" s="25"/>
      <c r="W540" s="26"/>
      <c r="X540" s="27"/>
      <c r="Y540" s="47"/>
      <c r="Z540" s="121" t="str">
        <f>IFERROR(VLOOKUP(E540,[1]route!$E$3:$BL$10005,59,0),"")&amp;IFERROR(VLOOKUP(E540,[1]route!$E$3:$BL$10005,60,0),"")</f>
        <v/>
      </c>
      <c r="AA540" s="28">
        <f t="shared" si="199"/>
        <v>0</v>
      </c>
      <c r="AB540" s="77">
        <f t="shared" si="200"/>
        <v>0</v>
      </c>
      <c r="AC540" s="4">
        <f t="shared" si="198"/>
        <v>1</v>
      </c>
      <c r="AD540" s="29">
        <v>0</v>
      </c>
      <c r="AE540" s="30">
        <f ca="1">SUMIF([1]route!$E$3:$E$10005,E540,[1]!Table1[1])</f>
        <v>0</v>
      </c>
      <c r="AF540" s="30">
        <f ca="1">SUMIF([1]route!$E$3:$E$10005,E540,[1]!Table1[2])</f>
        <v>0</v>
      </c>
      <c r="AG540" s="30">
        <f ca="1">SUMIF([1]route!$E$3:$E$10005,E540,[1]!Table1[3])</f>
        <v>0</v>
      </c>
      <c r="AH540" s="30">
        <f ca="1">SUMIF([1]route!$E$3:$E$10005,E540,[1]!Table1[4])</f>
        <v>0</v>
      </c>
      <c r="AI540" s="30">
        <f ca="1">SUMIF([1]route!$E$3:$E$10005,E540,[1]!Table1[5])</f>
        <v>0</v>
      </c>
      <c r="AJ540" s="30">
        <f ca="1">SUMIF([1]route!$E$3:$E$10005,E540,[1]!Table1[6])</f>
        <v>0</v>
      </c>
      <c r="AK540" s="30">
        <f ca="1">SUMIF([1]route!$E$3:$E$10005,E540,[1]!Table1[7])</f>
        <v>0</v>
      </c>
      <c r="AL540" s="30">
        <f ca="1">SUMIF([1]route!$E$3:$E$10005,E540,[1]!Table1[8])</f>
        <v>0</v>
      </c>
      <c r="AM540" s="30">
        <f ca="1">SUMIF([1]route!$E$3:$E$10005,E540,[1]!Table1[9])</f>
        <v>0</v>
      </c>
      <c r="AN540" s="30">
        <f ca="1">SUMIF([1]route!$E$3:$E$10005,E540,[1]!Table1[10])</f>
        <v>0</v>
      </c>
      <c r="AO540" s="30">
        <f ca="1">SUMIF([1]route!$E$3:$E$10005,E540,[1]!Table1[11])</f>
        <v>0</v>
      </c>
      <c r="AP540" s="30">
        <f ca="1">SUMIF([1]route!$E$3:$E$10005,E540,[1]!Table1[12])</f>
        <v>0</v>
      </c>
      <c r="AQ540" s="30">
        <f ca="1">SUMIF([1]route!$E$3:$E$10005,E540,[1]!Table1[13])</f>
        <v>0</v>
      </c>
      <c r="AR540" s="30">
        <f ca="1">SUMIF([1]route!$E$3:$E$10005,E540,[1]!Table1[14])</f>
        <v>0</v>
      </c>
      <c r="AS540" s="30">
        <f ca="1">SUMIF([1]route!$E$3:$E$10005,E540,[1]!Table1[15])</f>
        <v>0</v>
      </c>
      <c r="AT540" s="30">
        <f ca="1">SUMIF([1]route!$E$3:$E$10005,E540,[1]!Table1[16])</f>
        <v>0</v>
      </c>
      <c r="AU540" s="30">
        <f ca="1">SUMIF([1]route!$E$3:$E$10005,E540,[1]!Table1[17])</f>
        <v>0</v>
      </c>
      <c r="AV540" s="30">
        <f ca="1">SUMIF([1]route!$E$3:$E$10005,E540,[1]!Table1[18])</f>
        <v>0</v>
      </c>
      <c r="AW540" s="30">
        <f ca="1">SUMIF([1]route!$E$3:$E$10005,E540,[1]!Table1[19])</f>
        <v>0</v>
      </c>
      <c r="AX540" s="30">
        <f ca="1">SUMIF([1]route!$E$3:$E$10005,E540,[1]!Table1[20])</f>
        <v>0</v>
      </c>
      <c r="AY540" s="30">
        <f ca="1">SUMIF([1]route!$E$3:$E$10005,E540,[1]!Table1[21])</f>
        <v>0</v>
      </c>
      <c r="AZ540" s="30">
        <f ca="1">SUMIF([1]route!$E$3:$E$10005,E540,[1]!Table1[22])</f>
        <v>0</v>
      </c>
      <c r="BA540" s="30">
        <f ca="1">SUMIF([1]route!$E$3:$E$10005,E540,[1]!Table1[23])</f>
        <v>0</v>
      </c>
      <c r="BB540" s="30">
        <f ca="1">SUMIF([1]route!$E$3:$E$10005,E540,[1]!Table1[24])</f>
        <v>0</v>
      </c>
      <c r="BC540" s="30">
        <f ca="1">SUMIF([1]route!$E$3:$E$10005,E540,[1]!Table1[25])</f>
        <v>0</v>
      </c>
      <c r="BD540" s="30">
        <f ca="1">SUMIF([1]route!$E$3:$E$10005,E540,[1]!Table1[26])</f>
        <v>0</v>
      </c>
      <c r="BE540" s="30">
        <f ca="1">SUMIF([1]route!$E$3:$E$10005,E540,[1]!Table1[27])</f>
        <v>0</v>
      </c>
      <c r="BF540" s="30">
        <f ca="1">SUMIF([1]route!$E$3:$E$10005,E540,[1]!Table1[28])</f>
        <v>0</v>
      </c>
      <c r="BG540" s="30">
        <f ca="1">SUMIF([1]route!$E$3:$E$10005,E540,[1]!Table1[29])</f>
        <v>0</v>
      </c>
      <c r="BH540" s="30">
        <f ca="1">SUMIF([1]route!$E$3:$E$10005,E540,[1]!Table1[30])</f>
        <v>0</v>
      </c>
      <c r="BI540" s="30">
        <f ca="1">SUMIF([1]route!$E$3:$E$10005,E540,[1]!Table1[31])</f>
        <v>0</v>
      </c>
      <c r="BJ540" s="30">
        <f ca="1">SUMIF([1]route!$E$3:$E$10005,E540,[1]!Table1[Remain PO])</f>
        <v>0</v>
      </c>
      <c r="BK540" s="31">
        <f ca="1">SUMIF([1]route!$E$3:$E$10005,E540,[1]!Table1[N+1])</f>
        <v>0</v>
      </c>
      <c r="BL540" s="31">
        <f ca="1">SUMIF([1]route!$E$3:$E$10005,E540,[1]!Table1[N+2])</f>
        <v>0</v>
      </c>
      <c r="BM540" s="31">
        <f ca="1">SUMIF([1]route!$E$3:$E$10005,E540,[1]!Table1[N+3])</f>
        <v>0</v>
      </c>
      <c r="BN540" s="32">
        <f ca="1">SUMIF([1]route!$E$3:$E$10005,E540,[1]!Table1[N+4])</f>
        <v>0</v>
      </c>
      <c r="BP540" s="37">
        <f t="shared" si="201"/>
        <v>0</v>
      </c>
      <c r="BQ540" s="35">
        <f t="shared" ca="1" si="205"/>
        <v>0</v>
      </c>
      <c r="BR540" s="35">
        <f t="shared" ca="1" si="205"/>
        <v>0</v>
      </c>
      <c r="BS540" s="35">
        <f t="shared" ca="1" si="205"/>
        <v>0</v>
      </c>
      <c r="BT540" s="35">
        <f t="shared" ca="1" si="205"/>
        <v>0</v>
      </c>
      <c r="BU540" s="35">
        <f t="shared" ca="1" si="205"/>
        <v>0</v>
      </c>
      <c r="BV540" s="35">
        <f t="shared" ca="1" si="205"/>
        <v>0</v>
      </c>
      <c r="BW540" s="35">
        <f t="shared" ca="1" si="205"/>
        <v>0</v>
      </c>
      <c r="BX540" s="35">
        <f t="shared" ca="1" si="204"/>
        <v>0</v>
      </c>
      <c r="BY540" s="35">
        <f t="shared" ca="1" si="204"/>
        <v>0</v>
      </c>
      <c r="BZ540" s="35">
        <f t="shared" ca="1" si="204"/>
        <v>0</v>
      </c>
      <c r="CA540" s="35">
        <f t="shared" ca="1" si="204"/>
        <v>0</v>
      </c>
      <c r="CB540" s="35">
        <f t="shared" ca="1" si="204"/>
        <v>0</v>
      </c>
      <c r="CC540" s="35">
        <f t="shared" ca="1" si="204"/>
        <v>0</v>
      </c>
      <c r="CD540" s="35">
        <f t="shared" ca="1" si="204"/>
        <v>0</v>
      </c>
      <c r="CE540" s="35">
        <f t="shared" ca="1" si="204"/>
        <v>0</v>
      </c>
      <c r="CF540" s="35">
        <f t="shared" ca="1" si="204"/>
        <v>0</v>
      </c>
      <c r="CG540" s="35">
        <f t="shared" ca="1" si="203"/>
        <v>0</v>
      </c>
      <c r="CH540" s="35">
        <f t="shared" ca="1" si="203"/>
        <v>0</v>
      </c>
      <c r="CI540" s="35">
        <f t="shared" ca="1" si="203"/>
        <v>0</v>
      </c>
      <c r="CJ540" s="35">
        <f t="shared" ca="1" si="203"/>
        <v>0</v>
      </c>
      <c r="CK540" s="35">
        <f t="shared" ca="1" si="203"/>
        <v>0</v>
      </c>
      <c r="CL540" s="35">
        <f t="shared" ca="1" si="203"/>
        <v>0</v>
      </c>
      <c r="CM540" s="35">
        <f t="shared" ca="1" si="202"/>
        <v>0</v>
      </c>
      <c r="CN540" s="35">
        <f t="shared" ca="1" si="202"/>
        <v>0</v>
      </c>
      <c r="CO540" s="35">
        <f t="shared" ca="1" si="202"/>
        <v>0</v>
      </c>
      <c r="CP540" s="35">
        <f t="shared" ca="1" si="202"/>
        <v>0</v>
      </c>
      <c r="CQ540" s="35">
        <f t="shared" ca="1" si="202"/>
        <v>0</v>
      </c>
      <c r="CR540" s="35">
        <f t="shared" ca="1" si="202"/>
        <v>0</v>
      </c>
      <c r="CS540" s="35">
        <f t="shared" ca="1" si="206"/>
        <v>0</v>
      </c>
      <c r="CT540" s="35">
        <f t="shared" ca="1" si="206"/>
        <v>0</v>
      </c>
      <c r="CU540" s="35">
        <f t="shared" ca="1" si="206"/>
        <v>0</v>
      </c>
      <c r="CV540" s="35">
        <f t="shared" ca="1" si="206"/>
        <v>0</v>
      </c>
      <c r="CW540" s="38">
        <f t="shared" ca="1" si="206"/>
        <v>0</v>
      </c>
      <c r="CX540" s="38">
        <f t="shared" ca="1" si="206"/>
        <v>0</v>
      </c>
      <c r="CY540" s="38">
        <f t="shared" ca="1" si="206"/>
        <v>0</v>
      </c>
      <c r="CZ540" s="39">
        <f t="shared" ca="1" si="197"/>
        <v>0</v>
      </c>
      <c r="DA540" s="35"/>
    </row>
    <row r="541" spans="4:105" x14ac:dyDescent="0.3">
      <c r="D541" s="19"/>
      <c r="E541" s="20"/>
      <c r="F541" s="21"/>
      <c r="G541" s="21"/>
      <c r="H541" s="21"/>
      <c r="I541" s="19"/>
      <c r="J541" s="19"/>
      <c r="K541" s="21"/>
      <c r="L541" s="21"/>
      <c r="M541" s="22"/>
      <c r="N541" s="22"/>
      <c r="O541" s="19"/>
      <c r="P541" s="21"/>
      <c r="Q541" s="62" t="str">
        <f>'Cutting Rules'!AD541</f>
        <v>0------------</v>
      </c>
      <c r="R541" s="23"/>
      <c r="S541" s="24"/>
      <c r="T541" s="78" t="s">
        <v>547</v>
      </c>
      <c r="U541" s="19"/>
      <c r="V541" s="25"/>
      <c r="W541" s="26"/>
      <c r="X541" s="27"/>
      <c r="Y541" s="47"/>
      <c r="Z541" s="121" t="str">
        <f>IFERROR(VLOOKUP(E541,[1]route!$E$3:$BL$10005,59,0),"")&amp;IFERROR(VLOOKUP(E541,[1]route!$E$3:$BL$10005,60,0),"")</f>
        <v/>
      </c>
      <c r="AA541" s="28">
        <f t="shared" si="199"/>
        <v>0</v>
      </c>
      <c r="AB541" s="77">
        <f t="shared" si="200"/>
        <v>0</v>
      </c>
      <c r="AC541" s="4">
        <f t="shared" si="198"/>
        <v>1</v>
      </c>
      <c r="AD541" s="29">
        <v>0</v>
      </c>
      <c r="AE541" s="30">
        <f ca="1">SUMIF([1]route!$E$3:$E$10005,E541,[1]!Table1[1])</f>
        <v>0</v>
      </c>
      <c r="AF541" s="30">
        <f ca="1">SUMIF([1]route!$E$3:$E$10005,E541,[1]!Table1[2])</f>
        <v>0</v>
      </c>
      <c r="AG541" s="30">
        <f ca="1">SUMIF([1]route!$E$3:$E$10005,E541,[1]!Table1[3])</f>
        <v>0</v>
      </c>
      <c r="AH541" s="30">
        <f ca="1">SUMIF([1]route!$E$3:$E$10005,E541,[1]!Table1[4])</f>
        <v>0</v>
      </c>
      <c r="AI541" s="30">
        <f ca="1">SUMIF([1]route!$E$3:$E$10005,E541,[1]!Table1[5])</f>
        <v>0</v>
      </c>
      <c r="AJ541" s="30">
        <f ca="1">SUMIF([1]route!$E$3:$E$10005,E541,[1]!Table1[6])</f>
        <v>0</v>
      </c>
      <c r="AK541" s="30">
        <f ca="1">SUMIF([1]route!$E$3:$E$10005,E541,[1]!Table1[7])</f>
        <v>0</v>
      </c>
      <c r="AL541" s="30">
        <f ca="1">SUMIF([1]route!$E$3:$E$10005,E541,[1]!Table1[8])</f>
        <v>0</v>
      </c>
      <c r="AM541" s="30">
        <f ca="1">SUMIF([1]route!$E$3:$E$10005,E541,[1]!Table1[9])</f>
        <v>0</v>
      </c>
      <c r="AN541" s="30">
        <f ca="1">SUMIF([1]route!$E$3:$E$10005,E541,[1]!Table1[10])</f>
        <v>0</v>
      </c>
      <c r="AO541" s="30">
        <f ca="1">SUMIF([1]route!$E$3:$E$10005,E541,[1]!Table1[11])</f>
        <v>0</v>
      </c>
      <c r="AP541" s="30">
        <f ca="1">SUMIF([1]route!$E$3:$E$10005,E541,[1]!Table1[12])</f>
        <v>0</v>
      </c>
      <c r="AQ541" s="30">
        <f ca="1">SUMIF([1]route!$E$3:$E$10005,E541,[1]!Table1[13])</f>
        <v>0</v>
      </c>
      <c r="AR541" s="30">
        <f ca="1">SUMIF([1]route!$E$3:$E$10005,E541,[1]!Table1[14])</f>
        <v>0</v>
      </c>
      <c r="AS541" s="30">
        <f ca="1">SUMIF([1]route!$E$3:$E$10005,E541,[1]!Table1[15])</f>
        <v>0</v>
      </c>
      <c r="AT541" s="30">
        <f ca="1">SUMIF([1]route!$E$3:$E$10005,E541,[1]!Table1[16])</f>
        <v>0</v>
      </c>
      <c r="AU541" s="30">
        <f ca="1">SUMIF([1]route!$E$3:$E$10005,E541,[1]!Table1[17])</f>
        <v>0</v>
      </c>
      <c r="AV541" s="30">
        <f ca="1">SUMIF([1]route!$E$3:$E$10005,E541,[1]!Table1[18])</f>
        <v>0</v>
      </c>
      <c r="AW541" s="30">
        <f ca="1">SUMIF([1]route!$E$3:$E$10005,E541,[1]!Table1[19])</f>
        <v>0</v>
      </c>
      <c r="AX541" s="30">
        <f ca="1">SUMIF([1]route!$E$3:$E$10005,E541,[1]!Table1[20])</f>
        <v>0</v>
      </c>
      <c r="AY541" s="30">
        <f ca="1">SUMIF([1]route!$E$3:$E$10005,E541,[1]!Table1[21])</f>
        <v>0</v>
      </c>
      <c r="AZ541" s="30">
        <f ca="1">SUMIF([1]route!$E$3:$E$10005,E541,[1]!Table1[22])</f>
        <v>0</v>
      </c>
      <c r="BA541" s="30">
        <f ca="1">SUMIF([1]route!$E$3:$E$10005,E541,[1]!Table1[23])</f>
        <v>0</v>
      </c>
      <c r="BB541" s="30">
        <f ca="1">SUMIF([1]route!$E$3:$E$10005,E541,[1]!Table1[24])</f>
        <v>0</v>
      </c>
      <c r="BC541" s="30">
        <f ca="1">SUMIF([1]route!$E$3:$E$10005,E541,[1]!Table1[25])</f>
        <v>0</v>
      </c>
      <c r="BD541" s="30">
        <f ca="1">SUMIF([1]route!$E$3:$E$10005,E541,[1]!Table1[26])</f>
        <v>0</v>
      </c>
      <c r="BE541" s="30">
        <f ca="1">SUMIF([1]route!$E$3:$E$10005,E541,[1]!Table1[27])</f>
        <v>0</v>
      </c>
      <c r="BF541" s="30">
        <f ca="1">SUMIF([1]route!$E$3:$E$10005,E541,[1]!Table1[28])</f>
        <v>0</v>
      </c>
      <c r="BG541" s="30">
        <f ca="1">SUMIF([1]route!$E$3:$E$10005,E541,[1]!Table1[29])</f>
        <v>0</v>
      </c>
      <c r="BH541" s="30">
        <f ca="1">SUMIF([1]route!$E$3:$E$10005,E541,[1]!Table1[30])</f>
        <v>0</v>
      </c>
      <c r="BI541" s="30">
        <f ca="1">SUMIF([1]route!$E$3:$E$10005,E541,[1]!Table1[31])</f>
        <v>0</v>
      </c>
      <c r="BJ541" s="30">
        <f ca="1">SUMIF([1]route!$E$3:$E$10005,E541,[1]!Table1[Remain PO])</f>
        <v>0</v>
      </c>
      <c r="BK541" s="31">
        <f ca="1">SUMIF([1]route!$E$3:$E$10005,E541,[1]!Table1[N+1])</f>
        <v>0</v>
      </c>
      <c r="BL541" s="31">
        <f ca="1">SUMIF([1]route!$E$3:$E$10005,E541,[1]!Table1[N+2])</f>
        <v>0</v>
      </c>
      <c r="BM541" s="31">
        <f ca="1">SUMIF([1]route!$E$3:$E$10005,E541,[1]!Table1[N+3])</f>
        <v>0</v>
      </c>
      <c r="BN541" s="32">
        <f ca="1">SUMIF([1]route!$E$3:$E$10005,E541,[1]!Table1[N+4])</f>
        <v>0</v>
      </c>
      <c r="BP541" s="37">
        <f t="shared" si="201"/>
        <v>0</v>
      </c>
      <c r="BQ541" s="35">
        <f t="shared" ca="1" si="205"/>
        <v>0</v>
      </c>
      <c r="BR541" s="35">
        <f t="shared" ca="1" si="205"/>
        <v>0</v>
      </c>
      <c r="BS541" s="35">
        <f t="shared" ca="1" si="205"/>
        <v>0</v>
      </c>
      <c r="BT541" s="35">
        <f t="shared" ca="1" si="205"/>
        <v>0</v>
      </c>
      <c r="BU541" s="35">
        <f t="shared" ca="1" si="205"/>
        <v>0</v>
      </c>
      <c r="BV541" s="35">
        <f t="shared" ca="1" si="205"/>
        <v>0</v>
      </c>
      <c r="BW541" s="35">
        <f t="shared" ca="1" si="205"/>
        <v>0</v>
      </c>
      <c r="BX541" s="35">
        <f t="shared" ca="1" si="204"/>
        <v>0</v>
      </c>
      <c r="BY541" s="35">
        <f t="shared" ca="1" si="204"/>
        <v>0</v>
      </c>
      <c r="BZ541" s="35">
        <f t="shared" ca="1" si="204"/>
        <v>0</v>
      </c>
      <c r="CA541" s="35">
        <f t="shared" ca="1" si="204"/>
        <v>0</v>
      </c>
      <c r="CB541" s="35">
        <f t="shared" ca="1" si="204"/>
        <v>0</v>
      </c>
      <c r="CC541" s="35">
        <f t="shared" ca="1" si="204"/>
        <v>0</v>
      </c>
      <c r="CD541" s="35">
        <f t="shared" ca="1" si="204"/>
        <v>0</v>
      </c>
      <c r="CE541" s="35">
        <f t="shared" ca="1" si="204"/>
        <v>0</v>
      </c>
      <c r="CF541" s="35">
        <f t="shared" ca="1" si="204"/>
        <v>0</v>
      </c>
      <c r="CG541" s="35">
        <f t="shared" ca="1" si="203"/>
        <v>0</v>
      </c>
      <c r="CH541" s="35">
        <f t="shared" ca="1" si="203"/>
        <v>0</v>
      </c>
      <c r="CI541" s="35">
        <f t="shared" ca="1" si="203"/>
        <v>0</v>
      </c>
      <c r="CJ541" s="35">
        <f t="shared" ca="1" si="203"/>
        <v>0</v>
      </c>
      <c r="CK541" s="35">
        <f t="shared" ca="1" si="203"/>
        <v>0</v>
      </c>
      <c r="CL541" s="35">
        <f t="shared" ca="1" si="203"/>
        <v>0</v>
      </c>
      <c r="CM541" s="35">
        <f t="shared" ca="1" si="202"/>
        <v>0</v>
      </c>
      <c r="CN541" s="35">
        <f t="shared" ca="1" si="202"/>
        <v>0</v>
      </c>
      <c r="CO541" s="35">
        <f t="shared" ca="1" si="202"/>
        <v>0</v>
      </c>
      <c r="CP541" s="35">
        <f t="shared" ca="1" si="202"/>
        <v>0</v>
      </c>
      <c r="CQ541" s="35">
        <f t="shared" ca="1" si="202"/>
        <v>0</v>
      </c>
      <c r="CR541" s="35">
        <f t="shared" ca="1" si="202"/>
        <v>0</v>
      </c>
      <c r="CS541" s="35">
        <f t="shared" ca="1" si="206"/>
        <v>0</v>
      </c>
      <c r="CT541" s="35">
        <f t="shared" ca="1" si="206"/>
        <v>0</v>
      </c>
      <c r="CU541" s="35">
        <f t="shared" ca="1" si="206"/>
        <v>0</v>
      </c>
      <c r="CV541" s="35">
        <f t="shared" ca="1" si="206"/>
        <v>0</v>
      </c>
      <c r="CW541" s="38">
        <f t="shared" ca="1" si="206"/>
        <v>0</v>
      </c>
      <c r="CX541" s="38">
        <f t="shared" ca="1" si="206"/>
        <v>0</v>
      </c>
      <c r="CY541" s="38">
        <f t="shared" ca="1" si="206"/>
        <v>0</v>
      </c>
      <c r="CZ541" s="39">
        <f t="shared" ca="1" si="197"/>
        <v>0</v>
      </c>
      <c r="DA541" s="35"/>
    </row>
    <row r="542" spans="4:105" x14ac:dyDescent="0.3">
      <c r="D542" s="19"/>
      <c r="E542" s="20"/>
      <c r="F542" s="21"/>
      <c r="G542" s="21"/>
      <c r="H542" s="21"/>
      <c r="I542" s="19"/>
      <c r="J542" s="19"/>
      <c r="K542" s="21"/>
      <c r="L542" s="21"/>
      <c r="M542" s="22"/>
      <c r="N542" s="22"/>
      <c r="O542" s="19"/>
      <c r="P542" s="21"/>
      <c r="Q542" s="62" t="str">
        <f>'Cutting Rules'!AD542</f>
        <v>0------------</v>
      </c>
      <c r="R542" s="23"/>
      <c r="S542" s="24"/>
      <c r="T542" s="78" t="s">
        <v>547</v>
      </c>
      <c r="U542" s="19"/>
      <c r="V542" s="25"/>
      <c r="W542" s="26"/>
      <c r="X542" s="27"/>
      <c r="Y542" s="47"/>
      <c r="Z542" s="121" t="str">
        <f>IFERROR(VLOOKUP(E542,[1]route!$E$3:$BL$10005,59,0),"")&amp;IFERROR(VLOOKUP(E542,[1]route!$E$3:$BL$10005,60,0),"")</f>
        <v/>
      </c>
      <c r="AA542" s="28">
        <f t="shared" si="199"/>
        <v>0</v>
      </c>
      <c r="AB542" s="77">
        <f t="shared" si="200"/>
        <v>0</v>
      </c>
      <c r="AC542" s="4">
        <f t="shared" si="198"/>
        <v>1</v>
      </c>
      <c r="AD542" s="29">
        <v>0</v>
      </c>
      <c r="AE542" s="30">
        <f ca="1">SUMIF([1]route!$E$3:$E$10005,E542,[1]!Table1[1])</f>
        <v>0</v>
      </c>
      <c r="AF542" s="30">
        <f ca="1">SUMIF([1]route!$E$3:$E$10005,E542,[1]!Table1[2])</f>
        <v>0</v>
      </c>
      <c r="AG542" s="30">
        <f ca="1">SUMIF([1]route!$E$3:$E$10005,E542,[1]!Table1[3])</f>
        <v>0</v>
      </c>
      <c r="AH542" s="30">
        <f ca="1">SUMIF([1]route!$E$3:$E$10005,E542,[1]!Table1[4])</f>
        <v>0</v>
      </c>
      <c r="AI542" s="30">
        <f ca="1">SUMIF([1]route!$E$3:$E$10005,E542,[1]!Table1[5])</f>
        <v>0</v>
      </c>
      <c r="AJ542" s="30">
        <f ca="1">SUMIF([1]route!$E$3:$E$10005,E542,[1]!Table1[6])</f>
        <v>0</v>
      </c>
      <c r="AK542" s="30">
        <f ca="1">SUMIF([1]route!$E$3:$E$10005,E542,[1]!Table1[7])</f>
        <v>0</v>
      </c>
      <c r="AL542" s="30">
        <f ca="1">SUMIF([1]route!$E$3:$E$10005,E542,[1]!Table1[8])</f>
        <v>0</v>
      </c>
      <c r="AM542" s="30">
        <f ca="1">SUMIF([1]route!$E$3:$E$10005,E542,[1]!Table1[9])</f>
        <v>0</v>
      </c>
      <c r="AN542" s="30">
        <f ca="1">SUMIF([1]route!$E$3:$E$10005,E542,[1]!Table1[10])</f>
        <v>0</v>
      </c>
      <c r="AO542" s="30">
        <f ca="1">SUMIF([1]route!$E$3:$E$10005,E542,[1]!Table1[11])</f>
        <v>0</v>
      </c>
      <c r="AP542" s="30">
        <f ca="1">SUMIF([1]route!$E$3:$E$10005,E542,[1]!Table1[12])</f>
        <v>0</v>
      </c>
      <c r="AQ542" s="30">
        <f ca="1">SUMIF([1]route!$E$3:$E$10005,E542,[1]!Table1[13])</f>
        <v>0</v>
      </c>
      <c r="AR542" s="30">
        <f ca="1">SUMIF([1]route!$E$3:$E$10005,E542,[1]!Table1[14])</f>
        <v>0</v>
      </c>
      <c r="AS542" s="30">
        <f ca="1">SUMIF([1]route!$E$3:$E$10005,E542,[1]!Table1[15])</f>
        <v>0</v>
      </c>
      <c r="AT542" s="30">
        <f ca="1">SUMIF([1]route!$E$3:$E$10005,E542,[1]!Table1[16])</f>
        <v>0</v>
      </c>
      <c r="AU542" s="30">
        <f ca="1">SUMIF([1]route!$E$3:$E$10005,E542,[1]!Table1[17])</f>
        <v>0</v>
      </c>
      <c r="AV542" s="30">
        <f ca="1">SUMIF([1]route!$E$3:$E$10005,E542,[1]!Table1[18])</f>
        <v>0</v>
      </c>
      <c r="AW542" s="30">
        <f ca="1">SUMIF([1]route!$E$3:$E$10005,E542,[1]!Table1[19])</f>
        <v>0</v>
      </c>
      <c r="AX542" s="30">
        <f ca="1">SUMIF([1]route!$E$3:$E$10005,E542,[1]!Table1[20])</f>
        <v>0</v>
      </c>
      <c r="AY542" s="30">
        <f ca="1">SUMIF([1]route!$E$3:$E$10005,E542,[1]!Table1[21])</f>
        <v>0</v>
      </c>
      <c r="AZ542" s="30">
        <f ca="1">SUMIF([1]route!$E$3:$E$10005,E542,[1]!Table1[22])</f>
        <v>0</v>
      </c>
      <c r="BA542" s="30">
        <f ca="1">SUMIF([1]route!$E$3:$E$10005,E542,[1]!Table1[23])</f>
        <v>0</v>
      </c>
      <c r="BB542" s="30">
        <f ca="1">SUMIF([1]route!$E$3:$E$10005,E542,[1]!Table1[24])</f>
        <v>0</v>
      </c>
      <c r="BC542" s="30">
        <f ca="1">SUMIF([1]route!$E$3:$E$10005,E542,[1]!Table1[25])</f>
        <v>0</v>
      </c>
      <c r="BD542" s="30">
        <f ca="1">SUMIF([1]route!$E$3:$E$10005,E542,[1]!Table1[26])</f>
        <v>0</v>
      </c>
      <c r="BE542" s="30">
        <f ca="1">SUMIF([1]route!$E$3:$E$10005,E542,[1]!Table1[27])</f>
        <v>0</v>
      </c>
      <c r="BF542" s="30">
        <f ca="1">SUMIF([1]route!$E$3:$E$10005,E542,[1]!Table1[28])</f>
        <v>0</v>
      </c>
      <c r="BG542" s="30">
        <f ca="1">SUMIF([1]route!$E$3:$E$10005,E542,[1]!Table1[29])</f>
        <v>0</v>
      </c>
      <c r="BH542" s="30">
        <f ca="1">SUMIF([1]route!$E$3:$E$10005,E542,[1]!Table1[30])</f>
        <v>0</v>
      </c>
      <c r="BI542" s="30">
        <f ca="1">SUMIF([1]route!$E$3:$E$10005,E542,[1]!Table1[31])</f>
        <v>0</v>
      </c>
      <c r="BJ542" s="30">
        <f ca="1">SUMIF([1]route!$E$3:$E$10005,E542,[1]!Table1[Remain PO])</f>
        <v>0</v>
      </c>
      <c r="BK542" s="31">
        <f ca="1">SUMIF([1]route!$E$3:$E$10005,E542,[1]!Table1[N+1])</f>
        <v>0</v>
      </c>
      <c r="BL542" s="31">
        <f ca="1">SUMIF([1]route!$E$3:$E$10005,E542,[1]!Table1[N+2])</f>
        <v>0</v>
      </c>
      <c r="BM542" s="31">
        <f ca="1">SUMIF([1]route!$E$3:$E$10005,E542,[1]!Table1[N+3])</f>
        <v>0</v>
      </c>
      <c r="BN542" s="32">
        <f ca="1">SUMIF([1]route!$E$3:$E$10005,E542,[1]!Table1[N+4])</f>
        <v>0</v>
      </c>
      <c r="BP542" s="37">
        <f t="shared" si="201"/>
        <v>0</v>
      </c>
      <c r="BQ542" s="35">
        <f t="shared" ca="1" si="205"/>
        <v>0</v>
      </c>
      <c r="BR542" s="35">
        <f t="shared" ca="1" si="205"/>
        <v>0</v>
      </c>
      <c r="BS542" s="35">
        <f t="shared" ca="1" si="205"/>
        <v>0</v>
      </c>
      <c r="BT542" s="35">
        <f t="shared" ca="1" si="205"/>
        <v>0</v>
      </c>
      <c r="BU542" s="35">
        <f t="shared" ca="1" si="205"/>
        <v>0</v>
      </c>
      <c r="BV542" s="35">
        <f t="shared" ca="1" si="205"/>
        <v>0</v>
      </c>
      <c r="BW542" s="35">
        <f t="shared" ca="1" si="205"/>
        <v>0</v>
      </c>
      <c r="BX542" s="35">
        <f t="shared" ca="1" si="204"/>
        <v>0</v>
      </c>
      <c r="BY542" s="35">
        <f t="shared" ca="1" si="204"/>
        <v>0</v>
      </c>
      <c r="BZ542" s="35">
        <f t="shared" ca="1" si="204"/>
        <v>0</v>
      </c>
      <c r="CA542" s="35">
        <f t="shared" ca="1" si="204"/>
        <v>0</v>
      </c>
      <c r="CB542" s="35">
        <f t="shared" ca="1" si="204"/>
        <v>0</v>
      </c>
      <c r="CC542" s="35">
        <f t="shared" ca="1" si="204"/>
        <v>0</v>
      </c>
      <c r="CD542" s="35">
        <f t="shared" ca="1" si="204"/>
        <v>0</v>
      </c>
      <c r="CE542" s="35">
        <f t="shared" ca="1" si="204"/>
        <v>0</v>
      </c>
      <c r="CF542" s="35">
        <f t="shared" ca="1" si="204"/>
        <v>0</v>
      </c>
      <c r="CG542" s="35">
        <f t="shared" ca="1" si="203"/>
        <v>0</v>
      </c>
      <c r="CH542" s="35">
        <f t="shared" ca="1" si="203"/>
        <v>0</v>
      </c>
      <c r="CI542" s="35">
        <f t="shared" ca="1" si="203"/>
        <v>0</v>
      </c>
      <c r="CJ542" s="35">
        <f t="shared" ca="1" si="203"/>
        <v>0</v>
      </c>
      <c r="CK542" s="35">
        <f t="shared" ca="1" si="203"/>
        <v>0</v>
      </c>
      <c r="CL542" s="35">
        <f t="shared" ca="1" si="203"/>
        <v>0</v>
      </c>
      <c r="CM542" s="35">
        <f t="shared" ca="1" si="202"/>
        <v>0</v>
      </c>
      <c r="CN542" s="35">
        <f t="shared" ca="1" si="202"/>
        <v>0</v>
      </c>
      <c r="CO542" s="35">
        <f t="shared" ca="1" si="202"/>
        <v>0</v>
      </c>
      <c r="CP542" s="35">
        <f t="shared" ca="1" si="202"/>
        <v>0</v>
      </c>
      <c r="CQ542" s="35">
        <f t="shared" ca="1" si="202"/>
        <v>0</v>
      </c>
      <c r="CR542" s="35">
        <f t="shared" ca="1" si="202"/>
        <v>0</v>
      </c>
      <c r="CS542" s="35">
        <f t="shared" ca="1" si="206"/>
        <v>0</v>
      </c>
      <c r="CT542" s="35">
        <f t="shared" ca="1" si="206"/>
        <v>0</v>
      </c>
      <c r="CU542" s="35">
        <f t="shared" ca="1" si="206"/>
        <v>0</v>
      </c>
      <c r="CV542" s="35">
        <f t="shared" ca="1" si="206"/>
        <v>0</v>
      </c>
      <c r="CW542" s="38">
        <f t="shared" ca="1" si="206"/>
        <v>0</v>
      </c>
      <c r="CX542" s="38">
        <f t="shared" ca="1" si="206"/>
        <v>0</v>
      </c>
      <c r="CY542" s="38">
        <f t="shared" ca="1" si="206"/>
        <v>0</v>
      </c>
      <c r="CZ542" s="39">
        <f t="shared" ca="1" si="197"/>
        <v>0</v>
      </c>
      <c r="DA542" s="35"/>
    </row>
    <row r="543" spans="4:105" x14ac:dyDescent="0.3">
      <c r="D543" s="19"/>
      <c r="E543" s="20"/>
      <c r="F543" s="21"/>
      <c r="G543" s="21"/>
      <c r="H543" s="21"/>
      <c r="I543" s="19"/>
      <c r="J543" s="19"/>
      <c r="K543" s="21"/>
      <c r="L543" s="21"/>
      <c r="M543" s="22"/>
      <c r="N543" s="22"/>
      <c r="O543" s="19"/>
      <c r="P543" s="21"/>
      <c r="Q543" s="62" t="str">
        <f>'Cutting Rules'!AD543</f>
        <v>0------------</v>
      </c>
      <c r="R543" s="23"/>
      <c r="S543" s="24"/>
      <c r="T543" s="78" t="s">
        <v>547</v>
      </c>
      <c r="U543" s="19"/>
      <c r="V543" s="25"/>
      <c r="W543" s="26"/>
      <c r="X543" s="27"/>
      <c r="Y543" s="47"/>
      <c r="Z543" s="121" t="str">
        <f>IFERROR(VLOOKUP(E543,[1]route!$E$3:$BL$10005,59,0),"")&amp;IFERROR(VLOOKUP(E543,[1]route!$E$3:$BL$10005,60,0),"")</f>
        <v/>
      </c>
      <c r="AA543" s="28">
        <f t="shared" si="199"/>
        <v>0</v>
      </c>
      <c r="AB543" s="77">
        <f t="shared" si="200"/>
        <v>0</v>
      </c>
      <c r="AC543" s="4">
        <f t="shared" si="198"/>
        <v>1</v>
      </c>
      <c r="AD543" s="29">
        <v>0</v>
      </c>
      <c r="AE543" s="30">
        <f ca="1">SUMIF([1]route!$E$3:$E$10005,E543,[1]!Table1[1])</f>
        <v>0</v>
      </c>
      <c r="AF543" s="30">
        <f ca="1">SUMIF([1]route!$E$3:$E$10005,E543,[1]!Table1[2])</f>
        <v>0</v>
      </c>
      <c r="AG543" s="30">
        <f ca="1">SUMIF([1]route!$E$3:$E$10005,E543,[1]!Table1[3])</f>
        <v>0</v>
      </c>
      <c r="AH543" s="30">
        <f ca="1">SUMIF([1]route!$E$3:$E$10005,E543,[1]!Table1[4])</f>
        <v>0</v>
      </c>
      <c r="AI543" s="30">
        <f ca="1">SUMIF([1]route!$E$3:$E$10005,E543,[1]!Table1[5])</f>
        <v>0</v>
      </c>
      <c r="AJ543" s="30">
        <f ca="1">SUMIF([1]route!$E$3:$E$10005,E543,[1]!Table1[6])</f>
        <v>0</v>
      </c>
      <c r="AK543" s="30">
        <f ca="1">SUMIF([1]route!$E$3:$E$10005,E543,[1]!Table1[7])</f>
        <v>0</v>
      </c>
      <c r="AL543" s="30">
        <f ca="1">SUMIF([1]route!$E$3:$E$10005,E543,[1]!Table1[8])</f>
        <v>0</v>
      </c>
      <c r="AM543" s="30">
        <f ca="1">SUMIF([1]route!$E$3:$E$10005,E543,[1]!Table1[9])</f>
        <v>0</v>
      </c>
      <c r="AN543" s="30">
        <f ca="1">SUMIF([1]route!$E$3:$E$10005,E543,[1]!Table1[10])</f>
        <v>0</v>
      </c>
      <c r="AO543" s="30">
        <f ca="1">SUMIF([1]route!$E$3:$E$10005,E543,[1]!Table1[11])</f>
        <v>0</v>
      </c>
      <c r="AP543" s="30">
        <f ca="1">SUMIF([1]route!$E$3:$E$10005,E543,[1]!Table1[12])</f>
        <v>0</v>
      </c>
      <c r="AQ543" s="30">
        <f ca="1">SUMIF([1]route!$E$3:$E$10005,E543,[1]!Table1[13])</f>
        <v>0</v>
      </c>
      <c r="AR543" s="30">
        <f ca="1">SUMIF([1]route!$E$3:$E$10005,E543,[1]!Table1[14])</f>
        <v>0</v>
      </c>
      <c r="AS543" s="30">
        <f ca="1">SUMIF([1]route!$E$3:$E$10005,E543,[1]!Table1[15])</f>
        <v>0</v>
      </c>
      <c r="AT543" s="30">
        <f ca="1">SUMIF([1]route!$E$3:$E$10005,E543,[1]!Table1[16])</f>
        <v>0</v>
      </c>
      <c r="AU543" s="30">
        <f ca="1">SUMIF([1]route!$E$3:$E$10005,E543,[1]!Table1[17])</f>
        <v>0</v>
      </c>
      <c r="AV543" s="30">
        <f ca="1">SUMIF([1]route!$E$3:$E$10005,E543,[1]!Table1[18])</f>
        <v>0</v>
      </c>
      <c r="AW543" s="30">
        <f ca="1">SUMIF([1]route!$E$3:$E$10005,E543,[1]!Table1[19])</f>
        <v>0</v>
      </c>
      <c r="AX543" s="30">
        <f ca="1">SUMIF([1]route!$E$3:$E$10005,E543,[1]!Table1[20])</f>
        <v>0</v>
      </c>
      <c r="AY543" s="30">
        <f ca="1">SUMIF([1]route!$E$3:$E$10005,E543,[1]!Table1[21])</f>
        <v>0</v>
      </c>
      <c r="AZ543" s="30">
        <f ca="1">SUMIF([1]route!$E$3:$E$10005,E543,[1]!Table1[22])</f>
        <v>0</v>
      </c>
      <c r="BA543" s="30">
        <f ca="1">SUMIF([1]route!$E$3:$E$10005,E543,[1]!Table1[23])</f>
        <v>0</v>
      </c>
      <c r="BB543" s="30">
        <f ca="1">SUMIF([1]route!$E$3:$E$10005,E543,[1]!Table1[24])</f>
        <v>0</v>
      </c>
      <c r="BC543" s="30">
        <f ca="1">SUMIF([1]route!$E$3:$E$10005,E543,[1]!Table1[25])</f>
        <v>0</v>
      </c>
      <c r="BD543" s="30">
        <f ca="1">SUMIF([1]route!$E$3:$E$10005,E543,[1]!Table1[26])</f>
        <v>0</v>
      </c>
      <c r="BE543" s="30">
        <f ca="1">SUMIF([1]route!$E$3:$E$10005,E543,[1]!Table1[27])</f>
        <v>0</v>
      </c>
      <c r="BF543" s="30">
        <f ca="1">SUMIF([1]route!$E$3:$E$10005,E543,[1]!Table1[28])</f>
        <v>0</v>
      </c>
      <c r="BG543" s="30">
        <f ca="1">SUMIF([1]route!$E$3:$E$10005,E543,[1]!Table1[29])</f>
        <v>0</v>
      </c>
      <c r="BH543" s="30">
        <f ca="1">SUMIF([1]route!$E$3:$E$10005,E543,[1]!Table1[30])</f>
        <v>0</v>
      </c>
      <c r="BI543" s="30">
        <f ca="1">SUMIF([1]route!$E$3:$E$10005,E543,[1]!Table1[31])</f>
        <v>0</v>
      </c>
      <c r="BJ543" s="30">
        <f ca="1">SUMIF([1]route!$E$3:$E$10005,E543,[1]!Table1[Remain PO])</f>
        <v>0</v>
      </c>
      <c r="BK543" s="31">
        <f ca="1">SUMIF([1]route!$E$3:$E$10005,E543,[1]!Table1[N+1])</f>
        <v>0</v>
      </c>
      <c r="BL543" s="31">
        <f ca="1">SUMIF([1]route!$E$3:$E$10005,E543,[1]!Table1[N+2])</f>
        <v>0</v>
      </c>
      <c r="BM543" s="31">
        <f ca="1">SUMIF([1]route!$E$3:$E$10005,E543,[1]!Table1[N+3])</f>
        <v>0</v>
      </c>
      <c r="BN543" s="32">
        <f ca="1">SUMIF([1]route!$E$3:$E$10005,E543,[1]!Table1[N+4])</f>
        <v>0</v>
      </c>
      <c r="BP543" s="37">
        <f t="shared" si="201"/>
        <v>0</v>
      </c>
      <c r="BQ543" s="35">
        <f t="shared" ca="1" si="205"/>
        <v>0</v>
      </c>
      <c r="BR543" s="35">
        <f t="shared" ca="1" si="205"/>
        <v>0</v>
      </c>
      <c r="BS543" s="35">
        <f t="shared" ca="1" si="205"/>
        <v>0</v>
      </c>
      <c r="BT543" s="35">
        <f t="shared" ca="1" si="205"/>
        <v>0</v>
      </c>
      <c r="BU543" s="35">
        <f t="shared" ca="1" si="205"/>
        <v>0</v>
      </c>
      <c r="BV543" s="35">
        <f t="shared" ca="1" si="205"/>
        <v>0</v>
      </c>
      <c r="BW543" s="35">
        <f t="shared" ca="1" si="205"/>
        <v>0</v>
      </c>
      <c r="BX543" s="35">
        <f t="shared" ca="1" si="204"/>
        <v>0</v>
      </c>
      <c r="BY543" s="35">
        <f t="shared" ca="1" si="204"/>
        <v>0</v>
      </c>
      <c r="BZ543" s="35">
        <f t="shared" ca="1" si="204"/>
        <v>0</v>
      </c>
      <c r="CA543" s="35">
        <f t="shared" ca="1" si="204"/>
        <v>0</v>
      </c>
      <c r="CB543" s="35">
        <f t="shared" ca="1" si="204"/>
        <v>0</v>
      </c>
      <c r="CC543" s="35">
        <f t="shared" ca="1" si="204"/>
        <v>0</v>
      </c>
      <c r="CD543" s="35">
        <f t="shared" ca="1" si="204"/>
        <v>0</v>
      </c>
      <c r="CE543" s="35">
        <f t="shared" ca="1" si="204"/>
        <v>0</v>
      </c>
      <c r="CF543" s="35">
        <f t="shared" ca="1" si="204"/>
        <v>0</v>
      </c>
      <c r="CG543" s="35">
        <f t="shared" ca="1" si="203"/>
        <v>0</v>
      </c>
      <c r="CH543" s="35">
        <f t="shared" ca="1" si="203"/>
        <v>0</v>
      </c>
      <c r="CI543" s="35">
        <f t="shared" ca="1" si="203"/>
        <v>0</v>
      </c>
      <c r="CJ543" s="35">
        <f t="shared" ca="1" si="203"/>
        <v>0</v>
      </c>
      <c r="CK543" s="35">
        <f t="shared" ca="1" si="203"/>
        <v>0</v>
      </c>
      <c r="CL543" s="35">
        <f t="shared" ca="1" si="203"/>
        <v>0</v>
      </c>
      <c r="CM543" s="35">
        <f t="shared" ca="1" si="202"/>
        <v>0</v>
      </c>
      <c r="CN543" s="35">
        <f t="shared" ca="1" si="202"/>
        <v>0</v>
      </c>
      <c r="CO543" s="35">
        <f t="shared" ca="1" si="202"/>
        <v>0</v>
      </c>
      <c r="CP543" s="35">
        <f t="shared" ca="1" si="202"/>
        <v>0</v>
      </c>
      <c r="CQ543" s="35">
        <f t="shared" ca="1" si="202"/>
        <v>0</v>
      </c>
      <c r="CR543" s="35">
        <f t="shared" ca="1" si="202"/>
        <v>0</v>
      </c>
      <c r="CS543" s="35">
        <f t="shared" ca="1" si="206"/>
        <v>0</v>
      </c>
      <c r="CT543" s="35">
        <f t="shared" ca="1" si="206"/>
        <v>0</v>
      </c>
      <c r="CU543" s="35">
        <f t="shared" ca="1" si="206"/>
        <v>0</v>
      </c>
      <c r="CV543" s="35">
        <f t="shared" ca="1" si="206"/>
        <v>0</v>
      </c>
      <c r="CW543" s="38">
        <f t="shared" ca="1" si="206"/>
        <v>0</v>
      </c>
      <c r="CX543" s="38">
        <f t="shared" ca="1" si="206"/>
        <v>0</v>
      </c>
      <c r="CY543" s="38">
        <f t="shared" ca="1" si="206"/>
        <v>0</v>
      </c>
      <c r="CZ543" s="39">
        <f t="shared" ca="1" si="197"/>
        <v>0</v>
      </c>
      <c r="DA543" s="35"/>
    </row>
    <row r="544" spans="4:105" x14ac:dyDescent="0.3">
      <c r="D544" s="19"/>
      <c r="E544" s="20"/>
      <c r="F544" s="21"/>
      <c r="G544" s="21"/>
      <c r="H544" s="21"/>
      <c r="I544" s="19"/>
      <c r="J544" s="19"/>
      <c r="K544" s="21"/>
      <c r="L544" s="21"/>
      <c r="M544" s="22"/>
      <c r="N544" s="22"/>
      <c r="O544" s="19"/>
      <c r="P544" s="21"/>
      <c r="Q544" s="62" t="str">
        <f>'Cutting Rules'!AD544</f>
        <v>0------------</v>
      </c>
      <c r="R544" s="23"/>
      <c r="S544" s="24"/>
      <c r="T544" s="78" t="s">
        <v>547</v>
      </c>
      <c r="U544" s="19"/>
      <c r="V544" s="25"/>
      <c r="W544" s="26"/>
      <c r="X544" s="27"/>
      <c r="Y544" s="47"/>
      <c r="Z544" s="121" t="str">
        <f>IFERROR(VLOOKUP(E544,[1]route!$E$3:$BL$10005,59,0),"")&amp;IFERROR(VLOOKUP(E544,[1]route!$E$3:$BL$10005,60,0),"")</f>
        <v/>
      </c>
      <c r="AA544" s="28">
        <f t="shared" si="199"/>
        <v>0</v>
      </c>
      <c r="AB544" s="77">
        <f t="shared" si="200"/>
        <v>0</v>
      </c>
      <c r="AC544" s="4">
        <f t="shared" si="198"/>
        <v>1</v>
      </c>
      <c r="AD544" s="29">
        <v>0</v>
      </c>
      <c r="AE544" s="30">
        <f ca="1">SUMIF([1]route!$E$3:$E$10005,E544,[1]!Table1[1])</f>
        <v>0</v>
      </c>
      <c r="AF544" s="30">
        <f ca="1">SUMIF([1]route!$E$3:$E$10005,E544,[1]!Table1[2])</f>
        <v>0</v>
      </c>
      <c r="AG544" s="30">
        <f ca="1">SUMIF([1]route!$E$3:$E$10005,E544,[1]!Table1[3])</f>
        <v>0</v>
      </c>
      <c r="AH544" s="30">
        <f ca="1">SUMIF([1]route!$E$3:$E$10005,E544,[1]!Table1[4])</f>
        <v>0</v>
      </c>
      <c r="AI544" s="30">
        <f ca="1">SUMIF([1]route!$E$3:$E$10005,E544,[1]!Table1[5])</f>
        <v>0</v>
      </c>
      <c r="AJ544" s="30">
        <f ca="1">SUMIF([1]route!$E$3:$E$10005,E544,[1]!Table1[6])</f>
        <v>0</v>
      </c>
      <c r="AK544" s="30">
        <f ca="1">SUMIF([1]route!$E$3:$E$10005,E544,[1]!Table1[7])</f>
        <v>0</v>
      </c>
      <c r="AL544" s="30">
        <f ca="1">SUMIF([1]route!$E$3:$E$10005,E544,[1]!Table1[8])</f>
        <v>0</v>
      </c>
      <c r="AM544" s="30">
        <f ca="1">SUMIF([1]route!$E$3:$E$10005,E544,[1]!Table1[9])</f>
        <v>0</v>
      </c>
      <c r="AN544" s="30">
        <f ca="1">SUMIF([1]route!$E$3:$E$10005,E544,[1]!Table1[10])</f>
        <v>0</v>
      </c>
      <c r="AO544" s="30">
        <f ca="1">SUMIF([1]route!$E$3:$E$10005,E544,[1]!Table1[11])</f>
        <v>0</v>
      </c>
      <c r="AP544" s="30">
        <f ca="1">SUMIF([1]route!$E$3:$E$10005,E544,[1]!Table1[12])</f>
        <v>0</v>
      </c>
      <c r="AQ544" s="30">
        <f ca="1">SUMIF([1]route!$E$3:$E$10005,E544,[1]!Table1[13])</f>
        <v>0</v>
      </c>
      <c r="AR544" s="30">
        <f ca="1">SUMIF([1]route!$E$3:$E$10005,E544,[1]!Table1[14])</f>
        <v>0</v>
      </c>
      <c r="AS544" s="30">
        <f ca="1">SUMIF([1]route!$E$3:$E$10005,E544,[1]!Table1[15])</f>
        <v>0</v>
      </c>
      <c r="AT544" s="30">
        <f ca="1">SUMIF([1]route!$E$3:$E$10005,E544,[1]!Table1[16])</f>
        <v>0</v>
      </c>
      <c r="AU544" s="30">
        <f ca="1">SUMIF([1]route!$E$3:$E$10005,E544,[1]!Table1[17])</f>
        <v>0</v>
      </c>
      <c r="AV544" s="30">
        <f ca="1">SUMIF([1]route!$E$3:$E$10005,E544,[1]!Table1[18])</f>
        <v>0</v>
      </c>
      <c r="AW544" s="30">
        <f ca="1">SUMIF([1]route!$E$3:$E$10005,E544,[1]!Table1[19])</f>
        <v>0</v>
      </c>
      <c r="AX544" s="30">
        <f ca="1">SUMIF([1]route!$E$3:$E$10005,E544,[1]!Table1[20])</f>
        <v>0</v>
      </c>
      <c r="AY544" s="30">
        <f ca="1">SUMIF([1]route!$E$3:$E$10005,E544,[1]!Table1[21])</f>
        <v>0</v>
      </c>
      <c r="AZ544" s="30">
        <f ca="1">SUMIF([1]route!$E$3:$E$10005,E544,[1]!Table1[22])</f>
        <v>0</v>
      </c>
      <c r="BA544" s="30">
        <f ca="1">SUMIF([1]route!$E$3:$E$10005,E544,[1]!Table1[23])</f>
        <v>0</v>
      </c>
      <c r="BB544" s="30">
        <f ca="1">SUMIF([1]route!$E$3:$E$10005,E544,[1]!Table1[24])</f>
        <v>0</v>
      </c>
      <c r="BC544" s="30">
        <f ca="1">SUMIF([1]route!$E$3:$E$10005,E544,[1]!Table1[25])</f>
        <v>0</v>
      </c>
      <c r="BD544" s="30">
        <f ca="1">SUMIF([1]route!$E$3:$E$10005,E544,[1]!Table1[26])</f>
        <v>0</v>
      </c>
      <c r="BE544" s="30">
        <f ca="1">SUMIF([1]route!$E$3:$E$10005,E544,[1]!Table1[27])</f>
        <v>0</v>
      </c>
      <c r="BF544" s="30">
        <f ca="1">SUMIF([1]route!$E$3:$E$10005,E544,[1]!Table1[28])</f>
        <v>0</v>
      </c>
      <c r="BG544" s="30">
        <f ca="1">SUMIF([1]route!$E$3:$E$10005,E544,[1]!Table1[29])</f>
        <v>0</v>
      </c>
      <c r="BH544" s="30">
        <f ca="1">SUMIF([1]route!$E$3:$E$10005,E544,[1]!Table1[30])</f>
        <v>0</v>
      </c>
      <c r="BI544" s="30">
        <f ca="1">SUMIF([1]route!$E$3:$E$10005,E544,[1]!Table1[31])</f>
        <v>0</v>
      </c>
      <c r="BJ544" s="30">
        <f ca="1">SUMIF([1]route!$E$3:$E$10005,E544,[1]!Table1[Remain PO])</f>
        <v>0</v>
      </c>
      <c r="BK544" s="31">
        <f ca="1">SUMIF([1]route!$E$3:$E$10005,E544,[1]!Table1[N+1])</f>
        <v>0</v>
      </c>
      <c r="BL544" s="31">
        <f ca="1">SUMIF([1]route!$E$3:$E$10005,E544,[1]!Table1[N+2])</f>
        <v>0</v>
      </c>
      <c r="BM544" s="31">
        <f ca="1">SUMIF([1]route!$E$3:$E$10005,E544,[1]!Table1[N+3])</f>
        <v>0</v>
      </c>
      <c r="BN544" s="32">
        <f ca="1">SUMIF([1]route!$E$3:$E$10005,E544,[1]!Table1[N+4])</f>
        <v>0</v>
      </c>
      <c r="BP544" s="37">
        <f t="shared" si="201"/>
        <v>0</v>
      </c>
      <c r="BQ544" s="35">
        <f t="shared" ca="1" si="205"/>
        <v>0</v>
      </c>
      <c r="BR544" s="35">
        <f t="shared" ca="1" si="205"/>
        <v>0</v>
      </c>
      <c r="BS544" s="35">
        <f t="shared" ca="1" si="205"/>
        <v>0</v>
      </c>
      <c r="BT544" s="35">
        <f t="shared" ca="1" si="205"/>
        <v>0</v>
      </c>
      <c r="BU544" s="35">
        <f t="shared" ca="1" si="205"/>
        <v>0</v>
      </c>
      <c r="BV544" s="35">
        <f t="shared" ca="1" si="205"/>
        <v>0</v>
      </c>
      <c r="BW544" s="35">
        <f t="shared" ca="1" si="205"/>
        <v>0</v>
      </c>
      <c r="BX544" s="35">
        <f t="shared" ca="1" si="204"/>
        <v>0</v>
      </c>
      <c r="BY544" s="35">
        <f t="shared" ca="1" si="204"/>
        <v>0</v>
      </c>
      <c r="BZ544" s="35">
        <f t="shared" ca="1" si="204"/>
        <v>0</v>
      </c>
      <c r="CA544" s="35">
        <f t="shared" ca="1" si="204"/>
        <v>0</v>
      </c>
      <c r="CB544" s="35">
        <f t="shared" ca="1" si="204"/>
        <v>0</v>
      </c>
      <c r="CC544" s="35">
        <f t="shared" ca="1" si="204"/>
        <v>0</v>
      </c>
      <c r="CD544" s="35">
        <f t="shared" ca="1" si="204"/>
        <v>0</v>
      </c>
      <c r="CE544" s="35">
        <f t="shared" ca="1" si="204"/>
        <v>0</v>
      </c>
      <c r="CF544" s="35">
        <f t="shared" ca="1" si="204"/>
        <v>0</v>
      </c>
      <c r="CG544" s="35">
        <f t="shared" ca="1" si="203"/>
        <v>0</v>
      </c>
      <c r="CH544" s="35">
        <f t="shared" ca="1" si="203"/>
        <v>0</v>
      </c>
      <c r="CI544" s="35">
        <f t="shared" ca="1" si="203"/>
        <v>0</v>
      </c>
      <c r="CJ544" s="35">
        <f t="shared" ca="1" si="203"/>
        <v>0</v>
      </c>
      <c r="CK544" s="35">
        <f t="shared" ca="1" si="203"/>
        <v>0</v>
      </c>
      <c r="CL544" s="35">
        <f t="shared" ca="1" si="203"/>
        <v>0</v>
      </c>
      <c r="CM544" s="35">
        <f t="shared" ca="1" si="202"/>
        <v>0</v>
      </c>
      <c r="CN544" s="35">
        <f t="shared" ca="1" si="202"/>
        <v>0</v>
      </c>
      <c r="CO544" s="35">
        <f t="shared" ca="1" si="202"/>
        <v>0</v>
      </c>
      <c r="CP544" s="35">
        <f t="shared" ca="1" si="202"/>
        <v>0</v>
      </c>
      <c r="CQ544" s="35">
        <f t="shared" ca="1" si="202"/>
        <v>0</v>
      </c>
      <c r="CR544" s="35">
        <f t="shared" ca="1" si="202"/>
        <v>0</v>
      </c>
      <c r="CS544" s="35">
        <f t="shared" ca="1" si="206"/>
        <v>0</v>
      </c>
      <c r="CT544" s="35">
        <f t="shared" ca="1" si="206"/>
        <v>0</v>
      </c>
      <c r="CU544" s="35">
        <f t="shared" ca="1" si="206"/>
        <v>0</v>
      </c>
      <c r="CV544" s="35">
        <f t="shared" ca="1" si="206"/>
        <v>0</v>
      </c>
      <c r="CW544" s="38">
        <f t="shared" ca="1" si="206"/>
        <v>0</v>
      </c>
      <c r="CX544" s="38">
        <f t="shared" ca="1" si="206"/>
        <v>0</v>
      </c>
      <c r="CY544" s="38">
        <f t="shared" ca="1" si="206"/>
        <v>0</v>
      </c>
      <c r="CZ544" s="39">
        <f t="shared" ca="1" si="197"/>
        <v>0</v>
      </c>
      <c r="DA544" s="35"/>
    </row>
    <row r="545" spans="4:105" x14ac:dyDescent="0.3">
      <c r="D545" s="19"/>
      <c r="E545" s="20"/>
      <c r="F545" s="21"/>
      <c r="G545" s="21"/>
      <c r="H545" s="21"/>
      <c r="I545" s="19"/>
      <c r="J545" s="19"/>
      <c r="K545" s="21"/>
      <c r="L545" s="21"/>
      <c r="M545" s="22"/>
      <c r="N545" s="22"/>
      <c r="O545" s="19"/>
      <c r="P545" s="21"/>
      <c r="Q545" s="62" t="str">
        <f>'Cutting Rules'!AD545</f>
        <v>0------------</v>
      </c>
      <c r="R545" s="23"/>
      <c r="S545" s="24"/>
      <c r="T545" s="78" t="s">
        <v>547</v>
      </c>
      <c r="U545" s="19"/>
      <c r="V545" s="25"/>
      <c r="W545" s="26"/>
      <c r="X545" s="27"/>
      <c r="Y545" s="47"/>
      <c r="Z545" s="121" t="str">
        <f>IFERROR(VLOOKUP(E545,[1]route!$E$3:$BL$10005,59,0),"")&amp;IFERROR(VLOOKUP(E545,[1]route!$E$3:$BL$10005,60,0),"")</f>
        <v/>
      </c>
      <c r="AA545" s="28">
        <f t="shared" si="199"/>
        <v>0</v>
      </c>
      <c r="AB545" s="77">
        <f t="shared" si="200"/>
        <v>0</v>
      </c>
      <c r="AC545" s="4">
        <f t="shared" si="198"/>
        <v>1</v>
      </c>
      <c r="AD545" s="29">
        <v>0</v>
      </c>
      <c r="AE545" s="30">
        <f ca="1">SUMIF([1]route!$E$3:$E$10005,E545,[1]!Table1[1])</f>
        <v>0</v>
      </c>
      <c r="AF545" s="30">
        <f ca="1">SUMIF([1]route!$E$3:$E$10005,E545,[1]!Table1[2])</f>
        <v>0</v>
      </c>
      <c r="AG545" s="30">
        <f ca="1">SUMIF([1]route!$E$3:$E$10005,E545,[1]!Table1[3])</f>
        <v>0</v>
      </c>
      <c r="AH545" s="30">
        <f ca="1">SUMIF([1]route!$E$3:$E$10005,E545,[1]!Table1[4])</f>
        <v>0</v>
      </c>
      <c r="AI545" s="30">
        <f ca="1">SUMIF([1]route!$E$3:$E$10005,E545,[1]!Table1[5])</f>
        <v>0</v>
      </c>
      <c r="AJ545" s="30">
        <f ca="1">SUMIF([1]route!$E$3:$E$10005,E545,[1]!Table1[6])</f>
        <v>0</v>
      </c>
      <c r="AK545" s="30">
        <f ca="1">SUMIF([1]route!$E$3:$E$10005,E545,[1]!Table1[7])</f>
        <v>0</v>
      </c>
      <c r="AL545" s="30">
        <f ca="1">SUMIF([1]route!$E$3:$E$10005,E545,[1]!Table1[8])</f>
        <v>0</v>
      </c>
      <c r="AM545" s="30">
        <f ca="1">SUMIF([1]route!$E$3:$E$10005,E545,[1]!Table1[9])</f>
        <v>0</v>
      </c>
      <c r="AN545" s="30">
        <f ca="1">SUMIF([1]route!$E$3:$E$10005,E545,[1]!Table1[10])</f>
        <v>0</v>
      </c>
      <c r="AO545" s="30">
        <f ca="1">SUMIF([1]route!$E$3:$E$10005,E545,[1]!Table1[11])</f>
        <v>0</v>
      </c>
      <c r="AP545" s="30">
        <f ca="1">SUMIF([1]route!$E$3:$E$10005,E545,[1]!Table1[12])</f>
        <v>0</v>
      </c>
      <c r="AQ545" s="30">
        <f ca="1">SUMIF([1]route!$E$3:$E$10005,E545,[1]!Table1[13])</f>
        <v>0</v>
      </c>
      <c r="AR545" s="30">
        <f ca="1">SUMIF([1]route!$E$3:$E$10005,E545,[1]!Table1[14])</f>
        <v>0</v>
      </c>
      <c r="AS545" s="30">
        <f ca="1">SUMIF([1]route!$E$3:$E$10005,E545,[1]!Table1[15])</f>
        <v>0</v>
      </c>
      <c r="AT545" s="30">
        <f ca="1">SUMIF([1]route!$E$3:$E$10005,E545,[1]!Table1[16])</f>
        <v>0</v>
      </c>
      <c r="AU545" s="30">
        <f ca="1">SUMIF([1]route!$E$3:$E$10005,E545,[1]!Table1[17])</f>
        <v>0</v>
      </c>
      <c r="AV545" s="30">
        <f ca="1">SUMIF([1]route!$E$3:$E$10005,E545,[1]!Table1[18])</f>
        <v>0</v>
      </c>
      <c r="AW545" s="30">
        <f ca="1">SUMIF([1]route!$E$3:$E$10005,E545,[1]!Table1[19])</f>
        <v>0</v>
      </c>
      <c r="AX545" s="30">
        <f ca="1">SUMIF([1]route!$E$3:$E$10005,E545,[1]!Table1[20])</f>
        <v>0</v>
      </c>
      <c r="AY545" s="30">
        <f ca="1">SUMIF([1]route!$E$3:$E$10005,E545,[1]!Table1[21])</f>
        <v>0</v>
      </c>
      <c r="AZ545" s="30">
        <f ca="1">SUMIF([1]route!$E$3:$E$10005,E545,[1]!Table1[22])</f>
        <v>0</v>
      </c>
      <c r="BA545" s="30">
        <f ca="1">SUMIF([1]route!$E$3:$E$10005,E545,[1]!Table1[23])</f>
        <v>0</v>
      </c>
      <c r="BB545" s="30">
        <f ca="1">SUMIF([1]route!$E$3:$E$10005,E545,[1]!Table1[24])</f>
        <v>0</v>
      </c>
      <c r="BC545" s="30">
        <f ca="1">SUMIF([1]route!$E$3:$E$10005,E545,[1]!Table1[25])</f>
        <v>0</v>
      </c>
      <c r="BD545" s="30">
        <f ca="1">SUMIF([1]route!$E$3:$E$10005,E545,[1]!Table1[26])</f>
        <v>0</v>
      </c>
      <c r="BE545" s="30">
        <f ca="1">SUMIF([1]route!$E$3:$E$10005,E545,[1]!Table1[27])</f>
        <v>0</v>
      </c>
      <c r="BF545" s="30">
        <f ca="1">SUMIF([1]route!$E$3:$E$10005,E545,[1]!Table1[28])</f>
        <v>0</v>
      </c>
      <c r="BG545" s="30">
        <f ca="1">SUMIF([1]route!$E$3:$E$10005,E545,[1]!Table1[29])</f>
        <v>0</v>
      </c>
      <c r="BH545" s="30">
        <f ca="1">SUMIF([1]route!$E$3:$E$10005,E545,[1]!Table1[30])</f>
        <v>0</v>
      </c>
      <c r="BI545" s="30">
        <f ca="1">SUMIF([1]route!$E$3:$E$10005,E545,[1]!Table1[31])</f>
        <v>0</v>
      </c>
      <c r="BJ545" s="30">
        <f ca="1">SUMIF([1]route!$E$3:$E$10005,E545,[1]!Table1[Remain PO])</f>
        <v>0</v>
      </c>
      <c r="BK545" s="31">
        <f ca="1">SUMIF([1]route!$E$3:$E$10005,E545,[1]!Table1[N+1])</f>
        <v>0</v>
      </c>
      <c r="BL545" s="31">
        <f ca="1">SUMIF([1]route!$E$3:$E$10005,E545,[1]!Table1[N+2])</f>
        <v>0</v>
      </c>
      <c r="BM545" s="31">
        <f ca="1">SUMIF([1]route!$E$3:$E$10005,E545,[1]!Table1[N+3])</f>
        <v>0</v>
      </c>
      <c r="BN545" s="32">
        <f ca="1">SUMIF([1]route!$E$3:$E$10005,E545,[1]!Table1[N+4])</f>
        <v>0</v>
      </c>
      <c r="BP545" s="37">
        <f t="shared" si="201"/>
        <v>0</v>
      </c>
      <c r="BQ545" s="35">
        <f t="shared" ca="1" si="205"/>
        <v>0</v>
      </c>
      <c r="BR545" s="35">
        <f t="shared" ca="1" si="205"/>
        <v>0</v>
      </c>
      <c r="BS545" s="35">
        <f t="shared" ca="1" si="205"/>
        <v>0</v>
      </c>
      <c r="BT545" s="35">
        <f t="shared" ca="1" si="205"/>
        <v>0</v>
      </c>
      <c r="BU545" s="35">
        <f t="shared" ca="1" si="205"/>
        <v>0</v>
      </c>
      <c r="BV545" s="35">
        <f t="shared" ca="1" si="205"/>
        <v>0</v>
      </c>
      <c r="BW545" s="35">
        <f t="shared" ca="1" si="205"/>
        <v>0</v>
      </c>
      <c r="BX545" s="35">
        <f t="shared" ca="1" si="204"/>
        <v>0</v>
      </c>
      <c r="BY545" s="35">
        <f t="shared" ca="1" si="204"/>
        <v>0</v>
      </c>
      <c r="BZ545" s="35">
        <f t="shared" ca="1" si="204"/>
        <v>0</v>
      </c>
      <c r="CA545" s="35">
        <f t="shared" ca="1" si="204"/>
        <v>0</v>
      </c>
      <c r="CB545" s="35">
        <f t="shared" ca="1" si="204"/>
        <v>0</v>
      </c>
      <c r="CC545" s="35">
        <f t="shared" ca="1" si="204"/>
        <v>0</v>
      </c>
      <c r="CD545" s="35">
        <f t="shared" ca="1" si="204"/>
        <v>0</v>
      </c>
      <c r="CE545" s="35">
        <f t="shared" ca="1" si="204"/>
        <v>0</v>
      </c>
      <c r="CF545" s="35">
        <f t="shared" ca="1" si="204"/>
        <v>0</v>
      </c>
      <c r="CG545" s="35">
        <f t="shared" ca="1" si="203"/>
        <v>0</v>
      </c>
      <c r="CH545" s="35">
        <f t="shared" ca="1" si="203"/>
        <v>0</v>
      </c>
      <c r="CI545" s="35">
        <f t="shared" ca="1" si="203"/>
        <v>0</v>
      </c>
      <c r="CJ545" s="35">
        <f t="shared" ca="1" si="203"/>
        <v>0</v>
      </c>
      <c r="CK545" s="35">
        <f t="shared" ca="1" si="203"/>
        <v>0</v>
      </c>
      <c r="CL545" s="35">
        <f t="shared" ca="1" si="203"/>
        <v>0</v>
      </c>
      <c r="CM545" s="35">
        <f t="shared" ca="1" si="202"/>
        <v>0</v>
      </c>
      <c r="CN545" s="35">
        <f t="shared" ca="1" si="202"/>
        <v>0</v>
      </c>
      <c r="CO545" s="35">
        <f t="shared" ca="1" si="202"/>
        <v>0</v>
      </c>
      <c r="CP545" s="35">
        <f t="shared" ca="1" si="202"/>
        <v>0</v>
      </c>
      <c r="CQ545" s="35">
        <f t="shared" ca="1" si="202"/>
        <v>0</v>
      </c>
      <c r="CR545" s="35">
        <f t="shared" ca="1" si="202"/>
        <v>0</v>
      </c>
      <c r="CS545" s="35">
        <f t="shared" ca="1" si="206"/>
        <v>0</v>
      </c>
      <c r="CT545" s="35">
        <f t="shared" ca="1" si="206"/>
        <v>0</v>
      </c>
      <c r="CU545" s="35">
        <f t="shared" ca="1" si="206"/>
        <v>0</v>
      </c>
      <c r="CV545" s="35">
        <f t="shared" ca="1" si="206"/>
        <v>0</v>
      </c>
      <c r="CW545" s="38">
        <f t="shared" ca="1" si="206"/>
        <v>0</v>
      </c>
      <c r="CX545" s="38">
        <f t="shared" ca="1" si="206"/>
        <v>0</v>
      </c>
      <c r="CY545" s="38">
        <f t="shared" ca="1" si="206"/>
        <v>0</v>
      </c>
      <c r="CZ545" s="39">
        <f t="shared" ca="1" si="197"/>
        <v>0</v>
      </c>
      <c r="DA545" s="35"/>
    </row>
    <row r="546" spans="4:105" x14ac:dyDescent="0.3">
      <c r="D546" s="19"/>
      <c r="E546" s="20"/>
      <c r="F546" s="21"/>
      <c r="G546" s="21"/>
      <c r="H546" s="21"/>
      <c r="I546" s="19"/>
      <c r="J546" s="19"/>
      <c r="K546" s="21"/>
      <c r="L546" s="21"/>
      <c r="M546" s="22"/>
      <c r="N546" s="22"/>
      <c r="O546" s="19"/>
      <c r="P546" s="21"/>
      <c r="Q546" s="62" t="str">
        <f>'Cutting Rules'!AD546</f>
        <v>0------------</v>
      </c>
      <c r="R546" s="23"/>
      <c r="S546" s="24"/>
      <c r="T546" s="78" t="s">
        <v>547</v>
      </c>
      <c r="U546" s="19"/>
      <c r="V546" s="25"/>
      <c r="W546" s="26"/>
      <c r="X546" s="27"/>
      <c r="Y546" s="47"/>
      <c r="Z546" s="121" t="str">
        <f>IFERROR(VLOOKUP(E546,[1]route!$E$3:$BL$10005,59,0),"")&amp;IFERROR(VLOOKUP(E546,[1]route!$E$3:$BL$10005,60,0),"")</f>
        <v/>
      </c>
      <c r="AA546" s="28">
        <f t="shared" si="199"/>
        <v>0</v>
      </c>
      <c r="AB546" s="77">
        <f t="shared" si="200"/>
        <v>0</v>
      </c>
      <c r="AC546" s="4">
        <f t="shared" si="198"/>
        <v>1</v>
      </c>
      <c r="AD546" s="29">
        <v>0</v>
      </c>
      <c r="AE546" s="30">
        <f ca="1">SUMIF([1]route!$E$3:$E$10005,E546,[1]!Table1[1])</f>
        <v>0</v>
      </c>
      <c r="AF546" s="30">
        <f ca="1">SUMIF([1]route!$E$3:$E$10005,E546,[1]!Table1[2])</f>
        <v>0</v>
      </c>
      <c r="AG546" s="30">
        <f ca="1">SUMIF([1]route!$E$3:$E$10005,E546,[1]!Table1[3])</f>
        <v>0</v>
      </c>
      <c r="AH546" s="30">
        <f ca="1">SUMIF([1]route!$E$3:$E$10005,E546,[1]!Table1[4])</f>
        <v>0</v>
      </c>
      <c r="AI546" s="30">
        <f ca="1">SUMIF([1]route!$E$3:$E$10005,E546,[1]!Table1[5])</f>
        <v>0</v>
      </c>
      <c r="AJ546" s="30">
        <f ca="1">SUMIF([1]route!$E$3:$E$10005,E546,[1]!Table1[6])</f>
        <v>0</v>
      </c>
      <c r="AK546" s="30">
        <f ca="1">SUMIF([1]route!$E$3:$E$10005,E546,[1]!Table1[7])</f>
        <v>0</v>
      </c>
      <c r="AL546" s="30">
        <f ca="1">SUMIF([1]route!$E$3:$E$10005,E546,[1]!Table1[8])</f>
        <v>0</v>
      </c>
      <c r="AM546" s="30">
        <f ca="1">SUMIF([1]route!$E$3:$E$10005,E546,[1]!Table1[9])</f>
        <v>0</v>
      </c>
      <c r="AN546" s="30">
        <f ca="1">SUMIF([1]route!$E$3:$E$10005,E546,[1]!Table1[10])</f>
        <v>0</v>
      </c>
      <c r="AO546" s="30">
        <f ca="1">SUMIF([1]route!$E$3:$E$10005,E546,[1]!Table1[11])</f>
        <v>0</v>
      </c>
      <c r="AP546" s="30">
        <f ca="1">SUMIF([1]route!$E$3:$E$10005,E546,[1]!Table1[12])</f>
        <v>0</v>
      </c>
      <c r="AQ546" s="30">
        <f ca="1">SUMIF([1]route!$E$3:$E$10005,E546,[1]!Table1[13])</f>
        <v>0</v>
      </c>
      <c r="AR546" s="30">
        <f ca="1">SUMIF([1]route!$E$3:$E$10005,E546,[1]!Table1[14])</f>
        <v>0</v>
      </c>
      <c r="AS546" s="30">
        <f ca="1">SUMIF([1]route!$E$3:$E$10005,E546,[1]!Table1[15])</f>
        <v>0</v>
      </c>
      <c r="AT546" s="30">
        <f ca="1">SUMIF([1]route!$E$3:$E$10005,E546,[1]!Table1[16])</f>
        <v>0</v>
      </c>
      <c r="AU546" s="30">
        <f ca="1">SUMIF([1]route!$E$3:$E$10005,E546,[1]!Table1[17])</f>
        <v>0</v>
      </c>
      <c r="AV546" s="30">
        <f ca="1">SUMIF([1]route!$E$3:$E$10005,E546,[1]!Table1[18])</f>
        <v>0</v>
      </c>
      <c r="AW546" s="30">
        <f ca="1">SUMIF([1]route!$E$3:$E$10005,E546,[1]!Table1[19])</f>
        <v>0</v>
      </c>
      <c r="AX546" s="30">
        <f ca="1">SUMIF([1]route!$E$3:$E$10005,E546,[1]!Table1[20])</f>
        <v>0</v>
      </c>
      <c r="AY546" s="30">
        <f ca="1">SUMIF([1]route!$E$3:$E$10005,E546,[1]!Table1[21])</f>
        <v>0</v>
      </c>
      <c r="AZ546" s="30">
        <f ca="1">SUMIF([1]route!$E$3:$E$10005,E546,[1]!Table1[22])</f>
        <v>0</v>
      </c>
      <c r="BA546" s="30">
        <f ca="1">SUMIF([1]route!$E$3:$E$10005,E546,[1]!Table1[23])</f>
        <v>0</v>
      </c>
      <c r="BB546" s="30">
        <f ca="1">SUMIF([1]route!$E$3:$E$10005,E546,[1]!Table1[24])</f>
        <v>0</v>
      </c>
      <c r="BC546" s="30">
        <f ca="1">SUMIF([1]route!$E$3:$E$10005,E546,[1]!Table1[25])</f>
        <v>0</v>
      </c>
      <c r="BD546" s="30">
        <f ca="1">SUMIF([1]route!$E$3:$E$10005,E546,[1]!Table1[26])</f>
        <v>0</v>
      </c>
      <c r="BE546" s="30">
        <f ca="1">SUMIF([1]route!$E$3:$E$10005,E546,[1]!Table1[27])</f>
        <v>0</v>
      </c>
      <c r="BF546" s="30">
        <f ca="1">SUMIF([1]route!$E$3:$E$10005,E546,[1]!Table1[28])</f>
        <v>0</v>
      </c>
      <c r="BG546" s="30">
        <f ca="1">SUMIF([1]route!$E$3:$E$10005,E546,[1]!Table1[29])</f>
        <v>0</v>
      </c>
      <c r="BH546" s="30">
        <f ca="1">SUMIF([1]route!$E$3:$E$10005,E546,[1]!Table1[30])</f>
        <v>0</v>
      </c>
      <c r="BI546" s="30">
        <f ca="1">SUMIF([1]route!$E$3:$E$10005,E546,[1]!Table1[31])</f>
        <v>0</v>
      </c>
      <c r="BJ546" s="30">
        <f ca="1">SUMIF([1]route!$E$3:$E$10005,E546,[1]!Table1[Remain PO])</f>
        <v>0</v>
      </c>
      <c r="BK546" s="31">
        <f ca="1">SUMIF([1]route!$E$3:$E$10005,E546,[1]!Table1[N+1])</f>
        <v>0</v>
      </c>
      <c r="BL546" s="31">
        <f ca="1">SUMIF([1]route!$E$3:$E$10005,E546,[1]!Table1[N+2])</f>
        <v>0</v>
      </c>
      <c r="BM546" s="31">
        <f ca="1">SUMIF([1]route!$E$3:$E$10005,E546,[1]!Table1[N+3])</f>
        <v>0</v>
      </c>
      <c r="BN546" s="32">
        <f ca="1">SUMIF([1]route!$E$3:$E$10005,E546,[1]!Table1[N+4])</f>
        <v>0</v>
      </c>
      <c r="BP546" s="37">
        <f t="shared" si="201"/>
        <v>0</v>
      </c>
      <c r="BQ546" s="35">
        <f t="shared" ca="1" si="205"/>
        <v>0</v>
      </c>
      <c r="BR546" s="35">
        <f t="shared" ca="1" si="205"/>
        <v>0</v>
      </c>
      <c r="BS546" s="35">
        <f t="shared" ca="1" si="205"/>
        <v>0</v>
      </c>
      <c r="BT546" s="35">
        <f t="shared" ca="1" si="205"/>
        <v>0</v>
      </c>
      <c r="BU546" s="35">
        <f t="shared" ca="1" si="205"/>
        <v>0</v>
      </c>
      <c r="BV546" s="35">
        <f t="shared" ca="1" si="205"/>
        <v>0</v>
      </c>
      <c r="BW546" s="35">
        <f t="shared" ca="1" si="205"/>
        <v>0</v>
      </c>
      <c r="BX546" s="35">
        <f t="shared" ca="1" si="204"/>
        <v>0</v>
      </c>
      <c r="BY546" s="35">
        <f t="shared" ca="1" si="204"/>
        <v>0</v>
      </c>
      <c r="BZ546" s="35">
        <f t="shared" ca="1" si="204"/>
        <v>0</v>
      </c>
      <c r="CA546" s="35">
        <f t="shared" ca="1" si="204"/>
        <v>0</v>
      </c>
      <c r="CB546" s="35">
        <f t="shared" ca="1" si="204"/>
        <v>0</v>
      </c>
      <c r="CC546" s="35">
        <f t="shared" ca="1" si="204"/>
        <v>0</v>
      </c>
      <c r="CD546" s="35">
        <f t="shared" ca="1" si="204"/>
        <v>0</v>
      </c>
      <c r="CE546" s="35">
        <f t="shared" ca="1" si="204"/>
        <v>0</v>
      </c>
      <c r="CF546" s="35">
        <f t="shared" ca="1" si="204"/>
        <v>0</v>
      </c>
      <c r="CG546" s="35">
        <f t="shared" ca="1" si="203"/>
        <v>0</v>
      </c>
      <c r="CH546" s="35">
        <f t="shared" ca="1" si="203"/>
        <v>0</v>
      </c>
      <c r="CI546" s="35">
        <f t="shared" ca="1" si="203"/>
        <v>0</v>
      </c>
      <c r="CJ546" s="35">
        <f t="shared" ca="1" si="203"/>
        <v>0</v>
      </c>
      <c r="CK546" s="35">
        <f t="shared" ca="1" si="203"/>
        <v>0</v>
      </c>
      <c r="CL546" s="35">
        <f t="shared" ca="1" si="203"/>
        <v>0</v>
      </c>
      <c r="CM546" s="35">
        <f t="shared" ca="1" si="202"/>
        <v>0</v>
      </c>
      <c r="CN546" s="35">
        <f t="shared" ca="1" si="202"/>
        <v>0</v>
      </c>
      <c r="CO546" s="35">
        <f t="shared" ca="1" si="202"/>
        <v>0</v>
      </c>
      <c r="CP546" s="35">
        <f t="shared" ca="1" si="202"/>
        <v>0</v>
      </c>
      <c r="CQ546" s="35">
        <f t="shared" ca="1" si="202"/>
        <v>0</v>
      </c>
      <c r="CR546" s="35">
        <f t="shared" ca="1" si="202"/>
        <v>0</v>
      </c>
      <c r="CS546" s="35">
        <f t="shared" ca="1" si="206"/>
        <v>0</v>
      </c>
      <c r="CT546" s="35">
        <f t="shared" ca="1" si="206"/>
        <v>0</v>
      </c>
      <c r="CU546" s="35">
        <f t="shared" ca="1" si="206"/>
        <v>0</v>
      </c>
      <c r="CV546" s="35">
        <f t="shared" ca="1" si="206"/>
        <v>0</v>
      </c>
      <c r="CW546" s="38">
        <f t="shared" ca="1" si="206"/>
        <v>0</v>
      </c>
      <c r="CX546" s="38">
        <f t="shared" ca="1" si="206"/>
        <v>0</v>
      </c>
      <c r="CY546" s="38">
        <f t="shared" ca="1" si="206"/>
        <v>0</v>
      </c>
      <c r="CZ546" s="39">
        <f t="shared" ca="1" si="197"/>
        <v>0</v>
      </c>
      <c r="DA546" s="35"/>
    </row>
    <row r="547" spans="4:105" x14ac:dyDescent="0.3">
      <c r="D547" s="19"/>
      <c r="E547" s="20"/>
      <c r="F547" s="21"/>
      <c r="G547" s="21"/>
      <c r="H547" s="21"/>
      <c r="I547" s="19"/>
      <c r="J547" s="19"/>
      <c r="K547" s="21"/>
      <c r="L547" s="21"/>
      <c r="M547" s="22"/>
      <c r="N547" s="22"/>
      <c r="O547" s="19"/>
      <c r="P547" s="21"/>
      <c r="Q547" s="62" t="str">
        <f>'Cutting Rules'!AD547</f>
        <v>0------------</v>
      </c>
      <c r="R547" s="23"/>
      <c r="S547" s="24"/>
      <c r="T547" s="78" t="s">
        <v>547</v>
      </c>
      <c r="U547" s="19"/>
      <c r="V547" s="25"/>
      <c r="W547" s="26"/>
      <c r="X547" s="27"/>
      <c r="Y547" s="47"/>
      <c r="Z547" s="121" t="str">
        <f>IFERROR(VLOOKUP(E547,[1]route!$E$3:$BL$10005,59,0),"")&amp;IFERROR(VLOOKUP(E547,[1]route!$E$3:$BL$10005,60,0),"")</f>
        <v/>
      </c>
      <c r="AA547" s="28">
        <f t="shared" si="199"/>
        <v>0</v>
      </c>
      <c r="AB547" s="77">
        <f t="shared" si="200"/>
        <v>0</v>
      </c>
      <c r="AC547" s="4">
        <f t="shared" si="198"/>
        <v>1</v>
      </c>
      <c r="AD547" s="29">
        <v>0</v>
      </c>
      <c r="AE547" s="30">
        <f ca="1">SUMIF([1]route!$E$3:$E$10005,E547,[1]!Table1[1])</f>
        <v>0</v>
      </c>
      <c r="AF547" s="30">
        <f ca="1">SUMIF([1]route!$E$3:$E$10005,E547,[1]!Table1[2])</f>
        <v>0</v>
      </c>
      <c r="AG547" s="30">
        <f ca="1">SUMIF([1]route!$E$3:$E$10005,E547,[1]!Table1[3])</f>
        <v>0</v>
      </c>
      <c r="AH547" s="30">
        <f ca="1">SUMIF([1]route!$E$3:$E$10005,E547,[1]!Table1[4])</f>
        <v>0</v>
      </c>
      <c r="AI547" s="30">
        <f ca="1">SUMIF([1]route!$E$3:$E$10005,E547,[1]!Table1[5])</f>
        <v>0</v>
      </c>
      <c r="AJ547" s="30">
        <f ca="1">SUMIF([1]route!$E$3:$E$10005,E547,[1]!Table1[6])</f>
        <v>0</v>
      </c>
      <c r="AK547" s="30">
        <f ca="1">SUMIF([1]route!$E$3:$E$10005,E547,[1]!Table1[7])</f>
        <v>0</v>
      </c>
      <c r="AL547" s="30">
        <f ca="1">SUMIF([1]route!$E$3:$E$10005,E547,[1]!Table1[8])</f>
        <v>0</v>
      </c>
      <c r="AM547" s="30">
        <f ca="1">SUMIF([1]route!$E$3:$E$10005,E547,[1]!Table1[9])</f>
        <v>0</v>
      </c>
      <c r="AN547" s="30">
        <f ca="1">SUMIF([1]route!$E$3:$E$10005,E547,[1]!Table1[10])</f>
        <v>0</v>
      </c>
      <c r="AO547" s="30">
        <f ca="1">SUMIF([1]route!$E$3:$E$10005,E547,[1]!Table1[11])</f>
        <v>0</v>
      </c>
      <c r="AP547" s="30">
        <f ca="1">SUMIF([1]route!$E$3:$E$10005,E547,[1]!Table1[12])</f>
        <v>0</v>
      </c>
      <c r="AQ547" s="30">
        <f ca="1">SUMIF([1]route!$E$3:$E$10005,E547,[1]!Table1[13])</f>
        <v>0</v>
      </c>
      <c r="AR547" s="30">
        <f ca="1">SUMIF([1]route!$E$3:$E$10005,E547,[1]!Table1[14])</f>
        <v>0</v>
      </c>
      <c r="AS547" s="30">
        <f ca="1">SUMIF([1]route!$E$3:$E$10005,E547,[1]!Table1[15])</f>
        <v>0</v>
      </c>
      <c r="AT547" s="30">
        <f ca="1">SUMIF([1]route!$E$3:$E$10005,E547,[1]!Table1[16])</f>
        <v>0</v>
      </c>
      <c r="AU547" s="30">
        <f ca="1">SUMIF([1]route!$E$3:$E$10005,E547,[1]!Table1[17])</f>
        <v>0</v>
      </c>
      <c r="AV547" s="30">
        <f ca="1">SUMIF([1]route!$E$3:$E$10005,E547,[1]!Table1[18])</f>
        <v>0</v>
      </c>
      <c r="AW547" s="30">
        <f ca="1">SUMIF([1]route!$E$3:$E$10005,E547,[1]!Table1[19])</f>
        <v>0</v>
      </c>
      <c r="AX547" s="30">
        <f ca="1">SUMIF([1]route!$E$3:$E$10005,E547,[1]!Table1[20])</f>
        <v>0</v>
      </c>
      <c r="AY547" s="30">
        <f ca="1">SUMIF([1]route!$E$3:$E$10005,E547,[1]!Table1[21])</f>
        <v>0</v>
      </c>
      <c r="AZ547" s="30">
        <f ca="1">SUMIF([1]route!$E$3:$E$10005,E547,[1]!Table1[22])</f>
        <v>0</v>
      </c>
      <c r="BA547" s="30">
        <f ca="1">SUMIF([1]route!$E$3:$E$10005,E547,[1]!Table1[23])</f>
        <v>0</v>
      </c>
      <c r="BB547" s="30">
        <f ca="1">SUMIF([1]route!$E$3:$E$10005,E547,[1]!Table1[24])</f>
        <v>0</v>
      </c>
      <c r="BC547" s="30">
        <f ca="1">SUMIF([1]route!$E$3:$E$10005,E547,[1]!Table1[25])</f>
        <v>0</v>
      </c>
      <c r="BD547" s="30">
        <f ca="1">SUMIF([1]route!$E$3:$E$10005,E547,[1]!Table1[26])</f>
        <v>0</v>
      </c>
      <c r="BE547" s="30">
        <f ca="1">SUMIF([1]route!$E$3:$E$10005,E547,[1]!Table1[27])</f>
        <v>0</v>
      </c>
      <c r="BF547" s="30">
        <f ca="1">SUMIF([1]route!$E$3:$E$10005,E547,[1]!Table1[28])</f>
        <v>0</v>
      </c>
      <c r="BG547" s="30">
        <f ca="1">SUMIF([1]route!$E$3:$E$10005,E547,[1]!Table1[29])</f>
        <v>0</v>
      </c>
      <c r="BH547" s="30">
        <f ca="1">SUMIF([1]route!$E$3:$E$10005,E547,[1]!Table1[30])</f>
        <v>0</v>
      </c>
      <c r="BI547" s="30">
        <f ca="1">SUMIF([1]route!$E$3:$E$10005,E547,[1]!Table1[31])</f>
        <v>0</v>
      </c>
      <c r="BJ547" s="30">
        <f ca="1">SUMIF([1]route!$E$3:$E$10005,E547,[1]!Table1[Remain PO])</f>
        <v>0</v>
      </c>
      <c r="BK547" s="31">
        <f ca="1">SUMIF([1]route!$E$3:$E$10005,E547,[1]!Table1[N+1])</f>
        <v>0</v>
      </c>
      <c r="BL547" s="31">
        <f ca="1">SUMIF([1]route!$E$3:$E$10005,E547,[1]!Table1[N+2])</f>
        <v>0</v>
      </c>
      <c r="BM547" s="31">
        <f ca="1">SUMIF([1]route!$E$3:$E$10005,E547,[1]!Table1[N+3])</f>
        <v>0</v>
      </c>
      <c r="BN547" s="32">
        <f ca="1">SUMIF([1]route!$E$3:$E$10005,E547,[1]!Table1[N+4])</f>
        <v>0</v>
      </c>
      <c r="BP547" s="37">
        <f t="shared" si="201"/>
        <v>0</v>
      </c>
      <c r="BQ547" s="35">
        <f t="shared" ca="1" si="205"/>
        <v>0</v>
      </c>
      <c r="BR547" s="35">
        <f t="shared" ca="1" si="205"/>
        <v>0</v>
      </c>
      <c r="BS547" s="35">
        <f t="shared" ca="1" si="205"/>
        <v>0</v>
      </c>
      <c r="BT547" s="35">
        <f t="shared" ca="1" si="205"/>
        <v>0</v>
      </c>
      <c r="BU547" s="35">
        <f t="shared" ca="1" si="205"/>
        <v>0</v>
      </c>
      <c r="BV547" s="35">
        <f t="shared" ca="1" si="205"/>
        <v>0</v>
      </c>
      <c r="BW547" s="35">
        <f t="shared" ca="1" si="205"/>
        <v>0</v>
      </c>
      <c r="BX547" s="35">
        <f t="shared" ca="1" si="204"/>
        <v>0</v>
      </c>
      <c r="BY547" s="35">
        <f t="shared" ca="1" si="204"/>
        <v>0</v>
      </c>
      <c r="BZ547" s="35">
        <f t="shared" ca="1" si="204"/>
        <v>0</v>
      </c>
      <c r="CA547" s="35">
        <f t="shared" ca="1" si="204"/>
        <v>0</v>
      </c>
      <c r="CB547" s="35">
        <f t="shared" ca="1" si="204"/>
        <v>0</v>
      </c>
      <c r="CC547" s="35">
        <f t="shared" ca="1" si="204"/>
        <v>0</v>
      </c>
      <c r="CD547" s="35">
        <f t="shared" ca="1" si="204"/>
        <v>0</v>
      </c>
      <c r="CE547" s="35">
        <f t="shared" ca="1" si="204"/>
        <v>0</v>
      </c>
      <c r="CF547" s="35">
        <f t="shared" ca="1" si="204"/>
        <v>0</v>
      </c>
      <c r="CG547" s="35">
        <f t="shared" ca="1" si="203"/>
        <v>0</v>
      </c>
      <c r="CH547" s="35">
        <f t="shared" ca="1" si="203"/>
        <v>0</v>
      </c>
      <c r="CI547" s="35">
        <f t="shared" ca="1" si="203"/>
        <v>0</v>
      </c>
      <c r="CJ547" s="35">
        <f t="shared" ca="1" si="203"/>
        <v>0</v>
      </c>
      <c r="CK547" s="35">
        <f t="shared" ca="1" si="203"/>
        <v>0</v>
      </c>
      <c r="CL547" s="35">
        <f t="shared" ca="1" si="203"/>
        <v>0</v>
      </c>
      <c r="CM547" s="35">
        <f t="shared" ca="1" si="202"/>
        <v>0</v>
      </c>
      <c r="CN547" s="35">
        <f t="shared" ca="1" si="202"/>
        <v>0</v>
      </c>
      <c r="CO547" s="35">
        <f t="shared" ca="1" si="202"/>
        <v>0</v>
      </c>
      <c r="CP547" s="35">
        <f t="shared" ca="1" si="202"/>
        <v>0</v>
      </c>
      <c r="CQ547" s="35">
        <f t="shared" ca="1" si="202"/>
        <v>0</v>
      </c>
      <c r="CR547" s="35">
        <f t="shared" ca="1" si="202"/>
        <v>0</v>
      </c>
      <c r="CS547" s="35">
        <f t="shared" ca="1" si="206"/>
        <v>0</v>
      </c>
      <c r="CT547" s="35">
        <f t="shared" ca="1" si="206"/>
        <v>0</v>
      </c>
      <c r="CU547" s="35">
        <f t="shared" ca="1" si="206"/>
        <v>0</v>
      </c>
      <c r="CV547" s="35">
        <f t="shared" ca="1" si="206"/>
        <v>0</v>
      </c>
      <c r="CW547" s="38">
        <f t="shared" ca="1" si="206"/>
        <v>0</v>
      </c>
      <c r="CX547" s="38">
        <f t="shared" ca="1" si="206"/>
        <v>0</v>
      </c>
      <c r="CY547" s="38">
        <f t="shared" ca="1" si="206"/>
        <v>0</v>
      </c>
      <c r="CZ547" s="39">
        <f t="shared" ca="1" si="197"/>
        <v>0</v>
      </c>
      <c r="DA547" s="35"/>
    </row>
    <row r="548" spans="4:105" x14ac:dyDescent="0.3">
      <c r="D548" s="19"/>
      <c r="E548" s="20"/>
      <c r="F548" s="21"/>
      <c r="G548" s="21"/>
      <c r="H548" s="21"/>
      <c r="I548" s="19"/>
      <c r="J548" s="19"/>
      <c r="K548" s="21"/>
      <c r="L548" s="21"/>
      <c r="M548" s="22"/>
      <c r="N548" s="22"/>
      <c r="O548" s="19"/>
      <c r="P548" s="21"/>
      <c r="Q548" s="62" t="str">
        <f>'Cutting Rules'!AD548</f>
        <v>0------------</v>
      </c>
      <c r="R548" s="23"/>
      <c r="S548" s="24"/>
      <c r="T548" s="78" t="s">
        <v>547</v>
      </c>
      <c r="U548" s="19"/>
      <c r="V548" s="25"/>
      <c r="W548" s="26"/>
      <c r="X548" s="27"/>
      <c r="Y548" s="47"/>
      <c r="Z548" s="121" t="str">
        <f>IFERROR(VLOOKUP(E548,[1]route!$E$3:$BL$10005,59,0),"")&amp;IFERROR(VLOOKUP(E548,[1]route!$E$3:$BL$10005,60,0),"")</f>
        <v/>
      </c>
      <c r="AA548" s="28">
        <f t="shared" si="199"/>
        <v>0</v>
      </c>
      <c r="AB548" s="77">
        <f t="shared" si="200"/>
        <v>0</v>
      </c>
      <c r="AC548" s="4">
        <f t="shared" si="198"/>
        <v>1</v>
      </c>
      <c r="AD548" s="29">
        <v>0</v>
      </c>
      <c r="AE548" s="30">
        <f ca="1">SUMIF([1]route!$E$3:$E$10005,E548,[1]!Table1[1])</f>
        <v>0</v>
      </c>
      <c r="AF548" s="30">
        <f ca="1">SUMIF([1]route!$E$3:$E$10005,E548,[1]!Table1[2])</f>
        <v>0</v>
      </c>
      <c r="AG548" s="30">
        <f ca="1">SUMIF([1]route!$E$3:$E$10005,E548,[1]!Table1[3])</f>
        <v>0</v>
      </c>
      <c r="AH548" s="30">
        <f ca="1">SUMIF([1]route!$E$3:$E$10005,E548,[1]!Table1[4])</f>
        <v>0</v>
      </c>
      <c r="AI548" s="30">
        <f ca="1">SUMIF([1]route!$E$3:$E$10005,E548,[1]!Table1[5])</f>
        <v>0</v>
      </c>
      <c r="AJ548" s="30">
        <f ca="1">SUMIF([1]route!$E$3:$E$10005,E548,[1]!Table1[6])</f>
        <v>0</v>
      </c>
      <c r="AK548" s="30">
        <f ca="1">SUMIF([1]route!$E$3:$E$10005,E548,[1]!Table1[7])</f>
        <v>0</v>
      </c>
      <c r="AL548" s="30">
        <f ca="1">SUMIF([1]route!$E$3:$E$10005,E548,[1]!Table1[8])</f>
        <v>0</v>
      </c>
      <c r="AM548" s="30">
        <f ca="1">SUMIF([1]route!$E$3:$E$10005,E548,[1]!Table1[9])</f>
        <v>0</v>
      </c>
      <c r="AN548" s="30">
        <f ca="1">SUMIF([1]route!$E$3:$E$10005,E548,[1]!Table1[10])</f>
        <v>0</v>
      </c>
      <c r="AO548" s="30">
        <f ca="1">SUMIF([1]route!$E$3:$E$10005,E548,[1]!Table1[11])</f>
        <v>0</v>
      </c>
      <c r="AP548" s="30">
        <f ca="1">SUMIF([1]route!$E$3:$E$10005,E548,[1]!Table1[12])</f>
        <v>0</v>
      </c>
      <c r="AQ548" s="30">
        <f ca="1">SUMIF([1]route!$E$3:$E$10005,E548,[1]!Table1[13])</f>
        <v>0</v>
      </c>
      <c r="AR548" s="30">
        <f ca="1">SUMIF([1]route!$E$3:$E$10005,E548,[1]!Table1[14])</f>
        <v>0</v>
      </c>
      <c r="AS548" s="30">
        <f ca="1">SUMIF([1]route!$E$3:$E$10005,E548,[1]!Table1[15])</f>
        <v>0</v>
      </c>
      <c r="AT548" s="30">
        <f ca="1">SUMIF([1]route!$E$3:$E$10005,E548,[1]!Table1[16])</f>
        <v>0</v>
      </c>
      <c r="AU548" s="30">
        <f ca="1">SUMIF([1]route!$E$3:$E$10005,E548,[1]!Table1[17])</f>
        <v>0</v>
      </c>
      <c r="AV548" s="30">
        <f ca="1">SUMIF([1]route!$E$3:$E$10005,E548,[1]!Table1[18])</f>
        <v>0</v>
      </c>
      <c r="AW548" s="30">
        <f ca="1">SUMIF([1]route!$E$3:$E$10005,E548,[1]!Table1[19])</f>
        <v>0</v>
      </c>
      <c r="AX548" s="30">
        <f ca="1">SUMIF([1]route!$E$3:$E$10005,E548,[1]!Table1[20])</f>
        <v>0</v>
      </c>
      <c r="AY548" s="30">
        <f ca="1">SUMIF([1]route!$E$3:$E$10005,E548,[1]!Table1[21])</f>
        <v>0</v>
      </c>
      <c r="AZ548" s="30">
        <f ca="1">SUMIF([1]route!$E$3:$E$10005,E548,[1]!Table1[22])</f>
        <v>0</v>
      </c>
      <c r="BA548" s="30">
        <f ca="1">SUMIF([1]route!$E$3:$E$10005,E548,[1]!Table1[23])</f>
        <v>0</v>
      </c>
      <c r="BB548" s="30">
        <f ca="1">SUMIF([1]route!$E$3:$E$10005,E548,[1]!Table1[24])</f>
        <v>0</v>
      </c>
      <c r="BC548" s="30">
        <f ca="1">SUMIF([1]route!$E$3:$E$10005,E548,[1]!Table1[25])</f>
        <v>0</v>
      </c>
      <c r="BD548" s="30">
        <f ca="1">SUMIF([1]route!$E$3:$E$10005,E548,[1]!Table1[26])</f>
        <v>0</v>
      </c>
      <c r="BE548" s="30">
        <f ca="1">SUMIF([1]route!$E$3:$E$10005,E548,[1]!Table1[27])</f>
        <v>0</v>
      </c>
      <c r="BF548" s="30">
        <f ca="1">SUMIF([1]route!$E$3:$E$10005,E548,[1]!Table1[28])</f>
        <v>0</v>
      </c>
      <c r="BG548" s="30">
        <f ca="1">SUMIF([1]route!$E$3:$E$10005,E548,[1]!Table1[29])</f>
        <v>0</v>
      </c>
      <c r="BH548" s="30">
        <f ca="1">SUMIF([1]route!$E$3:$E$10005,E548,[1]!Table1[30])</f>
        <v>0</v>
      </c>
      <c r="BI548" s="30">
        <f ca="1">SUMIF([1]route!$E$3:$E$10005,E548,[1]!Table1[31])</f>
        <v>0</v>
      </c>
      <c r="BJ548" s="30">
        <f ca="1">SUMIF([1]route!$E$3:$E$10005,E548,[1]!Table1[Remain PO])</f>
        <v>0</v>
      </c>
      <c r="BK548" s="31">
        <f ca="1">SUMIF([1]route!$E$3:$E$10005,E548,[1]!Table1[N+1])</f>
        <v>0</v>
      </c>
      <c r="BL548" s="31">
        <f ca="1">SUMIF([1]route!$E$3:$E$10005,E548,[1]!Table1[N+2])</f>
        <v>0</v>
      </c>
      <c r="BM548" s="31">
        <f ca="1">SUMIF([1]route!$E$3:$E$10005,E548,[1]!Table1[N+3])</f>
        <v>0</v>
      </c>
      <c r="BN548" s="32">
        <f ca="1">SUMIF([1]route!$E$3:$E$10005,E548,[1]!Table1[N+4])</f>
        <v>0</v>
      </c>
      <c r="BP548" s="37">
        <f t="shared" si="201"/>
        <v>0</v>
      </c>
      <c r="BQ548" s="35">
        <f t="shared" ca="1" si="205"/>
        <v>0</v>
      </c>
      <c r="BR548" s="35">
        <f t="shared" ca="1" si="205"/>
        <v>0</v>
      </c>
      <c r="BS548" s="35">
        <f t="shared" ca="1" si="205"/>
        <v>0</v>
      </c>
      <c r="BT548" s="35">
        <f t="shared" ca="1" si="205"/>
        <v>0</v>
      </c>
      <c r="BU548" s="35">
        <f t="shared" ca="1" si="205"/>
        <v>0</v>
      </c>
      <c r="BV548" s="35">
        <f t="shared" ca="1" si="205"/>
        <v>0</v>
      </c>
      <c r="BW548" s="35">
        <f t="shared" ca="1" si="205"/>
        <v>0</v>
      </c>
      <c r="BX548" s="35">
        <f t="shared" ca="1" si="204"/>
        <v>0</v>
      </c>
      <c r="BY548" s="35">
        <f t="shared" ca="1" si="204"/>
        <v>0</v>
      </c>
      <c r="BZ548" s="35">
        <f t="shared" ca="1" si="204"/>
        <v>0</v>
      </c>
      <c r="CA548" s="35">
        <f t="shared" ca="1" si="204"/>
        <v>0</v>
      </c>
      <c r="CB548" s="35">
        <f t="shared" ca="1" si="204"/>
        <v>0</v>
      </c>
      <c r="CC548" s="35">
        <f t="shared" ca="1" si="204"/>
        <v>0</v>
      </c>
      <c r="CD548" s="35">
        <f t="shared" ca="1" si="204"/>
        <v>0</v>
      </c>
      <c r="CE548" s="35">
        <f t="shared" ca="1" si="204"/>
        <v>0</v>
      </c>
      <c r="CF548" s="35">
        <f t="shared" ca="1" si="204"/>
        <v>0</v>
      </c>
      <c r="CG548" s="35">
        <f t="shared" ca="1" si="203"/>
        <v>0</v>
      </c>
      <c r="CH548" s="35">
        <f t="shared" ca="1" si="203"/>
        <v>0</v>
      </c>
      <c r="CI548" s="35">
        <f t="shared" ca="1" si="203"/>
        <v>0</v>
      </c>
      <c r="CJ548" s="35">
        <f t="shared" ca="1" si="203"/>
        <v>0</v>
      </c>
      <c r="CK548" s="35">
        <f t="shared" ca="1" si="203"/>
        <v>0</v>
      </c>
      <c r="CL548" s="35">
        <f t="shared" ca="1" si="203"/>
        <v>0</v>
      </c>
      <c r="CM548" s="35">
        <f t="shared" ca="1" si="202"/>
        <v>0</v>
      </c>
      <c r="CN548" s="35">
        <f t="shared" ca="1" si="202"/>
        <v>0</v>
      </c>
      <c r="CO548" s="35">
        <f t="shared" ca="1" si="202"/>
        <v>0</v>
      </c>
      <c r="CP548" s="35">
        <f t="shared" ca="1" si="202"/>
        <v>0</v>
      </c>
      <c r="CQ548" s="35">
        <f t="shared" ca="1" si="202"/>
        <v>0</v>
      </c>
      <c r="CR548" s="35">
        <f t="shared" ca="1" si="202"/>
        <v>0</v>
      </c>
      <c r="CS548" s="35">
        <f t="shared" ca="1" si="206"/>
        <v>0</v>
      </c>
      <c r="CT548" s="35">
        <f t="shared" ca="1" si="206"/>
        <v>0</v>
      </c>
      <c r="CU548" s="35">
        <f t="shared" ca="1" si="206"/>
        <v>0</v>
      </c>
      <c r="CV548" s="35">
        <f t="shared" ca="1" si="206"/>
        <v>0</v>
      </c>
      <c r="CW548" s="38">
        <f t="shared" ca="1" si="206"/>
        <v>0</v>
      </c>
      <c r="CX548" s="38">
        <f t="shared" ca="1" si="206"/>
        <v>0</v>
      </c>
      <c r="CY548" s="38">
        <f t="shared" ca="1" si="206"/>
        <v>0</v>
      </c>
      <c r="CZ548" s="39">
        <f t="shared" ca="1" si="197"/>
        <v>0</v>
      </c>
      <c r="DA548" s="35"/>
    </row>
    <row r="549" spans="4:105" x14ac:dyDescent="0.3">
      <c r="D549" s="19"/>
      <c r="E549" s="20"/>
      <c r="F549" s="21"/>
      <c r="G549" s="21"/>
      <c r="H549" s="21"/>
      <c r="I549" s="19"/>
      <c r="J549" s="19"/>
      <c r="K549" s="21"/>
      <c r="L549" s="21"/>
      <c r="M549" s="22"/>
      <c r="N549" s="22"/>
      <c r="O549" s="19"/>
      <c r="P549" s="21"/>
      <c r="Q549" s="62" t="str">
        <f>'Cutting Rules'!AD549</f>
        <v>0------------</v>
      </c>
      <c r="R549" s="23"/>
      <c r="S549" s="24"/>
      <c r="T549" s="78" t="s">
        <v>547</v>
      </c>
      <c r="U549" s="19"/>
      <c r="V549" s="25"/>
      <c r="W549" s="26"/>
      <c r="X549" s="27"/>
      <c r="Y549" s="47"/>
      <c r="Z549" s="121" t="str">
        <f>IFERROR(VLOOKUP(E549,[1]route!$E$3:$BL$10005,59,0),"")&amp;IFERROR(VLOOKUP(E549,[1]route!$E$3:$BL$10005,60,0),"")</f>
        <v/>
      </c>
      <c r="AA549" s="28">
        <f t="shared" si="199"/>
        <v>0</v>
      </c>
      <c r="AB549" s="77">
        <f t="shared" si="200"/>
        <v>0</v>
      </c>
      <c r="AC549" s="4">
        <f t="shared" si="198"/>
        <v>1</v>
      </c>
      <c r="AD549" s="29">
        <v>0</v>
      </c>
      <c r="AE549" s="30">
        <f ca="1">SUMIF([1]route!$E$3:$E$10005,E549,[1]!Table1[1])</f>
        <v>0</v>
      </c>
      <c r="AF549" s="30">
        <f ca="1">SUMIF([1]route!$E$3:$E$10005,E549,[1]!Table1[2])</f>
        <v>0</v>
      </c>
      <c r="AG549" s="30">
        <f ca="1">SUMIF([1]route!$E$3:$E$10005,E549,[1]!Table1[3])</f>
        <v>0</v>
      </c>
      <c r="AH549" s="30">
        <f ca="1">SUMIF([1]route!$E$3:$E$10005,E549,[1]!Table1[4])</f>
        <v>0</v>
      </c>
      <c r="AI549" s="30">
        <f ca="1">SUMIF([1]route!$E$3:$E$10005,E549,[1]!Table1[5])</f>
        <v>0</v>
      </c>
      <c r="AJ549" s="30">
        <f ca="1">SUMIF([1]route!$E$3:$E$10005,E549,[1]!Table1[6])</f>
        <v>0</v>
      </c>
      <c r="AK549" s="30">
        <f ca="1">SUMIF([1]route!$E$3:$E$10005,E549,[1]!Table1[7])</f>
        <v>0</v>
      </c>
      <c r="AL549" s="30">
        <f ca="1">SUMIF([1]route!$E$3:$E$10005,E549,[1]!Table1[8])</f>
        <v>0</v>
      </c>
      <c r="AM549" s="30">
        <f ca="1">SUMIF([1]route!$E$3:$E$10005,E549,[1]!Table1[9])</f>
        <v>0</v>
      </c>
      <c r="AN549" s="30">
        <f ca="1">SUMIF([1]route!$E$3:$E$10005,E549,[1]!Table1[10])</f>
        <v>0</v>
      </c>
      <c r="AO549" s="30">
        <f ca="1">SUMIF([1]route!$E$3:$E$10005,E549,[1]!Table1[11])</f>
        <v>0</v>
      </c>
      <c r="AP549" s="30">
        <f ca="1">SUMIF([1]route!$E$3:$E$10005,E549,[1]!Table1[12])</f>
        <v>0</v>
      </c>
      <c r="AQ549" s="30">
        <f ca="1">SUMIF([1]route!$E$3:$E$10005,E549,[1]!Table1[13])</f>
        <v>0</v>
      </c>
      <c r="AR549" s="30">
        <f ca="1">SUMIF([1]route!$E$3:$E$10005,E549,[1]!Table1[14])</f>
        <v>0</v>
      </c>
      <c r="AS549" s="30">
        <f ca="1">SUMIF([1]route!$E$3:$E$10005,E549,[1]!Table1[15])</f>
        <v>0</v>
      </c>
      <c r="AT549" s="30">
        <f ca="1">SUMIF([1]route!$E$3:$E$10005,E549,[1]!Table1[16])</f>
        <v>0</v>
      </c>
      <c r="AU549" s="30">
        <f ca="1">SUMIF([1]route!$E$3:$E$10005,E549,[1]!Table1[17])</f>
        <v>0</v>
      </c>
      <c r="AV549" s="30">
        <f ca="1">SUMIF([1]route!$E$3:$E$10005,E549,[1]!Table1[18])</f>
        <v>0</v>
      </c>
      <c r="AW549" s="30">
        <f ca="1">SUMIF([1]route!$E$3:$E$10005,E549,[1]!Table1[19])</f>
        <v>0</v>
      </c>
      <c r="AX549" s="30">
        <f ca="1">SUMIF([1]route!$E$3:$E$10005,E549,[1]!Table1[20])</f>
        <v>0</v>
      </c>
      <c r="AY549" s="30">
        <f ca="1">SUMIF([1]route!$E$3:$E$10005,E549,[1]!Table1[21])</f>
        <v>0</v>
      </c>
      <c r="AZ549" s="30">
        <f ca="1">SUMIF([1]route!$E$3:$E$10005,E549,[1]!Table1[22])</f>
        <v>0</v>
      </c>
      <c r="BA549" s="30">
        <f ca="1">SUMIF([1]route!$E$3:$E$10005,E549,[1]!Table1[23])</f>
        <v>0</v>
      </c>
      <c r="BB549" s="30">
        <f ca="1">SUMIF([1]route!$E$3:$E$10005,E549,[1]!Table1[24])</f>
        <v>0</v>
      </c>
      <c r="BC549" s="30">
        <f ca="1">SUMIF([1]route!$E$3:$E$10005,E549,[1]!Table1[25])</f>
        <v>0</v>
      </c>
      <c r="BD549" s="30">
        <f ca="1">SUMIF([1]route!$E$3:$E$10005,E549,[1]!Table1[26])</f>
        <v>0</v>
      </c>
      <c r="BE549" s="30">
        <f ca="1">SUMIF([1]route!$E$3:$E$10005,E549,[1]!Table1[27])</f>
        <v>0</v>
      </c>
      <c r="BF549" s="30">
        <f ca="1">SUMIF([1]route!$E$3:$E$10005,E549,[1]!Table1[28])</f>
        <v>0</v>
      </c>
      <c r="BG549" s="30">
        <f ca="1">SUMIF([1]route!$E$3:$E$10005,E549,[1]!Table1[29])</f>
        <v>0</v>
      </c>
      <c r="BH549" s="30">
        <f ca="1">SUMIF([1]route!$E$3:$E$10005,E549,[1]!Table1[30])</f>
        <v>0</v>
      </c>
      <c r="BI549" s="30">
        <f ca="1">SUMIF([1]route!$E$3:$E$10005,E549,[1]!Table1[31])</f>
        <v>0</v>
      </c>
      <c r="BJ549" s="30">
        <f ca="1">SUMIF([1]route!$E$3:$E$10005,E549,[1]!Table1[Remain PO])</f>
        <v>0</v>
      </c>
      <c r="BK549" s="31">
        <f ca="1">SUMIF([1]route!$E$3:$E$10005,E549,[1]!Table1[N+1])</f>
        <v>0</v>
      </c>
      <c r="BL549" s="31">
        <f ca="1">SUMIF([1]route!$E$3:$E$10005,E549,[1]!Table1[N+2])</f>
        <v>0</v>
      </c>
      <c r="BM549" s="31">
        <f ca="1">SUMIF([1]route!$E$3:$E$10005,E549,[1]!Table1[N+3])</f>
        <v>0</v>
      </c>
      <c r="BN549" s="32">
        <f ca="1">SUMIF([1]route!$E$3:$E$10005,E549,[1]!Table1[N+4])</f>
        <v>0</v>
      </c>
      <c r="BP549" s="37">
        <f t="shared" si="201"/>
        <v>0</v>
      </c>
      <c r="BQ549" s="35">
        <f t="shared" ca="1" si="205"/>
        <v>0</v>
      </c>
      <c r="BR549" s="35">
        <f t="shared" ca="1" si="205"/>
        <v>0</v>
      </c>
      <c r="BS549" s="35">
        <f t="shared" ca="1" si="205"/>
        <v>0</v>
      </c>
      <c r="BT549" s="35">
        <f t="shared" ca="1" si="205"/>
        <v>0</v>
      </c>
      <c r="BU549" s="35">
        <f t="shared" ca="1" si="205"/>
        <v>0</v>
      </c>
      <c r="BV549" s="35">
        <f t="shared" ca="1" si="205"/>
        <v>0</v>
      </c>
      <c r="BW549" s="35">
        <f t="shared" ca="1" si="205"/>
        <v>0</v>
      </c>
      <c r="BX549" s="35">
        <f t="shared" ca="1" si="204"/>
        <v>0</v>
      </c>
      <c r="BY549" s="35">
        <f t="shared" ca="1" si="204"/>
        <v>0</v>
      </c>
      <c r="BZ549" s="35">
        <f t="shared" ca="1" si="204"/>
        <v>0</v>
      </c>
      <c r="CA549" s="35">
        <f t="shared" ca="1" si="204"/>
        <v>0</v>
      </c>
      <c r="CB549" s="35">
        <f t="shared" ca="1" si="204"/>
        <v>0</v>
      </c>
      <c r="CC549" s="35">
        <f t="shared" ca="1" si="204"/>
        <v>0</v>
      </c>
      <c r="CD549" s="35">
        <f t="shared" ca="1" si="204"/>
        <v>0</v>
      </c>
      <c r="CE549" s="35">
        <f t="shared" ca="1" si="204"/>
        <v>0</v>
      </c>
      <c r="CF549" s="35">
        <f t="shared" ca="1" si="204"/>
        <v>0</v>
      </c>
      <c r="CG549" s="35">
        <f t="shared" ca="1" si="203"/>
        <v>0</v>
      </c>
      <c r="CH549" s="35">
        <f t="shared" ca="1" si="203"/>
        <v>0</v>
      </c>
      <c r="CI549" s="35">
        <f t="shared" ca="1" si="203"/>
        <v>0</v>
      </c>
      <c r="CJ549" s="35">
        <f t="shared" ca="1" si="203"/>
        <v>0</v>
      </c>
      <c r="CK549" s="35">
        <f t="shared" ca="1" si="203"/>
        <v>0</v>
      </c>
      <c r="CL549" s="35">
        <f t="shared" ca="1" si="203"/>
        <v>0</v>
      </c>
      <c r="CM549" s="35">
        <f t="shared" ca="1" si="202"/>
        <v>0</v>
      </c>
      <c r="CN549" s="35">
        <f t="shared" ca="1" si="202"/>
        <v>0</v>
      </c>
      <c r="CO549" s="35">
        <f t="shared" ca="1" si="202"/>
        <v>0</v>
      </c>
      <c r="CP549" s="35">
        <f t="shared" ca="1" si="202"/>
        <v>0</v>
      </c>
      <c r="CQ549" s="35">
        <f t="shared" ca="1" si="202"/>
        <v>0</v>
      </c>
      <c r="CR549" s="35">
        <f t="shared" ca="1" si="202"/>
        <v>0</v>
      </c>
      <c r="CS549" s="35">
        <f t="shared" ca="1" si="206"/>
        <v>0</v>
      </c>
      <c r="CT549" s="35">
        <f t="shared" ca="1" si="206"/>
        <v>0</v>
      </c>
      <c r="CU549" s="35">
        <f t="shared" ca="1" si="206"/>
        <v>0</v>
      </c>
      <c r="CV549" s="35">
        <f t="shared" ca="1" si="206"/>
        <v>0</v>
      </c>
      <c r="CW549" s="38">
        <f t="shared" ca="1" si="206"/>
        <v>0</v>
      </c>
      <c r="CX549" s="38">
        <f t="shared" ca="1" si="206"/>
        <v>0</v>
      </c>
      <c r="CY549" s="38">
        <f t="shared" ca="1" si="206"/>
        <v>0</v>
      </c>
      <c r="CZ549" s="39">
        <f t="shared" ca="1" si="197"/>
        <v>0</v>
      </c>
      <c r="DA549" s="35"/>
    </row>
    <row r="550" spans="4:105" x14ac:dyDescent="0.3">
      <c r="D550" s="19"/>
      <c r="E550" s="20"/>
      <c r="F550" s="21"/>
      <c r="G550" s="21"/>
      <c r="H550" s="21"/>
      <c r="I550" s="19"/>
      <c r="J550" s="19"/>
      <c r="K550" s="21"/>
      <c r="L550" s="21"/>
      <c r="M550" s="22"/>
      <c r="N550" s="22"/>
      <c r="O550" s="19"/>
      <c r="P550" s="21"/>
      <c r="Q550" s="62" t="str">
        <f>'Cutting Rules'!AD550</f>
        <v>0------------</v>
      </c>
      <c r="R550" s="23"/>
      <c r="S550" s="24"/>
      <c r="T550" s="78" t="s">
        <v>547</v>
      </c>
      <c r="U550" s="19"/>
      <c r="V550" s="25"/>
      <c r="W550" s="26"/>
      <c r="X550" s="27"/>
      <c r="Y550" s="47"/>
      <c r="Z550" s="121" t="str">
        <f>IFERROR(VLOOKUP(E550,[1]route!$E$3:$BL$10005,59,0),"")&amp;IFERROR(VLOOKUP(E550,[1]route!$E$3:$BL$10005,60,0),"")</f>
        <v/>
      </c>
      <c r="AA550" s="28">
        <f t="shared" si="199"/>
        <v>0</v>
      </c>
      <c r="AB550" s="77">
        <f t="shared" si="200"/>
        <v>0</v>
      </c>
      <c r="AC550" s="4">
        <f t="shared" si="198"/>
        <v>1</v>
      </c>
      <c r="AD550" s="29">
        <v>0</v>
      </c>
      <c r="AE550" s="30">
        <f ca="1">SUMIF([1]route!$E$3:$E$10005,E550,[1]!Table1[1])</f>
        <v>0</v>
      </c>
      <c r="AF550" s="30">
        <f ca="1">SUMIF([1]route!$E$3:$E$10005,E550,[1]!Table1[2])</f>
        <v>0</v>
      </c>
      <c r="AG550" s="30">
        <f ca="1">SUMIF([1]route!$E$3:$E$10005,E550,[1]!Table1[3])</f>
        <v>0</v>
      </c>
      <c r="AH550" s="30">
        <f ca="1">SUMIF([1]route!$E$3:$E$10005,E550,[1]!Table1[4])</f>
        <v>0</v>
      </c>
      <c r="AI550" s="30">
        <f ca="1">SUMIF([1]route!$E$3:$E$10005,E550,[1]!Table1[5])</f>
        <v>0</v>
      </c>
      <c r="AJ550" s="30">
        <f ca="1">SUMIF([1]route!$E$3:$E$10005,E550,[1]!Table1[6])</f>
        <v>0</v>
      </c>
      <c r="AK550" s="30">
        <f ca="1">SUMIF([1]route!$E$3:$E$10005,E550,[1]!Table1[7])</f>
        <v>0</v>
      </c>
      <c r="AL550" s="30">
        <f ca="1">SUMIF([1]route!$E$3:$E$10005,E550,[1]!Table1[8])</f>
        <v>0</v>
      </c>
      <c r="AM550" s="30">
        <f ca="1">SUMIF([1]route!$E$3:$E$10005,E550,[1]!Table1[9])</f>
        <v>0</v>
      </c>
      <c r="AN550" s="30">
        <f ca="1">SUMIF([1]route!$E$3:$E$10005,E550,[1]!Table1[10])</f>
        <v>0</v>
      </c>
      <c r="AO550" s="30">
        <f ca="1">SUMIF([1]route!$E$3:$E$10005,E550,[1]!Table1[11])</f>
        <v>0</v>
      </c>
      <c r="AP550" s="30">
        <f ca="1">SUMIF([1]route!$E$3:$E$10005,E550,[1]!Table1[12])</f>
        <v>0</v>
      </c>
      <c r="AQ550" s="30">
        <f ca="1">SUMIF([1]route!$E$3:$E$10005,E550,[1]!Table1[13])</f>
        <v>0</v>
      </c>
      <c r="AR550" s="30">
        <f ca="1">SUMIF([1]route!$E$3:$E$10005,E550,[1]!Table1[14])</f>
        <v>0</v>
      </c>
      <c r="AS550" s="30">
        <f ca="1">SUMIF([1]route!$E$3:$E$10005,E550,[1]!Table1[15])</f>
        <v>0</v>
      </c>
      <c r="AT550" s="30">
        <f ca="1">SUMIF([1]route!$E$3:$E$10005,E550,[1]!Table1[16])</f>
        <v>0</v>
      </c>
      <c r="AU550" s="30">
        <f ca="1">SUMIF([1]route!$E$3:$E$10005,E550,[1]!Table1[17])</f>
        <v>0</v>
      </c>
      <c r="AV550" s="30">
        <f ca="1">SUMIF([1]route!$E$3:$E$10005,E550,[1]!Table1[18])</f>
        <v>0</v>
      </c>
      <c r="AW550" s="30">
        <f ca="1">SUMIF([1]route!$E$3:$E$10005,E550,[1]!Table1[19])</f>
        <v>0</v>
      </c>
      <c r="AX550" s="30">
        <f ca="1">SUMIF([1]route!$E$3:$E$10005,E550,[1]!Table1[20])</f>
        <v>0</v>
      </c>
      <c r="AY550" s="30">
        <f ca="1">SUMIF([1]route!$E$3:$E$10005,E550,[1]!Table1[21])</f>
        <v>0</v>
      </c>
      <c r="AZ550" s="30">
        <f ca="1">SUMIF([1]route!$E$3:$E$10005,E550,[1]!Table1[22])</f>
        <v>0</v>
      </c>
      <c r="BA550" s="30">
        <f ca="1">SUMIF([1]route!$E$3:$E$10005,E550,[1]!Table1[23])</f>
        <v>0</v>
      </c>
      <c r="BB550" s="30">
        <f ca="1">SUMIF([1]route!$E$3:$E$10005,E550,[1]!Table1[24])</f>
        <v>0</v>
      </c>
      <c r="BC550" s="30">
        <f ca="1">SUMIF([1]route!$E$3:$E$10005,E550,[1]!Table1[25])</f>
        <v>0</v>
      </c>
      <c r="BD550" s="30">
        <f ca="1">SUMIF([1]route!$E$3:$E$10005,E550,[1]!Table1[26])</f>
        <v>0</v>
      </c>
      <c r="BE550" s="30">
        <f ca="1">SUMIF([1]route!$E$3:$E$10005,E550,[1]!Table1[27])</f>
        <v>0</v>
      </c>
      <c r="BF550" s="30">
        <f ca="1">SUMIF([1]route!$E$3:$E$10005,E550,[1]!Table1[28])</f>
        <v>0</v>
      </c>
      <c r="BG550" s="30">
        <f ca="1">SUMIF([1]route!$E$3:$E$10005,E550,[1]!Table1[29])</f>
        <v>0</v>
      </c>
      <c r="BH550" s="30">
        <f ca="1">SUMIF([1]route!$E$3:$E$10005,E550,[1]!Table1[30])</f>
        <v>0</v>
      </c>
      <c r="BI550" s="30">
        <f ca="1">SUMIF([1]route!$E$3:$E$10005,E550,[1]!Table1[31])</f>
        <v>0</v>
      </c>
      <c r="BJ550" s="30">
        <f ca="1">SUMIF([1]route!$E$3:$E$10005,E550,[1]!Table1[Remain PO])</f>
        <v>0</v>
      </c>
      <c r="BK550" s="31">
        <f ca="1">SUMIF([1]route!$E$3:$E$10005,E550,[1]!Table1[N+1])</f>
        <v>0</v>
      </c>
      <c r="BL550" s="31">
        <f ca="1">SUMIF([1]route!$E$3:$E$10005,E550,[1]!Table1[N+2])</f>
        <v>0</v>
      </c>
      <c r="BM550" s="31">
        <f ca="1">SUMIF([1]route!$E$3:$E$10005,E550,[1]!Table1[N+3])</f>
        <v>0</v>
      </c>
      <c r="BN550" s="32">
        <f ca="1">SUMIF([1]route!$E$3:$E$10005,E550,[1]!Table1[N+4])</f>
        <v>0</v>
      </c>
      <c r="BP550" s="37">
        <f t="shared" si="201"/>
        <v>0</v>
      </c>
      <c r="BQ550" s="35">
        <f t="shared" ca="1" si="205"/>
        <v>0</v>
      </c>
      <c r="BR550" s="35">
        <f t="shared" ca="1" si="205"/>
        <v>0</v>
      </c>
      <c r="BS550" s="35">
        <f t="shared" ca="1" si="205"/>
        <v>0</v>
      </c>
      <c r="BT550" s="35">
        <f t="shared" ca="1" si="205"/>
        <v>0</v>
      </c>
      <c r="BU550" s="35">
        <f t="shared" ca="1" si="205"/>
        <v>0</v>
      </c>
      <c r="BV550" s="35">
        <f t="shared" ca="1" si="205"/>
        <v>0</v>
      </c>
      <c r="BW550" s="35">
        <f t="shared" ca="1" si="205"/>
        <v>0</v>
      </c>
      <c r="BX550" s="35">
        <f t="shared" ca="1" si="204"/>
        <v>0</v>
      </c>
      <c r="BY550" s="35">
        <f t="shared" ca="1" si="204"/>
        <v>0</v>
      </c>
      <c r="BZ550" s="35">
        <f t="shared" ca="1" si="204"/>
        <v>0</v>
      </c>
      <c r="CA550" s="35">
        <f t="shared" ca="1" si="204"/>
        <v>0</v>
      </c>
      <c r="CB550" s="35">
        <f t="shared" ca="1" si="204"/>
        <v>0</v>
      </c>
      <c r="CC550" s="35">
        <f t="shared" ca="1" si="204"/>
        <v>0</v>
      </c>
      <c r="CD550" s="35">
        <f t="shared" ca="1" si="204"/>
        <v>0</v>
      </c>
      <c r="CE550" s="35">
        <f t="shared" ca="1" si="204"/>
        <v>0</v>
      </c>
      <c r="CF550" s="35">
        <f t="shared" ca="1" si="204"/>
        <v>0</v>
      </c>
      <c r="CG550" s="35">
        <f t="shared" ca="1" si="203"/>
        <v>0</v>
      </c>
      <c r="CH550" s="35">
        <f t="shared" ca="1" si="203"/>
        <v>0</v>
      </c>
      <c r="CI550" s="35">
        <f t="shared" ca="1" si="203"/>
        <v>0</v>
      </c>
      <c r="CJ550" s="35">
        <f t="shared" ca="1" si="203"/>
        <v>0</v>
      </c>
      <c r="CK550" s="35">
        <f t="shared" ca="1" si="203"/>
        <v>0</v>
      </c>
      <c r="CL550" s="35">
        <f t="shared" ca="1" si="203"/>
        <v>0</v>
      </c>
      <c r="CM550" s="35">
        <f t="shared" ca="1" si="202"/>
        <v>0</v>
      </c>
      <c r="CN550" s="35">
        <f t="shared" ca="1" si="202"/>
        <v>0</v>
      </c>
      <c r="CO550" s="35">
        <f t="shared" ca="1" si="202"/>
        <v>0</v>
      </c>
      <c r="CP550" s="35">
        <f t="shared" ca="1" si="202"/>
        <v>0</v>
      </c>
      <c r="CQ550" s="35">
        <f t="shared" ca="1" si="202"/>
        <v>0</v>
      </c>
      <c r="CR550" s="35">
        <f t="shared" ca="1" si="202"/>
        <v>0</v>
      </c>
      <c r="CS550" s="35">
        <f t="shared" ca="1" si="206"/>
        <v>0</v>
      </c>
      <c r="CT550" s="35">
        <f t="shared" ca="1" si="206"/>
        <v>0</v>
      </c>
      <c r="CU550" s="35">
        <f t="shared" ca="1" si="206"/>
        <v>0</v>
      </c>
      <c r="CV550" s="35">
        <f t="shared" ca="1" si="206"/>
        <v>0</v>
      </c>
      <c r="CW550" s="38">
        <f t="shared" ca="1" si="206"/>
        <v>0</v>
      </c>
      <c r="CX550" s="38">
        <f t="shared" ca="1" si="206"/>
        <v>0</v>
      </c>
      <c r="CY550" s="38">
        <f t="shared" ca="1" si="206"/>
        <v>0</v>
      </c>
      <c r="CZ550" s="39">
        <f t="shared" ca="1" si="197"/>
        <v>0</v>
      </c>
      <c r="DA550" s="35"/>
    </row>
    <row r="551" spans="4:105" x14ac:dyDescent="0.3">
      <c r="D551" s="19"/>
      <c r="E551" s="20"/>
      <c r="F551" s="21"/>
      <c r="G551" s="21"/>
      <c r="H551" s="21"/>
      <c r="I551" s="19"/>
      <c r="J551" s="19"/>
      <c r="K551" s="21"/>
      <c r="L551" s="21"/>
      <c r="M551" s="22"/>
      <c r="N551" s="22"/>
      <c r="O551" s="19"/>
      <c r="P551" s="21"/>
      <c r="Q551" s="62" t="str">
        <f>'Cutting Rules'!AD551</f>
        <v>0------------</v>
      </c>
      <c r="R551" s="23"/>
      <c r="S551" s="24"/>
      <c r="T551" s="78" t="s">
        <v>547</v>
      </c>
      <c r="U551" s="19"/>
      <c r="V551" s="25"/>
      <c r="W551" s="26"/>
      <c r="X551" s="27"/>
      <c r="Y551" s="47"/>
      <c r="Z551" s="121" t="str">
        <f>IFERROR(VLOOKUP(E551,[1]route!$E$3:$BL$10005,59,0),"")&amp;IFERROR(VLOOKUP(E551,[1]route!$E$3:$BL$10005,60,0),"")</f>
        <v/>
      </c>
      <c r="AA551" s="28">
        <f t="shared" si="199"/>
        <v>0</v>
      </c>
      <c r="AB551" s="77">
        <f t="shared" si="200"/>
        <v>0</v>
      </c>
      <c r="AC551" s="4">
        <f t="shared" si="198"/>
        <v>1</v>
      </c>
      <c r="AD551" s="29">
        <v>0</v>
      </c>
      <c r="AE551" s="30">
        <f ca="1">SUMIF([1]route!$E$3:$E$10005,E551,[1]!Table1[1])</f>
        <v>0</v>
      </c>
      <c r="AF551" s="30">
        <f ca="1">SUMIF([1]route!$E$3:$E$10005,E551,[1]!Table1[2])</f>
        <v>0</v>
      </c>
      <c r="AG551" s="30">
        <f ca="1">SUMIF([1]route!$E$3:$E$10005,E551,[1]!Table1[3])</f>
        <v>0</v>
      </c>
      <c r="AH551" s="30">
        <f ca="1">SUMIF([1]route!$E$3:$E$10005,E551,[1]!Table1[4])</f>
        <v>0</v>
      </c>
      <c r="AI551" s="30">
        <f ca="1">SUMIF([1]route!$E$3:$E$10005,E551,[1]!Table1[5])</f>
        <v>0</v>
      </c>
      <c r="AJ551" s="30">
        <f ca="1">SUMIF([1]route!$E$3:$E$10005,E551,[1]!Table1[6])</f>
        <v>0</v>
      </c>
      <c r="AK551" s="30">
        <f ca="1">SUMIF([1]route!$E$3:$E$10005,E551,[1]!Table1[7])</f>
        <v>0</v>
      </c>
      <c r="AL551" s="30">
        <f ca="1">SUMIF([1]route!$E$3:$E$10005,E551,[1]!Table1[8])</f>
        <v>0</v>
      </c>
      <c r="AM551" s="30">
        <f ca="1">SUMIF([1]route!$E$3:$E$10005,E551,[1]!Table1[9])</f>
        <v>0</v>
      </c>
      <c r="AN551" s="30">
        <f ca="1">SUMIF([1]route!$E$3:$E$10005,E551,[1]!Table1[10])</f>
        <v>0</v>
      </c>
      <c r="AO551" s="30">
        <f ca="1">SUMIF([1]route!$E$3:$E$10005,E551,[1]!Table1[11])</f>
        <v>0</v>
      </c>
      <c r="AP551" s="30">
        <f ca="1">SUMIF([1]route!$E$3:$E$10005,E551,[1]!Table1[12])</f>
        <v>0</v>
      </c>
      <c r="AQ551" s="30">
        <f ca="1">SUMIF([1]route!$E$3:$E$10005,E551,[1]!Table1[13])</f>
        <v>0</v>
      </c>
      <c r="AR551" s="30">
        <f ca="1">SUMIF([1]route!$E$3:$E$10005,E551,[1]!Table1[14])</f>
        <v>0</v>
      </c>
      <c r="AS551" s="30">
        <f ca="1">SUMIF([1]route!$E$3:$E$10005,E551,[1]!Table1[15])</f>
        <v>0</v>
      </c>
      <c r="AT551" s="30">
        <f ca="1">SUMIF([1]route!$E$3:$E$10005,E551,[1]!Table1[16])</f>
        <v>0</v>
      </c>
      <c r="AU551" s="30">
        <f ca="1">SUMIF([1]route!$E$3:$E$10005,E551,[1]!Table1[17])</f>
        <v>0</v>
      </c>
      <c r="AV551" s="30">
        <f ca="1">SUMIF([1]route!$E$3:$E$10005,E551,[1]!Table1[18])</f>
        <v>0</v>
      </c>
      <c r="AW551" s="30">
        <f ca="1">SUMIF([1]route!$E$3:$E$10005,E551,[1]!Table1[19])</f>
        <v>0</v>
      </c>
      <c r="AX551" s="30">
        <f ca="1">SUMIF([1]route!$E$3:$E$10005,E551,[1]!Table1[20])</f>
        <v>0</v>
      </c>
      <c r="AY551" s="30">
        <f ca="1">SUMIF([1]route!$E$3:$E$10005,E551,[1]!Table1[21])</f>
        <v>0</v>
      </c>
      <c r="AZ551" s="30">
        <f ca="1">SUMIF([1]route!$E$3:$E$10005,E551,[1]!Table1[22])</f>
        <v>0</v>
      </c>
      <c r="BA551" s="30">
        <f ca="1">SUMIF([1]route!$E$3:$E$10005,E551,[1]!Table1[23])</f>
        <v>0</v>
      </c>
      <c r="BB551" s="30">
        <f ca="1">SUMIF([1]route!$E$3:$E$10005,E551,[1]!Table1[24])</f>
        <v>0</v>
      </c>
      <c r="BC551" s="30">
        <f ca="1">SUMIF([1]route!$E$3:$E$10005,E551,[1]!Table1[25])</f>
        <v>0</v>
      </c>
      <c r="BD551" s="30">
        <f ca="1">SUMIF([1]route!$E$3:$E$10005,E551,[1]!Table1[26])</f>
        <v>0</v>
      </c>
      <c r="BE551" s="30">
        <f ca="1">SUMIF([1]route!$E$3:$E$10005,E551,[1]!Table1[27])</f>
        <v>0</v>
      </c>
      <c r="BF551" s="30">
        <f ca="1">SUMIF([1]route!$E$3:$E$10005,E551,[1]!Table1[28])</f>
        <v>0</v>
      </c>
      <c r="BG551" s="30">
        <f ca="1">SUMIF([1]route!$E$3:$E$10005,E551,[1]!Table1[29])</f>
        <v>0</v>
      </c>
      <c r="BH551" s="30">
        <f ca="1">SUMIF([1]route!$E$3:$E$10005,E551,[1]!Table1[30])</f>
        <v>0</v>
      </c>
      <c r="BI551" s="30">
        <f ca="1">SUMIF([1]route!$E$3:$E$10005,E551,[1]!Table1[31])</f>
        <v>0</v>
      </c>
      <c r="BJ551" s="30">
        <f ca="1">SUMIF([1]route!$E$3:$E$10005,E551,[1]!Table1[Remain PO])</f>
        <v>0</v>
      </c>
      <c r="BK551" s="31">
        <f ca="1">SUMIF([1]route!$E$3:$E$10005,E551,[1]!Table1[N+1])</f>
        <v>0</v>
      </c>
      <c r="BL551" s="31">
        <f ca="1">SUMIF([1]route!$E$3:$E$10005,E551,[1]!Table1[N+2])</f>
        <v>0</v>
      </c>
      <c r="BM551" s="31">
        <f ca="1">SUMIF([1]route!$E$3:$E$10005,E551,[1]!Table1[N+3])</f>
        <v>0</v>
      </c>
      <c r="BN551" s="32">
        <f ca="1">SUMIF([1]route!$E$3:$E$10005,E551,[1]!Table1[N+4])</f>
        <v>0</v>
      </c>
      <c r="BP551" s="37">
        <f t="shared" si="201"/>
        <v>0</v>
      </c>
      <c r="BQ551" s="35">
        <f t="shared" ca="1" si="205"/>
        <v>0</v>
      </c>
      <c r="BR551" s="35">
        <f t="shared" ca="1" si="205"/>
        <v>0</v>
      </c>
      <c r="BS551" s="35">
        <f t="shared" ca="1" si="205"/>
        <v>0</v>
      </c>
      <c r="BT551" s="35">
        <f t="shared" ca="1" si="205"/>
        <v>0</v>
      </c>
      <c r="BU551" s="35">
        <f t="shared" ca="1" si="205"/>
        <v>0</v>
      </c>
      <c r="BV551" s="35">
        <f t="shared" ca="1" si="205"/>
        <v>0</v>
      </c>
      <c r="BW551" s="35">
        <f t="shared" ca="1" si="205"/>
        <v>0</v>
      </c>
      <c r="BX551" s="35">
        <f t="shared" ca="1" si="204"/>
        <v>0</v>
      </c>
      <c r="BY551" s="35">
        <f t="shared" ca="1" si="204"/>
        <v>0</v>
      </c>
      <c r="BZ551" s="35">
        <f t="shared" ca="1" si="204"/>
        <v>0</v>
      </c>
      <c r="CA551" s="35">
        <f t="shared" ca="1" si="204"/>
        <v>0</v>
      </c>
      <c r="CB551" s="35">
        <f t="shared" ca="1" si="204"/>
        <v>0</v>
      </c>
      <c r="CC551" s="35">
        <f t="shared" ca="1" si="204"/>
        <v>0</v>
      </c>
      <c r="CD551" s="35">
        <f t="shared" ca="1" si="204"/>
        <v>0</v>
      </c>
      <c r="CE551" s="35">
        <f t="shared" ca="1" si="204"/>
        <v>0</v>
      </c>
      <c r="CF551" s="35">
        <f t="shared" ca="1" si="204"/>
        <v>0</v>
      </c>
      <c r="CG551" s="35">
        <f t="shared" ca="1" si="203"/>
        <v>0</v>
      </c>
      <c r="CH551" s="35">
        <f t="shared" ca="1" si="203"/>
        <v>0</v>
      </c>
      <c r="CI551" s="35">
        <f t="shared" ca="1" si="203"/>
        <v>0</v>
      </c>
      <c r="CJ551" s="35">
        <f t="shared" ca="1" si="203"/>
        <v>0</v>
      </c>
      <c r="CK551" s="35">
        <f t="shared" ca="1" si="203"/>
        <v>0</v>
      </c>
      <c r="CL551" s="35">
        <f t="shared" ca="1" si="203"/>
        <v>0</v>
      </c>
      <c r="CM551" s="35">
        <f t="shared" ca="1" si="202"/>
        <v>0</v>
      </c>
      <c r="CN551" s="35">
        <f t="shared" ca="1" si="202"/>
        <v>0</v>
      </c>
      <c r="CO551" s="35">
        <f t="shared" ca="1" si="202"/>
        <v>0</v>
      </c>
      <c r="CP551" s="35">
        <f t="shared" ca="1" si="202"/>
        <v>0</v>
      </c>
      <c r="CQ551" s="35">
        <f t="shared" ca="1" si="202"/>
        <v>0</v>
      </c>
      <c r="CR551" s="35">
        <f t="shared" ca="1" si="202"/>
        <v>0</v>
      </c>
      <c r="CS551" s="35">
        <f t="shared" ca="1" si="206"/>
        <v>0</v>
      </c>
      <c r="CT551" s="35">
        <f t="shared" ca="1" si="206"/>
        <v>0</v>
      </c>
      <c r="CU551" s="35">
        <f t="shared" ca="1" si="206"/>
        <v>0</v>
      </c>
      <c r="CV551" s="35">
        <f t="shared" ca="1" si="206"/>
        <v>0</v>
      </c>
      <c r="CW551" s="38">
        <f t="shared" ca="1" si="206"/>
        <v>0</v>
      </c>
      <c r="CX551" s="38">
        <f t="shared" ca="1" si="206"/>
        <v>0</v>
      </c>
      <c r="CY551" s="38">
        <f t="shared" ca="1" si="206"/>
        <v>0</v>
      </c>
      <c r="CZ551" s="39">
        <f t="shared" ca="1" si="197"/>
        <v>0</v>
      </c>
      <c r="DA551" s="35"/>
    </row>
    <row r="552" spans="4:105" x14ac:dyDescent="0.3">
      <c r="D552" s="19"/>
      <c r="E552" s="20"/>
      <c r="F552" s="21"/>
      <c r="G552" s="21"/>
      <c r="H552" s="21"/>
      <c r="I552" s="19"/>
      <c r="J552" s="19"/>
      <c r="K552" s="21"/>
      <c r="L552" s="21"/>
      <c r="M552" s="22"/>
      <c r="N552" s="22"/>
      <c r="O552" s="19"/>
      <c r="P552" s="21"/>
      <c r="Q552" s="62" t="str">
        <f>'Cutting Rules'!AD552</f>
        <v>0------------</v>
      </c>
      <c r="R552" s="23"/>
      <c r="S552" s="24"/>
      <c r="T552" s="78" t="s">
        <v>547</v>
      </c>
      <c r="U552" s="19"/>
      <c r="V552" s="25"/>
      <c r="W552" s="26"/>
      <c r="X552" s="27"/>
      <c r="Y552" s="47"/>
      <c r="Z552" s="121" t="str">
        <f>IFERROR(VLOOKUP(E552,[1]route!$E$3:$BL$10005,59,0),"")&amp;IFERROR(VLOOKUP(E552,[1]route!$E$3:$BL$10005,60,0),"")</f>
        <v/>
      </c>
      <c r="AA552" s="28">
        <f t="shared" si="199"/>
        <v>0</v>
      </c>
      <c r="AB552" s="77">
        <f t="shared" si="200"/>
        <v>0</v>
      </c>
      <c r="AC552" s="4">
        <f t="shared" si="198"/>
        <v>1</v>
      </c>
      <c r="AD552" s="29">
        <v>0</v>
      </c>
      <c r="AE552" s="30">
        <f ca="1">SUMIF([1]route!$E$3:$E$10005,E552,[1]!Table1[1])</f>
        <v>0</v>
      </c>
      <c r="AF552" s="30">
        <f ca="1">SUMIF([1]route!$E$3:$E$10005,E552,[1]!Table1[2])</f>
        <v>0</v>
      </c>
      <c r="AG552" s="30">
        <f ca="1">SUMIF([1]route!$E$3:$E$10005,E552,[1]!Table1[3])</f>
        <v>0</v>
      </c>
      <c r="AH552" s="30">
        <f ca="1">SUMIF([1]route!$E$3:$E$10005,E552,[1]!Table1[4])</f>
        <v>0</v>
      </c>
      <c r="AI552" s="30">
        <f ca="1">SUMIF([1]route!$E$3:$E$10005,E552,[1]!Table1[5])</f>
        <v>0</v>
      </c>
      <c r="AJ552" s="30">
        <f ca="1">SUMIF([1]route!$E$3:$E$10005,E552,[1]!Table1[6])</f>
        <v>0</v>
      </c>
      <c r="AK552" s="30">
        <f ca="1">SUMIF([1]route!$E$3:$E$10005,E552,[1]!Table1[7])</f>
        <v>0</v>
      </c>
      <c r="AL552" s="30">
        <f ca="1">SUMIF([1]route!$E$3:$E$10005,E552,[1]!Table1[8])</f>
        <v>0</v>
      </c>
      <c r="AM552" s="30">
        <f ca="1">SUMIF([1]route!$E$3:$E$10005,E552,[1]!Table1[9])</f>
        <v>0</v>
      </c>
      <c r="AN552" s="30">
        <f ca="1">SUMIF([1]route!$E$3:$E$10005,E552,[1]!Table1[10])</f>
        <v>0</v>
      </c>
      <c r="AO552" s="30">
        <f ca="1">SUMIF([1]route!$E$3:$E$10005,E552,[1]!Table1[11])</f>
        <v>0</v>
      </c>
      <c r="AP552" s="30">
        <f ca="1">SUMIF([1]route!$E$3:$E$10005,E552,[1]!Table1[12])</f>
        <v>0</v>
      </c>
      <c r="AQ552" s="30">
        <f ca="1">SUMIF([1]route!$E$3:$E$10005,E552,[1]!Table1[13])</f>
        <v>0</v>
      </c>
      <c r="AR552" s="30">
        <f ca="1">SUMIF([1]route!$E$3:$E$10005,E552,[1]!Table1[14])</f>
        <v>0</v>
      </c>
      <c r="AS552" s="30">
        <f ca="1">SUMIF([1]route!$E$3:$E$10005,E552,[1]!Table1[15])</f>
        <v>0</v>
      </c>
      <c r="AT552" s="30">
        <f ca="1">SUMIF([1]route!$E$3:$E$10005,E552,[1]!Table1[16])</f>
        <v>0</v>
      </c>
      <c r="AU552" s="30">
        <f ca="1">SUMIF([1]route!$E$3:$E$10005,E552,[1]!Table1[17])</f>
        <v>0</v>
      </c>
      <c r="AV552" s="30">
        <f ca="1">SUMIF([1]route!$E$3:$E$10005,E552,[1]!Table1[18])</f>
        <v>0</v>
      </c>
      <c r="AW552" s="30">
        <f ca="1">SUMIF([1]route!$E$3:$E$10005,E552,[1]!Table1[19])</f>
        <v>0</v>
      </c>
      <c r="AX552" s="30">
        <f ca="1">SUMIF([1]route!$E$3:$E$10005,E552,[1]!Table1[20])</f>
        <v>0</v>
      </c>
      <c r="AY552" s="30">
        <f ca="1">SUMIF([1]route!$E$3:$E$10005,E552,[1]!Table1[21])</f>
        <v>0</v>
      </c>
      <c r="AZ552" s="30">
        <f ca="1">SUMIF([1]route!$E$3:$E$10005,E552,[1]!Table1[22])</f>
        <v>0</v>
      </c>
      <c r="BA552" s="30">
        <f ca="1">SUMIF([1]route!$E$3:$E$10005,E552,[1]!Table1[23])</f>
        <v>0</v>
      </c>
      <c r="BB552" s="30">
        <f ca="1">SUMIF([1]route!$E$3:$E$10005,E552,[1]!Table1[24])</f>
        <v>0</v>
      </c>
      <c r="BC552" s="30">
        <f ca="1">SUMIF([1]route!$E$3:$E$10005,E552,[1]!Table1[25])</f>
        <v>0</v>
      </c>
      <c r="BD552" s="30">
        <f ca="1">SUMIF([1]route!$E$3:$E$10005,E552,[1]!Table1[26])</f>
        <v>0</v>
      </c>
      <c r="BE552" s="30">
        <f ca="1">SUMIF([1]route!$E$3:$E$10005,E552,[1]!Table1[27])</f>
        <v>0</v>
      </c>
      <c r="BF552" s="30">
        <f ca="1">SUMIF([1]route!$E$3:$E$10005,E552,[1]!Table1[28])</f>
        <v>0</v>
      </c>
      <c r="BG552" s="30">
        <f ca="1">SUMIF([1]route!$E$3:$E$10005,E552,[1]!Table1[29])</f>
        <v>0</v>
      </c>
      <c r="BH552" s="30">
        <f ca="1">SUMIF([1]route!$E$3:$E$10005,E552,[1]!Table1[30])</f>
        <v>0</v>
      </c>
      <c r="BI552" s="30">
        <f ca="1">SUMIF([1]route!$E$3:$E$10005,E552,[1]!Table1[31])</f>
        <v>0</v>
      </c>
      <c r="BJ552" s="30">
        <f ca="1">SUMIF([1]route!$E$3:$E$10005,E552,[1]!Table1[Remain PO])</f>
        <v>0</v>
      </c>
      <c r="BK552" s="31">
        <f ca="1">SUMIF([1]route!$E$3:$E$10005,E552,[1]!Table1[N+1])</f>
        <v>0</v>
      </c>
      <c r="BL552" s="31">
        <f ca="1">SUMIF([1]route!$E$3:$E$10005,E552,[1]!Table1[N+2])</f>
        <v>0</v>
      </c>
      <c r="BM552" s="31">
        <f ca="1">SUMIF([1]route!$E$3:$E$10005,E552,[1]!Table1[N+3])</f>
        <v>0</v>
      </c>
      <c r="BN552" s="32">
        <f ca="1">SUMIF([1]route!$E$3:$E$10005,E552,[1]!Table1[N+4])</f>
        <v>0</v>
      </c>
      <c r="BP552" s="37">
        <f t="shared" si="201"/>
        <v>0</v>
      </c>
      <c r="BQ552" s="35">
        <f t="shared" ca="1" si="205"/>
        <v>0</v>
      </c>
      <c r="BR552" s="35">
        <f t="shared" ca="1" si="205"/>
        <v>0</v>
      </c>
      <c r="BS552" s="35">
        <f t="shared" ca="1" si="205"/>
        <v>0</v>
      </c>
      <c r="BT552" s="35">
        <f t="shared" ca="1" si="205"/>
        <v>0</v>
      </c>
      <c r="BU552" s="35">
        <f t="shared" ca="1" si="205"/>
        <v>0</v>
      </c>
      <c r="BV552" s="35">
        <f t="shared" ca="1" si="205"/>
        <v>0</v>
      </c>
      <c r="BW552" s="35">
        <f t="shared" ca="1" si="205"/>
        <v>0</v>
      </c>
      <c r="BX552" s="35">
        <f t="shared" ca="1" si="204"/>
        <v>0</v>
      </c>
      <c r="BY552" s="35">
        <f t="shared" ca="1" si="204"/>
        <v>0</v>
      </c>
      <c r="BZ552" s="35">
        <f t="shared" ca="1" si="204"/>
        <v>0</v>
      </c>
      <c r="CA552" s="35">
        <f t="shared" ca="1" si="204"/>
        <v>0</v>
      </c>
      <c r="CB552" s="35">
        <f t="shared" ca="1" si="204"/>
        <v>0</v>
      </c>
      <c r="CC552" s="35">
        <f t="shared" ca="1" si="204"/>
        <v>0</v>
      </c>
      <c r="CD552" s="35">
        <f t="shared" ca="1" si="204"/>
        <v>0</v>
      </c>
      <c r="CE552" s="35">
        <f t="shared" ca="1" si="204"/>
        <v>0</v>
      </c>
      <c r="CF552" s="35">
        <f t="shared" ca="1" si="204"/>
        <v>0</v>
      </c>
      <c r="CG552" s="35">
        <f t="shared" ca="1" si="203"/>
        <v>0</v>
      </c>
      <c r="CH552" s="35">
        <f t="shared" ca="1" si="203"/>
        <v>0</v>
      </c>
      <c r="CI552" s="35">
        <f t="shared" ca="1" si="203"/>
        <v>0</v>
      </c>
      <c r="CJ552" s="35">
        <f t="shared" ca="1" si="203"/>
        <v>0</v>
      </c>
      <c r="CK552" s="35">
        <f t="shared" ca="1" si="203"/>
        <v>0</v>
      </c>
      <c r="CL552" s="35">
        <f t="shared" ca="1" si="203"/>
        <v>0</v>
      </c>
      <c r="CM552" s="35">
        <f t="shared" ca="1" si="202"/>
        <v>0</v>
      </c>
      <c r="CN552" s="35">
        <f t="shared" ca="1" si="202"/>
        <v>0</v>
      </c>
      <c r="CO552" s="35">
        <f t="shared" ca="1" si="202"/>
        <v>0</v>
      </c>
      <c r="CP552" s="35">
        <f t="shared" ca="1" si="202"/>
        <v>0</v>
      </c>
      <c r="CQ552" s="35">
        <f t="shared" ca="1" si="202"/>
        <v>0</v>
      </c>
      <c r="CR552" s="35">
        <f t="shared" ca="1" si="202"/>
        <v>0</v>
      </c>
      <c r="CS552" s="35">
        <f t="shared" ca="1" si="206"/>
        <v>0</v>
      </c>
      <c r="CT552" s="35">
        <f t="shared" ca="1" si="206"/>
        <v>0</v>
      </c>
      <c r="CU552" s="35">
        <f t="shared" ca="1" si="206"/>
        <v>0</v>
      </c>
      <c r="CV552" s="35">
        <f t="shared" ca="1" si="206"/>
        <v>0</v>
      </c>
      <c r="CW552" s="38">
        <f t="shared" ca="1" si="206"/>
        <v>0</v>
      </c>
      <c r="CX552" s="38">
        <f t="shared" ca="1" si="206"/>
        <v>0</v>
      </c>
      <c r="CY552" s="38">
        <f t="shared" ca="1" si="206"/>
        <v>0</v>
      </c>
      <c r="CZ552" s="39">
        <f t="shared" ca="1" si="197"/>
        <v>0</v>
      </c>
      <c r="DA552" s="35"/>
    </row>
    <row r="553" spans="4:105" x14ac:dyDescent="0.3">
      <c r="D553" s="19"/>
      <c r="E553" s="20"/>
      <c r="F553" s="21"/>
      <c r="G553" s="21"/>
      <c r="H553" s="21"/>
      <c r="I553" s="19"/>
      <c r="J553" s="19"/>
      <c r="K553" s="21"/>
      <c r="L553" s="21"/>
      <c r="M553" s="22"/>
      <c r="N553" s="22"/>
      <c r="O553" s="19"/>
      <c r="P553" s="21"/>
      <c r="Q553" s="62" t="str">
        <f>'Cutting Rules'!AD553</f>
        <v>0------------</v>
      </c>
      <c r="R553" s="23"/>
      <c r="S553" s="24"/>
      <c r="T553" s="78" t="s">
        <v>547</v>
      </c>
      <c r="U553" s="19"/>
      <c r="V553" s="25"/>
      <c r="W553" s="26"/>
      <c r="X553" s="27"/>
      <c r="Y553" s="47"/>
      <c r="Z553" s="121" t="str">
        <f>IFERROR(VLOOKUP(E553,[1]route!$E$3:$BL$10005,59,0),"")&amp;IFERROR(VLOOKUP(E553,[1]route!$E$3:$BL$10005,60,0),"")</f>
        <v/>
      </c>
      <c r="AA553" s="28">
        <f t="shared" si="199"/>
        <v>0</v>
      </c>
      <c r="AB553" s="77">
        <f t="shared" si="200"/>
        <v>0</v>
      </c>
      <c r="AC553" s="4">
        <f t="shared" si="198"/>
        <v>1</v>
      </c>
      <c r="AD553" s="29">
        <v>0</v>
      </c>
      <c r="AE553" s="30">
        <f ca="1">SUMIF([1]route!$E$3:$E$10005,E553,[1]!Table1[1])</f>
        <v>0</v>
      </c>
      <c r="AF553" s="30">
        <f ca="1">SUMIF([1]route!$E$3:$E$10005,E553,[1]!Table1[2])</f>
        <v>0</v>
      </c>
      <c r="AG553" s="30">
        <f ca="1">SUMIF([1]route!$E$3:$E$10005,E553,[1]!Table1[3])</f>
        <v>0</v>
      </c>
      <c r="AH553" s="30">
        <f ca="1">SUMIF([1]route!$E$3:$E$10005,E553,[1]!Table1[4])</f>
        <v>0</v>
      </c>
      <c r="AI553" s="30">
        <f ca="1">SUMIF([1]route!$E$3:$E$10005,E553,[1]!Table1[5])</f>
        <v>0</v>
      </c>
      <c r="AJ553" s="30">
        <f ca="1">SUMIF([1]route!$E$3:$E$10005,E553,[1]!Table1[6])</f>
        <v>0</v>
      </c>
      <c r="AK553" s="30">
        <f ca="1">SUMIF([1]route!$E$3:$E$10005,E553,[1]!Table1[7])</f>
        <v>0</v>
      </c>
      <c r="AL553" s="30">
        <f ca="1">SUMIF([1]route!$E$3:$E$10005,E553,[1]!Table1[8])</f>
        <v>0</v>
      </c>
      <c r="AM553" s="30">
        <f ca="1">SUMIF([1]route!$E$3:$E$10005,E553,[1]!Table1[9])</f>
        <v>0</v>
      </c>
      <c r="AN553" s="30">
        <f ca="1">SUMIF([1]route!$E$3:$E$10005,E553,[1]!Table1[10])</f>
        <v>0</v>
      </c>
      <c r="AO553" s="30">
        <f ca="1">SUMIF([1]route!$E$3:$E$10005,E553,[1]!Table1[11])</f>
        <v>0</v>
      </c>
      <c r="AP553" s="30">
        <f ca="1">SUMIF([1]route!$E$3:$E$10005,E553,[1]!Table1[12])</f>
        <v>0</v>
      </c>
      <c r="AQ553" s="30">
        <f ca="1">SUMIF([1]route!$E$3:$E$10005,E553,[1]!Table1[13])</f>
        <v>0</v>
      </c>
      <c r="AR553" s="30">
        <f ca="1">SUMIF([1]route!$E$3:$E$10005,E553,[1]!Table1[14])</f>
        <v>0</v>
      </c>
      <c r="AS553" s="30">
        <f ca="1">SUMIF([1]route!$E$3:$E$10005,E553,[1]!Table1[15])</f>
        <v>0</v>
      </c>
      <c r="AT553" s="30">
        <f ca="1">SUMIF([1]route!$E$3:$E$10005,E553,[1]!Table1[16])</f>
        <v>0</v>
      </c>
      <c r="AU553" s="30">
        <f ca="1">SUMIF([1]route!$E$3:$E$10005,E553,[1]!Table1[17])</f>
        <v>0</v>
      </c>
      <c r="AV553" s="30">
        <f ca="1">SUMIF([1]route!$E$3:$E$10005,E553,[1]!Table1[18])</f>
        <v>0</v>
      </c>
      <c r="AW553" s="30">
        <f ca="1">SUMIF([1]route!$E$3:$E$10005,E553,[1]!Table1[19])</f>
        <v>0</v>
      </c>
      <c r="AX553" s="30">
        <f ca="1">SUMIF([1]route!$E$3:$E$10005,E553,[1]!Table1[20])</f>
        <v>0</v>
      </c>
      <c r="AY553" s="30">
        <f ca="1">SUMIF([1]route!$E$3:$E$10005,E553,[1]!Table1[21])</f>
        <v>0</v>
      </c>
      <c r="AZ553" s="30">
        <f ca="1">SUMIF([1]route!$E$3:$E$10005,E553,[1]!Table1[22])</f>
        <v>0</v>
      </c>
      <c r="BA553" s="30">
        <f ca="1">SUMIF([1]route!$E$3:$E$10005,E553,[1]!Table1[23])</f>
        <v>0</v>
      </c>
      <c r="BB553" s="30">
        <f ca="1">SUMIF([1]route!$E$3:$E$10005,E553,[1]!Table1[24])</f>
        <v>0</v>
      </c>
      <c r="BC553" s="30">
        <f ca="1">SUMIF([1]route!$E$3:$E$10005,E553,[1]!Table1[25])</f>
        <v>0</v>
      </c>
      <c r="BD553" s="30">
        <f ca="1">SUMIF([1]route!$E$3:$E$10005,E553,[1]!Table1[26])</f>
        <v>0</v>
      </c>
      <c r="BE553" s="30">
        <f ca="1">SUMIF([1]route!$E$3:$E$10005,E553,[1]!Table1[27])</f>
        <v>0</v>
      </c>
      <c r="BF553" s="30">
        <f ca="1">SUMIF([1]route!$E$3:$E$10005,E553,[1]!Table1[28])</f>
        <v>0</v>
      </c>
      <c r="BG553" s="30">
        <f ca="1">SUMIF([1]route!$E$3:$E$10005,E553,[1]!Table1[29])</f>
        <v>0</v>
      </c>
      <c r="BH553" s="30">
        <f ca="1">SUMIF([1]route!$E$3:$E$10005,E553,[1]!Table1[30])</f>
        <v>0</v>
      </c>
      <c r="BI553" s="30">
        <f ca="1">SUMIF([1]route!$E$3:$E$10005,E553,[1]!Table1[31])</f>
        <v>0</v>
      </c>
      <c r="BJ553" s="30">
        <f ca="1">SUMIF([1]route!$E$3:$E$10005,E553,[1]!Table1[Remain PO])</f>
        <v>0</v>
      </c>
      <c r="BK553" s="31">
        <f ca="1">SUMIF([1]route!$E$3:$E$10005,E553,[1]!Table1[N+1])</f>
        <v>0</v>
      </c>
      <c r="BL553" s="31">
        <f ca="1">SUMIF([1]route!$E$3:$E$10005,E553,[1]!Table1[N+2])</f>
        <v>0</v>
      </c>
      <c r="BM553" s="31">
        <f ca="1">SUMIF([1]route!$E$3:$E$10005,E553,[1]!Table1[N+3])</f>
        <v>0</v>
      </c>
      <c r="BN553" s="32">
        <f ca="1">SUMIF([1]route!$E$3:$E$10005,E553,[1]!Table1[N+4])</f>
        <v>0</v>
      </c>
      <c r="BP553" s="37">
        <f t="shared" si="201"/>
        <v>0</v>
      </c>
      <c r="BQ553" s="35">
        <f t="shared" ca="1" si="205"/>
        <v>0</v>
      </c>
      <c r="BR553" s="35">
        <f t="shared" ca="1" si="205"/>
        <v>0</v>
      </c>
      <c r="BS553" s="35">
        <f t="shared" ca="1" si="205"/>
        <v>0</v>
      </c>
      <c r="BT553" s="35">
        <f t="shared" ca="1" si="205"/>
        <v>0</v>
      </c>
      <c r="BU553" s="35">
        <f t="shared" ca="1" si="205"/>
        <v>0</v>
      </c>
      <c r="BV553" s="35">
        <f t="shared" ca="1" si="205"/>
        <v>0</v>
      </c>
      <c r="BW553" s="35">
        <f t="shared" ca="1" si="205"/>
        <v>0</v>
      </c>
      <c r="BX553" s="35">
        <f t="shared" ca="1" si="204"/>
        <v>0</v>
      </c>
      <c r="BY553" s="35">
        <f t="shared" ca="1" si="204"/>
        <v>0</v>
      </c>
      <c r="BZ553" s="35">
        <f t="shared" ca="1" si="204"/>
        <v>0</v>
      </c>
      <c r="CA553" s="35">
        <f t="shared" ca="1" si="204"/>
        <v>0</v>
      </c>
      <c r="CB553" s="35">
        <f t="shared" ca="1" si="204"/>
        <v>0</v>
      </c>
      <c r="CC553" s="35">
        <f t="shared" ca="1" si="204"/>
        <v>0</v>
      </c>
      <c r="CD553" s="35">
        <f t="shared" ca="1" si="204"/>
        <v>0</v>
      </c>
      <c r="CE553" s="35">
        <f t="shared" ca="1" si="204"/>
        <v>0</v>
      </c>
      <c r="CF553" s="35">
        <f t="shared" ca="1" si="204"/>
        <v>0</v>
      </c>
      <c r="CG553" s="35">
        <f t="shared" ca="1" si="203"/>
        <v>0</v>
      </c>
      <c r="CH553" s="35">
        <f t="shared" ca="1" si="203"/>
        <v>0</v>
      </c>
      <c r="CI553" s="35">
        <f t="shared" ca="1" si="203"/>
        <v>0</v>
      </c>
      <c r="CJ553" s="35">
        <f t="shared" ca="1" si="203"/>
        <v>0</v>
      </c>
      <c r="CK553" s="35">
        <f t="shared" ca="1" si="203"/>
        <v>0</v>
      </c>
      <c r="CL553" s="35">
        <f t="shared" ca="1" si="203"/>
        <v>0</v>
      </c>
      <c r="CM553" s="35">
        <f t="shared" ca="1" si="202"/>
        <v>0</v>
      </c>
      <c r="CN553" s="35">
        <f t="shared" ca="1" si="202"/>
        <v>0</v>
      </c>
      <c r="CO553" s="35">
        <f t="shared" ca="1" si="202"/>
        <v>0</v>
      </c>
      <c r="CP553" s="35">
        <f t="shared" ca="1" si="202"/>
        <v>0</v>
      </c>
      <c r="CQ553" s="35">
        <f t="shared" ca="1" si="202"/>
        <v>0</v>
      </c>
      <c r="CR553" s="35">
        <f t="shared" ca="1" si="202"/>
        <v>0</v>
      </c>
      <c r="CS553" s="35">
        <f t="shared" ca="1" si="206"/>
        <v>0</v>
      </c>
      <c r="CT553" s="35">
        <f t="shared" ca="1" si="206"/>
        <v>0</v>
      </c>
      <c r="CU553" s="35">
        <f t="shared" ca="1" si="206"/>
        <v>0</v>
      </c>
      <c r="CV553" s="35">
        <f t="shared" ca="1" si="206"/>
        <v>0</v>
      </c>
      <c r="CW553" s="38">
        <f t="shared" ca="1" si="206"/>
        <v>0</v>
      </c>
      <c r="CX553" s="38">
        <f t="shared" ca="1" si="206"/>
        <v>0</v>
      </c>
      <c r="CY553" s="38">
        <f t="shared" ca="1" si="206"/>
        <v>0</v>
      </c>
      <c r="CZ553" s="39">
        <f t="shared" ca="1" si="197"/>
        <v>0</v>
      </c>
      <c r="DA553" s="35"/>
    </row>
    <row r="554" spans="4:105" x14ac:dyDescent="0.3">
      <c r="D554" s="19"/>
      <c r="E554" s="20"/>
      <c r="F554" s="21"/>
      <c r="G554" s="21"/>
      <c r="H554" s="21"/>
      <c r="I554" s="19"/>
      <c r="J554" s="19"/>
      <c r="K554" s="21"/>
      <c r="L554" s="21"/>
      <c r="M554" s="22"/>
      <c r="N554" s="22"/>
      <c r="O554" s="19"/>
      <c r="P554" s="21"/>
      <c r="Q554" s="62" t="str">
        <f>'Cutting Rules'!AD554</f>
        <v>0------------</v>
      </c>
      <c r="R554" s="23"/>
      <c r="S554" s="24"/>
      <c r="T554" s="78" t="s">
        <v>547</v>
      </c>
      <c r="U554" s="19"/>
      <c r="V554" s="25"/>
      <c r="W554" s="26"/>
      <c r="X554" s="27"/>
      <c r="Y554" s="47"/>
      <c r="Z554" s="121" t="str">
        <f>IFERROR(VLOOKUP(E554,[1]route!$E$3:$BL$10005,59,0),"")&amp;IFERROR(VLOOKUP(E554,[1]route!$E$3:$BL$10005,60,0),"")</f>
        <v/>
      </c>
      <c r="AA554" s="28">
        <f t="shared" si="199"/>
        <v>0</v>
      </c>
      <c r="AB554" s="77">
        <f t="shared" si="200"/>
        <v>0</v>
      </c>
      <c r="AC554" s="4">
        <f t="shared" si="198"/>
        <v>1</v>
      </c>
      <c r="AD554" s="29">
        <v>0</v>
      </c>
      <c r="AE554" s="30">
        <f ca="1">SUMIF([1]route!$E$3:$E$10005,E554,[1]!Table1[1])</f>
        <v>0</v>
      </c>
      <c r="AF554" s="30">
        <f ca="1">SUMIF([1]route!$E$3:$E$10005,E554,[1]!Table1[2])</f>
        <v>0</v>
      </c>
      <c r="AG554" s="30">
        <f ca="1">SUMIF([1]route!$E$3:$E$10005,E554,[1]!Table1[3])</f>
        <v>0</v>
      </c>
      <c r="AH554" s="30">
        <f ca="1">SUMIF([1]route!$E$3:$E$10005,E554,[1]!Table1[4])</f>
        <v>0</v>
      </c>
      <c r="AI554" s="30">
        <f ca="1">SUMIF([1]route!$E$3:$E$10005,E554,[1]!Table1[5])</f>
        <v>0</v>
      </c>
      <c r="AJ554" s="30">
        <f ca="1">SUMIF([1]route!$E$3:$E$10005,E554,[1]!Table1[6])</f>
        <v>0</v>
      </c>
      <c r="AK554" s="30">
        <f ca="1">SUMIF([1]route!$E$3:$E$10005,E554,[1]!Table1[7])</f>
        <v>0</v>
      </c>
      <c r="AL554" s="30">
        <f ca="1">SUMIF([1]route!$E$3:$E$10005,E554,[1]!Table1[8])</f>
        <v>0</v>
      </c>
      <c r="AM554" s="30">
        <f ca="1">SUMIF([1]route!$E$3:$E$10005,E554,[1]!Table1[9])</f>
        <v>0</v>
      </c>
      <c r="AN554" s="30">
        <f ca="1">SUMIF([1]route!$E$3:$E$10005,E554,[1]!Table1[10])</f>
        <v>0</v>
      </c>
      <c r="AO554" s="30">
        <f ca="1">SUMIF([1]route!$E$3:$E$10005,E554,[1]!Table1[11])</f>
        <v>0</v>
      </c>
      <c r="AP554" s="30">
        <f ca="1">SUMIF([1]route!$E$3:$E$10005,E554,[1]!Table1[12])</f>
        <v>0</v>
      </c>
      <c r="AQ554" s="30">
        <f ca="1">SUMIF([1]route!$E$3:$E$10005,E554,[1]!Table1[13])</f>
        <v>0</v>
      </c>
      <c r="AR554" s="30">
        <f ca="1">SUMIF([1]route!$E$3:$E$10005,E554,[1]!Table1[14])</f>
        <v>0</v>
      </c>
      <c r="AS554" s="30">
        <f ca="1">SUMIF([1]route!$E$3:$E$10005,E554,[1]!Table1[15])</f>
        <v>0</v>
      </c>
      <c r="AT554" s="30">
        <f ca="1">SUMIF([1]route!$E$3:$E$10005,E554,[1]!Table1[16])</f>
        <v>0</v>
      </c>
      <c r="AU554" s="30">
        <f ca="1">SUMIF([1]route!$E$3:$E$10005,E554,[1]!Table1[17])</f>
        <v>0</v>
      </c>
      <c r="AV554" s="30">
        <f ca="1">SUMIF([1]route!$E$3:$E$10005,E554,[1]!Table1[18])</f>
        <v>0</v>
      </c>
      <c r="AW554" s="30">
        <f ca="1">SUMIF([1]route!$E$3:$E$10005,E554,[1]!Table1[19])</f>
        <v>0</v>
      </c>
      <c r="AX554" s="30">
        <f ca="1">SUMIF([1]route!$E$3:$E$10005,E554,[1]!Table1[20])</f>
        <v>0</v>
      </c>
      <c r="AY554" s="30">
        <f ca="1">SUMIF([1]route!$E$3:$E$10005,E554,[1]!Table1[21])</f>
        <v>0</v>
      </c>
      <c r="AZ554" s="30">
        <f ca="1">SUMIF([1]route!$E$3:$E$10005,E554,[1]!Table1[22])</f>
        <v>0</v>
      </c>
      <c r="BA554" s="30">
        <f ca="1">SUMIF([1]route!$E$3:$E$10005,E554,[1]!Table1[23])</f>
        <v>0</v>
      </c>
      <c r="BB554" s="30">
        <f ca="1">SUMIF([1]route!$E$3:$E$10005,E554,[1]!Table1[24])</f>
        <v>0</v>
      </c>
      <c r="BC554" s="30">
        <f ca="1">SUMIF([1]route!$E$3:$E$10005,E554,[1]!Table1[25])</f>
        <v>0</v>
      </c>
      <c r="BD554" s="30">
        <f ca="1">SUMIF([1]route!$E$3:$E$10005,E554,[1]!Table1[26])</f>
        <v>0</v>
      </c>
      <c r="BE554" s="30">
        <f ca="1">SUMIF([1]route!$E$3:$E$10005,E554,[1]!Table1[27])</f>
        <v>0</v>
      </c>
      <c r="BF554" s="30">
        <f ca="1">SUMIF([1]route!$E$3:$E$10005,E554,[1]!Table1[28])</f>
        <v>0</v>
      </c>
      <c r="BG554" s="30">
        <f ca="1">SUMIF([1]route!$E$3:$E$10005,E554,[1]!Table1[29])</f>
        <v>0</v>
      </c>
      <c r="BH554" s="30">
        <f ca="1">SUMIF([1]route!$E$3:$E$10005,E554,[1]!Table1[30])</f>
        <v>0</v>
      </c>
      <c r="BI554" s="30">
        <f ca="1">SUMIF([1]route!$E$3:$E$10005,E554,[1]!Table1[31])</f>
        <v>0</v>
      </c>
      <c r="BJ554" s="30">
        <f ca="1">SUMIF([1]route!$E$3:$E$10005,E554,[1]!Table1[Remain PO])</f>
        <v>0</v>
      </c>
      <c r="BK554" s="31">
        <f ca="1">SUMIF([1]route!$E$3:$E$10005,E554,[1]!Table1[N+1])</f>
        <v>0</v>
      </c>
      <c r="BL554" s="31">
        <f ca="1">SUMIF([1]route!$E$3:$E$10005,E554,[1]!Table1[N+2])</f>
        <v>0</v>
      </c>
      <c r="BM554" s="31">
        <f ca="1">SUMIF([1]route!$E$3:$E$10005,E554,[1]!Table1[N+3])</f>
        <v>0</v>
      </c>
      <c r="BN554" s="32">
        <f ca="1">SUMIF([1]route!$E$3:$E$10005,E554,[1]!Table1[N+4])</f>
        <v>0</v>
      </c>
      <c r="BP554" s="37">
        <f t="shared" si="201"/>
        <v>0</v>
      </c>
      <c r="BQ554" s="35">
        <f t="shared" ca="1" si="205"/>
        <v>0</v>
      </c>
      <c r="BR554" s="35">
        <f t="shared" ca="1" si="205"/>
        <v>0</v>
      </c>
      <c r="BS554" s="35">
        <f t="shared" ca="1" si="205"/>
        <v>0</v>
      </c>
      <c r="BT554" s="35">
        <f t="shared" ca="1" si="205"/>
        <v>0</v>
      </c>
      <c r="BU554" s="35">
        <f t="shared" ca="1" si="205"/>
        <v>0</v>
      </c>
      <c r="BV554" s="35">
        <f t="shared" ca="1" si="205"/>
        <v>0</v>
      </c>
      <c r="BW554" s="35">
        <f t="shared" ca="1" si="205"/>
        <v>0</v>
      </c>
      <c r="BX554" s="35">
        <f t="shared" ca="1" si="204"/>
        <v>0</v>
      </c>
      <c r="BY554" s="35">
        <f t="shared" ca="1" si="204"/>
        <v>0</v>
      </c>
      <c r="BZ554" s="35">
        <f t="shared" ca="1" si="204"/>
        <v>0</v>
      </c>
      <c r="CA554" s="35">
        <f t="shared" ref="CA554:CI584" ca="1" si="207">BZ554-AO554</f>
        <v>0</v>
      </c>
      <c r="CB554" s="35">
        <f t="shared" ca="1" si="207"/>
        <v>0</v>
      </c>
      <c r="CC554" s="35">
        <f t="shared" ca="1" si="207"/>
        <v>0</v>
      </c>
      <c r="CD554" s="35">
        <f t="shared" ca="1" si="207"/>
        <v>0</v>
      </c>
      <c r="CE554" s="35">
        <f t="shared" ca="1" si="207"/>
        <v>0</v>
      </c>
      <c r="CF554" s="35">
        <f t="shared" ca="1" si="207"/>
        <v>0</v>
      </c>
      <c r="CG554" s="35">
        <f t="shared" ca="1" si="203"/>
        <v>0</v>
      </c>
      <c r="CH554" s="35">
        <f t="shared" ca="1" si="203"/>
        <v>0</v>
      </c>
      <c r="CI554" s="35">
        <f t="shared" ca="1" si="203"/>
        <v>0</v>
      </c>
      <c r="CJ554" s="35">
        <f t="shared" ca="1" si="203"/>
        <v>0</v>
      </c>
      <c r="CK554" s="35">
        <f t="shared" ca="1" si="203"/>
        <v>0</v>
      </c>
      <c r="CL554" s="35">
        <f t="shared" ca="1" si="203"/>
        <v>0</v>
      </c>
      <c r="CM554" s="35">
        <f t="shared" ca="1" si="202"/>
        <v>0</v>
      </c>
      <c r="CN554" s="35">
        <f t="shared" ca="1" si="202"/>
        <v>0</v>
      </c>
      <c r="CO554" s="35">
        <f t="shared" ca="1" si="202"/>
        <v>0</v>
      </c>
      <c r="CP554" s="35">
        <f t="shared" ca="1" si="202"/>
        <v>0</v>
      </c>
      <c r="CQ554" s="35">
        <f t="shared" ca="1" si="202"/>
        <v>0</v>
      </c>
      <c r="CR554" s="35">
        <f t="shared" ca="1" si="202"/>
        <v>0</v>
      </c>
      <c r="CS554" s="35">
        <f t="shared" ca="1" si="206"/>
        <v>0</v>
      </c>
      <c r="CT554" s="35">
        <f t="shared" ca="1" si="206"/>
        <v>0</v>
      </c>
      <c r="CU554" s="35">
        <f t="shared" ca="1" si="206"/>
        <v>0</v>
      </c>
      <c r="CV554" s="35">
        <f t="shared" ca="1" si="206"/>
        <v>0</v>
      </c>
      <c r="CW554" s="38">
        <f t="shared" ca="1" si="206"/>
        <v>0</v>
      </c>
      <c r="CX554" s="38">
        <f t="shared" ca="1" si="206"/>
        <v>0</v>
      </c>
      <c r="CY554" s="38">
        <f t="shared" ca="1" si="206"/>
        <v>0</v>
      </c>
      <c r="CZ554" s="39">
        <f t="shared" ca="1" si="197"/>
        <v>0</v>
      </c>
      <c r="DA554" s="35"/>
    </row>
    <row r="555" spans="4:105" x14ac:dyDescent="0.3">
      <c r="D555" s="19"/>
      <c r="E555" s="20"/>
      <c r="F555" s="21"/>
      <c r="G555" s="21"/>
      <c r="H555" s="21"/>
      <c r="I555" s="19"/>
      <c r="J555" s="19"/>
      <c r="K555" s="21"/>
      <c r="L555" s="21"/>
      <c r="M555" s="22"/>
      <c r="N555" s="22"/>
      <c r="O555" s="19"/>
      <c r="P555" s="21"/>
      <c r="Q555" s="62" t="str">
        <f>'Cutting Rules'!AD555</f>
        <v>0------------</v>
      </c>
      <c r="R555" s="23"/>
      <c r="S555" s="24"/>
      <c r="T555" s="78" t="s">
        <v>547</v>
      </c>
      <c r="U555" s="19"/>
      <c r="V555" s="25"/>
      <c r="W555" s="26"/>
      <c r="X555" s="27"/>
      <c r="Y555" s="47"/>
      <c r="Z555" s="121" t="str">
        <f>IFERROR(VLOOKUP(E555,[1]route!$E$3:$BL$10005,59,0),"")&amp;IFERROR(VLOOKUP(E555,[1]route!$E$3:$BL$10005,60,0),"")</f>
        <v/>
      </c>
      <c r="AA555" s="28">
        <f t="shared" si="199"/>
        <v>0</v>
      </c>
      <c r="AB555" s="77">
        <f t="shared" si="200"/>
        <v>0</v>
      </c>
      <c r="AC555" s="4">
        <f t="shared" si="198"/>
        <v>1</v>
      </c>
      <c r="AD555" s="29">
        <v>0</v>
      </c>
      <c r="AE555" s="30">
        <f ca="1">SUMIF([1]route!$E$3:$E$10005,E555,[1]!Table1[1])</f>
        <v>0</v>
      </c>
      <c r="AF555" s="30">
        <f ca="1">SUMIF([1]route!$E$3:$E$10005,E555,[1]!Table1[2])</f>
        <v>0</v>
      </c>
      <c r="AG555" s="30">
        <f ca="1">SUMIF([1]route!$E$3:$E$10005,E555,[1]!Table1[3])</f>
        <v>0</v>
      </c>
      <c r="AH555" s="30">
        <f ca="1">SUMIF([1]route!$E$3:$E$10005,E555,[1]!Table1[4])</f>
        <v>0</v>
      </c>
      <c r="AI555" s="30">
        <f ca="1">SUMIF([1]route!$E$3:$E$10005,E555,[1]!Table1[5])</f>
        <v>0</v>
      </c>
      <c r="AJ555" s="30">
        <f ca="1">SUMIF([1]route!$E$3:$E$10005,E555,[1]!Table1[6])</f>
        <v>0</v>
      </c>
      <c r="AK555" s="30">
        <f ca="1">SUMIF([1]route!$E$3:$E$10005,E555,[1]!Table1[7])</f>
        <v>0</v>
      </c>
      <c r="AL555" s="30">
        <f ca="1">SUMIF([1]route!$E$3:$E$10005,E555,[1]!Table1[8])</f>
        <v>0</v>
      </c>
      <c r="AM555" s="30">
        <f ca="1">SUMIF([1]route!$E$3:$E$10005,E555,[1]!Table1[9])</f>
        <v>0</v>
      </c>
      <c r="AN555" s="30">
        <f ca="1">SUMIF([1]route!$E$3:$E$10005,E555,[1]!Table1[10])</f>
        <v>0</v>
      </c>
      <c r="AO555" s="30">
        <f ca="1">SUMIF([1]route!$E$3:$E$10005,E555,[1]!Table1[11])</f>
        <v>0</v>
      </c>
      <c r="AP555" s="30">
        <f ca="1">SUMIF([1]route!$E$3:$E$10005,E555,[1]!Table1[12])</f>
        <v>0</v>
      </c>
      <c r="AQ555" s="30">
        <f ca="1">SUMIF([1]route!$E$3:$E$10005,E555,[1]!Table1[13])</f>
        <v>0</v>
      </c>
      <c r="AR555" s="30">
        <f ca="1">SUMIF([1]route!$E$3:$E$10005,E555,[1]!Table1[14])</f>
        <v>0</v>
      </c>
      <c r="AS555" s="30">
        <f ca="1">SUMIF([1]route!$E$3:$E$10005,E555,[1]!Table1[15])</f>
        <v>0</v>
      </c>
      <c r="AT555" s="30">
        <f ca="1">SUMIF([1]route!$E$3:$E$10005,E555,[1]!Table1[16])</f>
        <v>0</v>
      </c>
      <c r="AU555" s="30">
        <f ca="1">SUMIF([1]route!$E$3:$E$10005,E555,[1]!Table1[17])</f>
        <v>0</v>
      </c>
      <c r="AV555" s="30">
        <f ca="1">SUMIF([1]route!$E$3:$E$10005,E555,[1]!Table1[18])</f>
        <v>0</v>
      </c>
      <c r="AW555" s="30">
        <f ca="1">SUMIF([1]route!$E$3:$E$10005,E555,[1]!Table1[19])</f>
        <v>0</v>
      </c>
      <c r="AX555" s="30">
        <f ca="1">SUMIF([1]route!$E$3:$E$10005,E555,[1]!Table1[20])</f>
        <v>0</v>
      </c>
      <c r="AY555" s="30">
        <f ca="1">SUMIF([1]route!$E$3:$E$10005,E555,[1]!Table1[21])</f>
        <v>0</v>
      </c>
      <c r="AZ555" s="30">
        <f ca="1">SUMIF([1]route!$E$3:$E$10005,E555,[1]!Table1[22])</f>
        <v>0</v>
      </c>
      <c r="BA555" s="30">
        <f ca="1">SUMIF([1]route!$E$3:$E$10005,E555,[1]!Table1[23])</f>
        <v>0</v>
      </c>
      <c r="BB555" s="30">
        <f ca="1">SUMIF([1]route!$E$3:$E$10005,E555,[1]!Table1[24])</f>
        <v>0</v>
      </c>
      <c r="BC555" s="30">
        <f ca="1">SUMIF([1]route!$E$3:$E$10005,E555,[1]!Table1[25])</f>
        <v>0</v>
      </c>
      <c r="BD555" s="30">
        <f ca="1">SUMIF([1]route!$E$3:$E$10005,E555,[1]!Table1[26])</f>
        <v>0</v>
      </c>
      <c r="BE555" s="30">
        <f ca="1">SUMIF([1]route!$E$3:$E$10005,E555,[1]!Table1[27])</f>
        <v>0</v>
      </c>
      <c r="BF555" s="30">
        <f ca="1">SUMIF([1]route!$E$3:$E$10005,E555,[1]!Table1[28])</f>
        <v>0</v>
      </c>
      <c r="BG555" s="30">
        <f ca="1">SUMIF([1]route!$E$3:$E$10005,E555,[1]!Table1[29])</f>
        <v>0</v>
      </c>
      <c r="BH555" s="30">
        <f ca="1">SUMIF([1]route!$E$3:$E$10005,E555,[1]!Table1[30])</f>
        <v>0</v>
      </c>
      <c r="BI555" s="30">
        <f ca="1">SUMIF([1]route!$E$3:$E$10005,E555,[1]!Table1[31])</f>
        <v>0</v>
      </c>
      <c r="BJ555" s="30">
        <f ca="1">SUMIF([1]route!$E$3:$E$10005,E555,[1]!Table1[Remain PO])</f>
        <v>0</v>
      </c>
      <c r="BK555" s="31">
        <f ca="1">SUMIF([1]route!$E$3:$E$10005,E555,[1]!Table1[N+1])</f>
        <v>0</v>
      </c>
      <c r="BL555" s="31">
        <f ca="1">SUMIF([1]route!$E$3:$E$10005,E555,[1]!Table1[N+2])</f>
        <v>0</v>
      </c>
      <c r="BM555" s="31">
        <f ca="1">SUMIF([1]route!$E$3:$E$10005,E555,[1]!Table1[N+3])</f>
        <v>0</v>
      </c>
      <c r="BN555" s="32">
        <f ca="1">SUMIF([1]route!$E$3:$E$10005,E555,[1]!Table1[N+4])</f>
        <v>0</v>
      </c>
      <c r="BP555" s="37">
        <f t="shared" si="201"/>
        <v>0</v>
      </c>
      <c r="BQ555" s="35">
        <f t="shared" ca="1" si="205"/>
        <v>0</v>
      </c>
      <c r="BR555" s="35">
        <f t="shared" ca="1" si="205"/>
        <v>0</v>
      </c>
      <c r="BS555" s="35">
        <f t="shared" ca="1" si="205"/>
        <v>0</v>
      </c>
      <c r="BT555" s="35">
        <f t="shared" ca="1" si="205"/>
        <v>0</v>
      </c>
      <c r="BU555" s="35">
        <f t="shared" ca="1" si="205"/>
        <v>0</v>
      </c>
      <c r="BV555" s="35">
        <f t="shared" ca="1" si="205"/>
        <v>0</v>
      </c>
      <c r="BW555" s="35">
        <f t="shared" ca="1" si="205"/>
        <v>0</v>
      </c>
      <c r="BX555" s="35">
        <f t="shared" ca="1" si="205"/>
        <v>0</v>
      </c>
      <c r="BY555" s="35">
        <f t="shared" ca="1" si="205"/>
        <v>0</v>
      </c>
      <c r="BZ555" s="35">
        <f t="shared" ca="1" si="205"/>
        <v>0</v>
      </c>
      <c r="CA555" s="35">
        <f t="shared" ca="1" si="207"/>
        <v>0</v>
      </c>
      <c r="CB555" s="35">
        <f t="shared" ca="1" si="207"/>
        <v>0</v>
      </c>
      <c r="CC555" s="35">
        <f t="shared" ca="1" si="207"/>
        <v>0</v>
      </c>
      <c r="CD555" s="35">
        <f t="shared" ca="1" si="207"/>
        <v>0</v>
      </c>
      <c r="CE555" s="35">
        <f t="shared" ca="1" si="207"/>
        <v>0</v>
      </c>
      <c r="CF555" s="35">
        <f t="shared" ca="1" si="207"/>
        <v>0</v>
      </c>
      <c r="CG555" s="35">
        <f t="shared" ca="1" si="203"/>
        <v>0</v>
      </c>
      <c r="CH555" s="35">
        <f t="shared" ca="1" si="203"/>
        <v>0</v>
      </c>
      <c r="CI555" s="35">
        <f t="shared" ca="1" si="203"/>
        <v>0</v>
      </c>
      <c r="CJ555" s="35">
        <f t="shared" ca="1" si="203"/>
        <v>0</v>
      </c>
      <c r="CK555" s="35">
        <f t="shared" ca="1" si="203"/>
        <v>0</v>
      </c>
      <c r="CL555" s="35">
        <f t="shared" ca="1" si="203"/>
        <v>0</v>
      </c>
      <c r="CM555" s="35">
        <f t="shared" ca="1" si="202"/>
        <v>0</v>
      </c>
      <c r="CN555" s="35">
        <f t="shared" ca="1" si="202"/>
        <v>0</v>
      </c>
      <c r="CO555" s="35">
        <f t="shared" ca="1" si="202"/>
        <v>0</v>
      </c>
      <c r="CP555" s="35">
        <f t="shared" ca="1" si="202"/>
        <v>0</v>
      </c>
      <c r="CQ555" s="35">
        <f t="shared" ca="1" si="202"/>
        <v>0</v>
      </c>
      <c r="CR555" s="35">
        <f t="shared" ca="1" si="202"/>
        <v>0</v>
      </c>
      <c r="CS555" s="35">
        <f t="shared" ca="1" si="206"/>
        <v>0</v>
      </c>
      <c r="CT555" s="35">
        <f t="shared" ca="1" si="206"/>
        <v>0</v>
      </c>
      <c r="CU555" s="35">
        <f t="shared" ca="1" si="206"/>
        <v>0</v>
      </c>
      <c r="CV555" s="35">
        <f t="shared" ca="1" si="206"/>
        <v>0</v>
      </c>
      <c r="CW555" s="38">
        <f t="shared" ca="1" si="206"/>
        <v>0</v>
      </c>
      <c r="CX555" s="38">
        <f t="shared" ca="1" si="206"/>
        <v>0</v>
      </c>
      <c r="CY555" s="38">
        <f t="shared" ca="1" si="206"/>
        <v>0</v>
      </c>
      <c r="CZ555" s="39">
        <f t="shared" ca="1" si="197"/>
        <v>0</v>
      </c>
      <c r="DA555" s="35"/>
    </row>
    <row r="556" spans="4:105" x14ac:dyDescent="0.3">
      <c r="D556" s="19"/>
      <c r="E556" s="20"/>
      <c r="F556" s="21"/>
      <c r="G556" s="21"/>
      <c r="H556" s="21"/>
      <c r="I556" s="19"/>
      <c r="J556" s="19"/>
      <c r="K556" s="21"/>
      <c r="L556" s="21"/>
      <c r="M556" s="22"/>
      <c r="N556" s="22"/>
      <c r="O556" s="19"/>
      <c r="P556" s="21"/>
      <c r="Q556" s="62" t="str">
        <f>'Cutting Rules'!AD556</f>
        <v>0------------</v>
      </c>
      <c r="R556" s="23"/>
      <c r="S556" s="24"/>
      <c r="T556" s="78" t="s">
        <v>547</v>
      </c>
      <c r="U556" s="19"/>
      <c r="V556" s="25"/>
      <c r="W556" s="26"/>
      <c r="X556" s="27"/>
      <c r="Y556" s="47"/>
      <c r="Z556" s="121" t="str">
        <f>IFERROR(VLOOKUP(E556,[1]route!$E$3:$BL$10005,59,0),"")&amp;IFERROR(VLOOKUP(E556,[1]route!$E$3:$BL$10005,60,0),"")</f>
        <v/>
      </c>
      <c r="AA556" s="28">
        <f t="shared" si="199"/>
        <v>0</v>
      </c>
      <c r="AB556" s="77">
        <f t="shared" si="200"/>
        <v>0</v>
      </c>
      <c r="AC556" s="4">
        <f t="shared" si="198"/>
        <v>1</v>
      </c>
      <c r="AD556" s="29">
        <v>0</v>
      </c>
      <c r="AE556" s="30">
        <f ca="1">SUMIF([1]route!$E$3:$E$10005,E556,[1]!Table1[1])</f>
        <v>0</v>
      </c>
      <c r="AF556" s="30">
        <f ca="1">SUMIF([1]route!$E$3:$E$10005,E556,[1]!Table1[2])</f>
        <v>0</v>
      </c>
      <c r="AG556" s="30">
        <f ca="1">SUMIF([1]route!$E$3:$E$10005,E556,[1]!Table1[3])</f>
        <v>0</v>
      </c>
      <c r="AH556" s="30">
        <f ca="1">SUMIF([1]route!$E$3:$E$10005,E556,[1]!Table1[4])</f>
        <v>0</v>
      </c>
      <c r="AI556" s="30">
        <f ca="1">SUMIF([1]route!$E$3:$E$10005,E556,[1]!Table1[5])</f>
        <v>0</v>
      </c>
      <c r="AJ556" s="30">
        <f ca="1">SUMIF([1]route!$E$3:$E$10005,E556,[1]!Table1[6])</f>
        <v>0</v>
      </c>
      <c r="AK556" s="30">
        <f ca="1">SUMIF([1]route!$E$3:$E$10005,E556,[1]!Table1[7])</f>
        <v>0</v>
      </c>
      <c r="AL556" s="30">
        <f ca="1">SUMIF([1]route!$E$3:$E$10005,E556,[1]!Table1[8])</f>
        <v>0</v>
      </c>
      <c r="AM556" s="30">
        <f ca="1">SUMIF([1]route!$E$3:$E$10005,E556,[1]!Table1[9])</f>
        <v>0</v>
      </c>
      <c r="AN556" s="30">
        <f ca="1">SUMIF([1]route!$E$3:$E$10005,E556,[1]!Table1[10])</f>
        <v>0</v>
      </c>
      <c r="AO556" s="30">
        <f ca="1">SUMIF([1]route!$E$3:$E$10005,E556,[1]!Table1[11])</f>
        <v>0</v>
      </c>
      <c r="AP556" s="30">
        <f ca="1">SUMIF([1]route!$E$3:$E$10005,E556,[1]!Table1[12])</f>
        <v>0</v>
      </c>
      <c r="AQ556" s="30">
        <f ca="1">SUMIF([1]route!$E$3:$E$10005,E556,[1]!Table1[13])</f>
        <v>0</v>
      </c>
      <c r="AR556" s="30">
        <f ca="1">SUMIF([1]route!$E$3:$E$10005,E556,[1]!Table1[14])</f>
        <v>0</v>
      </c>
      <c r="AS556" s="30">
        <f ca="1">SUMIF([1]route!$E$3:$E$10005,E556,[1]!Table1[15])</f>
        <v>0</v>
      </c>
      <c r="AT556" s="30">
        <f ca="1">SUMIF([1]route!$E$3:$E$10005,E556,[1]!Table1[16])</f>
        <v>0</v>
      </c>
      <c r="AU556" s="30">
        <f ca="1">SUMIF([1]route!$E$3:$E$10005,E556,[1]!Table1[17])</f>
        <v>0</v>
      </c>
      <c r="AV556" s="30">
        <f ca="1">SUMIF([1]route!$E$3:$E$10005,E556,[1]!Table1[18])</f>
        <v>0</v>
      </c>
      <c r="AW556" s="30">
        <f ca="1">SUMIF([1]route!$E$3:$E$10005,E556,[1]!Table1[19])</f>
        <v>0</v>
      </c>
      <c r="AX556" s="30">
        <f ca="1">SUMIF([1]route!$E$3:$E$10005,E556,[1]!Table1[20])</f>
        <v>0</v>
      </c>
      <c r="AY556" s="30">
        <f ca="1">SUMIF([1]route!$E$3:$E$10005,E556,[1]!Table1[21])</f>
        <v>0</v>
      </c>
      <c r="AZ556" s="30">
        <f ca="1">SUMIF([1]route!$E$3:$E$10005,E556,[1]!Table1[22])</f>
        <v>0</v>
      </c>
      <c r="BA556" s="30">
        <f ca="1">SUMIF([1]route!$E$3:$E$10005,E556,[1]!Table1[23])</f>
        <v>0</v>
      </c>
      <c r="BB556" s="30">
        <f ca="1">SUMIF([1]route!$E$3:$E$10005,E556,[1]!Table1[24])</f>
        <v>0</v>
      </c>
      <c r="BC556" s="30">
        <f ca="1">SUMIF([1]route!$E$3:$E$10005,E556,[1]!Table1[25])</f>
        <v>0</v>
      </c>
      <c r="BD556" s="30">
        <f ca="1">SUMIF([1]route!$E$3:$E$10005,E556,[1]!Table1[26])</f>
        <v>0</v>
      </c>
      <c r="BE556" s="30">
        <f ca="1">SUMIF([1]route!$E$3:$E$10005,E556,[1]!Table1[27])</f>
        <v>0</v>
      </c>
      <c r="BF556" s="30">
        <f ca="1">SUMIF([1]route!$E$3:$E$10005,E556,[1]!Table1[28])</f>
        <v>0</v>
      </c>
      <c r="BG556" s="30">
        <f ca="1">SUMIF([1]route!$E$3:$E$10005,E556,[1]!Table1[29])</f>
        <v>0</v>
      </c>
      <c r="BH556" s="30">
        <f ca="1">SUMIF([1]route!$E$3:$E$10005,E556,[1]!Table1[30])</f>
        <v>0</v>
      </c>
      <c r="BI556" s="30">
        <f ca="1">SUMIF([1]route!$E$3:$E$10005,E556,[1]!Table1[31])</f>
        <v>0</v>
      </c>
      <c r="BJ556" s="30">
        <f ca="1">SUMIF([1]route!$E$3:$E$10005,E556,[1]!Table1[Remain PO])</f>
        <v>0</v>
      </c>
      <c r="BK556" s="31">
        <f ca="1">SUMIF([1]route!$E$3:$E$10005,E556,[1]!Table1[N+1])</f>
        <v>0</v>
      </c>
      <c r="BL556" s="31">
        <f ca="1">SUMIF([1]route!$E$3:$E$10005,E556,[1]!Table1[N+2])</f>
        <v>0</v>
      </c>
      <c r="BM556" s="31">
        <f ca="1">SUMIF([1]route!$E$3:$E$10005,E556,[1]!Table1[N+3])</f>
        <v>0</v>
      </c>
      <c r="BN556" s="32">
        <f ca="1">SUMIF([1]route!$E$3:$E$10005,E556,[1]!Table1[N+4])</f>
        <v>0</v>
      </c>
      <c r="BP556" s="37">
        <f t="shared" si="201"/>
        <v>0</v>
      </c>
      <c r="BQ556" s="35">
        <f t="shared" ca="1" si="205"/>
        <v>0</v>
      </c>
      <c r="BR556" s="35">
        <f t="shared" ca="1" si="205"/>
        <v>0</v>
      </c>
      <c r="BS556" s="35">
        <f t="shared" ca="1" si="205"/>
        <v>0</v>
      </c>
      <c r="BT556" s="35">
        <f t="shared" ca="1" si="205"/>
        <v>0</v>
      </c>
      <c r="BU556" s="35">
        <f t="shared" ca="1" si="205"/>
        <v>0</v>
      </c>
      <c r="BV556" s="35">
        <f t="shared" ca="1" si="205"/>
        <v>0</v>
      </c>
      <c r="BW556" s="35">
        <f t="shared" ca="1" si="205"/>
        <v>0</v>
      </c>
      <c r="BX556" s="35">
        <f t="shared" ca="1" si="205"/>
        <v>0</v>
      </c>
      <c r="BY556" s="35">
        <f t="shared" ca="1" si="205"/>
        <v>0</v>
      </c>
      <c r="BZ556" s="35">
        <f t="shared" ca="1" si="205"/>
        <v>0</v>
      </c>
      <c r="CA556" s="35">
        <f t="shared" ca="1" si="207"/>
        <v>0</v>
      </c>
      <c r="CB556" s="35">
        <f t="shared" ca="1" si="207"/>
        <v>0</v>
      </c>
      <c r="CC556" s="35">
        <f t="shared" ca="1" si="207"/>
        <v>0</v>
      </c>
      <c r="CD556" s="35">
        <f t="shared" ca="1" si="207"/>
        <v>0</v>
      </c>
      <c r="CE556" s="35">
        <f t="shared" ca="1" si="207"/>
        <v>0</v>
      </c>
      <c r="CF556" s="35">
        <f t="shared" ca="1" si="207"/>
        <v>0</v>
      </c>
      <c r="CG556" s="35">
        <f t="shared" ca="1" si="203"/>
        <v>0</v>
      </c>
      <c r="CH556" s="35">
        <f t="shared" ca="1" si="203"/>
        <v>0</v>
      </c>
      <c r="CI556" s="35">
        <f t="shared" ca="1" si="203"/>
        <v>0</v>
      </c>
      <c r="CJ556" s="35">
        <f t="shared" ca="1" si="203"/>
        <v>0</v>
      </c>
      <c r="CK556" s="35">
        <f t="shared" ca="1" si="203"/>
        <v>0</v>
      </c>
      <c r="CL556" s="35">
        <f t="shared" ca="1" si="203"/>
        <v>0</v>
      </c>
      <c r="CM556" s="35">
        <f t="shared" ca="1" si="202"/>
        <v>0</v>
      </c>
      <c r="CN556" s="35">
        <f t="shared" ca="1" si="202"/>
        <v>0</v>
      </c>
      <c r="CO556" s="35">
        <f t="shared" ca="1" si="202"/>
        <v>0</v>
      </c>
      <c r="CP556" s="35">
        <f t="shared" ca="1" si="202"/>
        <v>0</v>
      </c>
      <c r="CQ556" s="35">
        <f t="shared" ca="1" si="202"/>
        <v>0</v>
      </c>
      <c r="CR556" s="35">
        <f t="shared" ca="1" si="202"/>
        <v>0</v>
      </c>
      <c r="CS556" s="35">
        <f t="shared" ca="1" si="206"/>
        <v>0</v>
      </c>
      <c r="CT556" s="35">
        <f t="shared" ca="1" si="206"/>
        <v>0</v>
      </c>
      <c r="CU556" s="35">
        <f t="shared" ca="1" si="206"/>
        <v>0</v>
      </c>
      <c r="CV556" s="35">
        <f t="shared" ca="1" si="206"/>
        <v>0</v>
      </c>
      <c r="CW556" s="38">
        <f t="shared" ca="1" si="206"/>
        <v>0</v>
      </c>
      <c r="CX556" s="38">
        <f t="shared" ca="1" si="206"/>
        <v>0</v>
      </c>
      <c r="CY556" s="38">
        <f t="shared" ca="1" si="206"/>
        <v>0</v>
      </c>
      <c r="CZ556" s="39">
        <f t="shared" ca="1" si="197"/>
        <v>0</v>
      </c>
      <c r="DA556" s="35"/>
    </row>
    <row r="557" spans="4:105" x14ac:dyDescent="0.3">
      <c r="D557" s="19"/>
      <c r="E557" s="20"/>
      <c r="F557" s="21"/>
      <c r="G557" s="21"/>
      <c r="H557" s="21"/>
      <c r="I557" s="19"/>
      <c r="J557" s="19"/>
      <c r="K557" s="21"/>
      <c r="L557" s="21"/>
      <c r="M557" s="22"/>
      <c r="N557" s="22"/>
      <c r="O557" s="19"/>
      <c r="P557" s="21"/>
      <c r="Q557" s="62" t="str">
        <f>'Cutting Rules'!AD557</f>
        <v>0------------</v>
      </c>
      <c r="R557" s="23"/>
      <c r="S557" s="24"/>
      <c r="T557" s="78" t="s">
        <v>547</v>
      </c>
      <c r="U557" s="19"/>
      <c r="V557" s="25"/>
      <c r="W557" s="26"/>
      <c r="X557" s="27"/>
      <c r="Y557" s="47"/>
      <c r="Z557" s="121" t="str">
        <f>IFERROR(VLOOKUP(E557,[1]route!$E$3:$BL$10005,59,0),"")&amp;IFERROR(VLOOKUP(E557,[1]route!$E$3:$BL$10005,60,0),"")</f>
        <v/>
      </c>
      <c r="AA557" s="28">
        <f t="shared" si="199"/>
        <v>0</v>
      </c>
      <c r="AB557" s="77">
        <f t="shared" si="200"/>
        <v>0</v>
      </c>
      <c r="AC557" s="4">
        <f t="shared" si="198"/>
        <v>1</v>
      </c>
      <c r="AD557" s="29">
        <v>0</v>
      </c>
      <c r="AE557" s="30">
        <f ca="1">SUMIF([1]route!$E$3:$E$10005,E557,[1]!Table1[1])</f>
        <v>0</v>
      </c>
      <c r="AF557" s="30">
        <f ca="1">SUMIF([1]route!$E$3:$E$10005,E557,[1]!Table1[2])</f>
        <v>0</v>
      </c>
      <c r="AG557" s="30">
        <f ca="1">SUMIF([1]route!$E$3:$E$10005,E557,[1]!Table1[3])</f>
        <v>0</v>
      </c>
      <c r="AH557" s="30">
        <f ca="1">SUMIF([1]route!$E$3:$E$10005,E557,[1]!Table1[4])</f>
        <v>0</v>
      </c>
      <c r="AI557" s="30">
        <f ca="1">SUMIF([1]route!$E$3:$E$10005,E557,[1]!Table1[5])</f>
        <v>0</v>
      </c>
      <c r="AJ557" s="30">
        <f ca="1">SUMIF([1]route!$E$3:$E$10005,E557,[1]!Table1[6])</f>
        <v>0</v>
      </c>
      <c r="AK557" s="30">
        <f ca="1">SUMIF([1]route!$E$3:$E$10005,E557,[1]!Table1[7])</f>
        <v>0</v>
      </c>
      <c r="AL557" s="30">
        <f ca="1">SUMIF([1]route!$E$3:$E$10005,E557,[1]!Table1[8])</f>
        <v>0</v>
      </c>
      <c r="AM557" s="30">
        <f ca="1">SUMIF([1]route!$E$3:$E$10005,E557,[1]!Table1[9])</f>
        <v>0</v>
      </c>
      <c r="AN557" s="30">
        <f ca="1">SUMIF([1]route!$E$3:$E$10005,E557,[1]!Table1[10])</f>
        <v>0</v>
      </c>
      <c r="AO557" s="30">
        <f ca="1">SUMIF([1]route!$E$3:$E$10005,E557,[1]!Table1[11])</f>
        <v>0</v>
      </c>
      <c r="AP557" s="30">
        <f ca="1">SUMIF([1]route!$E$3:$E$10005,E557,[1]!Table1[12])</f>
        <v>0</v>
      </c>
      <c r="AQ557" s="30">
        <f ca="1">SUMIF([1]route!$E$3:$E$10005,E557,[1]!Table1[13])</f>
        <v>0</v>
      </c>
      <c r="AR557" s="30">
        <f ca="1">SUMIF([1]route!$E$3:$E$10005,E557,[1]!Table1[14])</f>
        <v>0</v>
      </c>
      <c r="AS557" s="30">
        <f ca="1">SUMIF([1]route!$E$3:$E$10005,E557,[1]!Table1[15])</f>
        <v>0</v>
      </c>
      <c r="AT557" s="30">
        <f ca="1">SUMIF([1]route!$E$3:$E$10005,E557,[1]!Table1[16])</f>
        <v>0</v>
      </c>
      <c r="AU557" s="30">
        <f ca="1">SUMIF([1]route!$E$3:$E$10005,E557,[1]!Table1[17])</f>
        <v>0</v>
      </c>
      <c r="AV557" s="30">
        <f ca="1">SUMIF([1]route!$E$3:$E$10005,E557,[1]!Table1[18])</f>
        <v>0</v>
      </c>
      <c r="AW557" s="30">
        <f ca="1">SUMIF([1]route!$E$3:$E$10005,E557,[1]!Table1[19])</f>
        <v>0</v>
      </c>
      <c r="AX557" s="30">
        <f ca="1">SUMIF([1]route!$E$3:$E$10005,E557,[1]!Table1[20])</f>
        <v>0</v>
      </c>
      <c r="AY557" s="30">
        <f ca="1">SUMIF([1]route!$E$3:$E$10005,E557,[1]!Table1[21])</f>
        <v>0</v>
      </c>
      <c r="AZ557" s="30">
        <f ca="1">SUMIF([1]route!$E$3:$E$10005,E557,[1]!Table1[22])</f>
        <v>0</v>
      </c>
      <c r="BA557" s="30">
        <f ca="1">SUMIF([1]route!$E$3:$E$10005,E557,[1]!Table1[23])</f>
        <v>0</v>
      </c>
      <c r="BB557" s="30">
        <f ca="1">SUMIF([1]route!$E$3:$E$10005,E557,[1]!Table1[24])</f>
        <v>0</v>
      </c>
      <c r="BC557" s="30">
        <f ca="1">SUMIF([1]route!$E$3:$E$10005,E557,[1]!Table1[25])</f>
        <v>0</v>
      </c>
      <c r="BD557" s="30">
        <f ca="1">SUMIF([1]route!$E$3:$E$10005,E557,[1]!Table1[26])</f>
        <v>0</v>
      </c>
      <c r="BE557" s="30">
        <f ca="1">SUMIF([1]route!$E$3:$E$10005,E557,[1]!Table1[27])</f>
        <v>0</v>
      </c>
      <c r="BF557" s="30">
        <f ca="1">SUMIF([1]route!$E$3:$E$10005,E557,[1]!Table1[28])</f>
        <v>0</v>
      </c>
      <c r="BG557" s="30">
        <f ca="1">SUMIF([1]route!$E$3:$E$10005,E557,[1]!Table1[29])</f>
        <v>0</v>
      </c>
      <c r="BH557" s="30">
        <f ca="1">SUMIF([1]route!$E$3:$E$10005,E557,[1]!Table1[30])</f>
        <v>0</v>
      </c>
      <c r="BI557" s="30">
        <f ca="1">SUMIF([1]route!$E$3:$E$10005,E557,[1]!Table1[31])</f>
        <v>0</v>
      </c>
      <c r="BJ557" s="30">
        <f ca="1">SUMIF([1]route!$E$3:$E$10005,E557,[1]!Table1[Remain PO])</f>
        <v>0</v>
      </c>
      <c r="BK557" s="31">
        <f ca="1">SUMIF([1]route!$E$3:$E$10005,E557,[1]!Table1[N+1])</f>
        <v>0</v>
      </c>
      <c r="BL557" s="31">
        <f ca="1">SUMIF([1]route!$E$3:$E$10005,E557,[1]!Table1[N+2])</f>
        <v>0</v>
      </c>
      <c r="BM557" s="31">
        <f ca="1">SUMIF([1]route!$E$3:$E$10005,E557,[1]!Table1[N+3])</f>
        <v>0</v>
      </c>
      <c r="BN557" s="32">
        <f ca="1">SUMIF([1]route!$E$3:$E$10005,E557,[1]!Table1[N+4])</f>
        <v>0</v>
      </c>
      <c r="BP557" s="37">
        <f t="shared" si="201"/>
        <v>0</v>
      </c>
      <c r="BQ557" s="35">
        <f t="shared" ca="1" si="205"/>
        <v>0</v>
      </c>
      <c r="BR557" s="35">
        <f t="shared" ca="1" si="205"/>
        <v>0</v>
      </c>
      <c r="BS557" s="35">
        <f t="shared" ca="1" si="205"/>
        <v>0</v>
      </c>
      <c r="BT557" s="35">
        <f t="shared" ca="1" si="205"/>
        <v>0</v>
      </c>
      <c r="BU557" s="35">
        <f t="shared" ca="1" si="205"/>
        <v>0</v>
      </c>
      <c r="BV557" s="35">
        <f t="shared" ca="1" si="205"/>
        <v>0</v>
      </c>
      <c r="BW557" s="35">
        <f t="shared" ca="1" si="205"/>
        <v>0</v>
      </c>
      <c r="BX557" s="35">
        <f t="shared" ca="1" si="205"/>
        <v>0</v>
      </c>
      <c r="BY557" s="35">
        <f t="shared" ca="1" si="205"/>
        <v>0</v>
      </c>
      <c r="BZ557" s="35">
        <f t="shared" ca="1" si="205"/>
        <v>0</v>
      </c>
      <c r="CA557" s="35">
        <f t="shared" ca="1" si="207"/>
        <v>0</v>
      </c>
      <c r="CB557" s="35">
        <f t="shared" ca="1" si="207"/>
        <v>0</v>
      </c>
      <c r="CC557" s="35">
        <f t="shared" ca="1" si="207"/>
        <v>0</v>
      </c>
      <c r="CD557" s="35">
        <f t="shared" ca="1" si="207"/>
        <v>0</v>
      </c>
      <c r="CE557" s="35">
        <f t="shared" ca="1" si="207"/>
        <v>0</v>
      </c>
      <c r="CF557" s="35">
        <f t="shared" ca="1" si="207"/>
        <v>0</v>
      </c>
      <c r="CG557" s="35">
        <f t="shared" ca="1" si="203"/>
        <v>0</v>
      </c>
      <c r="CH557" s="35">
        <f t="shared" ca="1" si="203"/>
        <v>0</v>
      </c>
      <c r="CI557" s="35">
        <f t="shared" ca="1" si="203"/>
        <v>0</v>
      </c>
      <c r="CJ557" s="35">
        <f t="shared" ca="1" si="203"/>
        <v>0</v>
      </c>
      <c r="CK557" s="35">
        <f t="shared" ca="1" si="203"/>
        <v>0</v>
      </c>
      <c r="CL557" s="35">
        <f t="shared" ca="1" si="203"/>
        <v>0</v>
      </c>
      <c r="CM557" s="35">
        <f t="shared" ca="1" si="202"/>
        <v>0</v>
      </c>
      <c r="CN557" s="35">
        <f t="shared" ca="1" si="202"/>
        <v>0</v>
      </c>
      <c r="CO557" s="35">
        <f t="shared" ca="1" si="202"/>
        <v>0</v>
      </c>
      <c r="CP557" s="35">
        <f t="shared" ca="1" si="202"/>
        <v>0</v>
      </c>
      <c r="CQ557" s="35">
        <f t="shared" ca="1" si="202"/>
        <v>0</v>
      </c>
      <c r="CR557" s="35">
        <f t="shared" ca="1" si="202"/>
        <v>0</v>
      </c>
      <c r="CS557" s="35">
        <f t="shared" ca="1" si="206"/>
        <v>0</v>
      </c>
      <c r="CT557" s="35">
        <f t="shared" ca="1" si="206"/>
        <v>0</v>
      </c>
      <c r="CU557" s="35">
        <f t="shared" ca="1" si="206"/>
        <v>0</v>
      </c>
      <c r="CV557" s="35">
        <f t="shared" ca="1" si="206"/>
        <v>0</v>
      </c>
      <c r="CW557" s="38">
        <f t="shared" ca="1" si="206"/>
        <v>0</v>
      </c>
      <c r="CX557" s="38">
        <f t="shared" ca="1" si="206"/>
        <v>0</v>
      </c>
      <c r="CY557" s="38">
        <f t="shared" ca="1" si="206"/>
        <v>0</v>
      </c>
      <c r="CZ557" s="39">
        <f t="shared" ca="1" si="197"/>
        <v>0</v>
      </c>
      <c r="DA557" s="35"/>
    </row>
    <row r="558" spans="4:105" x14ac:dyDescent="0.3">
      <c r="D558" s="19"/>
      <c r="E558" s="20"/>
      <c r="F558" s="21"/>
      <c r="G558" s="21"/>
      <c r="H558" s="21"/>
      <c r="I558" s="19"/>
      <c r="J558" s="19"/>
      <c r="K558" s="21"/>
      <c r="L558" s="21"/>
      <c r="M558" s="22"/>
      <c r="N558" s="22"/>
      <c r="O558" s="19"/>
      <c r="P558" s="21"/>
      <c r="Q558" s="62" t="str">
        <f>'Cutting Rules'!AD558</f>
        <v>0------------</v>
      </c>
      <c r="R558" s="23"/>
      <c r="S558" s="24"/>
      <c r="T558" s="78" t="s">
        <v>547</v>
      </c>
      <c r="U558" s="19"/>
      <c r="V558" s="25"/>
      <c r="W558" s="26"/>
      <c r="X558" s="27"/>
      <c r="Y558" s="47"/>
      <c r="Z558" s="121" t="str">
        <f>IFERROR(VLOOKUP(E558,[1]route!$E$3:$BL$10005,59,0),"")&amp;IFERROR(VLOOKUP(E558,[1]route!$E$3:$BL$10005,60,0),"")</f>
        <v/>
      </c>
      <c r="AA558" s="28">
        <f t="shared" si="199"/>
        <v>0</v>
      </c>
      <c r="AB558" s="77">
        <f t="shared" si="200"/>
        <v>0</v>
      </c>
      <c r="AC558" s="4">
        <f t="shared" si="198"/>
        <v>1</v>
      </c>
      <c r="AD558" s="29">
        <v>0</v>
      </c>
      <c r="AE558" s="30">
        <f ca="1">SUMIF([1]route!$E$3:$E$10005,E558,[1]!Table1[1])</f>
        <v>0</v>
      </c>
      <c r="AF558" s="30">
        <f ca="1">SUMIF([1]route!$E$3:$E$10005,E558,[1]!Table1[2])</f>
        <v>0</v>
      </c>
      <c r="AG558" s="30">
        <f ca="1">SUMIF([1]route!$E$3:$E$10005,E558,[1]!Table1[3])</f>
        <v>0</v>
      </c>
      <c r="AH558" s="30">
        <f ca="1">SUMIF([1]route!$E$3:$E$10005,E558,[1]!Table1[4])</f>
        <v>0</v>
      </c>
      <c r="AI558" s="30">
        <f ca="1">SUMIF([1]route!$E$3:$E$10005,E558,[1]!Table1[5])</f>
        <v>0</v>
      </c>
      <c r="AJ558" s="30">
        <f ca="1">SUMIF([1]route!$E$3:$E$10005,E558,[1]!Table1[6])</f>
        <v>0</v>
      </c>
      <c r="AK558" s="30">
        <f ca="1">SUMIF([1]route!$E$3:$E$10005,E558,[1]!Table1[7])</f>
        <v>0</v>
      </c>
      <c r="AL558" s="30">
        <f ca="1">SUMIF([1]route!$E$3:$E$10005,E558,[1]!Table1[8])</f>
        <v>0</v>
      </c>
      <c r="AM558" s="30">
        <f ca="1">SUMIF([1]route!$E$3:$E$10005,E558,[1]!Table1[9])</f>
        <v>0</v>
      </c>
      <c r="AN558" s="30">
        <f ca="1">SUMIF([1]route!$E$3:$E$10005,E558,[1]!Table1[10])</f>
        <v>0</v>
      </c>
      <c r="AO558" s="30">
        <f ca="1">SUMIF([1]route!$E$3:$E$10005,E558,[1]!Table1[11])</f>
        <v>0</v>
      </c>
      <c r="AP558" s="30">
        <f ca="1">SUMIF([1]route!$E$3:$E$10005,E558,[1]!Table1[12])</f>
        <v>0</v>
      </c>
      <c r="AQ558" s="30">
        <f ca="1">SUMIF([1]route!$E$3:$E$10005,E558,[1]!Table1[13])</f>
        <v>0</v>
      </c>
      <c r="AR558" s="30">
        <f ca="1">SUMIF([1]route!$E$3:$E$10005,E558,[1]!Table1[14])</f>
        <v>0</v>
      </c>
      <c r="AS558" s="30">
        <f ca="1">SUMIF([1]route!$E$3:$E$10005,E558,[1]!Table1[15])</f>
        <v>0</v>
      </c>
      <c r="AT558" s="30">
        <f ca="1">SUMIF([1]route!$E$3:$E$10005,E558,[1]!Table1[16])</f>
        <v>0</v>
      </c>
      <c r="AU558" s="30">
        <f ca="1">SUMIF([1]route!$E$3:$E$10005,E558,[1]!Table1[17])</f>
        <v>0</v>
      </c>
      <c r="AV558" s="30">
        <f ca="1">SUMIF([1]route!$E$3:$E$10005,E558,[1]!Table1[18])</f>
        <v>0</v>
      </c>
      <c r="AW558" s="30">
        <f ca="1">SUMIF([1]route!$E$3:$E$10005,E558,[1]!Table1[19])</f>
        <v>0</v>
      </c>
      <c r="AX558" s="30">
        <f ca="1">SUMIF([1]route!$E$3:$E$10005,E558,[1]!Table1[20])</f>
        <v>0</v>
      </c>
      <c r="AY558" s="30">
        <f ca="1">SUMIF([1]route!$E$3:$E$10005,E558,[1]!Table1[21])</f>
        <v>0</v>
      </c>
      <c r="AZ558" s="30">
        <f ca="1">SUMIF([1]route!$E$3:$E$10005,E558,[1]!Table1[22])</f>
        <v>0</v>
      </c>
      <c r="BA558" s="30">
        <f ca="1">SUMIF([1]route!$E$3:$E$10005,E558,[1]!Table1[23])</f>
        <v>0</v>
      </c>
      <c r="BB558" s="30">
        <f ca="1">SUMIF([1]route!$E$3:$E$10005,E558,[1]!Table1[24])</f>
        <v>0</v>
      </c>
      <c r="BC558" s="30">
        <f ca="1">SUMIF([1]route!$E$3:$E$10005,E558,[1]!Table1[25])</f>
        <v>0</v>
      </c>
      <c r="BD558" s="30">
        <f ca="1">SUMIF([1]route!$E$3:$E$10005,E558,[1]!Table1[26])</f>
        <v>0</v>
      </c>
      <c r="BE558" s="30">
        <f ca="1">SUMIF([1]route!$E$3:$E$10005,E558,[1]!Table1[27])</f>
        <v>0</v>
      </c>
      <c r="BF558" s="30">
        <f ca="1">SUMIF([1]route!$E$3:$E$10005,E558,[1]!Table1[28])</f>
        <v>0</v>
      </c>
      <c r="BG558" s="30">
        <f ca="1">SUMIF([1]route!$E$3:$E$10005,E558,[1]!Table1[29])</f>
        <v>0</v>
      </c>
      <c r="BH558" s="30">
        <f ca="1">SUMIF([1]route!$E$3:$E$10005,E558,[1]!Table1[30])</f>
        <v>0</v>
      </c>
      <c r="BI558" s="30">
        <f ca="1">SUMIF([1]route!$E$3:$E$10005,E558,[1]!Table1[31])</f>
        <v>0</v>
      </c>
      <c r="BJ558" s="30">
        <f ca="1">SUMIF([1]route!$E$3:$E$10005,E558,[1]!Table1[Remain PO])</f>
        <v>0</v>
      </c>
      <c r="BK558" s="31">
        <f ca="1">SUMIF([1]route!$E$3:$E$10005,E558,[1]!Table1[N+1])</f>
        <v>0</v>
      </c>
      <c r="BL558" s="31">
        <f ca="1">SUMIF([1]route!$E$3:$E$10005,E558,[1]!Table1[N+2])</f>
        <v>0</v>
      </c>
      <c r="BM558" s="31">
        <f ca="1">SUMIF([1]route!$E$3:$E$10005,E558,[1]!Table1[N+3])</f>
        <v>0</v>
      </c>
      <c r="BN558" s="32">
        <f ca="1">SUMIF([1]route!$E$3:$E$10005,E558,[1]!Table1[N+4])</f>
        <v>0</v>
      </c>
      <c r="BP558" s="37">
        <f t="shared" si="201"/>
        <v>0</v>
      </c>
      <c r="BQ558" s="35">
        <f t="shared" ca="1" si="205"/>
        <v>0</v>
      </c>
      <c r="BR558" s="35">
        <f t="shared" ca="1" si="205"/>
        <v>0</v>
      </c>
      <c r="BS558" s="35">
        <f t="shared" ca="1" si="205"/>
        <v>0</v>
      </c>
      <c r="BT558" s="35">
        <f t="shared" ca="1" si="205"/>
        <v>0</v>
      </c>
      <c r="BU558" s="35">
        <f t="shared" ca="1" si="205"/>
        <v>0</v>
      </c>
      <c r="BV558" s="35">
        <f t="shared" ca="1" si="205"/>
        <v>0</v>
      </c>
      <c r="BW558" s="35">
        <f t="shared" ca="1" si="205"/>
        <v>0</v>
      </c>
      <c r="BX558" s="35">
        <f t="shared" ca="1" si="205"/>
        <v>0</v>
      </c>
      <c r="BY558" s="35">
        <f t="shared" ca="1" si="205"/>
        <v>0</v>
      </c>
      <c r="BZ558" s="35">
        <f t="shared" ca="1" si="205"/>
        <v>0</v>
      </c>
      <c r="CA558" s="35">
        <f t="shared" ca="1" si="207"/>
        <v>0</v>
      </c>
      <c r="CB558" s="35">
        <f t="shared" ca="1" si="207"/>
        <v>0</v>
      </c>
      <c r="CC558" s="35">
        <f t="shared" ca="1" si="207"/>
        <v>0</v>
      </c>
      <c r="CD558" s="35">
        <f t="shared" ca="1" si="207"/>
        <v>0</v>
      </c>
      <c r="CE558" s="35">
        <f t="shared" ca="1" si="207"/>
        <v>0</v>
      </c>
      <c r="CF558" s="35">
        <f t="shared" ca="1" si="207"/>
        <v>0</v>
      </c>
      <c r="CG558" s="35">
        <f t="shared" ca="1" si="203"/>
        <v>0</v>
      </c>
      <c r="CH558" s="35">
        <f t="shared" ca="1" si="203"/>
        <v>0</v>
      </c>
      <c r="CI558" s="35">
        <f t="shared" ca="1" si="203"/>
        <v>0</v>
      </c>
      <c r="CJ558" s="35">
        <f t="shared" ca="1" si="203"/>
        <v>0</v>
      </c>
      <c r="CK558" s="35">
        <f t="shared" ca="1" si="203"/>
        <v>0</v>
      </c>
      <c r="CL558" s="35">
        <f t="shared" ca="1" si="203"/>
        <v>0</v>
      </c>
      <c r="CM558" s="35">
        <f t="shared" ca="1" si="202"/>
        <v>0</v>
      </c>
      <c r="CN558" s="35">
        <f t="shared" ca="1" si="202"/>
        <v>0</v>
      </c>
      <c r="CO558" s="35">
        <f t="shared" ca="1" si="202"/>
        <v>0</v>
      </c>
      <c r="CP558" s="35">
        <f t="shared" ca="1" si="202"/>
        <v>0</v>
      </c>
      <c r="CQ558" s="35">
        <f t="shared" ca="1" si="202"/>
        <v>0</v>
      </c>
      <c r="CR558" s="35">
        <f t="shared" ca="1" si="202"/>
        <v>0</v>
      </c>
      <c r="CS558" s="35">
        <f t="shared" ca="1" si="206"/>
        <v>0</v>
      </c>
      <c r="CT558" s="35">
        <f t="shared" ca="1" si="206"/>
        <v>0</v>
      </c>
      <c r="CU558" s="35">
        <f t="shared" ca="1" si="206"/>
        <v>0</v>
      </c>
      <c r="CV558" s="35">
        <f t="shared" ca="1" si="206"/>
        <v>0</v>
      </c>
      <c r="CW558" s="38">
        <f t="shared" ca="1" si="206"/>
        <v>0</v>
      </c>
      <c r="CX558" s="38">
        <f t="shared" ca="1" si="206"/>
        <v>0</v>
      </c>
      <c r="CY558" s="38">
        <f t="shared" ca="1" si="206"/>
        <v>0</v>
      </c>
      <c r="CZ558" s="39">
        <f t="shared" ca="1" si="197"/>
        <v>0</v>
      </c>
      <c r="DA558" s="35"/>
    </row>
    <row r="559" spans="4:105" x14ac:dyDescent="0.3">
      <c r="D559" s="19"/>
      <c r="E559" s="20"/>
      <c r="F559" s="21"/>
      <c r="G559" s="21"/>
      <c r="H559" s="21"/>
      <c r="I559" s="19"/>
      <c r="J559" s="19"/>
      <c r="K559" s="21"/>
      <c r="L559" s="21"/>
      <c r="M559" s="22"/>
      <c r="N559" s="22"/>
      <c r="O559" s="19"/>
      <c r="P559" s="21"/>
      <c r="Q559" s="62" t="str">
        <f>'Cutting Rules'!AD559</f>
        <v>0------------</v>
      </c>
      <c r="R559" s="23"/>
      <c r="S559" s="24"/>
      <c r="T559" s="78" t="s">
        <v>547</v>
      </c>
      <c r="U559" s="19"/>
      <c r="V559" s="25"/>
      <c r="W559" s="26"/>
      <c r="X559" s="27"/>
      <c r="Y559" s="47"/>
      <c r="Z559" s="121" t="str">
        <f>IFERROR(VLOOKUP(E559,[1]route!$E$3:$BL$10005,59,0),"")&amp;IFERROR(VLOOKUP(E559,[1]route!$E$3:$BL$10005,60,0),"")</f>
        <v/>
      </c>
      <c r="AA559" s="28">
        <f t="shared" si="199"/>
        <v>0</v>
      </c>
      <c r="AB559" s="77">
        <f t="shared" si="200"/>
        <v>0</v>
      </c>
      <c r="AC559" s="4">
        <f t="shared" si="198"/>
        <v>1</v>
      </c>
      <c r="AD559" s="29">
        <v>0</v>
      </c>
      <c r="AE559" s="30">
        <f ca="1">SUMIF([1]route!$E$3:$E$10005,E559,[1]!Table1[1])</f>
        <v>0</v>
      </c>
      <c r="AF559" s="30">
        <f ca="1">SUMIF([1]route!$E$3:$E$10005,E559,[1]!Table1[2])</f>
        <v>0</v>
      </c>
      <c r="AG559" s="30">
        <f ca="1">SUMIF([1]route!$E$3:$E$10005,E559,[1]!Table1[3])</f>
        <v>0</v>
      </c>
      <c r="AH559" s="30">
        <f ca="1">SUMIF([1]route!$E$3:$E$10005,E559,[1]!Table1[4])</f>
        <v>0</v>
      </c>
      <c r="AI559" s="30">
        <f ca="1">SUMIF([1]route!$E$3:$E$10005,E559,[1]!Table1[5])</f>
        <v>0</v>
      </c>
      <c r="AJ559" s="30">
        <f ca="1">SUMIF([1]route!$E$3:$E$10005,E559,[1]!Table1[6])</f>
        <v>0</v>
      </c>
      <c r="AK559" s="30">
        <f ca="1">SUMIF([1]route!$E$3:$E$10005,E559,[1]!Table1[7])</f>
        <v>0</v>
      </c>
      <c r="AL559" s="30">
        <f ca="1">SUMIF([1]route!$E$3:$E$10005,E559,[1]!Table1[8])</f>
        <v>0</v>
      </c>
      <c r="AM559" s="30">
        <f ca="1">SUMIF([1]route!$E$3:$E$10005,E559,[1]!Table1[9])</f>
        <v>0</v>
      </c>
      <c r="AN559" s="30">
        <f ca="1">SUMIF([1]route!$E$3:$E$10005,E559,[1]!Table1[10])</f>
        <v>0</v>
      </c>
      <c r="AO559" s="30">
        <f ca="1">SUMIF([1]route!$E$3:$E$10005,E559,[1]!Table1[11])</f>
        <v>0</v>
      </c>
      <c r="AP559" s="30">
        <f ca="1">SUMIF([1]route!$E$3:$E$10005,E559,[1]!Table1[12])</f>
        <v>0</v>
      </c>
      <c r="AQ559" s="30">
        <f ca="1">SUMIF([1]route!$E$3:$E$10005,E559,[1]!Table1[13])</f>
        <v>0</v>
      </c>
      <c r="AR559" s="30">
        <f ca="1">SUMIF([1]route!$E$3:$E$10005,E559,[1]!Table1[14])</f>
        <v>0</v>
      </c>
      <c r="AS559" s="30">
        <f ca="1">SUMIF([1]route!$E$3:$E$10005,E559,[1]!Table1[15])</f>
        <v>0</v>
      </c>
      <c r="AT559" s="30">
        <f ca="1">SUMIF([1]route!$E$3:$E$10005,E559,[1]!Table1[16])</f>
        <v>0</v>
      </c>
      <c r="AU559" s="30">
        <f ca="1">SUMIF([1]route!$E$3:$E$10005,E559,[1]!Table1[17])</f>
        <v>0</v>
      </c>
      <c r="AV559" s="30">
        <f ca="1">SUMIF([1]route!$E$3:$E$10005,E559,[1]!Table1[18])</f>
        <v>0</v>
      </c>
      <c r="AW559" s="30">
        <f ca="1">SUMIF([1]route!$E$3:$E$10005,E559,[1]!Table1[19])</f>
        <v>0</v>
      </c>
      <c r="AX559" s="30">
        <f ca="1">SUMIF([1]route!$E$3:$E$10005,E559,[1]!Table1[20])</f>
        <v>0</v>
      </c>
      <c r="AY559" s="30">
        <f ca="1">SUMIF([1]route!$E$3:$E$10005,E559,[1]!Table1[21])</f>
        <v>0</v>
      </c>
      <c r="AZ559" s="30">
        <f ca="1">SUMIF([1]route!$E$3:$E$10005,E559,[1]!Table1[22])</f>
        <v>0</v>
      </c>
      <c r="BA559" s="30">
        <f ca="1">SUMIF([1]route!$E$3:$E$10005,E559,[1]!Table1[23])</f>
        <v>0</v>
      </c>
      <c r="BB559" s="30">
        <f ca="1">SUMIF([1]route!$E$3:$E$10005,E559,[1]!Table1[24])</f>
        <v>0</v>
      </c>
      <c r="BC559" s="30">
        <f ca="1">SUMIF([1]route!$E$3:$E$10005,E559,[1]!Table1[25])</f>
        <v>0</v>
      </c>
      <c r="BD559" s="30">
        <f ca="1">SUMIF([1]route!$E$3:$E$10005,E559,[1]!Table1[26])</f>
        <v>0</v>
      </c>
      <c r="BE559" s="30">
        <f ca="1">SUMIF([1]route!$E$3:$E$10005,E559,[1]!Table1[27])</f>
        <v>0</v>
      </c>
      <c r="BF559" s="30">
        <f ca="1">SUMIF([1]route!$E$3:$E$10005,E559,[1]!Table1[28])</f>
        <v>0</v>
      </c>
      <c r="BG559" s="30">
        <f ca="1">SUMIF([1]route!$E$3:$E$10005,E559,[1]!Table1[29])</f>
        <v>0</v>
      </c>
      <c r="BH559" s="30">
        <f ca="1">SUMIF([1]route!$E$3:$E$10005,E559,[1]!Table1[30])</f>
        <v>0</v>
      </c>
      <c r="BI559" s="30">
        <f ca="1">SUMIF([1]route!$E$3:$E$10005,E559,[1]!Table1[31])</f>
        <v>0</v>
      </c>
      <c r="BJ559" s="30">
        <f ca="1">SUMIF([1]route!$E$3:$E$10005,E559,[1]!Table1[Remain PO])</f>
        <v>0</v>
      </c>
      <c r="BK559" s="31">
        <f ca="1">SUMIF([1]route!$E$3:$E$10005,E559,[1]!Table1[N+1])</f>
        <v>0</v>
      </c>
      <c r="BL559" s="31">
        <f ca="1">SUMIF([1]route!$E$3:$E$10005,E559,[1]!Table1[N+2])</f>
        <v>0</v>
      </c>
      <c r="BM559" s="31">
        <f ca="1">SUMIF([1]route!$E$3:$E$10005,E559,[1]!Table1[N+3])</f>
        <v>0</v>
      </c>
      <c r="BN559" s="32">
        <f ca="1">SUMIF([1]route!$E$3:$E$10005,E559,[1]!Table1[N+4])</f>
        <v>0</v>
      </c>
      <c r="BP559" s="37">
        <f t="shared" si="201"/>
        <v>0</v>
      </c>
      <c r="BQ559" s="35">
        <f t="shared" ca="1" si="205"/>
        <v>0</v>
      </c>
      <c r="BR559" s="35">
        <f t="shared" ca="1" si="205"/>
        <v>0</v>
      </c>
      <c r="BS559" s="35">
        <f t="shared" ca="1" si="205"/>
        <v>0</v>
      </c>
      <c r="BT559" s="35">
        <f t="shared" ca="1" si="205"/>
        <v>0</v>
      </c>
      <c r="BU559" s="35">
        <f t="shared" ca="1" si="205"/>
        <v>0</v>
      </c>
      <c r="BV559" s="35">
        <f t="shared" ca="1" si="205"/>
        <v>0</v>
      </c>
      <c r="BW559" s="35">
        <f t="shared" ca="1" si="205"/>
        <v>0</v>
      </c>
      <c r="BX559" s="35">
        <f t="shared" ca="1" si="205"/>
        <v>0</v>
      </c>
      <c r="BY559" s="35">
        <f t="shared" ca="1" si="205"/>
        <v>0</v>
      </c>
      <c r="BZ559" s="35">
        <f t="shared" ca="1" si="205"/>
        <v>0</v>
      </c>
      <c r="CA559" s="35">
        <f t="shared" ca="1" si="207"/>
        <v>0</v>
      </c>
      <c r="CB559" s="35">
        <f t="shared" ca="1" si="207"/>
        <v>0</v>
      </c>
      <c r="CC559" s="35">
        <f t="shared" ca="1" si="207"/>
        <v>0</v>
      </c>
      <c r="CD559" s="35">
        <f t="shared" ca="1" si="207"/>
        <v>0</v>
      </c>
      <c r="CE559" s="35">
        <f t="shared" ca="1" si="207"/>
        <v>0</v>
      </c>
      <c r="CF559" s="35">
        <f t="shared" ca="1" si="207"/>
        <v>0</v>
      </c>
      <c r="CG559" s="35">
        <f t="shared" ca="1" si="203"/>
        <v>0</v>
      </c>
      <c r="CH559" s="35">
        <f t="shared" ca="1" si="203"/>
        <v>0</v>
      </c>
      <c r="CI559" s="35">
        <f t="shared" ca="1" si="203"/>
        <v>0</v>
      </c>
      <c r="CJ559" s="35">
        <f t="shared" ca="1" si="203"/>
        <v>0</v>
      </c>
      <c r="CK559" s="35">
        <f t="shared" ca="1" si="203"/>
        <v>0</v>
      </c>
      <c r="CL559" s="35">
        <f t="shared" ca="1" si="203"/>
        <v>0</v>
      </c>
      <c r="CM559" s="35">
        <f t="shared" ca="1" si="202"/>
        <v>0</v>
      </c>
      <c r="CN559" s="35">
        <f t="shared" ca="1" si="202"/>
        <v>0</v>
      </c>
      <c r="CO559" s="35">
        <f t="shared" ca="1" si="202"/>
        <v>0</v>
      </c>
      <c r="CP559" s="35">
        <f t="shared" ca="1" si="202"/>
        <v>0</v>
      </c>
      <c r="CQ559" s="35">
        <f t="shared" ca="1" si="202"/>
        <v>0</v>
      </c>
      <c r="CR559" s="35">
        <f t="shared" ca="1" si="202"/>
        <v>0</v>
      </c>
      <c r="CS559" s="35">
        <f t="shared" ca="1" si="206"/>
        <v>0</v>
      </c>
      <c r="CT559" s="35">
        <f t="shared" ca="1" si="206"/>
        <v>0</v>
      </c>
      <c r="CU559" s="35">
        <f t="shared" ca="1" si="206"/>
        <v>0</v>
      </c>
      <c r="CV559" s="35">
        <f t="shared" ca="1" si="206"/>
        <v>0</v>
      </c>
      <c r="CW559" s="38">
        <f t="shared" ca="1" si="206"/>
        <v>0</v>
      </c>
      <c r="CX559" s="38">
        <f t="shared" ca="1" si="206"/>
        <v>0</v>
      </c>
      <c r="CY559" s="38">
        <f t="shared" ca="1" si="206"/>
        <v>0</v>
      </c>
      <c r="CZ559" s="39">
        <f t="shared" ca="1" si="197"/>
        <v>0</v>
      </c>
      <c r="DA559" s="35"/>
    </row>
    <row r="560" spans="4:105" x14ac:dyDescent="0.3">
      <c r="D560" s="19"/>
      <c r="E560" s="20"/>
      <c r="F560" s="21"/>
      <c r="G560" s="21"/>
      <c r="H560" s="21"/>
      <c r="I560" s="19"/>
      <c r="J560" s="19"/>
      <c r="K560" s="21"/>
      <c r="L560" s="21"/>
      <c r="M560" s="22"/>
      <c r="N560" s="22"/>
      <c r="O560" s="19"/>
      <c r="P560" s="21"/>
      <c r="Q560" s="62" t="str">
        <f>'Cutting Rules'!AD560</f>
        <v>0------------</v>
      </c>
      <c r="R560" s="23"/>
      <c r="S560" s="24"/>
      <c r="T560" s="78" t="s">
        <v>547</v>
      </c>
      <c r="U560" s="19"/>
      <c r="V560" s="25"/>
      <c r="W560" s="26"/>
      <c r="X560" s="27"/>
      <c r="Y560" s="47"/>
      <c r="Z560" s="121" t="str">
        <f>IFERROR(VLOOKUP(E560,[1]route!$E$3:$BL$10005,59,0),"")&amp;IFERROR(VLOOKUP(E560,[1]route!$E$3:$BL$10005,60,0),"")</f>
        <v/>
      </c>
      <c r="AA560" s="28">
        <f t="shared" si="199"/>
        <v>0</v>
      </c>
      <c r="AB560" s="77">
        <f t="shared" si="200"/>
        <v>0</v>
      </c>
      <c r="AC560" s="4">
        <f t="shared" si="198"/>
        <v>1</v>
      </c>
      <c r="AD560" s="29">
        <v>0</v>
      </c>
      <c r="AE560" s="30">
        <f ca="1">SUMIF([1]route!$E$3:$E$10005,E560,[1]!Table1[1])</f>
        <v>0</v>
      </c>
      <c r="AF560" s="30">
        <f ca="1">SUMIF([1]route!$E$3:$E$10005,E560,[1]!Table1[2])</f>
        <v>0</v>
      </c>
      <c r="AG560" s="30">
        <f ca="1">SUMIF([1]route!$E$3:$E$10005,E560,[1]!Table1[3])</f>
        <v>0</v>
      </c>
      <c r="AH560" s="30">
        <f ca="1">SUMIF([1]route!$E$3:$E$10005,E560,[1]!Table1[4])</f>
        <v>0</v>
      </c>
      <c r="AI560" s="30">
        <f ca="1">SUMIF([1]route!$E$3:$E$10005,E560,[1]!Table1[5])</f>
        <v>0</v>
      </c>
      <c r="AJ560" s="30">
        <f ca="1">SUMIF([1]route!$E$3:$E$10005,E560,[1]!Table1[6])</f>
        <v>0</v>
      </c>
      <c r="AK560" s="30">
        <f ca="1">SUMIF([1]route!$E$3:$E$10005,E560,[1]!Table1[7])</f>
        <v>0</v>
      </c>
      <c r="AL560" s="30">
        <f ca="1">SUMIF([1]route!$E$3:$E$10005,E560,[1]!Table1[8])</f>
        <v>0</v>
      </c>
      <c r="AM560" s="30">
        <f ca="1">SUMIF([1]route!$E$3:$E$10005,E560,[1]!Table1[9])</f>
        <v>0</v>
      </c>
      <c r="AN560" s="30">
        <f ca="1">SUMIF([1]route!$E$3:$E$10005,E560,[1]!Table1[10])</f>
        <v>0</v>
      </c>
      <c r="AO560" s="30">
        <f ca="1">SUMIF([1]route!$E$3:$E$10005,E560,[1]!Table1[11])</f>
        <v>0</v>
      </c>
      <c r="AP560" s="30">
        <f ca="1">SUMIF([1]route!$E$3:$E$10005,E560,[1]!Table1[12])</f>
        <v>0</v>
      </c>
      <c r="AQ560" s="30">
        <f ca="1">SUMIF([1]route!$E$3:$E$10005,E560,[1]!Table1[13])</f>
        <v>0</v>
      </c>
      <c r="AR560" s="30">
        <f ca="1">SUMIF([1]route!$E$3:$E$10005,E560,[1]!Table1[14])</f>
        <v>0</v>
      </c>
      <c r="AS560" s="30">
        <f ca="1">SUMIF([1]route!$E$3:$E$10005,E560,[1]!Table1[15])</f>
        <v>0</v>
      </c>
      <c r="AT560" s="30">
        <f ca="1">SUMIF([1]route!$E$3:$E$10005,E560,[1]!Table1[16])</f>
        <v>0</v>
      </c>
      <c r="AU560" s="30">
        <f ca="1">SUMIF([1]route!$E$3:$E$10005,E560,[1]!Table1[17])</f>
        <v>0</v>
      </c>
      <c r="AV560" s="30">
        <f ca="1">SUMIF([1]route!$E$3:$E$10005,E560,[1]!Table1[18])</f>
        <v>0</v>
      </c>
      <c r="AW560" s="30">
        <f ca="1">SUMIF([1]route!$E$3:$E$10005,E560,[1]!Table1[19])</f>
        <v>0</v>
      </c>
      <c r="AX560" s="30">
        <f ca="1">SUMIF([1]route!$E$3:$E$10005,E560,[1]!Table1[20])</f>
        <v>0</v>
      </c>
      <c r="AY560" s="30">
        <f ca="1">SUMIF([1]route!$E$3:$E$10005,E560,[1]!Table1[21])</f>
        <v>0</v>
      </c>
      <c r="AZ560" s="30">
        <f ca="1">SUMIF([1]route!$E$3:$E$10005,E560,[1]!Table1[22])</f>
        <v>0</v>
      </c>
      <c r="BA560" s="30">
        <f ca="1">SUMIF([1]route!$E$3:$E$10005,E560,[1]!Table1[23])</f>
        <v>0</v>
      </c>
      <c r="BB560" s="30">
        <f ca="1">SUMIF([1]route!$E$3:$E$10005,E560,[1]!Table1[24])</f>
        <v>0</v>
      </c>
      <c r="BC560" s="30">
        <f ca="1">SUMIF([1]route!$E$3:$E$10005,E560,[1]!Table1[25])</f>
        <v>0</v>
      </c>
      <c r="BD560" s="30">
        <f ca="1">SUMIF([1]route!$E$3:$E$10005,E560,[1]!Table1[26])</f>
        <v>0</v>
      </c>
      <c r="BE560" s="30">
        <f ca="1">SUMIF([1]route!$E$3:$E$10005,E560,[1]!Table1[27])</f>
        <v>0</v>
      </c>
      <c r="BF560" s="30">
        <f ca="1">SUMIF([1]route!$E$3:$E$10005,E560,[1]!Table1[28])</f>
        <v>0</v>
      </c>
      <c r="BG560" s="30">
        <f ca="1">SUMIF([1]route!$E$3:$E$10005,E560,[1]!Table1[29])</f>
        <v>0</v>
      </c>
      <c r="BH560" s="30">
        <f ca="1">SUMIF([1]route!$E$3:$E$10005,E560,[1]!Table1[30])</f>
        <v>0</v>
      </c>
      <c r="BI560" s="30">
        <f ca="1">SUMIF([1]route!$E$3:$E$10005,E560,[1]!Table1[31])</f>
        <v>0</v>
      </c>
      <c r="BJ560" s="30">
        <f ca="1">SUMIF([1]route!$E$3:$E$10005,E560,[1]!Table1[Remain PO])</f>
        <v>0</v>
      </c>
      <c r="BK560" s="31">
        <f ca="1">SUMIF([1]route!$E$3:$E$10005,E560,[1]!Table1[N+1])</f>
        <v>0</v>
      </c>
      <c r="BL560" s="31">
        <f ca="1">SUMIF([1]route!$E$3:$E$10005,E560,[1]!Table1[N+2])</f>
        <v>0</v>
      </c>
      <c r="BM560" s="31">
        <f ca="1">SUMIF([1]route!$E$3:$E$10005,E560,[1]!Table1[N+3])</f>
        <v>0</v>
      </c>
      <c r="BN560" s="32">
        <f ca="1">SUMIF([1]route!$E$3:$E$10005,E560,[1]!Table1[N+4])</f>
        <v>0</v>
      </c>
      <c r="BP560" s="37">
        <f t="shared" si="201"/>
        <v>0</v>
      </c>
      <c r="BQ560" s="35">
        <f t="shared" ca="1" si="205"/>
        <v>0</v>
      </c>
      <c r="BR560" s="35">
        <f t="shared" ca="1" si="205"/>
        <v>0</v>
      </c>
      <c r="BS560" s="35">
        <f t="shared" ca="1" si="205"/>
        <v>0</v>
      </c>
      <c r="BT560" s="35">
        <f t="shared" ca="1" si="205"/>
        <v>0</v>
      </c>
      <c r="BU560" s="35">
        <f t="shared" ca="1" si="205"/>
        <v>0</v>
      </c>
      <c r="BV560" s="35">
        <f t="shared" ca="1" si="205"/>
        <v>0</v>
      </c>
      <c r="BW560" s="35">
        <f t="shared" ca="1" si="205"/>
        <v>0</v>
      </c>
      <c r="BX560" s="35">
        <f t="shared" ca="1" si="205"/>
        <v>0</v>
      </c>
      <c r="BY560" s="35">
        <f t="shared" ca="1" si="205"/>
        <v>0</v>
      </c>
      <c r="BZ560" s="35">
        <f t="shared" ref="BZ560:CF617" ca="1" si="208">BY560-AN560</f>
        <v>0</v>
      </c>
      <c r="CA560" s="35">
        <f t="shared" ca="1" si="207"/>
        <v>0</v>
      </c>
      <c r="CB560" s="35">
        <f t="shared" ca="1" si="207"/>
        <v>0</v>
      </c>
      <c r="CC560" s="35">
        <f t="shared" ca="1" si="207"/>
        <v>0</v>
      </c>
      <c r="CD560" s="35">
        <f t="shared" ca="1" si="207"/>
        <v>0</v>
      </c>
      <c r="CE560" s="35">
        <f t="shared" ca="1" si="207"/>
        <v>0</v>
      </c>
      <c r="CF560" s="35">
        <f t="shared" ca="1" si="207"/>
        <v>0</v>
      </c>
      <c r="CG560" s="35">
        <f t="shared" ca="1" si="203"/>
        <v>0</v>
      </c>
      <c r="CH560" s="35">
        <f t="shared" ca="1" si="203"/>
        <v>0</v>
      </c>
      <c r="CI560" s="35">
        <f t="shared" ca="1" si="203"/>
        <v>0</v>
      </c>
      <c r="CJ560" s="35">
        <f t="shared" ref="CJ560:CO606" ca="1" si="209">CI560-AX560</f>
        <v>0</v>
      </c>
      <c r="CK560" s="35">
        <f t="shared" ca="1" si="209"/>
        <v>0</v>
      </c>
      <c r="CL560" s="35">
        <f t="shared" ca="1" si="209"/>
        <v>0</v>
      </c>
      <c r="CM560" s="35">
        <f t="shared" ca="1" si="202"/>
        <v>0</v>
      </c>
      <c r="CN560" s="35">
        <f t="shared" ca="1" si="202"/>
        <v>0</v>
      </c>
      <c r="CO560" s="35">
        <f t="shared" ca="1" si="202"/>
        <v>0</v>
      </c>
      <c r="CP560" s="35">
        <f t="shared" ca="1" si="202"/>
        <v>0</v>
      </c>
      <c r="CQ560" s="35">
        <f t="shared" ca="1" si="202"/>
        <v>0</v>
      </c>
      <c r="CR560" s="35">
        <f t="shared" ca="1" si="202"/>
        <v>0</v>
      </c>
      <c r="CS560" s="35">
        <f t="shared" ca="1" si="206"/>
        <v>0</v>
      </c>
      <c r="CT560" s="35">
        <f t="shared" ca="1" si="206"/>
        <v>0</v>
      </c>
      <c r="CU560" s="35">
        <f t="shared" ca="1" si="206"/>
        <v>0</v>
      </c>
      <c r="CV560" s="35">
        <f t="shared" ca="1" si="206"/>
        <v>0</v>
      </c>
      <c r="CW560" s="38">
        <f t="shared" ca="1" si="206"/>
        <v>0</v>
      </c>
      <c r="CX560" s="38">
        <f t="shared" ca="1" si="206"/>
        <v>0</v>
      </c>
      <c r="CY560" s="38">
        <f t="shared" ca="1" si="206"/>
        <v>0</v>
      </c>
      <c r="CZ560" s="39">
        <f t="shared" ca="1" si="197"/>
        <v>0</v>
      </c>
      <c r="DA560" s="35"/>
    </row>
    <row r="561" spans="4:105" x14ac:dyDescent="0.3">
      <c r="D561" s="19"/>
      <c r="E561" s="20"/>
      <c r="F561" s="21"/>
      <c r="G561" s="21"/>
      <c r="H561" s="21"/>
      <c r="I561" s="19"/>
      <c r="J561" s="19"/>
      <c r="K561" s="21"/>
      <c r="L561" s="21"/>
      <c r="M561" s="22"/>
      <c r="N561" s="22"/>
      <c r="O561" s="19"/>
      <c r="P561" s="21"/>
      <c r="Q561" s="62" t="str">
        <f>'Cutting Rules'!AD561</f>
        <v>0------------</v>
      </c>
      <c r="R561" s="23"/>
      <c r="S561" s="24"/>
      <c r="T561" s="78" t="s">
        <v>547</v>
      </c>
      <c r="U561" s="19"/>
      <c r="V561" s="25"/>
      <c r="W561" s="26"/>
      <c r="X561" s="27"/>
      <c r="Y561" s="47"/>
      <c r="Z561" s="121" t="str">
        <f>IFERROR(VLOOKUP(E561,[1]route!$E$3:$BL$10005,59,0),"")&amp;IFERROR(VLOOKUP(E561,[1]route!$E$3:$BL$10005,60,0),"")</f>
        <v/>
      </c>
      <c r="AA561" s="28">
        <f t="shared" si="199"/>
        <v>0</v>
      </c>
      <c r="AB561" s="77">
        <f t="shared" si="200"/>
        <v>0</v>
      </c>
      <c r="AC561" s="4">
        <f t="shared" si="198"/>
        <v>1</v>
      </c>
      <c r="AD561" s="29">
        <v>0</v>
      </c>
      <c r="AE561" s="30">
        <f ca="1">SUMIF([1]route!$E$3:$E$10005,E561,[1]!Table1[1])</f>
        <v>0</v>
      </c>
      <c r="AF561" s="30">
        <f ca="1">SUMIF([1]route!$E$3:$E$10005,E561,[1]!Table1[2])</f>
        <v>0</v>
      </c>
      <c r="AG561" s="30">
        <f ca="1">SUMIF([1]route!$E$3:$E$10005,E561,[1]!Table1[3])</f>
        <v>0</v>
      </c>
      <c r="AH561" s="30">
        <f ca="1">SUMIF([1]route!$E$3:$E$10005,E561,[1]!Table1[4])</f>
        <v>0</v>
      </c>
      <c r="AI561" s="30">
        <f ca="1">SUMIF([1]route!$E$3:$E$10005,E561,[1]!Table1[5])</f>
        <v>0</v>
      </c>
      <c r="AJ561" s="30">
        <f ca="1">SUMIF([1]route!$E$3:$E$10005,E561,[1]!Table1[6])</f>
        <v>0</v>
      </c>
      <c r="AK561" s="30">
        <f ca="1">SUMIF([1]route!$E$3:$E$10005,E561,[1]!Table1[7])</f>
        <v>0</v>
      </c>
      <c r="AL561" s="30">
        <f ca="1">SUMIF([1]route!$E$3:$E$10005,E561,[1]!Table1[8])</f>
        <v>0</v>
      </c>
      <c r="AM561" s="30">
        <f ca="1">SUMIF([1]route!$E$3:$E$10005,E561,[1]!Table1[9])</f>
        <v>0</v>
      </c>
      <c r="AN561" s="30">
        <f ca="1">SUMIF([1]route!$E$3:$E$10005,E561,[1]!Table1[10])</f>
        <v>0</v>
      </c>
      <c r="AO561" s="30">
        <f ca="1">SUMIF([1]route!$E$3:$E$10005,E561,[1]!Table1[11])</f>
        <v>0</v>
      </c>
      <c r="AP561" s="30">
        <f ca="1">SUMIF([1]route!$E$3:$E$10005,E561,[1]!Table1[12])</f>
        <v>0</v>
      </c>
      <c r="AQ561" s="30">
        <f ca="1">SUMIF([1]route!$E$3:$E$10005,E561,[1]!Table1[13])</f>
        <v>0</v>
      </c>
      <c r="AR561" s="30">
        <f ca="1">SUMIF([1]route!$E$3:$E$10005,E561,[1]!Table1[14])</f>
        <v>0</v>
      </c>
      <c r="AS561" s="30">
        <f ca="1">SUMIF([1]route!$E$3:$E$10005,E561,[1]!Table1[15])</f>
        <v>0</v>
      </c>
      <c r="AT561" s="30">
        <f ca="1">SUMIF([1]route!$E$3:$E$10005,E561,[1]!Table1[16])</f>
        <v>0</v>
      </c>
      <c r="AU561" s="30">
        <f ca="1">SUMIF([1]route!$E$3:$E$10005,E561,[1]!Table1[17])</f>
        <v>0</v>
      </c>
      <c r="AV561" s="30">
        <f ca="1">SUMIF([1]route!$E$3:$E$10005,E561,[1]!Table1[18])</f>
        <v>0</v>
      </c>
      <c r="AW561" s="30">
        <f ca="1">SUMIF([1]route!$E$3:$E$10005,E561,[1]!Table1[19])</f>
        <v>0</v>
      </c>
      <c r="AX561" s="30">
        <f ca="1">SUMIF([1]route!$E$3:$E$10005,E561,[1]!Table1[20])</f>
        <v>0</v>
      </c>
      <c r="AY561" s="30">
        <f ca="1">SUMIF([1]route!$E$3:$E$10005,E561,[1]!Table1[21])</f>
        <v>0</v>
      </c>
      <c r="AZ561" s="30">
        <f ca="1">SUMIF([1]route!$E$3:$E$10005,E561,[1]!Table1[22])</f>
        <v>0</v>
      </c>
      <c r="BA561" s="30">
        <f ca="1">SUMIF([1]route!$E$3:$E$10005,E561,[1]!Table1[23])</f>
        <v>0</v>
      </c>
      <c r="BB561" s="30">
        <f ca="1">SUMIF([1]route!$E$3:$E$10005,E561,[1]!Table1[24])</f>
        <v>0</v>
      </c>
      <c r="BC561" s="30">
        <f ca="1">SUMIF([1]route!$E$3:$E$10005,E561,[1]!Table1[25])</f>
        <v>0</v>
      </c>
      <c r="BD561" s="30">
        <f ca="1">SUMIF([1]route!$E$3:$E$10005,E561,[1]!Table1[26])</f>
        <v>0</v>
      </c>
      <c r="BE561" s="30">
        <f ca="1">SUMIF([1]route!$E$3:$E$10005,E561,[1]!Table1[27])</f>
        <v>0</v>
      </c>
      <c r="BF561" s="30">
        <f ca="1">SUMIF([1]route!$E$3:$E$10005,E561,[1]!Table1[28])</f>
        <v>0</v>
      </c>
      <c r="BG561" s="30">
        <f ca="1">SUMIF([1]route!$E$3:$E$10005,E561,[1]!Table1[29])</f>
        <v>0</v>
      </c>
      <c r="BH561" s="30">
        <f ca="1">SUMIF([1]route!$E$3:$E$10005,E561,[1]!Table1[30])</f>
        <v>0</v>
      </c>
      <c r="BI561" s="30">
        <f ca="1">SUMIF([1]route!$E$3:$E$10005,E561,[1]!Table1[31])</f>
        <v>0</v>
      </c>
      <c r="BJ561" s="30">
        <f ca="1">SUMIF([1]route!$E$3:$E$10005,E561,[1]!Table1[Remain PO])</f>
        <v>0</v>
      </c>
      <c r="BK561" s="31">
        <f ca="1">SUMIF([1]route!$E$3:$E$10005,E561,[1]!Table1[N+1])</f>
        <v>0</v>
      </c>
      <c r="BL561" s="31">
        <f ca="1">SUMIF([1]route!$E$3:$E$10005,E561,[1]!Table1[N+2])</f>
        <v>0</v>
      </c>
      <c r="BM561" s="31">
        <f ca="1">SUMIF([1]route!$E$3:$E$10005,E561,[1]!Table1[N+3])</f>
        <v>0</v>
      </c>
      <c r="BN561" s="32">
        <f ca="1">SUMIF([1]route!$E$3:$E$10005,E561,[1]!Table1[N+4])</f>
        <v>0</v>
      </c>
      <c r="BP561" s="37">
        <f t="shared" si="201"/>
        <v>0</v>
      </c>
      <c r="BQ561" s="35">
        <f t="shared" ref="BQ561:BY589" ca="1" si="210">BP561-AE561</f>
        <v>0</v>
      </c>
      <c r="BR561" s="35">
        <f t="shared" ca="1" si="210"/>
        <v>0</v>
      </c>
      <c r="BS561" s="35">
        <f t="shared" ca="1" si="210"/>
        <v>0</v>
      </c>
      <c r="BT561" s="35">
        <f t="shared" ca="1" si="210"/>
        <v>0</v>
      </c>
      <c r="BU561" s="35">
        <f t="shared" ca="1" si="210"/>
        <v>0</v>
      </c>
      <c r="BV561" s="35">
        <f t="shared" ca="1" si="210"/>
        <v>0</v>
      </c>
      <c r="BW561" s="35">
        <f t="shared" ca="1" si="210"/>
        <v>0</v>
      </c>
      <c r="BX561" s="35">
        <f t="shared" ca="1" si="210"/>
        <v>0</v>
      </c>
      <c r="BY561" s="35">
        <f t="shared" ca="1" si="210"/>
        <v>0</v>
      </c>
      <c r="BZ561" s="35">
        <f t="shared" ca="1" si="208"/>
        <v>0</v>
      </c>
      <c r="CA561" s="35">
        <f t="shared" ca="1" si="207"/>
        <v>0</v>
      </c>
      <c r="CB561" s="35">
        <f t="shared" ca="1" si="207"/>
        <v>0</v>
      </c>
      <c r="CC561" s="35">
        <f t="shared" ca="1" si="207"/>
        <v>0</v>
      </c>
      <c r="CD561" s="35">
        <f t="shared" ca="1" si="207"/>
        <v>0</v>
      </c>
      <c r="CE561" s="35">
        <f t="shared" ca="1" si="207"/>
        <v>0</v>
      </c>
      <c r="CF561" s="35">
        <f t="shared" ca="1" si="207"/>
        <v>0</v>
      </c>
      <c r="CG561" s="35">
        <f t="shared" ca="1" si="207"/>
        <v>0</v>
      </c>
      <c r="CH561" s="35">
        <f t="shared" ca="1" si="207"/>
        <v>0</v>
      </c>
      <c r="CI561" s="35">
        <f t="shared" ca="1" si="207"/>
        <v>0</v>
      </c>
      <c r="CJ561" s="35">
        <f t="shared" ca="1" si="209"/>
        <v>0</v>
      </c>
      <c r="CK561" s="35">
        <f t="shared" ca="1" si="209"/>
        <v>0</v>
      </c>
      <c r="CL561" s="35">
        <f t="shared" ca="1" si="209"/>
        <v>0</v>
      </c>
      <c r="CM561" s="35">
        <f t="shared" ca="1" si="202"/>
        <v>0</v>
      </c>
      <c r="CN561" s="35">
        <f t="shared" ca="1" si="202"/>
        <v>0</v>
      </c>
      <c r="CO561" s="35">
        <f t="shared" ca="1" si="202"/>
        <v>0</v>
      </c>
      <c r="CP561" s="35">
        <f t="shared" ca="1" si="202"/>
        <v>0</v>
      </c>
      <c r="CQ561" s="35">
        <f t="shared" ca="1" si="202"/>
        <v>0</v>
      </c>
      <c r="CR561" s="35">
        <f t="shared" ca="1" si="202"/>
        <v>0</v>
      </c>
      <c r="CS561" s="35">
        <f t="shared" ca="1" si="206"/>
        <v>0</v>
      </c>
      <c r="CT561" s="35">
        <f t="shared" ca="1" si="206"/>
        <v>0</v>
      </c>
      <c r="CU561" s="35">
        <f t="shared" ca="1" si="206"/>
        <v>0</v>
      </c>
      <c r="CV561" s="35">
        <f t="shared" ca="1" si="206"/>
        <v>0</v>
      </c>
      <c r="CW561" s="38">
        <f t="shared" ca="1" si="206"/>
        <v>0</v>
      </c>
      <c r="CX561" s="38">
        <f t="shared" ca="1" si="206"/>
        <v>0</v>
      </c>
      <c r="CY561" s="38">
        <f t="shared" ca="1" si="206"/>
        <v>0</v>
      </c>
      <c r="CZ561" s="39">
        <f t="shared" ca="1" si="197"/>
        <v>0</v>
      </c>
      <c r="DA561" s="35"/>
    </row>
    <row r="562" spans="4:105" x14ac:dyDescent="0.3">
      <c r="D562" s="19"/>
      <c r="E562" s="20"/>
      <c r="F562" s="21"/>
      <c r="G562" s="21"/>
      <c r="H562" s="21"/>
      <c r="I562" s="19"/>
      <c r="J562" s="19"/>
      <c r="K562" s="21"/>
      <c r="L562" s="21"/>
      <c r="M562" s="22"/>
      <c r="N562" s="22"/>
      <c r="O562" s="19"/>
      <c r="P562" s="21"/>
      <c r="Q562" s="62" t="str">
        <f>'Cutting Rules'!AD562</f>
        <v>0------------</v>
      </c>
      <c r="R562" s="23"/>
      <c r="S562" s="24"/>
      <c r="T562" s="78" t="s">
        <v>547</v>
      </c>
      <c r="U562" s="19"/>
      <c r="V562" s="25"/>
      <c r="W562" s="26"/>
      <c r="X562" s="27"/>
      <c r="Y562" s="47"/>
      <c r="Z562" s="121" t="str">
        <f>IFERROR(VLOOKUP(E562,[1]route!$E$3:$BL$10005,59,0),"")&amp;IFERROR(VLOOKUP(E562,[1]route!$E$3:$BL$10005,60,0),"")</f>
        <v/>
      </c>
      <c r="AA562" s="28">
        <f t="shared" si="199"/>
        <v>0</v>
      </c>
      <c r="AB562" s="77">
        <f t="shared" si="200"/>
        <v>0</v>
      </c>
      <c r="AC562" s="4">
        <f t="shared" si="198"/>
        <v>1</v>
      </c>
      <c r="AD562" s="29">
        <v>0</v>
      </c>
      <c r="AE562" s="30">
        <f ca="1">SUMIF([1]route!$E$3:$E$10005,E562,[1]!Table1[1])</f>
        <v>0</v>
      </c>
      <c r="AF562" s="30">
        <f ca="1">SUMIF([1]route!$E$3:$E$10005,E562,[1]!Table1[2])</f>
        <v>0</v>
      </c>
      <c r="AG562" s="30">
        <f ca="1">SUMIF([1]route!$E$3:$E$10005,E562,[1]!Table1[3])</f>
        <v>0</v>
      </c>
      <c r="AH562" s="30">
        <f ca="1">SUMIF([1]route!$E$3:$E$10005,E562,[1]!Table1[4])</f>
        <v>0</v>
      </c>
      <c r="AI562" s="30">
        <f ca="1">SUMIF([1]route!$E$3:$E$10005,E562,[1]!Table1[5])</f>
        <v>0</v>
      </c>
      <c r="AJ562" s="30">
        <f ca="1">SUMIF([1]route!$E$3:$E$10005,E562,[1]!Table1[6])</f>
        <v>0</v>
      </c>
      <c r="AK562" s="30">
        <f ca="1">SUMIF([1]route!$E$3:$E$10005,E562,[1]!Table1[7])</f>
        <v>0</v>
      </c>
      <c r="AL562" s="30">
        <f ca="1">SUMIF([1]route!$E$3:$E$10005,E562,[1]!Table1[8])</f>
        <v>0</v>
      </c>
      <c r="AM562" s="30">
        <f ca="1">SUMIF([1]route!$E$3:$E$10005,E562,[1]!Table1[9])</f>
        <v>0</v>
      </c>
      <c r="AN562" s="30">
        <f ca="1">SUMIF([1]route!$E$3:$E$10005,E562,[1]!Table1[10])</f>
        <v>0</v>
      </c>
      <c r="AO562" s="30">
        <f ca="1">SUMIF([1]route!$E$3:$E$10005,E562,[1]!Table1[11])</f>
        <v>0</v>
      </c>
      <c r="AP562" s="30">
        <f ca="1">SUMIF([1]route!$E$3:$E$10005,E562,[1]!Table1[12])</f>
        <v>0</v>
      </c>
      <c r="AQ562" s="30">
        <f ca="1">SUMIF([1]route!$E$3:$E$10005,E562,[1]!Table1[13])</f>
        <v>0</v>
      </c>
      <c r="AR562" s="30">
        <f ca="1">SUMIF([1]route!$E$3:$E$10005,E562,[1]!Table1[14])</f>
        <v>0</v>
      </c>
      <c r="AS562" s="30">
        <f ca="1">SUMIF([1]route!$E$3:$E$10005,E562,[1]!Table1[15])</f>
        <v>0</v>
      </c>
      <c r="AT562" s="30">
        <f ca="1">SUMIF([1]route!$E$3:$E$10005,E562,[1]!Table1[16])</f>
        <v>0</v>
      </c>
      <c r="AU562" s="30">
        <f ca="1">SUMIF([1]route!$E$3:$E$10005,E562,[1]!Table1[17])</f>
        <v>0</v>
      </c>
      <c r="AV562" s="30">
        <f ca="1">SUMIF([1]route!$E$3:$E$10005,E562,[1]!Table1[18])</f>
        <v>0</v>
      </c>
      <c r="AW562" s="30">
        <f ca="1">SUMIF([1]route!$E$3:$E$10005,E562,[1]!Table1[19])</f>
        <v>0</v>
      </c>
      <c r="AX562" s="30">
        <f ca="1">SUMIF([1]route!$E$3:$E$10005,E562,[1]!Table1[20])</f>
        <v>0</v>
      </c>
      <c r="AY562" s="30">
        <f ca="1">SUMIF([1]route!$E$3:$E$10005,E562,[1]!Table1[21])</f>
        <v>0</v>
      </c>
      <c r="AZ562" s="30">
        <f ca="1">SUMIF([1]route!$E$3:$E$10005,E562,[1]!Table1[22])</f>
        <v>0</v>
      </c>
      <c r="BA562" s="30">
        <f ca="1">SUMIF([1]route!$E$3:$E$10005,E562,[1]!Table1[23])</f>
        <v>0</v>
      </c>
      <c r="BB562" s="30">
        <f ca="1">SUMIF([1]route!$E$3:$E$10005,E562,[1]!Table1[24])</f>
        <v>0</v>
      </c>
      <c r="BC562" s="30">
        <f ca="1">SUMIF([1]route!$E$3:$E$10005,E562,[1]!Table1[25])</f>
        <v>0</v>
      </c>
      <c r="BD562" s="30">
        <f ca="1">SUMIF([1]route!$E$3:$E$10005,E562,[1]!Table1[26])</f>
        <v>0</v>
      </c>
      <c r="BE562" s="30">
        <f ca="1">SUMIF([1]route!$E$3:$E$10005,E562,[1]!Table1[27])</f>
        <v>0</v>
      </c>
      <c r="BF562" s="30">
        <f ca="1">SUMIF([1]route!$E$3:$E$10005,E562,[1]!Table1[28])</f>
        <v>0</v>
      </c>
      <c r="BG562" s="30">
        <f ca="1">SUMIF([1]route!$E$3:$E$10005,E562,[1]!Table1[29])</f>
        <v>0</v>
      </c>
      <c r="BH562" s="30">
        <f ca="1">SUMIF([1]route!$E$3:$E$10005,E562,[1]!Table1[30])</f>
        <v>0</v>
      </c>
      <c r="BI562" s="30">
        <f ca="1">SUMIF([1]route!$E$3:$E$10005,E562,[1]!Table1[31])</f>
        <v>0</v>
      </c>
      <c r="BJ562" s="30">
        <f ca="1">SUMIF([1]route!$E$3:$E$10005,E562,[1]!Table1[Remain PO])</f>
        <v>0</v>
      </c>
      <c r="BK562" s="31">
        <f ca="1">SUMIF([1]route!$E$3:$E$10005,E562,[1]!Table1[N+1])</f>
        <v>0</v>
      </c>
      <c r="BL562" s="31">
        <f ca="1">SUMIF([1]route!$E$3:$E$10005,E562,[1]!Table1[N+2])</f>
        <v>0</v>
      </c>
      <c r="BM562" s="31">
        <f ca="1">SUMIF([1]route!$E$3:$E$10005,E562,[1]!Table1[N+3])</f>
        <v>0</v>
      </c>
      <c r="BN562" s="32">
        <f ca="1">SUMIF([1]route!$E$3:$E$10005,E562,[1]!Table1[N+4])</f>
        <v>0</v>
      </c>
      <c r="BP562" s="37">
        <f t="shared" si="201"/>
        <v>0</v>
      </c>
      <c r="BQ562" s="35">
        <f t="shared" ca="1" si="210"/>
        <v>0</v>
      </c>
      <c r="BR562" s="35">
        <f t="shared" ca="1" si="210"/>
        <v>0</v>
      </c>
      <c r="BS562" s="35">
        <f t="shared" ca="1" si="210"/>
        <v>0</v>
      </c>
      <c r="BT562" s="35">
        <f t="shared" ca="1" si="210"/>
        <v>0</v>
      </c>
      <c r="BU562" s="35">
        <f t="shared" ca="1" si="210"/>
        <v>0</v>
      </c>
      <c r="BV562" s="35">
        <f t="shared" ca="1" si="210"/>
        <v>0</v>
      </c>
      <c r="BW562" s="35">
        <f t="shared" ca="1" si="210"/>
        <v>0</v>
      </c>
      <c r="BX562" s="35">
        <f t="shared" ca="1" si="210"/>
        <v>0</v>
      </c>
      <c r="BY562" s="35">
        <f t="shared" ca="1" si="210"/>
        <v>0</v>
      </c>
      <c r="BZ562" s="35">
        <f t="shared" ca="1" si="208"/>
        <v>0</v>
      </c>
      <c r="CA562" s="35">
        <f t="shared" ca="1" si="207"/>
        <v>0</v>
      </c>
      <c r="CB562" s="35">
        <f t="shared" ca="1" si="207"/>
        <v>0</v>
      </c>
      <c r="CC562" s="35">
        <f t="shared" ca="1" si="207"/>
        <v>0</v>
      </c>
      <c r="CD562" s="35">
        <f t="shared" ca="1" si="207"/>
        <v>0</v>
      </c>
      <c r="CE562" s="35">
        <f t="shared" ca="1" si="207"/>
        <v>0</v>
      </c>
      <c r="CF562" s="35">
        <f t="shared" ca="1" si="207"/>
        <v>0</v>
      </c>
      <c r="CG562" s="35">
        <f t="shared" ca="1" si="207"/>
        <v>0</v>
      </c>
      <c r="CH562" s="35">
        <f t="shared" ca="1" si="207"/>
        <v>0</v>
      </c>
      <c r="CI562" s="35">
        <f t="shared" ca="1" si="207"/>
        <v>0</v>
      </c>
      <c r="CJ562" s="35">
        <f t="shared" ca="1" si="209"/>
        <v>0</v>
      </c>
      <c r="CK562" s="35">
        <f t="shared" ca="1" si="209"/>
        <v>0</v>
      </c>
      <c r="CL562" s="35">
        <f t="shared" ca="1" si="209"/>
        <v>0</v>
      </c>
      <c r="CM562" s="35">
        <f t="shared" ca="1" si="202"/>
        <v>0</v>
      </c>
      <c r="CN562" s="35">
        <f t="shared" ca="1" si="202"/>
        <v>0</v>
      </c>
      <c r="CO562" s="35">
        <f t="shared" ca="1" si="202"/>
        <v>0</v>
      </c>
      <c r="CP562" s="35">
        <f t="shared" ca="1" si="202"/>
        <v>0</v>
      </c>
      <c r="CQ562" s="35">
        <f t="shared" ca="1" si="202"/>
        <v>0</v>
      </c>
      <c r="CR562" s="35">
        <f t="shared" ca="1" si="202"/>
        <v>0</v>
      </c>
      <c r="CS562" s="35">
        <f t="shared" ca="1" si="206"/>
        <v>0</v>
      </c>
      <c r="CT562" s="35">
        <f t="shared" ca="1" si="206"/>
        <v>0</v>
      </c>
      <c r="CU562" s="35">
        <f t="shared" ca="1" si="206"/>
        <v>0</v>
      </c>
      <c r="CV562" s="35">
        <f t="shared" ca="1" si="206"/>
        <v>0</v>
      </c>
      <c r="CW562" s="38">
        <f t="shared" ca="1" si="206"/>
        <v>0</v>
      </c>
      <c r="CX562" s="38">
        <f t="shared" ca="1" si="206"/>
        <v>0</v>
      </c>
      <c r="CY562" s="38">
        <f t="shared" ca="1" si="206"/>
        <v>0</v>
      </c>
      <c r="CZ562" s="39">
        <f t="shared" ca="1" si="197"/>
        <v>0</v>
      </c>
      <c r="DA562" s="35"/>
    </row>
    <row r="563" spans="4:105" x14ac:dyDescent="0.3">
      <c r="D563" s="19"/>
      <c r="E563" s="20"/>
      <c r="F563" s="21"/>
      <c r="G563" s="21"/>
      <c r="H563" s="21"/>
      <c r="I563" s="19"/>
      <c r="J563" s="19"/>
      <c r="K563" s="21"/>
      <c r="L563" s="21"/>
      <c r="M563" s="22"/>
      <c r="N563" s="22"/>
      <c r="O563" s="19"/>
      <c r="P563" s="21"/>
      <c r="Q563" s="62" t="str">
        <f>'Cutting Rules'!AD563</f>
        <v>0------------</v>
      </c>
      <c r="R563" s="23"/>
      <c r="S563" s="24"/>
      <c r="T563" s="78" t="s">
        <v>547</v>
      </c>
      <c r="U563" s="19"/>
      <c r="V563" s="25"/>
      <c r="W563" s="26"/>
      <c r="X563" s="27"/>
      <c r="Y563" s="47"/>
      <c r="Z563" s="121" t="str">
        <f>IFERROR(VLOOKUP(E563,[1]route!$E$3:$BL$10005,59,0),"")&amp;IFERROR(VLOOKUP(E563,[1]route!$E$3:$BL$10005,60,0),"")</f>
        <v/>
      </c>
      <c r="AA563" s="28">
        <f t="shared" si="199"/>
        <v>0</v>
      </c>
      <c r="AB563" s="77">
        <f t="shared" si="200"/>
        <v>0</v>
      </c>
      <c r="AC563" s="4">
        <f t="shared" si="198"/>
        <v>1</v>
      </c>
      <c r="AD563" s="29">
        <v>0</v>
      </c>
      <c r="AE563" s="30">
        <f ca="1">SUMIF([1]route!$E$3:$E$10005,E563,[1]!Table1[1])</f>
        <v>0</v>
      </c>
      <c r="AF563" s="30">
        <f ca="1">SUMIF([1]route!$E$3:$E$10005,E563,[1]!Table1[2])</f>
        <v>0</v>
      </c>
      <c r="AG563" s="30">
        <f ca="1">SUMIF([1]route!$E$3:$E$10005,E563,[1]!Table1[3])</f>
        <v>0</v>
      </c>
      <c r="AH563" s="30">
        <f ca="1">SUMIF([1]route!$E$3:$E$10005,E563,[1]!Table1[4])</f>
        <v>0</v>
      </c>
      <c r="AI563" s="30">
        <f ca="1">SUMIF([1]route!$E$3:$E$10005,E563,[1]!Table1[5])</f>
        <v>0</v>
      </c>
      <c r="AJ563" s="30">
        <f ca="1">SUMIF([1]route!$E$3:$E$10005,E563,[1]!Table1[6])</f>
        <v>0</v>
      </c>
      <c r="AK563" s="30">
        <f ca="1">SUMIF([1]route!$E$3:$E$10005,E563,[1]!Table1[7])</f>
        <v>0</v>
      </c>
      <c r="AL563" s="30">
        <f ca="1">SUMIF([1]route!$E$3:$E$10005,E563,[1]!Table1[8])</f>
        <v>0</v>
      </c>
      <c r="AM563" s="30">
        <f ca="1">SUMIF([1]route!$E$3:$E$10005,E563,[1]!Table1[9])</f>
        <v>0</v>
      </c>
      <c r="AN563" s="30">
        <f ca="1">SUMIF([1]route!$E$3:$E$10005,E563,[1]!Table1[10])</f>
        <v>0</v>
      </c>
      <c r="AO563" s="30">
        <f ca="1">SUMIF([1]route!$E$3:$E$10005,E563,[1]!Table1[11])</f>
        <v>0</v>
      </c>
      <c r="AP563" s="30">
        <f ca="1">SUMIF([1]route!$E$3:$E$10005,E563,[1]!Table1[12])</f>
        <v>0</v>
      </c>
      <c r="AQ563" s="30">
        <f ca="1">SUMIF([1]route!$E$3:$E$10005,E563,[1]!Table1[13])</f>
        <v>0</v>
      </c>
      <c r="AR563" s="30">
        <f ca="1">SUMIF([1]route!$E$3:$E$10005,E563,[1]!Table1[14])</f>
        <v>0</v>
      </c>
      <c r="AS563" s="30">
        <f ca="1">SUMIF([1]route!$E$3:$E$10005,E563,[1]!Table1[15])</f>
        <v>0</v>
      </c>
      <c r="AT563" s="30">
        <f ca="1">SUMIF([1]route!$E$3:$E$10005,E563,[1]!Table1[16])</f>
        <v>0</v>
      </c>
      <c r="AU563" s="30">
        <f ca="1">SUMIF([1]route!$E$3:$E$10005,E563,[1]!Table1[17])</f>
        <v>0</v>
      </c>
      <c r="AV563" s="30">
        <f ca="1">SUMIF([1]route!$E$3:$E$10005,E563,[1]!Table1[18])</f>
        <v>0</v>
      </c>
      <c r="AW563" s="30">
        <f ca="1">SUMIF([1]route!$E$3:$E$10005,E563,[1]!Table1[19])</f>
        <v>0</v>
      </c>
      <c r="AX563" s="30">
        <f ca="1">SUMIF([1]route!$E$3:$E$10005,E563,[1]!Table1[20])</f>
        <v>0</v>
      </c>
      <c r="AY563" s="30">
        <f ca="1">SUMIF([1]route!$E$3:$E$10005,E563,[1]!Table1[21])</f>
        <v>0</v>
      </c>
      <c r="AZ563" s="30">
        <f ca="1">SUMIF([1]route!$E$3:$E$10005,E563,[1]!Table1[22])</f>
        <v>0</v>
      </c>
      <c r="BA563" s="30">
        <f ca="1">SUMIF([1]route!$E$3:$E$10005,E563,[1]!Table1[23])</f>
        <v>0</v>
      </c>
      <c r="BB563" s="30">
        <f ca="1">SUMIF([1]route!$E$3:$E$10005,E563,[1]!Table1[24])</f>
        <v>0</v>
      </c>
      <c r="BC563" s="30">
        <f ca="1">SUMIF([1]route!$E$3:$E$10005,E563,[1]!Table1[25])</f>
        <v>0</v>
      </c>
      <c r="BD563" s="30">
        <f ca="1">SUMIF([1]route!$E$3:$E$10005,E563,[1]!Table1[26])</f>
        <v>0</v>
      </c>
      <c r="BE563" s="30">
        <f ca="1">SUMIF([1]route!$E$3:$E$10005,E563,[1]!Table1[27])</f>
        <v>0</v>
      </c>
      <c r="BF563" s="30">
        <f ca="1">SUMIF([1]route!$E$3:$E$10005,E563,[1]!Table1[28])</f>
        <v>0</v>
      </c>
      <c r="BG563" s="30">
        <f ca="1">SUMIF([1]route!$E$3:$E$10005,E563,[1]!Table1[29])</f>
        <v>0</v>
      </c>
      <c r="BH563" s="30">
        <f ca="1">SUMIF([1]route!$E$3:$E$10005,E563,[1]!Table1[30])</f>
        <v>0</v>
      </c>
      <c r="BI563" s="30">
        <f ca="1">SUMIF([1]route!$E$3:$E$10005,E563,[1]!Table1[31])</f>
        <v>0</v>
      </c>
      <c r="BJ563" s="30">
        <f ca="1">SUMIF([1]route!$E$3:$E$10005,E563,[1]!Table1[Remain PO])</f>
        <v>0</v>
      </c>
      <c r="BK563" s="31">
        <f ca="1">SUMIF([1]route!$E$3:$E$10005,E563,[1]!Table1[N+1])</f>
        <v>0</v>
      </c>
      <c r="BL563" s="31">
        <f ca="1">SUMIF([1]route!$E$3:$E$10005,E563,[1]!Table1[N+2])</f>
        <v>0</v>
      </c>
      <c r="BM563" s="31">
        <f ca="1">SUMIF([1]route!$E$3:$E$10005,E563,[1]!Table1[N+3])</f>
        <v>0</v>
      </c>
      <c r="BN563" s="32">
        <f ca="1">SUMIF([1]route!$E$3:$E$10005,E563,[1]!Table1[N+4])</f>
        <v>0</v>
      </c>
      <c r="BP563" s="37">
        <f t="shared" si="201"/>
        <v>0</v>
      </c>
      <c r="BQ563" s="35">
        <f t="shared" ca="1" si="210"/>
        <v>0</v>
      </c>
      <c r="BR563" s="35">
        <f t="shared" ca="1" si="210"/>
        <v>0</v>
      </c>
      <c r="BS563" s="35">
        <f t="shared" ca="1" si="210"/>
        <v>0</v>
      </c>
      <c r="BT563" s="35">
        <f t="shared" ca="1" si="210"/>
        <v>0</v>
      </c>
      <c r="BU563" s="35">
        <f t="shared" ca="1" si="210"/>
        <v>0</v>
      </c>
      <c r="BV563" s="35">
        <f t="shared" ca="1" si="210"/>
        <v>0</v>
      </c>
      <c r="BW563" s="35">
        <f t="shared" ca="1" si="210"/>
        <v>0</v>
      </c>
      <c r="BX563" s="35">
        <f t="shared" ca="1" si="210"/>
        <v>0</v>
      </c>
      <c r="BY563" s="35">
        <f t="shared" ca="1" si="210"/>
        <v>0</v>
      </c>
      <c r="BZ563" s="35">
        <f t="shared" ca="1" si="208"/>
        <v>0</v>
      </c>
      <c r="CA563" s="35">
        <f t="shared" ca="1" si="207"/>
        <v>0</v>
      </c>
      <c r="CB563" s="35">
        <f t="shared" ca="1" si="207"/>
        <v>0</v>
      </c>
      <c r="CC563" s="35">
        <f t="shared" ca="1" si="207"/>
        <v>0</v>
      </c>
      <c r="CD563" s="35">
        <f t="shared" ca="1" si="207"/>
        <v>0</v>
      </c>
      <c r="CE563" s="35">
        <f t="shared" ca="1" si="207"/>
        <v>0</v>
      </c>
      <c r="CF563" s="35">
        <f t="shared" ca="1" si="207"/>
        <v>0</v>
      </c>
      <c r="CG563" s="35">
        <f t="shared" ca="1" si="207"/>
        <v>0</v>
      </c>
      <c r="CH563" s="35">
        <f t="shared" ca="1" si="207"/>
        <v>0</v>
      </c>
      <c r="CI563" s="35">
        <f t="shared" ca="1" si="207"/>
        <v>0</v>
      </c>
      <c r="CJ563" s="35">
        <f t="shared" ca="1" si="209"/>
        <v>0</v>
      </c>
      <c r="CK563" s="35">
        <f t="shared" ca="1" si="209"/>
        <v>0</v>
      </c>
      <c r="CL563" s="35">
        <f t="shared" ca="1" si="209"/>
        <v>0</v>
      </c>
      <c r="CM563" s="35">
        <f t="shared" ca="1" si="202"/>
        <v>0</v>
      </c>
      <c r="CN563" s="35">
        <f t="shared" ca="1" si="202"/>
        <v>0</v>
      </c>
      <c r="CO563" s="35">
        <f t="shared" ca="1" si="202"/>
        <v>0</v>
      </c>
      <c r="CP563" s="35">
        <f t="shared" ca="1" si="202"/>
        <v>0</v>
      </c>
      <c r="CQ563" s="35">
        <f t="shared" ca="1" si="202"/>
        <v>0</v>
      </c>
      <c r="CR563" s="35">
        <f t="shared" ca="1" si="202"/>
        <v>0</v>
      </c>
      <c r="CS563" s="35">
        <f t="shared" ca="1" si="206"/>
        <v>0</v>
      </c>
      <c r="CT563" s="35">
        <f t="shared" ca="1" si="206"/>
        <v>0</v>
      </c>
      <c r="CU563" s="35">
        <f t="shared" ca="1" si="206"/>
        <v>0</v>
      </c>
      <c r="CV563" s="35">
        <f t="shared" ca="1" si="206"/>
        <v>0</v>
      </c>
      <c r="CW563" s="38">
        <f t="shared" ca="1" si="206"/>
        <v>0</v>
      </c>
      <c r="CX563" s="38">
        <f t="shared" ca="1" si="206"/>
        <v>0</v>
      </c>
      <c r="CY563" s="38">
        <f t="shared" ca="1" si="206"/>
        <v>0</v>
      </c>
      <c r="CZ563" s="39">
        <f t="shared" ca="1" si="197"/>
        <v>0</v>
      </c>
      <c r="DA563" s="35"/>
    </row>
    <row r="564" spans="4:105" x14ac:dyDescent="0.3">
      <c r="D564" s="19"/>
      <c r="E564" s="20"/>
      <c r="F564" s="21"/>
      <c r="G564" s="21"/>
      <c r="H564" s="21"/>
      <c r="I564" s="19"/>
      <c r="J564" s="19"/>
      <c r="K564" s="21"/>
      <c r="L564" s="21"/>
      <c r="M564" s="22"/>
      <c r="N564" s="22"/>
      <c r="O564" s="19"/>
      <c r="P564" s="21"/>
      <c r="Q564" s="62" t="str">
        <f>'Cutting Rules'!AD564</f>
        <v>0------------</v>
      </c>
      <c r="R564" s="23"/>
      <c r="S564" s="24"/>
      <c r="T564" s="78" t="s">
        <v>547</v>
      </c>
      <c r="U564" s="19"/>
      <c r="V564" s="25"/>
      <c r="W564" s="26"/>
      <c r="X564" s="27"/>
      <c r="Y564" s="47"/>
      <c r="Z564" s="121" t="str">
        <f>IFERROR(VLOOKUP(E564,[1]route!$E$3:$BL$10005,59,0),"")&amp;IFERROR(VLOOKUP(E564,[1]route!$E$3:$BL$10005,60,0),"")</f>
        <v/>
      </c>
      <c r="AA564" s="28">
        <f t="shared" si="199"/>
        <v>0</v>
      </c>
      <c r="AB564" s="77">
        <f t="shared" si="200"/>
        <v>0</v>
      </c>
      <c r="AC564" s="4">
        <f t="shared" si="198"/>
        <v>1</v>
      </c>
      <c r="AD564" s="29">
        <v>0</v>
      </c>
      <c r="AE564" s="30">
        <f ca="1">SUMIF([1]route!$E$3:$E$10005,E564,[1]!Table1[1])</f>
        <v>0</v>
      </c>
      <c r="AF564" s="30">
        <f ca="1">SUMIF([1]route!$E$3:$E$10005,E564,[1]!Table1[2])</f>
        <v>0</v>
      </c>
      <c r="AG564" s="30">
        <f ca="1">SUMIF([1]route!$E$3:$E$10005,E564,[1]!Table1[3])</f>
        <v>0</v>
      </c>
      <c r="AH564" s="30">
        <f ca="1">SUMIF([1]route!$E$3:$E$10005,E564,[1]!Table1[4])</f>
        <v>0</v>
      </c>
      <c r="AI564" s="30">
        <f ca="1">SUMIF([1]route!$E$3:$E$10005,E564,[1]!Table1[5])</f>
        <v>0</v>
      </c>
      <c r="AJ564" s="30">
        <f ca="1">SUMIF([1]route!$E$3:$E$10005,E564,[1]!Table1[6])</f>
        <v>0</v>
      </c>
      <c r="AK564" s="30">
        <f ca="1">SUMIF([1]route!$E$3:$E$10005,E564,[1]!Table1[7])</f>
        <v>0</v>
      </c>
      <c r="AL564" s="30">
        <f ca="1">SUMIF([1]route!$E$3:$E$10005,E564,[1]!Table1[8])</f>
        <v>0</v>
      </c>
      <c r="AM564" s="30">
        <f ca="1">SUMIF([1]route!$E$3:$E$10005,E564,[1]!Table1[9])</f>
        <v>0</v>
      </c>
      <c r="AN564" s="30">
        <f ca="1">SUMIF([1]route!$E$3:$E$10005,E564,[1]!Table1[10])</f>
        <v>0</v>
      </c>
      <c r="AO564" s="30">
        <f ca="1">SUMIF([1]route!$E$3:$E$10005,E564,[1]!Table1[11])</f>
        <v>0</v>
      </c>
      <c r="AP564" s="30">
        <f ca="1">SUMIF([1]route!$E$3:$E$10005,E564,[1]!Table1[12])</f>
        <v>0</v>
      </c>
      <c r="AQ564" s="30">
        <f ca="1">SUMIF([1]route!$E$3:$E$10005,E564,[1]!Table1[13])</f>
        <v>0</v>
      </c>
      <c r="AR564" s="30">
        <f ca="1">SUMIF([1]route!$E$3:$E$10005,E564,[1]!Table1[14])</f>
        <v>0</v>
      </c>
      <c r="AS564" s="30">
        <f ca="1">SUMIF([1]route!$E$3:$E$10005,E564,[1]!Table1[15])</f>
        <v>0</v>
      </c>
      <c r="AT564" s="30">
        <f ca="1">SUMIF([1]route!$E$3:$E$10005,E564,[1]!Table1[16])</f>
        <v>0</v>
      </c>
      <c r="AU564" s="30">
        <f ca="1">SUMIF([1]route!$E$3:$E$10005,E564,[1]!Table1[17])</f>
        <v>0</v>
      </c>
      <c r="AV564" s="30">
        <f ca="1">SUMIF([1]route!$E$3:$E$10005,E564,[1]!Table1[18])</f>
        <v>0</v>
      </c>
      <c r="AW564" s="30">
        <f ca="1">SUMIF([1]route!$E$3:$E$10005,E564,[1]!Table1[19])</f>
        <v>0</v>
      </c>
      <c r="AX564" s="30">
        <f ca="1">SUMIF([1]route!$E$3:$E$10005,E564,[1]!Table1[20])</f>
        <v>0</v>
      </c>
      <c r="AY564" s="30">
        <f ca="1">SUMIF([1]route!$E$3:$E$10005,E564,[1]!Table1[21])</f>
        <v>0</v>
      </c>
      <c r="AZ564" s="30">
        <f ca="1">SUMIF([1]route!$E$3:$E$10005,E564,[1]!Table1[22])</f>
        <v>0</v>
      </c>
      <c r="BA564" s="30">
        <f ca="1">SUMIF([1]route!$E$3:$E$10005,E564,[1]!Table1[23])</f>
        <v>0</v>
      </c>
      <c r="BB564" s="30">
        <f ca="1">SUMIF([1]route!$E$3:$E$10005,E564,[1]!Table1[24])</f>
        <v>0</v>
      </c>
      <c r="BC564" s="30">
        <f ca="1">SUMIF([1]route!$E$3:$E$10005,E564,[1]!Table1[25])</f>
        <v>0</v>
      </c>
      <c r="BD564" s="30">
        <f ca="1">SUMIF([1]route!$E$3:$E$10005,E564,[1]!Table1[26])</f>
        <v>0</v>
      </c>
      <c r="BE564" s="30">
        <f ca="1">SUMIF([1]route!$E$3:$E$10005,E564,[1]!Table1[27])</f>
        <v>0</v>
      </c>
      <c r="BF564" s="30">
        <f ca="1">SUMIF([1]route!$E$3:$E$10005,E564,[1]!Table1[28])</f>
        <v>0</v>
      </c>
      <c r="BG564" s="30">
        <f ca="1">SUMIF([1]route!$E$3:$E$10005,E564,[1]!Table1[29])</f>
        <v>0</v>
      </c>
      <c r="BH564" s="30">
        <f ca="1">SUMIF([1]route!$E$3:$E$10005,E564,[1]!Table1[30])</f>
        <v>0</v>
      </c>
      <c r="BI564" s="30">
        <f ca="1">SUMIF([1]route!$E$3:$E$10005,E564,[1]!Table1[31])</f>
        <v>0</v>
      </c>
      <c r="BJ564" s="30">
        <f ca="1">SUMIF([1]route!$E$3:$E$10005,E564,[1]!Table1[Remain PO])</f>
        <v>0</v>
      </c>
      <c r="BK564" s="31">
        <f ca="1">SUMIF([1]route!$E$3:$E$10005,E564,[1]!Table1[N+1])</f>
        <v>0</v>
      </c>
      <c r="BL564" s="31">
        <f ca="1">SUMIF([1]route!$E$3:$E$10005,E564,[1]!Table1[N+2])</f>
        <v>0</v>
      </c>
      <c r="BM564" s="31">
        <f ca="1">SUMIF([1]route!$E$3:$E$10005,E564,[1]!Table1[N+3])</f>
        <v>0</v>
      </c>
      <c r="BN564" s="32">
        <f ca="1">SUMIF([1]route!$E$3:$E$10005,E564,[1]!Table1[N+4])</f>
        <v>0</v>
      </c>
      <c r="BP564" s="37">
        <f t="shared" si="201"/>
        <v>0</v>
      </c>
      <c r="BQ564" s="35">
        <f t="shared" ca="1" si="210"/>
        <v>0</v>
      </c>
      <c r="BR564" s="35">
        <f t="shared" ca="1" si="210"/>
        <v>0</v>
      </c>
      <c r="BS564" s="35">
        <f t="shared" ca="1" si="210"/>
        <v>0</v>
      </c>
      <c r="BT564" s="35">
        <f t="shared" ca="1" si="210"/>
        <v>0</v>
      </c>
      <c r="BU564" s="35">
        <f t="shared" ca="1" si="210"/>
        <v>0</v>
      </c>
      <c r="BV564" s="35">
        <f t="shared" ca="1" si="210"/>
        <v>0</v>
      </c>
      <c r="BW564" s="35">
        <f t="shared" ca="1" si="210"/>
        <v>0</v>
      </c>
      <c r="BX564" s="35">
        <f t="shared" ca="1" si="210"/>
        <v>0</v>
      </c>
      <c r="BY564" s="35">
        <f t="shared" ca="1" si="210"/>
        <v>0</v>
      </c>
      <c r="BZ564" s="35">
        <f t="shared" ca="1" si="208"/>
        <v>0</v>
      </c>
      <c r="CA564" s="35">
        <f t="shared" ca="1" si="207"/>
        <v>0</v>
      </c>
      <c r="CB564" s="35">
        <f t="shared" ca="1" si="207"/>
        <v>0</v>
      </c>
      <c r="CC564" s="35">
        <f t="shared" ca="1" si="207"/>
        <v>0</v>
      </c>
      <c r="CD564" s="35">
        <f t="shared" ca="1" si="207"/>
        <v>0</v>
      </c>
      <c r="CE564" s="35">
        <f t="shared" ca="1" si="207"/>
        <v>0</v>
      </c>
      <c r="CF564" s="35">
        <f t="shared" ca="1" si="207"/>
        <v>0</v>
      </c>
      <c r="CG564" s="35">
        <f t="shared" ca="1" si="207"/>
        <v>0</v>
      </c>
      <c r="CH564" s="35">
        <f t="shared" ca="1" si="207"/>
        <v>0</v>
      </c>
      <c r="CI564" s="35">
        <f t="shared" ca="1" si="207"/>
        <v>0</v>
      </c>
      <c r="CJ564" s="35">
        <f t="shared" ca="1" si="209"/>
        <v>0</v>
      </c>
      <c r="CK564" s="35">
        <f t="shared" ca="1" si="209"/>
        <v>0</v>
      </c>
      <c r="CL564" s="35">
        <f t="shared" ca="1" si="209"/>
        <v>0</v>
      </c>
      <c r="CM564" s="35">
        <f t="shared" ca="1" si="202"/>
        <v>0</v>
      </c>
      <c r="CN564" s="35">
        <f t="shared" ca="1" si="202"/>
        <v>0</v>
      </c>
      <c r="CO564" s="35">
        <f t="shared" ca="1" si="202"/>
        <v>0</v>
      </c>
      <c r="CP564" s="35">
        <f t="shared" ca="1" si="202"/>
        <v>0</v>
      </c>
      <c r="CQ564" s="35">
        <f t="shared" ca="1" si="202"/>
        <v>0</v>
      </c>
      <c r="CR564" s="35">
        <f t="shared" ca="1" si="202"/>
        <v>0</v>
      </c>
      <c r="CS564" s="35">
        <f t="shared" ca="1" si="206"/>
        <v>0</v>
      </c>
      <c r="CT564" s="35">
        <f t="shared" ca="1" si="206"/>
        <v>0</v>
      </c>
      <c r="CU564" s="35">
        <f t="shared" ca="1" si="206"/>
        <v>0</v>
      </c>
      <c r="CV564" s="35">
        <f t="shared" ca="1" si="206"/>
        <v>0</v>
      </c>
      <c r="CW564" s="38">
        <f t="shared" ca="1" si="206"/>
        <v>0</v>
      </c>
      <c r="CX564" s="38">
        <f t="shared" ca="1" si="206"/>
        <v>0</v>
      </c>
      <c r="CY564" s="38">
        <f t="shared" ca="1" si="206"/>
        <v>0</v>
      </c>
      <c r="CZ564" s="39">
        <f t="shared" ca="1" si="197"/>
        <v>0</v>
      </c>
      <c r="DA564" s="35"/>
    </row>
    <row r="565" spans="4:105" x14ac:dyDescent="0.3">
      <c r="D565" s="19"/>
      <c r="E565" s="20"/>
      <c r="F565" s="21"/>
      <c r="G565" s="21"/>
      <c r="H565" s="21"/>
      <c r="I565" s="19"/>
      <c r="J565" s="19"/>
      <c r="K565" s="21"/>
      <c r="L565" s="21"/>
      <c r="M565" s="22"/>
      <c r="N565" s="22"/>
      <c r="O565" s="19"/>
      <c r="P565" s="21"/>
      <c r="Q565" s="62" t="str">
        <f>'Cutting Rules'!AD565</f>
        <v>0------------</v>
      </c>
      <c r="R565" s="23"/>
      <c r="S565" s="24"/>
      <c r="T565" s="78" t="s">
        <v>547</v>
      </c>
      <c r="U565" s="19"/>
      <c r="V565" s="25"/>
      <c r="W565" s="26"/>
      <c r="X565" s="27"/>
      <c r="Y565" s="47"/>
      <c r="Z565" s="121" t="str">
        <f>IFERROR(VLOOKUP(E565,[1]route!$E$3:$BL$10005,59,0),"")&amp;IFERROR(VLOOKUP(E565,[1]route!$E$3:$BL$10005,60,0),"")</f>
        <v/>
      </c>
      <c r="AA565" s="28">
        <f t="shared" si="199"/>
        <v>0</v>
      </c>
      <c r="AB565" s="77">
        <f t="shared" si="200"/>
        <v>0</v>
      </c>
      <c r="AC565" s="4">
        <f t="shared" si="198"/>
        <v>1</v>
      </c>
      <c r="AD565" s="29">
        <v>0</v>
      </c>
      <c r="AE565" s="30">
        <f ca="1">SUMIF([1]route!$E$3:$E$10005,E565,[1]!Table1[1])</f>
        <v>0</v>
      </c>
      <c r="AF565" s="30">
        <f ca="1">SUMIF([1]route!$E$3:$E$10005,E565,[1]!Table1[2])</f>
        <v>0</v>
      </c>
      <c r="AG565" s="30">
        <f ca="1">SUMIF([1]route!$E$3:$E$10005,E565,[1]!Table1[3])</f>
        <v>0</v>
      </c>
      <c r="AH565" s="30">
        <f ca="1">SUMIF([1]route!$E$3:$E$10005,E565,[1]!Table1[4])</f>
        <v>0</v>
      </c>
      <c r="AI565" s="30">
        <f ca="1">SUMIF([1]route!$E$3:$E$10005,E565,[1]!Table1[5])</f>
        <v>0</v>
      </c>
      <c r="AJ565" s="30">
        <f ca="1">SUMIF([1]route!$E$3:$E$10005,E565,[1]!Table1[6])</f>
        <v>0</v>
      </c>
      <c r="AK565" s="30">
        <f ca="1">SUMIF([1]route!$E$3:$E$10005,E565,[1]!Table1[7])</f>
        <v>0</v>
      </c>
      <c r="AL565" s="30">
        <f ca="1">SUMIF([1]route!$E$3:$E$10005,E565,[1]!Table1[8])</f>
        <v>0</v>
      </c>
      <c r="AM565" s="30">
        <f ca="1">SUMIF([1]route!$E$3:$E$10005,E565,[1]!Table1[9])</f>
        <v>0</v>
      </c>
      <c r="AN565" s="30">
        <f ca="1">SUMIF([1]route!$E$3:$E$10005,E565,[1]!Table1[10])</f>
        <v>0</v>
      </c>
      <c r="AO565" s="30">
        <f ca="1">SUMIF([1]route!$E$3:$E$10005,E565,[1]!Table1[11])</f>
        <v>0</v>
      </c>
      <c r="AP565" s="30">
        <f ca="1">SUMIF([1]route!$E$3:$E$10005,E565,[1]!Table1[12])</f>
        <v>0</v>
      </c>
      <c r="AQ565" s="30">
        <f ca="1">SUMIF([1]route!$E$3:$E$10005,E565,[1]!Table1[13])</f>
        <v>0</v>
      </c>
      <c r="AR565" s="30">
        <f ca="1">SUMIF([1]route!$E$3:$E$10005,E565,[1]!Table1[14])</f>
        <v>0</v>
      </c>
      <c r="AS565" s="30">
        <f ca="1">SUMIF([1]route!$E$3:$E$10005,E565,[1]!Table1[15])</f>
        <v>0</v>
      </c>
      <c r="AT565" s="30">
        <f ca="1">SUMIF([1]route!$E$3:$E$10005,E565,[1]!Table1[16])</f>
        <v>0</v>
      </c>
      <c r="AU565" s="30">
        <f ca="1">SUMIF([1]route!$E$3:$E$10005,E565,[1]!Table1[17])</f>
        <v>0</v>
      </c>
      <c r="AV565" s="30">
        <f ca="1">SUMIF([1]route!$E$3:$E$10005,E565,[1]!Table1[18])</f>
        <v>0</v>
      </c>
      <c r="AW565" s="30">
        <f ca="1">SUMIF([1]route!$E$3:$E$10005,E565,[1]!Table1[19])</f>
        <v>0</v>
      </c>
      <c r="AX565" s="30">
        <f ca="1">SUMIF([1]route!$E$3:$E$10005,E565,[1]!Table1[20])</f>
        <v>0</v>
      </c>
      <c r="AY565" s="30">
        <f ca="1">SUMIF([1]route!$E$3:$E$10005,E565,[1]!Table1[21])</f>
        <v>0</v>
      </c>
      <c r="AZ565" s="30">
        <f ca="1">SUMIF([1]route!$E$3:$E$10005,E565,[1]!Table1[22])</f>
        <v>0</v>
      </c>
      <c r="BA565" s="30">
        <f ca="1">SUMIF([1]route!$E$3:$E$10005,E565,[1]!Table1[23])</f>
        <v>0</v>
      </c>
      <c r="BB565" s="30">
        <f ca="1">SUMIF([1]route!$E$3:$E$10005,E565,[1]!Table1[24])</f>
        <v>0</v>
      </c>
      <c r="BC565" s="30">
        <f ca="1">SUMIF([1]route!$E$3:$E$10005,E565,[1]!Table1[25])</f>
        <v>0</v>
      </c>
      <c r="BD565" s="30">
        <f ca="1">SUMIF([1]route!$E$3:$E$10005,E565,[1]!Table1[26])</f>
        <v>0</v>
      </c>
      <c r="BE565" s="30">
        <f ca="1">SUMIF([1]route!$E$3:$E$10005,E565,[1]!Table1[27])</f>
        <v>0</v>
      </c>
      <c r="BF565" s="30">
        <f ca="1">SUMIF([1]route!$E$3:$E$10005,E565,[1]!Table1[28])</f>
        <v>0</v>
      </c>
      <c r="BG565" s="30">
        <f ca="1">SUMIF([1]route!$E$3:$E$10005,E565,[1]!Table1[29])</f>
        <v>0</v>
      </c>
      <c r="BH565" s="30">
        <f ca="1">SUMIF([1]route!$E$3:$E$10005,E565,[1]!Table1[30])</f>
        <v>0</v>
      </c>
      <c r="BI565" s="30">
        <f ca="1">SUMIF([1]route!$E$3:$E$10005,E565,[1]!Table1[31])</f>
        <v>0</v>
      </c>
      <c r="BJ565" s="30">
        <f ca="1">SUMIF([1]route!$E$3:$E$10005,E565,[1]!Table1[Remain PO])</f>
        <v>0</v>
      </c>
      <c r="BK565" s="31">
        <f ca="1">SUMIF([1]route!$E$3:$E$10005,E565,[1]!Table1[N+1])</f>
        <v>0</v>
      </c>
      <c r="BL565" s="31">
        <f ca="1">SUMIF([1]route!$E$3:$E$10005,E565,[1]!Table1[N+2])</f>
        <v>0</v>
      </c>
      <c r="BM565" s="31">
        <f ca="1">SUMIF([1]route!$E$3:$E$10005,E565,[1]!Table1[N+3])</f>
        <v>0</v>
      </c>
      <c r="BN565" s="32">
        <f ca="1">SUMIF([1]route!$E$3:$E$10005,E565,[1]!Table1[N+4])</f>
        <v>0</v>
      </c>
      <c r="BP565" s="37">
        <f t="shared" si="201"/>
        <v>0</v>
      </c>
      <c r="BQ565" s="35">
        <f t="shared" ca="1" si="210"/>
        <v>0</v>
      </c>
      <c r="BR565" s="35">
        <f t="shared" ca="1" si="210"/>
        <v>0</v>
      </c>
      <c r="BS565" s="35">
        <f t="shared" ca="1" si="210"/>
        <v>0</v>
      </c>
      <c r="BT565" s="35">
        <f t="shared" ca="1" si="210"/>
        <v>0</v>
      </c>
      <c r="BU565" s="35">
        <f t="shared" ca="1" si="210"/>
        <v>0</v>
      </c>
      <c r="BV565" s="35">
        <f t="shared" ca="1" si="210"/>
        <v>0</v>
      </c>
      <c r="BW565" s="35">
        <f t="shared" ca="1" si="210"/>
        <v>0</v>
      </c>
      <c r="BX565" s="35">
        <f t="shared" ca="1" si="210"/>
        <v>0</v>
      </c>
      <c r="BY565" s="35">
        <f t="shared" ca="1" si="210"/>
        <v>0</v>
      </c>
      <c r="BZ565" s="35">
        <f t="shared" ca="1" si="208"/>
        <v>0</v>
      </c>
      <c r="CA565" s="35">
        <f t="shared" ca="1" si="207"/>
        <v>0</v>
      </c>
      <c r="CB565" s="35">
        <f t="shared" ca="1" si="207"/>
        <v>0</v>
      </c>
      <c r="CC565" s="35">
        <f t="shared" ca="1" si="207"/>
        <v>0</v>
      </c>
      <c r="CD565" s="35">
        <f t="shared" ca="1" si="207"/>
        <v>0</v>
      </c>
      <c r="CE565" s="35">
        <f t="shared" ca="1" si="207"/>
        <v>0</v>
      </c>
      <c r="CF565" s="35">
        <f t="shared" ca="1" si="207"/>
        <v>0</v>
      </c>
      <c r="CG565" s="35">
        <f t="shared" ca="1" si="207"/>
        <v>0</v>
      </c>
      <c r="CH565" s="35">
        <f t="shared" ca="1" si="207"/>
        <v>0</v>
      </c>
      <c r="CI565" s="35">
        <f t="shared" ca="1" si="207"/>
        <v>0</v>
      </c>
      <c r="CJ565" s="35">
        <f t="shared" ca="1" si="209"/>
        <v>0</v>
      </c>
      <c r="CK565" s="35">
        <f t="shared" ca="1" si="209"/>
        <v>0</v>
      </c>
      <c r="CL565" s="35">
        <f t="shared" ca="1" si="209"/>
        <v>0</v>
      </c>
      <c r="CM565" s="35">
        <f t="shared" ca="1" si="202"/>
        <v>0</v>
      </c>
      <c r="CN565" s="35">
        <f t="shared" ca="1" si="202"/>
        <v>0</v>
      </c>
      <c r="CO565" s="35">
        <f t="shared" ca="1" si="202"/>
        <v>0</v>
      </c>
      <c r="CP565" s="35">
        <f t="shared" ca="1" si="202"/>
        <v>0</v>
      </c>
      <c r="CQ565" s="35">
        <f t="shared" ca="1" si="202"/>
        <v>0</v>
      </c>
      <c r="CR565" s="35">
        <f t="shared" ca="1" si="202"/>
        <v>0</v>
      </c>
      <c r="CS565" s="35">
        <f t="shared" ca="1" si="206"/>
        <v>0</v>
      </c>
      <c r="CT565" s="35">
        <f t="shared" ca="1" si="206"/>
        <v>0</v>
      </c>
      <c r="CU565" s="35">
        <f t="shared" ca="1" si="206"/>
        <v>0</v>
      </c>
      <c r="CV565" s="35">
        <f t="shared" ca="1" si="206"/>
        <v>0</v>
      </c>
      <c r="CW565" s="38">
        <f t="shared" ca="1" si="206"/>
        <v>0</v>
      </c>
      <c r="CX565" s="38">
        <f t="shared" ca="1" si="206"/>
        <v>0</v>
      </c>
      <c r="CY565" s="38">
        <f t="shared" ca="1" si="206"/>
        <v>0</v>
      </c>
      <c r="CZ565" s="39">
        <f t="shared" ca="1" si="197"/>
        <v>0</v>
      </c>
      <c r="DA565" s="35"/>
    </row>
    <row r="566" spans="4:105" x14ac:dyDescent="0.3">
      <c r="D566" s="19"/>
      <c r="E566" s="20"/>
      <c r="F566" s="21"/>
      <c r="G566" s="21"/>
      <c r="H566" s="21"/>
      <c r="I566" s="19"/>
      <c r="J566" s="19"/>
      <c r="K566" s="21"/>
      <c r="L566" s="21"/>
      <c r="M566" s="22"/>
      <c r="N566" s="22"/>
      <c r="O566" s="19"/>
      <c r="P566" s="21"/>
      <c r="Q566" s="62" t="str">
        <f>'Cutting Rules'!AD566</f>
        <v>0------------</v>
      </c>
      <c r="R566" s="23"/>
      <c r="S566" s="24"/>
      <c r="T566" s="78" t="s">
        <v>547</v>
      </c>
      <c r="U566" s="19"/>
      <c r="V566" s="25"/>
      <c r="W566" s="26"/>
      <c r="X566" s="27"/>
      <c r="Y566" s="47"/>
      <c r="Z566" s="121" t="str">
        <f>IFERROR(VLOOKUP(E566,[1]route!$E$3:$BL$10005,59,0),"")&amp;IFERROR(VLOOKUP(E566,[1]route!$E$3:$BL$10005,60,0),"")</f>
        <v/>
      </c>
      <c r="AA566" s="28">
        <f t="shared" si="199"/>
        <v>0</v>
      </c>
      <c r="AB566" s="77">
        <f t="shared" si="200"/>
        <v>0</v>
      </c>
      <c r="AC566" s="4">
        <f t="shared" si="198"/>
        <v>1</v>
      </c>
      <c r="AD566" s="29">
        <v>0</v>
      </c>
      <c r="AE566" s="30">
        <f ca="1">SUMIF([1]route!$E$3:$E$10005,E566,[1]!Table1[1])</f>
        <v>0</v>
      </c>
      <c r="AF566" s="30">
        <f ca="1">SUMIF([1]route!$E$3:$E$10005,E566,[1]!Table1[2])</f>
        <v>0</v>
      </c>
      <c r="AG566" s="30">
        <f ca="1">SUMIF([1]route!$E$3:$E$10005,E566,[1]!Table1[3])</f>
        <v>0</v>
      </c>
      <c r="AH566" s="30">
        <f ca="1">SUMIF([1]route!$E$3:$E$10005,E566,[1]!Table1[4])</f>
        <v>0</v>
      </c>
      <c r="AI566" s="30">
        <f ca="1">SUMIF([1]route!$E$3:$E$10005,E566,[1]!Table1[5])</f>
        <v>0</v>
      </c>
      <c r="AJ566" s="30">
        <f ca="1">SUMIF([1]route!$E$3:$E$10005,E566,[1]!Table1[6])</f>
        <v>0</v>
      </c>
      <c r="AK566" s="30">
        <f ca="1">SUMIF([1]route!$E$3:$E$10005,E566,[1]!Table1[7])</f>
        <v>0</v>
      </c>
      <c r="AL566" s="30">
        <f ca="1">SUMIF([1]route!$E$3:$E$10005,E566,[1]!Table1[8])</f>
        <v>0</v>
      </c>
      <c r="AM566" s="30">
        <f ca="1">SUMIF([1]route!$E$3:$E$10005,E566,[1]!Table1[9])</f>
        <v>0</v>
      </c>
      <c r="AN566" s="30">
        <f ca="1">SUMIF([1]route!$E$3:$E$10005,E566,[1]!Table1[10])</f>
        <v>0</v>
      </c>
      <c r="AO566" s="30">
        <f ca="1">SUMIF([1]route!$E$3:$E$10005,E566,[1]!Table1[11])</f>
        <v>0</v>
      </c>
      <c r="AP566" s="30">
        <f ca="1">SUMIF([1]route!$E$3:$E$10005,E566,[1]!Table1[12])</f>
        <v>0</v>
      </c>
      <c r="AQ566" s="30">
        <f ca="1">SUMIF([1]route!$E$3:$E$10005,E566,[1]!Table1[13])</f>
        <v>0</v>
      </c>
      <c r="AR566" s="30">
        <f ca="1">SUMIF([1]route!$E$3:$E$10005,E566,[1]!Table1[14])</f>
        <v>0</v>
      </c>
      <c r="AS566" s="30">
        <f ca="1">SUMIF([1]route!$E$3:$E$10005,E566,[1]!Table1[15])</f>
        <v>0</v>
      </c>
      <c r="AT566" s="30">
        <f ca="1">SUMIF([1]route!$E$3:$E$10005,E566,[1]!Table1[16])</f>
        <v>0</v>
      </c>
      <c r="AU566" s="30">
        <f ca="1">SUMIF([1]route!$E$3:$E$10005,E566,[1]!Table1[17])</f>
        <v>0</v>
      </c>
      <c r="AV566" s="30">
        <f ca="1">SUMIF([1]route!$E$3:$E$10005,E566,[1]!Table1[18])</f>
        <v>0</v>
      </c>
      <c r="AW566" s="30">
        <f ca="1">SUMIF([1]route!$E$3:$E$10005,E566,[1]!Table1[19])</f>
        <v>0</v>
      </c>
      <c r="AX566" s="30">
        <f ca="1">SUMIF([1]route!$E$3:$E$10005,E566,[1]!Table1[20])</f>
        <v>0</v>
      </c>
      <c r="AY566" s="30">
        <f ca="1">SUMIF([1]route!$E$3:$E$10005,E566,[1]!Table1[21])</f>
        <v>0</v>
      </c>
      <c r="AZ566" s="30">
        <f ca="1">SUMIF([1]route!$E$3:$E$10005,E566,[1]!Table1[22])</f>
        <v>0</v>
      </c>
      <c r="BA566" s="30">
        <f ca="1">SUMIF([1]route!$E$3:$E$10005,E566,[1]!Table1[23])</f>
        <v>0</v>
      </c>
      <c r="BB566" s="30">
        <f ca="1">SUMIF([1]route!$E$3:$E$10005,E566,[1]!Table1[24])</f>
        <v>0</v>
      </c>
      <c r="BC566" s="30">
        <f ca="1">SUMIF([1]route!$E$3:$E$10005,E566,[1]!Table1[25])</f>
        <v>0</v>
      </c>
      <c r="BD566" s="30">
        <f ca="1">SUMIF([1]route!$E$3:$E$10005,E566,[1]!Table1[26])</f>
        <v>0</v>
      </c>
      <c r="BE566" s="30">
        <f ca="1">SUMIF([1]route!$E$3:$E$10005,E566,[1]!Table1[27])</f>
        <v>0</v>
      </c>
      <c r="BF566" s="30">
        <f ca="1">SUMIF([1]route!$E$3:$E$10005,E566,[1]!Table1[28])</f>
        <v>0</v>
      </c>
      <c r="BG566" s="30">
        <f ca="1">SUMIF([1]route!$E$3:$E$10005,E566,[1]!Table1[29])</f>
        <v>0</v>
      </c>
      <c r="BH566" s="30">
        <f ca="1">SUMIF([1]route!$E$3:$E$10005,E566,[1]!Table1[30])</f>
        <v>0</v>
      </c>
      <c r="BI566" s="30">
        <f ca="1">SUMIF([1]route!$E$3:$E$10005,E566,[1]!Table1[31])</f>
        <v>0</v>
      </c>
      <c r="BJ566" s="30">
        <f ca="1">SUMIF([1]route!$E$3:$E$10005,E566,[1]!Table1[Remain PO])</f>
        <v>0</v>
      </c>
      <c r="BK566" s="31">
        <f ca="1">SUMIF([1]route!$E$3:$E$10005,E566,[1]!Table1[N+1])</f>
        <v>0</v>
      </c>
      <c r="BL566" s="31">
        <f ca="1">SUMIF([1]route!$E$3:$E$10005,E566,[1]!Table1[N+2])</f>
        <v>0</v>
      </c>
      <c r="BM566" s="31">
        <f ca="1">SUMIF([1]route!$E$3:$E$10005,E566,[1]!Table1[N+3])</f>
        <v>0</v>
      </c>
      <c r="BN566" s="32">
        <f ca="1">SUMIF([1]route!$E$3:$E$10005,E566,[1]!Table1[N+4])</f>
        <v>0</v>
      </c>
      <c r="BP566" s="37">
        <f t="shared" si="201"/>
        <v>0</v>
      </c>
      <c r="BQ566" s="35">
        <f t="shared" ca="1" si="210"/>
        <v>0</v>
      </c>
      <c r="BR566" s="35">
        <f t="shared" ca="1" si="210"/>
        <v>0</v>
      </c>
      <c r="BS566" s="35">
        <f t="shared" ca="1" si="210"/>
        <v>0</v>
      </c>
      <c r="BT566" s="35">
        <f t="shared" ca="1" si="210"/>
        <v>0</v>
      </c>
      <c r="BU566" s="35">
        <f t="shared" ca="1" si="210"/>
        <v>0</v>
      </c>
      <c r="BV566" s="35">
        <f t="shared" ca="1" si="210"/>
        <v>0</v>
      </c>
      <c r="BW566" s="35">
        <f t="shared" ca="1" si="210"/>
        <v>0</v>
      </c>
      <c r="BX566" s="35">
        <f t="shared" ca="1" si="210"/>
        <v>0</v>
      </c>
      <c r="BY566" s="35">
        <f t="shared" ca="1" si="210"/>
        <v>0</v>
      </c>
      <c r="BZ566" s="35">
        <f t="shared" ca="1" si="208"/>
        <v>0</v>
      </c>
      <c r="CA566" s="35">
        <f t="shared" ca="1" si="207"/>
        <v>0</v>
      </c>
      <c r="CB566" s="35">
        <f t="shared" ca="1" si="207"/>
        <v>0</v>
      </c>
      <c r="CC566" s="35">
        <f t="shared" ca="1" si="207"/>
        <v>0</v>
      </c>
      <c r="CD566" s="35">
        <f t="shared" ca="1" si="207"/>
        <v>0</v>
      </c>
      <c r="CE566" s="35">
        <f t="shared" ca="1" si="207"/>
        <v>0</v>
      </c>
      <c r="CF566" s="35">
        <f t="shared" ca="1" si="207"/>
        <v>0</v>
      </c>
      <c r="CG566" s="35">
        <f t="shared" ca="1" si="207"/>
        <v>0</v>
      </c>
      <c r="CH566" s="35">
        <f t="shared" ca="1" si="207"/>
        <v>0</v>
      </c>
      <c r="CI566" s="35">
        <f t="shared" ca="1" si="207"/>
        <v>0</v>
      </c>
      <c r="CJ566" s="35">
        <f t="shared" ca="1" si="209"/>
        <v>0</v>
      </c>
      <c r="CK566" s="35">
        <f t="shared" ca="1" si="209"/>
        <v>0</v>
      </c>
      <c r="CL566" s="35">
        <f t="shared" ca="1" si="209"/>
        <v>0</v>
      </c>
      <c r="CM566" s="35">
        <f t="shared" ca="1" si="202"/>
        <v>0</v>
      </c>
      <c r="CN566" s="35">
        <f t="shared" ca="1" si="202"/>
        <v>0</v>
      </c>
      <c r="CO566" s="35">
        <f t="shared" ca="1" si="202"/>
        <v>0</v>
      </c>
      <c r="CP566" s="35">
        <f t="shared" ca="1" si="202"/>
        <v>0</v>
      </c>
      <c r="CQ566" s="35">
        <f t="shared" ca="1" si="202"/>
        <v>0</v>
      </c>
      <c r="CR566" s="35">
        <f t="shared" ca="1" si="202"/>
        <v>0</v>
      </c>
      <c r="CS566" s="35">
        <f t="shared" ca="1" si="206"/>
        <v>0</v>
      </c>
      <c r="CT566" s="35">
        <f t="shared" ca="1" si="206"/>
        <v>0</v>
      </c>
      <c r="CU566" s="35">
        <f t="shared" ca="1" si="206"/>
        <v>0</v>
      </c>
      <c r="CV566" s="35">
        <f t="shared" ca="1" si="206"/>
        <v>0</v>
      </c>
      <c r="CW566" s="38">
        <f t="shared" ca="1" si="206"/>
        <v>0</v>
      </c>
      <c r="CX566" s="38">
        <f t="shared" ca="1" si="206"/>
        <v>0</v>
      </c>
      <c r="CY566" s="38">
        <f t="shared" ca="1" si="206"/>
        <v>0</v>
      </c>
      <c r="CZ566" s="39">
        <f t="shared" ca="1" si="197"/>
        <v>0</v>
      </c>
      <c r="DA566" s="35"/>
    </row>
    <row r="567" spans="4:105" x14ac:dyDescent="0.3">
      <c r="D567" s="19"/>
      <c r="E567" s="20"/>
      <c r="F567" s="21"/>
      <c r="G567" s="21"/>
      <c r="H567" s="21"/>
      <c r="I567" s="19"/>
      <c r="J567" s="19"/>
      <c r="K567" s="21"/>
      <c r="L567" s="21"/>
      <c r="M567" s="22"/>
      <c r="N567" s="22"/>
      <c r="O567" s="19"/>
      <c r="P567" s="21"/>
      <c r="Q567" s="62" t="str">
        <f>'Cutting Rules'!AD567</f>
        <v>0------------</v>
      </c>
      <c r="R567" s="23"/>
      <c r="S567" s="24"/>
      <c r="T567" s="78" t="s">
        <v>547</v>
      </c>
      <c r="U567" s="19"/>
      <c r="V567" s="25"/>
      <c r="W567" s="26"/>
      <c r="X567" s="27"/>
      <c r="Y567" s="47"/>
      <c r="Z567" s="121" t="str">
        <f>IFERROR(VLOOKUP(E567,[1]route!$E$3:$BL$10005,59,0),"")&amp;IFERROR(VLOOKUP(E567,[1]route!$E$3:$BL$10005,60,0),"")</f>
        <v/>
      </c>
      <c r="AA567" s="28">
        <f t="shared" si="199"/>
        <v>0</v>
      </c>
      <c r="AB567" s="77">
        <f t="shared" si="200"/>
        <v>0</v>
      </c>
      <c r="AC567" s="4">
        <f t="shared" si="198"/>
        <v>1</v>
      </c>
      <c r="AD567" s="29">
        <v>0</v>
      </c>
      <c r="AE567" s="30">
        <f ca="1">SUMIF([1]route!$E$3:$E$10005,E567,[1]!Table1[1])</f>
        <v>0</v>
      </c>
      <c r="AF567" s="30">
        <f ca="1">SUMIF([1]route!$E$3:$E$10005,E567,[1]!Table1[2])</f>
        <v>0</v>
      </c>
      <c r="AG567" s="30">
        <f ca="1">SUMIF([1]route!$E$3:$E$10005,E567,[1]!Table1[3])</f>
        <v>0</v>
      </c>
      <c r="AH567" s="30">
        <f ca="1">SUMIF([1]route!$E$3:$E$10005,E567,[1]!Table1[4])</f>
        <v>0</v>
      </c>
      <c r="AI567" s="30">
        <f ca="1">SUMIF([1]route!$E$3:$E$10005,E567,[1]!Table1[5])</f>
        <v>0</v>
      </c>
      <c r="AJ567" s="30">
        <f ca="1">SUMIF([1]route!$E$3:$E$10005,E567,[1]!Table1[6])</f>
        <v>0</v>
      </c>
      <c r="AK567" s="30">
        <f ca="1">SUMIF([1]route!$E$3:$E$10005,E567,[1]!Table1[7])</f>
        <v>0</v>
      </c>
      <c r="AL567" s="30">
        <f ca="1">SUMIF([1]route!$E$3:$E$10005,E567,[1]!Table1[8])</f>
        <v>0</v>
      </c>
      <c r="AM567" s="30">
        <f ca="1">SUMIF([1]route!$E$3:$E$10005,E567,[1]!Table1[9])</f>
        <v>0</v>
      </c>
      <c r="AN567" s="30">
        <f ca="1">SUMIF([1]route!$E$3:$E$10005,E567,[1]!Table1[10])</f>
        <v>0</v>
      </c>
      <c r="AO567" s="30">
        <f ca="1">SUMIF([1]route!$E$3:$E$10005,E567,[1]!Table1[11])</f>
        <v>0</v>
      </c>
      <c r="AP567" s="30">
        <f ca="1">SUMIF([1]route!$E$3:$E$10005,E567,[1]!Table1[12])</f>
        <v>0</v>
      </c>
      <c r="AQ567" s="30">
        <f ca="1">SUMIF([1]route!$E$3:$E$10005,E567,[1]!Table1[13])</f>
        <v>0</v>
      </c>
      <c r="AR567" s="30">
        <f ca="1">SUMIF([1]route!$E$3:$E$10005,E567,[1]!Table1[14])</f>
        <v>0</v>
      </c>
      <c r="AS567" s="30">
        <f ca="1">SUMIF([1]route!$E$3:$E$10005,E567,[1]!Table1[15])</f>
        <v>0</v>
      </c>
      <c r="AT567" s="30">
        <f ca="1">SUMIF([1]route!$E$3:$E$10005,E567,[1]!Table1[16])</f>
        <v>0</v>
      </c>
      <c r="AU567" s="30">
        <f ca="1">SUMIF([1]route!$E$3:$E$10005,E567,[1]!Table1[17])</f>
        <v>0</v>
      </c>
      <c r="AV567" s="30">
        <f ca="1">SUMIF([1]route!$E$3:$E$10005,E567,[1]!Table1[18])</f>
        <v>0</v>
      </c>
      <c r="AW567" s="30">
        <f ca="1">SUMIF([1]route!$E$3:$E$10005,E567,[1]!Table1[19])</f>
        <v>0</v>
      </c>
      <c r="AX567" s="30">
        <f ca="1">SUMIF([1]route!$E$3:$E$10005,E567,[1]!Table1[20])</f>
        <v>0</v>
      </c>
      <c r="AY567" s="30">
        <f ca="1">SUMIF([1]route!$E$3:$E$10005,E567,[1]!Table1[21])</f>
        <v>0</v>
      </c>
      <c r="AZ567" s="30">
        <f ca="1">SUMIF([1]route!$E$3:$E$10005,E567,[1]!Table1[22])</f>
        <v>0</v>
      </c>
      <c r="BA567" s="30">
        <f ca="1">SUMIF([1]route!$E$3:$E$10005,E567,[1]!Table1[23])</f>
        <v>0</v>
      </c>
      <c r="BB567" s="30">
        <f ca="1">SUMIF([1]route!$E$3:$E$10005,E567,[1]!Table1[24])</f>
        <v>0</v>
      </c>
      <c r="BC567" s="30">
        <f ca="1">SUMIF([1]route!$E$3:$E$10005,E567,[1]!Table1[25])</f>
        <v>0</v>
      </c>
      <c r="BD567" s="30">
        <f ca="1">SUMIF([1]route!$E$3:$E$10005,E567,[1]!Table1[26])</f>
        <v>0</v>
      </c>
      <c r="BE567" s="30">
        <f ca="1">SUMIF([1]route!$E$3:$E$10005,E567,[1]!Table1[27])</f>
        <v>0</v>
      </c>
      <c r="BF567" s="30">
        <f ca="1">SUMIF([1]route!$E$3:$E$10005,E567,[1]!Table1[28])</f>
        <v>0</v>
      </c>
      <c r="BG567" s="30">
        <f ca="1">SUMIF([1]route!$E$3:$E$10005,E567,[1]!Table1[29])</f>
        <v>0</v>
      </c>
      <c r="BH567" s="30">
        <f ca="1">SUMIF([1]route!$E$3:$E$10005,E567,[1]!Table1[30])</f>
        <v>0</v>
      </c>
      <c r="BI567" s="30">
        <f ca="1">SUMIF([1]route!$E$3:$E$10005,E567,[1]!Table1[31])</f>
        <v>0</v>
      </c>
      <c r="BJ567" s="30">
        <f ca="1">SUMIF([1]route!$E$3:$E$10005,E567,[1]!Table1[Remain PO])</f>
        <v>0</v>
      </c>
      <c r="BK567" s="31">
        <f ca="1">SUMIF([1]route!$E$3:$E$10005,E567,[1]!Table1[N+1])</f>
        <v>0</v>
      </c>
      <c r="BL567" s="31">
        <f ca="1">SUMIF([1]route!$E$3:$E$10005,E567,[1]!Table1[N+2])</f>
        <v>0</v>
      </c>
      <c r="BM567" s="31">
        <f ca="1">SUMIF([1]route!$E$3:$E$10005,E567,[1]!Table1[N+3])</f>
        <v>0</v>
      </c>
      <c r="BN567" s="32">
        <f ca="1">SUMIF([1]route!$E$3:$E$10005,E567,[1]!Table1[N+4])</f>
        <v>0</v>
      </c>
      <c r="BP567" s="37">
        <f t="shared" si="201"/>
        <v>0</v>
      </c>
      <c r="BQ567" s="35">
        <f t="shared" ca="1" si="210"/>
        <v>0</v>
      </c>
      <c r="BR567" s="35">
        <f t="shared" ca="1" si="210"/>
        <v>0</v>
      </c>
      <c r="BS567" s="35">
        <f t="shared" ca="1" si="210"/>
        <v>0</v>
      </c>
      <c r="BT567" s="35">
        <f t="shared" ca="1" si="210"/>
        <v>0</v>
      </c>
      <c r="BU567" s="35">
        <f t="shared" ca="1" si="210"/>
        <v>0</v>
      </c>
      <c r="BV567" s="35">
        <f t="shared" ca="1" si="210"/>
        <v>0</v>
      </c>
      <c r="BW567" s="35">
        <f t="shared" ca="1" si="210"/>
        <v>0</v>
      </c>
      <c r="BX567" s="35">
        <f t="shared" ca="1" si="210"/>
        <v>0</v>
      </c>
      <c r="BY567" s="35">
        <f t="shared" ca="1" si="210"/>
        <v>0</v>
      </c>
      <c r="BZ567" s="35">
        <f t="shared" ca="1" si="208"/>
        <v>0</v>
      </c>
      <c r="CA567" s="35">
        <f t="shared" ca="1" si="207"/>
        <v>0</v>
      </c>
      <c r="CB567" s="35">
        <f t="shared" ca="1" si="207"/>
        <v>0</v>
      </c>
      <c r="CC567" s="35">
        <f t="shared" ca="1" si="207"/>
        <v>0</v>
      </c>
      <c r="CD567" s="35">
        <f t="shared" ca="1" si="207"/>
        <v>0</v>
      </c>
      <c r="CE567" s="35">
        <f t="shared" ca="1" si="207"/>
        <v>0</v>
      </c>
      <c r="CF567" s="35">
        <f t="shared" ca="1" si="207"/>
        <v>0</v>
      </c>
      <c r="CG567" s="35">
        <f t="shared" ca="1" si="207"/>
        <v>0</v>
      </c>
      <c r="CH567" s="35">
        <f t="shared" ca="1" si="207"/>
        <v>0</v>
      </c>
      <c r="CI567" s="35">
        <f t="shared" ca="1" si="207"/>
        <v>0</v>
      </c>
      <c r="CJ567" s="35">
        <f t="shared" ca="1" si="209"/>
        <v>0</v>
      </c>
      <c r="CK567" s="35">
        <f t="shared" ca="1" si="209"/>
        <v>0</v>
      </c>
      <c r="CL567" s="35">
        <f t="shared" ca="1" si="209"/>
        <v>0</v>
      </c>
      <c r="CM567" s="35">
        <f t="shared" ca="1" si="202"/>
        <v>0</v>
      </c>
      <c r="CN567" s="35">
        <f t="shared" ca="1" si="202"/>
        <v>0</v>
      </c>
      <c r="CO567" s="35">
        <f t="shared" ca="1" si="202"/>
        <v>0</v>
      </c>
      <c r="CP567" s="35">
        <f t="shared" ca="1" si="202"/>
        <v>0</v>
      </c>
      <c r="CQ567" s="35">
        <f t="shared" ca="1" si="202"/>
        <v>0</v>
      </c>
      <c r="CR567" s="35">
        <f t="shared" ca="1" si="202"/>
        <v>0</v>
      </c>
      <c r="CS567" s="35">
        <f t="shared" ca="1" si="206"/>
        <v>0</v>
      </c>
      <c r="CT567" s="35">
        <f t="shared" ca="1" si="206"/>
        <v>0</v>
      </c>
      <c r="CU567" s="35">
        <f t="shared" ca="1" si="206"/>
        <v>0</v>
      </c>
      <c r="CV567" s="35">
        <f t="shared" ca="1" si="206"/>
        <v>0</v>
      </c>
      <c r="CW567" s="38">
        <f t="shared" ca="1" si="206"/>
        <v>0</v>
      </c>
      <c r="CX567" s="38">
        <f t="shared" ca="1" si="206"/>
        <v>0</v>
      </c>
      <c r="CY567" s="38">
        <f t="shared" ca="1" si="206"/>
        <v>0</v>
      </c>
      <c r="CZ567" s="39">
        <f t="shared" ca="1" si="197"/>
        <v>0</v>
      </c>
      <c r="DA567" s="35"/>
    </row>
    <row r="568" spans="4:105" x14ac:dyDescent="0.3">
      <c r="D568" s="19"/>
      <c r="E568" s="20"/>
      <c r="F568" s="21"/>
      <c r="G568" s="21"/>
      <c r="H568" s="21"/>
      <c r="I568" s="19"/>
      <c r="J568" s="19"/>
      <c r="K568" s="21"/>
      <c r="L568" s="21"/>
      <c r="M568" s="22"/>
      <c r="N568" s="22"/>
      <c r="O568" s="19"/>
      <c r="P568" s="21"/>
      <c r="Q568" s="62" t="str">
        <f>'Cutting Rules'!AD568</f>
        <v>0------------</v>
      </c>
      <c r="R568" s="23"/>
      <c r="S568" s="24"/>
      <c r="T568" s="78" t="s">
        <v>547</v>
      </c>
      <c r="U568" s="19"/>
      <c r="V568" s="25"/>
      <c r="W568" s="26"/>
      <c r="X568" s="27"/>
      <c r="Y568" s="47"/>
      <c r="Z568" s="121" t="str">
        <f>IFERROR(VLOOKUP(E568,[1]route!$E$3:$BL$10005,59,0),"")&amp;IFERROR(VLOOKUP(E568,[1]route!$E$3:$BL$10005,60,0),"")</f>
        <v/>
      </c>
      <c r="AA568" s="28">
        <f t="shared" si="199"/>
        <v>0</v>
      </c>
      <c r="AB568" s="77">
        <f t="shared" si="200"/>
        <v>0</v>
      </c>
      <c r="AC568" s="4">
        <f t="shared" si="198"/>
        <v>1</v>
      </c>
      <c r="AD568" s="29">
        <v>0</v>
      </c>
      <c r="AE568" s="30">
        <f ca="1">SUMIF([1]route!$E$3:$E$10005,E568,[1]!Table1[1])</f>
        <v>0</v>
      </c>
      <c r="AF568" s="30">
        <f ca="1">SUMIF([1]route!$E$3:$E$10005,E568,[1]!Table1[2])</f>
        <v>0</v>
      </c>
      <c r="AG568" s="30">
        <f ca="1">SUMIF([1]route!$E$3:$E$10005,E568,[1]!Table1[3])</f>
        <v>0</v>
      </c>
      <c r="AH568" s="30">
        <f ca="1">SUMIF([1]route!$E$3:$E$10005,E568,[1]!Table1[4])</f>
        <v>0</v>
      </c>
      <c r="AI568" s="30">
        <f ca="1">SUMIF([1]route!$E$3:$E$10005,E568,[1]!Table1[5])</f>
        <v>0</v>
      </c>
      <c r="AJ568" s="30">
        <f ca="1">SUMIF([1]route!$E$3:$E$10005,E568,[1]!Table1[6])</f>
        <v>0</v>
      </c>
      <c r="AK568" s="30">
        <f ca="1">SUMIF([1]route!$E$3:$E$10005,E568,[1]!Table1[7])</f>
        <v>0</v>
      </c>
      <c r="AL568" s="30">
        <f ca="1">SUMIF([1]route!$E$3:$E$10005,E568,[1]!Table1[8])</f>
        <v>0</v>
      </c>
      <c r="AM568" s="30">
        <f ca="1">SUMIF([1]route!$E$3:$E$10005,E568,[1]!Table1[9])</f>
        <v>0</v>
      </c>
      <c r="AN568" s="30">
        <f ca="1">SUMIF([1]route!$E$3:$E$10005,E568,[1]!Table1[10])</f>
        <v>0</v>
      </c>
      <c r="AO568" s="30">
        <f ca="1">SUMIF([1]route!$E$3:$E$10005,E568,[1]!Table1[11])</f>
        <v>0</v>
      </c>
      <c r="AP568" s="30">
        <f ca="1">SUMIF([1]route!$E$3:$E$10005,E568,[1]!Table1[12])</f>
        <v>0</v>
      </c>
      <c r="AQ568" s="30">
        <f ca="1">SUMIF([1]route!$E$3:$E$10005,E568,[1]!Table1[13])</f>
        <v>0</v>
      </c>
      <c r="AR568" s="30">
        <f ca="1">SUMIF([1]route!$E$3:$E$10005,E568,[1]!Table1[14])</f>
        <v>0</v>
      </c>
      <c r="AS568" s="30">
        <f ca="1">SUMIF([1]route!$E$3:$E$10005,E568,[1]!Table1[15])</f>
        <v>0</v>
      </c>
      <c r="AT568" s="30">
        <f ca="1">SUMIF([1]route!$E$3:$E$10005,E568,[1]!Table1[16])</f>
        <v>0</v>
      </c>
      <c r="AU568" s="30">
        <f ca="1">SUMIF([1]route!$E$3:$E$10005,E568,[1]!Table1[17])</f>
        <v>0</v>
      </c>
      <c r="AV568" s="30">
        <f ca="1">SUMIF([1]route!$E$3:$E$10005,E568,[1]!Table1[18])</f>
        <v>0</v>
      </c>
      <c r="AW568" s="30">
        <f ca="1">SUMIF([1]route!$E$3:$E$10005,E568,[1]!Table1[19])</f>
        <v>0</v>
      </c>
      <c r="AX568" s="30">
        <f ca="1">SUMIF([1]route!$E$3:$E$10005,E568,[1]!Table1[20])</f>
        <v>0</v>
      </c>
      <c r="AY568" s="30">
        <f ca="1">SUMIF([1]route!$E$3:$E$10005,E568,[1]!Table1[21])</f>
        <v>0</v>
      </c>
      <c r="AZ568" s="30">
        <f ca="1">SUMIF([1]route!$E$3:$E$10005,E568,[1]!Table1[22])</f>
        <v>0</v>
      </c>
      <c r="BA568" s="30">
        <f ca="1">SUMIF([1]route!$E$3:$E$10005,E568,[1]!Table1[23])</f>
        <v>0</v>
      </c>
      <c r="BB568" s="30">
        <f ca="1">SUMIF([1]route!$E$3:$E$10005,E568,[1]!Table1[24])</f>
        <v>0</v>
      </c>
      <c r="BC568" s="30">
        <f ca="1">SUMIF([1]route!$E$3:$E$10005,E568,[1]!Table1[25])</f>
        <v>0</v>
      </c>
      <c r="BD568" s="30">
        <f ca="1">SUMIF([1]route!$E$3:$E$10005,E568,[1]!Table1[26])</f>
        <v>0</v>
      </c>
      <c r="BE568" s="30">
        <f ca="1">SUMIF([1]route!$E$3:$E$10005,E568,[1]!Table1[27])</f>
        <v>0</v>
      </c>
      <c r="BF568" s="30">
        <f ca="1">SUMIF([1]route!$E$3:$E$10005,E568,[1]!Table1[28])</f>
        <v>0</v>
      </c>
      <c r="BG568" s="30">
        <f ca="1">SUMIF([1]route!$E$3:$E$10005,E568,[1]!Table1[29])</f>
        <v>0</v>
      </c>
      <c r="BH568" s="30">
        <f ca="1">SUMIF([1]route!$E$3:$E$10005,E568,[1]!Table1[30])</f>
        <v>0</v>
      </c>
      <c r="BI568" s="30">
        <f ca="1">SUMIF([1]route!$E$3:$E$10005,E568,[1]!Table1[31])</f>
        <v>0</v>
      </c>
      <c r="BJ568" s="30">
        <f ca="1">SUMIF([1]route!$E$3:$E$10005,E568,[1]!Table1[Remain PO])</f>
        <v>0</v>
      </c>
      <c r="BK568" s="31">
        <f ca="1">SUMIF([1]route!$E$3:$E$10005,E568,[1]!Table1[N+1])</f>
        <v>0</v>
      </c>
      <c r="BL568" s="31">
        <f ca="1">SUMIF([1]route!$E$3:$E$10005,E568,[1]!Table1[N+2])</f>
        <v>0</v>
      </c>
      <c r="BM568" s="31">
        <f ca="1">SUMIF([1]route!$E$3:$E$10005,E568,[1]!Table1[N+3])</f>
        <v>0</v>
      </c>
      <c r="BN568" s="32">
        <f ca="1">SUMIF([1]route!$E$3:$E$10005,E568,[1]!Table1[N+4])</f>
        <v>0</v>
      </c>
      <c r="BP568" s="37">
        <f t="shared" si="201"/>
        <v>0</v>
      </c>
      <c r="BQ568" s="35">
        <f t="shared" ca="1" si="210"/>
        <v>0</v>
      </c>
      <c r="BR568" s="35">
        <f t="shared" ca="1" si="210"/>
        <v>0</v>
      </c>
      <c r="BS568" s="35">
        <f t="shared" ca="1" si="210"/>
        <v>0</v>
      </c>
      <c r="BT568" s="35">
        <f t="shared" ca="1" si="210"/>
        <v>0</v>
      </c>
      <c r="BU568" s="35">
        <f t="shared" ca="1" si="210"/>
        <v>0</v>
      </c>
      <c r="BV568" s="35">
        <f t="shared" ca="1" si="210"/>
        <v>0</v>
      </c>
      <c r="BW568" s="35">
        <f t="shared" ca="1" si="210"/>
        <v>0</v>
      </c>
      <c r="BX568" s="35">
        <f t="shared" ca="1" si="210"/>
        <v>0</v>
      </c>
      <c r="BY568" s="35">
        <f t="shared" ca="1" si="210"/>
        <v>0</v>
      </c>
      <c r="BZ568" s="35">
        <f t="shared" ca="1" si="208"/>
        <v>0</v>
      </c>
      <c r="CA568" s="35">
        <f t="shared" ca="1" si="207"/>
        <v>0</v>
      </c>
      <c r="CB568" s="35">
        <f t="shared" ca="1" si="207"/>
        <v>0</v>
      </c>
      <c r="CC568" s="35">
        <f t="shared" ca="1" si="207"/>
        <v>0</v>
      </c>
      <c r="CD568" s="35">
        <f t="shared" ca="1" si="207"/>
        <v>0</v>
      </c>
      <c r="CE568" s="35">
        <f t="shared" ca="1" si="207"/>
        <v>0</v>
      </c>
      <c r="CF568" s="35">
        <f t="shared" ca="1" si="207"/>
        <v>0</v>
      </c>
      <c r="CG568" s="35">
        <f t="shared" ca="1" si="207"/>
        <v>0</v>
      </c>
      <c r="CH568" s="35">
        <f t="shared" ca="1" si="207"/>
        <v>0</v>
      </c>
      <c r="CI568" s="35">
        <f t="shared" ca="1" si="207"/>
        <v>0</v>
      </c>
      <c r="CJ568" s="35">
        <f t="shared" ca="1" si="209"/>
        <v>0</v>
      </c>
      <c r="CK568" s="35">
        <f t="shared" ca="1" si="209"/>
        <v>0</v>
      </c>
      <c r="CL568" s="35">
        <f t="shared" ca="1" si="209"/>
        <v>0</v>
      </c>
      <c r="CM568" s="35">
        <f t="shared" ca="1" si="202"/>
        <v>0</v>
      </c>
      <c r="CN568" s="35">
        <f t="shared" ca="1" si="202"/>
        <v>0</v>
      </c>
      <c r="CO568" s="35">
        <f t="shared" ca="1" si="202"/>
        <v>0</v>
      </c>
      <c r="CP568" s="35">
        <f t="shared" ref="CP568:CU611" ca="1" si="211">CO568-BD568</f>
        <v>0</v>
      </c>
      <c r="CQ568" s="35">
        <f t="shared" ca="1" si="211"/>
        <v>0</v>
      </c>
      <c r="CR568" s="35">
        <f t="shared" ca="1" si="211"/>
        <v>0</v>
      </c>
      <c r="CS568" s="35">
        <f t="shared" ca="1" si="206"/>
        <v>0</v>
      </c>
      <c r="CT568" s="35">
        <f t="shared" ca="1" si="206"/>
        <v>0</v>
      </c>
      <c r="CU568" s="35">
        <f t="shared" ca="1" si="206"/>
        <v>0</v>
      </c>
      <c r="CV568" s="35">
        <f t="shared" ca="1" si="206"/>
        <v>0</v>
      </c>
      <c r="CW568" s="38">
        <f t="shared" ca="1" si="206"/>
        <v>0</v>
      </c>
      <c r="CX568" s="38">
        <f t="shared" ca="1" si="206"/>
        <v>0</v>
      </c>
      <c r="CY568" s="38">
        <f t="shared" ca="1" si="206"/>
        <v>0</v>
      </c>
      <c r="CZ568" s="39">
        <f t="shared" ca="1" si="197"/>
        <v>0</v>
      </c>
      <c r="DA568" s="35"/>
    </row>
    <row r="569" spans="4:105" x14ac:dyDescent="0.3">
      <c r="D569" s="19"/>
      <c r="E569" s="20"/>
      <c r="F569" s="21"/>
      <c r="G569" s="21"/>
      <c r="H569" s="21"/>
      <c r="I569" s="19"/>
      <c r="J569" s="19"/>
      <c r="K569" s="21"/>
      <c r="L569" s="21"/>
      <c r="M569" s="22"/>
      <c r="N569" s="22"/>
      <c r="O569" s="19"/>
      <c r="P569" s="21"/>
      <c r="Q569" s="62" t="str">
        <f>'Cutting Rules'!AD569</f>
        <v>0------------</v>
      </c>
      <c r="R569" s="23"/>
      <c r="S569" s="24"/>
      <c r="T569" s="78" t="s">
        <v>547</v>
      </c>
      <c r="U569" s="19"/>
      <c r="V569" s="25"/>
      <c r="W569" s="26"/>
      <c r="X569" s="27"/>
      <c r="Y569" s="47"/>
      <c r="Z569" s="121" t="str">
        <f>IFERROR(VLOOKUP(E569,[1]route!$E$3:$BL$10005,59,0),"")&amp;IFERROR(VLOOKUP(E569,[1]route!$E$3:$BL$10005,60,0),"")</f>
        <v/>
      </c>
      <c r="AA569" s="28">
        <f t="shared" si="199"/>
        <v>0</v>
      </c>
      <c r="AB569" s="77">
        <f t="shared" si="200"/>
        <v>0</v>
      </c>
      <c r="AC569" s="4">
        <f t="shared" si="198"/>
        <v>1</v>
      </c>
      <c r="AD569" s="29">
        <v>0</v>
      </c>
      <c r="AE569" s="30">
        <f ca="1">SUMIF([1]route!$E$3:$E$10005,E569,[1]!Table1[1])</f>
        <v>0</v>
      </c>
      <c r="AF569" s="30">
        <f ca="1">SUMIF([1]route!$E$3:$E$10005,E569,[1]!Table1[2])</f>
        <v>0</v>
      </c>
      <c r="AG569" s="30">
        <f ca="1">SUMIF([1]route!$E$3:$E$10005,E569,[1]!Table1[3])</f>
        <v>0</v>
      </c>
      <c r="AH569" s="30">
        <f ca="1">SUMIF([1]route!$E$3:$E$10005,E569,[1]!Table1[4])</f>
        <v>0</v>
      </c>
      <c r="AI569" s="30">
        <f ca="1">SUMIF([1]route!$E$3:$E$10005,E569,[1]!Table1[5])</f>
        <v>0</v>
      </c>
      <c r="AJ569" s="30">
        <f ca="1">SUMIF([1]route!$E$3:$E$10005,E569,[1]!Table1[6])</f>
        <v>0</v>
      </c>
      <c r="AK569" s="30">
        <f ca="1">SUMIF([1]route!$E$3:$E$10005,E569,[1]!Table1[7])</f>
        <v>0</v>
      </c>
      <c r="AL569" s="30">
        <f ca="1">SUMIF([1]route!$E$3:$E$10005,E569,[1]!Table1[8])</f>
        <v>0</v>
      </c>
      <c r="AM569" s="30">
        <f ca="1">SUMIF([1]route!$E$3:$E$10005,E569,[1]!Table1[9])</f>
        <v>0</v>
      </c>
      <c r="AN569" s="30">
        <f ca="1">SUMIF([1]route!$E$3:$E$10005,E569,[1]!Table1[10])</f>
        <v>0</v>
      </c>
      <c r="AO569" s="30">
        <f ca="1">SUMIF([1]route!$E$3:$E$10005,E569,[1]!Table1[11])</f>
        <v>0</v>
      </c>
      <c r="AP569" s="30">
        <f ca="1">SUMIF([1]route!$E$3:$E$10005,E569,[1]!Table1[12])</f>
        <v>0</v>
      </c>
      <c r="AQ569" s="30">
        <f ca="1">SUMIF([1]route!$E$3:$E$10005,E569,[1]!Table1[13])</f>
        <v>0</v>
      </c>
      <c r="AR569" s="30">
        <f ca="1">SUMIF([1]route!$E$3:$E$10005,E569,[1]!Table1[14])</f>
        <v>0</v>
      </c>
      <c r="AS569" s="30">
        <f ca="1">SUMIF([1]route!$E$3:$E$10005,E569,[1]!Table1[15])</f>
        <v>0</v>
      </c>
      <c r="AT569" s="30">
        <f ca="1">SUMIF([1]route!$E$3:$E$10005,E569,[1]!Table1[16])</f>
        <v>0</v>
      </c>
      <c r="AU569" s="30">
        <f ca="1">SUMIF([1]route!$E$3:$E$10005,E569,[1]!Table1[17])</f>
        <v>0</v>
      </c>
      <c r="AV569" s="30">
        <f ca="1">SUMIF([1]route!$E$3:$E$10005,E569,[1]!Table1[18])</f>
        <v>0</v>
      </c>
      <c r="AW569" s="30">
        <f ca="1">SUMIF([1]route!$E$3:$E$10005,E569,[1]!Table1[19])</f>
        <v>0</v>
      </c>
      <c r="AX569" s="30">
        <f ca="1">SUMIF([1]route!$E$3:$E$10005,E569,[1]!Table1[20])</f>
        <v>0</v>
      </c>
      <c r="AY569" s="30">
        <f ca="1">SUMIF([1]route!$E$3:$E$10005,E569,[1]!Table1[21])</f>
        <v>0</v>
      </c>
      <c r="AZ569" s="30">
        <f ca="1">SUMIF([1]route!$E$3:$E$10005,E569,[1]!Table1[22])</f>
        <v>0</v>
      </c>
      <c r="BA569" s="30">
        <f ca="1">SUMIF([1]route!$E$3:$E$10005,E569,[1]!Table1[23])</f>
        <v>0</v>
      </c>
      <c r="BB569" s="30">
        <f ca="1">SUMIF([1]route!$E$3:$E$10005,E569,[1]!Table1[24])</f>
        <v>0</v>
      </c>
      <c r="BC569" s="30">
        <f ca="1">SUMIF([1]route!$E$3:$E$10005,E569,[1]!Table1[25])</f>
        <v>0</v>
      </c>
      <c r="BD569" s="30">
        <f ca="1">SUMIF([1]route!$E$3:$E$10005,E569,[1]!Table1[26])</f>
        <v>0</v>
      </c>
      <c r="BE569" s="30">
        <f ca="1">SUMIF([1]route!$E$3:$E$10005,E569,[1]!Table1[27])</f>
        <v>0</v>
      </c>
      <c r="BF569" s="30">
        <f ca="1">SUMIF([1]route!$E$3:$E$10005,E569,[1]!Table1[28])</f>
        <v>0</v>
      </c>
      <c r="BG569" s="30">
        <f ca="1">SUMIF([1]route!$E$3:$E$10005,E569,[1]!Table1[29])</f>
        <v>0</v>
      </c>
      <c r="BH569" s="30">
        <f ca="1">SUMIF([1]route!$E$3:$E$10005,E569,[1]!Table1[30])</f>
        <v>0</v>
      </c>
      <c r="BI569" s="30">
        <f ca="1">SUMIF([1]route!$E$3:$E$10005,E569,[1]!Table1[31])</f>
        <v>0</v>
      </c>
      <c r="BJ569" s="30">
        <f ca="1">SUMIF([1]route!$E$3:$E$10005,E569,[1]!Table1[Remain PO])</f>
        <v>0</v>
      </c>
      <c r="BK569" s="31">
        <f ca="1">SUMIF([1]route!$E$3:$E$10005,E569,[1]!Table1[N+1])</f>
        <v>0</v>
      </c>
      <c r="BL569" s="31">
        <f ca="1">SUMIF([1]route!$E$3:$E$10005,E569,[1]!Table1[N+2])</f>
        <v>0</v>
      </c>
      <c r="BM569" s="31">
        <f ca="1">SUMIF([1]route!$E$3:$E$10005,E569,[1]!Table1[N+3])</f>
        <v>0</v>
      </c>
      <c r="BN569" s="32">
        <f ca="1">SUMIF([1]route!$E$3:$E$10005,E569,[1]!Table1[N+4])</f>
        <v>0</v>
      </c>
      <c r="BP569" s="37">
        <f t="shared" si="201"/>
        <v>0</v>
      </c>
      <c r="BQ569" s="35">
        <f t="shared" ca="1" si="210"/>
        <v>0</v>
      </c>
      <c r="BR569" s="35">
        <f t="shared" ca="1" si="210"/>
        <v>0</v>
      </c>
      <c r="BS569" s="35">
        <f t="shared" ca="1" si="210"/>
        <v>0</v>
      </c>
      <c r="BT569" s="35">
        <f t="shared" ca="1" si="210"/>
        <v>0</v>
      </c>
      <c r="BU569" s="35">
        <f t="shared" ca="1" si="210"/>
        <v>0</v>
      </c>
      <c r="BV569" s="35">
        <f t="shared" ca="1" si="210"/>
        <v>0</v>
      </c>
      <c r="BW569" s="35">
        <f t="shared" ca="1" si="210"/>
        <v>0</v>
      </c>
      <c r="BX569" s="35">
        <f t="shared" ca="1" si="210"/>
        <v>0</v>
      </c>
      <c r="BY569" s="35">
        <f t="shared" ca="1" si="210"/>
        <v>0</v>
      </c>
      <c r="BZ569" s="35">
        <f t="shared" ca="1" si="208"/>
        <v>0</v>
      </c>
      <c r="CA569" s="35">
        <f t="shared" ca="1" si="207"/>
        <v>0</v>
      </c>
      <c r="CB569" s="35">
        <f t="shared" ca="1" si="207"/>
        <v>0</v>
      </c>
      <c r="CC569" s="35">
        <f t="shared" ca="1" si="207"/>
        <v>0</v>
      </c>
      <c r="CD569" s="35">
        <f t="shared" ca="1" si="207"/>
        <v>0</v>
      </c>
      <c r="CE569" s="35">
        <f t="shared" ca="1" si="207"/>
        <v>0</v>
      </c>
      <c r="CF569" s="35">
        <f t="shared" ca="1" si="207"/>
        <v>0</v>
      </c>
      <c r="CG569" s="35">
        <f t="shared" ca="1" si="207"/>
        <v>0</v>
      </c>
      <c r="CH569" s="35">
        <f t="shared" ca="1" si="207"/>
        <v>0</v>
      </c>
      <c r="CI569" s="35">
        <f t="shared" ca="1" si="207"/>
        <v>0</v>
      </c>
      <c r="CJ569" s="35">
        <f t="shared" ca="1" si="209"/>
        <v>0</v>
      </c>
      <c r="CK569" s="35">
        <f t="shared" ca="1" si="209"/>
        <v>0</v>
      </c>
      <c r="CL569" s="35">
        <f t="shared" ca="1" si="209"/>
        <v>0</v>
      </c>
      <c r="CM569" s="35">
        <f t="shared" ca="1" si="209"/>
        <v>0</v>
      </c>
      <c r="CN569" s="35">
        <f t="shared" ca="1" si="209"/>
        <v>0</v>
      </c>
      <c r="CO569" s="35">
        <f t="shared" ca="1" si="209"/>
        <v>0</v>
      </c>
      <c r="CP569" s="35">
        <f t="shared" ca="1" si="211"/>
        <v>0</v>
      </c>
      <c r="CQ569" s="35">
        <f t="shared" ca="1" si="211"/>
        <v>0</v>
      </c>
      <c r="CR569" s="35">
        <f t="shared" ca="1" si="211"/>
        <v>0</v>
      </c>
      <c r="CS569" s="35">
        <f t="shared" ca="1" si="206"/>
        <v>0</v>
      </c>
      <c r="CT569" s="35">
        <f t="shared" ca="1" si="206"/>
        <v>0</v>
      </c>
      <c r="CU569" s="35">
        <f t="shared" ca="1" si="206"/>
        <v>0</v>
      </c>
      <c r="CV569" s="35">
        <f t="shared" ca="1" si="206"/>
        <v>0</v>
      </c>
      <c r="CW569" s="38">
        <f t="shared" ca="1" si="206"/>
        <v>0</v>
      </c>
      <c r="CX569" s="38">
        <f t="shared" ca="1" si="206"/>
        <v>0</v>
      </c>
      <c r="CY569" s="38">
        <f t="shared" ca="1" si="206"/>
        <v>0</v>
      </c>
      <c r="CZ569" s="39">
        <f t="shared" ca="1" si="197"/>
        <v>0</v>
      </c>
      <c r="DA569" s="35"/>
    </row>
    <row r="570" spans="4:105" x14ac:dyDescent="0.3">
      <c r="D570" s="19"/>
      <c r="E570" s="20"/>
      <c r="F570" s="21"/>
      <c r="G570" s="21"/>
      <c r="H570" s="21"/>
      <c r="I570" s="19"/>
      <c r="J570" s="19"/>
      <c r="K570" s="21"/>
      <c r="L570" s="21"/>
      <c r="M570" s="22"/>
      <c r="N570" s="22"/>
      <c r="O570" s="19"/>
      <c r="P570" s="21"/>
      <c r="Q570" s="62" t="str">
        <f>'Cutting Rules'!AD570</f>
        <v>0------------</v>
      </c>
      <c r="R570" s="23"/>
      <c r="S570" s="24"/>
      <c r="T570" s="78" t="s">
        <v>547</v>
      </c>
      <c r="U570" s="19"/>
      <c r="V570" s="25"/>
      <c r="W570" s="26"/>
      <c r="X570" s="27"/>
      <c r="Y570" s="47"/>
      <c r="Z570" s="121" t="str">
        <f>IFERROR(VLOOKUP(E570,[1]route!$E$3:$BL$10005,59,0),"")&amp;IFERROR(VLOOKUP(E570,[1]route!$E$3:$BL$10005,60,0),"")</f>
        <v/>
      </c>
      <c r="AA570" s="28">
        <f t="shared" si="199"/>
        <v>0</v>
      </c>
      <c r="AB570" s="77">
        <f t="shared" si="200"/>
        <v>0</v>
      </c>
      <c r="AC570" s="4">
        <f t="shared" si="198"/>
        <v>1</v>
      </c>
      <c r="AD570" s="29">
        <v>0</v>
      </c>
      <c r="AE570" s="30">
        <f ca="1">SUMIF([1]route!$E$3:$E$10005,E570,[1]!Table1[1])</f>
        <v>0</v>
      </c>
      <c r="AF570" s="30">
        <f ca="1">SUMIF([1]route!$E$3:$E$10005,E570,[1]!Table1[2])</f>
        <v>0</v>
      </c>
      <c r="AG570" s="30">
        <f ca="1">SUMIF([1]route!$E$3:$E$10005,E570,[1]!Table1[3])</f>
        <v>0</v>
      </c>
      <c r="AH570" s="30">
        <f ca="1">SUMIF([1]route!$E$3:$E$10005,E570,[1]!Table1[4])</f>
        <v>0</v>
      </c>
      <c r="AI570" s="30">
        <f ca="1">SUMIF([1]route!$E$3:$E$10005,E570,[1]!Table1[5])</f>
        <v>0</v>
      </c>
      <c r="AJ570" s="30">
        <f ca="1">SUMIF([1]route!$E$3:$E$10005,E570,[1]!Table1[6])</f>
        <v>0</v>
      </c>
      <c r="AK570" s="30">
        <f ca="1">SUMIF([1]route!$E$3:$E$10005,E570,[1]!Table1[7])</f>
        <v>0</v>
      </c>
      <c r="AL570" s="30">
        <f ca="1">SUMIF([1]route!$E$3:$E$10005,E570,[1]!Table1[8])</f>
        <v>0</v>
      </c>
      <c r="AM570" s="30">
        <f ca="1">SUMIF([1]route!$E$3:$E$10005,E570,[1]!Table1[9])</f>
        <v>0</v>
      </c>
      <c r="AN570" s="30">
        <f ca="1">SUMIF([1]route!$E$3:$E$10005,E570,[1]!Table1[10])</f>
        <v>0</v>
      </c>
      <c r="AO570" s="30">
        <f ca="1">SUMIF([1]route!$E$3:$E$10005,E570,[1]!Table1[11])</f>
        <v>0</v>
      </c>
      <c r="AP570" s="30">
        <f ca="1">SUMIF([1]route!$E$3:$E$10005,E570,[1]!Table1[12])</f>
        <v>0</v>
      </c>
      <c r="AQ570" s="30">
        <f ca="1">SUMIF([1]route!$E$3:$E$10005,E570,[1]!Table1[13])</f>
        <v>0</v>
      </c>
      <c r="AR570" s="30">
        <f ca="1">SUMIF([1]route!$E$3:$E$10005,E570,[1]!Table1[14])</f>
        <v>0</v>
      </c>
      <c r="AS570" s="30">
        <f ca="1">SUMIF([1]route!$E$3:$E$10005,E570,[1]!Table1[15])</f>
        <v>0</v>
      </c>
      <c r="AT570" s="30">
        <f ca="1">SUMIF([1]route!$E$3:$E$10005,E570,[1]!Table1[16])</f>
        <v>0</v>
      </c>
      <c r="AU570" s="30">
        <f ca="1">SUMIF([1]route!$E$3:$E$10005,E570,[1]!Table1[17])</f>
        <v>0</v>
      </c>
      <c r="AV570" s="30">
        <f ca="1">SUMIF([1]route!$E$3:$E$10005,E570,[1]!Table1[18])</f>
        <v>0</v>
      </c>
      <c r="AW570" s="30">
        <f ca="1">SUMIF([1]route!$E$3:$E$10005,E570,[1]!Table1[19])</f>
        <v>0</v>
      </c>
      <c r="AX570" s="30">
        <f ca="1">SUMIF([1]route!$E$3:$E$10005,E570,[1]!Table1[20])</f>
        <v>0</v>
      </c>
      <c r="AY570" s="30">
        <f ca="1">SUMIF([1]route!$E$3:$E$10005,E570,[1]!Table1[21])</f>
        <v>0</v>
      </c>
      <c r="AZ570" s="30">
        <f ca="1">SUMIF([1]route!$E$3:$E$10005,E570,[1]!Table1[22])</f>
        <v>0</v>
      </c>
      <c r="BA570" s="30">
        <f ca="1">SUMIF([1]route!$E$3:$E$10005,E570,[1]!Table1[23])</f>
        <v>0</v>
      </c>
      <c r="BB570" s="30">
        <f ca="1">SUMIF([1]route!$E$3:$E$10005,E570,[1]!Table1[24])</f>
        <v>0</v>
      </c>
      <c r="BC570" s="30">
        <f ca="1">SUMIF([1]route!$E$3:$E$10005,E570,[1]!Table1[25])</f>
        <v>0</v>
      </c>
      <c r="BD570" s="30">
        <f ca="1">SUMIF([1]route!$E$3:$E$10005,E570,[1]!Table1[26])</f>
        <v>0</v>
      </c>
      <c r="BE570" s="30">
        <f ca="1">SUMIF([1]route!$E$3:$E$10005,E570,[1]!Table1[27])</f>
        <v>0</v>
      </c>
      <c r="BF570" s="30">
        <f ca="1">SUMIF([1]route!$E$3:$E$10005,E570,[1]!Table1[28])</f>
        <v>0</v>
      </c>
      <c r="BG570" s="30">
        <f ca="1">SUMIF([1]route!$E$3:$E$10005,E570,[1]!Table1[29])</f>
        <v>0</v>
      </c>
      <c r="BH570" s="30">
        <f ca="1">SUMIF([1]route!$E$3:$E$10005,E570,[1]!Table1[30])</f>
        <v>0</v>
      </c>
      <c r="BI570" s="30">
        <f ca="1">SUMIF([1]route!$E$3:$E$10005,E570,[1]!Table1[31])</f>
        <v>0</v>
      </c>
      <c r="BJ570" s="30">
        <f ca="1">SUMIF([1]route!$E$3:$E$10005,E570,[1]!Table1[Remain PO])</f>
        <v>0</v>
      </c>
      <c r="BK570" s="31">
        <f ca="1">SUMIF([1]route!$E$3:$E$10005,E570,[1]!Table1[N+1])</f>
        <v>0</v>
      </c>
      <c r="BL570" s="31">
        <f ca="1">SUMIF([1]route!$E$3:$E$10005,E570,[1]!Table1[N+2])</f>
        <v>0</v>
      </c>
      <c r="BM570" s="31">
        <f ca="1">SUMIF([1]route!$E$3:$E$10005,E570,[1]!Table1[N+3])</f>
        <v>0</v>
      </c>
      <c r="BN570" s="32">
        <f ca="1">SUMIF([1]route!$E$3:$E$10005,E570,[1]!Table1[N+4])</f>
        <v>0</v>
      </c>
      <c r="BP570" s="37">
        <f t="shared" si="201"/>
        <v>0</v>
      </c>
      <c r="BQ570" s="35">
        <f t="shared" ca="1" si="210"/>
        <v>0</v>
      </c>
      <c r="BR570" s="35">
        <f t="shared" ca="1" si="210"/>
        <v>0</v>
      </c>
      <c r="BS570" s="35">
        <f t="shared" ca="1" si="210"/>
        <v>0</v>
      </c>
      <c r="BT570" s="35">
        <f t="shared" ca="1" si="210"/>
        <v>0</v>
      </c>
      <c r="BU570" s="35">
        <f t="shared" ca="1" si="210"/>
        <v>0</v>
      </c>
      <c r="BV570" s="35">
        <f t="shared" ca="1" si="210"/>
        <v>0</v>
      </c>
      <c r="BW570" s="35">
        <f t="shared" ca="1" si="210"/>
        <v>0</v>
      </c>
      <c r="BX570" s="35">
        <f t="shared" ca="1" si="210"/>
        <v>0</v>
      </c>
      <c r="BY570" s="35">
        <f t="shared" ca="1" si="210"/>
        <v>0</v>
      </c>
      <c r="BZ570" s="35">
        <f t="shared" ca="1" si="208"/>
        <v>0</v>
      </c>
      <c r="CA570" s="35">
        <f t="shared" ca="1" si="207"/>
        <v>0</v>
      </c>
      <c r="CB570" s="35">
        <f t="shared" ca="1" si="207"/>
        <v>0</v>
      </c>
      <c r="CC570" s="35">
        <f t="shared" ca="1" si="207"/>
        <v>0</v>
      </c>
      <c r="CD570" s="35">
        <f t="shared" ca="1" si="207"/>
        <v>0</v>
      </c>
      <c r="CE570" s="35">
        <f t="shared" ca="1" si="207"/>
        <v>0</v>
      </c>
      <c r="CF570" s="35">
        <f t="shared" ca="1" si="207"/>
        <v>0</v>
      </c>
      <c r="CG570" s="35">
        <f t="shared" ca="1" si="207"/>
        <v>0</v>
      </c>
      <c r="CH570" s="35">
        <f t="shared" ca="1" si="207"/>
        <v>0</v>
      </c>
      <c r="CI570" s="35">
        <f t="shared" ca="1" si="207"/>
        <v>0</v>
      </c>
      <c r="CJ570" s="35">
        <f t="shared" ca="1" si="209"/>
        <v>0</v>
      </c>
      <c r="CK570" s="35">
        <f t="shared" ca="1" si="209"/>
        <v>0</v>
      </c>
      <c r="CL570" s="35">
        <f t="shared" ca="1" si="209"/>
        <v>0</v>
      </c>
      <c r="CM570" s="35">
        <f t="shared" ca="1" si="209"/>
        <v>0</v>
      </c>
      <c r="CN570" s="35">
        <f t="shared" ca="1" si="209"/>
        <v>0</v>
      </c>
      <c r="CO570" s="35">
        <f t="shared" ca="1" si="209"/>
        <v>0</v>
      </c>
      <c r="CP570" s="35">
        <f t="shared" ca="1" si="211"/>
        <v>0</v>
      </c>
      <c r="CQ570" s="35">
        <f t="shared" ca="1" si="211"/>
        <v>0</v>
      </c>
      <c r="CR570" s="35">
        <f t="shared" ca="1" si="211"/>
        <v>0</v>
      </c>
      <c r="CS570" s="35">
        <f t="shared" ca="1" si="206"/>
        <v>0</v>
      </c>
      <c r="CT570" s="35">
        <f t="shared" ca="1" si="206"/>
        <v>0</v>
      </c>
      <c r="CU570" s="35">
        <f t="shared" ca="1" si="206"/>
        <v>0</v>
      </c>
      <c r="CV570" s="35">
        <f t="shared" ref="CV570:CZ621" ca="1" si="212">CU570-BJ570</f>
        <v>0</v>
      </c>
      <c r="CW570" s="38">
        <f t="shared" ca="1" si="212"/>
        <v>0</v>
      </c>
      <c r="CX570" s="38">
        <f t="shared" ca="1" si="212"/>
        <v>0</v>
      </c>
      <c r="CY570" s="38">
        <f t="shared" ca="1" si="212"/>
        <v>0</v>
      </c>
      <c r="CZ570" s="39">
        <f t="shared" ca="1" si="197"/>
        <v>0</v>
      </c>
      <c r="DA570" s="35"/>
    </row>
    <row r="571" spans="4:105" x14ac:dyDescent="0.3">
      <c r="D571" s="19"/>
      <c r="E571" s="20"/>
      <c r="F571" s="21"/>
      <c r="G571" s="21"/>
      <c r="H571" s="21"/>
      <c r="I571" s="19"/>
      <c r="J571" s="19"/>
      <c r="K571" s="21"/>
      <c r="L571" s="21"/>
      <c r="M571" s="22"/>
      <c r="N571" s="22"/>
      <c r="O571" s="19"/>
      <c r="P571" s="21"/>
      <c r="Q571" s="62" t="str">
        <f>'Cutting Rules'!AD571</f>
        <v>0------------</v>
      </c>
      <c r="R571" s="23"/>
      <c r="S571" s="24"/>
      <c r="T571" s="78" t="s">
        <v>547</v>
      </c>
      <c r="U571" s="19"/>
      <c r="V571" s="25"/>
      <c r="W571" s="26"/>
      <c r="X571" s="27"/>
      <c r="Y571" s="47"/>
      <c r="Z571" s="121" t="str">
        <f>IFERROR(VLOOKUP(E571,[1]route!$E$3:$BL$10005,59,0),"")&amp;IFERROR(VLOOKUP(E571,[1]route!$E$3:$BL$10005,60,0),"")</f>
        <v/>
      </c>
      <c r="AA571" s="28">
        <f t="shared" si="199"/>
        <v>0</v>
      </c>
      <c r="AB571" s="77">
        <f t="shared" si="200"/>
        <v>0</v>
      </c>
      <c r="AC571" s="4">
        <f t="shared" si="198"/>
        <v>1</v>
      </c>
      <c r="AD571" s="29">
        <v>0</v>
      </c>
      <c r="AE571" s="30">
        <f ca="1">SUMIF([1]route!$E$3:$E$10005,E571,[1]!Table1[1])</f>
        <v>0</v>
      </c>
      <c r="AF571" s="30">
        <f ca="1">SUMIF([1]route!$E$3:$E$10005,E571,[1]!Table1[2])</f>
        <v>0</v>
      </c>
      <c r="AG571" s="30">
        <f ca="1">SUMIF([1]route!$E$3:$E$10005,E571,[1]!Table1[3])</f>
        <v>0</v>
      </c>
      <c r="AH571" s="30">
        <f ca="1">SUMIF([1]route!$E$3:$E$10005,E571,[1]!Table1[4])</f>
        <v>0</v>
      </c>
      <c r="AI571" s="30">
        <f ca="1">SUMIF([1]route!$E$3:$E$10005,E571,[1]!Table1[5])</f>
        <v>0</v>
      </c>
      <c r="AJ571" s="30">
        <f ca="1">SUMIF([1]route!$E$3:$E$10005,E571,[1]!Table1[6])</f>
        <v>0</v>
      </c>
      <c r="AK571" s="30">
        <f ca="1">SUMIF([1]route!$E$3:$E$10005,E571,[1]!Table1[7])</f>
        <v>0</v>
      </c>
      <c r="AL571" s="30">
        <f ca="1">SUMIF([1]route!$E$3:$E$10005,E571,[1]!Table1[8])</f>
        <v>0</v>
      </c>
      <c r="AM571" s="30">
        <f ca="1">SUMIF([1]route!$E$3:$E$10005,E571,[1]!Table1[9])</f>
        <v>0</v>
      </c>
      <c r="AN571" s="30">
        <f ca="1">SUMIF([1]route!$E$3:$E$10005,E571,[1]!Table1[10])</f>
        <v>0</v>
      </c>
      <c r="AO571" s="30">
        <f ca="1">SUMIF([1]route!$E$3:$E$10005,E571,[1]!Table1[11])</f>
        <v>0</v>
      </c>
      <c r="AP571" s="30">
        <f ca="1">SUMIF([1]route!$E$3:$E$10005,E571,[1]!Table1[12])</f>
        <v>0</v>
      </c>
      <c r="AQ571" s="30">
        <f ca="1">SUMIF([1]route!$E$3:$E$10005,E571,[1]!Table1[13])</f>
        <v>0</v>
      </c>
      <c r="AR571" s="30">
        <f ca="1">SUMIF([1]route!$E$3:$E$10005,E571,[1]!Table1[14])</f>
        <v>0</v>
      </c>
      <c r="AS571" s="30">
        <f ca="1">SUMIF([1]route!$E$3:$E$10005,E571,[1]!Table1[15])</f>
        <v>0</v>
      </c>
      <c r="AT571" s="30">
        <f ca="1">SUMIF([1]route!$E$3:$E$10005,E571,[1]!Table1[16])</f>
        <v>0</v>
      </c>
      <c r="AU571" s="30">
        <f ca="1">SUMIF([1]route!$E$3:$E$10005,E571,[1]!Table1[17])</f>
        <v>0</v>
      </c>
      <c r="AV571" s="30">
        <f ca="1">SUMIF([1]route!$E$3:$E$10005,E571,[1]!Table1[18])</f>
        <v>0</v>
      </c>
      <c r="AW571" s="30">
        <f ca="1">SUMIF([1]route!$E$3:$E$10005,E571,[1]!Table1[19])</f>
        <v>0</v>
      </c>
      <c r="AX571" s="30">
        <f ca="1">SUMIF([1]route!$E$3:$E$10005,E571,[1]!Table1[20])</f>
        <v>0</v>
      </c>
      <c r="AY571" s="30">
        <f ca="1">SUMIF([1]route!$E$3:$E$10005,E571,[1]!Table1[21])</f>
        <v>0</v>
      </c>
      <c r="AZ571" s="30">
        <f ca="1">SUMIF([1]route!$E$3:$E$10005,E571,[1]!Table1[22])</f>
        <v>0</v>
      </c>
      <c r="BA571" s="30">
        <f ca="1">SUMIF([1]route!$E$3:$E$10005,E571,[1]!Table1[23])</f>
        <v>0</v>
      </c>
      <c r="BB571" s="30">
        <f ca="1">SUMIF([1]route!$E$3:$E$10005,E571,[1]!Table1[24])</f>
        <v>0</v>
      </c>
      <c r="BC571" s="30">
        <f ca="1">SUMIF([1]route!$E$3:$E$10005,E571,[1]!Table1[25])</f>
        <v>0</v>
      </c>
      <c r="BD571" s="30">
        <f ca="1">SUMIF([1]route!$E$3:$E$10005,E571,[1]!Table1[26])</f>
        <v>0</v>
      </c>
      <c r="BE571" s="30">
        <f ca="1">SUMIF([1]route!$E$3:$E$10005,E571,[1]!Table1[27])</f>
        <v>0</v>
      </c>
      <c r="BF571" s="30">
        <f ca="1">SUMIF([1]route!$E$3:$E$10005,E571,[1]!Table1[28])</f>
        <v>0</v>
      </c>
      <c r="BG571" s="30">
        <f ca="1">SUMIF([1]route!$E$3:$E$10005,E571,[1]!Table1[29])</f>
        <v>0</v>
      </c>
      <c r="BH571" s="30">
        <f ca="1">SUMIF([1]route!$E$3:$E$10005,E571,[1]!Table1[30])</f>
        <v>0</v>
      </c>
      <c r="BI571" s="30">
        <f ca="1">SUMIF([1]route!$E$3:$E$10005,E571,[1]!Table1[31])</f>
        <v>0</v>
      </c>
      <c r="BJ571" s="30">
        <f ca="1">SUMIF([1]route!$E$3:$E$10005,E571,[1]!Table1[Remain PO])</f>
        <v>0</v>
      </c>
      <c r="BK571" s="31">
        <f ca="1">SUMIF([1]route!$E$3:$E$10005,E571,[1]!Table1[N+1])</f>
        <v>0</v>
      </c>
      <c r="BL571" s="31">
        <f ca="1">SUMIF([1]route!$E$3:$E$10005,E571,[1]!Table1[N+2])</f>
        <v>0</v>
      </c>
      <c r="BM571" s="31">
        <f ca="1">SUMIF([1]route!$E$3:$E$10005,E571,[1]!Table1[N+3])</f>
        <v>0</v>
      </c>
      <c r="BN571" s="32">
        <f ca="1">SUMIF([1]route!$E$3:$E$10005,E571,[1]!Table1[N+4])</f>
        <v>0</v>
      </c>
      <c r="BP571" s="37">
        <f t="shared" si="201"/>
        <v>0</v>
      </c>
      <c r="BQ571" s="35">
        <f t="shared" ca="1" si="210"/>
        <v>0</v>
      </c>
      <c r="BR571" s="35">
        <f t="shared" ca="1" si="210"/>
        <v>0</v>
      </c>
      <c r="BS571" s="35">
        <f t="shared" ca="1" si="210"/>
        <v>0</v>
      </c>
      <c r="BT571" s="35">
        <f t="shared" ca="1" si="210"/>
        <v>0</v>
      </c>
      <c r="BU571" s="35">
        <f t="shared" ca="1" si="210"/>
        <v>0</v>
      </c>
      <c r="BV571" s="35">
        <f t="shared" ca="1" si="210"/>
        <v>0</v>
      </c>
      <c r="BW571" s="35">
        <f t="shared" ca="1" si="210"/>
        <v>0</v>
      </c>
      <c r="BX571" s="35">
        <f t="shared" ca="1" si="210"/>
        <v>0</v>
      </c>
      <c r="BY571" s="35">
        <f t="shared" ca="1" si="210"/>
        <v>0</v>
      </c>
      <c r="BZ571" s="35">
        <f t="shared" ca="1" si="208"/>
        <v>0</v>
      </c>
      <c r="CA571" s="35">
        <f t="shared" ca="1" si="207"/>
        <v>0</v>
      </c>
      <c r="CB571" s="35">
        <f t="shared" ca="1" si="207"/>
        <v>0</v>
      </c>
      <c r="CC571" s="35">
        <f t="shared" ca="1" si="207"/>
        <v>0</v>
      </c>
      <c r="CD571" s="35">
        <f t="shared" ca="1" si="207"/>
        <v>0</v>
      </c>
      <c r="CE571" s="35">
        <f t="shared" ca="1" si="207"/>
        <v>0</v>
      </c>
      <c r="CF571" s="35">
        <f t="shared" ca="1" si="207"/>
        <v>0</v>
      </c>
      <c r="CG571" s="35">
        <f t="shared" ca="1" si="207"/>
        <v>0</v>
      </c>
      <c r="CH571" s="35">
        <f t="shared" ca="1" si="207"/>
        <v>0</v>
      </c>
      <c r="CI571" s="35">
        <f t="shared" ca="1" si="207"/>
        <v>0</v>
      </c>
      <c r="CJ571" s="35">
        <f t="shared" ca="1" si="209"/>
        <v>0</v>
      </c>
      <c r="CK571" s="35">
        <f t="shared" ca="1" si="209"/>
        <v>0</v>
      </c>
      <c r="CL571" s="35">
        <f t="shared" ca="1" si="209"/>
        <v>0</v>
      </c>
      <c r="CM571" s="35">
        <f t="shared" ca="1" si="209"/>
        <v>0</v>
      </c>
      <c r="CN571" s="35">
        <f t="shared" ca="1" si="209"/>
        <v>0</v>
      </c>
      <c r="CO571" s="35">
        <f t="shared" ca="1" si="209"/>
        <v>0</v>
      </c>
      <c r="CP571" s="35">
        <f t="shared" ca="1" si="211"/>
        <v>0</v>
      </c>
      <c r="CQ571" s="35">
        <f t="shared" ca="1" si="211"/>
        <v>0</v>
      </c>
      <c r="CR571" s="35">
        <f t="shared" ca="1" si="211"/>
        <v>0</v>
      </c>
      <c r="CS571" s="35">
        <f t="shared" ca="1" si="211"/>
        <v>0</v>
      </c>
      <c r="CT571" s="35">
        <f t="shared" ca="1" si="211"/>
        <v>0</v>
      </c>
      <c r="CU571" s="35">
        <f t="shared" ca="1" si="211"/>
        <v>0</v>
      </c>
      <c r="CV571" s="35">
        <f t="shared" ca="1" si="212"/>
        <v>0</v>
      </c>
      <c r="CW571" s="38">
        <f t="shared" ca="1" si="212"/>
        <v>0</v>
      </c>
      <c r="CX571" s="38">
        <f t="shared" ca="1" si="212"/>
        <v>0</v>
      </c>
      <c r="CY571" s="38">
        <f t="shared" ca="1" si="212"/>
        <v>0</v>
      </c>
      <c r="CZ571" s="39">
        <f t="shared" ca="1" si="197"/>
        <v>0</v>
      </c>
      <c r="DA571" s="35"/>
    </row>
    <row r="572" spans="4:105" x14ac:dyDescent="0.3">
      <c r="D572" s="19"/>
      <c r="E572" s="20"/>
      <c r="F572" s="21"/>
      <c r="G572" s="21"/>
      <c r="H572" s="21"/>
      <c r="I572" s="19"/>
      <c r="J572" s="19"/>
      <c r="K572" s="21"/>
      <c r="L572" s="21"/>
      <c r="M572" s="22"/>
      <c r="N572" s="22"/>
      <c r="O572" s="19"/>
      <c r="P572" s="21"/>
      <c r="Q572" s="62" t="str">
        <f>'Cutting Rules'!AD572</f>
        <v>0------------</v>
      </c>
      <c r="R572" s="23"/>
      <c r="S572" s="24"/>
      <c r="T572" s="78" t="s">
        <v>547</v>
      </c>
      <c r="U572" s="19"/>
      <c r="V572" s="25"/>
      <c r="W572" s="26"/>
      <c r="X572" s="27"/>
      <c r="Y572" s="47"/>
      <c r="Z572" s="121" t="str">
        <f>IFERROR(VLOOKUP(E572,[1]route!$E$3:$BL$10005,59,0),"")&amp;IFERROR(VLOOKUP(E572,[1]route!$E$3:$BL$10005,60,0),"")</f>
        <v/>
      </c>
      <c r="AA572" s="28">
        <f t="shared" si="199"/>
        <v>0</v>
      </c>
      <c r="AB572" s="77">
        <f t="shared" si="200"/>
        <v>0</v>
      </c>
      <c r="AC572" s="4">
        <f t="shared" si="198"/>
        <v>1</v>
      </c>
      <c r="AD572" s="29">
        <v>0</v>
      </c>
      <c r="AE572" s="30">
        <f ca="1">SUMIF([1]route!$E$3:$E$10005,E572,[1]!Table1[1])</f>
        <v>0</v>
      </c>
      <c r="AF572" s="30">
        <f ca="1">SUMIF([1]route!$E$3:$E$10005,E572,[1]!Table1[2])</f>
        <v>0</v>
      </c>
      <c r="AG572" s="30">
        <f ca="1">SUMIF([1]route!$E$3:$E$10005,E572,[1]!Table1[3])</f>
        <v>0</v>
      </c>
      <c r="AH572" s="30">
        <f ca="1">SUMIF([1]route!$E$3:$E$10005,E572,[1]!Table1[4])</f>
        <v>0</v>
      </c>
      <c r="AI572" s="30">
        <f ca="1">SUMIF([1]route!$E$3:$E$10005,E572,[1]!Table1[5])</f>
        <v>0</v>
      </c>
      <c r="AJ572" s="30">
        <f ca="1">SUMIF([1]route!$E$3:$E$10005,E572,[1]!Table1[6])</f>
        <v>0</v>
      </c>
      <c r="AK572" s="30">
        <f ca="1">SUMIF([1]route!$E$3:$E$10005,E572,[1]!Table1[7])</f>
        <v>0</v>
      </c>
      <c r="AL572" s="30">
        <f ca="1">SUMIF([1]route!$E$3:$E$10005,E572,[1]!Table1[8])</f>
        <v>0</v>
      </c>
      <c r="AM572" s="30">
        <f ca="1">SUMIF([1]route!$E$3:$E$10005,E572,[1]!Table1[9])</f>
        <v>0</v>
      </c>
      <c r="AN572" s="30">
        <f ca="1">SUMIF([1]route!$E$3:$E$10005,E572,[1]!Table1[10])</f>
        <v>0</v>
      </c>
      <c r="AO572" s="30">
        <f ca="1">SUMIF([1]route!$E$3:$E$10005,E572,[1]!Table1[11])</f>
        <v>0</v>
      </c>
      <c r="AP572" s="30">
        <f ca="1">SUMIF([1]route!$E$3:$E$10005,E572,[1]!Table1[12])</f>
        <v>0</v>
      </c>
      <c r="AQ572" s="30">
        <f ca="1">SUMIF([1]route!$E$3:$E$10005,E572,[1]!Table1[13])</f>
        <v>0</v>
      </c>
      <c r="AR572" s="30">
        <f ca="1">SUMIF([1]route!$E$3:$E$10005,E572,[1]!Table1[14])</f>
        <v>0</v>
      </c>
      <c r="AS572" s="30">
        <f ca="1">SUMIF([1]route!$E$3:$E$10005,E572,[1]!Table1[15])</f>
        <v>0</v>
      </c>
      <c r="AT572" s="30">
        <f ca="1">SUMIF([1]route!$E$3:$E$10005,E572,[1]!Table1[16])</f>
        <v>0</v>
      </c>
      <c r="AU572" s="30">
        <f ca="1">SUMIF([1]route!$E$3:$E$10005,E572,[1]!Table1[17])</f>
        <v>0</v>
      </c>
      <c r="AV572" s="30">
        <f ca="1">SUMIF([1]route!$E$3:$E$10005,E572,[1]!Table1[18])</f>
        <v>0</v>
      </c>
      <c r="AW572" s="30">
        <f ca="1">SUMIF([1]route!$E$3:$E$10005,E572,[1]!Table1[19])</f>
        <v>0</v>
      </c>
      <c r="AX572" s="30">
        <f ca="1">SUMIF([1]route!$E$3:$E$10005,E572,[1]!Table1[20])</f>
        <v>0</v>
      </c>
      <c r="AY572" s="30">
        <f ca="1">SUMIF([1]route!$E$3:$E$10005,E572,[1]!Table1[21])</f>
        <v>0</v>
      </c>
      <c r="AZ572" s="30">
        <f ca="1">SUMIF([1]route!$E$3:$E$10005,E572,[1]!Table1[22])</f>
        <v>0</v>
      </c>
      <c r="BA572" s="30">
        <f ca="1">SUMIF([1]route!$E$3:$E$10005,E572,[1]!Table1[23])</f>
        <v>0</v>
      </c>
      <c r="BB572" s="30">
        <f ca="1">SUMIF([1]route!$E$3:$E$10005,E572,[1]!Table1[24])</f>
        <v>0</v>
      </c>
      <c r="BC572" s="30">
        <f ca="1">SUMIF([1]route!$E$3:$E$10005,E572,[1]!Table1[25])</f>
        <v>0</v>
      </c>
      <c r="BD572" s="30">
        <f ca="1">SUMIF([1]route!$E$3:$E$10005,E572,[1]!Table1[26])</f>
        <v>0</v>
      </c>
      <c r="BE572" s="30">
        <f ca="1">SUMIF([1]route!$E$3:$E$10005,E572,[1]!Table1[27])</f>
        <v>0</v>
      </c>
      <c r="BF572" s="30">
        <f ca="1">SUMIF([1]route!$E$3:$E$10005,E572,[1]!Table1[28])</f>
        <v>0</v>
      </c>
      <c r="BG572" s="30">
        <f ca="1">SUMIF([1]route!$E$3:$E$10005,E572,[1]!Table1[29])</f>
        <v>0</v>
      </c>
      <c r="BH572" s="30">
        <f ca="1">SUMIF([1]route!$E$3:$E$10005,E572,[1]!Table1[30])</f>
        <v>0</v>
      </c>
      <c r="BI572" s="30">
        <f ca="1">SUMIF([1]route!$E$3:$E$10005,E572,[1]!Table1[31])</f>
        <v>0</v>
      </c>
      <c r="BJ572" s="30">
        <f ca="1">SUMIF([1]route!$E$3:$E$10005,E572,[1]!Table1[Remain PO])</f>
        <v>0</v>
      </c>
      <c r="BK572" s="31">
        <f ca="1">SUMIF([1]route!$E$3:$E$10005,E572,[1]!Table1[N+1])</f>
        <v>0</v>
      </c>
      <c r="BL572" s="31">
        <f ca="1">SUMIF([1]route!$E$3:$E$10005,E572,[1]!Table1[N+2])</f>
        <v>0</v>
      </c>
      <c r="BM572" s="31">
        <f ca="1">SUMIF([1]route!$E$3:$E$10005,E572,[1]!Table1[N+3])</f>
        <v>0</v>
      </c>
      <c r="BN572" s="32">
        <f ca="1">SUMIF([1]route!$E$3:$E$10005,E572,[1]!Table1[N+4])</f>
        <v>0</v>
      </c>
      <c r="BP572" s="37">
        <f t="shared" si="201"/>
        <v>0</v>
      </c>
      <c r="BQ572" s="35">
        <f t="shared" ca="1" si="210"/>
        <v>0</v>
      </c>
      <c r="BR572" s="35">
        <f t="shared" ca="1" si="210"/>
        <v>0</v>
      </c>
      <c r="BS572" s="35">
        <f t="shared" ca="1" si="210"/>
        <v>0</v>
      </c>
      <c r="BT572" s="35">
        <f t="shared" ca="1" si="210"/>
        <v>0</v>
      </c>
      <c r="BU572" s="35">
        <f t="shared" ca="1" si="210"/>
        <v>0</v>
      </c>
      <c r="BV572" s="35">
        <f t="shared" ca="1" si="210"/>
        <v>0</v>
      </c>
      <c r="BW572" s="35">
        <f t="shared" ca="1" si="210"/>
        <v>0</v>
      </c>
      <c r="BX572" s="35">
        <f t="shared" ca="1" si="210"/>
        <v>0</v>
      </c>
      <c r="BY572" s="35">
        <f t="shared" ca="1" si="210"/>
        <v>0</v>
      </c>
      <c r="BZ572" s="35">
        <f t="shared" ca="1" si="208"/>
        <v>0</v>
      </c>
      <c r="CA572" s="35">
        <f t="shared" ca="1" si="207"/>
        <v>0</v>
      </c>
      <c r="CB572" s="35">
        <f t="shared" ca="1" si="207"/>
        <v>0</v>
      </c>
      <c r="CC572" s="35">
        <f t="shared" ca="1" si="207"/>
        <v>0</v>
      </c>
      <c r="CD572" s="35">
        <f t="shared" ca="1" si="207"/>
        <v>0</v>
      </c>
      <c r="CE572" s="35">
        <f t="shared" ca="1" si="207"/>
        <v>0</v>
      </c>
      <c r="CF572" s="35">
        <f t="shared" ca="1" si="207"/>
        <v>0</v>
      </c>
      <c r="CG572" s="35">
        <f t="shared" ca="1" si="207"/>
        <v>0</v>
      </c>
      <c r="CH572" s="35">
        <f t="shared" ca="1" si="207"/>
        <v>0</v>
      </c>
      <c r="CI572" s="35">
        <f t="shared" ca="1" si="207"/>
        <v>0</v>
      </c>
      <c r="CJ572" s="35">
        <f t="shared" ca="1" si="209"/>
        <v>0</v>
      </c>
      <c r="CK572" s="35">
        <f t="shared" ca="1" si="209"/>
        <v>0</v>
      </c>
      <c r="CL572" s="35">
        <f t="shared" ca="1" si="209"/>
        <v>0</v>
      </c>
      <c r="CM572" s="35">
        <f t="shared" ca="1" si="209"/>
        <v>0</v>
      </c>
      <c r="CN572" s="35">
        <f t="shared" ca="1" si="209"/>
        <v>0</v>
      </c>
      <c r="CO572" s="35">
        <f t="shared" ca="1" si="209"/>
        <v>0</v>
      </c>
      <c r="CP572" s="35">
        <f t="shared" ca="1" si="211"/>
        <v>0</v>
      </c>
      <c r="CQ572" s="35">
        <f t="shared" ca="1" si="211"/>
        <v>0</v>
      </c>
      <c r="CR572" s="35">
        <f t="shared" ca="1" si="211"/>
        <v>0</v>
      </c>
      <c r="CS572" s="35">
        <f t="shared" ca="1" si="211"/>
        <v>0</v>
      </c>
      <c r="CT572" s="35">
        <f t="shared" ca="1" si="211"/>
        <v>0</v>
      </c>
      <c r="CU572" s="35">
        <f t="shared" ca="1" si="211"/>
        <v>0</v>
      </c>
      <c r="CV572" s="35">
        <f t="shared" ca="1" si="212"/>
        <v>0</v>
      </c>
      <c r="CW572" s="38">
        <f t="shared" ca="1" si="212"/>
        <v>0</v>
      </c>
      <c r="CX572" s="38">
        <f t="shared" ca="1" si="212"/>
        <v>0</v>
      </c>
      <c r="CY572" s="38">
        <f t="shared" ca="1" si="212"/>
        <v>0</v>
      </c>
      <c r="CZ572" s="39">
        <f t="shared" ca="1" si="197"/>
        <v>0</v>
      </c>
      <c r="DA572" s="35"/>
    </row>
    <row r="573" spans="4:105" x14ac:dyDescent="0.3">
      <c r="D573" s="19"/>
      <c r="E573" s="20"/>
      <c r="F573" s="21"/>
      <c r="G573" s="21"/>
      <c r="H573" s="21"/>
      <c r="I573" s="19"/>
      <c r="J573" s="19"/>
      <c r="K573" s="21"/>
      <c r="L573" s="21"/>
      <c r="M573" s="22"/>
      <c r="N573" s="22"/>
      <c r="O573" s="19"/>
      <c r="P573" s="21"/>
      <c r="Q573" s="62" t="str">
        <f>'Cutting Rules'!AD573</f>
        <v>0------------</v>
      </c>
      <c r="R573" s="23"/>
      <c r="S573" s="24"/>
      <c r="T573" s="78" t="s">
        <v>547</v>
      </c>
      <c r="U573" s="19"/>
      <c r="V573" s="25"/>
      <c r="W573" s="26"/>
      <c r="X573" s="27"/>
      <c r="Y573" s="47"/>
      <c r="Z573" s="121" t="str">
        <f>IFERROR(VLOOKUP(E573,[1]route!$E$3:$BL$10005,59,0),"")&amp;IFERROR(VLOOKUP(E573,[1]route!$E$3:$BL$10005,60,0),"")</f>
        <v/>
      </c>
      <c r="AA573" s="28">
        <f t="shared" si="199"/>
        <v>0</v>
      </c>
      <c r="AB573" s="77">
        <f t="shared" si="200"/>
        <v>0</v>
      </c>
      <c r="AC573" s="4">
        <f t="shared" si="198"/>
        <v>1</v>
      </c>
      <c r="AD573" s="29">
        <v>0</v>
      </c>
      <c r="AE573" s="30">
        <f ca="1">SUMIF([1]route!$E$3:$E$10005,E573,[1]!Table1[1])</f>
        <v>0</v>
      </c>
      <c r="AF573" s="30">
        <f ca="1">SUMIF([1]route!$E$3:$E$10005,E573,[1]!Table1[2])</f>
        <v>0</v>
      </c>
      <c r="AG573" s="30">
        <f ca="1">SUMIF([1]route!$E$3:$E$10005,E573,[1]!Table1[3])</f>
        <v>0</v>
      </c>
      <c r="AH573" s="30">
        <f ca="1">SUMIF([1]route!$E$3:$E$10005,E573,[1]!Table1[4])</f>
        <v>0</v>
      </c>
      <c r="AI573" s="30">
        <f ca="1">SUMIF([1]route!$E$3:$E$10005,E573,[1]!Table1[5])</f>
        <v>0</v>
      </c>
      <c r="AJ573" s="30">
        <f ca="1">SUMIF([1]route!$E$3:$E$10005,E573,[1]!Table1[6])</f>
        <v>0</v>
      </c>
      <c r="AK573" s="30">
        <f ca="1">SUMIF([1]route!$E$3:$E$10005,E573,[1]!Table1[7])</f>
        <v>0</v>
      </c>
      <c r="AL573" s="30">
        <f ca="1">SUMIF([1]route!$E$3:$E$10005,E573,[1]!Table1[8])</f>
        <v>0</v>
      </c>
      <c r="AM573" s="30">
        <f ca="1">SUMIF([1]route!$E$3:$E$10005,E573,[1]!Table1[9])</f>
        <v>0</v>
      </c>
      <c r="AN573" s="30">
        <f ca="1">SUMIF([1]route!$E$3:$E$10005,E573,[1]!Table1[10])</f>
        <v>0</v>
      </c>
      <c r="AO573" s="30">
        <f ca="1">SUMIF([1]route!$E$3:$E$10005,E573,[1]!Table1[11])</f>
        <v>0</v>
      </c>
      <c r="AP573" s="30">
        <f ca="1">SUMIF([1]route!$E$3:$E$10005,E573,[1]!Table1[12])</f>
        <v>0</v>
      </c>
      <c r="AQ573" s="30">
        <f ca="1">SUMIF([1]route!$E$3:$E$10005,E573,[1]!Table1[13])</f>
        <v>0</v>
      </c>
      <c r="AR573" s="30">
        <f ca="1">SUMIF([1]route!$E$3:$E$10005,E573,[1]!Table1[14])</f>
        <v>0</v>
      </c>
      <c r="AS573" s="30">
        <f ca="1">SUMIF([1]route!$E$3:$E$10005,E573,[1]!Table1[15])</f>
        <v>0</v>
      </c>
      <c r="AT573" s="30">
        <f ca="1">SUMIF([1]route!$E$3:$E$10005,E573,[1]!Table1[16])</f>
        <v>0</v>
      </c>
      <c r="AU573" s="30">
        <f ca="1">SUMIF([1]route!$E$3:$E$10005,E573,[1]!Table1[17])</f>
        <v>0</v>
      </c>
      <c r="AV573" s="30">
        <f ca="1">SUMIF([1]route!$E$3:$E$10005,E573,[1]!Table1[18])</f>
        <v>0</v>
      </c>
      <c r="AW573" s="30">
        <f ca="1">SUMIF([1]route!$E$3:$E$10005,E573,[1]!Table1[19])</f>
        <v>0</v>
      </c>
      <c r="AX573" s="30">
        <f ca="1">SUMIF([1]route!$E$3:$E$10005,E573,[1]!Table1[20])</f>
        <v>0</v>
      </c>
      <c r="AY573" s="30">
        <f ca="1">SUMIF([1]route!$E$3:$E$10005,E573,[1]!Table1[21])</f>
        <v>0</v>
      </c>
      <c r="AZ573" s="30">
        <f ca="1">SUMIF([1]route!$E$3:$E$10005,E573,[1]!Table1[22])</f>
        <v>0</v>
      </c>
      <c r="BA573" s="30">
        <f ca="1">SUMIF([1]route!$E$3:$E$10005,E573,[1]!Table1[23])</f>
        <v>0</v>
      </c>
      <c r="BB573" s="30">
        <f ca="1">SUMIF([1]route!$E$3:$E$10005,E573,[1]!Table1[24])</f>
        <v>0</v>
      </c>
      <c r="BC573" s="30">
        <f ca="1">SUMIF([1]route!$E$3:$E$10005,E573,[1]!Table1[25])</f>
        <v>0</v>
      </c>
      <c r="BD573" s="30">
        <f ca="1">SUMIF([1]route!$E$3:$E$10005,E573,[1]!Table1[26])</f>
        <v>0</v>
      </c>
      <c r="BE573" s="30">
        <f ca="1">SUMIF([1]route!$E$3:$E$10005,E573,[1]!Table1[27])</f>
        <v>0</v>
      </c>
      <c r="BF573" s="30">
        <f ca="1">SUMIF([1]route!$E$3:$E$10005,E573,[1]!Table1[28])</f>
        <v>0</v>
      </c>
      <c r="BG573" s="30">
        <f ca="1">SUMIF([1]route!$E$3:$E$10005,E573,[1]!Table1[29])</f>
        <v>0</v>
      </c>
      <c r="BH573" s="30">
        <f ca="1">SUMIF([1]route!$E$3:$E$10005,E573,[1]!Table1[30])</f>
        <v>0</v>
      </c>
      <c r="BI573" s="30">
        <f ca="1">SUMIF([1]route!$E$3:$E$10005,E573,[1]!Table1[31])</f>
        <v>0</v>
      </c>
      <c r="BJ573" s="30">
        <f ca="1">SUMIF([1]route!$E$3:$E$10005,E573,[1]!Table1[Remain PO])</f>
        <v>0</v>
      </c>
      <c r="BK573" s="31">
        <f ca="1">SUMIF([1]route!$E$3:$E$10005,E573,[1]!Table1[N+1])</f>
        <v>0</v>
      </c>
      <c r="BL573" s="31">
        <f ca="1">SUMIF([1]route!$E$3:$E$10005,E573,[1]!Table1[N+2])</f>
        <v>0</v>
      </c>
      <c r="BM573" s="31">
        <f ca="1">SUMIF([1]route!$E$3:$E$10005,E573,[1]!Table1[N+3])</f>
        <v>0</v>
      </c>
      <c r="BN573" s="32">
        <f ca="1">SUMIF([1]route!$E$3:$E$10005,E573,[1]!Table1[N+4])</f>
        <v>0</v>
      </c>
      <c r="BP573" s="37">
        <f t="shared" si="201"/>
        <v>0</v>
      </c>
      <c r="BQ573" s="35">
        <f t="shared" ca="1" si="210"/>
        <v>0</v>
      </c>
      <c r="BR573" s="35">
        <f t="shared" ca="1" si="210"/>
        <v>0</v>
      </c>
      <c r="BS573" s="35">
        <f t="shared" ca="1" si="210"/>
        <v>0</v>
      </c>
      <c r="BT573" s="35">
        <f t="shared" ca="1" si="210"/>
        <v>0</v>
      </c>
      <c r="BU573" s="35">
        <f t="shared" ca="1" si="210"/>
        <v>0</v>
      </c>
      <c r="BV573" s="35">
        <f t="shared" ca="1" si="210"/>
        <v>0</v>
      </c>
      <c r="BW573" s="35">
        <f t="shared" ca="1" si="210"/>
        <v>0</v>
      </c>
      <c r="BX573" s="35">
        <f t="shared" ca="1" si="210"/>
        <v>0</v>
      </c>
      <c r="BY573" s="35">
        <f t="shared" ca="1" si="210"/>
        <v>0</v>
      </c>
      <c r="BZ573" s="35">
        <f t="shared" ca="1" si="208"/>
        <v>0</v>
      </c>
      <c r="CA573" s="35">
        <f t="shared" ca="1" si="207"/>
        <v>0</v>
      </c>
      <c r="CB573" s="35">
        <f t="shared" ca="1" si="207"/>
        <v>0</v>
      </c>
      <c r="CC573" s="35">
        <f t="shared" ca="1" si="207"/>
        <v>0</v>
      </c>
      <c r="CD573" s="35">
        <f t="shared" ca="1" si="207"/>
        <v>0</v>
      </c>
      <c r="CE573" s="35">
        <f t="shared" ca="1" si="207"/>
        <v>0</v>
      </c>
      <c r="CF573" s="35">
        <f t="shared" ca="1" si="207"/>
        <v>0</v>
      </c>
      <c r="CG573" s="35">
        <f t="shared" ca="1" si="207"/>
        <v>0</v>
      </c>
      <c r="CH573" s="35">
        <f t="shared" ca="1" si="207"/>
        <v>0</v>
      </c>
      <c r="CI573" s="35">
        <f t="shared" ca="1" si="207"/>
        <v>0</v>
      </c>
      <c r="CJ573" s="35">
        <f t="shared" ca="1" si="209"/>
        <v>0</v>
      </c>
      <c r="CK573" s="35">
        <f t="shared" ca="1" si="209"/>
        <v>0</v>
      </c>
      <c r="CL573" s="35">
        <f t="shared" ca="1" si="209"/>
        <v>0</v>
      </c>
      <c r="CM573" s="35">
        <f t="shared" ca="1" si="209"/>
        <v>0</v>
      </c>
      <c r="CN573" s="35">
        <f t="shared" ca="1" si="209"/>
        <v>0</v>
      </c>
      <c r="CO573" s="35">
        <f t="shared" ca="1" si="209"/>
        <v>0</v>
      </c>
      <c r="CP573" s="35">
        <f t="shared" ca="1" si="211"/>
        <v>0</v>
      </c>
      <c r="CQ573" s="35">
        <f t="shared" ca="1" si="211"/>
        <v>0</v>
      </c>
      <c r="CR573" s="35">
        <f t="shared" ca="1" si="211"/>
        <v>0</v>
      </c>
      <c r="CS573" s="35">
        <f t="shared" ca="1" si="211"/>
        <v>0</v>
      </c>
      <c r="CT573" s="35">
        <f t="shared" ca="1" si="211"/>
        <v>0</v>
      </c>
      <c r="CU573" s="35">
        <f t="shared" ca="1" si="211"/>
        <v>0</v>
      </c>
      <c r="CV573" s="35">
        <f t="shared" ca="1" si="212"/>
        <v>0</v>
      </c>
      <c r="CW573" s="38">
        <f t="shared" ca="1" si="212"/>
        <v>0</v>
      </c>
      <c r="CX573" s="38">
        <f t="shared" ca="1" si="212"/>
        <v>0</v>
      </c>
      <c r="CY573" s="38">
        <f t="shared" ca="1" si="212"/>
        <v>0</v>
      </c>
      <c r="CZ573" s="39">
        <f t="shared" ca="1" si="212"/>
        <v>0</v>
      </c>
      <c r="DA573" s="35"/>
    </row>
    <row r="574" spans="4:105" x14ac:dyDescent="0.3">
      <c r="D574" s="19"/>
      <c r="E574" s="20"/>
      <c r="F574" s="21"/>
      <c r="G574" s="21"/>
      <c r="H574" s="21"/>
      <c r="I574" s="19"/>
      <c r="J574" s="19"/>
      <c r="K574" s="21"/>
      <c r="L574" s="21"/>
      <c r="M574" s="22"/>
      <c r="N574" s="22"/>
      <c r="O574" s="19"/>
      <c r="P574" s="21"/>
      <c r="Q574" s="62" t="str">
        <f>'Cutting Rules'!AD574</f>
        <v>0------------</v>
      </c>
      <c r="R574" s="23"/>
      <c r="S574" s="24"/>
      <c r="T574" s="78" t="s">
        <v>547</v>
      </c>
      <c r="U574" s="19"/>
      <c r="V574" s="25"/>
      <c r="W574" s="26"/>
      <c r="X574" s="27"/>
      <c r="Y574" s="47"/>
      <c r="Z574" s="121" t="str">
        <f>IFERROR(VLOOKUP(E574,[1]route!$E$3:$BL$10005,59,0),"")&amp;IFERROR(VLOOKUP(E574,[1]route!$E$3:$BL$10005,60,0),"")</f>
        <v/>
      </c>
      <c r="AA574" s="28">
        <f t="shared" si="199"/>
        <v>0</v>
      </c>
      <c r="AB574" s="77">
        <f t="shared" si="200"/>
        <v>0</v>
      </c>
      <c r="AC574" s="4">
        <f t="shared" si="198"/>
        <v>1</v>
      </c>
      <c r="AD574" s="29">
        <v>0</v>
      </c>
      <c r="AE574" s="30">
        <f ca="1">SUMIF([1]route!$E$3:$E$10005,E574,[1]!Table1[1])</f>
        <v>0</v>
      </c>
      <c r="AF574" s="30">
        <f ca="1">SUMIF([1]route!$E$3:$E$10005,E574,[1]!Table1[2])</f>
        <v>0</v>
      </c>
      <c r="AG574" s="30">
        <f ca="1">SUMIF([1]route!$E$3:$E$10005,E574,[1]!Table1[3])</f>
        <v>0</v>
      </c>
      <c r="AH574" s="30">
        <f ca="1">SUMIF([1]route!$E$3:$E$10005,E574,[1]!Table1[4])</f>
        <v>0</v>
      </c>
      <c r="AI574" s="30">
        <f ca="1">SUMIF([1]route!$E$3:$E$10005,E574,[1]!Table1[5])</f>
        <v>0</v>
      </c>
      <c r="AJ574" s="30">
        <f ca="1">SUMIF([1]route!$E$3:$E$10005,E574,[1]!Table1[6])</f>
        <v>0</v>
      </c>
      <c r="AK574" s="30">
        <f ca="1">SUMIF([1]route!$E$3:$E$10005,E574,[1]!Table1[7])</f>
        <v>0</v>
      </c>
      <c r="AL574" s="30">
        <f ca="1">SUMIF([1]route!$E$3:$E$10005,E574,[1]!Table1[8])</f>
        <v>0</v>
      </c>
      <c r="AM574" s="30">
        <f ca="1">SUMIF([1]route!$E$3:$E$10005,E574,[1]!Table1[9])</f>
        <v>0</v>
      </c>
      <c r="AN574" s="30">
        <f ca="1">SUMIF([1]route!$E$3:$E$10005,E574,[1]!Table1[10])</f>
        <v>0</v>
      </c>
      <c r="AO574" s="30">
        <f ca="1">SUMIF([1]route!$E$3:$E$10005,E574,[1]!Table1[11])</f>
        <v>0</v>
      </c>
      <c r="AP574" s="30">
        <f ca="1">SUMIF([1]route!$E$3:$E$10005,E574,[1]!Table1[12])</f>
        <v>0</v>
      </c>
      <c r="AQ574" s="30">
        <f ca="1">SUMIF([1]route!$E$3:$E$10005,E574,[1]!Table1[13])</f>
        <v>0</v>
      </c>
      <c r="AR574" s="30">
        <f ca="1">SUMIF([1]route!$E$3:$E$10005,E574,[1]!Table1[14])</f>
        <v>0</v>
      </c>
      <c r="AS574" s="30">
        <f ca="1">SUMIF([1]route!$E$3:$E$10005,E574,[1]!Table1[15])</f>
        <v>0</v>
      </c>
      <c r="AT574" s="30">
        <f ca="1">SUMIF([1]route!$E$3:$E$10005,E574,[1]!Table1[16])</f>
        <v>0</v>
      </c>
      <c r="AU574" s="30">
        <f ca="1">SUMIF([1]route!$E$3:$E$10005,E574,[1]!Table1[17])</f>
        <v>0</v>
      </c>
      <c r="AV574" s="30">
        <f ca="1">SUMIF([1]route!$E$3:$E$10005,E574,[1]!Table1[18])</f>
        <v>0</v>
      </c>
      <c r="AW574" s="30">
        <f ca="1">SUMIF([1]route!$E$3:$E$10005,E574,[1]!Table1[19])</f>
        <v>0</v>
      </c>
      <c r="AX574" s="30">
        <f ca="1">SUMIF([1]route!$E$3:$E$10005,E574,[1]!Table1[20])</f>
        <v>0</v>
      </c>
      <c r="AY574" s="30">
        <f ca="1">SUMIF([1]route!$E$3:$E$10005,E574,[1]!Table1[21])</f>
        <v>0</v>
      </c>
      <c r="AZ574" s="30">
        <f ca="1">SUMIF([1]route!$E$3:$E$10005,E574,[1]!Table1[22])</f>
        <v>0</v>
      </c>
      <c r="BA574" s="30">
        <f ca="1">SUMIF([1]route!$E$3:$E$10005,E574,[1]!Table1[23])</f>
        <v>0</v>
      </c>
      <c r="BB574" s="30">
        <f ca="1">SUMIF([1]route!$E$3:$E$10005,E574,[1]!Table1[24])</f>
        <v>0</v>
      </c>
      <c r="BC574" s="30">
        <f ca="1">SUMIF([1]route!$E$3:$E$10005,E574,[1]!Table1[25])</f>
        <v>0</v>
      </c>
      <c r="BD574" s="30">
        <f ca="1">SUMIF([1]route!$E$3:$E$10005,E574,[1]!Table1[26])</f>
        <v>0</v>
      </c>
      <c r="BE574" s="30">
        <f ca="1">SUMIF([1]route!$E$3:$E$10005,E574,[1]!Table1[27])</f>
        <v>0</v>
      </c>
      <c r="BF574" s="30">
        <f ca="1">SUMIF([1]route!$E$3:$E$10005,E574,[1]!Table1[28])</f>
        <v>0</v>
      </c>
      <c r="BG574" s="30">
        <f ca="1">SUMIF([1]route!$E$3:$E$10005,E574,[1]!Table1[29])</f>
        <v>0</v>
      </c>
      <c r="BH574" s="30">
        <f ca="1">SUMIF([1]route!$E$3:$E$10005,E574,[1]!Table1[30])</f>
        <v>0</v>
      </c>
      <c r="BI574" s="30">
        <f ca="1">SUMIF([1]route!$E$3:$E$10005,E574,[1]!Table1[31])</f>
        <v>0</v>
      </c>
      <c r="BJ574" s="30">
        <f ca="1">SUMIF([1]route!$E$3:$E$10005,E574,[1]!Table1[Remain PO])</f>
        <v>0</v>
      </c>
      <c r="BK574" s="31">
        <f ca="1">SUMIF([1]route!$E$3:$E$10005,E574,[1]!Table1[N+1])</f>
        <v>0</v>
      </c>
      <c r="BL574" s="31">
        <f ca="1">SUMIF([1]route!$E$3:$E$10005,E574,[1]!Table1[N+2])</f>
        <v>0</v>
      </c>
      <c r="BM574" s="31">
        <f ca="1">SUMIF([1]route!$E$3:$E$10005,E574,[1]!Table1[N+3])</f>
        <v>0</v>
      </c>
      <c r="BN574" s="32">
        <f ca="1">SUMIF([1]route!$E$3:$E$10005,E574,[1]!Table1[N+4])</f>
        <v>0</v>
      </c>
      <c r="BP574" s="37">
        <f t="shared" si="201"/>
        <v>0</v>
      </c>
      <c r="BQ574" s="35">
        <f t="shared" ca="1" si="210"/>
        <v>0</v>
      </c>
      <c r="BR574" s="35">
        <f t="shared" ca="1" si="210"/>
        <v>0</v>
      </c>
      <c r="BS574" s="35">
        <f t="shared" ca="1" si="210"/>
        <v>0</v>
      </c>
      <c r="BT574" s="35">
        <f t="shared" ca="1" si="210"/>
        <v>0</v>
      </c>
      <c r="BU574" s="35">
        <f t="shared" ca="1" si="210"/>
        <v>0</v>
      </c>
      <c r="BV574" s="35">
        <f t="shared" ca="1" si="210"/>
        <v>0</v>
      </c>
      <c r="BW574" s="35">
        <f t="shared" ca="1" si="210"/>
        <v>0</v>
      </c>
      <c r="BX574" s="35">
        <f t="shared" ca="1" si="210"/>
        <v>0</v>
      </c>
      <c r="BY574" s="35">
        <f t="shared" ca="1" si="210"/>
        <v>0</v>
      </c>
      <c r="BZ574" s="35">
        <f t="shared" ca="1" si="208"/>
        <v>0</v>
      </c>
      <c r="CA574" s="35">
        <f t="shared" ca="1" si="207"/>
        <v>0</v>
      </c>
      <c r="CB574" s="35">
        <f t="shared" ca="1" si="207"/>
        <v>0</v>
      </c>
      <c r="CC574" s="35">
        <f t="shared" ca="1" si="207"/>
        <v>0</v>
      </c>
      <c r="CD574" s="35">
        <f t="shared" ca="1" si="207"/>
        <v>0</v>
      </c>
      <c r="CE574" s="35">
        <f t="shared" ca="1" si="207"/>
        <v>0</v>
      </c>
      <c r="CF574" s="35">
        <f t="shared" ca="1" si="207"/>
        <v>0</v>
      </c>
      <c r="CG574" s="35">
        <f t="shared" ca="1" si="207"/>
        <v>0</v>
      </c>
      <c r="CH574" s="35">
        <f t="shared" ca="1" si="207"/>
        <v>0</v>
      </c>
      <c r="CI574" s="35">
        <f t="shared" ca="1" si="207"/>
        <v>0</v>
      </c>
      <c r="CJ574" s="35">
        <f t="shared" ca="1" si="209"/>
        <v>0</v>
      </c>
      <c r="CK574" s="35">
        <f t="shared" ca="1" si="209"/>
        <v>0</v>
      </c>
      <c r="CL574" s="35">
        <f t="shared" ca="1" si="209"/>
        <v>0</v>
      </c>
      <c r="CM574" s="35">
        <f t="shared" ca="1" si="209"/>
        <v>0</v>
      </c>
      <c r="CN574" s="35">
        <f t="shared" ca="1" si="209"/>
        <v>0</v>
      </c>
      <c r="CO574" s="35">
        <f t="shared" ca="1" si="209"/>
        <v>0</v>
      </c>
      <c r="CP574" s="35">
        <f t="shared" ca="1" si="211"/>
        <v>0</v>
      </c>
      <c r="CQ574" s="35">
        <f t="shared" ca="1" si="211"/>
        <v>0</v>
      </c>
      <c r="CR574" s="35">
        <f t="shared" ca="1" si="211"/>
        <v>0</v>
      </c>
      <c r="CS574" s="35">
        <f t="shared" ca="1" si="211"/>
        <v>0</v>
      </c>
      <c r="CT574" s="35">
        <f t="shared" ca="1" si="211"/>
        <v>0</v>
      </c>
      <c r="CU574" s="35">
        <f t="shared" ca="1" si="211"/>
        <v>0</v>
      </c>
      <c r="CV574" s="35">
        <f t="shared" ca="1" si="212"/>
        <v>0</v>
      </c>
      <c r="CW574" s="38">
        <f t="shared" ca="1" si="212"/>
        <v>0</v>
      </c>
      <c r="CX574" s="38">
        <f t="shared" ca="1" si="212"/>
        <v>0</v>
      </c>
      <c r="CY574" s="38">
        <f t="shared" ca="1" si="212"/>
        <v>0</v>
      </c>
      <c r="CZ574" s="39">
        <f t="shared" ca="1" si="212"/>
        <v>0</v>
      </c>
      <c r="DA574" s="35"/>
    </row>
    <row r="575" spans="4:105" x14ac:dyDescent="0.3">
      <c r="D575" s="19"/>
      <c r="E575" s="20"/>
      <c r="F575" s="21"/>
      <c r="G575" s="21"/>
      <c r="H575" s="21"/>
      <c r="I575" s="19"/>
      <c r="J575" s="19"/>
      <c r="K575" s="21"/>
      <c r="L575" s="21"/>
      <c r="M575" s="22"/>
      <c r="N575" s="22"/>
      <c r="O575" s="19"/>
      <c r="P575" s="21"/>
      <c r="Q575" s="62" t="str">
        <f>'Cutting Rules'!AD575</f>
        <v>0------------</v>
      </c>
      <c r="R575" s="23"/>
      <c r="S575" s="24"/>
      <c r="T575" s="78" t="s">
        <v>547</v>
      </c>
      <c r="U575" s="19"/>
      <c r="V575" s="25"/>
      <c r="W575" s="26"/>
      <c r="X575" s="27"/>
      <c r="Y575" s="47"/>
      <c r="Z575" s="121" t="str">
        <f>IFERROR(VLOOKUP(E575,[1]route!$E$3:$BL$10005,59,0),"")&amp;IFERROR(VLOOKUP(E575,[1]route!$E$3:$BL$10005,60,0),"")</f>
        <v/>
      </c>
      <c r="AA575" s="28">
        <f t="shared" si="199"/>
        <v>0</v>
      </c>
      <c r="AB575" s="77">
        <f t="shared" si="200"/>
        <v>0</v>
      </c>
      <c r="AC575" s="4">
        <f t="shared" si="198"/>
        <v>1</v>
      </c>
      <c r="AD575" s="29">
        <v>0</v>
      </c>
      <c r="AE575" s="30">
        <f ca="1">SUMIF([1]route!$E$3:$E$10005,E575,[1]!Table1[1])</f>
        <v>0</v>
      </c>
      <c r="AF575" s="30">
        <f ca="1">SUMIF([1]route!$E$3:$E$10005,E575,[1]!Table1[2])</f>
        <v>0</v>
      </c>
      <c r="AG575" s="30">
        <f ca="1">SUMIF([1]route!$E$3:$E$10005,E575,[1]!Table1[3])</f>
        <v>0</v>
      </c>
      <c r="AH575" s="30">
        <f ca="1">SUMIF([1]route!$E$3:$E$10005,E575,[1]!Table1[4])</f>
        <v>0</v>
      </c>
      <c r="AI575" s="30">
        <f ca="1">SUMIF([1]route!$E$3:$E$10005,E575,[1]!Table1[5])</f>
        <v>0</v>
      </c>
      <c r="AJ575" s="30">
        <f ca="1">SUMIF([1]route!$E$3:$E$10005,E575,[1]!Table1[6])</f>
        <v>0</v>
      </c>
      <c r="AK575" s="30">
        <f ca="1">SUMIF([1]route!$E$3:$E$10005,E575,[1]!Table1[7])</f>
        <v>0</v>
      </c>
      <c r="AL575" s="30">
        <f ca="1">SUMIF([1]route!$E$3:$E$10005,E575,[1]!Table1[8])</f>
        <v>0</v>
      </c>
      <c r="AM575" s="30">
        <f ca="1">SUMIF([1]route!$E$3:$E$10005,E575,[1]!Table1[9])</f>
        <v>0</v>
      </c>
      <c r="AN575" s="30">
        <f ca="1">SUMIF([1]route!$E$3:$E$10005,E575,[1]!Table1[10])</f>
        <v>0</v>
      </c>
      <c r="AO575" s="30">
        <f ca="1">SUMIF([1]route!$E$3:$E$10005,E575,[1]!Table1[11])</f>
        <v>0</v>
      </c>
      <c r="AP575" s="30">
        <f ca="1">SUMIF([1]route!$E$3:$E$10005,E575,[1]!Table1[12])</f>
        <v>0</v>
      </c>
      <c r="AQ575" s="30">
        <f ca="1">SUMIF([1]route!$E$3:$E$10005,E575,[1]!Table1[13])</f>
        <v>0</v>
      </c>
      <c r="AR575" s="30">
        <f ca="1">SUMIF([1]route!$E$3:$E$10005,E575,[1]!Table1[14])</f>
        <v>0</v>
      </c>
      <c r="AS575" s="30">
        <f ca="1">SUMIF([1]route!$E$3:$E$10005,E575,[1]!Table1[15])</f>
        <v>0</v>
      </c>
      <c r="AT575" s="30">
        <f ca="1">SUMIF([1]route!$E$3:$E$10005,E575,[1]!Table1[16])</f>
        <v>0</v>
      </c>
      <c r="AU575" s="30">
        <f ca="1">SUMIF([1]route!$E$3:$E$10005,E575,[1]!Table1[17])</f>
        <v>0</v>
      </c>
      <c r="AV575" s="30">
        <f ca="1">SUMIF([1]route!$E$3:$E$10005,E575,[1]!Table1[18])</f>
        <v>0</v>
      </c>
      <c r="AW575" s="30">
        <f ca="1">SUMIF([1]route!$E$3:$E$10005,E575,[1]!Table1[19])</f>
        <v>0</v>
      </c>
      <c r="AX575" s="30">
        <f ca="1">SUMIF([1]route!$E$3:$E$10005,E575,[1]!Table1[20])</f>
        <v>0</v>
      </c>
      <c r="AY575" s="30">
        <f ca="1">SUMIF([1]route!$E$3:$E$10005,E575,[1]!Table1[21])</f>
        <v>0</v>
      </c>
      <c r="AZ575" s="30">
        <f ca="1">SUMIF([1]route!$E$3:$E$10005,E575,[1]!Table1[22])</f>
        <v>0</v>
      </c>
      <c r="BA575" s="30">
        <f ca="1">SUMIF([1]route!$E$3:$E$10005,E575,[1]!Table1[23])</f>
        <v>0</v>
      </c>
      <c r="BB575" s="30">
        <f ca="1">SUMIF([1]route!$E$3:$E$10005,E575,[1]!Table1[24])</f>
        <v>0</v>
      </c>
      <c r="BC575" s="30">
        <f ca="1">SUMIF([1]route!$E$3:$E$10005,E575,[1]!Table1[25])</f>
        <v>0</v>
      </c>
      <c r="BD575" s="30">
        <f ca="1">SUMIF([1]route!$E$3:$E$10005,E575,[1]!Table1[26])</f>
        <v>0</v>
      </c>
      <c r="BE575" s="30">
        <f ca="1">SUMIF([1]route!$E$3:$E$10005,E575,[1]!Table1[27])</f>
        <v>0</v>
      </c>
      <c r="BF575" s="30">
        <f ca="1">SUMIF([1]route!$E$3:$E$10005,E575,[1]!Table1[28])</f>
        <v>0</v>
      </c>
      <c r="BG575" s="30">
        <f ca="1">SUMIF([1]route!$E$3:$E$10005,E575,[1]!Table1[29])</f>
        <v>0</v>
      </c>
      <c r="BH575" s="30">
        <f ca="1">SUMIF([1]route!$E$3:$E$10005,E575,[1]!Table1[30])</f>
        <v>0</v>
      </c>
      <c r="BI575" s="30">
        <f ca="1">SUMIF([1]route!$E$3:$E$10005,E575,[1]!Table1[31])</f>
        <v>0</v>
      </c>
      <c r="BJ575" s="30">
        <f ca="1">SUMIF([1]route!$E$3:$E$10005,E575,[1]!Table1[Remain PO])</f>
        <v>0</v>
      </c>
      <c r="BK575" s="31">
        <f ca="1">SUMIF([1]route!$E$3:$E$10005,E575,[1]!Table1[N+1])</f>
        <v>0</v>
      </c>
      <c r="BL575" s="31">
        <f ca="1">SUMIF([1]route!$E$3:$E$10005,E575,[1]!Table1[N+2])</f>
        <v>0</v>
      </c>
      <c r="BM575" s="31">
        <f ca="1">SUMIF([1]route!$E$3:$E$10005,E575,[1]!Table1[N+3])</f>
        <v>0</v>
      </c>
      <c r="BN575" s="32">
        <f ca="1">SUMIF([1]route!$E$3:$E$10005,E575,[1]!Table1[N+4])</f>
        <v>0</v>
      </c>
      <c r="BP575" s="37">
        <f t="shared" si="201"/>
        <v>0</v>
      </c>
      <c r="BQ575" s="35">
        <f t="shared" ca="1" si="210"/>
        <v>0</v>
      </c>
      <c r="BR575" s="35">
        <f t="shared" ca="1" si="210"/>
        <v>0</v>
      </c>
      <c r="BS575" s="35">
        <f t="shared" ca="1" si="210"/>
        <v>0</v>
      </c>
      <c r="BT575" s="35">
        <f t="shared" ca="1" si="210"/>
        <v>0</v>
      </c>
      <c r="BU575" s="35">
        <f t="shared" ca="1" si="210"/>
        <v>0</v>
      </c>
      <c r="BV575" s="35">
        <f t="shared" ca="1" si="210"/>
        <v>0</v>
      </c>
      <c r="BW575" s="35">
        <f t="shared" ca="1" si="210"/>
        <v>0</v>
      </c>
      <c r="BX575" s="35">
        <f t="shared" ca="1" si="210"/>
        <v>0</v>
      </c>
      <c r="BY575" s="35">
        <f t="shared" ca="1" si="210"/>
        <v>0</v>
      </c>
      <c r="BZ575" s="35">
        <f t="shared" ca="1" si="208"/>
        <v>0</v>
      </c>
      <c r="CA575" s="35">
        <f t="shared" ca="1" si="207"/>
        <v>0</v>
      </c>
      <c r="CB575" s="35">
        <f t="shared" ca="1" si="207"/>
        <v>0</v>
      </c>
      <c r="CC575" s="35">
        <f t="shared" ca="1" si="207"/>
        <v>0</v>
      </c>
      <c r="CD575" s="35">
        <f t="shared" ca="1" si="207"/>
        <v>0</v>
      </c>
      <c r="CE575" s="35">
        <f t="shared" ca="1" si="207"/>
        <v>0</v>
      </c>
      <c r="CF575" s="35">
        <f t="shared" ca="1" si="207"/>
        <v>0</v>
      </c>
      <c r="CG575" s="35">
        <f t="shared" ca="1" si="207"/>
        <v>0</v>
      </c>
      <c r="CH575" s="35">
        <f t="shared" ca="1" si="207"/>
        <v>0</v>
      </c>
      <c r="CI575" s="35">
        <f t="shared" ca="1" si="207"/>
        <v>0</v>
      </c>
      <c r="CJ575" s="35">
        <f t="shared" ca="1" si="209"/>
        <v>0</v>
      </c>
      <c r="CK575" s="35">
        <f t="shared" ca="1" si="209"/>
        <v>0</v>
      </c>
      <c r="CL575" s="35">
        <f t="shared" ca="1" si="209"/>
        <v>0</v>
      </c>
      <c r="CM575" s="35">
        <f t="shared" ca="1" si="209"/>
        <v>0</v>
      </c>
      <c r="CN575" s="35">
        <f t="shared" ca="1" si="209"/>
        <v>0</v>
      </c>
      <c r="CO575" s="35">
        <f t="shared" ca="1" si="209"/>
        <v>0</v>
      </c>
      <c r="CP575" s="35">
        <f t="shared" ca="1" si="211"/>
        <v>0</v>
      </c>
      <c r="CQ575" s="35">
        <f t="shared" ca="1" si="211"/>
        <v>0</v>
      </c>
      <c r="CR575" s="35">
        <f t="shared" ca="1" si="211"/>
        <v>0</v>
      </c>
      <c r="CS575" s="35">
        <f t="shared" ca="1" si="211"/>
        <v>0</v>
      </c>
      <c r="CT575" s="35">
        <f t="shared" ca="1" si="211"/>
        <v>0</v>
      </c>
      <c r="CU575" s="35">
        <f t="shared" ca="1" si="211"/>
        <v>0</v>
      </c>
      <c r="CV575" s="35">
        <f t="shared" ca="1" si="212"/>
        <v>0</v>
      </c>
      <c r="CW575" s="38">
        <f t="shared" ca="1" si="212"/>
        <v>0</v>
      </c>
      <c r="CX575" s="38">
        <f t="shared" ca="1" si="212"/>
        <v>0</v>
      </c>
      <c r="CY575" s="38">
        <f t="shared" ca="1" si="212"/>
        <v>0</v>
      </c>
      <c r="CZ575" s="39">
        <f t="shared" ca="1" si="212"/>
        <v>0</v>
      </c>
      <c r="DA575" s="35"/>
    </row>
    <row r="576" spans="4:105" x14ac:dyDescent="0.3">
      <c r="D576" s="19"/>
      <c r="E576" s="20"/>
      <c r="F576" s="21"/>
      <c r="G576" s="21"/>
      <c r="H576" s="21"/>
      <c r="I576" s="19"/>
      <c r="J576" s="19"/>
      <c r="K576" s="21"/>
      <c r="L576" s="21"/>
      <c r="M576" s="22"/>
      <c r="N576" s="22"/>
      <c r="O576" s="19"/>
      <c r="P576" s="21"/>
      <c r="Q576" s="62" t="str">
        <f>'Cutting Rules'!AD576</f>
        <v>0------------</v>
      </c>
      <c r="R576" s="23"/>
      <c r="S576" s="24"/>
      <c r="T576" s="78" t="s">
        <v>547</v>
      </c>
      <c r="U576" s="19"/>
      <c r="V576" s="25"/>
      <c r="W576" s="26"/>
      <c r="X576" s="27"/>
      <c r="Y576" s="47"/>
      <c r="Z576" s="121" t="str">
        <f>IFERROR(VLOOKUP(E576,[1]route!$E$3:$BL$10005,59,0),"")&amp;IFERROR(VLOOKUP(E576,[1]route!$E$3:$BL$10005,60,0),"")</f>
        <v/>
      </c>
      <c r="AA576" s="28">
        <f t="shared" si="199"/>
        <v>0</v>
      </c>
      <c r="AB576" s="77">
        <f t="shared" si="200"/>
        <v>0</v>
      </c>
      <c r="AC576" s="4">
        <f t="shared" si="198"/>
        <v>1</v>
      </c>
      <c r="AD576" s="29">
        <v>0</v>
      </c>
      <c r="AE576" s="30">
        <f ca="1">SUMIF([1]route!$E$3:$E$10005,E576,[1]!Table1[1])</f>
        <v>0</v>
      </c>
      <c r="AF576" s="30">
        <f ca="1">SUMIF([1]route!$E$3:$E$10005,E576,[1]!Table1[2])</f>
        <v>0</v>
      </c>
      <c r="AG576" s="30">
        <f ca="1">SUMIF([1]route!$E$3:$E$10005,E576,[1]!Table1[3])</f>
        <v>0</v>
      </c>
      <c r="AH576" s="30">
        <f ca="1">SUMIF([1]route!$E$3:$E$10005,E576,[1]!Table1[4])</f>
        <v>0</v>
      </c>
      <c r="AI576" s="30">
        <f ca="1">SUMIF([1]route!$E$3:$E$10005,E576,[1]!Table1[5])</f>
        <v>0</v>
      </c>
      <c r="AJ576" s="30">
        <f ca="1">SUMIF([1]route!$E$3:$E$10005,E576,[1]!Table1[6])</f>
        <v>0</v>
      </c>
      <c r="AK576" s="30">
        <f ca="1">SUMIF([1]route!$E$3:$E$10005,E576,[1]!Table1[7])</f>
        <v>0</v>
      </c>
      <c r="AL576" s="30">
        <f ca="1">SUMIF([1]route!$E$3:$E$10005,E576,[1]!Table1[8])</f>
        <v>0</v>
      </c>
      <c r="AM576" s="30">
        <f ca="1">SUMIF([1]route!$E$3:$E$10005,E576,[1]!Table1[9])</f>
        <v>0</v>
      </c>
      <c r="AN576" s="30">
        <f ca="1">SUMIF([1]route!$E$3:$E$10005,E576,[1]!Table1[10])</f>
        <v>0</v>
      </c>
      <c r="AO576" s="30">
        <f ca="1">SUMIF([1]route!$E$3:$E$10005,E576,[1]!Table1[11])</f>
        <v>0</v>
      </c>
      <c r="AP576" s="30">
        <f ca="1">SUMIF([1]route!$E$3:$E$10005,E576,[1]!Table1[12])</f>
        <v>0</v>
      </c>
      <c r="AQ576" s="30">
        <f ca="1">SUMIF([1]route!$E$3:$E$10005,E576,[1]!Table1[13])</f>
        <v>0</v>
      </c>
      <c r="AR576" s="30">
        <f ca="1">SUMIF([1]route!$E$3:$E$10005,E576,[1]!Table1[14])</f>
        <v>0</v>
      </c>
      <c r="AS576" s="30">
        <f ca="1">SUMIF([1]route!$E$3:$E$10005,E576,[1]!Table1[15])</f>
        <v>0</v>
      </c>
      <c r="AT576" s="30">
        <f ca="1">SUMIF([1]route!$E$3:$E$10005,E576,[1]!Table1[16])</f>
        <v>0</v>
      </c>
      <c r="AU576" s="30">
        <f ca="1">SUMIF([1]route!$E$3:$E$10005,E576,[1]!Table1[17])</f>
        <v>0</v>
      </c>
      <c r="AV576" s="30">
        <f ca="1">SUMIF([1]route!$E$3:$E$10005,E576,[1]!Table1[18])</f>
        <v>0</v>
      </c>
      <c r="AW576" s="30">
        <f ca="1">SUMIF([1]route!$E$3:$E$10005,E576,[1]!Table1[19])</f>
        <v>0</v>
      </c>
      <c r="AX576" s="30">
        <f ca="1">SUMIF([1]route!$E$3:$E$10005,E576,[1]!Table1[20])</f>
        <v>0</v>
      </c>
      <c r="AY576" s="30">
        <f ca="1">SUMIF([1]route!$E$3:$E$10005,E576,[1]!Table1[21])</f>
        <v>0</v>
      </c>
      <c r="AZ576" s="30">
        <f ca="1">SUMIF([1]route!$E$3:$E$10005,E576,[1]!Table1[22])</f>
        <v>0</v>
      </c>
      <c r="BA576" s="30">
        <f ca="1">SUMIF([1]route!$E$3:$E$10005,E576,[1]!Table1[23])</f>
        <v>0</v>
      </c>
      <c r="BB576" s="30">
        <f ca="1">SUMIF([1]route!$E$3:$E$10005,E576,[1]!Table1[24])</f>
        <v>0</v>
      </c>
      <c r="BC576" s="30">
        <f ca="1">SUMIF([1]route!$E$3:$E$10005,E576,[1]!Table1[25])</f>
        <v>0</v>
      </c>
      <c r="BD576" s="30">
        <f ca="1">SUMIF([1]route!$E$3:$E$10005,E576,[1]!Table1[26])</f>
        <v>0</v>
      </c>
      <c r="BE576" s="30">
        <f ca="1">SUMIF([1]route!$E$3:$E$10005,E576,[1]!Table1[27])</f>
        <v>0</v>
      </c>
      <c r="BF576" s="30">
        <f ca="1">SUMIF([1]route!$E$3:$E$10005,E576,[1]!Table1[28])</f>
        <v>0</v>
      </c>
      <c r="BG576" s="30">
        <f ca="1">SUMIF([1]route!$E$3:$E$10005,E576,[1]!Table1[29])</f>
        <v>0</v>
      </c>
      <c r="BH576" s="30">
        <f ca="1">SUMIF([1]route!$E$3:$E$10005,E576,[1]!Table1[30])</f>
        <v>0</v>
      </c>
      <c r="BI576" s="30">
        <f ca="1">SUMIF([1]route!$E$3:$E$10005,E576,[1]!Table1[31])</f>
        <v>0</v>
      </c>
      <c r="BJ576" s="30">
        <f ca="1">SUMIF([1]route!$E$3:$E$10005,E576,[1]!Table1[Remain PO])</f>
        <v>0</v>
      </c>
      <c r="BK576" s="31">
        <f ca="1">SUMIF([1]route!$E$3:$E$10005,E576,[1]!Table1[N+1])</f>
        <v>0</v>
      </c>
      <c r="BL576" s="31">
        <f ca="1">SUMIF([1]route!$E$3:$E$10005,E576,[1]!Table1[N+2])</f>
        <v>0</v>
      </c>
      <c r="BM576" s="31">
        <f ca="1">SUMIF([1]route!$E$3:$E$10005,E576,[1]!Table1[N+3])</f>
        <v>0</v>
      </c>
      <c r="BN576" s="32">
        <f ca="1">SUMIF([1]route!$E$3:$E$10005,E576,[1]!Table1[N+4])</f>
        <v>0</v>
      </c>
      <c r="BP576" s="37">
        <f t="shared" si="201"/>
        <v>0</v>
      </c>
      <c r="BQ576" s="35">
        <f t="shared" ca="1" si="210"/>
        <v>0</v>
      </c>
      <c r="BR576" s="35">
        <f t="shared" ca="1" si="210"/>
        <v>0</v>
      </c>
      <c r="BS576" s="35">
        <f t="shared" ca="1" si="210"/>
        <v>0</v>
      </c>
      <c r="BT576" s="35">
        <f t="shared" ca="1" si="210"/>
        <v>0</v>
      </c>
      <c r="BU576" s="35">
        <f t="shared" ca="1" si="210"/>
        <v>0</v>
      </c>
      <c r="BV576" s="35">
        <f t="shared" ca="1" si="210"/>
        <v>0</v>
      </c>
      <c r="BW576" s="35">
        <f t="shared" ca="1" si="210"/>
        <v>0</v>
      </c>
      <c r="BX576" s="35">
        <f t="shared" ca="1" si="210"/>
        <v>0</v>
      </c>
      <c r="BY576" s="35">
        <f t="shared" ca="1" si="210"/>
        <v>0</v>
      </c>
      <c r="BZ576" s="35">
        <f t="shared" ca="1" si="208"/>
        <v>0</v>
      </c>
      <c r="CA576" s="35">
        <f t="shared" ca="1" si="207"/>
        <v>0</v>
      </c>
      <c r="CB576" s="35">
        <f t="shared" ca="1" si="207"/>
        <v>0</v>
      </c>
      <c r="CC576" s="35">
        <f t="shared" ca="1" si="207"/>
        <v>0</v>
      </c>
      <c r="CD576" s="35">
        <f t="shared" ca="1" si="207"/>
        <v>0</v>
      </c>
      <c r="CE576" s="35">
        <f t="shared" ca="1" si="207"/>
        <v>0</v>
      </c>
      <c r="CF576" s="35">
        <f t="shared" ca="1" si="207"/>
        <v>0</v>
      </c>
      <c r="CG576" s="35">
        <f t="shared" ca="1" si="207"/>
        <v>0</v>
      </c>
      <c r="CH576" s="35">
        <f t="shared" ca="1" si="207"/>
        <v>0</v>
      </c>
      <c r="CI576" s="35">
        <f t="shared" ca="1" si="207"/>
        <v>0</v>
      </c>
      <c r="CJ576" s="35">
        <f t="shared" ca="1" si="209"/>
        <v>0</v>
      </c>
      <c r="CK576" s="35">
        <f t="shared" ca="1" si="209"/>
        <v>0</v>
      </c>
      <c r="CL576" s="35">
        <f t="shared" ca="1" si="209"/>
        <v>0</v>
      </c>
      <c r="CM576" s="35">
        <f t="shared" ca="1" si="209"/>
        <v>0</v>
      </c>
      <c r="CN576" s="35">
        <f t="shared" ca="1" si="209"/>
        <v>0</v>
      </c>
      <c r="CO576" s="35">
        <f t="shared" ca="1" si="209"/>
        <v>0</v>
      </c>
      <c r="CP576" s="35">
        <f t="shared" ca="1" si="211"/>
        <v>0</v>
      </c>
      <c r="CQ576" s="35">
        <f t="shared" ca="1" si="211"/>
        <v>0</v>
      </c>
      <c r="CR576" s="35">
        <f t="shared" ca="1" si="211"/>
        <v>0</v>
      </c>
      <c r="CS576" s="35">
        <f t="shared" ca="1" si="211"/>
        <v>0</v>
      </c>
      <c r="CT576" s="35">
        <f t="shared" ca="1" si="211"/>
        <v>0</v>
      </c>
      <c r="CU576" s="35">
        <f t="shared" ca="1" si="211"/>
        <v>0</v>
      </c>
      <c r="CV576" s="35">
        <f t="shared" ca="1" si="212"/>
        <v>0</v>
      </c>
      <c r="CW576" s="38">
        <f t="shared" ca="1" si="212"/>
        <v>0</v>
      </c>
      <c r="CX576" s="38">
        <f t="shared" ca="1" si="212"/>
        <v>0</v>
      </c>
      <c r="CY576" s="38">
        <f t="shared" ca="1" si="212"/>
        <v>0</v>
      </c>
      <c r="CZ576" s="39">
        <f t="shared" ca="1" si="212"/>
        <v>0</v>
      </c>
      <c r="DA576" s="35"/>
    </row>
    <row r="577" spans="4:105" x14ac:dyDescent="0.3">
      <c r="D577" s="19"/>
      <c r="E577" s="20"/>
      <c r="F577" s="21"/>
      <c r="G577" s="21"/>
      <c r="H577" s="21"/>
      <c r="I577" s="19"/>
      <c r="J577" s="19"/>
      <c r="K577" s="21"/>
      <c r="L577" s="21"/>
      <c r="M577" s="22"/>
      <c r="N577" s="22"/>
      <c r="O577" s="19"/>
      <c r="P577" s="21"/>
      <c r="Q577" s="62" t="str">
        <f>'Cutting Rules'!AD577</f>
        <v>0------------</v>
      </c>
      <c r="R577" s="23"/>
      <c r="S577" s="24"/>
      <c r="T577" s="78" t="s">
        <v>547</v>
      </c>
      <c r="U577" s="19"/>
      <c r="V577" s="25"/>
      <c r="W577" s="26"/>
      <c r="X577" s="27"/>
      <c r="Y577" s="47"/>
      <c r="Z577" s="121" t="str">
        <f>IFERROR(VLOOKUP(E577,[1]route!$E$3:$BL$10005,59,0),"")&amp;IFERROR(VLOOKUP(E577,[1]route!$E$3:$BL$10005,60,0),"")</f>
        <v/>
      </c>
      <c r="AA577" s="28">
        <f t="shared" si="199"/>
        <v>0</v>
      </c>
      <c r="AB577" s="77">
        <f t="shared" si="200"/>
        <v>0</v>
      </c>
      <c r="AC577" s="4">
        <f t="shared" si="198"/>
        <v>1</v>
      </c>
      <c r="AD577" s="29">
        <v>0</v>
      </c>
      <c r="AE577" s="30">
        <f ca="1">SUMIF([1]route!$E$3:$E$10005,E577,[1]!Table1[1])</f>
        <v>0</v>
      </c>
      <c r="AF577" s="30">
        <f ca="1">SUMIF([1]route!$E$3:$E$10005,E577,[1]!Table1[2])</f>
        <v>0</v>
      </c>
      <c r="AG577" s="30">
        <f ca="1">SUMIF([1]route!$E$3:$E$10005,E577,[1]!Table1[3])</f>
        <v>0</v>
      </c>
      <c r="AH577" s="30">
        <f ca="1">SUMIF([1]route!$E$3:$E$10005,E577,[1]!Table1[4])</f>
        <v>0</v>
      </c>
      <c r="AI577" s="30">
        <f ca="1">SUMIF([1]route!$E$3:$E$10005,E577,[1]!Table1[5])</f>
        <v>0</v>
      </c>
      <c r="AJ577" s="30">
        <f ca="1">SUMIF([1]route!$E$3:$E$10005,E577,[1]!Table1[6])</f>
        <v>0</v>
      </c>
      <c r="AK577" s="30">
        <f ca="1">SUMIF([1]route!$E$3:$E$10005,E577,[1]!Table1[7])</f>
        <v>0</v>
      </c>
      <c r="AL577" s="30">
        <f ca="1">SUMIF([1]route!$E$3:$E$10005,E577,[1]!Table1[8])</f>
        <v>0</v>
      </c>
      <c r="AM577" s="30">
        <f ca="1">SUMIF([1]route!$E$3:$E$10005,E577,[1]!Table1[9])</f>
        <v>0</v>
      </c>
      <c r="AN577" s="30">
        <f ca="1">SUMIF([1]route!$E$3:$E$10005,E577,[1]!Table1[10])</f>
        <v>0</v>
      </c>
      <c r="AO577" s="30">
        <f ca="1">SUMIF([1]route!$E$3:$E$10005,E577,[1]!Table1[11])</f>
        <v>0</v>
      </c>
      <c r="AP577" s="30">
        <f ca="1">SUMIF([1]route!$E$3:$E$10005,E577,[1]!Table1[12])</f>
        <v>0</v>
      </c>
      <c r="AQ577" s="30">
        <f ca="1">SUMIF([1]route!$E$3:$E$10005,E577,[1]!Table1[13])</f>
        <v>0</v>
      </c>
      <c r="AR577" s="30">
        <f ca="1">SUMIF([1]route!$E$3:$E$10005,E577,[1]!Table1[14])</f>
        <v>0</v>
      </c>
      <c r="AS577" s="30">
        <f ca="1">SUMIF([1]route!$E$3:$E$10005,E577,[1]!Table1[15])</f>
        <v>0</v>
      </c>
      <c r="AT577" s="30">
        <f ca="1">SUMIF([1]route!$E$3:$E$10005,E577,[1]!Table1[16])</f>
        <v>0</v>
      </c>
      <c r="AU577" s="30">
        <f ca="1">SUMIF([1]route!$E$3:$E$10005,E577,[1]!Table1[17])</f>
        <v>0</v>
      </c>
      <c r="AV577" s="30">
        <f ca="1">SUMIF([1]route!$E$3:$E$10005,E577,[1]!Table1[18])</f>
        <v>0</v>
      </c>
      <c r="AW577" s="30">
        <f ca="1">SUMIF([1]route!$E$3:$E$10005,E577,[1]!Table1[19])</f>
        <v>0</v>
      </c>
      <c r="AX577" s="30">
        <f ca="1">SUMIF([1]route!$E$3:$E$10005,E577,[1]!Table1[20])</f>
        <v>0</v>
      </c>
      <c r="AY577" s="30">
        <f ca="1">SUMIF([1]route!$E$3:$E$10005,E577,[1]!Table1[21])</f>
        <v>0</v>
      </c>
      <c r="AZ577" s="30">
        <f ca="1">SUMIF([1]route!$E$3:$E$10005,E577,[1]!Table1[22])</f>
        <v>0</v>
      </c>
      <c r="BA577" s="30">
        <f ca="1">SUMIF([1]route!$E$3:$E$10005,E577,[1]!Table1[23])</f>
        <v>0</v>
      </c>
      <c r="BB577" s="30">
        <f ca="1">SUMIF([1]route!$E$3:$E$10005,E577,[1]!Table1[24])</f>
        <v>0</v>
      </c>
      <c r="BC577" s="30">
        <f ca="1">SUMIF([1]route!$E$3:$E$10005,E577,[1]!Table1[25])</f>
        <v>0</v>
      </c>
      <c r="BD577" s="30">
        <f ca="1">SUMIF([1]route!$E$3:$E$10005,E577,[1]!Table1[26])</f>
        <v>0</v>
      </c>
      <c r="BE577" s="30">
        <f ca="1">SUMIF([1]route!$E$3:$E$10005,E577,[1]!Table1[27])</f>
        <v>0</v>
      </c>
      <c r="BF577" s="30">
        <f ca="1">SUMIF([1]route!$E$3:$E$10005,E577,[1]!Table1[28])</f>
        <v>0</v>
      </c>
      <c r="BG577" s="30">
        <f ca="1">SUMIF([1]route!$E$3:$E$10005,E577,[1]!Table1[29])</f>
        <v>0</v>
      </c>
      <c r="BH577" s="30">
        <f ca="1">SUMIF([1]route!$E$3:$E$10005,E577,[1]!Table1[30])</f>
        <v>0</v>
      </c>
      <c r="BI577" s="30">
        <f ca="1">SUMIF([1]route!$E$3:$E$10005,E577,[1]!Table1[31])</f>
        <v>0</v>
      </c>
      <c r="BJ577" s="30">
        <f ca="1">SUMIF([1]route!$E$3:$E$10005,E577,[1]!Table1[Remain PO])</f>
        <v>0</v>
      </c>
      <c r="BK577" s="31">
        <f ca="1">SUMIF([1]route!$E$3:$E$10005,E577,[1]!Table1[N+1])</f>
        <v>0</v>
      </c>
      <c r="BL577" s="31">
        <f ca="1">SUMIF([1]route!$E$3:$E$10005,E577,[1]!Table1[N+2])</f>
        <v>0</v>
      </c>
      <c r="BM577" s="31">
        <f ca="1">SUMIF([1]route!$E$3:$E$10005,E577,[1]!Table1[N+3])</f>
        <v>0</v>
      </c>
      <c r="BN577" s="32">
        <f ca="1">SUMIF([1]route!$E$3:$E$10005,E577,[1]!Table1[N+4])</f>
        <v>0</v>
      </c>
      <c r="BP577" s="37">
        <f t="shared" si="201"/>
        <v>0</v>
      </c>
      <c r="BQ577" s="35">
        <f t="shared" ca="1" si="210"/>
        <v>0</v>
      </c>
      <c r="BR577" s="35">
        <f t="shared" ca="1" si="210"/>
        <v>0</v>
      </c>
      <c r="BS577" s="35">
        <f t="shared" ca="1" si="210"/>
        <v>0</v>
      </c>
      <c r="BT577" s="35">
        <f t="shared" ca="1" si="210"/>
        <v>0</v>
      </c>
      <c r="BU577" s="35">
        <f t="shared" ca="1" si="210"/>
        <v>0</v>
      </c>
      <c r="BV577" s="35">
        <f t="shared" ca="1" si="210"/>
        <v>0</v>
      </c>
      <c r="BW577" s="35">
        <f t="shared" ca="1" si="210"/>
        <v>0</v>
      </c>
      <c r="BX577" s="35">
        <f t="shared" ca="1" si="210"/>
        <v>0</v>
      </c>
      <c r="BY577" s="35">
        <f t="shared" ca="1" si="210"/>
        <v>0</v>
      </c>
      <c r="BZ577" s="35">
        <f t="shared" ca="1" si="208"/>
        <v>0</v>
      </c>
      <c r="CA577" s="35">
        <f t="shared" ca="1" si="207"/>
        <v>0</v>
      </c>
      <c r="CB577" s="35">
        <f t="shared" ca="1" si="207"/>
        <v>0</v>
      </c>
      <c r="CC577" s="35">
        <f t="shared" ca="1" si="207"/>
        <v>0</v>
      </c>
      <c r="CD577" s="35">
        <f t="shared" ca="1" si="207"/>
        <v>0</v>
      </c>
      <c r="CE577" s="35">
        <f t="shared" ca="1" si="207"/>
        <v>0</v>
      </c>
      <c r="CF577" s="35">
        <f t="shared" ca="1" si="207"/>
        <v>0</v>
      </c>
      <c r="CG577" s="35">
        <f t="shared" ca="1" si="207"/>
        <v>0</v>
      </c>
      <c r="CH577" s="35">
        <f t="shared" ca="1" si="207"/>
        <v>0</v>
      </c>
      <c r="CI577" s="35">
        <f t="shared" ca="1" si="207"/>
        <v>0</v>
      </c>
      <c r="CJ577" s="35">
        <f t="shared" ca="1" si="209"/>
        <v>0</v>
      </c>
      <c r="CK577" s="35">
        <f t="shared" ca="1" si="209"/>
        <v>0</v>
      </c>
      <c r="CL577" s="35">
        <f t="shared" ca="1" si="209"/>
        <v>0</v>
      </c>
      <c r="CM577" s="35">
        <f t="shared" ca="1" si="209"/>
        <v>0</v>
      </c>
      <c r="CN577" s="35">
        <f t="shared" ca="1" si="209"/>
        <v>0</v>
      </c>
      <c r="CO577" s="35">
        <f t="shared" ca="1" si="209"/>
        <v>0</v>
      </c>
      <c r="CP577" s="35">
        <f t="shared" ca="1" si="211"/>
        <v>0</v>
      </c>
      <c r="CQ577" s="35">
        <f t="shared" ca="1" si="211"/>
        <v>0</v>
      </c>
      <c r="CR577" s="35">
        <f t="shared" ca="1" si="211"/>
        <v>0</v>
      </c>
      <c r="CS577" s="35">
        <f t="shared" ca="1" si="211"/>
        <v>0</v>
      </c>
      <c r="CT577" s="35">
        <f t="shared" ca="1" si="211"/>
        <v>0</v>
      </c>
      <c r="CU577" s="35">
        <f t="shared" ca="1" si="211"/>
        <v>0</v>
      </c>
      <c r="CV577" s="35">
        <f t="shared" ca="1" si="212"/>
        <v>0</v>
      </c>
      <c r="CW577" s="38">
        <f t="shared" ca="1" si="212"/>
        <v>0</v>
      </c>
      <c r="CX577" s="38">
        <f t="shared" ca="1" si="212"/>
        <v>0</v>
      </c>
      <c r="CY577" s="38">
        <f t="shared" ca="1" si="212"/>
        <v>0</v>
      </c>
      <c r="CZ577" s="39">
        <f t="shared" ca="1" si="212"/>
        <v>0</v>
      </c>
      <c r="DA577" s="35"/>
    </row>
    <row r="578" spans="4:105" x14ac:dyDescent="0.3">
      <c r="D578" s="19"/>
      <c r="E578" s="20"/>
      <c r="F578" s="21"/>
      <c r="G578" s="21"/>
      <c r="H578" s="21"/>
      <c r="I578" s="19"/>
      <c r="J578" s="19"/>
      <c r="K578" s="21"/>
      <c r="L578" s="21"/>
      <c r="M578" s="22"/>
      <c r="N578" s="22"/>
      <c r="O578" s="19"/>
      <c r="P578" s="21"/>
      <c r="Q578" s="62" t="str">
        <f>'Cutting Rules'!AD578</f>
        <v>0------------</v>
      </c>
      <c r="R578" s="23"/>
      <c r="S578" s="24"/>
      <c r="T578" s="78" t="s">
        <v>547</v>
      </c>
      <c r="U578" s="19"/>
      <c r="V578" s="25"/>
      <c r="W578" s="26"/>
      <c r="X578" s="27"/>
      <c r="Y578" s="47"/>
      <c r="Z578" s="121" t="str">
        <f>IFERROR(VLOOKUP(E578,[1]route!$E$3:$BL$10005,59,0),"")&amp;IFERROR(VLOOKUP(E578,[1]route!$E$3:$BL$10005,60,0),"")</f>
        <v/>
      </c>
      <c r="AA578" s="28">
        <f t="shared" si="199"/>
        <v>0</v>
      </c>
      <c r="AB578" s="77">
        <f t="shared" si="200"/>
        <v>0</v>
      </c>
      <c r="AC578" s="4">
        <f t="shared" si="198"/>
        <v>1</v>
      </c>
      <c r="AD578" s="29">
        <v>0</v>
      </c>
      <c r="AE578" s="30">
        <f ca="1">SUMIF([1]route!$E$3:$E$10005,E578,[1]!Table1[1])</f>
        <v>0</v>
      </c>
      <c r="AF578" s="30">
        <f ca="1">SUMIF([1]route!$E$3:$E$10005,E578,[1]!Table1[2])</f>
        <v>0</v>
      </c>
      <c r="AG578" s="30">
        <f ca="1">SUMIF([1]route!$E$3:$E$10005,E578,[1]!Table1[3])</f>
        <v>0</v>
      </c>
      <c r="AH578" s="30">
        <f ca="1">SUMIF([1]route!$E$3:$E$10005,E578,[1]!Table1[4])</f>
        <v>0</v>
      </c>
      <c r="AI578" s="30">
        <f ca="1">SUMIF([1]route!$E$3:$E$10005,E578,[1]!Table1[5])</f>
        <v>0</v>
      </c>
      <c r="AJ578" s="30">
        <f ca="1">SUMIF([1]route!$E$3:$E$10005,E578,[1]!Table1[6])</f>
        <v>0</v>
      </c>
      <c r="AK578" s="30">
        <f ca="1">SUMIF([1]route!$E$3:$E$10005,E578,[1]!Table1[7])</f>
        <v>0</v>
      </c>
      <c r="AL578" s="30">
        <f ca="1">SUMIF([1]route!$E$3:$E$10005,E578,[1]!Table1[8])</f>
        <v>0</v>
      </c>
      <c r="AM578" s="30">
        <f ca="1">SUMIF([1]route!$E$3:$E$10005,E578,[1]!Table1[9])</f>
        <v>0</v>
      </c>
      <c r="AN578" s="30">
        <f ca="1">SUMIF([1]route!$E$3:$E$10005,E578,[1]!Table1[10])</f>
        <v>0</v>
      </c>
      <c r="AO578" s="30">
        <f ca="1">SUMIF([1]route!$E$3:$E$10005,E578,[1]!Table1[11])</f>
        <v>0</v>
      </c>
      <c r="AP578" s="30">
        <f ca="1">SUMIF([1]route!$E$3:$E$10005,E578,[1]!Table1[12])</f>
        <v>0</v>
      </c>
      <c r="AQ578" s="30">
        <f ca="1">SUMIF([1]route!$E$3:$E$10005,E578,[1]!Table1[13])</f>
        <v>0</v>
      </c>
      <c r="AR578" s="30">
        <f ca="1">SUMIF([1]route!$E$3:$E$10005,E578,[1]!Table1[14])</f>
        <v>0</v>
      </c>
      <c r="AS578" s="30">
        <f ca="1">SUMIF([1]route!$E$3:$E$10005,E578,[1]!Table1[15])</f>
        <v>0</v>
      </c>
      <c r="AT578" s="30">
        <f ca="1">SUMIF([1]route!$E$3:$E$10005,E578,[1]!Table1[16])</f>
        <v>0</v>
      </c>
      <c r="AU578" s="30">
        <f ca="1">SUMIF([1]route!$E$3:$E$10005,E578,[1]!Table1[17])</f>
        <v>0</v>
      </c>
      <c r="AV578" s="30">
        <f ca="1">SUMIF([1]route!$E$3:$E$10005,E578,[1]!Table1[18])</f>
        <v>0</v>
      </c>
      <c r="AW578" s="30">
        <f ca="1">SUMIF([1]route!$E$3:$E$10005,E578,[1]!Table1[19])</f>
        <v>0</v>
      </c>
      <c r="AX578" s="30">
        <f ca="1">SUMIF([1]route!$E$3:$E$10005,E578,[1]!Table1[20])</f>
        <v>0</v>
      </c>
      <c r="AY578" s="30">
        <f ca="1">SUMIF([1]route!$E$3:$E$10005,E578,[1]!Table1[21])</f>
        <v>0</v>
      </c>
      <c r="AZ578" s="30">
        <f ca="1">SUMIF([1]route!$E$3:$E$10005,E578,[1]!Table1[22])</f>
        <v>0</v>
      </c>
      <c r="BA578" s="30">
        <f ca="1">SUMIF([1]route!$E$3:$E$10005,E578,[1]!Table1[23])</f>
        <v>0</v>
      </c>
      <c r="BB578" s="30">
        <f ca="1">SUMIF([1]route!$E$3:$E$10005,E578,[1]!Table1[24])</f>
        <v>0</v>
      </c>
      <c r="BC578" s="30">
        <f ca="1">SUMIF([1]route!$E$3:$E$10005,E578,[1]!Table1[25])</f>
        <v>0</v>
      </c>
      <c r="BD578" s="30">
        <f ca="1">SUMIF([1]route!$E$3:$E$10005,E578,[1]!Table1[26])</f>
        <v>0</v>
      </c>
      <c r="BE578" s="30">
        <f ca="1">SUMIF([1]route!$E$3:$E$10005,E578,[1]!Table1[27])</f>
        <v>0</v>
      </c>
      <c r="BF578" s="30">
        <f ca="1">SUMIF([1]route!$E$3:$E$10005,E578,[1]!Table1[28])</f>
        <v>0</v>
      </c>
      <c r="BG578" s="30">
        <f ca="1">SUMIF([1]route!$E$3:$E$10005,E578,[1]!Table1[29])</f>
        <v>0</v>
      </c>
      <c r="BH578" s="30">
        <f ca="1">SUMIF([1]route!$E$3:$E$10005,E578,[1]!Table1[30])</f>
        <v>0</v>
      </c>
      <c r="BI578" s="30">
        <f ca="1">SUMIF([1]route!$E$3:$E$10005,E578,[1]!Table1[31])</f>
        <v>0</v>
      </c>
      <c r="BJ578" s="30">
        <f ca="1">SUMIF([1]route!$E$3:$E$10005,E578,[1]!Table1[Remain PO])</f>
        <v>0</v>
      </c>
      <c r="BK578" s="31">
        <f ca="1">SUMIF([1]route!$E$3:$E$10005,E578,[1]!Table1[N+1])</f>
        <v>0</v>
      </c>
      <c r="BL578" s="31">
        <f ca="1">SUMIF([1]route!$E$3:$E$10005,E578,[1]!Table1[N+2])</f>
        <v>0</v>
      </c>
      <c r="BM578" s="31">
        <f ca="1">SUMIF([1]route!$E$3:$E$10005,E578,[1]!Table1[N+3])</f>
        <v>0</v>
      </c>
      <c r="BN578" s="32">
        <f ca="1">SUMIF([1]route!$E$3:$E$10005,E578,[1]!Table1[N+4])</f>
        <v>0</v>
      </c>
      <c r="BP578" s="37">
        <f t="shared" si="201"/>
        <v>0</v>
      </c>
      <c r="BQ578" s="35">
        <f t="shared" ca="1" si="210"/>
        <v>0</v>
      </c>
      <c r="BR578" s="35">
        <f t="shared" ca="1" si="210"/>
        <v>0</v>
      </c>
      <c r="BS578" s="35">
        <f t="shared" ca="1" si="210"/>
        <v>0</v>
      </c>
      <c r="BT578" s="35">
        <f t="shared" ca="1" si="210"/>
        <v>0</v>
      </c>
      <c r="BU578" s="35">
        <f t="shared" ca="1" si="210"/>
        <v>0</v>
      </c>
      <c r="BV578" s="35">
        <f t="shared" ca="1" si="210"/>
        <v>0</v>
      </c>
      <c r="BW578" s="35">
        <f t="shared" ca="1" si="210"/>
        <v>0</v>
      </c>
      <c r="BX578" s="35">
        <f t="shared" ca="1" si="210"/>
        <v>0</v>
      </c>
      <c r="BY578" s="35">
        <f t="shared" ca="1" si="210"/>
        <v>0</v>
      </c>
      <c r="BZ578" s="35">
        <f t="shared" ca="1" si="208"/>
        <v>0</v>
      </c>
      <c r="CA578" s="35">
        <f t="shared" ca="1" si="207"/>
        <v>0</v>
      </c>
      <c r="CB578" s="35">
        <f t="shared" ca="1" si="207"/>
        <v>0</v>
      </c>
      <c r="CC578" s="35">
        <f t="shared" ca="1" si="207"/>
        <v>0</v>
      </c>
      <c r="CD578" s="35">
        <f t="shared" ca="1" si="207"/>
        <v>0</v>
      </c>
      <c r="CE578" s="35">
        <f t="shared" ca="1" si="207"/>
        <v>0</v>
      </c>
      <c r="CF578" s="35">
        <f t="shared" ca="1" si="207"/>
        <v>0</v>
      </c>
      <c r="CG578" s="35">
        <f t="shared" ca="1" si="207"/>
        <v>0</v>
      </c>
      <c r="CH578" s="35">
        <f t="shared" ca="1" si="207"/>
        <v>0</v>
      </c>
      <c r="CI578" s="35">
        <f t="shared" ca="1" si="207"/>
        <v>0</v>
      </c>
      <c r="CJ578" s="35">
        <f t="shared" ca="1" si="209"/>
        <v>0</v>
      </c>
      <c r="CK578" s="35">
        <f t="shared" ca="1" si="209"/>
        <v>0</v>
      </c>
      <c r="CL578" s="35">
        <f t="shared" ca="1" si="209"/>
        <v>0</v>
      </c>
      <c r="CM578" s="35">
        <f t="shared" ca="1" si="209"/>
        <v>0</v>
      </c>
      <c r="CN578" s="35">
        <f t="shared" ca="1" si="209"/>
        <v>0</v>
      </c>
      <c r="CO578" s="35">
        <f t="shared" ca="1" si="209"/>
        <v>0</v>
      </c>
      <c r="CP578" s="35">
        <f t="shared" ca="1" si="211"/>
        <v>0</v>
      </c>
      <c r="CQ578" s="35">
        <f t="shared" ca="1" si="211"/>
        <v>0</v>
      </c>
      <c r="CR578" s="35">
        <f t="shared" ca="1" si="211"/>
        <v>0</v>
      </c>
      <c r="CS578" s="35">
        <f t="shared" ca="1" si="211"/>
        <v>0</v>
      </c>
      <c r="CT578" s="35">
        <f t="shared" ca="1" si="211"/>
        <v>0</v>
      </c>
      <c r="CU578" s="35">
        <f t="shared" ca="1" si="211"/>
        <v>0</v>
      </c>
      <c r="CV578" s="35">
        <f t="shared" ca="1" si="212"/>
        <v>0</v>
      </c>
      <c r="CW578" s="38">
        <f t="shared" ca="1" si="212"/>
        <v>0</v>
      </c>
      <c r="CX578" s="38">
        <f t="shared" ca="1" si="212"/>
        <v>0</v>
      </c>
      <c r="CY578" s="38">
        <f t="shared" ca="1" si="212"/>
        <v>0</v>
      </c>
      <c r="CZ578" s="39">
        <f t="shared" ca="1" si="212"/>
        <v>0</v>
      </c>
      <c r="DA578" s="35"/>
    </row>
    <row r="579" spans="4:105" x14ac:dyDescent="0.3">
      <c r="D579" s="19"/>
      <c r="E579" s="20"/>
      <c r="F579" s="21"/>
      <c r="G579" s="21"/>
      <c r="H579" s="21"/>
      <c r="I579" s="19"/>
      <c r="J579" s="19"/>
      <c r="K579" s="21"/>
      <c r="L579" s="21"/>
      <c r="M579" s="22"/>
      <c r="N579" s="22"/>
      <c r="O579" s="19"/>
      <c r="P579" s="21"/>
      <c r="Q579" s="62" t="str">
        <f>'Cutting Rules'!AD579</f>
        <v>0------------</v>
      </c>
      <c r="R579" s="23"/>
      <c r="S579" s="24"/>
      <c r="T579" s="78" t="s">
        <v>547</v>
      </c>
      <c r="U579" s="19"/>
      <c r="V579" s="25"/>
      <c r="W579" s="26"/>
      <c r="X579" s="27"/>
      <c r="Y579" s="47"/>
      <c r="Z579" s="121" t="str">
        <f>IFERROR(VLOOKUP(E579,[1]route!$E$3:$BL$10005,59,0),"")&amp;IFERROR(VLOOKUP(E579,[1]route!$E$3:$BL$10005,60,0),"")</f>
        <v/>
      </c>
      <c r="AA579" s="28">
        <f t="shared" si="199"/>
        <v>0</v>
      </c>
      <c r="AB579" s="77">
        <f t="shared" si="200"/>
        <v>0</v>
      </c>
      <c r="AC579" s="4">
        <f t="shared" ref="AC579:AC642" si="213">IFERROR(MATCH($X579,$BP579:$CZ579,0),"")</f>
        <v>1</v>
      </c>
      <c r="AD579" s="29">
        <v>0</v>
      </c>
      <c r="AE579" s="30">
        <f ca="1">SUMIF([1]route!$E$3:$E$10005,E579,[1]!Table1[1])</f>
        <v>0</v>
      </c>
      <c r="AF579" s="30">
        <f ca="1">SUMIF([1]route!$E$3:$E$10005,E579,[1]!Table1[2])</f>
        <v>0</v>
      </c>
      <c r="AG579" s="30">
        <f ca="1">SUMIF([1]route!$E$3:$E$10005,E579,[1]!Table1[3])</f>
        <v>0</v>
      </c>
      <c r="AH579" s="30">
        <f ca="1">SUMIF([1]route!$E$3:$E$10005,E579,[1]!Table1[4])</f>
        <v>0</v>
      </c>
      <c r="AI579" s="30">
        <f ca="1">SUMIF([1]route!$E$3:$E$10005,E579,[1]!Table1[5])</f>
        <v>0</v>
      </c>
      <c r="AJ579" s="30">
        <f ca="1">SUMIF([1]route!$E$3:$E$10005,E579,[1]!Table1[6])</f>
        <v>0</v>
      </c>
      <c r="AK579" s="30">
        <f ca="1">SUMIF([1]route!$E$3:$E$10005,E579,[1]!Table1[7])</f>
        <v>0</v>
      </c>
      <c r="AL579" s="30">
        <f ca="1">SUMIF([1]route!$E$3:$E$10005,E579,[1]!Table1[8])</f>
        <v>0</v>
      </c>
      <c r="AM579" s="30">
        <f ca="1">SUMIF([1]route!$E$3:$E$10005,E579,[1]!Table1[9])</f>
        <v>0</v>
      </c>
      <c r="AN579" s="30">
        <f ca="1">SUMIF([1]route!$E$3:$E$10005,E579,[1]!Table1[10])</f>
        <v>0</v>
      </c>
      <c r="AO579" s="30">
        <f ca="1">SUMIF([1]route!$E$3:$E$10005,E579,[1]!Table1[11])</f>
        <v>0</v>
      </c>
      <c r="AP579" s="30">
        <f ca="1">SUMIF([1]route!$E$3:$E$10005,E579,[1]!Table1[12])</f>
        <v>0</v>
      </c>
      <c r="AQ579" s="30">
        <f ca="1">SUMIF([1]route!$E$3:$E$10005,E579,[1]!Table1[13])</f>
        <v>0</v>
      </c>
      <c r="AR579" s="30">
        <f ca="1">SUMIF([1]route!$E$3:$E$10005,E579,[1]!Table1[14])</f>
        <v>0</v>
      </c>
      <c r="AS579" s="30">
        <f ca="1">SUMIF([1]route!$E$3:$E$10005,E579,[1]!Table1[15])</f>
        <v>0</v>
      </c>
      <c r="AT579" s="30">
        <f ca="1">SUMIF([1]route!$E$3:$E$10005,E579,[1]!Table1[16])</f>
        <v>0</v>
      </c>
      <c r="AU579" s="30">
        <f ca="1">SUMIF([1]route!$E$3:$E$10005,E579,[1]!Table1[17])</f>
        <v>0</v>
      </c>
      <c r="AV579" s="30">
        <f ca="1">SUMIF([1]route!$E$3:$E$10005,E579,[1]!Table1[18])</f>
        <v>0</v>
      </c>
      <c r="AW579" s="30">
        <f ca="1">SUMIF([1]route!$E$3:$E$10005,E579,[1]!Table1[19])</f>
        <v>0</v>
      </c>
      <c r="AX579" s="30">
        <f ca="1">SUMIF([1]route!$E$3:$E$10005,E579,[1]!Table1[20])</f>
        <v>0</v>
      </c>
      <c r="AY579" s="30">
        <f ca="1">SUMIF([1]route!$E$3:$E$10005,E579,[1]!Table1[21])</f>
        <v>0</v>
      </c>
      <c r="AZ579" s="30">
        <f ca="1">SUMIF([1]route!$E$3:$E$10005,E579,[1]!Table1[22])</f>
        <v>0</v>
      </c>
      <c r="BA579" s="30">
        <f ca="1">SUMIF([1]route!$E$3:$E$10005,E579,[1]!Table1[23])</f>
        <v>0</v>
      </c>
      <c r="BB579" s="30">
        <f ca="1">SUMIF([1]route!$E$3:$E$10005,E579,[1]!Table1[24])</f>
        <v>0</v>
      </c>
      <c r="BC579" s="30">
        <f ca="1">SUMIF([1]route!$E$3:$E$10005,E579,[1]!Table1[25])</f>
        <v>0</v>
      </c>
      <c r="BD579" s="30">
        <f ca="1">SUMIF([1]route!$E$3:$E$10005,E579,[1]!Table1[26])</f>
        <v>0</v>
      </c>
      <c r="BE579" s="30">
        <f ca="1">SUMIF([1]route!$E$3:$E$10005,E579,[1]!Table1[27])</f>
        <v>0</v>
      </c>
      <c r="BF579" s="30">
        <f ca="1">SUMIF([1]route!$E$3:$E$10005,E579,[1]!Table1[28])</f>
        <v>0</v>
      </c>
      <c r="BG579" s="30">
        <f ca="1">SUMIF([1]route!$E$3:$E$10005,E579,[1]!Table1[29])</f>
        <v>0</v>
      </c>
      <c r="BH579" s="30">
        <f ca="1">SUMIF([1]route!$E$3:$E$10005,E579,[1]!Table1[30])</f>
        <v>0</v>
      </c>
      <c r="BI579" s="30">
        <f ca="1">SUMIF([1]route!$E$3:$E$10005,E579,[1]!Table1[31])</f>
        <v>0</v>
      </c>
      <c r="BJ579" s="30">
        <f ca="1">SUMIF([1]route!$E$3:$E$10005,E579,[1]!Table1[Remain PO])</f>
        <v>0</v>
      </c>
      <c r="BK579" s="31">
        <f ca="1">SUMIF([1]route!$E$3:$E$10005,E579,[1]!Table1[N+1])</f>
        <v>0</v>
      </c>
      <c r="BL579" s="31">
        <f ca="1">SUMIF([1]route!$E$3:$E$10005,E579,[1]!Table1[N+2])</f>
        <v>0</v>
      </c>
      <c r="BM579" s="31">
        <f ca="1">SUMIF([1]route!$E$3:$E$10005,E579,[1]!Table1[N+3])</f>
        <v>0</v>
      </c>
      <c r="BN579" s="32">
        <f ca="1">SUMIF([1]route!$E$3:$E$10005,E579,[1]!Table1[N+4])</f>
        <v>0</v>
      </c>
      <c r="BP579" s="37">
        <f t="shared" si="201"/>
        <v>0</v>
      </c>
      <c r="BQ579" s="35">
        <f t="shared" ca="1" si="210"/>
        <v>0</v>
      </c>
      <c r="BR579" s="35">
        <f t="shared" ca="1" si="210"/>
        <v>0</v>
      </c>
      <c r="BS579" s="35">
        <f t="shared" ca="1" si="210"/>
        <v>0</v>
      </c>
      <c r="BT579" s="35">
        <f t="shared" ca="1" si="210"/>
        <v>0</v>
      </c>
      <c r="BU579" s="35">
        <f t="shared" ca="1" si="210"/>
        <v>0</v>
      </c>
      <c r="BV579" s="35">
        <f t="shared" ca="1" si="210"/>
        <v>0</v>
      </c>
      <c r="BW579" s="35">
        <f t="shared" ca="1" si="210"/>
        <v>0</v>
      </c>
      <c r="BX579" s="35">
        <f t="shared" ca="1" si="210"/>
        <v>0</v>
      </c>
      <c r="BY579" s="35">
        <f t="shared" ca="1" si="210"/>
        <v>0</v>
      </c>
      <c r="BZ579" s="35">
        <f t="shared" ca="1" si="208"/>
        <v>0</v>
      </c>
      <c r="CA579" s="35">
        <f t="shared" ca="1" si="207"/>
        <v>0</v>
      </c>
      <c r="CB579" s="35">
        <f t="shared" ca="1" si="207"/>
        <v>0</v>
      </c>
      <c r="CC579" s="35">
        <f t="shared" ca="1" si="207"/>
        <v>0</v>
      </c>
      <c r="CD579" s="35">
        <f t="shared" ca="1" si="207"/>
        <v>0</v>
      </c>
      <c r="CE579" s="35">
        <f t="shared" ca="1" si="207"/>
        <v>0</v>
      </c>
      <c r="CF579" s="35">
        <f t="shared" ca="1" si="207"/>
        <v>0</v>
      </c>
      <c r="CG579" s="35">
        <f t="shared" ca="1" si="207"/>
        <v>0</v>
      </c>
      <c r="CH579" s="35">
        <f t="shared" ca="1" si="207"/>
        <v>0</v>
      </c>
      <c r="CI579" s="35">
        <f t="shared" ca="1" si="207"/>
        <v>0</v>
      </c>
      <c r="CJ579" s="35">
        <f t="shared" ca="1" si="209"/>
        <v>0</v>
      </c>
      <c r="CK579" s="35">
        <f t="shared" ca="1" si="209"/>
        <v>0</v>
      </c>
      <c r="CL579" s="35">
        <f t="shared" ca="1" si="209"/>
        <v>0</v>
      </c>
      <c r="CM579" s="35">
        <f t="shared" ca="1" si="209"/>
        <v>0</v>
      </c>
      <c r="CN579" s="35">
        <f t="shared" ca="1" si="209"/>
        <v>0</v>
      </c>
      <c r="CO579" s="35">
        <f t="shared" ca="1" si="209"/>
        <v>0</v>
      </c>
      <c r="CP579" s="35">
        <f t="shared" ca="1" si="211"/>
        <v>0</v>
      </c>
      <c r="CQ579" s="35">
        <f t="shared" ca="1" si="211"/>
        <v>0</v>
      </c>
      <c r="CR579" s="35">
        <f t="shared" ca="1" si="211"/>
        <v>0</v>
      </c>
      <c r="CS579" s="35">
        <f t="shared" ca="1" si="211"/>
        <v>0</v>
      </c>
      <c r="CT579" s="35">
        <f t="shared" ca="1" si="211"/>
        <v>0</v>
      </c>
      <c r="CU579" s="35">
        <f t="shared" ca="1" si="211"/>
        <v>0</v>
      </c>
      <c r="CV579" s="35">
        <f t="shared" ca="1" si="212"/>
        <v>0</v>
      </c>
      <c r="CW579" s="38">
        <f t="shared" ca="1" si="212"/>
        <v>0</v>
      </c>
      <c r="CX579" s="38">
        <f t="shared" ca="1" si="212"/>
        <v>0</v>
      </c>
      <c r="CY579" s="38">
        <f t="shared" ca="1" si="212"/>
        <v>0</v>
      </c>
      <c r="CZ579" s="39">
        <f t="shared" ca="1" si="212"/>
        <v>0</v>
      </c>
      <c r="DA579" s="35"/>
    </row>
    <row r="580" spans="4:105" x14ac:dyDescent="0.3">
      <c r="D580" s="19"/>
      <c r="E580" s="20"/>
      <c r="F580" s="21"/>
      <c r="G580" s="21"/>
      <c r="H580" s="21"/>
      <c r="I580" s="19"/>
      <c r="J580" s="19"/>
      <c r="K580" s="21"/>
      <c r="L580" s="21"/>
      <c r="M580" s="22"/>
      <c r="N580" s="22"/>
      <c r="O580" s="19"/>
      <c r="P580" s="21"/>
      <c r="Q580" s="62" t="str">
        <f>'Cutting Rules'!AD580</f>
        <v>0------------</v>
      </c>
      <c r="R580" s="23"/>
      <c r="S580" s="24"/>
      <c r="T580" s="78" t="s">
        <v>547</v>
      </c>
      <c r="U580" s="19"/>
      <c r="V580" s="25"/>
      <c r="W580" s="26"/>
      <c r="X580" s="27"/>
      <c r="Y580" s="47"/>
      <c r="Z580" s="121" t="str">
        <f>IFERROR(VLOOKUP(E580,[1]route!$E$3:$BL$10005,59,0),"")&amp;IFERROR(VLOOKUP(E580,[1]route!$E$3:$BL$10005,60,0),"")</f>
        <v/>
      </c>
      <c r="AA580" s="28">
        <f t="shared" ref="AA580:AA643" si="214">IF(R580&gt;V580,R580-V580,0)</f>
        <v>0</v>
      </c>
      <c r="AB580" s="77">
        <f t="shared" ref="AB580:AB643" si="215">AA580*O580*N580/1000</f>
        <v>0</v>
      </c>
      <c r="AC580" s="4">
        <f t="shared" si="213"/>
        <v>1</v>
      </c>
      <c r="AD580" s="29">
        <v>0</v>
      </c>
      <c r="AE580" s="30">
        <f ca="1">SUMIF([1]route!$E$3:$E$10005,E580,[1]!Table1[1])</f>
        <v>0</v>
      </c>
      <c r="AF580" s="30">
        <f ca="1">SUMIF([1]route!$E$3:$E$10005,E580,[1]!Table1[2])</f>
        <v>0</v>
      </c>
      <c r="AG580" s="30">
        <f ca="1">SUMIF([1]route!$E$3:$E$10005,E580,[1]!Table1[3])</f>
        <v>0</v>
      </c>
      <c r="AH580" s="30">
        <f ca="1">SUMIF([1]route!$E$3:$E$10005,E580,[1]!Table1[4])</f>
        <v>0</v>
      </c>
      <c r="AI580" s="30">
        <f ca="1">SUMIF([1]route!$E$3:$E$10005,E580,[1]!Table1[5])</f>
        <v>0</v>
      </c>
      <c r="AJ580" s="30">
        <f ca="1">SUMIF([1]route!$E$3:$E$10005,E580,[1]!Table1[6])</f>
        <v>0</v>
      </c>
      <c r="AK580" s="30">
        <f ca="1">SUMIF([1]route!$E$3:$E$10005,E580,[1]!Table1[7])</f>
        <v>0</v>
      </c>
      <c r="AL580" s="30">
        <f ca="1">SUMIF([1]route!$E$3:$E$10005,E580,[1]!Table1[8])</f>
        <v>0</v>
      </c>
      <c r="AM580" s="30">
        <f ca="1">SUMIF([1]route!$E$3:$E$10005,E580,[1]!Table1[9])</f>
        <v>0</v>
      </c>
      <c r="AN580" s="30">
        <f ca="1">SUMIF([1]route!$E$3:$E$10005,E580,[1]!Table1[10])</f>
        <v>0</v>
      </c>
      <c r="AO580" s="30">
        <f ca="1">SUMIF([1]route!$E$3:$E$10005,E580,[1]!Table1[11])</f>
        <v>0</v>
      </c>
      <c r="AP580" s="30">
        <f ca="1">SUMIF([1]route!$E$3:$E$10005,E580,[1]!Table1[12])</f>
        <v>0</v>
      </c>
      <c r="AQ580" s="30">
        <f ca="1">SUMIF([1]route!$E$3:$E$10005,E580,[1]!Table1[13])</f>
        <v>0</v>
      </c>
      <c r="AR580" s="30">
        <f ca="1">SUMIF([1]route!$E$3:$E$10005,E580,[1]!Table1[14])</f>
        <v>0</v>
      </c>
      <c r="AS580" s="30">
        <f ca="1">SUMIF([1]route!$E$3:$E$10005,E580,[1]!Table1[15])</f>
        <v>0</v>
      </c>
      <c r="AT580" s="30">
        <f ca="1">SUMIF([1]route!$E$3:$E$10005,E580,[1]!Table1[16])</f>
        <v>0</v>
      </c>
      <c r="AU580" s="30">
        <f ca="1">SUMIF([1]route!$E$3:$E$10005,E580,[1]!Table1[17])</f>
        <v>0</v>
      </c>
      <c r="AV580" s="30">
        <f ca="1">SUMIF([1]route!$E$3:$E$10005,E580,[1]!Table1[18])</f>
        <v>0</v>
      </c>
      <c r="AW580" s="30">
        <f ca="1">SUMIF([1]route!$E$3:$E$10005,E580,[1]!Table1[19])</f>
        <v>0</v>
      </c>
      <c r="AX580" s="30">
        <f ca="1">SUMIF([1]route!$E$3:$E$10005,E580,[1]!Table1[20])</f>
        <v>0</v>
      </c>
      <c r="AY580" s="30">
        <f ca="1">SUMIF([1]route!$E$3:$E$10005,E580,[1]!Table1[21])</f>
        <v>0</v>
      </c>
      <c r="AZ580" s="30">
        <f ca="1">SUMIF([1]route!$E$3:$E$10005,E580,[1]!Table1[22])</f>
        <v>0</v>
      </c>
      <c r="BA580" s="30">
        <f ca="1">SUMIF([1]route!$E$3:$E$10005,E580,[1]!Table1[23])</f>
        <v>0</v>
      </c>
      <c r="BB580" s="30">
        <f ca="1">SUMIF([1]route!$E$3:$E$10005,E580,[1]!Table1[24])</f>
        <v>0</v>
      </c>
      <c r="BC580" s="30">
        <f ca="1">SUMIF([1]route!$E$3:$E$10005,E580,[1]!Table1[25])</f>
        <v>0</v>
      </c>
      <c r="BD580" s="30">
        <f ca="1">SUMIF([1]route!$E$3:$E$10005,E580,[1]!Table1[26])</f>
        <v>0</v>
      </c>
      <c r="BE580" s="30">
        <f ca="1">SUMIF([1]route!$E$3:$E$10005,E580,[1]!Table1[27])</f>
        <v>0</v>
      </c>
      <c r="BF580" s="30">
        <f ca="1">SUMIF([1]route!$E$3:$E$10005,E580,[1]!Table1[28])</f>
        <v>0</v>
      </c>
      <c r="BG580" s="30">
        <f ca="1">SUMIF([1]route!$E$3:$E$10005,E580,[1]!Table1[29])</f>
        <v>0</v>
      </c>
      <c r="BH580" s="30">
        <f ca="1">SUMIF([1]route!$E$3:$E$10005,E580,[1]!Table1[30])</f>
        <v>0</v>
      </c>
      <c r="BI580" s="30">
        <f ca="1">SUMIF([1]route!$E$3:$E$10005,E580,[1]!Table1[31])</f>
        <v>0</v>
      </c>
      <c r="BJ580" s="30">
        <f ca="1">SUMIF([1]route!$E$3:$E$10005,E580,[1]!Table1[Remain PO])</f>
        <v>0</v>
      </c>
      <c r="BK580" s="31">
        <f ca="1">SUMIF([1]route!$E$3:$E$10005,E580,[1]!Table1[N+1])</f>
        <v>0</v>
      </c>
      <c r="BL580" s="31">
        <f ca="1">SUMIF([1]route!$E$3:$E$10005,E580,[1]!Table1[N+2])</f>
        <v>0</v>
      </c>
      <c r="BM580" s="31">
        <f ca="1">SUMIF([1]route!$E$3:$E$10005,E580,[1]!Table1[N+3])</f>
        <v>0</v>
      </c>
      <c r="BN580" s="32">
        <f ca="1">SUMIF([1]route!$E$3:$E$10005,E580,[1]!Table1[N+4])</f>
        <v>0</v>
      </c>
      <c r="BP580" s="37">
        <f t="shared" ref="BP580:BP643" si="216">$V580-$AD580</f>
        <v>0</v>
      </c>
      <c r="BQ580" s="35">
        <f t="shared" ca="1" si="210"/>
        <v>0</v>
      </c>
      <c r="BR580" s="35">
        <f t="shared" ca="1" si="210"/>
        <v>0</v>
      </c>
      <c r="BS580" s="35">
        <f t="shared" ca="1" si="210"/>
        <v>0</v>
      </c>
      <c r="BT580" s="35">
        <f t="shared" ca="1" si="210"/>
        <v>0</v>
      </c>
      <c r="BU580" s="35">
        <f t="shared" ca="1" si="210"/>
        <v>0</v>
      </c>
      <c r="BV580" s="35">
        <f t="shared" ca="1" si="210"/>
        <v>0</v>
      </c>
      <c r="BW580" s="35">
        <f t="shared" ca="1" si="210"/>
        <v>0</v>
      </c>
      <c r="BX580" s="35">
        <f t="shared" ca="1" si="210"/>
        <v>0</v>
      </c>
      <c r="BY580" s="35">
        <f t="shared" ca="1" si="210"/>
        <v>0</v>
      </c>
      <c r="BZ580" s="35">
        <f t="shared" ca="1" si="208"/>
        <v>0</v>
      </c>
      <c r="CA580" s="35">
        <f t="shared" ca="1" si="207"/>
        <v>0</v>
      </c>
      <c r="CB580" s="35">
        <f t="shared" ca="1" si="207"/>
        <v>0</v>
      </c>
      <c r="CC580" s="35">
        <f t="shared" ca="1" si="207"/>
        <v>0</v>
      </c>
      <c r="CD580" s="35">
        <f t="shared" ca="1" si="207"/>
        <v>0</v>
      </c>
      <c r="CE580" s="35">
        <f t="shared" ca="1" si="207"/>
        <v>0</v>
      </c>
      <c r="CF580" s="35">
        <f t="shared" ca="1" si="207"/>
        <v>0</v>
      </c>
      <c r="CG580" s="35">
        <f t="shared" ca="1" si="207"/>
        <v>0</v>
      </c>
      <c r="CH580" s="35">
        <f t="shared" ca="1" si="207"/>
        <v>0</v>
      </c>
      <c r="CI580" s="35">
        <f t="shared" ca="1" si="207"/>
        <v>0</v>
      </c>
      <c r="CJ580" s="35">
        <f t="shared" ca="1" si="209"/>
        <v>0</v>
      </c>
      <c r="CK580" s="35">
        <f t="shared" ca="1" si="209"/>
        <v>0</v>
      </c>
      <c r="CL580" s="35">
        <f t="shared" ca="1" si="209"/>
        <v>0</v>
      </c>
      <c r="CM580" s="35">
        <f t="shared" ca="1" si="209"/>
        <v>0</v>
      </c>
      <c r="CN580" s="35">
        <f t="shared" ca="1" si="209"/>
        <v>0</v>
      </c>
      <c r="CO580" s="35">
        <f t="shared" ca="1" si="209"/>
        <v>0</v>
      </c>
      <c r="CP580" s="35">
        <f t="shared" ca="1" si="211"/>
        <v>0</v>
      </c>
      <c r="CQ580" s="35">
        <f t="shared" ca="1" si="211"/>
        <v>0</v>
      </c>
      <c r="CR580" s="35">
        <f t="shared" ca="1" si="211"/>
        <v>0</v>
      </c>
      <c r="CS580" s="35">
        <f t="shared" ca="1" si="211"/>
        <v>0</v>
      </c>
      <c r="CT580" s="35">
        <f t="shared" ca="1" si="211"/>
        <v>0</v>
      </c>
      <c r="CU580" s="35">
        <f t="shared" ca="1" si="211"/>
        <v>0</v>
      </c>
      <c r="CV580" s="35">
        <f t="shared" ca="1" si="212"/>
        <v>0</v>
      </c>
      <c r="CW580" s="38">
        <f t="shared" ca="1" si="212"/>
        <v>0</v>
      </c>
      <c r="CX580" s="38">
        <f t="shared" ca="1" si="212"/>
        <v>0</v>
      </c>
      <c r="CY580" s="38">
        <f t="shared" ca="1" si="212"/>
        <v>0</v>
      </c>
      <c r="CZ580" s="39">
        <f t="shared" ca="1" si="212"/>
        <v>0</v>
      </c>
      <c r="DA580" s="35"/>
    </row>
    <row r="581" spans="4:105" x14ac:dyDescent="0.3">
      <c r="D581" s="19"/>
      <c r="E581" s="20"/>
      <c r="F581" s="21"/>
      <c r="G581" s="21"/>
      <c r="H581" s="21"/>
      <c r="I581" s="19"/>
      <c r="J581" s="19"/>
      <c r="K581" s="21"/>
      <c r="L581" s="21"/>
      <c r="M581" s="22"/>
      <c r="N581" s="22"/>
      <c r="O581" s="19"/>
      <c r="P581" s="21"/>
      <c r="Q581" s="62" t="str">
        <f>'Cutting Rules'!AD581</f>
        <v>0------------</v>
      </c>
      <c r="R581" s="23"/>
      <c r="S581" s="24"/>
      <c r="T581" s="78" t="s">
        <v>547</v>
      </c>
      <c r="U581" s="19"/>
      <c r="V581" s="25"/>
      <c r="W581" s="26"/>
      <c r="X581" s="27"/>
      <c r="Y581" s="47"/>
      <c r="Z581" s="121" t="str">
        <f>IFERROR(VLOOKUP(E581,[1]route!$E$3:$BL$10005,59,0),"")&amp;IFERROR(VLOOKUP(E581,[1]route!$E$3:$BL$10005,60,0),"")</f>
        <v/>
      </c>
      <c r="AA581" s="28">
        <f t="shared" si="214"/>
        <v>0</v>
      </c>
      <c r="AB581" s="77">
        <f t="shared" si="215"/>
        <v>0</v>
      </c>
      <c r="AC581" s="4">
        <f t="shared" si="213"/>
        <v>1</v>
      </c>
      <c r="AD581" s="29">
        <v>0</v>
      </c>
      <c r="AE581" s="30">
        <f ca="1">SUMIF([1]route!$E$3:$E$10005,E581,[1]!Table1[1])</f>
        <v>0</v>
      </c>
      <c r="AF581" s="30">
        <f ca="1">SUMIF([1]route!$E$3:$E$10005,E581,[1]!Table1[2])</f>
        <v>0</v>
      </c>
      <c r="AG581" s="30">
        <f ca="1">SUMIF([1]route!$E$3:$E$10005,E581,[1]!Table1[3])</f>
        <v>0</v>
      </c>
      <c r="AH581" s="30">
        <f ca="1">SUMIF([1]route!$E$3:$E$10005,E581,[1]!Table1[4])</f>
        <v>0</v>
      </c>
      <c r="AI581" s="30">
        <f ca="1">SUMIF([1]route!$E$3:$E$10005,E581,[1]!Table1[5])</f>
        <v>0</v>
      </c>
      <c r="AJ581" s="30">
        <f ca="1">SUMIF([1]route!$E$3:$E$10005,E581,[1]!Table1[6])</f>
        <v>0</v>
      </c>
      <c r="AK581" s="30">
        <f ca="1">SUMIF([1]route!$E$3:$E$10005,E581,[1]!Table1[7])</f>
        <v>0</v>
      </c>
      <c r="AL581" s="30">
        <f ca="1">SUMIF([1]route!$E$3:$E$10005,E581,[1]!Table1[8])</f>
        <v>0</v>
      </c>
      <c r="AM581" s="30">
        <f ca="1">SUMIF([1]route!$E$3:$E$10005,E581,[1]!Table1[9])</f>
        <v>0</v>
      </c>
      <c r="AN581" s="30">
        <f ca="1">SUMIF([1]route!$E$3:$E$10005,E581,[1]!Table1[10])</f>
        <v>0</v>
      </c>
      <c r="AO581" s="30">
        <f ca="1">SUMIF([1]route!$E$3:$E$10005,E581,[1]!Table1[11])</f>
        <v>0</v>
      </c>
      <c r="AP581" s="30">
        <f ca="1">SUMIF([1]route!$E$3:$E$10005,E581,[1]!Table1[12])</f>
        <v>0</v>
      </c>
      <c r="AQ581" s="30">
        <f ca="1">SUMIF([1]route!$E$3:$E$10005,E581,[1]!Table1[13])</f>
        <v>0</v>
      </c>
      <c r="AR581" s="30">
        <f ca="1">SUMIF([1]route!$E$3:$E$10005,E581,[1]!Table1[14])</f>
        <v>0</v>
      </c>
      <c r="AS581" s="30">
        <f ca="1">SUMIF([1]route!$E$3:$E$10005,E581,[1]!Table1[15])</f>
        <v>0</v>
      </c>
      <c r="AT581" s="30">
        <f ca="1">SUMIF([1]route!$E$3:$E$10005,E581,[1]!Table1[16])</f>
        <v>0</v>
      </c>
      <c r="AU581" s="30">
        <f ca="1">SUMIF([1]route!$E$3:$E$10005,E581,[1]!Table1[17])</f>
        <v>0</v>
      </c>
      <c r="AV581" s="30">
        <f ca="1">SUMIF([1]route!$E$3:$E$10005,E581,[1]!Table1[18])</f>
        <v>0</v>
      </c>
      <c r="AW581" s="30">
        <f ca="1">SUMIF([1]route!$E$3:$E$10005,E581,[1]!Table1[19])</f>
        <v>0</v>
      </c>
      <c r="AX581" s="30">
        <f ca="1">SUMIF([1]route!$E$3:$E$10005,E581,[1]!Table1[20])</f>
        <v>0</v>
      </c>
      <c r="AY581" s="30">
        <f ca="1">SUMIF([1]route!$E$3:$E$10005,E581,[1]!Table1[21])</f>
        <v>0</v>
      </c>
      <c r="AZ581" s="30">
        <f ca="1">SUMIF([1]route!$E$3:$E$10005,E581,[1]!Table1[22])</f>
        <v>0</v>
      </c>
      <c r="BA581" s="30">
        <f ca="1">SUMIF([1]route!$E$3:$E$10005,E581,[1]!Table1[23])</f>
        <v>0</v>
      </c>
      <c r="BB581" s="30">
        <f ca="1">SUMIF([1]route!$E$3:$E$10005,E581,[1]!Table1[24])</f>
        <v>0</v>
      </c>
      <c r="BC581" s="30">
        <f ca="1">SUMIF([1]route!$E$3:$E$10005,E581,[1]!Table1[25])</f>
        <v>0</v>
      </c>
      <c r="BD581" s="30">
        <f ca="1">SUMIF([1]route!$E$3:$E$10005,E581,[1]!Table1[26])</f>
        <v>0</v>
      </c>
      <c r="BE581" s="30">
        <f ca="1">SUMIF([1]route!$E$3:$E$10005,E581,[1]!Table1[27])</f>
        <v>0</v>
      </c>
      <c r="BF581" s="30">
        <f ca="1">SUMIF([1]route!$E$3:$E$10005,E581,[1]!Table1[28])</f>
        <v>0</v>
      </c>
      <c r="BG581" s="30">
        <f ca="1">SUMIF([1]route!$E$3:$E$10005,E581,[1]!Table1[29])</f>
        <v>0</v>
      </c>
      <c r="BH581" s="30">
        <f ca="1">SUMIF([1]route!$E$3:$E$10005,E581,[1]!Table1[30])</f>
        <v>0</v>
      </c>
      <c r="BI581" s="30">
        <f ca="1">SUMIF([1]route!$E$3:$E$10005,E581,[1]!Table1[31])</f>
        <v>0</v>
      </c>
      <c r="BJ581" s="30">
        <f ca="1">SUMIF([1]route!$E$3:$E$10005,E581,[1]!Table1[Remain PO])</f>
        <v>0</v>
      </c>
      <c r="BK581" s="31">
        <f ca="1">SUMIF([1]route!$E$3:$E$10005,E581,[1]!Table1[N+1])</f>
        <v>0</v>
      </c>
      <c r="BL581" s="31">
        <f ca="1">SUMIF([1]route!$E$3:$E$10005,E581,[1]!Table1[N+2])</f>
        <v>0</v>
      </c>
      <c r="BM581" s="31">
        <f ca="1">SUMIF([1]route!$E$3:$E$10005,E581,[1]!Table1[N+3])</f>
        <v>0</v>
      </c>
      <c r="BN581" s="32">
        <f ca="1">SUMIF([1]route!$E$3:$E$10005,E581,[1]!Table1[N+4])</f>
        <v>0</v>
      </c>
      <c r="BP581" s="37">
        <f t="shared" si="216"/>
        <v>0</v>
      </c>
      <c r="BQ581" s="35">
        <f t="shared" ca="1" si="210"/>
        <v>0</v>
      </c>
      <c r="BR581" s="35">
        <f t="shared" ca="1" si="210"/>
        <v>0</v>
      </c>
      <c r="BS581" s="35">
        <f t="shared" ca="1" si="210"/>
        <v>0</v>
      </c>
      <c r="BT581" s="35">
        <f t="shared" ca="1" si="210"/>
        <v>0</v>
      </c>
      <c r="BU581" s="35">
        <f t="shared" ca="1" si="210"/>
        <v>0</v>
      </c>
      <c r="BV581" s="35">
        <f t="shared" ca="1" si="210"/>
        <v>0</v>
      </c>
      <c r="BW581" s="35">
        <f t="shared" ca="1" si="210"/>
        <v>0</v>
      </c>
      <c r="BX581" s="35">
        <f t="shared" ca="1" si="210"/>
        <v>0</v>
      </c>
      <c r="BY581" s="35">
        <f t="shared" ca="1" si="210"/>
        <v>0</v>
      </c>
      <c r="BZ581" s="35">
        <f t="shared" ca="1" si="208"/>
        <v>0</v>
      </c>
      <c r="CA581" s="35">
        <f t="shared" ca="1" si="207"/>
        <v>0</v>
      </c>
      <c r="CB581" s="35">
        <f t="shared" ca="1" si="207"/>
        <v>0</v>
      </c>
      <c r="CC581" s="35">
        <f t="shared" ca="1" si="207"/>
        <v>0</v>
      </c>
      <c r="CD581" s="35">
        <f t="shared" ca="1" si="207"/>
        <v>0</v>
      </c>
      <c r="CE581" s="35">
        <f t="shared" ca="1" si="207"/>
        <v>0</v>
      </c>
      <c r="CF581" s="35">
        <f t="shared" ca="1" si="207"/>
        <v>0</v>
      </c>
      <c r="CG581" s="35">
        <f t="shared" ca="1" si="207"/>
        <v>0</v>
      </c>
      <c r="CH581" s="35">
        <f t="shared" ca="1" si="207"/>
        <v>0</v>
      </c>
      <c r="CI581" s="35">
        <f t="shared" ca="1" si="207"/>
        <v>0</v>
      </c>
      <c r="CJ581" s="35">
        <f t="shared" ca="1" si="209"/>
        <v>0</v>
      </c>
      <c r="CK581" s="35">
        <f t="shared" ca="1" si="209"/>
        <v>0</v>
      </c>
      <c r="CL581" s="35">
        <f t="shared" ca="1" si="209"/>
        <v>0</v>
      </c>
      <c r="CM581" s="35">
        <f t="shared" ca="1" si="209"/>
        <v>0</v>
      </c>
      <c r="CN581" s="35">
        <f t="shared" ca="1" si="209"/>
        <v>0</v>
      </c>
      <c r="CO581" s="35">
        <f t="shared" ca="1" si="209"/>
        <v>0</v>
      </c>
      <c r="CP581" s="35">
        <f t="shared" ca="1" si="211"/>
        <v>0</v>
      </c>
      <c r="CQ581" s="35">
        <f t="shared" ca="1" si="211"/>
        <v>0</v>
      </c>
      <c r="CR581" s="35">
        <f t="shared" ca="1" si="211"/>
        <v>0</v>
      </c>
      <c r="CS581" s="35">
        <f t="shared" ca="1" si="211"/>
        <v>0</v>
      </c>
      <c r="CT581" s="35">
        <f t="shared" ca="1" si="211"/>
        <v>0</v>
      </c>
      <c r="CU581" s="35">
        <f t="shared" ca="1" si="211"/>
        <v>0</v>
      </c>
      <c r="CV581" s="35">
        <f t="shared" ca="1" si="212"/>
        <v>0</v>
      </c>
      <c r="CW581" s="38">
        <f t="shared" ca="1" si="212"/>
        <v>0</v>
      </c>
      <c r="CX581" s="38">
        <f t="shared" ca="1" si="212"/>
        <v>0</v>
      </c>
      <c r="CY581" s="38">
        <f t="shared" ca="1" si="212"/>
        <v>0</v>
      </c>
      <c r="CZ581" s="39">
        <f t="shared" ca="1" si="212"/>
        <v>0</v>
      </c>
      <c r="DA581" s="35"/>
    </row>
    <row r="582" spans="4:105" x14ac:dyDescent="0.3">
      <c r="D582" s="19"/>
      <c r="E582" s="20"/>
      <c r="F582" s="21"/>
      <c r="G582" s="21"/>
      <c r="H582" s="21"/>
      <c r="I582" s="19"/>
      <c r="J582" s="19"/>
      <c r="K582" s="21"/>
      <c r="L582" s="21"/>
      <c r="M582" s="22"/>
      <c r="N582" s="22"/>
      <c r="O582" s="19"/>
      <c r="P582" s="21"/>
      <c r="Q582" s="62" t="str">
        <f>'Cutting Rules'!AD582</f>
        <v>0------------</v>
      </c>
      <c r="R582" s="23"/>
      <c r="S582" s="24"/>
      <c r="T582" s="78" t="s">
        <v>547</v>
      </c>
      <c r="U582" s="19"/>
      <c r="V582" s="25"/>
      <c r="W582" s="26"/>
      <c r="X582" s="27"/>
      <c r="Y582" s="47"/>
      <c r="Z582" s="121" t="str">
        <f>IFERROR(VLOOKUP(E582,[1]route!$E$3:$BL$10005,59,0),"")&amp;IFERROR(VLOOKUP(E582,[1]route!$E$3:$BL$10005,60,0),"")</f>
        <v/>
      </c>
      <c r="AA582" s="28">
        <f t="shared" si="214"/>
        <v>0</v>
      </c>
      <c r="AB582" s="77">
        <f t="shared" si="215"/>
        <v>0</v>
      </c>
      <c r="AC582" s="4">
        <f t="shared" si="213"/>
        <v>1</v>
      </c>
      <c r="AD582" s="29">
        <v>0</v>
      </c>
      <c r="AE582" s="30">
        <f ca="1">SUMIF([1]route!$E$3:$E$10005,E582,[1]!Table1[1])</f>
        <v>0</v>
      </c>
      <c r="AF582" s="30">
        <f ca="1">SUMIF([1]route!$E$3:$E$10005,E582,[1]!Table1[2])</f>
        <v>0</v>
      </c>
      <c r="AG582" s="30">
        <f ca="1">SUMIF([1]route!$E$3:$E$10005,E582,[1]!Table1[3])</f>
        <v>0</v>
      </c>
      <c r="AH582" s="30">
        <f ca="1">SUMIF([1]route!$E$3:$E$10005,E582,[1]!Table1[4])</f>
        <v>0</v>
      </c>
      <c r="AI582" s="30">
        <f ca="1">SUMIF([1]route!$E$3:$E$10005,E582,[1]!Table1[5])</f>
        <v>0</v>
      </c>
      <c r="AJ582" s="30">
        <f ca="1">SUMIF([1]route!$E$3:$E$10005,E582,[1]!Table1[6])</f>
        <v>0</v>
      </c>
      <c r="AK582" s="30">
        <f ca="1">SUMIF([1]route!$E$3:$E$10005,E582,[1]!Table1[7])</f>
        <v>0</v>
      </c>
      <c r="AL582" s="30">
        <f ca="1">SUMIF([1]route!$E$3:$E$10005,E582,[1]!Table1[8])</f>
        <v>0</v>
      </c>
      <c r="AM582" s="30">
        <f ca="1">SUMIF([1]route!$E$3:$E$10005,E582,[1]!Table1[9])</f>
        <v>0</v>
      </c>
      <c r="AN582" s="30">
        <f ca="1">SUMIF([1]route!$E$3:$E$10005,E582,[1]!Table1[10])</f>
        <v>0</v>
      </c>
      <c r="AO582" s="30">
        <f ca="1">SUMIF([1]route!$E$3:$E$10005,E582,[1]!Table1[11])</f>
        <v>0</v>
      </c>
      <c r="AP582" s="30">
        <f ca="1">SUMIF([1]route!$E$3:$E$10005,E582,[1]!Table1[12])</f>
        <v>0</v>
      </c>
      <c r="AQ582" s="30">
        <f ca="1">SUMIF([1]route!$E$3:$E$10005,E582,[1]!Table1[13])</f>
        <v>0</v>
      </c>
      <c r="AR582" s="30">
        <f ca="1">SUMIF([1]route!$E$3:$E$10005,E582,[1]!Table1[14])</f>
        <v>0</v>
      </c>
      <c r="AS582" s="30">
        <f ca="1">SUMIF([1]route!$E$3:$E$10005,E582,[1]!Table1[15])</f>
        <v>0</v>
      </c>
      <c r="AT582" s="30">
        <f ca="1">SUMIF([1]route!$E$3:$E$10005,E582,[1]!Table1[16])</f>
        <v>0</v>
      </c>
      <c r="AU582" s="30">
        <f ca="1">SUMIF([1]route!$E$3:$E$10005,E582,[1]!Table1[17])</f>
        <v>0</v>
      </c>
      <c r="AV582" s="30">
        <f ca="1">SUMIF([1]route!$E$3:$E$10005,E582,[1]!Table1[18])</f>
        <v>0</v>
      </c>
      <c r="AW582" s="30">
        <f ca="1">SUMIF([1]route!$E$3:$E$10005,E582,[1]!Table1[19])</f>
        <v>0</v>
      </c>
      <c r="AX582" s="30">
        <f ca="1">SUMIF([1]route!$E$3:$E$10005,E582,[1]!Table1[20])</f>
        <v>0</v>
      </c>
      <c r="AY582" s="30">
        <f ca="1">SUMIF([1]route!$E$3:$E$10005,E582,[1]!Table1[21])</f>
        <v>0</v>
      </c>
      <c r="AZ582" s="30">
        <f ca="1">SUMIF([1]route!$E$3:$E$10005,E582,[1]!Table1[22])</f>
        <v>0</v>
      </c>
      <c r="BA582" s="30">
        <f ca="1">SUMIF([1]route!$E$3:$E$10005,E582,[1]!Table1[23])</f>
        <v>0</v>
      </c>
      <c r="BB582" s="30">
        <f ca="1">SUMIF([1]route!$E$3:$E$10005,E582,[1]!Table1[24])</f>
        <v>0</v>
      </c>
      <c r="BC582" s="30">
        <f ca="1">SUMIF([1]route!$E$3:$E$10005,E582,[1]!Table1[25])</f>
        <v>0</v>
      </c>
      <c r="BD582" s="30">
        <f ca="1">SUMIF([1]route!$E$3:$E$10005,E582,[1]!Table1[26])</f>
        <v>0</v>
      </c>
      <c r="BE582" s="30">
        <f ca="1">SUMIF([1]route!$E$3:$E$10005,E582,[1]!Table1[27])</f>
        <v>0</v>
      </c>
      <c r="BF582" s="30">
        <f ca="1">SUMIF([1]route!$E$3:$E$10005,E582,[1]!Table1[28])</f>
        <v>0</v>
      </c>
      <c r="BG582" s="30">
        <f ca="1">SUMIF([1]route!$E$3:$E$10005,E582,[1]!Table1[29])</f>
        <v>0</v>
      </c>
      <c r="BH582" s="30">
        <f ca="1">SUMIF([1]route!$E$3:$E$10005,E582,[1]!Table1[30])</f>
        <v>0</v>
      </c>
      <c r="BI582" s="30">
        <f ca="1">SUMIF([1]route!$E$3:$E$10005,E582,[1]!Table1[31])</f>
        <v>0</v>
      </c>
      <c r="BJ582" s="30">
        <f ca="1">SUMIF([1]route!$E$3:$E$10005,E582,[1]!Table1[Remain PO])</f>
        <v>0</v>
      </c>
      <c r="BK582" s="31">
        <f ca="1">SUMIF([1]route!$E$3:$E$10005,E582,[1]!Table1[N+1])</f>
        <v>0</v>
      </c>
      <c r="BL582" s="31">
        <f ca="1">SUMIF([1]route!$E$3:$E$10005,E582,[1]!Table1[N+2])</f>
        <v>0</v>
      </c>
      <c r="BM582" s="31">
        <f ca="1">SUMIF([1]route!$E$3:$E$10005,E582,[1]!Table1[N+3])</f>
        <v>0</v>
      </c>
      <c r="BN582" s="32">
        <f ca="1">SUMIF([1]route!$E$3:$E$10005,E582,[1]!Table1[N+4])</f>
        <v>0</v>
      </c>
      <c r="BP582" s="37">
        <f t="shared" si="216"/>
        <v>0</v>
      </c>
      <c r="BQ582" s="35">
        <f t="shared" ca="1" si="210"/>
        <v>0</v>
      </c>
      <c r="BR582" s="35">
        <f t="shared" ca="1" si="210"/>
        <v>0</v>
      </c>
      <c r="BS582" s="35">
        <f t="shared" ca="1" si="210"/>
        <v>0</v>
      </c>
      <c r="BT582" s="35">
        <f t="shared" ca="1" si="210"/>
        <v>0</v>
      </c>
      <c r="BU582" s="35">
        <f t="shared" ca="1" si="210"/>
        <v>0</v>
      </c>
      <c r="BV582" s="35">
        <f t="shared" ca="1" si="210"/>
        <v>0</v>
      </c>
      <c r="BW582" s="35">
        <f t="shared" ca="1" si="210"/>
        <v>0</v>
      </c>
      <c r="BX582" s="35">
        <f t="shared" ca="1" si="210"/>
        <v>0</v>
      </c>
      <c r="BY582" s="35">
        <f t="shared" ca="1" si="210"/>
        <v>0</v>
      </c>
      <c r="BZ582" s="35">
        <f t="shared" ca="1" si="208"/>
        <v>0</v>
      </c>
      <c r="CA582" s="35">
        <f t="shared" ca="1" si="207"/>
        <v>0</v>
      </c>
      <c r="CB582" s="35">
        <f t="shared" ca="1" si="207"/>
        <v>0</v>
      </c>
      <c r="CC582" s="35">
        <f t="shared" ca="1" si="207"/>
        <v>0</v>
      </c>
      <c r="CD582" s="35">
        <f t="shared" ca="1" si="207"/>
        <v>0</v>
      </c>
      <c r="CE582" s="35">
        <f t="shared" ca="1" si="207"/>
        <v>0</v>
      </c>
      <c r="CF582" s="35">
        <f t="shared" ca="1" si="207"/>
        <v>0</v>
      </c>
      <c r="CG582" s="35">
        <f t="shared" ca="1" si="207"/>
        <v>0</v>
      </c>
      <c r="CH582" s="35">
        <f t="shared" ca="1" si="207"/>
        <v>0</v>
      </c>
      <c r="CI582" s="35">
        <f t="shared" ca="1" si="207"/>
        <v>0</v>
      </c>
      <c r="CJ582" s="35">
        <f t="shared" ca="1" si="209"/>
        <v>0</v>
      </c>
      <c r="CK582" s="35">
        <f t="shared" ca="1" si="209"/>
        <v>0</v>
      </c>
      <c r="CL582" s="35">
        <f t="shared" ca="1" si="209"/>
        <v>0</v>
      </c>
      <c r="CM582" s="35">
        <f t="shared" ca="1" si="209"/>
        <v>0</v>
      </c>
      <c r="CN582" s="35">
        <f t="shared" ca="1" si="209"/>
        <v>0</v>
      </c>
      <c r="CO582" s="35">
        <f t="shared" ca="1" si="209"/>
        <v>0</v>
      </c>
      <c r="CP582" s="35">
        <f t="shared" ca="1" si="211"/>
        <v>0</v>
      </c>
      <c r="CQ582" s="35">
        <f t="shared" ca="1" si="211"/>
        <v>0</v>
      </c>
      <c r="CR582" s="35">
        <f t="shared" ca="1" si="211"/>
        <v>0</v>
      </c>
      <c r="CS582" s="35">
        <f t="shared" ca="1" si="211"/>
        <v>0</v>
      </c>
      <c r="CT582" s="35">
        <f t="shared" ca="1" si="211"/>
        <v>0</v>
      </c>
      <c r="CU582" s="35">
        <f t="shared" ca="1" si="211"/>
        <v>0</v>
      </c>
      <c r="CV582" s="35">
        <f t="shared" ca="1" si="212"/>
        <v>0</v>
      </c>
      <c r="CW582" s="38">
        <f t="shared" ca="1" si="212"/>
        <v>0</v>
      </c>
      <c r="CX582" s="38">
        <f t="shared" ca="1" si="212"/>
        <v>0</v>
      </c>
      <c r="CY582" s="38">
        <f t="shared" ca="1" si="212"/>
        <v>0</v>
      </c>
      <c r="CZ582" s="39">
        <f t="shared" ca="1" si="212"/>
        <v>0</v>
      </c>
      <c r="DA582" s="35"/>
    </row>
    <row r="583" spans="4:105" x14ac:dyDescent="0.3">
      <c r="D583" s="19"/>
      <c r="E583" s="20"/>
      <c r="F583" s="21"/>
      <c r="G583" s="21"/>
      <c r="H583" s="21"/>
      <c r="I583" s="19"/>
      <c r="J583" s="19"/>
      <c r="K583" s="21"/>
      <c r="L583" s="21"/>
      <c r="M583" s="22"/>
      <c r="N583" s="22"/>
      <c r="O583" s="19"/>
      <c r="P583" s="21"/>
      <c r="Q583" s="62" t="str">
        <f>'Cutting Rules'!AD583</f>
        <v>0------------</v>
      </c>
      <c r="R583" s="23"/>
      <c r="S583" s="24"/>
      <c r="T583" s="78" t="s">
        <v>547</v>
      </c>
      <c r="U583" s="19"/>
      <c r="V583" s="25"/>
      <c r="W583" s="26"/>
      <c r="X583" s="27"/>
      <c r="Y583" s="47"/>
      <c r="Z583" s="121" t="str">
        <f>IFERROR(VLOOKUP(E583,[1]route!$E$3:$BL$10005,59,0),"")&amp;IFERROR(VLOOKUP(E583,[1]route!$E$3:$BL$10005,60,0),"")</f>
        <v/>
      </c>
      <c r="AA583" s="28">
        <f t="shared" si="214"/>
        <v>0</v>
      </c>
      <c r="AB583" s="77">
        <f t="shared" si="215"/>
        <v>0</v>
      </c>
      <c r="AC583" s="4">
        <f t="shared" si="213"/>
        <v>1</v>
      </c>
      <c r="AD583" s="29">
        <v>0</v>
      </c>
      <c r="AE583" s="30">
        <f ca="1">SUMIF([1]route!$E$3:$E$10005,E583,[1]!Table1[1])</f>
        <v>0</v>
      </c>
      <c r="AF583" s="30">
        <f ca="1">SUMIF([1]route!$E$3:$E$10005,E583,[1]!Table1[2])</f>
        <v>0</v>
      </c>
      <c r="AG583" s="30">
        <f ca="1">SUMIF([1]route!$E$3:$E$10005,E583,[1]!Table1[3])</f>
        <v>0</v>
      </c>
      <c r="AH583" s="30">
        <f ca="1">SUMIF([1]route!$E$3:$E$10005,E583,[1]!Table1[4])</f>
        <v>0</v>
      </c>
      <c r="AI583" s="30">
        <f ca="1">SUMIF([1]route!$E$3:$E$10005,E583,[1]!Table1[5])</f>
        <v>0</v>
      </c>
      <c r="AJ583" s="30">
        <f ca="1">SUMIF([1]route!$E$3:$E$10005,E583,[1]!Table1[6])</f>
        <v>0</v>
      </c>
      <c r="AK583" s="30">
        <f ca="1">SUMIF([1]route!$E$3:$E$10005,E583,[1]!Table1[7])</f>
        <v>0</v>
      </c>
      <c r="AL583" s="30">
        <f ca="1">SUMIF([1]route!$E$3:$E$10005,E583,[1]!Table1[8])</f>
        <v>0</v>
      </c>
      <c r="AM583" s="30">
        <f ca="1">SUMIF([1]route!$E$3:$E$10005,E583,[1]!Table1[9])</f>
        <v>0</v>
      </c>
      <c r="AN583" s="30">
        <f ca="1">SUMIF([1]route!$E$3:$E$10005,E583,[1]!Table1[10])</f>
        <v>0</v>
      </c>
      <c r="AO583" s="30">
        <f ca="1">SUMIF([1]route!$E$3:$E$10005,E583,[1]!Table1[11])</f>
        <v>0</v>
      </c>
      <c r="AP583" s="30">
        <f ca="1">SUMIF([1]route!$E$3:$E$10005,E583,[1]!Table1[12])</f>
        <v>0</v>
      </c>
      <c r="AQ583" s="30">
        <f ca="1">SUMIF([1]route!$E$3:$E$10005,E583,[1]!Table1[13])</f>
        <v>0</v>
      </c>
      <c r="AR583" s="30">
        <f ca="1">SUMIF([1]route!$E$3:$E$10005,E583,[1]!Table1[14])</f>
        <v>0</v>
      </c>
      <c r="AS583" s="30">
        <f ca="1">SUMIF([1]route!$E$3:$E$10005,E583,[1]!Table1[15])</f>
        <v>0</v>
      </c>
      <c r="AT583" s="30">
        <f ca="1">SUMIF([1]route!$E$3:$E$10005,E583,[1]!Table1[16])</f>
        <v>0</v>
      </c>
      <c r="AU583" s="30">
        <f ca="1">SUMIF([1]route!$E$3:$E$10005,E583,[1]!Table1[17])</f>
        <v>0</v>
      </c>
      <c r="AV583" s="30">
        <f ca="1">SUMIF([1]route!$E$3:$E$10005,E583,[1]!Table1[18])</f>
        <v>0</v>
      </c>
      <c r="AW583" s="30">
        <f ca="1">SUMIF([1]route!$E$3:$E$10005,E583,[1]!Table1[19])</f>
        <v>0</v>
      </c>
      <c r="AX583" s="30">
        <f ca="1">SUMIF([1]route!$E$3:$E$10005,E583,[1]!Table1[20])</f>
        <v>0</v>
      </c>
      <c r="AY583" s="30">
        <f ca="1">SUMIF([1]route!$E$3:$E$10005,E583,[1]!Table1[21])</f>
        <v>0</v>
      </c>
      <c r="AZ583" s="30">
        <f ca="1">SUMIF([1]route!$E$3:$E$10005,E583,[1]!Table1[22])</f>
        <v>0</v>
      </c>
      <c r="BA583" s="30">
        <f ca="1">SUMIF([1]route!$E$3:$E$10005,E583,[1]!Table1[23])</f>
        <v>0</v>
      </c>
      <c r="BB583" s="30">
        <f ca="1">SUMIF([1]route!$E$3:$E$10005,E583,[1]!Table1[24])</f>
        <v>0</v>
      </c>
      <c r="BC583" s="30">
        <f ca="1">SUMIF([1]route!$E$3:$E$10005,E583,[1]!Table1[25])</f>
        <v>0</v>
      </c>
      <c r="BD583" s="30">
        <f ca="1">SUMIF([1]route!$E$3:$E$10005,E583,[1]!Table1[26])</f>
        <v>0</v>
      </c>
      <c r="BE583" s="30">
        <f ca="1">SUMIF([1]route!$E$3:$E$10005,E583,[1]!Table1[27])</f>
        <v>0</v>
      </c>
      <c r="BF583" s="30">
        <f ca="1">SUMIF([1]route!$E$3:$E$10005,E583,[1]!Table1[28])</f>
        <v>0</v>
      </c>
      <c r="BG583" s="30">
        <f ca="1">SUMIF([1]route!$E$3:$E$10005,E583,[1]!Table1[29])</f>
        <v>0</v>
      </c>
      <c r="BH583" s="30">
        <f ca="1">SUMIF([1]route!$E$3:$E$10005,E583,[1]!Table1[30])</f>
        <v>0</v>
      </c>
      <c r="BI583" s="30">
        <f ca="1">SUMIF([1]route!$E$3:$E$10005,E583,[1]!Table1[31])</f>
        <v>0</v>
      </c>
      <c r="BJ583" s="30">
        <f ca="1">SUMIF([1]route!$E$3:$E$10005,E583,[1]!Table1[Remain PO])</f>
        <v>0</v>
      </c>
      <c r="BK583" s="31">
        <f ca="1">SUMIF([1]route!$E$3:$E$10005,E583,[1]!Table1[N+1])</f>
        <v>0</v>
      </c>
      <c r="BL583" s="31">
        <f ca="1">SUMIF([1]route!$E$3:$E$10005,E583,[1]!Table1[N+2])</f>
        <v>0</v>
      </c>
      <c r="BM583" s="31">
        <f ca="1">SUMIF([1]route!$E$3:$E$10005,E583,[1]!Table1[N+3])</f>
        <v>0</v>
      </c>
      <c r="BN583" s="32">
        <f ca="1">SUMIF([1]route!$E$3:$E$10005,E583,[1]!Table1[N+4])</f>
        <v>0</v>
      </c>
      <c r="BP583" s="37">
        <f t="shared" si="216"/>
        <v>0</v>
      </c>
      <c r="BQ583" s="35">
        <f t="shared" ca="1" si="210"/>
        <v>0</v>
      </c>
      <c r="BR583" s="35">
        <f t="shared" ca="1" si="210"/>
        <v>0</v>
      </c>
      <c r="BS583" s="35">
        <f t="shared" ca="1" si="210"/>
        <v>0</v>
      </c>
      <c r="BT583" s="35">
        <f t="shared" ca="1" si="210"/>
        <v>0</v>
      </c>
      <c r="BU583" s="35">
        <f t="shared" ca="1" si="210"/>
        <v>0</v>
      </c>
      <c r="BV583" s="35">
        <f t="shared" ca="1" si="210"/>
        <v>0</v>
      </c>
      <c r="BW583" s="35">
        <f t="shared" ca="1" si="210"/>
        <v>0</v>
      </c>
      <c r="BX583" s="35">
        <f t="shared" ca="1" si="210"/>
        <v>0</v>
      </c>
      <c r="BY583" s="35">
        <f t="shared" ca="1" si="210"/>
        <v>0</v>
      </c>
      <c r="BZ583" s="35">
        <f t="shared" ca="1" si="208"/>
        <v>0</v>
      </c>
      <c r="CA583" s="35">
        <f t="shared" ca="1" si="207"/>
        <v>0</v>
      </c>
      <c r="CB583" s="35">
        <f t="shared" ca="1" si="207"/>
        <v>0</v>
      </c>
      <c r="CC583" s="35">
        <f t="shared" ca="1" si="207"/>
        <v>0</v>
      </c>
      <c r="CD583" s="35">
        <f t="shared" ca="1" si="207"/>
        <v>0</v>
      </c>
      <c r="CE583" s="35">
        <f t="shared" ca="1" si="207"/>
        <v>0</v>
      </c>
      <c r="CF583" s="35">
        <f t="shared" ca="1" si="207"/>
        <v>0</v>
      </c>
      <c r="CG583" s="35">
        <f t="shared" ca="1" si="207"/>
        <v>0</v>
      </c>
      <c r="CH583" s="35">
        <f t="shared" ca="1" si="207"/>
        <v>0</v>
      </c>
      <c r="CI583" s="35">
        <f t="shared" ca="1" si="207"/>
        <v>0</v>
      </c>
      <c r="CJ583" s="35">
        <f t="shared" ca="1" si="209"/>
        <v>0</v>
      </c>
      <c r="CK583" s="35">
        <f t="shared" ca="1" si="209"/>
        <v>0</v>
      </c>
      <c r="CL583" s="35">
        <f t="shared" ca="1" si="209"/>
        <v>0</v>
      </c>
      <c r="CM583" s="35">
        <f t="shared" ca="1" si="209"/>
        <v>0</v>
      </c>
      <c r="CN583" s="35">
        <f t="shared" ca="1" si="209"/>
        <v>0</v>
      </c>
      <c r="CO583" s="35">
        <f t="shared" ca="1" si="209"/>
        <v>0</v>
      </c>
      <c r="CP583" s="35">
        <f t="shared" ca="1" si="211"/>
        <v>0</v>
      </c>
      <c r="CQ583" s="35">
        <f t="shared" ca="1" si="211"/>
        <v>0</v>
      </c>
      <c r="CR583" s="35">
        <f t="shared" ca="1" si="211"/>
        <v>0</v>
      </c>
      <c r="CS583" s="35">
        <f t="shared" ca="1" si="211"/>
        <v>0</v>
      </c>
      <c r="CT583" s="35">
        <f t="shared" ca="1" si="211"/>
        <v>0</v>
      </c>
      <c r="CU583" s="35">
        <f t="shared" ca="1" si="211"/>
        <v>0</v>
      </c>
      <c r="CV583" s="35">
        <f t="shared" ca="1" si="212"/>
        <v>0</v>
      </c>
      <c r="CW583" s="38">
        <f t="shared" ca="1" si="212"/>
        <v>0</v>
      </c>
      <c r="CX583" s="38">
        <f t="shared" ca="1" si="212"/>
        <v>0</v>
      </c>
      <c r="CY583" s="38">
        <f t="shared" ca="1" si="212"/>
        <v>0</v>
      </c>
      <c r="CZ583" s="39">
        <f t="shared" ca="1" si="212"/>
        <v>0</v>
      </c>
      <c r="DA583" s="35"/>
    </row>
    <row r="584" spans="4:105" x14ac:dyDescent="0.3">
      <c r="D584" s="19"/>
      <c r="E584" s="20"/>
      <c r="F584" s="21"/>
      <c r="G584" s="21"/>
      <c r="H584" s="21"/>
      <c r="I584" s="19"/>
      <c r="J584" s="19"/>
      <c r="K584" s="21"/>
      <c r="L584" s="21"/>
      <c r="M584" s="22"/>
      <c r="N584" s="22"/>
      <c r="O584" s="19"/>
      <c r="P584" s="21"/>
      <c r="Q584" s="62" t="str">
        <f>'Cutting Rules'!AD584</f>
        <v>0------------</v>
      </c>
      <c r="R584" s="23"/>
      <c r="S584" s="24"/>
      <c r="T584" s="78" t="s">
        <v>547</v>
      </c>
      <c r="U584" s="19"/>
      <c r="V584" s="25"/>
      <c r="W584" s="26"/>
      <c r="X584" s="27"/>
      <c r="Y584" s="47"/>
      <c r="Z584" s="121" t="str">
        <f>IFERROR(VLOOKUP(E584,[1]route!$E$3:$BL$10005,59,0),"")&amp;IFERROR(VLOOKUP(E584,[1]route!$E$3:$BL$10005,60,0),"")</f>
        <v/>
      </c>
      <c r="AA584" s="28">
        <f t="shared" si="214"/>
        <v>0</v>
      </c>
      <c r="AB584" s="77">
        <f t="shared" si="215"/>
        <v>0</v>
      </c>
      <c r="AC584" s="4">
        <f t="shared" si="213"/>
        <v>1</v>
      </c>
      <c r="AD584" s="29">
        <v>0</v>
      </c>
      <c r="AE584" s="30">
        <f ca="1">SUMIF([1]route!$E$3:$E$10005,E584,[1]!Table1[1])</f>
        <v>0</v>
      </c>
      <c r="AF584" s="30">
        <f ca="1">SUMIF([1]route!$E$3:$E$10005,E584,[1]!Table1[2])</f>
        <v>0</v>
      </c>
      <c r="AG584" s="30">
        <f ca="1">SUMIF([1]route!$E$3:$E$10005,E584,[1]!Table1[3])</f>
        <v>0</v>
      </c>
      <c r="AH584" s="30">
        <f ca="1">SUMIF([1]route!$E$3:$E$10005,E584,[1]!Table1[4])</f>
        <v>0</v>
      </c>
      <c r="AI584" s="30">
        <f ca="1">SUMIF([1]route!$E$3:$E$10005,E584,[1]!Table1[5])</f>
        <v>0</v>
      </c>
      <c r="AJ584" s="30">
        <f ca="1">SUMIF([1]route!$E$3:$E$10005,E584,[1]!Table1[6])</f>
        <v>0</v>
      </c>
      <c r="AK584" s="30">
        <f ca="1">SUMIF([1]route!$E$3:$E$10005,E584,[1]!Table1[7])</f>
        <v>0</v>
      </c>
      <c r="AL584" s="30">
        <f ca="1">SUMIF([1]route!$E$3:$E$10005,E584,[1]!Table1[8])</f>
        <v>0</v>
      </c>
      <c r="AM584" s="30">
        <f ca="1">SUMIF([1]route!$E$3:$E$10005,E584,[1]!Table1[9])</f>
        <v>0</v>
      </c>
      <c r="AN584" s="30">
        <f ca="1">SUMIF([1]route!$E$3:$E$10005,E584,[1]!Table1[10])</f>
        <v>0</v>
      </c>
      <c r="AO584" s="30">
        <f ca="1">SUMIF([1]route!$E$3:$E$10005,E584,[1]!Table1[11])</f>
        <v>0</v>
      </c>
      <c r="AP584" s="30">
        <f ca="1">SUMIF([1]route!$E$3:$E$10005,E584,[1]!Table1[12])</f>
        <v>0</v>
      </c>
      <c r="AQ584" s="30">
        <f ca="1">SUMIF([1]route!$E$3:$E$10005,E584,[1]!Table1[13])</f>
        <v>0</v>
      </c>
      <c r="AR584" s="30">
        <f ca="1">SUMIF([1]route!$E$3:$E$10005,E584,[1]!Table1[14])</f>
        <v>0</v>
      </c>
      <c r="AS584" s="30">
        <f ca="1">SUMIF([1]route!$E$3:$E$10005,E584,[1]!Table1[15])</f>
        <v>0</v>
      </c>
      <c r="AT584" s="30">
        <f ca="1">SUMIF([1]route!$E$3:$E$10005,E584,[1]!Table1[16])</f>
        <v>0</v>
      </c>
      <c r="AU584" s="30">
        <f ca="1">SUMIF([1]route!$E$3:$E$10005,E584,[1]!Table1[17])</f>
        <v>0</v>
      </c>
      <c r="AV584" s="30">
        <f ca="1">SUMIF([1]route!$E$3:$E$10005,E584,[1]!Table1[18])</f>
        <v>0</v>
      </c>
      <c r="AW584" s="30">
        <f ca="1">SUMIF([1]route!$E$3:$E$10005,E584,[1]!Table1[19])</f>
        <v>0</v>
      </c>
      <c r="AX584" s="30">
        <f ca="1">SUMIF([1]route!$E$3:$E$10005,E584,[1]!Table1[20])</f>
        <v>0</v>
      </c>
      <c r="AY584" s="30">
        <f ca="1">SUMIF([1]route!$E$3:$E$10005,E584,[1]!Table1[21])</f>
        <v>0</v>
      </c>
      <c r="AZ584" s="30">
        <f ca="1">SUMIF([1]route!$E$3:$E$10005,E584,[1]!Table1[22])</f>
        <v>0</v>
      </c>
      <c r="BA584" s="30">
        <f ca="1">SUMIF([1]route!$E$3:$E$10005,E584,[1]!Table1[23])</f>
        <v>0</v>
      </c>
      <c r="BB584" s="30">
        <f ca="1">SUMIF([1]route!$E$3:$E$10005,E584,[1]!Table1[24])</f>
        <v>0</v>
      </c>
      <c r="BC584" s="30">
        <f ca="1">SUMIF([1]route!$E$3:$E$10005,E584,[1]!Table1[25])</f>
        <v>0</v>
      </c>
      <c r="BD584" s="30">
        <f ca="1">SUMIF([1]route!$E$3:$E$10005,E584,[1]!Table1[26])</f>
        <v>0</v>
      </c>
      <c r="BE584" s="30">
        <f ca="1">SUMIF([1]route!$E$3:$E$10005,E584,[1]!Table1[27])</f>
        <v>0</v>
      </c>
      <c r="BF584" s="30">
        <f ca="1">SUMIF([1]route!$E$3:$E$10005,E584,[1]!Table1[28])</f>
        <v>0</v>
      </c>
      <c r="BG584" s="30">
        <f ca="1">SUMIF([1]route!$E$3:$E$10005,E584,[1]!Table1[29])</f>
        <v>0</v>
      </c>
      <c r="BH584" s="30">
        <f ca="1">SUMIF([1]route!$E$3:$E$10005,E584,[1]!Table1[30])</f>
        <v>0</v>
      </c>
      <c r="BI584" s="30">
        <f ca="1">SUMIF([1]route!$E$3:$E$10005,E584,[1]!Table1[31])</f>
        <v>0</v>
      </c>
      <c r="BJ584" s="30">
        <f ca="1">SUMIF([1]route!$E$3:$E$10005,E584,[1]!Table1[Remain PO])</f>
        <v>0</v>
      </c>
      <c r="BK584" s="31">
        <f ca="1">SUMIF([1]route!$E$3:$E$10005,E584,[1]!Table1[N+1])</f>
        <v>0</v>
      </c>
      <c r="BL584" s="31">
        <f ca="1">SUMIF([1]route!$E$3:$E$10005,E584,[1]!Table1[N+2])</f>
        <v>0</v>
      </c>
      <c r="BM584" s="31">
        <f ca="1">SUMIF([1]route!$E$3:$E$10005,E584,[1]!Table1[N+3])</f>
        <v>0</v>
      </c>
      <c r="BN584" s="32">
        <f ca="1">SUMIF([1]route!$E$3:$E$10005,E584,[1]!Table1[N+4])</f>
        <v>0</v>
      </c>
      <c r="BP584" s="37">
        <f t="shared" si="216"/>
        <v>0</v>
      </c>
      <c r="BQ584" s="35">
        <f t="shared" ca="1" si="210"/>
        <v>0</v>
      </c>
      <c r="BR584" s="35">
        <f t="shared" ca="1" si="210"/>
        <v>0</v>
      </c>
      <c r="BS584" s="35">
        <f t="shared" ca="1" si="210"/>
        <v>0</v>
      </c>
      <c r="BT584" s="35">
        <f t="shared" ca="1" si="210"/>
        <v>0</v>
      </c>
      <c r="BU584" s="35">
        <f t="shared" ca="1" si="210"/>
        <v>0</v>
      </c>
      <c r="BV584" s="35">
        <f t="shared" ca="1" si="210"/>
        <v>0</v>
      </c>
      <c r="BW584" s="35">
        <f t="shared" ca="1" si="210"/>
        <v>0</v>
      </c>
      <c r="BX584" s="35">
        <f t="shared" ca="1" si="210"/>
        <v>0</v>
      </c>
      <c r="BY584" s="35">
        <f t="shared" ca="1" si="210"/>
        <v>0</v>
      </c>
      <c r="BZ584" s="35">
        <f t="shared" ca="1" si="208"/>
        <v>0</v>
      </c>
      <c r="CA584" s="35">
        <f t="shared" ca="1" si="207"/>
        <v>0</v>
      </c>
      <c r="CB584" s="35">
        <f t="shared" ca="1" si="207"/>
        <v>0</v>
      </c>
      <c r="CC584" s="35">
        <f t="shared" ca="1" si="207"/>
        <v>0</v>
      </c>
      <c r="CD584" s="35">
        <f t="shared" ca="1" si="207"/>
        <v>0</v>
      </c>
      <c r="CE584" s="35">
        <f t="shared" ca="1" si="207"/>
        <v>0</v>
      </c>
      <c r="CF584" s="35">
        <f t="shared" ca="1" si="207"/>
        <v>0</v>
      </c>
      <c r="CG584" s="35">
        <f t="shared" ref="CG584:CU621" ca="1" si="217">CF584-AU584</f>
        <v>0</v>
      </c>
      <c r="CH584" s="35">
        <f t="shared" ca="1" si="217"/>
        <v>0</v>
      </c>
      <c r="CI584" s="35">
        <f t="shared" ca="1" si="217"/>
        <v>0</v>
      </c>
      <c r="CJ584" s="35">
        <f t="shared" ca="1" si="209"/>
        <v>0</v>
      </c>
      <c r="CK584" s="35">
        <f t="shared" ca="1" si="209"/>
        <v>0</v>
      </c>
      <c r="CL584" s="35">
        <f t="shared" ca="1" si="209"/>
        <v>0</v>
      </c>
      <c r="CM584" s="35">
        <f t="shared" ca="1" si="209"/>
        <v>0</v>
      </c>
      <c r="CN584" s="35">
        <f t="shared" ca="1" si="209"/>
        <v>0</v>
      </c>
      <c r="CO584" s="35">
        <f t="shared" ca="1" si="209"/>
        <v>0</v>
      </c>
      <c r="CP584" s="35">
        <f t="shared" ca="1" si="211"/>
        <v>0</v>
      </c>
      <c r="CQ584" s="35">
        <f t="shared" ca="1" si="211"/>
        <v>0</v>
      </c>
      <c r="CR584" s="35">
        <f t="shared" ca="1" si="211"/>
        <v>0</v>
      </c>
      <c r="CS584" s="35">
        <f t="shared" ca="1" si="211"/>
        <v>0</v>
      </c>
      <c r="CT584" s="35">
        <f t="shared" ca="1" si="211"/>
        <v>0</v>
      </c>
      <c r="CU584" s="35">
        <f t="shared" ca="1" si="211"/>
        <v>0</v>
      </c>
      <c r="CV584" s="35">
        <f t="shared" ca="1" si="212"/>
        <v>0</v>
      </c>
      <c r="CW584" s="38">
        <f t="shared" ca="1" si="212"/>
        <v>0</v>
      </c>
      <c r="CX584" s="38">
        <f t="shared" ca="1" si="212"/>
        <v>0</v>
      </c>
      <c r="CY584" s="38">
        <f t="shared" ca="1" si="212"/>
        <v>0</v>
      </c>
      <c r="CZ584" s="39">
        <f t="shared" ca="1" si="212"/>
        <v>0</v>
      </c>
      <c r="DA584" s="35"/>
    </row>
    <row r="585" spans="4:105" x14ac:dyDescent="0.3">
      <c r="D585" s="19"/>
      <c r="E585" s="20"/>
      <c r="F585" s="21"/>
      <c r="G585" s="21"/>
      <c r="H585" s="21"/>
      <c r="I585" s="19"/>
      <c r="J585" s="19"/>
      <c r="K585" s="21"/>
      <c r="L585" s="21"/>
      <c r="M585" s="22"/>
      <c r="N585" s="22"/>
      <c r="O585" s="19"/>
      <c r="P585" s="21"/>
      <c r="Q585" s="62" t="str">
        <f>'Cutting Rules'!AD585</f>
        <v>0------------</v>
      </c>
      <c r="R585" s="23"/>
      <c r="S585" s="24"/>
      <c r="T585" s="78" t="s">
        <v>547</v>
      </c>
      <c r="U585" s="19"/>
      <c r="V585" s="25"/>
      <c r="W585" s="26"/>
      <c r="X585" s="27"/>
      <c r="Y585" s="47"/>
      <c r="Z585" s="121" t="str">
        <f>IFERROR(VLOOKUP(E585,[1]route!$E$3:$BL$10005,59,0),"")&amp;IFERROR(VLOOKUP(E585,[1]route!$E$3:$BL$10005,60,0),"")</f>
        <v/>
      </c>
      <c r="AA585" s="28">
        <f t="shared" si="214"/>
        <v>0</v>
      </c>
      <c r="AB585" s="77">
        <f t="shared" si="215"/>
        <v>0</v>
      </c>
      <c r="AC585" s="4">
        <f t="shared" si="213"/>
        <v>1</v>
      </c>
      <c r="AD585" s="29">
        <v>0</v>
      </c>
      <c r="AE585" s="30">
        <f ca="1">SUMIF([1]route!$E$3:$E$10005,E585,[1]!Table1[1])</f>
        <v>0</v>
      </c>
      <c r="AF585" s="30">
        <f ca="1">SUMIF([1]route!$E$3:$E$10005,E585,[1]!Table1[2])</f>
        <v>0</v>
      </c>
      <c r="AG585" s="30">
        <f ca="1">SUMIF([1]route!$E$3:$E$10005,E585,[1]!Table1[3])</f>
        <v>0</v>
      </c>
      <c r="AH585" s="30">
        <f ca="1">SUMIF([1]route!$E$3:$E$10005,E585,[1]!Table1[4])</f>
        <v>0</v>
      </c>
      <c r="AI585" s="30">
        <f ca="1">SUMIF([1]route!$E$3:$E$10005,E585,[1]!Table1[5])</f>
        <v>0</v>
      </c>
      <c r="AJ585" s="30">
        <f ca="1">SUMIF([1]route!$E$3:$E$10005,E585,[1]!Table1[6])</f>
        <v>0</v>
      </c>
      <c r="AK585" s="30">
        <f ca="1">SUMIF([1]route!$E$3:$E$10005,E585,[1]!Table1[7])</f>
        <v>0</v>
      </c>
      <c r="AL585" s="30">
        <f ca="1">SUMIF([1]route!$E$3:$E$10005,E585,[1]!Table1[8])</f>
        <v>0</v>
      </c>
      <c r="AM585" s="30">
        <f ca="1">SUMIF([1]route!$E$3:$E$10005,E585,[1]!Table1[9])</f>
        <v>0</v>
      </c>
      <c r="AN585" s="30">
        <f ca="1">SUMIF([1]route!$E$3:$E$10005,E585,[1]!Table1[10])</f>
        <v>0</v>
      </c>
      <c r="AO585" s="30">
        <f ca="1">SUMIF([1]route!$E$3:$E$10005,E585,[1]!Table1[11])</f>
        <v>0</v>
      </c>
      <c r="AP585" s="30">
        <f ca="1">SUMIF([1]route!$E$3:$E$10005,E585,[1]!Table1[12])</f>
        <v>0</v>
      </c>
      <c r="AQ585" s="30">
        <f ca="1">SUMIF([1]route!$E$3:$E$10005,E585,[1]!Table1[13])</f>
        <v>0</v>
      </c>
      <c r="AR585" s="30">
        <f ca="1">SUMIF([1]route!$E$3:$E$10005,E585,[1]!Table1[14])</f>
        <v>0</v>
      </c>
      <c r="AS585" s="30">
        <f ca="1">SUMIF([1]route!$E$3:$E$10005,E585,[1]!Table1[15])</f>
        <v>0</v>
      </c>
      <c r="AT585" s="30">
        <f ca="1">SUMIF([1]route!$E$3:$E$10005,E585,[1]!Table1[16])</f>
        <v>0</v>
      </c>
      <c r="AU585" s="30">
        <f ca="1">SUMIF([1]route!$E$3:$E$10005,E585,[1]!Table1[17])</f>
        <v>0</v>
      </c>
      <c r="AV585" s="30">
        <f ca="1">SUMIF([1]route!$E$3:$E$10005,E585,[1]!Table1[18])</f>
        <v>0</v>
      </c>
      <c r="AW585" s="30">
        <f ca="1">SUMIF([1]route!$E$3:$E$10005,E585,[1]!Table1[19])</f>
        <v>0</v>
      </c>
      <c r="AX585" s="30">
        <f ca="1">SUMIF([1]route!$E$3:$E$10005,E585,[1]!Table1[20])</f>
        <v>0</v>
      </c>
      <c r="AY585" s="30">
        <f ca="1">SUMIF([1]route!$E$3:$E$10005,E585,[1]!Table1[21])</f>
        <v>0</v>
      </c>
      <c r="AZ585" s="30">
        <f ca="1">SUMIF([1]route!$E$3:$E$10005,E585,[1]!Table1[22])</f>
        <v>0</v>
      </c>
      <c r="BA585" s="30">
        <f ca="1">SUMIF([1]route!$E$3:$E$10005,E585,[1]!Table1[23])</f>
        <v>0</v>
      </c>
      <c r="BB585" s="30">
        <f ca="1">SUMIF([1]route!$E$3:$E$10005,E585,[1]!Table1[24])</f>
        <v>0</v>
      </c>
      <c r="BC585" s="30">
        <f ca="1">SUMIF([1]route!$E$3:$E$10005,E585,[1]!Table1[25])</f>
        <v>0</v>
      </c>
      <c r="BD585" s="30">
        <f ca="1">SUMIF([1]route!$E$3:$E$10005,E585,[1]!Table1[26])</f>
        <v>0</v>
      </c>
      <c r="BE585" s="30">
        <f ca="1">SUMIF([1]route!$E$3:$E$10005,E585,[1]!Table1[27])</f>
        <v>0</v>
      </c>
      <c r="BF585" s="30">
        <f ca="1">SUMIF([1]route!$E$3:$E$10005,E585,[1]!Table1[28])</f>
        <v>0</v>
      </c>
      <c r="BG585" s="30">
        <f ca="1">SUMIF([1]route!$E$3:$E$10005,E585,[1]!Table1[29])</f>
        <v>0</v>
      </c>
      <c r="BH585" s="30">
        <f ca="1">SUMIF([1]route!$E$3:$E$10005,E585,[1]!Table1[30])</f>
        <v>0</v>
      </c>
      <c r="BI585" s="30">
        <f ca="1">SUMIF([1]route!$E$3:$E$10005,E585,[1]!Table1[31])</f>
        <v>0</v>
      </c>
      <c r="BJ585" s="30">
        <f ca="1">SUMIF([1]route!$E$3:$E$10005,E585,[1]!Table1[Remain PO])</f>
        <v>0</v>
      </c>
      <c r="BK585" s="31">
        <f ca="1">SUMIF([1]route!$E$3:$E$10005,E585,[1]!Table1[N+1])</f>
        <v>0</v>
      </c>
      <c r="BL585" s="31">
        <f ca="1">SUMIF([1]route!$E$3:$E$10005,E585,[1]!Table1[N+2])</f>
        <v>0</v>
      </c>
      <c r="BM585" s="31">
        <f ca="1">SUMIF([1]route!$E$3:$E$10005,E585,[1]!Table1[N+3])</f>
        <v>0</v>
      </c>
      <c r="BN585" s="32">
        <f ca="1">SUMIF([1]route!$E$3:$E$10005,E585,[1]!Table1[N+4])</f>
        <v>0</v>
      </c>
      <c r="BP585" s="37">
        <f t="shared" si="216"/>
        <v>0</v>
      </c>
      <c r="BQ585" s="35">
        <f t="shared" ca="1" si="210"/>
        <v>0</v>
      </c>
      <c r="BR585" s="35">
        <f t="shared" ca="1" si="210"/>
        <v>0</v>
      </c>
      <c r="BS585" s="35">
        <f t="shared" ca="1" si="210"/>
        <v>0</v>
      </c>
      <c r="BT585" s="35">
        <f t="shared" ca="1" si="210"/>
        <v>0</v>
      </c>
      <c r="BU585" s="35">
        <f t="shared" ca="1" si="210"/>
        <v>0</v>
      </c>
      <c r="BV585" s="35">
        <f t="shared" ca="1" si="210"/>
        <v>0</v>
      </c>
      <c r="BW585" s="35">
        <f t="shared" ca="1" si="210"/>
        <v>0</v>
      </c>
      <c r="BX585" s="35">
        <f t="shared" ca="1" si="210"/>
        <v>0</v>
      </c>
      <c r="BY585" s="35">
        <f t="shared" ca="1" si="210"/>
        <v>0</v>
      </c>
      <c r="BZ585" s="35">
        <f t="shared" ca="1" si="208"/>
        <v>0</v>
      </c>
      <c r="CA585" s="35">
        <f t="shared" ca="1" si="208"/>
        <v>0</v>
      </c>
      <c r="CB585" s="35">
        <f t="shared" ca="1" si="208"/>
        <v>0</v>
      </c>
      <c r="CC585" s="35">
        <f t="shared" ca="1" si="208"/>
        <v>0</v>
      </c>
      <c r="CD585" s="35">
        <f t="shared" ca="1" si="208"/>
        <v>0</v>
      </c>
      <c r="CE585" s="35">
        <f t="shared" ca="1" si="208"/>
        <v>0</v>
      </c>
      <c r="CF585" s="35">
        <f t="shared" ca="1" si="208"/>
        <v>0</v>
      </c>
      <c r="CG585" s="35">
        <f t="shared" ca="1" si="217"/>
        <v>0</v>
      </c>
      <c r="CH585" s="35">
        <f t="shared" ca="1" si="217"/>
        <v>0</v>
      </c>
      <c r="CI585" s="35">
        <f t="shared" ca="1" si="217"/>
        <v>0</v>
      </c>
      <c r="CJ585" s="35">
        <f t="shared" ca="1" si="209"/>
        <v>0</v>
      </c>
      <c r="CK585" s="35">
        <f t="shared" ca="1" si="209"/>
        <v>0</v>
      </c>
      <c r="CL585" s="35">
        <f t="shared" ca="1" si="209"/>
        <v>0</v>
      </c>
      <c r="CM585" s="35">
        <f t="shared" ca="1" si="209"/>
        <v>0</v>
      </c>
      <c r="CN585" s="35">
        <f t="shared" ca="1" si="209"/>
        <v>0</v>
      </c>
      <c r="CO585" s="35">
        <f t="shared" ca="1" si="209"/>
        <v>0</v>
      </c>
      <c r="CP585" s="35">
        <f t="shared" ca="1" si="211"/>
        <v>0</v>
      </c>
      <c r="CQ585" s="35">
        <f t="shared" ca="1" si="211"/>
        <v>0</v>
      </c>
      <c r="CR585" s="35">
        <f t="shared" ca="1" si="211"/>
        <v>0</v>
      </c>
      <c r="CS585" s="35">
        <f t="shared" ca="1" si="211"/>
        <v>0</v>
      </c>
      <c r="CT585" s="35">
        <f t="shared" ca="1" si="211"/>
        <v>0</v>
      </c>
      <c r="CU585" s="35">
        <f t="shared" ca="1" si="211"/>
        <v>0</v>
      </c>
      <c r="CV585" s="35">
        <f t="shared" ca="1" si="212"/>
        <v>0</v>
      </c>
      <c r="CW585" s="38">
        <f t="shared" ca="1" si="212"/>
        <v>0</v>
      </c>
      <c r="CX585" s="38">
        <f t="shared" ca="1" si="212"/>
        <v>0</v>
      </c>
      <c r="CY585" s="38">
        <f t="shared" ca="1" si="212"/>
        <v>0</v>
      </c>
      <c r="CZ585" s="39">
        <f t="shared" ca="1" si="212"/>
        <v>0</v>
      </c>
      <c r="DA585" s="35"/>
    </row>
    <row r="586" spans="4:105" x14ac:dyDescent="0.3">
      <c r="D586" s="19"/>
      <c r="E586" s="20"/>
      <c r="F586" s="21"/>
      <c r="G586" s="21"/>
      <c r="H586" s="21"/>
      <c r="I586" s="19"/>
      <c r="J586" s="19"/>
      <c r="K586" s="21"/>
      <c r="L586" s="21"/>
      <c r="M586" s="22"/>
      <c r="N586" s="22"/>
      <c r="O586" s="19"/>
      <c r="P586" s="21"/>
      <c r="Q586" s="62" t="str">
        <f>'Cutting Rules'!AD586</f>
        <v>0------------</v>
      </c>
      <c r="R586" s="23"/>
      <c r="S586" s="24"/>
      <c r="T586" s="78" t="s">
        <v>547</v>
      </c>
      <c r="U586" s="19"/>
      <c r="V586" s="25"/>
      <c r="W586" s="26"/>
      <c r="X586" s="27"/>
      <c r="Y586" s="47"/>
      <c r="Z586" s="121" t="str">
        <f>IFERROR(VLOOKUP(E586,[1]route!$E$3:$BL$10005,59,0),"")&amp;IFERROR(VLOOKUP(E586,[1]route!$E$3:$BL$10005,60,0),"")</f>
        <v/>
      </c>
      <c r="AA586" s="28">
        <f t="shared" si="214"/>
        <v>0</v>
      </c>
      <c r="AB586" s="77">
        <f t="shared" si="215"/>
        <v>0</v>
      </c>
      <c r="AC586" s="4">
        <f t="shared" si="213"/>
        <v>1</v>
      </c>
      <c r="AD586" s="29">
        <v>0</v>
      </c>
      <c r="AE586" s="30">
        <f ca="1">SUMIF([1]route!$E$3:$E$10005,E586,[1]!Table1[1])</f>
        <v>0</v>
      </c>
      <c r="AF586" s="30">
        <f ca="1">SUMIF([1]route!$E$3:$E$10005,E586,[1]!Table1[2])</f>
        <v>0</v>
      </c>
      <c r="AG586" s="30">
        <f ca="1">SUMIF([1]route!$E$3:$E$10005,E586,[1]!Table1[3])</f>
        <v>0</v>
      </c>
      <c r="AH586" s="30">
        <f ca="1">SUMIF([1]route!$E$3:$E$10005,E586,[1]!Table1[4])</f>
        <v>0</v>
      </c>
      <c r="AI586" s="30">
        <f ca="1">SUMIF([1]route!$E$3:$E$10005,E586,[1]!Table1[5])</f>
        <v>0</v>
      </c>
      <c r="AJ586" s="30">
        <f ca="1">SUMIF([1]route!$E$3:$E$10005,E586,[1]!Table1[6])</f>
        <v>0</v>
      </c>
      <c r="AK586" s="30">
        <f ca="1">SUMIF([1]route!$E$3:$E$10005,E586,[1]!Table1[7])</f>
        <v>0</v>
      </c>
      <c r="AL586" s="30">
        <f ca="1">SUMIF([1]route!$E$3:$E$10005,E586,[1]!Table1[8])</f>
        <v>0</v>
      </c>
      <c r="AM586" s="30">
        <f ca="1">SUMIF([1]route!$E$3:$E$10005,E586,[1]!Table1[9])</f>
        <v>0</v>
      </c>
      <c r="AN586" s="30">
        <f ca="1">SUMIF([1]route!$E$3:$E$10005,E586,[1]!Table1[10])</f>
        <v>0</v>
      </c>
      <c r="AO586" s="30">
        <f ca="1">SUMIF([1]route!$E$3:$E$10005,E586,[1]!Table1[11])</f>
        <v>0</v>
      </c>
      <c r="AP586" s="30">
        <f ca="1">SUMIF([1]route!$E$3:$E$10005,E586,[1]!Table1[12])</f>
        <v>0</v>
      </c>
      <c r="AQ586" s="30">
        <f ca="1">SUMIF([1]route!$E$3:$E$10005,E586,[1]!Table1[13])</f>
        <v>0</v>
      </c>
      <c r="AR586" s="30">
        <f ca="1">SUMIF([1]route!$E$3:$E$10005,E586,[1]!Table1[14])</f>
        <v>0</v>
      </c>
      <c r="AS586" s="30">
        <f ca="1">SUMIF([1]route!$E$3:$E$10005,E586,[1]!Table1[15])</f>
        <v>0</v>
      </c>
      <c r="AT586" s="30">
        <f ca="1">SUMIF([1]route!$E$3:$E$10005,E586,[1]!Table1[16])</f>
        <v>0</v>
      </c>
      <c r="AU586" s="30">
        <f ca="1">SUMIF([1]route!$E$3:$E$10005,E586,[1]!Table1[17])</f>
        <v>0</v>
      </c>
      <c r="AV586" s="30">
        <f ca="1">SUMIF([1]route!$E$3:$E$10005,E586,[1]!Table1[18])</f>
        <v>0</v>
      </c>
      <c r="AW586" s="30">
        <f ca="1">SUMIF([1]route!$E$3:$E$10005,E586,[1]!Table1[19])</f>
        <v>0</v>
      </c>
      <c r="AX586" s="30">
        <f ca="1">SUMIF([1]route!$E$3:$E$10005,E586,[1]!Table1[20])</f>
        <v>0</v>
      </c>
      <c r="AY586" s="30">
        <f ca="1">SUMIF([1]route!$E$3:$E$10005,E586,[1]!Table1[21])</f>
        <v>0</v>
      </c>
      <c r="AZ586" s="30">
        <f ca="1">SUMIF([1]route!$E$3:$E$10005,E586,[1]!Table1[22])</f>
        <v>0</v>
      </c>
      <c r="BA586" s="30">
        <f ca="1">SUMIF([1]route!$E$3:$E$10005,E586,[1]!Table1[23])</f>
        <v>0</v>
      </c>
      <c r="BB586" s="30">
        <f ca="1">SUMIF([1]route!$E$3:$E$10005,E586,[1]!Table1[24])</f>
        <v>0</v>
      </c>
      <c r="BC586" s="30">
        <f ca="1">SUMIF([1]route!$E$3:$E$10005,E586,[1]!Table1[25])</f>
        <v>0</v>
      </c>
      <c r="BD586" s="30">
        <f ca="1">SUMIF([1]route!$E$3:$E$10005,E586,[1]!Table1[26])</f>
        <v>0</v>
      </c>
      <c r="BE586" s="30">
        <f ca="1">SUMIF([1]route!$E$3:$E$10005,E586,[1]!Table1[27])</f>
        <v>0</v>
      </c>
      <c r="BF586" s="30">
        <f ca="1">SUMIF([1]route!$E$3:$E$10005,E586,[1]!Table1[28])</f>
        <v>0</v>
      </c>
      <c r="BG586" s="30">
        <f ca="1">SUMIF([1]route!$E$3:$E$10005,E586,[1]!Table1[29])</f>
        <v>0</v>
      </c>
      <c r="BH586" s="30">
        <f ca="1">SUMIF([1]route!$E$3:$E$10005,E586,[1]!Table1[30])</f>
        <v>0</v>
      </c>
      <c r="BI586" s="30">
        <f ca="1">SUMIF([1]route!$E$3:$E$10005,E586,[1]!Table1[31])</f>
        <v>0</v>
      </c>
      <c r="BJ586" s="30">
        <f ca="1">SUMIF([1]route!$E$3:$E$10005,E586,[1]!Table1[Remain PO])</f>
        <v>0</v>
      </c>
      <c r="BK586" s="31">
        <f ca="1">SUMIF([1]route!$E$3:$E$10005,E586,[1]!Table1[N+1])</f>
        <v>0</v>
      </c>
      <c r="BL586" s="31">
        <f ca="1">SUMIF([1]route!$E$3:$E$10005,E586,[1]!Table1[N+2])</f>
        <v>0</v>
      </c>
      <c r="BM586" s="31">
        <f ca="1">SUMIF([1]route!$E$3:$E$10005,E586,[1]!Table1[N+3])</f>
        <v>0</v>
      </c>
      <c r="BN586" s="32">
        <f ca="1">SUMIF([1]route!$E$3:$E$10005,E586,[1]!Table1[N+4])</f>
        <v>0</v>
      </c>
      <c r="BP586" s="37">
        <f t="shared" si="216"/>
        <v>0</v>
      </c>
      <c r="BQ586" s="35">
        <f t="shared" ca="1" si="210"/>
        <v>0</v>
      </c>
      <c r="BR586" s="35">
        <f t="shared" ca="1" si="210"/>
        <v>0</v>
      </c>
      <c r="BS586" s="35">
        <f t="shared" ca="1" si="210"/>
        <v>0</v>
      </c>
      <c r="BT586" s="35">
        <f t="shared" ca="1" si="210"/>
        <v>0</v>
      </c>
      <c r="BU586" s="35">
        <f t="shared" ca="1" si="210"/>
        <v>0</v>
      </c>
      <c r="BV586" s="35">
        <f t="shared" ca="1" si="210"/>
        <v>0</v>
      </c>
      <c r="BW586" s="35">
        <f t="shared" ca="1" si="210"/>
        <v>0</v>
      </c>
      <c r="BX586" s="35">
        <f t="shared" ca="1" si="210"/>
        <v>0</v>
      </c>
      <c r="BY586" s="35">
        <f t="shared" ca="1" si="210"/>
        <v>0</v>
      </c>
      <c r="BZ586" s="35">
        <f t="shared" ca="1" si="208"/>
        <v>0</v>
      </c>
      <c r="CA586" s="35">
        <f t="shared" ca="1" si="208"/>
        <v>0</v>
      </c>
      <c r="CB586" s="35">
        <f t="shared" ca="1" si="208"/>
        <v>0</v>
      </c>
      <c r="CC586" s="35">
        <f t="shared" ca="1" si="208"/>
        <v>0</v>
      </c>
      <c r="CD586" s="35">
        <f t="shared" ca="1" si="208"/>
        <v>0</v>
      </c>
      <c r="CE586" s="35">
        <f t="shared" ca="1" si="208"/>
        <v>0</v>
      </c>
      <c r="CF586" s="35">
        <f t="shared" ca="1" si="208"/>
        <v>0</v>
      </c>
      <c r="CG586" s="35">
        <f t="shared" ca="1" si="217"/>
        <v>0</v>
      </c>
      <c r="CH586" s="35">
        <f t="shared" ca="1" si="217"/>
        <v>0</v>
      </c>
      <c r="CI586" s="35">
        <f t="shared" ca="1" si="217"/>
        <v>0</v>
      </c>
      <c r="CJ586" s="35">
        <f t="shared" ca="1" si="209"/>
        <v>0</v>
      </c>
      <c r="CK586" s="35">
        <f t="shared" ca="1" si="209"/>
        <v>0</v>
      </c>
      <c r="CL586" s="35">
        <f t="shared" ca="1" si="209"/>
        <v>0</v>
      </c>
      <c r="CM586" s="35">
        <f t="shared" ca="1" si="209"/>
        <v>0</v>
      </c>
      <c r="CN586" s="35">
        <f t="shared" ca="1" si="209"/>
        <v>0</v>
      </c>
      <c r="CO586" s="35">
        <f t="shared" ca="1" si="209"/>
        <v>0</v>
      </c>
      <c r="CP586" s="35">
        <f t="shared" ca="1" si="211"/>
        <v>0</v>
      </c>
      <c r="CQ586" s="35">
        <f t="shared" ca="1" si="211"/>
        <v>0</v>
      </c>
      <c r="CR586" s="35">
        <f t="shared" ca="1" si="211"/>
        <v>0</v>
      </c>
      <c r="CS586" s="35">
        <f t="shared" ca="1" si="211"/>
        <v>0</v>
      </c>
      <c r="CT586" s="35">
        <f t="shared" ca="1" si="211"/>
        <v>0</v>
      </c>
      <c r="CU586" s="35">
        <f t="shared" ca="1" si="211"/>
        <v>0</v>
      </c>
      <c r="CV586" s="35">
        <f t="shared" ca="1" si="212"/>
        <v>0</v>
      </c>
      <c r="CW586" s="38">
        <f t="shared" ca="1" si="212"/>
        <v>0</v>
      </c>
      <c r="CX586" s="38">
        <f t="shared" ca="1" si="212"/>
        <v>0</v>
      </c>
      <c r="CY586" s="38">
        <f t="shared" ca="1" si="212"/>
        <v>0</v>
      </c>
      <c r="CZ586" s="39">
        <f t="shared" ca="1" si="212"/>
        <v>0</v>
      </c>
      <c r="DA586" s="35"/>
    </row>
    <row r="587" spans="4:105" x14ac:dyDescent="0.3">
      <c r="D587" s="19"/>
      <c r="E587" s="20"/>
      <c r="F587" s="21"/>
      <c r="G587" s="21"/>
      <c r="H587" s="21"/>
      <c r="I587" s="19"/>
      <c r="J587" s="19"/>
      <c r="K587" s="21"/>
      <c r="L587" s="21"/>
      <c r="M587" s="22"/>
      <c r="N587" s="22"/>
      <c r="O587" s="19"/>
      <c r="P587" s="21"/>
      <c r="Q587" s="62" t="str">
        <f>'Cutting Rules'!AD587</f>
        <v>0------------</v>
      </c>
      <c r="R587" s="23"/>
      <c r="S587" s="24"/>
      <c r="T587" s="78" t="s">
        <v>547</v>
      </c>
      <c r="U587" s="19"/>
      <c r="V587" s="25"/>
      <c r="W587" s="26"/>
      <c r="X587" s="27"/>
      <c r="Y587" s="47"/>
      <c r="Z587" s="121" t="str">
        <f>IFERROR(VLOOKUP(E587,[1]route!$E$3:$BL$10005,59,0),"")&amp;IFERROR(VLOOKUP(E587,[1]route!$E$3:$BL$10005,60,0),"")</f>
        <v/>
      </c>
      <c r="AA587" s="28">
        <f t="shared" si="214"/>
        <v>0</v>
      </c>
      <c r="AB587" s="77">
        <f t="shared" si="215"/>
        <v>0</v>
      </c>
      <c r="AC587" s="4">
        <f t="shared" si="213"/>
        <v>1</v>
      </c>
      <c r="AD587" s="29">
        <v>0</v>
      </c>
      <c r="AE587" s="30">
        <f ca="1">SUMIF([1]route!$E$3:$E$10005,E587,[1]!Table1[1])</f>
        <v>0</v>
      </c>
      <c r="AF587" s="30">
        <f ca="1">SUMIF([1]route!$E$3:$E$10005,E587,[1]!Table1[2])</f>
        <v>0</v>
      </c>
      <c r="AG587" s="30">
        <f ca="1">SUMIF([1]route!$E$3:$E$10005,E587,[1]!Table1[3])</f>
        <v>0</v>
      </c>
      <c r="AH587" s="30">
        <f ca="1">SUMIF([1]route!$E$3:$E$10005,E587,[1]!Table1[4])</f>
        <v>0</v>
      </c>
      <c r="AI587" s="30">
        <f ca="1">SUMIF([1]route!$E$3:$E$10005,E587,[1]!Table1[5])</f>
        <v>0</v>
      </c>
      <c r="AJ587" s="30">
        <f ca="1">SUMIF([1]route!$E$3:$E$10005,E587,[1]!Table1[6])</f>
        <v>0</v>
      </c>
      <c r="AK587" s="30">
        <f ca="1">SUMIF([1]route!$E$3:$E$10005,E587,[1]!Table1[7])</f>
        <v>0</v>
      </c>
      <c r="AL587" s="30">
        <f ca="1">SUMIF([1]route!$E$3:$E$10005,E587,[1]!Table1[8])</f>
        <v>0</v>
      </c>
      <c r="AM587" s="30">
        <f ca="1">SUMIF([1]route!$E$3:$E$10005,E587,[1]!Table1[9])</f>
        <v>0</v>
      </c>
      <c r="AN587" s="30">
        <f ca="1">SUMIF([1]route!$E$3:$E$10005,E587,[1]!Table1[10])</f>
        <v>0</v>
      </c>
      <c r="AO587" s="30">
        <f ca="1">SUMIF([1]route!$E$3:$E$10005,E587,[1]!Table1[11])</f>
        <v>0</v>
      </c>
      <c r="AP587" s="30">
        <f ca="1">SUMIF([1]route!$E$3:$E$10005,E587,[1]!Table1[12])</f>
        <v>0</v>
      </c>
      <c r="AQ587" s="30">
        <f ca="1">SUMIF([1]route!$E$3:$E$10005,E587,[1]!Table1[13])</f>
        <v>0</v>
      </c>
      <c r="AR587" s="30">
        <f ca="1">SUMIF([1]route!$E$3:$E$10005,E587,[1]!Table1[14])</f>
        <v>0</v>
      </c>
      <c r="AS587" s="30">
        <f ca="1">SUMIF([1]route!$E$3:$E$10005,E587,[1]!Table1[15])</f>
        <v>0</v>
      </c>
      <c r="AT587" s="30">
        <f ca="1">SUMIF([1]route!$E$3:$E$10005,E587,[1]!Table1[16])</f>
        <v>0</v>
      </c>
      <c r="AU587" s="30">
        <f ca="1">SUMIF([1]route!$E$3:$E$10005,E587,[1]!Table1[17])</f>
        <v>0</v>
      </c>
      <c r="AV587" s="30">
        <f ca="1">SUMIF([1]route!$E$3:$E$10005,E587,[1]!Table1[18])</f>
        <v>0</v>
      </c>
      <c r="AW587" s="30">
        <f ca="1">SUMIF([1]route!$E$3:$E$10005,E587,[1]!Table1[19])</f>
        <v>0</v>
      </c>
      <c r="AX587" s="30">
        <f ca="1">SUMIF([1]route!$E$3:$E$10005,E587,[1]!Table1[20])</f>
        <v>0</v>
      </c>
      <c r="AY587" s="30">
        <f ca="1">SUMIF([1]route!$E$3:$E$10005,E587,[1]!Table1[21])</f>
        <v>0</v>
      </c>
      <c r="AZ587" s="30">
        <f ca="1">SUMIF([1]route!$E$3:$E$10005,E587,[1]!Table1[22])</f>
        <v>0</v>
      </c>
      <c r="BA587" s="30">
        <f ca="1">SUMIF([1]route!$E$3:$E$10005,E587,[1]!Table1[23])</f>
        <v>0</v>
      </c>
      <c r="BB587" s="30">
        <f ca="1">SUMIF([1]route!$E$3:$E$10005,E587,[1]!Table1[24])</f>
        <v>0</v>
      </c>
      <c r="BC587" s="30">
        <f ca="1">SUMIF([1]route!$E$3:$E$10005,E587,[1]!Table1[25])</f>
        <v>0</v>
      </c>
      <c r="BD587" s="30">
        <f ca="1">SUMIF([1]route!$E$3:$E$10005,E587,[1]!Table1[26])</f>
        <v>0</v>
      </c>
      <c r="BE587" s="30">
        <f ca="1">SUMIF([1]route!$E$3:$E$10005,E587,[1]!Table1[27])</f>
        <v>0</v>
      </c>
      <c r="BF587" s="30">
        <f ca="1">SUMIF([1]route!$E$3:$E$10005,E587,[1]!Table1[28])</f>
        <v>0</v>
      </c>
      <c r="BG587" s="30">
        <f ca="1">SUMIF([1]route!$E$3:$E$10005,E587,[1]!Table1[29])</f>
        <v>0</v>
      </c>
      <c r="BH587" s="30">
        <f ca="1">SUMIF([1]route!$E$3:$E$10005,E587,[1]!Table1[30])</f>
        <v>0</v>
      </c>
      <c r="BI587" s="30">
        <f ca="1">SUMIF([1]route!$E$3:$E$10005,E587,[1]!Table1[31])</f>
        <v>0</v>
      </c>
      <c r="BJ587" s="30">
        <f ca="1">SUMIF([1]route!$E$3:$E$10005,E587,[1]!Table1[Remain PO])</f>
        <v>0</v>
      </c>
      <c r="BK587" s="31">
        <f ca="1">SUMIF([1]route!$E$3:$E$10005,E587,[1]!Table1[N+1])</f>
        <v>0</v>
      </c>
      <c r="BL587" s="31">
        <f ca="1">SUMIF([1]route!$E$3:$E$10005,E587,[1]!Table1[N+2])</f>
        <v>0</v>
      </c>
      <c r="BM587" s="31">
        <f ca="1">SUMIF([1]route!$E$3:$E$10005,E587,[1]!Table1[N+3])</f>
        <v>0</v>
      </c>
      <c r="BN587" s="32">
        <f ca="1">SUMIF([1]route!$E$3:$E$10005,E587,[1]!Table1[N+4])</f>
        <v>0</v>
      </c>
      <c r="BP587" s="37">
        <f t="shared" si="216"/>
        <v>0</v>
      </c>
      <c r="BQ587" s="35">
        <f t="shared" ca="1" si="210"/>
        <v>0</v>
      </c>
      <c r="BR587" s="35">
        <f t="shared" ca="1" si="210"/>
        <v>0</v>
      </c>
      <c r="BS587" s="35">
        <f t="shared" ca="1" si="210"/>
        <v>0</v>
      </c>
      <c r="BT587" s="35">
        <f t="shared" ca="1" si="210"/>
        <v>0</v>
      </c>
      <c r="BU587" s="35">
        <f t="shared" ca="1" si="210"/>
        <v>0</v>
      </c>
      <c r="BV587" s="35">
        <f t="shared" ca="1" si="210"/>
        <v>0</v>
      </c>
      <c r="BW587" s="35">
        <f t="shared" ca="1" si="210"/>
        <v>0</v>
      </c>
      <c r="BX587" s="35">
        <f t="shared" ca="1" si="210"/>
        <v>0</v>
      </c>
      <c r="BY587" s="35">
        <f t="shared" ca="1" si="210"/>
        <v>0</v>
      </c>
      <c r="BZ587" s="35">
        <f t="shared" ca="1" si="208"/>
        <v>0</v>
      </c>
      <c r="CA587" s="35">
        <f t="shared" ca="1" si="208"/>
        <v>0</v>
      </c>
      <c r="CB587" s="35">
        <f t="shared" ca="1" si="208"/>
        <v>0</v>
      </c>
      <c r="CC587" s="35">
        <f t="shared" ca="1" si="208"/>
        <v>0</v>
      </c>
      <c r="CD587" s="35">
        <f t="shared" ca="1" si="208"/>
        <v>0</v>
      </c>
      <c r="CE587" s="35">
        <f t="shared" ca="1" si="208"/>
        <v>0</v>
      </c>
      <c r="CF587" s="35">
        <f t="shared" ca="1" si="208"/>
        <v>0</v>
      </c>
      <c r="CG587" s="35">
        <f t="shared" ca="1" si="217"/>
        <v>0</v>
      </c>
      <c r="CH587" s="35">
        <f t="shared" ca="1" si="217"/>
        <v>0</v>
      </c>
      <c r="CI587" s="35">
        <f t="shared" ca="1" si="217"/>
        <v>0</v>
      </c>
      <c r="CJ587" s="35">
        <f t="shared" ca="1" si="209"/>
        <v>0</v>
      </c>
      <c r="CK587" s="35">
        <f t="shared" ca="1" si="209"/>
        <v>0</v>
      </c>
      <c r="CL587" s="35">
        <f t="shared" ca="1" si="209"/>
        <v>0</v>
      </c>
      <c r="CM587" s="35">
        <f t="shared" ca="1" si="209"/>
        <v>0</v>
      </c>
      <c r="CN587" s="35">
        <f t="shared" ca="1" si="209"/>
        <v>0</v>
      </c>
      <c r="CO587" s="35">
        <f t="shared" ca="1" si="209"/>
        <v>0</v>
      </c>
      <c r="CP587" s="35">
        <f t="shared" ca="1" si="211"/>
        <v>0</v>
      </c>
      <c r="CQ587" s="35">
        <f t="shared" ca="1" si="211"/>
        <v>0</v>
      </c>
      <c r="CR587" s="35">
        <f t="shared" ca="1" si="211"/>
        <v>0</v>
      </c>
      <c r="CS587" s="35">
        <f t="shared" ca="1" si="211"/>
        <v>0</v>
      </c>
      <c r="CT587" s="35">
        <f t="shared" ca="1" si="211"/>
        <v>0</v>
      </c>
      <c r="CU587" s="35">
        <f t="shared" ca="1" si="211"/>
        <v>0</v>
      </c>
      <c r="CV587" s="35">
        <f t="shared" ca="1" si="212"/>
        <v>0</v>
      </c>
      <c r="CW587" s="38">
        <f t="shared" ca="1" si="212"/>
        <v>0</v>
      </c>
      <c r="CX587" s="38">
        <f t="shared" ca="1" si="212"/>
        <v>0</v>
      </c>
      <c r="CY587" s="38">
        <f t="shared" ca="1" si="212"/>
        <v>0</v>
      </c>
      <c r="CZ587" s="39">
        <f t="shared" ca="1" si="212"/>
        <v>0</v>
      </c>
      <c r="DA587" s="35"/>
    </row>
    <row r="588" spans="4:105" x14ac:dyDescent="0.3">
      <c r="D588" s="19"/>
      <c r="E588" s="20"/>
      <c r="F588" s="21"/>
      <c r="G588" s="21"/>
      <c r="H588" s="21"/>
      <c r="I588" s="19"/>
      <c r="J588" s="19"/>
      <c r="K588" s="21"/>
      <c r="L588" s="21"/>
      <c r="M588" s="22"/>
      <c r="N588" s="22"/>
      <c r="O588" s="19"/>
      <c r="P588" s="21"/>
      <c r="Q588" s="62" t="str">
        <f>'Cutting Rules'!AD588</f>
        <v>0------------</v>
      </c>
      <c r="R588" s="23"/>
      <c r="S588" s="24"/>
      <c r="T588" s="78" t="s">
        <v>547</v>
      </c>
      <c r="U588" s="19"/>
      <c r="V588" s="25"/>
      <c r="W588" s="26"/>
      <c r="X588" s="27"/>
      <c r="Y588" s="47"/>
      <c r="Z588" s="121" t="str">
        <f>IFERROR(VLOOKUP(E588,[1]route!$E$3:$BL$10005,59,0),"")&amp;IFERROR(VLOOKUP(E588,[1]route!$E$3:$BL$10005,60,0),"")</f>
        <v/>
      </c>
      <c r="AA588" s="28">
        <f t="shared" si="214"/>
        <v>0</v>
      </c>
      <c r="AB588" s="77">
        <f t="shared" si="215"/>
        <v>0</v>
      </c>
      <c r="AC588" s="4">
        <f t="shared" si="213"/>
        <v>1</v>
      </c>
      <c r="AD588" s="29">
        <v>0</v>
      </c>
      <c r="AE588" s="30">
        <f ca="1">SUMIF([1]route!$E$3:$E$10005,E588,[1]!Table1[1])</f>
        <v>0</v>
      </c>
      <c r="AF588" s="30">
        <f ca="1">SUMIF([1]route!$E$3:$E$10005,E588,[1]!Table1[2])</f>
        <v>0</v>
      </c>
      <c r="AG588" s="30">
        <f ca="1">SUMIF([1]route!$E$3:$E$10005,E588,[1]!Table1[3])</f>
        <v>0</v>
      </c>
      <c r="AH588" s="30">
        <f ca="1">SUMIF([1]route!$E$3:$E$10005,E588,[1]!Table1[4])</f>
        <v>0</v>
      </c>
      <c r="AI588" s="30">
        <f ca="1">SUMIF([1]route!$E$3:$E$10005,E588,[1]!Table1[5])</f>
        <v>0</v>
      </c>
      <c r="AJ588" s="30">
        <f ca="1">SUMIF([1]route!$E$3:$E$10005,E588,[1]!Table1[6])</f>
        <v>0</v>
      </c>
      <c r="AK588" s="30">
        <f ca="1">SUMIF([1]route!$E$3:$E$10005,E588,[1]!Table1[7])</f>
        <v>0</v>
      </c>
      <c r="AL588" s="30">
        <f ca="1">SUMIF([1]route!$E$3:$E$10005,E588,[1]!Table1[8])</f>
        <v>0</v>
      </c>
      <c r="AM588" s="30">
        <f ca="1">SUMIF([1]route!$E$3:$E$10005,E588,[1]!Table1[9])</f>
        <v>0</v>
      </c>
      <c r="AN588" s="30">
        <f ca="1">SUMIF([1]route!$E$3:$E$10005,E588,[1]!Table1[10])</f>
        <v>0</v>
      </c>
      <c r="AO588" s="30">
        <f ca="1">SUMIF([1]route!$E$3:$E$10005,E588,[1]!Table1[11])</f>
        <v>0</v>
      </c>
      <c r="AP588" s="30">
        <f ca="1">SUMIF([1]route!$E$3:$E$10005,E588,[1]!Table1[12])</f>
        <v>0</v>
      </c>
      <c r="AQ588" s="30">
        <f ca="1">SUMIF([1]route!$E$3:$E$10005,E588,[1]!Table1[13])</f>
        <v>0</v>
      </c>
      <c r="AR588" s="30">
        <f ca="1">SUMIF([1]route!$E$3:$E$10005,E588,[1]!Table1[14])</f>
        <v>0</v>
      </c>
      <c r="AS588" s="30">
        <f ca="1">SUMIF([1]route!$E$3:$E$10005,E588,[1]!Table1[15])</f>
        <v>0</v>
      </c>
      <c r="AT588" s="30">
        <f ca="1">SUMIF([1]route!$E$3:$E$10005,E588,[1]!Table1[16])</f>
        <v>0</v>
      </c>
      <c r="AU588" s="30">
        <f ca="1">SUMIF([1]route!$E$3:$E$10005,E588,[1]!Table1[17])</f>
        <v>0</v>
      </c>
      <c r="AV588" s="30">
        <f ca="1">SUMIF([1]route!$E$3:$E$10005,E588,[1]!Table1[18])</f>
        <v>0</v>
      </c>
      <c r="AW588" s="30">
        <f ca="1">SUMIF([1]route!$E$3:$E$10005,E588,[1]!Table1[19])</f>
        <v>0</v>
      </c>
      <c r="AX588" s="30">
        <f ca="1">SUMIF([1]route!$E$3:$E$10005,E588,[1]!Table1[20])</f>
        <v>0</v>
      </c>
      <c r="AY588" s="30">
        <f ca="1">SUMIF([1]route!$E$3:$E$10005,E588,[1]!Table1[21])</f>
        <v>0</v>
      </c>
      <c r="AZ588" s="30">
        <f ca="1">SUMIF([1]route!$E$3:$E$10005,E588,[1]!Table1[22])</f>
        <v>0</v>
      </c>
      <c r="BA588" s="30">
        <f ca="1">SUMIF([1]route!$E$3:$E$10005,E588,[1]!Table1[23])</f>
        <v>0</v>
      </c>
      <c r="BB588" s="30">
        <f ca="1">SUMIF([1]route!$E$3:$E$10005,E588,[1]!Table1[24])</f>
        <v>0</v>
      </c>
      <c r="BC588" s="30">
        <f ca="1">SUMIF([1]route!$E$3:$E$10005,E588,[1]!Table1[25])</f>
        <v>0</v>
      </c>
      <c r="BD588" s="30">
        <f ca="1">SUMIF([1]route!$E$3:$E$10005,E588,[1]!Table1[26])</f>
        <v>0</v>
      </c>
      <c r="BE588" s="30">
        <f ca="1">SUMIF([1]route!$E$3:$E$10005,E588,[1]!Table1[27])</f>
        <v>0</v>
      </c>
      <c r="BF588" s="30">
        <f ca="1">SUMIF([1]route!$E$3:$E$10005,E588,[1]!Table1[28])</f>
        <v>0</v>
      </c>
      <c r="BG588" s="30">
        <f ca="1">SUMIF([1]route!$E$3:$E$10005,E588,[1]!Table1[29])</f>
        <v>0</v>
      </c>
      <c r="BH588" s="30">
        <f ca="1">SUMIF([1]route!$E$3:$E$10005,E588,[1]!Table1[30])</f>
        <v>0</v>
      </c>
      <c r="BI588" s="30">
        <f ca="1">SUMIF([1]route!$E$3:$E$10005,E588,[1]!Table1[31])</f>
        <v>0</v>
      </c>
      <c r="BJ588" s="30">
        <f ca="1">SUMIF([1]route!$E$3:$E$10005,E588,[1]!Table1[Remain PO])</f>
        <v>0</v>
      </c>
      <c r="BK588" s="31">
        <f ca="1">SUMIF([1]route!$E$3:$E$10005,E588,[1]!Table1[N+1])</f>
        <v>0</v>
      </c>
      <c r="BL588" s="31">
        <f ca="1">SUMIF([1]route!$E$3:$E$10005,E588,[1]!Table1[N+2])</f>
        <v>0</v>
      </c>
      <c r="BM588" s="31">
        <f ca="1">SUMIF([1]route!$E$3:$E$10005,E588,[1]!Table1[N+3])</f>
        <v>0</v>
      </c>
      <c r="BN588" s="32">
        <f ca="1">SUMIF([1]route!$E$3:$E$10005,E588,[1]!Table1[N+4])</f>
        <v>0</v>
      </c>
      <c r="BP588" s="37">
        <f t="shared" si="216"/>
        <v>0</v>
      </c>
      <c r="BQ588" s="35">
        <f t="shared" ca="1" si="210"/>
        <v>0</v>
      </c>
      <c r="BR588" s="35">
        <f t="shared" ca="1" si="210"/>
        <v>0</v>
      </c>
      <c r="BS588" s="35">
        <f t="shared" ca="1" si="210"/>
        <v>0</v>
      </c>
      <c r="BT588" s="35">
        <f t="shared" ca="1" si="210"/>
        <v>0</v>
      </c>
      <c r="BU588" s="35">
        <f t="shared" ca="1" si="210"/>
        <v>0</v>
      </c>
      <c r="BV588" s="35">
        <f t="shared" ca="1" si="210"/>
        <v>0</v>
      </c>
      <c r="BW588" s="35">
        <f t="shared" ca="1" si="210"/>
        <v>0</v>
      </c>
      <c r="BX588" s="35">
        <f t="shared" ca="1" si="210"/>
        <v>0</v>
      </c>
      <c r="BY588" s="35">
        <f t="shared" ca="1" si="210"/>
        <v>0</v>
      </c>
      <c r="BZ588" s="35">
        <f t="shared" ca="1" si="208"/>
        <v>0</v>
      </c>
      <c r="CA588" s="35">
        <f t="shared" ca="1" si="208"/>
        <v>0</v>
      </c>
      <c r="CB588" s="35">
        <f t="shared" ca="1" si="208"/>
        <v>0</v>
      </c>
      <c r="CC588" s="35">
        <f t="shared" ca="1" si="208"/>
        <v>0</v>
      </c>
      <c r="CD588" s="35">
        <f t="shared" ca="1" si="208"/>
        <v>0</v>
      </c>
      <c r="CE588" s="35">
        <f t="shared" ca="1" si="208"/>
        <v>0</v>
      </c>
      <c r="CF588" s="35">
        <f t="shared" ca="1" si="208"/>
        <v>0</v>
      </c>
      <c r="CG588" s="35">
        <f t="shared" ca="1" si="217"/>
        <v>0</v>
      </c>
      <c r="CH588" s="35">
        <f t="shared" ca="1" si="217"/>
        <v>0</v>
      </c>
      <c r="CI588" s="35">
        <f t="shared" ca="1" si="217"/>
        <v>0</v>
      </c>
      <c r="CJ588" s="35">
        <f t="shared" ca="1" si="209"/>
        <v>0</v>
      </c>
      <c r="CK588" s="35">
        <f t="shared" ca="1" si="209"/>
        <v>0</v>
      </c>
      <c r="CL588" s="35">
        <f t="shared" ca="1" si="209"/>
        <v>0</v>
      </c>
      <c r="CM588" s="35">
        <f t="shared" ca="1" si="209"/>
        <v>0</v>
      </c>
      <c r="CN588" s="35">
        <f t="shared" ca="1" si="209"/>
        <v>0</v>
      </c>
      <c r="CO588" s="35">
        <f t="shared" ca="1" si="209"/>
        <v>0</v>
      </c>
      <c r="CP588" s="35">
        <f t="shared" ca="1" si="211"/>
        <v>0</v>
      </c>
      <c r="CQ588" s="35">
        <f t="shared" ca="1" si="211"/>
        <v>0</v>
      </c>
      <c r="CR588" s="35">
        <f t="shared" ca="1" si="211"/>
        <v>0</v>
      </c>
      <c r="CS588" s="35">
        <f t="shared" ca="1" si="211"/>
        <v>0</v>
      </c>
      <c r="CT588" s="35">
        <f t="shared" ca="1" si="211"/>
        <v>0</v>
      </c>
      <c r="CU588" s="35">
        <f t="shared" ca="1" si="211"/>
        <v>0</v>
      </c>
      <c r="CV588" s="35">
        <f t="shared" ca="1" si="212"/>
        <v>0</v>
      </c>
      <c r="CW588" s="38">
        <f t="shared" ca="1" si="212"/>
        <v>0</v>
      </c>
      <c r="CX588" s="38">
        <f t="shared" ca="1" si="212"/>
        <v>0</v>
      </c>
      <c r="CY588" s="38">
        <f t="shared" ca="1" si="212"/>
        <v>0</v>
      </c>
      <c r="CZ588" s="39">
        <f t="shared" ca="1" si="212"/>
        <v>0</v>
      </c>
      <c r="DA588" s="35"/>
    </row>
    <row r="589" spans="4:105" x14ac:dyDescent="0.3">
      <c r="D589" s="19"/>
      <c r="E589" s="20"/>
      <c r="F589" s="21"/>
      <c r="G589" s="21"/>
      <c r="H589" s="21"/>
      <c r="I589" s="19"/>
      <c r="J589" s="19"/>
      <c r="K589" s="21"/>
      <c r="L589" s="21"/>
      <c r="M589" s="22"/>
      <c r="N589" s="22"/>
      <c r="O589" s="19"/>
      <c r="P589" s="21"/>
      <c r="Q589" s="62" t="str">
        <f>'Cutting Rules'!AD589</f>
        <v>0------------</v>
      </c>
      <c r="R589" s="23"/>
      <c r="S589" s="24"/>
      <c r="T589" s="78" t="s">
        <v>547</v>
      </c>
      <c r="U589" s="19"/>
      <c r="V589" s="25"/>
      <c r="W589" s="26"/>
      <c r="X589" s="27"/>
      <c r="Y589" s="47"/>
      <c r="Z589" s="121" t="str">
        <f>IFERROR(VLOOKUP(E589,[1]route!$E$3:$BL$10005,59,0),"")&amp;IFERROR(VLOOKUP(E589,[1]route!$E$3:$BL$10005,60,0),"")</f>
        <v/>
      </c>
      <c r="AA589" s="28">
        <f t="shared" si="214"/>
        <v>0</v>
      </c>
      <c r="AB589" s="77">
        <f t="shared" si="215"/>
        <v>0</v>
      </c>
      <c r="AC589" s="4">
        <f t="shared" si="213"/>
        <v>1</v>
      </c>
      <c r="AD589" s="29">
        <v>0</v>
      </c>
      <c r="AE589" s="30">
        <f ca="1">SUMIF([1]route!$E$3:$E$10005,E589,[1]!Table1[1])</f>
        <v>0</v>
      </c>
      <c r="AF589" s="30">
        <f ca="1">SUMIF([1]route!$E$3:$E$10005,E589,[1]!Table1[2])</f>
        <v>0</v>
      </c>
      <c r="AG589" s="30">
        <f ca="1">SUMIF([1]route!$E$3:$E$10005,E589,[1]!Table1[3])</f>
        <v>0</v>
      </c>
      <c r="AH589" s="30">
        <f ca="1">SUMIF([1]route!$E$3:$E$10005,E589,[1]!Table1[4])</f>
        <v>0</v>
      </c>
      <c r="AI589" s="30">
        <f ca="1">SUMIF([1]route!$E$3:$E$10005,E589,[1]!Table1[5])</f>
        <v>0</v>
      </c>
      <c r="AJ589" s="30">
        <f ca="1">SUMIF([1]route!$E$3:$E$10005,E589,[1]!Table1[6])</f>
        <v>0</v>
      </c>
      <c r="AK589" s="30">
        <f ca="1">SUMIF([1]route!$E$3:$E$10005,E589,[1]!Table1[7])</f>
        <v>0</v>
      </c>
      <c r="AL589" s="30">
        <f ca="1">SUMIF([1]route!$E$3:$E$10005,E589,[1]!Table1[8])</f>
        <v>0</v>
      </c>
      <c r="AM589" s="30">
        <f ca="1">SUMIF([1]route!$E$3:$E$10005,E589,[1]!Table1[9])</f>
        <v>0</v>
      </c>
      <c r="AN589" s="30">
        <f ca="1">SUMIF([1]route!$E$3:$E$10005,E589,[1]!Table1[10])</f>
        <v>0</v>
      </c>
      <c r="AO589" s="30">
        <f ca="1">SUMIF([1]route!$E$3:$E$10005,E589,[1]!Table1[11])</f>
        <v>0</v>
      </c>
      <c r="AP589" s="30">
        <f ca="1">SUMIF([1]route!$E$3:$E$10005,E589,[1]!Table1[12])</f>
        <v>0</v>
      </c>
      <c r="AQ589" s="30">
        <f ca="1">SUMIF([1]route!$E$3:$E$10005,E589,[1]!Table1[13])</f>
        <v>0</v>
      </c>
      <c r="AR589" s="30">
        <f ca="1">SUMIF([1]route!$E$3:$E$10005,E589,[1]!Table1[14])</f>
        <v>0</v>
      </c>
      <c r="AS589" s="30">
        <f ca="1">SUMIF([1]route!$E$3:$E$10005,E589,[1]!Table1[15])</f>
        <v>0</v>
      </c>
      <c r="AT589" s="30">
        <f ca="1">SUMIF([1]route!$E$3:$E$10005,E589,[1]!Table1[16])</f>
        <v>0</v>
      </c>
      <c r="AU589" s="30">
        <f ca="1">SUMIF([1]route!$E$3:$E$10005,E589,[1]!Table1[17])</f>
        <v>0</v>
      </c>
      <c r="AV589" s="30">
        <f ca="1">SUMIF([1]route!$E$3:$E$10005,E589,[1]!Table1[18])</f>
        <v>0</v>
      </c>
      <c r="AW589" s="30">
        <f ca="1">SUMIF([1]route!$E$3:$E$10005,E589,[1]!Table1[19])</f>
        <v>0</v>
      </c>
      <c r="AX589" s="30">
        <f ca="1">SUMIF([1]route!$E$3:$E$10005,E589,[1]!Table1[20])</f>
        <v>0</v>
      </c>
      <c r="AY589" s="30">
        <f ca="1">SUMIF([1]route!$E$3:$E$10005,E589,[1]!Table1[21])</f>
        <v>0</v>
      </c>
      <c r="AZ589" s="30">
        <f ca="1">SUMIF([1]route!$E$3:$E$10005,E589,[1]!Table1[22])</f>
        <v>0</v>
      </c>
      <c r="BA589" s="30">
        <f ca="1">SUMIF([1]route!$E$3:$E$10005,E589,[1]!Table1[23])</f>
        <v>0</v>
      </c>
      <c r="BB589" s="30">
        <f ca="1">SUMIF([1]route!$E$3:$E$10005,E589,[1]!Table1[24])</f>
        <v>0</v>
      </c>
      <c r="BC589" s="30">
        <f ca="1">SUMIF([1]route!$E$3:$E$10005,E589,[1]!Table1[25])</f>
        <v>0</v>
      </c>
      <c r="BD589" s="30">
        <f ca="1">SUMIF([1]route!$E$3:$E$10005,E589,[1]!Table1[26])</f>
        <v>0</v>
      </c>
      <c r="BE589" s="30">
        <f ca="1">SUMIF([1]route!$E$3:$E$10005,E589,[1]!Table1[27])</f>
        <v>0</v>
      </c>
      <c r="BF589" s="30">
        <f ca="1">SUMIF([1]route!$E$3:$E$10005,E589,[1]!Table1[28])</f>
        <v>0</v>
      </c>
      <c r="BG589" s="30">
        <f ca="1">SUMIF([1]route!$E$3:$E$10005,E589,[1]!Table1[29])</f>
        <v>0</v>
      </c>
      <c r="BH589" s="30">
        <f ca="1">SUMIF([1]route!$E$3:$E$10005,E589,[1]!Table1[30])</f>
        <v>0</v>
      </c>
      <c r="BI589" s="30">
        <f ca="1">SUMIF([1]route!$E$3:$E$10005,E589,[1]!Table1[31])</f>
        <v>0</v>
      </c>
      <c r="BJ589" s="30">
        <f ca="1">SUMIF([1]route!$E$3:$E$10005,E589,[1]!Table1[Remain PO])</f>
        <v>0</v>
      </c>
      <c r="BK589" s="31">
        <f ca="1">SUMIF([1]route!$E$3:$E$10005,E589,[1]!Table1[N+1])</f>
        <v>0</v>
      </c>
      <c r="BL589" s="31">
        <f ca="1">SUMIF([1]route!$E$3:$E$10005,E589,[1]!Table1[N+2])</f>
        <v>0</v>
      </c>
      <c r="BM589" s="31">
        <f ca="1">SUMIF([1]route!$E$3:$E$10005,E589,[1]!Table1[N+3])</f>
        <v>0</v>
      </c>
      <c r="BN589" s="32">
        <f ca="1">SUMIF([1]route!$E$3:$E$10005,E589,[1]!Table1[N+4])</f>
        <v>0</v>
      </c>
      <c r="BP589" s="37">
        <f t="shared" si="216"/>
        <v>0</v>
      </c>
      <c r="BQ589" s="35">
        <f t="shared" ca="1" si="210"/>
        <v>0</v>
      </c>
      <c r="BR589" s="35">
        <f t="shared" ca="1" si="210"/>
        <v>0</v>
      </c>
      <c r="BS589" s="35">
        <f t="shared" ca="1" si="210"/>
        <v>0</v>
      </c>
      <c r="BT589" s="35">
        <f t="shared" ref="BT589:CE624" ca="1" si="218">BS589-AH589</f>
        <v>0</v>
      </c>
      <c r="BU589" s="35">
        <f t="shared" ca="1" si="218"/>
        <v>0</v>
      </c>
      <c r="BV589" s="35">
        <f t="shared" ca="1" si="218"/>
        <v>0</v>
      </c>
      <c r="BW589" s="35">
        <f t="shared" ca="1" si="218"/>
        <v>0</v>
      </c>
      <c r="BX589" s="35">
        <f t="shared" ca="1" si="218"/>
        <v>0</v>
      </c>
      <c r="BY589" s="35">
        <f t="shared" ca="1" si="218"/>
        <v>0</v>
      </c>
      <c r="BZ589" s="35">
        <f t="shared" ca="1" si="208"/>
        <v>0</v>
      </c>
      <c r="CA589" s="35">
        <f t="shared" ca="1" si="208"/>
        <v>0</v>
      </c>
      <c r="CB589" s="35">
        <f t="shared" ca="1" si="208"/>
        <v>0</v>
      </c>
      <c r="CC589" s="35">
        <f t="shared" ca="1" si="208"/>
        <v>0</v>
      </c>
      <c r="CD589" s="35">
        <f t="shared" ca="1" si="208"/>
        <v>0</v>
      </c>
      <c r="CE589" s="35">
        <f t="shared" ca="1" si="208"/>
        <v>0</v>
      </c>
      <c r="CF589" s="35">
        <f t="shared" ca="1" si="208"/>
        <v>0</v>
      </c>
      <c r="CG589" s="35">
        <f t="shared" ca="1" si="217"/>
        <v>0</v>
      </c>
      <c r="CH589" s="35">
        <f t="shared" ca="1" si="217"/>
        <v>0</v>
      </c>
      <c r="CI589" s="35">
        <f t="shared" ca="1" si="217"/>
        <v>0</v>
      </c>
      <c r="CJ589" s="35">
        <f t="shared" ca="1" si="209"/>
        <v>0</v>
      </c>
      <c r="CK589" s="35">
        <f t="shared" ca="1" si="209"/>
        <v>0</v>
      </c>
      <c r="CL589" s="35">
        <f t="shared" ca="1" si="209"/>
        <v>0</v>
      </c>
      <c r="CM589" s="35">
        <f t="shared" ca="1" si="209"/>
        <v>0</v>
      </c>
      <c r="CN589" s="35">
        <f t="shared" ca="1" si="209"/>
        <v>0</v>
      </c>
      <c r="CO589" s="35">
        <f t="shared" ca="1" si="209"/>
        <v>0</v>
      </c>
      <c r="CP589" s="35">
        <f t="shared" ca="1" si="211"/>
        <v>0</v>
      </c>
      <c r="CQ589" s="35">
        <f t="shared" ca="1" si="211"/>
        <v>0</v>
      </c>
      <c r="CR589" s="35">
        <f t="shared" ca="1" si="211"/>
        <v>0</v>
      </c>
      <c r="CS589" s="35">
        <f t="shared" ca="1" si="211"/>
        <v>0</v>
      </c>
      <c r="CT589" s="35">
        <f t="shared" ca="1" si="211"/>
        <v>0</v>
      </c>
      <c r="CU589" s="35">
        <f t="shared" ca="1" si="211"/>
        <v>0</v>
      </c>
      <c r="CV589" s="35">
        <f t="shared" ca="1" si="212"/>
        <v>0</v>
      </c>
      <c r="CW589" s="38">
        <f t="shared" ca="1" si="212"/>
        <v>0</v>
      </c>
      <c r="CX589" s="38">
        <f t="shared" ca="1" si="212"/>
        <v>0</v>
      </c>
      <c r="CY589" s="38">
        <f t="shared" ca="1" si="212"/>
        <v>0</v>
      </c>
      <c r="CZ589" s="39">
        <f t="shared" ca="1" si="212"/>
        <v>0</v>
      </c>
      <c r="DA589" s="35"/>
    </row>
    <row r="590" spans="4:105" x14ac:dyDescent="0.3">
      <c r="D590" s="19"/>
      <c r="E590" s="20"/>
      <c r="F590" s="21"/>
      <c r="G590" s="21"/>
      <c r="H590" s="21"/>
      <c r="I590" s="19"/>
      <c r="J590" s="19"/>
      <c r="K590" s="21"/>
      <c r="L590" s="21"/>
      <c r="M590" s="22"/>
      <c r="N590" s="22"/>
      <c r="O590" s="19"/>
      <c r="P590" s="21"/>
      <c r="Q590" s="62" t="str">
        <f>'Cutting Rules'!AD590</f>
        <v>0------------</v>
      </c>
      <c r="R590" s="23"/>
      <c r="S590" s="24"/>
      <c r="T590" s="78" t="s">
        <v>547</v>
      </c>
      <c r="U590" s="19"/>
      <c r="V590" s="25"/>
      <c r="W590" s="26"/>
      <c r="X590" s="27"/>
      <c r="Y590" s="47"/>
      <c r="Z590" s="121" t="str">
        <f>IFERROR(VLOOKUP(E590,[1]route!$E$3:$BL$10005,59,0),"")&amp;IFERROR(VLOOKUP(E590,[1]route!$E$3:$BL$10005,60,0),"")</f>
        <v/>
      </c>
      <c r="AA590" s="28">
        <f t="shared" si="214"/>
        <v>0</v>
      </c>
      <c r="AB590" s="77">
        <f t="shared" si="215"/>
        <v>0</v>
      </c>
      <c r="AC590" s="4">
        <f t="shared" si="213"/>
        <v>1</v>
      </c>
      <c r="AD590" s="29">
        <v>0</v>
      </c>
      <c r="AE590" s="30">
        <f ca="1">SUMIF([1]route!$E$3:$E$10005,E590,[1]!Table1[1])</f>
        <v>0</v>
      </c>
      <c r="AF590" s="30">
        <f ca="1">SUMIF([1]route!$E$3:$E$10005,E590,[1]!Table1[2])</f>
        <v>0</v>
      </c>
      <c r="AG590" s="30">
        <f ca="1">SUMIF([1]route!$E$3:$E$10005,E590,[1]!Table1[3])</f>
        <v>0</v>
      </c>
      <c r="AH590" s="30">
        <f ca="1">SUMIF([1]route!$E$3:$E$10005,E590,[1]!Table1[4])</f>
        <v>0</v>
      </c>
      <c r="AI590" s="30">
        <f ca="1">SUMIF([1]route!$E$3:$E$10005,E590,[1]!Table1[5])</f>
        <v>0</v>
      </c>
      <c r="AJ590" s="30">
        <f ca="1">SUMIF([1]route!$E$3:$E$10005,E590,[1]!Table1[6])</f>
        <v>0</v>
      </c>
      <c r="AK590" s="30">
        <f ca="1">SUMIF([1]route!$E$3:$E$10005,E590,[1]!Table1[7])</f>
        <v>0</v>
      </c>
      <c r="AL590" s="30">
        <f ca="1">SUMIF([1]route!$E$3:$E$10005,E590,[1]!Table1[8])</f>
        <v>0</v>
      </c>
      <c r="AM590" s="30">
        <f ca="1">SUMIF([1]route!$E$3:$E$10005,E590,[1]!Table1[9])</f>
        <v>0</v>
      </c>
      <c r="AN590" s="30">
        <f ca="1">SUMIF([1]route!$E$3:$E$10005,E590,[1]!Table1[10])</f>
        <v>0</v>
      </c>
      <c r="AO590" s="30">
        <f ca="1">SUMIF([1]route!$E$3:$E$10005,E590,[1]!Table1[11])</f>
        <v>0</v>
      </c>
      <c r="AP590" s="30">
        <f ca="1">SUMIF([1]route!$E$3:$E$10005,E590,[1]!Table1[12])</f>
        <v>0</v>
      </c>
      <c r="AQ590" s="30">
        <f ca="1">SUMIF([1]route!$E$3:$E$10005,E590,[1]!Table1[13])</f>
        <v>0</v>
      </c>
      <c r="AR590" s="30">
        <f ca="1">SUMIF([1]route!$E$3:$E$10005,E590,[1]!Table1[14])</f>
        <v>0</v>
      </c>
      <c r="AS590" s="30">
        <f ca="1">SUMIF([1]route!$E$3:$E$10005,E590,[1]!Table1[15])</f>
        <v>0</v>
      </c>
      <c r="AT590" s="30">
        <f ca="1">SUMIF([1]route!$E$3:$E$10005,E590,[1]!Table1[16])</f>
        <v>0</v>
      </c>
      <c r="AU590" s="30">
        <f ca="1">SUMIF([1]route!$E$3:$E$10005,E590,[1]!Table1[17])</f>
        <v>0</v>
      </c>
      <c r="AV590" s="30">
        <f ca="1">SUMIF([1]route!$E$3:$E$10005,E590,[1]!Table1[18])</f>
        <v>0</v>
      </c>
      <c r="AW590" s="30">
        <f ca="1">SUMIF([1]route!$E$3:$E$10005,E590,[1]!Table1[19])</f>
        <v>0</v>
      </c>
      <c r="AX590" s="30">
        <f ca="1">SUMIF([1]route!$E$3:$E$10005,E590,[1]!Table1[20])</f>
        <v>0</v>
      </c>
      <c r="AY590" s="30">
        <f ca="1">SUMIF([1]route!$E$3:$E$10005,E590,[1]!Table1[21])</f>
        <v>0</v>
      </c>
      <c r="AZ590" s="30">
        <f ca="1">SUMIF([1]route!$E$3:$E$10005,E590,[1]!Table1[22])</f>
        <v>0</v>
      </c>
      <c r="BA590" s="30">
        <f ca="1">SUMIF([1]route!$E$3:$E$10005,E590,[1]!Table1[23])</f>
        <v>0</v>
      </c>
      <c r="BB590" s="30">
        <f ca="1">SUMIF([1]route!$E$3:$E$10005,E590,[1]!Table1[24])</f>
        <v>0</v>
      </c>
      <c r="BC590" s="30">
        <f ca="1">SUMIF([1]route!$E$3:$E$10005,E590,[1]!Table1[25])</f>
        <v>0</v>
      </c>
      <c r="BD590" s="30">
        <f ca="1">SUMIF([1]route!$E$3:$E$10005,E590,[1]!Table1[26])</f>
        <v>0</v>
      </c>
      <c r="BE590" s="30">
        <f ca="1">SUMIF([1]route!$E$3:$E$10005,E590,[1]!Table1[27])</f>
        <v>0</v>
      </c>
      <c r="BF590" s="30">
        <f ca="1">SUMIF([1]route!$E$3:$E$10005,E590,[1]!Table1[28])</f>
        <v>0</v>
      </c>
      <c r="BG590" s="30">
        <f ca="1">SUMIF([1]route!$E$3:$E$10005,E590,[1]!Table1[29])</f>
        <v>0</v>
      </c>
      <c r="BH590" s="30">
        <f ca="1">SUMIF([1]route!$E$3:$E$10005,E590,[1]!Table1[30])</f>
        <v>0</v>
      </c>
      <c r="BI590" s="30">
        <f ca="1">SUMIF([1]route!$E$3:$E$10005,E590,[1]!Table1[31])</f>
        <v>0</v>
      </c>
      <c r="BJ590" s="30">
        <f ca="1">SUMIF([1]route!$E$3:$E$10005,E590,[1]!Table1[Remain PO])</f>
        <v>0</v>
      </c>
      <c r="BK590" s="31">
        <f ca="1">SUMIF([1]route!$E$3:$E$10005,E590,[1]!Table1[N+1])</f>
        <v>0</v>
      </c>
      <c r="BL590" s="31">
        <f ca="1">SUMIF([1]route!$E$3:$E$10005,E590,[1]!Table1[N+2])</f>
        <v>0</v>
      </c>
      <c r="BM590" s="31">
        <f ca="1">SUMIF([1]route!$E$3:$E$10005,E590,[1]!Table1[N+3])</f>
        <v>0</v>
      </c>
      <c r="BN590" s="32">
        <f ca="1">SUMIF([1]route!$E$3:$E$10005,E590,[1]!Table1[N+4])</f>
        <v>0</v>
      </c>
      <c r="BP590" s="37">
        <f t="shared" si="216"/>
        <v>0</v>
      </c>
      <c r="BQ590" s="35">
        <f t="shared" ref="BQ590:CB637" ca="1" si="219">BP590-AE590</f>
        <v>0</v>
      </c>
      <c r="BR590" s="35">
        <f t="shared" ca="1" si="219"/>
        <v>0</v>
      </c>
      <c r="BS590" s="35">
        <f t="shared" ca="1" si="219"/>
        <v>0</v>
      </c>
      <c r="BT590" s="35">
        <f t="shared" ca="1" si="218"/>
        <v>0</v>
      </c>
      <c r="BU590" s="35">
        <f t="shared" ca="1" si="218"/>
        <v>0</v>
      </c>
      <c r="BV590" s="35">
        <f t="shared" ca="1" si="218"/>
        <v>0</v>
      </c>
      <c r="BW590" s="35">
        <f t="shared" ca="1" si="218"/>
        <v>0</v>
      </c>
      <c r="BX590" s="35">
        <f t="shared" ca="1" si="218"/>
        <v>0</v>
      </c>
      <c r="BY590" s="35">
        <f t="shared" ca="1" si="218"/>
        <v>0</v>
      </c>
      <c r="BZ590" s="35">
        <f t="shared" ca="1" si="208"/>
        <v>0</v>
      </c>
      <c r="CA590" s="35">
        <f t="shared" ca="1" si="208"/>
        <v>0</v>
      </c>
      <c r="CB590" s="35">
        <f t="shared" ca="1" si="208"/>
        <v>0</v>
      </c>
      <c r="CC590" s="35">
        <f t="shared" ca="1" si="208"/>
        <v>0</v>
      </c>
      <c r="CD590" s="35">
        <f t="shared" ca="1" si="208"/>
        <v>0</v>
      </c>
      <c r="CE590" s="35">
        <f t="shared" ca="1" si="208"/>
        <v>0</v>
      </c>
      <c r="CF590" s="35">
        <f t="shared" ca="1" si="208"/>
        <v>0</v>
      </c>
      <c r="CG590" s="35">
        <f t="shared" ca="1" si="217"/>
        <v>0</v>
      </c>
      <c r="CH590" s="35">
        <f t="shared" ca="1" si="217"/>
        <v>0</v>
      </c>
      <c r="CI590" s="35">
        <f t="shared" ca="1" si="217"/>
        <v>0</v>
      </c>
      <c r="CJ590" s="35">
        <f t="shared" ca="1" si="209"/>
        <v>0</v>
      </c>
      <c r="CK590" s="35">
        <f t="shared" ca="1" si="209"/>
        <v>0</v>
      </c>
      <c r="CL590" s="35">
        <f t="shared" ca="1" si="209"/>
        <v>0</v>
      </c>
      <c r="CM590" s="35">
        <f t="shared" ca="1" si="209"/>
        <v>0</v>
      </c>
      <c r="CN590" s="35">
        <f t="shared" ca="1" si="209"/>
        <v>0</v>
      </c>
      <c r="CO590" s="35">
        <f t="shared" ca="1" si="209"/>
        <v>0</v>
      </c>
      <c r="CP590" s="35">
        <f t="shared" ca="1" si="211"/>
        <v>0</v>
      </c>
      <c r="CQ590" s="35">
        <f t="shared" ca="1" si="211"/>
        <v>0</v>
      </c>
      <c r="CR590" s="35">
        <f t="shared" ca="1" si="211"/>
        <v>0</v>
      </c>
      <c r="CS590" s="35">
        <f t="shared" ca="1" si="211"/>
        <v>0</v>
      </c>
      <c r="CT590" s="35">
        <f t="shared" ca="1" si="211"/>
        <v>0</v>
      </c>
      <c r="CU590" s="35">
        <f t="shared" ca="1" si="211"/>
        <v>0</v>
      </c>
      <c r="CV590" s="35">
        <f t="shared" ca="1" si="212"/>
        <v>0</v>
      </c>
      <c r="CW590" s="38">
        <f t="shared" ca="1" si="212"/>
        <v>0</v>
      </c>
      <c r="CX590" s="38">
        <f t="shared" ca="1" si="212"/>
        <v>0</v>
      </c>
      <c r="CY590" s="38">
        <f t="shared" ca="1" si="212"/>
        <v>0</v>
      </c>
      <c r="CZ590" s="39">
        <f t="shared" ca="1" si="212"/>
        <v>0</v>
      </c>
      <c r="DA590" s="35"/>
    </row>
    <row r="591" spans="4:105" x14ac:dyDescent="0.3">
      <c r="D591" s="19"/>
      <c r="E591" s="20"/>
      <c r="F591" s="21"/>
      <c r="G591" s="21"/>
      <c r="H591" s="21"/>
      <c r="I591" s="19"/>
      <c r="J591" s="19"/>
      <c r="K591" s="21"/>
      <c r="L591" s="21"/>
      <c r="M591" s="22"/>
      <c r="N591" s="22"/>
      <c r="O591" s="19"/>
      <c r="P591" s="21"/>
      <c r="Q591" s="62" t="str">
        <f>'Cutting Rules'!AD591</f>
        <v>0------------</v>
      </c>
      <c r="R591" s="23"/>
      <c r="S591" s="24"/>
      <c r="T591" s="78" t="s">
        <v>547</v>
      </c>
      <c r="U591" s="19"/>
      <c r="V591" s="25"/>
      <c r="W591" s="26"/>
      <c r="X591" s="27"/>
      <c r="Y591" s="47"/>
      <c r="Z591" s="121" t="str">
        <f>IFERROR(VLOOKUP(E591,[1]route!$E$3:$BL$10005,59,0),"")&amp;IFERROR(VLOOKUP(E591,[1]route!$E$3:$BL$10005,60,0),"")</f>
        <v/>
      </c>
      <c r="AA591" s="28">
        <f t="shared" si="214"/>
        <v>0</v>
      </c>
      <c r="AB591" s="77">
        <f t="shared" si="215"/>
        <v>0</v>
      </c>
      <c r="AC591" s="4">
        <f t="shared" si="213"/>
        <v>1</v>
      </c>
      <c r="AD591" s="29">
        <v>0</v>
      </c>
      <c r="AE591" s="30">
        <f ca="1">SUMIF([1]route!$E$3:$E$10005,E591,[1]!Table1[1])</f>
        <v>0</v>
      </c>
      <c r="AF591" s="30">
        <f ca="1">SUMIF([1]route!$E$3:$E$10005,E591,[1]!Table1[2])</f>
        <v>0</v>
      </c>
      <c r="AG591" s="30">
        <f ca="1">SUMIF([1]route!$E$3:$E$10005,E591,[1]!Table1[3])</f>
        <v>0</v>
      </c>
      <c r="AH591" s="30">
        <f ca="1">SUMIF([1]route!$E$3:$E$10005,E591,[1]!Table1[4])</f>
        <v>0</v>
      </c>
      <c r="AI591" s="30">
        <f ca="1">SUMIF([1]route!$E$3:$E$10005,E591,[1]!Table1[5])</f>
        <v>0</v>
      </c>
      <c r="AJ591" s="30">
        <f ca="1">SUMIF([1]route!$E$3:$E$10005,E591,[1]!Table1[6])</f>
        <v>0</v>
      </c>
      <c r="AK591" s="30">
        <f ca="1">SUMIF([1]route!$E$3:$E$10005,E591,[1]!Table1[7])</f>
        <v>0</v>
      </c>
      <c r="AL591" s="30">
        <f ca="1">SUMIF([1]route!$E$3:$E$10005,E591,[1]!Table1[8])</f>
        <v>0</v>
      </c>
      <c r="AM591" s="30">
        <f ca="1">SUMIF([1]route!$E$3:$E$10005,E591,[1]!Table1[9])</f>
        <v>0</v>
      </c>
      <c r="AN591" s="30">
        <f ca="1">SUMIF([1]route!$E$3:$E$10005,E591,[1]!Table1[10])</f>
        <v>0</v>
      </c>
      <c r="AO591" s="30">
        <f ca="1">SUMIF([1]route!$E$3:$E$10005,E591,[1]!Table1[11])</f>
        <v>0</v>
      </c>
      <c r="AP591" s="30">
        <f ca="1">SUMIF([1]route!$E$3:$E$10005,E591,[1]!Table1[12])</f>
        <v>0</v>
      </c>
      <c r="AQ591" s="30">
        <f ca="1">SUMIF([1]route!$E$3:$E$10005,E591,[1]!Table1[13])</f>
        <v>0</v>
      </c>
      <c r="AR591" s="30">
        <f ca="1">SUMIF([1]route!$E$3:$E$10005,E591,[1]!Table1[14])</f>
        <v>0</v>
      </c>
      <c r="AS591" s="30">
        <f ca="1">SUMIF([1]route!$E$3:$E$10005,E591,[1]!Table1[15])</f>
        <v>0</v>
      </c>
      <c r="AT591" s="30">
        <f ca="1">SUMIF([1]route!$E$3:$E$10005,E591,[1]!Table1[16])</f>
        <v>0</v>
      </c>
      <c r="AU591" s="30">
        <f ca="1">SUMIF([1]route!$E$3:$E$10005,E591,[1]!Table1[17])</f>
        <v>0</v>
      </c>
      <c r="AV591" s="30">
        <f ca="1">SUMIF([1]route!$E$3:$E$10005,E591,[1]!Table1[18])</f>
        <v>0</v>
      </c>
      <c r="AW591" s="30">
        <f ca="1">SUMIF([1]route!$E$3:$E$10005,E591,[1]!Table1[19])</f>
        <v>0</v>
      </c>
      <c r="AX591" s="30">
        <f ca="1">SUMIF([1]route!$E$3:$E$10005,E591,[1]!Table1[20])</f>
        <v>0</v>
      </c>
      <c r="AY591" s="30">
        <f ca="1">SUMIF([1]route!$E$3:$E$10005,E591,[1]!Table1[21])</f>
        <v>0</v>
      </c>
      <c r="AZ591" s="30">
        <f ca="1">SUMIF([1]route!$E$3:$E$10005,E591,[1]!Table1[22])</f>
        <v>0</v>
      </c>
      <c r="BA591" s="30">
        <f ca="1">SUMIF([1]route!$E$3:$E$10005,E591,[1]!Table1[23])</f>
        <v>0</v>
      </c>
      <c r="BB591" s="30">
        <f ca="1">SUMIF([1]route!$E$3:$E$10005,E591,[1]!Table1[24])</f>
        <v>0</v>
      </c>
      <c r="BC591" s="30">
        <f ca="1">SUMIF([1]route!$E$3:$E$10005,E591,[1]!Table1[25])</f>
        <v>0</v>
      </c>
      <c r="BD591" s="30">
        <f ca="1">SUMIF([1]route!$E$3:$E$10005,E591,[1]!Table1[26])</f>
        <v>0</v>
      </c>
      <c r="BE591" s="30">
        <f ca="1">SUMIF([1]route!$E$3:$E$10005,E591,[1]!Table1[27])</f>
        <v>0</v>
      </c>
      <c r="BF591" s="30">
        <f ca="1">SUMIF([1]route!$E$3:$E$10005,E591,[1]!Table1[28])</f>
        <v>0</v>
      </c>
      <c r="BG591" s="30">
        <f ca="1">SUMIF([1]route!$E$3:$E$10005,E591,[1]!Table1[29])</f>
        <v>0</v>
      </c>
      <c r="BH591" s="30">
        <f ca="1">SUMIF([1]route!$E$3:$E$10005,E591,[1]!Table1[30])</f>
        <v>0</v>
      </c>
      <c r="BI591" s="30">
        <f ca="1">SUMIF([1]route!$E$3:$E$10005,E591,[1]!Table1[31])</f>
        <v>0</v>
      </c>
      <c r="BJ591" s="30">
        <f ca="1">SUMIF([1]route!$E$3:$E$10005,E591,[1]!Table1[Remain PO])</f>
        <v>0</v>
      </c>
      <c r="BK591" s="31">
        <f ca="1">SUMIF([1]route!$E$3:$E$10005,E591,[1]!Table1[N+1])</f>
        <v>0</v>
      </c>
      <c r="BL591" s="31">
        <f ca="1">SUMIF([1]route!$E$3:$E$10005,E591,[1]!Table1[N+2])</f>
        <v>0</v>
      </c>
      <c r="BM591" s="31">
        <f ca="1">SUMIF([1]route!$E$3:$E$10005,E591,[1]!Table1[N+3])</f>
        <v>0</v>
      </c>
      <c r="BN591" s="32">
        <f ca="1">SUMIF([1]route!$E$3:$E$10005,E591,[1]!Table1[N+4])</f>
        <v>0</v>
      </c>
      <c r="BP591" s="37">
        <f t="shared" si="216"/>
        <v>0</v>
      </c>
      <c r="BQ591" s="35">
        <f t="shared" ca="1" si="219"/>
        <v>0</v>
      </c>
      <c r="BR591" s="35">
        <f t="shared" ca="1" si="219"/>
        <v>0</v>
      </c>
      <c r="BS591" s="35">
        <f t="shared" ca="1" si="219"/>
        <v>0</v>
      </c>
      <c r="BT591" s="35">
        <f t="shared" ca="1" si="218"/>
        <v>0</v>
      </c>
      <c r="BU591" s="35">
        <f t="shared" ca="1" si="218"/>
        <v>0</v>
      </c>
      <c r="BV591" s="35">
        <f t="shared" ca="1" si="218"/>
        <v>0</v>
      </c>
      <c r="BW591" s="35">
        <f t="shared" ca="1" si="218"/>
        <v>0</v>
      </c>
      <c r="BX591" s="35">
        <f t="shared" ca="1" si="218"/>
        <v>0</v>
      </c>
      <c r="BY591" s="35">
        <f t="shared" ca="1" si="218"/>
        <v>0</v>
      </c>
      <c r="BZ591" s="35">
        <f t="shared" ca="1" si="208"/>
        <v>0</v>
      </c>
      <c r="CA591" s="35">
        <f t="shared" ca="1" si="208"/>
        <v>0</v>
      </c>
      <c r="CB591" s="35">
        <f t="shared" ca="1" si="208"/>
        <v>0</v>
      </c>
      <c r="CC591" s="35">
        <f t="shared" ca="1" si="208"/>
        <v>0</v>
      </c>
      <c r="CD591" s="35">
        <f t="shared" ca="1" si="208"/>
        <v>0</v>
      </c>
      <c r="CE591" s="35">
        <f t="shared" ca="1" si="208"/>
        <v>0</v>
      </c>
      <c r="CF591" s="35">
        <f t="shared" ca="1" si="208"/>
        <v>0</v>
      </c>
      <c r="CG591" s="35">
        <f t="shared" ca="1" si="217"/>
        <v>0</v>
      </c>
      <c r="CH591" s="35">
        <f t="shared" ca="1" si="217"/>
        <v>0</v>
      </c>
      <c r="CI591" s="35">
        <f t="shared" ca="1" si="217"/>
        <v>0</v>
      </c>
      <c r="CJ591" s="35">
        <f t="shared" ca="1" si="209"/>
        <v>0</v>
      </c>
      <c r="CK591" s="35">
        <f t="shared" ca="1" si="209"/>
        <v>0</v>
      </c>
      <c r="CL591" s="35">
        <f t="shared" ca="1" si="209"/>
        <v>0</v>
      </c>
      <c r="CM591" s="35">
        <f t="shared" ca="1" si="209"/>
        <v>0</v>
      </c>
      <c r="CN591" s="35">
        <f t="shared" ca="1" si="209"/>
        <v>0</v>
      </c>
      <c r="CO591" s="35">
        <f t="shared" ca="1" si="209"/>
        <v>0</v>
      </c>
      <c r="CP591" s="35">
        <f t="shared" ca="1" si="211"/>
        <v>0</v>
      </c>
      <c r="CQ591" s="35">
        <f t="shared" ca="1" si="211"/>
        <v>0</v>
      </c>
      <c r="CR591" s="35">
        <f t="shared" ca="1" si="211"/>
        <v>0</v>
      </c>
      <c r="CS591" s="35">
        <f t="shared" ca="1" si="211"/>
        <v>0</v>
      </c>
      <c r="CT591" s="35">
        <f t="shared" ca="1" si="211"/>
        <v>0</v>
      </c>
      <c r="CU591" s="35">
        <f t="shared" ca="1" si="211"/>
        <v>0</v>
      </c>
      <c r="CV591" s="35">
        <f t="shared" ca="1" si="212"/>
        <v>0</v>
      </c>
      <c r="CW591" s="38">
        <f t="shared" ca="1" si="212"/>
        <v>0</v>
      </c>
      <c r="CX591" s="38">
        <f t="shared" ca="1" si="212"/>
        <v>0</v>
      </c>
      <c r="CY591" s="38">
        <f t="shared" ca="1" si="212"/>
        <v>0</v>
      </c>
      <c r="CZ591" s="39">
        <f t="shared" ca="1" si="212"/>
        <v>0</v>
      </c>
      <c r="DA591" s="35"/>
    </row>
    <row r="592" spans="4:105" x14ac:dyDescent="0.3">
      <c r="D592" s="19"/>
      <c r="E592" s="20"/>
      <c r="F592" s="21"/>
      <c r="G592" s="21"/>
      <c r="H592" s="21"/>
      <c r="I592" s="19"/>
      <c r="J592" s="19"/>
      <c r="K592" s="21"/>
      <c r="L592" s="21"/>
      <c r="M592" s="22"/>
      <c r="N592" s="22"/>
      <c r="O592" s="19"/>
      <c r="P592" s="21"/>
      <c r="Q592" s="62" t="str">
        <f>'Cutting Rules'!AD592</f>
        <v>0------------</v>
      </c>
      <c r="R592" s="23"/>
      <c r="S592" s="24"/>
      <c r="T592" s="78" t="s">
        <v>547</v>
      </c>
      <c r="U592" s="19"/>
      <c r="V592" s="25"/>
      <c r="W592" s="26"/>
      <c r="X592" s="27"/>
      <c r="Y592" s="47"/>
      <c r="Z592" s="121" t="str">
        <f>IFERROR(VLOOKUP(E592,[1]route!$E$3:$BL$10005,59,0),"")&amp;IFERROR(VLOOKUP(E592,[1]route!$E$3:$BL$10005,60,0),"")</f>
        <v/>
      </c>
      <c r="AA592" s="28">
        <f t="shared" si="214"/>
        <v>0</v>
      </c>
      <c r="AB592" s="77">
        <f t="shared" si="215"/>
        <v>0</v>
      </c>
      <c r="AC592" s="4">
        <f t="shared" si="213"/>
        <v>1</v>
      </c>
      <c r="AD592" s="29">
        <v>0</v>
      </c>
      <c r="AE592" s="30">
        <f ca="1">SUMIF([1]route!$E$3:$E$10005,E592,[1]!Table1[1])</f>
        <v>0</v>
      </c>
      <c r="AF592" s="30">
        <f ca="1">SUMIF([1]route!$E$3:$E$10005,E592,[1]!Table1[2])</f>
        <v>0</v>
      </c>
      <c r="AG592" s="30">
        <f ca="1">SUMIF([1]route!$E$3:$E$10005,E592,[1]!Table1[3])</f>
        <v>0</v>
      </c>
      <c r="AH592" s="30">
        <f ca="1">SUMIF([1]route!$E$3:$E$10005,E592,[1]!Table1[4])</f>
        <v>0</v>
      </c>
      <c r="AI592" s="30">
        <f ca="1">SUMIF([1]route!$E$3:$E$10005,E592,[1]!Table1[5])</f>
        <v>0</v>
      </c>
      <c r="AJ592" s="30">
        <f ca="1">SUMIF([1]route!$E$3:$E$10005,E592,[1]!Table1[6])</f>
        <v>0</v>
      </c>
      <c r="AK592" s="30">
        <f ca="1">SUMIF([1]route!$E$3:$E$10005,E592,[1]!Table1[7])</f>
        <v>0</v>
      </c>
      <c r="AL592" s="30">
        <f ca="1">SUMIF([1]route!$E$3:$E$10005,E592,[1]!Table1[8])</f>
        <v>0</v>
      </c>
      <c r="AM592" s="30">
        <f ca="1">SUMIF([1]route!$E$3:$E$10005,E592,[1]!Table1[9])</f>
        <v>0</v>
      </c>
      <c r="AN592" s="30">
        <f ca="1">SUMIF([1]route!$E$3:$E$10005,E592,[1]!Table1[10])</f>
        <v>0</v>
      </c>
      <c r="AO592" s="30">
        <f ca="1">SUMIF([1]route!$E$3:$E$10005,E592,[1]!Table1[11])</f>
        <v>0</v>
      </c>
      <c r="AP592" s="30">
        <f ca="1">SUMIF([1]route!$E$3:$E$10005,E592,[1]!Table1[12])</f>
        <v>0</v>
      </c>
      <c r="AQ592" s="30">
        <f ca="1">SUMIF([1]route!$E$3:$E$10005,E592,[1]!Table1[13])</f>
        <v>0</v>
      </c>
      <c r="AR592" s="30">
        <f ca="1">SUMIF([1]route!$E$3:$E$10005,E592,[1]!Table1[14])</f>
        <v>0</v>
      </c>
      <c r="AS592" s="30">
        <f ca="1">SUMIF([1]route!$E$3:$E$10005,E592,[1]!Table1[15])</f>
        <v>0</v>
      </c>
      <c r="AT592" s="30">
        <f ca="1">SUMIF([1]route!$E$3:$E$10005,E592,[1]!Table1[16])</f>
        <v>0</v>
      </c>
      <c r="AU592" s="30">
        <f ca="1">SUMIF([1]route!$E$3:$E$10005,E592,[1]!Table1[17])</f>
        <v>0</v>
      </c>
      <c r="AV592" s="30">
        <f ca="1">SUMIF([1]route!$E$3:$E$10005,E592,[1]!Table1[18])</f>
        <v>0</v>
      </c>
      <c r="AW592" s="30">
        <f ca="1">SUMIF([1]route!$E$3:$E$10005,E592,[1]!Table1[19])</f>
        <v>0</v>
      </c>
      <c r="AX592" s="30">
        <f ca="1">SUMIF([1]route!$E$3:$E$10005,E592,[1]!Table1[20])</f>
        <v>0</v>
      </c>
      <c r="AY592" s="30">
        <f ca="1">SUMIF([1]route!$E$3:$E$10005,E592,[1]!Table1[21])</f>
        <v>0</v>
      </c>
      <c r="AZ592" s="30">
        <f ca="1">SUMIF([1]route!$E$3:$E$10005,E592,[1]!Table1[22])</f>
        <v>0</v>
      </c>
      <c r="BA592" s="30">
        <f ca="1">SUMIF([1]route!$E$3:$E$10005,E592,[1]!Table1[23])</f>
        <v>0</v>
      </c>
      <c r="BB592" s="30">
        <f ca="1">SUMIF([1]route!$E$3:$E$10005,E592,[1]!Table1[24])</f>
        <v>0</v>
      </c>
      <c r="BC592" s="30">
        <f ca="1">SUMIF([1]route!$E$3:$E$10005,E592,[1]!Table1[25])</f>
        <v>0</v>
      </c>
      <c r="BD592" s="30">
        <f ca="1">SUMIF([1]route!$E$3:$E$10005,E592,[1]!Table1[26])</f>
        <v>0</v>
      </c>
      <c r="BE592" s="30">
        <f ca="1">SUMIF([1]route!$E$3:$E$10005,E592,[1]!Table1[27])</f>
        <v>0</v>
      </c>
      <c r="BF592" s="30">
        <f ca="1">SUMIF([1]route!$E$3:$E$10005,E592,[1]!Table1[28])</f>
        <v>0</v>
      </c>
      <c r="BG592" s="30">
        <f ca="1">SUMIF([1]route!$E$3:$E$10005,E592,[1]!Table1[29])</f>
        <v>0</v>
      </c>
      <c r="BH592" s="30">
        <f ca="1">SUMIF([1]route!$E$3:$E$10005,E592,[1]!Table1[30])</f>
        <v>0</v>
      </c>
      <c r="BI592" s="30">
        <f ca="1">SUMIF([1]route!$E$3:$E$10005,E592,[1]!Table1[31])</f>
        <v>0</v>
      </c>
      <c r="BJ592" s="30">
        <f ca="1">SUMIF([1]route!$E$3:$E$10005,E592,[1]!Table1[Remain PO])</f>
        <v>0</v>
      </c>
      <c r="BK592" s="31">
        <f ca="1">SUMIF([1]route!$E$3:$E$10005,E592,[1]!Table1[N+1])</f>
        <v>0</v>
      </c>
      <c r="BL592" s="31">
        <f ca="1">SUMIF([1]route!$E$3:$E$10005,E592,[1]!Table1[N+2])</f>
        <v>0</v>
      </c>
      <c r="BM592" s="31">
        <f ca="1">SUMIF([1]route!$E$3:$E$10005,E592,[1]!Table1[N+3])</f>
        <v>0</v>
      </c>
      <c r="BN592" s="32">
        <f ca="1">SUMIF([1]route!$E$3:$E$10005,E592,[1]!Table1[N+4])</f>
        <v>0</v>
      </c>
      <c r="BP592" s="37">
        <f t="shared" si="216"/>
        <v>0</v>
      </c>
      <c r="BQ592" s="35">
        <f t="shared" ca="1" si="219"/>
        <v>0</v>
      </c>
      <c r="BR592" s="35">
        <f t="shared" ca="1" si="219"/>
        <v>0</v>
      </c>
      <c r="BS592" s="35">
        <f t="shared" ca="1" si="219"/>
        <v>0</v>
      </c>
      <c r="BT592" s="35">
        <f t="shared" ca="1" si="218"/>
        <v>0</v>
      </c>
      <c r="BU592" s="35">
        <f t="shared" ca="1" si="218"/>
        <v>0</v>
      </c>
      <c r="BV592" s="35">
        <f t="shared" ca="1" si="218"/>
        <v>0</v>
      </c>
      <c r="BW592" s="35">
        <f t="shared" ca="1" si="218"/>
        <v>0</v>
      </c>
      <c r="BX592" s="35">
        <f t="shared" ca="1" si="218"/>
        <v>0</v>
      </c>
      <c r="BY592" s="35">
        <f t="shared" ca="1" si="218"/>
        <v>0</v>
      </c>
      <c r="BZ592" s="35">
        <f t="shared" ca="1" si="208"/>
        <v>0</v>
      </c>
      <c r="CA592" s="35">
        <f t="shared" ca="1" si="208"/>
        <v>0</v>
      </c>
      <c r="CB592" s="35">
        <f t="shared" ca="1" si="208"/>
        <v>0</v>
      </c>
      <c r="CC592" s="35">
        <f t="shared" ca="1" si="208"/>
        <v>0</v>
      </c>
      <c r="CD592" s="35">
        <f t="shared" ca="1" si="208"/>
        <v>0</v>
      </c>
      <c r="CE592" s="35">
        <f t="shared" ca="1" si="208"/>
        <v>0</v>
      </c>
      <c r="CF592" s="35">
        <f t="shared" ca="1" si="208"/>
        <v>0</v>
      </c>
      <c r="CG592" s="35">
        <f t="shared" ca="1" si="217"/>
        <v>0</v>
      </c>
      <c r="CH592" s="35">
        <f t="shared" ca="1" si="217"/>
        <v>0</v>
      </c>
      <c r="CI592" s="35">
        <f t="shared" ca="1" si="217"/>
        <v>0</v>
      </c>
      <c r="CJ592" s="35">
        <f t="shared" ca="1" si="209"/>
        <v>0</v>
      </c>
      <c r="CK592" s="35">
        <f t="shared" ca="1" si="209"/>
        <v>0</v>
      </c>
      <c r="CL592" s="35">
        <f t="shared" ca="1" si="209"/>
        <v>0</v>
      </c>
      <c r="CM592" s="35">
        <f t="shared" ca="1" si="209"/>
        <v>0</v>
      </c>
      <c r="CN592" s="35">
        <f t="shared" ca="1" si="209"/>
        <v>0</v>
      </c>
      <c r="CO592" s="35">
        <f t="shared" ca="1" si="209"/>
        <v>0</v>
      </c>
      <c r="CP592" s="35">
        <f t="shared" ca="1" si="211"/>
        <v>0</v>
      </c>
      <c r="CQ592" s="35">
        <f t="shared" ca="1" si="211"/>
        <v>0</v>
      </c>
      <c r="CR592" s="35">
        <f t="shared" ca="1" si="211"/>
        <v>0</v>
      </c>
      <c r="CS592" s="35">
        <f t="shared" ca="1" si="211"/>
        <v>0</v>
      </c>
      <c r="CT592" s="35">
        <f t="shared" ca="1" si="211"/>
        <v>0</v>
      </c>
      <c r="CU592" s="35">
        <f t="shared" ca="1" si="211"/>
        <v>0</v>
      </c>
      <c r="CV592" s="35">
        <f t="shared" ca="1" si="212"/>
        <v>0</v>
      </c>
      <c r="CW592" s="38">
        <f t="shared" ca="1" si="212"/>
        <v>0</v>
      </c>
      <c r="CX592" s="38">
        <f t="shared" ca="1" si="212"/>
        <v>0</v>
      </c>
      <c r="CY592" s="38">
        <f t="shared" ca="1" si="212"/>
        <v>0</v>
      </c>
      <c r="CZ592" s="39">
        <f t="shared" ca="1" si="212"/>
        <v>0</v>
      </c>
      <c r="DA592" s="35"/>
    </row>
    <row r="593" spans="4:105" x14ac:dyDescent="0.3">
      <c r="D593" s="19"/>
      <c r="E593" s="20"/>
      <c r="F593" s="21"/>
      <c r="G593" s="21"/>
      <c r="H593" s="21"/>
      <c r="I593" s="19"/>
      <c r="J593" s="19"/>
      <c r="K593" s="21"/>
      <c r="L593" s="21"/>
      <c r="M593" s="22"/>
      <c r="N593" s="22"/>
      <c r="O593" s="19"/>
      <c r="P593" s="21"/>
      <c r="Q593" s="62" t="str">
        <f>'Cutting Rules'!AD593</f>
        <v>0------------</v>
      </c>
      <c r="R593" s="23"/>
      <c r="S593" s="24"/>
      <c r="T593" s="78" t="s">
        <v>547</v>
      </c>
      <c r="U593" s="19"/>
      <c r="V593" s="25"/>
      <c r="W593" s="26"/>
      <c r="X593" s="27"/>
      <c r="Y593" s="47"/>
      <c r="Z593" s="121" t="str">
        <f>IFERROR(VLOOKUP(E593,[1]route!$E$3:$BL$10005,59,0),"")&amp;IFERROR(VLOOKUP(E593,[1]route!$E$3:$BL$10005,60,0),"")</f>
        <v/>
      </c>
      <c r="AA593" s="28">
        <f t="shared" si="214"/>
        <v>0</v>
      </c>
      <c r="AB593" s="77">
        <f t="shared" si="215"/>
        <v>0</v>
      </c>
      <c r="AC593" s="4">
        <f t="shared" si="213"/>
        <v>1</v>
      </c>
      <c r="AD593" s="29">
        <v>0</v>
      </c>
      <c r="AE593" s="30">
        <f ca="1">SUMIF([1]route!$E$3:$E$10005,E593,[1]!Table1[1])</f>
        <v>0</v>
      </c>
      <c r="AF593" s="30">
        <f ca="1">SUMIF([1]route!$E$3:$E$10005,E593,[1]!Table1[2])</f>
        <v>0</v>
      </c>
      <c r="AG593" s="30">
        <f ca="1">SUMIF([1]route!$E$3:$E$10005,E593,[1]!Table1[3])</f>
        <v>0</v>
      </c>
      <c r="AH593" s="30">
        <f ca="1">SUMIF([1]route!$E$3:$E$10005,E593,[1]!Table1[4])</f>
        <v>0</v>
      </c>
      <c r="AI593" s="30">
        <f ca="1">SUMIF([1]route!$E$3:$E$10005,E593,[1]!Table1[5])</f>
        <v>0</v>
      </c>
      <c r="AJ593" s="30">
        <f ca="1">SUMIF([1]route!$E$3:$E$10005,E593,[1]!Table1[6])</f>
        <v>0</v>
      </c>
      <c r="AK593" s="30">
        <f ca="1">SUMIF([1]route!$E$3:$E$10005,E593,[1]!Table1[7])</f>
        <v>0</v>
      </c>
      <c r="AL593" s="30">
        <f ca="1">SUMIF([1]route!$E$3:$E$10005,E593,[1]!Table1[8])</f>
        <v>0</v>
      </c>
      <c r="AM593" s="30">
        <f ca="1">SUMIF([1]route!$E$3:$E$10005,E593,[1]!Table1[9])</f>
        <v>0</v>
      </c>
      <c r="AN593" s="30">
        <f ca="1">SUMIF([1]route!$E$3:$E$10005,E593,[1]!Table1[10])</f>
        <v>0</v>
      </c>
      <c r="AO593" s="30">
        <f ca="1">SUMIF([1]route!$E$3:$E$10005,E593,[1]!Table1[11])</f>
        <v>0</v>
      </c>
      <c r="AP593" s="30">
        <f ca="1">SUMIF([1]route!$E$3:$E$10005,E593,[1]!Table1[12])</f>
        <v>0</v>
      </c>
      <c r="AQ593" s="30">
        <f ca="1">SUMIF([1]route!$E$3:$E$10005,E593,[1]!Table1[13])</f>
        <v>0</v>
      </c>
      <c r="AR593" s="30">
        <f ca="1">SUMIF([1]route!$E$3:$E$10005,E593,[1]!Table1[14])</f>
        <v>0</v>
      </c>
      <c r="AS593" s="30">
        <f ca="1">SUMIF([1]route!$E$3:$E$10005,E593,[1]!Table1[15])</f>
        <v>0</v>
      </c>
      <c r="AT593" s="30">
        <f ca="1">SUMIF([1]route!$E$3:$E$10005,E593,[1]!Table1[16])</f>
        <v>0</v>
      </c>
      <c r="AU593" s="30">
        <f ca="1">SUMIF([1]route!$E$3:$E$10005,E593,[1]!Table1[17])</f>
        <v>0</v>
      </c>
      <c r="AV593" s="30">
        <f ca="1">SUMIF([1]route!$E$3:$E$10005,E593,[1]!Table1[18])</f>
        <v>0</v>
      </c>
      <c r="AW593" s="30">
        <f ca="1">SUMIF([1]route!$E$3:$E$10005,E593,[1]!Table1[19])</f>
        <v>0</v>
      </c>
      <c r="AX593" s="30">
        <f ca="1">SUMIF([1]route!$E$3:$E$10005,E593,[1]!Table1[20])</f>
        <v>0</v>
      </c>
      <c r="AY593" s="30">
        <f ca="1">SUMIF([1]route!$E$3:$E$10005,E593,[1]!Table1[21])</f>
        <v>0</v>
      </c>
      <c r="AZ593" s="30">
        <f ca="1">SUMIF([1]route!$E$3:$E$10005,E593,[1]!Table1[22])</f>
        <v>0</v>
      </c>
      <c r="BA593" s="30">
        <f ca="1">SUMIF([1]route!$E$3:$E$10005,E593,[1]!Table1[23])</f>
        <v>0</v>
      </c>
      <c r="BB593" s="30">
        <f ca="1">SUMIF([1]route!$E$3:$E$10005,E593,[1]!Table1[24])</f>
        <v>0</v>
      </c>
      <c r="BC593" s="30">
        <f ca="1">SUMIF([1]route!$E$3:$E$10005,E593,[1]!Table1[25])</f>
        <v>0</v>
      </c>
      <c r="BD593" s="30">
        <f ca="1">SUMIF([1]route!$E$3:$E$10005,E593,[1]!Table1[26])</f>
        <v>0</v>
      </c>
      <c r="BE593" s="30">
        <f ca="1">SUMIF([1]route!$E$3:$E$10005,E593,[1]!Table1[27])</f>
        <v>0</v>
      </c>
      <c r="BF593" s="30">
        <f ca="1">SUMIF([1]route!$E$3:$E$10005,E593,[1]!Table1[28])</f>
        <v>0</v>
      </c>
      <c r="BG593" s="30">
        <f ca="1">SUMIF([1]route!$E$3:$E$10005,E593,[1]!Table1[29])</f>
        <v>0</v>
      </c>
      <c r="BH593" s="30">
        <f ca="1">SUMIF([1]route!$E$3:$E$10005,E593,[1]!Table1[30])</f>
        <v>0</v>
      </c>
      <c r="BI593" s="30">
        <f ca="1">SUMIF([1]route!$E$3:$E$10005,E593,[1]!Table1[31])</f>
        <v>0</v>
      </c>
      <c r="BJ593" s="30">
        <f ca="1">SUMIF([1]route!$E$3:$E$10005,E593,[1]!Table1[Remain PO])</f>
        <v>0</v>
      </c>
      <c r="BK593" s="31">
        <f ca="1">SUMIF([1]route!$E$3:$E$10005,E593,[1]!Table1[N+1])</f>
        <v>0</v>
      </c>
      <c r="BL593" s="31">
        <f ca="1">SUMIF([1]route!$E$3:$E$10005,E593,[1]!Table1[N+2])</f>
        <v>0</v>
      </c>
      <c r="BM593" s="31">
        <f ca="1">SUMIF([1]route!$E$3:$E$10005,E593,[1]!Table1[N+3])</f>
        <v>0</v>
      </c>
      <c r="BN593" s="32">
        <f ca="1">SUMIF([1]route!$E$3:$E$10005,E593,[1]!Table1[N+4])</f>
        <v>0</v>
      </c>
      <c r="BP593" s="37">
        <f t="shared" si="216"/>
        <v>0</v>
      </c>
      <c r="BQ593" s="35">
        <f t="shared" ca="1" si="219"/>
        <v>0</v>
      </c>
      <c r="BR593" s="35">
        <f t="shared" ca="1" si="219"/>
        <v>0</v>
      </c>
      <c r="BS593" s="35">
        <f t="shared" ca="1" si="219"/>
        <v>0</v>
      </c>
      <c r="BT593" s="35">
        <f t="shared" ca="1" si="218"/>
        <v>0</v>
      </c>
      <c r="BU593" s="35">
        <f t="shared" ca="1" si="218"/>
        <v>0</v>
      </c>
      <c r="BV593" s="35">
        <f t="shared" ca="1" si="218"/>
        <v>0</v>
      </c>
      <c r="BW593" s="35">
        <f t="shared" ca="1" si="218"/>
        <v>0</v>
      </c>
      <c r="BX593" s="35">
        <f t="shared" ca="1" si="218"/>
        <v>0</v>
      </c>
      <c r="BY593" s="35">
        <f t="shared" ca="1" si="218"/>
        <v>0</v>
      </c>
      <c r="BZ593" s="35">
        <f t="shared" ca="1" si="208"/>
        <v>0</v>
      </c>
      <c r="CA593" s="35">
        <f t="shared" ca="1" si="208"/>
        <v>0</v>
      </c>
      <c r="CB593" s="35">
        <f t="shared" ca="1" si="208"/>
        <v>0</v>
      </c>
      <c r="CC593" s="35">
        <f t="shared" ca="1" si="208"/>
        <v>0</v>
      </c>
      <c r="CD593" s="35">
        <f t="shared" ca="1" si="208"/>
        <v>0</v>
      </c>
      <c r="CE593" s="35">
        <f t="shared" ca="1" si="208"/>
        <v>0</v>
      </c>
      <c r="CF593" s="35">
        <f t="shared" ca="1" si="208"/>
        <v>0</v>
      </c>
      <c r="CG593" s="35">
        <f t="shared" ca="1" si="217"/>
        <v>0</v>
      </c>
      <c r="CH593" s="35">
        <f t="shared" ca="1" si="217"/>
        <v>0</v>
      </c>
      <c r="CI593" s="35">
        <f t="shared" ca="1" si="217"/>
        <v>0</v>
      </c>
      <c r="CJ593" s="35">
        <f t="shared" ca="1" si="209"/>
        <v>0</v>
      </c>
      <c r="CK593" s="35">
        <f t="shared" ca="1" si="209"/>
        <v>0</v>
      </c>
      <c r="CL593" s="35">
        <f t="shared" ca="1" si="209"/>
        <v>0</v>
      </c>
      <c r="CM593" s="35">
        <f t="shared" ca="1" si="209"/>
        <v>0</v>
      </c>
      <c r="CN593" s="35">
        <f t="shared" ca="1" si="209"/>
        <v>0</v>
      </c>
      <c r="CO593" s="35">
        <f t="shared" ca="1" si="209"/>
        <v>0</v>
      </c>
      <c r="CP593" s="35">
        <f t="shared" ca="1" si="211"/>
        <v>0</v>
      </c>
      <c r="CQ593" s="35">
        <f t="shared" ca="1" si="211"/>
        <v>0</v>
      </c>
      <c r="CR593" s="35">
        <f t="shared" ca="1" si="211"/>
        <v>0</v>
      </c>
      <c r="CS593" s="35">
        <f t="shared" ca="1" si="211"/>
        <v>0</v>
      </c>
      <c r="CT593" s="35">
        <f t="shared" ca="1" si="211"/>
        <v>0</v>
      </c>
      <c r="CU593" s="35">
        <f t="shared" ca="1" si="211"/>
        <v>0</v>
      </c>
      <c r="CV593" s="35">
        <f t="shared" ca="1" si="212"/>
        <v>0</v>
      </c>
      <c r="CW593" s="38">
        <f t="shared" ca="1" si="212"/>
        <v>0</v>
      </c>
      <c r="CX593" s="38">
        <f t="shared" ca="1" si="212"/>
        <v>0</v>
      </c>
      <c r="CY593" s="38">
        <f t="shared" ca="1" si="212"/>
        <v>0</v>
      </c>
      <c r="CZ593" s="39">
        <f t="shared" ca="1" si="212"/>
        <v>0</v>
      </c>
      <c r="DA593" s="35"/>
    </row>
    <row r="594" spans="4:105" x14ac:dyDescent="0.3">
      <c r="D594" s="19"/>
      <c r="E594" s="20"/>
      <c r="F594" s="21"/>
      <c r="G594" s="21"/>
      <c r="H594" s="21"/>
      <c r="I594" s="19"/>
      <c r="J594" s="19"/>
      <c r="K594" s="21"/>
      <c r="L594" s="21"/>
      <c r="M594" s="22"/>
      <c r="N594" s="22"/>
      <c r="O594" s="19"/>
      <c r="P594" s="21"/>
      <c r="Q594" s="62" t="str">
        <f>'Cutting Rules'!AD594</f>
        <v>0------------</v>
      </c>
      <c r="R594" s="23"/>
      <c r="S594" s="24"/>
      <c r="T594" s="78" t="s">
        <v>547</v>
      </c>
      <c r="U594" s="19"/>
      <c r="V594" s="25"/>
      <c r="W594" s="26"/>
      <c r="X594" s="27"/>
      <c r="Y594" s="47"/>
      <c r="Z594" s="121" t="str">
        <f>IFERROR(VLOOKUP(E594,[1]route!$E$3:$BL$10005,59,0),"")&amp;IFERROR(VLOOKUP(E594,[1]route!$E$3:$BL$10005,60,0),"")</f>
        <v/>
      </c>
      <c r="AA594" s="28">
        <f t="shared" si="214"/>
        <v>0</v>
      </c>
      <c r="AB594" s="77">
        <f t="shared" si="215"/>
        <v>0</v>
      </c>
      <c r="AC594" s="4">
        <f t="shared" si="213"/>
        <v>1</v>
      </c>
      <c r="AD594" s="29">
        <v>0</v>
      </c>
      <c r="AE594" s="30">
        <f ca="1">SUMIF([1]route!$E$3:$E$10005,E594,[1]!Table1[1])</f>
        <v>0</v>
      </c>
      <c r="AF594" s="30">
        <f ca="1">SUMIF([1]route!$E$3:$E$10005,E594,[1]!Table1[2])</f>
        <v>0</v>
      </c>
      <c r="AG594" s="30">
        <f ca="1">SUMIF([1]route!$E$3:$E$10005,E594,[1]!Table1[3])</f>
        <v>0</v>
      </c>
      <c r="AH594" s="30">
        <f ca="1">SUMIF([1]route!$E$3:$E$10005,E594,[1]!Table1[4])</f>
        <v>0</v>
      </c>
      <c r="AI594" s="30">
        <f ca="1">SUMIF([1]route!$E$3:$E$10005,E594,[1]!Table1[5])</f>
        <v>0</v>
      </c>
      <c r="AJ594" s="30">
        <f ca="1">SUMIF([1]route!$E$3:$E$10005,E594,[1]!Table1[6])</f>
        <v>0</v>
      </c>
      <c r="AK594" s="30">
        <f ca="1">SUMIF([1]route!$E$3:$E$10005,E594,[1]!Table1[7])</f>
        <v>0</v>
      </c>
      <c r="AL594" s="30">
        <f ca="1">SUMIF([1]route!$E$3:$E$10005,E594,[1]!Table1[8])</f>
        <v>0</v>
      </c>
      <c r="AM594" s="30">
        <f ca="1">SUMIF([1]route!$E$3:$E$10005,E594,[1]!Table1[9])</f>
        <v>0</v>
      </c>
      <c r="AN594" s="30">
        <f ca="1">SUMIF([1]route!$E$3:$E$10005,E594,[1]!Table1[10])</f>
        <v>0</v>
      </c>
      <c r="AO594" s="30">
        <f ca="1">SUMIF([1]route!$E$3:$E$10005,E594,[1]!Table1[11])</f>
        <v>0</v>
      </c>
      <c r="AP594" s="30">
        <f ca="1">SUMIF([1]route!$E$3:$E$10005,E594,[1]!Table1[12])</f>
        <v>0</v>
      </c>
      <c r="AQ594" s="30">
        <f ca="1">SUMIF([1]route!$E$3:$E$10005,E594,[1]!Table1[13])</f>
        <v>0</v>
      </c>
      <c r="AR594" s="30">
        <f ca="1">SUMIF([1]route!$E$3:$E$10005,E594,[1]!Table1[14])</f>
        <v>0</v>
      </c>
      <c r="AS594" s="30">
        <f ca="1">SUMIF([1]route!$E$3:$E$10005,E594,[1]!Table1[15])</f>
        <v>0</v>
      </c>
      <c r="AT594" s="30">
        <f ca="1">SUMIF([1]route!$E$3:$E$10005,E594,[1]!Table1[16])</f>
        <v>0</v>
      </c>
      <c r="AU594" s="30">
        <f ca="1">SUMIF([1]route!$E$3:$E$10005,E594,[1]!Table1[17])</f>
        <v>0</v>
      </c>
      <c r="AV594" s="30">
        <f ca="1">SUMIF([1]route!$E$3:$E$10005,E594,[1]!Table1[18])</f>
        <v>0</v>
      </c>
      <c r="AW594" s="30">
        <f ca="1">SUMIF([1]route!$E$3:$E$10005,E594,[1]!Table1[19])</f>
        <v>0</v>
      </c>
      <c r="AX594" s="30">
        <f ca="1">SUMIF([1]route!$E$3:$E$10005,E594,[1]!Table1[20])</f>
        <v>0</v>
      </c>
      <c r="AY594" s="30">
        <f ca="1">SUMIF([1]route!$E$3:$E$10005,E594,[1]!Table1[21])</f>
        <v>0</v>
      </c>
      <c r="AZ594" s="30">
        <f ca="1">SUMIF([1]route!$E$3:$E$10005,E594,[1]!Table1[22])</f>
        <v>0</v>
      </c>
      <c r="BA594" s="30">
        <f ca="1">SUMIF([1]route!$E$3:$E$10005,E594,[1]!Table1[23])</f>
        <v>0</v>
      </c>
      <c r="BB594" s="30">
        <f ca="1">SUMIF([1]route!$E$3:$E$10005,E594,[1]!Table1[24])</f>
        <v>0</v>
      </c>
      <c r="BC594" s="30">
        <f ca="1">SUMIF([1]route!$E$3:$E$10005,E594,[1]!Table1[25])</f>
        <v>0</v>
      </c>
      <c r="BD594" s="30">
        <f ca="1">SUMIF([1]route!$E$3:$E$10005,E594,[1]!Table1[26])</f>
        <v>0</v>
      </c>
      <c r="BE594" s="30">
        <f ca="1">SUMIF([1]route!$E$3:$E$10005,E594,[1]!Table1[27])</f>
        <v>0</v>
      </c>
      <c r="BF594" s="30">
        <f ca="1">SUMIF([1]route!$E$3:$E$10005,E594,[1]!Table1[28])</f>
        <v>0</v>
      </c>
      <c r="BG594" s="30">
        <f ca="1">SUMIF([1]route!$E$3:$E$10005,E594,[1]!Table1[29])</f>
        <v>0</v>
      </c>
      <c r="BH594" s="30">
        <f ca="1">SUMIF([1]route!$E$3:$E$10005,E594,[1]!Table1[30])</f>
        <v>0</v>
      </c>
      <c r="BI594" s="30">
        <f ca="1">SUMIF([1]route!$E$3:$E$10005,E594,[1]!Table1[31])</f>
        <v>0</v>
      </c>
      <c r="BJ594" s="30">
        <f ca="1">SUMIF([1]route!$E$3:$E$10005,E594,[1]!Table1[Remain PO])</f>
        <v>0</v>
      </c>
      <c r="BK594" s="31">
        <f ca="1">SUMIF([1]route!$E$3:$E$10005,E594,[1]!Table1[N+1])</f>
        <v>0</v>
      </c>
      <c r="BL594" s="31">
        <f ca="1">SUMIF([1]route!$E$3:$E$10005,E594,[1]!Table1[N+2])</f>
        <v>0</v>
      </c>
      <c r="BM594" s="31">
        <f ca="1">SUMIF([1]route!$E$3:$E$10005,E594,[1]!Table1[N+3])</f>
        <v>0</v>
      </c>
      <c r="BN594" s="32">
        <f ca="1">SUMIF([1]route!$E$3:$E$10005,E594,[1]!Table1[N+4])</f>
        <v>0</v>
      </c>
      <c r="BP594" s="37">
        <f t="shared" si="216"/>
        <v>0</v>
      </c>
      <c r="BQ594" s="35">
        <f t="shared" ca="1" si="219"/>
        <v>0</v>
      </c>
      <c r="BR594" s="35">
        <f t="shared" ca="1" si="219"/>
        <v>0</v>
      </c>
      <c r="BS594" s="35">
        <f t="shared" ca="1" si="219"/>
        <v>0</v>
      </c>
      <c r="BT594" s="35">
        <f t="shared" ca="1" si="218"/>
        <v>0</v>
      </c>
      <c r="BU594" s="35">
        <f t="shared" ca="1" si="218"/>
        <v>0</v>
      </c>
      <c r="BV594" s="35">
        <f t="shared" ca="1" si="218"/>
        <v>0</v>
      </c>
      <c r="BW594" s="35">
        <f t="shared" ca="1" si="218"/>
        <v>0</v>
      </c>
      <c r="BX594" s="35">
        <f t="shared" ca="1" si="218"/>
        <v>0</v>
      </c>
      <c r="BY594" s="35">
        <f t="shared" ca="1" si="218"/>
        <v>0</v>
      </c>
      <c r="BZ594" s="35">
        <f t="shared" ca="1" si="208"/>
        <v>0</v>
      </c>
      <c r="CA594" s="35">
        <f t="shared" ca="1" si="208"/>
        <v>0</v>
      </c>
      <c r="CB594" s="35">
        <f t="shared" ca="1" si="208"/>
        <v>0</v>
      </c>
      <c r="CC594" s="35">
        <f t="shared" ca="1" si="208"/>
        <v>0</v>
      </c>
      <c r="CD594" s="35">
        <f t="shared" ca="1" si="208"/>
        <v>0</v>
      </c>
      <c r="CE594" s="35">
        <f t="shared" ca="1" si="208"/>
        <v>0</v>
      </c>
      <c r="CF594" s="35">
        <f t="shared" ca="1" si="208"/>
        <v>0</v>
      </c>
      <c r="CG594" s="35">
        <f t="shared" ca="1" si="217"/>
        <v>0</v>
      </c>
      <c r="CH594" s="35">
        <f t="shared" ca="1" si="217"/>
        <v>0</v>
      </c>
      <c r="CI594" s="35">
        <f t="shared" ca="1" si="217"/>
        <v>0</v>
      </c>
      <c r="CJ594" s="35">
        <f t="shared" ca="1" si="209"/>
        <v>0</v>
      </c>
      <c r="CK594" s="35">
        <f t="shared" ca="1" si="209"/>
        <v>0</v>
      </c>
      <c r="CL594" s="35">
        <f t="shared" ca="1" si="209"/>
        <v>0</v>
      </c>
      <c r="CM594" s="35">
        <f t="shared" ca="1" si="209"/>
        <v>0</v>
      </c>
      <c r="CN594" s="35">
        <f t="shared" ca="1" si="209"/>
        <v>0</v>
      </c>
      <c r="CO594" s="35">
        <f t="shared" ca="1" si="209"/>
        <v>0</v>
      </c>
      <c r="CP594" s="35">
        <f t="shared" ca="1" si="211"/>
        <v>0</v>
      </c>
      <c r="CQ594" s="35">
        <f t="shared" ca="1" si="211"/>
        <v>0</v>
      </c>
      <c r="CR594" s="35">
        <f t="shared" ca="1" si="211"/>
        <v>0</v>
      </c>
      <c r="CS594" s="35">
        <f t="shared" ca="1" si="211"/>
        <v>0</v>
      </c>
      <c r="CT594" s="35">
        <f t="shared" ca="1" si="211"/>
        <v>0</v>
      </c>
      <c r="CU594" s="35">
        <f t="shared" ca="1" si="211"/>
        <v>0</v>
      </c>
      <c r="CV594" s="35">
        <f t="shared" ca="1" si="212"/>
        <v>0</v>
      </c>
      <c r="CW594" s="38">
        <f t="shared" ca="1" si="212"/>
        <v>0</v>
      </c>
      <c r="CX594" s="38">
        <f t="shared" ca="1" si="212"/>
        <v>0</v>
      </c>
      <c r="CY594" s="38">
        <f t="shared" ca="1" si="212"/>
        <v>0</v>
      </c>
      <c r="CZ594" s="39">
        <f t="shared" ca="1" si="212"/>
        <v>0</v>
      </c>
      <c r="DA594" s="35"/>
    </row>
    <row r="595" spans="4:105" x14ac:dyDescent="0.3">
      <c r="D595" s="19"/>
      <c r="E595" s="20"/>
      <c r="F595" s="21"/>
      <c r="G595" s="21"/>
      <c r="H595" s="21"/>
      <c r="I595" s="19"/>
      <c r="J595" s="19"/>
      <c r="K595" s="21"/>
      <c r="L595" s="21"/>
      <c r="M595" s="22"/>
      <c r="N595" s="22"/>
      <c r="O595" s="19"/>
      <c r="P595" s="21"/>
      <c r="Q595" s="62" t="str">
        <f>'Cutting Rules'!AD595</f>
        <v>0------------</v>
      </c>
      <c r="R595" s="23"/>
      <c r="S595" s="24"/>
      <c r="T595" s="78" t="s">
        <v>547</v>
      </c>
      <c r="U595" s="19"/>
      <c r="V595" s="25"/>
      <c r="W595" s="26"/>
      <c r="X595" s="27"/>
      <c r="Y595" s="47"/>
      <c r="Z595" s="121" t="str">
        <f>IFERROR(VLOOKUP(E595,[1]route!$E$3:$BL$10005,59,0),"")&amp;IFERROR(VLOOKUP(E595,[1]route!$E$3:$BL$10005,60,0),"")</f>
        <v/>
      </c>
      <c r="AA595" s="28">
        <f t="shared" si="214"/>
        <v>0</v>
      </c>
      <c r="AB595" s="77">
        <f t="shared" si="215"/>
        <v>0</v>
      </c>
      <c r="AC595" s="4">
        <f t="shared" si="213"/>
        <v>1</v>
      </c>
      <c r="AD595" s="29">
        <v>0</v>
      </c>
      <c r="AE595" s="30">
        <f ca="1">SUMIF([1]route!$E$3:$E$10005,E595,[1]!Table1[1])</f>
        <v>0</v>
      </c>
      <c r="AF595" s="30">
        <f ca="1">SUMIF([1]route!$E$3:$E$10005,E595,[1]!Table1[2])</f>
        <v>0</v>
      </c>
      <c r="AG595" s="30">
        <f ca="1">SUMIF([1]route!$E$3:$E$10005,E595,[1]!Table1[3])</f>
        <v>0</v>
      </c>
      <c r="AH595" s="30">
        <f ca="1">SUMIF([1]route!$E$3:$E$10005,E595,[1]!Table1[4])</f>
        <v>0</v>
      </c>
      <c r="AI595" s="30">
        <f ca="1">SUMIF([1]route!$E$3:$E$10005,E595,[1]!Table1[5])</f>
        <v>0</v>
      </c>
      <c r="AJ595" s="30">
        <f ca="1">SUMIF([1]route!$E$3:$E$10005,E595,[1]!Table1[6])</f>
        <v>0</v>
      </c>
      <c r="AK595" s="30">
        <f ca="1">SUMIF([1]route!$E$3:$E$10005,E595,[1]!Table1[7])</f>
        <v>0</v>
      </c>
      <c r="AL595" s="30">
        <f ca="1">SUMIF([1]route!$E$3:$E$10005,E595,[1]!Table1[8])</f>
        <v>0</v>
      </c>
      <c r="AM595" s="30">
        <f ca="1">SUMIF([1]route!$E$3:$E$10005,E595,[1]!Table1[9])</f>
        <v>0</v>
      </c>
      <c r="AN595" s="30">
        <f ca="1">SUMIF([1]route!$E$3:$E$10005,E595,[1]!Table1[10])</f>
        <v>0</v>
      </c>
      <c r="AO595" s="30">
        <f ca="1">SUMIF([1]route!$E$3:$E$10005,E595,[1]!Table1[11])</f>
        <v>0</v>
      </c>
      <c r="AP595" s="30">
        <f ca="1">SUMIF([1]route!$E$3:$E$10005,E595,[1]!Table1[12])</f>
        <v>0</v>
      </c>
      <c r="AQ595" s="30">
        <f ca="1">SUMIF([1]route!$E$3:$E$10005,E595,[1]!Table1[13])</f>
        <v>0</v>
      </c>
      <c r="AR595" s="30">
        <f ca="1">SUMIF([1]route!$E$3:$E$10005,E595,[1]!Table1[14])</f>
        <v>0</v>
      </c>
      <c r="AS595" s="30">
        <f ca="1">SUMIF([1]route!$E$3:$E$10005,E595,[1]!Table1[15])</f>
        <v>0</v>
      </c>
      <c r="AT595" s="30">
        <f ca="1">SUMIF([1]route!$E$3:$E$10005,E595,[1]!Table1[16])</f>
        <v>0</v>
      </c>
      <c r="AU595" s="30">
        <f ca="1">SUMIF([1]route!$E$3:$E$10005,E595,[1]!Table1[17])</f>
        <v>0</v>
      </c>
      <c r="AV595" s="30">
        <f ca="1">SUMIF([1]route!$E$3:$E$10005,E595,[1]!Table1[18])</f>
        <v>0</v>
      </c>
      <c r="AW595" s="30">
        <f ca="1">SUMIF([1]route!$E$3:$E$10005,E595,[1]!Table1[19])</f>
        <v>0</v>
      </c>
      <c r="AX595" s="30">
        <f ca="1">SUMIF([1]route!$E$3:$E$10005,E595,[1]!Table1[20])</f>
        <v>0</v>
      </c>
      <c r="AY595" s="30">
        <f ca="1">SUMIF([1]route!$E$3:$E$10005,E595,[1]!Table1[21])</f>
        <v>0</v>
      </c>
      <c r="AZ595" s="30">
        <f ca="1">SUMIF([1]route!$E$3:$E$10005,E595,[1]!Table1[22])</f>
        <v>0</v>
      </c>
      <c r="BA595" s="30">
        <f ca="1">SUMIF([1]route!$E$3:$E$10005,E595,[1]!Table1[23])</f>
        <v>0</v>
      </c>
      <c r="BB595" s="30">
        <f ca="1">SUMIF([1]route!$E$3:$E$10005,E595,[1]!Table1[24])</f>
        <v>0</v>
      </c>
      <c r="BC595" s="30">
        <f ca="1">SUMIF([1]route!$E$3:$E$10005,E595,[1]!Table1[25])</f>
        <v>0</v>
      </c>
      <c r="BD595" s="30">
        <f ca="1">SUMIF([1]route!$E$3:$E$10005,E595,[1]!Table1[26])</f>
        <v>0</v>
      </c>
      <c r="BE595" s="30">
        <f ca="1">SUMIF([1]route!$E$3:$E$10005,E595,[1]!Table1[27])</f>
        <v>0</v>
      </c>
      <c r="BF595" s="30">
        <f ca="1">SUMIF([1]route!$E$3:$E$10005,E595,[1]!Table1[28])</f>
        <v>0</v>
      </c>
      <c r="BG595" s="30">
        <f ca="1">SUMIF([1]route!$E$3:$E$10005,E595,[1]!Table1[29])</f>
        <v>0</v>
      </c>
      <c r="BH595" s="30">
        <f ca="1">SUMIF([1]route!$E$3:$E$10005,E595,[1]!Table1[30])</f>
        <v>0</v>
      </c>
      <c r="BI595" s="30">
        <f ca="1">SUMIF([1]route!$E$3:$E$10005,E595,[1]!Table1[31])</f>
        <v>0</v>
      </c>
      <c r="BJ595" s="30">
        <f ca="1">SUMIF([1]route!$E$3:$E$10005,E595,[1]!Table1[Remain PO])</f>
        <v>0</v>
      </c>
      <c r="BK595" s="31">
        <f ca="1">SUMIF([1]route!$E$3:$E$10005,E595,[1]!Table1[N+1])</f>
        <v>0</v>
      </c>
      <c r="BL595" s="31">
        <f ca="1">SUMIF([1]route!$E$3:$E$10005,E595,[1]!Table1[N+2])</f>
        <v>0</v>
      </c>
      <c r="BM595" s="31">
        <f ca="1">SUMIF([1]route!$E$3:$E$10005,E595,[1]!Table1[N+3])</f>
        <v>0</v>
      </c>
      <c r="BN595" s="32">
        <f ca="1">SUMIF([1]route!$E$3:$E$10005,E595,[1]!Table1[N+4])</f>
        <v>0</v>
      </c>
      <c r="BP595" s="37">
        <f t="shared" si="216"/>
        <v>0</v>
      </c>
      <c r="BQ595" s="35">
        <f t="shared" ca="1" si="219"/>
        <v>0</v>
      </c>
      <c r="BR595" s="35">
        <f t="shared" ca="1" si="219"/>
        <v>0</v>
      </c>
      <c r="BS595" s="35">
        <f t="shared" ca="1" si="219"/>
        <v>0</v>
      </c>
      <c r="BT595" s="35">
        <f t="shared" ca="1" si="218"/>
        <v>0</v>
      </c>
      <c r="BU595" s="35">
        <f t="shared" ca="1" si="218"/>
        <v>0</v>
      </c>
      <c r="BV595" s="35">
        <f t="shared" ca="1" si="218"/>
        <v>0</v>
      </c>
      <c r="BW595" s="35">
        <f t="shared" ca="1" si="218"/>
        <v>0</v>
      </c>
      <c r="BX595" s="35">
        <f t="shared" ca="1" si="218"/>
        <v>0</v>
      </c>
      <c r="BY595" s="35">
        <f t="shared" ca="1" si="218"/>
        <v>0</v>
      </c>
      <c r="BZ595" s="35">
        <f t="shared" ca="1" si="208"/>
        <v>0</v>
      </c>
      <c r="CA595" s="35">
        <f t="shared" ca="1" si="208"/>
        <v>0</v>
      </c>
      <c r="CB595" s="35">
        <f t="shared" ca="1" si="208"/>
        <v>0</v>
      </c>
      <c r="CC595" s="35">
        <f t="shared" ca="1" si="208"/>
        <v>0</v>
      </c>
      <c r="CD595" s="35">
        <f t="shared" ca="1" si="208"/>
        <v>0</v>
      </c>
      <c r="CE595" s="35">
        <f t="shared" ca="1" si="208"/>
        <v>0</v>
      </c>
      <c r="CF595" s="35">
        <f t="shared" ca="1" si="208"/>
        <v>0</v>
      </c>
      <c r="CG595" s="35">
        <f t="shared" ca="1" si="217"/>
        <v>0</v>
      </c>
      <c r="CH595" s="35">
        <f t="shared" ca="1" si="217"/>
        <v>0</v>
      </c>
      <c r="CI595" s="35">
        <f t="shared" ca="1" si="217"/>
        <v>0</v>
      </c>
      <c r="CJ595" s="35">
        <f t="shared" ca="1" si="209"/>
        <v>0</v>
      </c>
      <c r="CK595" s="35">
        <f t="shared" ca="1" si="209"/>
        <v>0</v>
      </c>
      <c r="CL595" s="35">
        <f t="shared" ca="1" si="209"/>
        <v>0</v>
      </c>
      <c r="CM595" s="35">
        <f t="shared" ca="1" si="209"/>
        <v>0</v>
      </c>
      <c r="CN595" s="35">
        <f t="shared" ca="1" si="209"/>
        <v>0</v>
      </c>
      <c r="CO595" s="35">
        <f t="shared" ca="1" si="209"/>
        <v>0</v>
      </c>
      <c r="CP595" s="35">
        <f t="shared" ca="1" si="211"/>
        <v>0</v>
      </c>
      <c r="CQ595" s="35">
        <f t="shared" ca="1" si="211"/>
        <v>0</v>
      </c>
      <c r="CR595" s="35">
        <f t="shared" ca="1" si="211"/>
        <v>0</v>
      </c>
      <c r="CS595" s="35">
        <f t="shared" ca="1" si="211"/>
        <v>0</v>
      </c>
      <c r="CT595" s="35">
        <f t="shared" ca="1" si="211"/>
        <v>0</v>
      </c>
      <c r="CU595" s="35">
        <f t="shared" ca="1" si="211"/>
        <v>0</v>
      </c>
      <c r="CV595" s="35">
        <f t="shared" ca="1" si="212"/>
        <v>0</v>
      </c>
      <c r="CW595" s="38">
        <f t="shared" ca="1" si="212"/>
        <v>0</v>
      </c>
      <c r="CX595" s="38">
        <f t="shared" ca="1" si="212"/>
        <v>0</v>
      </c>
      <c r="CY595" s="38">
        <f t="shared" ca="1" si="212"/>
        <v>0</v>
      </c>
      <c r="CZ595" s="39">
        <f t="shared" ca="1" si="212"/>
        <v>0</v>
      </c>
      <c r="DA595" s="35"/>
    </row>
    <row r="596" spans="4:105" x14ac:dyDescent="0.3">
      <c r="D596" s="19"/>
      <c r="E596" s="20"/>
      <c r="F596" s="21"/>
      <c r="G596" s="21"/>
      <c r="H596" s="21"/>
      <c r="I596" s="19"/>
      <c r="J596" s="19"/>
      <c r="K596" s="21"/>
      <c r="L596" s="21"/>
      <c r="M596" s="22"/>
      <c r="N596" s="22"/>
      <c r="O596" s="19"/>
      <c r="P596" s="21"/>
      <c r="Q596" s="62" t="str">
        <f>'Cutting Rules'!AD596</f>
        <v>0------------</v>
      </c>
      <c r="R596" s="23"/>
      <c r="S596" s="24"/>
      <c r="T596" s="78" t="s">
        <v>547</v>
      </c>
      <c r="U596" s="19"/>
      <c r="V596" s="25"/>
      <c r="W596" s="26"/>
      <c r="X596" s="27"/>
      <c r="Y596" s="47"/>
      <c r="Z596" s="121" t="str">
        <f>IFERROR(VLOOKUP(E596,[1]route!$E$3:$BL$10005,59,0),"")&amp;IFERROR(VLOOKUP(E596,[1]route!$E$3:$BL$10005,60,0),"")</f>
        <v/>
      </c>
      <c r="AA596" s="28">
        <f t="shared" si="214"/>
        <v>0</v>
      </c>
      <c r="AB596" s="77">
        <f t="shared" si="215"/>
        <v>0</v>
      </c>
      <c r="AC596" s="4">
        <f t="shared" si="213"/>
        <v>1</v>
      </c>
      <c r="AD596" s="29">
        <v>0</v>
      </c>
      <c r="AE596" s="30">
        <f ca="1">SUMIF([1]route!$E$3:$E$10005,E596,[1]!Table1[1])</f>
        <v>0</v>
      </c>
      <c r="AF596" s="30">
        <f ca="1">SUMIF([1]route!$E$3:$E$10005,E596,[1]!Table1[2])</f>
        <v>0</v>
      </c>
      <c r="AG596" s="30">
        <f ca="1">SUMIF([1]route!$E$3:$E$10005,E596,[1]!Table1[3])</f>
        <v>0</v>
      </c>
      <c r="AH596" s="30">
        <f ca="1">SUMIF([1]route!$E$3:$E$10005,E596,[1]!Table1[4])</f>
        <v>0</v>
      </c>
      <c r="AI596" s="30">
        <f ca="1">SUMIF([1]route!$E$3:$E$10005,E596,[1]!Table1[5])</f>
        <v>0</v>
      </c>
      <c r="AJ596" s="30">
        <f ca="1">SUMIF([1]route!$E$3:$E$10005,E596,[1]!Table1[6])</f>
        <v>0</v>
      </c>
      <c r="AK596" s="30">
        <f ca="1">SUMIF([1]route!$E$3:$E$10005,E596,[1]!Table1[7])</f>
        <v>0</v>
      </c>
      <c r="AL596" s="30">
        <f ca="1">SUMIF([1]route!$E$3:$E$10005,E596,[1]!Table1[8])</f>
        <v>0</v>
      </c>
      <c r="AM596" s="30">
        <f ca="1">SUMIF([1]route!$E$3:$E$10005,E596,[1]!Table1[9])</f>
        <v>0</v>
      </c>
      <c r="AN596" s="30">
        <f ca="1">SUMIF([1]route!$E$3:$E$10005,E596,[1]!Table1[10])</f>
        <v>0</v>
      </c>
      <c r="AO596" s="30">
        <f ca="1">SUMIF([1]route!$E$3:$E$10005,E596,[1]!Table1[11])</f>
        <v>0</v>
      </c>
      <c r="AP596" s="30">
        <f ca="1">SUMIF([1]route!$E$3:$E$10005,E596,[1]!Table1[12])</f>
        <v>0</v>
      </c>
      <c r="AQ596" s="30">
        <f ca="1">SUMIF([1]route!$E$3:$E$10005,E596,[1]!Table1[13])</f>
        <v>0</v>
      </c>
      <c r="AR596" s="30">
        <f ca="1">SUMIF([1]route!$E$3:$E$10005,E596,[1]!Table1[14])</f>
        <v>0</v>
      </c>
      <c r="AS596" s="30">
        <f ca="1">SUMIF([1]route!$E$3:$E$10005,E596,[1]!Table1[15])</f>
        <v>0</v>
      </c>
      <c r="AT596" s="30">
        <f ca="1">SUMIF([1]route!$E$3:$E$10005,E596,[1]!Table1[16])</f>
        <v>0</v>
      </c>
      <c r="AU596" s="30">
        <f ca="1">SUMIF([1]route!$E$3:$E$10005,E596,[1]!Table1[17])</f>
        <v>0</v>
      </c>
      <c r="AV596" s="30">
        <f ca="1">SUMIF([1]route!$E$3:$E$10005,E596,[1]!Table1[18])</f>
        <v>0</v>
      </c>
      <c r="AW596" s="30">
        <f ca="1">SUMIF([1]route!$E$3:$E$10005,E596,[1]!Table1[19])</f>
        <v>0</v>
      </c>
      <c r="AX596" s="30">
        <f ca="1">SUMIF([1]route!$E$3:$E$10005,E596,[1]!Table1[20])</f>
        <v>0</v>
      </c>
      <c r="AY596" s="30">
        <f ca="1">SUMIF([1]route!$E$3:$E$10005,E596,[1]!Table1[21])</f>
        <v>0</v>
      </c>
      <c r="AZ596" s="30">
        <f ca="1">SUMIF([1]route!$E$3:$E$10005,E596,[1]!Table1[22])</f>
        <v>0</v>
      </c>
      <c r="BA596" s="30">
        <f ca="1">SUMIF([1]route!$E$3:$E$10005,E596,[1]!Table1[23])</f>
        <v>0</v>
      </c>
      <c r="BB596" s="30">
        <f ca="1">SUMIF([1]route!$E$3:$E$10005,E596,[1]!Table1[24])</f>
        <v>0</v>
      </c>
      <c r="BC596" s="30">
        <f ca="1">SUMIF([1]route!$E$3:$E$10005,E596,[1]!Table1[25])</f>
        <v>0</v>
      </c>
      <c r="BD596" s="30">
        <f ca="1">SUMIF([1]route!$E$3:$E$10005,E596,[1]!Table1[26])</f>
        <v>0</v>
      </c>
      <c r="BE596" s="30">
        <f ca="1">SUMIF([1]route!$E$3:$E$10005,E596,[1]!Table1[27])</f>
        <v>0</v>
      </c>
      <c r="BF596" s="30">
        <f ca="1">SUMIF([1]route!$E$3:$E$10005,E596,[1]!Table1[28])</f>
        <v>0</v>
      </c>
      <c r="BG596" s="30">
        <f ca="1">SUMIF([1]route!$E$3:$E$10005,E596,[1]!Table1[29])</f>
        <v>0</v>
      </c>
      <c r="BH596" s="30">
        <f ca="1">SUMIF([1]route!$E$3:$E$10005,E596,[1]!Table1[30])</f>
        <v>0</v>
      </c>
      <c r="BI596" s="30">
        <f ca="1">SUMIF([1]route!$E$3:$E$10005,E596,[1]!Table1[31])</f>
        <v>0</v>
      </c>
      <c r="BJ596" s="30">
        <f ca="1">SUMIF([1]route!$E$3:$E$10005,E596,[1]!Table1[Remain PO])</f>
        <v>0</v>
      </c>
      <c r="BK596" s="31">
        <f ca="1">SUMIF([1]route!$E$3:$E$10005,E596,[1]!Table1[N+1])</f>
        <v>0</v>
      </c>
      <c r="BL596" s="31">
        <f ca="1">SUMIF([1]route!$E$3:$E$10005,E596,[1]!Table1[N+2])</f>
        <v>0</v>
      </c>
      <c r="BM596" s="31">
        <f ca="1">SUMIF([1]route!$E$3:$E$10005,E596,[1]!Table1[N+3])</f>
        <v>0</v>
      </c>
      <c r="BN596" s="32">
        <f ca="1">SUMIF([1]route!$E$3:$E$10005,E596,[1]!Table1[N+4])</f>
        <v>0</v>
      </c>
      <c r="BP596" s="37">
        <f t="shared" si="216"/>
        <v>0</v>
      </c>
      <c r="BQ596" s="35">
        <f t="shared" ca="1" si="219"/>
        <v>0</v>
      </c>
      <c r="BR596" s="35">
        <f t="shared" ca="1" si="219"/>
        <v>0</v>
      </c>
      <c r="BS596" s="35">
        <f t="shared" ca="1" si="219"/>
        <v>0</v>
      </c>
      <c r="BT596" s="35">
        <f t="shared" ca="1" si="218"/>
        <v>0</v>
      </c>
      <c r="BU596" s="35">
        <f t="shared" ca="1" si="218"/>
        <v>0</v>
      </c>
      <c r="BV596" s="35">
        <f t="shared" ca="1" si="218"/>
        <v>0</v>
      </c>
      <c r="BW596" s="35">
        <f t="shared" ca="1" si="218"/>
        <v>0</v>
      </c>
      <c r="BX596" s="35">
        <f t="shared" ca="1" si="218"/>
        <v>0</v>
      </c>
      <c r="BY596" s="35">
        <f t="shared" ca="1" si="218"/>
        <v>0</v>
      </c>
      <c r="BZ596" s="35">
        <f t="shared" ca="1" si="208"/>
        <v>0</v>
      </c>
      <c r="CA596" s="35">
        <f t="shared" ca="1" si="208"/>
        <v>0</v>
      </c>
      <c r="CB596" s="35">
        <f t="shared" ca="1" si="208"/>
        <v>0</v>
      </c>
      <c r="CC596" s="35">
        <f t="shared" ca="1" si="208"/>
        <v>0</v>
      </c>
      <c r="CD596" s="35">
        <f t="shared" ca="1" si="208"/>
        <v>0</v>
      </c>
      <c r="CE596" s="35">
        <f t="shared" ca="1" si="208"/>
        <v>0</v>
      </c>
      <c r="CF596" s="35">
        <f t="shared" ca="1" si="208"/>
        <v>0</v>
      </c>
      <c r="CG596" s="35">
        <f t="shared" ca="1" si="217"/>
        <v>0</v>
      </c>
      <c r="CH596" s="35">
        <f t="shared" ca="1" si="217"/>
        <v>0</v>
      </c>
      <c r="CI596" s="35">
        <f t="shared" ca="1" si="217"/>
        <v>0</v>
      </c>
      <c r="CJ596" s="35">
        <f t="shared" ca="1" si="209"/>
        <v>0</v>
      </c>
      <c r="CK596" s="35">
        <f t="shared" ca="1" si="209"/>
        <v>0</v>
      </c>
      <c r="CL596" s="35">
        <f t="shared" ca="1" si="209"/>
        <v>0</v>
      </c>
      <c r="CM596" s="35">
        <f t="shared" ca="1" si="209"/>
        <v>0</v>
      </c>
      <c r="CN596" s="35">
        <f t="shared" ca="1" si="209"/>
        <v>0</v>
      </c>
      <c r="CO596" s="35">
        <f t="shared" ca="1" si="209"/>
        <v>0</v>
      </c>
      <c r="CP596" s="35">
        <f t="shared" ca="1" si="211"/>
        <v>0</v>
      </c>
      <c r="CQ596" s="35">
        <f t="shared" ca="1" si="211"/>
        <v>0</v>
      </c>
      <c r="CR596" s="35">
        <f t="shared" ca="1" si="211"/>
        <v>0</v>
      </c>
      <c r="CS596" s="35">
        <f t="shared" ca="1" si="211"/>
        <v>0</v>
      </c>
      <c r="CT596" s="35">
        <f t="shared" ca="1" si="211"/>
        <v>0</v>
      </c>
      <c r="CU596" s="35">
        <f t="shared" ca="1" si="211"/>
        <v>0</v>
      </c>
      <c r="CV596" s="35">
        <f t="shared" ca="1" si="212"/>
        <v>0</v>
      </c>
      <c r="CW596" s="38">
        <f t="shared" ca="1" si="212"/>
        <v>0</v>
      </c>
      <c r="CX596" s="38">
        <f t="shared" ca="1" si="212"/>
        <v>0</v>
      </c>
      <c r="CY596" s="38">
        <f t="shared" ca="1" si="212"/>
        <v>0</v>
      </c>
      <c r="CZ596" s="39">
        <f t="shared" ca="1" si="212"/>
        <v>0</v>
      </c>
      <c r="DA596" s="35"/>
    </row>
    <row r="597" spans="4:105" x14ac:dyDescent="0.3">
      <c r="D597" s="19"/>
      <c r="E597" s="20"/>
      <c r="F597" s="21"/>
      <c r="G597" s="21"/>
      <c r="H597" s="21"/>
      <c r="I597" s="19"/>
      <c r="J597" s="19"/>
      <c r="K597" s="21"/>
      <c r="L597" s="21"/>
      <c r="M597" s="22"/>
      <c r="N597" s="22"/>
      <c r="O597" s="19"/>
      <c r="P597" s="21"/>
      <c r="Q597" s="62" t="str">
        <f>'Cutting Rules'!AD597</f>
        <v>0------------</v>
      </c>
      <c r="R597" s="23"/>
      <c r="S597" s="24"/>
      <c r="T597" s="78" t="s">
        <v>547</v>
      </c>
      <c r="U597" s="19"/>
      <c r="V597" s="25"/>
      <c r="W597" s="26"/>
      <c r="X597" s="27"/>
      <c r="Y597" s="47"/>
      <c r="Z597" s="121" t="str">
        <f>IFERROR(VLOOKUP(E597,[1]route!$E$3:$BL$10005,59,0),"")&amp;IFERROR(VLOOKUP(E597,[1]route!$E$3:$BL$10005,60,0),"")</f>
        <v/>
      </c>
      <c r="AA597" s="28">
        <f t="shared" si="214"/>
        <v>0</v>
      </c>
      <c r="AB597" s="77">
        <f t="shared" si="215"/>
        <v>0</v>
      </c>
      <c r="AC597" s="4">
        <f t="shared" si="213"/>
        <v>1</v>
      </c>
      <c r="AD597" s="29">
        <v>0</v>
      </c>
      <c r="AE597" s="30">
        <f ca="1">SUMIF([1]route!$E$3:$E$10005,E597,[1]!Table1[1])</f>
        <v>0</v>
      </c>
      <c r="AF597" s="30">
        <f ca="1">SUMIF([1]route!$E$3:$E$10005,E597,[1]!Table1[2])</f>
        <v>0</v>
      </c>
      <c r="AG597" s="30">
        <f ca="1">SUMIF([1]route!$E$3:$E$10005,E597,[1]!Table1[3])</f>
        <v>0</v>
      </c>
      <c r="AH597" s="30">
        <f ca="1">SUMIF([1]route!$E$3:$E$10005,E597,[1]!Table1[4])</f>
        <v>0</v>
      </c>
      <c r="AI597" s="30">
        <f ca="1">SUMIF([1]route!$E$3:$E$10005,E597,[1]!Table1[5])</f>
        <v>0</v>
      </c>
      <c r="AJ597" s="30">
        <f ca="1">SUMIF([1]route!$E$3:$E$10005,E597,[1]!Table1[6])</f>
        <v>0</v>
      </c>
      <c r="AK597" s="30">
        <f ca="1">SUMIF([1]route!$E$3:$E$10005,E597,[1]!Table1[7])</f>
        <v>0</v>
      </c>
      <c r="AL597" s="30">
        <f ca="1">SUMIF([1]route!$E$3:$E$10005,E597,[1]!Table1[8])</f>
        <v>0</v>
      </c>
      <c r="AM597" s="30">
        <f ca="1">SUMIF([1]route!$E$3:$E$10005,E597,[1]!Table1[9])</f>
        <v>0</v>
      </c>
      <c r="AN597" s="30">
        <f ca="1">SUMIF([1]route!$E$3:$E$10005,E597,[1]!Table1[10])</f>
        <v>0</v>
      </c>
      <c r="AO597" s="30">
        <f ca="1">SUMIF([1]route!$E$3:$E$10005,E597,[1]!Table1[11])</f>
        <v>0</v>
      </c>
      <c r="AP597" s="30">
        <f ca="1">SUMIF([1]route!$E$3:$E$10005,E597,[1]!Table1[12])</f>
        <v>0</v>
      </c>
      <c r="AQ597" s="30">
        <f ca="1">SUMIF([1]route!$E$3:$E$10005,E597,[1]!Table1[13])</f>
        <v>0</v>
      </c>
      <c r="AR597" s="30">
        <f ca="1">SUMIF([1]route!$E$3:$E$10005,E597,[1]!Table1[14])</f>
        <v>0</v>
      </c>
      <c r="AS597" s="30">
        <f ca="1">SUMIF([1]route!$E$3:$E$10005,E597,[1]!Table1[15])</f>
        <v>0</v>
      </c>
      <c r="AT597" s="30">
        <f ca="1">SUMIF([1]route!$E$3:$E$10005,E597,[1]!Table1[16])</f>
        <v>0</v>
      </c>
      <c r="AU597" s="30">
        <f ca="1">SUMIF([1]route!$E$3:$E$10005,E597,[1]!Table1[17])</f>
        <v>0</v>
      </c>
      <c r="AV597" s="30">
        <f ca="1">SUMIF([1]route!$E$3:$E$10005,E597,[1]!Table1[18])</f>
        <v>0</v>
      </c>
      <c r="AW597" s="30">
        <f ca="1">SUMIF([1]route!$E$3:$E$10005,E597,[1]!Table1[19])</f>
        <v>0</v>
      </c>
      <c r="AX597" s="30">
        <f ca="1">SUMIF([1]route!$E$3:$E$10005,E597,[1]!Table1[20])</f>
        <v>0</v>
      </c>
      <c r="AY597" s="30">
        <f ca="1">SUMIF([1]route!$E$3:$E$10005,E597,[1]!Table1[21])</f>
        <v>0</v>
      </c>
      <c r="AZ597" s="30">
        <f ca="1">SUMIF([1]route!$E$3:$E$10005,E597,[1]!Table1[22])</f>
        <v>0</v>
      </c>
      <c r="BA597" s="30">
        <f ca="1">SUMIF([1]route!$E$3:$E$10005,E597,[1]!Table1[23])</f>
        <v>0</v>
      </c>
      <c r="BB597" s="30">
        <f ca="1">SUMIF([1]route!$E$3:$E$10005,E597,[1]!Table1[24])</f>
        <v>0</v>
      </c>
      <c r="BC597" s="30">
        <f ca="1">SUMIF([1]route!$E$3:$E$10005,E597,[1]!Table1[25])</f>
        <v>0</v>
      </c>
      <c r="BD597" s="30">
        <f ca="1">SUMIF([1]route!$E$3:$E$10005,E597,[1]!Table1[26])</f>
        <v>0</v>
      </c>
      <c r="BE597" s="30">
        <f ca="1">SUMIF([1]route!$E$3:$E$10005,E597,[1]!Table1[27])</f>
        <v>0</v>
      </c>
      <c r="BF597" s="30">
        <f ca="1">SUMIF([1]route!$E$3:$E$10005,E597,[1]!Table1[28])</f>
        <v>0</v>
      </c>
      <c r="BG597" s="30">
        <f ca="1">SUMIF([1]route!$E$3:$E$10005,E597,[1]!Table1[29])</f>
        <v>0</v>
      </c>
      <c r="BH597" s="30">
        <f ca="1">SUMIF([1]route!$E$3:$E$10005,E597,[1]!Table1[30])</f>
        <v>0</v>
      </c>
      <c r="BI597" s="30">
        <f ca="1">SUMIF([1]route!$E$3:$E$10005,E597,[1]!Table1[31])</f>
        <v>0</v>
      </c>
      <c r="BJ597" s="30">
        <f ca="1">SUMIF([1]route!$E$3:$E$10005,E597,[1]!Table1[Remain PO])</f>
        <v>0</v>
      </c>
      <c r="BK597" s="31">
        <f ca="1">SUMIF([1]route!$E$3:$E$10005,E597,[1]!Table1[N+1])</f>
        <v>0</v>
      </c>
      <c r="BL597" s="31">
        <f ca="1">SUMIF([1]route!$E$3:$E$10005,E597,[1]!Table1[N+2])</f>
        <v>0</v>
      </c>
      <c r="BM597" s="31">
        <f ca="1">SUMIF([1]route!$E$3:$E$10005,E597,[1]!Table1[N+3])</f>
        <v>0</v>
      </c>
      <c r="BN597" s="32">
        <f ca="1">SUMIF([1]route!$E$3:$E$10005,E597,[1]!Table1[N+4])</f>
        <v>0</v>
      </c>
      <c r="BP597" s="37">
        <f t="shared" si="216"/>
        <v>0</v>
      </c>
      <c r="BQ597" s="35">
        <f t="shared" ca="1" si="219"/>
        <v>0</v>
      </c>
      <c r="BR597" s="35">
        <f t="shared" ca="1" si="219"/>
        <v>0</v>
      </c>
      <c r="BS597" s="35">
        <f t="shared" ca="1" si="219"/>
        <v>0</v>
      </c>
      <c r="BT597" s="35">
        <f t="shared" ca="1" si="218"/>
        <v>0</v>
      </c>
      <c r="BU597" s="35">
        <f t="shared" ca="1" si="218"/>
        <v>0</v>
      </c>
      <c r="BV597" s="35">
        <f t="shared" ca="1" si="218"/>
        <v>0</v>
      </c>
      <c r="BW597" s="35">
        <f t="shared" ca="1" si="218"/>
        <v>0</v>
      </c>
      <c r="BX597" s="35">
        <f t="shared" ca="1" si="218"/>
        <v>0</v>
      </c>
      <c r="BY597" s="35">
        <f t="shared" ca="1" si="218"/>
        <v>0</v>
      </c>
      <c r="BZ597" s="35">
        <f t="shared" ca="1" si="208"/>
        <v>0</v>
      </c>
      <c r="CA597" s="35">
        <f t="shared" ca="1" si="208"/>
        <v>0</v>
      </c>
      <c r="CB597" s="35">
        <f t="shared" ca="1" si="208"/>
        <v>0</v>
      </c>
      <c r="CC597" s="35">
        <f t="shared" ca="1" si="208"/>
        <v>0</v>
      </c>
      <c r="CD597" s="35">
        <f t="shared" ca="1" si="208"/>
        <v>0</v>
      </c>
      <c r="CE597" s="35">
        <f t="shared" ca="1" si="208"/>
        <v>0</v>
      </c>
      <c r="CF597" s="35">
        <f t="shared" ca="1" si="208"/>
        <v>0</v>
      </c>
      <c r="CG597" s="35">
        <f t="shared" ca="1" si="217"/>
        <v>0</v>
      </c>
      <c r="CH597" s="35">
        <f t="shared" ca="1" si="217"/>
        <v>0</v>
      </c>
      <c r="CI597" s="35">
        <f t="shared" ca="1" si="217"/>
        <v>0</v>
      </c>
      <c r="CJ597" s="35">
        <f t="shared" ca="1" si="209"/>
        <v>0</v>
      </c>
      <c r="CK597" s="35">
        <f t="shared" ca="1" si="209"/>
        <v>0</v>
      </c>
      <c r="CL597" s="35">
        <f t="shared" ca="1" si="209"/>
        <v>0</v>
      </c>
      <c r="CM597" s="35">
        <f t="shared" ca="1" si="209"/>
        <v>0</v>
      </c>
      <c r="CN597" s="35">
        <f t="shared" ca="1" si="209"/>
        <v>0</v>
      </c>
      <c r="CO597" s="35">
        <f t="shared" ca="1" si="209"/>
        <v>0</v>
      </c>
      <c r="CP597" s="35">
        <f t="shared" ca="1" si="211"/>
        <v>0</v>
      </c>
      <c r="CQ597" s="35">
        <f t="shared" ca="1" si="211"/>
        <v>0</v>
      </c>
      <c r="CR597" s="35">
        <f t="shared" ca="1" si="211"/>
        <v>0</v>
      </c>
      <c r="CS597" s="35">
        <f t="shared" ca="1" si="211"/>
        <v>0</v>
      </c>
      <c r="CT597" s="35">
        <f t="shared" ca="1" si="211"/>
        <v>0</v>
      </c>
      <c r="CU597" s="35">
        <f t="shared" ca="1" si="211"/>
        <v>0</v>
      </c>
      <c r="CV597" s="35">
        <f t="shared" ca="1" si="212"/>
        <v>0</v>
      </c>
      <c r="CW597" s="38">
        <f t="shared" ca="1" si="212"/>
        <v>0</v>
      </c>
      <c r="CX597" s="38">
        <f t="shared" ca="1" si="212"/>
        <v>0</v>
      </c>
      <c r="CY597" s="38">
        <f t="shared" ca="1" si="212"/>
        <v>0</v>
      </c>
      <c r="CZ597" s="39">
        <f t="shared" ca="1" si="212"/>
        <v>0</v>
      </c>
      <c r="DA597" s="35"/>
    </row>
    <row r="598" spans="4:105" x14ac:dyDescent="0.3">
      <c r="D598" s="19"/>
      <c r="E598" s="20"/>
      <c r="F598" s="21"/>
      <c r="G598" s="21"/>
      <c r="H598" s="21"/>
      <c r="I598" s="19"/>
      <c r="J598" s="19"/>
      <c r="K598" s="21"/>
      <c r="L598" s="21"/>
      <c r="M598" s="22"/>
      <c r="N598" s="22"/>
      <c r="O598" s="19"/>
      <c r="P598" s="21"/>
      <c r="Q598" s="62" t="str">
        <f>'Cutting Rules'!AD598</f>
        <v>0------------</v>
      </c>
      <c r="R598" s="23"/>
      <c r="S598" s="24"/>
      <c r="T598" s="78" t="s">
        <v>547</v>
      </c>
      <c r="U598" s="19"/>
      <c r="V598" s="25"/>
      <c r="W598" s="26"/>
      <c r="X598" s="27"/>
      <c r="Y598" s="47"/>
      <c r="Z598" s="121" t="str">
        <f>IFERROR(VLOOKUP(E598,[1]route!$E$3:$BL$10005,59,0),"")&amp;IFERROR(VLOOKUP(E598,[1]route!$E$3:$BL$10005,60,0),"")</f>
        <v/>
      </c>
      <c r="AA598" s="28">
        <f t="shared" si="214"/>
        <v>0</v>
      </c>
      <c r="AB598" s="77">
        <f t="shared" si="215"/>
        <v>0</v>
      </c>
      <c r="AC598" s="4">
        <f t="shared" si="213"/>
        <v>1</v>
      </c>
      <c r="AD598" s="29">
        <v>0</v>
      </c>
      <c r="AE598" s="30">
        <f ca="1">SUMIF([1]route!$E$3:$E$10005,E598,[1]!Table1[1])</f>
        <v>0</v>
      </c>
      <c r="AF598" s="30">
        <f ca="1">SUMIF([1]route!$E$3:$E$10005,E598,[1]!Table1[2])</f>
        <v>0</v>
      </c>
      <c r="AG598" s="30">
        <f ca="1">SUMIF([1]route!$E$3:$E$10005,E598,[1]!Table1[3])</f>
        <v>0</v>
      </c>
      <c r="AH598" s="30">
        <f ca="1">SUMIF([1]route!$E$3:$E$10005,E598,[1]!Table1[4])</f>
        <v>0</v>
      </c>
      <c r="AI598" s="30">
        <f ca="1">SUMIF([1]route!$E$3:$E$10005,E598,[1]!Table1[5])</f>
        <v>0</v>
      </c>
      <c r="AJ598" s="30">
        <f ca="1">SUMIF([1]route!$E$3:$E$10005,E598,[1]!Table1[6])</f>
        <v>0</v>
      </c>
      <c r="AK598" s="30">
        <f ca="1">SUMIF([1]route!$E$3:$E$10005,E598,[1]!Table1[7])</f>
        <v>0</v>
      </c>
      <c r="AL598" s="30">
        <f ca="1">SUMIF([1]route!$E$3:$E$10005,E598,[1]!Table1[8])</f>
        <v>0</v>
      </c>
      <c r="AM598" s="30">
        <f ca="1">SUMIF([1]route!$E$3:$E$10005,E598,[1]!Table1[9])</f>
        <v>0</v>
      </c>
      <c r="AN598" s="30">
        <f ca="1">SUMIF([1]route!$E$3:$E$10005,E598,[1]!Table1[10])</f>
        <v>0</v>
      </c>
      <c r="AO598" s="30">
        <f ca="1">SUMIF([1]route!$E$3:$E$10005,E598,[1]!Table1[11])</f>
        <v>0</v>
      </c>
      <c r="AP598" s="30">
        <f ca="1">SUMIF([1]route!$E$3:$E$10005,E598,[1]!Table1[12])</f>
        <v>0</v>
      </c>
      <c r="AQ598" s="30">
        <f ca="1">SUMIF([1]route!$E$3:$E$10005,E598,[1]!Table1[13])</f>
        <v>0</v>
      </c>
      <c r="AR598" s="30">
        <f ca="1">SUMIF([1]route!$E$3:$E$10005,E598,[1]!Table1[14])</f>
        <v>0</v>
      </c>
      <c r="AS598" s="30">
        <f ca="1">SUMIF([1]route!$E$3:$E$10005,E598,[1]!Table1[15])</f>
        <v>0</v>
      </c>
      <c r="AT598" s="30">
        <f ca="1">SUMIF([1]route!$E$3:$E$10005,E598,[1]!Table1[16])</f>
        <v>0</v>
      </c>
      <c r="AU598" s="30">
        <f ca="1">SUMIF([1]route!$E$3:$E$10005,E598,[1]!Table1[17])</f>
        <v>0</v>
      </c>
      <c r="AV598" s="30">
        <f ca="1">SUMIF([1]route!$E$3:$E$10005,E598,[1]!Table1[18])</f>
        <v>0</v>
      </c>
      <c r="AW598" s="30">
        <f ca="1">SUMIF([1]route!$E$3:$E$10005,E598,[1]!Table1[19])</f>
        <v>0</v>
      </c>
      <c r="AX598" s="30">
        <f ca="1">SUMIF([1]route!$E$3:$E$10005,E598,[1]!Table1[20])</f>
        <v>0</v>
      </c>
      <c r="AY598" s="30">
        <f ca="1">SUMIF([1]route!$E$3:$E$10005,E598,[1]!Table1[21])</f>
        <v>0</v>
      </c>
      <c r="AZ598" s="30">
        <f ca="1">SUMIF([1]route!$E$3:$E$10005,E598,[1]!Table1[22])</f>
        <v>0</v>
      </c>
      <c r="BA598" s="30">
        <f ca="1">SUMIF([1]route!$E$3:$E$10005,E598,[1]!Table1[23])</f>
        <v>0</v>
      </c>
      <c r="BB598" s="30">
        <f ca="1">SUMIF([1]route!$E$3:$E$10005,E598,[1]!Table1[24])</f>
        <v>0</v>
      </c>
      <c r="BC598" s="30">
        <f ca="1">SUMIF([1]route!$E$3:$E$10005,E598,[1]!Table1[25])</f>
        <v>0</v>
      </c>
      <c r="BD598" s="30">
        <f ca="1">SUMIF([1]route!$E$3:$E$10005,E598,[1]!Table1[26])</f>
        <v>0</v>
      </c>
      <c r="BE598" s="30">
        <f ca="1">SUMIF([1]route!$E$3:$E$10005,E598,[1]!Table1[27])</f>
        <v>0</v>
      </c>
      <c r="BF598" s="30">
        <f ca="1">SUMIF([1]route!$E$3:$E$10005,E598,[1]!Table1[28])</f>
        <v>0</v>
      </c>
      <c r="BG598" s="30">
        <f ca="1">SUMIF([1]route!$E$3:$E$10005,E598,[1]!Table1[29])</f>
        <v>0</v>
      </c>
      <c r="BH598" s="30">
        <f ca="1">SUMIF([1]route!$E$3:$E$10005,E598,[1]!Table1[30])</f>
        <v>0</v>
      </c>
      <c r="BI598" s="30">
        <f ca="1">SUMIF([1]route!$E$3:$E$10005,E598,[1]!Table1[31])</f>
        <v>0</v>
      </c>
      <c r="BJ598" s="30">
        <f ca="1">SUMIF([1]route!$E$3:$E$10005,E598,[1]!Table1[Remain PO])</f>
        <v>0</v>
      </c>
      <c r="BK598" s="31">
        <f ca="1">SUMIF([1]route!$E$3:$E$10005,E598,[1]!Table1[N+1])</f>
        <v>0</v>
      </c>
      <c r="BL598" s="31">
        <f ca="1">SUMIF([1]route!$E$3:$E$10005,E598,[1]!Table1[N+2])</f>
        <v>0</v>
      </c>
      <c r="BM598" s="31">
        <f ca="1">SUMIF([1]route!$E$3:$E$10005,E598,[1]!Table1[N+3])</f>
        <v>0</v>
      </c>
      <c r="BN598" s="32">
        <f ca="1">SUMIF([1]route!$E$3:$E$10005,E598,[1]!Table1[N+4])</f>
        <v>0</v>
      </c>
      <c r="BP598" s="37">
        <f t="shared" si="216"/>
        <v>0</v>
      </c>
      <c r="BQ598" s="35">
        <f t="shared" ca="1" si="219"/>
        <v>0</v>
      </c>
      <c r="BR598" s="35">
        <f t="shared" ca="1" si="219"/>
        <v>0</v>
      </c>
      <c r="BS598" s="35">
        <f t="shared" ca="1" si="219"/>
        <v>0</v>
      </c>
      <c r="BT598" s="35">
        <f t="shared" ca="1" si="218"/>
        <v>0</v>
      </c>
      <c r="BU598" s="35">
        <f t="shared" ca="1" si="218"/>
        <v>0</v>
      </c>
      <c r="BV598" s="35">
        <f t="shared" ca="1" si="218"/>
        <v>0</v>
      </c>
      <c r="BW598" s="35">
        <f t="shared" ca="1" si="218"/>
        <v>0</v>
      </c>
      <c r="BX598" s="35">
        <f t="shared" ca="1" si="218"/>
        <v>0</v>
      </c>
      <c r="BY598" s="35">
        <f t="shared" ca="1" si="218"/>
        <v>0</v>
      </c>
      <c r="BZ598" s="35">
        <f t="shared" ca="1" si="208"/>
        <v>0</v>
      </c>
      <c r="CA598" s="35">
        <f t="shared" ca="1" si="208"/>
        <v>0</v>
      </c>
      <c r="CB598" s="35">
        <f t="shared" ca="1" si="208"/>
        <v>0</v>
      </c>
      <c r="CC598" s="35">
        <f t="shared" ca="1" si="208"/>
        <v>0</v>
      </c>
      <c r="CD598" s="35">
        <f t="shared" ca="1" si="208"/>
        <v>0</v>
      </c>
      <c r="CE598" s="35">
        <f t="shared" ca="1" si="208"/>
        <v>0</v>
      </c>
      <c r="CF598" s="35">
        <f t="shared" ca="1" si="208"/>
        <v>0</v>
      </c>
      <c r="CG598" s="35">
        <f t="shared" ca="1" si="217"/>
        <v>0</v>
      </c>
      <c r="CH598" s="35">
        <f t="shared" ca="1" si="217"/>
        <v>0</v>
      </c>
      <c r="CI598" s="35">
        <f t="shared" ca="1" si="217"/>
        <v>0</v>
      </c>
      <c r="CJ598" s="35">
        <f t="shared" ca="1" si="209"/>
        <v>0</v>
      </c>
      <c r="CK598" s="35">
        <f t="shared" ca="1" si="209"/>
        <v>0</v>
      </c>
      <c r="CL598" s="35">
        <f t="shared" ca="1" si="209"/>
        <v>0</v>
      </c>
      <c r="CM598" s="35">
        <f t="shared" ca="1" si="209"/>
        <v>0</v>
      </c>
      <c r="CN598" s="35">
        <f t="shared" ca="1" si="209"/>
        <v>0</v>
      </c>
      <c r="CO598" s="35">
        <f t="shared" ca="1" si="209"/>
        <v>0</v>
      </c>
      <c r="CP598" s="35">
        <f t="shared" ca="1" si="211"/>
        <v>0</v>
      </c>
      <c r="CQ598" s="35">
        <f t="shared" ca="1" si="211"/>
        <v>0</v>
      </c>
      <c r="CR598" s="35">
        <f t="shared" ca="1" si="211"/>
        <v>0</v>
      </c>
      <c r="CS598" s="35">
        <f t="shared" ca="1" si="211"/>
        <v>0</v>
      </c>
      <c r="CT598" s="35">
        <f t="shared" ca="1" si="211"/>
        <v>0</v>
      </c>
      <c r="CU598" s="35">
        <f t="shared" ca="1" si="211"/>
        <v>0</v>
      </c>
      <c r="CV598" s="35">
        <f t="shared" ca="1" si="212"/>
        <v>0</v>
      </c>
      <c r="CW598" s="38">
        <f t="shared" ca="1" si="212"/>
        <v>0</v>
      </c>
      <c r="CX598" s="38">
        <f t="shared" ca="1" si="212"/>
        <v>0</v>
      </c>
      <c r="CY598" s="38">
        <f t="shared" ca="1" si="212"/>
        <v>0</v>
      </c>
      <c r="CZ598" s="39">
        <f t="shared" ca="1" si="212"/>
        <v>0</v>
      </c>
      <c r="DA598" s="35"/>
    </row>
    <row r="599" spans="4:105" x14ac:dyDescent="0.3">
      <c r="D599" s="19"/>
      <c r="E599" s="20"/>
      <c r="F599" s="21"/>
      <c r="G599" s="21"/>
      <c r="H599" s="21"/>
      <c r="I599" s="19"/>
      <c r="J599" s="19"/>
      <c r="K599" s="21"/>
      <c r="L599" s="21"/>
      <c r="M599" s="22"/>
      <c r="N599" s="22"/>
      <c r="O599" s="19"/>
      <c r="P599" s="21"/>
      <c r="Q599" s="62" t="str">
        <f>'Cutting Rules'!AD599</f>
        <v>0------------</v>
      </c>
      <c r="R599" s="23"/>
      <c r="S599" s="24"/>
      <c r="T599" s="78" t="s">
        <v>547</v>
      </c>
      <c r="U599" s="19"/>
      <c r="V599" s="25"/>
      <c r="W599" s="26"/>
      <c r="X599" s="27"/>
      <c r="Y599" s="47"/>
      <c r="Z599" s="121" t="str">
        <f>IFERROR(VLOOKUP(E599,[1]route!$E$3:$BL$10005,59,0),"")&amp;IFERROR(VLOOKUP(E599,[1]route!$E$3:$BL$10005,60,0),"")</f>
        <v/>
      </c>
      <c r="AA599" s="28">
        <f t="shared" si="214"/>
        <v>0</v>
      </c>
      <c r="AB599" s="77">
        <f t="shared" si="215"/>
        <v>0</v>
      </c>
      <c r="AC599" s="4">
        <f t="shared" si="213"/>
        <v>1</v>
      </c>
      <c r="AD599" s="29">
        <v>0</v>
      </c>
      <c r="AE599" s="30">
        <f ca="1">SUMIF([1]route!$E$3:$E$10005,E599,[1]!Table1[1])</f>
        <v>0</v>
      </c>
      <c r="AF599" s="30">
        <f ca="1">SUMIF([1]route!$E$3:$E$10005,E599,[1]!Table1[2])</f>
        <v>0</v>
      </c>
      <c r="AG599" s="30">
        <f ca="1">SUMIF([1]route!$E$3:$E$10005,E599,[1]!Table1[3])</f>
        <v>0</v>
      </c>
      <c r="AH599" s="30">
        <f ca="1">SUMIF([1]route!$E$3:$E$10005,E599,[1]!Table1[4])</f>
        <v>0</v>
      </c>
      <c r="AI599" s="30">
        <f ca="1">SUMIF([1]route!$E$3:$E$10005,E599,[1]!Table1[5])</f>
        <v>0</v>
      </c>
      <c r="AJ599" s="30">
        <f ca="1">SUMIF([1]route!$E$3:$E$10005,E599,[1]!Table1[6])</f>
        <v>0</v>
      </c>
      <c r="AK599" s="30">
        <f ca="1">SUMIF([1]route!$E$3:$E$10005,E599,[1]!Table1[7])</f>
        <v>0</v>
      </c>
      <c r="AL599" s="30">
        <f ca="1">SUMIF([1]route!$E$3:$E$10005,E599,[1]!Table1[8])</f>
        <v>0</v>
      </c>
      <c r="AM599" s="30">
        <f ca="1">SUMIF([1]route!$E$3:$E$10005,E599,[1]!Table1[9])</f>
        <v>0</v>
      </c>
      <c r="AN599" s="30">
        <f ca="1">SUMIF([1]route!$E$3:$E$10005,E599,[1]!Table1[10])</f>
        <v>0</v>
      </c>
      <c r="AO599" s="30">
        <f ca="1">SUMIF([1]route!$E$3:$E$10005,E599,[1]!Table1[11])</f>
        <v>0</v>
      </c>
      <c r="AP599" s="30">
        <f ca="1">SUMIF([1]route!$E$3:$E$10005,E599,[1]!Table1[12])</f>
        <v>0</v>
      </c>
      <c r="AQ599" s="30">
        <f ca="1">SUMIF([1]route!$E$3:$E$10005,E599,[1]!Table1[13])</f>
        <v>0</v>
      </c>
      <c r="AR599" s="30">
        <f ca="1">SUMIF([1]route!$E$3:$E$10005,E599,[1]!Table1[14])</f>
        <v>0</v>
      </c>
      <c r="AS599" s="30">
        <f ca="1">SUMIF([1]route!$E$3:$E$10005,E599,[1]!Table1[15])</f>
        <v>0</v>
      </c>
      <c r="AT599" s="30">
        <f ca="1">SUMIF([1]route!$E$3:$E$10005,E599,[1]!Table1[16])</f>
        <v>0</v>
      </c>
      <c r="AU599" s="30">
        <f ca="1">SUMIF([1]route!$E$3:$E$10005,E599,[1]!Table1[17])</f>
        <v>0</v>
      </c>
      <c r="AV599" s="30">
        <f ca="1">SUMIF([1]route!$E$3:$E$10005,E599,[1]!Table1[18])</f>
        <v>0</v>
      </c>
      <c r="AW599" s="30">
        <f ca="1">SUMIF([1]route!$E$3:$E$10005,E599,[1]!Table1[19])</f>
        <v>0</v>
      </c>
      <c r="AX599" s="30">
        <f ca="1">SUMIF([1]route!$E$3:$E$10005,E599,[1]!Table1[20])</f>
        <v>0</v>
      </c>
      <c r="AY599" s="30">
        <f ca="1">SUMIF([1]route!$E$3:$E$10005,E599,[1]!Table1[21])</f>
        <v>0</v>
      </c>
      <c r="AZ599" s="30">
        <f ca="1">SUMIF([1]route!$E$3:$E$10005,E599,[1]!Table1[22])</f>
        <v>0</v>
      </c>
      <c r="BA599" s="30">
        <f ca="1">SUMIF([1]route!$E$3:$E$10005,E599,[1]!Table1[23])</f>
        <v>0</v>
      </c>
      <c r="BB599" s="30">
        <f ca="1">SUMIF([1]route!$E$3:$E$10005,E599,[1]!Table1[24])</f>
        <v>0</v>
      </c>
      <c r="BC599" s="30">
        <f ca="1">SUMIF([1]route!$E$3:$E$10005,E599,[1]!Table1[25])</f>
        <v>0</v>
      </c>
      <c r="BD599" s="30">
        <f ca="1">SUMIF([1]route!$E$3:$E$10005,E599,[1]!Table1[26])</f>
        <v>0</v>
      </c>
      <c r="BE599" s="30">
        <f ca="1">SUMIF([1]route!$E$3:$E$10005,E599,[1]!Table1[27])</f>
        <v>0</v>
      </c>
      <c r="BF599" s="30">
        <f ca="1">SUMIF([1]route!$E$3:$E$10005,E599,[1]!Table1[28])</f>
        <v>0</v>
      </c>
      <c r="BG599" s="30">
        <f ca="1">SUMIF([1]route!$E$3:$E$10005,E599,[1]!Table1[29])</f>
        <v>0</v>
      </c>
      <c r="BH599" s="30">
        <f ca="1">SUMIF([1]route!$E$3:$E$10005,E599,[1]!Table1[30])</f>
        <v>0</v>
      </c>
      <c r="BI599" s="30">
        <f ca="1">SUMIF([1]route!$E$3:$E$10005,E599,[1]!Table1[31])</f>
        <v>0</v>
      </c>
      <c r="BJ599" s="30">
        <f ca="1">SUMIF([1]route!$E$3:$E$10005,E599,[1]!Table1[Remain PO])</f>
        <v>0</v>
      </c>
      <c r="BK599" s="31">
        <f ca="1">SUMIF([1]route!$E$3:$E$10005,E599,[1]!Table1[N+1])</f>
        <v>0</v>
      </c>
      <c r="BL599" s="31">
        <f ca="1">SUMIF([1]route!$E$3:$E$10005,E599,[1]!Table1[N+2])</f>
        <v>0</v>
      </c>
      <c r="BM599" s="31">
        <f ca="1">SUMIF([1]route!$E$3:$E$10005,E599,[1]!Table1[N+3])</f>
        <v>0</v>
      </c>
      <c r="BN599" s="32">
        <f ca="1">SUMIF([1]route!$E$3:$E$10005,E599,[1]!Table1[N+4])</f>
        <v>0</v>
      </c>
      <c r="BP599" s="37">
        <f t="shared" si="216"/>
        <v>0</v>
      </c>
      <c r="BQ599" s="35">
        <f t="shared" ca="1" si="219"/>
        <v>0</v>
      </c>
      <c r="BR599" s="35">
        <f t="shared" ca="1" si="219"/>
        <v>0</v>
      </c>
      <c r="BS599" s="35">
        <f t="shared" ca="1" si="219"/>
        <v>0</v>
      </c>
      <c r="BT599" s="35">
        <f t="shared" ca="1" si="218"/>
        <v>0</v>
      </c>
      <c r="BU599" s="35">
        <f t="shared" ca="1" si="218"/>
        <v>0</v>
      </c>
      <c r="BV599" s="35">
        <f t="shared" ca="1" si="218"/>
        <v>0</v>
      </c>
      <c r="BW599" s="35">
        <f t="shared" ca="1" si="218"/>
        <v>0</v>
      </c>
      <c r="BX599" s="35">
        <f t="shared" ca="1" si="218"/>
        <v>0</v>
      </c>
      <c r="BY599" s="35">
        <f t="shared" ca="1" si="218"/>
        <v>0</v>
      </c>
      <c r="BZ599" s="35">
        <f t="shared" ca="1" si="208"/>
        <v>0</v>
      </c>
      <c r="CA599" s="35">
        <f t="shared" ca="1" si="208"/>
        <v>0</v>
      </c>
      <c r="CB599" s="35">
        <f t="shared" ca="1" si="208"/>
        <v>0</v>
      </c>
      <c r="CC599" s="35">
        <f t="shared" ca="1" si="208"/>
        <v>0</v>
      </c>
      <c r="CD599" s="35">
        <f t="shared" ca="1" si="208"/>
        <v>0</v>
      </c>
      <c r="CE599" s="35">
        <f t="shared" ca="1" si="208"/>
        <v>0</v>
      </c>
      <c r="CF599" s="35">
        <f t="shared" ca="1" si="208"/>
        <v>0</v>
      </c>
      <c r="CG599" s="35">
        <f t="shared" ca="1" si="217"/>
        <v>0</v>
      </c>
      <c r="CH599" s="35">
        <f t="shared" ca="1" si="217"/>
        <v>0</v>
      </c>
      <c r="CI599" s="35">
        <f t="shared" ca="1" si="217"/>
        <v>0</v>
      </c>
      <c r="CJ599" s="35">
        <f t="shared" ca="1" si="209"/>
        <v>0</v>
      </c>
      <c r="CK599" s="35">
        <f t="shared" ca="1" si="209"/>
        <v>0</v>
      </c>
      <c r="CL599" s="35">
        <f t="shared" ca="1" si="209"/>
        <v>0</v>
      </c>
      <c r="CM599" s="35">
        <f t="shared" ca="1" si="209"/>
        <v>0</v>
      </c>
      <c r="CN599" s="35">
        <f t="shared" ca="1" si="209"/>
        <v>0</v>
      </c>
      <c r="CO599" s="35">
        <f t="shared" ca="1" si="209"/>
        <v>0</v>
      </c>
      <c r="CP599" s="35">
        <f t="shared" ca="1" si="211"/>
        <v>0</v>
      </c>
      <c r="CQ599" s="35">
        <f t="shared" ca="1" si="211"/>
        <v>0</v>
      </c>
      <c r="CR599" s="35">
        <f t="shared" ca="1" si="211"/>
        <v>0</v>
      </c>
      <c r="CS599" s="35">
        <f t="shared" ca="1" si="211"/>
        <v>0</v>
      </c>
      <c r="CT599" s="35">
        <f t="shared" ca="1" si="211"/>
        <v>0</v>
      </c>
      <c r="CU599" s="35">
        <f t="shared" ca="1" si="211"/>
        <v>0</v>
      </c>
      <c r="CV599" s="35">
        <f t="shared" ca="1" si="212"/>
        <v>0</v>
      </c>
      <c r="CW599" s="38">
        <f t="shared" ca="1" si="212"/>
        <v>0</v>
      </c>
      <c r="CX599" s="38">
        <f t="shared" ca="1" si="212"/>
        <v>0</v>
      </c>
      <c r="CY599" s="38">
        <f t="shared" ca="1" si="212"/>
        <v>0</v>
      </c>
      <c r="CZ599" s="39">
        <f t="shared" ca="1" si="212"/>
        <v>0</v>
      </c>
      <c r="DA599" s="35"/>
    </row>
    <row r="600" spans="4:105" x14ac:dyDescent="0.3">
      <c r="D600" s="19"/>
      <c r="E600" s="20"/>
      <c r="F600" s="21"/>
      <c r="G600" s="21"/>
      <c r="H600" s="21"/>
      <c r="I600" s="19"/>
      <c r="J600" s="19"/>
      <c r="K600" s="21"/>
      <c r="L600" s="21"/>
      <c r="M600" s="22"/>
      <c r="N600" s="22"/>
      <c r="O600" s="19"/>
      <c r="P600" s="21"/>
      <c r="Q600" s="62" t="str">
        <f>'Cutting Rules'!AD600</f>
        <v>0------------</v>
      </c>
      <c r="R600" s="23"/>
      <c r="S600" s="24"/>
      <c r="T600" s="78" t="s">
        <v>547</v>
      </c>
      <c r="U600" s="19"/>
      <c r="V600" s="25"/>
      <c r="W600" s="26"/>
      <c r="X600" s="27"/>
      <c r="Y600" s="47"/>
      <c r="Z600" s="121" t="str">
        <f>IFERROR(VLOOKUP(E600,[1]route!$E$3:$BL$10005,59,0),"")&amp;IFERROR(VLOOKUP(E600,[1]route!$E$3:$BL$10005,60,0),"")</f>
        <v/>
      </c>
      <c r="AA600" s="28">
        <f t="shared" si="214"/>
        <v>0</v>
      </c>
      <c r="AB600" s="77">
        <f t="shared" si="215"/>
        <v>0</v>
      </c>
      <c r="AC600" s="4">
        <f t="shared" si="213"/>
        <v>1</v>
      </c>
      <c r="AD600" s="29">
        <v>0</v>
      </c>
      <c r="AE600" s="30">
        <f ca="1">SUMIF([1]route!$E$3:$E$10005,E600,[1]!Table1[1])</f>
        <v>0</v>
      </c>
      <c r="AF600" s="30">
        <f ca="1">SUMIF([1]route!$E$3:$E$10005,E600,[1]!Table1[2])</f>
        <v>0</v>
      </c>
      <c r="AG600" s="30">
        <f ca="1">SUMIF([1]route!$E$3:$E$10005,E600,[1]!Table1[3])</f>
        <v>0</v>
      </c>
      <c r="AH600" s="30">
        <f ca="1">SUMIF([1]route!$E$3:$E$10005,E600,[1]!Table1[4])</f>
        <v>0</v>
      </c>
      <c r="AI600" s="30">
        <f ca="1">SUMIF([1]route!$E$3:$E$10005,E600,[1]!Table1[5])</f>
        <v>0</v>
      </c>
      <c r="AJ600" s="30">
        <f ca="1">SUMIF([1]route!$E$3:$E$10005,E600,[1]!Table1[6])</f>
        <v>0</v>
      </c>
      <c r="AK600" s="30">
        <f ca="1">SUMIF([1]route!$E$3:$E$10005,E600,[1]!Table1[7])</f>
        <v>0</v>
      </c>
      <c r="AL600" s="30">
        <f ca="1">SUMIF([1]route!$E$3:$E$10005,E600,[1]!Table1[8])</f>
        <v>0</v>
      </c>
      <c r="AM600" s="30">
        <f ca="1">SUMIF([1]route!$E$3:$E$10005,E600,[1]!Table1[9])</f>
        <v>0</v>
      </c>
      <c r="AN600" s="30">
        <f ca="1">SUMIF([1]route!$E$3:$E$10005,E600,[1]!Table1[10])</f>
        <v>0</v>
      </c>
      <c r="AO600" s="30">
        <f ca="1">SUMIF([1]route!$E$3:$E$10005,E600,[1]!Table1[11])</f>
        <v>0</v>
      </c>
      <c r="AP600" s="30">
        <f ca="1">SUMIF([1]route!$E$3:$E$10005,E600,[1]!Table1[12])</f>
        <v>0</v>
      </c>
      <c r="AQ600" s="30">
        <f ca="1">SUMIF([1]route!$E$3:$E$10005,E600,[1]!Table1[13])</f>
        <v>0</v>
      </c>
      <c r="AR600" s="30">
        <f ca="1">SUMIF([1]route!$E$3:$E$10005,E600,[1]!Table1[14])</f>
        <v>0</v>
      </c>
      <c r="AS600" s="30">
        <f ca="1">SUMIF([1]route!$E$3:$E$10005,E600,[1]!Table1[15])</f>
        <v>0</v>
      </c>
      <c r="AT600" s="30">
        <f ca="1">SUMIF([1]route!$E$3:$E$10005,E600,[1]!Table1[16])</f>
        <v>0</v>
      </c>
      <c r="AU600" s="30">
        <f ca="1">SUMIF([1]route!$E$3:$E$10005,E600,[1]!Table1[17])</f>
        <v>0</v>
      </c>
      <c r="AV600" s="30">
        <f ca="1">SUMIF([1]route!$E$3:$E$10005,E600,[1]!Table1[18])</f>
        <v>0</v>
      </c>
      <c r="AW600" s="30">
        <f ca="1">SUMIF([1]route!$E$3:$E$10005,E600,[1]!Table1[19])</f>
        <v>0</v>
      </c>
      <c r="AX600" s="30">
        <f ca="1">SUMIF([1]route!$E$3:$E$10005,E600,[1]!Table1[20])</f>
        <v>0</v>
      </c>
      <c r="AY600" s="30">
        <f ca="1">SUMIF([1]route!$E$3:$E$10005,E600,[1]!Table1[21])</f>
        <v>0</v>
      </c>
      <c r="AZ600" s="30">
        <f ca="1">SUMIF([1]route!$E$3:$E$10005,E600,[1]!Table1[22])</f>
        <v>0</v>
      </c>
      <c r="BA600" s="30">
        <f ca="1">SUMIF([1]route!$E$3:$E$10005,E600,[1]!Table1[23])</f>
        <v>0</v>
      </c>
      <c r="BB600" s="30">
        <f ca="1">SUMIF([1]route!$E$3:$E$10005,E600,[1]!Table1[24])</f>
        <v>0</v>
      </c>
      <c r="BC600" s="30">
        <f ca="1">SUMIF([1]route!$E$3:$E$10005,E600,[1]!Table1[25])</f>
        <v>0</v>
      </c>
      <c r="BD600" s="30">
        <f ca="1">SUMIF([1]route!$E$3:$E$10005,E600,[1]!Table1[26])</f>
        <v>0</v>
      </c>
      <c r="BE600" s="30">
        <f ca="1">SUMIF([1]route!$E$3:$E$10005,E600,[1]!Table1[27])</f>
        <v>0</v>
      </c>
      <c r="BF600" s="30">
        <f ca="1">SUMIF([1]route!$E$3:$E$10005,E600,[1]!Table1[28])</f>
        <v>0</v>
      </c>
      <c r="BG600" s="30">
        <f ca="1">SUMIF([1]route!$E$3:$E$10005,E600,[1]!Table1[29])</f>
        <v>0</v>
      </c>
      <c r="BH600" s="30">
        <f ca="1">SUMIF([1]route!$E$3:$E$10005,E600,[1]!Table1[30])</f>
        <v>0</v>
      </c>
      <c r="BI600" s="30">
        <f ca="1">SUMIF([1]route!$E$3:$E$10005,E600,[1]!Table1[31])</f>
        <v>0</v>
      </c>
      <c r="BJ600" s="30">
        <f ca="1">SUMIF([1]route!$E$3:$E$10005,E600,[1]!Table1[Remain PO])</f>
        <v>0</v>
      </c>
      <c r="BK600" s="31">
        <f ca="1">SUMIF([1]route!$E$3:$E$10005,E600,[1]!Table1[N+1])</f>
        <v>0</v>
      </c>
      <c r="BL600" s="31">
        <f ca="1">SUMIF([1]route!$E$3:$E$10005,E600,[1]!Table1[N+2])</f>
        <v>0</v>
      </c>
      <c r="BM600" s="31">
        <f ca="1">SUMIF([1]route!$E$3:$E$10005,E600,[1]!Table1[N+3])</f>
        <v>0</v>
      </c>
      <c r="BN600" s="32">
        <f ca="1">SUMIF([1]route!$E$3:$E$10005,E600,[1]!Table1[N+4])</f>
        <v>0</v>
      </c>
      <c r="BP600" s="37">
        <f t="shared" si="216"/>
        <v>0</v>
      </c>
      <c r="BQ600" s="35">
        <f t="shared" ca="1" si="219"/>
        <v>0</v>
      </c>
      <c r="BR600" s="35">
        <f t="shared" ca="1" si="219"/>
        <v>0</v>
      </c>
      <c r="BS600" s="35">
        <f t="shared" ca="1" si="219"/>
        <v>0</v>
      </c>
      <c r="BT600" s="35">
        <f t="shared" ca="1" si="218"/>
        <v>0</v>
      </c>
      <c r="BU600" s="35">
        <f t="shared" ca="1" si="218"/>
        <v>0</v>
      </c>
      <c r="BV600" s="35">
        <f t="shared" ca="1" si="218"/>
        <v>0</v>
      </c>
      <c r="BW600" s="35">
        <f t="shared" ca="1" si="218"/>
        <v>0</v>
      </c>
      <c r="BX600" s="35">
        <f t="shared" ca="1" si="218"/>
        <v>0</v>
      </c>
      <c r="BY600" s="35">
        <f t="shared" ca="1" si="218"/>
        <v>0</v>
      </c>
      <c r="BZ600" s="35">
        <f t="shared" ca="1" si="208"/>
        <v>0</v>
      </c>
      <c r="CA600" s="35">
        <f t="shared" ca="1" si="208"/>
        <v>0</v>
      </c>
      <c r="CB600" s="35">
        <f t="shared" ca="1" si="208"/>
        <v>0</v>
      </c>
      <c r="CC600" s="35">
        <f t="shared" ca="1" si="208"/>
        <v>0</v>
      </c>
      <c r="CD600" s="35">
        <f t="shared" ca="1" si="208"/>
        <v>0</v>
      </c>
      <c r="CE600" s="35">
        <f t="shared" ca="1" si="208"/>
        <v>0</v>
      </c>
      <c r="CF600" s="35">
        <f t="shared" ca="1" si="208"/>
        <v>0</v>
      </c>
      <c r="CG600" s="35">
        <f t="shared" ca="1" si="217"/>
        <v>0</v>
      </c>
      <c r="CH600" s="35">
        <f t="shared" ca="1" si="217"/>
        <v>0</v>
      </c>
      <c r="CI600" s="35">
        <f t="shared" ca="1" si="217"/>
        <v>0</v>
      </c>
      <c r="CJ600" s="35">
        <f t="shared" ca="1" si="209"/>
        <v>0</v>
      </c>
      <c r="CK600" s="35">
        <f t="shared" ca="1" si="209"/>
        <v>0</v>
      </c>
      <c r="CL600" s="35">
        <f t="shared" ca="1" si="209"/>
        <v>0</v>
      </c>
      <c r="CM600" s="35">
        <f t="shared" ca="1" si="209"/>
        <v>0</v>
      </c>
      <c r="CN600" s="35">
        <f t="shared" ca="1" si="209"/>
        <v>0</v>
      </c>
      <c r="CO600" s="35">
        <f t="shared" ca="1" si="209"/>
        <v>0</v>
      </c>
      <c r="CP600" s="35">
        <f t="shared" ca="1" si="211"/>
        <v>0</v>
      </c>
      <c r="CQ600" s="35">
        <f t="shared" ca="1" si="211"/>
        <v>0</v>
      </c>
      <c r="CR600" s="35">
        <f t="shared" ca="1" si="211"/>
        <v>0</v>
      </c>
      <c r="CS600" s="35">
        <f t="shared" ca="1" si="211"/>
        <v>0</v>
      </c>
      <c r="CT600" s="35">
        <f t="shared" ca="1" si="211"/>
        <v>0</v>
      </c>
      <c r="CU600" s="35">
        <f t="shared" ca="1" si="211"/>
        <v>0</v>
      </c>
      <c r="CV600" s="35">
        <f t="shared" ca="1" si="212"/>
        <v>0</v>
      </c>
      <c r="CW600" s="38">
        <f t="shared" ca="1" si="212"/>
        <v>0</v>
      </c>
      <c r="CX600" s="38">
        <f t="shared" ca="1" si="212"/>
        <v>0</v>
      </c>
      <c r="CY600" s="38">
        <f t="shared" ca="1" si="212"/>
        <v>0</v>
      </c>
      <c r="CZ600" s="39">
        <f t="shared" ca="1" si="212"/>
        <v>0</v>
      </c>
      <c r="DA600" s="35"/>
    </row>
    <row r="601" spans="4:105" x14ac:dyDescent="0.3">
      <c r="D601" s="19"/>
      <c r="E601" s="20"/>
      <c r="F601" s="21"/>
      <c r="G601" s="21"/>
      <c r="H601" s="21"/>
      <c r="I601" s="19"/>
      <c r="J601" s="19"/>
      <c r="K601" s="21"/>
      <c r="L601" s="21"/>
      <c r="M601" s="22"/>
      <c r="N601" s="22"/>
      <c r="O601" s="19"/>
      <c r="P601" s="21"/>
      <c r="Q601" s="62" t="str">
        <f>'Cutting Rules'!AD601</f>
        <v>0------------</v>
      </c>
      <c r="R601" s="23"/>
      <c r="S601" s="24"/>
      <c r="T601" s="78" t="s">
        <v>547</v>
      </c>
      <c r="U601" s="19"/>
      <c r="V601" s="25"/>
      <c r="W601" s="26"/>
      <c r="X601" s="27"/>
      <c r="Y601" s="47"/>
      <c r="Z601" s="121" t="str">
        <f>IFERROR(VLOOKUP(E601,[1]route!$E$3:$BL$10005,59,0),"")&amp;IFERROR(VLOOKUP(E601,[1]route!$E$3:$BL$10005,60,0),"")</f>
        <v/>
      </c>
      <c r="AA601" s="28">
        <f t="shared" si="214"/>
        <v>0</v>
      </c>
      <c r="AB601" s="77">
        <f t="shared" si="215"/>
        <v>0</v>
      </c>
      <c r="AC601" s="4">
        <f t="shared" si="213"/>
        <v>1</v>
      </c>
      <c r="AD601" s="29">
        <v>0</v>
      </c>
      <c r="AE601" s="30">
        <f ca="1">SUMIF([1]route!$E$3:$E$10005,E601,[1]!Table1[1])</f>
        <v>0</v>
      </c>
      <c r="AF601" s="30">
        <f ca="1">SUMIF([1]route!$E$3:$E$10005,E601,[1]!Table1[2])</f>
        <v>0</v>
      </c>
      <c r="AG601" s="30">
        <f ca="1">SUMIF([1]route!$E$3:$E$10005,E601,[1]!Table1[3])</f>
        <v>0</v>
      </c>
      <c r="AH601" s="30">
        <f ca="1">SUMIF([1]route!$E$3:$E$10005,E601,[1]!Table1[4])</f>
        <v>0</v>
      </c>
      <c r="AI601" s="30">
        <f ca="1">SUMIF([1]route!$E$3:$E$10005,E601,[1]!Table1[5])</f>
        <v>0</v>
      </c>
      <c r="AJ601" s="30">
        <f ca="1">SUMIF([1]route!$E$3:$E$10005,E601,[1]!Table1[6])</f>
        <v>0</v>
      </c>
      <c r="AK601" s="30">
        <f ca="1">SUMIF([1]route!$E$3:$E$10005,E601,[1]!Table1[7])</f>
        <v>0</v>
      </c>
      <c r="AL601" s="30">
        <f ca="1">SUMIF([1]route!$E$3:$E$10005,E601,[1]!Table1[8])</f>
        <v>0</v>
      </c>
      <c r="AM601" s="30">
        <f ca="1">SUMIF([1]route!$E$3:$E$10005,E601,[1]!Table1[9])</f>
        <v>0</v>
      </c>
      <c r="AN601" s="30">
        <f ca="1">SUMIF([1]route!$E$3:$E$10005,E601,[1]!Table1[10])</f>
        <v>0</v>
      </c>
      <c r="AO601" s="30">
        <f ca="1">SUMIF([1]route!$E$3:$E$10005,E601,[1]!Table1[11])</f>
        <v>0</v>
      </c>
      <c r="AP601" s="30">
        <f ca="1">SUMIF([1]route!$E$3:$E$10005,E601,[1]!Table1[12])</f>
        <v>0</v>
      </c>
      <c r="AQ601" s="30">
        <f ca="1">SUMIF([1]route!$E$3:$E$10005,E601,[1]!Table1[13])</f>
        <v>0</v>
      </c>
      <c r="AR601" s="30">
        <f ca="1">SUMIF([1]route!$E$3:$E$10005,E601,[1]!Table1[14])</f>
        <v>0</v>
      </c>
      <c r="AS601" s="30">
        <f ca="1">SUMIF([1]route!$E$3:$E$10005,E601,[1]!Table1[15])</f>
        <v>0</v>
      </c>
      <c r="AT601" s="30">
        <f ca="1">SUMIF([1]route!$E$3:$E$10005,E601,[1]!Table1[16])</f>
        <v>0</v>
      </c>
      <c r="AU601" s="30">
        <f ca="1">SUMIF([1]route!$E$3:$E$10005,E601,[1]!Table1[17])</f>
        <v>0</v>
      </c>
      <c r="AV601" s="30">
        <f ca="1">SUMIF([1]route!$E$3:$E$10005,E601,[1]!Table1[18])</f>
        <v>0</v>
      </c>
      <c r="AW601" s="30">
        <f ca="1">SUMIF([1]route!$E$3:$E$10005,E601,[1]!Table1[19])</f>
        <v>0</v>
      </c>
      <c r="AX601" s="30">
        <f ca="1">SUMIF([1]route!$E$3:$E$10005,E601,[1]!Table1[20])</f>
        <v>0</v>
      </c>
      <c r="AY601" s="30">
        <f ca="1">SUMIF([1]route!$E$3:$E$10005,E601,[1]!Table1[21])</f>
        <v>0</v>
      </c>
      <c r="AZ601" s="30">
        <f ca="1">SUMIF([1]route!$E$3:$E$10005,E601,[1]!Table1[22])</f>
        <v>0</v>
      </c>
      <c r="BA601" s="30">
        <f ca="1">SUMIF([1]route!$E$3:$E$10005,E601,[1]!Table1[23])</f>
        <v>0</v>
      </c>
      <c r="BB601" s="30">
        <f ca="1">SUMIF([1]route!$E$3:$E$10005,E601,[1]!Table1[24])</f>
        <v>0</v>
      </c>
      <c r="BC601" s="30">
        <f ca="1">SUMIF([1]route!$E$3:$E$10005,E601,[1]!Table1[25])</f>
        <v>0</v>
      </c>
      <c r="BD601" s="30">
        <f ca="1">SUMIF([1]route!$E$3:$E$10005,E601,[1]!Table1[26])</f>
        <v>0</v>
      </c>
      <c r="BE601" s="30">
        <f ca="1">SUMIF([1]route!$E$3:$E$10005,E601,[1]!Table1[27])</f>
        <v>0</v>
      </c>
      <c r="BF601" s="30">
        <f ca="1">SUMIF([1]route!$E$3:$E$10005,E601,[1]!Table1[28])</f>
        <v>0</v>
      </c>
      <c r="BG601" s="30">
        <f ca="1">SUMIF([1]route!$E$3:$E$10005,E601,[1]!Table1[29])</f>
        <v>0</v>
      </c>
      <c r="BH601" s="30">
        <f ca="1">SUMIF([1]route!$E$3:$E$10005,E601,[1]!Table1[30])</f>
        <v>0</v>
      </c>
      <c r="BI601" s="30">
        <f ca="1">SUMIF([1]route!$E$3:$E$10005,E601,[1]!Table1[31])</f>
        <v>0</v>
      </c>
      <c r="BJ601" s="30">
        <f ca="1">SUMIF([1]route!$E$3:$E$10005,E601,[1]!Table1[Remain PO])</f>
        <v>0</v>
      </c>
      <c r="BK601" s="31">
        <f ca="1">SUMIF([1]route!$E$3:$E$10005,E601,[1]!Table1[N+1])</f>
        <v>0</v>
      </c>
      <c r="BL601" s="31">
        <f ca="1">SUMIF([1]route!$E$3:$E$10005,E601,[1]!Table1[N+2])</f>
        <v>0</v>
      </c>
      <c r="BM601" s="31">
        <f ca="1">SUMIF([1]route!$E$3:$E$10005,E601,[1]!Table1[N+3])</f>
        <v>0</v>
      </c>
      <c r="BN601" s="32">
        <f ca="1">SUMIF([1]route!$E$3:$E$10005,E601,[1]!Table1[N+4])</f>
        <v>0</v>
      </c>
      <c r="BP601" s="37">
        <f t="shared" si="216"/>
        <v>0</v>
      </c>
      <c r="BQ601" s="35">
        <f t="shared" ca="1" si="219"/>
        <v>0</v>
      </c>
      <c r="BR601" s="35">
        <f t="shared" ca="1" si="219"/>
        <v>0</v>
      </c>
      <c r="BS601" s="35">
        <f t="shared" ca="1" si="219"/>
        <v>0</v>
      </c>
      <c r="BT601" s="35">
        <f t="shared" ca="1" si="218"/>
        <v>0</v>
      </c>
      <c r="BU601" s="35">
        <f t="shared" ca="1" si="218"/>
        <v>0</v>
      </c>
      <c r="BV601" s="35">
        <f t="shared" ca="1" si="218"/>
        <v>0</v>
      </c>
      <c r="BW601" s="35">
        <f t="shared" ca="1" si="218"/>
        <v>0</v>
      </c>
      <c r="BX601" s="35">
        <f t="shared" ca="1" si="218"/>
        <v>0</v>
      </c>
      <c r="BY601" s="35">
        <f t="shared" ca="1" si="218"/>
        <v>0</v>
      </c>
      <c r="BZ601" s="35">
        <f t="shared" ca="1" si="208"/>
        <v>0</v>
      </c>
      <c r="CA601" s="35">
        <f t="shared" ca="1" si="208"/>
        <v>0</v>
      </c>
      <c r="CB601" s="35">
        <f t="shared" ca="1" si="208"/>
        <v>0</v>
      </c>
      <c r="CC601" s="35">
        <f t="shared" ca="1" si="208"/>
        <v>0</v>
      </c>
      <c r="CD601" s="35">
        <f t="shared" ca="1" si="208"/>
        <v>0</v>
      </c>
      <c r="CE601" s="35">
        <f t="shared" ca="1" si="208"/>
        <v>0</v>
      </c>
      <c r="CF601" s="35">
        <f t="shared" ca="1" si="208"/>
        <v>0</v>
      </c>
      <c r="CG601" s="35">
        <f t="shared" ca="1" si="217"/>
        <v>0</v>
      </c>
      <c r="CH601" s="35">
        <f t="shared" ca="1" si="217"/>
        <v>0</v>
      </c>
      <c r="CI601" s="35">
        <f t="shared" ca="1" si="217"/>
        <v>0</v>
      </c>
      <c r="CJ601" s="35">
        <f t="shared" ca="1" si="209"/>
        <v>0</v>
      </c>
      <c r="CK601" s="35">
        <f t="shared" ca="1" si="209"/>
        <v>0</v>
      </c>
      <c r="CL601" s="35">
        <f t="shared" ca="1" si="209"/>
        <v>0</v>
      </c>
      <c r="CM601" s="35">
        <f t="shared" ca="1" si="209"/>
        <v>0</v>
      </c>
      <c r="CN601" s="35">
        <f t="shared" ca="1" si="209"/>
        <v>0</v>
      </c>
      <c r="CO601" s="35">
        <f t="shared" ca="1" si="209"/>
        <v>0</v>
      </c>
      <c r="CP601" s="35">
        <f t="shared" ca="1" si="211"/>
        <v>0</v>
      </c>
      <c r="CQ601" s="35">
        <f t="shared" ca="1" si="211"/>
        <v>0</v>
      </c>
      <c r="CR601" s="35">
        <f t="shared" ca="1" si="211"/>
        <v>0</v>
      </c>
      <c r="CS601" s="35">
        <f t="shared" ca="1" si="211"/>
        <v>0</v>
      </c>
      <c r="CT601" s="35">
        <f t="shared" ca="1" si="211"/>
        <v>0</v>
      </c>
      <c r="CU601" s="35">
        <f t="shared" ca="1" si="211"/>
        <v>0</v>
      </c>
      <c r="CV601" s="35">
        <f t="shared" ca="1" si="212"/>
        <v>0</v>
      </c>
      <c r="CW601" s="38">
        <f t="shared" ca="1" si="212"/>
        <v>0</v>
      </c>
      <c r="CX601" s="38">
        <f t="shared" ca="1" si="212"/>
        <v>0</v>
      </c>
      <c r="CY601" s="38">
        <f t="shared" ca="1" si="212"/>
        <v>0</v>
      </c>
      <c r="CZ601" s="39">
        <f t="shared" ca="1" si="212"/>
        <v>0</v>
      </c>
      <c r="DA601" s="35"/>
    </row>
    <row r="602" spans="4:105" x14ac:dyDescent="0.3">
      <c r="D602" s="19"/>
      <c r="E602" s="20"/>
      <c r="F602" s="21"/>
      <c r="G602" s="21"/>
      <c r="H602" s="21"/>
      <c r="I602" s="19"/>
      <c r="J602" s="19"/>
      <c r="K602" s="21"/>
      <c r="L602" s="21"/>
      <c r="M602" s="22"/>
      <c r="N602" s="22"/>
      <c r="O602" s="19"/>
      <c r="P602" s="21"/>
      <c r="Q602" s="62" t="str">
        <f>'Cutting Rules'!AD602</f>
        <v>0------------</v>
      </c>
      <c r="R602" s="23"/>
      <c r="S602" s="24"/>
      <c r="T602" s="78" t="s">
        <v>547</v>
      </c>
      <c r="U602" s="19"/>
      <c r="V602" s="25"/>
      <c r="W602" s="26"/>
      <c r="X602" s="27"/>
      <c r="Y602" s="47"/>
      <c r="Z602" s="121" t="str">
        <f>IFERROR(VLOOKUP(E602,[1]route!$E$3:$BL$10005,59,0),"")&amp;IFERROR(VLOOKUP(E602,[1]route!$E$3:$BL$10005,60,0),"")</f>
        <v/>
      </c>
      <c r="AA602" s="28">
        <f t="shared" si="214"/>
        <v>0</v>
      </c>
      <c r="AB602" s="77">
        <f t="shared" si="215"/>
        <v>0</v>
      </c>
      <c r="AC602" s="4">
        <f t="shared" si="213"/>
        <v>1</v>
      </c>
      <c r="AD602" s="29">
        <v>0</v>
      </c>
      <c r="AE602" s="30">
        <f ca="1">SUMIF([1]route!$E$3:$E$10005,E602,[1]!Table1[1])</f>
        <v>0</v>
      </c>
      <c r="AF602" s="30">
        <f ca="1">SUMIF([1]route!$E$3:$E$10005,E602,[1]!Table1[2])</f>
        <v>0</v>
      </c>
      <c r="AG602" s="30">
        <f ca="1">SUMIF([1]route!$E$3:$E$10005,E602,[1]!Table1[3])</f>
        <v>0</v>
      </c>
      <c r="AH602" s="30">
        <f ca="1">SUMIF([1]route!$E$3:$E$10005,E602,[1]!Table1[4])</f>
        <v>0</v>
      </c>
      <c r="AI602" s="30">
        <f ca="1">SUMIF([1]route!$E$3:$E$10005,E602,[1]!Table1[5])</f>
        <v>0</v>
      </c>
      <c r="AJ602" s="30">
        <f ca="1">SUMIF([1]route!$E$3:$E$10005,E602,[1]!Table1[6])</f>
        <v>0</v>
      </c>
      <c r="AK602" s="30">
        <f ca="1">SUMIF([1]route!$E$3:$E$10005,E602,[1]!Table1[7])</f>
        <v>0</v>
      </c>
      <c r="AL602" s="30">
        <f ca="1">SUMIF([1]route!$E$3:$E$10005,E602,[1]!Table1[8])</f>
        <v>0</v>
      </c>
      <c r="AM602" s="30">
        <f ca="1">SUMIF([1]route!$E$3:$E$10005,E602,[1]!Table1[9])</f>
        <v>0</v>
      </c>
      <c r="AN602" s="30">
        <f ca="1">SUMIF([1]route!$E$3:$E$10005,E602,[1]!Table1[10])</f>
        <v>0</v>
      </c>
      <c r="AO602" s="30">
        <f ca="1">SUMIF([1]route!$E$3:$E$10005,E602,[1]!Table1[11])</f>
        <v>0</v>
      </c>
      <c r="AP602" s="30">
        <f ca="1">SUMIF([1]route!$E$3:$E$10005,E602,[1]!Table1[12])</f>
        <v>0</v>
      </c>
      <c r="AQ602" s="30">
        <f ca="1">SUMIF([1]route!$E$3:$E$10005,E602,[1]!Table1[13])</f>
        <v>0</v>
      </c>
      <c r="AR602" s="30">
        <f ca="1">SUMIF([1]route!$E$3:$E$10005,E602,[1]!Table1[14])</f>
        <v>0</v>
      </c>
      <c r="AS602" s="30">
        <f ca="1">SUMIF([1]route!$E$3:$E$10005,E602,[1]!Table1[15])</f>
        <v>0</v>
      </c>
      <c r="AT602" s="30">
        <f ca="1">SUMIF([1]route!$E$3:$E$10005,E602,[1]!Table1[16])</f>
        <v>0</v>
      </c>
      <c r="AU602" s="30">
        <f ca="1">SUMIF([1]route!$E$3:$E$10005,E602,[1]!Table1[17])</f>
        <v>0</v>
      </c>
      <c r="AV602" s="30">
        <f ca="1">SUMIF([1]route!$E$3:$E$10005,E602,[1]!Table1[18])</f>
        <v>0</v>
      </c>
      <c r="AW602" s="30">
        <f ca="1">SUMIF([1]route!$E$3:$E$10005,E602,[1]!Table1[19])</f>
        <v>0</v>
      </c>
      <c r="AX602" s="30">
        <f ca="1">SUMIF([1]route!$E$3:$E$10005,E602,[1]!Table1[20])</f>
        <v>0</v>
      </c>
      <c r="AY602" s="30">
        <f ca="1">SUMIF([1]route!$E$3:$E$10005,E602,[1]!Table1[21])</f>
        <v>0</v>
      </c>
      <c r="AZ602" s="30">
        <f ca="1">SUMIF([1]route!$E$3:$E$10005,E602,[1]!Table1[22])</f>
        <v>0</v>
      </c>
      <c r="BA602" s="30">
        <f ca="1">SUMIF([1]route!$E$3:$E$10005,E602,[1]!Table1[23])</f>
        <v>0</v>
      </c>
      <c r="BB602" s="30">
        <f ca="1">SUMIF([1]route!$E$3:$E$10005,E602,[1]!Table1[24])</f>
        <v>0</v>
      </c>
      <c r="BC602" s="30">
        <f ca="1">SUMIF([1]route!$E$3:$E$10005,E602,[1]!Table1[25])</f>
        <v>0</v>
      </c>
      <c r="BD602" s="30">
        <f ca="1">SUMIF([1]route!$E$3:$E$10005,E602,[1]!Table1[26])</f>
        <v>0</v>
      </c>
      <c r="BE602" s="30">
        <f ca="1">SUMIF([1]route!$E$3:$E$10005,E602,[1]!Table1[27])</f>
        <v>0</v>
      </c>
      <c r="BF602" s="30">
        <f ca="1">SUMIF([1]route!$E$3:$E$10005,E602,[1]!Table1[28])</f>
        <v>0</v>
      </c>
      <c r="BG602" s="30">
        <f ca="1">SUMIF([1]route!$E$3:$E$10005,E602,[1]!Table1[29])</f>
        <v>0</v>
      </c>
      <c r="BH602" s="30">
        <f ca="1">SUMIF([1]route!$E$3:$E$10005,E602,[1]!Table1[30])</f>
        <v>0</v>
      </c>
      <c r="BI602" s="30">
        <f ca="1">SUMIF([1]route!$E$3:$E$10005,E602,[1]!Table1[31])</f>
        <v>0</v>
      </c>
      <c r="BJ602" s="30">
        <f ca="1">SUMIF([1]route!$E$3:$E$10005,E602,[1]!Table1[Remain PO])</f>
        <v>0</v>
      </c>
      <c r="BK602" s="31">
        <f ca="1">SUMIF([1]route!$E$3:$E$10005,E602,[1]!Table1[N+1])</f>
        <v>0</v>
      </c>
      <c r="BL602" s="31">
        <f ca="1">SUMIF([1]route!$E$3:$E$10005,E602,[1]!Table1[N+2])</f>
        <v>0</v>
      </c>
      <c r="BM602" s="31">
        <f ca="1">SUMIF([1]route!$E$3:$E$10005,E602,[1]!Table1[N+3])</f>
        <v>0</v>
      </c>
      <c r="BN602" s="32">
        <f ca="1">SUMIF([1]route!$E$3:$E$10005,E602,[1]!Table1[N+4])</f>
        <v>0</v>
      </c>
      <c r="BP602" s="37">
        <f t="shared" si="216"/>
        <v>0</v>
      </c>
      <c r="BQ602" s="35">
        <f t="shared" ca="1" si="219"/>
        <v>0</v>
      </c>
      <c r="BR602" s="35">
        <f t="shared" ca="1" si="219"/>
        <v>0</v>
      </c>
      <c r="BS602" s="35">
        <f t="shared" ca="1" si="219"/>
        <v>0</v>
      </c>
      <c r="BT602" s="35">
        <f t="shared" ca="1" si="218"/>
        <v>0</v>
      </c>
      <c r="BU602" s="35">
        <f t="shared" ca="1" si="218"/>
        <v>0</v>
      </c>
      <c r="BV602" s="35">
        <f t="shared" ca="1" si="218"/>
        <v>0</v>
      </c>
      <c r="BW602" s="35">
        <f t="shared" ca="1" si="218"/>
        <v>0</v>
      </c>
      <c r="BX602" s="35">
        <f t="shared" ca="1" si="218"/>
        <v>0</v>
      </c>
      <c r="BY602" s="35">
        <f t="shared" ca="1" si="218"/>
        <v>0</v>
      </c>
      <c r="BZ602" s="35">
        <f t="shared" ca="1" si="208"/>
        <v>0</v>
      </c>
      <c r="CA602" s="35">
        <f t="shared" ca="1" si="208"/>
        <v>0</v>
      </c>
      <c r="CB602" s="35">
        <f t="shared" ca="1" si="208"/>
        <v>0</v>
      </c>
      <c r="CC602" s="35">
        <f t="shared" ca="1" si="208"/>
        <v>0</v>
      </c>
      <c r="CD602" s="35">
        <f t="shared" ca="1" si="208"/>
        <v>0</v>
      </c>
      <c r="CE602" s="35">
        <f t="shared" ca="1" si="208"/>
        <v>0</v>
      </c>
      <c r="CF602" s="35">
        <f t="shared" ca="1" si="208"/>
        <v>0</v>
      </c>
      <c r="CG602" s="35">
        <f t="shared" ca="1" si="217"/>
        <v>0</v>
      </c>
      <c r="CH602" s="35">
        <f t="shared" ca="1" si="217"/>
        <v>0</v>
      </c>
      <c r="CI602" s="35">
        <f t="shared" ca="1" si="217"/>
        <v>0</v>
      </c>
      <c r="CJ602" s="35">
        <f t="shared" ca="1" si="209"/>
        <v>0</v>
      </c>
      <c r="CK602" s="35">
        <f t="shared" ca="1" si="209"/>
        <v>0</v>
      </c>
      <c r="CL602" s="35">
        <f t="shared" ca="1" si="209"/>
        <v>0</v>
      </c>
      <c r="CM602" s="35">
        <f t="shared" ca="1" si="209"/>
        <v>0</v>
      </c>
      <c r="CN602" s="35">
        <f t="shared" ca="1" si="209"/>
        <v>0</v>
      </c>
      <c r="CO602" s="35">
        <f t="shared" ca="1" si="209"/>
        <v>0</v>
      </c>
      <c r="CP602" s="35">
        <f t="shared" ca="1" si="211"/>
        <v>0</v>
      </c>
      <c r="CQ602" s="35">
        <f t="shared" ca="1" si="211"/>
        <v>0</v>
      </c>
      <c r="CR602" s="35">
        <f t="shared" ca="1" si="211"/>
        <v>0</v>
      </c>
      <c r="CS602" s="35">
        <f t="shared" ca="1" si="211"/>
        <v>0</v>
      </c>
      <c r="CT602" s="35">
        <f t="shared" ca="1" si="211"/>
        <v>0</v>
      </c>
      <c r="CU602" s="35">
        <f t="shared" ca="1" si="211"/>
        <v>0</v>
      </c>
      <c r="CV602" s="35">
        <f t="shared" ca="1" si="212"/>
        <v>0</v>
      </c>
      <c r="CW602" s="38">
        <f t="shared" ca="1" si="212"/>
        <v>0</v>
      </c>
      <c r="CX602" s="38">
        <f t="shared" ca="1" si="212"/>
        <v>0</v>
      </c>
      <c r="CY602" s="38">
        <f t="shared" ca="1" si="212"/>
        <v>0</v>
      </c>
      <c r="CZ602" s="39">
        <f t="shared" ca="1" si="212"/>
        <v>0</v>
      </c>
      <c r="DA602" s="35"/>
    </row>
    <row r="603" spans="4:105" x14ac:dyDescent="0.3">
      <c r="D603" s="19"/>
      <c r="E603" s="20"/>
      <c r="F603" s="21"/>
      <c r="G603" s="21"/>
      <c r="H603" s="21"/>
      <c r="I603" s="19"/>
      <c r="J603" s="19"/>
      <c r="K603" s="21"/>
      <c r="L603" s="21"/>
      <c r="M603" s="22"/>
      <c r="N603" s="22"/>
      <c r="O603" s="19"/>
      <c r="P603" s="21"/>
      <c r="Q603" s="62" t="str">
        <f>'Cutting Rules'!AD603</f>
        <v>0------------</v>
      </c>
      <c r="R603" s="23"/>
      <c r="S603" s="24"/>
      <c r="T603" s="78" t="s">
        <v>547</v>
      </c>
      <c r="U603" s="19"/>
      <c r="V603" s="25"/>
      <c r="W603" s="26"/>
      <c r="X603" s="27"/>
      <c r="Y603" s="47"/>
      <c r="Z603" s="121" t="str">
        <f>IFERROR(VLOOKUP(E603,[1]route!$E$3:$BL$10005,59,0),"")&amp;IFERROR(VLOOKUP(E603,[1]route!$E$3:$BL$10005,60,0),"")</f>
        <v/>
      </c>
      <c r="AA603" s="28">
        <f t="shared" si="214"/>
        <v>0</v>
      </c>
      <c r="AB603" s="77">
        <f t="shared" si="215"/>
        <v>0</v>
      </c>
      <c r="AC603" s="4">
        <f t="shared" si="213"/>
        <v>1</v>
      </c>
      <c r="AD603" s="29">
        <v>0</v>
      </c>
      <c r="AE603" s="30">
        <f ca="1">SUMIF([1]route!$E$3:$E$10005,E603,[1]!Table1[1])</f>
        <v>0</v>
      </c>
      <c r="AF603" s="30">
        <f ca="1">SUMIF([1]route!$E$3:$E$10005,E603,[1]!Table1[2])</f>
        <v>0</v>
      </c>
      <c r="AG603" s="30">
        <f ca="1">SUMIF([1]route!$E$3:$E$10005,E603,[1]!Table1[3])</f>
        <v>0</v>
      </c>
      <c r="AH603" s="30">
        <f ca="1">SUMIF([1]route!$E$3:$E$10005,E603,[1]!Table1[4])</f>
        <v>0</v>
      </c>
      <c r="AI603" s="30">
        <f ca="1">SUMIF([1]route!$E$3:$E$10005,E603,[1]!Table1[5])</f>
        <v>0</v>
      </c>
      <c r="AJ603" s="30">
        <f ca="1">SUMIF([1]route!$E$3:$E$10005,E603,[1]!Table1[6])</f>
        <v>0</v>
      </c>
      <c r="AK603" s="30">
        <f ca="1">SUMIF([1]route!$E$3:$E$10005,E603,[1]!Table1[7])</f>
        <v>0</v>
      </c>
      <c r="AL603" s="30">
        <f ca="1">SUMIF([1]route!$E$3:$E$10005,E603,[1]!Table1[8])</f>
        <v>0</v>
      </c>
      <c r="AM603" s="30">
        <f ca="1">SUMIF([1]route!$E$3:$E$10005,E603,[1]!Table1[9])</f>
        <v>0</v>
      </c>
      <c r="AN603" s="30">
        <f ca="1">SUMIF([1]route!$E$3:$E$10005,E603,[1]!Table1[10])</f>
        <v>0</v>
      </c>
      <c r="AO603" s="30">
        <f ca="1">SUMIF([1]route!$E$3:$E$10005,E603,[1]!Table1[11])</f>
        <v>0</v>
      </c>
      <c r="AP603" s="30">
        <f ca="1">SUMIF([1]route!$E$3:$E$10005,E603,[1]!Table1[12])</f>
        <v>0</v>
      </c>
      <c r="AQ603" s="30">
        <f ca="1">SUMIF([1]route!$E$3:$E$10005,E603,[1]!Table1[13])</f>
        <v>0</v>
      </c>
      <c r="AR603" s="30">
        <f ca="1">SUMIF([1]route!$E$3:$E$10005,E603,[1]!Table1[14])</f>
        <v>0</v>
      </c>
      <c r="AS603" s="30">
        <f ca="1">SUMIF([1]route!$E$3:$E$10005,E603,[1]!Table1[15])</f>
        <v>0</v>
      </c>
      <c r="AT603" s="30">
        <f ca="1">SUMIF([1]route!$E$3:$E$10005,E603,[1]!Table1[16])</f>
        <v>0</v>
      </c>
      <c r="AU603" s="30">
        <f ca="1">SUMIF([1]route!$E$3:$E$10005,E603,[1]!Table1[17])</f>
        <v>0</v>
      </c>
      <c r="AV603" s="30">
        <f ca="1">SUMIF([1]route!$E$3:$E$10005,E603,[1]!Table1[18])</f>
        <v>0</v>
      </c>
      <c r="AW603" s="30">
        <f ca="1">SUMIF([1]route!$E$3:$E$10005,E603,[1]!Table1[19])</f>
        <v>0</v>
      </c>
      <c r="AX603" s="30">
        <f ca="1">SUMIF([1]route!$E$3:$E$10005,E603,[1]!Table1[20])</f>
        <v>0</v>
      </c>
      <c r="AY603" s="30">
        <f ca="1">SUMIF([1]route!$E$3:$E$10005,E603,[1]!Table1[21])</f>
        <v>0</v>
      </c>
      <c r="AZ603" s="30">
        <f ca="1">SUMIF([1]route!$E$3:$E$10005,E603,[1]!Table1[22])</f>
        <v>0</v>
      </c>
      <c r="BA603" s="30">
        <f ca="1">SUMIF([1]route!$E$3:$E$10005,E603,[1]!Table1[23])</f>
        <v>0</v>
      </c>
      <c r="BB603" s="30">
        <f ca="1">SUMIF([1]route!$E$3:$E$10005,E603,[1]!Table1[24])</f>
        <v>0</v>
      </c>
      <c r="BC603" s="30">
        <f ca="1">SUMIF([1]route!$E$3:$E$10005,E603,[1]!Table1[25])</f>
        <v>0</v>
      </c>
      <c r="BD603" s="30">
        <f ca="1">SUMIF([1]route!$E$3:$E$10005,E603,[1]!Table1[26])</f>
        <v>0</v>
      </c>
      <c r="BE603" s="30">
        <f ca="1">SUMIF([1]route!$E$3:$E$10005,E603,[1]!Table1[27])</f>
        <v>0</v>
      </c>
      <c r="BF603" s="30">
        <f ca="1">SUMIF([1]route!$E$3:$E$10005,E603,[1]!Table1[28])</f>
        <v>0</v>
      </c>
      <c r="BG603" s="30">
        <f ca="1">SUMIF([1]route!$E$3:$E$10005,E603,[1]!Table1[29])</f>
        <v>0</v>
      </c>
      <c r="BH603" s="30">
        <f ca="1">SUMIF([1]route!$E$3:$E$10005,E603,[1]!Table1[30])</f>
        <v>0</v>
      </c>
      <c r="BI603" s="30">
        <f ca="1">SUMIF([1]route!$E$3:$E$10005,E603,[1]!Table1[31])</f>
        <v>0</v>
      </c>
      <c r="BJ603" s="30">
        <f ca="1">SUMIF([1]route!$E$3:$E$10005,E603,[1]!Table1[Remain PO])</f>
        <v>0</v>
      </c>
      <c r="BK603" s="31">
        <f ca="1">SUMIF([1]route!$E$3:$E$10005,E603,[1]!Table1[N+1])</f>
        <v>0</v>
      </c>
      <c r="BL603" s="31">
        <f ca="1">SUMIF([1]route!$E$3:$E$10005,E603,[1]!Table1[N+2])</f>
        <v>0</v>
      </c>
      <c r="BM603" s="31">
        <f ca="1">SUMIF([1]route!$E$3:$E$10005,E603,[1]!Table1[N+3])</f>
        <v>0</v>
      </c>
      <c r="BN603" s="32">
        <f ca="1">SUMIF([1]route!$E$3:$E$10005,E603,[1]!Table1[N+4])</f>
        <v>0</v>
      </c>
      <c r="BP603" s="37">
        <f t="shared" si="216"/>
        <v>0</v>
      </c>
      <c r="BQ603" s="35">
        <f t="shared" ca="1" si="219"/>
        <v>0</v>
      </c>
      <c r="BR603" s="35">
        <f t="shared" ca="1" si="219"/>
        <v>0</v>
      </c>
      <c r="BS603" s="35">
        <f t="shared" ca="1" si="219"/>
        <v>0</v>
      </c>
      <c r="BT603" s="35">
        <f t="shared" ca="1" si="218"/>
        <v>0</v>
      </c>
      <c r="BU603" s="35">
        <f t="shared" ca="1" si="218"/>
        <v>0</v>
      </c>
      <c r="BV603" s="35">
        <f t="shared" ca="1" si="218"/>
        <v>0</v>
      </c>
      <c r="BW603" s="35">
        <f t="shared" ca="1" si="218"/>
        <v>0</v>
      </c>
      <c r="BX603" s="35">
        <f t="shared" ca="1" si="218"/>
        <v>0</v>
      </c>
      <c r="BY603" s="35">
        <f t="shared" ca="1" si="218"/>
        <v>0</v>
      </c>
      <c r="BZ603" s="35">
        <f t="shared" ca="1" si="208"/>
        <v>0</v>
      </c>
      <c r="CA603" s="35">
        <f t="shared" ca="1" si="208"/>
        <v>0</v>
      </c>
      <c r="CB603" s="35">
        <f t="shared" ca="1" si="208"/>
        <v>0</v>
      </c>
      <c r="CC603" s="35">
        <f t="shared" ca="1" si="208"/>
        <v>0</v>
      </c>
      <c r="CD603" s="35">
        <f t="shared" ca="1" si="208"/>
        <v>0</v>
      </c>
      <c r="CE603" s="35">
        <f t="shared" ca="1" si="208"/>
        <v>0</v>
      </c>
      <c r="CF603" s="35">
        <f t="shared" ca="1" si="208"/>
        <v>0</v>
      </c>
      <c r="CG603" s="35">
        <f t="shared" ca="1" si="217"/>
        <v>0</v>
      </c>
      <c r="CH603" s="35">
        <f t="shared" ca="1" si="217"/>
        <v>0</v>
      </c>
      <c r="CI603" s="35">
        <f t="shared" ca="1" si="217"/>
        <v>0</v>
      </c>
      <c r="CJ603" s="35">
        <f t="shared" ca="1" si="209"/>
        <v>0</v>
      </c>
      <c r="CK603" s="35">
        <f t="shared" ca="1" si="209"/>
        <v>0</v>
      </c>
      <c r="CL603" s="35">
        <f t="shared" ca="1" si="209"/>
        <v>0</v>
      </c>
      <c r="CM603" s="35">
        <f t="shared" ca="1" si="209"/>
        <v>0</v>
      </c>
      <c r="CN603" s="35">
        <f t="shared" ca="1" si="209"/>
        <v>0</v>
      </c>
      <c r="CO603" s="35">
        <f t="shared" ca="1" si="209"/>
        <v>0</v>
      </c>
      <c r="CP603" s="35">
        <f t="shared" ca="1" si="211"/>
        <v>0</v>
      </c>
      <c r="CQ603" s="35">
        <f t="shared" ca="1" si="211"/>
        <v>0</v>
      </c>
      <c r="CR603" s="35">
        <f t="shared" ca="1" si="211"/>
        <v>0</v>
      </c>
      <c r="CS603" s="35">
        <f t="shared" ca="1" si="211"/>
        <v>0</v>
      </c>
      <c r="CT603" s="35">
        <f t="shared" ca="1" si="211"/>
        <v>0</v>
      </c>
      <c r="CU603" s="35">
        <f t="shared" ca="1" si="211"/>
        <v>0</v>
      </c>
      <c r="CV603" s="35">
        <f t="shared" ca="1" si="212"/>
        <v>0</v>
      </c>
      <c r="CW603" s="38">
        <f t="shared" ca="1" si="212"/>
        <v>0</v>
      </c>
      <c r="CX603" s="38">
        <f t="shared" ca="1" si="212"/>
        <v>0</v>
      </c>
      <c r="CY603" s="38">
        <f t="shared" ca="1" si="212"/>
        <v>0</v>
      </c>
      <c r="CZ603" s="39">
        <f t="shared" ca="1" si="212"/>
        <v>0</v>
      </c>
      <c r="DA603" s="35"/>
    </row>
    <row r="604" spans="4:105" x14ac:dyDescent="0.3">
      <c r="D604" s="19"/>
      <c r="E604" s="20"/>
      <c r="F604" s="21"/>
      <c r="G604" s="21"/>
      <c r="H604" s="21"/>
      <c r="I604" s="19"/>
      <c r="J604" s="19"/>
      <c r="K604" s="21"/>
      <c r="L604" s="21"/>
      <c r="M604" s="22"/>
      <c r="N604" s="22"/>
      <c r="O604" s="19"/>
      <c r="P604" s="21"/>
      <c r="Q604" s="62" t="str">
        <f>'Cutting Rules'!AD604</f>
        <v>0------------</v>
      </c>
      <c r="R604" s="23"/>
      <c r="S604" s="24"/>
      <c r="T604" s="78" t="s">
        <v>547</v>
      </c>
      <c r="U604" s="19"/>
      <c r="V604" s="25"/>
      <c r="W604" s="26"/>
      <c r="X604" s="27"/>
      <c r="Y604" s="47"/>
      <c r="Z604" s="121" t="str">
        <f>IFERROR(VLOOKUP(E604,[1]route!$E$3:$BL$10005,59,0),"")&amp;IFERROR(VLOOKUP(E604,[1]route!$E$3:$BL$10005,60,0),"")</f>
        <v/>
      </c>
      <c r="AA604" s="28">
        <f t="shared" si="214"/>
        <v>0</v>
      </c>
      <c r="AB604" s="77">
        <f t="shared" si="215"/>
        <v>0</v>
      </c>
      <c r="AC604" s="4">
        <f t="shared" si="213"/>
        <v>1</v>
      </c>
      <c r="AD604" s="29">
        <v>0</v>
      </c>
      <c r="AE604" s="30">
        <f ca="1">SUMIF([1]route!$E$3:$E$10005,E604,[1]!Table1[1])</f>
        <v>0</v>
      </c>
      <c r="AF604" s="30">
        <f ca="1">SUMIF([1]route!$E$3:$E$10005,E604,[1]!Table1[2])</f>
        <v>0</v>
      </c>
      <c r="AG604" s="30">
        <f ca="1">SUMIF([1]route!$E$3:$E$10005,E604,[1]!Table1[3])</f>
        <v>0</v>
      </c>
      <c r="AH604" s="30">
        <f ca="1">SUMIF([1]route!$E$3:$E$10005,E604,[1]!Table1[4])</f>
        <v>0</v>
      </c>
      <c r="AI604" s="30">
        <f ca="1">SUMIF([1]route!$E$3:$E$10005,E604,[1]!Table1[5])</f>
        <v>0</v>
      </c>
      <c r="AJ604" s="30">
        <f ca="1">SUMIF([1]route!$E$3:$E$10005,E604,[1]!Table1[6])</f>
        <v>0</v>
      </c>
      <c r="AK604" s="30">
        <f ca="1">SUMIF([1]route!$E$3:$E$10005,E604,[1]!Table1[7])</f>
        <v>0</v>
      </c>
      <c r="AL604" s="30">
        <f ca="1">SUMIF([1]route!$E$3:$E$10005,E604,[1]!Table1[8])</f>
        <v>0</v>
      </c>
      <c r="AM604" s="30">
        <f ca="1">SUMIF([1]route!$E$3:$E$10005,E604,[1]!Table1[9])</f>
        <v>0</v>
      </c>
      <c r="AN604" s="30">
        <f ca="1">SUMIF([1]route!$E$3:$E$10005,E604,[1]!Table1[10])</f>
        <v>0</v>
      </c>
      <c r="AO604" s="30">
        <f ca="1">SUMIF([1]route!$E$3:$E$10005,E604,[1]!Table1[11])</f>
        <v>0</v>
      </c>
      <c r="AP604" s="30">
        <f ca="1">SUMIF([1]route!$E$3:$E$10005,E604,[1]!Table1[12])</f>
        <v>0</v>
      </c>
      <c r="AQ604" s="30">
        <f ca="1">SUMIF([1]route!$E$3:$E$10005,E604,[1]!Table1[13])</f>
        <v>0</v>
      </c>
      <c r="AR604" s="30">
        <f ca="1">SUMIF([1]route!$E$3:$E$10005,E604,[1]!Table1[14])</f>
        <v>0</v>
      </c>
      <c r="AS604" s="30">
        <f ca="1">SUMIF([1]route!$E$3:$E$10005,E604,[1]!Table1[15])</f>
        <v>0</v>
      </c>
      <c r="AT604" s="30">
        <f ca="1">SUMIF([1]route!$E$3:$E$10005,E604,[1]!Table1[16])</f>
        <v>0</v>
      </c>
      <c r="AU604" s="30">
        <f ca="1">SUMIF([1]route!$E$3:$E$10005,E604,[1]!Table1[17])</f>
        <v>0</v>
      </c>
      <c r="AV604" s="30">
        <f ca="1">SUMIF([1]route!$E$3:$E$10005,E604,[1]!Table1[18])</f>
        <v>0</v>
      </c>
      <c r="AW604" s="30">
        <f ca="1">SUMIF([1]route!$E$3:$E$10005,E604,[1]!Table1[19])</f>
        <v>0</v>
      </c>
      <c r="AX604" s="30">
        <f ca="1">SUMIF([1]route!$E$3:$E$10005,E604,[1]!Table1[20])</f>
        <v>0</v>
      </c>
      <c r="AY604" s="30">
        <f ca="1">SUMIF([1]route!$E$3:$E$10005,E604,[1]!Table1[21])</f>
        <v>0</v>
      </c>
      <c r="AZ604" s="30">
        <f ca="1">SUMIF([1]route!$E$3:$E$10005,E604,[1]!Table1[22])</f>
        <v>0</v>
      </c>
      <c r="BA604" s="30">
        <f ca="1">SUMIF([1]route!$E$3:$E$10005,E604,[1]!Table1[23])</f>
        <v>0</v>
      </c>
      <c r="BB604" s="30">
        <f ca="1">SUMIF([1]route!$E$3:$E$10005,E604,[1]!Table1[24])</f>
        <v>0</v>
      </c>
      <c r="BC604" s="30">
        <f ca="1">SUMIF([1]route!$E$3:$E$10005,E604,[1]!Table1[25])</f>
        <v>0</v>
      </c>
      <c r="BD604" s="30">
        <f ca="1">SUMIF([1]route!$E$3:$E$10005,E604,[1]!Table1[26])</f>
        <v>0</v>
      </c>
      <c r="BE604" s="30">
        <f ca="1">SUMIF([1]route!$E$3:$E$10005,E604,[1]!Table1[27])</f>
        <v>0</v>
      </c>
      <c r="BF604" s="30">
        <f ca="1">SUMIF([1]route!$E$3:$E$10005,E604,[1]!Table1[28])</f>
        <v>0</v>
      </c>
      <c r="BG604" s="30">
        <f ca="1">SUMIF([1]route!$E$3:$E$10005,E604,[1]!Table1[29])</f>
        <v>0</v>
      </c>
      <c r="BH604" s="30">
        <f ca="1">SUMIF([1]route!$E$3:$E$10005,E604,[1]!Table1[30])</f>
        <v>0</v>
      </c>
      <c r="BI604" s="30">
        <f ca="1">SUMIF([1]route!$E$3:$E$10005,E604,[1]!Table1[31])</f>
        <v>0</v>
      </c>
      <c r="BJ604" s="30">
        <f ca="1">SUMIF([1]route!$E$3:$E$10005,E604,[1]!Table1[Remain PO])</f>
        <v>0</v>
      </c>
      <c r="BK604" s="31">
        <f ca="1">SUMIF([1]route!$E$3:$E$10005,E604,[1]!Table1[N+1])</f>
        <v>0</v>
      </c>
      <c r="BL604" s="31">
        <f ca="1">SUMIF([1]route!$E$3:$E$10005,E604,[1]!Table1[N+2])</f>
        <v>0</v>
      </c>
      <c r="BM604" s="31">
        <f ca="1">SUMIF([1]route!$E$3:$E$10005,E604,[1]!Table1[N+3])</f>
        <v>0</v>
      </c>
      <c r="BN604" s="32">
        <f ca="1">SUMIF([1]route!$E$3:$E$10005,E604,[1]!Table1[N+4])</f>
        <v>0</v>
      </c>
      <c r="BP604" s="37">
        <f t="shared" si="216"/>
        <v>0</v>
      </c>
      <c r="BQ604" s="35">
        <f t="shared" ca="1" si="219"/>
        <v>0</v>
      </c>
      <c r="BR604" s="35">
        <f t="shared" ca="1" si="219"/>
        <v>0</v>
      </c>
      <c r="BS604" s="35">
        <f t="shared" ca="1" si="219"/>
        <v>0</v>
      </c>
      <c r="BT604" s="35">
        <f t="shared" ca="1" si="218"/>
        <v>0</v>
      </c>
      <c r="BU604" s="35">
        <f t="shared" ca="1" si="218"/>
        <v>0</v>
      </c>
      <c r="BV604" s="35">
        <f t="shared" ca="1" si="218"/>
        <v>0</v>
      </c>
      <c r="BW604" s="35">
        <f t="shared" ca="1" si="218"/>
        <v>0</v>
      </c>
      <c r="BX604" s="35">
        <f t="shared" ca="1" si="218"/>
        <v>0</v>
      </c>
      <c r="BY604" s="35">
        <f t="shared" ca="1" si="218"/>
        <v>0</v>
      </c>
      <c r="BZ604" s="35">
        <f t="shared" ca="1" si="208"/>
        <v>0</v>
      </c>
      <c r="CA604" s="35">
        <f t="shared" ca="1" si="208"/>
        <v>0</v>
      </c>
      <c r="CB604" s="35">
        <f t="shared" ca="1" si="208"/>
        <v>0</v>
      </c>
      <c r="CC604" s="35">
        <f t="shared" ca="1" si="208"/>
        <v>0</v>
      </c>
      <c r="CD604" s="35">
        <f t="shared" ca="1" si="208"/>
        <v>0</v>
      </c>
      <c r="CE604" s="35">
        <f t="shared" ca="1" si="208"/>
        <v>0</v>
      </c>
      <c r="CF604" s="35">
        <f t="shared" ca="1" si="208"/>
        <v>0</v>
      </c>
      <c r="CG604" s="35">
        <f t="shared" ca="1" si="217"/>
        <v>0</v>
      </c>
      <c r="CH604" s="35">
        <f t="shared" ca="1" si="217"/>
        <v>0</v>
      </c>
      <c r="CI604" s="35">
        <f t="shared" ca="1" si="217"/>
        <v>0</v>
      </c>
      <c r="CJ604" s="35">
        <f t="shared" ca="1" si="209"/>
        <v>0</v>
      </c>
      <c r="CK604" s="35">
        <f t="shared" ca="1" si="209"/>
        <v>0</v>
      </c>
      <c r="CL604" s="35">
        <f t="shared" ca="1" si="209"/>
        <v>0</v>
      </c>
      <c r="CM604" s="35">
        <f t="shared" ca="1" si="209"/>
        <v>0</v>
      </c>
      <c r="CN604" s="35">
        <f t="shared" ca="1" si="209"/>
        <v>0</v>
      </c>
      <c r="CO604" s="35">
        <f t="shared" ca="1" si="209"/>
        <v>0</v>
      </c>
      <c r="CP604" s="35">
        <f t="shared" ca="1" si="211"/>
        <v>0</v>
      </c>
      <c r="CQ604" s="35">
        <f t="shared" ca="1" si="211"/>
        <v>0</v>
      </c>
      <c r="CR604" s="35">
        <f t="shared" ca="1" si="211"/>
        <v>0</v>
      </c>
      <c r="CS604" s="35">
        <f t="shared" ca="1" si="211"/>
        <v>0</v>
      </c>
      <c r="CT604" s="35">
        <f t="shared" ca="1" si="211"/>
        <v>0</v>
      </c>
      <c r="CU604" s="35">
        <f t="shared" ca="1" si="211"/>
        <v>0</v>
      </c>
      <c r="CV604" s="35">
        <f t="shared" ca="1" si="212"/>
        <v>0</v>
      </c>
      <c r="CW604" s="38">
        <f t="shared" ca="1" si="212"/>
        <v>0</v>
      </c>
      <c r="CX604" s="38">
        <f t="shared" ca="1" si="212"/>
        <v>0</v>
      </c>
      <c r="CY604" s="38">
        <f t="shared" ca="1" si="212"/>
        <v>0</v>
      </c>
      <c r="CZ604" s="39">
        <f t="shared" ca="1" si="212"/>
        <v>0</v>
      </c>
      <c r="DA604" s="35"/>
    </row>
    <row r="605" spans="4:105" x14ac:dyDescent="0.3">
      <c r="D605" s="19"/>
      <c r="E605" s="20"/>
      <c r="F605" s="21"/>
      <c r="G605" s="21"/>
      <c r="H605" s="21"/>
      <c r="I605" s="19"/>
      <c r="J605" s="19"/>
      <c r="K605" s="21"/>
      <c r="L605" s="21"/>
      <c r="M605" s="22"/>
      <c r="N605" s="22"/>
      <c r="O605" s="19"/>
      <c r="P605" s="21"/>
      <c r="Q605" s="62" t="str">
        <f>'Cutting Rules'!AD605</f>
        <v>0------------</v>
      </c>
      <c r="R605" s="23"/>
      <c r="S605" s="24"/>
      <c r="T605" s="78" t="s">
        <v>547</v>
      </c>
      <c r="U605" s="19"/>
      <c r="V605" s="25"/>
      <c r="W605" s="26"/>
      <c r="X605" s="27"/>
      <c r="Y605" s="47"/>
      <c r="Z605" s="121" t="str">
        <f>IFERROR(VLOOKUP(E605,[1]route!$E$3:$BL$10005,59,0),"")&amp;IFERROR(VLOOKUP(E605,[1]route!$E$3:$BL$10005,60,0),"")</f>
        <v/>
      </c>
      <c r="AA605" s="28">
        <f t="shared" si="214"/>
        <v>0</v>
      </c>
      <c r="AB605" s="77">
        <f t="shared" si="215"/>
        <v>0</v>
      </c>
      <c r="AC605" s="4">
        <f t="shared" si="213"/>
        <v>1</v>
      </c>
      <c r="AD605" s="29">
        <v>0</v>
      </c>
      <c r="AE605" s="30">
        <f ca="1">SUMIF([1]route!$E$3:$E$10005,E605,[1]!Table1[1])</f>
        <v>0</v>
      </c>
      <c r="AF605" s="30">
        <f ca="1">SUMIF([1]route!$E$3:$E$10005,E605,[1]!Table1[2])</f>
        <v>0</v>
      </c>
      <c r="AG605" s="30">
        <f ca="1">SUMIF([1]route!$E$3:$E$10005,E605,[1]!Table1[3])</f>
        <v>0</v>
      </c>
      <c r="AH605" s="30">
        <f ca="1">SUMIF([1]route!$E$3:$E$10005,E605,[1]!Table1[4])</f>
        <v>0</v>
      </c>
      <c r="AI605" s="30">
        <f ca="1">SUMIF([1]route!$E$3:$E$10005,E605,[1]!Table1[5])</f>
        <v>0</v>
      </c>
      <c r="AJ605" s="30">
        <f ca="1">SUMIF([1]route!$E$3:$E$10005,E605,[1]!Table1[6])</f>
        <v>0</v>
      </c>
      <c r="AK605" s="30">
        <f ca="1">SUMIF([1]route!$E$3:$E$10005,E605,[1]!Table1[7])</f>
        <v>0</v>
      </c>
      <c r="AL605" s="30">
        <f ca="1">SUMIF([1]route!$E$3:$E$10005,E605,[1]!Table1[8])</f>
        <v>0</v>
      </c>
      <c r="AM605" s="30">
        <f ca="1">SUMIF([1]route!$E$3:$E$10005,E605,[1]!Table1[9])</f>
        <v>0</v>
      </c>
      <c r="AN605" s="30">
        <f ca="1">SUMIF([1]route!$E$3:$E$10005,E605,[1]!Table1[10])</f>
        <v>0</v>
      </c>
      <c r="AO605" s="30">
        <f ca="1">SUMIF([1]route!$E$3:$E$10005,E605,[1]!Table1[11])</f>
        <v>0</v>
      </c>
      <c r="AP605" s="30">
        <f ca="1">SUMIF([1]route!$E$3:$E$10005,E605,[1]!Table1[12])</f>
        <v>0</v>
      </c>
      <c r="AQ605" s="30">
        <f ca="1">SUMIF([1]route!$E$3:$E$10005,E605,[1]!Table1[13])</f>
        <v>0</v>
      </c>
      <c r="AR605" s="30">
        <f ca="1">SUMIF([1]route!$E$3:$E$10005,E605,[1]!Table1[14])</f>
        <v>0</v>
      </c>
      <c r="AS605" s="30">
        <f ca="1">SUMIF([1]route!$E$3:$E$10005,E605,[1]!Table1[15])</f>
        <v>0</v>
      </c>
      <c r="AT605" s="30">
        <f ca="1">SUMIF([1]route!$E$3:$E$10005,E605,[1]!Table1[16])</f>
        <v>0</v>
      </c>
      <c r="AU605" s="30">
        <f ca="1">SUMIF([1]route!$E$3:$E$10005,E605,[1]!Table1[17])</f>
        <v>0</v>
      </c>
      <c r="AV605" s="30">
        <f ca="1">SUMIF([1]route!$E$3:$E$10005,E605,[1]!Table1[18])</f>
        <v>0</v>
      </c>
      <c r="AW605" s="30">
        <f ca="1">SUMIF([1]route!$E$3:$E$10005,E605,[1]!Table1[19])</f>
        <v>0</v>
      </c>
      <c r="AX605" s="30">
        <f ca="1">SUMIF([1]route!$E$3:$E$10005,E605,[1]!Table1[20])</f>
        <v>0</v>
      </c>
      <c r="AY605" s="30">
        <f ca="1">SUMIF([1]route!$E$3:$E$10005,E605,[1]!Table1[21])</f>
        <v>0</v>
      </c>
      <c r="AZ605" s="30">
        <f ca="1">SUMIF([1]route!$E$3:$E$10005,E605,[1]!Table1[22])</f>
        <v>0</v>
      </c>
      <c r="BA605" s="30">
        <f ca="1">SUMIF([1]route!$E$3:$E$10005,E605,[1]!Table1[23])</f>
        <v>0</v>
      </c>
      <c r="BB605" s="30">
        <f ca="1">SUMIF([1]route!$E$3:$E$10005,E605,[1]!Table1[24])</f>
        <v>0</v>
      </c>
      <c r="BC605" s="30">
        <f ca="1">SUMIF([1]route!$E$3:$E$10005,E605,[1]!Table1[25])</f>
        <v>0</v>
      </c>
      <c r="BD605" s="30">
        <f ca="1">SUMIF([1]route!$E$3:$E$10005,E605,[1]!Table1[26])</f>
        <v>0</v>
      </c>
      <c r="BE605" s="30">
        <f ca="1">SUMIF([1]route!$E$3:$E$10005,E605,[1]!Table1[27])</f>
        <v>0</v>
      </c>
      <c r="BF605" s="30">
        <f ca="1">SUMIF([1]route!$E$3:$E$10005,E605,[1]!Table1[28])</f>
        <v>0</v>
      </c>
      <c r="BG605" s="30">
        <f ca="1">SUMIF([1]route!$E$3:$E$10005,E605,[1]!Table1[29])</f>
        <v>0</v>
      </c>
      <c r="BH605" s="30">
        <f ca="1">SUMIF([1]route!$E$3:$E$10005,E605,[1]!Table1[30])</f>
        <v>0</v>
      </c>
      <c r="BI605" s="30">
        <f ca="1">SUMIF([1]route!$E$3:$E$10005,E605,[1]!Table1[31])</f>
        <v>0</v>
      </c>
      <c r="BJ605" s="30">
        <f ca="1">SUMIF([1]route!$E$3:$E$10005,E605,[1]!Table1[Remain PO])</f>
        <v>0</v>
      </c>
      <c r="BK605" s="31">
        <f ca="1">SUMIF([1]route!$E$3:$E$10005,E605,[1]!Table1[N+1])</f>
        <v>0</v>
      </c>
      <c r="BL605" s="31">
        <f ca="1">SUMIF([1]route!$E$3:$E$10005,E605,[1]!Table1[N+2])</f>
        <v>0</v>
      </c>
      <c r="BM605" s="31">
        <f ca="1">SUMIF([1]route!$E$3:$E$10005,E605,[1]!Table1[N+3])</f>
        <v>0</v>
      </c>
      <c r="BN605" s="32">
        <f ca="1">SUMIF([1]route!$E$3:$E$10005,E605,[1]!Table1[N+4])</f>
        <v>0</v>
      </c>
      <c r="BP605" s="37">
        <f t="shared" si="216"/>
        <v>0</v>
      </c>
      <c r="BQ605" s="35">
        <f t="shared" ca="1" si="219"/>
        <v>0</v>
      </c>
      <c r="BR605" s="35">
        <f t="shared" ca="1" si="219"/>
        <v>0</v>
      </c>
      <c r="BS605" s="35">
        <f t="shared" ca="1" si="219"/>
        <v>0</v>
      </c>
      <c r="BT605" s="35">
        <f t="shared" ca="1" si="218"/>
        <v>0</v>
      </c>
      <c r="BU605" s="35">
        <f t="shared" ca="1" si="218"/>
        <v>0</v>
      </c>
      <c r="BV605" s="35">
        <f t="shared" ca="1" si="218"/>
        <v>0</v>
      </c>
      <c r="BW605" s="35">
        <f t="shared" ca="1" si="218"/>
        <v>0</v>
      </c>
      <c r="BX605" s="35">
        <f t="shared" ca="1" si="218"/>
        <v>0</v>
      </c>
      <c r="BY605" s="35">
        <f t="shared" ca="1" si="218"/>
        <v>0</v>
      </c>
      <c r="BZ605" s="35">
        <f t="shared" ca="1" si="208"/>
        <v>0</v>
      </c>
      <c r="CA605" s="35">
        <f t="shared" ca="1" si="208"/>
        <v>0</v>
      </c>
      <c r="CB605" s="35">
        <f t="shared" ca="1" si="208"/>
        <v>0</v>
      </c>
      <c r="CC605" s="35">
        <f t="shared" ca="1" si="208"/>
        <v>0</v>
      </c>
      <c r="CD605" s="35">
        <f t="shared" ca="1" si="208"/>
        <v>0</v>
      </c>
      <c r="CE605" s="35">
        <f t="shared" ca="1" si="208"/>
        <v>0</v>
      </c>
      <c r="CF605" s="35">
        <f t="shared" ca="1" si="208"/>
        <v>0</v>
      </c>
      <c r="CG605" s="35">
        <f t="shared" ca="1" si="217"/>
        <v>0</v>
      </c>
      <c r="CH605" s="35">
        <f t="shared" ca="1" si="217"/>
        <v>0</v>
      </c>
      <c r="CI605" s="35">
        <f t="shared" ca="1" si="217"/>
        <v>0</v>
      </c>
      <c r="CJ605" s="35">
        <f t="shared" ca="1" si="209"/>
        <v>0</v>
      </c>
      <c r="CK605" s="35">
        <f t="shared" ca="1" si="209"/>
        <v>0</v>
      </c>
      <c r="CL605" s="35">
        <f t="shared" ca="1" si="209"/>
        <v>0</v>
      </c>
      <c r="CM605" s="35">
        <f t="shared" ca="1" si="209"/>
        <v>0</v>
      </c>
      <c r="CN605" s="35">
        <f t="shared" ca="1" si="209"/>
        <v>0</v>
      </c>
      <c r="CO605" s="35">
        <f t="shared" ca="1" si="209"/>
        <v>0</v>
      </c>
      <c r="CP605" s="35">
        <f t="shared" ca="1" si="211"/>
        <v>0</v>
      </c>
      <c r="CQ605" s="35">
        <f t="shared" ca="1" si="211"/>
        <v>0</v>
      </c>
      <c r="CR605" s="35">
        <f t="shared" ca="1" si="211"/>
        <v>0</v>
      </c>
      <c r="CS605" s="35">
        <f t="shared" ca="1" si="211"/>
        <v>0</v>
      </c>
      <c r="CT605" s="35">
        <f t="shared" ca="1" si="211"/>
        <v>0</v>
      </c>
      <c r="CU605" s="35">
        <f t="shared" ca="1" si="211"/>
        <v>0</v>
      </c>
      <c r="CV605" s="35">
        <f t="shared" ca="1" si="212"/>
        <v>0</v>
      </c>
      <c r="CW605" s="38">
        <f t="shared" ca="1" si="212"/>
        <v>0</v>
      </c>
      <c r="CX605" s="38">
        <f t="shared" ca="1" si="212"/>
        <v>0</v>
      </c>
      <c r="CY605" s="38">
        <f t="shared" ca="1" si="212"/>
        <v>0</v>
      </c>
      <c r="CZ605" s="39">
        <f t="shared" ca="1" si="212"/>
        <v>0</v>
      </c>
      <c r="DA605" s="35"/>
    </row>
    <row r="606" spans="4:105" x14ac:dyDescent="0.3">
      <c r="D606" s="19"/>
      <c r="E606" s="20"/>
      <c r="F606" s="21"/>
      <c r="G606" s="21"/>
      <c r="H606" s="21"/>
      <c r="I606" s="19"/>
      <c r="J606" s="19"/>
      <c r="K606" s="21"/>
      <c r="L606" s="21"/>
      <c r="M606" s="22"/>
      <c r="N606" s="22"/>
      <c r="O606" s="19"/>
      <c r="P606" s="21"/>
      <c r="Q606" s="62" t="str">
        <f>'Cutting Rules'!AD606</f>
        <v>0------------</v>
      </c>
      <c r="R606" s="23"/>
      <c r="S606" s="24"/>
      <c r="T606" s="78" t="s">
        <v>547</v>
      </c>
      <c r="U606" s="19"/>
      <c r="V606" s="25"/>
      <c r="W606" s="26"/>
      <c r="X606" s="27"/>
      <c r="Y606" s="47"/>
      <c r="Z606" s="121" t="str">
        <f>IFERROR(VLOOKUP(E606,[1]route!$E$3:$BL$10005,59,0),"")&amp;IFERROR(VLOOKUP(E606,[1]route!$E$3:$BL$10005,60,0),"")</f>
        <v/>
      </c>
      <c r="AA606" s="28">
        <f t="shared" si="214"/>
        <v>0</v>
      </c>
      <c r="AB606" s="77">
        <f t="shared" si="215"/>
        <v>0</v>
      </c>
      <c r="AC606" s="4">
        <f t="shared" si="213"/>
        <v>1</v>
      </c>
      <c r="AD606" s="29">
        <v>0</v>
      </c>
      <c r="AE606" s="30">
        <f ca="1">SUMIF([1]route!$E$3:$E$10005,E606,[1]!Table1[1])</f>
        <v>0</v>
      </c>
      <c r="AF606" s="30">
        <f ca="1">SUMIF([1]route!$E$3:$E$10005,E606,[1]!Table1[2])</f>
        <v>0</v>
      </c>
      <c r="AG606" s="30">
        <f ca="1">SUMIF([1]route!$E$3:$E$10005,E606,[1]!Table1[3])</f>
        <v>0</v>
      </c>
      <c r="AH606" s="30">
        <f ca="1">SUMIF([1]route!$E$3:$E$10005,E606,[1]!Table1[4])</f>
        <v>0</v>
      </c>
      <c r="AI606" s="30">
        <f ca="1">SUMIF([1]route!$E$3:$E$10005,E606,[1]!Table1[5])</f>
        <v>0</v>
      </c>
      <c r="AJ606" s="30">
        <f ca="1">SUMIF([1]route!$E$3:$E$10005,E606,[1]!Table1[6])</f>
        <v>0</v>
      </c>
      <c r="AK606" s="30">
        <f ca="1">SUMIF([1]route!$E$3:$E$10005,E606,[1]!Table1[7])</f>
        <v>0</v>
      </c>
      <c r="AL606" s="30">
        <f ca="1">SUMIF([1]route!$E$3:$E$10005,E606,[1]!Table1[8])</f>
        <v>0</v>
      </c>
      <c r="AM606" s="30">
        <f ca="1">SUMIF([1]route!$E$3:$E$10005,E606,[1]!Table1[9])</f>
        <v>0</v>
      </c>
      <c r="AN606" s="30">
        <f ca="1">SUMIF([1]route!$E$3:$E$10005,E606,[1]!Table1[10])</f>
        <v>0</v>
      </c>
      <c r="AO606" s="30">
        <f ca="1">SUMIF([1]route!$E$3:$E$10005,E606,[1]!Table1[11])</f>
        <v>0</v>
      </c>
      <c r="AP606" s="30">
        <f ca="1">SUMIF([1]route!$E$3:$E$10005,E606,[1]!Table1[12])</f>
        <v>0</v>
      </c>
      <c r="AQ606" s="30">
        <f ca="1">SUMIF([1]route!$E$3:$E$10005,E606,[1]!Table1[13])</f>
        <v>0</v>
      </c>
      <c r="AR606" s="30">
        <f ca="1">SUMIF([1]route!$E$3:$E$10005,E606,[1]!Table1[14])</f>
        <v>0</v>
      </c>
      <c r="AS606" s="30">
        <f ca="1">SUMIF([1]route!$E$3:$E$10005,E606,[1]!Table1[15])</f>
        <v>0</v>
      </c>
      <c r="AT606" s="30">
        <f ca="1">SUMIF([1]route!$E$3:$E$10005,E606,[1]!Table1[16])</f>
        <v>0</v>
      </c>
      <c r="AU606" s="30">
        <f ca="1">SUMIF([1]route!$E$3:$E$10005,E606,[1]!Table1[17])</f>
        <v>0</v>
      </c>
      <c r="AV606" s="30">
        <f ca="1">SUMIF([1]route!$E$3:$E$10005,E606,[1]!Table1[18])</f>
        <v>0</v>
      </c>
      <c r="AW606" s="30">
        <f ca="1">SUMIF([1]route!$E$3:$E$10005,E606,[1]!Table1[19])</f>
        <v>0</v>
      </c>
      <c r="AX606" s="30">
        <f ca="1">SUMIF([1]route!$E$3:$E$10005,E606,[1]!Table1[20])</f>
        <v>0</v>
      </c>
      <c r="AY606" s="30">
        <f ca="1">SUMIF([1]route!$E$3:$E$10005,E606,[1]!Table1[21])</f>
        <v>0</v>
      </c>
      <c r="AZ606" s="30">
        <f ca="1">SUMIF([1]route!$E$3:$E$10005,E606,[1]!Table1[22])</f>
        <v>0</v>
      </c>
      <c r="BA606" s="30">
        <f ca="1">SUMIF([1]route!$E$3:$E$10005,E606,[1]!Table1[23])</f>
        <v>0</v>
      </c>
      <c r="BB606" s="30">
        <f ca="1">SUMIF([1]route!$E$3:$E$10005,E606,[1]!Table1[24])</f>
        <v>0</v>
      </c>
      <c r="BC606" s="30">
        <f ca="1">SUMIF([1]route!$E$3:$E$10005,E606,[1]!Table1[25])</f>
        <v>0</v>
      </c>
      <c r="BD606" s="30">
        <f ca="1">SUMIF([1]route!$E$3:$E$10005,E606,[1]!Table1[26])</f>
        <v>0</v>
      </c>
      <c r="BE606" s="30">
        <f ca="1">SUMIF([1]route!$E$3:$E$10005,E606,[1]!Table1[27])</f>
        <v>0</v>
      </c>
      <c r="BF606" s="30">
        <f ca="1">SUMIF([1]route!$E$3:$E$10005,E606,[1]!Table1[28])</f>
        <v>0</v>
      </c>
      <c r="BG606" s="30">
        <f ca="1">SUMIF([1]route!$E$3:$E$10005,E606,[1]!Table1[29])</f>
        <v>0</v>
      </c>
      <c r="BH606" s="30">
        <f ca="1">SUMIF([1]route!$E$3:$E$10005,E606,[1]!Table1[30])</f>
        <v>0</v>
      </c>
      <c r="BI606" s="30">
        <f ca="1">SUMIF([1]route!$E$3:$E$10005,E606,[1]!Table1[31])</f>
        <v>0</v>
      </c>
      <c r="BJ606" s="30">
        <f ca="1">SUMIF([1]route!$E$3:$E$10005,E606,[1]!Table1[Remain PO])</f>
        <v>0</v>
      </c>
      <c r="BK606" s="31">
        <f ca="1">SUMIF([1]route!$E$3:$E$10005,E606,[1]!Table1[N+1])</f>
        <v>0</v>
      </c>
      <c r="BL606" s="31">
        <f ca="1">SUMIF([1]route!$E$3:$E$10005,E606,[1]!Table1[N+2])</f>
        <v>0</v>
      </c>
      <c r="BM606" s="31">
        <f ca="1">SUMIF([1]route!$E$3:$E$10005,E606,[1]!Table1[N+3])</f>
        <v>0</v>
      </c>
      <c r="BN606" s="32">
        <f ca="1">SUMIF([1]route!$E$3:$E$10005,E606,[1]!Table1[N+4])</f>
        <v>0</v>
      </c>
      <c r="BP606" s="37">
        <f t="shared" si="216"/>
        <v>0</v>
      </c>
      <c r="BQ606" s="35">
        <f t="shared" ca="1" si="219"/>
        <v>0</v>
      </c>
      <c r="BR606" s="35">
        <f t="shared" ca="1" si="219"/>
        <v>0</v>
      </c>
      <c r="BS606" s="35">
        <f t="shared" ca="1" si="219"/>
        <v>0</v>
      </c>
      <c r="BT606" s="35">
        <f t="shared" ca="1" si="218"/>
        <v>0</v>
      </c>
      <c r="BU606" s="35">
        <f t="shared" ca="1" si="218"/>
        <v>0</v>
      </c>
      <c r="BV606" s="35">
        <f t="shared" ca="1" si="218"/>
        <v>0</v>
      </c>
      <c r="BW606" s="35">
        <f t="shared" ca="1" si="218"/>
        <v>0</v>
      </c>
      <c r="BX606" s="35">
        <f t="shared" ca="1" si="218"/>
        <v>0</v>
      </c>
      <c r="BY606" s="35">
        <f t="shared" ca="1" si="218"/>
        <v>0</v>
      </c>
      <c r="BZ606" s="35">
        <f t="shared" ca="1" si="208"/>
        <v>0</v>
      </c>
      <c r="CA606" s="35">
        <f t="shared" ca="1" si="208"/>
        <v>0</v>
      </c>
      <c r="CB606" s="35">
        <f t="shared" ca="1" si="208"/>
        <v>0</v>
      </c>
      <c r="CC606" s="35">
        <f t="shared" ca="1" si="208"/>
        <v>0</v>
      </c>
      <c r="CD606" s="35">
        <f t="shared" ca="1" si="208"/>
        <v>0</v>
      </c>
      <c r="CE606" s="35">
        <f t="shared" ca="1" si="208"/>
        <v>0</v>
      </c>
      <c r="CF606" s="35">
        <f t="shared" ca="1" si="208"/>
        <v>0</v>
      </c>
      <c r="CG606" s="35">
        <f t="shared" ca="1" si="217"/>
        <v>0</v>
      </c>
      <c r="CH606" s="35">
        <f t="shared" ca="1" si="217"/>
        <v>0</v>
      </c>
      <c r="CI606" s="35">
        <f t="shared" ca="1" si="217"/>
        <v>0</v>
      </c>
      <c r="CJ606" s="35">
        <f t="shared" ca="1" si="209"/>
        <v>0</v>
      </c>
      <c r="CK606" s="35">
        <f t="shared" ca="1" si="209"/>
        <v>0</v>
      </c>
      <c r="CL606" s="35">
        <f t="shared" ca="1" si="209"/>
        <v>0</v>
      </c>
      <c r="CM606" s="35">
        <f t="shared" ca="1" si="209"/>
        <v>0</v>
      </c>
      <c r="CN606" s="35">
        <f t="shared" ca="1" si="209"/>
        <v>0</v>
      </c>
      <c r="CO606" s="35">
        <f t="shared" ca="1" si="209"/>
        <v>0</v>
      </c>
      <c r="CP606" s="35">
        <f t="shared" ca="1" si="211"/>
        <v>0</v>
      </c>
      <c r="CQ606" s="35">
        <f t="shared" ca="1" si="211"/>
        <v>0</v>
      </c>
      <c r="CR606" s="35">
        <f t="shared" ca="1" si="211"/>
        <v>0</v>
      </c>
      <c r="CS606" s="35">
        <f t="shared" ca="1" si="211"/>
        <v>0</v>
      </c>
      <c r="CT606" s="35">
        <f t="shared" ca="1" si="211"/>
        <v>0</v>
      </c>
      <c r="CU606" s="35">
        <f t="shared" ca="1" si="211"/>
        <v>0</v>
      </c>
      <c r="CV606" s="35">
        <f t="shared" ca="1" si="212"/>
        <v>0</v>
      </c>
      <c r="CW606" s="38">
        <f t="shared" ca="1" si="212"/>
        <v>0</v>
      </c>
      <c r="CX606" s="38">
        <f t="shared" ca="1" si="212"/>
        <v>0</v>
      </c>
      <c r="CY606" s="38">
        <f t="shared" ca="1" si="212"/>
        <v>0</v>
      </c>
      <c r="CZ606" s="39">
        <f t="shared" ca="1" si="212"/>
        <v>0</v>
      </c>
      <c r="DA606" s="35"/>
    </row>
    <row r="607" spans="4:105" x14ac:dyDescent="0.3">
      <c r="D607" s="19"/>
      <c r="E607" s="20"/>
      <c r="F607" s="21"/>
      <c r="G607" s="21"/>
      <c r="H607" s="21"/>
      <c r="I607" s="19"/>
      <c r="J607" s="19"/>
      <c r="K607" s="21"/>
      <c r="L607" s="21"/>
      <c r="M607" s="22"/>
      <c r="N607" s="22"/>
      <c r="O607" s="19"/>
      <c r="P607" s="21"/>
      <c r="Q607" s="62" t="str">
        <f>'Cutting Rules'!AD607</f>
        <v>0------------</v>
      </c>
      <c r="R607" s="23"/>
      <c r="S607" s="24"/>
      <c r="T607" s="78" t="s">
        <v>547</v>
      </c>
      <c r="U607" s="19"/>
      <c r="V607" s="25"/>
      <c r="W607" s="26"/>
      <c r="X607" s="27"/>
      <c r="Y607" s="47"/>
      <c r="Z607" s="121" t="str">
        <f>IFERROR(VLOOKUP(E607,[1]route!$E$3:$BL$10005,59,0),"")&amp;IFERROR(VLOOKUP(E607,[1]route!$E$3:$BL$10005,60,0),"")</f>
        <v/>
      </c>
      <c r="AA607" s="28">
        <f t="shared" si="214"/>
        <v>0</v>
      </c>
      <c r="AB607" s="77">
        <f t="shared" si="215"/>
        <v>0</v>
      </c>
      <c r="AC607" s="4">
        <f t="shared" si="213"/>
        <v>1</v>
      </c>
      <c r="AD607" s="29">
        <v>0</v>
      </c>
      <c r="AE607" s="30">
        <f ca="1">SUMIF([1]route!$E$3:$E$10005,E607,[1]!Table1[1])</f>
        <v>0</v>
      </c>
      <c r="AF607" s="30">
        <f ca="1">SUMIF([1]route!$E$3:$E$10005,E607,[1]!Table1[2])</f>
        <v>0</v>
      </c>
      <c r="AG607" s="30">
        <f ca="1">SUMIF([1]route!$E$3:$E$10005,E607,[1]!Table1[3])</f>
        <v>0</v>
      </c>
      <c r="AH607" s="30">
        <f ca="1">SUMIF([1]route!$E$3:$E$10005,E607,[1]!Table1[4])</f>
        <v>0</v>
      </c>
      <c r="AI607" s="30">
        <f ca="1">SUMIF([1]route!$E$3:$E$10005,E607,[1]!Table1[5])</f>
        <v>0</v>
      </c>
      <c r="AJ607" s="30">
        <f ca="1">SUMIF([1]route!$E$3:$E$10005,E607,[1]!Table1[6])</f>
        <v>0</v>
      </c>
      <c r="AK607" s="30">
        <f ca="1">SUMIF([1]route!$E$3:$E$10005,E607,[1]!Table1[7])</f>
        <v>0</v>
      </c>
      <c r="AL607" s="30">
        <f ca="1">SUMIF([1]route!$E$3:$E$10005,E607,[1]!Table1[8])</f>
        <v>0</v>
      </c>
      <c r="AM607" s="30">
        <f ca="1">SUMIF([1]route!$E$3:$E$10005,E607,[1]!Table1[9])</f>
        <v>0</v>
      </c>
      <c r="AN607" s="30">
        <f ca="1">SUMIF([1]route!$E$3:$E$10005,E607,[1]!Table1[10])</f>
        <v>0</v>
      </c>
      <c r="AO607" s="30">
        <f ca="1">SUMIF([1]route!$E$3:$E$10005,E607,[1]!Table1[11])</f>
        <v>0</v>
      </c>
      <c r="AP607" s="30">
        <f ca="1">SUMIF([1]route!$E$3:$E$10005,E607,[1]!Table1[12])</f>
        <v>0</v>
      </c>
      <c r="AQ607" s="30">
        <f ca="1">SUMIF([1]route!$E$3:$E$10005,E607,[1]!Table1[13])</f>
        <v>0</v>
      </c>
      <c r="AR607" s="30">
        <f ca="1">SUMIF([1]route!$E$3:$E$10005,E607,[1]!Table1[14])</f>
        <v>0</v>
      </c>
      <c r="AS607" s="30">
        <f ca="1">SUMIF([1]route!$E$3:$E$10005,E607,[1]!Table1[15])</f>
        <v>0</v>
      </c>
      <c r="AT607" s="30">
        <f ca="1">SUMIF([1]route!$E$3:$E$10005,E607,[1]!Table1[16])</f>
        <v>0</v>
      </c>
      <c r="AU607" s="30">
        <f ca="1">SUMIF([1]route!$E$3:$E$10005,E607,[1]!Table1[17])</f>
        <v>0</v>
      </c>
      <c r="AV607" s="30">
        <f ca="1">SUMIF([1]route!$E$3:$E$10005,E607,[1]!Table1[18])</f>
        <v>0</v>
      </c>
      <c r="AW607" s="30">
        <f ca="1">SUMIF([1]route!$E$3:$E$10005,E607,[1]!Table1[19])</f>
        <v>0</v>
      </c>
      <c r="AX607" s="30">
        <f ca="1">SUMIF([1]route!$E$3:$E$10005,E607,[1]!Table1[20])</f>
        <v>0</v>
      </c>
      <c r="AY607" s="30">
        <f ca="1">SUMIF([1]route!$E$3:$E$10005,E607,[1]!Table1[21])</f>
        <v>0</v>
      </c>
      <c r="AZ607" s="30">
        <f ca="1">SUMIF([1]route!$E$3:$E$10005,E607,[1]!Table1[22])</f>
        <v>0</v>
      </c>
      <c r="BA607" s="30">
        <f ca="1">SUMIF([1]route!$E$3:$E$10005,E607,[1]!Table1[23])</f>
        <v>0</v>
      </c>
      <c r="BB607" s="30">
        <f ca="1">SUMIF([1]route!$E$3:$E$10005,E607,[1]!Table1[24])</f>
        <v>0</v>
      </c>
      <c r="BC607" s="30">
        <f ca="1">SUMIF([1]route!$E$3:$E$10005,E607,[1]!Table1[25])</f>
        <v>0</v>
      </c>
      <c r="BD607" s="30">
        <f ca="1">SUMIF([1]route!$E$3:$E$10005,E607,[1]!Table1[26])</f>
        <v>0</v>
      </c>
      <c r="BE607" s="30">
        <f ca="1">SUMIF([1]route!$E$3:$E$10005,E607,[1]!Table1[27])</f>
        <v>0</v>
      </c>
      <c r="BF607" s="30">
        <f ca="1">SUMIF([1]route!$E$3:$E$10005,E607,[1]!Table1[28])</f>
        <v>0</v>
      </c>
      <c r="BG607" s="30">
        <f ca="1">SUMIF([1]route!$E$3:$E$10005,E607,[1]!Table1[29])</f>
        <v>0</v>
      </c>
      <c r="BH607" s="30">
        <f ca="1">SUMIF([1]route!$E$3:$E$10005,E607,[1]!Table1[30])</f>
        <v>0</v>
      </c>
      <c r="BI607" s="30">
        <f ca="1">SUMIF([1]route!$E$3:$E$10005,E607,[1]!Table1[31])</f>
        <v>0</v>
      </c>
      <c r="BJ607" s="30">
        <f ca="1">SUMIF([1]route!$E$3:$E$10005,E607,[1]!Table1[Remain PO])</f>
        <v>0</v>
      </c>
      <c r="BK607" s="31">
        <f ca="1">SUMIF([1]route!$E$3:$E$10005,E607,[1]!Table1[N+1])</f>
        <v>0</v>
      </c>
      <c r="BL607" s="31">
        <f ca="1">SUMIF([1]route!$E$3:$E$10005,E607,[1]!Table1[N+2])</f>
        <v>0</v>
      </c>
      <c r="BM607" s="31">
        <f ca="1">SUMIF([1]route!$E$3:$E$10005,E607,[1]!Table1[N+3])</f>
        <v>0</v>
      </c>
      <c r="BN607" s="32">
        <f ca="1">SUMIF([1]route!$E$3:$E$10005,E607,[1]!Table1[N+4])</f>
        <v>0</v>
      </c>
      <c r="BP607" s="37">
        <f t="shared" si="216"/>
        <v>0</v>
      </c>
      <c r="BQ607" s="35">
        <f t="shared" ca="1" si="219"/>
        <v>0</v>
      </c>
      <c r="BR607" s="35">
        <f t="shared" ca="1" si="219"/>
        <v>0</v>
      </c>
      <c r="BS607" s="35">
        <f t="shared" ca="1" si="219"/>
        <v>0</v>
      </c>
      <c r="BT607" s="35">
        <f t="shared" ca="1" si="218"/>
        <v>0</v>
      </c>
      <c r="BU607" s="35">
        <f t="shared" ca="1" si="218"/>
        <v>0</v>
      </c>
      <c r="BV607" s="35">
        <f t="shared" ca="1" si="218"/>
        <v>0</v>
      </c>
      <c r="BW607" s="35">
        <f t="shared" ca="1" si="218"/>
        <v>0</v>
      </c>
      <c r="BX607" s="35">
        <f t="shared" ca="1" si="218"/>
        <v>0</v>
      </c>
      <c r="BY607" s="35">
        <f t="shared" ca="1" si="218"/>
        <v>0</v>
      </c>
      <c r="BZ607" s="35">
        <f t="shared" ca="1" si="208"/>
        <v>0</v>
      </c>
      <c r="CA607" s="35">
        <f t="shared" ca="1" si="208"/>
        <v>0</v>
      </c>
      <c r="CB607" s="35">
        <f t="shared" ca="1" si="208"/>
        <v>0</v>
      </c>
      <c r="CC607" s="35">
        <f t="shared" ca="1" si="208"/>
        <v>0</v>
      </c>
      <c r="CD607" s="35">
        <f t="shared" ca="1" si="208"/>
        <v>0</v>
      </c>
      <c r="CE607" s="35">
        <f t="shared" ca="1" si="208"/>
        <v>0</v>
      </c>
      <c r="CF607" s="35">
        <f t="shared" ca="1" si="208"/>
        <v>0</v>
      </c>
      <c r="CG607" s="35">
        <f t="shared" ca="1" si="217"/>
        <v>0</v>
      </c>
      <c r="CH607" s="35">
        <f t="shared" ca="1" si="217"/>
        <v>0</v>
      </c>
      <c r="CI607" s="35">
        <f t="shared" ca="1" si="217"/>
        <v>0</v>
      </c>
      <c r="CJ607" s="35">
        <f t="shared" ca="1" si="217"/>
        <v>0</v>
      </c>
      <c r="CK607" s="35">
        <f t="shared" ca="1" si="217"/>
        <v>0</v>
      </c>
      <c r="CL607" s="35">
        <f t="shared" ca="1" si="217"/>
        <v>0</v>
      </c>
      <c r="CM607" s="35">
        <f t="shared" ca="1" si="217"/>
        <v>0</v>
      </c>
      <c r="CN607" s="35">
        <f t="shared" ca="1" si="217"/>
        <v>0</v>
      </c>
      <c r="CO607" s="35">
        <f t="shared" ca="1" si="217"/>
        <v>0</v>
      </c>
      <c r="CP607" s="35">
        <f t="shared" ca="1" si="211"/>
        <v>0</v>
      </c>
      <c r="CQ607" s="35">
        <f t="shared" ca="1" si="211"/>
        <v>0</v>
      </c>
      <c r="CR607" s="35">
        <f t="shared" ca="1" si="211"/>
        <v>0</v>
      </c>
      <c r="CS607" s="35">
        <f t="shared" ca="1" si="211"/>
        <v>0</v>
      </c>
      <c r="CT607" s="35">
        <f t="shared" ca="1" si="211"/>
        <v>0</v>
      </c>
      <c r="CU607" s="35">
        <f t="shared" ca="1" si="211"/>
        <v>0</v>
      </c>
      <c r="CV607" s="35">
        <f t="shared" ca="1" si="212"/>
        <v>0</v>
      </c>
      <c r="CW607" s="38">
        <f t="shared" ca="1" si="212"/>
        <v>0</v>
      </c>
      <c r="CX607" s="38">
        <f t="shared" ca="1" si="212"/>
        <v>0</v>
      </c>
      <c r="CY607" s="38">
        <f t="shared" ca="1" si="212"/>
        <v>0</v>
      </c>
      <c r="CZ607" s="39">
        <f t="shared" ca="1" si="212"/>
        <v>0</v>
      </c>
      <c r="DA607" s="35"/>
    </row>
    <row r="608" spans="4:105" x14ac:dyDescent="0.3">
      <c r="D608" s="19"/>
      <c r="E608" s="20"/>
      <c r="F608" s="21"/>
      <c r="G608" s="21"/>
      <c r="H608" s="21"/>
      <c r="I608" s="19"/>
      <c r="J608" s="19"/>
      <c r="K608" s="21"/>
      <c r="L608" s="21"/>
      <c r="M608" s="22"/>
      <c r="N608" s="22"/>
      <c r="O608" s="19"/>
      <c r="P608" s="21"/>
      <c r="Q608" s="62" t="str">
        <f>'Cutting Rules'!AD608</f>
        <v>0------------</v>
      </c>
      <c r="R608" s="23"/>
      <c r="S608" s="24"/>
      <c r="T608" s="78" t="s">
        <v>547</v>
      </c>
      <c r="U608" s="19"/>
      <c r="V608" s="25"/>
      <c r="W608" s="26"/>
      <c r="X608" s="27"/>
      <c r="Y608" s="47"/>
      <c r="Z608" s="121" t="str">
        <f>IFERROR(VLOOKUP(E608,[1]route!$E$3:$BL$10005,59,0),"")&amp;IFERROR(VLOOKUP(E608,[1]route!$E$3:$BL$10005,60,0),"")</f>
        <v/>
      </c>
      <c r="AA608" s="28">
        <f t="shared" si="214"/>
        <v>0</v>
      </c>
      <c r="AB608" s="77">
        <f t="shared" si="215"/>
        <v>0</v>
      </c>
      <c r="AC608" s="4">
        <f t="shared" si="213"/>
        <v>1</v>
      </c>
      <c r="AD608" s="29">
        <v>0</v>
      </c>
      <c r="AE608" s="30">
        <f ca="1">SUMIF([1]route!$E$3:$E$10005,E608,[1]!Table1[1])</f>
        <v>0</v>
      </c>
      <c r="AF608" s="30">
        <f ca="1">SUMIF([1]route!$E$3:$E$10005,E608,[1]!Table1[2])</f>
        <v>0</v>
      </c>
      <c r="AG608" s="30">
        <f ca="1">SUMIF([1]route!$E$3:$E$10005,E608,[1]!Table1[3])</f>
        <v>0</v>
      </c>
      <c r="AH608" s="30">
        <f ca="1">SUMIF([1]route!$E$3:$E$10005,E608,[1]!Table1[4])</f>
        <v>0</v>
      </c>
      <c r="AI608" s="30">
        <f ca="1">SUMIF([1]route!$E$3:$E$10005,E608,[1]!Table1[5])</f>
        <v>0</v>
      </c>
      <c r="AJ608" s="30">
        <f ca="1">SUMIF([1]route!$E$3:$E$10005,E608,[1]!Table1[6])</f>
        <v>0</v>
      </c>
      <c r="AK608" s="30">
        <f ca="1">SUMIF([1]route!$E$3:$E$10005,E608,[1]!Table1[7])</f>
        <v>0</v>
      </c>
      <c r="AL608" s="30">
        <f ca="1">SUMIF([1]route!$E$3:$E$10005,E608,[1]!Table1[8])</f>
        <v>0</v>
      </c>
      <c r="AM608" s="30">
        <f ca="1">SUMIF([1]route!$E$3:$E$10005,E608,[1]!Table1[9])</f>
        <v>0</v>
      </c>
      <c r="AN608" s="30">
        <f ca="1">SUMIF([1]route!$E$3:$E$10005,E608,[1]!Table1[10])</f>
        <v>0</v>
      </c>
      <c r="AO608" s="30">
        <f ca="1">SUMIF([1]route!$E$3:$E$10005,E608,[1]!Table1[11])</f>
        <v>0</v>
      </c>
      <c r="AP608" s="30">
        <f ca="1">SUMIF([1]route!$E$3:$E$10005,E608,[1]!Table1[12])</f>
        <v>0</v>
      </c>
      <c r="AQ608" s="30">
        <f ca="1">SUMIF([1]route!$E$3:$E$10005,E608,[1]!Table1[13])</f>
        <v>0</v>
      </c>
      <c r="AR608" s="30">
        <f ca="1">SUMIF([1]route!$E$3:$E$10005,E608,[1]!Table1[14])</f>
        <v>0</v>
      </c>
      <c r="AS608" s="30">
        <f ca="1">SUMIF([1]route!$E$3:$E$10005,E608,[1]!Table1[15])</f>
        <v>0</v>
      </c>
      <c r="AT608" s="30">
        <f ca="1">SUMIF([1]route!$E$3:$E$10005,E608,[1]!Table1[16])</f>
        <v>0</v>
      </c>
      <c r="AU608" s="30">
        <f ca="1">SUMIF([1]route!$E$3:$E$10005,E608,[1]!Table1[17])</f>
        <v>0</v>
      </c>
      <c r="AV608" s="30">
        <f ca="1">SUMIF([1]route!$E$3:$E$10005,E608,[1]!Table1[18])</f>
        <v>0</v>
      </c>
      <c r="AW608" s="30">
        <f ca="1">SUMIF([1]route!$E$3:$E$10005,E608,[1]!Table1[19])</f>
        <v>0</v>
      </c>
      <c r="AX608" s="30">
        <f ca="1">SUMIF([1]route!$E$3:$E$10005,E608,[1]!Table1[20])</f>
        <v>0</v>
      </c>
      <c r="AY608" s="30">
        <f ca="1">SUMIF([1]route!$E$3:$E$10005,E608,[1]!Table1[21])</f>
        <v>0</v>
      </c>
      <c r="AZ608" s="30">
        <f ca="1">SUMIF([1]route!$E$3:$E$10005,E608,[1]!Table1[22])</f>
        <v>0</v>
      </c>
      <c r="BA608" s="30">
        <f ca="1">SUMIF([1]route!$E$3:$E$10005,E608,[1]!Table1[23])</f>
        <v>0</v>
      </c>
      <c r="BB608" s="30">
        <f ca="1">SUMIF([1]route!$E$3:$E$10005,E608,[1]!Table1[24])</f>
        <v>0</v>
      </c>
      <c r="BC608" s="30">
        <f ca="1">SUMIF([1]route!$E$3:$E$10005,E608,[1]!Table1[25])</f>
        <v>0</v>
      </c>
      <c r="BD608" s="30">
        <f ca="1">SUMIF([1]route!$E$3:$E$10005,E608,[1]!Table1[26])</f>
        <v>0</v>
      </c>
      <c r="BE608" s="30">
        <f ca="1">SUMIF([1]route!$E$3:$E$10005,E608,[1]!Table1[27])</f>
        <v>0</v>
      </c>
      <c r="BF608" s="30">
        <f ca="1">SUMIF([1]route!$E$3:$E$10005,E608,[1]!Table1[28])</f>
        <v>0</v>
      </c>
      <c r="BG608" s="30">
        <f ca="1">SUMIF([1]route!$E$3:$E$10005,E608,[1]!Table1[29])</f>
        <v>0</v>
      </c>
      <c r="BH608" s="30">
        <f ca="1">SUMIF([1]route!$E$3:$E$10005,E608,[1]!Table1[30])</f>
        <v>0</v>
      </c>
      <c r="BI608" s="30">
        <f ca="1">SUMIF([1]route!$E$3:$E$10005,E608,[1]!Table1[31])</f>
        <v>0</v>
      </c>
      <c r="BJ608" s="30">
        <f ca="1">SUMIF([1]route!$E$3:$E$10005,E608,[1]!Table1[Remain PO])</f>
        <v>0</v>
      </c>
      <c r="BK608" s="31">
        <f ca="1">SUMIF([1]route!$E$3:$E$10005,E608,[1]!Table1[N+1])</f>
        <v>0</v>
      </c>
      <c r="BL608" s="31">
        <f ca="1">SUMIF([1]route!$E$3:$E$10005,E608,[1]!Table1[N+2])</f>
        <v>0</v>
      </c>
      <c r="BM608" s="31">
        <f ca="1">SUMIF([1]route!$E$3:$E$10005,E608,[1]!Table1[N+3])</f>
        <v>0</v>
      </c>
      <c r="BN608" s="32">
        <f ca="1">SUMIF([1]route!$E$3:$E$10005,E608,[1]!Table1[N+4])</f>
        <v>0</v>
      </c>
      <c r="BP608" s="37">
        <f t="shared" si="216"/>
        <v>0</v>
      </c>
      <c r="BQ608" s="35">
        <f t="shared" ca="1" si="219"/>
        <v>0</v>
      </c>
      <c r="BR608" s="35">
        <f t="shared" ca="1" si="219"/>
        <v>0</v>
      </c>
      <c r="BS608" s="35">
        <f t="shared" ca="1" si="219"/>
        <v>0</v>
      </c>
      <c r="BT608" s="35">
        <f t="shared" ca="1" si="218"/>
        <v>0</v>
      </c>
      <c r="BU608" s="35">
        <f t="shared" ca="1" si="218"/>
        <v>0</v>
      </c>
      <c r="BV608" s="35">
        <f t="shared" ca="1" si="218"/>
        <v>0</v>
      </c>
      <c r="BW608" s="35">
        <f t="shared" ca="1" si="218"/>
        <v>0</v>
      </c>
      <c r="BX608" s="35">
        <f t="shared" ca="1" si="218"/>
        <v>0</v>
      </c>
      <c r="BY608" s="35">
        <f t="shared" ca="1" si="218"/>
        <v>0</v>
      </c>
      <c r="BZ608" s="35">
        <f t="shared" ca="1" si="208"/>
        <v>0</v>
      </c>
      <c r="CA608" s="35">
        <f t="shared" ca="1" si="208"/>
        <v>0</v>
      </c>
      <c r="CB608" s="35">
        <f t="shared" ca="1" si="208"/>
        <v>0</v>
      </c>
      <c r="CC608" s="35">
        <f t="shared" ca="1" si="208"/>
        <v>0</v>
      </c>
      <c r="CD608" s="35">
        <f t="shared" ca="1" si="208"/>
        <v>0</v>
      </c>
      <c r="CE608" s="35">
        <f t="shared" ca="1" si="208"/>
        <v>0</v>
      </c>
      <c r="CF608" s="35">
        <f t="shared" ca="1" si="208"/>
        <v>0</v>
      </c>
      <c r="CG608" s="35">
        <f t="shared" ca="1" si="217"/>
        <v>0</v>
      </c>
      <c r="CH608" s="35">
        <f t="shared" ca="1" si="217"/>
        <v>0</v>
      </c>
      <c r="CI608" s="35">
        <f t="shared" ca="1" si="217"/>
        <v>0</v>
      </c>
      <c r="CJ608" s="35">
        <f t="shared" ca="1" si="217"/>
        <v>0</v>
      </c>
      <c r="CK608" s="35">
        <f t="shared" ca="1" si="217"/>
        <v>0</v>
      </c>
      <c r="CL608" s="35">
        <f t="shared" ca="1" si="217"/>
        <v>0</v>
      </c>
      <c r="CM608" s="35">
        <f t="shared" ca="1" si="217"/>
        <v>0</v>
      </c>
      <c r="CN608" s="35">
        <f t="shared" ca="1" si="217"/>
        <v>0</v>
      </c>
      <c r="CO608" s="35">
        <f t="shared" ca="1" si="217"/>
        <v>0</v>
      </c>
      <c r="CP608" s="35">
        <f t="shared" ca="1" si="211"/>
        <v>0</v>
      </c>
      <c r="CQ608" s="35">
        <f t="shared" ca="1" si="211"/>
        <v>0</v>
      </c>
      <c r="CR608" s="35">
        <f t="shared" ca="1" si="211"/>
        <v>0</v>
      </c>
      <c r="CS608" s="35">
        <f t="shared" ca="1" si="211"/>
        <v>0</v>
      </c>
      <c r="CT608" s="35">
        <f t="shared" ca="1" si="211"/>
        <v>0</v>
      </c>
      <c r="CU608" s="35">
        <f t="shared" ca="1" si="211"/>
        <v>0</v>
      </c>
      <c r="CV608" s="35">
        <f t="shared" ca="1" si="212"/>
        <v>0</v>
      </c>
      <c r="CW608" s="38">
        <f t="shared" ca="1" si="212"/>
        <v>0</v>
      </c>
      <c r="CX608" s="38">
        <f t="shared" ca="1" si="212"/>
        <v>0</v>
      </c>
      <c r="CY608" s="38">
        <f t="shared" ca="1" si="212"/>
        <v>0</v>
      </c>
      <c r="CZ608" s="39">
        <f t="shared" ca="1" si="212"/>
        <v>0</v>
      </c>
      <c r="DA608" s="35"/>
    </row>
    <row r="609" spans="4:105" x14ac:dyDescent="0.3">
      <c r="D609" s="19"/>
      <c r="E609" s="20"/>
      <c r="F609" s="21"/>
      <c r="G609" s="21"/>
      <c r="H609" s="21"/>
      <c r="I609" s="19"/>
      <c r="J609" s="19"/>
      <c r="K609" s="21"/>
      <c r="L609" s="21"/>
      <c r="M609" s="22"/>
      <c r="N609" s="22"/>
      <c r="O609" s="19"/>
      <c r="P609" s="21"/>
      <c r="Q609" s="62" t="str">
        <f>'Cutting Rules'!AD609</f>
        <v>0------------</v>
      </c>
      <c r="R609" s="23"/>
      <c r="S609" s="24"/>
      <c r="T609" s="78" t="s">
        <v>547</v>
      </c>
      <c r="U609" s="19"/>
      <c r="V609" s="25"/>
      <c r="W609" s="26"/>
      <c r="X609" s="27"/>
      <c r="Y609" s="47"/>
      <c r="Z609" s="121" t="str">
        <f>IFERROR(VLOOKUP(E609,[1]route!$E$3:$BL$10005,59,0),"")&amp;IFERROR(VLOOKUP(E609,[1]route!$E$3:$BL$10005,60,0),"")</f>
        <v/>
      </c>
      <c r="AA609" s="28">
        <f t="shared" si="214"/>
        <v>0</v>
      </c>
      <c r="AB609" s="77">
        <f t="shared" si="215"/>
        <v>0</v>
      </c>
      <c r="AC609" s="4">
        <f t="shared" si="213"/>
        <v>1</v>
      </c>
      <c r="AD609" s="29">
        <v>0</v>
      </c>
      <c r="AE609" s="30">
        <f ca="1">SUMIF([1]route!$E$3:$E$10005,E609,[1]!Table1[1])</f>
        <v>0</v>
      </c>
      <c r="AF609" s="30">
        <f ca="1">SUMIF([1]route!$E$3:$E$10005,E609,[1]!Table1[2])</f>
        <v>0</v>
      </c>
      <c r="AG609" s="30">
        <f ca="1">SUMIF([1]route!$E$3:$E$10005,E609,[1]!Table1[3])</f>
        <v>0</v>
      </c>
      <c r="AH609" s="30">
        <f ca="1">SUMIF([1]route!$E$3:$E$10005,E609,[1]!Table1[4])</f>
        <v>0</v>
      </c>
      <c r="AI609" s="30">
        <f ca="1">SUMIF([1]route!$E$3:$E$10005,E609,[1]!Table1[5])</f>
        <v>0</v>
      </c>
      <c r="AJ609" s="30">
        <f ca="1">SUMIF([1]route!$E$3:$E$10005,E609,[1]!Table1[6])</f>
        <v>0</v>
      </c>
      <c r="AK609" s="30">
        <f ca="1">SUMIF([1]route!$E$3:$E$10005,E609,[1]!Table1[7])</f>
        <v>0</v>
      </c>
      <c r="AL609" s="30">
        <f ca="1">SUMIF([1]route!$E$3:$E$10005,E609,[1]!Table1[8])</f>
        <v>0</v>
      </c>
      <c r="AM609" s="30">
        <f ca="1">SUMIF([1]route!$E$3:$E$10005,E609,[1]!Table1[9])</f>
        <v>0</v>
      </c>
      <c r="AN609" s="30">
        <f ca="1">SUMIF([1]route!$E$3:$E$10005,E609,[1]!Table1[10])</f>
        <v>0</v>
      </c>
      <c r="AO609" s="30">
        <f ca="1">SUMIF([1]route!$E$3:$E$10005,E609,[1]!Table1[11])</f>
        <v>0</v>
      </c>
      <c r="AP609" s="30">
        <f ca="1">SUMIF([1]route!$E$3:$E$10005,E609,[1]!Table1[12])</f>
        <v>0</v>
      </c>
      <c r="AQ609" s="30">
        <f ca="1">SUMIF([1]route!$E$3:$E$10005,E609,[1]!Table1[13])</f>
        <v>0</v>
      </c>
      <c r="AR609" s="30">
        <f ca="1">SUMIF([1]route!$E$3:$E$10005,E609,[1]!Table1[14])</f>
        <v>0</v>
      </c>
      <c r="AS609" s="30">
        <f ca="1">SUMIF([1]route!$E$3:$E$10005,E609,[1]!Table1[15])</f>
        <v>0</v>
      </c>
      <c r="AT609" s="30">
        <f ca="1">SUMIF([1]route!$E$3:$E$10005,E609,[1]!Table1[16])</f>
        <v>0</v>
      </c>
      <c r="AU609" s="30">
        <f ca="1">SUMIF([1]route!$E$3:$E$10005,E609,[1]!Table1[17])</f>
        <v>0</v>
      </c>
      <c r="AV609" s="30">
        <f ca="1">SUMIF([1]route!$E$3:$E$10005,E609,[1]!Table1[18])</f>
        <v>0</v>
      </c>
      <c r="AW609" s="30">
        <f ca="1">SUMIF([1]route!$E$3:$E$10005,E609,[1]!Table1[19])</f>
        <v>0</v>
      </c>
      <c r="AX609" s="30">
        <f ca="1">SUMIF([1]route!$E$3:$E$10005,E609,[1]!Table1[20])</f>
        <v>0</v>
      </c>
      <c r="AY609" s="30">
        <f ca="1">SUMIF([1]route!$E$3:$E$10005,E609,[1]!Table1[21])</f>
        <v>0</v>
      </c>
      <c r="AZ609" s="30">
        <f ca="1">SUMIF([1]route!$E$3:$E$10005,E609,[1]!Table1[22])</f>
        <v>0</v>
      </c>
      <c r="BA609" s="30">
        <f ca="1">SUMIF([1]route!$E$3:$E$10005,E609,[1]!Table1[23])</f>
        <v>0</v>
      </c>
      <c r="BB609" s="30">
        <f ca="1">SUMIF([1]route!$E$3:$E$10005,E609,[1]!Table1[24])</f>
        <v>0</v>
      </c>
      <c r="BC609" s="30">
        <f ca="1">SUMIF([1]route!$E$3:$E$10005,E609,[1]!Table1[25])</f>
        <v>0</v>
      </c>
      <c r="BD609" s="30">
        <f ca="1">SUMIF([1]route!$E$3:$E$10005,E609,[1]!Table1[26])</f>
        <v>0</v>
      </c>
      <c r="BE609" s="30">
        <f ca="1">SUMIF([1]route!$E$3:$E$10005,E609,[1]!Table1[27])</f>
        <v>0</v>
      </c>
      <c r="BF609" s="30">
        <f ca="1">SUMIF([1]route!$E$3:$E$10005,E609,[1]!Table1[28])</f>
        <v>0</v>
      </c>
      <c r="BG609" s="30">
        <f ca="1">SUMIF([1]route!$E$3:$E$10005,E609,[1]!Table1[29])</f>
        <v>0</v>
      </c>
      <c r="BH609" s="30">
        <f ca="1">SUMIF([1]route!$E$3:$E$10005,E609,[1]!Table1[30])</f>
        <v>0</v>
      </c>
      <c r="BI609" s="30">
        <f ca="1">SUMIF([1]route!$E$3:$E$10005,E609,[1]!Table1[31])</f>
        <v>0</v>
      </c>
      <c r="BJ609" s="30">
        <f ca="1">SUMIF([1]route!$E$3:$E$10005,E609,[1]!Table1[Remain PO])</f>
        <v>0</v>
      </c>
      <c r="BK609" s="31">
        <f ca="1">SUMIF([1]route!$E$3:$E$10005,E609,[1]!Table1[N+1])</f>
        <v>0</v>
      </c>
      <c r="BL609" s="31">
        <f ca="1">SUMIF([1]route!$E$3:$E$10005,E609,[1]!Table1[N+2])</f>
        <v>0</v>
      </c>
      <c r="BM609" s="31">
        <f ca="1">SUMIF([1]route!$E$3:$E$10005,E609,[1]!Table1[N+3])</f>
        <v>0</v>
      </c>
      <c r="BN609" s="32">
        <f ca="1">SUMIF([1]route!$E$3:$E$10005,E609,[1]!Table1[N+4])</f>
        <v>0</v>
      </c>
      <c r="BP609" s="37">
        <f t="shared" si="216"/>
        <v>0</v>
      </c>
      <c r="BQ609" s="35">
        <f t="shared" ca="1" si="219"/>
        <v>0</v>
      </c>
      <c r="BR609" s="35">
        <f t="shared" ca="1" si="219"/>
        <v>0</v>
      </c>
      <c r="BS609" s="35">
        <f t="shared" ca="1" si="219"/>
        <v>0</v>
      </c>
      <c r="BT609" s="35">
        <f t="shared" ca="1" si="218"/>
        <v>0</v>
      </c>
      <c r="BU609" s="35">
        <f t="shared" ca="1" si="218"/>
        <v>0</v>
      </c>
      <c r="BV609" s="35">
        <f t="shared" ca="1" si="218"/>
        <v>0</v>
      </c>
      <c r="BW609" s="35">
        <f t="shared" ca="1" si="218"/>
        <v>0</v>
      </c>
      <c r="BX609" s="35">
        <f t="shared" ca="1" si="218"/>
        <v>0</v>
      </c>
      <c r="BY609" s="35">
        <f t="shared" ca="1" si="218"/>
        <v>0</v>
      </c>
      <c r="BZ609" s="35">
        <f t="shared" ca="1" si="208"/>
        <v>0</v>
      </c>
      <c r="CA609" s="35">
        <f t="shared" ca="1" si="208"/>
        <v>0</v>
      </c>
      <c r="CB609" s="35">
        <f t="shared" ca="1" si="208"/>
        <v>0</v>
      </c>
      <c r="CC609" s="35">
        <f t="shared" ca="1" si="208"/>
        <v>0</v>
      </c>
      <c r="CD609" s="35">
        <f t="shared" ca="1" si="208"/>
        <v>0</v>
      </c>
      <c r="CE609" s="35">
        <f t="shared" ca="1" si="208"/>
        <v>0</v>
      </c>
      <c r="CF609" s="35">
        <f t="shared" ca="1" si="208"/>
        <v>0</v>
      </c>
      <c r="CG609" s="35">
        <f t="shared" ca="1" si="217"/>
        <v>0</v>
      </c>
      <c r="CH609" s="35">
        <f t="shared" ca="1" si="217"/>
        <v>0</v>
      </c>
      <c r="CI609" s="35">
        <f t="shared" ca="1" si="217"/>
        <v>0</v>
      </c>
      <c r="CJ609" s="35">
        <f t="shared" ca="1" si="217"/>
        <v>0</v>
      </c>
      <c r="CK609" s="35">
        <f t="shared" ca="1" si="217"/>
        <v>0</v>
      </c>
      <c r="CL609" s="35">
        <f t="shared" ca="1" si="217"/>
        <v>0</v>
      </c>
      <c r="CM609" s="35">
        <f t="shared" ca="1" si="217"/>
        <v>0</v>
      </c>
      <c r="CN609" s="35">
        <f t="shared" ca="1" si="217"/>
        <v>0</v>
      </c>
      <c r="CO609" s="35">
        <f t="shared" ca="1" si="217"/>
        <v>0</v>
      </c>
      <c r="CP609" s="35">
        <f t="shared" ca="1" si="211"/>
        <v>0</v>
      </c>
      <c r="CQ609" s="35">
        <f t="shared" ca="1" si="211"/>
        <v>0</v>
      </c>
      <c r="CR609" s="35">
        <f t="shared" ca="1" si="211"/>
        <v>0</v>
      </c>
      <c r="CS609" s="35">
        <f t="shared" ca="1" si="211"/>
        <v>0</v>
      </c>
      <c r="CT609" s="35">
        <f t="shared" ca="1" si="211"/>
        <v>0</v>
      </c>
      <c r="CU609" s="35">
        <f t="shared" ca="1" si="211"/>
        <v>0</v>
      </c>
      <c r="CV609" s="35">
        <f t="shared" ca="1" si="212"/>
        <v>0</v>
      </c>
      <c r="CW609" s="38">
        <f t="shared" ca="1" si="212"/>
        <v>0</v>
      </c>
      <c r="CX609" s="38">
        <f t="shared" ca="1" si="212"/>
        <v>0</v>
      </c>
      <c r="CY609" s="38">
        <f t="shared" ca="1" si="212"/>
        <v>0</v>
      </c>
      <c r="CZ609" s="39">
        <f t="shared" ca="1" si="212"/>
        <v>0</v>
      </c>
      <c r="DA609" s="35"/>
    </row>
    <row r="610" spans="4:105" x14ac:dyDescent="0.3">
      <c r="D610" s="19"/>
      <c r="E610" s="20"/>
      <c r="F610" s="21"/>
      <c r="G610" s="21"/>
      <c r="H610" s="21"/>
      <c r="I610" s="19"/>
      <c r="J610" s="19"/>
      <c r="K610" s="21"/>
      <c r="L610" s="21"/>
      <c r="M610" s="22"/>
      <c r="N610" s="22"/>
      <c r="O610" s="19"/>
      <c r="P610" s="21"/>
      <c r="Q610" s="62" t="str">
        <f>'Cutting Rules'!AD610</f>
        <v>0------------</v>
      </c>
      <c r="R610" s="23"/>
      <c r="S610" s="24"/>
      <c r="T610" s="78" t="s">
        <v>547</v>
      </c>
      <c r="U610" s="19"/>
      <c r="V610" s="25"/>
      <c r="W610" s="26"/>
      <c r="X610" s="27"/>
      <c r="Y610" s="47"/>
      <c r="Z610" s="121" t="str">
        <f>IFERROR(VLOOKUP(E610,[1]route!$E$3:$BL$10005,59,0),"")&amp;IFERROR(VLOOKUP(E610,[1]route!$E$3:$BL$10005,60,0),"")</f>
        <v/>
      </c>
      <c r="AA610" s="28">
        <f t="shared" si="214"/>
        <v>0</v>
      </c>
      <c r="AB610" s="77">
        <f t="shared" si="215"/>
        <v>0</v>
      </c>
      <c r="AC610" s="4">
        <f t="shared" si="213"/>
        <v>1</v>
      </c>
      <c r="AD610" s="29">
        <v>0</v>
      </c>
      <c r="AE610" s="30">
        <f ca="1">SUMIF([1]route!$E$3:$E$10005,E610,[1]!Table1[1])</f>
        <v>0</v>
      </c>
      <c r="AF610" s="30">
        <f ca="1">SUMIF([1]route!$E$3:$E$10005,E610,[1]!Table1[2])</f>
        <v>0</v>
      </c>
      <c r="AG610" s="30">
        <f ca="1">SUMIF([1]route!$E$3:$E$10005,E610,[1]!Table1[3])</f>
        <v>0</v>
      </c>
      <c r="AH610" s="30">
        <f ca="1">SUMIF([1]route!$E$3:$E$10005,E610,[1]!Table1[4])</f>
        <v>0</v>
      </c>
      <c r="AI610" s="30">
        <f ca="1">SUMIF([1]route!$E$3:$E$10005,E610,[1]!Table1[5])</f>
        <v>0</v>
      </c>
      <c r="AJ610" s="30">
        <f ca="1">SUMIF([1]route!$E$3:$E$10005,E610,[1]!Table1[6])</f>
        <v>0</v>
      </c>
      <c r="AK610" s="30">
        <f ca="1">SUMIF([1]route!$E$3:$E$10005,E610,[1]!Table1[7])</f>
        <v>0</v>
      </c>
      <c r="AL610" s="30">
        <f ca="1">SUMIF([1]route!$E$3:$E$10005,E610,[1]!Table1[8])</f>
        <v>0</v>
      </c>
      <c r="AM610" s="30">
        <f ca="1">SUMIF([1]route!$E$3:$E$10005,E610,[1]!Table1[9])</f>
        <v>0</v>
      </c>
      <c r="AN610" s="30">
        <f ca="1">SUMIF([1]route!$E$3:$E$10005,E610,[1]!Table1[10])</f>
        <v>0</v>
      </c>
      <c r="AO610" s="30">
        <f ca="1">SUMIF([1]route!$E$3:$E$10005,E610,[1]!Table1[11])</f>
        <v>0</v>
      </c>
      <c r="AP610" s="30">
        <f ca="1">SUMIF([1]route!$E$3:$E$10005,E610,[1]!Table1[12])</f>
        <v>0</v>
      </c>
      <c r="AQ610" s="30">
        <f ca="1">SUMIF([1]route!$E$3:$E$10005,E610,[1]!Table1[13])</f>
        <v>0</v>
      </c>
      <c r="AR610" s="30">
        <f ca="1">SUMIF([1]route!$E$3:$E$10005,E610,[1]!Table1[14])</f>
        <v>0</v>
      </c>
      <c r="AS610" s="30">
        <f ca="1">SUMIF([1]route!$E$3:$E$10005,E610,[1]!Table1[15])</f>
        <v>0</v>
      </c>
      <c r="AT610" s="30">
        <f ca="1">SUMIF([1]route!$E$3:$E$10005,E610,[1]!Table1[16])</f>
        <v>0</v>
      </c>
      <c r="AU610" s="30">
        <f ca="1">SUMIF([1]route!$E$3:$E$10005,E610,[1]!Table1[17])</f>
        <v>0</v>
      </c>
      <c r="AV610" s="30">
        <f ca="1">SUMIF([1]route!$E$3:$E$10005,E610,[1]!Table1[18])</f>
        <v>0</v>
      </c>
      <c r="AW610" s="30">
        <f ca="1">SUMIF([1]route!$E$3:$E$10005,E610,[1]!Table1[19])</f>
        <v>0</v>
      </c>
      <c r="AX610" s="30">
        <f ca="1">SUMIF([1]route!$E$3:$E$10005,E610,[1]!Table1[20])</f>
        <v>0</v>
      </c>
      <c r="AY610" s="30">
        <f ca="1">SUMIF([1]route!$E$3:$E$10005,E610,[1]!Table1[21])</f>
        <v>0</v>
      </c>
      <c r="AZ610" s="30">
        <f ca="1">SUMIF([1]route!$E$3:$E$10005,E610,[1]!Table1[22])</f>
        <v>0</v>
      </c>
      <c r="BA610" s="30">
        <f ca="1">SUMIF([1]route!$E$3:$E$10005,E610,[1]!Table1[23])</f>
        <v>0</v>
      </c>
      <c r="BB610" s="30">
        <f ca="1">SUMIF([1]route!$E$3:$E$10005,E610,[1]!Table1[24])</f>
        <v>0</v>
      </c>
      <c r="BC610" s="30">
        <f ca="1">SUMIF([1]route!$E$3:$E$10005,E610,[1]!Table1[25])</f>
        <v>0</v>
      </c>
      <c r="BD610" s="30">
        <f ca="1">SUMIF([1]route!$E$3:$E$10005,E610,[1]!Table1[26])</f>
        <v>0</v>
      </c>
      <c r="BE610" s="30">
        <f ca="1">SUMIF([1]route!$E$3:$E$10005,E610,[1]!Table1[27])</f>
        <v>0</v>
      </c>
      <c r="BF610" s="30">
        <f ca="1">SUMIF([1]route!$E$3:$E$10005,E610,[1]!Table1[28])</f>
        <v>0</v>
      </c>
      <c r="BG610" s="30">
        <f ca="1">SUMIF([1]route!$E$3:$E$10005,E610,[1]!Table1[29])</f>
        <v>0</v>
      </c>
      <c r="BH610" s="30">
        <f ca="1">SUMIF([1]route!$E$3:$E$10005,E610,[1]!Table1[30])</f>
        <v>0</v>
      </c>
      <c r="BI610" s="30">
        <f ca="1">SUMIF([1]route!$E$3:$E$10005,E610,[1]!Table1[31])</f>
        <v>0</v>
      </c>
      <c r="BJ610" s="30">
        <f ca="1">SUMIF([1]route!$E$3:$E$10005,E610,[1]!Table1[Remain PO])</f>
        <v>0</v>
      </c>
      <c r="BK610" s="31">
        <f ca="1">SUMIF([1]route!$E$3:$E$10005,E610,[1]!Table1[N+1])</f>
        <v>0</v>
      </c>
      <c r="BL610" s="31">
        <f ca="1">SUMIF([1]route!$E$3:$E$10005,E610,[1]!Table1[N+2])</f>
        <v>0</v>
      </c>
      <c r="BM610" s="31">
        <f ca="1">SUMIF([1]route!$E$3:$E$10005,E610,[1]!Table1[N+3])</f>
        <v>0</v>
      </c>
      <c r="BN610" s="32">
        <f ca="1">SUMIF([1]route!$E$3:$E$10005,E610,[1]!Table1[N+4])</f>
        <v>0</v>
      </c>
      <c r="BP610" s="37">
        <f t="shared" si="216"/>
        <v>0</v>
      </c>
      <c r="BQ610" s="35">
        <f t="shared" ca="1" si="219"/>
        <v>0</v>
      </c>
      <c r="BR610" s="35">
        <f t="shared" ca="1" si="219"/>
        <v>0</v>
      </c>
      <c r="BS610" s="35">
        <f t="shared" ca="1" si="219"/>
        <v>0</v>
      </c>
      <c r="BT610" s="35">
        <f t="shared" ca="1" si="218"/>
        <v>0</v>
      </c>
      <c r="BU610" s="35">
        <f t="shared" ca="1" si="218"/>
        <v>0</v>
      </c>
      <c r="BV610" s="35">
        <f t="shared" ca="1" si="218"/>
        <v>0</v>
      </c>
      <c r="BW610" s="35">
        <f t="shared" ca="1" si="218"/>
        <v>0</v>
      </c>
      <c r="BX610" s="35">
        <f t="shared" ca="1" si="218"/>
        <v>0</v>
      </c>
      <c r="BY610" s="35">
        <f t="shared" ca="1" si="218"/>
        <v>0</v>
      </c>
      <c r="BZ610" s="35">
        <f t="shared" ca="1" si="208"/>
        <v>0</v>
      </c>
      <c r="CA610" s="35">
        <f t="shared" ca="1" si="208"/>
        <v>0</v>
      </c>
      <c r="CB610" s="35">
        <f t="shared" ca="1" si="208"/>
        <v>0</v>
      </c>
      <c r="CC610" s="35">
        <f t="shared" ca="1" si="208"/>
        <v>0</v>
      </c>
      <c r="CD610" s="35">
        <f t="shared" ca="1" si="208"/>
        <v>0</v>
      </c>
      <c r="CE610" s="35">
        <f t="shared" ca="1" si="208"/>
        <v>0</v>
      </c>
      <c r="CF610" s="35">
        <f t="shared" ca="1" si="208"/>
        <v>0</v>
      </c>
      <c r="CG610" s="35">
        <f t="shared" ca="1" si="217"/>
        <v>0</v>
      </c>
      <c r="CH610" s="35">
        <f t="shared" ca="1" si="217"/>
        <v>0</v>
      </c>
      <c r="CI610" s="35">
        <f t="shared" ca="1" si="217"/>
        <v>0</v>
      </c>
      <c r="CJ610" s="35">
        <f t="shared" ca="1" si="217"/>
        <v>0</v>
      </c>
      <c r="CK610" s="35">
        <f t="shared" ca="1" si="217"/>
        <v>0</v>
      </c>
      <c r="CL610" s="35">
        <f t="shared" ca="1" si="217"/>
        <v>0</v>
      </c>
      <c r="CM610" s="35">
        <f t="shared" ca="1" si="217"/>
        <v>0</v>
      </c>
      <c r="CN610" s="35">
        <f t="shared" ca="1" si="217"/>
        <v>0</v>
      </c>
      <c r="CO610" s="35">
        <f t="shared" ca="1" si="217"/>
        <v>0</v>
      </c>
      <c r="CP610" s="35">
        <f t="shared" ca="1" si="211"/>
        <v>0</v>
      </c>
      <c r="CQ610" s="35">
        <f t="shared" ca="1" si="211"/>
        <v>0</v>
      </c>
      <c r="CR610" s="35">
        <f t="shared" ca="1" si="211"/>
        <v>0</v>
      </c>
      <c r="CS610" s="35">
        <f t="shared" ca="1" si="211"/>
        <v>0</v>
      </c>
      <c r="CT610" s="35">
        <f t="shared" ca="1" si="211"/>
        <v>0</v>
      </c>
      <c r="CU610" s="35">
        <f t="shared" ca="1" si="211"/>
        <v>0</v>
      </c>
      <c r="CV610" s="35">
        <f t="shared" ca="1" si="212"/>
        <v>0</v>
      </c>
      <c r="CW610" s="38">
        <f t="shared" ca="1" si="212"/>
        <v>0</v>
      </c>
      <c r="CX610" s="38">
        <f t="shared" ca="1" si="212"/>
        <v>0</v>
      </c>
      <c r="CY610" s="38">
        <f t="shared" ca="1" si="212"/>
        <v>0</v>
      </c>
      <c r="CZ610" s="39">
        <f t="shared" ca="1" si="212"/>
        <v>0</v>
      </c>
      <c r="DA610" s="35"/>
    </row>
    <row r="611" spans="4:105" x14ac:dyDescent="0.3">
      <c r="D611" s="19"/>
      <c r="E611" s="20"/>
      <c r="F611" s="21"/>
      <c r="G611" s="21"/>
      <c r="H611" s="21"/>
      <c r="I611" s="19"/>
      <c r="J611" s="19"/>
      <c r="K611" s="21"/>
      <c r="L611" s="21"/>
      <c r="M611" s="22"/>
      <c r="N611" s="22"/>
      <c r="O611" s="19"/>
      <c r="P611" s="21"/>
      <c r="Q611" s="62" t="str">
        <f>'Cutting Rules'!AD611</f>
        <v>0------------</v>
      </c>
      <c r="R611" s="23"/>
      <c r="S611" s="24"/>
      <c r="T611" s="78" t="s">
        <v>547</v>
      </c>
      <c r="U611" s="19"/>
      <c r="V611" s="25"/>
      <c r="W611" s="26"/>
      <c r="X611" s="27"/>
      <c r="Y611" s="47"/>
      <c r="Z611" s="121" t="str">
        <f>IFERROR(VLOOKUP(E611,[1]route!$E$3:$BL$10005,59,0),"")&amp;IFERROR(VLOOKUP(E611,[1]route!$E$3:$BL$10005,60,0),"")</f>
        <v/>
      </c>
      <c r="AA611" s="28">
        <f t="shared" si="214"/>
        <v>0</v>
      </c>
      <c r="AB611" s="77">
        <f t="shared" si="215"/>
        <v>0</v>
      </c>
      <c r="AC611" s="4">
        <f t="shared" si="213"/>
        <v>1</v>
      </c>
      <c r="AD611" s="29">
        <v>0</v>
      </c>
      <c r="AE611" s="30">
        <f ca="1">SUMIF([1]route!$E$3:$E$10005,E611,[1]!Table1[1])</f>
        <v>0</v>
      </c>
      <c r="AF611" s="30">
        <f ca="1">SUMIF([1]route!$E$3:$E$10005,E611,[1]!Table1[2])</f>
        <v>0</v>
      </c>
      <c r="AG611" s="30">
        <f ca="1">SUMIF([1]route!$E$3:$E$10005,E611,[1]!Table1[3])</f>
        <v>0</v>
      </c>
      <c r="AH611" s="30">
        <f ca="1">SUMIF([1]route!$E$3:$E$10005,E611,[1]!Table1[4])</f>
        <v>0</v>
      </c>
      <c r="AI611" s="30">
        <f ca="1">SUMIF([1]route!$E$3:$E$10005,E611,[1]!Table1[5])</f>
        <v>0</v>
      </c>
      <c r="AJ611" s="30">
        <f ca="1">SUMIF([1]route!$E$3:$E$10005,E611,[1]!Table1[6])</f>
        <v>0</v>
      </c>
      <c r="AK611" s="30">
        <f ca="1">SUMIF([1]route!$E$3:$E$10005,E611,[1]!Table1[7])</f>
        <v>0</v>
      </c>
      <c r="AL611" s="30">
        <f ca="1">SUMIF([1]route!$E$3:$E$10005,E611,[1]!Table1[8])</f>
        <v>0</v>
      </c>
      <c r="AM611" s="30">
        <f ca="1">SUMIF([1]route!$E$3:$E$10005,E611,[1]!Table1[9])</f>
        <v>0</v>
      </c>
      <c r="AN611" s="30">
        <f ca="1">SUMIF([1]route!$E$3:$E$10005,E611,[1]!Table1[10])</f>
        <v>0</v>
      </c>
      <c r="AO611" s="30">
        <f ca="1">SUMIF([1]route!$E$3:$E$10005,E611,[1]!Table1[11])</f>
        <v>0</v>
      </c>
      <c r="AP611" s="30">
        <f ca="1">SUMIF([1]route!$E$3:$E$10005,E611,[1]!Table1[12])</f>
        <v>0</v>
      </c>
      <c r="AQ611" s="30">
        <f ca="1">SUMIF([1]route!$E$3:$E$10005,E611,[1]!Table1[13])</f>
        <v>0</v>
      </c>
      <c r="AR611" s="30">
        <f ca="1">SUMIF([1]route!$E$3:$E$10005,E611,[1]!Table1[14])</f>
        <v>0</v>
      </c>
      <c r="AS611" s="30">
        <f ca="1">SUMIF([1]route!$E$3:$E$10005,E611,[1]!Table1[15])</f>
        <v>0</v>
      </c>
      <c r="AT611" s="30">
        <f ca="1">SUMIF([1]route!$E$3:$E$10005,E611,[1]!Table1[16])</f>
        <v>0</v>
      </c>
      <c r="AU611" s="30">
        <f ca="1">SUMIF([1]route!$E$3:$E$10005,E611,[1]!Table1[17])</f>
        <v>0</v>
      </c>
      <c r="AV611" s="30">
        <f ca="1">SUMIF([1]route!$E$3:$E$10005,E611,[1]!Table1[18])</f>
        <v>0</v>
      </c>
      <c r="AW611" s="30">
        <f ca="1">SUMIF([1]route!$E$3:$E$10005,E611,[1]!Table1[19])</f>
        <v>0</v>
      </c>
      <c r="AX611" s="30">
        <f ca="1">SUMIF([1]route!$E$3:$E$10005,E611,[1]!Table1[20])</f>
        <v>0</v>
      </c>
      <c r="AY611" s="30">
        <f ca="1">SUMIF([1]route!$E$3:$E$10005,E611,[1]!Table1[21])</f>
        <v>0</v>
      </c>
      <c r="AZ611" s="30">
        <f ca="1">SUMIF([1]route!$E$3:$E$10005,E611,[1]!Table1[22])</f>
        <v>0</v>
      </c>
      <c r="BA611" s="30">
        <f ca="1">SUMIF([1]route!$E$3:$E$10005,E611,[1]!Table1[23])</f>
        <v>0</v>
      </c>
      <c r="BB611" s="30">
        <f ca="1">SUMIF([1]route!$E$3:$E$10005,E611,[1]!Table1[24])</f>
        <v>0</v>
      </c>
      <c r="BC611" s="30">
        <f ca="1">SUMIF([1]route!$E$3:$E$10005,E611,[1]!Table1[25])</f>
        <v>0</v>
      </c>
      <c r="BD611" s="30">
        <f ca="1">SUMIF([1]route!$E$3:$E$10005,E611,[1]!Table1[26])</f>
        <v>0</v>
      </c>
      <c r="BE611" s="30">
        <f ca="1">SUMIF([1]route!$E$3:$E$10005,E611,[1]!Table1[27])</f>
        <v>0</v>
      </c>
      <c r="BF611" s="30">
        <f ca="1">SUMIF([1]route!$E$3:$E$10005,E611,[1]!Table1[28])</f>
        <v>0</v>
      </c>
      <c r="BG611" s="30">
        <f ca="1">SUMIF([1]route!$E$3:$E$10005,E611,[1]!Table1[29])</f>
        <v>0</v>
      </c>
      <c r="BH611" s="30">
        <f ca="1">SUMIF([1]route!$E$3:$E$10005,E611,[1]!Table1[30])</f>
        <v>0</v>
      </c>
      <c r="BI611" s="30">
        <f ca="1">SUMIF([1]route!$E$3:$E$10005,E611,[1]!Table1[31])</f>
        <v>0</v>
      </c>
      <c r="BJ611" s="30">
        <f ca="1">SUMIF([1]route!$E$3:$E$10005,E611,[1]!Table1[Remain PO])</f>
        <v>0</v>
      </c>
      <c r="BK611" s="31">
        <f ca="1">SUMIF([1]route!$E$3:$E$10005,E611,[1]!Table1[N+1])</f>
        <v>0</v>
      </c>
      <c r="BL611" s="31">
        <f ca="1">SUMIF([1]route!$E$3:$E$10005,E611,[1]!Table1[N+2])</f>
        <v>0</v>
      </c>
      <c r="BM611" s="31">
        <f ca="1">SUMIF([1]route!$E$3:$E$10005,E611,[1]!Table1[N+3])</f>
        <v>0</v>
      </c>
      <c r="BN611" s="32">
        <f ca="1">SUMIF([1]route!$E$3:$E$10005,E611,[1]!Table1[N+4])</f>
        <v>0</v>
      </c>
      <c r="BP611" s="37">
        <f t="shared" si="216"/>
        <v>0</v>
      </c>
      <c r="BQ611" s="35">
        <f t="shared" ca="1" si="219"/>
        <v>0</v>
      </c>
      <c r="BR611" s="35">
        <f t="shared" ca="1" si="219"/>
        <v>0</v>
      </c>
      <c r="BS611" s="35">
        <f t="shared" ca="1" si="219"/>
        <v>0</v>
      </c>
      <c r="BT611" s="35">
        <f t="shared" ca="1" si="218"/>
        <v>0</v>
      </c>
      <c r="BU611" s="35">
        <f t="shared" ca="1" si="218"/>
        <v>0</v>
      </c>
      <c r="BV611" s="35">
        <f t="shared" ca="1" si="218"/>
        <v>0</v>
      </c>
      <c r="BW611" s="35">
        <f t="shared" ca="1" si="218"/>
        <v>0</v>
      </c>
      <c r="BX611" s="35">
        <f t="shared" ca="1" si="218"/>
        <v>0</v>
      </c>
      <c r="BY611" s="35">
        <f t="shared" ca="1" si="218"/>
        <v>0</v>
      </c>
      <c r="BZ611" s="35">
        <f t="shared" ca="1" si="208"/>
        <v>0</v>
      </c>
      <c r="CA611" s="35">
        <f t="shared" ca="1" si="208"/>
        <v>0</v>
      </c>
      <c r="CB611" s="35">
        <f t="shared" ca="1" si="208"/>
        <v>0</v>
      </c>
      <c r="CC611" s="35">
        <f t="shared" ca="1" si="208"/>
        <v>0</v>
      </c>
      <c r="CD611" s="35">
        <f t="shared" ca="1" si="208"/>
        <v>0</v>
      </c>
      <c r="CE611" s="35">
        <f t="shared" ca="1" si="208"/>
        <v>0</v>
      </c>
      <c r="CF611" s="35">
        <f t="shared" ca="1" si="208"/>
        <v>0</v>
      </c>
      <c r="CG611" s="35">
        <f t="shared" ca="1" si="217"/>
        <v>0</v>
      </c>
      <c r="CH611" s="35">
        <f t="shared" ca="1" si="217"/>
        <v>0</v>
      </c>
      <c r="CI611" s="35">
        <f t="shared" ca="1" si="217"/>
        <v>0</v>
      </c>
      <c r="CJ611" s="35">
        <f t="shared" ca="1" si="217"/>
        <v>0</v>
      </c>
      <c r="CK611" s="35">
        <f t="shared" ca="1" si="217"/>
        <v>0</v>
      </c>
      <c r="CL611" s="35">
        <f t="shared" ca="1" si="217"/>
        <v>0</v>
      </c>
      <c r="CM611" s="35">
        <f t="shared" ca="1" si="217"/>
        <v>0</v>
      </c>
      <c r="CN611" s="35">
        <f t="shared" ca="1" si="217"/>
        <v>0</v>
      </c>
      <c r="CO611" s="35">
        <f t="shared" ca="1" si="217"/>
        <v>0</v>
      </c>
      <c r="CP611" s="35">
        <f t="shared" ca="1" si="211"/>
        <v>0</v>
      </c>
      <c r="CQ611" s="35">
        <f t="shared" ca="1" si="211"/>
        <v>0</v>
      </c>
      <c r="CR611" s="35">
        <f t="shared" ca="1" si="211"/>
        <v>0</v>
      </c>
      <c r="CS611" s="35">
        <f t="shared" ca="1" si="211"/>
        <v>0</v>
      </c>
      <c r="CT611" s="35">
        <f t="shared" ca="1" si="211"/>
        <v>0</v>
      </c>
      <c r="CU611" s="35">
        <f t="shared" ca="1" si="211"/>
        <v>0</v>
      </c>
      <c r="CV611" s="35">
        <f t="shared" ca="1" si="212"/>
        <v>0</v>
      </c>
      <c r="CW611" s="38">
        <f t="shared" ca="1" si="212"/>
        <v>0</v>
      </c>
      <c r="CX611" s="38">
        <f t="shared" ca="1" si="212"/>
        <v>0</v>
      </c>
      <c r="CY611" s="38">
        <f t="shared" ca="1" si="212"/>
        <v>0</v>
      </c>
      <c r="CZ611" s="39">
        <f t="shared" ca="1" si="212"/>
        <v>0</v>
      </c>
      <c r="DA611" s="35"/>
    </row>
    <row r="612" spans="4:105" x14ac:dyDescent="0.3">
      <c r="D612" s="19"/>
      <c r="E612" s="20"/>
      <c r="F612" s="21"/>
      <c r="G612" s="21"/>
      <c r="H612" s="21"/>
      <c r="I612" s="19"/>
      <c r="J612" s="19"/>
      <c r="K612" s="21"/>
      <c r="L612" s="21"/>
      <c r="M612" s="22"/>
      <c r="N612" s="22"/>
      <c r="O612" s="19"/>
      <c r="P612" s="21"/>
      <c r="Q612" s="62" t="str">
        <f>'Cutting Rules'!AD612</f>
        <v>0------------</v>
      </c>
      <c r="R612" s="23"/>
      <c r="S612" s="24"/>
      <c r="T612" s="78" t="s">
        <v>547</v>
      </c>
      <c r="U612" s="19"/>
      <c r="V612" s="25"/>
      <c r="W612" s="26"/>
      <c r="X612" s="27"/>
      <c r="Y612" s="47"/>
      <c r="Z612" s="121" t="str">
        <f>IFERROR(VLOOKUP(E612,[1]route!$E$3:$BL$10005,59,0),"")&amp;IFERROR(VLOOKUP(E612,[1]route!$E$3:$BL$10005,60,0),"")</f>
        <v/>
      </c>
      <c r="AA612" s="28">
        <f t="shared" si="214"/>
        <v>0</v>
      </c>
      <c r="AB612" s="77">
        <f t="shared" si="215"/>
        <v>0</v>
      </c>
      <c r="AC612" s="4">
        <f t="shared" si="213"/>
        <v>1</v>
      </c>
      <c r="AD612" s="29">
        <v>0</v>
      </c>
      <c r="AE612" s="30">
        <f ca="1">SUMIF([1]route!$E$3:$E$10005,E612,[1]!Table1[1])</f>
        <v>0</v>
      </c>
      <c r="AF612" s="30">
        <f ca="1">SUMIF([1]route!$E$3:$E$10005,E612,[1]!Table1[2])</f>
        <v>0</v>
      </c>
      <c r="AG612" s="30">
        <f ca="1">SUMIF([1]route!$E$3:$E$10005,E612,[1]!Table1[3])</f>
        <v>0</v>
      </c>
      <c r="AH612" s="30">
        <f ca="1">SUMIF([1]route!$E$3:$E$10005,E612,[1]!Table1[4])</f>
        <v>0</v>
      </c>
      <c r="AI612" s="30">
        <f ca="1">SUMIF([1]route!$E$3:$E$10005,E612,[1]!Table1[5])</f>
        <v>0</v>
      </c>
      <c r="AJ612" s="30">
        <f ca="1">SUMIF([1]route!$E$3:$E$10005,E612,[1]!Table1[6])</f>
        <v>0</v>
      </c>
      <c r="AK612" s="30">
        <f ca="1">SUMIF([1]route!$E$3:$E$10005,E612,[1]!Table1[7])</f>
        <v>0</v>
      </c>
      <c r="AL612" s="30">
        <f ca="1">SUMIF([1]route!$E$3:$E$10005,E612,[1]!Table1[8])</f>
        <v>0</v>
      </c>
      <c r="AM612" s="30">
        <f ca="1">SUMIF([1]route!$E$3:$E$10005,E612,[1]!Table1[9])</f>
        <v>0</v>
      </c>
      <c r="AN612" s="30">
        <f ca="1">SUMIF([1]route!$E$3:$E$10005,E612,[1]!Table1[10])</f>
        <v>0</v>
      </c>
      <c r="AO612" s="30">
        <f ca="1">SUMIF([1]route!$E$3:$E$10005,E612,[1]!Table1[11])</f>
        <v>0</v>
      </c>
      <c r="AP612" s="30">
        <f ca="1">SUMIF([1]route!$E$3:$E$10005,E612,[1]!Table1[12])</f>
        <v>0</v>
      </c>
      <c r="AQ612" s="30">
        <f ca="1">SUMIF([1]route!$E$3:$E$10005,E612,[1]!Table1[13])</f>
        <v>0</v>
      </c>
      <c r="AR612" s="30">
        <f ca="1">SUMIF([1]route!$E$3:$E$10005,E612,[1]!Table1[14])</f>
        <v>0</v>
      </c>
      <c r="AS612" s="30">
        <f ca="1">SUMIF([1]route!$E$3:$E$10005,E612,[1]!Table1[15])</f>
        <v>0</v>
      </c>
      <c r="AT612" s="30">
        <f ca="1">SUMIF([1]route!$E$3:$E$10005,E612,[1]!Table1[16])</f>
        <v>0</v>
      </c>
      <c r="AU612" s="30">
        <f ca="1">SUMIF([1]route!$E$3:$E$10005,E612,[1]!Table1[17])</f>
        <v>0</v>
      </c>
      <c r="AV612" s="30">
        <f ca="1">SUMIF([1]route!$E$3:$E$10005,E612,[1]!Table1[18])</f>
        <v>0</v>
      </c>
      <c r="AW612" s="30">
        <f ca="1">SUMIF([1]route!$E$3:$E$10005,E612,[1]!Table1[19])</f>
        <v>0</v>
      </c>
      <c r="AX612" s="30">
        <f ca="1">SUMIF([1]route!$E$3:$E$10005,E612,[1]!Table1[20])</f>
        <v>0</v>
      </c>
      <c r="AY612" s="30">
        <f ca="1">SUMIF([1]route!$E$3:$E$10005,E612,[1]!Table1[21])</f>
        <v>0</v>
      </c>
      <c r="AZ612" s="30">
        <f ca="1">SUMIF([1]route!$E$3:$E$10005,E612,[1]!Table1[22])</f>
        <v>0</v>
      </c>
      <c r="BA612" s="30">
        <f ca="1">SUMIF([1]route!$E$3:$E$10005,E612,[1]!Table1[23])</f>
        <v>0</v>
      </c>
      <c r="BB612" s="30">
        <f ca="1">SUMIF([1]route!$E$3:$E$10005,E612,[1]!Table1[24])</f>
        <v>0</v>
      </c>
      <c r="BC612" s="30">
        <f ca="1">SUMIF([1]route!$E$3:$E$10005,E612,[1]!Table1[25])</f>
        <v>0</v>
      </c>
      <c r="BD612" s="30">
        <f ca="1">SUMIF([1]route!$E$3:$E$10005,E612,[1]!Table1[26])</f>
        <v>0</v>
      </c>
      <c r="BE612" s="30">
        <f ca="1">SUMIF([1]route!$E$3:$E$10005,E612,[1]!Table1[27])</f>
        <v>0</v>
      </c>
      <c r="BF612" s="30">
        <f ca="1">SUMIF([1]route!$E$3:$E$10005,E612,[1]!Table1[28])</f>
        <v>0</v>
      </c>
      <c r="BG612" s="30">
        <f ca="1">SUMIF([1]route!$E$3:$E$10005,E612,[1]!Table1[29])</f>
        <v>0</v>
      </c>
      <c r="BH612" s="30">
        <f ca="1">SUMIF([1]route!$E$3:$E$10005,E612,[1]!Table1[30])</f>
        <v>0</v>
      </c>
      <c r="BI612" s="30">
        <f ca="1">SUMIF([1]route!$E$3:$E$10005,E612,[1]!Table1[31])</f>
        <v>0</v>
      </c>
      <c r="BJ612" s="30">
        <f ca="1">SUMIF([1]route!$E$3:$E$10005,E612,[1]!Table1[Remain PO])</f>
        <v>0</v>
      </c>
      <c r="BK612" s="31">
        <f ca="1">SUMIF([1]route!$E$3:$E$10005,E612,[1]!Table1[N+1])</f>
        <v>0</v>
      </c>
      <c r="BL612" s="31">
        <f ca="1">SUMIF([1]route!$E$3:$E$10005,E612,[1]!Table1[N+2])</f>
        <v>0</v>
      </c>
      <c r="BM612" s="31">
        <f ca="1">SUMIF([1]route!$E$3:$E$10005,E612,[1]!Table1[N+3])</f>
        <v>0</v>
      </c>
      <c r="BN612" s="32">
        <f ca="1">SUMIF([1]route!$E$3:$E$10005,E612,[1]!Table1[N+4])</f>
        <v>0</v>
      </c>
      <c r="BP612" s="37">
        <f t="shared" si="216"/>
        <v>0</v>
      </c>
      <c r="BQ612" s="35">
        <f t="shared" ca="1" si="219"/>
        <v>0</v>
      </c>
      <c r="BR612" s="35">
        <f t="shared" ca="1" si="219"/>
        <v>0</v>
      </c>
      <c r="BS612" s="35">
        <f t="shared" ca="1" si="219"/>
        <v>0</v>
      </c>
      <c r="BT612" s="35">
        <f t="shared" ca="1" si="218"/>
        <v>0</v>
      </c>
      <c r="BU612" s="35">
        <f t="shared" ca="1" si="218"/>
        <v>0</v>
      </c>
      <c r="BV612" s="35">
        <f t="shared" ca="1" si="218"/>
        <v>0</v>
      </c>
      <c r="BW612" s="35">
        <f t="shared" ca="1" si="218"/>
        <v>0</v>
      </c>
      <c r="BX612" s="35">
        <f t="shared" ca="1" si="218"/>
        <v>0</v>
      </c>
      <c r="BY612" s="35">
        <f t="shared" ca="1" si="218"/>
        <v>0</v>
      </c>
      <c r="BZ612" s="35">
        <f t="shared" ca="1" si="208"/>
        <v>0</v>
      </c>
      <c r="CA612" s="35">
        <f t="shared" ca="1" si="208"/>
        <v>0</v>
      </c>
      <c r="CB612" s="35">
        <f t="shared" ca="1" si="208"/>
        <v>0</v>
      </c>
      <c r="CC612" s="35">
        <f t="shared" ca="1" si="208"/>
        <v>0</v>
      </c>
      <c r="CD612" s="35">
        <f t="shared" ca="1" si="208"/>
        <v>0</v>
      </c>
      <c r="CE612" s="35">
        <f t="shared" ca="1" si="208"/>
        <v>0</v>
      </c>
      <c r="CF612" s="35">
        <f t="shared" ca="1" si="208"/>
        <v>0</v>
      </c>
      <c r="CG612" s="35">
        <f t="shared" ca="1" si="217"/>
        <v>0</v>
      </c>
      <c r="CH612" s="35">
        <f t="shared" ca="1" si="217"/>
        <v>0</v>
      </c>
      <c r="CI612" s="35">
        <f t="shared" ca="1" si="217"/>
        <v>0</v>
      </c>
      <c r="CJ612" s="35">
        <f t="shared" ca="1" si="217"/>
        <v>0</v>
      </c>
      <c r="CK612" s="35">
        <f t="shared" ca="1" si="217"/>
        <v>0</v>
      </c>
      <c r="CL612" s="35">
        <f t="shared" ca="1" si="217"/>
        <v>0</v>
      </c>
      <c r="CM612" s="35">
        <f t="shared" ca="1" si="217"/>
        <v>0</v>
      </c>
      <c r="CN612" s="35">
        <f t="shared" ca="1" si="217"/>
        <v>0</v>
      </c>
      <c r="CO612" s="35">
        <f t="shared" ca="1" si="217"/>
        <v>0</v>
      </c>
      <c r="CP612" s="35">
        <f t="shared" ca="1" si="217"/>
        <v>0</v>
      </c>
      <c r="CQ612" s="35">
        <f t="shared" ca="1" si="217"/>
        <v>0</v>
      </c>
      <c r="CR612" s="35">
        <f t="shared" ca="1" si="217"/>
        <v>0</v>
      </c>
      <c r="CS612" s="35">
        <f t="shared" ca="1" si="217"/>
        <v>0</v>
      </c>
      <c r="CT612" s="35">
        <f t="shared" ca="1" si="217"/>
        <v>0</v>
      </c>
      <c r="CU612" s="35">
        <f t="shared" ca="1" si="217"/>
        <v>0</v>
      </c>
      <c r="CV612" s="35">
        <f t="shared" ca="1" si="212"/>
        <v>0</v>
      </c>
      <c r="CW612" s="38">
        <f t="shared" ca="1" si="212"/>
        <v>0</v>
      </c>
      <c r="CX612" s="38">
        <f t="shared" ca="1" si="212"/>
        <v>0</v>
      </c>
      <c r="CY612" s="38">
        <f t="shared" ca="1" si="212"/>
        <v>0</v>
      </c>
      <c r="CZ612" s="39">
        <f t="shared" ca="1" si="212"/>
        <v>0</v>
      </c>
      <c r="DA612" s="35"/>
    </row>
    <row r="613" spans="4:105" x14ac:dyDescent="0.3">
      <c r="D613" s="19"/>
      <c r="E613" s="20"/>
      <c r="F613" s="21"/>
      <c r="G613" s="21"/>
      <c r="H613" s="21"/>
      <c r="I613" s="19"/>
      <c r="J613" s="19"/>
      <c r="K613" s="21"/>
      <c r="L613" s="21"/>
      <c r="M613" s="22"/>
      <c r="N613" s="22"/>
      <c r="O613" s="19"/>
      <c r="P613" s="21"/>
      <c r="Q613" s="62" t="str">
        <f>'Cutting Rules'!AD613</f>
        <v>0------------</v>
      </c>
      <c r="R613" s="23"/>
      <c r="S613" s="24"/>
      <c r="T613" s="78" t="s">
        <v>547</v>
      </c>
      <c r="U613" s="19"/>
      <c r="V613" s="25"/>
      <c r="W613" s="26"/>
      <c r="X613" s="27"/>
      <c r="Y613" s="47"/>
      <c r="Z613" s="121" t="str">
        <f>IFERROR(VLOOKUP(E613,[1]route!$E$3:$BL$10005,59,0),"")&amp;IFERROR(VLOOKUP(E613,[1]route!$E$3:$BL$10005,60,0),"")</f>
        <v/>
      </c>
      <c r="AA613" s="28">
        <f t="shared" si="214"/>
        <v>0</v>
      </c>
      <c r="AB613" s="77">
        <f t="shared" si="215"/>
        <v>0</v>
      </c>
      <c r="AC613" s="4">
        <f t="shared" si="213"/>
        <v>1</v>
      </c>
      <c r="AD613" s="29">
        <v>0</v>
      </c>
      <c r="AE613" s="30">
        <f ca="1">SUMIF([1]route!$E$3:$E$10005,E613,[1]!Table1[1])</f>
        <v>0</v>
      </c>
      <c r="AF613" s="30">
        <f ca="1">SUMIF([1]route!$E$3:$E$10005,E613,[1]!Table1[2])</f>
        <v>0</v>
      </c>
      <c r="AG613" s="30">
        <f ca="1">SUMIF([1]route!$E$3:$E$10005,E613,[1]!Table1[3])</f>
        <v>0</v>
      </c>
      <c r="AH613" s="30">
        <f ca="1">SUMIF([1]route!$E$3:$E$10005,E613,[1]!Table1[4])</f>
        <v>0</v>
      </c>
      <c r="AI613" s="30">
        <f ca="1">SUMIF([1]route!$E$3:$E$10005,E613,[1]!Table1[5])</f>
        <v>0</v>
      </c>
      <c r="AJ613" s="30">
        <f ca="1">SUMIF([1]route!$E$3:$E$10005,E613,[1]!Table1[6])</f>
        <v>0</v>
      </c>
      <c r="AK613" s="30">
        <f ca="1">SUMIF([1]route!$E$3:$E$10005,E613,[1]!Table1[7])</f>
        <v>0</v>
      </c>
      <c r="AL613" s="30">
        <f ca="1">SUMIF([1]route!$E$3:$E$10005,E613,[1]!Table1[8])</f>
        <v>0</v>
      </c>
      <c r="AM613" s="30">
        <f ca="1">SUMIF([1]route!$E$3:$E$10005,E613,[1]!Table1[9])</f>
        <v>0</v>
      </c>
      <c r="AN613" s="30">
        <f ca="1">SUMIF([1]route!$E$3:$E$10005,E613,[1]!Table1[10])</f>
        <v>0</v>
      </c>
      <c r="AO613" s="30">
        <f ca="1">SUMIF([1]route!$E$3:$E$10005,E613,[1]!Table1[11])</f>
        <v>0</v>
      </c>
      <c r="AP613" s="30">
        <f ca="1">SUMIF([1]route!$E$3:$E$10005,E613,[1]!Table1[12])</f>
        <v>0</v>
      </c>
      <c r="AQ613" s="30">
        <f ca="1">SUMIF([1]route!$E$3:$E$10005,E613,[1]!Table1[13])</f>
        <v>0</v>
      </c>
      <c r="AR613" s="30">
        <f ca="1">SUMIF([1]route!$E$3:$E$10005,E613,[1]!Table1[14])</f>
        <v>0</v>
      </c>
      <c r="AS613" s="30">
        <f ca="1">SUMIF([1]route!$E$3:$E$10005,E613,[1]!Table1[15])</f>
        <v>0</v>
      </c>
      <c r="AT613" s="30">
        <f ca="1">SUMIF([1]route!$E$3:$E$10005,E613,[1]!Table1[16])</f>
        <v>0</v>
      </c>
      <c r="AU613" s="30">
        <f ca="1">SUMIF([1]route!$E$3:$E$10005,E613,[1]!Table1[17])</f>
        <v>0</v>
      </c>
      <c r="AV613" s="30">
        <f ca="1">SUMIF([1]route!$E$3:$E$10005,E613,[1]!Table1[18])</f>
        <v>0</v>
      </c>
      <c r="AW613" s="30">
        <f ca="1">SUMIF([1]route!$E$3:$E$10005,E613,[1]!Table1[19])</f>
        <v>0</v>
      </c>
      <c r="AX613" s="30">
        <f ca="1">SUMIF([1]route!$E$3:$E$10005,E613,[1]!Table1[20])</f>
        <v>0</v>
      </c>
      <c r="AY613" s="30">
        <f ca="1">SUMIF([1]route!$E$3:$E$10005,E613,[1]!Table1[21])</f>
        <v>0</v>
      </c>
      <c r="AZ613" s="30">
        <f ca="1">SUMIF([1]route!$E$3:$E$10005,E613,[1]!Table1[22])</f>
        <v>0</v>
      </c>
      <c r="BA613" s="30">
        <f ca="1">SUMIF([1]route!$E$3:$E$10005,E613,[1]!Table1[23])</f>
        <v>0</v>
      </c>
      <c r="BB613" s="30">
        <f ca="1">SUMIF([1]route!$E$3:$E$10005,E613,[1]!Table1[24])</f>
        <v>0</v>
      </c>
      <c r="BC613" s="30">
        <f ca="1">SUMIF([1]route!$E$3:$E$10005,E613,[1]!Table1[25])</f>
        <v>0</v>
      </c>
      <c r="BD613" s="30">
        <f ca="1">SUMIF([1]route!$E$3:$E$10005,E613,[1]!Table1[26])</f>
        <v>0</v>
      </c>
      <c r="BE613" s="30">
        <f ca="1">SUMIF([1]route!$E$3:$E$10005,E613,[1]!Table1[27])</f>
        <v>0</v>
      </c>
      <c r="BF613" s="30">
        <f ca="1">SUMIF([1]route!$E$3:$E$10005,E613,[1]!Table1[28])</f>
        <v>0</v>
      </c>
      <c r="BG613" s="30">
        <f ca="1">SUMIF([1]route!$E$3:$E$10005,E613,[1]!Table1[29])</f>
        <v>0</v>
      </c>
      <c r="BH613" s="30">
        <f ca="1">SUMIF([1]route!$E$3:$E$10005,E613,[1]!Table1[30])</f>
        <v>0</v>
      </c>
      <c r="BI613" s="30">
        <f ca="1">SUMIF([1]route!$E$3:$E$10005,E613,[1]!Table1[31])</f>
        <v>0</v>
      </c>
      <c r="BJ613" s="30">
        <f ca="1">SUMIF([1]route!$E$3:$E$10005,E613,[1]!Table1[Remain PO])</f>
        <v>0</v>
      </c>
      <c r="BK613" s="31">
        <f ca="1">SUMIF([1]route!$E$3:$E$10005,E613,[1]!Table1[N+1])</f>
        <v>0</v>
      </c>
      <c r="BL613" s="31">
        <f ca="1">SUMIF([1]route!$E$3:$E$10005,E613,[1]!Table1[N+2])</f>
        <v>0</v>
      </c>
      <c r="BM613" s="31">
        <f ca="1">SUMIF([1]route!$E$3:$E$10005,E613,[1]!Table1[N+3])</f>
        <v>0</v>
      </c>
      <c r="BN613" s="32">
        <f ca="1">SUMIF([1]route!$E$3:$E$10005,E613,[1]!Table1[N+4])</f>
        <v>0</v>
      </c>
      <c r="BP613" s="37">
        <f t="shared" si="216"/>
        <v>0</v>
      </c>
      <c r="BQ613" s="35">
        <f t="shared" ca="1" si="219"/>
        <v>0</v>
      </c>
      <c r="BR613" s="35">
        <f t="shared" ca="1" si="219"/>
        <v>0</v>
      </c>
      <c r="BS613" s="35">
        <f t="shared" ca="1" si="219"/>
        <v>0</v>
      </c>
      <c r="BT613" s="35">
        <f t="shared" ca="1" si="218"/>
        <v>0</v>
      </c>
      <c r="BU613" s="35">
        <f t="shared" ca="1" si="218"/>
        <v>0</v>
      </c>
      <c r="BV613" s="35">
        <f t="shared" ca="1" si="218"/>
        <v>0</v>
      </c>
      <c r="BW613" s="35">
        <f t="shared" ca="1" si="218"/>
        <v>0</v>
      </c>
      <c r="BX613" s="35">
        <f t="shared" ca="1" si="218"/>
        <v>0</v>
      </c>
      <c r="BY613" s="35">
        <f t="shared" ca="1" si="218"/>
        <v>0</v>
      </c>
      <c r="BZ613" s="35">
        <f t="shared" ca="1" si="208"/>
        <v>0</v>
      </c>
      <c r="CA613" s="35">
        <f t="shared" ca="1" si="208"/>
        <v>0</v>
      </c>
      <c r="CB613" s="35">
        <f t="shared" ca="1" si="208"/>
        <v>0</v>
      </c>
      <c r="CC613" s="35">
        <f t="shared" ca="1" si="208"/>
        <v>0</v>
      </c>
      <c r="CD613" s="35">
        <f t="shared" ca="1" si="208"/>
        <v>0</v>
      </c>
      <c r="CE613" s="35">
        <f t="shared" ca="1" si="208"/>
        <v>0</v>
      </c>
      <c r="CF613" s="35">
        <f t="shared" ca="1" si="208"/>
        <v>0</v>
      </c>
      <c r="CG613" s="35">
        <f t="shared" ca="1" si="217"/>
        <v>0</v>
      </c>
      <c r="CH613" s="35">
        <f t="shared" ca="1" si="217"/>
        <v>0</v>
      </c>
      <c r="CI613" s="35">
        <f t="shared" ca="1" si="217"/>
        <v>0</v>
      </c>
      <c r="CJ613" s="35">
        <f t="shared" ca="1" si="217"/>
        <v>0</v>
      </c>
      <c r="CK613" s="35">
        <f t="shared" ca="1" si="217"/>
        <v>0</v>
      </c>
      <c r="CL613" s="35">
        <f t="shared" ca="1" si="217"/>
        <v>0</v>
      </c>
      <c r="CM613" s="35">
        <f t="shared" ca="1" si="217"/>
        <v>0</v>
      </c>
      <c r="CN613" s="35">
        <f t="shared" ca="1" si="217"/>
        <v>0</v>
      </c>
      <c r="CO613" s="35">
        <f t="shared" ca="1" si="217"/>
        <v>0</v>
      </c>
      <c r="CP613" s="35">
        <f t="shared" ca="1" si="217"/>
        <v>0</v>
      </c>
      <c r="CQ613" s="35">
        <f t="shared" ca="1" si="217"/>
        <v>0</v>
      </c>
      <c r="CR613" s="35">
        <f t="shared" ca="1" si="217"/>
        <v>0</v>
      </c>
      <c r="CS613" s="35">
        <f t="shared" ca="1" si="217"/>
        <v>0</v>
      </c>
      <c r="CT613" s="35">
        <f t="shared" ca="1" si="217"/>
        <v>0</v>
      </c>
      <c r="CU613" s="35">
        <f t="shared" ca="1" si="217"/>
        <v>0</v>
      </c>
      <c r="CV613" s="35">
        <f t="shared" ca="1" si="212"/>
        <v>0</v>
      </c>
      <c r="CW613" s="38">
        <f t="shared" ca="1" si="212"/>
        <v>0</v>
      </c>
      <c r="CX613" s="38">
        <f t="shared" ca="1" si="212"/>
        <v>0</v>
      </c>
      <c r="CY613" s="38">
        <f t="shared" ca="1" si="212"/>
        <v>0</v>
      </c>
      <c r="CZ613" s="39">
        <f t="shared" ca="1" si="212"/>
        <v>0</v>
      </c>
      <c r="DA613" s="35"/>
    </row>
    <row r="614" spans="4:105" x14ac:dyDescent="0.3">
      <c r="D614" s="19"/>
      <c r="E614" s="20"/>
      <c r="F614" s="21"/>
      <c r="G614" s="21"/>
      <c r="H614" s="21"/>
      <c r="I614" s="19"/>
      <c r="J614" s="19"/>
      <c r="K614" s="21"/>
      <c r="L614" s="21"/>
      <c r="M614" s="22"/>
      <c r="N614" s="22"/>
      <c r="O614" s="19"/>
      <c r="P614" s="21"/>
      <c r="Q614" s="62" t="str">
        <f>'Cutting Rules'!AD614</f>
        <v>0------------</v>
      </c>
      <c r="R614" s="23"/>
      <c r="S614" s="24"/>
      <c r="T614" s="78" t="s">
        <v>547</v>
      </c>
      <c r="U614" s="19"/>
      <c r="V614" s="25"/>
      <c r="W614" s="26"/>
      <c r="X614" s="27"/>
      <c r="Y614" s="47"/>
      <c r="Z614" s="121" t="str">
        <f>IFERROR(VLOOKUP(E614,[1]route!$E$3:$BL$10005,59,0),"")&amp;IFERROR(VLOOKUP(E614,[1]route!$E$3:$BL$10005,60,0),"")</f>
        <v/>
      </c>
      <c r="AA614" s="28">
        <f t="shared" si="214"/>
        <v>0</v>
      </c>
      <c r="AB614" s="77">
        <f t="shared" si="215"/>
        <v>0</v>
      </c>
      <c r="AC614" s="4">
        <f t="shared" si="213"/>
        <v>1</v>
      </c>
      <c r="AD614" s="29">
        <v>0</v>
      </c>
      <c r="AE614" s="30">
        <f ca="1">SUMIF([1]route!$E$3:$E$10005,E614,[1]!Table1[1])</f>
        <v>0</v>
      </c>
      <c r="AF614" s="30">
        <f ca="1">SUMIF([1]route!$E$3:$E$10005,E614,[1]!Table1[2])</f>
        <v>0</v>
      </c>
      <c r="AG614" s="30">
        <f ca="1">SUMIF([1]route!$E$3:$E$10005,E614,[1]!Table1[3])</f>
        <v>0</v>
      </c>
      <c r="AH614" s="30">
        <f ca="1">SUMIF([1]route!$E$3:$E$10005,E614,[1]!Table1[4])</f>
        <v>0</v>
      </c>
      <c r="AI614" s="30">
        <f ca="1">SUMIF([1]route!$E$3:$E$10005,E614,[1]!Table1[5])</f>
        <v>0</v>
      </c>
      <c r="AJ614" s="30">
        <f ca="1">SUMIF([1]route!$E$3:$E$10005,E614,[1]!Table1[6])</f>
        <v>0</v>
      </c>
      <c r="AK614" s="30">
        <f ca="1">SUMIF([1]route!$E$3:$E$10005,E614,[1]!Table1[7])</f>
        <v>0</v>
      </c>
      <c r="AL614" s="30">
        <f ca="1">SUMIF([1]route!$E$3:$E$10005,E614,[1]!Table1[8])</f>
        <v>0</v>
      </c>
      <c r="AM614" s="30">
        <f ca="1">SUMIF([1]route!$E$3:$E$10005,E614,[1]!Table1[9])</f>
        <v>0</v>
      </c>
      <c r="AN614" s="30">
        <f ca="1">SUMIF([1]route!$E$3:$E$10005,E614,[1]!Table1[10])</f>
        <v>0</v>
      </c>
      <c r="AO614" s="30">
        <f ca="1">SUMIF([1]route!$E$3:$E$10005,E614,[1]!Table1[11])</f>
        <v>0</v>
      </c>
      <c r="AP614" s="30">
        <f ca="1">SUMIF([1]route!$E$3:$E$10005,E614,[1]!Table1[12])</f>
        <v>0</v>
      </c>
      <c r="AQ614" s="30">
        <f ca="1">SUMIF([1]route!$E$3:$E$10005,E614,[1]!Table1[13])</f>
        <v>0</v>
      </c>
      <c r="AR614" s="30">
        <f ca="1">SUMIF([1]route!$E$3:$E$10005,E614,[1]!Table1[14])</f>
        <v>0</v>
      </c>
      <c r="AS614" s="30">
        <f ca="1">SUMIF([1]route!$E$3:$E$10005,E614,[1]!Table1[15])</f>
        <v>0</v>
      </c>
      <c r="AT614" s="30">
        <f ca="1">SUMIF([1]route!$E$3:$E$10005,E614,[1]!Table1[16])</f>
        <v>0</v>
      </c>
      <c r="AU614" s="30">
        <f ca="1">SUMIF([1]route!$E$3:$E$10005,E614,[1]!Table1[17])</f>
        <v>0</v>
      </c>
      <c r="AV614" s="30">
        <f ca="1">SUMIF([1]route!$E$3:$E$10005,E614,[1]!Table1[18])</f>
        <v>0</v>
      </c>
      <c r="AW614" s="30">
        <f ca="1">SUMIF([1]route!$E$3:$E$10005,E614,[1]!Table1[19])</f>
        <v>0</v>
      </c>
      <c r="AX614" s="30">
        <f ca="1">SUMIF([1]route!$E$3:$E$10005,E614,[1]!Table1[20])</f>
        <v>0</v>
      </c>
      <c r="AY614" s="30">
        <f ca="1">SUMIF([1]route!$E$3:$E$10005,E614,[1]!Table1[21])</f>
        <v>0</v>
      </c>
      <c r="AZ614" s="30">
        <f ca="1">SUMIF([1]route!$E$3:$E$10005,E614,[1]!Table1[22])</f>
        <v>0</v>
      </c>
      <c r="BA614" s="30">
        <f ca="1">SUMIF([1]route!$E$3:$E$10005,E614,[1]!Table1[23])</f>
        <v>0</v>
      </c>
      <c r="BB614" s="30">
        <f ca="1">SUMIF([1]route!$E$3:$E$10005,E614,[1]!Table1[24])</f>
        <v>0</v>
      </c>
      <c r="BC614" s="30">
        <f ca="1">SUMIF([1]route!$E$3:$E$10005,E614,[1]!Table1[25])</f>
        <v>0</v>
      </c>
      <c r="BD614" s="30">
        <f ca="1">SUMIF([1]route!$E$3:$E$10005,E614,[1]!Table1[26])</f>
        <v>0</v>
      </c>
      <c r="BE614" s="30">
        <f ca="1">SUMIF([1]route!$E$3:$E$10005,E614,[1]!Table1[27])</f>
        <v>0</v>
      </c>
      <c r="BF614" s="30">
        <f ca="1">SUMIF([1]route!$E$3:$E$10005,E614,[1]!Table1[28])</f>
        <v>0</v>
      </c>
      <c r="BG614" s="30">
        <f ca="1">SUMIF([1]route!$E$3:$E$10005,E614,[1]!Table1[29])</f>
        <v>0</v>
      </c>
      <c r="BH614" s="30">
        <f ca="1">SUMIF([1]route!$E$3:$E$10005,E614,[1]!Table1[30])</f>
        <v>0</v>
      </c>
      <c r="BI614" s="30">
        <f ca="1">SUMIF([1]route!$E$3:$E$10005,E614,[1]!Table1[31])</f>
        <v>0</v>
      </c>
      <c r="BJ614" s="30">
        <f ca="1">SUMIF([1]route!$E$3:$E$10005,E614,[1]!Table1[Remain PO])</f>
        <v>0</v>
      </c>
      <c r="BK614" s="31">
        <f ca="1">SUMIF([1]route!$E$3:$E$10005,E614,[1]!Table1[N+1])</f>
        <v>0</v>
      </c>
      <c r="BL614" s="31">
        <f ca="1">SUMIF([1]route!$E$3:$E$10005,E614,[1]!Table1[N+2])</f>
        <v>0</v>
      </c>
      <c r="BM614" s="31">
        <f ca="1">SUMIF([1]route!$E$3:$E$10005,E614,[1]!Table1[N+3])</f>
        <v>0</v>
      </c>
      <c r="BN614" s="32">
        <f ca="1">SUMIF([1]route!$E$3:$E$10005,E614,[1]!Table1[N+4])</f>
        <v>0</v>
      </c>
      <c r="BP614" s="37">
        <f t="shared" si="216"/>
        <v>0</v>
      </c>
      <c r="BQ614" s="35">
        <f t="shared" ca="1" si="219"/>
        <v>0</v>
      </c>
      <c r="BR614" s="35">
        <f t="shared" ca="1" si="219"/>
        <v>0</v>
      </c>
      <c r="BS614" s="35">
        <f t="shared" ca="1" si="219"/>
        <v>0</v>
      </c>
      <c r="BT614" s="35">
        <f t="shared" ca="1" si="218"/>
        <v>0</v>
      </c>
      <c r="BU614" s="35">
        <f t="shared" ca="1" si="218"/>
        <v>0</v>
      </c>
      <c r="BV614" s="35">
        <f t="shared" ca="1" si="218"/>
        <v>0</v>
      </c>
      <c r="BW614" s="35">
        <f t="shared" ca="1" si="218"/>
        <v>0</v>
      </c>
      <c r="BX614" s="35">
        <f t="shared" ca="1" si="218"/>
        <v>0</v>
      </c>
      <c r="BY614" s="35">
        <f t="shared" ca="1" si="218"/>
        <v>0</v>
      </c>
      <c r="BZ614" s="35">
        <f t="shared" ca="1" si="208"/>
        <v>0</v>
      </c>
      <c r="CA614" s="35">
        <f t="shared" ca="1" si="208"/>
        <v>0</v>
      </c>
      <c r="CB614" s="35">
        <f t="shared" ca="1" si="208"/>
        <v>0</v>
      </c>
      <c r="CC614" s="35">
        <f t="shared" ca="1" si="208"/>
        <v>0</v>
      </c>
      <c r="CD614" s="35">
        <f t="shared" ca="1" si="208"/>
        <v>0</v>
      </c>
      <c r="CE614" s="35">
        <f t="shared" ca="1" si="208"/>
        <v>0</v>
      </c>
      <c r="CF614" s="35">
        <f t="shared" ca="1" si="208"/>
        <v>0</v>
      </c>
      <c r="CG614" s="35">
        <f t="shared" ca="1" si="217"/>
        <v>0</v>
      </c>
      <c r="CH614" s="35">
        <f t="shared" ca="1" si="217"/>
        <v>0</v>
      </c>
      <c r="CI614" s="35">
        <f t="shared" ca="1" si="217"/>
        <v>0</v>
      </c>
      <c r="CJ614" s="35">
        <f t="shared" ca="1" si="217"/>
        <v>0</v>
      </c>
      <c r="CK614" s="35">
        <f t="shared" ca="1" si="217"/>
        <v>0</v>
      </c>
      <c r="CL614" s="35">
        <f t="shared" ca="1" si="217"/>
        <v>0</v>
      </c>
      <c r="CM614" s="35">
        <f t="shared" ca="1" si="217"/>
        <v>0</v>
      </c>
      <c r="CN614" s="35">
        <f t="shared" ca="1" si="217"/>
        <v>0</v>
      </c>
      <c r="CO614" s="35">
        <f t="shared" ca="1" si="217"/>
        <v>0</v>
      </c>
      <c r="CP614" s="35">
        <f t="shared" ca="1" si="217"/>
        <v>0</v>
      </c>
      <c r="CQ614" s="35">
        <f t="shared" ca="1" si="217"/>
        <v>0</v>
      </c>
      <c r="CR614" s="35">
        <f t="shared" ca="1" si="217"/>
        <v>0</v>
      </c>
      <c r="CS614" s="35">
        <f t="shared" ca="1" si="217"/>
        <v>0</v>
      </c>
      <c r="CT614" s="35">
        <f t="shared" ca="1" si="217"/>
        <v>0</v>
      </c>
      <c r="CU614" s="35">
        <f t="shared" ca="1" si="217"/>
        <v>0</v>
      </c>
      <c r="CV614" s="35">
        <f t="shared" ca="1" si="212"/>
        <v>0</v>
      </c>
      <c r="CW614" s="38">
        <f t="shared" ca="1" si="212"/>
        <v>0</v>
      </c>
      <c r="CX614" s="38">
        <f t="shared" ca="1" si="212"/>
        <v>0</v>
      </c>
      <c r="CY614" s="38">
        <f t="shared" ca="1" si="212"/>
        <v>0</v>
      </c>
      <c r="CZ614" s="39">
        <f t="shared" ca="1" si="212"/>
        <v>0</v>
      </c>
      <c r="DA614" s="35"/>
    </row>
    <row r="615" spans="4:105" x14ac:dyDescent="0.3">
      <c r="D615" s="19"/>
      <c r="E615" s="20"/>
      <c r="F615" s="21"/>
      <c r="G615" s="21"/>
      <c r="H615" s="21"/>
      <c r="I615" s="19"/>
      <c r="J615" s="19"/>
      <c r="K615" s="21"/>
      <c r="L615" s="21"/>
      <c r="M615" s="22"/>
      <c r="N615" s="22"/>
      <c r="O615" s="19"/>
      <c r="P615" s="21"/>
      <c r="Q615" s="62" t="str">
        <f>'Cutting Rules'!AD615</f>
        <v>0------------</v>
      </c>
      <c r="R615" s="23"/>
      <c r="S615" s="24"/>
      <c r="T615" s="78" t="s">
        <v>547</v>
      </c>
      <c r="U615" s="19"/>
      <c r="V615" s="25"/>
      <c r="W615" s="26"/>
      <c r="X615" s="27"/>
      <c r="Y615" s="47"/>
      <c r="Z615" s="121" t="str">
        <f>IFERROR(VLOOKUP(E615,[1]route!$E$3:$BL$10005,59,0),"")&amp;IFERROR(VLOOKUP(E615,[1]route!$E$3:$BL$10005,60,0),"")</f>
        <v/>
      </c>
      <c r="AA615" s="28">
        <f t="shared" si="214"/>
        <v>0</v>
      </c>
      <c r="AB615" s="77">
        <f t="shared" si="215"/>
        <v>0</v>
      </c>
      <c r="AC615" s="4">
        <f t="shared" si="213"/>
        <v>1</v>
      </c>
      <c r="AD615" s="29">
        <v>0</v>
      </c>
      <c r="AE615" s="30">
        <f ca="1">SUMIF([1]route!$E$3:$E$10005,E615,[1]!Table1[1])</f>
        <v>0</v>
      </c>
      <c r="AF615" s="30">
        <f ca="1">SUMIF([1]route!$E$3:$E$10005,E615,[1]!Table1[2])</f>
        <v>0</v>
      </c>
      <c r="AG615" s="30">
        <f ca="1">SUMIF([1]route!$E$3:$E$10005,E615,[1]!Table1[3])</f>
        <v>0</v>
      </c>
      <c r="AH615" s="30">
        <f ca="1">SUMIF([1]route!$E$3:$E$10005,E615,[1]!Table1[4])</f>
        <v>0</v>
      </c>
      <c r="AI615" s="30">
        <f ca="1">SUMIF([1]route!$E$3:$E$10005,E615,[1]!Table1[5])</f>
        <v>0</v>
      </c>
      <c r="AJ615" s="30">
        <f ca="1">SUMIF([1]route!$E$3:$E$10005,E615,[1]!Table1[6])</f>
        <v>0</v>
      </c>
      <c r="AK615" s="30">
        <f ca="1">SUMIF([1]route!$E$3:$E$10005,E615,[1]!Table1[7])</f>
        <v>0</v>
      </c>
      <c r="AL615" s="30">
        <f ca="1">SUMIF([1]route!$E$3:$E$10005,E615,[1]!Table1[8])</f>
        <v>0</v>
      </c>
      <c r="AM615" s="30">
        <f ca="1">SUMIF([1]route!$E$3:$E$10005,E615,[1]!Table1[9])</f>
        <v>0</v>
      </c>
      <c r="AN615" s="30">
        <f ca="1">SUMIF([1]route!$E$3:$E$10005,E615,[1]!Table1[10])</f>
        <v>0</v>
      </c>
      <c r="AO615" s="30">
        <f ca="1">SUMIF([1]route!$E$3:$E$10005,E615,[1]!Table1[11])</f>
        <v>0</v>
      </c>
      <c r="AP615" s="30">
        <f ca="1">SUMIF([1]route!$E$3:$E$10005,E615,[1]!Table1[12])</f>
        <v>0</v>
      </c>
      <c r="AQ615" s="30">
        <f ca="1">SUMIF([1]route!$E$3:$E$10005,E615,[1]!Table1[13])</f>
        <v>0</v>
      </c>
      <c r="AR615" s="30">
        <f ca="1">SUMIF([1]route!$E$3:$E$10005,E615,[1]!Table1[14])</f>
        <v>0</v>
      </c>
      <c r="AS615" s="30">
        <f ca="1">SUMIF([1]route!$E$3:$E$10005,E615,[1]!Table1[15])</f>
        <v>0</v>
      </c>
      <c r="AT615" s="30">
        <f ca="1">SUMIF([1]route!$E$3:$E$10005,E615,[1]!Table1[16])</f>
        <v>0</v>
      </c>
      <c r="AU615" s="30">
        <f ca="1">SUMIF([1]route!$E$3:$E$10005,E615,[1]!Table1[17])</f>
        <v>0</v>
      </c>
      <c r="AV615" s="30">
        <f ca="1">SUMIF([1]route!$E$3:$E$10005,E615,[1]!Table1[18])</f>
        <v>0</v>
      </c>
      <c r="AW615" s="30">
        <f ca="1">SUMIF([1]route!$E$3:$E$10005,E615,[1]!Table1[19])</f>
        <v>0</v>
      </c>
      <c r="AX615" s="30">
        <f ca="1">SUMIF([1]route!$E$3:$E$10005,E615,[1]!Table1[20])</f>
        <v>0</v>
      </c>
      <c r="AY615" s="30">
        <f ca="1">SUMIF([1]route!$E$3:$E$10005,E615,[1]!Table1[21])</f>
        <v>0</v>
      </c>
      <c r="AZ615" s="30">
        <f ca="1">SUMIF([1]route!$E$3:$E$10005,E615,[1]!Table1[22])</f>
        <v>0</v>
      </c>
      <c r="BA615" s="30">
        <f ca="1">SUMIF([1]route!$E$3:$E$10005,E615,[1]!Table1[23])</f>
        <v>0</v>
      </c>
      <c r="BB615" s="30">
        <f ca="1">SUMIF([1]route!$E$3:$E$10005,E615,[1]!Table1[24])</f>
        <v>0</v>
      </c>
      <c r="BC615" s="30">
        <f ca="1">SUMIF([1]route!$E$3:$E$10005,E615,[1]!Table1[25])</f>
        <v>0</v>
      </c>
      <c r="BD615" s="30">
        <f ca="1">SUMIF([1]route!$E$3:$E$10005,E615,[1]!Table1[26])</f>
        <v>0</v>
      </c>
      <c r="BE615" s="30">
        <f ca="1">SUMIF([1]route!$E$3:$E$10005,E615,[1]!Table1[27])</f>
        <v>0</v>
      </c>
      <c r="BF615" s="30">
        <f ca="1">SUMIF([1]route!$E$3:$E$10005,E615,[1]!Table1[28])</f>
        <v>0</v>
      </c>
      <c r="BG615" s="30">
        <f ca="1">SUMIF([1]route!$E$3:$E$10005,E615,[1]!Table1[29])</f>
        <v>0</v>
      </c>
      <c r="BH615" s="30">
        <f ca="1">SUMIF([1]route!$E$3:$E$10005,E615,[1]!Table1[30])</f>
        <v>0</v>
      </c>
      <c r="BI615" s="30">
        <f ca="1">SUMIF([1]route!$E$3:$E$10005,E615,[1]!Table1[31])</f>
        <v>0</v>
      </c>
      <c r="BJ615" s="30">
        <f ca="1">SUMIF([1]route!$E$3:$E$10005,E615,[1]!Table1[Remain PO])</f>
        <v>0</v>
      </c>
      <c r="BK615" s="31">
        <f ca="1">SUMIF([1]route!$E$3:$E$10005,E615,[1]!Table1[N+1])</f>
        <v>0</v>
      </c>
      <c r="BL615" s="31">
        <f ca="1">SUMIF([1]route!$E$3:$E$10005,E615,[1]!Table1[N+2])</f>
        <v>0</v>
      </c>
      <c r="BM615" s="31">
        <f ca="1">SUMIF([1]route!$E$3:$E$10005,E615,[1]!Table1[N+3])</f>
        <v>0</v>
      </c>
      <c r="BN615" s="32">
        <f ca="1">SUMIF([1]route!$E$3:$E$10005,E615,[1]!Table1[N+4])</f>
        <v>0</v>
      </c>
      <c r="BP615" s="37">
        <f t="shared" si="216"/>
        <v>0</v>
      </c>
      <c r="BQ615" s="35">
        <f t="shared" ca="1" si="219"/>
        <v>0</v>
      </c>
      <c r="BR615" s="35">
        <f t="shared" ca="1" si="219"/>
        <v>0</v>
      </c>
      <c r="BS615" s="35">
        <f t="shared" ca="1" si="219"/>
        <v>0</v>
      </c>
      <c r="BT615" s="35">
        <f t="shared" ca="1" si="218"/>
        <v>0</v>
      </c>
      <c r="BU615" s="35">
        <f t="shared" ca="1" si="218"/>
        <v>0</v>
      </c>
      <c r="BV615" s="35">
        <f t="shared" ca="1" si="218"/>
        <v>0</v>
      </c>
      <c r="BW615" s="35">
        <f t="shared" ca="1" si="218"/>
        <v>0</v>
      </c>
      <c r="BX615" s="35">
        <f t="shared" ca="1" si="218"/>
        <v>0</v>
      </c>
      <c r="BY615" s="35">
        <f t="shared" ca="1" si="218"/>
        <v>0</v>
      </c>
      <c r="BZ615" s="35">
        <f t="shared" ca="1" si="208"/>
        <v>0</v>
      </c>
      <c r="CA615" s="35">
        <f t="shared" ca="1" si="208"/>
        <v>0</v>
      </c>
      <c r="CB615" s="35">
        <f t="shared" ca="1" si="208"/>
        <v>0</v>
      </c>
      <c r="CC615" s="35">
        <f t="shared" ca="1" si="208"/>
        <v>0</v>
      </c>
      <c r="CD615" s="35">
        <f t="shared" ca="1" si="208"/>
        <v>0</v>
      </c>
      <c r="CE615" s="35">
        <f t="shared" ca="1" si="208"/>
        <v>0</v>
      </c>
      <c r="CF615" s="35">
        <f t="shared" ca="1" si="208"/>
        <v>0</v>
      </c>
      <c r="CG615" s="35">
        <f t="shared" ca="1" si="217"/>
        <v>0</v>
      </c>
      <c r="CH615" s="35">
        <f t="shared" ca="1" si="217"/>
        <v>0</v>
      </c>
      <c r="CI615" s="35">
        <f t="shared" ca="1" si="217"/>
        <v>0</v>
      </c>
      <c r="CJ615" s="35">
        <f t="shared" ca="1" si="217"/>
        <v>0</v>
      </c>
      <c r="CK615" s="35">
        <f t="shared" ca="1" si="217"/>
        <v>0</v>
      </c>
      <c r="CL615" s="35">
        <f t="shared" ca="1" si="217"/>
        <v>0</v>
      </c>
      <c r="CM615" s="35">
        <f t="shared" ca="1" si="217"/>
        <v>0</v>
      </c>
      <c r="CN615" s="35">
        <f t="shared" ca="1" si="217"/>
        <v>0</v>
      </c>
      <c r="CO615" s="35">
        <f t="shared" ca="1" si="217"/>
        <v>0</v>
      </c>
      <c r="CP615" s="35">
        <f t="shared" ca="1" si="217"/>
        <v>0</v>
      </c>
      <c r="CQ615" s="35">
        <f t="shared" ca="1" si="217"/>
        <v>0</v>
      </c>
      <c r="CR615" s="35">
        <f t="shared" ca="1" si="217"/>
        <v>0</v>
      </c>
      <c r="CS615" s="35">
        <f t="shared" ca="1" si="217"/>
        <v>0</v>
      </c>
      <c r="CT615" s="35">
        <f t="shared" ca="1" si="217"/>
        <v>0</v>
      </c>
      <c r="CU615" s="35">
        <f t="shared" ca="1" si="217"/>
        <v>0</v>
      </c>
      <c r="CV615" s="35">
        <f t="shared" ca="1" si="212"/>
        <v>0</v>
      </c>
      <c r="CW615" s="38">
        <f t="shared" ca="1" si="212"/>
        <v>0</v>
      </c>
      <c r="CX615" s="38">
        <f t="shared" ca="1" si="212"/>
        <v>0</v>
      </c>
      <c r="CY615" s="38">
        <f t="shared" ca="1" si="212"/>
        <v>0</v>
      </c>
      <c r="CZ615" s="39">
        <f t="shared" ca="1" si="212"/>
        <v>0</v>
      </c>
      <c r="DA615" s="35"/>
    </row>
    <row r="616" spans="4:105" x14ac:dyDescent="0.3">
      <c r="D616" s="19"/>
      <c r="E616" s="20"/>
      <c r="F616" s="21"/>
      <c r="G616" s="21"/>
      <c r="H616" s="21"/>
      <c r="I616" s="19"/>
      <c r="J616" s="19"/>
      <c r="K616" s="21"/>
      <c r="L616" s="21"/>
      <c r="M616" s="22"/>
      <c r="N616" s="22"/>
      <c r="O616" s="19"/>
      <c r="P616" s="21"/>
      <c r="Q616" s="62" t="str">
        <f>'Cutting Rules'!AD616</f>
        <v>0------------</v>
      </c>
      <c r="R616" s="23"/>
      <c r="S616" s="24"/>
      <c r="T616" s="78" t="s">
        <v>547</v>
      </c>
      <c r="U616" s="19"/>
      <c r="V616" s="25"/>
      <c r="W616" s="26"/>
      <c r="X616" s="27"/>
      <c r="Y616" s="47"/>
      <c r="Z616" s="121" t="str">
        <f>IFERROR(VLOOKUP(E616,[1]route!$E$3:$BL$10005,59,0),"")&amp;IFERROR(VLOOKUP(E616,[1]route!$E$3:$BL$10005,60,0),"")</f>
        <v/>
      </c>
      <c r="AA616" s="28">
        <f t="shared" si="214"/>
        <v>0</v>
      </c>
      <c r="AB616" s="77">
        <f t="shared" si="215"/>
        <v>0</v>
      </c>
      <c r="AC616" s="4">
        <f t="shared" si="213"/>
        <v>1</v>
      </c>
      <c r="AD616" s="29">
        <v>0</v>
      </c>
      <c r="AE616" s="30">
        <f ca="1">SUMIF([1]route!$E$3:$E$10005,E616,[1]!Table1[1])</f>
        <v>0</v>
      </c>
      <c r="AF616" s="30">
        <f ca="1">SUMIF([1]route!$E$3:$E$10005,E616,[1]!Table1[2])</f>
        <v>0</v>
      </c>
      <c r="AG616" s="30">
        <f ca="1">SUMIF([1]route!$E$3:$E$10005,E616,[1]!Table1[3])</f>
        <v>0</v>
      </c>
      <c r="AH616" s="30">
        <f ca="1">SUMIF([1]route!$E$3:$E$10005,E616,[1]!Table1[4])</f>
        <v>0</v>
      </c>
      <c r="AI616" s="30">
        <f ca="1">SUMIF([1]route!$E$3:$E$10005,E616,[1]!Table1[5])</f>
        <v>0</v>
      </c>
      <c r="AJ616" s="30">
        <f ca="1">SUMIF([1]route!$E$3:$E$10005,E616,[1]!Table1[6])</f>
        <v>0</v>
      </c>
      <c r="AK616" s="30">
        <f ca="1">SUMIF([1]route!$E$3:$E$10005,E616,[1]!Table1[7])</f>
        <v>0</v>
      </c>
      <c r="AL616" s="30">
        <f ca="1">SUMIF([1]route!$E$3:$E$10005,E616,[1]!Table1[8])</f>
        <v>0</v>
      </c>
      <c r="AM616" s="30">
        <f ca="1">SUMIF([1]route!$E$3:$E$10005,E616,[1]!Table1[9])</f>
        <v>0</v>
      </c>
      <c r="AN616" s="30">
        <f ca="1">SUMIF([1]route!$E$3:$E$10005,E616,[1]!Table1[10])</f>
        <v>0</v>
      </c>
      <c r="AO616" s="30">
        <f ca="1">SUMIF([1]route!$E$3:$E$10005,E616,[1]!Table1[11])</f>
        <v>0</v>
      </c>
      <c r="AP616" s="30">
        <f ca="1">SUMIF([1]route!$E$3:$E$10005,E616,[1]!Table1[12])</f>
        <v>0</v>
      </c>
      <c r="AQ616" s="30">
        <f ca="1">SUMIF([1]route!$E$3:$E$10005,E616,[1]!Table1[13])</f>
        <v>0</v>
      </c>
      <c r="AR616" s="30">
        <f ca="1">SUMIF([1]route!$E$3:$E$10005,E616,[1]!Table1[14])</f>
        <v>0</v>
      </c>
      <c r="AS616" s="30">
        <f ca="1">SUMIF([1]route!$E$3:$E$10005,E616,[1]!Table1[15])</f>
        <v>0</v>
      </c>
      <c r="AT616" s="30">
        <f ca="1">SUMIF([1]route!$E$3:$E$10005,E616,[1]!Table1[16])</f>
        <v>0</v>
      </c>
      <c r="AU616" s="30">
        <f ca="1">SUMIF([1]route!$E$3:$E$10005,E616,[1]!Table1[17])</f>
        <v>0</v>
      </c>
      <c r="AV616" s="30">
        <f ca="1">SUMIF([1]route!$E$3:$E$10005,E616,[1]!Table1[18])</f>
        <v>0</v>
      </c>
      <c r="AW616" s="30">
        <f ca="1">SUMIF([1]route!$E$3:$E$10005,E616,[1]!Table1[19])</f>
        <v>0</v>
      </c>
      <c r="AX616" s="30">
        <f ca="1">SUMIF([1]route!$E$3:$E$10005,E616,[1]!Table1[20])</f>
        <v>0</v>
      </c>
      <c r="AY616" s="30">
        <f ca="1">SUMIF([1]route!$E$3:$E$10005,E616,[1]!Table1[21])</f>
        <v>0</v>
      </c>
      <c r="AZ616" s="30">
        <f ca="1">SUMIF([1]route!$E$3:$E$10005,E616,[1]!Table1[22])</f>
        <v>0</v>
      </c>
      <c r="BA616" s="30">
        <f ca="1">SUMIF([1]route!$E$3:$E$10005,E616,[1]!Table1[23])</f>
        <v>0</v>
      </c>
      <c r="BB616" s="30">
        <f ca="1">SUMIF([1]route!$E$3:$E$10005,E616,[1]!Table1[24])</f>
        <v>0</v>
      </c>
      <c r="BC616" s="30">
        <f ca="1">SUMIF([1]route!$E$3:$E$10005,E616,[1]!Table1[25])</f>
        <v>0</v>
      </c>
      <c r="BD616" s="30">
        <f ca="1">SUMIF([1]route!$E$3:$E$10005,E616,[1]!Table1[26])</f>
        <v>0</v>
      </c>
      <c r="BE616" s="30">
        <f ca="1">SUMIF([1]route!$E$3:$E$10005,E616,[1]!Table1[27])</f>
        <v>0</v>
      </c>
      <c r="BF616" s="30">
        <f ca="1">SUMIF([1]route!$E$3:$E$10005,E616,[1]!Table1[28])</f>
        <v>0</v>
      </c>
      <c r="BG616" s="30">
        <f ca="1">SUMIF([1]route!$E$3:$E$10005,E616,[1]!Table1[29])</f>
        <v>0</v>
      </c>
      <c r="BH616" s="30">
        <f ca="1">SUMIF([1]route!$E$3:$E$10005,E616,[1]!Table1[30])</f>
        <v>0</v>
      </c>
      <c r="BI616" s="30">
        <f ca="1">SUMIF([1]route!$E$3:$E$10005,E616,[1]!Table1[31])</f>
        <v>0</v>
      </c>
      <c r="BJ616" s="30">
        <f ca="1">SUMIF([1]route!$E$3:$E$10005,E616,[1]!Table1[Remain PO])</f>
        <v>0</v>
      </c>
      <c r="BK616" s="31">
        <f ca="1">SUMIF([1]route!$E$3:$E$10005,E616,[1]!Table1[N+1])</f>
        <v>0</v>
      </c>
      <c r="BL616" s="31">
        <f ca="1">SUMIF([1]route!$E$3:$E$10005,E616,[1]!Table1[N+2])</f>
        <v>0</v>
      </c>
      <c r="BM616" s="31">
        <f ca="1">SUMIF([1]route!$E$3:$E$10005,E616,[1]!Table1[N+3])</f>
        <v>0</v>
      </c>
      <c r="BN616" s="32">
        <f ca="1">SUMIF([1]route!$E$3:$E$10005,E616,[1]!Table1[N+4])</f>
        <v>0</v>
      </c>
      <c r="BP616" s="37">
        <f t="shared" si="216"/>
        <v>0</v>
      </c>
      <c r="BQ616" s="35">
        <f t="shared" ca="1" si="219"/>
        <v>0</v>
      </c>
      <c r="BR616" s="35">
        <f t="shared" ca="1" si="219"/>
        <v>0</v>
      </c>
      <c r="BS616" s="35">
        <f t="shared" ca="1" si="219"/>
        <v>0</v>
      </c>
      <c r="BT616" s="35">
        <f t="shared" ca="1" si="218"/>
        <v>0</v>
      </c>
      <c r="BU616" s="35">
        <f t="shared" ca="1" si="218"/>
        <v>0</v>
      </c>
      <c r="BV616" s="35">
        <f t="shared" ca="1" si="218"/>
        <v>0</v>
      </c>
      <c r="BW616" s="35">
        <f t="shared" ca="1" si="218"/>
        <v>0</v>
      </c>
      <c r="BX616" s="35">
        <f t="shared" ca="1" si="218"/>
        <v>0</v>
      </c>
      <c r="BY616" s="35">
        <f t="shared" ca="1" si="218"/>
        <v>0</v>
      </c>
      <c r="BZ616" s="35">
        <f t="shared" ca="1" si="208"/>
        <v>0</v>
      </c>
      <c r="CA616" s="35">
        <f t="shared" ca="1" si="208"/>
        <v>0</v>
      </c>
      <c r="CB616" s="35">
        <f t="shared" ca="1" si="208"/>
        <v>0</v>
      </c>
      <c r="CC616" s="35">
        <f t="shared" ca="1" si="208"/>
        <v>0</v>
      </c>
      <c r="CD616" s="35">
        <f t="shared" ca="1" si="208"/>
        <v>0</v>
      </c>
      <c r="CE616" s="35">
        <f t="shared" ca="1" si="208"/>
        <v>0</v>
      </c>
      <c r="CF616" s="35">
        <f t="shared" ca="1" si="208"/>
        <v>0</v>
      </c>
      <c r="CG616" s="35">
        <f t="shared" ca="1" si="217"/>
        <v>0</v>
      </c>
      <c r="CH616" s="35">
        <f t="shared" ca="1" si="217"/>
        <v>0</v>
      </c>
      <c r="CI616" s="35">
        <f t="shared" ca="1" si="217"/>
        <v>0</v>
      </c>
      <c r="CJ616" s="35">
        <f t="shared" ca="1" si="217"/>
        <v>0</v>
      </c>
      <c r="CK616" s="35">
        <f t="shared" ca="1" si="217"/>
        <v>0</v>
      </c>
      <c r="CL616" s="35">
        <f t="shared" ca="1" si="217"/>
        <v>0</v>
      </c>
      <c r="CM616" s="35">
        <f t="shared" ca="1" si="217"/>
        <v>0</v>
      </c>
      <c r="CN616" s="35">
        <f t="shared" ca="1" si="217"/>
        <v>0</v>
      </c>
      <c r="CO616" s="35">
        <f t="shared" ca="1" si="217"/>
        <v>0</v>
      </c>
      <c r="CP616" s="35">
        <f t="shared" ca="1" si="217"/>
        <v>0</v>
      </c>
      <c r="CQ616" s="35">
        <f t="shared" ca="1" si="217"/>
        <v>0</v>
      </c>
      <c r="CR616" s="35">
        <f t="shared" ca="1" si="217"/>
        <v>0</v>
      </c>
      <c r="CS616" s="35">
        <f t="shared" ca="1" si="217"/>
        <v>0</v>
      </c>
      <c r="CT616" s="35">
        <f t="shared" ca="1" si="217"/>
        <v>0</v>
      </c>
      <c r="CU616" s="35">
        <f t="shared" ca="1" si="217"/>
        <v>0</v>
      </c>
      <c r="CV616" s="35">
        <f t="shared" ca="1" si="212"/>
        <v>0</v>
      </c>
      <c r="CW616" s="38">
        <f t="shared" ca="1" si="212"/>
        <v>0</v>
      </c>
      <c r="CX616" s="38">
        <f t="shared" ca="1" si="212"/>
        <v>0</v>
      </c>
      <c r="CY616" s="38">
        <f t="shared" ca="1" si="212"/>
        <v>0</v>
      </c>
      <c r="CZ616" s="39">
        <f t="shared" ca="1" si="212"/>
        <v>0</v>
      </c>
      <c r="DA616" s="35"/>
    </row>
    <row r="617" spans="4:105" x14ac:dyDescent="0.3">
      <c r="D617" s="19"/>
      <c r="E617" s="20"/>
      <c r="F617" s="21"/>
      <c r="G617" s="21"/>
      <c r="H617" s="21"/>
      <c r="I617" s="19"/>
      <c r="J617" s="19"/>
      <c r="K617" s="21"/>
      <c r="L617" s="21"/>
      <c r="M617" s="22"/>
      <c r="N617" s="22"/>
      <c r="O617" s="19"/>
      <c r="P617" s="21"/>
      <c r="Q617" s="62" t="str">
        <f>'Cutting Rules'!AD617</f>
        <v>0------------</v>
      </c>
      <c r="R617" s="23"/>
      <c r="S617" s="24"/>
      <c r="T617" s="78" t="s">
        <v>547</v>
      </c>
      <c r="U617" s="19"/>
      <c r="V617" s="25"/>
      <c r="W617" s="26"/>
      <c r="X617" s="27"/>
      <c r="Y617" s="47"/>
      <c r="Z617" s="121" t="str">
        <f>IFERROR(VLOOKUP(E617,[1]route!$E$3:$BL$10005,59,0),"")&amp;IFERROR(VLOOKUP(E617,[1]route!$E$3:$BL$10005,60,0),"")</f>
        <v/>
      </c>
      <c r="AA617" s="28">
        <f t="shared" si="214"/>
        <v>0</v>
      </c>
      <c r="AB617" s="77">
        <f t="shared" si="215"/>
        <v>0</v>
      </c>
      <c r="AC617" s="4">
        <f t="shared" si="213"/>
        <v>1</v>
      </c>
      <c r="AD617" s="29">
        <v>0</v>
      </c>
      <c r="AE617" s="30">
        <f ca="1">SUMIF([1]route!$E$3:$E$10005,E617,[1]!Table1[1])</f>
        <v>0</v>
      </c>
      <c r="AF617" s="30">
        <f ca="1">SUMIF([1]route!$E$3:$E$10005,E617,[1]!Table1[2])</f>
        <v>0</v>
      </c>
      <c r="AG617" s="30">
        <f ca="1">SUMIF([1]route!$E$3:$E$10005,E617,[1]!Table1[3])</f>
        <v>0</v>
      </c>
      <c r="AH617" s="30">
        <f ca="1">SUMIF([1]route!$E$3:$E$10005,E617,[1]!Table1[4])</f>
        <v>0</v>
      </c>
      <c r="AI617" s="30">
        <f ca="1">SUMIF([1]route!$E$3:$E$10005,E617,[1]!Table1[5])</f>
        <v>0</v>
      </c>
      <c r="AJ617" s="30">
        <f ca="1">SUMIF([1]route!$E$3:$E$10005,E617,[1]!Table1[6])</f>
        <v>0</v>
      </c>
      <c r="AK617" s="30">
        <f ca="1">SUMIF([1]route!$E$3:$E$10005,E617,[1]!Table1[7])</f>
        <v>0</v>
      </c>
      <c r="AL617" s="30">
        <f ca="1">SUMIF([1]route!$E$3:$E$10005,E617,[1]!Table1[8])</f>
        <v>0</v>
      </c>
      <c r="AM617" s="30">
        <f ca="1">SUMIF([1]route!$E$3:$E$10005,E617,[1]!Table1[9])</f>
        <v>0</v>
      </c>
      <c r="AN617" s="30">
        <f ca="1">SUMIF([1]route!$E$3:$E$10005,E617,[1]!Table1[10])</f>
        <v>0</v>
      </c>
      <c r="AO617" s="30">
        <f ca="1">SUMIF([1]route!$E$3:$E$10005,E617,[1]!Table1[11])</f>
        <v>0</v>
      </c>
      <c r="AP617" s="30">
        <f ca="1">SUMIF([1]route!$E$3:$E$10005,E617,[1]!Table1[12])</f>
        <v>0</v>
      </c>
      <c r="AQ617" s="30">
        <f ca="1">SUMIF([1]route!$E$3:$E$10005,E617,[1]!Table1[13])</f>
        <v>0</v>
      </c>
      <c r="AR617" s="30">
        <f ca="1">SUMIF([1]route!$E$3:$E$10005,E617,[1]!Table1[14])</f>
        <v>0</v>
      </c>
      <c r="AS617" s="30">
        <f ca="1">SUMIF([1]route!$E$3:$E$10005,E617,[1]!Table1[15])</f>
        <v>0</v>
      </c>
      <c r="AT617" s="30">
        <f ca="1">SUMIF([1]route!$E$3:$E$10005,E617,[1]!Table1[16])</f>
        <v>0</v>
      </c>
      <c r="AU617" s="30">
        <f ca="1">SUMIF([1]route!$E$3:$E$10005,E617,[1]!Table1[17])</f>
        <v>0</v>
      </c>
      <c r="AV617" s="30">
        <f ca="1">SUMIF([1]route!$E$3:$E$10005,E617,[1]!Table1[18])</f>
        <v>0</v>
      </c>
      <c r="AW617" s="30">
        <f ca="1">SUMIF([1]route!$E$3:$E$10005,E617,[1]!Table1[19])</f>
        <v>0</v>
      </c>
      <c r="AX617" s="30">
        <f ca="1">SUMIF([1]route!$E$3:$E$10005,E617,[1]!Table1[20])</f>
        <v>0</v>
      </c>
      <c r="AY617" s="30">
        <f ca="1">SUMIF([1]route!$E$3:$E$10005,E617,[1]!Table1[21])</f>
        <v>0</v>
      </c>
      <c r="AZ617" s="30">
        <f ca="1">SUMIF([1]route!$E$3:$E$10005,E617,[1]!Table1[22])</f>
        <v>0</v>
      </c>
      <c r="BA617" s="30">
        <f ca="1">SUMIF([1]route!$E$3:$E$10005,E617,[1]!Table1[23])</f>
        <v>0</v>
      </c>
      <c r="BB617" s="30">
        <f ca="1">SUMIF([1]route!$E$3:$E$10005,E617,[1]!Table1[24])</f>
        <v>0</v>
      </c>
      <c r="BC617" s="30">
        <f ca="1">SUMIF([1]route!$E$3:$E$10005,E617,[1]!Table1[25])</f>
        <v>0</v>
      </c>
      <c r="BD617" s="30">
        <f ca="1">SUMIF([1]route!$E$3:$E$10005,E617,[1]!Table1[26])</f>
        <v>0</v>
      </c>
      <c r="BE617" s="30">
        <f ca="1">SUMIF([1]route!$E$3:$E$10005,E617,[1]!Table1[27])</f>
        <v>0</v>
      </c>
      <c r="BF617" s="30">
        <f ca="1">SUMIF([1]route!$E$3:$E$10005,E617,[1]!Table1[28])</f>
        <v>0</v>
      </c>
      <c r="BG617" s="30">
        <f ca="1">SUMIF([1]route!$E$3:$E$10005,E617,[1]!Table1[29])</f>
        <v>0</v>
      </c>
      <c r="BH617" s="30">
        <f ca="1">SUMIF([1]route!$E$3:$E$10005,E617,[1]!Table1[30])</f>
        <v>0</v>
      </c>
      <c r="BI617" s="30">
        <f ca="1">SUMIF([1]route!$E$3:$E$10005,E617,[1]!Table1[31])</f>
        <v>0</v>
      </c>
      <c r="BJ617" s="30">
        <f ca="1">SUMIF([1]route!$E$3:$E$10005,E617,[1]!Table1[Remain PO])</f>
        <v>0</v>
      </c>
      <c r="BK617" s="31">
        <f ca="1">SUMIF([1]route!$E$3:$E$10005,E617,[1]!Table1[N+1])</f>
        <v>0</v>
      </c>
      <c r="BL617" s="31">
        <f ca="1">SUMIF([1]route!$E$3:$E$10005,E617,[1]!Table1[N+2])</f>
        <v>0</v>
      </c>
      <c r="BM617" s="31">
        <f ca="1">SUMIF([1]route!$E$3:$E$10005,E617,[1]!Table1[N+3])</f>
        <v>0</v>
      </c>
      <c r="BN617" s="32">
        <f ca="1">SUMIF([1]route!$E$3:$E$10005,E617,[1]!Table1[N+4])</f>
        <v>0</v>
      </c>
      <c r="BP617" s="37">
        <f t="shared" si="216"/>
        <v>0</v>
      </c>
      <c r="BQ617" s="35">
        <f t="shared" ca="1" si="219"/>
        <v>0</v>
      </c>
      <c r="BR617" s="35">
        <f t="shared" ca="1" si="219"/>
        <v>0</v>
      </c>
      <c r="BS617" s="35">
        <f t="shared" ca="1" si="219"/>
        <v>0</v>
      </c>
      <c r="BT617" s="35">
        <f t="shared" ca="1" si="218"/>
        <v>0</v>
      </c>
      <c r="BU617" s="35">
        <f t="shared" ca="1" si="218"/>
        <v>0</v>
      </c>
      <c r="BV617" s="35">
        <f t="shared" ca="1" si="218"/>
        <v>0</v>
      </c>
      <c r="BW617" s="35">
        <f t="shared" ca="1" si="218"/>
        <v>0</v>
      </c>
      <c r="BX617" s="35">
        <f t="shared" ca="1" si="218"/>
        <v>0</v>
      </c>
      <c r="BY617" s="35">
        <f t="shared" ca="1" si="218"/>
        <v>0</v>
      </c>
      <c r="BZ617" s="35">
        <f t="shared" ca="1" si="208"/>
        <v>0</v>
      </c>
      <c r="CA617" s="35">
        <f t="shared" ca="1" si="208"/>
        <v>0</v>
      </c>
      <c r="CB617" s="35">
        <f t="shared" ca="1" si="208"/>
        <v>0</v>
      </c>
      <c r="CC617" s="35">
        <f t="shared" ca="1" si="208"/>
        <v>0</v>
      </c>
      <c r="CD617" s="35">
        <f t="shared" ca="1" si="208"/>
        <v>0</v>
      </c>
      <c r="CE617" s="35">
        <f t="shared" ca="1" si="208"/>
        <v>0</v>
      </c>
      <c r="CF617" s="35">
        <f t="shared" ref="CF617:CR650" ca="1" si="220">CE617-AT617</f>
        <v>0</v>
      </c>
      <c r="CG617" s="35">
        <f t="shared" ca="1" si="217"/>
        <v>0</v>
      </c>
      <c r="CH617" s="35">
        <f t="shared" ca="1" si="217"/>
        <v>0</v>
      </c>
      <c r="CI617" s="35">
        <f t="shared" ca="1" si="217"/>
        <v>0</v>
      </c>
      <c r="CJ617" s="35">
        <f t="shared" ca="1" si="217"/>
        <v>0</v>
      </c>
      <c r="CK617" s="35">
        <f t="shared" ca="1" si="217"/>
        <v>0</v>
      </c>
      <c r="CL617" s="35">
        <f t="shared" ca="1" si="217"/>
        <v>0</v>
      </c>
      <c r="CM617" s="35">
        <f t="shared" ca="1" si="217"/>
        <v>0</v>
      </c>
      <c r="CN617" s="35">
        <f t="shared" ca="1" si="217"/>
        <v>0</v>
      </c>
      <c r="CO617" s="35">
        <f t="shared" ca="1" si="217"/>
        <v>0</v>
      </c>
      <c r="CP617" s="35">
        <f t="shared" ca="1" si="217"/>
        <v>0</v>
      </c>
      <c r="CQ617" s="35">
        <f t="shared" ca="1" si="217"/>
        <v>0</v>
      </c>
      <c r="CR617" s="35">
        <f t="shared" ca="1" si="217"/>
        <v>0</v>
      </c>
      <c r="CS617" s="35">
        <f t="shared" ca="1" si="217"/>
        <v>0</v>
      </c>
      <c r="CT617" s="35">
        <f t="shared" ca="1" si="217"/>
        <v>0</v>
      </c>
      <c r="CU617" s="35">
        <f t="shared" ca="1" si="217"/>
        <v>0</v>
      </c>
      <c r="CV617" s="35">
        <f t="shared" ca="1" si="212"/>
        <v>0</v>
      </c>
      <c r="CW617" s="38">
        <f t="shared" ca="1" si="212"/>
        <v>0</v>
      </c>
      <c r="CX617" s="38">
        <f t="shared" ca="1" si="212"/>
        <v>0</v>
      </c>
      <c r="CY617" s="38">
        <f t="shared" ca="1" si="212"/>
        <v>0</v>
      </c>
      <c r="CZ617" s="39">
        <f t="shared" ca="1" si="212"/>
        <v>0</v>
      </c>
      <c r="DA617" s="35"/>
    </row>
    <row r="618" spans="4:105" x14ac:dyDescent="0.3">
      <c r="D618" s="19"/>
      <c r="E618" s="20"/>
      <c r="F618" s="21"/>
      <c r="G618" s="21"/>
      <c r="H618" s="21"/>
      <c r="I618" s="19"/>
      <c r="J618" s="19"/>
      <c r="K618" s="21"/>
      <c r="L618" s="21"/>
      <c r="M618" s="22"/>
      <c r="N618" s="22"/>
      <c r="O618" s="19"/>
      <c r="P618" s="21"/>
      <c r="Q618" s="62" t="str">
        <f>'Cutting Rules'!AD618</f>
        <v>0------------</v>
      </c>
      <c r="R618" s="23"/>
      <c r="S618" s="24"/>
      <c r="T618" s="78" t="s">
        <v>547</v>
      </c>
      <c r="U618" s="19"/>
      <c r="V618" s="25"/>
      <c r="W618" s="26"/>
      <c r="X618" s="27"/>
      <c r="Y618" s="47"/>
      <c r="Z618" s="121" t="str">
        <f>IFERROR(VLOOKUP(E618,[1]route!$E$3:$BL$10005,59,0),"")&amp;IFERROR(VLOOKUP(E618,[1]route!$E$3:$BL$10005,60,0),"")</f>
        <v/>
      </c>
      <c r="AA618" s="28">
        <f t="shared" si="214"/>
        <v>0</v>
      </c>
      <c r="AB618" s="77">
        <f t="shared" si="215"/>
        <v>0</v>
      </c>
      <c r="AC618" s="4">
        <f t="shared" si="213"/>
        <v>1</v>
      </c>
      <c r="AD618" s="29">
        <v>0</v>
      </c>
      <c r="AE618" s="30">
        <f ca="1">SUMIF([1]route!$E$3:$E$10005,E618,[1]!Table1[1])</f>
        <v>0</v>
      </c>
      <c r="AF618" s="30">
        <f ca="1">SUMIF([1]route!$E$3:$E$10005,E618,[1]!Table1[2])</f>
        <v>0</v>
      </c>
      <c r="AG618" s="30">
        <f ca="1">SUMIF([1]route!$E$3:$E$10005,E618,[1]!Table1[3])</f>
        <v>0</v>
      </c>
      <c r="AH618" s="30">
        <f ca="1">SUMIF([1]route!$E$3:$E$10005,E618,[1]!Table1[4])</f>
        <v>0</v>
      </c>
      <c r="AI618" s="30">
        <f ca="1">SUMIF([1]route!$E$3:$E$10005,E618,[1]!Table1[5])</f>
        <v>0</v>
      </c>
      <c r="AJ618" s="30">
        <f ca="1">SUMIF([1]route!$E$3:$E$10005,E618,[1]!Table1[6])</f>
        <v>0</v>
      </c>
      <c r="AK618" s="30">
        <f ca="1">SUMIF([1]route!$E$3:$E$10005,E618,[1]!Table1[7])</f>
        <v>0</v>
      </c>
      <c r="AL618" s="30">
        <f ca="1">SUMIF([1]route!$E$3:$E$10005,E618,[1]!Table1[8])</f>
        <v>0</v>
      </c>
      <c r="AM618" s="30">
        <f ca="1">SUMIF([1]route!$E$3:$E$10005,E618,[1]!Table1[9])</f>
        <v>0</v>
      </c>
      <c r="AN618" s="30">
        <f ca="1">SUMIF([1]route!$E$3:$E$10005,E618,[1]!Table1[10])</f>
        <v>0</v>
      </c>
      <c r="AO618" s="30">
        <f ca="1">SUMIF([1]route!$E$3:$E$10005,E618,[1]!Table1[11])</f>
        <v>0</v>
      </c>
      <c r="AP618" s="30">
        <f ca="1">SUMIF([1]route!$E$3:$E$10005,E618,[1]!Table1[12])</f>
        <v>0</v>
      </c>
      <c r="AQ618" s="30">
        <f ca="1">SUMIF([1]route!$E$3:$E$10005,E618,[1]!Table1[13])</f>
        <v>0</v>
      </c>
      <c r="AR618" s="30">
        <f ca="1">SUMIF([1]route!$E$3:$E$10005,E618,[1]!Table1[14])</f>
        <v>0</v>
      </c>
      <c r="AS618" s="30">
        <f ca="1">SUMIF([1]route!$E$3:$E$10005,E618,[1]!Table1[15])</f>
        <v>0</v>
      </c>
      <c r="AT618" s="30">
        <f ca="1">SUMIF([1]route!$E$3:$E$10005,E618,[1]!Table1[16])</f>
        <v>0</v>
      </c>
      <c r="AU618" s="30">
        <f ca="1">SUMIF([1]route!$E$3:$E$10005,E618,[1]!Table1[17])</f>
        <v>0</v>
      </c>
      <c r="AV618" s="30">
        <f ca="1">SUMIF([1]route!$E$3:$E$10005,E618,[1]!Table1[18])</f>
        <v>0</v>
      </c>
      <c r="AW618" s="30">
        <f ca="1">SUMIF([1]route!$E$3:$E$10005,E618,[1]!Table1[19])</f>
        <v>0</v>
      </c>
      <c r="AX618" s="30">
        <f ca="1">SUMIF([1]route!$E$3:$E$10005,E618,[1]!Table1[20])</f>
        <v>0</v>
      </c>
      <c r="AY618" s="30">
        <f ca="1">SUMIF([1]route!$E$3:$E$10005,E618,[1]!Table1[21])</f>
        <v>0</v>
      </c>
      <c r="AZ618" s="30">
        <f ca="1">SUMIF([1]route!$E$3:$E$10005,E618,[1]!Table1[22])</f>
        <v>0</v>
      </c>
      <c r="BA618" s="30">
        <f ca="1">SUMIF([1]route!$E$3:$E$10005,E618,[1]!Table1[23])</f>
        <v>0</v>
      </c>
      <c r="BB618" s="30">
        <f ca="1">SUMIF([1]route!$E$3:$E$10005,E618,[1]!Table1[24])</f>
        <v>0</v>
      </c>
      <c r="BC618" s="30">
        <f ca="1">SUMIF([1]route!$E$3:$E$10005,E618,[1]!Table1[25])</f>
        <v>0</v>
      </c>
      <c r="BD618" s="30">
        <f ca="1">SUMIF([1]route!$E$3:$E$10005,E618,[1]!Table1[26])</f>
        <v>0</v>
      </c>
      <c r="BE618" s="30">
        <f ca="1">SUMIF([1]route!$E$3:$E$10005,E618,[1]!Table1[27])</f>
        <v>0</v>
      </c>
      <c r="BF618" s="30">
        <f ca="1">SUMIF([1]route!$E$3:$E$10005,E618,[1]!Table1[28])</f>
        <v>0</v>
      </c>
      <c r="BG618" s="30">
        <f ca="1">SUMIF([1]route!$E$3:$E$10005,E618,[1]!Table1[29])</f>
        <v>0</v>
      </c>
      <c r="BH618" s="30">
        <f ca="1">SUMIF([1]route!$E$3:$E$10005,E618,[1]!Table1[30])</f>
        <v>0</v>
      </c>
      <c r="BI618" s="30">
        <f ca="1">SUMIF([1]route!$E$3:$E$10005,E618,[1]!Table1[31])</f>
        <v>0</v>
      </c>
      <c r="BJ618" s="30">
        <f ca="1">SUMIF([1]route!$E$3:$E$10005,E618,[1]!Table1[Remain PO])</f>
        <v>0</v>
      </c>
      <c r="BK618" s="31">
        <f ca="1">SUMIF([1]route!$E$3:$E$10005,E618,[1]!Table1[N+1])</f>
        <v>0</v>
      </c>
      <c r="BL618" s="31">
        <f ca="1">SUMIF([1]route!$E$3:$E$10005,E618,[1]!Table1[N+2])</f>
        <v>0</v>
      </c>
      <c r="BM618" s="31">
        <f ca="1">SUMIF([1]route!$E$3:$E$10005,E618,[1]!Table1[N+3])</f>
        <v>0</v>
      </c>
      <c r="BN618" s="32">
        <f ca="1">SUMIF([1]route!$E$3:$E$10005,E618,[1]!Table1[N+4])</f>
        <v>0</v>
      </c>
      <c r="BP618" s="37">
        <f t="shared" si="216"/>
        <v>0</v>
      </c>
      <c r="BQ618" s="35">
        <f t="shared" ca="1" si="219"/>
        <v>0</v>
      </c>
      <c r="BR618" s="35">
        <f t="shared" ca="1" si="219"/>
        <v>0</v>
      </c>
      <c r="BS618" s="35">
        <f t="shared" ca="1" si="219"/>
        <v>0</v>
      </c>
      <c r="BT618" s="35">
        <f t="shared" ca="1" si="218"/>
        <v>0</v>
      </c>
      <c r="BU618" s="35">
        <f t="shared" ca="1" si="218"/>
        <v>0</v>
      </c>
      <c r="BV618" s="35">
        <f t="shared" ca="1" si="218"/>
        <v>0</v>
      </c>
      <c r="BW618" s="35">
        <f t="shared" ca="1" si="218"/>
        <v>0</v>
      </c>
      <c r="BX618" s="35">
        <f t="shared" ca="1" si="218"/>
        <v>0</v>
      </c>
      <c r="BY618" s="35">
        <f t="shared" ca="1" si="218"/>
        <v>0</v>
      </c>
      <c r="BZ618" s="35">
        <f t="shared" ca="1" si="218"/>
        <v>0</v>
      </c>
      <c r="CA618" s="35">
        <f t="shared" ca="1" si="218"/>
        <v>0</v>
      </c>
      <c r="CB618" s="35">
        <f t="shared" ca="1" si="218"/>
        <v>0</v>
      </c>
      <c r="CC618" s="35">
        <f t="shared" ca="1" si="218"/>
        <v>0</v>
      </c>
      <c r="CD618" s="35">
        <f t="shared" ca="1" si="218"/>
        <v>0</v>
      </c>
      <c r="CE618" s="35">
        <f t="shared" ca="1" si="218"/>
        <v>0</v>
      </c>
      <c r="CF618" s="35">
        <f t="shared" ca="1" si="220"/>
        <v>0</v>
      </c>
      <c r="CG618" s="35">
        <f t="shared" ca="1" si="217"/>
        <v>0</v>
      </c>
      <c r="CH618" s="35">
        <f t="shared" ca="1" si="217"/>
        <v>0</v>
      </c>
      <c r="CI618" s="35">
        <f t="shared" ca="1" si="217"/>
        <v>0</v>
      </c>
      <c r="CJ618" s="35">
        <f t="shared" ca="1" si="217"/>
        <v>0</v>
      </c>
      <c r="CK618" s="35">
        <f t="shared" ca="1" si="217"/>
        <v>0</v>
      </c>
      <c r="CL618" s="35">
        <f t="shared" ca="1" si="217"/>
        <v>0</v>
      </c>
      <c r="CM618" s="35">
        <f t="shared" ca="1" si="217"/>
        <v>0</v>
      </c>
      <c r="CN618" s="35">
        <f t="shared" ca="1" si="217"/>
        <v>0</v>
      </c>
      <c r="CO618" s="35">
        <f t="shared" ca="1" si="217"/>
        <v>0</v>
      </c>
      <c r="CP618" s="35">
        <f t="shared" ca="1" si="217"/>
        <v>0</v>
      </c>
      <c r="CQ618" s="35">
        <f t="shared" ca="1" si="217"/>
        <v>0</v>
      </c>
      <c r="CR618" s="35">
        <f t="shared" ca="1" si="217"/>
        <v>0</v>
      </c>
      <c r="CS618" s="35">
        <f t="shared" ca="1" si="217"/>
        <v>0</v>
      </c>
      <c r="CT618" s="35">
        <f t="shared" ca="1" si="217"/>
        <v>0</v>
      </c>
      <c r="CU618" s="35">
        <f t="shared" ca="1" si="217"/>
        <v>0</v>
      </c>
      <c r="CV618" s="35">
        <f t="shared" ca="1" si="212"/>
        <v>0</v>
      </c>
      <c r="CW618" s="38">
        <f t="shared" ca="1" si="212"/>
        <v>0</v>
      </c>
      <c r="CX618" s="38">
        <f t="shared" ca="1" si="212"/>
        <v>0</v>
      </c>
      <c r="CY618" s="38">
        <f t="shared" ca="1" si="212"/>
        <v>0</v>
      </c>
      <c r="CZ618" s="39">
        <f t="shared" ca="1" si="212"/>
        <v>0</v>
      </c>
      <c r="DA618" s="35"/>
    </row>
    <row r="619" spans="4:105" x14ac:dyDescent="0.3">
      <c r="D619" s="19"/>
      <c r="E619" s="20"/>
      <c r="F619" s="21"/>
      <c r="G619" s="21"/>
      <c r="H619" s="21"/>
      <c r="I619" s="19"/>
      <c r="J619" s="19"/>
      <c r="K619" s="21"/>
      <c r="L619" s="21"/>
      <c r="M619" s="22"/>
      <c r="N619" s="22"/>
      <c r="O619" s="19"/>
      <c r="P619" s="21"/>
      <c r="Q619" s="62" t="str">
        <f>'Cutting Rules'!AD619</f>
        <v>0------------</v>
      </c>
      <c r="R619" s="23"/>
      <c r="S619" s="24"/>
      <c r="T619" s="78" t="s">
        <v>547</v>
      </c>
      <c r="U619" s="19"/>
      <c r="V619" s="25"/>
      <c r="W619" s="26"/>
      <c r="X619" s="27"/>
      <c r="Y619" s="47"/>
      <c r="Z619" s="121" t="str">
        <f>IFERROR(VLOOKUP(E619,[1]route!$E$3:$BL$10005,59,0),"")&amp;IFERROR(VLOOKUP(E619,[1]route!$E$3:$BL$10005,60,0),"")</f>
        <v/>
      </c>
      <c r="AA619" s="28">
        <f t="shared" si="214"/>
        <v>0</v>
      </c>
      <c r="AB619" s="77">
        <f t="shared" si="215"/>
        <v>0</v>
      </c>
      <c r="AC619" s="4">
        <f t="shared" si="213"/>
        <v>1</v>
      </c>
      <c r="AD619" s="29">
        <v>0</v>
      </c>
      <c r="AE619" s="30">
        <f ca="1">SUMIF([1]route!$E$3:$E$10005,E619,[1]!Table1[1])</f>
        <v>0</v>
      </c>
      <c r="AF619" s="30">
        <f ca="1">SUMIF([1]route!$E$3:$E$10005,E619,[1]!Table1[2])</f>
        <v>0</v>
      </c>
      <c r="AG619" s="30">
        <f ca="1">SUMIF([1]route!$E$3:$E$10005,E619,[1]!Table1[3])</f>
        <v>0</v>
      </c>
      <c r="AH619" s="30">
        <f ca="1">SUMIF([1]route!$E$3:$E$10005,E619,[1]!Table1[4])</f>
        <v>0</v>
      </c>
      <c r="AI619" s="30">
        <f ca="1">SUMIF([1]route!$E$3:$E$10005,E619,[1]!Table1[5])</f>
        <v>0</v>
      </c>
      <c r="AJ619" s="30">
        <f ca="1">SUMIF([1]route!$E$3:$E$10005,E619,[1]!Table1[6])</f>
        <v>0</v>
      </c>
      <c r="AK619" s="30">
        <f ca="1">SUMIF([1]route!$E$3:$E$10005,E619,[1]!Table1[7])</f>
        <v>0</v>
      </c>
      <c r="AL619" s="30">
        <f ca="1">SUMIF([1]route!$E$3:$E$10005,E619,[1]!Table1[8])</f>
        <v>0</v>
      </c>
      <c r="AM619" s="30">
        <f ca="1">SUMIF([1]route!$E$3:$E$10005,E619,[1]!Table1[9])</f>
        <v>0</v>
      </c>
      <c r="AN619" s="30">
        <f ca="1">SUMIF([1]route!$E$3:$E$10005,E619,[1]!Table1[10])</f>
        <v>0</v>
      </c>
      <c r="AO619" s="30">
        <f ca="1">SUMIF([1]route!$E$3:$E$10005,E619,[1]!Table1[11])</f>
        <v>0</v>
      </c>
      <c r="AP619" s="30">
        <f ca="1">SUMIF([1]route!$E$3:$E$10005,E619,[1]!Table1[12])</f>
        <v>0</v>
      </c>
      <c r="AQ619" s="30">
        <f ca="1">SUMIF([1]route!$E$3:$E$10005,E619,[1]!Table1[13])</f>
        <v>0</v>
      </c>
      <c r="AR619" s="30">
        <f ca="1">SUMIF([1]route!$E$3:$E$10005,E619,[1]!Table1[14])</f>
        <v>0</v>
      </c>
      <c r="AS619" s="30">
        <f ca="1">SUMIF([1]route!$E$3:$E$10005,E619,[1]!Table1[15])</f>
        <v>0</v>
      </c>
      <c r="AT619" s="30">
        <f ca="1">SUMIF([1]route!$E$3:$E$10005,E619,[1]!Table1[16])</f>
        <v>0</v>
      </c>
      <c r="AU619" s="30">
        <f ca="1">SUMIF([1]route!$E$3:$E$10005,E619,[1]!Table1[17])</f>
        <v>0</v>
      </c>
      <c r="AV619" s="30">
        <f ca="1">SUMIF([1]route!$E$3:$E$10005,E619,[1]!Table1[18])</f>
        <v>0</v>
      </c>
      <c r="AW619" s="30">
        <f ca="1">SUMIF([1]route!$E$3:$E$10005,E619,[1]!Table1[19])</f>
        <v>0</v>
      </c>
      <c r="AX619" s="30">
        <f ca="1">SUMIF([1]route!$E$3:$E$10005,E619,[1]!Table1[20])</f>
        <v>0</v>
      </c>
      <c r="AY619" s="30">
        <f ca="1">SUMIF([1]route!$E$3:$E$10005,E619,[1]!Table1[21])</f>
        <v>0</v>
      </c>
      <c r="AZ619" s="30">
        <f ca="1">SUMIF([1]route!$E$3:$E$10005,E619,[1]!Table1[22])</f>
        <v>0</v>
      </c>
      <c r="BA619" s="30">
        <f ca="1">SUMIF([1]route!$E$3:$E$10005,E619,[1]!Table1[23])</f>
        <v>0</v>
      </c>
      <c r="BB619" s="30">
        <f ca="1">SUMIF([1]route!$E$3:$E$10005,E619,[1]!Table1[24])</f>
        <v>0</v>
      </c>
      <c r="BC619" s="30">
        <f ca="1">SUMIF([1]route!$E$3:$E$10005,E619,[1]!Table1[25])</f>
        <v>0</v>
      </c>
      <c r="BD619" s="30">
        <f ca="1">SUMIF([1]route!$E$3:$E$10005,E619,[1]!Table1[26])</f>
        <v>0</v>
      </c>
      <c r="BE619" s="30">
        <f ca="1">SUMIF([1]route!$E$3:$E$10005,E619,[1]!Table1[27])</f>
        <v>0</v>
      </c>
      <c r="BF619" s="30">
        <f ca="1">SUMIF([1]route!$E$3:$E$10005,E619,[1]!Table1[28])</f>
        <v>0</v>
      </c>
      <c r="BG619" s="30">
        <f ca="1">SUMIF([1]route!$E$3:$E$10005,E619,[1]!Table1[29])</f>
        <v>0</v>
      </c>
      <c r="BH619" s="30">
        <f ca="1">SUMIF([1]route!$E$3:$E$10005,E619,[1]!Table1[30])</f>
        <v>0</v>
      </c>
      <c r="BI619" s="30">
        <f ca="1">SUMIF([1]route!$E$3:$E$10005,E619,[1]!Table1[31])</f>
        <v>0</v>
      </c>
      <c r="BJ619" s="30">
        <f ca="1">SUMIF([1]route!$E$3:$E$10005,E619,[1]!Table1[Remain PO])</f>
        <v>0</v>
      </c>
      <c r="BK619" s="31">
        <f ca="1">SUMIF([1]route!$E$3:$E$10005,E619,[1]!Table1[N+1])</f>
        <v>0</v>
      </c>
      <c r="BL619" s="31">
        <f ca="1">SUMIF([1]route!$E$3:$E$10005,E619,[1]!Table1[N+2])</f>
        <v>0</v>
      </c>
      <c r="BM619" s="31">
        <f ca="1">SUMIF([1]route!$E$3:$E$10005,E619,[1]!Table1[N+3])</f>
        <v>0</v>
      </c>
      <c r="BN619" s="32">
        <f ca="1">SUMIF([1]route!$E$3:$E$10005,E619,[1]!Table1[N+4])</f>
        <v>0</v>
      </c>
      <c r="BP619" s="37">
        <f t="shared" si="216"/>
        <v>0</v>
      </c>
      <c r="BQ619" s="35">
        <f t="shared" ca="1" si="219"/>
        <v>0</v>
      </c>
      <c r="BR619" s="35">
        <f t="shared" ca="1" si="219"/>
        <v>0</v>
      </c>
      <c r="BS619" s="35">
        <f t="shared" ca="1" si="219"/>
        <v>0</v>
      </c>
      <c r="BT619" s="35">
        <f t="shared" ca="1" si="218"/>
        <v>0</v>
      </c>
      <c r="BU619" s="35">
        <f t="shared" ca="1" si="218"/>
        <v>0</v>
      </c>
      <c r="BV619" s="35">
        <f t="shared" ca="1" si="218"/>
        <v>0</v>
      </c>
      <c r="BW619" s="35">
        <f t="shared" ca="1" si="218"/>
        <v>0</v>
      </c>
      <c r="BX619" s="35">
        <f t="shared" ca="1" si="218"/>
        <v>0</v>
      </c>
      <c r="BY619" s="35">
        <f t="shared" ca="1" si="218"/>
        <v>0</v>
      </c>
      <c r="BZ619" s="35">
        <f t="shared" ca="1" si="218"/>
        <v>0</v>
      </c>
      <c r="CA619" s="35">
        <f t="shared" ca="1" si="218"/>
        <v>0</v>
      </c>
      <c r="CB619" s="35">
        <f t="shared" ca="1" si="218"/>
        <v>0</v>
      </c>
      <c r="CC619" s="35">
        <f t="shared" ca="1" si="218"/>
        <v>0</v>
      </c>
      <c r="CD619" s="35">
        <f t="shared" ca="1" si="218"/>
        <v>0</v>
      </c>
      <c r="CE619" s="35">
        <f t="shared" ca="1" si="218"/>
        <v>0</v>
      </c>
      <c r="CF619" s="35">
        <f t="shared" ca="1" si="220"/>
        <v>0</v>
      </c>
      <c r="CG619" s="35">
        <f t="shared" ca="1" si="217"/>
        <v>0</v>
      </c>
      <c r="CH619" s="35">
        <f t="shared" ca="1" si="217"/>
        <v>0</v>
      </c>
      <c r="CI619" s="35">
        <f t="shared" ca="1" si="217"/>
        <v>0</v>
      </c>
      <c r="CJ619" s="35">
        <f t="shared" ca="1" si="217"/>
        <v>0</v>
      </c>
      <c r="CK619" s="35">
        <f t="shared" ca="1" si="217"/>
        <v>0</v>
      </c>
      <c r="CL619" s="35">
        <f t="shared" ca="1" si="217"/>
        <v>0</v>
      </c>
      <c r="CM619" s="35">
        <f t="shared" ca="1" si="217"/>
        <v>0</v>
      </c>
      <c r="CN619" s="35">
        <f t="shared" ca="1" si="217"/>
        <v>0</v>
      </c>
      <c r="CO619" s="35">
        <f t="shared" ca="1" si="217"/>
        <v>0</v>
      </c>
      <c r="CP619" s="35">
        <f t="shared" ca="1" si="217"/>
        <v>0</v>
      </c>
      <c r="CQ619" s="35">
        <f t="shared" ca="1" si="217"/>
        <v>0</v>
      </c>
      <c r="CR619" s="35">
        <f t="shared" ca="1" si="217"/>
        <v>0</v>
      </c>
      <c r="CS619" s="35">
        <f t="shared" ca="1" si="217"/>
        <v>0</v>
      </c>
      <c r="CT619" s="35">
        <f t="shared" ca="1" si="217"/>
        <v>0</v>
      </c>
      <c r="CU619" s="35">
        <f t="shared" ca="1" si="217"/>
        <v>0</v>
      </c>
      <c r="CV619" s="35">
        <f t="shared" ca="1" si="212"/>
        <v>0</v>
      </c>
      <c r="CW619" s="38">
        <f t="shared" ca="1" si="212"/>
        <v>0</v>
      </c>
      <c r="CX619" s="38">
        <f t="shared" ca="1" si="212"/>
        <v>0</v>
      </c>
      <c r="CY619" s="38">
        <f t="shared" ca="1" si="212"/>
        <v>0</v>
      </c>
      <c r="CZ619" s="39">
        <f t="shared" ca="1" si="212"/>
        <v>0</v>
      </c>
      <c r="DA619" s="35"/>
    </row>
    <row r="620" spans="4:105" x14ac:dyDescent="0.3">
      <c r="D620" s="19"/>
      <c r="E620" s="20"/>
      <c r="F620" s="21"/>
      <c r="G620" s="21"/>
      <c r="H620" s="21"/>
      <c r="I620" s="19"/>
      <c r="J620" s="19"/>
      <c r="K620" s="21"/>
      <c r="L620" s="21"/>
      <c r="M620" s="22"/>
      <c r="N620" s="22"/>
      <c r="O620" s="19"/>
      <c r="P620" s="21"/>
      <c r="Q620" s="62" t="str">
        <f>'Cutting Rules'!AD620</f>
        <v>0------------</v>
      </c>
      <c r="R620" s="23"/>
      <c r="S620" s="24"/>
      <c r="T620" s="78" t="s">
        <v>547</v>
      </c>
      <c r="U620" s="19"/>
      <c r="V620" s="25"/>
      <c r="W620" s="26"/>
      <c r="X620" s="27"/>
      <c r="Y620" s="47"/>
      <c r="Z620" s="121" t="str">
        <f>IFERROR(VLOOKUP(E620,[1]route!$E$3:$BL$10005,59,0),"")&amp;IFERROR(VLOOKUP(E620,[1]route!$E$3:$BL$10005,60,0),"")</f>
        <v/>
      </c>
      <c r="AA620" s="28">
        <f t="shared" si="214"/>
        <v>0</v>
      </c>
      <c r="AB620" s="77">
        <f t="shared" si="215"/>
        <v>0</v>
      </c>
      <c r="AC620" s="4">
        <f t="shared" si="213"/>
        <v>1</v>
      </c>
      <c r="AD620" s="29">
        <v>0</v>
      </c>
      <c r="AE620" s="30">
        <f ca="1">SUMIF([1]route!$E$3:$E$10005,E620,[1]!Table1[1])</f>
        <v>0</v>
      </c>
      <c r="AF620" s="30">
        <f ca="1">SUMIF([1]route!$E$3:$E$10005,E620,[1]!Table1[2])</f>
        <v>0</v>
      </c>
      <c r="AG620" s="30">
        <f ca="1">SUMIF([1]route!$E$3:$E$10005,E620,[1]!Table1[3])</f>
        <v>0</v>
      </c>
      <c r="AH620" s="30">
        <f ca="1">SUMIF([1]route!$E$3:$E$10005,E620,[1]!Table1[4])</f>
        <v>0</v>
      </c>
      <c r="AI620" s="30">
        <f ca="1">SUMIF([1]route!$E$3:$E$10005,E620,[1]!Table1[5])</f>
        <v>0</v>
      </c>
      <c r="AJ620" s="30">
        <f ca="1">SUMIF([1]route!$E$3:$E$10005,E620,[1]!Table1[6])</f>
        <v>0</v>
      </c>
      <c r="AK620" s="30">
        <f ca="1">SUMIF([1]route!$E$3:$E$10005,E620,[1]!Table1[7])</f>
        <v>0</v>
      </c>
      <c r="AL620" s="30">
        <f ca="1">SUMIF([1]route!$E$3:$E$10005,E620,[1]!Table1[8])</f>
        <v>0</v>
      </c>
      <c r="AM620" s="30">
        <f ca="1">SUMIF([1]route!$E$3:$E$10005,E620,[1]!Table1[9])</f>
        <v>0</v>
      </c>
      <c r="AN620" s="30">
        <f ca="1">SUMIF([1]route!$E$3:$E$10005,E620,[1]!Table1[10])</f>
        <v>0</v>
      </c>
      <c r="AO620" s="30">
        <f ca="1">SUMIF([1]route!$E$3:$E$10005,E620,[1]!Table1[11])</f>
        <v>0</v>
      </c>
      <c r="AP620" s="30">
        <f ca="1">SUMIF([1]route!$E$3:$E$10005,E620,[1]!Table1[12])</f>
        <v>0</v>
      </c>
      <c r="AQ620" s="30">
        <f ca="1">SUMIF([1]route!$E$3:$E$10005,E620,[1]!Table1[13])</f>
        <v>0</v>
      </c>
      <c r="AR620" s="30">
        <f ca="1">SUMIF([1]route!$E$3:$E$10005,E620,[1]!Table1[14])</f>
        <v>0</v>
      </c>
      <c r="AS620" s="30">
        <f ca="1">SUMIF([1]route!$E$3:$E$10005,E620,[1]!Table1[15])</f>
        <v>0</v>
      </c>
      <c r="AT620" s="30">
        <f ca="1">SUMIF([1]route!$E$3:$E$10005,E620,[1]!Table1[16])</f>
        <v>0</v>
      </c>
      <c r="AU620" s="30">
        <f ca="1">SUMIF([1]route!$E$3:$E$10005,E620,[1]!Table1[17])</f>
        <v>0</v>
      </c>
      <c r="AV620" s="30">
        <f ca="1">SUMIF([1]route!$E$3:$E$10005,E620,[1]!Table1[18])</f>
        <v>0</v>
      </c>
      <c r="AW620" s="30">
        <f ca="1">SUMIF([1]route!$E$3:$E$10005,E620,[1]!Table1[19])</f>
        <v>0</v>
      </c>
      <c r="AX620" s="30">
        <f ca="1">SUMIF([1]route!$E$3:$E$10005,E620,[1]!Table1[20])</f>
        <v>0</v>
      </c>
      <c r="AY620" s="30">
        <f ca="1">SUMIF([1]route!$E$3:$E$10005,E620,[1]!Table1[21])</f>
        <v>0</v>
      </c>
      <c r="AZ620" s="30">
        <f ca="1">SUMIF([1]route!$E$3:$E$10005,E620,[1]!Table1[22])</f>
        <v>0</v>
      </c>
      <c r="BA620" s="30">
        <f ca="1">SUMIF([1]route!$E$3:$E$10005,E620,[1]!Table1[23])</f>
        <v>0</v>
      </c>
      <c r="BB620" s="30">
        <f ca="1">SUMIF([1]route!$E$3:$E$10005,E620,[1]!Table1[24])</f>
        <v>0</v>
      </c>
      <c r="BC620" s="30">
        <f ca="1">SUMIF([1]route!$E$3:$E$10005,E620,[1]!Table1[25])</f>
        <v>0</v>
      </c>
      <c r="BD620" s="30">
        <f ca="1">SUMIF([1]route!$E$3:$E$10005,E620,[1]!Table1[26])</f>
        <v>0</v>
      </c>
      <c r="BE620" s="30">
        <f ca="1">SUMIF([1]route!$E$3:$E$10005,E620,[1]!Table1[27])</f>
        <v>0</v>
      </c>
      <c r="BF620" s="30">
        <f ca="1">SUMIF([1]route!$E$3:$E$10005,E620,[1]!Table1[28])</f>
        <v>0</v>
      </c>
      <c r="BG620" s="30">
        <f ca="1">SUMIF([1]route!$E$3:$E$10005,E620,[1]!Table1[29])</f>
        <v>0</v>
      </c>
      <c r="BH620" s="30">
        <f ca="1">SUMIF([1]route!$E$3:$E$10005,E620,[1]!Table1[30])</f>
        <v>0</v>
      </c>
      <c r="BI620" s="30">
        <f ca="1">SUMIF([1]route!$E$3:$E$10005,E620,[1]!Table1[31])</f>
        <v>0</v>
      </c>
      <c r="BJ620" s="30">
        <f ca="1">SUMIF([1]route!$E$3:$E$10005,E620,[1]!Table1[Remain PO])</f>
        <v>0</v>
      </c>
      <c r="BK620" s="31">
        <f ca="1">SUMIF([1]route!$E$3:$E$10005,E620,[1]!Table1[N+1])</f>
        <v>0</v>
      </c>
      <c r="BL620" s="31">
        <f ca="1">SUMIF([1]route!$E$3:$E$10005,E620,[1]!Table1[N+2])</f>
        <v>0</v>
      </c>
      <c r="BM620" s="31">
        <f ca="1">SUMIF([1]route!$E$3:$E$10005,E620,[1]!Table1[N+3])</f>
        <v>0</v>
      </c>
      <c r="BN620" s="32">
        <f ca="1">SUMIF([1]route!$E$3:$E$10005,E620,[1]!Table1[N+4])</f>
        <v>0</v>
      </c>
      <c r="BP620" s="37">
        <f t="shared" si="216"/>
        <v>0</v>
      </c>
      <c r="BQ620" s="35">
        <f t="shared" ca="1" si="219"/>
        <v>0</v>
      </c>
      <c r="BR620" s="35">
        <f t="shared" ca="1" si="219"/>
        <v>0</v>
      </c>
      <c r="BS620" s="35">
        <f t="shared" ca="1" si="219"/>
        <v>0</v>
      </c>
      <c r="BT620" s="35">
        <f t="shared" ca="1" si="218"/>
        <v>0</v>
      </c>
      <c r="BU620" s="35">
        <f t="shared" ca="1" si="218"/>
        <v>0</v>
      </c>
      <c r="BV620" s="35">
        <f t="shared" ca="1" si="218"/>
        <v>0</v>
      </c>
      <c r="BW620" s="35">
        <f t="shared" ca="1" si="218"/>
        <v>0</v>
      </c>
      <c r="BX620" s="35">
        <f t="shared" ca="1" si="218"/>
        <v>0</v>
      </c>
      <c r="BY620" s="35">
        <f t="shared" ca="1" si="218"/>
        <v>0</v>
      </c>
      <c r="BZ620" s="35">
        <f t="shared" ca="1" si="218"/>
        <v>0</v>
      </c>
      <c r="CA620" s="35">
        <f t="shared" ca="1" si="218"/>
        <v>0</v>
      </c>
      <c r="CB620" s="35">
        <f t="shared" ca="1" si="218"/>
        <v>0</v>
      </c>
      <c r="CC620" s="35">
        <f t="shared" ca="1" si="218"/>
        <v>0</v>
      </c>
      <c r="CD620" s="35">
        <f t="shared" ca="1" si="218"/>
        <v>0</v>
      </c>
      <c r="CE620" s="35">
        <f t="shared" ca="1" si="218"/>
        <v>0</v>
      </c>
      <c r="CF620" s="35">
        <f t="shared" ca="1" si="220"/>
        <v>0</v>
      </c>
      <c r="CG620" s="35">
        <f t="shared" ca="1" si="217"/>
        <v>0</v>
      </c>
      <c r="CH620" s="35">
        <f t="shared" ca="1" si="217"/>
        <v>0</v>
      </c>
      <c r="CI620" s="35">
        <f t="shared" ca="1" si="217"/>
        <v>0</v>
      </c>
      <c r="CJ620" s="35">
        <f t="shared" ca="1" si="217"/>
        <v>0</v>
      </c>
      <c r="CK620" s="35">
        <f t="shared" ca="1" si="217"/>
        <v>0</v>
      </c>
      <c r="CL620" s="35">
        <f t="shared" ca="1" si="217"/>
        <v>0</v>
      </c>
      <c r="CM620" s="35">
        <f t="shared" ca="1" si="217"/>
        <v>0</v>
      </c>
      <c r="CN620" s="35">
        <f t="shared" ca="1" si="217"/>
        <v>0</v>
      </c>
      <c r="CO620" s="35">
        <f t="shared" ca="1" si="217"/>
        <v>0</v>
      </c>
      <c r="CP620" s="35">
        <f t="shared" ca="1" si="217"/>
        <v>0</v>
      </c>
      <c r="CQ620" s="35">
        <f t="shared" ca="1" si="217"/>
        <v>0</v>
      </c>
      <c r="CR620" s="35">
        <f t="shared" ca="1" si="217"/>
        <v>0</v>
      </c>
      <c r="CS620" s="35">
        <f t="shared" ca="1" si="217"/>
        <v>0</v>
      </c>
      <c r="CT620" s="35">
        <f t="shared" ca="1" si="217"/>
        <v>0</v>
      </c>
      <c r="CU620" s="35">
        <f t="shared" ca="1" si="217"/>
        <v>0</v>
      </c>
      <c r="CV620" s="35">
        <f t="shared" ca="1" si="212"/>
        <v>0</v>
      </c>
      <c r="CW620" s="38">
        <f t="shared" ca="1" si="212"/>
        <v>0</v>
      </c>
      <c r="CX620" s="38">
        <f t="shared" ca="1" si="212"/>
        <v>0</v>
      </c>
      <c r="CY620" s="38">
        <f t="shared" ca="1" si="212"/>
        <v>0</v>
      </c>
      <c r="CZ620" s="39">
        <f t="shared" ca="1" si="212"/>
        <v>0</v>
      </c>
      <c r="DA620" s="35"/>
    </row>
    <row r="621" spans="4:105" x14ac:dyDescent="0.3">
      <c r="D621" s="19"/>
      <c r="E621" s="20"/>
      <c r="F621" s="21"/>
      <c r="G621" s="21"/>
      <c r="H621" s="21"/>
      <c r="I621" s="19"/>
      <c r="J621" s="19"/>
      <c r="K621" s="21"/>
      <c r="L621" s="21"/>
      <c r="M621" s="22"/>
      <c r="N621" s="22"/>
      <c r="O621" s="19"/>
      <c r="P621" s="21"/>
      <c r="Q621" s="62" t="str">
        <f>'Cutting Rules'!AD621</f>
        <v>0------------</v>
      </c>
      <c r="R621" s="23"/>
      <c r="S621" s="24"/>
      <c r="T621" s="78" t="s">
        <v>547</v>
      </c>
      <c r="U621" s="19"/>
      <c r="V621" s="25"/>
      <c r="W621" s="26"/>
      <c r="X621" s="27"/>
      <c r="Y621" s="47"/>
      <c r="Z621" s="121" t="str">
        <f>IFERROR(VLOOKUP(E621,[1]route!$E$3:$BL$10005,59,0),"")&amp;IFERROR(VLOOKUP(E621,[1]route!$E$3:$BL$10005,60,0),"")</f>
        <v/>
      </c>
      <c r="AA621" s="28">
        <f t="shared" si="214"/>
        <v>0</v>
      </c>
      <c r="AB621" s="77">
        <f t="shared" si="215"/>
        <v>0</v>
      </c>
      <c r="AC621" s="4">
        <f t="shared" si="213"/>
        <v>1</v>
      </c>
      <c r="AD621" s="29">
        <v>0</v>
      </c>
      <c r="AE621" s="30">
        <f ca="1">SUMIF([1]route!$E$3:$E$10005,E621,[1]!Table1[1])</f>
        <v>0</v>
      </c>
      <c r="AF621" s="30">
        <f ca="1">SUMIF([1]route!$E$3:$E$10005,E621,[1]!Table1[2])</f>
        <v>0</v>
      </c>
      <c r="AG621" s="30">
        <f ca="1">SUMIF([1]route!$E$3:$E$10005,E621,[1]!Table1[3])</f>
        <v>0</v>
      </c>
      <c r="AH621" s="30">
        <f ca="1">SUMIF([1]route!$E$3:$E$10005,E621,[1]!Table1[4])</f>
        <v>0</v>
      </c>
      <c r="AI621" s="30">
        <f ca="1">SUMIF([1]route!$E$3:$E$10005,E621,[1]!Table1[5])</f>
        <v>0</v>
      </c>
      <c r="AJ621" s="30">
        <f ca="1">SUMIF([1]route!$E$3:$E$10005,E621,[1]!Table1[6])</f>
        <v>0</v>
      </c>
      <c r="AK621" s="30">
        <f ca="1">SUMIF([1]route!$E$3:$E$10005,E621,[1]!Table1[7])</f>
        <v>0</v>
      </c>
      <c r="AL621" s="30">
        <f ca="1">SUMIF([1]route!$E$3:$E$10005,E621,[1]!Table1[8])</f>
        <v>0</v>
      </c>
      <c r="AM621" s="30">
        <f ca="1">SUMIF([1]route!$E$3:$E$10005,E621,[1]!Table1[9])</f>
        <v>0</v>
      </c>
      <c r="AN621" s="30">
        <f ca="1">SUMIF([1]route!$E$3:$E$10005,E621,[1]!Table1[10])</f>
        <v>0</v>
      </c>
      <c r="AO621" s="30">
        <f ca="1">SUMIF([1]route!$E$3:$E$10005,E621,[1]!Table1[11])</f>
        <v>0</v>
      </c>
      <c r="AP621" s="30">
        <f ca="1">SUMIF([1]route!$E$3:$E$10005,E621,[1]!Table1[12])</f>
        <v>0</v>
      </c>
      <c r="AQ621" s="30">
        <f ca="1">SUMIF([1]route!$E$3:$E$10005,E621,[1]!Table1[13])</f>
        <v>0</v>
      </c>
      <c r="AR621" s="30">
        <f ca="1">SUMIF([1]route!$E$3:$E$10005,E621,[1]!Table1[14])</f>
        <v>0</v>
      </c>
      <c r="AS621" s="30">
        <f ca="1">SUMIF([1]route!$E$3:$E$10005,E621,[1]!Table1[15])</f>
        <v>0</v>
      </c>
      <c r="AT621" s="30">
        <f ca="1">SUMIF([1]route!$E$3:$E$10005,E621,[1]!Table1[16])</f>
        <v>0</v>
      </c>
      <c r="AU621" s="30">
        <f ca="1">SUMIF([1]route!$E$3:$E$10005,E621,[1]!Table1[17])</f>
        <v>0</v>
      </c>
      <c r="AV621" s="30">
        <f ca="1">SUMIF([1]route!$E$3:$E$10005,E621,[1]!Table1[18])</f>
        <v>0</v>
      </c>
      <c r="AW621" s="30">
        <f ca="1">SUMIF([1]route!$E$3:$E$10005,E621,[1]!Table1[19])</f>
        <v>0</v>
      </c>
      <c r="AX621" s="30">
        <f ca="1">SUMIF([1]route!$E$3:$E$10005,E621,[1]!Table1[20])</f>
        <v>0</v>
      </c>
      <c r="AY621" s="30">
        <f ca="1">SUMIF([1]route!$E$3:$E$10005,E621,[1]!Table1[21])</f>
        <v>0</v>
      </c>
      <c r="AZ621" s="30">
        <f ca="1">SUMIF([1]route!$E$3:$E$10005,E621,[1]!Table1[22])</f>
        <v>0</v>
      </c>
      <c r="BA621" s="30">
        <f ca="1">SUMIF([1]route!$E$3:$E$10005,E621,[1]!Table1[23])</f>
        <v>0</v>
      </c>
      <c r="BB621" s="30">
        <f ca="1">SUMIF([1]route!$E$3:$E$10005,E621,[1]!Table1[24])</f>
        <v>0</v>
      </c>
      <c r="BC621" s="30">
        <f ca="1">SUMIF([1]route!$E$3:$E$10005,E621,[1]!Table1[25])</f>
        <v>0</v>
      </c>
      <c r="BD621" s="30">
        <f ca="1">SUMIF([1]route!$E$3:$E$10005,E621,[1]!Table1[26])</f>
        <v>0</v>
      </c>
      <c r="BE621" s="30">
        <f ca="1">SUMIF([1]route!$E$3:$E$10005,E621,[1]!Table1[27])</f>
        <v>0</v>
      </c>
      <c r="BF621" s="30">
        <f ca="1">SUMIF([1]route!$E$3:$E$10005,E621,[1]!Table1[28])</f>
        <v>0</v>
      </c>
      <c r="BG621" s="30">
        <f ca="1">SUMIF([1]route!$E$3:$E$10005,E621,[1]!Table1[29])</f>
        <v>0</v>
      </c>
      <c r="BH621" s="30">
        <f ca="1">SUMIF([1]route!$E$3:$E$10005,E621,[1]!Table1[30])</f>
        <v>0</v>
      </c>
      <c r="BI621" s="30">
        <f ca="1">SUMIF([1]route!$E$3:$E$10005,E621,[1]!Table1[31])</f>
        <v>0</v>
      </c>
      <c r="BJ621" s="30">
        <f ca="1">SUMIF([1]route!$E$3:$E$10005,E621,[1]!Table1[Remain PO])</f>
        <v>0</v>
      </c>
      <c r="BK621" s="31">
        <f ca="1">SUMIF([1]route!$E$3:$E$10005,E621,[1]!Table1[N+1])</f>
        <v>0</v>
      </c>
      <c r="BL621" s="31">
        <f ca="1">SUMIF([1]route!$E$3:$E$10005,E621,[1]!Table1[N+2])</f>
        <v>0</v>
      </c>
      <c r="BM621" s="31">
        <f ca="1">SUMIF([1]route!$E$3:$E$10005,E621,[1]!Table1[N+3])</f>
        <v>0</v>
      </c>
      <c r="BN621" s="32">
        <f ca="1">SUMIF([1]route!$E$3:$E$10005,E621,[1]!Table1[N+4])</f>
        <v>0</v>
      </c>
      <c r="BP621" s="37">
        <f t="shared" si="216"/>
        <v>0</v>
      </c>
      <c r="BQ621" s="35">
        <f t="shared" ca="1" si="219"/>
        <v>0</v>
      </c>
      <c r="BR621" s="35">
        <f t="shared" ca="1" si="219"/>
        <v>0</v>
      </c>
      <c r="BS621" s="35">
        <f t="shared" ca="1" si="219"/>
        <v>0</v>
      </c>
      <c r="BT621" s="35">
        <f t="shared" ca="1" si="218"/>
        <v>0</v>
      </c>
      <c r="BU621" s="35">
        <f t="shared" ca="1" si="218"/>
        <v>0</v>
      </c>
      <c r="BV621" s="35">
        <f t="shared" ca="1" si="218"/>
        <v>0</v>
      </c>
      <c r="BW621" s="35">
        <f t="shared" ca="1" si="218"/>
        <v>0</v>
      </c>
      <c r="BX621" s="35">
        <f t="shared" ca="1" si="218"/>
        <v>0</v>
      </c>
      <c r="BY621" s="35">
        <f t="shared" ca="1" si="218"/>
        <v>0</v>
      </c>
      <c r="BZ621" s="35">
        <f t="shared" ca="1" si="218"/>
        <v>0</v>
      </c>
      <c r="CA621" s="35">
        <f t="shared" ca="1" si="218"/>
        <v>0</v>
      </c>
      <c r="CB621" s="35">
        <f t="shared" ca="1" si="218"/>
        <v>0</v>
      </c>
      <c r="CC621" s="35">
        <f t="shared" ca="1" si="218"/>
        <v>0</v>
      </c>
      <c r="CD621" s="35">
        <f t="shared" ca="1" si="218"/>
        <v>0</v>
      </c>
      <c r="CE621" s="35">
        <f t="shared" ca="1" si="218"/>
        <v>0</v>
      </c>
      <c r="CF621" s="35">
        <f t="shared" ca="1" si="220"/>
        <v>0</v>
      </c>
      <c r="CG621" s="35">
        <f t="shared" ca="1" si="217"/>
        <v>0</v>
      </c>
      <c r="CH621" s="35">
        <f t="shared" ca="1" si="217"/>
        <v>0</v>
      </c>
      <c r="CI621" s="35">
        <f t="shared" ca="1" si="217"/>
        <v>0</v>
      </c>
      <c r="CJ621" s="35">
        <f t="shared" ca="1" si="217"/>
        <v>0</v>
      </c>
      <c r="CK621" s="35">
        <f t="shared" ca="1" si="217"/>
        <v>0</v>
      </c>
      <c r="CL621" s="35">
        <f t="shared" ca="1" si="217"/>
        <v>0</v>
      </c>
      <c r="CM621" s="35">
        <f t="shared" ref="CM621:CX642" ca="1" si="221">CL621-BA621</f>
        <v>0</v>
      </c>
      <c r="CN621" s="35">
        <f t="shared" ca="1" si="221"/>
        <v>0</v>
      </c>
      <c r="CO621" s="35">
        <f t="shared" ca="1" si="221"/>
        <v>0</v>
      </c>
      <c r="CP621" s="35">
        <f t="shared" ca="1" si="221"/>
        <v>0</v>
      </c>
      <c r="CQ621" s="35">
        <f t="shared" ca="1" si="221"/>
        <v>0</v>
      </c>
      <c r="CR621" s="35">
        <f t="shared" ca="1" si="221"/>
        <v>0</v>
      </c>
      <c r="CS621" s="35">
        <f t="shared" ca="1" si="221"/>
        <v>0</v>
      </c>
      <c r="CT621" s="35">
        <f t="shared" ca="1" si="221"/>
        <v>0</v>
      </c>
      <c r="CU621" s="35">
        <f t="shared" ca="1" si="221"/>
        <v>0</v>
      </c>
      <c r="CV621" s="35">
        <f t="shared" ca="1" si="212"/>
        <v>0</v>
      </c>
      <c r="CW621" s="38">
        <f t="shared" ca="1" si="212"/>
        <v>0</v>
      </c>
      <c r="CX621" s="38">
        <f t="shared" ca="1" si="212"/>
        <v>0</v>
      </c>
      <c r="CY621" s="38">
        <f t="shared" ref="CY621:CZ684" ca="1" si="222">CX621-BM621</f>
        <v>0</v>
      </c>
      <c r="CZ621" s="39">
        <f t="shared" ca="1" si="222"/>
        <v>0</v>
      </c>
      <c r="DA621" s="35"/>
    </row>
    <row r="622" spans="4:105" x14ac:dyDescent="0.3">
      <c r="D622" s="19"/>
      <c r="E622" s="20"/>
      <c r="F622" s="21"/>
      <c r="G622" s="21"/>
      <c r="H622" s="21"/>
      <c r="I622" s="19"/>
      <c r="J622" s="19"/>
      <c r="K622" s="21"/>
      <c r="L622" s="21"/>
      <c r="M622" s="22"/>
      <c r="N622" s="22"/>
      <c r="O622" s="19"/>
      <c r="P622" s="21"/>
      <c r="Q622" s="62" t="str">
        <f>'Cutting Rules'!AD622</f>
        <v>0------------</v>
      </c>
      <c r="R622" s="23"/>
      <c r="S622" s="24"/>
      <c r="T622" s="78" t="s">
        <v>547</v>
      </c>
      <c r="U622" s="19"/>
      <c r="V622" s="25"/>
      <c r="W622" s="26"/>
      <c r="X622" s="27"/>
      <c r="Y622" s="47"/>
      <c r="Z622" s="121" t="str">
        <f>IFERROR(VLOOKUP(E622,[1]route!$E$3:$BL$10005,59,0),"")&amp;IFERROR(VLOOKUP(E622,[1]route!$E$3:$BL$10005,60,0),"")</f>
        <v/>
      </c>
      <c r="AA622" s="28">
        <f t="shared" si="214"/>
        <v>0</v>
      </c>
      <c r="AB622" s="77">
        <f t="shared" si="215"/>
        <v>0</v>
      </c>
      <c r="AC622" s="4">
        <f t="shared" si="213"/>
        <v>1</v>
      </c>
      <c r="AD622" s="29">
        <v>0</v>
      </c>
      <c r="AE622" s="30">
        <f ca="1">SUMIF([1]route!$E$3:$E$10005,E622,[1]!Table1[1])</f>
        <v>0</v>
      </c>
      <c r="AF622" s="30">
        <f ca="1">SUMIF([1]route!$E$3:$E$10005,E622,[1]!Table1[2])</f>
        <v>0</v>
      </c>
      <c r="AG622" s="30">
        <f ca="1">SUMIF([1]route!$E$3:$E$10005,E622,[1]!Table1[3])</f>
        <v>0</v>
      </c>
      <c r="AH622" s="30">
        <f ca="1">SUMIF([1]route!$E$3:$E$10005,E622,[1]!Table1[4])</f>
        <v>0</v>
      </c>
      <c r="AI622" s="30">
        <f ca="1">SUMIF([1]route!$E$3:$E$10005,E622,[1]!Table1[5])</f>
        <v>0</v>
      </c>
      <c r="AJ622" s="30">
        <f ca="1">SUMIF([1]route!$E$3:$E$10005,E622,[1]!Table1[6])</f>
        <v>0</v>
      </c>
      <c r="AK622" s="30">
        <f ca="1">SUMIF([1]route!$E$3:$E$10005,E622,[1]!Table1[7])</f>
        <v>0</v>
      </c>
      <c r="AL622" s="30">
        <f ca="1">SUMIF([1]route!$E$3:$E$10005,E622,[1]!Table1[8])</f>
        <v>0</v>
      </c>
      <c r="AM622" s="30">
        <f ca="1">SUMIF([1]route!$E$3:$E$10005,E622,[1]!Table1[9])</f>
        <v>0</v>
      </c>
      <c r="AN622" s="30">
        <f ca="1">SUMIF([1]route!$E$3:$E$10005,E622,[1]!Table1[10])</f>
        <v>0</v>
      </c>
      <c r="AO622" s="30">
        <f ca="1">SUMIF([1]route!$E$3:$E$10005,E622,[1]!Table1[11])</f>
        <v>0</v>
      </c>
      <c r="AP622" s="30">
        <f ca="1">SUMIF([1]route!$E$3:$E$10005,E622,[1]!Table1[12])</f>
        <v>0</v>
      </c>
      <c r="AQ622" s="30">
        <f ca="1">SUMIF([1]route!$E$3:$E$10005,E622,[1]!Table1[13])</f>
        <v>0</v>
      </c>
      <c r="AR622" s="30">
        <f ca="1">SUMIF([1]route!$E$3:$E$10005,E622,[1]!Table1[14])</f>
        <v>0</v>
      </c>
      <c r="AS622" s="30">
        <f ca="1">SUMIF([1]route!$E$3:$E$10005,E622,[1]!Table1[15])</f>
        <v>0</v>
      </c>
      <c r="AT622" s="30">
        <f ca="1">SUMIF([1]route!$E$3:$E$10005,E622,[1]!Table1[16])</f>
        <v>0</v>
      </c>
      <c r="AU622" s="30">
        <f ca="1">SUMIF([1]route!$E$3:$E$10005,E622,[1]!Table1[17])</f>
        <v>0</v>
      </c>
      <c r="AV622" s="30">
        <f ca="1">SUMIF([1]route!$E$3:$E$10005,E622,[1]!Table1[18])</f>
        <v>0</v>
      </c>
      <c r="AW622" s="30">
        <f ca="1">SUMIF([1]route!$E$3:$E$10005,E622,[1]!Table1[19])</f>
        <v>0</v>
      </c>
      <c r="AX622" s="30">
        <f ca="1">SUMIF([1]route!$E$3:$E$10005,E622,[1]!Table1[20])</f>
        <v>0</v>
      </c>
      <c r="AY622" s="30">
        <f ca="1">SUMIF([1]route!$E$3:$E$10005,E622,[1]!Table1[21])</f>
        <v>0</v>
      </c>
      <c r="AZ622" s="30">
        <f ca="1">SUMIF([1]route!$E$3:$E$10005,E622,[1]!Table1[22])</f>
        <v>0</v>
      </c>
      <c r="BA622" s="30">
        <f ca="1">SUMIF([1]route!$E$3:$E$10005,E622,[1]!Table1[23])</f>
        <v>0</v>
      </c>
      <c r="BB622" s="30">
        <f ca="1">SUMIF([1]route!$E$3:$E$10005,E622,[1]!Table1[24])</f>
        <v>0</v>
      </c>
      <c r="BC622" s="30">
        <f ca="1">SUMIF([1]route!$E$3:$E$10005,E622,[1]!Table1[25])</f>
        <v>0</v>
      </c>
      <c r="BD622" s="30">
        <f ca="1">SUMIF([1]route!$E$3:$E$10005,E622,[1]!Table1[26])</f>
        <v>0</v>
      </c>
      <c r="BE622" s="30">
        <f ca="1">SUMIF([1]route!$E$3:$E$10005,E622,[1]!Table1[27])</f>
        <v>0</v>
      </c>
      <c r="BF622" s="30">
        <f ca="1">SUMIF([1]route!$E$3:$E$10005,E622,[1]!Table1[28])</f>
        <v>0</v>
      </c>
      <c r="BG622" s="30">
        <f ca="1">SUMIF([1]route!$E$3:$E$10005,E622,[1]!Table1[29])</f>
        <v>0</v>
      </c>
      <c r="BH622" s="30">
        <f ca="1">SUMIF([1]route!$E$3:$E$10005,E622,[1]!Table1[30])</f>
        <v>0</v>
      </c>
      <c r="BI622" s="30">
        <f ca="1">SUMIF([1]route!$E$3:$E$10005,E622,[1]!Table1[31])</f>
        <v>0</v>
      </c>
      <c r="BJ622" s="30">
        <f ca="1">SUMIF([1]route!$E$3:$E$10005,E622,[1]!Table1[Remain PO])</f>
        <v>0</v>
      </c>
      <c r="BK622" s="31">
        <f ca="1">SUMIF([1]route!$E$3:$E$10005,E622,[1]!Table1[N+1])</f>
        <v>0</v>
      </c>
      <c r="BL622" s="31">
        <f ca="1">SUMIF([1]route!$E$3:$E$10005,E622,[1]!Table1[N+2])</f>
        <v>0</v>
      </c>
      <c r="BM622" s="31">
        <f ca="1">SUMIF([1]route!$E$3:$E$10005,E622,[1]!Table1[N+3])</f>
        <v>0</v>
      </c>
      <c r="BN622" s="32">
        <f ca="1">SUMIF([1]route!$E$3:$E$10005,E622,[1]!Table1[N+4])</f>
        <v>0</v>
      </c>
      <c r="BP622" s="37">
        <f t="shared" si="216"/>
        <v>0</v>
      </c>
      <c r="BQ622" s="35">
        <f t="shared" ca="1" si="219"/>
        <v>0</v>
      </c>
      <c r="BR622" s="35">
        <f t="shared" ca="1" si="219"/>
        <v>0</v>
      </c>
      <c r="BS622" s="35">
        <f t="shared" ca="1" si="219"/>
        <v>0</v>
      </c>
      <c r="BT622" s="35">
        <f t="shared" ca="1" si="218"/>
        <v>0</v>
      </c>
      <c r="BU622" s="35">
        <f t="shared" ca="1" si="218"/>
        <v>0</v>
      </c>
      <c r="BV622" s="35">
        <f t="shared" ca="1" si="218"/>
        <v>0</v>
      </c>
      <c r="BW622" s="35">
        <f t="shared" ca="1" si="218"/>
        <v>0</v>
      </c>
      <c r="BX622" s="35">
        <f t="shared" ca="1" si="218"/>
        <v>0</v>
      </c>
      <c r="BY622" s="35">
        <f t="shared" ca="1" si="218"/>
        <v>0</v>
      </c>
      <c r="BZ622" s="35">
        <f t="shared" ca="1" si="218"/>
        <v>0</v>
      </c>
      <c r="CA622" s="35">
        <f t="shared" ca="1" si="218"/>
        <v>0</v>
      </c>
      <c r="CB622" s="35">
        <f t="shared" ca="1" si="218"/>
        <v>0</v>
      </c>
      <c r="CC622" s="35">
        <f t="shared" ca="1" si="218"/>
        <v>0</v>
      </c>
      <c r="CD622" s="35">
        <f t="shared" ca="1" si="218"/>
        <v>0</v>
      </c>
      <c r="CE622" s="35">
        <f t="shared" ca="1" si="218"/>
        <v>0</v>
      </c>
      <c r="CF622" s="35">
        <f t="shared" ca="1" si="220"/>
        <v>0</v>
      </c>
      <c r="CG622" s="35">
        <f t="shared" ca="1" si="220"/>
        <v>0</v>
      </c>
      <c r="CH622" s="35">
        <f t="shared" ca="1" si="220"/>
        <v>0</v>
      </c>
      <c r="CI622" s="35">
        <f t="shared" ca="1" si="220"/>
        <v>0</v>
      </c>
      <c r="CJ622" s="35">
        <f t="shared" ca="1" si="220"/>
        <v>0</v>
      </c>
      <c r="CK622" s="35">
        <f t="shared" ca="1" si="220"/>
        <v>0</v>
      </c>
      <c r="CL622" s="35">
        <f t="shared" ca="1" si="220"/>
        <v>0</v>
      </c>
      <c r="CM622" s="35">
        <f t="shared" ca="1" si="221"/>
        <v>0</v>
      </c>
      <c r="CN622" s="35">
        <f t="shared" ca="1" si="221"/>
        <v>0</v>
      </c>
      <c r="CO622" s="35">
        <f t="shared" ca="1" si="221"/>
        <v>0</v>
      </c>
      <c r="CP622" s="35">
        <f t="shared" ca="1" si="221"/>
        <v>0</v>
      </c>
      <c r="CQ622" s="35">
        <f t="shared" ca="1" si="221"/>
        <v>0</v>
      </c>
      <c r="CR622" s="35">
        <f t="shared" ca="1" si="221"/>
        <v>0</v>
      </c>
      <c r="CS622" s="35">
        <f t="shared" ca="1" si="221"/>
        <v>0</v>
      </c>
      <c r="CT622" s="35">
        <f t="shared" ca="1" si="221"/>
        <v>0</v>
      </c>
      <c r="CU622" s="35">
        <f t="shared" ca="1" si="221"/>
        <v>0</v>
      </c>
      <c r="CV622" s="35">
        <f t="shared" ca="1" si="221"/>
        <v>0</v>
      </c>
      <c r="CW622" s="38">
        <f t="shared" ca="1" si="221"/>
        <v>0</v>
      </c>
      <c r="CX622" s="38">
        <f t="shared" ca="1" si="221"/>
        <v>0</v>
      </c>
      <c r="CY622" s="38">
        <f t="shared" ca="1" si="222"/>
        <v>0</v>
      </c>
      <c r="CZ622" s="39">
        <f t="shared" ca="1" si="222"/>
        <v>0</v>
      </c>
      <c r="DA622" s="35"/>
    </row>
    <row r="623" spans="4:105" x14ac:dyDescent="0.3">
      <c r="D623" s="19"/>
      <c r="E623" s="20"/>
      <c r="F623" s="21"/>
      <c r="G623" s="21"/>
      <c r="H623" s="21"/>
      <c r="I623" s="19"/>
      <c r="J623" s="19"/>
      <c r="K623" s="21"/>
      <c r="L623" s="21"/>
      <c r="M623" s="22"/>
      <c r="N623" s="22"/>
      <c r="O623" s="19"/>
      <c r="P623" s="21"/>
      <c r="Q623" s="62" t="str">
        <f>'Cutting Rules'!AD623</f>
        <v>0------------</v>
      </c>
      <c r="R623" s="23"/>
      <c r="S623" s="24"/>
      <c r="T623" s="78" t="s">
        <v>547</v>
      </c>
      <c r="U623" s="19"/>
      <c r="V623" s="25"/>
      <c r="W623" s="26"/>
      <c r="X623" s="27"/>
      <c r="Y623" s="47"/>
      <c r="Z623" s="121" t="str">
        <f>IFERROR(VLOOKUP(E623,[1]route!$E$3:$BL$10005,59,0),"")&amp;IFERROR(VLOOKUP(E623,[1]route!$E$3:$BL$10005,60,0),"")</f>
        <v/>
      </c>
      <c r="AA623" s="28">
        <f t="shared" si="214"/>
        <v>0</v>
      </c>
      <c r="AB623" s="77">
        <f t="shared" si="215"/>
        <v>0</v>
      </c>
      <c r="AC623" s="4">
        <f t="shared" si="213"/>
        <v>1</v>
      </c>
      <c r="AD623" s="29">
        <v>0</v>
      </c>
      <c r="AE623" s="30">
        <f ca="1">SUMIF([1]route!$E$3:$E$10005,E623,[1]!Table1[1])</f>
        <v>0</v>
      </c>
      <c r="AF623" s="30">
        <f ca="1">SUMIF([1]route!$E$3:$E$10005,E623,[1]!Table1[2])</f>
        <v>0</v>
      </c>
      <c r="AG623" s="30">
        <f ca="1">SUMIF([1]route!$E$3:$E$10005,E623,[1]!Table1[3])</f>
        <v>0</v>
      </c>
      <c r="AH623" s="30">
        <f ca="1">SUMIF([1]route!$E$3:$E$10005,E623,[1]!Table1[4])</f>
        <v>0</v>
      </c>
      <c r="AI623" s="30">
        <f ca="1">SUMIF([1]route!$E$3:$E$10005,E623,[1]!Table1[5])</f>
        <v>0</v>
      </c>
      <c r="AJ623" s="30">
        <f ca="1">SUMIF([1]route!$E$3:$E$10005,E623,[1]!Table1[6])</f>
        <v>0</v>
      </c>
      <c r="AK623" s="30">
        <f ca="1">SUMIF([1]route!$E$3:$E$10005,E623,[1]!Table1[7])</f>
        <v>0</v>
      </c>
      <c r="AL623" s="30">
        <f ca="1">SUMIF([1]route!$E$3:$E$10005,E623,[1]!Table1[8])</f>
        <v>0</v>
      </c>
      <c r="AM623" s="30">
        <f ca="1">SUMIF([1]route!$E$3:$E$10005,E623,[1]!Table1[9])</f>
        <v>0</v>
      </c>
      <c r="AN623" s="30">
        <f ca="1">SUMIF([1]route!$E$3:$E$10005,E623,[1]!Table1[10])</f>
        <v>0</v>
      </c>
      <c r="AO623" s="30">
        <f ca="1">SUMIF([1]route!$E$3:$E$10005,E623,[1]!Table1[11])</f>
        <v>0</v>
      </c>
      <c r="AP623" s="30">
        <f ca="1">SUMIF([1]route!$E$3:$E$10005,E623,[1]!Table1[12])</f>
        <v>0</v>
      </c>
      <c r="AQ623" s="30">
        <f ca="1">SUMIF([1]route!$E$3:$E$10005,E623,[1]!Table1[13])</f>
        <v>0</v>
      </c>
      <c r="AR623" s="30">
        <f ca="1">SUMIF([1]route!$E$3:$E$10005,E623,[1]!Table1[14])</f>
        <v>0</v>
      </c>
      <c r="AS623" s="30">
        <f ca="1">SUMIF([1]route!$E$3:$E$10005,E623,[1]!Table1[15])</f>
        <v>0</v>
      </c>
      <c r="AT623" s="30">
        <f ca="1">SUMIF([1]route!$E$3:$E$10005,E623,[1]!Table1[16])</f>
        <v>0</v>
      </c>
      <c r="AU623" s="30">
        <f ca="1">SUMIF([1]route!$E$3:$E$10005,E623,[1]!Table1[17])</f>
        <v>0</v>
      </c>
      <c r="AV623" s="30">
        <f ca="1">SUMIF([1]route!$E$3:$E$10005,E623,[1]!Table1[18])</f>
        <v>0</v>
      </c>
      <c r="AW623" s="30">
        <f ca="1">SUMIF([1]route!$E$3:$E$10005,E623,[1]!Table1[19])</f>
        <v>0</v>
      </c>
      <c r="AX623" s="30">
        <f ca="1">SUMIF([1]route!$E$3:$E$10005,E623,[1]!Table1[20])</f>
        <v>0</v>
      </c>
      <c r="AY623" s="30">
        <f ca="1">SUMIF([1]route!$E$3:$E$10005,E623,[1]!Table1[21])</f>
        <v>0</v>
      </c>
      <c r="AZ623" s="30">
        <f ca="1">SUMIF([1]route!$E$3:$E$10005,E623,[1]!Table1[22])</f>
        <v>0</v>
      </c>
      <c r="BA623" s="30">
        <f ca="1">SUMIF([1]route!$E$3:$E$10005,E623,[1]!Table1[23])</f>
        <v>0</v>
      </c>
      <c r="BB623" s="30">
        <f ca="1">SUMIF([1]route!$E$3:$E$10005,E623,[1]!Table1[24])</f>
        <v>0</v>
      </c>
      <c r="BC623" s="30">
        <f ca="1">SUMIF([1]route!$E$3:$E$10005,E623,[1]!Table1[25])</f>
        <v>0</v>
      </c>
      <c r="BD623" s="30">
        <f ca="1">SUMIF([1]route!$E$3:$E$10005,E623,[1]!Table1[26])</f>
        <v>0</v>
      </c>
      <c r="BE623" s="30">
        <f ca="1">SUMIF([1]route!$E$3:$E$10005,E623,[1]!Table1[27])</f>
        <v>0</v>
      </c>
      <c r="BF623" s="30">
        <f ca="1">SUMIF([1]route!$E$3:$E$10005,E623,[1]!Table1[28])</f>
        <v>0</v>
      </c>
      <c r="BG623" s="30">
        <f ca="1">SUMIF([1]route!$E$3:$E$10005,E623,[1]!Table1[29])</f>
        <v>0</v>
      </c>
      <c r="BH623" s="30">
        <f ca="1">SUMIF([1]route!$E$3:$E$10005,E623,[1]!Table1[30])</f>
        <v>0</v>
      </c>
      <c r="BI623" s="30">
        <f ca="1">SUMIF([1]route!$E$3:$E$10005,E623,[1]!Table1[31])</f>
        <v>0</v>
      </c>
      <c r="BJ623" s="30">
        <f ca="1">SUMIF([1]route!$E$3:$E$10005,E623,[1]!Table1[Remain PO])</f>
        <v>0</v>
      </c>
      <c r="BK623" s="31">
        <f ca="1">SUMIF([1]route!$E$3:$E$10005,E623,[1]!Table1[N+1])</f>
        <v>0</v>
      </c>
      <c r="BL623" s="31">
        <f ca="1">SUMIF([1]route!$E$3:$E$10005,E623,[1]!Table1[N+2])</f>
        <v>0</v>
      </c>
      <c r="BM623" s="31">
        <f ca="1">SUMIF([1]route!$E$3:$E$10005,E623,[1]!Table1[N+3])</f>
        <v>0</v>
      </c>
      <c r="BN623" s="32">
        <f ca="1">SUMIF([1]route!$E$3:$E$10005,E623,[1]!Table1[N+4])</f>
        <v>0</v>
      </c>
      <c r="BP623" s="37">
        <f t="shared" si="216"/>
        <v>0</v>
      </c>
      <c r="BQ623" s="35">
        <f t="shared" ca="1" si="219"/>
        <v>0</v>
      </c>
      <c r="BR623" s="35">
        <f t="shared" ca="1" si="219"/>
        <v>0</v>
      </c>
      <c r="BS623" s="35">
        <f t="shared" ca="1" si="219"/>
        <v>0</v>
      </c>
      <c r="BT623" s="35">
        <f t="shared" ca="1" si="218"/>
        <v>0</v>
      </c>
      <c r="BU623" s="35">
        <f t="shared" ca="1" si="218"/>
        <v>0</v>
      </c>
      <c r="BV623" s="35">
        <f t="shared" ca="1" si="218"/>
        <v>0</v>
      </c>
      <c r="BW623" s="35">
        <f t="shared" ca="1" si="218"/>
        <v>0</v>
      </c>
      <c r="BX623" s="35">
        <f t="shared" ca="1" si="218"/>
        <v>0</v>
      </c>
      <c r="BY623" s="35">
        <f t="shared" ca="1" si="218"/>
        <v>0</v>
      </c>
      <c r="BZ623" s="35">
        <f t="shared" ca="1" si="218"/>
        <v>0</v>
      </c>
      <c r="CA623" s="35">
        <f t="shared" ca="1" si="218"/>
        <v>0</v>
      </c>
      <c r="CB623" s="35">
        <f t="shared" ca="1" si="218"/>
        <v>0</v>
      </c>
      <c r="CC623" s="35">
        <f t="shared" ca="1" si="218"/>
        <v>0</v>
      </c>
      <c r="CD623" s="35">
        <f t="shared" ca="1" si="218"/>
        <v>0</v>
      </c>
      <c r="CE623" s="35">
        <f t="shared" ca="1" si="218"/>
        <v>0</v>
      </c>
      <c r="CF623" s="35">
        <f t="shared" ca="1" si="220"/>
        <v>0</v>
      </c>
      <c r="CG623" s="35">
        <f t="shared" ca="1" si="220"/>
        <v>0</v>
      </c>
      <c r="CH623" s="35">
        <f t="shared" ca="1" si="220"/>
        <v>0</v>
      </c>
      <c r="CI623" s="35">
        <f t="shared" ca="1" si="220"/>
        <v>0</v>
      </c>
      <c r="CJ623" s="35">
        <f t="shared" ca="1" si="220"/>
        <v>0</v>
      </c>
      <c r="CK623" s="35">
        <f t="shared" ca="1" si="220"/>
        <v>0</v>
      </c>
      <c r="CL623" s="35">
        <f t="shared" ca="1" si="220"/>
        <v>0</v>
      </c>
      <c r="CM623" s="35">
        <f t="shared" ca="1" si="221"/>
        <v>0</v>
      </c>
      <c r="CN623" s="35">
        <f t="shared" ca="1" si="221"/>
        <v>0</v>
      </c>
      <c r="CO623" s="35">
        <f t="shared" ca="1" si="221"/>
        <v>0</v>
      </c>
      <c r="CP623" s="35">
        <f t="shared" ca="1" si="221"/>
        <v>0</v>
      </c>
      <c r="CQ623" s="35">
        <f t="shared" ca="1" si="221"/>
        <v>0</v>
      </c>
      <c r="CR623" s="35">
        <f t="shared" ca="1" si="221"/>
        <v>0</v>
      </c>
      <c r="CS623" s="35">
        <f t="shared" ca="1" si="221"/>
        <v>0</v>
      </c>
      <c r="CT623" s="35">
        <f t="shared" ca="1" si="221"/>
        <v>0</v>
      </c>
      <c r="CU623" s="35">
        <f t="shared" ca="1" si="221"/>
        <v>0</v>
      </c>
      <c r="CV623" s="35">
        <f t="shared" ca="1" si="221"/>
        <v>0</v>
      </c>
      <c r="CW623" s="38">
        <f t="shared" ca="1" si="221"/>
        <v>0</v>
      </c>
      <c r="CX623" s="38">
        <f t="shared" ca="1" si="221"/>
        <v>0</v>
      </c>
      <c r="CY623" s="38">
        <f t="shared" ca="1" si="222"/>
        <v>0</v>
      </c>
      <c r="CZ623" s="39">
        <f t="shared" ca="1" si="222"/>
        <v>0</v>
      </c>
      <c r="DA623" s="35"/>
    </row>
    <row r="624" spans="4:105" x14ac:dyDescent="0.3">
      <c r="D624" s="19"/>
      <c r="E624" s="20"/>
      <c r="F624" s="21"/>
      <c r="G624" s="21"/>
      <c r="H624" s="21"/>
      <c r="I624" s="19"/>
      <c r="J624" s="19"/>
      <c r="K624" s="21"/>
      <c r="L624" s="21"/>
      <c r="M624" s="22"/>
      <c r="N624" s="22"/>
      <c r="O624" s="19"/>
      <c r="P624" s="21"/>
      <c r="Q624" s="62" t="str">
        <f>'Cutting Rules'!AD624</f>
        <v>0------------</v>
      </c>
      <c r="R624" s="23"/>
      <c r="S624" s="24"/>
      <c r="T624" s="78" t="s">
        <v>547</v>
      </c>
      <c r="U624" s="19"/>
      <c r="V624" s="25"/>
      <c r="W624" s="26"/>
      <c r="X624" s="27"/>
      <c r="Y624" s="47"/>
      <c r="Z624" s="121" t="str">
        <f>IFERROR(VLOOKUP(E624,[1]route!$E$3:$BL$10005,59,0),"")&amp;IFERROR(VLOOKUP(E624,[1]route!$E$3:$BL$10005,60,0),"")</f>
        <v/>
      </c>
      <c r="AA624" s="28">
        <f t="shared" si="214"/>
        <v>0</v>
      </c>
      <c r="AB624" s="77">
        <f t="shared" si="215"/>
        <v>0</v>
      </c>
      <c r="AC624" s="4">
        <f t="shared" si="213"/>
        <v>1</v>
      </c>
      <c r="AD624" s="29">
        <v>0</v>
      </c>
      <c r="AE624" s="30">
        <f ca="1">SUMIF([1]route!$E$3:$E$10005,E624,[1]!Table1[1])</f>
        <v>0</v>
      </c>
      <c r="AF624" s="30">
        <f ca="1">SUMIF([1]route!$E$3:$E$10005,E624,[1]!Table1[2])</f>
        <v>0</v>
      </c>
      <c r="AG624" s="30">
        <f ca="1">SUMIF([1]route!$E$3:$E$10005,E624,[1]!Table1[3])</f>
        <v>0</v>
      </c>
      <c r="AH624" s="30">
        <f ca="1">SUMIF([1]route!$E$3:$E$10005,E624,[1]!Table1[4])</f>
        <v>0</v>
      </c>
      <c r="AI624" s="30">
        <f ca="1">SUMIF([1]route!$E$3:$E$10005,E624,[1]!Table1[5])</f>
        <v>0</v>
      </c>
      <c r="AJ624" s="30">
        <f ca="1">SUMIF([1]route!$E$3:$E$10005,E624,[1]!Table1[6])</f>
        <v>0</v>
      </c>
      <c r="AK624" s="30">
        <f ca="1">SUMIF([1]route!$E$3:$E$10005,E624,[1]!Table1[7])</f>
        <v>0</v>
      </c>
      <c r="AL624" s="30">
        <f ca="1">SUMIF([1]route!$E$3:$E$10005,E624,[1]!Table1[8])</f>
        <v>0</v>
      </c>
      <c r="AM624" s="30">
        <f ca="1">SUMIF([1]route!$E$3:$E$10005,E624,[1]!Table1[9])</f>
        <v>0</v>
      </c>
      <c r="AN624" s="30">
        <f ca="1">SUMIF([1]route!$E$3:$E$10005,E624,[1]!Table1[10])</f>
        <v>0</v>
      </c>
      <c r="AO624" s="30">
        <f ca="1">SUMIF([1]route!$E$3:$E$10005,E624,[1]!Table1[11])</f>
        <v>0</v>
      </c>
      <c r="AP624" s="30">
        <f ca="1">SUMIF([1]route!$E$3:$E$10005,E624,[1]!Table1[12])</f>
        <v>0</v>
      </c>
      <c r="AQ624" s="30">
        <f ca="1">SUMIF([1]route!$E$3:$E$10005,E624,[1]!Table1[13])</f>
        <v>0</v>
      </c>
      <c r="AR624" s="30">
        <f ca="1">SUMIF([1]route!$E$3:$E$10005,E624,[1]!Table1[14])</f>
        <v>0</v>
      </c>
      <c r="AS624" s="30">
        <f ca="1">SUMIF([1]route!$E$3:$E$10005,E624,[1]!Table1[15])</f>
        <v>0</v>
      </c>
      <c r="AT624" s="30">
        <f ca="1">SUMIF([1]route!$E$3:$E$10005,E624,[1]!Table1[16])</f>
        <v>0</v>
      </c>
      <c r="AU624" s="30">
        <f ca="1">SUMIF([1]route!$E$3:$E$10005,E624,[1]!Table1[17])</f>
        <v>0</v>
      </c>
      <c r="AV624" s="30">
        <f ca="1">SUMIF([1]route!$E$3:$E$10005,E624,[1]!Table1[18])</f>
        <v>0</v>
      </c>
      <c r="AW624" s="30">
        <f ca="1">SUMIF([1]route!$E$3:$E$10005,E624,[1]!Table1[19])</f>
        <v>0</v>
      </c>
      <c r="AX624" s="30">
        <f ca="1">SUMIF([1]route!$E$3:$E$10005,E624,[1]!Table1[20])</f>
        <v>0</v>
      </c>
      <c r="AY624" s="30">
        <f ca="1">SUMIF([1]route!$E$3:$E$10005,E624,[1]!Table1[21])</f>
        <v>0</v>
      </c>
      <c r="AZ624" s="30">
        <f ca="1">SUMIF([1]route!$E$3:$E$10005,E624,[1]!Table1[22])</f>
        <v>0</v>
      </c>
      <c r="BA624" s="30">
        <f ca="1">SUMIF([1]route!$E$3:$E$10005,E624,[1]!Table1[23])</f>
        <v>0</v>
      </c>
      <c r="BB624" s="30">
        <f ca="1">SUMIF([1]route!$E$3:$E$10005,E624,[1]!Table1[24])</f>
        <v>0</v>
      </c>
      <c r="BC624" s="30">
        <f ca="1">SUMIF([1]route!$E$3:$E$10005,E624,[1]!Table1[25])</f>
        <v>0</v>
      </c>
      <c r="BD624" s="30">
        <f ca="1">SUMIF([1]route!$E$3:$E$10005,E624,[1]!Table1[26])</f>
        <v>0</v>
      </c>
      <c r="BE624" s="30">
        <f ca="1">SUMIF([1]route!$E$3:$E$10005,E624,[1]!Table1[27])</f>
        <v>0</v>
      </c>
      <c r="BF624" s="30">
        <f ca="1">SUMIF([1]route!$E$3:$E$10005,E624,[1]!Table1[28])</f>
        <v>0</v>
      </c>
      <c r="BG624" s="30">
        <f ca="1">SUMIF([1]route!$E$3:$E$10005,E624,[1]!Table1[29])</f>
        <v>0</v>
      </c>
      <c r="BH624" s="30">
        <f ca="1">SUMIF([1]route!$E$3:$E$10005,E624,[1]!Table1[30])</f>
        <v>0</v>
      </c>
      <c r="BI624" s="30">
        <f ca="1">SUMIF([1]route!$E$3:$E$10005,E624,[1]!Table1[31])</f>
        <v>0</v>
      </c>
      <c r="BJ624" s="30">
        <f ca="1">SUMIF([1]route!$E$3:$E$10005,E624,[1]!Table1[Remain PO])</f>
        <v>0</v>
      </c>
      <c r="BK624" s="31">
        <f ca="1">SUMIF([1]route!$E$3:$E$10005,E624,[1]!Table1[N+1])</f>
        <v>0</v>
      </c>
      <c r="BL624" s="31">
        <f ca="1">SUMIF([1]route!$E$3:$E$10005,E624,[1]!Table1[N+2])</f>
        <v>0</v>
      </c>
      <c r="BM624" s="31">
        <f ca="1">SUMIF([1]route!$E$3:$E$10005,E624,[1]!Table1[N+3])</f>
        <v>0</v>
      </c>
      <c r="BN624" s="32">
        <f ca="1">SUMIF([1]route!$E$3:$E$10005,E624,[1]!Table1[N+4])</f>
        <v>0</v>
      </c>
      <c r="BP624" s="37">
        <f t="shared" si="216"/>
        <v>0</v>
      </c>
      <c r="BQ624" s="35">
        <f t="shared" ca="1" si="219"/>
        <v>0</v>
      </c>
      <c r="BR624" s="35">
        <f t="shared" ca="1" si="219"/>
        <v>0</v>
      </c>
      <c r="BS624" s="35">
        <f t="shared" ca="1" si="219"/>
        <v>0</v>
      </c>
      <c r="BT624" s="35">
        <f t="shared" ca="1" si="218"/>
        <v>0</v>
      </c>
      <c r="BU624" s="35">
        <f t="shared" ca="1" si="218"/>
        <v>0</v>
      </c>
      <c r="BV624" s="35">
        <f t="shared" ca="1" si="218"/>
        <v>0</v>
      </c>
      <c r="BW624" s="35">
        <f t="shared" ca="1" si="218"/>
        <v>0</v>
      </c>
      <c r="BX624" s="35">
        <f t="shared" ca="1" si="218"/>
        <v>0</v>
      </c>
      <c r="BY624" s="35">
        <f t="shared" ca="1" si="218"/>
        <v>0</v>
      </c>
      <c r="BZ624" s="35">
        <f t="shared" ca="1" si="218"/>
        <v>0</v>
      </c>
      <c r="CA624" s="35">
        <f t="shared" ca="1" si="218"/>
        <v>0</v>
      </c>
      <c r="CB624" s="35">
        <f t="shared" ca="1" si="218"/>
        <v>0</v>
      </c>
      <c r="CC624" s="35">
        <f t="shared" ref="CC624:CQ662" ca="1" si="223">CB624-AQ624</f>
        <v>0</v>
      </c>
      <c r="CD624" s="35">
        <f t="shared" ca="1" si="223"/>
        <v>0</v>
      </c>
      <c r="CE624" s="35">
        <f t="shared" ca="1" si="223"/>
        <v>0</v>
      </c>
      <c r="CF624" s="35">
        <f t="shared" ca="1" si="220"/>
        <v>0</v>
      </c>
      <c r="CG624" s="35">
        <f t="shared" ca="1" si="220"/>
        <v>0</v>
      </c>
      <c r="CH624" s="35">
        <f t="shared" ca="1" si="220"/>
        <v>0</v>
      </c>
      <c r="CI624" s="35">
        <f t="shared" ca="1" si="220"/>
        <v>0</v>
      </c>
      <c r="CJ624" s="35">
        <f t="shared" ca="1" si="220"/>
        <v>0</v>
      </c>
      <c r="CK624" s="35">
        <f t="shared" ca="1" si="220"/>
        <v>0</v>
      </c>
      <c r="CL624" s="35">
        <f t="shared" ca="1" si="220"/>
        <v>0</v>
      </c>
      <c r="CM624" s="35">
        <f t="shared" ca="1" si="221"/>
        <v>0</v>
      </c>
      <c r="CN624" s="35">
        <f t="shared" ca="1" si="221"/>
        <v>0</v>
      </c>
      <c r="CO624" s="35">
        <f t="shared" ca="1" si="221"/>
        <v>0</v>
      </c>
      <c r="CP624" s="35">
        <f t="shared" ca="1" si="221"/>
        <v>0</v>
      </c>
      <c r="CQ624" s="35">
        <f t="shared" ca="1" si="221"/>
        <v>0</v>
      </c>
      <c r="CR624" s="35">
        <f t="shared" ca="1" si="221"/>
        <v>0</v>
      </c>
      <c r="CS624" s="35">
        <f t="shared" ca="1" si="221"/>
        <v>0</v>
      </c>
      <c r="CT624" s="35">
        <f t="shared" ca="1" si="221"/>
        <v>0</v>
      </c>
      <c r="CU624" s="35">
        <f t="shared" ca="1" si="221"/>
        <v>0</v>
      </c>
      <c r="CV624" s="35">
        <f t="shared" ca="1" si="221"/>
        <v>0</v>
      </c>
      <c r="CW624" s="38">
        <f t="shared" ca="1" si="221"/>
        <v>0</v>
      </c>
      <c r="CX624" s="38">
        <f t="shared" ca="1" si="221"/>
        <v>0</v>
      </c>
      <c r="CY624" s="38">
        <f t="shared" ca="1" si="222"/>
        <v>0</v>
      </c>
      <c r="CZ624" s="39">
        <f t="shared" ca="1" si="222"/>
        <v>0</v>
      </c>
      <c r="DA624" s="35"/>
    </row>
    <row r="625" spans="4:105" x14ac:dyDescent="0.3">
      <c r="D625" s="19"/>
      <c r="E625" s="20"/>
      <c r="F625" s="21"/>
      <c r="G625" s="21"/>
      <c r="H625" s="21"/>
      <c r="I625" s="19"/>
      <c r="J625" s="19"/>
      <c r="K625" s="21"/>
      <c r="L625" s="21"/>
      <c r="M625" s="22"/>
      <c r="N625" s="22"/>
      <c r="O625" s="19"/>
      <c r="P625" s="21"/>
      <c r="Q625" s="62" t="str">
        <f>'Cutting Rules'!AD625</f>
        <v>0------------</v>
      </c>
      <c r="R625" s="23"/>
      <c r="S625" s="24"/>
      <c r="T625" s="78" t="s">
        <v>547</v>
      </c>
      <c r="U625" s="19"/>
      <c r="V625" s="25"/>
      <c r="W625" s="26"/>
      <c r="X625" s="27"/>
      <c r="Y625" s="47"/>
      <c r="Z625" s="121" t="str">
        <f>IFERROR(VLOOKUP(E625,[1]route!$E$3:$BL$10005,59,0),"")&amp;IFERROR(VLOOKUP(E625,[1]route!$E$3:$BL$10005,60,0),"")</f>
        <v/>
      </c>
      <c r="AA625" s="28">
        <f t="shared" si="214"/>
        <v>0</v>
      </c>
      <c r="AB625" s="77">
        <f t="shared" si="215"/>
        <v>0</v>
      </c>
      <c r="AC625" s="4">
        <f t="shared" si="213"/>
        <v>1</v>
      </c>
      <c r="AD625" s="29">
        <v>0</v>
      </c>
      <c r="AE625" s="30">
        <f ca="1">SUMIF([1]route!$E$3:$E$10005,E625,[1]!Table1[1])</f>
        <v>0</v>
      </c>
      <c r="AF625" s="30">
        <f ca="1">SUMIF([1]route!$E$3:$E$10005,E625,[1]!Table1[2])</f>
        <v>0</v>
      </c>
      <c r="AG625" s="30">
        <f ca="1">SUMIF([1]route!$E$3:$E$10005,E625,[1]!Table1[3])</f>
        <v>0</v>
      </c>
      <c r="AH625" s="30">
        <f ca="1">SUMIF([1]route!$E$3:$E$10005,E625,[1]!Table1[4])</f>
        <v>0</v>
      </c>
      <c r="AI625" s="30">
        <f ca="1">SUMIF([1]route!$E$3:$E$10005,E625,[1]!Table1[5])</f>
        <v>0</v>
      </c>
      <c r="AJ625" s="30">
        <f ca="1">SUMIF([1]route!$E$3:$E$10005,E625,[1]!Table1[6])</f>
        <v>0</v>
      </c>
      <c r="AK625" s="30">
        <f ca="1">SUMIF([1]route!$E$3:$E$10005,E625,[1]!Table1[7])</f>
        <v>0</v>
      </c>
      <c r="AL625" s="30">
        <f ca="1">SUMIF([1]route!$E$3:$E$10005,E625,[1]!Table1[8])</f>
        <v>0</v>
      </c>
      <c r="AM625" s="30">
        <f ca="1">SUMIF([1]route!$E$3:$E$10005,E625,[1]!Table1[9])</f>
        <v>0</v>
      </c>
      <c r="AN625" s="30">
        <f ca="1">SUMIF([1]route!$E$3:$E$10005,E625,[1]!Table1[10])</f>
        <v>0</v>
      </c>
      <c r="AO625" s="30">
        <f ca="1">SUMIF([1]route!$E$3:$E$10005,E625,[1]!Table1[11])</f>
        <v>0</v>
      </c>
      <c r="AP625" s="30">
        <f ca="1">SUMIF([1]route!$E$3:$E$10005,E625,[1]!Table1[12])</f>
        <v>0</v>
      </c>
      <c r="AQ625" s="30">
        <f ca="1">SUMIF([1]route!$E$3:$E$10005,E625,[1]!Table1[13])</f>
        <v>0</v>
      </c>
      <c r="AR625" s="30">
        <f ca="1">SUMIF([1]route!$E$3:$E$10005,E625,[1]!Table1[14])</f>
        <v>0</v>
      </c>
      <c r="AS625" s="30">
        <f ca="1">SUMIF([1]route!$E$3:$E$10005,E625,[1]!Table1[15])</f>
        <v>0</v>
      </c>
      <c r="AT625" s="30">
        <f ca="1">SUMIF([1]route!$E$3:$E$10005,E625,[1]!Table1[16])</f>
        <v>0</v>
      </c>
      <c r="AU625" s="30">
        <f ca="1">SUMIF([1]route!$E$3:$E$10005,E625,[1]!Table1[17])</f>
        <v>0</v>
      </c>
      <c r="AV625" s="30">
        <f ca="1">SUMIF([1]route!$E$3:$E$10005,E625,[1]!Table1[18])</f>
        <v>0</v>
      </c>
      <c r="AW625" s="30">
        <f ca="1">SUMIF([1]route!$E$3:$E$10005,E625,[1]!Table1[19])</f>
        <v>0</v>
      </c>
      <c r="AX625" s="30">
        <f ca="1">SUMIF([1]route!$E$3:$E$10005,E625,[1]!Table1[20])</f>
        <v>0</v>
      </c>
      <c r="AY625" s="30">
        <f ca="1">SUMIF([1]route!$E$3:$E$10005,E625,[1]!Table1[21])</f>
        <v>0</v>
      </c>
      <c r="AZ625" s="30">
        <f ca="1">SUMIF([1]route!$E$3:$E$10005,E625,[1]!Table1[22])</f>
        <v>0</v>
      </c>
      <c r="BA625" s="30">
        <f ca="1">SUMIF([1]route!$E$3:$E$10005,E625,[1]!Table1[23])</f>
        <v>0</v>
      </c>
      <c r="BB625" s="30">
        <f ca="1">SUMIF([1]route!$E$3:$E$10005,E625,[1]!Table1[24])</f>
        <v>0</v>
      </c>
      <c r="BC625" s="30">
        <f ca="1">SUMIF([1]route!$E$3:$E$10005,E625,[1]!Table1[25])</f>
        <v>0</v>
      </c>
      <c r="BD625" s="30">
        <f ca="1">SUMIF([1]route!$E$3:$E$10005,E625,[1]!Table1[26])</f>
        <v>0</v>
      </c>
      <c r="BE625" s="30">
        <f ca="1">SUMIF([1]route!$E$3:$E$10005,E625,[1]!Table1[27])</f>
        <v>0</v>
      </c>
      <c r="BF625" s="30">
        <f ca="1">SUMIF([1]route!$E$3:$E$10005,E625,[1]!Table1[28])</f>
        <v>0</v>
      </c>
      <c r="BG625" s="30">
        <f ca="1">SUMIF([1]route!$E$3:$E$10005,E625,[1]!Table1[29])</f>
        <v>0</v>
      </c>
      <c r="BH625" s="30">
        <f ca="1">SUMIF([1]route!$E$3:$E$10005,E625,[1]!Table1[30])</f>
        <v>0</v>
      </c>
      <c r="BI625" s="30">
        <f ca="1">SUMIF([1]route!$E$3:$E$10005,E625,[1]!Table1[31])</f>
        <v>0</v>
      </c>
      <c r="BJ625" s="30">
        <f ca="1">SUMIF([1]route!$E$3:$E$10005,E625,[1]!Table1[Remain PO])</f>
        <v>0</v>
      </c>
      <c r="BK625" s="31">
        <f ca="1">SUMIF([1]route!$E$3:$E$10005,E625,[1]!Table1[N+1])</f>
        <v>0</v>
      </c>
      <c r="BL625" s="31">
        <f ca="1">SUMIF([1]route!$E$3:$E$10005,E625,[1]!Table1[N+2])</f>
        <v>0</v>
      </c>
      <c r="BM625" s="31">
        <f ca="1">SUMIF([1]route!$E$3:$E$10005,E625,[1]!Table1[N+3])</f>
        <v>0</v>
      </c>
      <c r="BN625" s="32">
        <f ca="1">SUMIF([1]route!$E$3:$E$10005,E625,[1]!Table1[N+4])</f>
        <v>0</v>
      </c>
      <c r="BP625" s="37">
        <f t="shared" si="216"/>
        <v>0</v>
      </c>
      <c r="BQ625" s="35">
        <f t="shared" ca="1" si="219"/>
        <v>0</v>
      </c>
      <c r="BR625" s="35">
        <f t="shared" ca="1" si="219"/>
        <v>0</v>
      </c>
      <c r="BS625" s="35">
        <f t="shared" ca="1" si="219"/>
        <v>0</v>
      </c>
      <c r="BT625" s="35">
        <f t="shared" ca="1" si="219"/>
        <v>0</v>
      </c>
      <c r="BU625" s="35">
        <f t="shared" ca="1" si="219"/>
        <v>0</v>
      </c>
      <c r="BV625" s="35">
        <f t="shared" ca="1" si="219"/>
        <v>0</v>
      </c>
      <c r="BW625" s="35">
        <f t="shared" ca="1" si="219"/>
        <v>0</v>
      </c>
      <c r="BX625" s="35">
        <f t="shared" ca="1" si="219"/>
        <v>0</v>
      </c>
      <c r="BY625" s="35">
        <f t="shared" ca="1" si="219"/>
        <v>0</v>
      </c>
      <c r="BZ625" s="35">
        <f t="shared" ca="1" si="219"/>
        <v>0</v>
      </c>
      <c r="CA625" s="35">
        <f t="shared" ca="1" si="219"/>
        <v>0</v>
      </c>
      <c r="CB625" s="35">
        <f t="shared" ca="1" si="219"/>
        <v>0</v>
      </c>
      <c r="CC625" s="35">
        <f t="shared" ca="1" si="223"/>
        <v>0</v>
      </c>
      <c r="CD625" s="35">
        <f t="shared" ca="1" si="223"/>
        <v>0</v>
      </c>
      <c r="CE625" s="35">
        <f t="shared" ca="1" si="223"/>
        <v>0</v>
      </c>
      <c r="CF625" s="35">
        <f t="shared" ca="1" si="220"/>
        <v>0</v>
      </c>
      <c r="CG625" s="35">
        <f t="shared" ca="1" si="220"/>
        <v>0</v>
      </c>
      <c r="CH625" s="35">
        <f t="shared" ca="1" si="220"/>
        <v>0</v>
      </c>
      <c r="CI625" s="35">
        <f t="shared" ca="1" si="220"/>
        <v>0</v>
      </c>
      <c r="CJ625" s="35">
        <f t="shared" ca="1" si="220"/>
        <v>0</v>
      </c>
      <c r="CK625" s="35">
        <f t="shared" ca="1" si="220"/>
        <v>0</v>
      </c>
      <c r="CL625" s="35">
        <f t="shared" ca="1" si="220"/>
        <v>0</v>
      </c>
      <c r="CM625" s="35">
        <f t="shared" ca="1" si="221"/>
        <v>0</v>
      </c>
      <c r="CN625" s="35">
        <f t="shared" ca="1" si="221"/>
        <v>0</v>
      </c>
      <c r="CO625" s="35">
        <f t="shared" ca="1" si="221"/>
        <v>0</v>
      </c>
      <c r="CP625" s="35">
        <f t="shared" ca="1" si="221"/>
        <v>0</v>
      </c>
      <c r="CQ625" s="35">
        <f t="shared" ca="1" si="221"/>
        <v>0</v>
      </c>
      <c r="CR625" s="35">
        <f t="shared" ca="1" si="221"/>
        <v>0</v>
      </c>
      <c r="CS625" s="35">
        <f t="shared" ca="1" si="221"/>
        <v>0</v>
      </c>
      <c r="CT625" s="35">
        <f t="shared" ca="1" si="221"/>
        <v>0</v>
      </c>
      <c r="CU625" s="35">
        <f t="shared" ca="1" si="221"/>
        <v>0</v>
      </c>
      <c r="CV625" s="35">
        <f t="shared" ca="1" si="221"/>
        <v>0</v>
      </c>
      <c r="CW625" s="38">
        <f t="shared" ca="1" si="221"/>
        <v>0</v>
      </c>
      <c r="CX625" s="38">
        <f t="shared" ca="1" si="221"/>
        <v>0</v>
      </c>
      <c r="CY625" s="38">
        <f t="shared" ca="1" si="222"/>
        <v>0</v>
      </c>
      <c r="CZ625" s="39">
        <f t="shared" ca="1" si="222"/>
        <v>0</v>
      </c>
      <c r="DA625" s="35"/>
    </row>
    <row r="626" spans="4:105" x14ac:dyDescent="0.3">
      <c r="D626" s="19"/>
      <c r="E626" s="20"/>
      <c r="F626" s="21"/>
      <c r="G626" s="21"/>
      <c r="H626" s="21"/>
      <c r="I626" s="19"/>
      <c r="J626" s="19"/>
      <c r="K626" s="21"/>
      <c r="L626" s="21"/>
      <c r="M626" s="22"/>
      <c r="N626" s="22"/>
      <c r="O626" s="19"/>
      <c r="P626" s="21"/>
      <c r="Q626" s="62" t="str">
        <f>'Cutting Rules'!AD626</f>
        <v>0------------</v>
      </c>
      <c r="R626" s="23"/>
      <c r="S626" s="24"/>
      <c r="T626" s="78" t="s">
        <v>547</v>
      </c>
      <c r="U626" s="19"/>
      <c r="V626" s="25"/>
      <c r="W626" s="26"/>
      <c r="X626" s="27"/>
      <c r="Y626" s="47"/>
      <c r="Z626" s="121" t="str">
        <f>IFERROR(VLOOKUP(E626,[1]route!$E$3:$BL$10005,59,0),"")&amp;IFERROR(VLOOKUP(E626,[1]route!$E$3:$BL$10005,60,0),"")</f>
        <v/>
      </c>
      <c r="AA626" s="28">
        <f t="shared" si="214"/>
        <v>0</v>
      </c>
      <c r="AB626" s="77">
        <f t="shared" si="215"/>
        <v>0</v>
      </c>
      <c r="AC626" s="4">
        <f t="shared" si="213"/>
        <v>1</v>
      </c>
      <c r="AD626" s="29">
        <v>0</v>
      </c>
      <c r="AE626" s="30">
        <f ca="1">SUMIF([1]route!$E$3:$E$10005,E626,[1]!Table1[1])</f>
        <v>0</v>
      </c>
      <c r="AF626" s="30">
        <f ca="1">SUMIF([1]route!$E$3:$E$10005,E626,[1]!Table1[2])</f>
        <v>0</v>
      </c>
      <c r="AG626" s="30">
        <f ca="1">SUMIF([1]route!$E$3:$E$10005,E626,[1]!Table1[3])</f>
        <v>0</v>
      </c>
      <c r="AH626" s="30">
        <f ca="1">SUMIF([1]route!$E$3:$E$10005,E626,[1]!Table1[4])</f>
        <v>0</v>
      </c>
      <c r="AI626" s="30">
        <f ca="1">SUMIF([1]route!$E$3:$E$10005,E626,[1]!Table1[5])</f>
        <v>0</v>
      </c>
      <c r="AJ626" s="30">
        <f ca="1">SUMIF([1]route!$E$3:$E$10005,E626,[1]!Table1[6])</f>
        <v>0</v>
      </c>
      <c r="AK626" s="30">
        <f ca="1">SUMIF([1]route!$E$3:$E$10005,E626,[1]!Table1[7])</f>
        <v>0</v>
      </c>
      <c r="AL626" s="30">
        <f ca="1">SUMIF([1]route!$E$3:$E$10005,E626,[1]!Table1[8])</f>
        <v>0</v>
      </c>
      <c r="AM626" s="30">
        <f ca="1">SUMIF([1]route!$E$3:$E$10005,E626,[1]!Table1[9])</f>
        <v>0</v>
      </c>
      <c r="AN626" s="30">
        <f ca="1">SUMIF([1]route!$E$3:$E$10005,E626,[1]!Table1[10])</f>
        <v>0</v>
      </c>
      <c r="AO626" s="30">
        <f ca="1">SUMIF([1]route!$E$3:$E$10005,E626,[1]!Table1[11])</f>
        <v>0</v>
      </c>
      <c r="AP626" s="30">
        <f ca="1">SUMIF([1]route!$E$3:$E$10005,E626,[1]!Table1[12])</f>
        <v>0</v>
      </c>
      <c r="AQ626" s="30">
        <f ca="1">SUMIF([1]route!$E$3:$E$10005,E626,[1]!Table1[13])</f>
        <v>0</v>
      </c>
      <c r="AR626" s="30">
        <f ca="1">SUMIF([1]route!$E$3:$E$10005,E626,[1]!Table1[14])</f>
        <v>0</v>
      </c>
      <c r="AS626" s="30">
        <f ca="1">SUMIF([1]route!$E$3:$E$10005,E626,[1]!Table1[15])</f>
        <v>0</v>
      </c>
      <c r="AT626" s="30">
        <f ca="1">SUMIF([1]route!$E$3:$E$10005,E626,[1]!Table1[16])</f>
        <v>0</v>
      </c>
      <c r="AU626" s="30">
        <f ca="1">SUMIF([1]route!$E$3:$E$10005,E626,[1]!Table1[17])</f>
        <v>0</v>
      </c>
      <c r="AV626" s="30">
        <f ca="1">SUMIF([1]route!$E$3:$E$10005,E626,[1]!Table1[18])</f>
        <v>0</v>
      </c>
      <c r="AW626" s="30">
        <f ca="1">SUMIF([1]route!$E$3:$E$10005,E626,[1]!Table1[19])</f>
        <v>0</v>
      </c>
      <c r="AX626" s="30">
        <f ca="1">SUMIF([1]route!$E$3:$E$10005,E626,[1]!Table1[20])</f>
        <v>0</v>
      </c>
      <c r="AY626" s="30">
        <f ca="1">SUMIF([1]route!$E$3:$E$10005,E626,[1]!Table1[21])</f>
        <v>0</v>
      </c>
      <c r="AZ626" s="30">
        <f ca="1">SUMIF([1]route!$E$3:$E$10005,E626,[1]!Table1[22])</f>
        <v>0</v>
      </c>
      <c r="BA626" s="30">
        <f ca="1">SUMIF([1]route!$E$3:$E$10005,E626,[1]!Table1[23])</f>
        <v>0</v>
      </c>
      <c r="BB626" s="30">
        <f ca="1">SUMIF([1]route!$E$3:$E$10005,E626,[1]!Table1[24])</f>
        <v>0</v>
      </c>
      <c r="BC626" s="30">
        <f ca="1">SUMIF([1]route!$E$3:$E$10005,E626,[1]!Table1[25])</f>
        <v>0</v>
      </c>
      <c r="BD626" s="30">
        <f ca="1">SUMIF([1]route!$E$3:$E$10005,E626,[1]!Table1[26])</f>
        <v>0</v>
      </c>
      <c r="BE626" s="30">
        <f ca="1">SUMIF([1]route!$E$3:$E$10005,E626,[1]!Table1[27])</f>
        <v>0</v>
      </c>
      <c r="BF626" s="30">
        <f ca="1">SUMIF([1]route!$E$3:$E$10005,E626,[1]!Table1[28])</f>
        <v>0</v>
      </c>
      <c r="BG626" s="30">
        <f ca="1">SUMIF([1]route!$E$3:$E$10005,E626,[1]!Table1[29])</f>
        <v>0</v>
      </c>
      <c r="BH626" s="30">
        <f ca="1">SUMIF([1]route!$E$3:$E$10005,E626,[1]!Table1[30])</f>
        <v>0</v>
      </c>
      <c r="BI626" s="30">
        <f ca="1">SUMIF([1]route!$E$3:$E$10005,E626,[1]!Table1[31])</f>
        <v>0</v>
      </c>
      <c r="BJ626" s="30">
        <f ca="1">SUMIF([1]route!$E$3:$E$10005,E626,[1]!Table1[Remain PO])</f>
        <v>0</v>
      </c>
      <c r="BK626" s="31">
        <f ca="1">SUMIF([1]route!$E$3:$E$10005,E626,[1]!Table1[N+1])</f>
        <v>0</v>
      </c>
      <c r="BL626" s="31">
        <f ca="1">SUMIF([1]route!$E$3:$E$10005,E626,[1]!Table1[N+2])</f>
        <v>0</v>
      </c>
      <c r="BM626" s="31">
        <f ca="1">SUMIF([1]route!$E$3:$E$10005,E626,[1]!Table1[N+3])</f>
        <v>0</v>
      </c>
      <c r="BN626" s="32">
        <f ca="1">SUMIF([1]route!$E$3:$E$10005,E626,[1]!Table1[N+4])</f>
        <v>0</v>
      </c>
      <c r="BP626" s="37">
        <f t="shared" si="216"/>
        <v>0</v>
      </c>
      <c r="BQ626" s="35">
        <f t="shared" ca="1" si="219"/>
        <v>0</v>
      </c>
      <c r="BR626" s="35">
        <f t="shared" ca="1" si="219"/>
        <v>0</v>
      </c>
      <c r="BS626" s="35">
        <f t="shared" ca="1" si="219"/>
        <v>0</v>
      </c>
      <c r="BT626" s="35">
        <f t="shared" ca="1" si="219"/>
        <v>0</v>
      </c>
      <c r="BU626" s="35">
        <f t="shared" ca="1" si="219"/>
        <v>0</v>
      </c>
      <c r="BV626" s="35">
        <f t="shared" ca="1" si="219"/>
        <v>0</v>
      </c>
      <c r="BW626" s="35">
        <f t="shared" ca="1" si="219"/>
        <v>0</v>
      </c>
      <c r="BX626" s="35">
        <f t="shared" ca="1" si="219"/>
        <v>0</v>
      </c>
      <c r="BY626" s="35">
        <f t="shared" ca="1" si="219"/>
        <v>0</v>
      </c>
      <c r="BZ626" s="35">
        <f t="shared" ca="1" si="219"/>
        <v>0</v>
      </c>
      <c r="CA626" s="35">
        <f t="shared" ca="1" si="219"/>
        <v>0</v>
      </c>
      <c r="CB626" s="35">
        <f t="shared" ca="1" si="219"/>
        <v>0</v>
      </c>
      <c r="CC626" s="35">
        <f t="shared" ca="1" si="223"/>
        <v>0</v>
      </c>
      <c r="CD626" s="35">
        <f t="shared" ca="1" si="223"/>
        <v>0</v>
      </c>
      <c r="CE626" s="35">
        <f t="shared" ca="1" si="223"/>
        <v>0</v>
      </c>
      <c r="CF626" s="35">
        <f t="shared" ca="1" si="220"/>
        <v>0</v>
      </c>
      <c r="CG626" s="35">
        <f t="shared" ca="1" si="220"/>
        <v>0</v>
      </c>
      <c r="CH626" s="35">
        <f t="shared" ca="1" si="220"/>
        <v>0</v>
      </c>
      <c r="CI626" s="35">
        <f t="shared" ca="1" si="220"/>
        <v>0</v>
      </c>
      <c r="CJ626" s="35">
        <f t="shared" ca="1" si="220"/>
        <v>0</v>
      </c>
      <c r="CK626" s="35">
        <f t="shared" ca="1" si="220"/>
        <v>0</v>
      </c>
      <c r="CL626" s="35">
        <f t="shared" ca="1" si="220"/>
        <v>0</v>
      </c>
      <c r="CM626" s="35">
        <f t="shared" ca="1" si="221"/>
        <v>0</v>
      </c>
      <c r="CN626" s="35">
        <f t="shared" ca="1" si="221"/>
        <v>0</v>
      </c>
      <c r="CO626" s="35">
        <f t="shared" ca="1" si="221"/>
        <v>0</v>
      </c>
      <c r="CP626" s="35">
        <f t="shared" ca="1" si="221"/>
        <v>0</v>
      </c>
      <c r="CQ626" s="35">
        <f t="shared" ca="1" si="221"/>
        <v>0</v>
      </c>
      <c r="CR626" s="35">
        <f t="shared" ca="1" si="221"/>
        <v>0</v>
      </c>
      <c r="CS626" s="35">
        <f t="shared" ca="1" si="221"/>
        <v>0</v>
      </c>
      <c r="CT626" s="35">
        <f t="shared" ca="1" si="221"/>
        <v>0</v>
      </c>
      <c r="CU626" s="35">
        <f t="shared" ca="1" si="221"/>
        <v>0</v>
      </c>
      <c r="CV626" s="35">
        <f t="shared" ca="1" si="221"/>
        <v>0</v>
      </c>
      <c r="CW626" s="38">
        <f t="shared" ca="1" si="221"/>
        <v>0</v>
      </c>
      <c r="CX626" s="38">
        <f t="shared" ca="1" si="221"/>
        <v>0</v>
      </c>
      <c r="CY626" s="38">
        <f t="shared" ca="1" si="222"/>
        <v>0</v>
      </c>
      <c r="CZ626" s="39">
        <f t="shared" ca="1" si="222"/>
        <v>0</v>
      </c>
      <c r="DA626" s="35"/>
    </row>
    <row r="627" spans="4:105" x14ac:dyDescent="0.3">
      <c r="D627" s="19"/>
      <c r="E627" s="20"/>
      <c r="F627" s="21"/>
      <c r="G627" s="21"/>
      <c r="H627" s="21"/>
      <c r="I627" s="19"/>
      <c r="J627" s="19"/>
      <c r="K627" s="21"/>
      <c r="L627" s="21"/>
      <c r="M627" s="22"/>
      <c r="N627" s="22"/>
      <c r="O627" s="19"/>
      <c r="P627" s="21"/>
      <c r="Q627" s="62" t="str">
        <f>'Cutting Rules'!AD627</f>
        <v>0------------</v>
      </c>
      <c r="R627" s="23"/>
      <c r="S627" s="24"/>
      <c r="T627" s="78" t="s">
        <v>547</v>
      </c>
      <c r="U627" s="19"/>
      <c r="V627" s="25"/>
      <c r="W627" s="26"/>
      <c r="X627" s="27"/>
      <c r="Y627" s="47"/>
      <c r="Z627" s="121" t="str">
        <f>IFERROR(VLOOKUP(E627,[1]route!$E$3:$BL$10005,59,0),"")&amp;IFERROR(VLOOKUP(E627,[1]route!$E$3:$BL$10005,60,0),"")</f>
        <v/>
      </c>
      <c r="AA627" s="28">
        <f t="shared" si="214"/>
        <v>0</v>
      </c>
      <c r="AB627" s="77">
        <f t="shared" si="215"/>
        <v>0</v>
      </c>
      <c r="AC627" s="4">
        <f t="shared" si="213"/>
        <v>1</v>
      </c>
      <c r="AD627" s="29">
        <v>0</v>
      </c>
      <c r="AE627" s="30">
        <f ca="1">SUMIF([1]route!$E$3:$E$10005,E627,[1]!Table1[1])</f>
        <v>0</v>
      </c>
      <c r="AF627" s="30">
        <f ca="1">SUMIF([1]route!$E$3:$E$10005,E627,[1]!Table1[2])</f>
        <v>0</v>
      </c>
      <c r="AG627" s="30">
        <f ca="1">SUMIF([1]route!$E$3:$E$10005,E627,[1]!Table1[3])</f>
        <v>0</v>
      </c>
      <c r="AH627" s="30">
        <f ca="1">SUMIF([1]route!$E$3:$E$10005,E627,[1]!Table1[4])</f>
        <v>0</v>
      </c>
      <c r="AI627" s="30">
        <f ca="1">SUMIF([1]route!$E$3:$E$10005,E627,[1]!Table1[5])</f>
        <v>0</v>
      </c>
      <c r="AJ627" s="30">
        <f ca="1">SUMIF([1]route!$E$3:$E$10005,E627,[1]!Table1[6])</f>
        <v>0</v>
      </c>
      <c r="AK627" s="30">
        <f ca="1">SUMIF([1]route!$E$3:$E$10005,E627,[1]!Table1[7])</f>
        <v>0</v>
      </c>
      <c r="AL627" s="30">
        <f ca="1">SUMIF([1]route!$E$3:$E$10005,E627,[1]!Table1[8])</f>
        <v>0</v>
      </c>
      <c r="AM627" s="30">
        <f ca="1">SUMIF([1]route!$E$3:$E$10005,E627,[1]!Table1[9])</f>
        <v>0</v>
      </c>
      <c r="AN627" s="30">
        <f ca="1">SUMIF([1]route!$E$3:$E$10005,E627,[1]!Table1[10])</f>
        <v>0</v>
      </c>
      <c r="AO627" s="30">
        <f ca="1">SUMIF([1]route!$E$3:$E$10005,E627,[1]!Table1[11])</f>
        <v>0</v>
      </c>
      <c r="AP627" s="30">
        <f ca="1">SUMIF([1]route!$E$3:$E$10005,E627,[1]!Table1[12])</f>
        <v>0</v>
      </c>
      <c r="AQ627" s="30">
        <f ca="1">SUMIF([1]route!$E$3:$E$10005,E627,[1]!Table1[13])</f>
        <v>0</v>
      </c>
      <c r="AR627" s="30">
        <f ca="1">SUMIF([1]route!$E$3:$E$10005,E627,[1]!Table1[14])</f>
        <v>0</v>
      </c>
      <c r="AS627" s="30">
        <f ca="1">SUMIF([1]route!$E$3:$E$10005,E627,[1]!Table1[15])</f>
        <v>0</v>
      </c>
      <c r="AT627" s="30">
        <f ca="1">SUMIF([1]route!$E$3:$E$10005,E627,[1]!Table1[16])</f>
        <v>0</v>
      </c>
      <c r="AU627" s="30">
        <f ca="1">SUMIF([1]route!$E$3:$E$10005,E627,[1]!Table1[17])</f>
        <v>0</v>
      </c>
      <c r="AV627" s="30">
        <f ca="1">SUMIF([1]route!$E$3:$E$10005,E627,[1]!Table1[18])</f>
        <v>0</v>
      </c>
      <c r="AW627" s="30">
        <f ca="1">SUMIF([1]route!$E$3:$E$10005,E627,[1]!Table1[19])</f>
        <v>0</v>
      </c>
      <c r="AX627" s="30">
        <f ca="1">SUMIF([1]route!$E$3:$E$10005,E627,[1]!Table1[20])</f>
        <v>0</v>
      </c>
      <c r="AY627" s="30">
        <f ca="1">SUMIF([1]route!$E$3:$E$10005,E627,[1]!Table1[21])</f>
        <v>0</v>
      </c>
      <c r="AZ627" s="30">
        <f ca="1">SUMIF([1]route!$E$3:$E$10005,E627,[1]!Table1[22])</f>
        <v>0</v>
      </c>
      <c r="BA627" s="30">
        <f ca="1">SUMIF([1]route!$E$3:$E$10005,E627,[1]!Table1[23])</f>
        <v>0</v>
      </c>
      <c r="BB627" s="30">
        <f ca="1">SUMIF([1]route!$E$3:$E$10005,E627,[1]!Table1[24])</f>
        <v>0</v>
      </c>
      <c r="BC627" s="30">
        <f ca="1">SUMIF([1]route!$E$3:$E$10005,E627,[1]!Table1[25])</f>
        <v>0</v>
      </c>
      <c r="BD627" s="30">
        <f ca="1">SUMIF([1]route!$E$3:$E$10005,E627,[1]!Table1[26])</f>
        <v>0</v>
      </c>
      <c r="BE627" s="30">
        <f ca="1">SUMIF([1]route!$E$3:$E$10005,E627,[1]!Table1[27])</f>
        <v>0</v>
      </c>
      <c r="BF627" s="30">
        <f ca="1">SUMIF([1]route!$E$3:$E$10005,E627,[1]!Table1[28])</f>
        <v>0</v>
      </c>
      <c r="BG627" s="30">
        <f ca="1">SUMIF([1]route!$E$3:$E$10005,E627,[1]!Table1[29])</f>
        <v>0</v>
      </c>
      <c r="BH627" s="30">
        <f ca="1">SUMIF([1]route!$E$3:$E$10005,E627,[1]!Table1[30])</f>
        <v>0</v>
      </c>
      <c r="BI627" s="30">
        <f ca="1">SUMIF([1]route!$E$3:$E$10005,E627,[1]!Table1[31])</f>
        <v>0</v>
      </c>
      <c r="BJ627" s="30">
        <f ca="1">SUMIF([1]route!$E$3:$E$10005,E627,[1]!Table1[Remain PO])</f>
        <v>0</v>
      </c>
      <c r="BK627" s="31">
        <f ca="1">SUMIF([1]route!$E$3:$E$10005,E627,[1]!Table1[N+1])</f>
        <v>0</v>
      </c>
      <c r="BL627" s="31">
        <f ca="1">SUMIF([1]route!$E$3:$E$10005,E627,[1]!Table1[N+2])</f>
        <v>0</v>
      </c>
      <c r="BM627" s="31">
        <f ca="1">SUMIF([1]route!$E$3:$E$10005,E627,[1]!Table1[N+3])</f>
        <v>0</v>
      </c>
      <c r="BN627" s="32">
        <f ca="1">SUMIF([1]route!$E$3:$E$10005,E627,[1]!Table1[N+4])</f>
        <v>0</v>
      </c>
      <c r="BP627" s="37">
        <f t="shared" si="216"/>
        <v>0</v>
      </c>
      <c r="BQ627" s="35">
        <f t="shared" ca="1" si="219"/>
        <v>0</v>
      </c>
      <c r="BR627" s="35">
        <f t="shared" ca="1" si="219"/>
        <v>0</v>
      </c>
      <c r="BS627" s="35">
        <f t="shared" ca="1" si="219"/>
        <v>0</v>
      </c>
      <c r="BT627" s="35">
        <f t="shared" ca="1" si="219"/>
        <v>0</v>
      </c>
      <c r="BU627" s="35">
        <f t="shared" ca="1" si="219"/>
        <v>0</v>
      </c>
      <c r="BV627" s="35">
        <f t="shared" ca="1" si="219"/>
        <v>0</v>
      </c>
      <c r="BW627" s="35">
        <f t="shared" ca="1" si="219"/>
        <v>0</v>
      </c>
      <c r="BX627" s="35">
        <f t="shared" ca="1" si="219"/>
        <v>0</v>
      </c>
      <c r="BY627" s="35">
        <f t="shared" ca="1" si="219"/>
        <v>0</v>
      </c>
      <c r="BZ627" s="35">
        <f t="shared" ca="1" si="219"/>
        <v>0</v>
      </c>
      <c r="CA627" s="35">
        <f t="shared" ca="1" si="219"/>
        <v>0</v>
      </c>
      <c r="CB627" s="35">
        <f t="shared" ca="1" si="219"/>
        <v>0</v>
      </c>
      <c r="CC627" s="35">
        <f t="shared" ca="1" si="223"/>
        <v>0</v>
      </c>
      <c r="CD627" s="35">
        <f t="shared" ca="1" si="223"/>
        <v>0</v>
      </c>
      <c r="CE627" s="35">
        <f t="shared" ca="1" si="223"/>
        <v>0</v>
      </c>
      <c r="CF627" s="35">
        <f t="shared" ca="1" si="220"/>
        <v>0</v>
      </c>
      <c r="CG627" s="35">
        <f t="shared" ca="1" si="220"/>
        <v>0</v>
      </c>
      <c r="CH627" s="35">
        <f t="shared" ca="1" si="220"/>
        <v>0</v>
      </c>
      <c r="CI627" s="35">
        <f t="shared" ca="1" si="220"/>
        <v>0</v>
      </c>
      <c r="CJ627" s="35">
        <f t="shared" ca="1" si="220"/>
        <v>0</v>
      </c>
      <c r="CK627" s="35">
        <f t="shared" ca="1" si="220"/>
        <v>0</v>
      </c>
      <c r="CL627" s="35">
        <f t="shared" ca="1" si="220"/>
        <v>0</v>
      </c>
      <c r="CM627" s="35">
        <f t="shared" ca="1" si="221"/>
        <v>0</v>
      </c>
      <c r="CN627" s="35">
        <f t="shared" ca="1" si="221"/>
        <v>0</v>
      </c>
      <c r="CO627" s="35">
        <f t="shared" ca="1" si="221"/>
        <v>0</v>
      </c>
      <c r="CP627" s="35">
        <f t="shared" ca="1" si="221"/>
        <v>0</v>
      </c>
      <c r="CQ627" s="35">
        <f t="shared" ca="1" si="221"/>
        <v>0</v>
      </c>
      <c r="CR627" s="35">
        <f t="shared" ca="1" si="221"/>
        <v>0</v>
      </c>
      <c r="CS627" s="35">
        <f t="shared" ca="1" si="221"/>
        <v>0</v>
      </c>
      <c r="CT627" s="35">
        <f t="shared" ca="1" si="221"/>
        <v>0</v>
      </c>
      <c r="CU627" s="35">
        <f t="shared" ca="1" si="221"/>
        <v>0</v>
      </c>
      <c r="CV627" s="35">
        <f t="shared" ca="1" si="221"/>
        <v>0</v>
      </c>
      <c r="CW627" s="38">
        <f t="shared" ca="1" si="221"/>
        <v>0</v>
      </c>
      <c r="CX627" s="38">
        <f t="shared" ca="1" si="221"/>
        <v>0</v>
      </c>
      <c r="CY627" s="38">
        <f t="shared" ca="1" si="222"/>
        <v>0</v>
      </c>
      <c r="CZ627" s="39">
        <f t="shared" ca="1" si="222"/>
        <v>0</v>
      </c>
      <c r="DA627" s="35"/>
    </row>
    <row r="628" spans="4:105" x14ac:dyDescent="0.3">
      <c r="D628" s="19"/>
      <c r="E628" s="20"/>
      <c r="F628" s="21"/>
      <c r="G628" s="21"/>
      <c r="H628" s="21"/>
      <c r="I628" s="19"/>
      <c r="J628" s="19"/>
      <c r="K628" s="21"/>
      <c r="L628" s="21"/>
      <c r="M628" s="22"/>
      <c r="N628" s="22"/>
      <c r="O628" s="19"/>
      <c r="P628" s="21"/>
      <c r="Q628" s="62" t="str">
        <f>'Cutting Rules'!AD628</f>
        <v>0------------</v>
      </c>
      <c r="R628" s="23"/>
      <c r="S628" s="24"/>
      <c r="T628" s="78" t="s">
        <v>547</v>
      </c>
      <c r="U628" s="19"/>
      <c r="V628" s="25"/>
      <c r="W628" s="26"/>
      <c r="X628" s="27"/>
      <c r="Y628" s="47"/>
      <c r="Z628" s="121" t="str">
        <f>IFERROR(VLOOKUP(E628,[1]route!$E$3:$BL$10005,59,0),"")&amp;IFERROR(VLOOKUP(E628,[1]route!$E$3:$BL$10005,60,0),"")</f>
        <v/>
      </c>
      <c r="AA628" s="28">
        <f t="shared" si="214"/>
        <v>0</v>
      </c>
      <c r="AB628" s="77">
        <f t="shared" si="215"/>
        <v>0</v>
      </c>
      <c r="AC628" s="4">
        <f t="shared" si="213"/>
        <v>1</v>
      </c>
      <c r="AD628" s="29">
        <v>0</v>
      </c>
      <c r="AE628" s="30">
        <f ca="1">SUMIF([1]route!$E$3:$E$10005,E628,[1]!Table1[1])</f>
        <v>0</v>
      </c>
      <c r="AF628" s="30">
        <f ca="1">SUMIF([1]route!$E$3:$E$10005,E628,[1]!Table1[2])</f>
        <v>0</v>
      </c>
      <c r="AG628" s="30">
        <f ca="1">SUMIF([1]route!$E$3:$E$10005,E628,[1]!Table1[3])</f>
        <v>0</v>
      </c>
      <c r="AH628" s="30">
        <f ca="1">SUMIF([1]route!$E$3:$E$10005,E628,[1]!Table1[4])</f>
        <v>0</v>
      </c>
      <c r="AI628" s="30">
        <f ca="1">SUMIF([1]route!$E$3:$E$10005,E628,[1]!Table1[5])</f>
        <v>0</v>
      </c>
      <c r="AJ628" s="30">
        <f ca="1">SUMIF([1]route!$E$3:$E$10005,E628,[1]!Table1[6])</f>
        <v>0</v>
      </c>
      <c r="AK628" s="30">
        <f ca="1">SUMIF([1]route!$E$3:$E$10005,E628,[1]!Table1[7])</f>
        <v>0</v>
      </c>
      <c r="AL628" s="30">
        <f ca="1">SUMIF([1]route!$E$3:$E$10005,E628,[1]!Table1[8])</f>
        <v>0</v>
      </c>
      <c r="AM628" s="30">
        <f ca="1">SUMIF([1]route!$E$3:$E$10005,E628,[1]!Table1[9])</f>
        <v>0</v>
      </c>
      <c r="AN628" s="30">
        <f ca="1">SUMIF([1]route!$E$3:$E$10005,E628,[1]!Table1[10])</f>
        <v>0</v>
      </c>
      <c r="AO628" s="30">
        <f ca="1">SUMIF([1]route!$E$3:$E$10005,E628,[1]!Table1[11])</f>
        <v>0</v>
      </c>
      <c r="AP628" s="30">
        <f ca="1">SUMIF([1]route!$E$3:$E$10005,E628,[1]!Table1[12])</f>
        <v>0</v>
      </c>
      <c r="AQ628" s="30">
        <f ca="1">SUMIF([1]route!$E$3:$E$10005,E628,[1]!Table1[13])</f>
        <v>0</v>
      </c>
      <c r="AR628" s="30">
        <f ca="1">SUMIF([1]route!$E$3:$E$10005,E628,[1]!Table1[14])</f>
        <v>0</v>
      </c>
      <c r="AS628" s="30">
        <f ca="1">SUMIF([1]route!$E$3:$E$10005,E628,[1]!Table1[15])</f>
        <v>0</v>
      </c>
      <c r="AT628" s="30">
        <f ca="1">SUMIF([1]route!$E$3:$E$10005,E628,[1]!Table1[16])</f>
        <v>0</v>
      </c>
      <c r="AU628" s="30">
        <f ca="1">SUMIF([1]route!$E$3:$E$10005,E628,[1]!Table1[17])</f>
        <v>0</v>
      </c>
      <c r="AV628" s="30">
        <f ca="1">SUMIF([1]route!$E$3:$E$10005,E628,[1]!Table1[18])</f>
        <v>0</v>
      </c>
      <c r="AW628" s="30">
        <f ca="1">SUMIF([1]route!$E$3:$E$10005,E628,[1]!Table1[19])</f>
        <v>0</v>
      </c>
      <c r="AX628" s="30">
        <f ca="1">SUMIF([1]route!$E$3:$E$10005,E628,[1]!Table1[20])</f>
        <v>0</v>
      </c>
      <c r="AY628" s="30">
        <f ca="1">SUMIF([1]route!$E$3:$E$10005,E628,[1]!Table1[21])</f>
        <v>0</v>
      </c>
      <c r="AZ628" s="30">
        <f ca="1">SUMIF([1]route!$E$3:$E$10005,E628,[1]!Table1[22])</f>
        <v>0</v>
      </c>
      <c r="BA628" s="30">
        <f ca="1">SUMIF([1]route!$E$3:$E$10005,E628,[1]!Table1[23])</f>
        <v>0</v>
      </c>
      <c r="BB628" s="30">
        <f ca="1">SUMIF([1]route!$E$3:$E$10005,E628,[1]!Table1[24])</f>
        <v>0</v>
      </c>
      <c r="BC628" s="30">
        <f ca="1">SUMIF([1]route!$E$3:$E$10005,E628,[1]!Table1[25])</f>
        <v>0</v>
      </c>
      <c r="BD628" s="30">
        <f ca="1">SUMIF([1]route!$E$3:$E$10005,E628,[1]!Table1[26])</f>
        <v>0</v>
      </c>
      <c r="BE628" s="30">
        <f ca="1">SUMIF([1]route!$E$3:$E$10005,E628,[1]!Table1[27])</f>
        <v>0</v>
      </c>
      <c r="BF628" s="30">
        <f ca="1">SUMIF([1]route!$E$3:$E$10005,E628,[1]!Table1[28])</f>
        <v>0</v>
      </c>
      <c r="BG628" s="30">
        <f ca="1">SUMIF([1]route!$E$3:$E$10005,E628,[1]!Table1[29])</f>
        <v>0</v>
      </c>
      <c r="BH628" s="30">
        <f ca="1">SUMIF([1]route!$E$3:$E$10005,E628,[1]!Table1[30])</f>
        <v>0</v>
      </c>
      <c r="BI628" s="30">
        <f ca="1">SUMIF([1]route!$E$3:$E$10005,E628,[1]!Table1[31])</f>
        <v>0</v>
      </c>
      <c r="BJ628" s="30">
        <f ca="1">SUMIF([1]route!$E$3:$E$10005,E628,[1]!Table1[Remain PO])</f>
        <v>0</v>
      </c>
      <c r="BK628" s="31">
        <f ca="1">SUMIF([1]route!$E$3:$E$10005,E628,[1]!Table1[N+1])</f>
        <v>0</v>
      </c>
      <c r="BL628" s="31">
        <f ca="1">SUMIF([1]route!$E$3:$E$10005,E628,[1]!Table1[N+2])</f>
        <v>0</v>
      </c>
      <c r="BM628" s="31">
        <f ca="1">SUMIF([1]route!$E$3:$E$10005,E628,[1]!Table1[N+3])</f>
        <v>0</v>
      </c>
      <c r="BN628" s="32">
        <f ca="1">SUMIF([1]route!$E$3:$E$10005,E628,[1]!Table1[N+4])</f>
        <v>0</v>
      </c>
      <c r="BP628" s="37">
        <f t="shared" si="216"/>
        <v>0</v>
      </c>
      <c r="BQ628" s="35">
        <f t="shared" ca="1" si="219"/>
        <v>0</v>
      </c>
      <c r="BR628" s="35">
        <f t="shared" ca="1" si="219"/>
        <v>0</v>
      </c>
      <c r="BS628" s="35">
        <f t="shared" ca="1" si="219"/>
        <v>0</v>
      </c>
      <c r="BT628" s="35">
        <f t="shared" ca="1" si="219"/>
        <v>0</v>
      </c>
      <c r="BU628" s="35">
        <f t="shared" ca="1" si="219"/>
        <v>0</v>
      </c>
      <c r="BV628" s="35">
        <f t="shared" ca="1" si="219"/>
        <v>0</v>
      </c>
      <c r="BW628" s="35">
        <f t="shared" ca="1" si="219"/>
        <v>0</v>
      </c>
      <c r="BX628" s="35">
        <f t="shared" ca="1" si="219"/>
        <v>0</v>
      </c>
      <c r="BY628" s="35">
        <f t="shared" ca="1" si="219"/>
        <v>0</v>
      </c>
      <c r="BZ628" s="35">
        <f t="shared" ca="1" si="219"/>
        <v>0</v>
      </c>
      <c r="CA628" s="35">
        <f t="shared" ca="1" si="219"/>
        <v>0</v>
      </c>
      <c r="CB628" s="35">
        <f t="shared" ca="1" si="219"/>
        <v>0</v>
      </c>
      <c r="CC628" s="35">
        <f t="shared" ca="1" si="223"/>
        <v>0</v>
      </c>
      <c r="CD628" s="35">
        <f t="shared" ca="1" si="223"/>
        <v>0</v>
      </c>
      <c r="CE628" s="35">
        <f t="shared" ca="1" si="223"/>
        <v>0</v>
      </c>
      <c r="CF628" s="35">
        <f t="shared" ca="1" si="220"/>
        <v>0</v>
      </c>
      <c r="CG628" s="35">
        <f t="shared" ca="1" si="220"/>
        <v>0</v>
      </c>
      <c r="CH628" s="35">
        <f t="shared" ca="1" si="220"/>
        <v>0</v>
      </c>
      <c r="CI628" s="35">
        <f t="shared" ca="1" si="220"/>
        <v>0</v>
      </c>
      <c r="CJ628" s="35">
        <f t="shared" ca="1" si="220"/>
        <v>0</v>
      </c>
      <c r="CK628" s="35">
        <f t="shared" ca="1" si="220"/>
        <v>0</v>
      </c>
      <c r="CL628" s="35">
        <f t="shared" ca="1" si="220"/>
        <v>0</v>
      </c>
      <c r="CM628" s="35">
        <f t="shared" ca="1" si="221"/>
        <v>0</v>
      </c>
      <c r="CN628" s="35">
        <f t="shared" ca="1" si="221"/>
        <v>0</v>
      </c>
      <c r="CO628" s="35">
        <f t="shared" ca="1" si="221"/>
        <v>0</v>
      </c>
      <c r="CP628" s="35">
        <f t="shared" ca="1" si="221"/>
        <v>0</v>
      </c>
      <c r="CQ628" s="35">
        <f t="shared" ca="1" si="221"/>
        <v>0</v>
      </c>
      <c r="CR628" s="35">
        <f t="shared" ca="1" si="221"/>
        <v>0</v>
      </c>
      <c r="CS628" s="35">
        <f t="shared" ca="1" si="221"/>
        <v>0</v>
      </c>
      <c r="CT628" s="35">
        <f t="shared" ca="1" si="221"/>
        <v>0</v>
      </c>
      <c r="CU628" s="35">
        <f t="shared" ca="1" si="221"/>
        <v>0</v>
      </c>
      <c r="CV628" s="35">
        <f t="shared" ca="1" si="221"/>
        <v>0</v>
      </c>
      <c r="CW628" s="38">
        <f t="shared" ca="1" si="221"/>
        <v>0</v>
      </c>
      <c r="CX628" s="38">
        <f t="shared" ca="1" si="221"/>
        <v>0</v>
      </c>
      <c r="CY628" s="38">
        <f t="shared" ca="1" si="222"/>
        <v>0</v>
      </c>
      <c r="CZ628" s="39">
        <f t="shared" ca="1" si="222"/>
        <v>0</v>
      </c>
      <c r="DA628" s="35"/>
    </row>
    <row r="629" spans="4:105" x14ac:dyDescent="0.3">
      <c r="D629" s="19"/>
      <c r="E629" s="20"/>
      <c r="F629" s="21"/>
      <c r="G629" s="21"/>
      <c r="H629" s="21"/>
      <c r="I629" s="19"/>
      <c r="J629" s="19"/>
      <c r="K629" s="21"/>
      <c r="L629" s="21"/>
      <c r="M629" s="22"/>
      <c r="N629" s="22"/>
      <c r="O629" s="19"/>
      <c r="P629" s="21"/>
      <c r="Q629" s="62" t="str">
        <f>'Cutting Rules'!AD629</f>
        <v>0------------</v>
      </c>
      <c r="R629" s="23"/>
      <c r="S629" s="24"/>
      <c r="T629" s="78" t="s">
        <v>547</v>
      </c>
      <c r="U629" s="19"/>
      <c r="V629" s="25"/>
      <c r="W629" s="26"/>
      <c r="X629" s="27"/>
      <c r="Y629" s="47"/>
      <c r="Z629" s="121" t="str">
        <f>IFERROR(VLOOKUP(E629,[1]route!$E$3:$BL$10005,59,0),"")&amp;IFERROR(VLOOKUP(E629,[1]route!$E$3:$BL$10005,60,0),"")</f>
        <v/>
      </c>
      <c r="AA629" s="28">
        <f t="shared" si="214"/>
        <v>0</v>
      </c>
      <c r="AB629" s="77">
        <f t="shared" si="215"/>
        <v>0</v>
      </c>
      <c r="AC629" s="4">
        <f t="shared" si="213"/>
        <v>1</v>
      </c>
      <c r="AD629" s="29">
        <v>0</v>
      </c>
      <c r="AE629" s="30">
        <f ca="1">SUMIF([1]route!$E$3:$E$10005,E629,[1]!Table1[1])</f>
        <v>0</v>
      </c>
      <c r="AF629" s="30">
        <f ca="1">SUMIF([1]route!$E$3:$E$10005,E629,[1]!Table1[2])</f>
        <v>0</v>
      </c>
      <c r="AG629" s="30">
        <f ca="1">SUMIF([1]route!$E$3:$E$10005,E629,[1]!Table1[3])</f>
        <v>0</v>
      </c>
      <c r="AH629" s="30">
        <f ca="1">SUMIF([1]route!$E$3:$E$10005,E629,[1]!Table1[4])</f>
        <v>0</v>
      </c>
      <c r="AI629" s="30">
        <f ca="1">SUMIF([1]route!$E$3:$E$10005,E629,[1]!Table1[5])</f>
        <v>0</v>
      </c>
      <c r="AJ629" s="30">
        <f ca="1">SUMIF([1]route!$E$3:$E$10005,E629,[1]!Table1[6])</f>
        <v>0</v>
      </c>
      <c r="AK629" s="30">
        <f ca="1">SUMIF([1]route!$E$3:$E$10005,E629,[1]!Table1[7])</f>
        <v>0</v>
      </c>
      <c r="AL629" s="30">
        <f ca="1">SUMIF([1]route!$E$3:$E$10005,E629,[1]!Table1[8])</f>
        <v>0</v>
      </c>
      <c r="AM629" s="30">
        <f ca="1">SUMIF([1]route!$E$3:$E$10005,E629,[1]!Table1[9])</f>
        <v>0</v>
      </c>
      <c r="AN629" s="30">
        <f ca="1">SUMIF([1]route!$E$3:$E$10005,E629,[1]!Table1[10])</f>
        <v>0</v>
      </c>
      <c r="AO629" s="30">
        <f ca="1">SUMIF([1]route!$E$3:$E$10005,E629,[1]!Table1[11])</f>
        <v>0</v>
      </c>
      <c r="AP629" s="30">
        <f ca="1">SUMIF([1]route!$E$3:$E$10005,E629,[1]!Table1[12])</f>
        <v>0</v>
      </c>
      <c r="AQ629" s="30">
        <f ca="1">SUMIF([1]route!$E$3:$E$10005,E629,[1]!Table1[13])</f>
        <v>0</v>
      </c>
      <c r="AR629" s="30">
        <f ca="1">SUMIF([1]route!$E$3:$E$10005,E629,[1]!Table1[14])</f>
        <v>0</v>
      </c>
      <c r="AS629" s="30">
        <f ca="1">SUMIF([1]route!$E$3:$E$10005,E629,[1]!Table1[15])</f>
        <v>0</v>
      </c>
      <c r="AT629" s="30">
        <f ca="1">SUMIF([1]route!$E$3:$E$10005,E629,[1]!Table1[16])</f>
        <v>0</v>
      </c>
      <c r="AU629" s="30">
        <f ca="1">SUMIF([1]route!$E$3:$E$10005,E629,[1]!Table1[17])</f>
        <v>0</v>
      </c>
      <c r="AV629" s="30">
        <f ca="1">SUMIF([1]route!$E$3:$E$10005,E629,[1]!Table1[18])</f>
        <v>0</v>
      </c>
      <c r="AW629" s="30">
        <f ca="1">SUMIF([1]route!$E$3:$E$10005,E629,[1]!Table1[19])</f>
        <v>0</v>
      </c>
      <c r="AX629" s="30">
        <f ca="1">SUMIF([1]route!$E$3:$E$10005,E629,[1]!Table1[20])</f>
        <v>0</v>
      </c>
      <c r="AY629" s="30">
        <f ca="1">SUMIF([1]route!$E$3:$E$10005,E629,[1]!Table1[21])</f>
        <v>0</v>
      </c>
      <c r="AZ629" s="30">
        <f ca="1">SUMIF([1]route!$E$3:$E$10005,E629,[1]!Table1[22])</f>
        <v>0</v>
      </c>
      <c r="BA629" s="30">
        <f ca="1">SUMIF([1]route!$E$3:$E$10005,E629,[1]!Table1[23])</f>
        <v>0</v>
      </c>
      <c r="BB629" s="30">
        <f ca="1">SUMIF([1]route!$E$3:$E$10005,E629,[1]!Table1[24])</f>
        <v>0</v>
      </c>
      <c r="BC629" s="30">
        <f ca="1">SUMIF([1]route!$E$3:$E$10005,E629,[1]!Table1[25])</f>
        <v>0</v>
      </c>
      <c r="BD629" s="30">
        <f ca="1">SUMIF([1]route!$E$3:$E$10005,E629,[1]!Table1[26])</f>
        <v>0</v>
      </c>
      <c r="BE629" s="30">
        <f ca="1">SUMIF([1]route!$E$3:$E$10005,E629,[1]!Table1[27])</f>
        <v>0</v>
      </c>
      <c r="BF629" s="30">
        <f ca="1">SUMIF([1]route!$E$3:$E$10005,E629,[1]!Table1[28])</f>
        <v>0</v>
      </c>
      <c r="BG629" s="30">
        <f ca="1">SUMIF([1]route!$E$3:$E$10005,E629,[1]!Table1[29])</f>
        <v>0</v>
      </c>
      <c r="BH629" s="30">
        <f ca="1">SUMIF([1]route!$E$3:$E$10005,E629,[1]!Table1[30])</f>
        <v>0</v>
      </c>
      <c r="BI629" s="30">
        <f ca="1">SUMIF([1]route!$E$3:$E$10005,E629,[1]!Table1[31])</f>
        <v>0</v>
      </c>
      <c r="BJ629" s="30">
        <f ca="1">SUMIF([1]route!$E$3:$E$10005,E629,[1]!Table1[Remain PO])</f>
        <v>0</v>
      </c>
      <c r="BK629" s="31">
        <f ca="1">SUMIF([1]route!$E$3:$E$10005,E629,[1]!Table1[N+1])</f>
        <v>0</v>
      </c>
      <c r="BL629" s="31">
        <f ca="1">SUMIF([1]route!$E$3:$E$10005,E629,[1]!Table1[N+2])</f>
        <v>0</v>
      </c>
      <c r="BM629" s="31">
        <f ca="1">SUMIF([1]route!$E$3:$E$10005,E629,[1]!Table1[N+3])</f>
        <v>0</v>
      </c>
      <c r="BN629" s="32">
        <f ca="1">SUMIF([1]route!$E$3:$E$10005,E629,[1]!Table1[N+4])</f>
        <v>0</v>
      </c>
      <c r="BP629" s="37">
        <f t="shared" si="216"/>
        <v>0</v>
      </c>
      <c r="BQ629" s="35">
        <f t="shared" ca="1" si="219"/>
        <v>0</v>
      </c>
      <c r="BR629" s="35">
        <f t="shared" ca="1" si="219"/>
        <v>0</v>
      </c>
      <c r="BS629" s="35">
        <f t="shared" ca="1" si="219"/>
        <v>0</v>
      </c>
      <c r="BT629" s="35">
        <f t="shared" ca="1" si="219"/>
        <v>0</v>
      </c>
      <c r="BU629" s="35">
        <f t="shared" ca="1" si="219"/>
        <v>0</v>
      </c>
      <c r="BV629" s="35">
        <f t="shared" ca="1" si="219"/>
        <v>0</v>
      </c>
      <c r="BW629" s="35">
        <f t="shared" ca="1" si="219"/>
        <v>0</v>
      </c>
      <c r="BX629" s="35">
        <f t="shared" ca="1" si="219"/>
        <v>0</v>
      </c>
      <c r="BY629" s="35">
        <f t="shared" ca="1" si="219"/>
        <v>0</v>
      </c>
      <c r="BZ629" s="35">
        <f t="shared" ca="1" si="219"/>
        <v>0</v>
      </c>
      <c r="CA629" s="35">
        <f t="shared" ca="1" si="219"/>
        <v>0</v>
      </c>
      <c r="CB629" s="35">
        <f t="shared" ca="1" si="219"/>
        <v>0</v>
      </c>
      <c r="CC629" s="35">
        <f t="shared" ca="1" si="223"/>
        <v>0</v>
      </c>
      <c r="CD629" s="35">
        <f t="shared" ca="1" si="223"/>
        <v>0</v>
      </c>
      <c r="CE629" s="35">
        <f t="shared" ca="1" si="223"/>
        <v>0</v>
      </c>
      <c r="CF629" s="35">
        <f t="shared" ca="1" si="220"/>
        <v>0</v>
      </c>
      <c r="CG629" s="35">
        <f t="shared" ca="1" si="220"/>
        <v>0</v>
      </c>
      <c r="CH629" s="35">
        <f t="shared" ca="1" si="220"/>
        <v>0</v>
      </c>
      <c r="CI629" s="35">
        <f t="shared" ca="1" si="220"/>
        <v>0</v>
      </c>
      <c r="CJ629" s="35">
        <f t="shared" ca="1" si="220"/>
        <v>0</v>
      </c>
      <c r="CK629" s="35">
        <f t="shared" ca="1" si="220"/>
        <v>0</v>
      </c>
      <c r="CL629" s="35">
        <f t="shared" ca="1" si="220"/>
        <v>0</v>
      </c>
      <c r="CM629" s="35">
        <f t="shared" ca="1" si="221"/>
        <v>0</v>
      </c>
      <c r="CN629" s="35">
        <f t="shared" ca="1" si="221"/>
        <v>0</v>
      </c>
      <c r="CO629" s="35">
        <f t="shared" ca="1" si="221"/>
        <v>0</v>
      </c>
      <c r="CP629" s="35">
        <f t="shared" ca="1" si="221"/>
        <v>0</v>
      </c>
      <c r="CQ629" s="35">
        <f t="shared" ca="1" si="221"/>
        <v>0</v>
      </c>
      <c r="CR629" s="35">
        <f t="shared" ca="1" si="221"/>
        <v>0</v>
      </c>
      <c r="CS629" s="35">
        <f t="shared" ca="1" si="221"/>
        <v>0</v>
      </c>
      <c r="CT629" s="35">
        <f t="shared" ca="1" si="221"/>
        <v>0</v>
      </c>
      <c r="CU629" s="35">
        <f t="shared" ca="1" si="221"/>
        <v>0</v>
      </c>
      <c r="CV629" s="35">
        <f t="shared" ca="1" si="221"/>
        <v>0</v>
      </c>
      <c r="CW629" s="38">
        <f t="shared" ca="1" si="221"/>
        <v>0</v>
      </c>
      <c r="CX629" s="38">
        <f t="shared" ca="1" si="221"/>
        <v>0</v>
      </c>
      <c r="CY629" s="38">
        <f t="shared" ca="1" si="222"/>
        <v>0</v>
      </c>
      <c r="CZ629" s="39">
        <f t="shared" ca="1" si="222"/>
        <v>0</v>
      </c>
      <c r="DA629" s="35"/>
    </row>
    <row r="630" spans="4:105" x14ac:dyDescent="0.3">
      <c r="D630" s="19"/>
      <c r="E630" s="20"/>
      <c r="F630" s="21"/>
      <c r="G630" s="21"/>
      <c r="H630" s="21"/>
      <c r="I630" s="19"/>
      <c r="J630" s="19"/>
      <c r="K630" s="21"/>
      <c r="L630" s="21"/>
      <c r="M630" s="22"/>
      <c r="N630" s="22"/>
      <c r="O630" s="19"/>
      <c r="P630" s="21"/>
      <c r="Q630" s="62" t="str">
        <f>'Cutting Rules'!AD630</f>
        <v>0------------</v>
      </c>
      <c r="R630" s="23"/>
      <c r="S630" s="24"/>
      <c r="T630" s="78" t="s">
        <v>547</v>
      </c>
      <c r="U630" s="19"/>
      <c r="V630" s="25"/>
      <c r="W630" s="26"/>
      <c r="X630" s="27"/>
      <c r="Y630" s="47"/>
      <c r="Z630" s="121" t="str">
        <f>IFERROR(VLOOKUP(E630,[1]route!$E$3:$BL$10005,59,0),"")&amp;IFERROR(VLOOKUP(E630,[1]route!$E$3:$BL$10005,60,0),"")</f>
        <v/>
      </c>
      <c r="AA630" s="28">
        <f t="shared" si="214"/>
        <v>0</v>
      </c>
      <c r="AB630" s="77">
        <f t="shared" si="215"/>
        <v>0</v>
      </c>
      <c r="AC630" s="4">
        <f t="shared" si="213"/>
        <v>1</v>
      </c>
      <c r="AD630" s="29">
        <v>0</v>
      </c>
      <c r="AE630" s="30">
        <f ca="1">SUMIF([1]route!$E$3:$E$10005,E630,[1]!Table1[1])</f>
        <v>0</v>
      </c>
      <c r="AF630" s="30">
        <f ca="1">SUMIF([1]route!$E$3:$E$10005,E630,[1]!Table1[2])</f>
        <v>0</v>
      </c>
      <c r="AG630" s="30">
        <f ca="1">SUMIF([1]route!$E$3:$E$10005,E630,[1]!Table1[3])</f>
        <v>0</v>
      </c>
      <c r="AH630" s="30">
        <f ca="1">SUMIF([1]route!$E$3:$E$10005,E630,[1]!Table1[4])</f>
        <v>0</v>
      </c>
      <c r="AI630" s="30">
        <f ca="1">SUMIF([1]route!$E$3:$E$10005,E630,[1]!Table1[5])</f>
        <v>0</v>
      </c>
      <c r="AJ630" s="30">
        <f ca="1">SUMIF([1]route!$E$3:$E$10005,E630,[1]!Table1[6])</f>
        <v>0</v>
      </c>
      <c r="AK630" s="30">
        <f ca="1">SUMIF([1]route!$E$3:$E$10005,E630,[1]!Table1[7])</f>
        <v>0</v>
      </c>
      <c r="AL630" s="30">
        <f ca="1">SUMIF([1]route!$E$3:$E$10005,E630,[1]!Table1[8])</f>
        <v>0</v>
      </c>
      <c r="AM630" s="30">
        <f ca="1">SUMIF([1]route!$E$3:$E$10005,E630,[1]!Table1[9])</f>
        <v>0</v>
      </c>
      <c r="AN630" s="30">
        <f ca="1">SUMIF([1]route!$E$3:$E$10005,E630,[1]!Table1[10])</f>
        <v>0</v>
      </c>
      <c r="AO630" s="30">
        <f ca="1">SUMIF([1]route!$E$3:$E$10005,E630,[1]!Table1[11])</f>
        <v>0</v>
      </c>
      <c r="AP630" s="30">
        <f ca="1">SUMIF([1]route!$E$3:$E$10005,E630,[1]!Table1[12])</f>
        <v>0</v>
      </c>
      <c r="AQ630" s="30">
        <f ca="1">SUMIF([1]route!$E$3:$E$10005,E630,[1]!Table1[13])</f>
        <v>0</v>
      </c>
      <c r="AR630" s="30">
        <f ca="1">SUMIF([1]route!$E$3:$E$10005,E630,[1]!Table1[14])</f>
        <v>0</v>
      </c>
      <c r="AS630" s="30">
        <f ca="1">SUMIF([1]route!$E$3:$E$10005,E630,[1]!Table1[15])</f>
        <v>0</v>
      </c>
      <c r="AT630" s="30">
        <f ca="1">SUMIF([1]route!$E$3:$E$10005,E630,[1]!Table1[16])</f>
        <v>0</v>
      </c>
      <c r="AU630" s="30">
        <f ca="1">SUMIF([1]route!$E$3:$E$10005,E630,[1]!Table1[17])</f>
        <v>0</v>
      </c>
      <c r="AV630" s="30">
        <f ca="1">SUMIF([1]route!$E$3:$E$10005,E630,[1]!Table1[18])</f>
        <v>0</v>
      </c>
      <c r="AW630" s="30">
        <f ca="1">SUMIF([1]route!$E$3:$E$10005,E630,[1]!Table1[19])</f>
        <v>0</v>
      </c>
      <c r="AX630" s="30">
        <f ca="1">SUMIF([1]route!$E$3:$E$10005,E630,[1]!Table1[20])</f>
        <v>0</v>
      </c>
      <c r="AY630" s="30">
        <f ca="1">SUMIF([1]route!$E$3:$E$10005,E630,[1]!Table1[21])</f>
        <v>0</v>
      </c>
      <c r="AZ630" s="30">
        <f ca="1">SUMIF([1]route!$E$3:$E$10005,E630,[1]!Table1[22])</f>
        <v>0</v>
      </c>
      <c r="BA630" s="30">
        <f ca="1">SUMIF([1]route!$E$3:$E$10005,E630,[1]!Table1[23])</f>
        <v>0</v>
      </c>
      <c r="BB630" s="30">
        <f ca="1">SUMIF([1]route!$E$3:$E$10005,E630,[1]!Table1[24])</f>
        <v>0</v>
      </c>
      <c r="BC630" s="30">
        <f ca="1">SUMIF([1]route!$E$3:$E$10005,E630,[1]!Table1[25])</f>
        <v>0</v>
      </c>
      <c r="BD630" s="30">
        <f ca="1">SUMIF([1]route!$E$3:$E$10005,E630,[1]!Table1[26])</f>
        <v>0</v>
      </c>
      <c r="BE630" s="30">
        <f ca="1">SUMIF([1]route!$E$3:$E$10005,E630,[1]!Table1[27])</f>
        <v>0</v>
      </c>
      <c r="BF630" s="30">
        <f ca="1">SUMIF([1]route!$E$3:$E$10005,E630,[1]!Table1[28])</f>
        <v>0</v>
      </c>
      <c r="BG630" s="30">
        <f ca="1">SUMIF([1]route!$E$3:$E$10005,E630,[1]!Table1[29])</f>
        <v>0</v>
      </c>
      <c r="BH630" s="30">
        <f ca="1">SUMIF([1]route!$E$3:$E$10005,E630,[1]!Table1[30])</f>
        <v>0</v>
      </c>
      <c r="BI630" s="30">
        <f ca="1">SUMIF([1]route!$E$3:$E$10005,E630,[1]!Table1[31])</f>
        <v>0</v>
      </c>
      <c r="BJ630" s="30">
        <f ca="1">SUMIF([1]route!$E$3:$E$10005,E630,[1]!Table1[Remain PO])</f>
        <v>0</v>
      </c>
      <c r="BK630" s="31">
        <f ca="1">SUMIF([1]route!$E$3:$E$10005,E630,[1]!Table1[N+1])</f>
        <v>0</v>
      </c>
      <c r="BL630" s="31">
        <f ca="1">SUMIF([1]route!$E$3:$E$10005,E630,[1]!Table1[N+2])</f>
        <v>0</v>
      </c>
      <c r="BM630" s="31">
        <f ca="1">SUMIF([1]route!$E$3:$E$10005,E630,[1]!Table1[N+3])</f>
        <v>0</v>
      </c>
      <c r="BN630" s="32">
        <f ca="1">SUMIF([1]route!$E$3:$E$10005,E630,[1]!Table1[N+4])</f>
        <v>0</v>
      </c>
      <c r="BP630" s="37">
        <f t="shared" si="216"/>
        <v>0</v>
      </c>
      <c r="BQ630" s="35">
        <f t="shared" ca="1" si="219"/>
        <v>0</v>
      </c>
      <c r="BR630" s="35">
        <f t="shared" ca="1" si="219"/>
        <v>0</v>
      </c>
      <c r="BS630" s="35">
        <f t="shared" ca="1" si="219"/>
        <v>0</v>
      </c>
      <c r="BT630" s="35">
        <f t="shared" ca="1" si="219"/>
        <v>0</v>
      </c>
      <c r="BU630" s="35">
        <f t="shared" ca="1" si="219"/>
        <v>0</v>
      </c>
      <c r="BV630" s="35">
        <f t="shared" ca="1" si="219"/>
        <v>0</v>
      </c>
      <c r="BW630" s="35">
        <f t="shared" ca="1" si="219"/>
        <v>0</v>
      </c>
      <c r="BX630" s="35">
        <f t="shared" ca="1" si="219"/>
        <v>0</v>
      </c>
      <c r="BY630" s="35">
        <f t="shared" ca="1" si="219"/>
        <v>0</v>
      </c>
      <c r="BZ630" s="35">
        <f t="shared" ca="1" si="219"/>
        <v>0</v>
      </c>
      <c r="CA630" s="35">
        <f t="shared" ca="1" si="219"/>
        <v>0</v>
      </c>
      <c r="CB630" s="35">
        <f t="shared" ca="1" si="219"/>
        <v>0</v>
      </c>
      <c r="CC630" s="35">
        <f t="shared" ca="1" si="223"/>
        <v>0</v>
      </c>
      <c r="CD630" s="35">
        <f t="shared" ca="1" si="223"/>
        <v>0</v>
      </c>
      <c r="CE630" s="35">
        <f t="shared" ca="1" si="223"/>
        <v>0</v>
      </c>
      <c r="CF630" s="35">
        <f t="shared" ca="1" si="220"/>
        <v>0</v>
      </c>
      <c r="CG630" s="35">
        <f t="shared" ca="1" si="220"/>
        <v>0</v>
      </c>
      <c r="CH630" s="35">
        <f t="shared" ca="1" si="220"/>
        <v>0</v>
      </c>
      <c r="CI630" s="35">
        <f t="shared" ca="1" si="220"/>
        <v>0</v>
      </c>
      <c r="CJ630" s="35">
        <f t="shared" ca="1" si="220"/>
        <v>0</v>
      </c>
      <c r="CK630" s="35">
        <f t="shared" ca="1" si="220"/>
        <v>0</v>
      </c>
      <c r="CL630" s="35">
        <f t="shared" ca="1" si="220"/>
        <v>0</v>
      </c>
      <c r="CM630" s="35">
        <f t="shared" ca="1" si="221"/>
        <v>0</v>
      </c>
      <c r="CN630" s="35">
        <f t="shared" ca="1" si="221"/>
        <v>0</v>
      </c>
      <c r="CO630" s="35">
        <f t="shared" ca="1" si="221"/>
        <v>0</v>
      </c>
      <c r="CP630" s="35">
        <f t="shared" ca="1" si="221"/>
        <v>0</v>
      </c>
      <c r="CQ630" s="35">
        <f t="shared" ca="1" si="221"/>
        <v>0</v>
      </c>
      <c r="CR630" s="35">
        <f t="shared" ca="1" si="221"/>
        <v>0</v>
      </c>
      <c r="CS630" s="35">
        <f t="shared" ca="1" si="221"/>
        <v>0</v>
      </c>
      <c r="CT630" s="35">
        <f t="shared" ca="1" si="221"/>
        <v>0</v>
      </c>
      <c r="CU630" s="35">
        <f t="shared" ca="1" si="221"/>
        <v>0</v>
      </c>
      <c r="CV630" s="35">
        <f t="shared" ca="1" si="221"/>
        <v>0</v>
      </c>
      <c r="CW630" s="38">
        <f t="shared" ca="1" si="221"/>
        <v>0</v>
      </c>
      <c r="CX630" s="38">
        <f t="shared" ca="1" si="221"/>
        <v>0</v>
      </c>
      <c r="CY630" s="38">
        <f t="shared" ca="1" si="222"/>
        <v>0</v>
      </c>
      <c r="CZ630" s="39">
        <f t="shared" ca="1" si="222"/>
        <v>0</v>
      </c>
      <c r="DA630" s="35"/>
    </row>
    <row r="631" spans="4:105" x14ac:dyDescent="0.3">
      <c r="D631" s="19"/>
      <c r="E631" s="20"/>
      <c r="F631" s="21"/>
      <c r="G631" s="21"/>
      <c r="H631" s="21"/>
      <c r="I631" s="19"/>
      <c r="J631" s="19"/>
      <c r="K631" s="21"/>
      <c r="L631" s="21"/>
      <c r="M631" s="22"/>
      <c r="N631" s="22"/>
      <c r="O631" s="19"/>
      <c r="P631" s="21"/>
      <c r="Q631" s="62" t="str">
        <f>'Cutting Rules'!AD631</f>
        <v>0------------</v>
      </c>
      <c r="R631" s="23"/>
      <c r="S631" s="24"/>
      <c r="T631" s="78" t="s">
        <v>547</v>
      </c>
      <c r="U631" s="19"/>
      <c r="V631" s="25"/>
      <c r="W631" s="26"/>
      <c r="X631" s="27"/>
      <c r="Y631" s="47"/>
      <c r="Z631" s="121" t="str">
        <f>IFERROR(VLOOKUP(E631,[1]route!$E$3:$BL$10005,59,0),"")&amp;IFERROR(VLOOKUP(E631,[1]route!$E$3:$BL$10005,60,0),"")</f>
        <v/>
      </c>
      <c r="AA631" s="28">
        <f t="shared" si="214"/>
        <v>0</v>
      </c>
      <c r="AB631" s="77">
        <f t="shared" si="215"/>
        <v>0</v>
      </c>
      <c r="AC631" s="4">
        <f t="shared" si="213"/>
        <v>1</v>
      </c>
      <c r="AD631" s="29">
        <v>0</v>
      </c>
      <c r="AE631" s="30">
        <f ca="1">SUMIF([1]route!$E$3:$E$10005,E631,[1]!Table1[1])</f>
        <v>0</v>
      </c>
      <c r="AF631" s="30">
        <f ca="1">SUMIF([1]route!$E$3:$E$10005,E631,[1]!Table1[2])</f>
        <v>0</v>
      </c>
      <c r="AG631" s="30">
        <f ca="1">SUMIF([1]route!$E$3:$E$10005,E631,[1]!Table1[3])</f>
        <v>0</v>
      </c>
      <c r="AH631" s="30">
        <f ca="1">SUMIF([1]route!$E$3:$E$10005,E631,[1]!Table1[4])</f>
        <v>0</v>
      </c>
      <c r="AI631" s="30">
        <f ca="1">SUMIF([1]route!$E$3:$E$10005,E631,[1]!Table1[5])</f>
        <v>0</v>
      </c>
      <c r="AJ631" s="30">
        <f ca="1">SUMIF([1]route!$E$3:$E$10005,E631,[1]!Table1[6])</f>
        <v>0</v>
      </c>
      <c r="AK631" s="30">
        <f ca="1">SUMIF([1]route!$E$3:$E$10005,E631,[1]!Table1[7])</f>
        <v>0</v>
      </c>
      <c r="AL631" s="30">
        <f ca="1">SUMIF([1]route!$E$3:$E$10005,E631,[1]!Table1[8])</f>
        <v>0</v>
      </c>
      <c r="AM631" s="30">
        <f ca="1">SUMIF([1]route!$E$3:$E$10005,E631,[1]!Table1[9])</f>
        <v>0</v>
      </c>
      <c r="AN631" s="30">
        <f ca="1">SUMIF([1]route!$E$3:$E$10005,E631,[1]!Table1[10])</f>
        <v>0</v>
      </c>
      <c r="AO631" s="30">
        <f ca="1">SUMIF([1]route!$E$3:$E$10005,E631,[1]!Table1[11])</f>
        <v>0</v>
      </c>
      <c r="AP631" s="30">
        <f ca="1">SUMIF([1]route!$E$3:$E$10005,E631,[1]!Table1[12])</f>
        <v>0</v>
      </c>
      <c r="AQ631" s="30">
        <f ca="1">SUMIF([1]route!$E$3:$E$10005,E631,[1]!Table1[13])</f>
        <v>0</v>
      </c>
      <c r="AR631" s="30">
        <f ca="1">SUMIF([1]route!$E$3:$E$10005,E631,[1]!Table1[14])</f>
        <v>0</v>
      </c>
      <c r="AS631" s="30">
        <f ca="1">SUMIF([1]route!$E$3:$E$10005,E631,[1]!Table1[15])</f>
        <v>0</v>
      </c>
      <c r="AT631" s="30">
        <f ca="1">SUMIF([1]route!$E$3:$E$10005,E631,[1]!Table1[16])</f>
        <v>0</v>
      </c>
      <c r="AU631" s="30">
        <f ca="1">SUMIF([1]route!$E$3:$E$10005,E631,[1]!Table1[17])</f>
        <v>0</v>
      </c>
      <c r="AV631" s="30">
        <f ca="1">SUMIF([1]route!$E$3:$E$10005,E631,[1]!Table1[18])</f>
        <v>0</v>
      </c>
      <c r="AW631" s="30">
        <f ca="1">SUMIF([1]route!$E$3:$E$10005,E631,[1]!Table1[19])</f>
        <v>0</v>
      </c>
      <c r="AX631" s="30">
        <f ca="1">SUMIF([1]route!$E$3:$E$10005,E631,[1]!Table1[20])</f>
        <v>0</v>
      </c>
      <c r="AY631" s="30">
        <f ca="1">SUMIF([1]route!$E$3:$E$10005,E631,[1]!Table1[21])</f>
        <v>0</v>
      </c>
      <c r="AZ631" s="30">
        <f ca="1">SUMIF([1]route!$E$3:$E$10005,E631,[1]!Table1[22])</f>
        <v>0</v>
      </c>
      <c r="BA631" s="30">
        <f ca="1">SUMIF([1]route!$E$3:$E$10005,E631,[1]!Table1[23])</f>
        <v>0</v>
      </c>
      <c r="BB631" s="30">
        <f ca="1">SUMIF([1]route!$E$3:$E$10005,E631,[1]!Table1[24])</f>
        <v>0</v>
      </c>
      <c r="BC631" s="30">
        <f ca="1">SUMIF([1]route!$E$3:$E$10005,E631,[1]!Table1[25])</f>
        <v>0</v>
      </c>
      <c r="BD631" s="30">
        <f ca="1">SUMIF([1]route!$E$3:$E$10005,E631,[1]!Table1[26])</f>
        <v>0</v>
      </c>
      <c r="BE631" s="30">
        <f ca="1">SUMIF([1]route!$E$3:$E$10005,E631,[1]!Table1[27])</f>
        <v>0</v>
      </c>
      <c r="BF631" s="30">
        <f ca="1">SUMIF([1]route!$E$3:$E$10005,E631,[1]!Table1[28])</f>
        <v>0</v>
      </c>
      <c r="BG631" s="30">
        <f ca="1">SUMIF([1]route!$E$3:$E$10005,E631,[1]!Table1[29])</f>
        <v>0</v>
      </c>
      <c r="BH631" s="30">
        <f ca="1">SUMIF([1]route!$E$3:$E$10005,E631,[1]!Table1[30])</f>
        <v>0</v>
      </c>
      <c r="BI631" s="30">
        <f ca="1">SUMIF([1]route!$E$3:$E$10005,E631,[1]!Table1[31])</f>
        <v>0</v>
      </c>
      <c r="BJ631" s="30">
        <f ca="1">SUMIF([1]route!$E$3:$E$10005,E631,[1]!Table1[Remain PO])</f>
        <v>0</v>
      </c>
      <c r="BK631" s="31">
        <f ca="1">SUMIF([1]route!$E$3:$E$10005,E631,[1]!Table1[N+1])</f>
        <v>0</v>
      </c>
      <c r="BL631" s="31">
        <f ca="1">SUMIF([1]route!$E$3:$E$10005,E631,[1]!Table1[N+2])</f>
        <v>0</v>
      </c>
      <c r="BM631" s="31">
        <f ca="1">SUMIF([1]route!$E$3:$E$10005,E631,[1]!Table1[N+3])</f>
        <v>0</v>
      </c>
      <c r="BN631" s="32">
        <f ca="1">SUMIF([1]route!$E$3:$E$10005,E631,[1]!Table1[N+4])</f>
        <v>0</v>
      </c>
      <c r="BP631" s="37">
        <f t="shared" si="216"/>
        <v>0</v>
      </c>
      <c r="BQ631" s="35">
        <f t="shared" ca="1" si="219"/>
        <v>0</v>
      </c>
      <c r="BR631" s="35">
        <f t="shared" ca="1" si="219"/>
        <v>0</v>
      </c>
      <c r="BS631" s="35">
        <f t="shared" ca="1" si="219"/>
        <v>0</v>
      </c>
      <c r="BT631" s="35">
        <f t="shared" ca="1" si="219"/>
        <v>0</v>
      </c>
      <c r="BU631" s="35">
        <f t="shared" ca="1" si="219"/>
        <v>0</v>
      </c>
      <c r="BV631" s="35">
        <f t="shared" ca="1" si="219"/>
        <v>0</v>
      </c>
      <c r="BW631" s="35">
        <f t="shared" ca="1" si="219"/>
        <v>0</v>
      </c>
      <c r="BX631" s="35">
        <f t="shared" ca="1" si="219"/>
        <v>0</v>
      </c>
      <c r="BY631" s="35">
        <f t="shared" ca="1" si="219"/>
        <v>0</v>
      </c>
      <c r="BZ631" s="35">
        <f t="shared" ca="1" si="219"/>
        <v>0</v>
      </c>
      <c r="CA631" s="35">
        <f t="shared" ca="1" si="219"/>
        <v>0</v>
      </c>
      <c r="CB631" s="35">
        <f t="shared" ca="1" si="219"/>
        <v>0</v>
      </c>
      <c r="CC631" s="35">
        <f t="shared" ca="1" si="223"/>
        <v>0</v>
      </c>
      <c r="CD631" s="35">
        <f t="shared" ca="1" si="223"/>
        <v>0</v>
      </c>
      <c r="CE631" s="35">
        <f t="shared" ca="1" si="223"/>
        <v>0</v>
      </c>
      <c r="CF631" s="35">
        <f t="shared" ca="1" si="220"/>
        <v>0</v>
      </c>
      <c r="CG631" s="35">
        <f t="shared" ca="1" si="220"/>
        <v>0</v>
      </c>
      <c r="CH631" s="35">
        <f t="shared" ca="1" si="220"/>
        <v>0</v>
      </c>
      <c r="CI631" s="35">
        <f t="shared" ca="1" si="220"/>
        <v>0</v>
      </c>
      <c r="CJ631" s="35">
        <f t="shared" ca="1" si="220"/>
        <v>0</v>
      </c>
      <c r="CK631" s="35">
        <f t="shared" ca="1" si="220"/>
        <v>0</v>
      </c>
      <c r="CL631" s="35">
        <f t="shared" ca="1" si="220"/>
        <v>0</v>
      </c>
      <c r="CM631" s="35">
        <f t="shared" ca="1" si="221"/>
        <v>0</v>
      </c>
      <c r="CN631" s="35">
        <f t="shared" ca="1" si="221"/>
        <v>0</v>
      </c>
      <c r="CO631" s="35">
        <f t="shared" ca="1" si="221"/>
        <v>0</v>
      </c>
      <c r="CP631" s="35">
        <f t="shared" ca="1" si="221"/>
        <v>0</v>
      </c>
      <c r="CQ631" s="35">
        <f t="shared" ca="1" si="221"/>
        <v>0</v>
      </c>
      <c r="CR631" s="35">
        <f t="shared" ca="1" si="221"/>
        <v>0</v>
      </c>
      <c r="CS631" s="35">
        <f t="shared" ca="1" si="221"/>
        <v>0</v>
      </c>
      <c r="CT631" s="35">
        <f t="shared" ca="1" si="221"/>
        <v>0</v>
      </c>
      <c r="CU631" s="35">
        <f t="shared" ca="1" si="221"/>
        <v>0</v>
      </c>
      <c r="CV631" s="35">
        <f t="shared" ca="1" si="221"/>
        <v>0</v>
      </c>
      <c r="CW631" s="38">
        <f t="shared" ca="1" si="221"/>
        <v>0</v>
      </c>
      <c r="CX631" s="38">
        <f t="shared" ca="1" si="221"/>
        <v>0</v>
      </c>
      <c r="CY631" s="38">
        <f t="shared" ca="1" si="222"/>
        <v>0</v>
      </c>
      <c r="CZ631" s="39">
        <f t="shared" ca="1" si="222"/>
        <v>0</v>
      </c>
      <c r="DA631" s="35"/>
    </row>
    <row r="632" spans="4:105" x14ac:dyDescent="0.3">
      <c r="D632" s="19"/>
      <c r="E632" s="20"/>
      <c r="F632" s="21"/>
      <c r="G632" s="21"/>
      <c r="H632" s="21"/>
      <c r="I632" s="19"/>
      <c r="J632" s="19"/>
      <c r="K632" s="21"/>
      <c r="L632" s="21"/>
      <c r="M632" s="22"/>
      <c r="N632" s="22"/>
      <c r="O632" s="19"/>
      <c r="P632" s="21"/>
      <c r="Q632" s="62" t="str">
        <f>'Cutting Rules'!AD632</f>
        <v>0------------</v>
      </c>
      <c r="R632" s="23"/>
      <c r="S632" s="24"/>
      <c r="T632" s="78" t="s">
        <v>547</v>
      </c>
      <c r="U632" s="19"/>
      <c r="V632" s="25"/>
      <c r="W632" s="26"/>
      <c r="X632" s="27"/>
      <c r="Y632" s="47"/>
      <c r="Z632" s="121" t="str">
        <f>IFERROR(VLOOKUP(E632,[1]route!$E$3:$BL$10005,59,0),"")&amp;IFERROR(VLOOKUP(E632,[1]route!$E$3:$BL$10005,60,0),"")</f>
        <v/>
      </c>
      <c r="AA632" s="28">
        <f t="shared" si="214"/>
        <v>0</v>
      </c>
      <c r="AB632" s="77">
        <f t="shared" si="215"/>
        <v>0</v>
      </c>
      <c r="AC632" s="4">
        <f t="shared" si="213"/>
        <v>1</v>
      </c>
      <c r="AD632" s="29">
        <v>0</v>
      </c>
      <c r="AE632" s="30">
        <f ca="1">SUMIF([1]route!$E$3:$E$10005,E632,[1]!Table1[1])</f>
        <v>0</v>
      </c>
      <c r="AF632" s="30">
        <f ca="1">SUMIF([1]route!$E$3:$E$10005,E632,[1]!Table1[2])</f>
        <v>0</v>
      </c>
      <c r="AG632" s="30">
        <f ca="1">SUMIF([1]route!$E$3:$E$10005,E632,[1]!Table1[3])</f>
        <v>0</v>
      </c>
      <c r="AH632" s="30">
        <f ca="1">SUMIF([1]route!$E$3:$E$10005,E632,[1]!Table1[4])</f>
        <v>0</v>
      </c>
      <c r="AI632" s="30">
        <f ca="1">SUMIF([1]route!$E$3:$E$10005,E632,[1]!Table1[5])</f>
        <v>0</v>
      </c>
      <c r="AJ632" s="30">
        <f ca="1">SUMIF([1]route!$E$3:$E$10005,E632,[1]!Table1[6])</f>
        <v>0</v>
      </c>
      <c r="AK632" s="30">
        <f ca="1">SUMIF([1]route!$E$3:$E$10005,E632,[1]!Table1[7])</f>
        <v>0</v>
      </c>
      <c r="AL632" s="30">
        <f ca="1">SUMIF([1]route!$E$3:$E$10005,E632,[1]!Table1[8])</f>
        <v>0</v>
      </c>
      <c r="AM632" s="30">
        <f ca="1">SUMIF([1]route!$E$3:$E$10005,E632,[1]!Table1[9])</f>
        <v>0</v>
      </c>
      <c r="AN632" s="30">
        <f ca="1">SUMIF([1]route!$E$3:$E$10005,E632,[1]!Table1[10])</f>
        <v>0</v>
      </c>
      <c r="AO632" s="30">
        <f ca="1">SUMIF([1]route!$E$3:$E$10005,E632,[1]!Table1[11])</f>
        <v>0</v>
      </c>
      <c r="AP632" s="30">
        <f ca="1">SUMIF([1]route!$E$3:$E$10005,E632,[1]!Table1[12])</f>
        <v>0</v>
      </c>
      <c r="AQ632" s="30">
        <f ca="1">SUMIF([1]route!$E$3:$E$10005,E632,[1]!Table1[13])</f>
        <v>0</v>
      </c>
      <c r="AR632" s="30">
        <f ca="1">SUMIF([1]route!$E$3:$E$10005,E632,[1]!Table1[14])</f>
        <v>0</v>
      </c>
      <c r="AS632" s="30">
        <f ca="1">SUMIF([1]route!$E$3:$E$10005,E632,[1]!Table1[15])</f>
        <v>0</v>
      </c>
      <c r="AT632" s="30">
        <f ca="1">SUMIF([1]route!$E$3:$E$10005,E632,[1]!Table1[16])</f>
        <v>0</v>
      </c>
      <c r="AU632" s="30">
        <f ca="1">SUMIF([1]route!$E$3:$E$10005,E632,[1]!Table1[17])</f>
        <v>0</v>
      </c>
      <c r="AV632" s="30">
        <f ca="1">SUMIF([1]route!$E$3:$E$10005,E632,[1]!Table1[18])</f>
        <v>0</v>
      </c>
      <c r="AW632" s="30">
        <f ca="1">SUMIF([1]route!$E$3:$E$10005,E632,[1]!Table1[19])</f>
        <v>0</v>
      </c>
      <c r="AX632" s="30">
        <f ca="1">SUMIF([1]route!$E$3:$E$10005,E632,[1]!Table1[20])</f>
        <v>0</v>
      </c>
      <c r="AY632" s="30">
        <f ca="1">SUMIF([1]route!$E$3:$E$10005,E632,[1]!Table1[21])</f>
        <v>0</v>
      </c>
      <c r="AZ632" s="30">
        <f ca="1">SUMIF([1]route!$E$3:$E$10005,E632,[1]!Table1[22])</f>
        <v>0</v>
      </c>
      <c r="BA632" s="30">
        <f ca="1">SUMIF([1]route!$E$3:$E$10005,E632,[1]!Table1[23])</f>
        <v>0</v>
      </c>
      <c r="BB632" s="30">
        <f ca="1">SUMIF([1]route!$E$3:$E$10005,E632,[1]!Table1[24])</f>
        <v>0</v>
      </c>
      <c r="BC632" s="30">
        <f ca="1">SUMIF([1]route!$E$3:$E$10005,E632,[1]!Table1[25])</f>
        <v>0</v>
      </c>
      <c r="BD632" s="30">
        <f ca="1">SUMIF([1]route!$E$3:$E$10005,E632,[1]!Table1[26])</f>
        <v>0</v>
      </c>
      <c r="BE632" s="30">
        <f ca="1">SUMIF([1]route!$E$3:$E$10005,E632,[1]!Table1[27])</f>
        <v>0</v>
      </c>
      <c r="BF632" s="30">
        <f ca="1">SUMIF([1]route!$E$3:$E$10005,E632,[1]!Table1[28])</f>
        <v>0</v>
      </c>
      <c r="BG632" s="30">
        <f ca="1">SUMIF([1]route!$E$3:$E$10005,E632,[1]!Table1[29])</f>
        <v>0</v>
      </c>
      <c r="BH632" s="30">
        <f ca="1">SUMIF([1]route!$E$3:$E$10005,E632,[1]!Table1[30])</f>
        <v>0</v>
      </c>
      <c r="BI632" s="30">
        <f ca="1">SUMIF([1]route!$E$3:$E$10005,E632,[1]!Table1[31])</f>
        <v>0</v>
      </c>
      <c r="BJ632" s="30">
        <f ca="1">SUMIF([1]route!$E$3:$E$10005,E632,[1]!Table1[Remain PO])</f>
        <v>0</v>
      </c>
      <c r="BK632" s="31">
        <f ca="1">SUMIF([1]route!$E$3:$E$10005,E632,[1]!Table1[N+1])</f>
        <v>0</v>
      </c>
      <c r="BL632" s="31">
        <f ca="1">SUMIF([1]route!$E$3:$E$10005,E632,[1]!Table1[N+2])</f>
        <v>0</v>
      </c>
      <c r="BM632" s="31">
        <f ca="1">SUMIF([1]route!$E$3:$E$10005,E632,[1]!Table1[N+3])</f>
        <v>0</v>
      </c>
      <c r="BN632" s="32">
        <f ca="1">SUMIF([1]route!$E$3:$E$10005,E632,[1]!Table1[N+4])</f>
        <v>0</v>
      </c>
      <c r="BP632" s="37">
        <f t="shared" si="216"/>
        <v>0</v>
      </c>
      <c r="BQ632" s="35">
        <f t="shared" ca="1" si="219"/>
        <v>0</v>
      </c>
      <c r="BR632" s="35">
        <f t="shared" ca="1" si="219"/>
        <v>0</v>
      </c>
      <c r="BS632" s="35">
        <f t="shared" ca="1" si="219"/>
        <v>0</v>
      </c>
      <c r="BT632" s="35">
        <f t="shared" ca="1" si="219"/>
        <v>0</v>
      </c>
      <c r="BU632" s="35">
        <f t="shared" ca="1" si="219"/>
        <v>0</v>
      </c>
      <c r="BV632" s="35">
        <f t="shared" ca="1" si="219"/>
        <v>0</v>
      </c>
      <c r="BW632" s="35">
        <f t="shared" ca="1" si="219"/>
        <v>0</v>
      </c>
      <c r="BX632" s="35">
        <f t="shared" ca="1" si="219"/>
        <v>0</v>
      </c>
      <c r="BY632" s="35">
        <f t="shared" ca="1" si="219"/>
        <v>0</v>
      </c>
      <c r="BZ632" s="35">
        <f t="shared" ca="1" si="219"/>
        <v>0</v>
      </c>
      <c r="CA632" s="35">
        <f t="shared" ca="1" si="219"/>
        <v>0</v>
      </c>
      <c r="CB632" s="35">
        <f t="shared" ca="1" si="219"/>
        <v>0</v>
      </c>
      <c r="CC632" s="35">
        <f t="shared" ca="1" si="223"/>
        <v>0</v>
      </c>
      <c r="CD632" s="35">
        <f t="shared" ca="1" si="223"/>
        <v>0</v>
      </c>
      <c r="CE632" s="35">
        <f t="shared" ca="1" si="223"/>
        <v>0</v>
      </c>
      <c r="CF632" s="35">
        <f t="shared" ca="1" si="220"/>
        <v>0</v>
      </c>
      <c r="CG632" s="35">
        <f t="shared" ca="1" si="220"/>
        <v>0</v>
      </c>
      <c r="CH632" s="35">
        <f t="shared" ca="1" si="220"/>
        <v>0</v>
      </c>
      <c r="CI632" s="35">
        <f t="shared" ca="1" si="220"/>
        <v>0</v>
      </c>
      <c r="CJ632" s="35">
        <f t="shared" ca="1" si="220"/>
        <v>0</v>
      </c>
      <c r="CK632" s="35">
        <f t="shared" ca="1" si="220"/>
        <v>0</v>
      </c>
      <c r="CL632" s="35">
        <f t="shared" ca="1" si="220"/>
        <v>0</v>
      </c>
      <c r="CM632" s="35">
        <f t="shared" ca="1" si="221"/>
        <v>0</v>
      </c>
      <c r="CN632" s="35">
        <f t="shared" ca="1" si="221"/>
        <v>0</v>
      </c>
      <c r="CO632" s="35">
        <f t="shared" ca="1" si="221"/>
        <v>0</v>
      </c>
      <c r="CP632" s="35">
        <f t="shared" ca="1" si="221"/>
        <v>0</v>
      </c>
      <c r="CQ632" s="35">
        <f t="shared" ca="1" si="221"/>
        <v>0</v>
      </c>
      <c r="CR632" s="35">
        <f t="shared" ca="1" si="221"/>
        <v>0</v>
      </c>
      <c r="CS632" s="35">
        <f t="shared" ca="1" si="221"/>
        <v>0</v>
      </c>
      <c r="CT632" s="35">
        <f t="shared" ca="1" si="221"/>
        <v>0</v>
      </c>
      <c r="CU632" s="35">
        <f t="shared" ca="1" si="221"/>
        <v>0</v>
      </c>
      <c r="CV632" s="35">
        <f t="shared" ca="1" si="221"/>
        <v>0</v>
      </c>
      <c r="CW632" s="38">
        <f t="shared" ca="1" si="221"/>
        <v>0</v>
      </c>
      <c r="CX632" s="38">
        <f t="shared" ca="1" si="221"/>
        <v>0</v>
      </c>
      <c r="CY632" s="38">
        <f t="shared" ca="1" si="222"/>
        <v>0</v>
      </c>
      <c r="CZ632" s="39">
        <f t="shared" ca="1" si="222"/>
        <v>0</v>
      </c>
      <c r="DA632" s="35"/>
    </row>
    <row r="633" spans="4:105" x14ac:dyDescent="0.3">
      <c r="D633" s="19"/>
      <c r="E633" s="20"/>
      <c r="F633" s="21"/>
      <c r="G633" s="21"/>
      <c r="H633" s="21"/>
      <c r="I633" s="19"/>
      <c r="J633" s="19"/>
      <c r="K633" s="21"/>
      <c r="L633" s="21"/>
      <c r="M633" s="22"/>
      <c r="N633" s="22"/>
      <c r="O633" s="19"/>
      <c r="P633" s="21"/>
      <c r="Q633" s="62" t="str">
        <f>'Cutting Rules'!AD633</f>
        <v>0------------</v>
      </c>
      <c r="R633" s="23"/>
      <c r="S633" s="24"/>
      <c r="T633" s="78" t="s">
        <v>547</v>
      </c>
      <c r="U633" s="19"/>
      <c r="V633" s="25"/>
      <c r="W633" s="26"/>
      <c r="X633" s="27"/>
      <c r="Y633" s="47"/>
      <c r="Z633" s="121" t="str">
        <f>IFERROR(VLOOKUP(E633,[1]route!$E$3:$BL$10005,59,0),"")&amp;IFERROR(VLOOKUP(E633,[1]route!$E$3:$BL$10005,60,0),"")</f>
        <v/>
      </c>
      <c r="AA633" s="28">
        <f t="shared" si="214"/>
        <v>0</v>
      </c>
      <c r="AB633" s="77">
        <f t="shared" si="215"/>
        <v>0</v>
      </c>
      <c r="AC633" s="4">
        <f t="shared" si="213"/>
        <v>1</v>
      </c>
      <c r="AD633" s="29">
        <v>0</v>
      </c>
      <c r="AE633" s="30">
        <f ca="1">SUMIF([1]route!$E$3:$E$10005,E633,[1]!Table1[1])</f>
        <v>0</v>
      </c>
      <c r="AF633" s="30">
        <f ca="1">SUMIF([1]route!$E$3:$E$10005,E633,[1]!Table1[2])</f>
        <v>0</v>
      </c>
      <c r="AG633" s="30">
        <f ca="1">SUMIF([1]route!$E$3:$E$10005,E633,[1]!Table1[3])</f>
        <v>0</v>
      </c>
      <c r="AH633" s="30">
        <f ca="1">SUMIF([1]route!$E$3:$E$10005,E633,[1]!Table1[4])</f>
        <v>0</v>
      </c>
      <c r="AI633" s="30">
        <f ca="1">SUMIF([1]route!$E$3:$E$10005,E633,[1]!Table1[5])</f>
        <v>0</v>
      </c>
      <c r="AJ633" s="30">
        <f ca="1">SUMIF([1]route!$E$3:$E$10005,E633,[1]!Table1[6])</f>
        <v>0</v>
      </c>
      <c r="AK633" s="30">
        <f ca="1">SUMIF([1]route!$E$3:$E$10005,E633,[1]!Table1[7])</f>
        <v>0</v>
      </c>
      <c r="AL633" s="30">
        <f ca="1">SUMIF([1]route!$E$3:$E$10005,E633,[1]!Table1[8])</f>
        <v>0</v>
      </c>
      <c r="AM633" s="30">
        <f ca="1">SUMIF([1]route!$E$3:$E$10005,E633,[1]!Table1[9])</f>
        <v>0</v>
      </c>
      <c r="AN633" s="30">
        <f ca="1">SUMIF([1]route!$E$3:$E$10005,E633,[1]!Table1[10])</f>
        <v>0</v>
      </c>
      <c r="AO633" s="30">
        <f ca="1">SUMIF([1]route!$E$3:$E$10005,E633,[1]!Table1[11])</f>
        <v>0</v>
      </c>
      <c r="AP633" s="30">
        <f ca="1">SUMIF([1]route!$E$3:$E$10005,E633,[1]!Table1[12])</f>
        <v>0</v>
      </c>
      <c r="AQ633" s="30">
        <f ca="1">SUMIF([1]route!$E$3:$E$10005,E633,[1]!Table1[13])</f>
        <v>0</v>
      </c>
      <c r="AR633" s="30">
        <f ca="1">SUMIF([1]route!$E$3:$E$10005,E633,[1]!Table1[14])</f>
        <v>0</v>
      </c>
      <c r="AS633" s="30">
        <f ca="1">SUMIF([1]route!$E$3:$E$10005,E633,[1]!Table1[15])</f>
        <v>0</v>
      </c>
      <c r="AT633" s="30">
        <f ca="1">SUMIF([1]route!$E$3:$E$10005,E633,[1]!Table1[16])</f>
        <v>0</v>
      </c>
      <c r="AU633" s="30">
        <f ca="1">SUMIF([1]route!$E$3:$E$10005,E633,[1]!Table1[17])</f>
        <v>0</v>
      </c>
      <c r="AV633" s="30">
        <f ca="1">SUMIF([1]route!$E$3:$E$10005,E633,[1]!Table1[18])</f>
        <v>0</v>
      </c>
      <c r="AW633" s="30">
        <f ca="1">SUMIF([1]route!$E$3:$E$10005,E633,[1]!Table1[19])</f>
        <v>0</v>
      </c>
      <c r="AX633" s="30">
        <f ca="1">SUMIF([1]route!$E$3:$E$10005,E633,[1]!Table1[20])</f>
        <v>0</v>
      </c>
      <c r="AY633" s="30">
        <f ca="1">SUMIF([1]route!$E$3:$E$10005,E633,[1]!Table1[21])</f>
        <v>0</v>
      </c>
      <c r="AZ633" s="30">
        <f ca="1">SUMIF([1]route!$E$3:$E$10005,E633,[1]!Table1[22])</f>
        <v>0</v>
      </c>
      <c r="BA633" s="30">
        <f ca="1">SUMIF([1]route!$E$3:$E$10005,E633,[1]!Table1[23])</f>
        <v>0</v>
      </c>
      <c r="BB633" s="30">
        <f ca="1">SUMIF([1]route!$E$3:$E$10005,E633,[1]!Table1[24])</f>
        <v>0</v>
      </c>
      <c r="BC633" s="30">
        <f ca="1">SUMIF([1]route!$E$3:$E$10005,E633,[1]!Table1[25])</f>
        <v>0</v>
      </c>
      <c r="BD633" s="30">
        <f ca="1">SUMIF([1]route!$E$3:$E$10005,E633,[1]!Table1[26])</f>
        <v>0</v>
      </c>
      <c r="BE633" s="30">
        <f ca="1">SUMIF([1]route!$E$3:$E$10005,E633,[1]!Table1[27])</f>
        <v>0</v>
      </c>
      <c r="BF633" s="30">
        <f ca="1">SUMIF([1]route!$E$3:$E$10005,E633,[1]!Table1[28])</f>
        <v>0</v>
      </c>
      <c r="BG633" s="30">
        <f ca="1">SUMIF([1]route!$E$3:$E$10005,E633,[1]!Table1[29])</f>
        <v>0</v>
      </c>
      <c r="BH633" s="30">
        <f ca="1">SUMIF([1]route!$E$3:$E$10005,E633,[1]!Table1[30])</f>
        <v>0</v>
      </c>
      <c r="BI633" s="30">
        <f ca="1">SUMIF([1]route!$E$3:$E$10005,E633,[1]!Table1[31])</f>
        <v>0</v>
      </c>
      <c r="BJ633" s="30">
        <f ca="1">SUMIF([1]route!$E$3:$E$10005,E633,[1]!Table1[Remain PO])</f>
        <v>0</v>
      </c>
      <c r="BK633" s="31">
        <f ca="1">SUMIF([1]route!$E$3:$E$10005,E633,[1]!Table1[N+1])</f>
        <v>0</v>
      </c>
      <c r="BL633" s="31">
        <f ca="1">SUMIF([1]route!$E$3:$E$10005,E633,[1]!Table1[N+2])</f>
        <v>0</v>
      </c>
      <c r="BM633" s="31">
        <f ca="1">SUMIF([1]route!$E$3:$E$10005,E633,[1]!Table1[N+3])</f>
        <v>0</v>
      </c>
      <c r="BN633" s="32">
        <f ca="1">SUMIF([1]route!$E$3:$E$10005,E633,[1]!Table1[N+4])</f>
        <v>0</v>
      </c>
      <c r="BP633" s="37">
        <f t="shared" si="216"/>
        <v>0</v>
      </c>
      <c r="BQ633" s="35">
        <f t="shared" ca="1" si="219"/>
        <v>0</v>
      </c>
      <c r="BR633" s="35">
        <f t="shared" ca="1" si="219"/>
        <v>0</v>
      </c>
      <c r="BS633" s="35">
        <f t="shared" ca="1" si="219"/>
        <v>0</v>
      </c>
      <c r="BT633" s="35">
        <f t="shared" ca="1" si="219"/>
        <v>0</v>
      </c>
      <c r="BU633" s="35">
        <f t="shared" ca="1" si="219"/>
        <v>0</v>
      </c>
      <c r="BV633" s="35">
        <f t="shared" ca="1" si="219"/>
        <v>0</v>
      </c>
      <c r="BW633" s="35">
        <f t="shared" ca="1" si="219"/>
        <v>0</v>
      </c>
      <c r="BX633" s="35">
        <f t="shared" ca="1" si="219"/>
        <v>0</v>
      </c>
      <c r="BY633" s="35">
        <f t="shared" ca="1" si="219"/>
        <v>0</v>
      </c>
      <c r="BZ633" s="35">
        <f t="shared" ca="1" si="219"/>
        <v>0</v>
      </c>
      <c r="CA633" s="35">
        <f t="shared" ca="1" si="219"/>
        <v>0</v>
      </c>
      <c r="CB633" s="35">
        <f t="shared" ca="1" si="219"/>
        <v>0</v>
      </c>
      <c r="CC633" s="35">
        <f t="shared" ca="1" si="223"/>
        <v>0</v>
      </c>
      <c r="CD633" s="35">
        <f t="shared" ca="1" si="223"/>
        <v>0</v>
      </c>
      <c r="CE633" s="35">
        <f t="shared" ca="1" si="223"/>
        <v>0</v>
      </c>
      <c r="CF633" s="35">
        <f t="shared" ca="1" si="220"/>
        <v>0</v>
      </c>
      <c r="CG633" s="35">
        <f t="shared" ca="1" si="220"/>
        <v>0</v>
      </c>
      <c r="CH633" s="35">
        <f t="shared" ca="1" si="220"/>
        <v>0</v>
      </c>
      <c r="CI633" s="35">
        <f t="shared" ca="1" si="220"/>
        <v>0</v>
      </c>
      <c r="CJ633" s="35">
        <f t="shared" ca="1" si="220"/>
        <v>0</v>
      </c>
      <c r="CK633" s="35">
        <f t="shared" ca="1" si="220"/>
        <v>0</v>
      </c>
      <c r="CL633" s="35">
        <f t="shared" ca="1" si="220"/>
        <v>0</v>
      </c>
      <c r="CM633" s="35">
        <f t="shared" ca="1" si="221"/>
        <v>0</v>
      </c>
      <c r="CN633" s="35">
        <f t="shared" ca="1" si="221"/>
        <v>0</v>
      </c>
      <c r="CO633" s="35">
        <f t="shared" ca="1" si="221"/>
        <v>0</v>
      </c>
      <c r="CP633" s="35">
        <f t="shared" ca="1" si="221"/>
        <v>0</v>
      </c>
      <c r="CQ633" s="35">
        <f t="shared" ca="1" si="221"/>
        <v>0</v>
      </c>
      <c r="CR633" s="35">
        <f t="shared" ca="1" si="221"/>
        <v>0</v>
      </c>
      <c r="CS633" s="35">
        <f t="shared" ca="1" si="221"/>
        <v>0</v>
      </c>
      <c r="CT633" s="35">
        <f t="shared" ca="1" si="221"/>
        <v>0</v>
      </c>
      <c r="CU633" s="35">
        <f t="shared" ca="1" si="221"/>
        <v>0</v>
      </c>
      <c r="CV633" s="35">
        <f t="shared" ca="1" si="221"/>
        <v>0</v>
      </c>
      <c r="CW633" s="38">
        <f t="shared" ca="1" si="221"/>
        <v>0</v>
      </c>
      <c r="CX633" s="38">
        <f t="shared" ca="1" si="221"/>
        <v>0</v>
      </c>
      <c r="CY633" s="38">
        <f t="shared" ca="1" si="222"/>
        <v>0</v>
      </c>
      <c r="CZ633" s="39">
        <f t="shared" ca="1" si="222"/>
        <v>0</v>
      </c>
      <c r="DA633" s="35"/>
    </row>
    <row r="634" spans="4:105" x14ac:dyDescent="0.3">
      <c r="D634" s="19"/>
      <c r="E634" s="20"/>
      <c r="F634" s="21"/>
      <c r="G634" s="21"/>
      <c r="H634" s="21"/>
      <c r="I634" s="19"/>
      <c r="J634" s="19"/>
      <c r="K634" s="21"/>
      <c r="L634" s="21"/>
      <c r="M634" s="22"/>
      <c r="N634" s="22"/>
      <c r="O634" s="19"/>
      <c r="P634" s="21"/>
      <c r="Q634" s="62" t="str">
        <f>'Cutting Rules'!AD634</f>
        <v>0------------</v>
      </c>
      <c r="R634" s="23"/>
      <c r="S634" s="24"/>
      <c r="T634" s="78" t="s">
        <v>547</v>
      </c>
      <c r="U634" s="19"/>
      <c r="V634" s="25"/>
      <c r="W634" s="26"/>
      <c r="X634" s="27"/>
      <c r="Y634" s="47"/>
      <c r="Z634" s="121" t="str">
        <f>IFERROR(VLOOKUP(E634,[1]route!$E$3:$BL$10005,59,0),"")&amp;IFERROR(VLOOKUP(E634,[1]route!$E$3:$BL$10005,60,0),"")</f>
        <v/>
      </c>
      <c r="AA634" s="28">
        <f t="shared" si="214"/>
        <v>0</v>
      </c>
      <c r="AB634" s="77">
        <f t="shared" si="215"/>
        <v>0</v>
      </c>
      <c r="AC634" s="4">
        <f t="shared" si="213"/>
        <v>1</v>
      </c>
      <c r="AD634" s="29">
        <v>0</v>
      </c>
      <c r="AE634" s="30">
        <f ca="1">SUMIF([1]route!$E$3:$E$10005,E634,[1]!Table1[1])</f>
        <v>0</v>
      </c>
      <c r="AF634" s="30">
        <f ca="1">SUMIF([1]route!$E$3:$E$10005,E634,[1]!Table1[2])</f>
        <v>0</v>
      </c>
      <c r="AG634" s="30">
        <f ca="1">SUMIF([1]route!$E$3:$E$10005,E634,[1]!Table1[3])</f>
        <v>0</v>
      </c>
      <c r="AH634" s="30">
        <f ca="1">SUMIF([1]route!$E$3:$E$10005,E634,[1]!Table1[4])</f>
        <v>0</v>
      </c>
      <c r="AI634" s="30">
        <f ca="1">SUMIF([1]route!$E$3:$E$10005,E634,[1]!Table1[5])</f>
        <v>0</v>
      </c>
      <c r="AJ634" s="30">
        <f ca="1">SUMIF([1]route!$E$3:$E$10005,E634,[1]!Table1[6])</f>
        <v>0</v>
      </c>
      <c r="AK634" s="30">
        <f ca="1">SUMIF([1]route!$E$3:$E$10005,E634,[1]!Table1[7])</f>
        <v>0</v>
      </c>
      <c r="AL634" s="30">
        <f ca="1">SUMIF([1]route!$E$3:$E$10005,E634,[1]!Table1[8])</f>
        <v>0</v>
      </c>
      <c r="AM634" s="30">
        <f ca="1">SUMIF([1]route!$E$3:$E$10005,E634,[1]!Table1[9])</f>
        <v>0</v>
      </c>
      <c r="AN634" s="30">
        <f ca="1">SUMIF([1]route!$E$3:$E$10005,E634,[1]!Table1[10])</f>
        <v>0</v>
      </c>
      <c r="AO634" s="30">
        <f ca="1">SUMIF([1]route!$E$3:$E$10005,E634,[1]!Table1[11])</f>
        <v>0</v>
      </c>
      <c r="AP634" s="30">
        <f ca="1">SUMIF([1]route!$E$3:$E$10005,E634,[1]!Table1[12])</f>
        <v>0</v>
      </c>
      <c r="AQ634" s="30">
        <f ca="1">SUMIF([1]route!$E$3:$E$10005,E634,[1]!Table1[13])</f>
        <v>0</v>
      </c>
      <c r="AR634" s="30">
        <f ca="1">SUMIF([1]route!$E$3:$E$10005,E634,[1]!Table1[14])</f>
        <v>0</v>
      </c>
      <c r="AS634" s="30">
        <f ca="1">SUMIF([1]route!$E$3:$E$10005,E634,[1]!Table1[15])</f>
        <v>0</v>
      </c>
      <c r="AT634" s="30">
        <f ca="1">SUMIF([1]route!$E$3:$E$10005,E634,[1]!Table1[16])</f>
        <v>0</v>
      </c>
      <c r="AU634" s="30">
        <f ca="1">SUMIF([1]route!$E$3:$E$10005,E634,[1]!Table1[17])</f>
        <v>0</v>
      </c>
      <c r="AV634" s="30">
        <f ca="1">SUMIF([1]route!$E$3:$E$10005,E634,[1]!Table1[18])</f>
        <v>0</v>
      </c>
      <c r="AW634" s="30">
        <f ca="1">SUMIF([1]route!$E$3:$E$10005,E634,[1]!Table1[19])</f>
        <v>0</v>
      </c>
      <c r="AX634" s="30">
        <f ca="1">SUMIF([1]route!$E$3:$E$10005,E634,[1]!Table1[20])</f>
        <v>0</v>
      </c>
      <c r="AY634" s="30">
        <f ca="1">SUMIF([1]route!$E$3:$E$10005,E634,[1]!Table1[21])</f>
        <v>0</v>
      </c>
      <c r="AZ634" s="30">
        <f ca="1">SUMIF([1]route!$E$3:$E$10005,E634,[1]!Table1[22])</f>
        <v>0</v>
      </c>
      <c r="BA634" s="30">
        <f ca="1">SUMIF([1]route!$E$3:$E$10005,E634,[1]!Table1[23])</f>
        <v>0</v>
      </c>
      <c r="BB634" s="30">
        <f ca="1">SUMIF([1]route!$E$3:$E$10005,E634,[1]!Table1[24])</f>
        <v>0</v>
      </c>
      <c r="BC634" s="30">
        <f ca="1">SUMIF([1]route!$E$3:$E$10005,E634,[1]!Table1[25])</f>
        <v>0</v>
      </c>
      <c r="BD634" s="30">
        <f ca="1">SUMIF([1]route!$E$3:$E$10005,E634,[1]!Table1[26])</f>
        <v>0</v>
      </c>
      <c r="BE634" s="30">
        <f ca="1">SUMIF([1]route!$E$3:$E$10005,E634,[1]!Table1[27])</f>
        <v>0</v>
      </c>
      <c r="BF634" s="30">
        <f ca="1">SUMIF([1]route!$E$3:$E$10005,E634,[1]!Table1[28])</f>
        <v>0</v>
      </c>
      <c r="BG634" s="30">
        <f ca="1">SUMIF([1]route!$E$3:$E$10005,E634,[1]!Table1[29])</f>
        <v>0</v>
      </c>
      <c r="BH634" s="30">
        <f ca="1">SUMIF([1]route!$E$3:$E$10005,E634,[1]!Table1[30])</f>
        <v>0</v>
      </c>
      <c r="BI634" s="30">
        <f ca="1">SUMIF([1]route!$E$3:$E$10005,E634,[1]!Table1[31])</f>
        <v>0</v>
      </c>
      <c r="BJ634" s="30">
        <f ca="1">SUMIF([1]route!$E$3:$E$10005,E634,[1]!Table1[Remain PO])</f>
        <v>0</v>
      </c>
      <c r="BK634" s="31">
        <f ca="1">SUMIF([1]route!$E$3:$E$10005,E634,[1]!Table1[N+1])</f>
        <v>0</v>
      </c>
      <c r="BL634" s="31">
        <f ca="1">SUMIF([1]route!$E$3:$E$10005,E634,[1]!Table1[N+2])</f>
        <v>0</v>
      </c>
      <c r="BM634" s="31">
        <f ca="1">SUMIF([1]route!$E$3:$E$10005,E634,[1]!Table1[N+3])</f>
        <v>0</v>
      </c>
      <c r="BN634" s="32">
        <f ca="1">SUMIF([1]route!$E$3:$E$10005,E634,[1]!Table1[N+4])</f>
        <v>0</v>
      </c>
      <c r="BP634" s="37">
        <f t="shared" si="216"/>
        <v>0</v>
      </c>
      <c r="BQ634" s="35">
        <f t="shared" ca="1" si="219"/>
        <v>0</v>
      </c>
      <c r="BR634" s="35">
        <f t="shared" ca="1" si="219"/>
        <v>0</v>
      </c>
      <c r="BS634" s="35">
        <f t="shared" ca="1" si="219"/>
        <v>0</v>
      </c>
      <c r="BT634" s="35">
        <f t="shared" ca="1" si="219"/>
        <v>0</v>
      </c>
      <c r="BU634" s="35">
        <f t="shared" ca="1" si="219"/>
        <v>0</v>
      </c>
      <c r="BV634" s="35">
        <f t="shared" ca="1" si="219"/>
        <v>0</v>
      </c>
      <c r="BW634" s="35">
        <f t="shared" ca="1" si="219"/>
        <v>0</v>
      </c>
      <c r="BX634" s="35">
        <f t="shared" ca="1" si="219"/>
        <v>0</v>
      </c>
      <c r="BY634" s="35">
        <f t="shared" ca="1" si="219"/>
        <v>0</v>
      </c>
      <c r="BZ634" s="35">
        <f t="shared" ca="1" si="219"/>
        <v>0</v>
      </c>
      <c r="CA634" s="35">
        <f t="shared" ca="1" si="219"/>
        <v>0</v>
      </c>
      <c r="CB634" s="35">
        <f t="shared" ca="1" si="219"/>
        <v>0</v>
      </c>
      <c r="CC634" s="35">
        <f t="shared" ca="1" si="223"/>
        <v>0</v>
      </c>
      <c r="CD634" s="35">
        <f t="shared" ca="1" si="223"/>
        <v>0</v>
      </c>
      <c r="CE634" s="35">
        <f t="shared" ca="1" si="223"/>
        <v>0</v>
      </c>
      <c r="CF634" s="35">
        <f t="shared" ca="1" si="220"/>
        <v>0</v>
      </c>
      <c r="CG634" s="35">
        <f t="shared" ca="1" si="220"/>
        <v>0</v>
      </c>
      <c r="CH634" s="35">
        <f t="shared" ca="1" si="220"/>
        <v>0</v>
      </c>
      <c r="CI634" s="35">
        <f t="shared" ca="1" si="220"/>
        <v>0</v>
      </c>
      <c r="CJ634" s="35">
        <f t="shared" ca="1" si="220"/>
        <v>0</v>
      </c>
      <c r="CK634" s="35">
        <f t="shared" ca="1" si="220"/>
        <v>0</v>
      </c>
      <c r="CL634" s="35">
        <f t="shared" ca="1" si="220"/>
        <v>0</v>
      </c>
      <c r="CM634" s="35">
        <f t="shared" ca="1" si="221"/>
        <v>0</v>
      </c>
      <c r="CN634" s="35">
        <f t="shared" ca="1" si="221"/>
        <v>0</v>
      </c>
      <c r="CO634" s="35">
        <f t="shared" ca="1" si="221"/>
        <v>0</v>
      </c>
      <c r="CP634" s="35">
        <f t="shared" ca="1" si="221"/>
        <v>0</v>
      </c>
      <c r="CQ634" s="35">
        <f t="shared" ca="1" si="221"/>
        <v>0</v>
      </c>
      <c r="CR634" s="35">
        <f t="shared" ca="1" si="221"/>
        <v>0</v>
      </c>
      <c r="CS634" s="35">
        <f t="shared" ca="1" si="221"/>
        <v>0</v>
      </c>
      <c r="CT634" s="35">
        <f t="shared" ca="1" si="221"/>
        <v>0</v>
      </c>
      <c r="CU634" s="35">
        <f t="shared" ca="1" si="221"/>
        <v>0</v>
      </c>
      <c r="CV634" s="35">
        <f t="shared" ca="1" si="221"/>
        <v>0</v>
      </c>
      <c r="CW634" s="38">
        <f t="shared" ca="1" si="221"/>
        <v>0</v>
      </c>
      <c r="CX634" s="38">
        <f t="shared" ca="1" si="221"/>
        <v>0</v>
      </c>
      <c r="CY634" s="38">
        <f t="shared" ca="1" si="222"/>
        <v>0</v>
      </c>
      <c r="CZ634" s="39">
        <f t="shared" ca="1" si="222"/>
        <v>0</v>
      </c>
      <c r="DA634" s="35"/>
    </row>
    <row r="635" spans="4:105" x14ac:dyDescent="0.3">
      <c r="D635" s="19"/>
      <c r="E635" s="20"/>
      <c r="F635" s="21"/>
      <c r="G635" s="21"/>
      <c r="H635" s="21"/>
      <c r="I635" s="19"/>
      <c r="J635" s="19"/>
      <c r="K635" s="21"/>
      <c r="L635" s="21"/>
      <c r="M635" s="22"/>
      <c r="N635" s="22"/>
      <c r="O635" s="19"/>
      <c r="P635" s="21"/>
      <c r="Q635" s="62" t="str">
        <f>'Cutting Rules'!AD635</f>
        <v>0------------</v>
      </c>
      <c r="R635" s="23"/>
      <c r="S635" s="24"/>
      <c r="T635" s="78" t="s">
        <v>547</v>
      </c>
      <c r="U635" s="19"/>
      <c r="V635" s="25"/>
      <c r="W635" s="26"/>
      <c r="X635" s="27"/>
      <c r="Y635" s="47"/>
      <c r="Z635" s="121" t="str">
        <f>IFERROR(VLOOKUP(E635,[1]route!$E$3:$BL$10005,59,0),"")&amp;IFERROR(VLOOKUP(E635,[1]route!$E$3:$BL$10005,60,0),"")</f>
        <v/>
      </c>
      <c r="AA635" s="28">
        <f t="shared" si="214"/>
        <v>0</v>
      </c>
      <c r="AB635" s="77">
        <f t="shared" si="215"/>
        <v>0</v>
      </c>
      <c r="AC635" s="4">
        <f t="shared" si="213"/>
        <v>1</v>
      </c>
      <c r="AD635" s="29">
        <v>0</v>
      </c>
      <c r="AE635" s="30">
        <f ca="1">SUMIF([1]route!$E$3:$E$10005,E635,[1]!Table1[1])</f>
        <v>0</v>
      </c>
      <c r="AF635" s="30">
        <f ca="1">SUMIF([1]route!$E$3:$E$10005,E635,[1]!Table1[2])</f>
        <v>0</v>
      </c>
      <c r="AG635" s="30">
        <f ca="1">SUMIF([1]route!$E$3:$E$10005,E635,[1]!Table1[3])</f>
        <v>0</v>
      </c>
      <c r="AH635" s="30">
        <f ca="1">SUMIF([1]route!$E$3:$E$10005,E635,[1]!Table1[4])</f>
        <v>0</v>
      </c>
      <c r="AI635" s="30">
        <f ca="1">SUMIF([1]route!$E$3:$E$10005,E635,[1]!Table1[5])</f>
        <v>0</v>
      </c>
      <c r="AJ635" s="30">
        <f ca="1">SUMIF([1]route!$E$3:$E$10005,E635,[1]!Table1[6])</f>
        <v>0</v>
      </c>
      <c r="AK635" s="30">
        <f ca="1">SUMIF([1]route!$E$3:$E$10005,E635,[1]!Table1[7])</f>
        <v>0</v>
      </c>
      <c r="AL635" s="30">
        <f ca="1">SUMIF([1]route!$E$3:$E$10005,E635,[1]!Table1[8])</f>
        <v>0</v>
      </c>
      <c r="AM635" s="30">
        <f ca="1">SUMIF([1]route!$E$3:$E$10005,E635,[1]!Table1[9])</f>
        <v>0</v>
      </c>
      <c r="AN635" s="30">
        <f ca="1">SUMIF([1]route!$E$3:$E$10005,E635,[1]!Table1[10])</f>
        <v>0</v>
      </c>
      <c r="AO635" s="30">
        <f ca="1">SUMIF([1]route!$E$3:$E$10005,E635,[1]!Table1[11])</f>
        <v>0</v>
      </c>
      <c r="AP635" s="30">
        <f ca="1">SUMIF([1]route!$E$3:$E$10005,E635,[1]!Table1[12])</f>
        <v>0</v>
      </c>
      <c r="AQ635" s="30">
        <f ca="1">SUMIF([1]route!$E$3:$E$10005,E635,[1]!Table1[13])</f>
        <v>0</v>
      </c>
      <c r="AR635" s="30">
        <f ca="1">SUMIF([1]route!$E$3:$E$10005,E635,[1]!Table1[14])</f>
        <v>0</v>
      </c>
      <c r="AS635" s="30">
        <f ca="1">SUMIF([1]route!$E$3:$E$10005,E635,[1]!Table1[15])</f>
        <v>0</v>
      </c>
      <c r="AT635" s="30">
        <f ca="1">SUMIF([1]route!$E$3:$E$10005,E635,[1]!Table1[16])</f>
        <v>0</v>
      </c>
      <c r="AU635" s="30">
        <f ca="1">SUMIF([1]route!$E$3:$E$10005,E635,[1]!Table1[17])</f>
        <v>0</v>
      </c>
      <c r="AV635" s="30">
        <f ca="1">SUMIF([1]route!$E$3:$E$10005,E635,[1]!Table1[18])</f>
        <v>0</v>
      </c>
      <c r="AW635" s="30">
        <f ca="1">SUMIF([1]route!$E$3:$E$10005,E635,[1]!Table1[19])</f>
        <v>0</v>
      </c>
      <c r="AX635" s="30">
        <f ca="1">SUMIF([1]route!$E$3:$E$10005,E635,[1]!Table1[20])</f>
        <v>0</v>
      </c>
      <c r="AY635" s="30">
        <f ca="1">SUMIF([1]route!$E$3:$E$10005,E635,[1]!Table1[21])</f>
        <v>0</v>
      </c>
      <c r="AZ635" s="30">
        <f ca="1">SUMIF([1]route!$E$3:$E$10005,E635,[1]!Table1[22])</f>
        <v>0</v>
      </c>
      <c r="BA635" s="30">
        <f ca="1">SUMIF([1]route!$E$3:$E$10005,E635,[1]!Table1[23])</f>
        <v>0</v>
      </c>
      <c r="BB635" s="30">
        <f ca="1">SUMIF([1]route!$E$3:$E$10005,E635,[1]!Table1[24])</f>
        <v>0</v>
      </c>
      <c r="BC635" s="30">
        <f ca="1">SUMIF([1]route!$E$3:$E$10005,E635,[1]!Table1[25])</f>
        <v>0</v>
      </c>
      <c r="BD635" s="30">
        <f ca="1">SUMIF([1]route!$E$3:$E$10005,E635,[1]!Table1[26])</f>
        <v>0</v>
      </c>
      <c r="BE635" s="30">
        <f ca="1">SUMIF([1]route!$E$3:$E$10005,E635,[1]!Table1[27])</f>
        <v>0</v>
      </c>
      <c r="BF635" s="30">
        <f ca="1">SUMIF([1]route!$E$3:$E$10005,E635,[1]!Table1[28])</f>
        <v>0</v>
      </c>
      <c r="BG635" s="30">
        <f ca="1">SUMIF([1]route!$E$3:$E$10005,E635,[1]!Table1[29])</f>
        <v>0</v>
      </c>
      <c r="BH635" s="30">
        <f ca="1">SUMIF([1]route!$E$3:$E$10005,E635,[1]!Table1[30])</f>
        <v>0</v>
      </c>
      <c r="BI635" s="30">
        <f ca="1">SUMIF([1]route!$E$3:$E$10005,E635,[1]!Table1[31])</f>
        <v>0</v>
      </c>
      <c r="BJ635" s="30">
        <f ca="1">SUMIF([1]route!$E$3:$E$10005,E635,[1]!Table1[Remain PO])</f>
        <v>0</v>
      </c>
      <c r="BK635" s="31">
        <f ca="1">SUMIF([1]route!$E$3:$E$10005,E635,[1]!Table1[N+1])</f>
        <v>0</v>
      </c>
      <c r="BL635" s="31">
        <f ca="1">SUMIF([1]route!$E$3:$E$10005,E635,[1]!Table1[N+2])</f>
        <v>0</v>
      </c>
      <c r="BM635" s="31">
        <f ca="1">SUMIF([1]route!$E$3:$E$10005,E635,[1]!Table1[N+3])</f>
        <v>0</v>
      </c>
      <c r="BN635" s="32">
        <f ca="1">SUMIF([1]route!$E$3:$E$10005,E635,[1]!Table1[N+4])</f>
        <v>0</v>
      </c>
      <c r="BP635" s="37">
        <f t="shared" si="216"/>
        <v>0</v>
      </c>
      <c r="BQ635" s="35">
        <f t="shared" ca="1" si="219"/>
        <v>0</v>
      </c>
      <c r="BR635" s="35">
        <f t="shared" ca="1" si="219"/>
        <v>0</v>
      </c>
      <c r="BS635" s="35">
        <f t="shared" ca="1" si="219"/>
        <v>0</v>
      </c>
      <c r="BT635" s="35">
        <f t="shared" ca="1" si="219"/>
        <v>0</v>
      </c>
      <c r="BU635" s="35">
        <f t="shared" ca="1" si="219"/>
        <v>0</v>
      </c>
      <c r="BV635" s="35">
        <f t="shared" ca="1" si="219"/>
        <v>0</v>
      </c>
      <c r="BW635" s="35">
        <f t="shared" ca="1" si="219"/>
        <v>0</v>
      </c>
      <c r="BX635" s="35">
        <f t="shared" ca="1" si="219"/>
        <v>0</v>
      </c>
      <c r="BY635" s="35">
        <f t="shared" ca="1" si="219"/>
        <v>0</v>
      </c>
      <c r="BZ635" s="35">
        <f t="shared" ca="1" si="219"/>
        <v>0</v>
      </c>
      <c r="CA635" s="35">
        <f t="shared" ca="1" si="219"/>
        <v>0</v>
      </c>
      <c r="CB635" s="35">
        <f t="shared" ca="1" si="219"/>
        <v>0</v>
      </c>
      <c r="CC635" s="35">
        <f t="shared" ca="1" si="223"/>
        <v>0</v>
      </c>
      <c r="CD635" s="35">
        <f t="shared" ca="1" si="223"/>
        <v>0</v>
      </c>
      <c r="CE635" s="35">
        <f t="shared" ca="1" si="223"/>
        <v>0</v>
      </c>
      <c r="CF635" s="35">
        <f t="shared" ca="1" si="220"/>
        <v>0</v>
      </c>
      <c r="CG635" s="35">
        <f t="shared" ca="1" si="220"/>
        <v>0</v>
      </c>
      <c r="CH635" s="35">
        <f t="shared" ca="1" si="220"/>
        <v>0</v>
      </c>
      <c r="CI635" s="35">
        <f t="shared" ca="1" si="220"/>
        <v>0</v>
      </c>
      <c r="CJ635" s="35">
        <f t="shared" ca="1" si="220"/>
        <v>0</v>
      </c>
      <c r="CK635" s="35">
        <f t="shared" ca="1" si="220"/>
        <v>0</v>
      </c>
      <c r="CL635" s="35">
        <f t="shared" ca="1" si="220"/>
        <v>0</v>
      </c>
      <c r="CM635" s="35">
        <f t="shared" ca="1" si="221"/>
        <v>0</v>
      </c>
      <c r="CN635" s="35">
        <f t="shared" ca="1" si="221"/>
        <v>0</v>
      </c>
      <c r="CO635" s="35">
        <f t="shared" ca="1" si="221"/>
        <v>0</v>
      </c>
      <c r="CP635" s="35">
        <f t="shared" ca="1" si="221"/>
        <v>0</v>
      </c>
      <c r="CQ635" s="35">
        <f t="shared" ca="1" si="221"/>
        <v>0</v>
      </c>
      <c r="CR635" s="35">
        <f t="shared" ca="1" si="221"/>
        <v>0</v>
      </c>
      <c r="CS635" s="35">
        <f t="shared" ca="1" si="221"/>
        <v>0</v>
      </c>
      <c r="CT635" s="35">
        <f t="shared" ca="1" si="221"/>
        <v>0</v>
      </c>
      <c r="CU635" s="35">
        <f t="shared" ca="1" si="221"/>
        <v>0</v>
      </c>
      <c r="CV635" s="35">
        <f t="shared" ca="1" si="221"/>
        <v>0</v>
      </c>
      <c r="CW635" s="38">
        <f t="shared" ca="1" si="221"/>
        <v>0</v>
      </c>
      <c r="CX635" s="38">
        <f t="shared" ca="1" si="221"/>
        <v>0</v>
      </c>
      <c r="CY635" s="38">
        <f t="shared" ca="1" si="222"/>
        <v>0</v>
      </c>
      <c r="CZ635" s="39">
        <f t="shared" ca="1" si="222"/>
        <v>0</v>
      </c>
      <c r="DA635" s="35"/>
    </row>
    <row r="636" spans="4:105" x14ac:dyDescent="0.3">
      <c r="D636" s="19"/>
      <c r="E636" s="20"/>
      <c r="F636" s="21"/>
      <c r="G636" s="21"/>
      <c r="H636" s="21"/>
      <c r="I636" s="19"/>
      <c r="J636" s="19"/>
      <c r="K636" s="21"/>
      <c r="L636" s="21"/>
      <c r="M636" s="22"/>
      <c r="N636" s="22"/>
      <c r="O636" s="19"/>
      <c r="P636" s="21"/>
      <c r="Q636" s="62" t="str">
        <f>'Cutting Rules'!AD636</f>
        <v>0------------</v>
      </c>
      <c r="R636" s="23"/>
      <c r="S636" s="24"/>
      <c r="T636" s="78" t="s">
        <v>547</v>
      </c>
      <c r="U636" s="19"/>
      <c r="V636" s="25"/>
      <c r="W636" s="26"/>
      <c r="X636" s="27"/>
      <c r="Y636" s="47"/>
      <c r="Z636" s="121" t="str">
        <f>IFERROR(VLOOKUP(E636,[1]route!$E$3:$BL$10005,59,0),"")&amp;IFERROR(VLOOKUP(E636,[1]route!$E$3:$BL$10005,60,0),"")</f>
        <v/>
      </c>
      <c r="AA636" s="28">
        <f t="shared" si="214"/>
        <v>0</v>
      </c>
      <c r="AB636" s="77">
        <f t="shared" si="215"/>
        <v>0</v>
      </c>
      <c r="AC636" s="4">
        <f t="shared" si="213"/>
        <v>1</v>
      </c>
      <c r="AD636" s="29">
        <v>0</v>
      </c>
      <c r="AE636" s="30">
        <f ca="1">SUMIF([1]route!$E$3:$E$10005,E636,[1]!Table1[1])</f>
        <v>0</v>
      </c>
      <c r="AF636" s="30">
        <f ca="1">SUMIF([1]route!$E$3:$E$10005,E636,[1]!Table1[2])</f>
        <v>0</v>
      </c>
      <c r="AG636" s="30">
        <f ca="1">SUMIF([1]route!$E$3:$E$10005,E636,[1]!Table1[3])</f>
        <v>0</v>
      </c>
      <c r="AH636" s="30">
        <f ca="1">SUMIF([1]route!$E$3:$E$10005,E636,[1]!Table1[4])</f>
        <v>0</v>
      </c>
      <c r="AI636" s="30">
        <f ca="1">SUMIF([1]route!$E$3:$E$10005,E636,[1]!Table1[5])</f>
        <v>0</v>
      </c>
      <c r="AJ636" s="30">
        <f ca="1">SUMIF([1]route!$E$3:$E$10005,E636,[1]!Table1[6])</f>
        <v>0</v>
      </c>
      <c r="AK636" s="30">
        <f ca="1">SUMIF([1]route!$E$3:$E$10005,E636,[1]!Table1[7])</f>
        <v>0</v>
      </c>
      <c r="AL636" s="30">
        <f ca="1">SUMIF([1]route!$E$3:$E$10005,E636,[1]!Table1[8])</f>
        <v>0</v>
      </c>
      <c r="AM636" s="30">
        <f ca="1">SUMIF([1]route!$E$3:$E$10005,E636,[1]!Table1[9])</f>
        <v>0</v>
      </c>
      <c r="AN636" s="30">
        <f ca="1">SUMIF([1]route!$E$3:$E$10005,E636,[1]!Table1[10])</f>
        <v>0</v>
      </c>
      <c r="AO636" s="30">
        <f ca="1">SUMIF([1]route!$E$3:$E$10005,E636,[1]!Table1[11])</f>
        <v>0</v>
      </c>
      <c r="AP636" s="30">
        <f ca="1">SUMIF([1]route!$E$3:$E$10005,E636,[1]!Table1[12])</f>
        <v>0</v>
      </c>
      <c r="AQ636" s="30">
        <f ca="1">SUMIF([1]route!$E$3:$E$10005,E636,[1]!Table1[13])</f>
        <v>0</v>
      </c>
      <c r="AR636" s="30">
        <f ca="1">SUMIF([1]route!$E$3:$E$10005,E636,[1]!Table1[14])</f>
        <v>0</v>
      </c>
      <c r="AS636" s="30">
        <f ca="1">SUMIF([1]route!$E$3:$E$10005,E636,[1]!Table1[15])</f>
        <v>0</v>
      </c>
      <c r="AT636" s="30">
        <f ca="1">SUMIF([1]route!$E$3:$E$10005,E636,[1]!Table1[16])</f>
        <v>0</v>
      </c>
      <c r="AU636" s="30">
        <f ca="1">SUMIF([1]route!$E$3:$E$10005,E636,[1]!Table1[17])</f>
        <v>0</v>
      </c>
      <c r="AV636" s="30">
        <f ca="1">SUMIF([1]route!$E$3:$E$10005,E636,[1]!Table1[18])</f>
        <v>0</v>
      </c>
      <c r="AW636" s="30">
        <f ca="1">SUMIF([1]route!$E$3:$E$10005,E636,[1]!Table1[19])</f>
        <v>0</v>
      </c>
      <c r="AX636" s="30">
        <f ca="1">SUMIF([1]route!$E$3:$E$10005,E636,[1]!Table1[20])</f>
        <v>0</v>
      </c>
      <c r="AY636" s="30">
        <f ca="1">SUMIF([1]route!$E$3:$E$10005,E636,[1]!Table1[21])</f>
        <v>0</v>
      </c>
      <c r="AZ636" s="30">
        <f ca="1">SUMIF([1]route!$E$3:$E$10005,E636,[1]!Table1[22])</f>
        <v>0</v>
      </c>
      <c r="BA636" s="30">
        <f ca="1">SUMIF([1]route!$E$3:$E$10005,E636,[1]!Table1[23])</f>
        <v>0</v>
      </c>
      <c r="BB636" s="30">
        <f ca="1">SUMIF([1]route!$E$3:$E$10005,E636,[1]!Table1[24])</f>
        <v>0</v>
      </c>
      <c r="BC636" s="30">
        <f ca="1">SUMIF([1]route!$E$3:$E$10005,E636,[1]!Table1[25])</f>
        <v>0</v>
      </c>
      <c r="BD636" s="30">
        <f ca="1">SUMIF([1]route!$E$3:$E$10005,E636,[1]!Table1[26])</f>
        <v>0</v>
      </c>
      <c r="BE636" s="30">
        <f ca="1">SUMIF([1]route!$E$3:$E$10005,E636,[1]!Table1[27])</f>
        <v>0</v>
      </c>
      <c r="BF636" s="30">
        <f ca="1">SUMIF([1]route!$E$3:$E$10005,E636,[1]!Table1[28])</f>
        <v>0</v>
      </c>
      <c r="BG636" s="30">
        <f ca="1">SUMIF([1]route!$E$3:$E$10005,E636,[1]!Table1[29])</f>
        <v>0</v>
      </c>
      <c r="BH636" s="30">
        <f ca="1">SUMIF([1]route!$E$3:$E$10005,E636,[1]!Table1[30])</f>
        <v>0</v>
      </c>
      <c r="BI636" s="30">
        <f ca="1">SUMIF([1]route!$E$3:$E$10005,E636,[1]!Table1[31])</f>
        <v>0</v>
      </c>
      <c r="BJ636" s="30">
        <f ca="1">SUMIF([1]route!$E$3:$E$10005,E636,[1]!Table1[Remain PO])</f>
        <v>0</v>
      </c>
      <c r="BK636" s="31">
        <f ca="1">SUMIF([1]route!$E$3:$E$10005,E636,[1]!Table1[N+1])</f>
        <v>0</v>
      </c>
      <c r="BL636" s="31">
        <f ca="1">SUMIF([1]route!$E$3:$E$10005,E636,[1]!Table1[N+2])</f>
        <v>0</v>
      </c>
      <c r="BM636" s="31">
        <f ca="1">SUMIF([1]route!$E$3:$E$10005,E636,[1]!Table1[N+3])</f>
        <v>0</v>
      </c>
      <c r="BN636" s="32">
        <f ca="1">SUMIF([1]route!$E$3:$E$10005,E636,[1]!Table1[N+4])</f>
        <v>0</v>
      </c>
      <c r="BP636" s="37">
        <f t="shared" si="216"/>
        <v>0</v>
      </c>
      <c r="BQ636" s="35">
        <f t="shared" ca="1" si="219"/>
        <v>0</v>
      </c>
      <c r="BR636" s="35">
        <f t="shared" ca="1" si="219"/>
        <v>0</v>
      </c>
      <c r="BS636" s="35">
        <f t="shared" ca="1" si="219"/>
        <v>0</v>
      </c>
      <c r="BT636" s="35">
        <f t="shared" ca="1" si="219"/>
        <v>0</v>
      </c>
      <c r="BU636" s="35">
        <f t="shared" ca="1" si="219"/>
        <v>0</v>
      </c>
      <c r="BV636" s="35">
        <f t="shared" ca="1" si="219"/>
        <v>0</v>
      </c>
      <c r="BW636" s="35">
        <f t="shared" ca="1" si="219"/>
        <v>0</v>
      </c>
      <c r="BX636" s="35">
        <f t="shared" ca="1" si="219"/>
        <v>0</v>
      </c>
      <c r="BY636" s="35">
        <f t="shared" ca="1" si="219"/>
        <v>0</v>
      </c>
      <c r="BZ636" s="35">
        <f t="shared" ca="1" si="219"/>
        <v>0</v>
      </c>
      <c r="CA636" s="35">
        <f t="shared" ca="1" si="219"/>
        <v>0</v>
      </c>
      <c r="CB636" s="35">
        <f t="shared" ca="1" si="219"/>
        <v>0</v>
      </c>
      <c r="CC636" s="35">
        <f t="shared" ca="1" si="223"/>
        <v>0</v>
      </c>
      <c r="CD636" s="35">
        <f t="shared" ca="1" si="223"/>
        <v>0</v>
      </c>
      <c r="CE636" s="35">
        <f t="shared" ca="1" si="223"/>
        <v>0</v>
      </c>
      <c r="CF636" s="35">
        <f t="shared" ca="1" si="220"/>
        <v>0</v>
      </c>
      <c r="CG636" s="35">
        <f t="shared" ca="1" si="220"/>
        <v>0</v>
      </c>
      <c r="CH636" s="35">
        <f t="shared" ca="1" si="220"/>
        <v>0</v>
      </c>
      <c r="CI636" s="35">
        <f t="shared" ca="1" si="220"/>
        <v>0</v>
      </c>
      <c r="CJ636" s="35">
        <f t="shared" ca="1" si="220"/>
        <v>0</v>
      </c>
      <c r="CK636" s="35">
        <f t="shared" ca="1" si="220"/>
        <v>0</v>
      </c>
      <c r="CL636" s="35">
        <f t="shared" ca="1" si="220"/>
        <v>0</v>
      </c>
      <c r="CM636" s="35">
        <f t="shared" ca="1" si="221"/>
        <v>0</v>
      </c>
      <c r="CN636" s="35">
        <f t="shared" ca="1" si="221"/>
        <v>0</v>
      </c>
      <c r="CO636" s="35">
        <f t="shared" ca="1" si="221"/>
        <v>0</v>
      </c>
      <c r="CP636" s="35">
        <f t="shared" ca="1" si="221"/>
        <v>0</v>
      </c>
      <c r="CQ636" s="35">
        <f t="shared" ca="1" si="221"/>
        <v>0</v>
      </c>
      <c r="CR636" s="35">
        <f t="shared" ca="1" si="221"/>
        <v>0</v>
      </c>
      <c r="CS636" s="35">
        <f t="shared" ca="1" si="221"/>
        <v>0</v>
      </c>
      <c r="CT636" s="35">
        <f t="shared" ca="1" si="221"/>
        <v>0</v>
      </c>
      <c r="CU636" s="35">
        <f t="shared" ca="1" si="221"/>
        <v>0</v>
      </c>
      <c r="CV636" s="35">
        <f t="shared" ca="1" si="221"/>
        <v>0</v>
      </c>
      <c r="CW636" s="38">
        <f t="shared" ca="1" si="221"/>
        <v>0</v>
      </c>
      <c r="CX636" s="38">
        <f t="shared" ca="1" si="221"/>
        <v>0</v>
      </c>
      <c r="CY636" s="38">
        <f t="shared" ca="1" si="222"/>
        <v>0</v>
      </c>
      <c r="CZ636" s="39">
        <f t="shared" ca="1" si="222"/>
        <v>0</v>
      </c>
      <c r="DA636" s="35"/>
    </row>
    <row r="637" spans="4:105" x14ac:dyDescent="0.3">
      <c r="D637" s="19"/>
      <c r="E637" s="20"/>
      <c r="F637" s="21"/>
      <c r="G637" s="21"/>
      <c r="H637" s="21"/>
      <c r="I637" s="19"/>
      <c r="J637" s="19"/>
      <c r="K637" s="21"/>
      <c r="L637" s="21"/>
      <c r="M637" s="22"/>
      <c r="N637" s="22"/>
      <c r="O637" s="19"/>
      <c r="P637" s="21"/>
      <c r="Q637" s="62" t="str">
        <f>'Cutting Rules'!AD637</f>
        <v>0------------</v>
      </c>
      <c r="R637" s="23"/>
      <c r="S637" s="24"/>
      <c r="T637" s="78" t="s">
        <v>547</v>
      </c>
      <c r="U637" s="19"/>
      <c r="V637" s="25"/>
      <c r="W637" s="26"/>
      <c r="X637" s="27"/>
      <c r="Y637" s="47"/>
      <c r="Z637" s="121" t="str">
        <f>IFERROR(VLOOKUP(E637,[1]route!$E$3:$BL$10005,59,0),"")&amp;IFERROR(VLOOKUP(E637,[1]route!$E$3:$BL$10005,60,0),"")</f>
        <v/>
      </c>
      <c r="AA637" s="28">
        <f t="shared" si="214"/>
        <v>0</v>
      </c>
      <c r="AB637" s="77">
        <f t="shared" si="215"/>
        <v>0</v>
      </c>
      <c r="AC637" s="4">
        <f t="shared" si="213"/>
        <v>1</v>
      </c>
      <c r="AD637" s="29">
        <v>0</v>
      </c>
      <c r="AE637" s="30">
        <f ca="1">SUMIF([1]route!$E$3:$E$10005,E637,[1]!Table1[1])</f>
        <v>0</v>
      </c>
      <c r="AF637" s="30">
        <f ca="1">SUMIF([1]route!$E$3:$E$10005,E637,[1]!Table1[2])</f>
        <v>0</v>
      </c>
      <c r="AG637" s="30">
        <f ca="1">SUMIF([1]route!$E$3:$E$10005,E637,[1]!Table1[3])</f>
        <v>0</v>
      </c>
      <c r="AH637" s="30">
        <f ca="1">SUMIF([1]route!$E$3:$E$10005,E637,[1]!Table1[4])</f>
        <v>0</v>
      </c>
      <c r="AI637" s="30">
        <f ca="1">SUMIF([1]route!$E$3:$E$10005,E637,[1]!Table1[5])</f>
        <v>0</v>
      </c>
      <c r="AJ637" s="30">
        <f ca="1">SUMIF([1]route!$E$3:$E$10005,E637,[1]!Table1[6])</f>
        <v>0</v>
      </c>
      <c r="AK637" s="30">
        <f ca="1">SUMIF([1]route!$E$3:$E$10005,E637,[1]!Table1[7])</f>
        <v>0</v>
      </c>
      <c r="AL637" s="30">
        <f ca="1">SUMIF([1]route!$E$3:$E$10005,E637,[1]!Table1[8])</f>
        <v>0</v>
      </c>
      <c r="AM637" s="30">
        <f ca="1">SUMIF([1]route!$E$3:$E$10005,E637,[1]!Table1[9])</f>
        <v>0</v>
      </c>
      <c r="AN637" s="30">
        <f ca="1">SUMIF([1]route!$E$3:$E$10005,E637,[1]!Table1[10])</f>
        <v>0</v>
      </c>
      <c r="AO637" s="30">
        <f ca="1">SUMIF([1]route!$E$3:$E$10005,E637,[1]!Table1[11])</f>
        <v>0</v>
      </c>
      <c r="AP637" s="30">
        <f ca="1">SUMIF([1]route!$E$3:$E$10005,E637,[1]!Table1[12])</f>
        <v>0</v>
      </c>
      <c r="AQ637" s="30">
        <f ca="1">SUMIF([1]route!$E$3:$E$10005,E637,[1]!Table1[13])</f>
        <v>0</v>
      </c>
      <c r="AR637" s="30">
        <f ca="1">SUMIF([1]route!$E$3:$E$10005,E637,[1]!Table1[14])</f>
        <v>0</v>
      </c>
      <c r="AS637" s="30">
        <f ca="1">SUMIF([1]route!$E$3:$E$10005,E637,[1]!Table1[15])</f>
        <v>0</v>
      </c>
      <c r="AT637" s="30">
        <f ca="1">SUMIF([1]route!$E$3:$E$10005,E637,[1]!Table1[16])</f>
        <v>0</v>
      </c>
      <c r="AU637" s="30">
        <f ca="1">SUMIF([1]route!$E$3:$E$10005,E637,[1]!Table1[17])</f>
        <v>0</v>
      </c>
      <c r="AV637" s="30">
        <f ca="1">SUMIF([1]route!$E$3:$E$10005,E637,[1]!Table1[18])</f>
        <v>0</v>
      </c>
      <c r="AW637" s="30">
        <f ca="1">SUMIF([1]route!$E$3:$E$10005,E637,[1]!Table1[19])</f>
        <v>0</v>
      </c>
      <c r="AX637" s="30">
        <f ca="1">SUMIF([1]route!$E$3:$E$10005,E637,[1]!Table1[20])</f>
        <v>0</v>
      </c>
      <c r="AY637" s="30">
        <f ca="1">SUMIF([1]route!$E$3:$E$10005,E637,[1]!Table1[21])</f>
        <v>0</v>
      </c>
      <c r="AZ637" s="30">
        <f ca="1">SUMIF([1]route!$E$3:$E$10005,E637,[1]!Table1[22])</f>
        <v>0</v>
      </c>
      <c r="BA637" s="30">
        <f ca="1">SUMIF([1]route!$E$3:$E$10005,E637,[1]!Table1[23])</f>
        <v>0</v>
      </c>
      <c r="BB637" s="30">
        <f ca="1">SUMIF([1]route!$E$3:$E$10005,E637,[1]!Table1[24])</f>
        <v>0</v>
      </c>
      <c r="BC637" s="30">
        <f ca="1">SUMIF([1]route!$E$3:$E$10005,E637,[1]!Table1[25])</f>
        <v>0</v>
      </c>
      <c r="BD637" s="30">
        <f ca="1">SUMIF([1]route!$E$3:$E$10005,E637,[1]!Table1[26])</f>
        <v>0</v>
      </c>
      <c r="BE637" s="30">
        <f ca="1">SUMIF([1]route!$E$3:$E$10005,E637,[1]!Table1[27])</f>
        <v>0</v>
      </c>
      <c r="BF637" s="30">
        <f ca="1">SUMIF([1]route!$E$3:$E$10005,E637,[1]!Table1[28])</f>
        <v>0</v>
      </c>
      <c r="BG637" s="30">
        <f ca="1">SUMIF([1]route!$E$3:$E$10005,E637,[1]!Table1[29])</f>
        <v>0</v>
      </c>
      <c r="BH637" s="30">
        <f ca="1">SUMIF([1]route!$E$3:$E$10005,E637,[1]!Table1[30])</f>
        <v>0</v>
      </c>
      <c r="BI637" s="30">
        <f ca="1">SUMIF([1]route!$E$3:$E$10005,E637,[1]!Table1[31])</f>
        <v>0</v>
      </c>
      <c r="BJ637" s="30">
        <f ca="1">SUMIF([1]route!$E$3:$E$10005,E637,[1]!Table1[Remain PO])</f>
        <v>0</v>
      </c>
      <c r="BK637" s="31">
        <f ca="1">SUMIF([1]route!$E$3:$E$10005,E637,[1]!Table1[N+1])</f>
        <v>0</v>
      </c>
      <c r="BL637" s="31">
        <f ca="1">SUMIF([1]route!$E$3:$E$10005,E637,[1]!Table1[N+2])</f>
        <v>0</v>
      </c>
      <c r="BM637" s="31">
        <f ca="1">SUMIF([1]route!$E$3:$E$10005,E637,[1]!Table1[N+3])</f>
        <v>0</v>
      </c>
      <c r="BN637" s="32">
        <f ca="1">SUMIF([1]route!$E$3:$E$10005,E637,[1]!Table1[N+4])</f>
        <v>0</v>
      </c>
      <c r="BP637" s="37">
        <f t="shared" si="216"/>
        <v>0</v>
      </c>
      <c r="BQ637" s="35">
        <f t="shared" ca="1" si="219"/>
        <v>0</v>
      </c>
      <c r="BR637" s="35">
        <f t="shared" ca="1" si="219"/>
        <v>0</v>
      </c>
      <c r="BS637" s="35">
        <f t="shared" ca="1" si="219"/>
        <v>0</v>
      </c>
      <c r="BT637" s="35">
        <f t="shared" ca="1" si="219"/>
        <v>0</v>
      </c>
      <c r="BU637" s="35">
        <f t="shared" ca="1" si="219"/>
        <v>0</v>
      </c>
      <c r="BV637" s="35">
        <f t="shared" ca="1" si="219"/>
        <v>0</v>
      </c>
      <c r="BW637" s="35">
        <f t="shared" ref="BW637:CK669" ca="1" si="224">BV637-AK637</f>
        <v>0</v>
      </c>
      <c r="BX637" s="35">
        <f t="shared" ca="1" si="224"/>
        <v>0</v>
      </c>
      <c r="BY637" s="35">
        <f t="shared" ca="1" si="224"/>
        <v>0</v>
      </c>
      <c r="BZ637" s="35">
        <f t="shared" ca="1" si="224"/>
        <v>0</v>
      </c>
      <c r="CA637" s="35">
        <f t="shared" ca="1" si="224"/>
        <v>0</v>
      </c>
      <c r="CB637" s="35">
        <f t="shared" ca="1" si="224"/>
        <v>0</v>
      </c>
      <c r="CC637" s="35">
        <f t="shared" ca="1" si="223"/>
        <v>0</v>
      </c>
      <c r="CD637" s="35">
        <f t="shared" ca="1" si="223"/>
        <v>0</v>
      </c>
      <c r="CE637" s="35">
        <f t="shared" ca="1" si="223"/>
        <v>0</v>
      </c>
      <c r="CF637" s="35">
        <f t="shared" ca="1" si="220"/>
        <v>0</v>
      </c>
      <c r="CG637" s="35">
        <f t="shared" ca="1" si="220"/>
        <v>0</v>
      </c>
      <c r="CH637" s="35">
        <f t="shared" ca="1" si="220"/>
        <v>0</v>
      </c>
      <c r="CI637" s="35">
        <f t="shared" ca="1" si="220"/>
        <v>0</v>
      </c>
      <c r="CJ637" s="35">
        <f t="shared" ca="1" si="220"/>
        <v>0</v>
      </c>
      <c r="CK637" s="35">
        <f t="shared" ca="1" si="220"/>
        <v>0</v>
      </c>
      <c r="CL637" s="35">
        <f t="shared" ca="1" si="220"/>
        <v>0</v>
      </c>
      <c r="CM637" s="35">
        <f t="shared" ca="1" si="221"/>
        <v>0</v>
      </c>
      <c r="CN637" s="35">
        <f t="shared" ca="1" si="221"/>
        <v>0</v>
      </c>
      <c r="CO637" s="35">
        <f t="shared" ca="1" si="221"/>
        <v>0</v>
      </c>
      <c r="CP637" s="35">
        <f t="shared" ca="1" si="221"/>
        <v>0</v>
      </c>
      <c r="CQ637" s="35">
        <f t="shared" ca="1" si="221"/>
        <v>0</v>
      </c>
      <c r="CR637" s="35">
        <f t="shared" ca="1" si="221"/>
        <v>0</v>
      </c>
      <c r="CS637" s="35">
        <f t="shared" ca="1" si="221"/>
        <v>0</v>
      </c>
      <c r="CT637" s="35">
        <f t="shared" ca="1" si="221"/>
        <v>0</v>
      </c>
      <c r="CU637" s="35">
        <f t="shared" ca="1" si="221"/>
        <v>0</v>
      </c>
      <c r="CV637" s="35">
        <f t="shared" ca="1" si="221"/>
        <v>0</v>
      </c>
      <c r="CW637" s="38">
        <f t="shared" ca="1" si="221"/>
        <v>0</v>
      </c>
      <c r="CX637" s="38">
        <f t="shared" ca="1" si="221"/>
        <v>0</v>
      </c>
      <c r="CY637" s="38">
        <f t="shared" ca="1" si="222"/>
        <v>0</v>
      </c>
      <c r="CZ637" s="39">
        <f t="shared" ca="1" si="222"/>
        <v>0</v>
      </c>
      <c r="DA637" s="35"/>
    </row>
    <row r="638" spans="4:105" x14ac:dyDescent="0.3">
      <c r="D638" s="19"/>
      <c r="E638" s="20"/>
      <c r="F638" s="21"/>
      <c r="G638" s="21"/>
      <c r="H638" s="21"/>
      <c r="I638" s="19"/>
      <c r="J638" s="19"/>
      <c r="K638" s="21"/>
      <c r="L638" s="21"/>
      <c r="M638" s="22"/>
      <c r="N638" s="22"/>
      <c r="O638" s="19"/>
      <c r="P638" s="21"/>
      <c r="Q638" s="62" t="str">
        <f>'Cutting Rules'!AD638</f>
        <v>0------------</v>
      </c>
      <c r="R638" s="23"/>
      <c r="S638" s="24"/>
      <c r="T638" s="78" t="s">
        <v>547</v>
      </c>
      <c r="U638" s="19"/>
      <c r="V638" s="25"/>
      <c r="W638" s="26"/>
      <c r="X638" s="27"/>
      <c r="Y638" s="47"/>
      <c r="Z638" s="121" t="str">
        <f>IFERROR(VLOOKUP(E638,[1]route!$E$3:$BL$10005,59,0),"")&amp;IFERROR(VLOOKUP(E638,[1]route!$E$3:$BL$10005,60,0),"")</f>
        <v/>
      </c>
      <c r="AA638" s="28">
        <f t="shared" si="214"/>
        <v>0</v>
      </c>
      <c r="AB638" s="77">
        <f t="shared" si="215"/>
        <v>0</v>
      </c>
      <c r="AC638" s="4">
        <f t="shared" si="213"/>
        <v>1</v>
      </c>
      <c r="AD638" s="29">
        <v>0</v>
      </c>
      <c r="AE638" s="30">
        <f ca="1">SUMIF([1]route!$E$3:$E$10005,E638,[1]!Table1[1])</f>
        <v>0</v>
      </c>
      <c r="AF638" s="30">
        <f ca="1">SUMIF([1]route!$E$3:$E$10005,E638,[1]!Table1[2])</f>
        <v>0</v>
      </c>
      <c r="AG638" s="30">
        <f ca="1">SUMIF([1]route!$E$3:$E$10005,E638,[1]!Table1[3])</f>
        <v>0</v>
      </c>
      <c r="AH638" s="30">
        <f ca="1">SUMIF([1]route!$E$3:$E$10005,E638,[1]!Table1[4])</f>
        <v>0</v>
      </c>
      <c r="AI638" s="30">
        <f ca="1">SUMIF([1]route!$E$3:$E$10005,E638,[1]!Table1[5])</f>
        <v>0</v>
      </c>
      <c r="AJ638" s="30">
        <f ca="1">SUMIF([1]route!$E$3:$E$10005,E638,[1]!Table1[6])</f>
        <v>0</v>
      </c>
      <c r="AK638" s="30">
        <f ca="1">SUMIF([1]route!$E$3:$E$10005,E638,[1]!Table1[7])</f>
        <v>0</v>
      </c>
      <c r="AL638" s="30">
        <f ca="1">SUMIF([1]route!$E$3:$E$10005,E638,[1]!Table1[8])</f>
        <v>0</v>
      </c>
      <c r="AM638" s="30">
        <f ca="1">SUMIF([1]route!$E$3:$E$10005,E638,[1]!Table1[9])</f>
        <v>0</v>
      </c>
      <c r="AN638" s="30">
        <f ca="1">SUMIF([1]route!$E$3:$E$10005,E638,[1]!Table1[10])</f>
        <v>0</v>
      </c>
      <c r="AO638" s="30">
        <f ca="1">SUMIF([1]route!$E$3:$E$10005,E638,[1]!Table1[11])</f>
        <v>0</v>
      </c>
      <c r="AP638" s="30">
        <f ca="1">SUMIF([1]route!$E$3:$E$10005,E638,[1]!Table1[12])</f>
        <v>0</v>
      </c>
      <c r="AQ638" s="30">
        <f ca="1">SUMIF([1]route!$E$3:$E$10005,E638,[1]!Table1[13])</f>
        <v>0</v>
      </c>
      <c r="AR638" s="30">
        <f ca="1">SUMIF([1]route!$E$3:$E$10005,E638,[1]!Table1[14])</f>
        <v>0</v>
      </c>
      <c r="AS638" s="30">
        <f ca="1">SUMIF([1]route!$E$3:$E$10005,E638,[1]!Table1[15])</f>
        <v>0</v>
      </c>
      <c r="AT638" s="30">
        <f ca="1">SUMIF([1]route!$E$3:$E$10005,E638,[1]!Table1[16])</f>
        <v>0</v>
      </c>
      <c r="AU638" s="30">
        <f ca="1">SUMIF([1]route!$E$3:$E$10005,E638,[1]!Table1[17])</f>
        <v>0</v>
      </c>
      <c r="AV638" s="30">
        <f ca="1">SUMIF([1]route!$E$3:$E$10005,E638,[1]!Table1[18])</f>
        <v>0</v>
      </c>
      <c r="AW638" s="30">
        <f ca="1">SUMIF([1]route!$E$3:$E$10005,E638,[1]!Table1[19])</f>
        <v>0</v>
      </c>
      <c r="AX638" s="30">
        <f ca="1">SUMIF([1]route!$E$3:$E$10005,E638,[1]!Table1[20])</f>
        <v>0</v>
      </c>
      <c r="AY638" s="30">
        <f ca="1">SUMIF([1]route!$E$3:$E$10005,E638,[1]!Table1[21])</f>
        <v>0</v>
      </c>
      <c r="AZ638" s="30">
        <f ca="1">SUMIF([1]route!$E$3:$E$10005,E638,[1]!Table1[22])</f>
        <v>0</v>
      </c>
      <c r="BA638" s="30">
        <f ca="1">SUMIF([1]route!$E$3:$E$10005,E638,[1]!Table1[23])</f>
        <v>0</v>
      </c>
      <c r="BB638" s="30">
        <f ca="1">SUMIF([1]route!$E$3:$E$10005,E638,[1]!Table1[24])</f>
        <v>0</v>
      </c>
      <c r="BC638" s="30">
        <f ca="1">SUMIF([1]route!$E$3:$E$10005,E638,[1]!Table1[25])</f>
        <v>0</v>
      </c>
      <c r="BD638" s="30">
        <f ca="1">SUMIF([1]route!$E$3:$E$10005,E638,[1]!Table1[26])</f>
        <v>0</v>
      </c>
      <c r="BE638" s="30">
        <f ca="1">SUMIF([1]route!$E$3:$E$10005,E638,[1]!Table1[27])</f>
        <v>0</v>
      </c>
      <c r="BF638" s="30">
        <f ca="1">SUMIF([1]route!$E$3:$E$10005,E638,[1]!Table1[28])</f>
        <v>0</v>
      </c>
      <c r="BG638" s="30">
        <f ca="1">SUMIF([1]route!$E$3:$E$10005,E638,[1]!Table1[29])</f>
        <v>0</v>
      </c>
      <c r="BH638" s="30">
        <f ca="1">SUMIF([1]route!$E$3:$E$10005,E638,[1]!Table1[30])</f>
        <v>0</v>
      </c>
      <c r="BI638" s="30">
        <f ca="1">SUMIF([1]route!$E$3:$E$10005,E638,[1]!Table1[31])</f>
        <v>0</v>
      </c>
      <c r="BJ638" s="30">
        <f ca="1">SUMIF([1]route!$E$3:$E$10005,E638,[1]!Table1[Remain PO])</f>
        <v>0</v>
      </c>
      <c r="BK638" s="31">
        <f ca="1">SUMIF([1]route!$E$3:$E$10005,E638,[1]!Table1[N+1])</f>
        <v>0</v>
      </c>
      <c r="BL638" s="31">
        <f ca="1">SUMIF([1]route!$E$3:$E$10005,E638,[1]!Table1[N+2])</f>
        <v>0</v>
      </c>
      <c r="BM638" s="31">
        <f ca="1">SUMIF([1]route!$E$3:$E$10005,E638,[1]!Table1[N+3])</f>
        <v>0</v>
      </c>
      <c r="BN638" s="32">
        <f ca="1">SUMIF([1]route!$E$3:$E$10005,E638,[1]!Table1[N+4])</f>
        <v>0</v>
      </c>
      <c r="BP638" s="37">
        <f t="shared" si="216"/>
        <v>0</v>
      </c>
      <c r="BQ638" s="35">
        <f t="shared" ref="BQ638:CE674" ca="1" si="225">BP638-AE638</f>
        <v>0</v>
      </c>
      <c r="BR638" s="35">
        <f t="shared" ca="1" si="225"/>
        <v>0</v>
      </c>
      <c r="BS638" s="35">
        <f t="shared" ca="1" si="225"/>
        <v>0</v>
      </c>
      <c r="BT638" s="35">
        <f t="shared" ca="1" si="225"/>
        <v>0</v>
      </c>
      <c r="BU638" s="35">
        <f t="shared" ca="1" si="225"/>
        <v>0</v>
      </c>
      <c r="BV638" s="35">
        <f t="shared" ca="1" si="225"/>
        <v>0</v>
      </c>
      <c r="BW638" s="35">
        <f t="shared" ca="1" si="224"/>
        <v>0</v>
      </c>
      <c r="BX638" s="35">
        <f t="shared" ca="1" si="224"/>
        <v>0</v>
      </c>
      <c r="BY638" s="35">
        <f t="shared" ca="1" si="224"/>
        <v>0</v>
      </c>
      <c r="BZ638" s="35">
        <f t="shared" ca="1" si="224"/>
        <v>0</v>
      </c>
      <c r="CA638" s="35">
        <f t="shared" ca="1" si="224"/>
        <v>0</v>
      </c>
      <c r="CB638" s="35">
        <f t="shared" ca="1" si="224"/>
        <v>0</v>
      </c>
      <c r="CC638" s="35">
        <f t="shared" ca="1" si="223"/>
        <v>0</v>
      </c>
      <c r="CD638" s="35">
        <f t="shared" ca="1" si="223"/>
        <v>0</v>
      </c>
      <c r="CE638" s="35">
        <f t="shared" ca="1" si="223"/>
        <v>0</v>
      </c>
      <c r="CF638" s="35">
        <f t="shared" ca="1" si="220"/>
        <v>0</v>
      </c>
      <c r="CG638" s="35">
        <f t="shared" ca="1" si="220"/>
        <v>0</v>
      </c>
      <c r="CH638" s="35">
        <f t="shared" ca="1" si="220"/>
        <v>0</v>
      </c>
      <c r="CI638" s="35">
        <f t="shared" ca="1" si="220"/>
        <v>0</v>
      </c>
      <c r="CJ638" s="35">
        <f t="shared" ca="1" si="220"/>
        <v>0</v>
      </c>
      <c r="CK638" s="35">
        <f t="shared" ca="1" si="220"/>
        <v>0</v>
      </c>
      <c r="CL638" s="35">
        <f t="shared" ca="1" si="220"/>
        <v>0</v>
      </c>
      <c r="CM638" s="35">
        <f t="shared" ca="1" si="221"/>
        <v>0</v>
      </c>
      <c r="CN638" s="35">
        <f t="shared" ca="1" si="221"/>
        <v>0</v>
      </c>
      <c r="CO638" s="35">
        <f t="shared" ca="1" si="221"/>
        <v>0</v>
      </c>
      <c r="CP638" s="35">
        <f t="shared" ca="1" si="221"/>
        <v>0</v>
      </c>
      <c r="CQ638" s="35">
        <f t="shared" ca="1" si="221"/>
        <v>0</v>
      </c>
      <c r="CR638" s="35">
        <f t="shared" ca="1" si="221"/>
        <v>0</v>
      </c>
      <c r="CS638" s="35">
        <f t="shared" ca="1" si="221"/>
        <v>0</v>
      </c>
      <c r="CT638" s="35">
        <f t="shared" ca="1" si="221"/>
        <v>0</v>
      </c>
      <c r="CU638" s="35">
        <f t="shared" ca="1" si="221"/>
        <v>0</v>
      </c>
      <c r="CV638" s="35">
        <f t="shared" ca="1" si="221"/>
        <v>0</v>
      </c>
      <c r="CW638" s="38">
        <f t="shared" ca="1" si="221"/>
        <v>0</v>
      </c>
      <c r="CX638" s="38">
        <f t="shared" ca="1" si="221"/>
        <v>0</v>
      </c>
      <c r="CY638" s="38">
        <f t="shared" ca="1" si="222"/>
        <v>0</v>
      </c>
      <c r="CZ638" s="39">
        <f t="shared" ca="1" si="222"/>
        <v>0</v>
      </c>
      <c r="DA638" s="35"/>
    </row>
    <row r="639" spans="4:105" x14ac:dyDescent="0.3">
      <c r="D639" s="19"/>
      <c r="E639" s="20"/>
      <c r="F639" s="21"/>
      <c r="G639" s="21"/>
      <c r="H639" s="21"/>
      <c r="I639" s="19"/>
      <c r="J639" s="19"/>
      <c r="K639" s="21"/>
      <c r="L639" s="21"/>
      <c r="M639" s="22"/>
      <c r="N639" s="22"/>
      <c r="O639" s="19"/>
      <c r="P639" s="21"/>
      <c r="Q639" s="62" t="str">
        <f>'Cutting Rules'!AD639</f>
        <v>0------------</v>
      </c>
      <c r="R639" s="23"/>
      <c r="S639" s="24"/>
      <c r="T639" s="78" t="s">
        <v>547</v>
      </c>
      <c r="U639" s="19"/>
      <c r="V639" s="25"/>
      <c r="W639" s="26"/>
      <c r="X639" s="27"/>
      <c r="Y639" s="47"/>
      <c r="Z639" s="121" t="str">
        <f>IFERROR(VLOOKUP(E639,[1]route!$E$3:$BL$10005,59,0),"")&amp;IFERROR(VLOOKUP(E639,[1]route!$E$3:$BL$10005,60,0),"")</f>
        <v/>
      </c>
      <c r="AA639" s="28">
        <f t="shared" si="214"/>
        <v>0</v>
      </c>
      <c r="AB639" s="77">
        <f t="shared" si="215"/>
        <v>0</v>
      </c>
      <c r="AC639" s="4">
        <f t="shared" si="213"/>
        <v>1</v>
      </c>
      <c r="AD639" s="29">
        <v>0</v>
      </c>
      <c r="AE639" s="30">
        <f ca="1">SUMIF([1]route!$E$3:$E$10005,E639,[1]!Table1[1])</f>
        <v>0</v>
      </c>
      <c r="AF639" s="30">
        <f ca="1">SUMIF([1]route!$E$3:$E$10005,E639,[1]!Table1[2])</f>
        <v>0</v>
      </c>
      <c r="AG639" s="30">
        <f ca="1">SUMIF([1]route!$E$3:$E$10005,E639,[1]!Table1[3])</f>
        <v>0</v>
      </c>
      <c r="AH639" s="30">
        <f ca="1">SUMIF([1]route!$E$3:$E$10005,E639,[1]!Table1[4])</f>
        <v>0</v>
      </c>
      <c r="AI639" s="30">
        <f ca="1">SUMIF([1]route!$E$3:$E$10005,E639,[1]!Table1[5])</f>
        <v>0</v>
      </c>
      <c r="AJ639" s="30">
        <f ca="1">SUMIF([1]route!$E$3:$E$10005,E639,[1]!Table1[6])</f>
        <v>0</v>
      </c>
      <c r="AK639" s="30">
        <f ca="1">SUMIF([1]route!$E$3:$E$10005,E639,[1]!Table1[7])</f>
        <v>0</v>
      </c>
      <c r="AL639" s="30">
        <f ca="1">SUMIF([1]route!$E$3:$E$10005,E639,[1]!Table1[8])</f>
        <v>0</v>
      </c>
      <c r="AM639" s="30">
        <f ca="1">SUMIF([1]route!$E$3:$E$10005,E639,[1]!Table1[9])</f>
        <v>0</v>
      </c>
      <c r="AN639" s="30">
        <f ca="1">SUMIF([1]route!$E$3:$E$10005,E639,[1]!Table1[10])</f>
        <v>0</v>
      </c>
      <c r="AO639" s="30">
        <f ca="1">SUMIF([1]route!$E$3:$E$10005,E639,[1]!Table1[11])</f>
        <v>0</v>
      </c>
      <c r="AP639" s="30">
        <f ca="1">SUMIF([1]route!$E$3:$E$10005,E639,[1]!Table1[12])</f>
        <v>0</v>
      </c>
      <c r="AQ639" s="30">
        <f ca="1">SUMIF([1]route!$E$3:$E$10005,E639,[1]!Table1[13])</f>
        <v>0</v>
      </c>
      <c r="AR639" s="30">
        <f ca="1">SUMIF([1]route!$E$3:$E$10005,E639,[1]!Table1[14])</f>
        <v>0</v>
      </c>
      <c r="AS639" s="30">
        <f ca="1">SUMIF([1]route!$E$3:$E$10005,E639,[1]!Table1[15])</f>
        <v>0</v>
      </c>
      <c r="AT639" s="30">
        <f ca="1">SUMIF([1]route!$E$3:$E$10005,E639,[1]!Table1[16])</f>
        <v>0</v>
      </c>
      <c r="AU639" s="30">
        <f ca="1">SUMIF([1]route!$E$3:$E$10005,E639,[1]!Table1[17])</f>
        <v>0</v>
      </c>
      <c r="AV639" s="30">
        <f ca="1">SUMIF([1]route!$E$3:$E$10005,E639,[1]!Table1[18])</f>
        <v>0</v>
      </c>
      <c r="AW639" s="30">
        <f ca="1">SUMIF([1]route!$E$3:$E$10005,E639,[1]!Table1[19])</f>
        <v>0</v>
      </c>
      <c r="AX639" s="30">
        <f ca="1">SUMIF([1]route!$E$3:$E$10005,E639,[1]!Table1[20])</f>
        <v>0</v>
      </c>
      <c r="AY639" s="30">
        <f ca="1">SUMIF([1]route!$E$3:$E$10005,E639,[1]!Table1[21])</f>
        <v>0</v>
      </c>
      <c r="AZ639" s="30">
        <f ca="1">SUMIF([1]route!$E$3:$E$10005,E639,[1]!Table1[22])</f>
        <v>0</v>
      </c>
      <c r="BA639" s="30">
        <f ca="1">SUMIF([1]route!$E$3:$E$10005,E639,[1]!Table1[23])</f>
        <v>0</v>
      </c>
      <c r="BB639" s="30">
        <f ca="1">SUMIF([1]route!$E$3:$E$10005,E639,[1]!Table1[24])</f>
        <v>0</v>
      </c>
      <c r="BC639" s="30">
        <f ca="1">SUMIF([1]route!$E$3:$E$10005,E639,[1]!Table1[25])</f>
        <v>0</v>
      </c>
      <c r="BD639" s="30">
        <f ca="1">SUMIF([1]route!$E$3:$E$10005,E639,[1]!Table1[26])</f>
        <v>0</v>
      </c>
      <c r="BE639" s="30">
        <f ca="1">SUMIF([1]route!$E$3:$E$10005,E639,[1]!Table1[27])</f>
        <v>0</v>
      </c>
      <c r="BF639" s="30">
        <f ca="1">SUMIF([1]route!$E$3:$E$10005,E639,[1]!Table1[28])</f>
        <v>0</v>
      </c>
      <c r="BG639" s="30">
        <f ca="1">SUMIF([1]route!$E$3:$E$10005,E639,[1]!Table1[29])</f>
        <v>0</v>
      </c>
      <c r="BH639" s="30">
        <f ca="1">SUMIF([1]route!$E$3:$E$10005,E639,[1]!Table1[30])</f>
        <v>0</v>
      </c>
      <c r="BI639" s="30">
        <f ca="1">SUMIF([1]route!$E$3:$E$10005,E639,[1]!Table1[31])</f>
        <v>0</v>
      </c>
      <c r="BJ639" s="30">
        <f ca="1">SUMIF([1]route!$E$3:$E$10005,E639,[1]!Table1[Remain PO])</f>
        <v>0</v>
      </c>
      <c r="BK639" s="31">
        <f ca="1">SUMIF([1]route!$E$3:$E$10005,E639,[1]!Table1[N+1])</f>
        <v>0</v>
      </c>
      <c r="BL639" s="31">
        <f ca="1">SUMIF([1]route!$E$3:$E$10005,E639,[1]!Table1[N+2])</f>
        <v>0</v>
      </c>
      <c r="BM639" s="31">
        <f ca="1">SUMIF([1]route!$E$3:$E$10005,E639,[1]!Table1[N+3])</f>
        <v>0</v>
      </c>
      <c r="BN639" s="32">
        <f ca="1">SUMIF([1]route!$E$3:$E$10005,E639,[1]!Table1[N+4])</f>
        <v>0</v>
      </c>
      <c r="BP639" s="37">
        <f t="shared" si="216"/>
        <v>0</v>
      </c>
      <c r="BQ639" s="35">
        <f t="shared" ca="1" si="225"/>
        <v>0</v>
      </c>
      <c r="BR639" s="35">
        <f t="shared" ca="1" si="225"/>
        <v>0</v>
      </c>
      <c r="BS639" s="35">
        <f t="shared" ca="1" si="225"/>
        <v>0</v>
      </c>
      <c r="BT639" s="35">
        <f t="shared" ca="1" si="225"/>
        <v>0</v>
      </c>
      <c r="BU639" s="35">
        <f t="shared" ca="1" si="225"/>
        <v>0</v>
      </c>
      <c r="BV639" s="35">
        <f t="shared" ca="1" si="225"/>
        <v>0</v>
      </c>
      <c r="BW639" s="35">
        <f t="shared" ca="1" si="224"/>
        <v>0</v>
      </c>
      <c r="BX639" s="35">
        <f t="shared" ca="1" si="224"/>
        <v>0</v>
      </c>
      <c r="BY639" s="35">
        <f t="shared" ca="1" si="224"/>
        <v>0</v>
      </c>
      <c r="BZ639" s="35">
        <f t="shared" ca="1" si="224"/>
        <v>0</v>
      </c>
      <c r="CA639" s="35">
        <f t="shared" ca="1" si="224"/>
        <v>0</v>
      </c>
      <c r="CB639" s="35">
        <f t="shared" ca="1" si="224"/>
        <v>0</v>
      </c>
      <c r="CC639" s="35">
        <f t="shared" ca="1" si="223"/>
        <v>0</v>
      </c>
      <c r="CD639" s="35">
        <f t="shared" ca="1" si="223"/>
        <v>0</v>
      </c>
      <c r="CE639" s="35">
        <f t="shared" ca="1" si="223"/>
        <v>0</v>
      </c>
      <c r="CF639" s="35">
        <f t="shared" ca="1" si="220"/>
        <v>0</v>
      </c>
      <c r="CG639" s="35">
        <f t="shared" ca="1" si="220"/>
        <v>0</v>
      </c>
      <c r="CH639" s="35">
        <f t="shared" ca="1" si="220"/>
        <v>0</v>
      </c>
      <c r="CI639" s="35">
        <f t="shared" ca="1" si="220"/>
        <v>0</v>
      </c>
      <c r="CJ639" s="35">
        <f t="shared" ca="1" si="220"/>
        <v>0</v>
      </c>
      <c r="CK639" s="35">
        <f t="shared" ca="1" si="220"/>
        <v>0</v>
      </c>
      <c r="CL639" s="35">
        <f t="shared" ca="1" si="220"/>
        <v>0</v>
      </c>
      <c r="CM639" s="35">
        <f t="shared" ca="1" si="221"/>
        <v>0</v>
      </c>
      <c r="CN639" s="35">
        <f t="shared" ca="1" si="221"/>
        <v>0</v>
      </c>
      <c r="CO639" s="35">
        <f t="shared" ca="1" si="221"/>
        <v>0</v>
      </c>
      <c r="CP639" s="35">
        <f t="shared" ca="1" si="221"/>
        <v>0</v>
      </c>
      <c r="CQ639" s="35">
        <f t="shared" ca="1" si="221"/>
        <v>0</v>
      </c>
      <c r="CR639" s="35">
        <f t="shared" ca="1" si="221"/>
        <v>0</v>
      </c>
      <c r="CS639" s="35">
        <f t="shared" ca="1" si="221"/>
        <v>0</v>
      </c>
      <c r="CT639" s="35">
        <f t="shared" ca="1" si="221"/>
        <v>0</v>
      </c>
      <c r="CU639" s="35">
        <f t="shared" ca="1" si="221"/>
        <v>0</v>
      </c>
      <c r="CV639" s="35">
        <f t="shared" ca="1" si="221"/>
        <v>0</v>
      </c>
      <c r="CW639" s="38">
        <f t="shared" ca="1" si="221"/>
        <v>0</v>
      </c>
      <c r="CX639" s="38">
        <f t="shared" ca="1" si="221"/>
        <v>0</v>
      </c>
      <c r="CY639" s="38">
        <f t="shared" ca="1" si="222"/>
        <v>0</v>
      </c>
      <c r="CZ639" s="39">
        <f t="shared" ca="1" si="222"/>
        <v>0</v>
      </c>
      <c r="DA639" s="35"/>
    </row>
    <row r="640" spans="4:105" x14ac:dyDescent="0.3">
      <c r="D640" s="19"/>
      <c r="E640" s="20"/>
      <c r="F640" s="21"/>
      <c r="G640" s="21"/>
      <c r="H640" s="21"/>
      <c r="I640" s="19"/>
      <c r="J640" s="19"/>
      <c r="K640" s="21"/>
      <c r="L640" s="21"/>
      <c r="M640" s="22"/>
      <c r="N640" s="22"/>
      <c r="O640" s="19"/>
      <c r="P640" s="21"/>
      <c r="Q640" s="62" t="str">
        <f>'Cutting Rules'!AD640</f>
        <v>0------------</v>
      </c>
      <c r="R640" s="23"/>
      <c r="S640" s="24"/>
      <c r="T640" s="78" t="s">
        <v>547</v>
      </c>
      <c r="U640" s="19"/>
      <c r="V640" s="25"/>
      <c r="W640" s="26"/>
      <c r="X640" s="27"/>
      <c r="Y640" s="47"/>
      <c r="Z640" s="121" t="str">
        <f>IFERROR(VLOOKUP(E640,[1]route!$E$3:$BL$10005,59,0),"")&amp;IFERROR(VLOOKUP(E640,[1]route!$E$3:$BL$10005,60,0),"")</f>
        <v/>
      </c>
      <c r="AA640" s="28">
        <f t="shared" si="214"/>
        <v>0</v>
      </c>
      <c r="AB640" s="77">
        <f t="shared" si="215"/>
        <v>0</v>
      </c>
      <c r="AC640" s="4">
        <f t="shared" si="213"/>
        <v>1</v>
      </c>
      <c r="AD640" s="29">
        <v>0</v>
      </c>
      <c r="AE640" s="30">
        <f ca="1">SUMIF([1]route!$E$3:$E$10005,E640,[1]!Table1[1])</f>
        <v>0</v>
      </c>
      <c r="AF640" s="30">
        <f ca="1">SUMIF([1]route!$E$3:$E$10005,E640,[1]!Table1[2])</f>
        <v>0</v>
      </c>
      <c r="AG640" s="30">
        <f ca="1">SUMIF([1]route!$E$3:$E$10005,E640,[1]!Table1[3])</f>
        <v>0</v>
      </c>
      <c r="AH640" s="30">
        <f ca="1">SUMIF([1]route!$E$3:$E$10005,E640,[1]!Table1[4])</f>
        <v>0</v>
      </c>
      <c r="AI640" s="30">
        <f ca="1">SUMIF([1]route!$E$3:$E$10005,E640,[1]!Table1[5])</f>
        <v>0</v>
      </c>
      <c r="AJ640" s="30">
        <f ca="1">SUMIF([1]route!$E$3:$E$10005,E640,[1]!Table1[6])</f>
        <v>0</v>
      </c>
      <c r="AK640" s="30">
        <f ca="1">SUMIF([1]route!$E$3:$E$10005,E640,[1]!Table1[7])</f>
        <v>0</v>
      </c>
      <c r="AL640" s="30">
        <f ca="1">SUMIF([1]route!$E$3:$E$10005,E640,[1]!Table1[8])</f>
        <v>0</v>
      </c>
      <c r="AM640" s="30">
        <f ca="1">SUMIF([1]route!$E$3:$E$10005,E640,[1]!Table1[9])</f>
        <v>0</v>
      </c>
      <c r="AN640" s="30">
        <f ca="1">SUMIF([1]route!$E$3:$E$10005,E640,[1]!Table1[10])</f>
        <v>0</v>
      </c>
      <c r="AO640" s="30">
        <f ca="1">SUMIF([1]route!$E$3:$E$10005,E640,[1]!Table1[11])</f>
        <v>0</v>
      </c>
      <c r="AP640" s="30">
        <f ca="1">SUMIF([1]route!$E$3:$E$10005,E640,[1]!Table1[12])</f>
        <v>0</v>
      </c>
      <c r="AQ640" s="30">
        <f ca="1">SUMIF([1]route!$E$3:$E$10005,E640,[1]!Table1[13])</f>
        <v>0</v>
      </c>
      <c r="AR640" s="30">
        <f ca="1">SUMIF([1]route!$E$3:$E$10005,E640,[1]!Table1[14])</f>
        <v>0</v>
      </c>
      <c r="AS640" s="30">
        <f ca="1">SUMIF([1]route!$E$3:$E$10005,E640,[1]!Table1[15])</f>
        <v>0</v>
      </c>
      <c r="AT640" s="30">
        <f ca="1">SUMIF([1]route!$E$3:$E$10005,E640,[1]!Table1[16])</f>
        <v>0</v>
      </c>
      <c r="AU640" s="30">
        <f ca="1">SUMIF([1]route!$E$3:$E$10005,E640,[1]!Table1[17])</f>
        <v>0</v>
      </c>
      <c r="AV640" s="30">
        <f ca="1">SUMIF([1]route!$E$3:$E$10005,E640,[1]!Table1[18])</f>
        <v>0</v>
      </c>
      <c r="AW640" s="30">
        <f ca="1">SUMIF([1]route!$E$3:$E$10005,E640,[1]!Table1[19])</f>
        <v>0</v>
      </c>
      <c r="AX640" s="30">
        <f ca="1">SUMIF([1]route!$E$3:$E$10005,E640,[1]!Table1[20])</f>
        <v>0</v>
      </c>
      <c r="AY640" s="30">
        <f ca="1">SUMIF([1]route!$E$3:$E$10005,E640,[1]!Table1[21])</f>
        <v>0</v>
      </c>
      <c r="AZ640" s="30">
        <f ca="1">SUMIF([1]route!$E$3:$E$10005,E640,[1]!Table1[22])</f>
        <v>0</v>
      </c>
      <c r="BA640" s="30">
        <f ca="1">SUMIF([1]route!$E$3:$E$10005,E640,[1]!Table1[23])</f>
        <v>0</v>
      </c>
      <c r="BB640" s="30">
        <f ca="1">SUMIF([1]route!$E$3:$E$10005,E640,[1]!Table1[24])</f>
        <v>0</v>
      </c>
      <c r="BC640" s="30">
        <f ca="1">SUMIF([1]route!$E$3:$E$10005,E640,[1]!Table1[25])</f>
        <v>0</v>
      </c>
      <c r="BD640" s="30">
        <f ca="1">SUMIF([1]route!$E$3:$E$10005,E640,[1]!Table1[26])</f>
        <v>0</v>
      </c>
      <c r="BE640" s="30">
        <f ca="1">SUMIF([1]route!$E$3:$E$10005,E640,[1]!Table1[27])</f>
        <v>0</v>
      </c>
      <c r="BF640" s="30">
        <f ca="1">SUMIF([1]route!$E$3:$E$10005,E640,[1]!Table1[28])</f>
        <v>0</v>
      </c>
      <c r="BG640" s="30">
        <f ca="1">SUMIF([1]route!$E$3:$E$10005,E640,[1]!Table1[29])</f>
        <v>0</v>
      </c>
      <c r="BH640" s="30">
        <f ca="1">SUMIF([1]route!$E$3:$E$10005,E640,[1]!Table1[30])</f>
        <v>0</v>
      </c>
      <c r="BI640" s="30">
        <f ca="1">SUMIF([1]route!$E$3:$E$10005,E640,[1]!Table1[31])</f>
        <v>0</v>
      </c>
      <c r="BJ640" s="30">
        <f ca="1">SUMIF([1]route!$E$3:$E$10005,E640,[1]!Table1[Remain PO])</f>
        <v>0</v>
      </c>
      <c r="BK640" s="31">
        <f ca="1">SUMIF([1]route!$E$3:$E$10005,E640,[1]!Table1[N+1])</f>
        <v>0</v>
      </c>
      <c r="BL640" s="31">
        <f ca="1">SUMIF([1]route!$E$3:$E$10005,E640,[1]!Table1[N+2])</f>
        <v>0</v>
      </c>
      <c r="BM640" s="31">
        <f ca="1">SUMIF([1]route!$E$3:$E$10005,E640,[1]!Table1[N+3])</f>
        <v>0</v>
      </c>
      <c r="BN640" s="32">
        <f ca="1">SUMIF([1]route!$E$3:$E$10005,E640,[1]!Table1[N+4])</f>
        <v>0</v>
      </c>
      <c r="BP640" s="37">
        <f t="shared" si="216"/>
        <v>0</v>
      </c>
      <c r="BQ640" s="35">
        <f t="shared" ca="1" si="225"/>
        <v>0</v>
      </c>
      <c r="BR640" s="35">
        <f t="shared" ca="1" si="225"/>
        <v>0</v>
      </c>
      <c r="BS640" s="35">
        <f t="shared" ca="1" si="225"/>
        <v>0</v>
      </c>
      <c r="BT640" s="35">
        <f t="shared" ca="1" si="225"/>
        <v>0</v>
      </c>
      <c r="BU640" s="35">
        <f t="shared" ca="1" si="225"/>
        <v>0</v>
      </c>
      <c r="BV640" s="35">
        <f t="shared" ca="1" si="225"/>
        <v>0</v>
      </c>
      <c r="BW640" s="35">
        <f t="shared" ca="1" si="224"/>
        <v>0</v>
      </c>
      <c r="BX640" s="35">
        <f t="shared" ca="1" si="224"/>
        <v>0</v>
      </c>
      <c r="BY640" s="35">
        <f t="shared" ca="1" si="224"/>
        <v>0</v>
      </c>
      <c r="BZ640" s="35">
        <f t="shared" ca="1" si="224"/>
        <v>0</v>
      </c>
      <c r="CA640" s="35">
        <f t="shared" ca="1" si="224"/>
        <v>0</v>
      </c>
      <c r="CB640" s="35">
        <f t="shared" ca="1" si="224"/>
        <v>0</v>
      </c>
      <c r="CC640" s="35">
        <f t="shared" ca="1" si="223"/>
        <v>0</v>
      </c>
      <c r="CD640" s="35">
        <f t="shared" ca="1" si="223"/>
        <v>0</v>
      </c>
      <c r="CE640" s="35">
        <f t="shared" ca="1" si="223"/>
        <v>0</v>
      </c>
      <c r="CF640" s="35">
        <f t="shared" ca="1" si="220"/>
        <v>0</v>
      </c>
      <c r="CG640" s="35">
        <f t="shared" ca="1" si="220"/>
        <v>0</v>
      </c>
      <c r="CH640" s="35">
        <f t="shared" ca="1" si="220"/>
        <v>0</v>
      </c>
      <c r="CI640" s="35">
        <f t="shared" ca="1" si="220"/>
        <v>0</v>
      </c>
      <c r="CJ640" s="35">
        <f t="shared" ca="1" si="220"/>
        <v>0</v>
      </c>
      <c r="CK640" s="35">
        <f t="shared" ca="1" si="220"/>
        <v>0</v>
      </c>
      <c r="CL640" s="35">
        <f t="shared" ca="1" si="220"/>
        <v>0</v>
      </c>
      <c r="CM640" s="35">
        <f t="shared" ca="1" si="221"/>
        <v>0</v>
      </c>
      <c r="CN640" s="35">
        <f t="shared" ca="1" si="221"/>
        <v>0</v>
      </c>
      <c r="CO640" s="35">
        <f t="shared" ca="1" si="221"/>
        <v>0</v>
      </c>
      <c r="CP640" s="35">
        <f t="shared" ca="1" si="221"/>
        <v>0</v>
      </c>
      <c r="CQ640" s="35">
        <f t="shared" ca="1" si="221"/>
        <v>0</v>
      </c>
      <c r="CR640" s="35">
        <f t="shared" ca="1" si="221"/>
        <v>0</v>
      </c>
      <c r="CS640" s="35">
        <f t="shared" ca="1" si="221"/>
        <v>0</v>
      </c>
      <c r="CT640" s="35">
        <f t="shared" ca="1" si="221"/>
        <v>0</v>
      </c>
      <c r="CU640" s="35">
        <f t="shared" ca="1" si="221"/>
        <v>0</v>
      </c>
      <c r="CV640" s="35">
        <f t="shared" ca="1" si="221"/>
        <v>0</v>
      </c>
      <c r="CW640" s="38">
        <f t="shared" ca="1" si="221"/>
        <v>0</v>
      </c>
      <c r="CX640" s="38">
        <f t="shared" ca="1" si="221"/>
        <v>0</v>
      </c>
      <c r="CY640" s="38">
        <f t="shared" ca="1" si="222"/>
        <v>0</v>
      </c>
      <c r="CZ640" s="39">
        <f t="shared" ca="1" si="222"/>
        <v>0</v>
      </c>
      <c r="DA640" s="35"/>
    </row>
    <row r="641" spans="4:105" x14ac:dyDescent="0.3">
      <c r="D641" s="19"/>
      <c r="E641" s="20"/>
      <c r="F641" s="21"/>
      <c r="G641" s="21"/>
      <c r="H641" s="21"/>
      <c r="I641" s="19"/>
      <c r="J641" s="19"/>
      <c r="K641" s="21"/>
      <c r="L641" s="21"/>
      <c r="M641" s="22"/>
      <c r="N641" s="22"/>
      <c r="O641" s="19"/>
      <c r="P641" s="21"/>
      <c r="Q641" s="62" t="str">
        <f>'Cutting Rules'!AD641</f>
        <v>0------------</v>
      </c>
      <c r="R641" s="23"/>
      <c r="S641" s="24"/>
      <c r="T641" s="78" t="s">
        <v>547</v>
      </c>
      <c r="U641" s="19"/>
      <c r="V641" s="25"/>
      <c r="W641" s="26"/>
      <c r="X641" s="27"/>
      <c r="Y641" s="47"/>
      <c r="Z641" s="121" t="str">
        <f>IFERROR(VLOOKUP(E641,[1]route!$E$3:$BL$10005,59,0),"")&amp;IFERROR(VLOOKUP(E641,[1]route!$E$3:$BL$10005,60,0),"")</f>
        <v/>
      </c>
      <c r="AA641" s="28">
        <f t="shared" si="214"/>
        <v>0</v>
      </c>
      <c r="AB641" s="77">
        <f t="shared" si="215"/>
        <v>0</v>
      </c>
      <c r="AC641" s="4">
        <f t="shared" si="213"/>
        <v>1</v>
      </c>
      <c r="AD641" s="29">
        <v>0</v>
      </c>
      <c r="AE641" s="30">
        <f ca="1">SUMIF([1]route!$E$3:$E$10005,E641,[1]!Table1[1])</f>
        <v>0</v>
      </c>
      <c r="AF641" s="30">
        <f ca="1">SUMIF([1]route!$E$3:$E$10005,E641,[1]!Table1[2])</f>
        <v>0</v>
      </c>
      <c r="AG641" s="30">
        <f ca="1">SUMIF([1]route!$E$3:$E$10005,E641,[1]!Table1[3])</f>
        <v>0</v>
      </c>
      <c r="AH641" s="30">
        <f ca="1">SUMIF([1]route!$E$3:$E$10005,E641,[1]!Table1[4])</f>
        <v>0</v>
      </c>
      <c r="AI641" s="30">
        <f ca="1">SUMIF([1]route!$E$3:$E$10005,E641,[1]!Table1[5])</f>
        <v>0</v>
      </c>
      <c r="AJ641" s="30">
        <f ca="1">SUMIF([1]route!$E$3:$E$10005,E641,[1]!Table1[6])</f>
        <v>0</v>
      </c>
      <c r="AK641" s="30">
        <f ca="1">SUMIF([1]route!$E$3:$E$10005,E641,[1]!Table1[7])</f>
        <v>0</v>
      </c>
      <c r="AL641" s="30">
        <f ca="1">SUMIF([1]route!$E$3:$E$10005,E641,[1]!Table1[8])</f>
        <v>0</v>
      </c>
      <c r="AM641" s="30">
        <f ca="1">SUMIF([1]route!$E$3:$E$10005,E641,[1]!Table1[9])</f>
        <v>0</v>
      </c>
      <c r="AN641" s="30">
        <f ca="1">SUMIF([1]route!$E$3:$E$10005,E641,[1]!Table1[10])</f>
        <v>0</v>
      </c>
      <c r="AO641" s="30">
        <f ca="1">SUMIF([1]route!$E$3:$E$10005,E641,[1]!Table1[11])</f>
        <v>0</v>
      </c>
      <c r="AP641" s="30">
        <f ca="1">SUMIF([1]route!$E$3:$E$10005,E641,[1]!Table1[12])</f>
        <v>0</v>
      </c>
      <c r="AQ641" s="30">
        <f ca="1">SUMIF([1]route!$E$3:$E$10005,E641,[1]!Table1[13])</f>
        <v>0</v>
      </c>
      <c r="AR641" s="30">
        <f ca="1">SUMIF([1]route!$E$3:$E$10005,E641,[1]!Table1[14])</f>
        <v>0</v>
      </c>
      <c r="AS641" s="30">
        <f ca="1">SUMIF([1]route!$E$3:$E$10005,E641,[1]!Table1[15])</f>
        <v>0</v>
      </c>
      <c r="AT641" s="30">
        <f ca="1">SUMIF([1]route!$E$3:$E$10005,E641,[1]!Table1[16])</f>
        <v>0</v>
      </c>
      <c r="AU641" s="30">
        <f ca="1">SUMIF([1]route!$E$3:$E$10005,E641,[1]!Table1[17])</f>
        <v>0</v>
      </c>
      <c r="AV641" s="30">
        <f ca="1">SUMIF([1]route!$E$3:$E$10005,E641,[1]!Table1[18])</f>
        <v>0</v>
      </c>
      <c r="AW641" s="30">
        <f ca="1">SUMIF([1]route!$E$3:$E$10005,E641,[1]!Table1[19])</f>
        <v>0</v>
      </c>
      <c r="AX641" s="30">
        <f ca="1">SUMIF([1]route!$E$3:$E$10005,E641,[1]!Table1[20])</f>
        <v>0</v>
      </c>
      <c r="AY641" s="30">
        <f ca="1">SUMIF([1]route!$E$3:$E$10005,E641,[1]!Table1[21])</f>
        <v>0</v>
      </c>
      <c r="AZ641" s="30">
        <f ca="1">SUMIF([1]route!$E$3:$E$10005,E641,[1]!Table1[22])</f>
        <v>0</v>
      </c>
      <c r="BA641" s="30">
        <f ca="1">SUMIF([1]route!$E$3:$E$10005,E641,[1]!Table1[23])</f>
        <v>0</v>
      </c>
      <c r="BB641" s="30">
        <f ca="1">SUMIF([1]route!$E$3:$E$10005,E641,[1]!Table1[24])</f>
        <v>0</v>
      </c>
      <c r="BC641" s="30">
        <f ca="1">SUMIF([1]route!$E$3:$E$10005,E641,[1]!Table1[25])</f>
        <v>0</v>
      </c>
      <c r="BD641" s="30">
        <f ca="1">SUMIF([1]route!$E$3:$E$10005,E641,[1]!Table1[26])</f>
        <v>0</v>
      </c>
      <c r="BE641" s="30">
        <f ca="1">SUMIF([1]route!$E$3:$E$10005,E641,[1]!Table1[27])</f>
        <v>0</v>
      </c>
      <c r="BF641" s="30">
        <f ca="1">SUMIF([1]route!$E$3:$E$10005,E641,[1]!Table1[28])</f>
        <v>0</v>
      </c>
      <c r="BG641" s="30">
        <f ca="1">SUMIF([1]route!$E$3:$E$10005,E641,[1]!Table1[29])</f>
        <v>0</v>
      </c>
      <c r="BH641" s="30">
        <f ca="1">SUMIF([1]route!$E$3:$E$10005,E641,[1]!Table1[30])</f>
        <v>0</v>
      </c>
      <c r="BI641" s="30">
        <f ca="1">SUMIF([1]route!$E$3:$E$10005,E641,[1]!Table1[31])</f>
        <v>0</v>
      </c>
      <c r="BJ641" s="30">
        <f ca="1">SUMIF([1]route!$E$3:$E$10005,E641,[1]!Table1[Remain PO])</f>
        <v>0</v>
      </c>
      <c r="BK641" s="31">
        <f ca="1">SUMIF([1]route!$E$3:$E$10005,E641,[1]!Table1[N+1])</f>
        <v>0</v>
      </c>
      <c r="BL641" s="31">
        <f ca="1">SUMIF([1]route!$E$3:$E$10005,E641,[1]!Table1[N+2])</f>
        <v>0</v>
      </c>
      <c r="BM641" s="31">
        <f ca="1">SUMIF([1]route!$E$3:$E$10005,E641,[1]!Table1[N+3])</f>
        <v>0</v>
      </c>
      <c r="BN641" s="32">
        <f ca="1">SUMIF([1]route!$E$3:$E$10005,E641,[1]!Table1[N+4])</f>
        <v>0</v>
      </c>
      <c r="BP641" s="37">
        <f t="shared" si="216"/>
        <v>0</v>
      </c>
      <c r="BQ641" s="35">
        <f t="shared" ca="1" si="225"/>
        <v>0</v>
      </c>
      <c r="BR641" s="35">
        <f t="shared" ca="1" si="225"/>
        <v>0</v>
      </c>
      <c r="BS641" s="35">
        <f t="shared" ca="1" si="225"/>
        <v>0</v>
      </c>
      <c r="BT641" s="35">
        <f t="shared" ca="1" si="225"/>
        <v>0</v>
      </c>
      <c r="BU641" s="35">
        <f t="shared" ca="1" si="225"/>
        <v>0</v>
      </c>
      <c r="BV641" s="35">
        <f t="shared" ca="1" si="225"/>
        <v>0</v>
      </c>
      <c r="BW641" s="35">
        <f t="shared" ca="1" si="224"/>
        <v>0</v>
      </c>
      <c r="BX641" s="35">
        <f t="shared" ca="1" si="224"/>
        <v>0</v>
      </c>
      <c r="BY641" s="35">
        <f t="shared" ca="1" si="224"/>
        <v>0</v>
      </c>
      <c r="BZ641" s="35">
        <f t="shared" ca="1" si="224"/>
        <v>0</v>
      </c>
      <c r="CA641" s="35">
        <f t="shared" ca="1" si="224"/>
        <v>0</v>
      </c>
      <c r="CB641" s="35">
        <f t="shared" ca="1" si="224"/>
        <v>0</v>
      </c>
      <c r="CC641" s="35">
        <f t="shared" ca="1" si="223"/>
        <v>0</v>
      </c>
      <c r="CD641" s="35">
        <f t="shared" ca="1" si="223"/>
        <v>0</v>
      </c>
      <c r="CE641" s="35">
        <f t="shared" ca="1" si="223"/>
        <v>0</v>
      </c>
      <c r="CF641" s="35">
        <f t="shared" ca="1" si="220"/>
        <v>0</v>
      </c>
      <c r="CG641" s="35">
        <f t="shared" ca="1" si="220"/>
        <v>0</v>
      </c>
      <c r="CH641" s="35">
        <f t="shared" ca="1" si="220"/>
        <v>0</v>
      </c>
      <c r="CI641" s="35">
        <f t="shared" ca="1" si="220"/>
        <v>0</v>
      </c>
      <c r="CJ641" s="35">
        <f t="shared" ca="1" si="220"/>
        <v>0</v>
      </c>
      <c r="CK641" s="35">
        <f t="shared" ca="1" si="220"/>
        <v>0</v>
      </c>
      <c r="CL641" s="35">
        <f t="shared" ca="1" si="220"/>
        <v>0</v>
      </c>
      <c r="CM641" s="35">
        <f t="shared" ca="1" si="221"/>
        <v>0</v>
      </c>
      <c r="CN641" s="35">
        <f t="shared" ca="1" si="221"/>
        <v>0</v>
      </c>
      <c r="CO641" s="35">
        <f t="shared" ca="1" si="221"/>
        <v>0</v>
      </c>
      <c r="CP641" s="35">
        <f t="shared" ca="1" si="221"/>
        <v>0</v>
      </c>
      <c r="CQ641" s="35">
        <f t="shared" ca="1" si="221"/>
        <v>0</v>
      </c>
      <c r="CR641" s="35">
        <f t="shared" ca="1" si="221"/>
        <v>0</v>
      </c>
      <c r="CS641" s="35">
        <f t="shared" ca="1" si="221"/>
        <v>0</v>
      </c>
      <c r="CT641" s="35">
        <f t="shared" ca="1" si="221"/>
        <v>0</v>
      </c>
      <c r="CU641" s="35">
        <f t="shared" ca="1" si="221"/>
        <v>0</v>
      </c>
      <c r="CV641" s="35">
        <f t="shared" ca="1" si="221"/>
        <v>0</v>
      </c>
      <c r="CW641" s="38">
        <f t="shared" ca="1" si="221"/>
        <v>0</v>
      </c>
      <c r="CX641" s="38">
        <f t="shared" ca="1" si="221"/>
        <v>0</v>
      </c>
      <c r="CY641" s="38">
        <f t="shared" ca="1" si="222"/>
        <v>0</v>
      </c>
      <c r="CZ641" s="39">
        <f t="shared" ca="1" si="222"/>
        <v>0</v>
      </c>
      <c r="DA641" s="35"/>
    </row>
    <row r="642" spans="4:105" x14ac:dyDescent="0.3">
      <c r="D642" s="19"/>
      <c r="E642" s="20"/>
      <c r="F642" s="21"/>
      <c r="G642" s="21"/>
      <c r="H642" s="21"/>
      <c r="I642" s="19"/>
      <c r="J642" s="19"/>
      <c r="K642" s="21"/>
      <c r="L642" s="21"/>
      <c r="M642" s="22"/>
      <c r="N642" s="22"/>
      <c r="O642" s="19"/>
      <c r="P642" s="21"/>
      <c r="Q642" s="62" t="str">
        <f>'Cutting Rules'!AD642</f>
        <v>0------------</v>
      </c>
      <c r="R642" s="23"/>
      <c r="S642" s="24"/>
      <c r="T642" s="78" t="s">
        <v>547</v>
      </c>
      <c r="U642" s="19"/>
      <c r="V642" s="25"/>
      <c r="W642" s="26"/>
      <c r="X642" s="27"/>
      <c r="Y642" s="47"/>
      <c r="Z642" s="121" t="str">
        <f>IFERROR(VLOOKUP(E642,[1]route!$E$3:$BL$10005,59,0),"")&amp;IFERROR(VLOOKUP(E642,[1]route!$E$3:$BL$10005,60,0),"")</f>
        <v/>
      </c>
      <c r="AA642" s="28">
        <f t="shared" si="214"/>
        <v>0</v>
      </c>
      <c r="AB642" s="77">
        <f t="shared" si="215"/>
        <v>0</v>
      </c>
      <c r="AC642" s="4">
        <f t="shared" si="213"/>
        <v>1</v>
      </c>
      <c r="AD642" s="29">
        <v>0</v>
      </c>
      <c r="AE642" s="30">
        <f ca="1">SUMIF([1]route!$E$3:$E$10005,E642,[1]!Table1[1])</f>
        <v>0</v>
      </c>
      <c r="AF642" s="30">
        <f ca="1">SUMIF([1]route!$E$3:$E$10005,E642,[1]!Table1[2])</f>
        <v>0</v>
      </c>
      <c r="AG642" s="30">
        <f ca="1">SUMIF([1]route!$E$3:$E$10005,E642,[1]!Table1[3])</f>
        <v>0</v>
      </c>
      <c r="AH642" s="30">
        <f ca="1">SUMIF([1]route!$E$3:$E$10005,E642,[1]!Table1[4])</f>
        <v>0</v>
      </c>
      <c r="AI642" s="30">
        <f ca="1">SUMIF([1]route!$E$3:$E$10005,E642,[1]!Table1[5])</f>
        <v>0</v>
      </c>
      <c r="AJ642" s="30">
        <f ca="1">SUMIF([1]route!$E$3:$E$10005,E642,[1]!Table1[6])</f>
        <v>0</v>
      </c>
      <c r="AK642" s="30">
        <f ca="1">SUMIF([1]route!$E$3:$E$10005,E642,[1]!Table1[7])</f>
        <v>0</v>
      </c>
      <c r="AL642" s="30">
        <f ca="1">SUMIF([1]route!$E$3:$E$10005,E642,[1]!Table1[8])</f>
        <v>0</v>
      </c>
      <c r="AM642" s="30">
        <f ca="1">SUMIF([1]route!$E$3:$E$10005,E642,[1]!Table1[9])</f>
        <v>0</v>
      </c>
      <c r="AN642" s="30">
        <f ca="1">SUMIF([1]route!$E$3:$E$10005,E642,[1]!Table1[10])</f>
        <v>0</v>
      </c>
      <c r="AO642" s="30">
        <f ca="1">SUMIF([1]route!$E$3:$E$10005,E642,[1]!Table1[11])</f>
        <v>0</v>
      </c>
      <c r="AP642" s="30">
        <f ca="1">SUMIF([1]route!$E$3:$E$10005,E642,[1]!Table1[12])</f>
        <v>0</v>
      </c>
      <c r="AQ642" s="30">
        <f ca="1">SUMIF([1]route!$E$3:$E$10005,E642,[1]!Table1[13])</f>
        <v>0</v>
      </c>
      <c r="AR642" s="30">
        <f ca="1">SUMIF([1]route!$E$3:$E$10005,E642,[1]!Table1[14])</f>
        <v>0</v>
      </c>
      <c r="AS642" s="30">
        <f ca="1">SUMIF([1]route!$E$3:$E$10005,E642,[1]!Table1[15])</f>
        <v>0</v>
      </c>
      <c r="AT642" s="30">
        <f ca="1">SUMIF([1]route!$E$3:$E$10005,E642,[1]!Table1[16])</f>
        <v>0</v>
      </c>
      <c r="AU642" s="30">
        <f ca="1">SUMIF([1]route!$E$3:$E$10005,E642,[1]!Table1[17])</f>
        <v>0</v>
      </c>
      <c r="AV642" s="30">
        <f ca="1">SUMIF([1]route!$E$3:$E$10005,E642,[1]!Table1[18])</f>
        <v>0</v>
      </c>
      <c r="AW642" s="30">
        <f ca="1">SUMIF([1]route!$E$3:$E$10005,E642,[1]!Table1[19])</f>
        <v>0</v>
      </c>
      <c r="AX642" s="30">
        <f ca="1">SUMIF([1]route!$E$3:$E$10005,E642,[1]!Table1[20])</f>
        <v>0</v>
      </c>
      <c r="AY642" s="30">
        <f ca="1">SUMIF([1]route!$E$3:$E$10005,E642,[1]!Table1[21])</f>
        <v>0</v>
      </c>
      <c r="AZ642" s="30">
        <f ca="1">SUMIF([1]route!$E$3:$E$10005,E642,[1]!Table1[22])</f>
        <v>0</v>
      </c>
      <c r="BA642" s="30">
        <f ca="1">SUMIF([1]route!$E$3:$E$10005,E642,[1]!Table1[23])</f>
        <v>0</v>
      </c>
      <c r="BB642" s="30">
        <f ca="1">SUMIF([1]route!$E$3:$E$10005,E642,[1]!Table1[24])</f>
        <v>0</v>
      </c>
      <c r="BC642" s="30">
        <f ca="1">SUMIF([1]route!$E$3:$E$10005,E642,[1]!Table1[25])</f>
        <v>0</v>
      </c>
      <c r="BD642" s="30">
        <f ca="1">SUMIF([1]route!$E$3:$E$10005,E642,[1]!Table1[26])</f>
        <v>0</v>
      </c>
      <c r="BE642" s="30">
        <f ca="1">SUMIF([1]route!$E$3:$E$10005,E642,[1]!Table1[27])</f>
        <v>0</v>
      </c>
      <c r="BF642" s="30">
        <f ca="1">SUMIF([1]route!$E$3:$E$10005,E642,[1]!Table1[28])</f>
        <v>0</v>
      </c>
      <c r="BG642" s="30">
        <f ca="1">SUMIF([1]route!$E$3:$E$10005,E642,[1]!Table1[29])</f>
        <v>0</v>
      </c>
      <c r="BH642" s="30">
        <f ca="1">SUMIF([1]route!$E$3:$E$10005,E642,[1]!Table1[30])</f>
        <v>0</v>
      </c>
      <c r="BI642" s="30">
        <f ca="1">SUMIF([1]route!$E$3:$E$10005,E642,[1]!Table1[31])</f>
        <v>0</v>
      </c>
      <c r="BJ642" s="30">
        <f ca="1">SUMIF([1]route!$E$3:$E$10005,E642,[1]!Table1[Remain PO])</f>
        <v>0</v>
      </c>
      <c r="BK642" s="31">
        <f ca="1">SUMIF([1]route!$E$3:$E$10005,E642,[1]!Table1[N+1])</f>
        <v>0</v>
      </c>
      <c r="BL642" s="31">
        <f ca="1">SUMIF([1]route!$E$3:$E$10005,E642,[1]!Table1[N+2])</f>
        <v>0</v>
      </c>
      <c r="BM642" s="31">
        <f ca="1">SUMIF([1]route!$E$3:$E$10005,E642,[1]!Table1[N+3])</f>
        <v>0</v>
      </c>
      <c r="BN642" s="32">
        <f ca="1">SUMIF([1]route!$E$3:$E$10005,E642,[1]!Table1[N+4])</f>
        <v>0</v>
      </c>
      <c r="BP642" s="37">
        <f t="shared" si="216"/>
        <v>0</v>
      </c>
      <c r="BQ642" s="35">
        <f t="shared" ca="1" si="225"/>
        <v>0</v>
      </c>
      <c r="BR642" s="35">
        <f t="shared" ca="1" si="225"/>
        <v>0</v>
      </c>
      <c r="BS642" s="35">
        <f t="shared" ca="1" si="225"/>
        <v>0</v>
      </c>
      <c r="BT642" s="35">
        <f t="shared" ca="1" si="225"/>
        <v>0</v>
      </c>
      <c r="BU642" s="35">
        <f t="shared" ca="1" si="225"/>
        <v>0</v>
      </c>
      <c r="BV642" s="35">
        <f t="shared" ca="1" si="225"/>
        <v>0</v>
      </c>
      <c r="BW642" s="35">
        <f t="shared" ca="1" si="224"/>
        <v>0</v>
      </c>
      <c r="BX642" s="35">
        <f t="shared" ca="1" si="224"/>
        <v>0</v>
      </c>
      <c r="BY642" s="35">
        <f t="shared" ca="1" si="224"/>
        <v>0</v>
      </c>
      <c r="BZ642" s="35">
        <f t="shared" ca="1" si="224"/>
        <v>0</v>
      </c>
      <c r="CA642" s="35">
        <f t="shared" ca="1" si="224"/>
        <v>0</v>
      </c>
      <c r="CB642" s="35">
        <f t="shared" ca="1" si="224"/>
        <v>0</v>
      </c>
      <c r="CC642" s="35">
        <f t="shared" ca="1" si="223"/>
        <v>0</v>
      </c>
      <c r="CD642" s="35">
        <f t="shared" ca="1" si="223"/>
        <v>0</v>
      </c>
      <c r="CE642" s="35">
        <f t="shared" ca="1" si="223"/>
        <v>0</v>
      </c>
      <c r="CF642" s="35">
        <f t="shared" ca="1" si="220"/>
        <v>0</v>
      </c>
      <c r="CG642" s="35">
        <f t="shared" ca="1" si="220"/>
        <v>0</v>
      </c>
      <c r="CH642" s="35">
        <f t="shared" ca="1" si="220"/>
        <v>0</v>
      </c>
      <c r="CI642" s="35">
        <f t="shared" ca="1" si="220"/>
        <v>0</v>
      </c>
      <c r="CJ642" s="35">
        <f t="shared" ca="1" si="220"/>
        <v>0</v>
      </c>
      <c r="CK642" s="35">
        <f t="shared" ca="1" si="220"/>
        <v>0</v>
      </c>
      <c r="CL642" s="35">
        <f t="shared" ca="1" si="220"/>
        <v>0</v>
      </c>
      <c r="CM642" s="35">
        <f t="shared" ca="1" si="221"/>
        <v>0</v>
      </c>
      <c r="CN642" s="35">
        <f t="shared" ca="1" si="221"/>
        <v>0</v>
      </c>
      <c r="CO642" s="35">
        <f t="shared" ca="1" si="221"/>
        <v>0</v>
      </c>
      <c r="CP642" s="35">
        <f t="shared" ca="1" si="221"/>
        <v>0</v>
      </c>
      <c r="CQ642" s="35">
        <f t="shared" ca="1" si="221"/>
        <v>0</v>
      </c>
      <c r="CR642" s="35">
        <f t="shared" ca="1" si="221"/>
        <v>0</v>
      </c>
      <c r="CS642" s="35">
        <f t="shared" ref="CS642:CX684" ca="1" si="226">CR642-BG642</f>
        <v>0</v>
      </c>
      <c r="CT642" s="35">
        <f t="shared" ca="1" si="226"/>
        <v>0</v>
      </c>
      <c r="CU642" s="35">
        <f t="shared" ca="1" si="226"/>
        <v>0</v>
      </c>
      <c r="CV642" s="35">
        <f t="shared" ca="1" si="226"/>
        <v>0</v>
      </c>
      <c r="CW642" s="38">
        <f t="shared" ca="1" si="226"/>
        <v>0</v>
      </c>
      <c r="CX642" s="38">
        <f t="shared" ca="1" si="226"/>
        <v>0</v>
      </c>
      <c r="CY642" s="38">
        <f t="shared" ca="1" si="222"/>
        <v>0</v>
      </c>
      <c r="CZ642" s="39">
        <f t="shared" ca="1" si="222"/>
        <v>0</v>
      </c>
      <c r="DA642" s="35"/>
    </row>
    <row r="643" spans="4:105" x14ac:dyDescent="0.3">
      <c r="D643" s="19"/>
      <c r="E643" s="20"/>
      <c r="F643" s="21"/>
      <c r="G643" s="21"/>
      <c r="H643" s="21"/>
      <c r="I643" s="19"/>
      <c r="J643" s="19"/>
      <c r="K643" s="21"/>
      <c r="L643" s="21"/>
      <c r="M643" s="22"/>
      <c r="N643" s="22"/>
      <c r="O643" s="19"/>
      <c r="P643" s="21"/>
      <c r="Q643" s="62" t="str">
        <f>'Cutting Rules'!AD643</f>
        <v>0------------</v>
      </c>
      <c r="R643" s="23"/>
      <c r="S643" s="24"/>
      <c r="T643" s="78" t="s">
        <v>547</v>
      </c>
      <c r="U643" s="19"/>
      <c r="V643" s="25"/>
      <c r="W643" s="26"/>
      <c r="X643" s="27"/>
      <c r="Y643" s="47"/>
      <c r="Z643" s="121" t="str">
        <f>IFERROR(VLOOKUP(E643,[1]route!$E$3:$BL$10005,59,0),"")&amp;IFERROR(VLOOKUP(E643,[1]route!$E$3:$BL$10005,60,0),"")</f>
        <v/>
      </c>
      <c r="AA643" s="28">
        <f t="shared" si="214"/>
        <v>0</v>
      </c>
      <c r="AB643" s="77">
        <f t="shared" si="215"/>
        <v>0</v>
      </c>
      <c r="AC643" s="4">
        <f t="shared" ref="AC643:AC706" si="227">IFERROR(MATCH($X643,$BP643:$CZ643,0),"")</f>
        <v>1</v>
      </c>
      <c r="AD643" s="29">
        <v>0</v>
      </c>
      <c r="AE643" s="30">
        <f ca="1">SUMIF([1]route!$E$3:$E$10005,E643,[1]!Table1[1])</f>
        <v>0</v>
      </c>
      <c r="AF643" s="30">
        <f ca="1">SUMIF([1]route!$E$3:$E$10005,E643,[1]!Table1[2])</f>
        <v>0</v>
      </c>
      <c r="AG643" s="30">
        <f ca="1">SUMIF([1]route!$E$3:$E$10005,E643,[1]!Table1[3])</f>
        <v>0</v>
      </c>
      <c r="AH643" s="30">
        <f ca="1">SUMIF([1]route!$E$3:$E$10005,E643,[1]!Table1[4])</f>
        <v>0</v>
      </c>
      <c r="AI643" s="30">
        <f ca="1">SUMIF([1]route!$E$3:$E$10005,E643,[1]!Table1[5])</f>
        <v>0</v>
      </c>
      <c r="AJ643" s="30">
        <f ca="1">SUMIF([1]route!$E$3:$E$10005,E643,[1]!Table1[6])</f>
        <v>0</v>
      </c>
      <c r="AK643" s="30">
        <f ca="1">SUMIF([1]route!$E$3:$E$10005,E643,[1]!Table1[7])</f>
        <v>0</v>
      </c>
      <c r="AL643" s="30">
        <f ca="1">SUMIF([1]route!$E$3:$E$10005,E643,[1]!Table1[8])</f>
        <v>0</v>
      </c>
      <c r="AM643" s="30">
        <f ca="1">SUMIF([1]route!$E$3:$E$10005,E643,[1]!Table1[9])</f>
        <v>0</v>
      </c>
      <c r="AN643" s="30">
        <f ca="1">SUMIF([1]route!$E$3:$E$10005,E643,[1]!Table1[10])</f>
        <v>0</v>
      </c>
      <c r="AO643" s="30">
        <f ca="1">SUMIF([1]route!$E$3:$E$10005,E643,[1]!Table1[11])</f>
        <v>0</v>
      </c>
      <c r="AP643" s="30">
        <f ca="1">SUMIF([1]route!$E$3:$E$10005,E643,[1]!Table1[12])</f>
        <v>0</v>
      </c>
      <c r="AQ643" s="30">
        <f ca="1">SUMIF([1]route!$E$3:$E$10005,E643,[1]!Table1[13])</f>
        <v>0</v>
      </c>
      <c r="AR643" s="30">
        <f ca="1">SUMIF([1]route!$E$3:$E$10005,E643,[1]!Table1[14])</f>
        <v>0</v>
      </c>
      <c r="AS643" s="30">
        <f ca="1">SUMIF([1]route!$E$3:$E$10005,E643,[1]!Table1[15])</f>
        <v>0</v>
      </c>
      <c r="AT643" s="30">
        <f ca="1">SUMIF([1]route!$E$3:$E$10005,E643,[1]!Table1[16])</f>
        <v>0</v>
      </c>
      <c r="AU643" s="30">
        <f ca="1">SUMIF([1]route!$E$3:$E$10005,E643,[1]!Table1[17])</f>
        <v>0</v>
      </c>
      <c r="AV643" s="30">
        <f ca="1">SUMIF([1]route!$E$3:$E$10005,E643,[1]!Table1[18])</f>
        <v>0</v>
      </c>
      <c r="AW643" s="30">
        <f ca="1">SUMIF([1]route!$E$3:$E$10005,E643,[1]!Table1[19])</f>
        <v>0</v>
      </c>
      <c r="AX643" s="30">
        <f ca="1">SUMIF([1]route!$E$3:$E$10005,E643,[1]!Table1[20])</f>
        <v>0</v>
      </c>
      <c r="AY643" s="30">
        <f ca="1">SUMIF([1]route!$E$3:$E$10005,E643,[1]!Table1[21])</f>
        <v>0</v>
      </c>
      <c r="AZ643" s="30">
        <f ca="1">SUMIF([1]route!$E$3:$E$10005,E643,[1]!Table1[22])</f>
        <v>0</v>
      </c>
      <c r="BA643" s="30">
        <f ca="1">SUMIF([1]route!$E$3:$E$10005,E643,[1]!Table1[23])</f>
        <v>0</v>
      </c>
      <c r="BB643" s="30">
        <f ca="1">SUMIF([1]route!$E$3:$E$10005,E643,[1]!Table1[24])</f>
        <v>0</v>
      </c>
      <c r="BC643" s="30">
        <f ca="1">SUMIF([1]route!$E$3:$E$10005,E643,[1]!Table1[25])</f>
        <v>0</v>
      </c>
      <c r="BD643" s="30">
        <f ca="1">SUMIF([1]route!$E$3:$E$10005,E643,[1]!Table1[26])</f>
        <v>0</v>
      </c>
      <c r="BE643" s="30">
        <f ca="1">SUMIF([1]route!$E$3:$E$10005,E643,[1]!Table1[27])</f>
        <v>0</v>
      </c>
      <c r="BF643" s="30">
        <f ca="1">SUMIF([1]route!$E$3:$E$10005,E643,[1]!Table1[28])</f>
        <v>0</v>
      </c>
      <c r="BG643" s="30">
        <f ca="1">SUMIF([1]route!$E$3:$E$10005,E643,[1]!Table1[29])</f>
        <v>0</v>
      </c>
      <c r="BH643" s="30">
        <f ca="1">SUMIF([1]route!$E$3:$E$10005,E643,[1]!Table1[30])</f>
        <v>0</v>
      </c>
      <c r="BI643" s="30">
        <f ca="1">SUMIF([1]route!$E$3:$E$10005,E643,[1]!Table1[31])</f>
        <v>0</v>
      </c>
      <c r="BJ643" s="30">
        <f ca="1">SUMIF([1]route!$E$3:$E$10005,E643,[1]!Table1[Remain PO])</f>
        <v>0</v>
      </c>
      <c r="BK643" s="31">
        <f ca="1">SUMIF([1]route!$E$3:$E$10005,E643,[1]!Table1[N+1])</f>
        <v>0</v>
      </c>
      <c r="BL643" s="31">
        <f ca="1">SUMIF([1]route!$E$3:$E$10005,E643,[1]!Table1[N+2])</f>
        <v>0</v>
      </c>
      <c r="BM643" s="31">
        <f ca="1">SUMIF([1]route!$E$3:$E$10005,E643,[1]!Table1[N+3])</f>
        <v>0</v>
      </c>
      <c r="BN643" s="32">
        <f ca="1">SUMIF([1]route!$E$3:$E$10005,E643,[1]!Table1[N+4])</f>
        <v>0</v>
      </c>
      <c r="BP643" s="37">
        <f t="shared" si="216"/>
        <v>0</v>
      </c>
      <c r="BQ643" s="35">
        <f t="shared" ca="1" si="225"/>
        <v>0</v>
      </c>
      <c r="BR643" s="35">
        <f t="shared" ca="1" si="225"/>
        <v>0</v>
      </c>
      <c r="BS643" s="35">
        <f t="shared" ca="1" si="225"/>
        <v>0</v>
      </c>
      <c r="BT643" s="35">
        <f t="shared" ca="1" si="225"/>
        <v>0</v>
      </c>
      <c r="BU643" s="35">
        <f t="shared" ca="1" si="225"/>
        <v>0</v>
      </c>
      <c r="BV643" s="35">
        <f t="shared" ca="1" si="225"/>
        <v>0</v>
      </c>
      <c r="BW643" s="35">
        <f t="shared" ca="1" si="224"/>
        <v>0</v>
      </c>
      <c r="BX643" s="35">
        <f t="shared" ca="1" si="224"/>
        <v>0</v>
      </c>
      <c r="BY643" s="35">
        <f t="shared" ca="1" si="224"/>
        <v>0</v>
      </c>
      <c r="BZ643" s="35">
        <f t="shared" ca="1" si="224"/>
        <v>0</v>
      </c>
      <c r="CA643" s="35">
        <f t="shared" ca="1" si="224"/>
        <v>0</v>
      </c>
      <c r="CB643" s="35">
        <f t="shared" ca="1" si="224"/>
        <v>0</v>
      </c>
      <c r="CC643" s="35">
        <f t="shared" ca="1" si="223"/>
        <v>0</v>
      </c>
      <c r="CD643" s="35">
        <f t="shared" ca="1" si="223"/>
        <v>0</v>
      </c>
      <c r="CE643" s="35">
        <f t="shared" ca="1" si="223"/>
        <v>0</v>
      </c>
      <c r="CF643" s="35">
        <f t="shared" ca="1" si="220"/>
        <v>0</v>
      </c>
      <c r="CG643" s="35">
        <f t="shared" ca="1" si="220"/>
        <v>0</v>
      </c>
      <c r="CH643" s="35">
        <f t="shared" ca="1" si="220"/>
        <v>0</v>
      </c>
      <c r="CI643" s="35">
        <f t="shared" ca="1" si="220"/>
        <v>0</v>
      </c>
      <c r="CJ643" s="35">
        <f t="shared" ca="1" si="220"/>
        <v>0</v>
      </c>
      <c r="CK643" s="35">
        <f t="shared" ca="1" si="220"/>
        <v>0</v>
      </c>
      <c r="CL643" s="35">
        <f t="shared" ca="1" si="220"/>
        <v>0</v>
      </c>
      <c r="CM643" s="35">
        <f t="shared" ca="1" si="220"/>
        <v>0</v>
      </c>
      <c r="CN643" s="35">
        <f t="shared" ca="1" si="220"/>
        <v>0</v>
      </c>
      <c r="CO643" s="35">
        <f t="shared" ca="1" si="220"/>
        <v>0</v>
      </c>
      <c r="CP643" s="35">
        <f t="shared" ca="1" si="220"/>
        <v>0</v>
      </c>
      <c r="CQ643" s="35">
        <f t="shared" ca="1" si="220"/>
        <v>0</v>
      </c>
      <c r="CR643" s="35">
        <f t="shared" ca="1" si="220"/>
        <v>0</v>
      </c>
      <c r="CS643" s="35">
        <f t="shared" ca="1" si="226"/>
        <v>0</v>
      </c>
      <c r="CT643" s="35">
        <f t="shared" ca="1" si="226"/>
        <v>0</v>
      </c>
      <c r="CU643" s="35">
        <f t="shared" ca="1" si="226"/>
        <v>0</v>
      </c>
      <c r="CV643" s="35">
        <f t="shared" ca="1" si="226"/>
        <v>0</v>
      </c>
      <c r="CW643" s="38">
        <f t="shared" ca="1" si="226"/>
        <v>0</v>
      </c>
      <c r="CX643" s="38">
        <f t="shared" ca="1" si="226"/>
        <v>0</v>
      </c>
      <c r="CY643" s="38">
        <f t="shared" ca="1" si="222"/>
        <v>0</v>
      </c>
      <c r="CZ643" s="39">
        <f t="shared" ca="1" si="222"/>
        <v>0</v>
      </c>
      <c r="DA643" s="35"/>
    </row>
    <row r="644" spans="4:105" x14ac:dyDescent="0.3">
      <c r="D644" s="19"/>
      <c r="E644" s="20"/>
      <c r="F644" s="21"/>
      <c r="G644" s="21"/>
      <c r="H644" s="21"/>
      <c r="I644" s="19"/>
      <c r="J644" s="19"/>
      <c r="K644" s="21"/>
      <c r="L644" s="21"/>
      <c r="M644" s="22"/>
      <c r="N644" s="22"/>
      <c r="O644" s="19"/>
      <c r="P644" s="21"/>
      <c r="Q644" s="62" t="str">
        <f>'Cutting Rules'!AD644</f>
        <v>0------------</v>
      </c>
      <c r="R644" s="23"/>
      <c r="S644" s="24"/>
      <c r="T644" s="78" t="s">
        <v>547</v>
      </c>
      <c r="U644" s="19"/>
      <c r="V644" s="25"/>
      <c r="W644" s="26"/>
      <c r="X644" s="27"/>
      <c r="Y644" s="47"/>
      <c r="Z644" s="121" t="str">
        <f>IFERROR(VLOOKUP(E644,[1]route!$E$3:$BL$10005,59,0),"")&amp;IFERROR(VLOOKUP(E644,[1]route!$E$3:$BL$10005,60,0),"")</f>
        <v/>
      </c>
      <c r="AA644" s="28">
        <f t="shared" ref="AA644:AA707" si="228">IF(R644&gt;V644,R644-V644,0)</f>
        <v>0</v>
      </c>
      <c r="AB644" s="77">
        <f t="shared" ref="AB644:AB707" si="229">AA644*O644*N644/1000</f>
        <v>0</v>
      </c>
      <c r="AC644" s="4">
        <f t="shared" si="227"/>
        <v>1</v>
      </c>
      <c r="AD644" s="29">
        <v>0</v>
      </c>
      <c r="AE644" s="30">
        <f ca="1">SUMIF([1]route!$E$3:$E$10005,E644,[1]!Table1[1])</f>
        <v>0</v>
      </c>
      <c r="AF644" s="30">
        <f ca="1">SUMIF([1]route!$E$3:$E$10005,E644,[1]!Table1[2])</f>
        <v>0</v>
      </c>
      <c r="AG644" s="30">
        <f ca="1">SUMIF([1]route!$E$3:$E$10005,E644,[1]!Table1[3])</f>
        <v>0</v>
      </c>
      <c r="AH644" s="30">
        <f ca="1">SUMIF([1]route!$E$3:$E$10005,E644,[1]!Table1[4])</f>
        <v>0</v>
      </c>
      <c r="AI644" s="30">
        <f ca="1">SUMIF([1]route!$E$3:$E$10005,E644,[1]!Table1[5])</f>
        <v>0</v>
      </c>
      <c r="AJ644" s="30">
        <f ca="1">SUMIF([1]route!$E$3:$E$10005,E644,[1]!Table1[6])</f>
        <v>0</v>
      </c>
      <c r="AK644" s="30">
        <f ca="1">SUMIF([1]route!$E$3:$E$10005,E644,[1]!Table1[7])</f>
        <v>0</v>
      </c>
      <c r="AL644" s="30">
        <f ca="1">SUMIF([1]route!$E$3:$E$10005,E644,[1]!Table1[8])</f>
        <v>0</v>
      </c>
      <c r="AM644" s="30">
        <f ca="1">SUMIF([1]route!$E$3:$E$10005,E644,[1]!Table1[9])</f>
        <v>0</v>
      </c>
      <c r="AN644" s="30">
        <f ca="1">SUMIF([1]route!$E$3:$E$10005,E644,[1]!Table1[10])</f>
        <v>0</v>
      </c>
      <c r="AO644" s="30">
        <f ca="1">SUMIF([1]route!$E$3:$E$10005,E644,[1]!Table1[11])</f>
        <v>0</v>
      </c>
      <c r="AP644" s="30">
        <f ca="1">SUMIF([1]route!$E$3:$E$10005,E644,[1]!Table1[12])</f>
        <v>0</v>
      </c>
      <c r="AQ644" s="30">
        <f ca="1">SUMIF([1]route!$E$3:$E$10005,E644,[1]!Table1[13])</f>
        <v>0</v>
      </c>
      <c r="AR644" s="30">
        <f ca="1">SUMIF([1]route!$E$3:$E$10005,E644,[1]!Table1[14])</f>
        <v>0</v>
      </c>
      <c r="AS644" s="30">
        <f ca="1">SUMIF([1]route!$E$3:$E$10005,E644,[1]!Table1[15])</f>
        <v>0</v>
      </c>
      <c r="AT644" s="30">
        <f ca="1">SUMIF([1]route!$E$3:$E$10005,E644,[1]!Table1[16])</f>
        <v>0</v>
      </c>
      <c r="AU644" s="30">
        <f ca="1">SUMIF([1]route!$E$3:$E$10005,E644,[1]!Table1[17])</f>
        <v>0</v>
      </c>
      <c r="AV644" s="30">
        <f ca="1">SUMIF([1]route!$E$3:$E$10005,E644,[1]!Table1[18])</f>
        <v>0</v>
      </c>
      <c r="AW644" s="30">
        <f ca="1">SUMIF([1]route!$E$3:$E$10005,E644,[1]!Table1[19])</f>
        <v>0</v>
      </c>
      <c r="AX644" s="30">
        <f ca="1">SUMIF([1]route!$E$3:$E$10005,E644,[1]!Table1[20])</f>
        <v>0</v>
      </c>
      <c r="AY644" s="30">
        <f ca="1">SUMIF([1]route!$E$3:$E$10005,E644,[1]!Table1[21])</f>
        <v>0</v>
      </c>
      <c r="AZ644" s="30">
        <f ca="1">SUMIF([1]route!$E$3:$E$10005,E644,[1]!Table1[22])</f>
        <v>0</v>
      </c>
      <c r="BA644" s="30">
        <f ca="1">SUMIF([1]route!$E$3:$E$10005,E644,[1]!Table1[23])</f>
        <v>0</v>
      </c>
      <c r="BB644" s="30">
        <f ca="1">SUMIF([1]route!$E$3:$E$10005,E644,[1]!Table1[24])</f>
        <v>0</v>
      </c>
      <c r="BC644" s="30">
        <f ca="1">SUMIF([1]route!$E$3:$E$10005,E644,[1]!Table1[25])</f>
        <v>0</v>
      </c>
      <c r="BD644" s="30">
        <f ca="1">SUMIF([1]route!$E$3:$E$10005,E644,[1]!Table1[26])</f>
        <v>0</v>
      </c>
      <c r="BE644" s="30">
        <f ca="1">SUMIF([1]route!$E$3:$E$10005,E644,[1]!Table1[27])</f>
        <v>0</v>
      </c>
      <c r="BF644" s="30">
        <f ca="1">SUMIF([1]route!$E$3:$E$10005,E644,[1]!Table1[28])</f>
        <v>0</v>
      </c>
      <c r="BG644" s="30">
        <f ca="1">SUMIF([1]route!$E$3:$E$10005,E644,[1]!Table1[29])</f>
        <v>0</v>
      </c>
      <c r="BH644" s="30">
        <f ca="1">SUMIF([1]route!$E$3:$E$10005,E644,[1]!Table1[30])</f>
        <v>0</v>
      </c>
      <c r="BI644" s="30">
        <f ca="1">SUMIF([1]route!$E$3:$E$10005,E644,[1]!Table1[31])</f>
        <v>0</v>
      </c>
      <c r="BJ644" s="30">
        <f ca="1">SUMIF([1]route!$E$3:$E$10005,E644,[1]!Table1[Remain PO])</f>
        <v>0</v>
      </c>
      <c r="BK644" s="31">
        <f ca="1">SUMIF([1]route!$E$3:$E$10005,E644,[1]!Table1[N+1])</f>
        <v>0</v>
      </c>
      <c r="BL644" s="31">
        <f ca="1">SUMIF([1]route!$E$3:$E$10005,E644,[1]!Table1[N+2])</f>
        <v>0</v>
      </c>
      <c r="BM644" s="31">
        <f ca="1">SUMIF([1]route!$E$3:$E$10005,E644,[1]!Table1[N+3])</f>
        <v>0</v>
      </c>
      <c r="BN644" s="32">
        <f ca="1">SUMIF([1]route!$E$3:$E$10005,E644,[1]!Table1[N+4])</f>
        <v>0</v>
      </c>
      <c r="BP644" s="37">
        <f t="shared" ref="BP644:BP707" si="230">$V644-$AD644</f>
        <v>0</v>
      </c>
      <c r="BQ644" s="35">
        <f t="shared" ca="1" si="225"/>
        <v>0</v>
      </c>
      <c r="BR644" s="35">
        <f t="shared" ca="1" si="225"/>
        <v>0</v>
      </c>
      <c r="BS644" s="35">
        <f t="shared" ca="1" si="225"/>
        <v>0</v>
      </c>
      <c r="BT644" s="35">
        <f t="shared" ca="1" si="225"/>
        <v>0</v>
      </c>
      <c r="BU644" s="35">
        <f t="shared" ca="1" si="225"/>
        <v>0</v>
      </c>
      <c r="BV644" s="35">
        <f t="shared" ca="1" si="225"/>
        <v>0</v>
      </c>
      <c r="BW644" s="35">
        <f t="shared" ca="1" si="224"/>
        <v>0</v>
      </c>
      <c r="BX644" s="35">
        <f t="shared" ca="1" si="224"/>
        <v>0</v>
      </c>
      <c r="BY644" s="35">
        <f t="shared" ca="1" si="224"/>
        <v>0</v>
      </c>
      <c r="BZ644" s="35">
        <f t="shared" ca="1" si="224"/>
        <v>0</v>
      </c>
      <c r="CA644" s="35">
        <f t="shared" ca="1" si="224"/>
        <v>0</v>
      </c>
      <c r="CB644" s="35">
        <f t="shared" ca="1" si="224"/>
        <v>0</v>
      </c>
      <c r="CC644" s="35">
        <f t="shared" ca="1" si="223"/>
        <v>0</v>
      </c>
      <c r="CD644" s="35">
        <f t="shared" ca="1" si="223"/>
        <v>0</v>
      </c>
      <c r="CE644" s="35">
        <f t="shared" ca="1" si="223"/>
        <v>0</v>
      </c>
      <c r="CF644" s="35">
        <f t="shared" ca="1" si="220"/>
        <v>0</v>
      </c>
      <c r="CG644" s="35">
        <f t="shared" ca="1" si="220"/>
        <v>0</v>
      </c>
      <c r="CH644" s="35">
        <f t="shared" ca="1" si="220"/>
        <v>0</v>
      </c>
      <c r="CI644" s="35">
        <f t="shared" ca="1" si="220"/>
        <v>0</v>
      </c>
      <c r="CJ644" s="35">
        <f t="shared" ca="1" si="220"/>
        <v>0</v>
      </c>
      <c r="CK644" s="35">
        <f t="shared" ca="1" si="220"/>
        <v>0</v>
      </c>
      <c r="CL644" s="35">
        <f t="shared" ca="1" si="220"/>
        <v>0</v>
      </c>
      <c r="CM644" s="35">
        <f t="shared" ca="1" si="220"/>
        <v>0</v>
      </c>
      <c r="CN644" s="35">
        <f t="shared" ca="1" si="220"/>
        <v>0</v>
      </c>
      <c r="CO644" s="35">
        <f t="shared" ca="1" si="220"/>
        <v>0</v>
      </c>
      <c r="CP644" s="35">
        <f t="shared" ca="1" si="220"/>
        <v>0</v>
      </c>
      <c r="CQ644" s="35">
        <f t="shared" ca="1" si="220"/>
        <v>0</v>
      </c>
      <c r="CR644" s="35">
        <f t="shared" ca="1" si="220"/>
        <v>0</v>
      </c>
      <c r="CS644" s="35">
        <f t="shared" ca="1" si="226"/>
        <v>0</v>
      </c>
      <c r="CT644" s="35">
        <f t="shared" ca="1" si="226"/>
        <v>0</v>
      </c>
      <c r="CU644" s="35">
        <f t="shared" ca="1" si="226"/>
        <v>0</v>
      </c>
      <c r="CV644" s="35">
        <f t="shared" ca="1" si="226"/>
        <v>0</v>
      </c>
      <c r="CW644" s="38">
        <f t="shared" ca="1" si="226"/>
        <v>0</v>
      </c>
      <c r="CX644" s="38">
        <f t="shared" ca="1" si="226"/>
        <v>0</v>
      </c>
      <c r="CY644" s="38">
        <f t="shared" ca="1" si="222"/>
        <v>0</v>
      </c>
      <c r="CZ644" s="39">
        <f t="shared" ca="1" si="222"/>
        <v>0</v>
      </c>
      <c r="DA644" s="35"/>
    </row>
    <row r="645" spans="4:105" x14ac:dyDescent="0.3">
      <c r="D645" s="19"/>
      <c r="E645" s="20"/>
      <c r="F645" s="21"/>
      <c r="G645" s="21"/>
      <c r="H645" s="21"/>
      <c r="I645" s="19"/>
      <c r="J645" s="19"/>
      <c r="K645" s="21"/>
      <c r="L645" s="21"/>
      <c r="M645" s="22"/>
      <c r="N645" s="22"/>
      <c r="O645" s="19"/>
      <c r="P645" s="21"/>
      <c r="Q645" s="62" t="str">
        <f>'Cutting Rules'!AD645</f>
        <v>0------------</v>
      </c>
      <c r="R645" s="23"/>
      <c r="S645" s="24"/>
      <c r="T645" s="78" t="s">
        <v>547</v>
      </c>
      <c r="U645" s="19"/>
      <c r="V645" s="25"/>
      <c r="W645" s="26"/>
      <c r="X645" s="27"/>
      <c r="Y645" s="47"/>
      <c r="Z645" s="121" t="str">
        <f>IFERROR(VLOOKUP(E645,[1]route!$E$3:$BL$10005,59,0),"")&amp;IFERROR(VLOOKUP(E645,[1]route!$E$3:$BL$10005,60,0),"")</f>
        <v/>
      </c>
      <c r="AA645" s="28">
        <f t="shared" si="228"/>
        <v>0</v>
      </c>
      <c r="AB645" s="77">
        <f t="shared" si="229"/>
        <v>0</v>
      </c>
      <c r="AC645" s="4">
        <f t="shared" si="227"/>
        <v>1</v>
      </c>
      <c r="AD645" s="29">
        <v>0</v>
      </c>
      <c r="AE645" s="30">
        <f ca="1">SUMIF([1]route!$E$3:$E$10005,E645,[1]!Table1[1])</f>
        <v>0</v>
      </c>
      <c r="AF645" s="30">
        <f ca="1">SUMIF([1]route!$E$3:$E$10005,E645,[1]!Table1[2])</f>
        <v>0</v>
      </c>
      <c r="AG645" s="30">
        <f ca="1">SUMIF([1]route!$E$3:$E$10005,E645,[1]!Table1[3])</f>
        <v>0</v>
      </c>
      <c r="AH645" s="30">
        <f ca="1">SUMIF([1]route!$E$3:$E$10005,E645,[1]!Table1[4])</f>
        <v>0</v>
      </c>
      <c r="AI645" s="30">
        <f ca="1">SUMIF([1]route!$E$3:$E$10005,E645,[1]!Table1[5])</f>
        <v>0</v>
      </c>
      <c r="AJ645" s="30">
        <f ca="1">SUMIF([1]route!$E$3:$E$10005,E645,[1]!Table1[6])</f>
        <v>0</v>
      </c>
      <c r="AK645" s="30">
        <f ca="1">SUMIF([1]route!$E$3:$E$10005,E645,[1]!Table1[7])</f>
        <v>0</v>
      </c>
      <c r="AL645" s="30">
        <f ca="1">SUMIF([1]route!$E$3:$E$10005,E645,[1]!Table1[8])</f>
        <v>0</v>
      </c>
      <c r="AM645" s="30">
        <f ca="1">SUMIF([1]route!$E$3:$E$10005,E645,[1]!Table1[9])</f>
        <v>0</v>
      </c>
      <c r="AN645" s="30">
        <f ca="1">SUMIF([1]route!$E$3:$E$10005,E645,[1]!Table1[10])</f>
        <v>0</v>
      </c>
      <c r="AO645" s="30">
        <f ca="1">SUMIF([1]route!$E$3:$E$10005,E645,[1]!Table1[11])</f>
        <v>0</v>
      </c>
      <c r="AP645" s="30">
        <f ca="1">SUMIF([1]route!$E$3:$E$10005,E645,[1]!Table1[12])</f>
        <v>0</v>
      </c>
      <c r="AQ645" s="30">
        <f ca="1">SUMIF([1]route!$E$3:$E$10005,E645,[1]!Table1[13])</f>
        <v>0</v>
      </c>
      <c r="AR645" s="30">
        <f ca="1">SUMIF([1]route!$E$3:$E$10005,E645,[1]!Table1[14])</f>
        <v>0</v>
      </c>
      <c r="AS645" s="30">
        <f ca="1">SUMIF([1]route!$E$3:$E$10005,E645,[1]!Table1[15])</f>
        <v>0</v>
      </c>
      <c r="AT645" s="30">
        <f ca="1">SUMIF([1]route!$E$3:$E$10005,E645,[1]!Table1[16])</f>
        <v>0</v>
      </c>
      <c r="AU645" s="30">
        <f ca="1">SUMIF([1]route!$E$3:$E$10005,E645,[1]!Table1[17])</f>
        <v>0</v>
      </c>
      <c r="AV645" s="30">
        <f ca="1">SUMIF([1]route!$E$3:$E$10005,E645,[1]!Table1[18])</f>
        <v>0</v>
      </c>
      <c r="AW645" s="30">
        <f ca="1">SUMIF([1]route!$E$3:$E$10005,E645,[1]!Table1[19])</f>
        <v>0</v>
      </c>
      <c r="AX645" s="30">
        <f ca="1">SUMIF([1]route!$E$3:$E$10005,E645,[1]!Table1[20])</f>
        <v>0</v>
      </c>
      <c r="AY645" s="30">
        <f ca="1">SUMIF([1]route!$E$3:$E$10005,E645,[1]!Table1[21])</f>
        <v>0</v>
      </c>
      <c r="AZ645" s="30">
        <f ca="1">SUMIF([1]route!$E$3:$E$10005,E645,[1]!Table1[22])</f>
        <v>0</v>
      </c>
      <c r="BA645" s="30">
        <f ca="1">SUMIF([1]route!$E$3:$E$10005,E645,[1]!Table1[23])</f>
        <v>0</v>
      </c>
      <c r="BB645" s="30">
        <f ca="1">SUMIF([1]route!$E$3:$E$10005,E645,[1]!Table1[24])</f>
        <v>0</v>
      </c>
      <c r="BC645" s="30">
        <f ca="1">SUMIF([1]route!$E$3:$E$10005,E645,[1]!Table1[25])</f>
        <v>0</v>
      </c>
      <c r="BD645" s="30">
        <f ca="1">SUMIF([1]route!$E$3:$E$10005,E645,[1]!Table1[26])</f>
        <v>0</v>
      </c>
      <c r="BE645" s="30">
        <f ca="1">SUMIF([1]route!$E$3:$E$10005,E645,[1]!Table1[27])</f>
        <v>0</v>
      </c>
      <c r="BF645" s="30">
        <f ca="1">SUMIF([1]route!$E$3:$E$10005,E645,[1]!Table1[28])</f>
        <v>0</v>
      </c>
      <c r="BG645" s="30">
        <f ca="1">SUMIF([1]route!$E$3:$E$10005,E645,[1]!Table1[29])</f>
        <v>0</v>
      </c>
      <c r="BH645" s="30">
        <f ca="1">SUMIF([1]route!$E$3:$E$10005,E645,[1]!Table1[30])</f>
        <v>0</v>
      </c>
      <c r="BI645" s="30">
        <f ca="1">SUMIF([1]route!$E$3:$E$10005,E645,[1]!Table1[31])</f>
        <v>0</v>
      </c>
      <c r="BJ645" s="30">
        <f ca="1">SUMIF([1]route!$E$3:$E$10005,E645,[1]!Table1[Remain PO])</f>
        <v>0</v>
      </c>
      <c r="BK645" s="31">
        <f ca="1">SUMIF([1]route!$E$3:$E$10005,E645,[1]!Table1[N+1])</f>
        <v>0</v>
      </c>
      <c r="BL645" s="31">
        <f ca="1">SUMIF([1]route!$E$3:$E$10005,E645,[1]!Table1[N+2])</f>
        <v>0</v>
      </c>
      <c r="BM645" s="31">
        <f ca="1">SUMIF([1]route!$E$3:$E$10005,E645,[1]!Table1[N+3])</f>
        <v>0</v>
      </c>
      <c r="BN645" s="32">
        <f ca="1">SUMIF([1]route!$E$3:$E$10005,E645,[1]!Table1[N+4])</f>
        <v>0</v>
      </c>
      <c r="BP645" s="37">
        <f t="shared" si="230"/>
        <v>0</v>
      </c>
      <c r="BQ645" s="35">
        <f t="shared" ca="1" si="225"/>
        <v>0</v>
      </c>
      <c r="BR645" s="35">
        <f t="shared" ca="1" si="225"/>
        <v>0</v>
      </c>
      <c r="BS645" s="35">
        <f t="shared" ca="1" si="225"/>
        <v>0</v>
      </c>
      <c r="BT645" s="35">
        <f t="shared" ca="1" si="225"/>
        <v>0</v>
      </c>
      <c r="BU645" s="35">
        <f t="shared" ca="1" si="225"/>
        <v>0</v>
      </c>
      <c r="BV645" s="35">
        <f t="shared" ca="1" si="225"/>
        <v>0</v>
      </c>
      <c r="BW645" s="35">
        <f t="shared" ca="1" si="224"/>
        <v>0</v>
      </c>
      <c r="BX645" s="35">
        <f t="shared" ca="1" si="224"/>
        <v>0</v>
      </c>
      <c r="BY645" s="35">
        <f t="shared" ca="1" si="224"/>
        <v>0</v>
      </c>
      <c r="BZ645" s="35">
        <f t="shared" ca="1" si="224"/>
        <v>0</v>
      </c>
      <c r="CA645" s="35">
        <f t="shared" ca="1" si="224"/>
        <v>0</v>
      </c>
      <c r="CB645" s="35">
        <f t="shared" ca="1" si="224"/>
        <v>0</v>
      </c>
      <c r="CC645" s="35">
        <f t="shared" ca="1" si="223"/>
        <v>0</v>
      </c>
      <c r="CD645" s="35">
        <f t="shared" ca="1" si="223"/>
        <v>0</v>
      </c>
      <c r="CE645" s="35">
        <f t="shared" ca="1" si="223"/>
        <v>0</v>
      </c>
      <c r="CF645" s="35">
        <f t="shared" ca="1" si="220"/>
        <v>0</v>
      </c>
      <c r="CG645" s="35">
        <f t="shared" ca="1" si="220"/>
        <v>0</v>
      </c>
      <c r="CH645" s="35">
        <f t="shared" ca="1" si="220"/>
        <v>0</v>
      </c>
      <c r="CI645" s="35">
        <f t="shared" ca="1" si="220"/>
        <v>0</v>
      </c>
      <c r="CJ645" s="35">
        <f t="shared" ca="1" si="220"/>
        <v>0</v>
      </c>
      <c r="CK645" s="35">
        <f t="shared" ca="1" si="220"/>
        <v>0</v>
      </c>
      <c r="CL645" s="35">
        <f t="shared" ca="1" si="220"/>
        <v>0</v>
      </c>
      <c r="CM645" s="35">
        <f t="shared" ca="1" si="220"/>
        <v>0</v>
      </c>
      <c r="CN645" s="35">
        <f t="shared" ca="1" si="220"/>
        <v>0</v>
      </c>
      <c r="CO645" s="35">
        <f t="shared" ca="1" si="220"/>
        <v>0</v>
      </c>
      <c r="CP645" s="35">
        <f t="shared" ca="1" si="220"/>
        <v>0</v>
      </c>
      <c r="CQ645" s="35">
        <f t="shared" ca="1" si="220"/>
        <v>0</v>
      </c>
      <c r="CR645" s="35">
        <f t="shared" ca="1" si="220"/>
        <v>0</v>
      </c>
      <c r="CS645" s="35">
        <f t="shared" ca="1" si="226"/>
        <v>0</v>
      </c>
      <c r="CT645" s="35">
        <f t="shared" ca="1" si="226"/>
        <v>0</v>
      </c>
      <c r="CU645" s="35">
        <f t="shared" ca="1" si="226"/>
        <v>0</v>
      </c>
      <c r="CV645" s="35">
        <f t="shared" ca="1" si="226"/>
        <v>0</v>
      </c>
      <c r="CW645" s="38">
        <f t="shared" ca="1" si="226"/>
        <v>0</v>
      </c>
      <c r="CX645" s="38">
        <f t="shared" ca="1" si="226"/>
        <v>0</v>
      </c>
      <c r="CY645" s="38">
        <f t="shared" ca="1" si="222"/>
        <v>0</v>
      </c>
      <c r="CZ645" s="39">
        <f t="shared" ca="1" si="222"/>
        <v>0</v>
      </c>
      <c r="DA645" s="35"/>
    </row>
    <row r="646" spans="4:105" x14ac:dyDescent="0.3">
      <c r="D646" s="19"/>
      <c r="E646" s="20"/>
      <c r="F646" s="21"/>
      <c r="G646" s="21"/>
      <c r="H646" s="21"/>
      <c r="I646" s="19"/>
      <c r="J646" s="19"/>
      <c r="K646" s="21"/>
      <c r="L646" s="21"/>
      <c r="M646" s="22"/>
      <c r="N646" s="22"/>
      <c r="O646" s="19"/>
      <c r="P646" s="21"/>
      <c r="Q646" s="62" t="str">
        <f>'Cutting Rules'!AD646</f>
        <v>0------------</v>
      </c>
      <c r="R646" s="23"/>
      <c r="S646" s="24"/>
      <c r="T646" s="78" t="s">
        <v>547</v>
      </c>
      <c r="U646" s="19"/>
      <c r="V646" s="25"/>
      <c r="W646" s="26"/>
      <c r="X646" s="27"/>
      <c r="Y646" s="47"/>
      <c r="Z646" s="121" t="str">
        <f>IFERROR(VLOOKUP(E646,[1]route!$E$3:$BL$10005,59,0),"")&amp;IFERROR(VLOOKUP(E646,[1]route!$E$3:$BL$10005,60,0),"")</f>
        <v/>
      </c>
      <c r="AA646" s="28">
        <f t="shared" si="228"/>
        <v>0</v>
      </c>
      <c r="AB646" s="77">
        <f t="shared" si="229"/>
        <v>0</v>
      </c>
      <c r="AC646" s="4">
        <f t="shared" si="227"/>
        <v>1</v>
      </c>
      <c r="AD646" s="29">
        <v>0</v>
      </c>
      <c r="AE646" s="30">
        <f ca="1">SUMIF([1]route!$E$3:$E$10005,E646,[1]!Table1[1])</f>
        <v>0</v>
      </c>
      <c r="AF646" s="30">
        <f ca="1">SUMIF([1]route!$E$3:$E$10005,E646,[1]!Table1[2])</f>
        <v>0</v>
      </c>
      <c r="AG646" s="30">
        <f ca="1">SUMIF([1]route!$E$3:$E$10005,E646,[1]!Table1[3])</f>
        <v>0</v>
      </c>
      <c r="AH646" s="30">
        <f ca="1">SUMIF([1]route!$E$3:$E$10005,E646,[1]!Table1[4])</f>
        <v>0</v>
      </c>
      <c r="AI646" s="30">
        <f ca="1">SUMIF([1]route!$E$3:$E$10005,E646,[1]!Table1[5])</f>
        <v>0</v>
      </c>
      <c r="AJ646" s="30">
        <f ca="1">SUMIF([1]route!$E$3:$E$10005,E646,[1]!Table1[6])</f>
        <v>0</v>
      </c>
      <c r="AK646" s="30">
        <f ca="1">SUMIF([1]route!$E$3:$E$10005,E646,[1]!Table1[7])</f>
        <v>0</v>
      </c>
      <c r="AL646" s="30">
        <f ca="1">SUMIF([1]route!$E$3:$E$10005,E646,[1]!Table1[8])</f>
        <v>0</v>
      </c>
      <c r="AM646" s="30">
        <f ca="1">SUMIF([1]route!$E$3:$E$10005,E646,[1]!Table1[9])</f>
        <v>0</v>
      </c>
      <c r="AN646" s="30">
        <f ca="1">SUMIF([1]route!$E$3:$E$10005,E646,[1]!Table1[10])</f>
        <v>0</v>
      </c>
      <c r="AO646" s="30">
        <f ca="1">SUMIF([1]route!$E$3:$E$10005,E646,[1]!Table1[11])</f>
        <v>0</v>
      </c>
      <c r="AP646" s="30">
        <f ca="1">SUMIF([1]route!$E$3:$E$10005,E646,[1]!Table1[12])</f>
        <v>0</v>
      </c>
      <c r="AQ646" s="30">
        <f ca="1">SUMIF([1]route!$E$3:$E$10005,E646,[1]!Table1[13])</f>
        <v>0</v>
      </c>
      <c r="AR646" s="30">
        <f ca="1">SUMIF([1]route!$E$3:$E$10005,E646,[1]!Table1[14])</f>
        <v>0</v>
      </c>
      <c r="AS646" s="30">
        <f ca="1">SUMIF([1]route!$E$3:$E$10005,E646,[1]!Table1[15])</f>
        <v>0</v>
      </c>
      <c r="AT646" s="30">
        <f ca="1">SUMIF([1]route!$E$3:$E$10005,E646,[1]!Table1[16])</f>
        <v>0</v>
      </c>
      <c r="AU646" s="30">
        <f ca="1">SUMIF([1]route!$E$3:$E$10005,E646,[1]!Table1[17])</f>
        <v>0</v>
      </c>
      <c r="AV646" s="30">
        <f ca="1">SUMIF([1]route!$E$3:$E$10005,E646,[1]!Table1[18])</f>
        <v>0</v>
      </c>
      <c r="AW646" s="30">
        <f ca="1">SUMIF([1]route!$E$3:$E$10005,E646,[1]!Table1[19])</f>
        <v>0</v>
      </c>
      <c r="AX646" s="30">
        <f ca="1">SUMIF([1]route!$E$3:$E$10005,E646,[1]!Table1[20])</f>
        <v>0</v>
      </c>
      <c r="AY646" s="30">
        <f ca="1">SUMIF([1]route!$E$3:$E$10005,E646,[1]!Table1[21])</f>
        <v>0</v>
      </c>
      <c r="AZ646" s="30">
        <f ca="1">SUMIF([1]route!$E$3:$E$10005,E646,[1]!Table1[22])</f>
        <v>0</v>
      </c>
      <c r="BA646" s="30">
        <f ca="1">SUMIF([1]route!$E$3:$E$10005,E646,[1]!Table1[23])</f>
        <v>0</v>
      </c>
      <c r="BB646" s="30">
        <f ca="1">SUMIF([1]route!$E$3:$E$10005,E646,[1]!Table1[24])</f>
        <v>0</v>
      </c>
      <c r="BC646" s="30">
        <f ca="1">SUMIF([1]route!$E$3:$E$10005,E646,[1]!Table1[25])</f>
        <v>0</v>
      </c>
      <c r="BD646" s="30">
        <f ca="1">SUMIF([1]route!$E$3:$E$10005,E646,[1]!Table1[26])</f>
        <v>0</v>
      </c>
      <c r="BE646" s="30">
        <f ca="1">SUMIF([1]route!$E$3:$E$10005,E646,[1]!Table1[27])</f>
        <v>0</v>
      </c>
      <c r="BF646" s="30">
        <f ca="1">SUMIF([1]route!$E$3:$E$10005,E646,[1]!Table1[28])</f>
        <v>0</v>
      </c>
      <c r="BG646" s="30">
        <f ca="1">SUMIF([1]route!$E$3:$E$10005,E646,[1]!Table1[29])</f>
        <v>0</v>
      </c>
      <c r="BH646" s="30">
        <f ca="1">SUMIF([1]route!$E$3:$E$10005,E646,[1]!Table1[30])</f>
        <v>0</v>
      </c>
      <c r="BI646" s="30">
        <f ca="1">SUMIF([1]route!$E$3:$E$10005,E646,[1]!Table1[31])</f>
        <v>0</v>
      </c>
      <c r="BJ646" s="30">
        <f ca="1">SUMIF([1]route!$E$3:$E$10005,E646,[1]!Table1[Remain PO])</f>
        <v>0</v>
      </c>
      <c r="BK646" s="31">
        <f ca="1">SUMIF([1]route!$E$3:$E$10005,E646,[1]!Table1[N+1])</f>
        <v>0</v>
      </c>
      <c r="BL646" s="31">
        <f ca="1">SUMIF([1]route!$E$3:$E$10005,E646,[1]!Table1[N+2])</f>
        <v>0</v>
      </c>
      <c r="BM646" s="31">
        <f ca="1">SUMIF([1]route!$E$3:$E$10005,E646,[1]!Table1[N+3])</f>
        <v>0</v>
      </c>
      <c r="BN646" s="32">
        <f ca="1">SUMIF([1]route!$E$3:$E$10005,E646,[1]!Table1[N+4])</f>
        <v>0</v>
      </c>
      <c r="BP646" s="37">
        <f t="shared" si="230"/>
        <v>0</v>
      </c>
      <c r="BQ646" s="35">
        <f t="shared" ca="1" si="225"/>
        <v>0</v>
      </c>
      <c r="BR646" s="35">
        <f t="shared" ca="1" si="225"/>
        <v>0</v>
      </c>
      <c r="BS646" s="35">
        <f t="shared" ca="1" si="225"/>
        <v>0</v>
      </c>
      <c r="BT646" s="35">
        <f t="shared" ca="1" si="225"/>
        <v>0</v>
      </c>
      <c r="BU646" s="35">
        <f t="shared" ca="1" si="225"/>
        <v>0</v>
      </c>
      <c r="BV646" s="35">
        <f t="shared" ca="1" si="225"/>
        <v>0</v>
      </c>
      <c r="BW646" s="35">
        <f t="shared" ca="1" si="224"/>
        <v>0</v>
      </c>
      <c r="BX646" s="35">
        <f t="shared" ca="1" si="224"/>
        <v>0</v>
      </c>
      <c r="BY646" s="35">
        <f t="shared" ca="1" si="224"/>
        <v>0</v>
      </c>
      <c r="BZ646" s="35">
        <f t="shared" ca="1" si="224"/>
        <v>0</v>
      </c>
      <c r="CA646" s="35">
        <f t="shared" ca="1" si="224"/>
        <v>0</v>
      </c>
      <c r="CB646" s="35">
        <f t="shared" ca="1" si="224"/>
        <v>0</v>
      </c>
      <c r="CC646" s="35">
        <f t="shared" ca="1" si="223"/>
        <v>0</v>
      </c>
      <c r="CD646" s="35">
        <f t="shared" ca="1" si="223"/>
        <v>0</v>
      </c>
      <c r="CE646" s="35">
        <f t="shared" ca="1" si="223"/>
        <v>0</v>
      </c>
      <c r="CF646" s="35">
        <f t="shared" ca="1" si="220"/>
        <v>0</v>
      </c>
      <c r="CG646" s="35">
        <f t="shared" ca="1" si="220"/>
        <v>0</v>
      </c>
      <c r="CH646" s="35">
        <f t="shared" ca="1" si="220"/>
        <v>0</v>
      </c>
      <c r="CI646" s="35">
        <f t="shared" ca="1" si="220"/>
        <v>0</v>
      </c>
      <c r="CJ646" s="35">
        <f t="shared" ca="1" si="220"/>
        <v>0</v>
      </c>
      <c r="CK646" s="35">
        <f t="shared" ca="1" si="220"/>
        <v>0</v>
      </c>
      <c r="CL646" s="35">
        <f t="shared" ca="1" si="220"/>
        <v>0</v>
      </c>
      <c r="CM646" s="35">
        <f t="shared" ca="1" si="220"/>
        <v>0</v>
      </c>
      <c r="CN646" s="35">
        <f t="shared" ca="1" si="220"/>
        <v>0</v>
      </c>
      <c r="CO646" s="35">
        <f t="shared" ca="1" si="220"/>
        <v>0</v>
      </c>
      <c r="CP646" s="35">
        <f t="shared" ca="1" si="220"/>
        <v>0</v>
      </c>
      <c r="CQ646" s="35">
        <f t="shared" ca="1" si="220"/>
        <v>0</v>
      </c>
      <c r="CR646" s="35">
        <f t="shared" ca="1" si="220"/>
        <v>0</v>
      </c>
      <c r="CS646" s="35">
        <f t="shared" ca="1" si="226"/>
        <v>0</v>
      </c>
      <c r="CT646" s="35">
        <f t="shared" ca="1" si="226"/>
        <v>0</v>
      </c>
      <c r="CU646" s="35">
        <f t="shared" ca="1" si="226"/>
        <v>0</v>
      </c>
      <c r="CV646" s="35">
        <f t="shared" ca="1" si="226"/>
        <v>0</v>
      </c>
      <c r="CW646" s="38">
        <f t="shared" ca="1" si="226"/>
        <v>0</v>
      </c>
      <c r="CX646" s="38">
        <f t="shared" ca="1" si="226"/>
        <v>0</v>
      </c>
      <c r="CY646" s="38">
        <f t="shared" ca="1" si="222"/>
        <v>0</v>
      </c>
      <c r="CZ646" s="39">
        <f t="shared" ca="1" si="222"/>
        <v>0</v>
      </c>
      <c r="DA646" s="35"/>
    </row>
    <row r="647" spans="4:105" x14ac:dyDescent="0.3">
      <c r="D647" s="19"/>
      <c r="E647" s="20"/>
      <c r="F647" s="21"/>
      <c r="G647" s="21"/>
      <c r="H647" s="21"/>
      <c r="I647" s="19"/>
      <c r="J647" s="19"/>
      <c r="K647" s="21"/>
      <c r="L647" s="21"/>
      <c r="M647" s="22"/>
      <c r="N647" s="22"/>
      <c r="O647" s="19"/>
      <c r="P647" s="21"/>
      <c r="Q647" s="62" t="str">
        <f>'Cutting Rules'!AD647</f>
        <v>0------------</v>
      </c>
      <c r="R647" s="23"/>
      <c r="S647" s="24"/>
      <c r="T647" s="78" t="s">
        <v>547</v>
      </c>
      <c r="U647" s="19"/>
      <c r="V647" s="25"/>
      <c r="W647" s="26"/>
      <c r="X647" s="27"/>
      <c r="Y647" s="47"/>
      <c r="Z647" s="121" t="str">
        <f>IFERROR(VLOOKUP(E647,[1]route!$E$3:$BL$10005,59,0),"")&amp;IFERROR(VLOOKUP(E647,[1]route!$E$3:$BL$10005,60,0),"")</f>
        <v/>
      </c>
      <c r="AA647" s="28">
        <f t="shared" si="228"/>
        <v>0</v>
      </c>
      <c r="AB647" s="77">
        <f t="shared" si="229"/>
        <v>0</v>
      </c>
      <c r="AC647" s="4">
        <f t="shared" si="227"/>
        <v>1</v>
      </c>
      <c r="AD647" s="29">
        <v>0</v>
      </c>
      <c r="AE647" s="30">
        <f ca="1">SUMIF([1]route!$E$3:$E$10005,E647,[1]!Table1[1])</f>
        <v>0</v>
      </c>
      <c r="AF647" s="30">
        <f ca="1">SUMIF([1]route!$E$3:$E$10005,E647,[1]!Table1[2])</f>
        <v>0</v>
      </c>
      <c r="AG647" s="30">
        <f ca="1">SUMIF([1]route!$E$3:$E$10005,E647,[1]!Table1[3])</f>
        <v>0</v>
      </c>
      <c r="AH647" s="30">
        <f ca="1">SUMIF([1]route!$E$3:$E$10005,E647,[1]!Table1[4])</f>
        <v>0</v>
      </c>
      <c r="AI647" s="30">
        <f ca="1">SUMIF([1]route!$E$3:$E$10005,E647,[1]!Table1[5])</f>
        <v>0</v>
      </c>
      <c r="AJ647" s="30">
        <f ca="1">SUMIF([1]route!$E$3:$E$10005,E647,[1]!Table1[6])</f>
        <v>0</v>
      </c>
      <c r="AK647" s="30">
        <f ca="1">SUMIF([1]route!$E$3:$E$10005,E647,[1]!Table1[7])</f>
        <v>0</v>
      </c>
      <c r="AL647" s="30">
        <f ca="1">SUMIF([1]route!$E$3:$E$10005,E647,[1]!Table1[8])</f>
        <v>0</v>
      </c>
      <c r="AM647" s="30">
        <f ca="1">SUMIF([1]route!$E$3:$E$10005,E647,[1]!Table1[9])</f>
        <v>0</v>
      </c>
      <c r="AN647" s="30">
        <f ca="1">SUMIF([1]route!$E$3:$E$10005,E647,[1]!Table1[10])</f>
        <v>0</v>
      </c>
      <c r="AO647" s="30">
        <f ca="1">SUMIF([1]route!$E$3:$E$10005,E647,[1]!Table1[11])</f>
        <v>0</v>
      </c>
      <c r="AP647" s="30">
        <f ca="1">SUMIF([1]route!$E$3:$E$10005,E647,[1]!Table1[12])</f>
        <v>0</v>
      </c>
      <c r="AQ647" s="30">
        <f ca="1">SUMIF([1]route!$E$3:$E$10005,E647,[1]!Table1[13])</f>
        <v>0</v>
      </c>
      <c r="AR647" s="30">
        <f ca="1">SUMIF([1]route!$E$3:$E$10005,E647,[1]!Table1[14])</f>
        <v>0</v>
      </c>
      <c r="AS647" s="30">
        <f ca="1">SUMIF([1]route!$E$3:$E$10005,E647,[1]!Table1[15])</f>
        <v>0</v>
      </c>
      <c r="AT647" s="30">
        <f ca="1">SUMIF([1]route!$E$3:$E$10005,E647,[1]!Table1[16])</f>
        <v>0</v>
      </c>
      <c r="AU647" s="30">
        <f ca="1">SUMIF([1]route!$E$3:$E$10005,E647,[1]!Table1[17])</f>
        <v>0</v>
      </c>
      <c r="AV647" s="30">
        <f ca="1">SUMIF([1]route!$E$3:$E$10005,E647,[1]!Table1[18])</f>
        <v>0</v>
      </c>
      <c r="AW647" s="30">
        <f ca="1">SUMIF([1]route!$E$3:$E$10005,E647,[1]!Table1[19])</f>
        <v>0</v>
      </c>
      <c r="AX647" s="30">
        <f ca="1">SUMIF([1]route!$E$3:$E$10005,E647,[1]!Table1[20])</f>
        <v>0</v>
      </c>
      <c r="AY647" s="30">
        <f ca="1">SUMIF([1]route!$E$3:$E$10005,E647,[1]!Table1[21])</f>
        <v>0</v>
      </c>
      <c r="AZ647" s="30">
        <f ca="1">SUMIF([1]route!$E$3:$E$10005,E647,[1]!Table1[22])</f>
        <v>0</v>
      </c>
      <c r="BA647" s="30">
        <f ca="1">SUMIF([1]route!$E$3:$E$10005,E647,[1]!Table1[23])</f>
        <v>0</v>
      </c>
      <c r="BB647" s="30">
        <f ca="1">SUMIF([1]route!$E$3:$E$10005,E647,[1]!Table1[24])</f>
        <v>0</v>
      </c>
      <c r="BC647" s="30">
        <f ca="1">SUMIF([1]route!$E$3:$E$10005,E647,[1]!Table1[25])</f>
        <v>0</v>
      </c>
      <c r="BD647" s="30">
        <f ca="1">SUMIF([1]route!$E$3:$E$10005,E647,[1]!Table1[26])</f>
        <v>0</v>
      </c>
      <c r="BE647" s="30">
        <f ca="1">SUMIF([1]route!$E$3:$E$10005,E647,[1]!Table1[27])</f>
        <v>0</v>
      </c>
      <c r="BF647" s="30">
        <f ca="1">SUMIF([1]route!$E$3:$E$10005,E647,[1]!Table1[28])</f>
        <v>0</v>
      </c>
      <c r="BG647" s="30">
        <f ca="1">SUMIF([1]route!$E$3:$E$10005,E647,[1]!Table1[29])</f>
        <v>0</v>
      </c>
      <c r="BH647" s="30">
        <f ca="1">SUMIF([1]route!$E$3:$E$10005,E647,[1]!Table1[30])</f>
        <v>0</v>
      </c>
      <c r="BI647" s="30">
        <f ca="1">SUMIF([1]route!$E$3:$E$10005,E647,[1]!Table1[31])</f>
        <v>0</v>
      </c>
      <c r="BJ647" s="30">
        <f ca="1">SUMIF([1]route!$E$3:$E$10005,E647,[1]!Table1[Remain PO])</f>
        <v>0</v>
      </c>
      <c r="BK647" s="31">
        <f ca="1">SUMIF([1]route!$E$3:$E$10005,E647,[1]!Table1[N+1])</f>
        <v>0</v>
      </c>
      <c r="BL647" s="31">
        <f ca="1">SUMIF([1]route!$E$3:$E$10005,E647,[1]!Table1[N+2])</f>
        <v>0</v>
      </c>
      <c r="BM647" s="31">
        <f ca="1">SUMIF([1]route!$E$3:$E$10005,E647,[1]!Table1[N+3])</f>
        <v>0</v>
      </c>
      <c r="BN647" s="32">
        <f ca="1">SUMIF([1]route!$E$3:$E$10005,E647,[1]!Table1[N+4])</f>
        <v>0</v>
      </c>
      <c r="BP647" s="37">
        <f t="shared" si="230"/>
        <v>0</v>
      </c>
      <c r="BQ647" s="35">
        <f t="shared" ca="1" si="225"/>
        <v>0</v>
      </c>
      <c r="BR647" s="35">
        <f t="shared" ca="1" si="225"/>
        <v>0</v>
      </c>
      <c r="BS647" s="35">
        <f t="shared" ca="1" si="225"/>
        <v>0</v>
      </c>
      <c r="BT647" s="35">
        <f t="shared" ca="1" si="225"/>
        <v>0</v>
      </c>
      <c r="BU647" s="35">
        <f t="shared" ca="1" si="225"/>
        <v>0</v>
      </c>
      <c r="BV647" s="35">
        <f t="shared" ca="1" si="225"/>
        <v>0</v>
      </c>
      <c r="BW647" s="35">
        <f t="shared" ca="1" si="224"/>
        <v>0</v>
      </c>
      <c r="BX647" s="35">
        <f t="shared" ca="1" si="224"/>
        <v>0</v>
      </c>
      <c r="BY647" s="35">
        <f t="shared" ca="1" si="224"/>
        <v>0</v>
      </c>
      <c r="BZ647" s="35">
        <f t="shared" ca="1" si="224"/>
        <v>0</v>
      </c>
      <c r="CA647" s="35">
        <f t="shared" ca="1" si="224"/>
        <v>0</v>
      </c>
      <c r="CB647" s="35">
        <f t="shared" ca="1" si="224"/>
        <v>0</v>
      </c>
      <c r="CC647" s="35">
        <f t="shared" ca="1" si="223"/>
        <v>0</v>
      </c>
      <c r="CD647" s="35">
        <f t="shared" ca="1" si="223"/>
        <v>0</v>
      </c>
      <c r="CE647" s="35">
        <f t="shared" ca="1" si="223"/>
        <v>0</v>
      </c>
      <c r="CF647" s="35">
        <f t="shared" ca="1" si="220"/>
        <v>0</v>
      </c>
      <c r="CG647" s="35">
        <f t="shared" ca="1" si="220"/>
        <v>0</v>
      </c>
      <c r="CH647" s="35">
        <f t="shared" ca="1" si="220"/>
        <v>0</v>
      </c>
      <c r="CI647" s="35">
        <f t="shared" ca="1" si="220"/>
        <v>0</v>
      </c>
      <c r="CJ647" s="35">
        <f t="shared" ca="1" si="220"/>
        <v>0</v>
      </c>
      <c r="CK647" s="35">
        <f t="shared" ca="1" si="220"/>
        <v>0</v>
      </c>
      <c r="CL647" s="35">
        <f t="shared" ca="1" si="220"/>
        <v>0</v>
      </c>
      <c r="CM647" s="35">
        <f t="shared" ca="1" si="220"/>
        <v>0</v>
      </c>
      <c r="CN647" s="35">
        <f t="shared" ca="1" si="220"/>
        <v>0</v>
      </c>
      <c r="CO647" s="35">
        <f t="shared" ca="1" si="220"/>
        <v>0</v>
      </c>
      <c r="CP647" s="35">
        <f t="shared" ca="1" si="220"/>
        <v>0</v>
      </c>
      <c r="CQ647" s="35">
        <f t="shared" ca="1" si="220"/>
        <v>0</v>
      </c>
      <c r="CR647" s="35">
        <f t="shared" ca="1" si="220"/>
        <v>0</v>
      </c>
      <c r="CS647" s="35">
        <f t="shared" ca="1" si="226"/>
        <v>0</v>
      </c>
      <c r="CT647" s="35">
        <f t="shared" ca="1" si="226"/>
        <v>0</v>
      </c>
      <c r="CU647" s="35">
        <f t="shared" ca="1" si="226"/>
        <v>0</v>
      </c>
      <c r="CV647" s="35">
        <f t="shared" ca="1" si="226"/>
        <v>0</v>
      </c>
      <c r="CW647" s="38">
        <f t="shared" ca="1" si="226"/>
        <v>0</v>
      </c>
      <c r="CX647" s="38">
        <f t="shared" ca="1" si="226"/>
        <v>0</v>
      </c>
      <c r="CY647" s="38">
        <f t="shared" ca="1" si="222"/>
        <v>0</v>
      </c>
      <c r="CZ647" s="39">
        <f t="shared" ca="1" si="222"/>
        <v>0</v>
      </c>
      <c r="DA647" s="35"/>
    </row>
    <row r="648" spans="4:105" x14ac:dyDescent="0.3">
      <c r="D648" s="19"/>
      <c r="E648" s="20"/>
      <c r="F648" s="21"/>
      <c r="G648" s="21"/>
      <c r="H648" s="21"/>
      <c r="I648" s="19"/>
      <c r="J648" s="19"/>
      <c r="K648" s="21"/>
      <c r="L648" s="21"/>
      <c r="M648" s="22"/>
      <c r="N648" s="22"/>
      <c r="O648" s="19"/>
      <c r="P648" s="21"/>
      <c r="Q648" s="62" t="str">
        <f>'Cutting Rules'!AD648</f>
        <v>0------------</v>
      </c>
      <c r="R648" s="23"/>
      <c r="S648" s="24"/>
      <c r="T648" s="78" t="s">
        <v>547</v>
      </c>
      <c r="U648" s="19"/>
      <c r="V648" s="25"/>
      <c r="W648" s="26"/>
      <c r="X648" s="27"/>
      <c r="Y648" s="47"/>
      <c r="Z648" s="121" t="str">
        <f>IFERROR(VLOOKUP(E648,[1]route!$E$3:$BL$10005,59,0),"")&amp;IFERROR(VLOOKUP(E648,[1]route!$E$3:$BL$10005,60,0),"")</f>
        <v/>
      </c>
      <c r="AA648" s="28">
        <f t="shared" si="228"/>
        <v>0</v>
      </c>
      <c r="AB648" s="77">
        <f t="shared" si="229"/>
        <v>0</v>
      </c>
      <c r="AC648" s="4">
        <f t="shared" si="227"/>
        <v>1</v>
      </c>
      <c r="AD648" s="29">
        <v>0</v>
      </c>
      <c r="AE648" s="30">
        <f ca="1">SUMIF([1]route!$E$3:$E$10005,E648,[1]!Table1[1])</f>
        <v>0</v>
      </c>
      <c r="AF648" s="30">
        <f ca="1">SUMIF([1]route!$E$3:$E$10005,E648,[1]!Table1[2])</f>
        <v>0</v>
      </c>
      <c r="AG648" s="30">
        <f ca="1">SUMIF([1]route!$E$3:$E$10005,E648,[1]!Table1[3])</f>
        <v>0</v>
      </c>
      <c r="AH648" s="30">
        <f ca="1">SUMIF([1]route!$E$3:$E$10005,E648,[1]!Table1[4])</f>
        <v>0</v>
      </c>
      <c r="AI648" s="30">
        <f ca="1">SUMIF([1]route!$E$3:$E$10005,E648,[1]!Table1[5])</f>
        <v>0</v>
      </c>
      <c r="AJ648" s="30">
        <f ca="1">SUMIF([1]route!$E$3:$E$10005,E648,[1]!Table1[6])</f>
        <v>0</v>
      </c>
      <c r="AK648" s="30">
        <f ca="1">SUMIF([1]route!$E$3:$E$10005,E648,[1]!Table1[7])</f>
        <v>0</v>
      </c>
      <c r="AL648" s="30">
        <f ca="1">SUMIF([1]route!$E$3:$E$10005,E648,[1]!Table1[8])</f>
        <v>0</v>
      </c>
      <c r="AM648" s="30">
        <f ca="1">SUMIF([1]route!$E$3:$E$10005,E648,[1]!Table1[9])</f>
        <v>0</v>
      </c>
      <c r="AN648" s="30">
        <f ca="1">SUMIF([1]route!$E$3:$E$10005,E648,[1]!Table1[10])</f>
        <v>0</v>
      </c>
      <c r="AO648" s="30">
        <f ca="1">SUMIF([1]route!$E$3:$E$10005,E648,[1]!Table1[11])</f>
        <v>0</v>
      </c>
      <c r="AP648" s="30">
        <f ca="1">SUMIF([1]route!$E$3:$E$10005,E648,[1]!Table1[12])</f>
        <v>0</v>
      </c>
      <c r="AQ648" s="30">
        <f ca="1">SUMIF([1]route!$E$3:$E$10005,E648,[1]!Table1[13])</f>
        <v>0</v>
      </c>
      <c r="AR648" s="30">
        <f ca="1">SUMIF([1]route!$E$3:$E$10005,E648,[1]!Table1[14])</f>
        <v>0</v>
      </c>
      <c r="AS648" s="30">
        <f ca="1">SUMIF([1]route!$E$3:$E$10005,E648,[1]!Table1[15])</f>
        <v>0</v>
      </c>
      <c r="AT648" s="30">
        <f ca="1">SUMIF([1]route!$E$3:$E$10005,E648,[1]!Table1[16])</f>
        <v>0</v>
      </c>
      <c r="AU648" s="30">
        <f ca="1">SUMIF([1]route!$E$3:$E$10005,E648,[1]!Table1[17])</f>
        <v>0</v>
      </c>
      <c r="AV648" s="30">
        <f ca="1">SUMIF([1]route!$E$3:$E$10005,E648,[1]!Table1[18])</f>
        <v>0</v>
      </c>
      <c r="AW648" s="30">
        <f ca="1">SUMIF([1]route!$E$3:$E$10005,E648,[1]!Table1[19])</f>
        <v>0</v>
      </c>
      <c r="AX648" s="30">
        <f ca="1">SUMIF([1]route!$E$3:$E$10005,E648,[1]!Table1[20])</f>
        <v>0</v>
      </c>
      <c r="AY648" s="30">
        <f ca="1">SUMIF([1]route!$E$3:$E$10005,E648,[1]!Table1[21])</f>
        <v>0</v>
      </c>
      <c r="AZ648" s="30">
        <f ca="1">SUMIF([1]route!$E$3:$E$10005,E648,[1]!Table1[22])</f>
        <v>0</v>
      </c>
      <c r="BA648" s="30">
        <f ca="1">SUMIF([1]route!$E$3:$E$10005,E648,[1]!Table1[23])</f>
        <v>0</v>
      </c>
      <c r="BB648" s="30">
        <f ca="1">SUMIF([1]route!$E$3:$E$10005,E648,[1]!Table1[24])</f>
        <v>0</v>
      </c>
      <c r="BC648" s="30">
        <f ca="1">SUMIF([1]route!$E$3:$E$10005,E648,[1]!Table1[25])</f>
        <v>0</v>
      </c>
      <c r="BD648" s="30">
        <f ca="1">SUMIF([1]route!$E$3:$E$10005,E648,[1]!Table1[26])</f>
        <v>0</v>
      </c>
      <c r="BE648" s="30">
        <f ca="1">SUMIF([1]route!$E$3:$E$10005,E648,[1]!Table1[27])</f>
        <v>0</v>
      </c>
      <c r="BF648" s="30">
        <f ca="1">SUMIF([1]route!$E$3:$E$10005,E648,[1]!Table1[28])</f>
        <v>0</v>
      </c>
      <c r="BG648" s="30">
        <f ca="1">SUMIF([1]route!$E$3:$E$10005,E648,[1]!Table1[29])</f>
        <v>0</v>
      </c>
      <c r="BH648" s="30">
        <f ca="1">SUMIF([1]route!$E$3:$E$10005,E648,[1]!Table1[30])</f>
        <v>0</v>
      </c>
      <c r="BI648" s="30">
        <f ca="1">SUMIF([1]route!$E$3:$E$10005,E648,[1]!Table1[31])</f>
        <v>0</v>
      </c>
      <c r="BJ648" s="30">
        <f ca="1">SUMIF([1]route!$E$3:$E$10005,E648,[1]!Table1[Remain PO])</f>
        <v>0</v>
      </c>
      <c r="BK648" s="31">
        <f ca="1">SUMIF([1]route!$E$3:$E$10005,E648,[1]!Table1[N+1])</f>
        <v>0</v>
      </c>
      <c r="BL648" s="31">
        <f ca="1">SUMIF([1]route!$E$3:$E$10005,E648,[1]!Table1[N+2])</f>
        <v>0</v>
      </c>
      <c r="BM648" s="31">
        <f ca="1">SUMIF([1]route!$E$3:$E$10005,E648,[1]!Table1[N+3])</f>
        <v>0</v>
      </c>
      <c r="BN648" s="32">
        <f ca="1">SUMIF([1]route!$E$3:$E$10005,E648,[1]!Table1[N+4])</f>
        <v>0</v>
      </c>
      <c r="BP648" s="37">
        <f t="shared" si="230"/>
        <v>0</v>
      </c>
      <c r="BQ648" s="35">
        <f t="shared" ca="1" si="225"/>
        <v>0</v>
      </c>
      <c r="BR648" s="35">
        <f t="shared" ca="1" si="225"/>
        <v>0</v>
      </c>
      <c r="BS648" s="35">
        <f t="shared" ca="1" si="225"/>
        <v>0</v>
      </c>
      <c r="BT648" s="35">
        <f t="shared" ca="1" si="225"/>
        <v>0</v>
      </c>
      <c r="BU648" s="35">
        <f t="shared" ca="1" si="225"/>
        <v>0</v>
      </c>
      <c r="BV648" s="35">
        <f t="shared" ca="1" si="225"/>
        <v>0</v>
      </c>
      <c r="BW648" s="35">
        <f t="shared" ca="1" si="224"/>
        <v>0</v>
      </c>
      <c r="BX648" s="35">
        <f t="shared" ca="1" si="224"/>
        <v>0</v>
      </c>
      <c r="BY648" s="35">
        <f t="shared" ca="1" si="224"/>
        <v>0</v>
      </c>
      <c r="BZ648" s="35">
        <f t="shared" ca="1" si="224"/>
        <v>0</v>
      </c>
      <c r="CA648" s="35">
        <f t="shared" ca="1" si="224"/>
        <v>0</v>
      </c>
      <c r="CB648" s="35">
        <f t="shared" ca="1" si="224"/>
        <v>0</v>
      </c>
      <c r="CC648" s="35">
        <f t="shared" ca="1" si="223"/>
        <v>0</v>
      </c>
      <c r="CD648" s="35">
        <f t="shared" ca="1" si="223"/>
        <v>0</v>
      </c>
      <c r="CE648" s="35">
        <f t="shared" ca="1" si="223"/>
        <v>0</v>
      </c>
      <c r="CF648" s="35">
        <f t="shared" ca="1" si="220"/>
        <v>0</v>
      </c>
      <c r="CG648" s="35">
        <f t="shared" ca="1" si="220"/>
        <v>0</v>
      </c>
      <c r="CH648" s="35">
        <f t="shared" ca="1" si="220"/>
        <v>0</v>
      </c>
      <c r="CI648" s="35">
        <f t="shared" ca="1" si="220"/>
        <v>0</v>
      </c>
      <c r="CJ648" s="35">
        <f t="shared" ca="1" si="220"/>
        <v>0</v>
      </c>
      <c r="CK648" s="35">
        <f t="shared" ca="1" si="220"/>
        <v>0</v>
      </c>
      <c r="CL648" s="35">
        <f t="shared" ca="1" si="220"/>
        <v>0</v>
      </c>
      <c r="CM648" s="35">
        <f t="shared" ca="1" si="220"/>
        <v>0</v>
      </c>
      <c r="CN648" s="35">
        <f t="shared" ca="1" si="220"/>
        <v>0</v>
      </c>
      <c r="CO648" s="35">
        <f t="shared" ca="1" si="220"/>
        <v>0</v>
      </c>
      <c r="CP648" s="35">
        <f t="shared" ca="1" si="220"/>
        <v>0</v>
      </c>
      <c r="CQ648" s="35">
        <f t="shared" ca="1" si="220"/>
        <v>0</v>
      </c>
      <c r="CR648" s="35">
        <f t="shared" ca="1" si="220"/>
        <v>0</v>
      </c>
      <c r="CS648" s="35">
        <f t="shared" ca="1" si="226"/>
        <v>0</v>
      </c>
      <c r="CT648" s="35">
        <f t="shared" ca="1" si="226"/>
        <v>0</v>
      </c>
      <c r="CU648" s="35">
        <f t="shared" ca="1" si="226"/>
        <v>0</v>
      </c>
      <c r="CV648" s="35">
        <f t="shared" ca="1" si="226"/>
        <v>0</v>
      </c>
      <c r="CW648" s="38">
        <f t="shared" ca="1" si="226"/>
        <v>0</v>
      </c>
      <c r="CX648" s="38">
        <f t="shared" ca="1" si="226"/>
        <v>0</v>
      </c>
      <c r="CY648" s="38">
        <f t="shared" ca="1" si="222"/>
        <v>0</v>
      </c>
      <c r="CZ648" s="39">
        <f t="shared" ca="1" si="222"/>
        <v>0</v>
      </c>
      <c r="DA648" s="35"/>
    </row>
    <row r="649" spans="4:105" x14ac:dyDescent="0.3">
      <c r="D649" s="19"/>
      <c r="E649" s="20"/>
      <c r="F649" s="21"/>
      <c r="G649" s="21"/>
      <c r="H649" s="21"/>
      <c r="I649" s="19"/>
      <c r="J649" s="19"/>
      <c r="K649" s="21"/>
      <c r="L649" s="21"/>
      <c r="M649" s="22"/>
      <c r="N649" s="22"/>
      <c r="O649" s="19"/>
      <c r="P649" s="21"/>
      <c r="Q649" s="62" t="str">
        <f>'Cutting Rules'!AD649</f>
        <v>0------------</v>
      </c>
      <c r="R649" s="23"/>
      <c r="S649" s="24"/>
      <c r="T649" s="78" t="s">
        <v>547</v>
      </c>
      <c r="U649" s="19"/>
      <c r="V649" s="25"/>
      <c r="W649" s="26"/>
      <c r="X649" s="27"/>
      <c r="Y649" s="47"/>
      <c r="Z649" s="121" t="str">
        <f>IFERROR(VLOOKUP(E649,[1]route!$E$3:$BL$10005,59,0),"")&amp;IFERROR(VLOOKUP(E649,[1]route!$E$3:$BL$10005,60,0),"")</f>
        <v/>
      </c>
      <c r="AA649" s="28">
        <f t="shared" si="228"/>
        <v>0</v>
      </c>
      <c r="AB649" s="77">
        <f t="shared" si="229"/>
        <v>0</v>
      </c>
      <c r="AC649" s="4">
        <f t="shared" si="227"/>
        <v>1</v>
      </c>
      <c r="AD649" s="29">
        <v>0</v>
      </c>
      <c r="AE649" s="30">
        <f ca="1">SUMIF([1]route!$E$3:$E$10005,E649,[1]!Table1[1])</f>
        <v>0</v>
      </c>
      <c r="AF649" s="30">
        <f ca="1">SUMIF([1]route!$E$3:$E$10005,E649,[1]!Table1[2])</f>
        <v>0</v>
      </c>
      <c r="AG649" s="30">
        <f ca="1">SUMIF([1]route!$E$3:$E$10005,E649,[1]!Table1[3])</f>
        <v>0</v>
      </c>
      <c r="AH649" s="30">
        <f ca="1">SUMIF([1]route!$E$3:$E$10005,E649,[1]!Table1[4])</f>
        <v>0</v>
      </c>
      <c r="AI649" s="30">
        <f ca="1">SUMIF([1]route!$E$3:$E$10005,E649,[1]!Table1[5])</f>
        <v>0</v>
      </c>
      <c r="AJ649" s="30">
        <f ca="1">SUMIF([1]route!$E$3:$E$10005,E649,[1]!Table1[6])</f>
        <v>0</v>
      </c>
      <c r="AK649" s="30">
        <f ca="1">SUMIF([1]route!$E$3:$E$10005,E649,[1]!Table1[7])</f>
        <v>0</v>
      </c>
      <c r="AL649" s="30">
        <f ca="1">SUMIF([1]route!$E$3:$E$10005,E649,[1]!Table1[8])</f>
        <v>0</v>
      </c>
      <c r="AM649" s="30">
        <f ca="1">SUMIF([1]route!$E$3:$E$10005,E649,[1]!Table1[9])</f>
        <v>0</v>
      </c>
      <c r="AN649" s="30">
        <f ca="1">SUMIF([1]route!$E$3:$E$10005,E649,[1]!Table1[10])</f>
        <v>0</v>
      </c>
      <c r="AO649" s="30">
        <f ca="1">SUMIF([1]route!$E$3:$E$10005,E649,[1]!Table1[11])</f>
        <v>0</v>
      </c>
      <c r="AP649" s="30">
        <f ca="1">SUMIF([1]route!$E$3:$E$10005,E649,[1]!Table1[12])</f>
        <v>0</v>
      </c>
      <c r="AQ649" s="30">
        <f ca="1">SUMIF([1]route!$E$3:$E$10005,E649,[1]!Table1[13])</f>
        <v>0</v>
      </c>
      <c r="AR649" s="30">
        <f ca="1">SUMIF([1]route!$E$3:$E$10005,E649,[1]!Table1[14])</f>
        <v>0</v>
      </c>
      <c r="AS649" s="30">
        <f ca="1">SUMIF([1]route!$E$3:$E$10005,E649,[1]!Table1[15])</f>
        <v>0</v>
      </c>
      <c r="AT649" s="30">
        <f ca="1">SUMIF([1]route!$E$3:$E$10005,E649,[1]!Table1[16])</f>
        <v>0</v>
      </c>
      <c r="AU649" s="30">
        <f ca="1">SUMIF([1]route!$E$3:$E$10005,E649,[1]!Table1[17])</f>
        <v>0</v>
      </c>
      <c r="AV649" s="30">
        <f ca="1">SUMIF([1]route!$E$3:$E$10005,E649,[1]!Table1[18])</f>
        <v>0</v>
      </c>
      <c r="AW649" s="30">
        <f ca="1">SUMIF([1]route!$E$3:$E$10005,E649,[1]!Table1[19])</f>
        <v>0</v>
      </c>
      <c r="AX649" s="30">
        <f ca="1">SUMIF([1]route!$E$3:$E$10005,E649,[1]!Table1[20])</f>
        <v>0</v>
      </c>
      <c r="AY649" s="30">
        <f ca="1">SUMIF([1]route!$E$3:$E$10005,E649,[1]!Table1[21])</f>
        <v>0</v>
      </c>
      <c r="AZ649" s="30">
        <f ca="1">SUMIF([1]route!$E$3:$E$10005,E649,[1]!Table1[22])</f>
        <v>0</v>
      </c>
      <c r="BA649" s="30">
        <f ca="1">SUMIF([1]route!$E$3:$E$10005,E649,[1]!Table1[23])</f>
        <v>0</v>
      </c>
      <c r="BB649" s="30">
        <f ca="1">SUMIF([1]route!$E$3:$E$10005,E649,[1]!Table1[24])</f>
        <v>0</v>
      </c>
      <c r="BC649" s="30">
        <f ca="1">SUMIF([1]route!$E$3:$E$10005,E649,[1]!Table1[25])</f>
        <v>0</v>
      </c>
      <c r="BD649" s="30">
        <f ca="1">SUMIF([1]route!$E$3:$E$10005,E649,[1]!Table1[26])</f>
        <v>0</v>
      </c>
      <c r="BE649" s="30">
        <f ca="1">SUMIF([1]route!$E$3:$E$10005,E649,[1]!Table1[27])</f>
        <v>0</v>
      </c>
      <c r="BF649" s="30">
        <f ca="1">SUMIF([1]route!$E$3:$E$10005,E649,[1]!Table1[28])</f>
        <v>0</v>
      </c>
      <c r="BG649" s="30">
        <f ca="1">SUMIF([1]route!$E$3:$E$10005,E649,[1]!Table1[29])</f>
        <v>0</v>
      </c>
      <c r="BH649" s="30">
        <f ca="1">SUMIF([1]route!$E$3:$E$10005,E649,[1]!Table1[30])</f>
        <v>0</v>
      </c>
      <c r="BI649" s="30">
        <f ca="1">SUMIF([1]route!$E$3:$E$10005,E649,[1]!Table1[31])</f>
        <v>0</v>
      </c>
      <c r="BJ649" s="30">
        <f ca="1">SUMIF([1]route!$E$3:$E$10005,E649,[1]!Table1[Remain PO])</f>
        <v>0</v>
      </c>
      <c r="BK649" s="31">
        <f ca="1">SUMIF([1]route!$E$3:$E$10005,E649,[1]!Table1[N+1])</f>
        <v>0</v>
      </c>
      <c r="BL649" s="31">
        <f ca="1">SUMIF([1]route!$E$3:$E$10005,E649,[1]!Table1[N+2])</f>
        <v>0</v>
      </c>
      <c r="BM649" s="31">
        <f ca="1">SUMIF([1]route!$E$3:$E$10005,E649,[1]!Table1[N+3])</f>
        <v>0</v>
      </c>
      <c r="BN649" s="32">
        <f ca="1">SUMIF([1]route!$E$3:$E$10005,E649,[1]!Table1[N+4])</f>
        <v>0</v>
      </c>
      <c r="BP649" s="37">
        <f t="shared" si="230"/>
        <v>0</v>
      </c>
      <c r="BQ649" s="35">
        <f t="shared" ca="1" si="225"/>
        <v>0</v>
      </c>
      <c r="BR649" s="35">
        <f t="shared" ca="1" si="225"/>
        <v>0</v>
      </c>
      <c r="BS649" s="35">
        <f t="shared" ca="1" si="225"/>
        <v>0</v>
      </c>
      <c r="BT649" s="35">
        <f t="shared" ca="1" si="225"/>
        <v>0</v>
      </c>
      <c r="BU649" s="35">
        <f t="shared" ca="1" si="225"/>
        <v>0</v>
      </c>
      <c r="BV649" s="35">
        <f t="shared" ca="1" si="225"/>
        <v>0</v>
      </c>
      <c r="BW649" s="35">
        <f t="shared" ca="1" si="224"/>
        <v>0</v>
      </c>
      <c r="BX649" s="35">
        <f t="shared" ca="1" si="224"/>
        <v>0</v>
      </c>
      <c r="BY649" s="35">
        <f t="shared" ca="1" si="224"/>
        <v>0</v>
      </c>
      <c r="BZ649" s="35">
        <f t="shared" ca="1" si="224"/>
        <v>0</v>
      </c>
      <c r="CA649" s="35">
        <f t="shared" ca="1" si="224"/>
        <v>0</v>
      </c>
      <c r="CB649" s="35">
        <f t="shared" ca="1" si="224"/>
        <v>0</v>
      </c>
      <c r="CC649" s="35">
        <f t="shared" ca="1" si="223"/>
        <v>0</v>
      </c>
      <c r="CD649" s="35">
        <f t="shared" ca="1" si="223"/>
        <v>0</v>
      </c>
      <c r="CE649" s="35">
        <f t="shared" ca="1" si="223"/>
        <v>0</v>
      </c>
      <c r="CF649" s="35">
        <f t="shared" ca="1" si="220"/>
        <v>0</v>
      </c>
      <c r="CG649" s="35">
        <f t="shared" ca="1" si="220"/>
        <v>0</v>
      </c>
      <c r="CH649" s="35">
        <f t="shared" ca="1" si="220"/>
        <v>0</v>
      </c>
      <c r="CI649" s="35">
        <f t="shared" ca="1" si="220"/>
        <v>0</v>
      </c>
      <c r="CJ649" s="35">
        <f t="shared" ca="1" si="220"/>
        <v>0</v>
      </c>
      <c r="CK649" s="35">
        <f t="shared" ca="1" si="220"/>
        <v>0</v>
      </c>
      <c r="CL649" s="35">
        <f t="shared" ca="1" si="220"/>
        <v>0</v>
      </c>
      <c r="CM649" s="35">
        <f t="shared" ca="1" si="220"/>
        <v>0</v>
      </c>
      <c r="CN649" s="35">
        <f t="shared" ca="1" si="220"/>
        <v>0</v>
      </c>
      <c r="CO649" s="35">
        <f t="shared" ca="1" si="220"/>
        <v>0</v>
      </c>
      <c r="CP649" s="35">
        <f t="shared" ca="1" si="220"/>
        <v>0</v>
      </c>
      <c r="CQ649" s="35">
        <f t="shared" ca="1" si="220"/>
        <v>0</v>
      </c>
      <c r="CR649" s="35">
        <f t="shared" ca="1" si="220"/>
        <v>0</v>
      </c>
      <c r="CS649" s="35">
        <f t="shared" ca="1" si="226"/>
        <v>0</v>
      </c>
      <c r="CT649" s="35">
        <f t="shared" ca="1" si="226"/>
        <v>0</v>
      </c>
      <c r="CU649" s="35">
        <f t="shared" ca="1" si="226"/>
        <v>0</v>
      </c>
      <c r="CV649" s="35">
        <f t="shared" ca="1" si="226"/>
        <v>0</v>
      </c>
      <c r="CW649" s="38">
        <f t="shared" ca="1" si="226"/>
        <v>0</v>
      </c>
      <c r="CX649" s="38">
        <f t="shared" ca="1" si="226"/>
        <v>0</v>
      </c>
      <c r="CY649" s="38">
        <f t="shared" ca="1" si="222"/>
        <v>0</v>
      </c>
      <c r="CZ649" s="39">
        <f t="shared" ca="1" si="222"/>
        <v>0</v>
      </c>
      <c r="DA649" s="35"/>
    </row>
    <row r="650" spans="4:105" x14ac:dyDescent="0.3">
      <c r="D650" s="19"/>
      <c r="E650" s="20"/>
      <c r="F650" s="21"/>
      <c r="G650" s="21"/>
      <c r="H650" s="21"/>
      <c r="I650" s="19"/>
      <c r="J650" s="19"/>
      <c r="K650" s="21"/>
      <c r="L650" s="21"/>
      <c r="M650" s="22"/>
      <c r="N650" s="22"/>
      <c r="O650" s="19"/>
      <c r="P650" s="21"/>
      <c r="Q650" s="62" t="str">
        <f>'Cutting Rules'!AD650</f>
        <v>0------------</v>
      </c>
      <c r="R650" s="23"/>
      <c r="S650" s="24"/>
      <c r="T650" s="78" t="s">
        <v>547</v>
      </c>
      <c r="U650" s="19"/>
      <c r="V650" s="25"/>
      <c r="W650" s="26"/>
      <c r="X650" s="27"/>
      <c r="Y650" s="47"/>
      <c r="Z650" s="121" t="str">
        <f>IFERROR(VLOOKUP(E650,[1]route!$E$3:$BL$10005,59,0),"")&amp;IFERROR(VLOOKUP(E650,[1]route!$E$3:$BL$10005,60,0),"")</f>
        <v/>
      </c>
      <c r="AA650" s="28">
        <f t="shared" si="228"/>
        <v>0</v>
      </c>
      <c r="AB650" s="77">
        <f t="shared" si="229"/>
        <v>0</v>
      </c>
      <c r="AC650" s="4">
        <f t="shared" si="227"/>
        <v>1</v>
      </c>
      <c r="AD650" s="29">
        <v>0</v>
      </c>
      <c r="AE650" s="30">
        <f ca="1">SUMIF([1]route!$E$3:$E$10005,E650,[1]!Table1[1])</f>
        <v>0</v>
      </c>
      <c r="AF650" s="30">
        <f ca="1">SUMIF([1]route!$E$3:$E$10005,E650,[1]!Table1[2])</f>
        <v>0</v>
      </c>
      <c r="AG650" s="30">
        <f ca="1">SUMIF([1]route!$E$3:$E$10005,E650,[1]!Table1[3])</f>
        <v>0</v>
      </c>
      <c r="AH650" s="30">
        <f ca="1">SUMIF([1]route!$E$3:$E$10005,E650,[1]!Table1[4])</f>
        <v>0</v>
      </c>
      <c r="AI650" s="30">
        <f ca="1">SUMIF([1]route!$E$3:$E$10005,E650,[1]!Table1[5])</f>
        <v>0</v>
      </c>
      <c r="AJ650" s="30">
        <f ca="1">SUMIF([1]route!$E$3:$E$10005,E650,[1]!Table1[6])</f>
        <v>0</v>
      </c>
      <c r="AK650" s="30">
        <f ca="1">SUMIF([1]route!$E$3:$E$10005,E650,[1]!Table1[7])</f>
        <v>0</v>
      </c>
      <c r="AL650" s="30">
        <f ca="1">SUMIF([1]route!$E$3:$E$10005,E650,[1]!Table1[8])</f>
        <v>0</v>
      </c>
      <c r="AM650" s="30">
        <f ca="1">SUMIF([1]route!$E$3:$E$10005,E650,[1]!Table1[9])</f>
        <v>0</v>
      </c>
      <c r="AN650" s="30">
        <f ca="1">SUMIF([1]route!$E$3:$E$10005,E650,[1]!Table1[10])</f>
        <v>0</v>
      </c>
      <c r="AO650" s="30">
        <f ca="1">SUMIF([1]route!$E$3:$E$10005,E650,[1]!Table1[11])</f>
        <v>0</v>
      </c>
      <c r="AP650" s="30">
        <f ca="1">SUMIF([1]route!$E$3:$E$10005,E650,[1]!Table1[12])</f>
        <v>0</v>
      </c>
      <c r="AQ650" s="30">
        <f ca="1">SUMIF([1]route!$E$3:$E$10005,E650,[1]!Table1[13])</f>
        <v>0</v>
      </c>
      <c r="AR650" s="30">
        <f ca="1">SUMIF([1]route!$E$3:$E$10005,E650,[1]!Table1[14])</f>
        <v>0</v>
      </c>
      <c r="AS650" s="30">
        <f ca="1">SUMIF([1]route!$E$3:$E$10005,E650,[1]!Table1[15])</f>
        <v>0</v>
      </c>
      <c r="AT650" s="30">
        <f ca="1">SUMIF([1]route!$E$3:$E$10005,E650,[1]!Table1[16])</f>
        <v>0</v>
      </c>
      <c r="AU650" s="30">
        <f ca="1">SUMIF([1]route!$E$3:$E$10005,E650,[1]!Table1[17])</f>
        <v>0</v>
      </c>
      <c r="AV650" s="30">
        <f ca="1">SUMIF([1]route!$E$3:$E$10005,E650,[1]!Table1[18])</f>
        <v>0</v>
      </c>
      <c r="AW650" s="30">
        <f ca="1">SUMIF([1]route!$E$3:$E$10005,E650,[1]!Table1[19])</f>
        <v>0</v>
      </c>
      <c r="AX650" s="30">
        <f ca="1">SUMIF([1]route!$E$3:$E$10005,E650,[1]!Table1[20])</f>
        <v>0</v>
      </c>
      <c r="AY650" s="30">
        <f ca="1">SUMIF([1]route!$E$3:$E$10005,E650,[1]!Table1[21])</f>
        <v>0</v>
      </c>
      <c r="AZ650" s="30">
        <f ca="1">SUMIF([1]route!$E$3:$E$10005,E650,[1]!Table1[22])</f>
        <v>0</v>
      </c>
      <c r="BA650" s="30">
        <f ca="1">SUMIF([1]route!$E$3:$E$10005,E650,[1]!Table1[23])</f>
        <v>0</v>
      </c>
      <c r="BB650" s="30">
        <f ca="1">SUMIF([1]route!$E$3:$E$10005,E650,[1]!Table1[24])</f>
        <v>0</v>
      </c>
      <c r="BC650" s="30">
        <f ca="1">SUMIF([1]route!$E$3:$E$10005,E650,[1]!Table1[25])</f>
        <v>0</v>
      </c>
      <c r="BD650" s="30">
        <f ca="1">SUMIF([1]route!$E$3:$E$10005,E650,[1]!Table1[26])</f>
        <v>0</v>
      </c>
      <c r="BE650" s="30">
        <f ca="1">SUMIF([1]route!$E$3:$E$10005,E650,[1]!Table1[27])</f>
        <v>0</v>
      </c>
      <c r="BF650" s="30">
        <f ca="1">SUMIF([1]route!$E$3:$E$10005,E650,[1]!Table1[28])</f>
        <v>0</v>
      </c>
      <c r="BG650" s="30">
        <f ca="1">SUMIF([1]route!$E$3:$E$10005,E650,[1]!Table1[29])</f>
        <v>0</v>
      </c>
      <c r="BH650" s="30">
        <f ca="1">SUMIF([1]route!$E$3:$E$10005,E650,[1]!Table1[30])</f>
        <v>0</v>
      </c>
      <c r="BI650" s="30">
        <f ca="1">SUMIF([1]route!$E$3:$E$10005,E650,[1]!Table1[31])</f>
        <v>0</v>
      </c>
      <c r="BJ650" s="30">
        <f ca="1">SUMIF([1]route!$E$3:$E$10005,E650,[1]!Table1[Remain PO])</f>
        <v>0</v>
      </c>
      <c r="BK650" s="31">
        <f ca="1">SUMIF([1]route!$E$3:$E$10005,E650,[1]!Table1[N+1])</f>
        <v>0</v>
      </c>
      <c r="BL650" s="31">
        <f ca="1">SUMIF([1]route!$E$3:$E$10005,E650,[1]!Table1[N+2])</f>
        <v>0</v>
      </c>
      <c r="BM650" s="31">
        <f ca="1">SUMIF([1]route!$E$3:$E$10005,E650,[1]!Table1[N+3])</f>
        <v>0</v>
      </c>
      <c r="BN650" s="32">
        <f ca="1">SUMIF([1]route!$E$3:$E$10005,E650,[1]!Table1[N+4])</f>
        <v>0</v>
      </c>
      <c r="BP650" s="37">
        <f t="shared" si="230"/>
        <v>0</v>
      </c>
      <c r="BQ650" s="35">
        <f t="shared" ca="1" si="225"/>
        <v>0</v>
      </c>
      <c r="BR650" s="35">
        <f t="shared" ca="1" si="225"/>
        <v>0</v>
      </c>
      <c r="BS650" s="35">
        <f t="shared" ca="1" si="225"/>
        <v>0</v>
      </c>
      <c r="BT650" s="35">
        <f t="shared" ca="1" si="225"/>
        <v>0</v>
      </c>
      <c r="BU650" s="35">
        <f t="shared" ca="1" si="225"/>
        <v>0</v>
      </c>
      <c r="BV650" s="35">
        <f t="shared" ca="1" si="225"/>
        <v>0</v>
      </c>
      <c r="BW650" s="35">
        <f t="shared" ca="1" si="224"/>
        <v>0</v>
      </c>
      <c r="BX650" s="35">
        <f t="shared" ca="1" si="224"/>
        <v>0</v>
      </c>
      <c r="BY650" s="35">
        <f t="shared" ca="1" si="224"/>
        <v>0</v>
      </c>
      <c r="BZ650" s="35">
        <f t="shared" ca="1" si="224"/>
        <v>0</v>
      </c>
      <c r="CA650" s="35">
        <f t="shared" ca="1" si="224"/>
        <v>0</v>
      </c>
      <c r="CB650" s="35">
        <f t="shared" ca="1" si="224"/>
        <v>0</v>
      </c>
      <c r="CC650" s="35">
        <f t="shared" ca="1" si="223"/>
        <v>0</v>
      </c>
      <c r="CD650" s="35">
        <f t="shared" ca="1" si="223"/>
        <v>0</v>
      </c>
      <c r="CE650" s="35">
        <f t="shared" ca="1" si="223"/>
        <v>0</v>
      </c>
      <c r="CF650" s="35">
        <f t="shared" ca="1" si="220"/>
        <v>0</v>
      </c>
      <c r="CG650" s="35">
        <f t="shared" ca="1" si="220"/>
        <v>0</v>
      </c>
      <c r="CH650" s="35">
        <f t="shared" ca="1" si="220"/>
        <v>0</v>
      </c>
      <c r="CI650" s="35">
        <f t="shared" ca="1" si="220"/>
        <v>0</v>
      </c>
      <c r="CJ650" s="35">
        <f t="shared" ca="1" si="220"/>
        <v>0</v>
      </c>
      <c r="CK650" s="35">
        <f t="shared" ca="1" si="220"/>
        <v>0</v>
      </c>
      <c r="CL650" s="35">
        <f t="shared" ca="1" si="220"/>
        <v>0</v>
      </c>
      <c r="CM650" s="35">
        <f t="shared" ca="1" si="220"/>
        <v>0</v>
      </c>
      <c r="CN650" s="35">
        <f t="shared" ca="1" si="220"/>
        <v>0</v>
      </c>
      <c r="CO650" s="35">
        <f t="shared" ca="1" si="220"/>
        <v>0</v>
      </c>
      <c r="CP650" s="35">
        <f t="shared" ca="1" si="220"/>
        <v>0</v>
      </c>
      <c r="CQ650" s="35">
        <f t="shared" ca="1" si="220"/>
        <v>0</v>
      </c>
      <c r="CR650" s="35">
        <f t="shared" ref="CR650:CU713" ca="1" si="231">CQ650-BF650</f>
        <v>0</v>
      </c>
      <c r="CS650" s="35">
        <f t="shared" ca="1" si="226"/>
        <v>0</v>
      </c>
      <c r="CT650" s="35">
        <f t="shared" ca="1" si="226"/>
        <v>0</v>
      </c>
      <c r="CU650" s="35">
        <f t="shared" ca="1" si="226"/>
        <v>0</v>
      </c>
      <c r="CV650" s="35">
        <f t="shared" ca="1" si="226"/>
        <v>0</v>
      </c>
      <c r="CW650" s="38">
        <f t="shared" ca="1" si="226"/>
        <v>0</v>
      </c>
      <c r="CX650" s="38">
        <f t="shared" ca="1" si="226"/>
        <v>0</v>
      </c>
      <c r="CY650" s="38">
        <f t="shared" ca="1" si="222"/>
        <v>0</v>
      </c>
      <c r="CZ650" s="39">
        <f t="shared" ca="1" si="222"/>
        <v>0</v>
      </c>
      <c r="DA650" s="35"/>
    </row>
    <row r="651" spans="4:105" x14ac:dyDescent="0.3">
      <c r="D651" s="19"/>
      <c r="E651" s="20"/>
      <c r="F651" s="21"/>
      <c r="G651" s="21"/>
      <c r="H651" s="21"/>
      <c r="I651" s="19"/>
      <c r="J651" s="19"/>
      <c r="K651" s="21"/>
      <c r="L651" s="21"/>
      <c r="M651" s="22"/>
      <c r="N651" s="22"/>
      <c r="O651" s="19"/>
      <c r="P651" s="21"/>
      <c r="Q651" s="62" t="str">
        <f>'Cutting Rules'!AD651</f>
        <v>0------------</v>
      </c>
      <c r="R651" s="23"/>
      <c r="S651" s="24"/>
      <c r="T651" s="78" t="s">
        <v>547</v>
      </c>
      <c r="U651" s="19"/>
      <c r="V651" s="25"/>
      <c r="W651" s="26"/>
      <c r="X651" s="27"/>
      <c r="Y651" s="47"/>
      <c r="Z651" s="121" t="str">
        <f>IFERROR(VLOOKUP(E651,[1]route!$E$3:$BL$10005,59,0),"")&amp;IFERROR(VLOOKUP(E651,[1]route!$E$3:$BL$10005,60,0),"")</f>
        <v/>
      </c>
      <c r="AA651" s="28">
        <f t="shared" si="228"/>
        <v>0</v>
      </c>
      <c r="AB651" s="77">
        <f t="shared" si="229"/>
        <v>0</v>
      </c>
      <c r="AC651" s="4">
        <f t="shared" si="227"/>
        <v>1</v>
      </c>
      <c r="AD651" s="29">
        <v>0</v>
      </c>
      <c r="AE651" s="30">
        <f ca="1">SUMIF([1]route!$E$3:$E$10005,E651,[1]!Table1[1])</f>
        <v>0</v>
      </c>
      <c r="AF651" s="30">
        <f ca="1">SUMIF([1]route!$E$3:$E$10005,E651,[1]!Table1[2])</f>
        <v>0</v>
      </c>
      <c r="AG651" s="30">
        <f ca="1">SUMIF([1]route!$E$3:$E$10005,E651,[1]!Table1[3])</f>
        <v>0</v>
      </c>
      <c r="AH651" s="30">
        <f ca="1">SUMIF([1]route!$E$3:$E$10005,E651,[1]!Table1[4])</f>
        <v>0</v>
      </c>
      <c r="AI651" s="30">
        <f ca="1">SUMIF([1]route!$E$3:$E$10005,E651,[1]!Table1[5])</f>
        <v>0</v>
      </c>
      <c r="AJ651" s="30">
        <f ca="1">SUMIF([1]route!$E$3:$E$10005,E651,[1]!Table1[6])</f>
        <v>0</v>
      </c>
      <c r="AK651" s="30">
        <f ca="1">SUMIF([1]route!$E$3:$E$10005,E651,[1]!Table1[7])</f>
        <v>0</v>
      </c>
      <c r="AL651" s="30">
        <f ca="1">SUMIF([1]route!$E$3:$E$10005,E651,[1]!Table1[8])</f>
        <v>0</v>
      </c>
      <c r="AM651" s="30">
        <f ca="1">SUMIF([1]route!$E$3:$E$10005,E651,[1]!Table1[9])</f>
        <v>0</v>
      </c>
      <c r="AN651" s="30">
        <f ca="1">SUMIF([1]route!$E$3:$E$10005,E651,[1]!Table1[10])</f>
        <v>0</v>
      </c>
      <c r="AO651" s="30">
        <f ca="1">SUMIF([1]route!$E$3:$E$10005,E651,[1]!Table1[11])</f>
        <v>0</v>
      </c>
      <c r="AP651" s="30">
        <f ca="1">SUMIF([1]route!$E$3:$E$10005,E651,[1]!Table1[12])</f>
        <v>0</v>
      </c>
      <c r="AQ651" s="30">
        <f ca="1">SUMIF([1]route!$E$3:$E$10005,E651,[1]!Table1[13])</f>
        <v>0</v>
      </c>
      <c r="AR651" s="30">
        <f ca="1">SUMIF([1]route!$E$3:$E$10005,E651,[1]!Table1[14])</f>
        <v>0</v>
      </c>
      <c r="AS651" s="30">
        <f ca="1">SUMIF([1]route!$E$3:$E$10005,E651,[1]!Table1[15])</f>
        <v>0</v>
      </c>
      <c r="AT651" s="30">
        <f ca="1">SUMIF([1]route!$E$3:$E$10005,E651,[1]!Table1[16])</f>
        <v>0</v>
      </c>
      <c r="AU651" s="30">
        <f ca="1">SUMIF([1]route!$E$3:$E$10005,E651,[1]!Table1[17])</f>
        <v>0</v>
      </c>
      <c r="AV651" s="30">
        <f ca="1">SUMIF([1]route!$E$3:$E$10005,E651,[1]!Table1[18])</f>
        <v>0</v>
      </c>
      <c r="AW651" s="30">
        <f ca="1">SUMIF([1]route!$E$3:$E$10005,E651,[1]!Table1[19])</f>
        <v>0</v>
      </c>
      <c r="AX651" s="30">
        <f ca="1">SUMIF([1]route!$E$3:$E$10005,E651,[1]!Table1[20])</f>
        <v>0</v>
      </c>
      <c r="AY651" s="30">
        <f ca="1">SUMIF([1]route!$E$3:$E$10005,E651,[1]!Table1[21])</f>
        <v>0</v>
      </c>
      <c r="AZ651" s="30">
        <f ca="1">SUMIF([1]route!$E$3:$E$10005,E651,[1]!Table1[22])</f>
        <v>0</v>
      </c>
      <c r="BA651" s="30">
        <f ca="1">SUMIF([1]route!$E$3:$E$10005,E651,[1]!Table1[23])</f>
        <v>0</v>
      </c>
      <c r="BB651" s="30">
        <f ca="1">SUMIF([1]route!$E$3:$E$10005,E651,[1]!Table1[24])</f>
        <v>0</v>
      </c>
      <c r="BC651" s="30">
        <f ca="1">SUMIF([1]route!$E$3:$E$10005,E651,[1]!Table1[25])</f>
        <v>0</v>
      </c>
      <c r="BD651" s="30">
        <f ca="1">SUMIF([1]route!$E$3:$E$10005,E651,[1]!Table1[26])</f>
        <v>0</v>
      </c>
      <c r="BE651" s="30">
        <f ca="1">SUMIF([1]route!$E$3:$E$10005,E651,[1]!Table1[27])</f>
        <v>0</v>
      </c>
      <c r="BF651" s="30">
        <f ca="1">SUMIF([1]route!$E$3:$E$10005,E651,[1]!Table1[28])</f>
        <v>0</v>
      </c>
      <c r="BG651" s="30">
        <f ca="1">SUMIF([1]route!$E$3:$E$10005,E651,[1]!Table1[29])</f>
        <v>0</v>
      </c>
      <c r="BH651" s="30">
        <f ca="1">SUMIF([1]route!$E$3:$E$10005,E651,[1]!Table1[30])</f>
        <v>0</v>
      </c>
      <c r="BI651" s="30">
        <f ca="1">SUMIF([1]route!$E$3:$E$10005,E651,[1]!Table1[31])</f>
        <v>0</v>
      </c>
      <c r="BJ651" s="30">
        <f ca="1">SUMIF([1]route!$E$3:$E$10005,E651,[1]!Table1[Remain PO])</f>
        <v>0</v>
      </c>
      <c r="BK651" s="31">
        <f ca="1">SUMIF([1]route!$E$3:$E$10005,E651,[1]!Table1[N+1])</f>
        <v>0</v>
      </c>
      <c r="BL651" s="31">
        <f ca="1">SUMIF([1]route!$E$3:$E$10005,E651,[1]!Table1[N+2])</f>
        <v>0</v>
      </c>
      <c r="BM651" s="31">
        <f ca="1">SUMIF([1]route!$E$3:$E$10005,E651,[1]!Table1[N+3])</f>
        <v>0</v>
      </c>
      <c r="BN651" s="32">
        <f ca="1">SUMIF([1]route!$E$3:$E$10005,E651,[1]!Table1[N+4])</f>
        <v>0</v>
      </c>
      <c r="BP651" s="37">
        <f t="shared" si="230"/>
        <v>0</v>
      </c>
      <c r="BQ651" s="35">
        <f t="shared" ca="1" si="225"/>
        <v>0</v>
      </c>
      <c r="BR651" s="35">
        <f t="shared" ca="1" si="225"/>
        <v>0</v>
      </c>
      <c r="BS651" s="35">
        <f t="shared" ca="1" si="225"/>
        <v>0</v>
      </c>
      <c r="BT651" s="35">
        <f t="shared" ca="1" si="225"/>
        <v>0</v>
      </c>
      <c r="BU651" s="35">
        <f t="shared" ca="1" si="225"/>
        <v>0</v>
      </c>
      <c r="BV651" s="35">
        <f t="shared" ca="1" si="225"/>
        <v>0</v>
      </c>
      <c r="BW651" s="35">
        <f t="shared" ca="1" si="224"/>
        <v>0</v>
      </c>
      <c r="BX651" s="35">
        <f t="shared" ca="1" si="224"/>
        <v>0</v>
      </c>
      <c r="BY651" s="35">
        <f t="shared" ca="1" si="224"/>
        <v>0</v>
      </c>
      <c r="BZ651" s="35">
        <f t="shared" ca="1" si="224"/>
        <v>0</v>
      </c>
      <c r="CA651" s="35">
        <f t="shared" ca="1" si="224"/>
        <v>0</v>
      </c>
      <c r="CB651" s="35">
        <f t="shared" ca="1" si="224"/>
        <v>0</v>
      </c>
      <c r="CC651" s="35">
        <f t="shared" ca="1" si="223"/>
        <v>0</v>
      </c>
      <c r="CD651" s="35">
        <f t="shared" ca="1" si="223"/>
        <v>0</v>
      </c>
      <c r="CE651" s="35">
        <f t="shared" ca="1" si="223"/>
        <v>0</v>
      </c>
      <c r="CF651" s="35">
        <f t="shared" ca="1" si="223"/>
        <v>0</v>
      </c>
      <c r="CG651" s="35">
        <f t="shared" ca="1" si="223"/>
        <v>0</v>
      </c>
      <c r="CH651" s="35">
        <f t="shared" ca="1" si="223"/>
        <v>0</v>
      </c>
      <c r="CI651" s="35">
        <f t="shared" ca="1" si="223"/>
        <v>0</v>
      </c>
      <c r="CJ651" s="35">
        <f t="shared" ca="1" si="223"/>
        <v>0</v>
      </c>
      <c r="CK651" s="35">
        <f t="shared" ca="1" si="223"/>
        <v>0</v>
      </c>
      <c r="CL651" s="35">
        <f t="shared" ca="1" si="223"/>
        <v>0</v>
      </c>
      <c r="CM651" s="35">
        <f t="shared" ca="1" si="223"/>
        <v>0</v>
      </c>
      <c r="CN651" s="35">
        <f t="shared" ca="1" si="223"/>
        <v>0</v>
      </c>
      <c r="CO651" s="35">
        <f t="shared" ca="1" si="223"/>
        <v>0</v>
      </c>
      <c r="CP651" s="35">
        <f t="shared" ca="1" si="223"/>
        <v>0</v>
      </c>
      <c r="CQ651" s="35">
        <f t="shared" ca="1" si="223"/>
        <v>0</v>
      </c>
      <c r="CR651" s="35">
        <f t="shared" ca="1" si="231"/>
        <v>0</v>
      </c>
      <c r="CS651" s="35">
        <f t="shared" ca="1" si="226"/>
        <v>0</v>
      </c>
      <c r="CT651" s="35">
        <f t="shared" ca="1" si="226"/>
        <v>0</v>
      </c>
      <c r="CU651" s="35">
        <f t="shared" ca="1" si="226"/>
        <v>0</v>
      </c>
      <c r="CV651" s="35">
        <f t="shared" ca="1" si="226"/>
        <v>0</v>
      </c>
      <c r="CW651" s="38">
        <f t="shared" ca="1" si="226"/>
        <v>0</v>
      </c>
      <c r="CX651" s="38">
        <f t="shared" ca="1" si="226"/>
        <v>0</v>
      </c>
      <c r="CY651" s="38">
        <f t="shared" ca="1" si="222"/>
        <v>0</v>
      </c>
      <c r="CZ651" s="39">
        <f t="shared" ca="1" si="222"/>
        <v>0</v>
      </c>
      <c r="DA651" s="35"/>
    </row>
    <row r="652" spans="4:105" x14ac:dyDescent="0.3">
      <c r="D652" s="19"/>
      <c r="E652" s="20"/>
      <c r="F652" s="21"/>
      <c r="G652" s="21"/>
      <c r="H652" s="21"/>
      <c r="I652" s="19"/>
      <c r="J652" s="19"/>
      <c r="K652" s="21"/>
      <c r="L652" s="21"/>
      <c r="M652" s="22"/>
      <c r="N652" s="22"/>
      <c r="O652" s="19"/>
      <c r="P652" s="21"/>
      <c r="Q652" s="62" t="str">
        <f>'Cutting Rules'!AD652</f>
        <v>0------------</v>
      </c>
      <c r="R652" s="23"/>
      <c r="S652" s="24"/>
      <c r="T652" s="78" t="s">
        <v>547</v>
      </c>
      <c r="U652" s="19"/>
      <c r="V652" s="25"/>
      <c r="W652" s="26"/>
      <c r="X652" s="27"/>
      <c r="Y652" s="47"/>
      <c r="Z652" s="121" t="str">
        <f>IFERROR(VLOOKUP(E652,[1]route!$E$3:$BL$10005,59,0),"")&amp;IFERROR(VLOOKUP(E652,[1]route!$E$3:$BL$10005,60,0),"")</f>
        <v/>
      </c>
      <c r="AA652" s="28">
        <f t="shared" si="228"/>
        <v>0</v>
      </c>
      <c r="AB652" s="77">
        <f t="shared" si="229"/>
        <v>0</v>
      </c>
      <c r="AC652" s="4">
        <f t="shared" si="227"/>
        <v>1</v>
      </c>
      <c r="AD652" s="29">
        <v>0</v>
      </c>
      <c r="AE652" s="30">
        <f ca="1">SUMIF([1]route!$E$3:$E$10005,E652,[1]!Table1[1])</f>
        <v>0</v>
      </c>
      <c r="AF652" s="30">
        <f ca="1">SUMIF([1]route!$E$3:$E$10005,E652,[1]!Table1[2])</f>
        <v>0</v>
      </c>
      <c r="AG652" s="30">
        <f ca="1">SUMIF([1]route!$E$3:$E$10005,E652,[1]!Table1[3])</f>
        <v>0</v>
      </c>
      <c r="AH652" s="30">
        <f ca="1">SUMIF([1]route!$E$3:$E$10005,E652,[1]!Table1[4])</f>
        <v>0</v>
      </c>
      <c r="AI652" s="30">
        <f ca="1">SUMIF([1]route!$E$3:$E$10005,E652,[1]!Table1[5])</f>
        <v>0</v>
      </c>
      <c r="AJ652" s="30">
        <f ca="1">SUMIF([1]route!$E$3:$E$10005,E652,[1]!Table1[6])</f>
        <v>0</v>
      </c>
      <c r="AK652" s="30">
        <f ca="1">SUMIF([1]route!$E$3:$E$10005,E652,[1]!Table1[7])</f>
        <v>0</v>
      </c>
      <c r="AL652" s="30">
        <f ca="1">SUMIF([1]route!$E$3:$E$10005,E652,[1]!Table1[8])</f>
        <v>0</v>
      </c>
      <c r="AM652" s="30">
        <f ca="1">SUMIF([1]route!$E$3:$E$10005,E652,[1]!Table1[9])</f>
        <v>0</v>
      </c>
      <c r="AN652" s="30">
        <f ca="1">SUMIF([1]route!$E$3:$E$10005,E652,[1]!Table1[10])</f>
        <v>0</v>
      </c>
      <c r="AO652" s="30">
        <f ca="1">SUMIF([1]route!$E$3:$E$10005,E652,[1]!Table1[11])</f>
        <v>0</v>
      </c>
      <c r="AP652" s="30">
        <f ca="1">SUMIF([1]route!$E$3:$E$10005,E652,[1]!Table1[12])</f>
        <v>0</v>
      </c>
      <c r="AQ652" s="30">
        <f ca="1">SUMIF([1]route!$E$3:$E$10005,E652,[1]!Table1[13])</f>
        <v>0</v>
      </c>
      <c r="AR652" s="30">
        <f ca="1">SUMIF([1]route!$E$3:$E$10005,E652,[1]!Table1[14])</f>
        <v>0</v>
      </c>
      <c r="AS652" s="30">
        <f ca="1">SUMIF([1]route!$E$3:$E$10005,E652,[1]!Table1[15])</f>
        <v>0</v>
      </c>
      <c r="AT652" s="30">
        <f ca="1">SUMIF([1]route!$E$3:$E$10005,E652,[1]!Table1[16])</f>
        <v>0</v>
      </c>
      <c r="AU652" s="30">
        <f ca="1">SUMIF([1]route!$E$3:$E$10005,E652,[1]!Table1[17])</f>
        <v>0</v>
      </c>
      <c r="AV652" s="30">
        <f ca="1">SUMIF([1]route!$E$3:$E$10005,E652,[1]!Table1[18])</f>
        <v>0</v>
      </c>
      <c r="AW652" s="30">
        <f ca="1">SUMIF([1]route!$E$3:$E$10005,E652,[1]!Table1[19])</f>
        <v>0</v>
      </c>
      <c r="AX652" s="30">
        <f ca="1">SUMIF([1]route!$E$3:$E$10005,E652,[1]!Table1[20])</f>
        <v>0</v>
      </c>
      <c r="AY652" s="30">
        <f ca="1">SUMIF([1]route!$E$3:$E$10005,E652,[1]!Table1[21])</f>
        <v>0</v>
      </c>
      <c r="AZ652" s="30">
        <f ca="1">SUMIF([1]route!$E$3:$E$10005,E652,[1]!Table1[22])</f>
        <v>0</v>
      </c>
      <c r="BA652" s="30">
        <f ca="1">SUMIF([1]route!$E$3:$E$10005,E652,[1]!Table1[23])</f>
        <v>0</v>
      </c>
      <c r="BB652" s="30">
        <f ca="1">SUMIF([1]route!$E$3:$E$10005,E652,[1]!Table1[24])</f>
        <v>0</v>
      </c>
      <c r="BC652" s="30">
        <f ca="1">SUMIF([1]route!$E$3:$E$10005,E652,[1]!Table1[25])</f>
        <v>0</v>
      </c>
      <c r="BD652" s="30">
        <f ca="1">SUMIF([1]route!$E$3:$E$10005,E652,[1]!Table1[26])</f>
        <v>0</v>
      </c>
      <c r="BE652" s="30">
        <f ca="1">SUMIF([1]route!$E$3:$E$10005,E652,[1]!Table1[27])</f>
        <v>0</v>
      </c>
      <c r="BF652" s="30">
        <f ca="1">SUMIF([1]route!$E$3:$E$10005,E652,[1]!Table1[28])</f>
        <v>0</v>
      </c>
      <c r="BG652" s="30">
        <f ca="1">SUMIF([1]route!$E$3:$E$10005,E652,[1]!Table1[29])</f>
        <v>0</v>
      </c>
      <c r="BH652" s="30">
        <f ca="1">SUMIF([1]route!$E$3:$E$10005,E652,[1]!Table1[30])</f>
        <v>0</v>
      </c>
      <c r="BI652" s="30">
        <f ca="1">SUMIF([1]route!$E$3:$E$10005,E652,[1]!Table1[31])</f>
        <v>0</v>
      </c>
      <c r="BJ652" s="30">
        <f ca="1">SUMIF([1]route!$E$3:$E$10005,E652,[1]!Table1[Remain PO])</f>
        <v>0</v>
      </c>
      <c r="BK652" s="31">
        <f ca="1">SUMIF([1]route!$E$3:$E$10005,E652,[1]!Table1[N+1])</f>
        <v>0</v>
      </c>
      <c r="BL652" s="31">
        <f ca="1">SUMIF([1]route!$E$3:$E$10005,E652,[1]!Table1[N+2])</f>
        <v>0</v>
      </c>
      <c r="BM652" s="31">
        <f ca="1">SUMIF([1]route!$E$3:$E$10005,E652,[1]!Table1[N+3])</f>
        <v>0</v>
      </c>
      <c r="BN652" s="32">
        <f ca="1">SUMIF([1]route!$E$3:$E$10005,E652,[1]!Table1[N+4])</f>
        <v>0</v>
      </c>
      <c r="BP652" s="37">
        <f t="shared" si="230"/>
        <v>0</v>
      </c>
      <c r="BQ652" s="35">
        <f t="shared" ca="1" si="225"/>
        <v>0</v>
      </c>
      <c r="BR652" s="35">
        <f t="shared" ca="1" si="225"/>
        <v>0</v>
      </c>
      <c r="BS652" s="35">
        <f t="shared" ca="1" si="225"/>
        <v>0</v>
      </c>
      <c r="BT652" s="35">
        <f t="shared" ca="1" si="225"/>
        <v>0</v>
      </c>
      <c r="BU652" s="35">
        <f t="shared" ca="1" si="225"/>
        <v>0</v>
      </c>
      <c r="BV652" s="35">
        <f t="shared" ca="1" si="225"/>
        <v>0</v>
      </c>
      <c r="BW652" s="35">
        <f t="shared" ca="1" si="224"/>
        <v>0</v>
      </c>
      <c r="BX652" s="35">
        <f t="shared" ca="1" si="224"/>
        <v>0</v>
      </c>
      <c r="BY652" s="35">
        <f t="shared" ca="1" si="224"/>
        <v>0</v>
      </c>
      <c r="BZ652" s="35">
        <f t="shared" ca="1" si="224"/>
        <v>0</v>
      </c>
      <c r="CA652" s="35">
        <f t="shared" ca="1" si="224"/>
        <v>0</v>
      </c>
      <c r="CB652" s="35">
        <f t="shared" ca="1" si="224"/>
        <v>0</v>
      </c>
      <c r="CC652" s="35">
        <f t="shared" ca="1" si="223"/>
        <v>0</v>
      </c>
      <c r="CD652" s="35">
        <f t="shared" ca="1" si="223"/>
        <v>0</v>
      </c>
      <c r="CE652" s="35">
        <f t="shared" ca="1" si="223"/>
        <v>0</v>
      </c>
      <c r="CF652" s="35">
        <f t="shared" ca="1" si="223"/>
        <v>0</v>
      </c>
      <c r="CG652" s="35">
        <f t="shared" ca="1" si="223"/>
        <v>0</v>
      </c>
      <c r="CH652" s="35">
        <f t="shared" ca="1" si="223"/>
        <v>0</v>
      </c>
      <c r="CI652" s="35">
        <f t="shared" ca="1" si="223"/>
        <v>0</v>
      </c>
      <c r="CJ652" s="35">
        <f t="shared" ca="1" si="223"/>
        <v>0</v>
      </c>
      <c r="CK652" s="35">
        <f t="shared" ca="1" si="223"/>
        <v>0</v>
      </c>
      <c r="CL652" s="35">
        <f t="shared" ca="1" si="223"/>
        <v>0</v>
      </c>
      <c r="CM652" s="35">
        <f t="shared" ca="1" si="223"/>
        <v>0</v>
      </c>
      <c r="CN652" s="35">
        <f t="shared" ca="1" si="223"/>
        <v>0</v>
      </c>
      <c r="CO652" s="35">
        <f t="shared" ca="1" si="223"/>
        <v>0</v>
      </c>
      <c r="CP652" s="35">
        <f t="shared" ca="1" si="223"/>
        <v>0</v>
      </c>
      <c r="CQ652" s="35">
        <f t="shared" ca="1" si="223"/>
        <v>0</v>
      </c>
      <c r="CR652" s="35">
        <f t="shared" ca="1" si="231"/>
        <v>0</v>
      </c>
      <c r="CS652" s="35">
        <f t="shared" ca="1" si="226"/>
        <v>0</v>
      </c>
      <c r="CT652" s="35">
        <f t="shared" ca="1" si="226"/>
        <v>0</v>
      </c>
      <c r="CU652" s="35">
        <f t="shared" ca="1" si="226"/>
        <v>0</v>
      </c>
      <c r="CV652" s="35">
        <f t="shared" ca="1" si="226"/>
        <v>0</v>
      </c>
      <c r="CW652" s="38">
        <f t="shared" ca="1" si="226"/>
        <v>0</v>
      </c>
      <c r="CX652" s="38">
        <f t="shared" ca="1" si="226"/>
        <v>0</v>
      </c>
      <c r="CY652" s="38">
        <f t="shared" ca="1" si="222"/>
        <v>0</v>
      </c>
      <c r="CZ652" s="39">
        <f t="shared" ca="1" si="222"/>
        <v>0</v>
      </c>
      <c r="DA652" s="35"/>
    </row>
    <row r="653" spans="4:105" x14ac:dyDescent="0.3">
      <c r="D653" s="19"/>
      <c r="E653" s="20"/>
      <c r="F653" s="21"/>
      <c r="G653" s="21"/>
      <c r="H653" s="21"/>
      <c r="I653" s="19"/>
      <c r="J653" s="19"/>
      <c r="K653" s="21"/>
      <c r="L653" s="21"/>
      <c r="M653" s="22"/>
      <c r="N653" s="22"/>
      <c r="O653" s="19"/>
      <c r="P653" s="21"/>
      <c r="Q653" s="62" t="str">
        <f>'Cutting Rules'!AD653</f>
        <v>0------------</v>
      </c>
      <c r="R653" s="23"/>
      <c r="S653" s="24"/>
      <c r="T653" s="78" t="s">
        <v>547</v>
      </c>
      <c r="U653" s="19"/>
      <c r="V653" s="25"/>
      <c r="W653" s="26"/>
      <c r="X653" s="27"/>
      <c r="Y653" s="47"/>
      <c r="Z653" s="121" t="str">
        <f>IFERROR(VLOOKUP(E653,[1]route!$E$3:$BL$10005,59,0),"")&amp;IFERROR(VLOOKUP(E653,[1]route!$E$3:$BL$10005,60,0),"")</f>
        <v/>
      </c>
      <c r="AA653" s="28">
        <f t="shared" si="228"/>
        <v>0</v>
      </c>
      <c r="AB653" s="77">
        <f t="shared" si="229"/>
        <v>0</v>
      </c>
      <c r="AC653" s="4">
        <f t="shared" si="227"/>
        <v>1</v>
      </c>
      <c r="AD653" s="29">
        <v>0</v>
      </c>
      <c r="AE653" s="30">
        <f ca="1">SUMIF([1]route!$E$3:$E$10005,E653,[1]!Table1[1])</f>
        <v>0</v>
      </c>
      <c r="AF653" s="30">
        <f ca="1">SUMIF([1]route!$E$3:$E$10005,E653,[1]!Table1[2])</f>
        <v>0</v>
      </c>
      <c r="AG653" s="30">
        <f ca="1">SUMIF([1]route!$E$3:$E$10005,E653,[1]!Table1[3])</f>
        <v>0</v>
      </c>
      <c r="AH653" s="30">
        <f ca="1">SUMIF([1]route!$E$3:$E$10005,E653,[1]!Table1[4])</f>
        <v>0</v>
      </c>
      <c r="AI653" s="30">
        <f ca="1">SUMIF([1]route!$E$3:$E$10005,E653,[1]!Table1[5])</f>
        <v>0</v>
      </c>
      <c r="AJ653" s="30">
        <f ca="1">SUMIF([1]route!$E$3:$E$10005,E653,[1]!Table1[6])</f>
        <v>0</v>
      </c>
      <c r="AK653" s="30">
        <f ca="1">SUMIF([1]route!$E$3:$E$10005,E653,[1]!Table1[7])</f>
        <v>0</v>
      </c>
      <c r="AL653" s="30">
        <f ca="1">SUMIF([1]route!$E$3:$E$10005,E653,[1]!Table1[8])</f>
        <v>0</v>
      </c>
      <c r="AM653" s="30">
        <f ca="1">SUMIF([1]route!$E$3:$E$10005,E653,[1]!Table1[9])</f>
        <v>0</v>
      </c>
      <c r="AN653" s="30">
        <f ca="1">SUMIF([1]route!$E$3:$E$10005,E653,[1]!Table1[10])</f>
        <v>0</v>
      </c>
      <c r="AO653" s="30">
        <f ca="1">SUMIF([1]route!$E$3:$E$10005,E653,[1]!Table1[11])</f>
        <v>0</v>
      </c>
      <c r="AP653" s="30">
        <f ca="1">SUMIF([1]route!$E$3:$E$10005,E653,[1]!Table1[12])</f>
        <v>0</v>
      </c>
      <c r="AQ653" s="30">
        <f ca="1">SUMIF([1]route!$E$3:$E$10005,E653,[1]!Table1[13])</f>
        <v>0</v>
      </c>
      <c r="AR653" s="30">
        <f ca="1">SUMIF([1]route!$E$3:$E$10005,E653,[1]!Table1[14])</f>
        <v>0</v>
      </c>
      <c r="AS653" s="30">
        <f ca="1">SUMIF([1]route!$E$3:$E$10005,E653,[1]!Table1[15])</f>
        <v>0</v>
      </c>
      <c r="AT653" s="30">
        <f ca="1">SUMIF([1]route!$E$3:$E$10005,E653,[1]!Table1[16])</f>
        <v>0</v>
      </c>
      <c r="AU653" s="30">
        <f ca="1">SUMIF([1]route!$E$3:$E$10005,E653,[1]!Table1[17])</f>
        <v>0</v>
      </c>
      <c r="AV653" s="30">
        <f ca="1">SUMIF([1]route!$E$3:$E$10005,E653,[1]!Table1[18])</f>
        <v>0</v>
      </c>
      <c r="AW653" s="30">
        <f ca="1">SUMIF([1]route!$E$3:$E$10005,E653,[1]!Table1[19])</f>
        <v>0</v>
      </c>
      <c r="AX653" s="30">
        <f ca="1">SUMIF([1]route!$E$3:$E$10005,E653,[1]!Table1[20])</f>
        <v>0</v>
      </c>
      <c r="AY653" s="30">
        <f ca="1">SUMIF([1]route!$E$3:$E$10005,E653,[1]!Table1[21])</f>
        <v>0</v>
      </c>
      <c r="AZ653" s="30">
        <f ca="1">SUMIF([1]route!$E$3:$E$10005,E653,[1]!Table1[22])</f>
        <v>0</v>
      </c>
      <c r="BA653" s="30">
        <f ca="1">SUMIF([1]route!$E$3:$E$10005,E653,[1]!Table1[23])</f>
        <v>0</v>
      </c>
      <c r="BB653" s="30">
        <f ca="1">SUMIF([1]route!$E$3:$E$10005,E653,[1]!Table1[24])</f>
        <v>0</v>
      </c>
      <c r="BC653" s="30">
        <f ca="1">SUMIF([1]route!$E$3:$E$10005,E653,[1]!Table1[25])</f>
        <v>0</v>
      </c>
      <c r="BD653" s="30">
        <f ca="1">SUMIF([1]route!$E$3:$E$10005,E653,[1]!Table1[26])</f>
        <v>0</v>
      </c>
      <c r="BE653" s="30">
        <f ca="1">SUMIF([1]route!$E$3:$E$10005,E653,[1]!Table1[27])</f>
        <v>0</v>
      </c>
      <c r="BF653" s="30">
        <f ca="1">SUMIF([1]route!$E$3:$E$10005,E653,[1]!Table1[28])</f>
        <v>0</v>
      </c>
      <c r="BG653" s="30">
        <f ca="1">SUMIF([1]route!$E$3:$E$10005,E653,[1]!Table1[29])</f>
        <v>0</v>
      </c>
      <c r="BH653" s="30">
        <f ca="1">SUMIF([1]route!$E$3:$E$10005,E653,[1]!Table1[30])</f>
        <v>0</v>
      </c>
      <c r="BI653" s="30">
        <f ca="1">SUMIF([1]route!$E$3:$E$10005,E653,[1]!Table1[31])</f>
        <v>0</v>
      </c>
      <c r="BJ653" s="30">
        <f ca="1">SUMIF([1]route!$E$3:$E$10005,E653,[1]!Table1[Remain PO])</f>
        <v>0</v>
      </c>
      <c r="BK653" s="31">
        <f ca="1">SUMIF([1]route!$E$3:$E$10005,E653,[1]!Table1[N+1])</f>
        <v>0</v>
      </c>
      <c r="BL653" s="31">
        <f ca="1">SUMIF([1]route!$E$3:$E$10005,E653,[1]!Table1[N+2])</f>
        <v>0</v>
      </c>
      <c r="BM653" s="31">
        <f ca="1">SUMIF([1]route!$E$3:$E$10005,E653,[1]!Table1[N+3])</f>
        <v>0</v>
      </c>
      <c r="BN653" s="32">
        <f ca="1">SUMIF([1]route!$E$3:$E$10005,E653,[1]!Table1[N+4])</f>
        <v>0</v>
      </c>
      <c r="BP653" s="37">
        <f t="shared" si="230"/>
        <v>0</v>
      </c>
      <c r="BQ653" s="35">
        <f t="shared" ca="1" si="225"/>
        <v>0</v>
      </c>
      <c r="BR653" s="35">
        <f t="shared" ca="1" si="225"/>
        <v>0</v>
      </c>
      <c r="BS653" s="35">
        <f t="shared" ca="1" si="225"/>
        <v>0</v>
      </c>
      <c r="BT653" s="35">
        <f t="shared" ca="1" si="225"/>
        <v>0</v>
      </c>
      <c r="BU653" s="35">
        <f t="shared" ca="1" si="225"/>
        <v>0</v>
      </c>
      <c r="BV653" s="35">
        <f t="shared" ca="1" si="225"/>
        <v>0</v>
      </c>
      <c r="BW653" s="35">
        <f t="shared" ca="1" si="224"/>
        <v>0</v>
      </c>
      <c r="BX653" s="35">
        <f t="shared" ca="1" si="224"/>
        <v>0</v>
      </c>
      <c r="BY653" s="35">
        <f t="shared" ca="1" si="224"/>
        <v>0</v>
      </c>
      <c r="BZ653" s="35">
        <f t="shared" ca="1" si="224"/>
        <v>0</v>
      </c>
      <c r="CA653" s="35">
        <f t="shared" ca="1" si="224"/>
        <v>0</v>
      </c>
      <c r="CB653" s="35">
        <f t="shared" ca="1" si="224"/>
        <v>0</v>
      </c>
      <c r="CC653" s="35">
        <f t="shared" ca="1" si="223"/>
        <v>0</v>
      </c>
      <c r="CD653" s="35">
        <f t="shared" ca="1" si="223"/>
        <v>0</v>
      </c>
      <c r="CE653" s="35">
        <f t="shared" ca="1" si="223"/>
        <v>0</v>
      </c>
      <c r="CF653" s="35">
        <f t="shared" ca="1" si="223"/>
        <v>0</v>
      </c>
      <c r="CG653" s="35">
        <f t="shared" ca="1" si="223"/>
        <v>0</v>
      </c>
      <c r="CH653" s="35">
        <f t="shared" ca="1" si="223"/>
        <v>0</v>
      </c>
      <c r="CI653" s="35">
        <f t="shared" ca="1" si="223"/>
        <v>0</v>
      </c>
      <c r="CJ653" s="35">
        <f t="shared" ca="1" si="223"/>
        <v>0</v>
      </c>
      <c r="CK653" s="35">
        <f t="shared" ca="1" si="223"/>
        <v>0</v>
      </c>
      <c r="CL653" s="35">
        <f t="shared" ca="1" si="223"/>
        <v>0</v>
      </c>
      <c r="CM653" s="35">
        <f t="shared" ca="1" si="223"/>
        <v>0</v>
      </c>
      <c r="CN653" s="35">
        <f t="shared" ca="1" si="223"/>
        <v>0</v>
      </c>
      <c r="CO653" s="35">
        <f t="shared" ca="1" si="223"/>
        <v>0</v>
      </c>
      <c r="CP653" s="35">
        <f t="shared" ca="1" si="223"/>
        <v>0</v>
      </c>
      <c r="CQ653" s="35">
        <f t="shared" ca="1" si="223"/>
        <v>0</v>
      </c>
      <c r="CR653" s="35">
        <f t="shared" ca="1" si="231"/>
        <v>0</v>
      </c>
      <c r="CS653" s="35">
        <f t="shared" ca="1" si="226"/>
        <v>0</v>
      </c>
      <c r="CT653" s="35">
        <f t="shared" ca="1" si="226"/>
        <v>0</v>
      </c>
      <c r="CU653" s="35">
        <f t="shared" ca="1" si="226"/>
        <v>0</v>
      </c>
      <c r="CV653" s="35">
        <f t="shared" ca="1" si="226"/>
        <v>0</v>
      </c>
      <c r="CW653" s="38">
        <f t="shared" ca="1" si="226"/>
        <v>0</v>
      </c>
      <c r="CX653" s="38">
        <f t="shared" ca="1" si="226"/>
        <v>0</v>
      </c>
      <c r="CY653" s="38">
        <f t="shared" ca="1" si="222"/>
        <v>0</v>
      </c>
      <c r="CZ653" s="39">
        <f t="shared" ca="1" si="222"/>
        <v>0</v>
      </c>
      <c r="DA653" s="35"/>
    </row>
    <row r="654" spans="4:105" x14ac:dyDescent="0.3">
      <c r="D654" s="19"/>
      <c r="E654" s="20"/>
      <c r="F654" s="21"/>
      <c r="G654" s="21"/>
      <c r="H654" s="21"/>
      <c r="I654" s="19"/>
      <c r="J654" s="19"/>
      <c r="K654" s="21"/>
      <c r="L654" s="21"/>
      <c r="M654" s="22"/>
      <c r="N654" s="22"/>
      <c r="O654" s="19"/>
      <c r="P654" s="21"/>
      <c r="Q654" s="62" t="str">
        <f>'Cutting Rules'!AD654</f>
        <v>0------------</v>
      </c>
      <c r="R654" s="23"/>
      <c r="S654" s="24"/>
      <c r="T654" s="78" t="s">
        <v>547</v>
      </c>
      <c r="U654" s="19"/>
      <c r="V654" s="25"/>
      <c r="W654" s="26"/>
      <c r="X654" s="27"/>
      <c r="Y654" s="47"/>
      <c r="Z654" s="121" t="str">
        <f>IFERROR(VLOOKUP(E654,[1]route!$E$3:$BL$10005,59,0),"")&amp;IFERROR(VLOOKUP(E654,[1]route!$E$3:$BL$10005,60,0),"")</f>
        <v/>
      </c>
      <c r="AA654" s="28">
        <f t="shared" si="228"/>
        <v>0</v>
      </c>
      <c r="AB654" s="77">
        <f t="shared" si="229"/>
        <v>0</v>
      </c>
      <c r="AC654" s="4">
        <f t="shared" si="227"/>
        <v>1</v>
      </c>
      <c r="AD654" s="29">
        <v>0</v>
      </c>
      <c r="AE654" s="30">
        <f ca="1">SUMIF([1]route!$E$3:$E$10005,E654,[1]!Table1[1])</f>
        <v>0</v>
      </c>
      <c r="AF654" s="30">
        <f ca="1">SUMIF([1]route!$E$3:$E$10005,E654,[1]!Table1[2])</f>
        <v>0</v>
      </c>
      <c r="AG654" s="30">
        <f ca="1">SUMIF([1]route!$E$3:$E$10005,E654,[1]!Table1[3])</f>
        <v>0</v>
      </c>
      <c r="AH654" s="30">
        <f ca="1">SUMIF([1]route!$E$3:$E$10005,E654,[1]!Table1[4])</f>
        <v>0</v>
      </c>
      <c r="AI654" s="30">
        <f ca="1">SUMIF([1]route!$E$3:$E$10005,E654,[1]!Table1[5])</f>
        <v>0</v>
      </c>
      <c r="AJ654" s="30">
        <f ca="1">SUMIF([1]route!$E$3:$E$10005,E654,[1]!Table1[6])</f>
        <v>0</v>
      </c>
      <c r="AK654" s="30">
        <f ca="1">SUMIF([1]route!$E$3:$E$10005,E654,[1]!Table1[7])</f>
        <v>0</v>
      </c>
      <c r="AL654" s="30">
        <f ca="1">SUMIF([1]route!$E$3:$E$10005,E654,[1]!Table1[8])</f>
        <v>0</v>
      </c>
      <c r="AM654" s="30">
        <f ca="1">SUMIF([1]route!$E$3:$E$10005,E654,[1]!Table1[9])</f>
        <v>0</v>
      </c>
      <c r="AN654" s="30">
        <f ca="1">SUMIF([1]route!$E$3:$E$10005,E654,[1]!Table1[10])</f>
        <v>0</v>
      </c>
      <c r="AO654" s="30">
        <f ca="1">SUMIF([1]route!$E$3:$E$10005,E654,[1]!Table1[11])</f>
        <v>0</v>
      </c>
      <c r="AP654" s="30">
        <f ca="1">SUMIF([1]route!$E$3:$E$10005,E654,[1]!Table1[12])</f>
        <v>0</v>
      </c>
      <c r="AQ654" s="30">
        <f ca="1">SUMIF([1]route!$E$3:$E$10005,E654,[1]!Table1[13])</f>
        <v>0</v>
      </c>
      <c r="AR654" s="30">
        <f ca="1">SUMIF([1]route!$E$3:$E$10005,E654,[1]!Table1[14])</f>
        <v>0</v>
      </c>
      <c r="AS654" s="30">
        <f ca="1">SUMIF([1]route!$E$3:$E$10005,E654,[1]!Table1[15])</f>
        <v>0</v>
      </c>
      <c r="AT654" s="30">
        <f ca="1">SUMIF([1]route!$E$3:$E$10005,E654,[1]!Table1[16])</f>
        <v>0</v>
      </c>
      <c r="AU654" s="30">
        <f ca="1">SUMIF([1]route!$E$3:$E$10005,E654,[1]!Table1[17])</f>
        <v>0</v>
      </c>
      <c r="AV654" s="30">
        <f ca="1">SUMIF([1]route!$E$3:$E$10005,E654,[1]!Table1[18])</f>
        <v>0</v>
      </c>
      <c r="AW654" s="30">
        <f ca="1">SUMIF([1]route!$E$3:$E$10005,E654,[1]!Table1[19])</f>
        <v>0</v>
      </c>
      <c r="AX654" s="30">
        <f ca="1">SUMIF([1]route!$E$3:$E$10005,E654,[1]!Table1[20])</f>
        <v>0</v>
      </c>
      <c r="AY654" s="30">
        <f ca="1">SUMIF([1]route!$E$3:$E$10005,E654,[1]!Table1[21])</f>
        <v>0</v>
      </c>
      <c r="AZ654" s="30">
        <f ca="1">SUMIF([1]route!$E$3:$E$10005,E654,[1]!Table1[22])</f>
        <v>0</v>
      </c>
      <c r="BA654" s="30">
        <f ca="1">SUMIF([1]route!$E$3:$E$10005,E654,[1]!Table1[23])</f>
        <v>0</v>
      </c>
      <c r="BB654" s="30">
        <f ca="1">SUMIF([1]route!$E$3:$E$10005,E654,[1]!Table1[24])</f>
        <v>0</v>
      </c>
      <c r="BC654" s="30">
        <f ca="1">SUMIF([1]route!$E$3:$E$10005,E654,[1]!Table1[25])</f>
        <v>0</v>
      </c>
      <c r="BD654" s="30">
        <f ca="1">SUMIF([1]route!$E$3:$E$10005,E654,[1]!Table1[26])</f>
        <v>0</v>
      </c>
      <c r="BE654" s="30">
        <f ca="1">SUMIF([1]route!$E$3:$E$10005,E654,[1]!Table1[27])</f>
        <v>0</v>
      </c>
      <c r="BF654" s="30">
        <f ca="1">SUMIF([1]route!$E$3:$E$10005,E654,[1]!Table1[28])</f>
        <v>0</v>
      </c>
      <c r="BG654" s="30">
        <f ca="1">SUMIF([1]route!$E$3:$E$10005,E654,[1]!Table1[29])</f>
        <v>0</v>
      </c>
      <c r="BH654" s="30">
        <f ca="1">SUMIF([1]route!$E$3:$E$10005,E654,[1]!Table1[30])</f>
        <v>0</v>
      </c>
      <c r="BI654" s="30">
        <f ca="1">SUMIF([1]route!$E$3:$E$10005,E654,[1]!Table1[31])</f>
        <v>0</v>
      </c>
      <c r="BJ654" s="30">
        <f ca="1">SUMIF([1]route!$E$3:$E$10005,E654,[1]!Table1[Remain PO])</f>
        <v>0</v>
      </c>
      <c r="BK654" s="31">
        <f ca="1">SUMIF([1]route!$E$3:$E$10005,E654,[1]!Table1[N+1])</f>
        <v>0</v>
      </c>
      <c r="BL654" s="31">
        <f ca="1">SUMIF([1]route!$E$3:$E$10005,E654,[1]!Table1[N+2])</f>
        <v>0</v>
      </c>
      <c r="BM654" s="31">
        <f ca="1">SUMIF([1]route!$E$3:$E$10005,E654,[1]!Table1[N+3])</f>
        <v>0</v>
      </c>
      <c r="BN654" s="32">
        <f ca="1">SUMIF([1]route!$E$3:$E$10005,E654,[1]!Table1[N+4])</f>
        <v>0</v>
      </c>
      <c r="BP654" s="37">
        <f t="shared" si="230"/>
        <v>0</v>
      </c>
      <c r="BQ654" s="35">
        <f t="shared" ca="1" si="225"/>
        <v>0</v>
      </c>
      <c r="BR654" s="35">
        <f t="shared" ca="1" si="225"/>
        <v>0</v>
      </c>
      <c r="BS654" s="35">
        <f t="shared" ca="1" si="225"/>
        <v>0</v>
      </c>
      <c r="BT654" s="35">
        <f t="shared" ca="1" si="225"/>
        <v>0</v>
      </c>
      <c r="BU654" s="35">
        <f t="shared" ca="1" si="225"/>
        <v>0</v>
      </c>
      <c r="BV654" s="35">
        <f t="shared" ca="1" si="225"/>
        <v>0</v>
      </c>
      <c r="BW654" s="35">
        <f t="shared" ca="1" si="224"/>
        <v>0</v>
      </c>
      <c r="BX654" s="35">
        <f t="shared" ca="1" si="224"/>
        <v>0</v>
      </c>
      <c r="BY654" s="35">
        <f t="shared" ca="1" si="224"/>
        <v>0</v>
      </c>
      <c r="BZ654" s="35">
        <f t="shared" ca="1" si="224"/>
        <v>0</v>
      </c>
      <c r="CA654" s="35">
        <f t="shared" ca="1" si="224"/>
        <v>0</v>
      </c>
      <c r="CB654" s="35">
        <f t="shared" ca="1" si="224"/>
        <v>0</v>
      </c>
      <c r="CC654" s="35">
        <f t="shared" ca="1" si="223"/>
        <v>0</v>
      </c>
      <c r="CD654" s="35">
        <f t="shared" ca="1" si="223"/>
        <v>0</v>
      </c>
      <c r="CE654" s="35">
        <f t="shared" ca="1" si="223"/>
        <v>0</v>
      </c>
      <c r="CF654" s="35">
        <f t="shared" ca="1" si="223"/>
        <v>0</v>
      </c>
      <c r="CG654" s="35">
        <f t="shared" ca="1" si="223"/>
        <v>0</v>
      </c>
      <c r="CH654" s="35">
        <f t="shared" ca="1" si="223"/>
        <v>0</v>
      </c>
      <c r="CI654" s="35">
        <f t="shared" ca="1" si="223"/>
        <v>0</v>
      </c>
      <c r="CJ654" s="35">
        <f t="shared" ca="1" si="223"/>
        <v>0</v>
      </c>
      <c r="CK654" s="35">
        <f t="shared" ca="1" si="223"/>
        <v>0</v>
      </c>
      <c r="CL654" s="35">
        <f t="shared" ca="1" si="223"/>
        <v>0</v>
      </c>
      <c r="CM654" s="35">
        <f t="shared" ca="1" si="223"/>
        <v>0</v>
      </c>
      <c r="CN654" s="35">
        <f t="shared" ca="1" si="223"/>
        <v>0</v>
      </c>
      <c r="CO654" s="35">
        <f t="shared" ca="1" si="223"/>
        <v>0</v>
      </c>
      <c r="CP654" s="35">
        <f t="shared" ca="1" si="223"/>
        <v>0</v>
      </c>
      <c r="CQ654" s="35">
        <f t="shared" ca="1" si="223"/>
        <v>0</v>
      </c>
      <c r="CR654" s="35">
        <f t="shared" ca="1" si="231"/>
        <v>0</v>
      </c>
      <c r="CS654" s="35">
        <f t="shared" ca="1" si="226"/>
        <v>0</v>
      </c>
      <c r="CT654" s="35">
        <f t="shared" ca="1" si="226"/>
        <v>0</v>
      </c>
      <c r="CU654" s="35">
        <f t="shared" ca="1" si="226"/>
        <v>0</v>
      </c>
      <c r="CV654" s="35">
        <f t="shared" ca="1" si="226"/>
        <v>0</v>
      </c>
      <c r="CW654" s="38">
        <f t="shared" ca="1" si="226"/>
        <v>0</v>
      </c>
      <c r="CX654" s="38">
        <f t="shared" ca="1" si="226"/>
        <v>0</v>
      </c>
      <c r="CY654" s="38">
        <f t="shared" ca="1" si="222"/>
        <v>0</v>
      </c>
      <c r="CZ654" s="39">
        <f t="shared" ca="1" si="222"/>
        <v>0</v>
      </c>
      <c r="DA654" s="35"/>
    </row>
    <row r="655" spans="4:105" x14ac:dyDescent="0.3">
      <c r="D655" s="19"/>
      <c r="E655" s="20"/>
      <c r="F655" s="21"/>
      <c r="G655" s="21"/>
      <c r="H655" s="21"/>
      <c r="I655" s="19"/>
      <c r="J655" s="19"/>
      <c r="K655" s="21"/>
      <c r="L655" s="21"/>
      <c r="M655" s="22"/>
      <c r="N655" s="22"/>
      <c r="O655" s="19"/>
      <c r="P655" s="21"/>
      <c r="Q655" s="62" t="str">
        <f>'Cutting Rules'!AD655</f>
        <v>0------------</v>
      </c>
      <c r="R655" s="23"/>
      <c r="S655" s="24"/>
      <c r="T655" s="78" t="s">
        <v>547</v>
      </c>
      <c r="U655" s="19"/>
      <c r="V655" s="25"/>
      <c r="W655" s="26"/>
      <c r="X655" s="27"/>
      <c r="Y655" s="47"/>
      <c r="Z655" s="121" t="str">
        <f>IFERROR(VLOOKUP(E655,[1]route!$E$3:$BL$10005,59,0),"")&amp;IFERROR(VLOOKUP(E655,[1]route!$E$3:$BL$10005,60,0),"")</f>
        <v/>
      </c>
      <c r="AA655" s="28">
        <f t="shared" si="228"/>
        <v>0</v>
      </c>
      <c r="AB655" s="77">
        <f t="shared" si="229"/>
        <v>0</v>
      </c>
      <c r="AC655" s="4">
        <f t="shared" si="227"/>
        <v>1</v>
      </c>
      <c r="AD655" s="29">
        <v>0</v>
      </c>
      <c r="AE655" s="30">
        <f ca="1">SUMIF([1]route!$E$3:$E$10005,E655,[1]!Table1[1])</f>
        <v>0</v>
      </c>
      <c r="AF655" s="30">
        <f ca="1">SUMIF([1]route!$E$3:$E$10005,E655,[1]!Table1[2])</f>
        <v>0</v>
      </c>
      <c r="AG655" s="30">
        <f ca="1">SUMIF([1]route!$E$3:$E$10005,E655,[1]!Table1[3])</f>
        <v>0</v>
      </c>
      <c r="AH655" s="30">
        <f ca="1">SUMIF([1]route!$E$3:$E$10005,E655,[1]!Table1[4])</f>
        <v>0</v>
      </c>
      <c r="AI655" s="30">
        <f ca="1">SUMIF([1]route!$E$3:$E$10005,E655,[1]!Table1[5])</f>
        <v>0</v>
      </c>
      <c r="AJ655" s="30">
        <f ca="1">SUMIF([1]route!$E$3:$E$10005,E655,[1]!Table1[6])</f>
        <v>0</v>
      </c>
      <c r="AK655" s="30">
        <f ca="1">SUMIF([1]route!$E$3:$E$10005,E655,[1]!Table1[7])</f>
        <v>0</v>
      </c>
      <c r="AL655" s="30">
        <f ca="1">SUMIF([1]route!$E$3:$E$10005,E655,[1]!Table1[8])</f>
        <v>0</v>
      </c>
      <c r="AM655" s="30">
        <f ca="1">SUMIF([1]route!$E$3:$E$10005,E655,[1]!Table1[9])</f>
        <v>0</v>
      </c>
      <c r="AN655" s="30">
        <f ca="1">SUMIF([1]route!$E$3:$E$10005,E655,[1]!Table1[10])</f>
        <v>0</v>
      </c>
      <c r="AO655" s="30">
        <f ca="1">SUMIF([1]route!$E$3:$E$10005,E655,[1]!Table1[11])</f>
        <v>0</v>
      </c>
      <c r="AP655" s="30">
        <f ca="1">SUMIF([1]route!$E$3:$E$10005,E655,[1]!Table1[12])</f>
        <v>0</v>
      </c>
      <c r="AQ655" s="30">
        <f ca="1">SUMIF([1]route!$E$3:$E$10005,E655,[1]!Table1[13])</f>
        <v>0</v>
      </c>
      <c r="AR655" s="30">
        <f ca="1">SUMIF([1]route!$E$3:$E$10005,E655,[1]!Table1[14])</f>
        <v>0</v>
      </c>
      <c r="AS655" s="30">
        <f ca="1">SUMIF([1]route!$E$3:$E$10005,E655,[1]!Table1[15])</f>
        <v>0</v>
      </c>
      <c r="AT655" s="30">
        <f ca="1">SUMIF([1]route!$E$3:$E$10005,E655,[1]!Table1[16])</f>
        <v>0</v>
      </c>
      <c r="AU655" s="30">
        <f ca="1">SUMIF([1]route!$E$3:$E$10005,E655,[1]!Table1[17])</f>
        <v>0</v>
      </c>
      <c r="AV655" s="30">
        <f ca="1">SUMIF([1]route!$E$3:$E$10005,E655,[1]!Table1[18])</f>
        <v>0</v>
      </c>
      <c r="AW655" s="30">
        <f ca="1">SUMIF([1]route!$E$3:$E$10005,E655,[1]!Table1[19])</f>
        <v>0</v>
      </c>
      <c r="AX655" s="30">
        <f ca="1">SUMIF([1]route!$E$3:$E$10005,E655,[1]!Table1[20])</f>
        <v>0</v>
      </c>
      <c r="AY655" s="30">
        <f ca="1">SUMIF([1]route!$E$3:$E$10005,E655,[1]!Table1[21])</f>
        <v>0</v>
      </c>
      <c r="AZ655" s="30">
        <f ca="1">SUMIF([1]route!$E$3:$E$10005,E655,[1]!Table1[22])</f>
        <v>0</v>
      </c>
      <c r="BA655" s="30">
        <f ca="1">SUMIF([1]route!$E$3:$E$10005,E655,[1]!Table1[23])</f>
        <v>0</v>
      </c>
      <c r="BB655" s="30">
        <f ca="1">SUMIF([1]route!$E$3:$E$10005,E655,[1]!Table1[24])</f>
        <v>0</v>
      </c>
      <c r="BC655" s="30">
        <f ca="1">SUMIF([1]route!$E$3:$E$10005,E655,[1]!Table1[25])</f>
        <v>0</v>
      </c>
      <c r="BD655" s="30">
        <f ca="1">SUMIF([1]route!$E$3:$E$10005,E655,[1]!Table1[26])</f>
        <v>0</v>
      </c>
      <c r="BE655" s="30">
        <f ca="1">SUMIF([1]route!$E$3:$E$10005,E655,[1]!Table1[27])</f>
        <v>0</v>
      </c>
      <c r="BF655" s="30">
        <f ca="1">SUMIF([1]route!$E$3:$E$10005,E655,[1]!Table1[28])</f>
        <v>0</v>
      </c>
      <c r="BG655" s="30">
        <f ca="1">SUMIF([1]route!$E$3:$E$10005,E655,[1]!Table1[29])</f>
        <v>0</v>
      </c>
      <c r="BH655" s="30">
        <f ca="1">SUMIF([1]route!$E$3:$E$10005,E655,[1]!Table1[30])</f>
        <v>0</v>
      </c>
      <c r="BI655" s="30">
        <f ca="1">SUMIF([1]route!$E$3:$E$10005,E655,[1]!Table1[31])</f>
        <v>0</v>
      </c>
      <c r="BJ655" s="30">
        <f ca="1">SUMIF([1]route!$E$3:$E$10005,E655,[1]!Table1[Remain PO])</f>
        <v>0</v>
      </c>
      <c r="BK655" s="31">
        <f ca="1">SUMIF([1]route!$E$3:$E$10005,E655,[1]!Table1[N+1])</f>
        <v>0</v>
      </c>
      <c r="BL655" s="31">
        <f ca="1">SUMIF([1]route!$E$3:$E$10005,E655,[1]!Table1[N+2])</f>
        <v>0</v>
      </c>
      <c r="BM655" s="31">
        <f ca="1">SUMIF([1]route!$E$3:$E$10005,E655,[1]!Table1[N+3])</f>
        <v>0</v>
      </c>
      <c r="BN655" s="32">
        <f ca="1">SUMIF([1]route!$E$3:$E$10005,E655,[1]!Table1[N+4])</f>
        <v>0</v>
      </c>
      <c r="BP655" s="37">
        <f t="shared" si="230"/>
        <v>0</v>
      </c>
      <c r="BQ655" s="35">
        <f t="shared" ca="1" si="225"/>
        <v>0</v>
      </c>
      <c r="BR655" s="35">
        <f t="shared" ca="1" si="225"/>
        <v>0</v>
      </c>
      <c r="BS655" s="35">
        <f t="shared" ca="1" si="225"/>
        <v>0</v>
      </c>
      <c r="BT655" s="35">
        <f t="shared" ca="1" si="225"/>
        <v>0</v>
      </c>
      <c r="BU655" s="35">
        <f t="shared" ca="1" si="225"/>
        <v>0</v>
      </c>
      <c r="BV655" s="35">
        <f t="shared" ca="1" si="225"/>
        <v>0</v>
      </c>
      <c r="BW655" s="35">
        <f t="shared" ca="1" si="224"/>
        <v>0</v>
      </c>
      <c r="BX655" s="35">
        <f t="shared" ca="1" si="224"/>
        <v>0</v>
      </c>
      <c r="BY655" s="35">
        <f t="shared" ca="1" si="224"/>
        <v>0</v>
      </c>
      <c r="BZ655" s="35">
        <f t="shared" ca="1" si="224"/>
        <v>0</v>
      </c>
      <c r="CA655" s="35">
        <f t="shared" ca="1" si="224"/>
        <v>0</v>
      </c>
      <c r="CB655" s="35">
        <f t="shared" ca="1" si="224"/>
        <v>0</v>
      </c>
      <c r="CC655" s="35">
        <f t="shared" ca="1" si="223"/>
        <v>0</v>
      </c>
      <c r="CD655" s="35">
        <f t="shared" ca="1" si="223"/>
        <v>0</v>
      </c>
      <c r="CE655" s="35">
        <f t="shared" ca="1" si="223"/>
        <v>0</v>
      </c>
      <c r="CF655" s="35">
        <f t="shared" ca="1" si="223"/>
        <v>0</v>
      </c>
      <c r="CG655" s="35">
        <f t="shared" ca="1" si="223"/>
        <v>0</v>
      </c>
      <c r="CH655" s="35">
        <f t="shared" ca="1" si="223"/>
        <v>0</v>
      </c>
      <c r="CI655" s="35">
        <f t="shared" ca="1" si="223"/>
        <v>0</v>
      </c>
      <c r="CJ655" s="35">
        <f t="shared" ca="1" si="223"/>
        <v>0</v>
      </c>
      <c r="CK655" s="35">
        <f t="shared" ca="1" si="223"/>
        <v>0</v>
      </c>
      <c r="CL655" s="35">
        <f t="shared" ca="1" si="223"/>
        <v>0</v>
      </c>
      <c r="CM655" s="35">
        <f t="shared" ca="1" si="223"/>
        <v>0</v>
      </c>
      <c r="CN655" s="35">
        <f t="shared" ca="1" si="223"/>
        <v>0</v>
      </c>
      <c r="CO655" s="35">
        <f t="shared" ca="1" si="223"/>
        <v>0</v>
      </c>
      <c r="CP655" s="35">
        <f t="shared" ca="1" si="223"/>
        <v>0</v>
      </c>
      <c r="CQ655" s="35">
        <f t="shared" ca="1" si="223"/>
        <v>0</v>
      </c>
      <c r="CR655" s="35">
        <f t="shared" ca="1" si="231"/>
        <v>0</v>
      </c>
      <c r="CS655" s="35">
        <f t="shared" ca="1" si="226"/>
        <v>0</v>
      </c>
      <c r="CT655" s="35">
        <f t="shared" ca="1" si="226"/>
        <v>0</v>
      </c>
      <c r="CU655" s="35">
        <f t="shared" ca="1" si="226"/>
        <v>0</v>
      </c>
      <c r="CV655" s="35">
        <f t="shared" ca="1" si="226"/>
        <v>0</v>
      </c>
      <c r="CW655" s="38">
        <f t="shared" ca="1" si="226"/>
        <v>0</v>
      </c>
      <c r="CX655" s="38">
        <f t="shared" ca="1" si="226"/>
        <v>0</v>
      </c>
      <c r="CY655" s="38">
        <f t="shared" ca="1" si="222"/>
        <v>0</v>
      </c>
      <c r="CZ655" s="39">
        <f t="shared" ca="1" si="222"/>
        <v>0</v>
      </c>
      <c r="DA655" s="35"/>
    </row>
    <row r="656" spans="4:105" x14ac:dyDescent="0.3">
      <c r="D656" s="19"/>
      <c r="E656" s="20"/>
      <c r="F656" s="21"/>
      <c r="G656" s="21"/>
      <c r="H656" s="21"/>
      <c r="I656" s="19"/>
      <c r="J656" s="19"/>
      <c r="K656" s="21"/>
      <c r="L656" s="21"/>
      <c r="M656" s="22"/>
      <c r="N656" s="22"/>
      <c r="O656" s="19"/>
      <c r="P656" s="21"/>
      <c r="Q656" s="62" t="str">
        <f>'Cutting Rules'!AD656</f>
        <v>0------------</v>
      </c>
      <c r="R656" s="23"/>
      <c r="S656" s="24"/>
      <c r="T656" s="78" t="s">
        <v>547</v>
      </c>
      <c r="U656" s="19"/>
      <c r="V656" s="25"/>
      <c r="W656" s="26"/>
      <c r="X656" s="27"/>
      <c r="Y656" s="47"/>
      <c r="Z656" s="121" t="str">
        <f>IFERROR(VLOOKUP(E656,[1]route!$E$3:$BL$10005,59,0),"")&amp;IFERROR(VLOOKUP(E656,[1]route!$E$3:$BL$10005,60,0),"")</f>
        <v/>
      </c>
      <c r="AA656" s="28">
        <f t="shared" si="228"/>
        <v>0</v>
      </c>
      <c r="AB656" s="77">
        <f t="shared" si="229"/>
        <v>0</v>
      </c>
      <c r="AC656" s="4">
        <f t="shared" si="227"/>
        <v>1</v>
      </c>
      <c r="AD656" s="29">
        <v>0</v>
      </c>
      <c r="AE656" s="30">
        <f ca="1">SUMIF([1]route!$E$3:$E$10005,E656,[1]!Table1[1])</f>
        <v>0</v>
      </c>
      <c r="AF656" s="30">
        <f ca="1">SUMIF([1]route!$E$3:$E$10005,E656,[1]!Table1[2])</f>
        <v>0</v>
      </c>
      <c r="AG656" s="30">
        <f ca="1">SUMIF([1]route!$E$3:$E$10005,E656,[1]!Table1[3])</f>
        <v>0</v>
      </c>
      <c r="AH656" s="30">
        <f ca="1">SUMIF([1]route!$E$3:$E$10005,E656,[1]!Table1[4])</f>
        <v>0</v>
      </c>
      <c r="AI656" s="30">
        <f ca="1">SUMIF([1]route!$E$3:$E$10005,E656,[1]!Table1[5])</f>
        <v>0</v>
      </c>
      <c r="AJ656" s="30">
        <f ca="1">SUMIF([1]route!$E$3:$E$10005,E656,[1]!Table1[6])</f>
        <v>0</v>
      </c>
      <c r="AK656" s="30">
        <f ca="1">SUMIF([1]route!$E$3:$E$10005,E656,[1]!Table1[7])</f>
        <v>0</v>
      </c>
      <c r="AL656" s="30">
        <f ca="1">SUMIF([1]route!$E$3:$E$10005,E656,[1]!Table1[8])</f>
        <v>0</v>
      </c>
      <c r="AM656" s="30">
        <f ca="1">SUMIF([1]route!$E$3:$E$10005,E656,[1]!Table1[9])</f>
        <v>0</v>
      </c>
      <c r="AN656" s="30">
        <f ca="1">SUMIF([1]route!$E$3:$E$10005,E656,[1]!Table1[10])</f>
        <v>0</v>
      </c>
      <c r="AO656" s="30">
        <f ca="1">SUMIF([1]route!$E$3:$E$10005,E656,[1]!Table1[11])</f>
        <v>0</v>
      </c>
      <c r="AP656" s="30">
        <f ca="1">SUMIF([1]route!$E$3:$E$10005,E656,[1]!Table1[12])</f>
        <v>0</v>
      </c>
      <c r="AQ656" s="30">
        <f ca="1">SUMIF([1]route!$E$3:$E$10005,E656,[1]!Table1[13])</f>
        <v>0</v>
      </c>
      <c r="AR656" s="30">
        <f ca="1">SUMIF([1]route!$E$3:$E$10005,E656,[1]!Table1[14])</f>
        <v>0</v>
      </c>
      <c r="AS656" s="30">
        <f ca="1">SUMIF([1]route!$E$3:$E$10005,E656,[1]!Table1[15])</f>
        <v>0</v>
      </c>
      <c r="AT656" s="30">
        <f ca="1">SUMIF([1]route!$E$3:$E$10005,E656,[1]!Table1[16])</f>
        <v>0</v>
      </c>
      <c r="AU656" s="30">
        <f ca="1">SUMIF([1]route!$E$3:$E$10005,E656,[1]!Table1[17])</f>
        <v>0</v>
      </c>
      <c r="AV656" s="30">
        <f ca="1">SUMIF([1]route!$E$3:$E$10005,E656,[1]!Table1[18])</f>
        <v>0</v>
      </c>
      <c r="AW656" s="30">
        <f ca="1">SUMIF([1]route!$E$3:$E$10005,E656,[1]!Table1[19])</f>
        <v>0</v>
      </c>
      <c r="AX656" s="30">
        <f ca="1">SUMIF([1]route!$E$3:$E$10005,E656,[1]!Table1[20])</f>
        <v>0</v>
      </c>
      <c r="AY656" s="30">
        <f ca="1">SUMIF([1]route!$E$3:$E$10005,E656,[1]!Table1[21])</f>
        <v>0</v>
      </c>
      <c r="AZ656" s="30">
        <f ca="1">SUMIF([1]route!$E$3:$E$10005,E656,[1]!Table1[22])</f>
        <v>0</v>
      </c>
      <c r="BA656" s="30">
        <f ca="1">SUMIF([1]route!$E$3:$E$10005,E656,[1]!Table1[23])</f>
        <v>0</v>
      </c>
      <c r="BB656" s="30">
        <f ca="1">SUMIF([1]route!$E$3:$E$10005,E656,[1]!Table1[24])</f>
        <v>0</v>
      </c>
      <c r="BC656" s="30">
        <f ca="1">SUMIF([1]route!$E$3:$E$10005,E656,[1]!Table1[25])</f>
        <v>0</v>
      </c>
      <c r="BD656" s="30">
        <f ca="1">SUMIF([1]route!$E$3:$E$10005,E656,[1]!Table1[26])</f>
        <v>0</v>
      </c>
      <c r="BE656" s="30">
        <f ca="1">SUMIF([1]route!$E$3:$E$10005,E656,[1]!Table1[27])</f>
        <v>0</v>
      </c>
      <c r="BF656" s="30">
        <f ca="1">SUMIF([1]route!$E$3:$E$10005,E656,[1]!Table1[28])</f>
        <v>0</v>
      </c>
      <c r="BG656" s="30">
        <f ca="1">SUMIF([1]route!$E$3:$E$10005,E656,[1]!Table1[29])</f>
        <v>0</v>
      </c>
      <c r="BH656" s="30">
        <f ca="1">SUMIF([1]route!$E$3:$E$10005,E656,[1]!Table1[30])</f>
        <v>0</v>
      </c>
      <c r="BI656" s="30">
        <f ca="1">SUMIF([1]route!$E$3:$E$10005,E656,[1]!Table1[31])</f>
        <v>0</v>
      </c>
      <c r="BJ656" s="30">
        <f ca="1">SUMIF([1]route!$E$3:$E$10005,E656,[1]!Table1[Remain PO])</f>
        <v>0</v>
      </c>
      <c r="BK656" s="31">
        <f ca="1">SUMIF([1]route!$E$3:$E$10005,E656,[1]!Table1[N+1])</f>
        <v>0</v>
      </c>
      <c r="BL656" s="31">
        <f ca="1">SUMIF([1]route!$E$3:$E$10005,E656,[1]!Table1[N+2])</f>
        <v>0</v>
      </c>
      <c r="BM656" s="31">
        <f ca="1">SUMIF([1]route!$E$3:$E$10005,E656,[1]!Table1[N+3])</f>
        <v>0</v>
      </c>
      <c r="BN656" s="32">
        <f ca="1">SUMIF([1]route!$E$3:$E$10005,E656,[1]!Table1[N+4])</f>
        <v>0</v>
      </c>
      <c r="BP656" s="37">
        <f t="shared" si="230"/>
        <v>0</v>
      </c>
      <c r="BQ656" s="35">
        <f t="shared" ca="1" si="225"/>
        <v>0</v>
      </c>
      <c r="BR656" s="35">
        <f t="shared" ca="1" si="225"/>
        <v>0</v>
      </c>
      <c r="BS656" s="35">
        <f t="shared" ca="1" si="225"/>
        <v>0</v>
      </c>
      <c r="BT656" s="35">
        <f t="shared" ca="1" si="225"/>
        <v>0</v>
      </c>
      <c r="BU656" s="35">
        <f t="shared" ca="1" si="225"/>
        <v>0</v>
      </c>
      <c r="BV656" s="35">
        <f t="shared" ca="1" si="225"/>
        <v>0</v>
      </c>
      <c r="BW656" s="35">
        <f t="shared" ca="1" si="224"/>
        <v>0</v>
      </c>
      <c r="BX656" s="35">
        <f t="shared" ca="1" si="224"/>
        <v>0</v>
      </c>
      <c r="BY656" s="35">
        <f t="shared" ca="1" si="224"/>
        <v>0</v>
      </c>
      <c r="BZ656" s="35">
        <f t="shared" ca="1" si="224"/>
        <v>0</v>
      </c>
      <c r="CA656" s="35">
        <f t="shared" ca="1" si="224"/>
        <v>0</v>
      </c>
      <c r="CB656" s="35">
        <f t="shared" ca="1" si="224"/>
        <v>0</v>
      </c>
      <c r="CC656" s="35">
        <f t="shared" ca="1" si="223"/>
        <v>0</v>
      </c>
      <c r="CD656" s="35">
        <f t="shared" ca="1" si="223"/>
        <v>0</v>
      </c>
      <c r="CE656" s="35">
        <f t="shared" ca="1" si="223"/>
        <v>0</v>
      </c>
      <c r="CF656" s="35">
        <f t="shared" ca="1" si="223"/>
        <v>0</v>
      </c>
      <c r="CG656" s="35">
        <f t="shared" ca="1" si="223"/>
        <v>0</v>
      </c>
      <c r="CH656" s="35">
        <f t="shared" ca="1" si="223"/>
        <v>0</v>
      </c>
      <c r="CI656" s="35">
        <f t="shared" ca="1" si="223"/>
        <v>0</v>
      </c>
      <c r="CJ656" s="35">
        <f t="shared" ca="1" si="223"/>
        <v>0</v>
      </c>
      <c r="CK656" s="35">
        <f t="shared" ca="1" si="223"/>
        <v>0</v>
      </c>
      <c r="CL656" s="35">
        <f t="shared" ca="1" si="223"/>
        <v>0</v>
      </c>
      <c r="CM656" s="35">
        <f t="shared" ca="1" si="223"/>
        <v>0</v>
      </c>
      <c r="CN656" s="35">
        <f t="shared" ca="1" si="223"/>
        <v>0</v>
      </c>
      <c r="CO656" s="35">
        <f t="shared" ca="1" si="223"/>
        <v>0</v>
      </c>
      <c r="CP656" s="35">
        <f t="shared" ca="1" si="223"/>
        <v>0</v>
      </c>
      <c r="CQ656" s="35">
        <f t="shared" ca="1" si="223"/>
        <v>0</v>
      </c>
      <c r="CR656" s="35">
        <f t="shared" ca="1" si="231"/>
        <v>0</v>
      </c>
      <c r="CS656" s="35">
        <f t="shared" ca="1" si="226"/>
        <v>0</v>
      </c>
      <c r="CT656" s="35">
        <f t="shared" ca="1" si="226"/>
        <v>0</v>
      </c>
      <c r="CU656" s="35">
        <f t="shared" ca="1" si="226"/>
        <v>0</v>
      </c>
      <c r="CV656" s="35">
        <f t="shared" ca="1" si="226"/>
        <v>0</v>
      </c>
      <c r="CW656" s="38">
        <f t="shared" ca="1" si="226"/>
        <v>0</v>
      </c>
      <c r="CX656" s="38">
        <f t="shared" ca="1" si="226"/>
        <v>0</v>
      </c>
      <c r="CY656" s="38">
        <f t="shared" ca="1" si="222"/>
        <v>0</v>
      </c>
      <c r="CZ656" s="39">
        <f t="shared" ca="1" si="222"/>
        <v>0</v>
      </c>
      <c r="DA656" s="35"/>
    </row>
    <row r="657" spans="4:105" x14ac:dyDescent="0.3">
      <c r="D657" s="19"/>
      <c r="E657" s="20"/>
      <c r="F657" s="21"/>
      <c r="G657" s="21"/>
      <c r="H657" s="21"/>
      <c r="I657" s="19"/>
      <c r="J657" s="19"/>
      <c r="K657" s="21"/>
      <c r="L657" s="21"/>
      <c r="M657" s="22"/>
      <c r="N657" s="22"/>
      <c r="O657" s="19"/>
      <c r="P657" s="21"/>
      <c r="Q657" s="62" t="str">
        <f>'Cutting Rules'!AD657</f>
        <v>0------------</v>
      </c>
      <c r="R657" s="23"/>
      <c r="S657" s="24"/>
      <c r="T657" s="78" t="s">
        <v>547</v>
      </c>
      <c r="U657" s="19"/>
      <c r="V657" s="25"/>
      <c r="W657" s="26"/>
      <c r="X657" s="27"/>
      <c r="Y657" s="47"/>
      <c r="Z657" s="121" t="str">
        <f>IFERROR(VLOOKUP(E657,[1]route!$E$3:$BL$10005,59,0),"")&amp;IFERROR(VLOOKUP(E657,[1]route!$E$3:$BL$10005,60,0),"")</f>
        <v/>
      </c>
      <c r="AA657" s="28">
        <f t="shared" si="228"/>
        <v>0</v>
      </c>
      <c r="AB657" s="77">
        <f t="shared" si="229"/>
        <v>0</v>
      </c>
      <c r="AC657" s="4">
        <f t="shared" si="227"/>
        <v>1</v>
      </c>
      <c r="AD657" s="29">
        <v>0</v>
      </c>
      <c r="AE657" s="30">
        <f ca="1">SUMIF([1]route!$E$3:$E$10005,E657,[1]!Table1[1])</f>
        <v>0</v>
      </c>
      <c r="AF657" s="30">
        <f ca="1">SUMIF([1]route!$E$3:$E$10005,E657,[1]!Table1[2])</f>
        <v>0</v>
      </c>
      <c r="AG657" s="30">
        <f ca="1">SUMIF([1]route!$E$3:$E$10005,E657,[1]!Table1[3])</f>
        <v>0</v>
      </c>
      <c r="AH657" s="30">
        <f ca="1">SUMIF([1]route!$E$3:$E$10005,E657,[1]!Table1[4])</f>
        <v>0</v>
      </c>
      <c r="AI657" s="30">
        <f ca="1">SUMIF([1]route!$E$3:$E$10005,E657,[1]!Table1[5])</f>
        <v>0</v>
      </c>
      <c r="AJ657" s="30">
        <f ca="1">SUMIF([1]route!$E$3:$E$10005,E657,[1]!Table1[6])</f>
        <v>0</v>
      </c>
      <c r="AK657" s="30">
        <f ca="1">SUMIF([1]route!$E$3:$E$10005,E657,[1]!Table1[7])</f>
        <v>0</v>
      </c>
      <c r="AL657" s="30">
        <f ca="1">SUMIF([1]route!$E$3:$E$10005,E657,[1]!Table1[8])</f>
        <v>0</v>
      </c>
      <c r="AM657" s="30">
        <f ca="1">SUMIF([1]route!$E$3:$E$10005,E657,[1]!Table1[9])</f>
        <v>0</v>
      </c>
      <c r="AN657" s="30">
        <f ca="1">SUMIF([1]route!$E$3:$E$10005,E657,[1]!Table1[10])</f>
        <v>0</v>
      </c>
      <c r="AO657" s="30">
        <f ca="1">SUMIF([1]route!$E$3:$E$10005,E657,[1]!Table1[11])</f>
        <v>0</v>
      </c>
      <c r="AP657" s="30">
        <f ca="1">SUMIF([1]route!$E$3:$E$10005,E657,[1]!Table1[12])</f>
        <v>0</v>
      </c>
      <c r="AQ657" s="30">
        <f ca="1">SUMIF([1]route!$E$3:$E$10005,E657,[1]!Table1[13])</f>
        <v>0</v>
      </c>
      <c r="AR657" s="30">
        <f ca="1">SUMIF([1]route!$E$3:$E$10005,E657,[1]!Table1[14])</f>
        <v>0</v>
      </c>
      <c r="AS657" s="30">
        <f ca="1">SUMIF([1]route!$E$3:$E$10005,E657,[1]!Table1[15])</f>
        <v>0</v>
      </c>
      <c r="AT657" s="30">
        <f ca="1">SUMIF([1]route!$E$3:$E$10005,E657,[1]!Table1[16])</f>
        <v>0</v>
      </c>
      <c r="AU657" s="30">
        <f ca="1">SUMIF([1]route!$E$3:$E$10005,E657,[1]!Table1[17])</f>
        <v>0</v>
      </c>
      <c r="AV657" s="30">
        <f ca="1">SUMIF([1]route!$E$3:$E$10005,E657,[1]!Table1[18])</f>
        <v>0</v>
      </c>
      <c r="AW657" s="30">
        <f ca="1">SUMIF([1]route!$E$3:$E$10005,E657,[1]!Table1[19])</f>
        <v>0</v>
      </c>
      <c r="AX657" s="30">
        <f ca="1">SUMIF([1]route!$E$3:$E$10005,E657,[1]!Table1[20])</f>
        <v>0</v>
      </c>
      <c r="AY657" s="30">
        <f ca="1">SUMIF([1]route!$E$3:$E$10005,E657,[1]!Table1[21])</f>
        <v>0</v>
      </c>
      <c r="AZ657" s="30">
        <f ca="1">SUMIF([1]route!$E$3:$E$10005,E657,[1]!Table1[22])</f>
        <v>0</v>
      </c>
      <c r="BA657" s="30">
        <f ca="1">SUMIF([1]route!$E$3:$E$10005,E657,[1]!Table1[23])</f>
        <v>0</v>
      </c>
      <c r="BB657" s="30">
        <f ca="1">SUMIF([1]route!$E$3:$E$10005,E657,[1]!Table1[24])</f>
        <v>0</v>
      </c>
      <c r="BC657" s="30">
        <f ca="1">SUMIF([1]route!$E$3:$E$10005,E657,[1]!Table1[25])</f>
        <v>0</v>
      </c>
      <c r="BD657" s="30">
        <f ca="1">SUMIF([1]route!$E$3:$E$10005,E657,[1]!Table1[26])</f>
        <v>0</v>
      </c>
      <c r="BE657" s="30">
        <f ca="1">SUMIF([1]route!$E$3:$E$10005,E657,[1]!Table1[27])</f>
        <v>0</v>
      </c>
      <c r="BF657" s="30">
        <f ca="1">SUMIF([1]route!$E$3:$E$10005,E657,[1]!Table1[28])</f>
        <v>0</v>
      </c>
      <c r="BG657" s="30">
        <f ca="1">SUMIF([1]route!$E$3:$E$10005,E657,[1]!Table1[29])</f>
        <v>0</v>
      </c>
      <c r="BH657" s="30">
        <f ca="1">SUMIF([1]route!$E$3:$E$10005,E657,[1]!Table1[30])</f>
        <v>0</v>
      </c>
      <c r="BI657" s="30">
        <f ca="1">SUMIF([1]route!$E$3:$E$10005,E657,[1]!Table1[31])</f>
        <v>0</v>
      </c>
      <c r="BJ657" s="30">
        <f ca="1">SUMIF([1]route!$E$3:$E$10005,E657,[1]!Table1[Remain PO])</f>
        <v>0</v>
      </c>
      <c r="BK657" s="31">
        <f ca="1">SUMIF([1]route!$E$3:$E$10005,E657,[1]!Table1[N+1])</f>
        <v>0</v>
      </c>
      <c r="BL657" s="31">
        <f ca="1">SUMIF([1]route!$E$3:$E$10005,E657,[1]!Table1[N+2])</f>
        <v>0</v>
      </c>
      <c r="BM657" s="31">
        <f ca="1">SUMIF([1]route!$E$3:$E$10005,E657,[1]!Table1[N+3])</f>
        <v>0</v>
      </c>
      <c r="BN657" s="32">
        <f ca="1">SUMIF([1]route!$E$3:$E$10005,E657,[1]!Table1[N+4])</f>
        <v>0</v>
      </c>
      <c r="BP657" s="37">
        <f t="shared" si="230"/>
        <v>0</v>
      </c>
      <c r="BQ657" s="35">
        <f t="shared" ca="1" si="225"/>
        <v>0</v>
      </c>
      <c r="BR657" s="35">
        <f t="shared" ca="1" si="225"/>
        <v>0</v>
      </c>
      <c r="BS657" s="35">
        <f t="shared" ca="1" si="225"/>
        <v>0</v>
      </c>
      <c r="BT657" s="35">
        <f t="shared" ca="1" si="225"/>
        <v>0</v>
      </c>
      <c r="BU657" s="35">
        <f t="shared" ca="1" si="225"/>
        <v>0</v>
      </c>
      <c r="BV657" s="35">
        <f t="shared" ca="1" si="225"/>
        <v>0</v>
      </c>
      <c r="BW657" s="35">
        <f t="shared" ca="1" si="224"/>
        <v>0</v>
      </c>
      <c r="BX657" s="35">
        <f t="shared" ca="1" si="224"/>
        <v>0</v>
      </c>
      <c r="BY657" s="35">
        <f t="shared" ca="1" si="224"/>
        <v>0</v>
      </c>
      <c r="BZ657" s="35">
        <f t="shared" ca="1" si="224"/>
        <v>0</v>
      </c>
      <c r="CA657" s="35">
        <f t="shared" ca="1" si="224"/>
        <v>0</v>
      </c>
      <c r="CB657" s="35">
        <f t="shared" ca="1" si="224"/>
        <v>0</v>
      </c>
      <c r="CC657" s="35">
        <f t="shared" ca="1" si="223"/>
        <v>0</v>
      </c>
      <c r="CD657" s="35">
        <f t="shared" ca="1" si="223"/>
        <v>0</v>
      </c>
      <c r="CE657" s="35">
        <f t="shared" ca="1" si="223"/>
        <v>0</v>
      </c>
      <c r="CF657" s="35">
        <f t="shared" ca="1" si="223"/>
        <v>0</v>
      </c>
      <c r="CG657" s="35">
        <f t="shared" ca="1" si="223"/>
        <v>0</v>
      </c>
      <c r="CH657" s="35">
        <f t="shared" ca="1" si="223"/>
        <v>0</v>
      </c>
      <c r="CI657" s="35">
        <f t="shared" ca="1" si="223"/>
        <v>0</v>
      </c>
      <c r="CJ657" s="35">
        <f t="shared" ca="1" si="223"/>
        <v>0</v>
      </c>
      <c r="CK657" s="35">
        <f t="shared" ca="1" si="223"/>
        <v>0</v>
      </c>
      <c r="CL657" s="35">
        <f t="shared" ca="1" si="223"/>
        <v>0</v>
      </c>
      <c r="CM657" s="35">
        <f t="shared" ca="1" si="223"/>
        <v>0</v>
      </c>
      <c r="CN657" s="35">
        <f t="shared" ca="1" si="223"/>
        <v>0</v>
      </c>
      <c r="CO657" s="35">
        <f t="shared" ca="1" si="223"/>
        <v>0</v>
      </c>
      <c r="CP657" s="35">
        <f t="shared" ca="1" si="223"/>
        <v>0</v>
      </c>
      <c r="CQ657" s="35">
        <f t="shared" ca="1" si="223"/>
        <v>0</v>
      </c>
      <c r="CR657" s="35">
        <f t="shared" ca="1" si="231"/>
        <v>0</v>
      </c>
      <c r="CS657" s="35">
        <f t="shared" ca="1" si="226"/>
        <v>0</v>
      </c>
      <c r="CT657" s="35">
        <f t="shared" ca="1" si="226"/>
        <v>0</v>
      </c>
      <c r="CU657" s="35">
        <f t="shared" ca="1" si="226"/>
        <v>0</v>
      </c>
      <c r="CV657" s="35">
        <f t="shared" ca="1" si="226"/>
        <v>0</v>
      </c>
      <c r="CW657" s="38">
        <f t="shared" ca="1" si="226"/>
        <v>0</v>
      </c>
      <c r="CX657" s="38">
        <f t="shared" ca="1" si="226"/>
        <v>0</v>
      </c>
      <c r="CY657" s="38">
        <f t="shared" ca="1" si="222"/>
        <v>0</v>
      </c>
      <c r="CZ657" s="39">
        <f t="shared" ca="1" si="222"/>
        <v>0</v>
      </c>
      <c r="DA657" s="35"/>
    </row>
    <row r="658" spans="4:105" x14ac:dyDescent="0.3">
      <c r="D658" s="19"/>
      <c r="E658" s="20"/>
      <c r="F658" s="21"/>
      <c r="G658" s="21"/>
      <c r="H658" s="21"/>
      <c r="I658" s="19"/>
      <c r="J658" s="19"/>
      <c r="K658" s="21"/>
      <c r="L658" s="21"/>
      <c r="M658" s="22"/>
      <c r="N658" s="22"/>
      <c r="O658" s="19"/>
      <c r="P658" s="21"/>
      <c r="Q658" s="62" t="str">
        <f>'Cutting Rules'!AD658</f>
        <v>0------------</v>
      </c>
      <c r="R658" s="23"/>
      <c r="S658" s="24"/>
      <c r="T658" s="78" t="s">
        <v>547</v>
      </c>
      <c r="U658" s="19"/>
      <c r="V658" s="25"/>
      <c r="W658" s="26"/>
      <c r="X658" s="27"/>
      <c r="Y658" s="47"/>
      <c r="Z658" s="121" t="str">
        <f>IFERROR(VLOOKUP(E658,[1]route!$E$3:$BL$10005,59,0),"")&amp;IFERROR(VLOOKUP(E658,[1]route!$E$3:$BL$10005,60,0),"")</f>
        <v/>
      </c>
      <c r="AA658" s="28">
        <f t="shared" si="228"/>
        <v>0</v>
      </c>
      <c r="AB658" s="77">
        <f t="shared" si="229"/>
        <v>0</v>
      </c>
      <c r="AC658" s="4">
        <f t="shared" si="227"/>
        <v>1</v>
      </c>
      <c r="AD658" s="29">
        <v>0</v>
      </c>
      <c r="AE658" s="30">
        <f ca="1">SUMIF([1]route!$E$3:$E$10005,E658,[1]!Table1[1])</f>
        <v>0</v>
      </c>
      <c r="AF658" s="30">
        <f ca="1">SUMIF([1]route!$E$3:$E$10005,E658,[1]!Table1[2])</f>
        <v>0</v>
      </c>
      <c r="AG658" s="30">
        <f ca="1">SUMIF([1]route!$E$3:$E$10005,E658,[1]!Table1[3])</f>
        <v>0</v>
      </c>
      <c r="AH658" s="30">
        <f ca="1">SUMIF([1]route!$E$3:$E$10005,E658,[1]!Table1[4])</f>
        <v>0</v>
      </c>
      <c r="AI658" s="30">
        <f ca="1">SUMIF([1]route!$E$3:$E$10005,E658,[1]!Table1[5])</f>
        <v>0</v>
      </c>
      <c r="AJ658" s="30">
        <f ca="1">SUMIF([1]route!$E$3:$E$10005,E658,[1]!Table1[6])</f>
        <v>0</v>
      </c>
      <c r="AK658" s="30">
        <f ca="1">SUMIF([1]route!$E$3:$E$10005,E658,[1]!Table1[7])</f>
        <v>0</v>
      </c>
      <c r="AL658" s="30">
        <f ca="1">SUMIF([1]route!$E$3:$E$10005,E658,[1]!Table1[8])</f>
        <v>0</v>
      </c>
      <c r="AM658" s="30">
        <f ca="1">SUMIF([1]route!$E$3:$E$10005,E658,[1]!Table1[9])</f>
        <v>0</v>
      </c>
      <c r="AN658" s="30">
        <f ca="1">SUMIF([1]route!$E$3:$E$10005,E658,[1]!Table1[10])</f>
        <v>0</v>
      </c>
      <c r="AO658" s="30">
        <f ca="1">SUMIF([1]route!$E$3:$E$10005,E658,[1]!Table1[11])</f>
        <v>0</v>
      </c>
      <c r="AP658" s="30">
        <f ca="1">SUMIF([1]route!$E$3:$E$10005,E658,[1]!Table1[12])</f>
        <v>0</v>
      </c>
      <c r="AQ658" s="30">
        <f ca="1">SUMIF([1]route!$E$3:$E$10005,E658,[1]!Table1[13])</f>
        <v>0</v>
      </c>
      <c r="AR658" s="30">
        <f ca="1">SUMIF([1]route!$E$3:$E$10005,E658,[1]!Table1[14])</f>
        <v>0</v>
      </c>
      <c r="AS658" s="30">
        <f ca="1">SUMIF([1]route!$E$3:$E$10005,E658,[1]!Table1[15])</f>
        <v>0</v>
      </c>
      <c r="AT658" s="30">
        <f ca="1">SUMIF([1]route!$E$3:$E$10005,E658,[1]!Table1[16])</f>
        <v>0</v>
      </c>
      <c r="AU658" s="30">
        <f ca="1">SUMIF([1]route!$E$3:$E$10005,E658,[1]!Table1[17])</f>
        <v>0</v>
      </c>
      <c r="AV658" s="30">
        <f ca="1">SUMIF([1]route!$E$3:$E$10005,E658,[1]!Table1[18])</f>
        <v>0</v>
      </c>
      <c r="AW658" s="30">
        <f ca="1">SUMIF([1]route!$E$3:$E$10005,E658,[1]!Table1[19])</f>
        <v>0</v>
      </c>
      <c r="AX658" s="30">
        <f ca="1">SUMIF([1]route!$E$3:$E$10005,E658,[1]!Table1[20])</f>
        <v>0</v>
      </c>
      <c r="AY658" s="30">
        <f ca="1">SUMIF([1]route!$E$3:$E$10005,E658,[1]!Table1[21])</f>
        <v>0</v>
      </c>
      <c r="AZ658" s="30">
        <f ca="1">SUMIF([1]route!$E$3:$E$10005,E658,[1]!Table1[22])</f>
        <v>0</v>
      </c>
      <c r="BA658" s="30">
        <f ca="1">SUMIF([1]route!$E$3:$E$10005,E658,[1]!Table1[23])</f>
        <v>0</v>
      </c>
      <c r="BB658" s="30">
        <f ca="1">SUMIF([1]route!$E$3:$E$10005,E658,[1]!Table1[24])</f>
        <v>0</v>
      </c>
      <c r="BC658" s="30">
        <f ca="1">SUMIF([1]route!$E$3:$E$10005,E658,[1]!Table1[25])</f>
        <v>0</v>
      </c>
      <c r="BD658" s="30">
        <f ca="1">SUMIF([1]route!$E$3:$E$10005,E658,[1]!Table1[26])</f>
        <v>0</v>
      </c>
      <c r="BE658" s="30">
        <f ca="1">SUMIF([1]route!$E$3:$E$10005,E658,[1]!Table1[27])</f>
        <v>0</v>
      </c>
      <c r="BF658" s="30">
        <f ca="1">SUMIF([1]route!$E$3:$E$10005,E658,[1]!Table1[28])</f>
        <v>0</v>
      </c>
      <c r="BG658" s="30">
        <f ca="1">SUMIF([1]route!$E$3:$E$10005,E658,[1]!Table1[29])</f>
        <v>0</v>
      </c>
      <c r="BH658" s="30">
        <f ca="1">SUMIF([1]route!$E$3:$E$10005,E658,[1]!Table1[30])</f>
        <v>0</v>
      </c>
      <c r="BI658" s="30">
        <f ca="1">SUMIF([1]route!$E$3:$E$10005,E658,[1]!Table1[31])</f>
        <v>0</v>
      </c>
      <c r="BJ658" s="30">
        <f ca="1">SUMIF([1]route!$E$3:$E$10005,E658,[1]!Table1[Remain PO])</f>
        <v>0</v>
      </c>
      <c r="BK658" s="31">
        <f ca="1">SUMIF([1]route!$E$3:$E$10005,E658,[1]!Table1[N+1])</f>
        <v>0</v>
      </c>
      <c r="BL658" s="31">
        <f ca="1">SUMIF([1]route!$E$3:$E$10005,E658,[1]!Table1[N+2])</f>
        <v>0</v>
      </c>
      <c r="BM658" s="31">
        <f ca="1">SUMIF([1]route!$E$3:$E$10005,E658,[1]!Table1[N+3])</f>
        <v>0</v>
      </c>
      <c r="BN658" s="32">
        <f ca="1">SUMIF([1]route!$E$3:$E$10005,E658,[1]!Table1[N+4])</f>
        <v>0</v>
      </c>
      <c r="BP658" s="37">
        <f t="shared" si="230"/>
        <v>0</v>
      </c>
      <c r="BQ658" s="35">
        <f t="shared" ca="1" si="225"/>
        <v>0</v>
      </c>
      <c r="BR658" s="35">
        <f t="shared" ca="1" si="225"/>
        <v>0</v>
      </c>
      <c r="BS658" s="35">
        <f t="shared" ca="1" si="225"/>
        <v>0</v>
      </c>
      <c r="BT658" s="35">
        <f t="shared" ca="1" si="225"/>
        <v>0</v>
      </c>
      <c r="BU658" s="35">
        <f t="shared" ca="1" si="225"/>
        <v>0</v>
      </c>
      <c r="BV658" s="35">
        <f t="shared" ca="1" si="225"/>
        <v>0</v>
      </c>
      <c r="BW658" s="35">
        <f t="shared" ca="1" si="224"/>
        <v>0</v>
      </c>
      <c r="BX658" s="35">
        <f t="shared" ca="1" si="224"/>
        <v>0</v>
      </c>
      <c r="BY658" s="35">
        <f t="shared" ca="1" si="224"/>
        <v>0</v>
      </c>
      <c r="BZ658" s="35">
        <f t="shared" ca="1" si="224"/>
        <v>0</v>
      </c>
      <c r="CA658" s="35">
        <f t="shared" ca="1" si="224"/>
        <v>0</v>
      </c>
      <c r="CB658" s="35">
        <f t="shared" ca="1" si="224"/>
        <v>0</v>
      </c>
      <c r="CC658" s="35">
        <f t="shared" ca="1" si="223"/>
        <v>0</v>
      </c>
      <c r="CD658" s="35">
        <f t="shared" ca="1" si="223"/>
        <v>0</v>
      </c>
      <c r="CE658" s="35">
        <f t="shared" ca="1" si="223"/>
        <v>0</v>
      </c>
      <c r="CF658" s="35">
        <f t="shared" ca="1" si="223"/>
        <v>0</v>
      </c>
      <c r="CG658" s="35">
        <f t="shared" ca="1" si="223"/>
        <v>0</v>
      </c>
      <c r="CH658" s="35">
        <f t="shared" ca="1" si="223"/>
        <v>0</v>
      </c>
      <c r="CI658" s="35">
        <f t="shared" ca="1" si="223"/>
        <v>0</v>
      </c>
      <c r="CJ658" s="35">
        <f t="shared" ca="1" si="223"/>
        <v>0</v>
      </c>
      <c r="CK658" s="35">
        <f t="shared" ca="1" si="223"/>
        <v>0</v>
      </c>
      <c r="CL658" s="35">
        <f t="shared" ca="1" si="223"/>
        <v>0</v>
      </c>
      <c r="CM658" s="35">
        <f t="shared" ca="1" si="223"/>
        <v>0</v>
      </c>
      <c r="CN658" s="35">
        <f t="shared" ca="1" si="223"/>
        <v>0</v>
      </c>
      <c r="CO658" s="35">
        <f t="shared" ca="1" si="223"/>
        <v>0</v>
      </c>
      <c r="CP658" s="35">
        <f t="shared" ca="1" si="223"/>
        <v>0</v>
      </c>
      <c r="CQ658" s="35">
        <f t="shared" ca="1" si="223"/>
        <v>0</v>
      </c>
      <c r="CR658" s="35">
        <f t="shared" ca="1" si="231"/>
        <v>0</v>
      </c>
      <c r="CS658" s="35">
        <f t="shared" ca="1" si="226"/>
        <v>0</v>
      </c>
      <c r="CT658" s="35">
        <f t="shared" ca="1" si="226"/>
        <v>0</v>
      </c>
      <c r="CU658" s="35">
        <f t="shared" ca="1" si="226"/>
        <v>0</v>
      </c>
      <c r="CV658" s="35">
        <f t="shared" ca="1" si="226"/>
        <v>0</v>
      </c>
      <c r="CW658" s="38">
        <f t="shared" ca="1" si="226"/>
        <v>0</v>
      </c>
      <c r="CX658" s="38">
        <f t="shared" ca="1" si="226"/>
        <v>0</v>
      </c>
      <c r="CY658" s="38">
        <f t="shared" ca="1" si="222"/>
        <v>0</v>
      </c>
      <c r="CZ658" s="39">
        <f t="shared" ca="1" si="222"/>
        <v>0</v>
      </c>
      <c r="DA658" s="35"/>
    </row>
    <row r="659" spans="4:105" x14ac:dyDescent="0.3">
      <c r="D659" s="19"/>
      <c r="E659" s="20"/>
      <c r="F659" s="21"/>
      <c r="G659" s="21"/>
      <c r="H659" s="21"/>
      <c r="I659" s="19"/>
      <c r="J659" s="19"/>
      <c r="K659" s="21"/>
      <c r="L659" s="21"/>
      <c r="M659" s="22"/>
      <c r="N659" s="22"/>
      <c r="O659" s="19"/>
      <c r="P659" s="21"/>
      <c r="Q659" s="62" t="str">
        <f>'Cutting Rules'!AD659</f>
        <v>0------------</v>
      </c>
      <c r="R659" s="23"/>
      <c r="S659" s="24"/>
      <c r="T659" s="78" t="s">
        <v>547</v>
      </c>
      <c r="U659" s="19"/>
      <c r="V659" s="25"/>
      <c r="W659" s="26"/>
      <c r="X659" s="27"/>
      <c r="Y659" s="47"/>
      <c r="Z659" s="121" t="str">
        <f>IFERROR(VLOOKUP(E659,[1]route!$E$3:$BL$10005,59,0),"")&amp;IFERROR(VLOOKUP(E659,[1]route!$E$3:$BL$10005,60,0),"")</f>
        <v/>
      </c>
      <c r="AA659" s="28">
        <f t="shared" si="228"/>
        <v>0</v>
      </c>
      <c r="AB659" s="77">
        <f t="shared" si="229"/>
        <v>0</v>
      </c>
      <c r="AC659" s="4">
        <f t="shared" si="227"/>
        <v>1</v>
      </c>
      <c r="AD659" s="29">
        <v>0</v>
      </c>
      <c r="AE659" s="30">
        <f ca="1">SUMIF([1]route!$E$3:$E$10005,E659,[1]!Table1[1])</f>
        <v>0</v>
      </c>
      <c r="AF659" s="30">
        <f ca="1">SUMIF([1]route!$E$3:$E$10005,E659,[1]!Table1[2])</f>
        <v>0</v>
      </c>
      <c r="AG659" s="30">
        <f ca="1">SUMIF([1]route!$E$3:$E$10005,E659,[1]!Table1[3])</f>
        <v>0</v>
      </c>
      <c r="AH659" s="30">
        <f ca="1">SUMIF([1]route!$E$3:$E$10005,E659,[1]!Table1[4])</f>
        <v>0</v>
      </c>
      <c r="AI659" s="30">
        <f ca="1">SUMIF([1]route!$E$3:$E$10005,E659,[1]!Table1[5])</f>
        <v>0</v>
      </c>
      <c r="AJ659" s="30">
        <f ca="1">SUMIF([1]route!$E$3:$E$10005,E659,[1]!Table1[6])</f>
        <v>0</v>
      </c>
      <c r="AK659" s="30">
        <f ca="1">SUMIF([1]route!$E$3:$E$10005,E659,[1]!Table1[7])</f>
        <v>0</v>
      </c>
      <c r="AL659" s="30">
        <f ca="1">SUMIF([1]route!$E$3:$E$10005,E659,[1]!Table1[8])</f>
        <v>0</v>
      </c>
      <c r="AM659" s="30">
        <f ca="1">SUMIF([1]route!$E$3:$E$10005,E659,[1]!Table1[9])</f>
        <v>0</v>
      </c>
      <c r="AN659" s="30">
        <f ca="1">SUMIF([1]route!$E$3:$E$10005,E659,[1]!Table1[10])</f>
        <v>0</v>
      </c>
      <c r="AO659" s="30">
        <f ca="1">SUMIF([1]route!$E$3:$E$10005,E659,[1]!Table1[11])</f>
        <v>0</v>
      </c>
      <c r="AP659" s="30">
        <f ca="1">SUMIF([1]route!$E$3:$E$10005,E659,[1]!Table1[12])</f>
        <v>0</v>
      </c>
      <c r="AQ659" s="30">
        <f ca="1">SUMIF([1]route!$E$3:$E$10005,E659,[1]!Table1[13])</f>
        <v>0</v>
      </c>
      <c r="AR659" s="30">
        <f ca="1">SUMIF([1]route!$E$3:$E$10005,E659,[1]!Table1[14])</f>
        <v>0</v>
      </c>
      <c r="AS659" s="30">
        <f ca="1">SUMIF([1]route!$E$3:$E$10005,E659,[1]!Table1[15])</f>
        <v>0</v>
      </c>
      <c r="AT659" s="30">
        <f ca="1">SUMIF([1]route!$E$3:$E$10005,E659,[1]!Table1[16])</f>
        <v>0</v>
      </c>
      <c r="AU659" s="30">
        <f ca="1">SUMIF([1]route!$E$3:$E$10005,E659,[1]!Table1[17])</f>
        <v>0</v>
      </c>
      <c r="AV659" s="30">
        <f ca="1">SUMIF([1]route!$E$3:$E$10005,E659,[1]!Table1[18])</f>
        <v>0</v>
      </c>
      <c r="AW659" s="30">
        <f ca="1">SUMIF([1]route!$E$3:$E$10005,E659,[1]!Table1[19])</f>
        <v>0</v>
      </c>
      <c r="AX659" s="30">
        <f ca="1">SUMIF([1]route!$E$3:$E$10005,E659,[1]!Table1[20])</f>
        <v>0</v>
      </c>
      <c r="AY659" s="30">
        <f ca="1">SUMIF([1]route!$E$3:$E$10005,E659,[1]!Table1[21])</f>
        <v>0</v>
      </c>
      <c r="AZ659" s="30">
        <f ca="1">SUMIF([1]route!$E$3:$E$10005,E659,[1]!Table1[22])</f>
        <v>0</v>
      </c>
      <c r="BA659" s="30">
        <f ca="1">SUMIF([1]route!$E$3:$E$10005,E659,[1]!Table1[23])</f>
        <v>0</v>
      </c>
      <c r="BB659" s="30">
        <f ca="1">SUMIF([1]route!$E$3:$E$10005,E659,[1]!Table1[24])</f>
        <v>0</v>
      </c>
      <c r="BC659" s="30">
        <f ca="1">SUMIF([1]route!$E$3:$E$10005,E659,[1]!Table1[25])</f>
        <v>0</v>
      </c>
      <c r="BD659" s="30">
        <f ca="1">SUMIF([1]route!$E$3:$E$10005,E659,[1]!Table1[26])</f>
        <v>0</v>
      </c>
      <c r="BE659" s="30">
        <f ca="1">SUMIF([1]route!$E$3:$E$10005,E659,[1]!Table1[27])</f>
        <v>0</v>
      </c>
      <c r="BF659" s="30">
        <f ca="1">SUMIF([1]route!$E$3:$E$10005,E659,[1]!Table1[28])</f>
        <v>0</v>
      </c>
      <c r="BG659" s="30">
        <f ca="1">SUMIF([1]route!$E$3:$E$10005,E659,[1]!Table1[29])</f>
        <v>0</v>
      </c>
      <c r="BH659" s="30">
        <f ca="1">SUMIF([1]route!$E$3:$E$10005,E659,[1]!Table1[30])</f>
        <v>0</v>
      </c>
      <c r="BI659" s="30">
        <f ca="1">SUMIF([1]route!$E$3:$E$10005,E659,[1]!Table1[31])</f>
        <v>0</v>
      </c>
      <c r="BJ659" s="30">
        <f ca="1">SUMIF([1]route!$E$3:$E$10005,E659,[1]!Table1[Remain PO])</f>
        <v>0</v>
      </c>
      <c r="BK659" s="31">
        <f ca="1">SUMIF([1]route!$E$3:$E$10005,E659,[1]!Table1[N+1])</f>
        <v>0</v>
      </c>
      <c r="BL659" s="31">
        <f ca="1">SUMIF([1]route!$E$3:$E$10005,E659,[1]!Table1[N+2])</f>
        <v>0</v>
      </c>
      <c r="BM659" s="31">
        <f ca="1">SUMIF([1]route!$E$3:$E$10005,E659,[1]!Table1[N+3])</f>
        <v>0</v>
      </c>
      <c r="BN659" s="32">
        <f ca="1">SUMIF([1]route!$E$3:$E$10005,E659,[1]!Table1[N+4])</f>
        <v>0</v>
      </c>
      <c r="BP659" s="37">
        <f t="shared" si="230"/>
        <v>0</v>
      </c>
      <c r="BQ659" s="35">
        <f t="shared" ca="1" si="225"/>
        <v>0</v>
      </c>
      <c r="BR659" s="35">
        <f t="shared" ca="1" si="225"/>
        <v>0</v>
      </c>
      <c r="BS659" s="35">
        <f t="shared" ca="1" si="225"/>
        <v>0</v>
      </c>
      <c r="BT659" s="35">
        <f t="shared" ca="1" si="225"/>
        <v>0</v>
      </c>
      <c r="BU659" s="35">
        <f t="shared" ca="1" si="225"/>
        <v>0</v>
      </c>
      <c r="BV659" s="35">
        <f t="shared" ca="1" si="225"/>
        <v>0</v>
      </c>
      <c r="BW659" s="35">
        <f t="shared" ca="1" si="224"/>
        <v>0</v>
      </c>
      <c r="BX659" s="35">
        <f t="shared" ca="1" si="224"/>
        <v>0</v>
      </c>
      <c r="BY659" s="35">
        <f t="shared" ca="1" si="224"/>
        <v>0</v>
      </c>
      <c r="BZ659" s="35">
        <f t="shared" ca="1" si="224"/>
        <v>0</v>
      </c>
      <c r="CA659" s="35">
        <f t="shared" ca="1" si="224"/>
        <v>0</v>
      </c>
      <c r="CB659" s="35">
        <f t="shared" ca="1" si="224"/>
        <v>0</v>
      </c>
      <c r="CC659" s="35">
        <f t="shared" ca="1" si="223"/>
        <v>0</v>
      </c>
      <c r="CD659" s="35">
        <f t="shared" ca="1" si="223"/>
        <v>0</v>
      </c>
      <c r="CE659" s="35">
        <f t="shared" ca="1" si="223"/>
        <v>0</v>
      </c>
      <c r="CF659" s="35">
        <f t="shared" ca="1" si="223"/>
        <v>0</v>
      </c>
      <c r="CG659" s="35">
        <f t="shared" ca="1" si="223"/>
        <v>0</v>
      </c>
      <c r="CH659" s="35">
        <f t="shared" ca="1" si="223"/>
        <v>0</v>
      </c>
      <c r="CI659" s="35">
        <f t="shared" ca="1" si="223"/>
        <v>0</v>
      </c>
      <c r="CJ659" s="35">
        <f t="shared" ca="1" si="223"/>
        <v>0</v>
      </c>
      <c r="CK659" s="35">
        <f t="shared" ca="1" si="223"/>
        <v>0</v>
      </c>
      <c r="CL659" s="35">
        <f t="shared" ca="1" si="223"/>
        <v>0</v>
      </c>
      <c r="CM659" s="35">
        <f t="shared" ca="1" si="223"/>
        <v>0</v>
      </c>
      <c r="CN659" s="35">
        <f t="shared" ca="1" si="223"/>
        <v>0</v>
      </c>
      <c r="CO659" s="35">
        <f t="shared" ca="1" si="223"/>
        <v>0</v>
      </c>
      <c r="CP659" s="35">
        <f t="shared" ca="1" si="223"/>
        <v>0</v>
      </c>
      <c r="CQ659" s="35">
        <f t="shared" ca="1" si="223"/>
        <v>0</v>
      </c>
      <c r="CR659" s="35">
        <f t="shared" ca="1" si="231"/>
        <v>0</v>
      </c>
      <c r="CS659" s="35">
        <f t="shared" ca="1" si="226"/>
        <v>0</v>
      </c>
      <c r="CT659" s="35">
        <f t="shared" ca="1" si="226"/>
        <v>0</v>
      </c>
      <c r="CU659" s="35">
        <f t="shared" ca="1" si="226"/>
        <v>0</v>
      </c>
      <c r="CV659" s="35">
        <f t="shared" ca="1" si="226"/>
        <v>0</v>
      </c>
      <c r="CW659" s="38">
        <f t="shared" ca="1" si="226"/>
        <v>0</v>
      </c>
      <c r="CX659" s="38">
        <f t="shared" ca="1" si="226"/>
        <v>0</v>
      </c>
      <c r="CY659" s="38">
        <f t="shared" ca="1" si="222"/>
        <v>0</v>
      </c>
      <c r="CZ659" s="39">
        <f t="shared" ca="1" si="222"/>
        <v>0</v>
      </c>
      <c r="DA659" s="35"/>
    </row>
    <row r="660" spans="4:105" x14ac:dyDescent="0.3">
      <c r="D660" s="19"/>
      <c r="E660" s="20"/>
      <c r="F660" s="21"/>
      <c r="G660" s="21"/>
      <c r="H660" s="21"/>
      <c r="I660" s="19"/>
      <c r="J660" s="19"/>
      <c r="K660" s="21"/>
      <c r="L660" s="21"/>
      <c r="M660" s="22"/>
      <c r="N660" s="22"/>
      <c r="O660" s="19"/>
      <c r="P660" s="21"/>
      <c r="Q660" s="62" t="str">
        <f>'Cutting Rules'!AD660</f>
        <v>0------------</v>
      </c>
      <c r="R660" s="23"/>
      <c r="S660" s="24"/>
      <c r="T660" s="78" t="s">
        <v>547</v>
      </c>
      <c r="U660" s="19"/>
      <c r="V660" s="25"/>
      <c r="W660" s="26"/>
      <c r="X660" s="27"/>
      <c r="Y660" s="47"/>
      <c r="Z660" s="121" t="str">
        <f>IFERROR(VLOOKUP(E660,[1]route!$E$3:$BL$10005,59,0),"")&amp;IFERROR(VLOOKUP(E660,[1]route!$E$3:$BL$10005,60,0),"")</f>
        <v/>
      </c>
      <c r="AA660" s="28">
        <f t="shared" si="228"/>
        <v>0</v>
      </c>
      <c r="AB660" s="77">
        <f t="shared" si="229"/>
        <v>0</v>
      </c>
      <c r="AC660" s="4">
        <f t="shared" si="227"/>
        <v>1</v>
      </c>
      <c r="AD660" s="29">
        <v>0</v>
      </c>
      <c r="AE660" s="30">
        <f ca="1">SUMIF([1]route!$E$3:$E$10005,E660,[1]!Table1[1])</f>
        <v>0</v>
      </c>
      <c r="AF660" s="30">
        <f ca="1">SUMIF([1]route!$E$3:$E$10005,E660,[1]!Table1[2])</f>
        <v>0</v>
      </c>
      <c r="AG660" s="30">
        <f ca="1">SUMIF([1]route!$E$3:$E$10005,E660,[1]!Table1[3])</f>
        <v>0</v>
      </c>
      <c r="AH660" s="30">
        <f ca="1">SUMIF([1]route!$E$3:$E$10005,E660,[1]!Table1[4])</f>
        <v>0</v>
      </c>
      <c r="AI660" s="30">
        <f ca="1">SUMIF([1]route!$E$3:$E$10005,E660,[1]!Table1[5])</f>
        <v>0</v>
      </c>
      <c r="AJ660" s="30">
        <f ca="1">SUMIF([1]route!$E$3:$E$10005,E660,[1]!Table1[6])</f>
        <v>0</v>
      </c>
      <c r="AK660" s="30">
        <f ca="1">SUMIF([1]route!$E$3:$E$10005,E660,[1]!Table1[7])</f>
        <v>0</v>
      </c>
      <c r="AL660" s="30">
        <f ca="1">SUMIF([1]route!$E$3:$E$10005,E660,[1]!Table1[8])</f>
        <v>0</v>
      </c>
      <c r="AM660" s="30">
        <f ca="1">SUMIF([1]route!$E$3:$E$10005,E660,[1]!Table1[9])</f>
        <v>0</v>
      </c>
      <c r="AN660" s="30">
        <f ca="1">SUMIF([1]route!$E$3:$E$10005,E660,[1]!Table1[10])</f>
        <v>0</v>
      </c>
      <c r="AO660" s="30">
        <f ca="1">SUMIF([1]route!$E$3:$E$10005,E660,[1]!Table1[11])</f>
        <v>0</v>
      </c>
      <c r="AP660" s="30">
        <f ca="1">SUMIF([1]route!$E$3:$E$10005,E660,[1]!Table1[12])</f>
        <v>0</v>
      </c>
      <c r="AQ660" s="30">
        <f ca="1">SUMIF([1]route!$E$3:$E$10005,E660,[1]!Table1[13])</f>
        <v>0</v>
      </c>
      <c r="AR660" s="30">
        <f ca="1">SUMIF([1]route!$E$3:$E$10005,E660,[1]!Table1[14])</f>
        <v>0</v>
      </c>
      <c r="AS660" s="30">
        <f ca="1">SUMIF([1]route!$E$3:$E$10005,E660,[1]!Table1[15])</f>
        <v>0</v>
      </c>
      <c r="AT660" s="30">
        <f ca="1">SUMIF([1]route!$E$3:$E$10005,E660,[1]!Table1[16])</f>
        <v>0</v>
      </c>
      <c r="AU660" s="30">
        <f ca="1">SUMIF([1]route!$E$3:$E$10005,E660,[1]!Table1[17])</f>
        <v>0</v>
      </c>
      <c r="AV660" s="30">
        <f ca="1">SUMIF([1]route!$E$3:$E$10005,E660,[1]!Table1[18])</f>
        <v>0</v>
      </c>
      <c r="AW660" s="30">
        <f ca="1">SUMIF([1]route!$E$3:$E$10005,E660,[1]!Table1[19])</f>
        <v>0</v>
      </c>
      <c r="AX660" s="30">
        <f ca="1">SUMIF([1]route!$E$3:$E$10005,E660,[1]!Table1[20])</f>
        <v>0</v>
      </c>
      <c r="AY660" s="30">
        <f ca="1">SUMIF([1]route!$E$3:$E$10005,E660,[1]!Table1[21])</f>
        <v>0</v>
      </c>
      <c r="AZ660" s="30">
        <f ca="1">SUMIF([1]route!$E$3:$E$10005,E660,[1]!Table1[22])</f>
        <v>0</v>
      </c>
      <c r="BA660" s="30">
        <f ca="1">SUMIF([1]route!$E$3:$E$10005,E660,[1]!Table1[23])</f>
        <v>0</v>
      </c>
      <c r="BB660" s="30">
        <f ca="1">SUMIF([1]route!$E$3:$E$10005,E660,[1]!Table1[24])</f>
        <v>0</v>
      </c>
      <c r="BC660" s="30">
        <f ca="1">SUMIF([1]route!$E$3:$E$10005,E660,[1]!Table1[25])</f>
        <v>0</v>
      </c>
      <c r="BD660" s="30">
        <f ca="1">SUMIF([1]route!$E$3:$E$10005,E660,[1]!Table1[26])</f>
        <v>0</v>
      </c>
      <c r="BE660" s="30">
        <f ca="1">SUMIF([1]route!$E$3:$E$10005,E660,[1]!Table1[27])</f>
        <v>0</v>
      </c>
      <c r="BF660" s="30">
        <f ca="1">SUMIF([1]route!$E$3:$E$10005,E660,[1]!Table1[28])</f>
        <v>0</v>
      </c>
      <c r="BG660" s="30">
        <f ca="1">SUMIF([1]route!$E$3:$E$10005,E660,[1]!Table1[29])</f>
        <v>0</v>
      </c>
      <c r="BH660" s="30">
        <f ca="1">SUMIF([1]route!$E$3:$E$10005,E660,[1]!Table1[30])</f>
        <v>0</v>
      </c>
      <c r="BI660" s="30">
        <f ca="1">SUMIF([1]route!$E$3:$E$10005,E660,[1]!Table1[31])</f>
        <v>0</v>
      </c>
      <c r="BJ660" s="30">
        <f ca="1">SUMIF([1]route!$E$3:$E$10005,E660,[1]!Table1[Remain PO])</f>
        <v>0</v>
      </c>
      <c r="BK660" s="31">
        <f ca="1">SUMIF([1]route!$E$3:$E$10005,E660,[1]!Table1[N+1])</f>
        <v>0</v>
      </c>
      <c r="BL660" s="31">
        <f ca="1">SUMIF([1]route!$E$3:$E$10005,E660,[1]!Table1[N+2])</f>
        <v>0</v>
      </c>
      <c r="BM660" s="31">
        <f ca="1">SUMIF([1]route!$E$3:$E$10005,E660,[1]!Table1[N+3])</f>
        <v>0</v>
      </c>
      <c r="BN660" s="32">
        <f ca="1">SUMIF([1]route!$E$3:$E$10005,E660,[1]!Table1[N+4])</f>
        <v>0</v>
      </c>
      <c r="BP660" s="37">
        <f t="shared" si="230"/>
        <v>0</v>
      </c>
      <c r="BQ660" s="35">
        <f t="shared" ca="1" si="225"/>
        <v>0</v>
      </c>
      <c r="BR660" s="35">
        <f t="shared" ca="1" si="225"/>
        <v>0</v>
      </c>
      <c r="BS660" s="35">
        <f t="shared" ca="1" si="225"/>
        <v>0</v>
      </c>
      <c r="BT660" s="35">
        <f t="shared" ca="1" si="225"/>
        <v>0</v>
      </c>
      <c r="BU660" s="35">
        <f t="shared" ca="1" si="225"/>
        <v>0</v>
      </c>
      <c r="BV660" s="35">
        <f t="shared" ca="1" si="225"/>
        <v>0</v>
      </c>
      <c r="BW660" s="35">
        <f t="shared" ca="1" si="224"/>
        <v>0</v>
      </c>
      <c r="BX660" s="35">
        <f t="shared" ca="1" si="224"/>
        <v>0</v>
      </c>
      <c r="BY660" s="35">
        <f t="shared" ca="1" si="224"/>
        <v>0</v>
      </c>
      <c r="BZ660" s="35">
        <f t="shared" ca="1" si="224"/>
        <v>0</v>
      </c>
      <c r="CA660" s="35">
        <f t="shared" ca="1" si="224"/>
        <v>0</v>
      </c>
      <c r="CB660" s="35">
        <f t="shared" ca="1" si="224"/>
        <v>0</v>
      </c>
      <c r="CC660" s="35">
        <f t="shared" ca="1" si="223"/>
        <v>0</v>
      </c>
      <c r="CD660" s="35">
        <f t="shared" ca="1" si="223"/>
        <v>0</v>
      </c>
      <c r="CE660" s="35">
        <f t="shared" ca="1" si="223"/>
        <v>0</v>
      </c>
      <c r="CF660" s="35">
        <f t="shared" ca="1" si="223"/>
        <v>0</v>
      </c>
      <c r="CG660" s="35">
        <f t="shared" ca="1" si="223"/>
        <v>0</v>
      </c>
      <c r="CH660" s="35">
        <f t="shared" ca="1" si="223"/>
        <v>0</v>
      </c>
      <c r="CI660" s="35">
        <f t="shared" ca="1" si="223"/>
        <v>0</v>
      </c>
      <c r="CJ660" s="35">
        <f t="shared" ca="1" si="223"/>
        <v>0</v>
      </c>
      <c r="CK660" s="35">
        <f t="shared" ca="1" si="223"/>
        <v>0</v>
      </c>
      <c r="CL660" s="35">
        <f t="shared" ca="1" si="223"/>
        <v>0</v>
      </c>
      <c r="CM660" s="35">
        <f t="shared" ca="1" si="223"/>
        <v>0</v>
      </c>
      <c r="CN660" s="35">
        <f t="shared" ca="1" si="223"/>
        <v>0</v>
      </c>
      <c r="CO660" s="35">
        <f t="shared" ca="1" si="223"/>
        <v>0</v>
      </c>
      <c r="CP660" s="35">
        <f t="shared" ca="1" si="223"/>
        <v>0</v>
      </c>
      <c r="CQ660" s="35">
        <f t="shared" ca="1" si="223"/>
        <v>0</v>
      </c>
      <c r="CR660" s="35">
        <f t="shared" ca="1" si="231"/>
        <v>0</v>
      </c>
      <c r="CS660" s="35">
        <f t="shared" ca="1" si="226"/>
        <v>0</v>
      </c>
      <c r="CT660" s="35">
        <f t="shared" ca="1" si="226"/>
        <v>0</v>
      </c>
      <c r="CU660" s="35">
        <f t="shared" ca="1" si="226"/>
        <v>0</v>
      </c>
      <c r="CV660" s="35">
        <f t="shared" ca="1" si="226"/>
        <v>0</v>
      </c>
      <c r="CW660" s="38">
        <f t="shared" ca="1" si="226"/>
        <v>0</v>
      </c>
      <c r="CX660" s="38">
        <f t="shared" ca="1" si="226"/>
        <v>0</v>
      </c>
      <c r="CY660" s="38">
        <f t="shared" ca="1" si="222"/>
        <v>0</v>
      </c>
      <c r="CZ660" s="39">
        <f t="shared" ca="1" si="222"/>
        <v>0</v>
      </c>
      <c r="DA660" s="35"/>
    </row>
    <row r="661" spans="4:105" x14ac:dyDescent="0.3">
      <c r="D661" s="19"/>
      <c r="E661" s="20"/>
      <c r="F661" s="21"/>
      <c r="G661" s="21"/>
      <c r="H661" s="21"/>
      <c r="I661" s="19"/>
      <c r="J661" s="19"/>
      <c r="K661" s="21"/>
      <c r="L661" s="21"/>
      <c r="M661" s="22"/>
      <c r="N661" s="22"/>
      <c r="O661" s="19"/>
      <c r="P661" s="21"/>
      <c r="Q661" s="62" t="str">
        <f>'Cutting Rules'!AD661</f>
        <v>0------------</v>
      </c>
      <c r="R661" s="23"/>
      <c r="S661" s="24"/>
      <c r="T661" s="78" t="s">
        <v>547</v>
      </c>
      <c r="U661" s="19"/>
      <c r="V661" s="25"/>
      <c r="W661" s="26"/>
      <c r="X661" s="27"/>
      <c r="Y661" s="47"/>
      <c r="Z661" s="121" t="str">
        <f>IFERROR(VLOOKUP(E661,[1]route!$E$3:$BL$10005,59,0),"")&amp;IFERROR(VLOOKUP(E661,[1]route!$E$3:$BL$10005,60,0),"")</f>
        <v/>
      </c>
      <c r="AA661" s="28">
        <f t="shared" si="228"/>
        <v>0</v>
      </c>
      <c r="AB661" s="77">
        <f t="shared" si="229"/>
        <v>0</v>
      </c>
      <c r="AC661" s="4">
        <f t="shared" si="227"/>
        <v>1</v>
      </c>
      <c r="AD661" s="29">
        <v>0</v>
      </c>
      <c r="AE661" s="30">
        <f ca="1">SUMIF([1]route!$E$3:$E$10005,E661,[1]!Table1[1])</f>
        <v>0</v>
      </c>
      <c r="AF661" s="30">
        <f ca="1">SUMIF([1]route!$E$3:$E$10005,E661,[1]!Table1[2])</f>
        <v>0</v>
      </c>
      <c r="AG661" s="30">
        <f ca="1">SUMIF([1]route!$E$3:$E$10005,E661,[1]!Table1[3])</f>
        <v>0</v>
      </c>
      <c r="AH661" s="30">
        <f ca="1">SUMIF([1]route!$E$3:$E$10005,E661,[1]!Table1[4])</f>
        <v>0</v>
      </c>
      <c r="AI661" s="30">
        <f ca="1">SUMIF([1]route!$E$3:$E$10005,E661,[1]!Table1[5])</f>
        <v>0</v>
      </c>
      <c r="AJ661" s="30">
        <f ca="1">SUMIF([1]route!$E$3:$E$10005,E661,[1]!Table1[6])</f>
        <v>0</v>
      </c>
      <c r="AK661" s="30">
        <f ca="1">SUMIF([1]route!$E$3:$E$10005,E661,[1]!Table1[7])</f>
        <v>0</v>
      </c>
      <c r="AL661" s="30">
        <f ca="1">SUMIF([1]route!$E$3:$E$10005,E661,[1]!Table1[8])</f>
        <v>0</v>
      </c>
      <c r="AM661" s="30">
        <f ca="1">SUMIF([1]route!$E$3:$E$10005,E661,[1]!Table1[9])</f>
        <v>0</v>
      </c>
      <c r="AN661" s="30">
        <f ca="1">SUMIF([1]route!$E$3:$E$10005,E661,[1]!Table1[10])</f>
        <v>0</v>
      </c>
      <c r="AO661" s="30">
        <f ca="1">SUMIF([1]route!$E$3:$E$10005,E661,[1]!Table1[11])</f>
        <v>0</v>
      </c>
      <c r="AP661" s="30">
        <f ca="1">SUMIF([1]route!$E$3:$E$10005,E661,[1]!Table1[12])</f>
        <v>0</v>
      </c>
      <c r="AQ661" s="30">
        <f ca="1">SUMIF([1]route!$E$3:$E$10005,E661,[1]!Table1[13])</f>
        <v>0</v>
      </c>
      <c r="AR661" s="30">
        <f ca="1">SUMIF([1]route!$E$3:$E$10005,E661,[1]!Table1[14])</f>
        <v>0</v>
      </c>
      <c r="AS661" s="30">
        <f ca="1">SUMIF([1]route!$E$3:$E$10005,E661,[1]!Table1[15])</f>
        <v>0</v>
      </c>
      <c r="AT661" s="30">
        <f ca="1">SUMIF([1]route!$E$3:$E$10005,E661,[1]!Table1[16])</f>
        <v>0</v>
      </c>
      <c r="AU661" s="30">
        <f ca="1">SUMIF([1]route!$E$3:$E$10005,E661,[1]!Table1[17])</f>
        <v>0</v>
      </c>
      <c r="AV661" s="30">
        <f ca="1">SUMIF([1]route!$E$3:$E$10005,E661,[1]!Table1[18])</f>
        <v>0</v>
      </c>
      <c r="AW661" s="30">
        <f ca="1">SUMIF([1]route!$E$3:$E$10005,E661,[1]!Table1[19])</f>
        <v>0</v>
      </c>
      <c r="AX661" s="30">
        <f ca="1">SUMIF([1]route!$E$3:$E$10005,E661,[1]!Table1[20])</f>
        <v>0</v>
      </c>
      <c r="AY661" s="30">
        <f ca="1">SUMIF([1]route!$E$3:$E$10005,E661,[1]!Table1[21])</f>
        <v>0</v>
      </c>
      <c r="AZ661" s="30">
        <f ca="1">SUMIF([1]route!$E$3:$E$10005,E661,[1]!Table1[22])</f>
        <v>0</v>
      </c>
      <c r="BA661" s="30">
        <f ca="1">SUMIF([1]route!$E$3:$E$10005,E661,[1]!Table1[23])</f>
        <v>0</v>
      </c>
      <c r="BB661" s="30">
        <f ca="1">SUMIF([1]route!$E$3:$E$10005,E661,[1]!Table1[24])</f>
        <v>0</v>
      </c>
      <c r="BC661" s="30">
        <f ca="1">SUMIF([1]route!$E$3:$E$10005,E661,[1]!Table1[25])</f>
        <v>0</v>
      </c>
      <c r="BD661" s="30">
        <f ca="1">SUMIF([1]route!$E$3:$E$10005,E661,[1]!Table1[26])</f>
        <v>0</v>
      </c>
      <c r="BE661" s="30">
        <f ca="1">SUMIF([1]route!$E$3:$E$10005,E661,[1]!Table1[27])</f>
        <v>0</v>
      </c>
      <c r="BF661" s="30">
        <f ca="1">SUMIF([1]route!$E$3:$E$10005,E661,[1]!Table1[28])</f>
        <v>0</v>
      </c>
      <c r="BG661" s="30">
        <f ca="1">SUMIF([1]route!$E$3:$E$10005,E661,[1]!Table1[29])</f>
        <v>0</v>
      </c>
      <c r="BH661" s="30">
        <f ca="1">SUMIF([1]route!$E$3:$E$10005,E661,[1]!Table1[30])</f>
        <v>0</v>
      </c>
      <c r="BI661" s="30">
        <f ca="1">SUMIF([1]route!$E$3:$E$10005,E661,[1]!Table1[31])</f>
        <v>0</v>
      </c>
      <c r="BJ661" s="30">
        <f ca="1">SUMIF([1]route!$E$3:$E$10005,E661,[1]!Table1[Remain PO])</f>
        <v>0</v>
      </c>
      <c r="BK661" s="31">
        <f ca="1">SUMIF([1]route!$E$3:$E$10005,E661,[1]!Table1[N+1])</f>
        <v>0</v>
      </c>
      <c r="BL661" s="31">
        <f ca="1">SUMIF([1]route!$E$3:$E$10005,E661,[1]!Table1[N+2])</f>
        <v>0</v>
      </c>
      <c r="BM661" s="31">
        <f ca="1">SUMIF([1]route!$E$3:$E$10005,E661,[1]!Table1[N+3])</f>
        <v>0</v>
      </c>
      <c r="BN661" s="32">
        <f ca="1">SUMIF([1]route!$E$3:$E$10005,E661,[1]!Table1[N+4])</f>
        <v>0</v>
      </c>
      <c r="BP661" s="37">
        <f t="shared" si="230"/>
        <v>0</v>
      </c>
      <c r="BQ661" s="35">
        <f t="shared" ca="1" si="225"/>
        <v>0</v>
      </c>
      <c r="BR661" s="35">
        <f t="shared" ca="1" si="225"/>
        <v>0</v>
      </c>
      <c r="BS661" s="35">
        <f t="shared" ca="1" si="225"/>
        <v>0</v>
      </c>
      <c r="BT661" s="35">
        <f t="shared" ca="1" si="225"/>
        <v>0</v>
      </c>
      <c r="BU661" s="35">
        <f t="shared" ca="1" si="225"/>
        <v>0</v>
      </c>
      <c r="BV661" s="35">
        <f t="shared" ca="1" si="225"/>
        <v>0</v>
      </c>
      <c r="BW661" s="35">
        <f t="shared" ca="1" si="224"/>
        <v>0</v>
      </c>
      <c r="BX661" s="35">
        <f t="shared" ca="1" si="224"/>
        <v>0</v>
      </c>
      <c r="BY661" s="35">
        <f t="shared" ca="1" si="224"/>
        <v>0</v>
      </c>
      <c r="BZ661" s="35">
        <f t="shared" ca="1" si="224"/>
        <v>0</v>
      </c>
      <c r="CA661" s="35">
        <f t="shared" ca="1" si="224"/>
        <v>0</v>
      </c>
      <c r="CB661" s="35">
        <f t="shared" ca="1" si="224"/>
        <v>0</v>
      </c>
      <c r="CC661" s="35">
        <f t="shared" ca="1" si="223"/>
        <v>0</v>
      </c>
      <c r="CD661" s="35">
        <f t="shared" ca="1" si="223"/>
        <v>0</v>
      </c>
      <c r="CE661" s="35">
        <f t="shared" ca="1" si="223"/>
        <v>0</v>
      </c>
      <c r="CF661" s="35">
        <f t="shared" ca="1" si="223"/>
        <v>0</v>
      </c>
      <c r="CG661" s="35">
        <f t="shared" ca="1" si="223"/>
        <v>0</v>
      </c>
      <c r="CH661" s="35">
        <f t="shared" ca="1" si="223"/>
        <v>0</v>
      </c>
      <c r="CI661" s="35">
        <f t="shared" ca="1" si="223"/>
        <v>0</v>
      </c>
      <c r="CJ661" s="35">
        <f t="shared" ca="1" si="223"/>
        <v>0</v>
      </c>
      <c r="CK661" s="35">
        <f t="shared" ca="1" si="223"/>
        <v>0</v>
      </c>
      <c r="CL661" s="35">
        <f t="shared" ca="1" si="223"/>
        <v>0</v>
      </c>
      <c r="CM661" s="35">
        <f t="shared" ca="1" si="223"/>
        <v>0</v>
      </c>
      <c r="CN661" s="35">
        <f t="shared" ca="1" si="223"/>
        <v>0</v>
      </c>
      <c r="CO661" s="35">
        <f t="shared" ca="1" si="223"/>
        <v>0</v>
      </c>
      <c r="CP661" s="35">
        <f t="shared" ca="1" si="223"/>
        <v>0</v>
      </c>
      <c r="CQ661" s="35">
        <f t="shared" ca="1" si="223"/>
        <v>0</v>
      </c>
      <c r="CR661" s="35">
        <f t="shared" ca="1" si="231"/>
        <v>0</v>
      </c>
      <c r="CS661" s="35">
        <f t="shared" ca="1" si="226"/>
        <v>0</v>
      </c>
      <c r="CT661" s="35">
        <f t="shared" ca="1" si="226"/>
        <v>0</v>
      </c>
      <c r="CU661" s="35">
        <f t="shared" ca="1" si="226"/>
        <v>0</v>
      </c>
      <c r="CV661" s="35">
        <f t="shared" ca="1" si="226"/>
        <v>0</v>
      </c>
      <c r="CW661" s="38">
        <f t="shared" ca="1" si="226"/>
        <v>0</v>
      </c>
      <c r="CX661" s="38">
        <f t="shared" ca="1" si="226"/>
        <v>0</v>
      </c>
      <c r="CY661" s="38">
        <f t="shared" ca="1" si="222"/>
        <v>0</v>
      </c>
      <c r="CZ661" s="39">
        <f t="shared" ca="1" si="222"/>
        <v>0</v>
      </c>
      <c r="DA661" s="35"/>
    </row>
    <row r="662" spans="4:105" x14ac:dyDescent="0.3">
      <c r="D662" s="19"/>
      <c r="E662" s="20"/>
      <c r="F662" s="21"/>
      <c r="G662" s="21"/>
      <c r="H662" s="21"/>
      <c r="I662" s="19"/>
      <c r="J662" s="19"/>
      <c r="K662" s="21"/>
      <c r="L662" s="21"/>
      <c r="M662" s="22"/>
      <c r="N662" s="22"/>
      <c r="O662" s="19"/>
      <c r="P662" s="21"/>
      <c r="Q662" s="62" t="str">
        <f>'Cutting Rules'!AD662</f>
        <v>0------------</v>
      </c>
      <c r="R662" s="23"/>
      <c r="S662" s="24"/>
      <c r="T662" s="78" t="s">
        <v>547</v>
      </c>
      <c r="U662" s="19"/>
      <c r="V662" s="25"/>
      <c r="W662" s="26"/>
      <c r="X662" s="27"/>
      <c r="Y662" s="47"/>
      <c r="Z662" s="121" t="str">
        <f>IFERROR(VLOOKUP(E662,[1]route!$E$3:$BL$10005,59,0),"")&amp;IFERROR(VLOOKUP(E662,[1]route!$E$3:$BL$10005,60,0),"")</f>
        <v/>
      </c>
      <c r="AA662" s="28">
        <f t="shared" si="228"/>
        <v>0</v>
      </c>
      <c r="AB662" s="77">
        <f t="shared" si="229"/>
        <v>0</v>
      </c>
      <c r="AC662" s="4">
        <f t="shared" si="227"/>
        <v>1</v>
      </c>
      <c r="AD662" s="29">
        <v>0</v>
      </c>
      <c r="AE662" s="30">
        <f ca="1">SUMIF([1]route!$E$3:$E$10005,E662,[1]!Table1[1])</f>
        <v>0</v>
      </c>
      <c r="AF662" s="30">
        <f ca="1">SUMIF([1]route!$E$3:$E$10005,E662,[1]!Table1[2])</f>
        <v>0</v>
      </c>
      <c r="AG662" s="30">
        <f ca="1">SUMIF([1]route!$E$3:$E$10005,E662,[1]!Table1[3])</f>
        <v>0</v>
      </c>
      <c r="AH662" s="30">
        <f ca="1">SUMIF([1]route!$E$3:$E$10005,E662,[1]!Table1[4])</f>
        <v>0</v>
      </c>
      <c r="AI662" s="30">
        <f ca="1">SUMIF([1]route!$E$3:$E$10005,E662,[1]!Table1[5])</f>
        <v>0</v>
      </c>
      <c r="AJ662" s="30">
        <f ca="1">SUMIF([1]route!$E$3:$E$10005,E662,[1]!Table1[6])</f>
        <v>0</v>
      </c>
      <c r="AK662" s="30">
        <f ca="1">SUMIF([1]route!$E$3:$E$10005,E662,[1]!Table1[7])</f>
        <v>0</v>
      </c>
      <c r="AL662" s="30">
        <f ca="1">SUMIF([1]route!$E$3:$E$10005,E662,[1]!Table1[8])</f>
        <v>0</v>
      </c>
      <c r="AM662" s="30">
        <f ca="1">SUMIF([1]route!$E$3:$E$10005,E662,[1]!Table1[9])</f>
        <v>0</v>
      </c>
      <c r="AN662" s="30">
        <f ca="1">SUMIF([1]route!$E$3:$E$10005,E662,[1]!Table1[10])</f>
        <v>0</v>
      </c>
      <c r="AO662" s="30">
        <f ca="1">SUMIF([1]route!$E$3:$E$10005,E662,[1]!Table1[11])</f>
        <v>0</v>
      </c>
      <c r="AP662" s="30">
        <f ca="1">SUMIF([1]route!$E$3:$E$10005,E662,[1]!Table1[12])</f>
        <v>0</v>
      </c>
      <c r="AQ662" s="30">
        <f ca="1">SUMIF([1]route!$E$3:$E$10005,E662,[1]!Table1[13])</f>
        <v>0</v>
      </c>
      <c r="AR662" s="30">
        <f ca="1">SUMIF([1]route!$E$3:$E$10005,E662,[1]!Table1[14])</f>
        <v>0</v>
      </c>
      <c r="AS662" s="30">
        <f ca="1">SUMIF([1]route!$E$3:$E$10005,E662,[1]!Table1[15])</f>
        <v>0</v>
      </c>
      <c r="AT662" s="30">
        <f ca="1">SUMIF([1]route!$E$3:$E$10005,E662,[1]!Table1[16])</f>
        <v>0</v>
      </c>
      <c r="AU662" s="30">
        <f ca="1">SUMIF([1]route!$E$3:$E$10005,E662,[1]!Table1[17])</f>
        <v>0</v>
      </c>
      <c r="AV662" s="30">
        <f ca="1">SUMIF([1]route!$E$3:$E$10005,E662,[1]!Table1[18])</f>
        <v>0</v>
      </c>
      <c r="AW662" s="30">
        <f ca="1">SUMIF([1]route!$E$3:$E$10005,E662,[1]!Table1[19])</f>
        <v>0</v>
      </c>
      <c r="AX662" s="30">
        <f ca="1">SUMIF([1]route!$E$3:$E$10005,E662,[1]!Table1[20])</f>
        <v>0</v>
      </c>
      <c r="AY662" s="30">
        <f ca="1">SUMIF([1]route!$E$3:$E$10005,E662,[1]!Table1[21])</f>
        <v>0</v>
      </c>
      <c r="AZ662" s="30">
        <f ca="1">SUMIF([1]route!$E$3:$E$10005,E662,[1]!Table1[22])</f>
        <v>0</v>
      </c>
      <c r="BA662" s="30">
        <f ca="1">SUMIF([1]route!$E$3:$E$10005,E662,[1]!Table1[23])</f>
        <v>0</v>
      </c>
      <c r="BB662" s="30">
        <f ca="1">SUMIF([1]route!$E$3:$E$10005,E662,[1]!Table1[24])</f>
        <v>0</v>
      </c>
      <c r="BC662" s="30">
        <f ca="1">SUMIF([1]route!$E$3:$E$10005,E662,[1]!Table1[25])</f>
        <v>0</v>
      </c>
      <c r="BD662" s="30">
        <f ca="1">SUMIF([1]route!$E$3:$E$10005,E662,[1]!Table1[26])</f>
        <v>0</v>
      </c>
      <c r="BE662" s="30">
        <f ca="1">SUMIF([1]route!$E$3:$E$10005,E662,[1]!Table1[27])</f>
        <v>0</v>
      </c>
      <c r="BF662" s="30">
        <f ca="1">SUMIF([1]route!$E$3:$E$10005,E662,[1]!Table1[28])</f>
        <v>0</v>
      </c>
      <c r="BG662" s="30">
        <f ca="1">SUMIF([1]route!$E$3:$E$10005,E662,[1]!Table1[29])</f>
        <v>0</v>
      </c>
      <c r="BH662" s="30">
        <f ca="1">SUMIF([1]route!$E$3:$E$10005,E662,[1]!Table1[30])</f>
        <v>0</v>
      </c>
      <c r="BI662" s="30">
        <f ca="1">SUMIF([1]route!$E$3:$E$10005,E662,[1]!Table1[31])</f>
        <v>0</v>
      </c>
      <c r="BJ662" s="30">
        <f ca="1">SUMIF([1]route!$E$3:$E$10005,E662,[1]!Table1[Remain PO])</f>
        <v>0</v>
      </c>
      <c r="BK662" s="31">
        <f ca="1">SUMIF([1]route!$E$3:$E$10005,E662,[1]!Table1[N+1])</f>
        <v>0</v>
      </c>
      <c r="BL662" s="31">
        <f ca="1">SUMIF([1]route!$E$3:$E$10005,E662,[1]!Table1[N+2])</f>
        <v>0</v>
      </c>
      <c r="BM662" s="31">
        <f ca="1">SUMIF([1]route!$E$3:$E$10005,E662,[1]!Table1[N+3])</f>
        <v>0</v>
      </c>
      <c r="BN662" s="32">
        <f ca="1">SUMIF([1]route!$E$3:$E$10005,E662,[1]!Table1[N+4])</f>
        <v>0</v>
      </c>
      <c r="BP662" s="37">
        <f t="shared" si="230"/>
        <v>0</v>
      </c>
      <c r="BQ662" s="35">
        <f t="shared" ca="1" si="225"/>
        <v>0</v>
      </c>
      <c r="BR662" s="35">
        <f t="shared" ca="1" si="225"/>
        <v>0</v>
      </c>
      <c r="BS662" s="35">
        <f t="shared" ca="1" si="225"/>
        <v>0</v>
      </c>
      <c r="BT662" s="35">
        <f t="shared" ca="1" si="225"/>
        <v>0</v>
      </c>
      <c r="BU662" s="35">
        <f t="shared" ca="1" si="225"/>
        <v>0</v>
      </c>
      <c r="BV662" s="35">
        <f t="shared" ca="1" si="225"/>
        <v>0</v>
      </c>
      <c r="BW662" s="35">
        <f t="shared" ca="1" si="224"/>
        <v>0</v>
      </c>
      <c r="BX662" s="35">
        <f t="shared" ca="1" si="224"/>
        <v>0</v>
      </c>
      <c r="BY662" s="35">
        <f t="shared" ca="1" si="224"/>
        <v>0</v>
      </c>
      <c r="BZ662" s="35">
        <f t="shared" ca="1" si="224"/>
        <v>0</v>
      </c>
      <c r="CA662" s="35">
        <f t="shared" ca="1" si="224"/>
        <v>0</v>
      </c>
      <c r="CB662" s="35">
        <f t="shared" ca="1" si="224"/>
        <v>0</v>
      </c>
      <c r="CC662" s="35">
        <f t="shared" ca="1" si="223"/>
        <v>0</v>
      </c>
      <c r="CD662" s="35">
        <f t="shared" ca="1" si="223"/>
        <v>0</v>
      </c>
      <c r="CE662" s="35">
        <f t="shared" ca="1" si="223"/>
        <v>0</v>
      </c>
      <c r="CF662" s="35">
        <f t="shared" ca="1" si="223"/>
        <v>0</v>
      </c>
      <c r="CG662" s="35">
        <f t="shared" ca="1" si="223"/>
        <v>0</v>
      </c>
      <c r="CH662" s="35">
        <f t="shared" ca="1" si="223"/>
        <v>0</v>
      </c>
      <c r="CI662" s="35">
        <f t="shared" ca="1" si="223"/>
        <v>0</v>
      </c>
      <c r="CJ662" s="35">
        <f t="shared" ca="1" si="223"/>
        <v>0</v>
      </c>
      <c r="CK662" s="35">
        <f t="shared" ca="1" si="223"/>
        <v>0</v>
      </c>
      <c r="CL662" s="35">
        <f t="shared" ref="CL662:CQ704" ca="1" si="232">CK662-AZ662</f>
        <v>0</v>
      </c>
      <c r="CM662" s="35">
        <f t="shared" ca="1" si="232"/>
        <v>0</v>
      </c>
      <c r="CN662" s="35">
        <f t="shared" ca="1" si="232"/>
        <v>0</v>
      </c>
      <c r="CO662" s="35">
        <f t="shared" ca="1" si="232"/>
        <v>0</v>
      </c>
      <c r="CP662" s="35">
        <f t="shared" ca="1" si="232"/>
        <v>0</v>
      </c>
      <c r="CQ662" s="35">
        <f t="shared" ca="1" si="232"/>
        <v>0</v>
      </c>
      <c r="CR662" s="35">
        <f t="shared" ca="1" si="231"/>
        <v>0</v>
      </c>
      <c r="CS662" s="35">
        <f t="shared" ca="1" si="226"/>
        <v>0</v>
      </c>
      <c r="CT662" s="35">
        <f t="shared" ca="1" si="226"/>
        <v>0</v>
      </c>
      <c r="CU662" s="35">
        <f t="shared" ca="1" si="226"/>
        <v>0</v>
      </c>
      <c r="CV662" s="35">
        <f t="shared" ca="1" si="226"/>
        <v>0</v>
      </c>
      <c r="CW662" s="38">
        <f t="shared" ca="1" si="226"/>
        <v>0</v>
      </c>
      <c r="CX662" s="38">
        <f t="shared" ca="1" si="226"/>
        <v>0</v>
      </c>
      <c r="CY662" s="38">
        <f t="shared" ca="1" si="222"/>
        <v>0</v>
      </c>
      <c r="CZ662" s="39">
        <f t="shared" ca="1" si="222"/>
        <v>0</v>
      </c>
      <c r="DA662" s="35"/>
    </row>
    <row r="663" spans="4:105" x14ac:dyDescent="0.3">
      <c r="D663" s="19"/>
      <c r="E663" s="20"/>
      <c r="F663" s="21"/>
      <c r="G663" s="21"/>
      <c r="H663" s="21"/>
      <c r="I663" s="19"/>
      <c r="J663" s="19"/>
      <c r="K663" s="21"/>
      <c r="L663" s="21"/>
      <c r="M663" s="22"/>
      <c r="N663" s="22"/>
      <c r="O663" s="19"/>
      <c r="P663" s="21"/>
      <c r="Q663" s="62" t="str">
        <f>'Cutting Rules'!AD663</f>
        <v>0------------</v>
      </c>
      <c r="R663" s="23"/>
      <c r="S663" s="24"/>
      <c r="T663" s="78" t="s">
        <v>547</v>
      </c>
      <c r="U663" s="19"/>
      <c r="V663" s="25"/>
      <c r="W663" s="26"/>
      <c r="X663" s="27"/>
      <c r="Y663" s="47"/>
      <c r="Z663" s="121" t="str">
        <f>IFERROR(VLOOKUP(E663,[1]route!$E$3:$BL$10005,59,0),"")&amp;IFERROR(VLOOKUP(E663,[1]route!$E$3:$BL$10005,60,0),"")</f>
        <v/>
      </c>
      <c r="AA663" s="28">
        <f t="shared" si="228"/>
        <v>0</v>
      </c>
      <c r="AB663" s="77">
        <f t="shared" si="229"/>
        <v>0</v>
      </c>
      <c r="AC663" s="4">
        <f t="shared" si="227"/>
        <v>1</v>
      </c>
      <c r="AD663" s="29">
        <v>0</v>
      </c>
      <c r="AE663" s="30">
        <f ca="1">SUMIF([1]route!$E$3:$E$10005,E663,[1]!Table1[1])</f>
        <v>0</v>
      </c>
      <c r="AF663" s="30">
        <f ca="1">SUMIF([1]route!$E$3:$E$10005,E663,[1]!Table1[2])</f>
        <v>0</v>
      </c>
      <c r="AG663" s="30">
        <f ca="1">SUMIF([1]route!$E$3:$E$10005,E663,[1]!Table1[3])</f>
        <v>0</v>
      </c>
      <c r="AH663" s="30">
        <f ca="1">SUMIF([1]route!$E$3:$E$10005,E663,[1]!Table1[4])</f>
        <v>0</v>
      </c>
      <c r="AI663" s="30">
        <f ca="1">SUMIF([1]route!$E$3:$E$10005,E663,[1]!Table1[5])</f>
        <v>0</v>
      </c>
      <c r="AJ663" s="30">
        <f ca="1">SUMIF([1]route!$E$3:$E$10005,E663,[1]!Table1[6])</f>
        <v>0</v>
      </c>
      <c r="AK663" s="30">
        <f ca="1">SUMIF([1]route!$E$3:$E$10005,E663,[1]!Table1[7])</f>
        <v>0</v>
      </c>
      <c r="AL663" s="30">
        <f ca="1">SUMIF([1]route!$E$3:$E$10005,E663,[1]!Table1[8])</f>
        <v>0</v>
      </c>
      <c r="AM663" s="30">
        <f ca="1">SUMIF([1]route!$E$3:$E$10005,E663,[1]!Table1[9])</f>
        <v>0</v>
      </c>
      <c r="AN663" s="30">
        <f ca="1">SUMIF([1]route!$E$3:$E$10005,E663,[1]!Table1[10])</f>
        <v>0</v>
      </c>
      <c r="AO663" s="30">
        <f ca="1">SUMIF([1]route!$E$3:$E$10005,E663,[1]!Table1[11])</f>
        <v>0</v>
      </c>
      <c r="AP663" s="30">
        <f ca="1">SUMIF([1]route!$E$3:$E$10005,E663,[1]!Table1[12])</f>
        <v>0</v>
      </c>
      <c r="AQ663" s="30">
        <f ca="1">SUMIF([1]route!$E$3:$E$10005,E663,[1]!Table1[13])</f>
        <v>0</v>
      </c>
      <c r="AR663" s="30">
        <f ca="1">SUMIF([1]route!$E$3:$E$10005,E663,[1]!Table1[14])</f>
        <v>0</v>
      </c>
      <c r="AS663" s="30">
        <f ca="1">SUMIF([1]route!$E$3:$E$10005,E663,[1]!Table1[15])</f>
        <v>0</v>
      </c>
      <c r="AT663" s="30">
        <f ca="1">SUMIF([1]route!$E$3:$E$10005,E663,[1]!Table1[16])</f>
        <v>0</v>
      </c>
      <c r="AU663" s="30">
        <f ca="1">SUMIF([1]route!$E$3:$E$10005,E663,[1]!Table1[17])</f>
        <v>0</v>
      </c>
      <c r="AV663" s="30">
        <f ca="1">SUMIF([1]route!$E$3:$E$10005,E663,[1]!Table1[18])</f>
        <v>0</v>
      </c>
      <c r="AW663" s="30">
        <f ca="1">SUMIF([1]route!$E$3:$E$10005,E663,[1]!Table1[19])</f>
        <v>0</v>
      </c>
      <c r="AX663" s="30">
        <f ca="1">SUMIF([1]route!$E$3:$E$10005,E663,[1]!Table1[20])</f>
        <v>0</v>
      </c>
      <c r="AY663" s="30">
        <f ca="1">SUMIF([1]route!$E$3:$E$10005,E663,[1]!Table1[21])</f>
        <v>0</v>
      </c>
      <c r="AZ663" s="30">
        <f ca="1">SUMIF([1]route!$E$3:$E$10005,E663,[1]!Table1[22])</f>
        <v>0</v>
      </c>
      <c r="BA663" s="30">
        <f ca="1">SUMIF([1]route!$E$3:$E$10005,E663,[1]!Table1[23])</f>
        <v>0</v>
      </c>
      <c r="BB663" s="30">
        <f ca="1">SUMIF([1]route!$E$3:$E$10005,E663,[1]!Table1[24])</f>
        <v>0</v>
      </c>
      <c r="BC663" s="30">
        <f ca="1">SUMIF([1]route!$E$3:$E$10005,E663,[1]!Table1[25])</f>
        <v>0</v>
      </c>
      <c r="BD663" s="30">
        <f ca="1">SUMIF([1]route!$E$3:$E$10005,E663,[1]!Table1[26])</f>
        <v>0</v>
      </c>
      <c r="BE663" s="30">
        <f ca="1">SUMIF([1]route!$E$3:$E$10005,E663,[1]!Table1[27])</f>
        <v>0</v>
      </c>
      <c r="BF663" s="30">
        <f ca="1">SUMIF([1]route!$E$3:$E$10005,E663,[1]!Table1[28])</f>
        <v>0</v>
      </c>
      <c r="BG663" s="30">
        <f ca="1">SUMIF([1]route!$E$3:$E$10005,E663,[1]!Table1[29])</f>
        <v>0</v>
      </c>
      <c r="BH663" s="30">
        <f ca="1">SUMIF([1]route!$E$3:$E$10005,E663,[1]!Table1[30])</f>
        <v>0</v>
      </c>
      <c r="BI663" s="30">
        <f ca="1">SUMIF([1]route!$E$3:$E$10005,E663,[1]!Table1[31])</f>
        <v>0</v>
      </c>
      <c r="BJ663" s="30">
        <f ca="1">SUMIF([1]route!$E$3:$E$10005,E663,[1]!Table1[Remain PO])</f>
        <v>0</v>
      </c>
      <c r="BK663" s="31">
        <f ca="1">SUMIF([1]route!$E$3:$E$10005,E663,[1]!Table1[N+1])</f>
        <v>0</v>
      </c>
      <c r="BL663" s="31">
        <f ca="1">SUMIF([1]route!$E$3:$E$10005,E663,[1]!Table1[N+2])</f>
        <v>0</v>
      </c>
      <c r="BM663" s="31">
        <f ca="1">SUMIF([1]route!$E$3:$E$10005,E663,[1]!Table1[N+3])</f>
        <v>0</v>
      </c>
      <c r="BN663" s="32">
        <f ca="1">SUMIF([1]route!$E$3:$E$10005,E663,[1]!Table1[N+4])</f>
        <v>0</v>
      </c>
      <c r="BP663" s="37">
        <f t="shared" si="230"/>
        <v>0</v>
      </c>
      <c r="BQ663" s="35">
        <f t="shared" ca="1" si="225"/>
        <v>0</v>
      </c>
      <c r="BR663" s="35">
        <f t="shared" ca="1" si="225"/>
        <v>0</v>
      </c>
      <c r="BS663" s="35">
        <f t="shared" ca="1" si="225"/>
        <v>0</v>
      </c>
      <c r="BT663" s="35">
        <f t="shared" ca="1" si="225"/>
        <v>0</v>
      </c>
      <c r="BU663" s="35">
        <f t="shared" ca="1" si="225"/>
        <v>0</v>
      </c>
      <c r="BV663" s="35">
        <f t="shared" ca="1" si="225"/>
        <v>0</v>
      </c>
      <c r="BW663" s="35">
        <f t="shared" ca="1" si="224"/>
        <v>0</v>
      </c>
      <c r="BX663" s="35">
        <f t="shared" ca="1" si="224"/>
        <v>0</v>
      </c>
      <c r="BY663" s="35">
        <f t="shared" ca="1" si="224"/>
        <v>0</v>
      </c>
      <c r="BZ663" s="35">
        <f t="shared" ca="1" si="224"/>
        <v>0</v>
      </c>
      <c r="CA663" s="35">
        <f t="shared" ca="1" si="224"/>
        <v>0</v>
      </c>
      <c r="CB663" s="35">
        <f t="shared" ca="1" si="224"/>
        <v>0</v>
      </c>
      <c r="CC663" s="35">
        <f t="shared" ca="1" si="224"/>
        <v>0</v>
      </c>
      <c r="CD663" s="35">
        <f t="shared" ca="1" si="224"/>
        <v>0</v>
      </c>
      <c r="CE663" s="35">
        <f t="shared" ca="1" si="224"/>
        <v>0</v>
      </c>
      <c r="CF663" s="35">
        <f t="shared" ca="1" si="224"/>
        <v>0</v>
      </c>
      <c r="CG663" s="35">
        <f t="shared" ca="1" si="224"/>
        <v>0</v>
      </c>
      <c r="CH663" s="35">
        <f t="shared" ca="1" si="224"/>
        <v>0</v>
      </c>
      <c r="CI663" s="35">
        <f t="shared" ca="1" si="224"/>
        <v>0</v>
      </c>
      <c r="CJ663" s="35">
        <f t="shared" ca="1" si="224"/>
        <v>0</v>
      </c>
      <c r="CK663" s="35">
        <f t="shared" ca="1" si="224"/>
        <v>0</v>
      </c>
      <c r="CL663" s="35">
        <f t="shared" ca="1" si="232"/>
        <v>0</v>
      </c>
      <c r="CM663" s="35">
        <f t="shared" ca="1" si="232"/>
        <v>0</v>
      </c>
      <c r="CN663" s="35">
        <f t="shared" ca="1" si="232"/>
        <v>0</v>
      </c>
      <c r="CO663" s="35">
        <f t="shared" ca="1" si="232"/>
        <v>0</v>
      </c>
      <c r="CP663" s="35">
        <f t="shared" ca="1" si="232"/>
        <v>0</v>
      </c>
      <c r="CQ663" s="35">
        <f t="shared" ca="1" si="232"/>
        <v>0</v>
      </c>
      <c r="CR663" s="35">
        <f t="shared" ca="1" si="231"/>
        <v>0</v>
      </c>
      <c r="CS663" s="35">
        <f t="shared" ca="1" si="226"/>
        <v>0</v>
      </c>
      <c r="CT663" s="35">
        <f t="shared" ca="1" si="226"/>
        <v>0</v>
      </c>
      <c r="CU663" s="35">
        <f t="shared" ca="1" si="226"/>
        <v>0</v>
      </c>
      <c r="CV663" s="35">
        <f t="shared" ca="1" si="226"/>
        <v>0</v>
      </c>
      <c r="CW663" s="38">
        <f t="shared" ca="1" si="226"/>
        <v>0</v>
      </c>
      <c r="CX663" s="38">
        <f t="shared" ca="1" si="226"/>
        <v>0</v>
      </c>
      <c r="CY663" s="38">
        <f t="shared" ca="1" si="222"/>
        <v>0</v>
      </c>
      <c r="CZ663" s="39">
        <f t="shared" ca="1" si="222"/>
        <v>0</v>
      </c>
      <c r="DA663" s="35"/>
    </row>
    <row r="664" spans="4:105" x14ac:dyDescent="0.3">
      <c r="D664" s="19"/>
      <c r="E664" s="20"/>
      <c r="F664" s="21"/>
      <c r="G664" s="21"/>
      <c r="H664" s="21"/>
      <c r="I664" s="19"/>
      <c r="J664" s="19"/>
      <c r="K664" s="21"/>
      <c r="L664" s="21"/>
      <c r="M664" s="22"/>
      <c r="N664" s="22"/>
      <c r="O664" s="19"/>
      <c r="P664" s="21"/>
      <c r="Q664" s="62" t="str">
        <f>'Cutting Rules'!AD664</f>
        <v>0------------</v>
      </c>
      <c r="R664" s="23"/>
      <c r="S664" s="24"/>
      <c r="T664" s="78" t="s">
        <v>547</v>
      </c>
      <c r="U664" s="19"/>
      <c r="V664" s="25"/>
      <c r="W664" s="26"/>
      <c r="X664" s="27"/>
      <c r="Y664" s="47"/>
      <c r="Z664" s="121" t="str">
        <f>IFERROR(VLOOKUP(E664,[1]route!$E$3:$BL$10005,59,0),"")&amp;IFERROR(VLOOKUP(E664,[1]route!$E$3:$BL$10005,60,0),"")</f>
        <v/>
      </c>
      <c r="AA664" s="28">
        <f t="shared" si="228"/>
        <v>0</v>
      </c>
      <c r="AB664" s="77">
        <f t="shared" si="229"/>
        <v>0</v>
      </c>
      <c r="AC664" s="4">
        <f t="shared" si="227"/>
        <v>1</v>
      </c>
      <c r="AD664" s="29">
        <v>0</v>
      </c>
      <c r="AE664" s="30">
        <f ca="1">SUMIF([1]route!$E$3:$E$10005,E664,[1]!Table1[1])</f>
        <v>0</v>
      </c>
      <c r="AF664" s="30">
        <f ca="1">SUMIF([1]route!$E$3:$E$10005,E664,[1]!Table1[2])</f>
        <v>0</v>
      </c>
      <c r="AG664" s="30">
        <f ca="1">SUMIF([1]route!$E$3:$E$10005,E664,[1]!Table1[3])</f>
        <v>0</v>
      </c>
      <c r="AH664" s="30">
        <f ca="1">SUMIF([1]route!$E$3:$E$10005,E664,[1]!Table1[4])</f>
        <v>0</v>
      </c>
      <c r="AI664" s="30">
        <f ca="1">SUMIF([1]route!$E$3:$E$10005,E664,[1]!Table1[5])</f>
        <v>0</v>
      </c>
      <c r="AJ664" s="30">
        <f ca="1">SUMIF([1]route!$E$3:$E$10005,E664,[1]!Table1[6])</f>
        <v>0</v>
      </c>
      <c r="AK664" s="30">
        <f ca="1">SUMIF([1]route!$E$3:$E$10005,E664,[1]!Table1[7])</f>
        <v>0</v>
      </c>
      <c r="AL664" s="30">
        <f ca="1">SUMIF([1]route!$E$3:$E$10005,E664,[1]!Table1[8])</f>
        <v>0</v>
      </c>
      <c r="AM664" s="30">
        <f ca="1">SUMIF([1]route!$E$3:$E$10005,E664,[1]!Table1[9])</f>
        <v>0</v>
      </c>
      <c r="AN664" s="30">
        <f ca="1">SUMIF([1]route!$E$3:$E$10005,E664,[1]!Table1[10])</f>
        <v>0</v>
      </c>
      <c r="AO664" s="30">
        <f ca="1">SUMIF([1]route!$E$3:$E$10005,E664,[1]!Table1[11])</f>
        <v>0</v>
      </c>
      <c r="AP664" s="30">
        <f ca="1">SUMIF([1]route!$E$3:$E$10005,E664,[1]!Table1[12])</f>
        <v>0</v>
      </c>
      <c r="AQ664" s="30">
        <f ca="1">SUMIF([1]route!$E$3:$E$10005,E664,[1]!Table1[13])</f>
        <v>0</v>
      </c>
      <c r="AR664" s="30">
        <f ca="1">SUMIF([1]route!$E$3:$E$10005,E664,[1]!Table1[14])</f>
        <v>0</v>
      </c>
      <c r="AS664" s="30">
        <f ca="1">SUMIF([1]route!$E$3:$E$10005,E664,[1]!Table1[15])</f>
        <v>0</v>
      </c>
      <c r="AT664" s="30">
        <f ca="1">SUMIF([1]route!$E$3:$E$10005,E664,[1]!Table1[16])</f>
        <v>0</v>
      </c>
      <c r="AU664" s="30">
        <f ca="1">SUMIF([1]route!$E$3:$E$10005,E664,[1]!Table1[17])</f>
        <v>0</v>
      </c>
      <c r="AV664" s="30">
        <f ca="1">SUMIF([1]route!$E$3:$E$10005,E664,[1]!Table1[18])</f>
        <v>0</v>
      </c>
      <c r="AW664" s="30">
        <f ca="1">SUMIF([1]route!$E$3:$E$10005,E664,[1]!Table1[19])</f>
        <v>0</v>
      </c>
      <c r="AX664" s="30">
        <f ca="1">SUMIF([1]route!$E$3:$E$10005,E664,[1]!Table1[20])</f>
        <v>0</v>
      </c>
      <c r="AY664" s="30">
        <f ca="1">SUMIF([1]route!$E$3:$E$10005,E664,[1]!Table1[21])</f>
        <v>0</v>
      </c>
      <c r="AZ664" s="30">
        <f ca="1">SUMIF([1]route!$E$3:$E$10005,E664,[1]!Table1[22])</f>
        <v>0</v>
      </c>
      <c r="BA664" s="30">
        <f ca="1">SUMIF([1]route!$E$3:$E$10005,E664,[1]!Table1[23])</f>
        <v>0</v>
      </c>
      <c r="BB664" s="30">
        <f ca="1">SUMIF([1]route!$E$3:$E$10005,E664,[1]!Table1[24])</f>
        <v>0</v>
      </c>
      <c r="BC664" s="30">
        <f ca="1">SUMIF([1]route!$E$3:$E$10005,E664,[1]!Table1[25])</f>
        <v>0</v>
      </c>
      <c r="BD664" s="30">
        <f ca="1">SUMIF([1]route!$E$3:$E$10005,E664,[1]!Table1[26])</f>
        <v>0</v>
      </c>
      <c r="BE664" s="30">
        <f ca="1">SUMIF([1]route!$E$3:$E$10005,E664,[1]!Table1[27])</f>
        <v>0</v>
      </c>
      <c r="BF664" s="30">
        <f ca="1">SUMIF([1]route!$E$3:$E$10005,E664,[1]!Table1[28])</f>
        <v>0</v>
      </c>
      <c r="BG664" s="30">
        <f ca="1">SUMIF([1]route!$E$3:$E$10005,E664,[1]!Table1[29])</f>
        <v>0</v>
      </c>
      <c r="BH664" s="30">
        <f ca="1">SUMIF([1]route!$E$3:$E$10005,E664,[1]!Table1[30])</f>
        <v>0</v>
      </c>
      <c r="BI664" s="30">
        <f ca="1">SUMIF([1]route!$E$3:$E$10005,E664,[1]!Table1[31])</f>
        <v>0</v>
      </c>
      <c r="BJ664" s="30">
        <f ca="1">SUMIF([1]route!$E$3:$E$10005,E664,[1]!Table1[Remain PO])</f>
        <v>0</v>
      </c>
      <c r="BK664" s="31">
        <f ca="1">SUMIF([1]route!$E$3:$E$10005,E664,[1]!Table1[N+1])</f>
        <v>0</v>
      </c>
      <c r="BL664" s="31">
        <f ca="1">SUMIF([1]route!$E$3:$E$10005,E664,[1]!Table1[N+2])</f>
        <v>0</v>
      </c>
      <c r="BM664" s="31">
        <f ca="1">SUMIF([1]route!$E$3:$E$10005,E664,[1]!Table1[N+3])</f>
        <v>0</v>
      </c>
      <c r="BN664" s="32">
        <f ca="1">SUMIF([1]route!$E$3:$E$10005,E664,[1]!Table1[N+4])</f>
        <v>0</v>
      </c>
      <c r="BP664" s="37">
        <f t="shared" si="230"/>
        <v>0</v>
      </c>
      <c r="BQ664" s="35">
        <f t="shared" ca="1" si="225"/>
        <v>0</v>
      </c>
      <c r="BR664" s="35">
        <f t="shared" ca="1" si="225"/>
        <v>0</v>
      </c>
      <c r="BS664" s="35">
        <f t="shared" ca="1" si="225"/>
        <v>0</v>
      </c>
      <c r="BT664" s="35">
        <f t="shared" ca="1" si="225"/>
        <v>0</v>
      </c>
      <c r="BU664" s="35">
        <f t="shared" ca="1" si="225"/>
        <v>0</v>
      </c>
      <c r="BV664" s="35">
        <f t="shared" ca="1" si="225"/>
        <v>0</v>
      </c>
      <c r="BW664" s="35">
        <f t="shared" ca="1" si="224"/>
        <v>0</v>
      </c>
      <c r="BX664" s="35">
        <f t="shared" ca="1" si="224"/>
        <v>0</v>
      </c>
      <c r="BY664" s="35">
        <f t="shared" ca="1" si="224"/>
        <v>0</v>
      </c>
      <c r="BZ664" s="35">
        <f t="shared" ca="1" si="224"/>
        <v>0</v>
      </c>
      <c r="CA664" s="35">
        <f t="shared" ca="1" si="224"/>
        <v>0</v>
      </c>
      <c r="CB664" s="35">
        <f t="shared" ca="1" si="224"/>
        <v>0</v>
      </c>
      <c r="CC664" s="35">
        <f t="shared" ca="1" si="224"/>
        <v>0</v>
      </c>
      <c r="CD664" s="35">
        <f t="shared" ca="1" si="224"/>
        <v>0</v>
      </c>
      <c r="CE664" s="35">
        <f t="shared" ca="1" si="224"/>
        <v>0</v>
      </c>
      <c r="CF664" s="35">
        <f t="shared" ca="1" si="224"/>
        <v>0</v>
      </c>
      <c r="CG664" s="35">
        <f t="shared" ca="1" si="224"/>
        <v>0</v>
      </c>
      <c r="CH664" s="35">
        <f t="shared" ca="1" si="224"/>
        <v>0</v>
      </c>
      <c r="CI664" s="35">
        <f t="shared" ca="1" si="224"/>
        <v>0</v>
      </c>
      <c r="CJ664" s="35">
        <f t="shared" ca="1" si="224"/>
        <v>0</v>
      </c>
      <c r="CK664" s="35">
        <f t="shared" ca="1" si="224"/>
        <v>0</v>
      </c>
      <c r="CL664" s="35">
        <f t="shared" ca="1" si="232"/>
        <v>0</v>
      </c>
      <c r="CM664" s="35">
        <f t="shared" ca="1" si="232"/>
        <v>0</v>
      </c>
      <c r="CN664" s="35">
        <f t="shared" ca="1" si="232"/>
        <v>0</v>
      </c>
      <c r="CO664" s="35">
        <f t="shared" ca="1" si="232"/>
        <v>0</v>
      </c>
      <c r="CP664" s="35">
        <f t="shared" ca="1" si="232"/>
        <v>0</v>
      </c>
      <c r="CQ664" s="35">
        <f t="shared" ca="1" si="232"/>
        <v>0</v>
      </c>
      <c r="CR664" s="35">
        <f t="shared" ca="1" si="231"/>
        <v>0</v>
      </c>
      <c r="CS664" s="35">
        <f t="shared" ca="1" si="226"/>
        <v>0</v>
      </c>
      <c r="CT664" s="35">
        <f t="shared" ca="1" si="226"/>
        <v>0</v>
      </c>
      <c r="CU664" s="35">
        <f t="shared" ca="1" si="226"/>
        <v>0</v>
      </c>
      <c r="CV664" s="35">
        <f t="shared" ca="1" si="226"/>
        <v>0</v>
      </c>
      <c r="CW664" s="38">
        <f t="shared" ca="1" si="226"/>
        <v>0</v>
      </c>
      <c r="CX664" s="38">
        <f t="shared" ca="1" si="226"/>
        <v>0</v>
      </c>
      <c r="CY664" s="38">
        <f t="shared" ca="1" si="222"/>
        <v>0</v>
      </c>
      <c r="CZ664" s="39">
        <f t="shared" ca="1" si="222"/>
        <v>0</v>
      </c>
      <c r="DA664" s="35"/>
    </row>
    <row r="665" spans="4:105" x14ac:dyDescent="0.3">
      <c r="D665" s="19"/>
      <c r="E665" s="20"/>
      <c r="F665" s="21"/>
      <c r="G665" s="21"/>
      <c r="H665" s="21"/>
      <c r="I665" s="19"/>
      <c r="J665" s="19"/>
      <c r="K665" s="21"/>
      <c r="L665" s="21"/>
      <c r="M665" s="22"/>
      <c r="N665" s="22"/>
      <c r="O665" s="19"/>
      <c r="P665" s="21"/>
      <c r="Q665" s="62" t="str">
        <f>'Cutting Rules'!AD665</f>
        <v>0------------</v>
      </c>
      <c r="R665" s="23"/>
      <c r="S665" s="24"/>
      <c r="T665" s="78" t="s">
        <v>547</v>
      </c>
      <c r="U665" s="19"/>
      <c r="V665" s="25"/>
      <c r="W665" s="26"/>
      <c r="X665" s="27"/>
      <c r="Y665" s="47"/>
      <c r="Z665" s="121" t="str">
        <f>IFERROR(VLOOKUP(E665,[1]route!$E$3:$BL$10005,59,0),"")&amp;IFERROR(VLOOKUP(E665,[1]route!$E$3:$BL$10005,60,0),"")</f>
        <v/>
      </c>
      <c r="AA665" s="28">
        <f t="shared" si="228"/>
        <v>0</v>
      </c>
      <c r="AB665" s="77">
        <f t="shared" si="229"/>
        <v>0</v>
      </c>
      <c r="AC665" s="4">
        <f t="shared" si="227"/>
        <v>1</v>
      </c>
      <c r="AD665" s="29">
        <v>0</v>
      </c>
      <c r="AE665" s="30">
        <f ca="1">SUMIF([1]route!$E$3:$E$10005,E665,[1]!Table1[1])</f>
        <v>0</v>
      </c>
      <c r="AF665" s="30">
        <f ca="1">SUMIF([1]route!$E$3:$E$10005,E665,[1]!Table1[2])</f>
        <v>0</v>
      </c>
      <c r="AG665" s="30">
        <f ca="1">SUMIF([1]route!$E$3:$E$10005,E665,[1]!Table1[3])</f>
        <v>0</v>
      </c>
      <c r="AH665" s="30">
        <f ca="1">SUMIF([1]route!$E$3:$E$10005,E665,[1]!Table1[4])</f>
        <v>0</v>
      </c>
      <c r="AI665" s="30">
        <f ca="1">SUMIF([1]route!$E$3:$E$10005,E665,[1]!Table1[5])</f>
        <v>0</v>
      </c>
      <c r="AJ665" s="30">
        <f ca="1">SUMIF([1]route!$E$3:$E$10005,E665,[1]!Table1[6])</f>
        <v>0</v>
      </c>
      <c r="AK665" s="30">
        <f ca="1">SUMIF([1]route!$E$3:$E$10005,E665,[1]!Table1[7])</f>
        <v>0</v>
      </c>
      <c r="AL665" s="30">
        <f ca="1">SUMIF([1]route!$E$3:$E$10005,E665,[1]!Table1[8])</f>
        <v>0</v>
      </c>
      <c r="AM665" s="30">
        <f ca="1">SUMIF([1]route!$E$3:$E$10005,E665,[1]!Table1[9])</f>
        <v>0</v>
      </c>
      <c r="AN665" s="30">
        <f ca="1">SUMIF([1]route!$E$3:$E$10005,E665,[1]!Table1[10])</f>
        <v>0</v>
      </c>
      <c r="AO665" s="30">
        <f ca="1">SUMIF([1]route!$E$3:$E$10005,E665,[1]!Table1[11])</f>
        <v>0</v>
      </c>
      <c r="AP665" s="30">
        <f ca="1">SUMIF([1]route!$E$3:$E$10005,E665,[1]!Table1[12])</f>
        <v>0</v>
      </c>
      <c r="AQ665" s="30">
        <f ca="1">SUMIF([1]route!$E$3:$E$10005,E665,[1]!Table1[13])</f>
        <v>0</v>
      </c>
      <c r="AR665" s="30">
        <f ca="1">SUMIF([1]route!$E$3:$E$10005,E665,[1]!Table1[14])</f>
        <v>0</v>
      </c>
      <c r="AS665" s="30">
        <f ca="1">SUMIF([1]route!$E$3:$E$10005,E665,[1]!Table1[15])</f>
        <v>0</v>
      </c>
      <c r="AT665" s="30">
        <f ca="1">SUMIF([1]route!$E$3:$E$10005,E665,[1]!Table1[16])</f>
        <v>0</v>
      </c>
      <c r="AU665" s="30">
        <f ca="1">SUMIF([1]route!$E$3:$E$10005,E665,[1]!Table1[17])</f>
        <v>0</v>
      </c>
      <c r="AV665" s="30">
        <f ca="1">SUMIF([1]route!$E$3:$E$10005,E665,[1]!Table1[18])</f>
        <v>0</v>
      </c>
      <c r="AW665" s="30">
        <f ca="1">SUMIF([1]route!$E$3:$E$10005,E665,[1]!Table1[19])</f>
        <v>0</v>
      </c>
      <c r="AX665" s="30">
        <f ca="1">SUMIF([1]route!$E$3:$E$10005,E665,[1]!Table1[20])</f>
        <v>0</v>
      </c>
      <c r="AY665" s="30">
        <f ca="1">SUMIF([1]route!$E$3:$E$10005,E665,[1]!Table1[21])</f>
        <v>0</v>
      </c>
      <c r="AZ665" s="30">
        <f ca="1">SUMIF([1]route!$E$3:$E$10005,E665,[1]!Table1[22])</f>
        <v>0</v>
      </c>
      <c r="BA665" s="30">
        <f ca="1">SUMIF([1]route!$E$3:$E$10005,E665,[1]!Table1[23])</f>
        <v>0</v>
      </c>
      <c r="BB665" s="30">
        <f ca="1">SUMIF([1]route!$E$3:$E$10005,E665,[1]!Table1[24])</f>
        <v>0</v>
      </c>
      <c r="BC665" s="30">
        <f ca="1">SUMIF([1]route!$E$3:$E$10005,E665,[1]!Table1[25])</f>
        <v>0</v>
      </c>
      <c r="BD665" s="30">
        <f ca="1">SUMIF([1]route!$E$3:$E$10005,E665,[1]!Table1[26])</f>
        <v>0</v>
      </c>
      <c r="BE665" s="30">
        <f ca="1">SUMIF([1]route!$E$3:$E$10005,E665,[1]!Table1[27])</f>
        <v>0</v>
      </c>
      <c r="BF665" s="30">
        <f ca="1">SUMIF([1]route!$E$3:$E$10005,E665,[1]!Table1[28])</f>
        <v>0</v>
      </c>
      <c r="BG665" s="30">
        <f ca="1">SUMIF([1]route!$E$3:$E$10005,E665,[1]!Table1[29])</f>
        <v>0</v>
      </c>
      <c r="BH665" s="30">
        <f ca="1">SUMIF([1]route!$E$3:$E$10005,E665,[1]!Table1[30])</f>
        <v>0</v>
      </c>
      <c r="BI665" s="30">
        <f ca="1">SUMIF([1]route!$E$3:$E$10005,E665,[1]!Table1[31])</f>
        <v>0</v>
      </c>
      <c r="BJ665" s="30">
        <f ca="1">SUMIF([1]route!$E$3:$E$10005,E665,[1]!Table1[Remain PO])</f>
        <v>0</v>
      </c>
      <c r="BK665" s="31">
        <f ca="1">SUMIF([1]route!$E$3:$E$10005,E665,[1]!Table1[N+1])</f>
        <v>0</v>
      </c>
      <c r="BL665" s="31">
        <f ca="1">SUMIF([1]route!$E$3:$E$10005,E665,[1]!Table1[N+2])</f>
        <v>0</v>
      </c>
      <c r="BM665" s="31">
        <f ca="1">SUMIF([1]route!$E$3:$E$10005,E665,[1]!Table1[N+3])</f>
        <v>0</v>
      </c>
      <c r="BN665" s="32">
        <f ca="1">SUMIF([1]route!$E$3:$E$10005,E665,[1]!Table1[N+4])</f>
        <v>0</v>
      </c>
      <c r="BP665" s="37">
        <f t="shared" si="230"/>
        <v>0</v>
      </c>
      <c r="BQ665" s="35">
        <f t="shared" ca="1" si="225"/>
        <v>0</v>
      </c>
      <c r="BR665" s="35">
        <f t="shared" ca="1" si="225"/>
        <v>0</v>
      </c>
      <c r="BS665" s="35">
        <f t="shared" ca="1" si="225"/>
        <v>0</v>
      </c>
      <c r="BT665" s="35">
        <f t="shared" ca="1" si="225"/>
        <v>0</v>
      </c>
      <c r="BU665" s="35">
        <f t="shared" ca="1" si="225"/>
        <v>0</v>
      </c>
      <c r="BV665" s="35">
        <f t="shared" ca="1" si="225"/>
        <v>0</v>
      </c>
      <c r="BW665" s="35">
        <f t="shared" ca="1" si="224"/>
        <v>0</v>
      </c>
      <c r="BX665" s="35">
        <f t="shared" ca="1" si="224"/>
        <v>0</v>
      </c>
      <c r="BY665" s="35">
        <f t="shared" ca="1" si="224"/>
        <v>0</v>
      </c>
      <c r="BZ665" s="35">
        <f t="shared" ca="1" si="224"/>
        <v>0</v>
      </c>
      <c r="CA665" s="35">
        <f t="shared" ca="1" si="224"/>
        <v>0</v>
      </c>
      <c r="CB665" s="35">
        <f t="shared" ca="1" si="224"/>
        <v>0</v>
      </c>
      <c r="CC665" s="35">
        <f t="shared" ca="1" si="224"/>
        <v>0</v>
      </c>
      <c r="CD665" s="35">
        <f t="shared" ca="1" si="224"/>
        <v>0</v>
      </c>
      <c r="CE665" s="35">
        <f t="shared" ca="1" si="224"/>
        <v>0</v>
      </c>
      <c r="CF665" s="35">
        <f t="shared" ca="1" si="224"/>
        <v>0</v>
      </c>
      <c r="CG665" s="35">
        <f t="shared" ca="1" si="224"/>
        <v>0</v>
      </c>
      <c r="CH665" s="35">
        <f t="shared" ca="1" si="224"/>
        <v>0</v>
      </c>
      <c r="CI665" s="35">
        <f t="shared" ca="1" si="224"/>
        <v>0</v>
      </c>
      <c r="CJ665" s="35">
        <f t="shared" ca="1" si="224"/>
        <v>0</v>
      </c>
      <c r="CK665" s="35">
        <f t="shared" ca="1" si="224"/>
        <v>0</v>
      </c>
      <c r="CL665" s="35">
        <f t="shared" ca="1" si="232"/>
        <v>0</v>
      </c>
      <c r="CM665" s="35">
        <f t="shared" ca="1" si="232"/>
        <v>0</v>
      </c>
      <c r="CN665" s="35">
        <f t="shared" ca="1" si="232"/>
        <v>0</v>
      </c>
      <c r="CO665" s="35">
        <f t="shared" ca="1" si="232"/>
        <v>0</v>
      </c>
      <c r="CP665" s="35">
        <f t="shared" ca="1" si="232"/>
        <v>0</v>
      </c>
      <c r="CQ665" s="35">
        <f t="shared" ca="1" si="232"/>
        <v>0</v>
      </c>
      <c r="CR665" s="35">
        <f t="shared" ca="1" si="231"/>
        <v>0</v>
      </c>
      <c r="CS665" s="35">
        <f t="shared" ca="1" si="226"/>
        <v>0</v>
      </c>
      <c r="CT665" s="35">
        <f t="shared" ca="1" si="226"/>
        <v>0</v>
      </c>
      <c r="CU665" s="35">
        <f t="shared" ca="1" si="226"/>
        <v>0</v>
      </c>
      <c r="CV665" s="35">
        <f t="shared" ca="1" si="226"/>
        <v>0</v>
      </c>
      <c r="CW665" s="38">
        <f t="shared" ca="1" si="226"/>
        <v>0</v>
      </c>
      <c r="CX665" s="38">
        <f t="shared" ca="1" si="226"/>
        <v>0</v>
      </c>
      <c r="CY665" s="38">
        <f t="shared" ca="1" si="222"/>
        <v>0</v>
      </c>
      <c r="CZ665" s="39">
        <f t="shared" ca="1" si="222"/>
        <v>0</v>
      </c>
      <c r="DA665" s="35"/>
    </row>
    <row r="666" spans="4:105" x14ac:dyDescent="0.3">
      <c r="D666" s="19"/>
      <c r="E666" s="20"/>
      <c r="F666" s="21"/>
      <c r="G666" s="21"/>
      <c r="H666" s="21"/>
      <c r="I666" s="19"/>
      <c r="J666" s="19"/>
      <c r="K666" s="21"/>
      <c r="L666" s="21"/>
      <c r="M666" s="22"/>
      <c r="N666" s="22"/>
      <c r="O666" s="19"/>
      <c r="P666" s="21"/>
      <c r="Q666" s="62" t="str">
        <f>'Cutting Rules'!AD666</f>
        <v>0------------</v>
      </c>
      <c r="R666" s="23"/>
      <c r="S666" s="24"/>
      <c r="T666" s="78" t="s">
        <v>547</v>
      </c>
      <c r="U666" s="19"/>
      <c r="V666" s="25"/>
      <c r="W666" s="26"/>
      <c r="X666" s="27"/>
      <c r="Y666" s="47"/>
      <c r="Z666" s="121" t="str">
        <f>IFERROR(VLOOKUP(E666,[1]route!$E$3:$BL$10005,59,0),"")&amp;IFERROR(VLOOKUP(E666,[1]route!$E$3:$BL$10005,60,0),"")</f>
        <v/>
      </c>
      <c r="AA666" s="28">
        <f t="shared" si="228"/>
        <v>0</v>
      </c>
      <c r="AB666" s="77">
        <f t="shared" si="229"/>
        <v>0</v>
      </c>
      <c r="AC666" s="4">
        <f t="shared" si="227"/>
        <v>1</v>
      </c>
      <c r="AD666" s="29">
        <v>0</v>
      </c>
      <c r="AE666" s="30">
        <f ca="1">SUMIF([1]route!$E$3:$E$10005,E666,[1]!Table1[1])</f>
        <v>0</v>
      </c>
      <c r="AF666" s="30">
        <f ca="1">SUMIF([1]route!$E$3:$E$10005,E666,[1]!Table1[2])</f>
        <v>0</v>
      </c>
      <c r="AG666" s="30">
        <f ca="1">SUMIF([1]route!$E$3:$E$10005,E666,[1]!Table1[3])</f>
        <v>0</v>
      </c>
      <c r="AH666" s="30">
        <f ca="1">SUMIF([1]route!$E$3:$E$10005,E666,[1]!Table1[4])</f>
        <v>0</v>
      </c>
      <c r="AI666" s="30">
        <f ca="1">SUMIF([1]route!$E$3:$E$10005,E666,[1]!Table1[5])</f>
        <v>0</v>
      </c>
      <c r="AJ666" s="30">
        <f ca="1">SUMIF([1]route!$E$3:$E$10005,E666,[1]!Table1[6])</f>
        <v>0</v>
      </c>
      <c r="AK666" s="30">
        <f ca="1">SUMIF([1]route!$E$3:$E$10005,E666,[1]!Table1[7])</f>
        <v>0</v>
      </c>
      <c r="AL666" s="30">
        <f ca="1">SUMIF([1]route!$E$3:$E$10005,E666,[1]!Table1[8])</f>
        <v>0</v>
      </c>
      <c r="AM666" s="30">
        <f ca="1">SUMIF([1]route!$E$3:$E$10005,E666,[1]!Table1[9])</f>
        <v>0</v>
      </c>
      <c r="AN666" s="30">
        <f ca="1">SUMIF([1]route!$E$3:$E$10005,E666,[1]!Table1[10])</f>
        <v>0</v>
      </c>
      <c r="AO666" s="30">
        <f ca="1">SUMIF([1]route!$E$3:$E$10005,E666,[1]!Table1[11])</f>
        <v>0</v>
      </c>
      <c r="AP666" s="30">
        <f ca="1">SUMIF([1]route!$E$3:$E$10005,E666,[1]!Table1[12])</f>
        <v>0</v>
      </c>
      <c r="AQ666" s="30">
        <f ca="1">SUMIF([1]route!$E$3:$E$10005,E666,[1]!Table1[13])</f>
        <v>0</v>
      </c>
      <c r="AR666" s="30">
        <f ca="1">SUMIF([1]route!$E$3:$E$10005,E666,[1]!Table1[14])</f>
        <v>0</v>
      </c>
      <c r="AS666" s="30">
        <f ca="1">SUMIF([1]route!$E$3:$E$10005,E666,[1]!Table1[15])</f>
        <v>0</v>
      </c>
      <c r="AT666" s="30">
        <f ca="1">SUMIF([1]route!$E$3:$E$10005,E666,[1]!Table1[16])</f>
        <v>0</v>
      </c>
      <c r="AU666" s="30">
        <f ca="1">SUMIF([1]route!$E$3:$E$10005,E666,[1]!Table1[17])</f>
        <v>0</v>
      </c>
      <c r="AV666" s="30">
        <f ca="1">SUMIF([1]route!$E$3:$E$10005,E666,[1]!Table1[18])</f>
        <v>0</v>
      </c>
      <c r="AW666" s="30">
        <f ca="1">SUMIF([1]route!$E$3:$E$10005,E666,[1]!Table1[19])</f>
        <v>0</v>
      </c>
      <c r="AX666" s="30">
        <f ca="1">SUMIF([1]route!$E$3:$E$10005,E666,[1]!Table1[20])</f>
        <v>0</v>
      </c>
      <c r="AY666" s="30">
        <f ca="1">SUMIF([1]route!$E$3:$E$10005,E666,[1]!Table1[21])</f>
        <v>0</v>
      </c>
      <c r="AZ666" s="30">
        <f ca="1">SUMIF([1]route!$E$3:$E$10005,E666,[1]!Table1[22])</f>
        <v>0</v>
      </c>
      <c r="BA666" s="30">
        <f ca="1">SUMIF([1]route!$E$3:$E$10005,E666,[1]!Table1[23])</f>
        <v>0</v>
      </c>
      <c r="BB666" s="30">
        <f ca="1">SUMIF([1]route!$E$3:$E$10005,E666,[1]!Table1[24])</f>
        <v>0</v>
      </c>
      <c r="BC666" s="30">
        <f ca="1">SUMIF([1]route!$E$3:$E$10005,E666,[1]!Table1[25])</f>
        <v>0</v>
      </c>
      <c r="BD666" s="30">
        <f ca="1">SUMIF([1]route!$E$3:$E$10005,E666,[1]!Table1[26])</f>
        <v>0</v>
      </c>
      <c r="BE666" s="30">
        <f ca="1">SUMIF([1]route!$E$3:$E$10005,E666,[1]!Table1[27])</f>
        <v>0</v>
      </c>
      <c r="BF666" s="30">
        <f ca="1">SUMIF([1]route!$E$3:$E$10005,E666,[1]!Table1[28])</f>
        <v>0</v>
      </c>
      <c r="BG666" s="30">
        <f ca="1">SUMIF([1]route!$E$3:$E$10005,E666,[1]!Table1[29])</f>
        <v>0</v>
      </c>
      <c r="BH666" s="30">
        <f ca="1">SUMIF([1]route!$E$3:$E$10005,E666,[1]!Table1[30])</f>
        <v>0</v>
      </c>
      <c r="BI666" s="30">
        <f ca="1">SUMIF([1]route!$E$3:$E$10005,E666,[1]!Table1[31])</f>
        <v>0</v>
      </c>
      <c r="BJ666" s="30">
        <f ca="1">SUMIF([1]route!$E$3:$E$10005,E666,[1]!Table1[Remain PO])</f>
        <v>0</v>
      </c>
      <c r="BK666" s="31">
        <f ca="1">SUMIF([1]route!$E$3:$E$10005,E666,[1]!Table1[N+1])</f>
        <v>0</v>
      </c>
      <c r="BL666" s="31">
        <f ca="1">SUMIF([1]route!$E$3:$E$10005,E666,[1]!Table1[N+2])</f>
        <v>0</v>
      </c>
      <c r="BM666" s="31">
        <f ca="1">SUMIF([1]route!$E$3:$E$10005,E666,[1]!Table1[N+3])</f>
        <v>0</v>
      </c>
      <c r="BN666" s="32">
        <f ca="1">SUMIF([1]route!$E$3:$E$10005,E666,[1]!Table1[N+4])</f>
        <v>0</v>
      </c>
      <c r="BP666" s="37">
        <f t="shared" si="230"/>
        <v>0</v>
      </c>
      <c r="BQ666" s="35">
        <f t="shared" ca="1" si="225"/>
        <v>0</v>
      </c>
      <c r="BR666" s="35">
        <f t="shared" ca="1" si="225"/>
        <v>0</v>
      </c>
      <c r="BS666" s="35">
        <f t="shared" ca="1" si="225"/>
        <v>0</v>
      </c>
      <c r="BT666" s="35">
        <f t="shared" ca="1" si="225"/>
        <v>0</v>
      </c>
      <c r="BU666" s="35">
        <f t="shared" ca="1" si="225"/>
        <v>0</v>
      </c>
      <c r="BV666" s="35">
        <f t="shared" ca="1" si="225"/>
        <v>0</v>
      </c>
      <c r="BW666" s="35">
        <f t="shared" ca="1" si="224"/>
        <v>0</v>
      </c>
      <c r="BX666" s="35">
        <f t="shared" ca="1" si="224"/>
        <v>0</v>
      </c>
      <c r="BY666" s="35">
        <f t="shared" ca="1" si="224"/>
        <v>0</v>
      </c>
      <c r="BZ666" s="35">
        <f t="shared" ca="1" si="224"/>
        <v>0</v>
      </c>
      <c r="CA666" s="35">
        <f t="shared" ca="1" si="224"/>
        <v>0</v>
      </c>
      <c r="CB666" s="35">
        <f t="shared" ca="1" si="224"/>
        <v>0</v>
      </c>
      <c r="CC666" s="35">
        <f t="shared" ca="1" si="224"/>
        <v>0</v>
      </c>
      <c r="CD666" s="35">
        <f t="shared" ca="1" si="224"/>
        <v>0</v>
      </c>
      <c r="CE666" s="35">
        <f t="shared" ca="1" si="224"/>
        <v>0</v>
      </c>
      <c r="CF666" s="35">
        <f t="shared" ca="1" si="224"/>
        <v>0</v>
      </c>
      <c r="CG666" s="35">
        <f t="shared" ca="1" si="224"/>
        <v>0</v>
      </c>
      <c r="CH666" s="35">
        <f t="shared" ca="1" si="224"/>
        <v>0</v>
      </c>
      <c r="CI666" s="35">
        <f t="shared" ca="1" si="224"/>
        <v>0</v>
      </c>
      <c r="CJ666" s="35">
        <f t="shared" ca="1" si="224"/>
        <v>0</v>
      </c>
      <c r="CK666" s="35">
        <f t="shared" ca="1" si="224"/>
        <v>0</v>
      </c>
      <c r="CL666" s="35">
        <f t="shared" ca="1" si="232"/>
        <v>0</v>
      </c>
      <c r="CM666" s="35">
        <f t="shared" ca="1" si="232"/>
        <v>0</v>
      </c>
      <c r="CN666" s="35">
        <f t="shared" ca="1" si="232"/>
        <v>0</v>
      </c>
      <c r="CO666" s="35">
        <f t="shared" ca="1" si="232"/>
        <v>0</v>
      </c>
      <c r="CP666" s="35">
        <f t="shared" ca="1" si="232"/>
        <v>0</v>
      </c>
      <c r="CQ666" s="35">
        <f t="shared" ca="1" si="232"/>
        <v>0</v>
      </c>
      <c r="CR666" s="35">
        <f t="shared" ca="1" si="231"/>
        <v>0</v>
      </c>
      <c r="CS666" s="35">
        <f t="shared" ca="1" si="226"/>
        <v>0</v>
      </c>
      <c r="CT666" s="35">
        <f t="shared" ca="1" si="226"/>
        <v>0</v>
      </c>
      <c r="CU666" s="35">
        <f t="shared" ca="1" si="226"/>
        <v>0</v>
      </c>
      <c r="CV666" s="35">
        <f t="shared" ca="1" si="226"/>
        <v>0</v>
      </c>
      <c r="CW666" s="38">
        <f t="shared" ca="1" si="226"/>
        <v>0</v>
      </c>
      <c r="CX666" s="38">
        <f t="shared" ca="1" si="226"/>
        <v>0</v>
      </c>
      <c r="CY666" s="38">
        <f t="shared" ca="1" si="222"/>
        <v>0</v>
      </c>
      <c r="CZ666" s="39">
        <f t="shared" ca="1" si="222"/>
        <v>0</v>
      </c>
      <c r="DA666" s="35"/>
    </row>
    <row r="667" spans="4:105" x14ac:dyDescent="0.3">
      <c r="D667" s="19"/>
      <c r="E667" s="20"/>
      <c r="F667" s="21"/>
      <c r="G667" s="21"/>
      <c r="H667" s="21"/>
      <c r="I667" s="19"/>
      <c r="J667" s="19"/>
      <c r="K667" s="21"/>
      <c r="L667" s="21"/>
      <c r="M667" s="22"/>
      <c r="N667" s="22"/>
      <c r="O667" s="19"/>
      <c r="P667" s="21"/>
      <c r="Q667" s="62" t="str">
        <f>'Cutting Rules'!AD667</f>
        <v>0------------</v>
      </c>
      <c r="R667" s="23"/>
      <c r="S667" s="24"/>
      <c r="T667" s="78" t="s">
        <v>547</v>
      </c>
      <c r="U667" s="19"/>
      <c r="V667" s="25"/>
      <c r="W667" s="26"/>
      <c r="X667" s="27"/>
      <c r="Y667" s="47"/>
      <c r="Z667" s="121" t="str">
        <f>IFERROR(VLOOKUP(E667,[1]route!$E$3:$BL$10005,59,0),"")&amp;IFERROR(VLOOKUP(E667,[1]route!$E$3:$BL$10005,60,0),"")</f>
        <v/>
      </c>
      <c r="AA667" s="28">
        <f t="shared" si="228"/>
        <v>0</v>
      </c>
      <c r="AB667" s="77">
        <f t="shared" si="229"/>
        <v>0</v>
      </c>
      <c r="AC667" s="4">
        <f t="shared" si="227"/>
        <v>1</v>
      </c>
      <c r="AD667" s="29">
        <v>0</v>
      </c>
      <c r="AE667" s="30">
        <f ca="1">SUMIF([1]route!$E$3:$E$10005,E667,[1]!Table1[1])</f>
        <v>0</v>
      </c>
      <c r="AF667" s="30">
        <f ca="1">SUMIF([1]route!$E$3:$E$10005,E667,[1]!Table1[2])</f>
        <v>0</v>
      </c>
      <c r="AG667" s="30">
        <f ca="1">SUMIF([1]route!$E$3:$E$10005,E667,[1]!Table1[3])</f>
        <v>0</v>
      </c>
      <c r="AH667" s="30">
        <f ca="1">SUMIF([1]route!$E$3:$E$10005,E667,[1]!Table1[4])</f>
        <v>0</v>
      </c>
      <c r="AI667" s="30">
        <f ca="1">SUMIF([1]route!$E$3:$E$10005,E667,[1]!Table1[5])</f>
        <v>0</v>
      </c>
      <c r="AJ667" s="30">
        <f ca="1">SUMIF([1]route!$E$3:$E$10005,E667,[1]!Table1[6])</f>
        <v>0</v>
      </c>
      <c r="AK667" s="30">
        <f ca="1">SUMIF([1]route!$E$3:$E$10005,E667,[1]!Table1[7])</f>
        <v>0</v>
      </c>
      <c r="AL667" s="30">
        <f ca="1">SUMIF([1]route!$E$3:$E$10005,E667,[1]!Table1[8])</f>
        <v>0</v>
      </c>
      <c r="AM667" s="30">
        <f ca="1">SUMIF([1]route!$E$3:$E$10005,E667,[1]!Table1[9])</f>
        <v>0</v>
      </c>
      <c r="AN667" s="30">
        <f ca="1">SUMIF([1]route!$E$3:$E$10005,E667,[1]!Table1[10])</f>
        <v>0</v>
      </c>
      <c r="AO667" s="30">
        <f ca="1">SUMIF([1]route!$E$3:$E$10005,E667,[1]!Table1[11])</f>
        <v>0</v>
      </c>
      <c r="AP667" s="30">
        <f ca="1">SUMIF([1]route!$E$3:$E$10005,E667,[1]!Table1[12])</f>
        <v>0</v>
      </c>
      <c r="AQ667" s="30">
        <f ca="1">SUMIF([1]route!$E$3:$E$10005,E667,[1]!Table1[13])</f>
        <v>0</v>
      </c>
      <c r="AR667" s="30">
        <f ca="1">SUMIF([1]route!$E$3:$E$10005,E667,[1]!Table1[14])</f>
        <v>0</v>
      </c>
      <c r="AS667" s="30">
        <f ca="1">SUMIF([1]route!$E$3:$E$10005,E667,[1]!Table1[15])</f>
        <v>0</v>
      </c>
      <c r="AT667" s="30">
        <f ca="1">SUMIF([1]route!$E$3:$E$10005,E667,[1]!Table1[16])</f>
        <v>0</v>
      </c>
      <c r="AU667" s="30">
        <f ca="1">SUMIF([1]route!$E$3:$E$10005,E667,[1]!Table1[17])</f>
        <v>0</v>
      </c>
      <c r="AV667" s="30">
        <f ca="1">SUMIF([1]route!$E$3:$E$10005,E667,[1]!Table1[18])</f>
        <v>0</v>
      </c>
      <c r="AW667" s="30">
        <f ca="1">SUMIF([1]route!$E$3:$E$10005,E667,[1]!Table1[19])</f>
        <v>0</v>
      </c>
      <c r="AX667" s="30">
        <f ca="1">SUMIF([1]route!$E$3:$E$10005,E667,[1]!Table1[20])</f>
        <v>0</v>
      </c>
      <c r="AY667" s="30">
        <f ca="1">SUMIF([1]route!$E$3:$E$10005,E667,[1]!Table1[21])</f>
        <v>0</v>
      </c>
      <c r="AZ667" s="30">
        <f ca="1">SUMIF([1]route!$E$3:$E$10005,E667,[1]!Table1[22])</f>
        <v>0</v>
      </c>
      <c r="BA667" s="30">
        <f ca="1">SUMIF([1]route!$E$3:$E$10005,E667,[1]!Table1[23])</f>
        <v>0</v>
      </c>
      <c r="BB667" s="30">
        <f ca="1">SUMIF([1]route!$E$3:$E$10005,E667,[1]!Table1[24])</f>
        <v>0</v>
      </c>
      <c r="BC667" s="30">
        <f ca="1">SUMIF([1]route!$E$3:$E$10005,E667,[1]!Table1[25])</f>
        <v>0</v>
      </c>
      <c r="BD667" s="30">
        <f ca="1">SUMIF([1]route!$E$3:$E$10005,E667,[1]!Table1[26])</f>
        <v>0</v>
      </c>
      <c r="BE667" s="30">
        <f ca="1">SUMIF([1]route!$E$3:$E$10005,E667,[1]!Table1[27])</f>
        <v>0</v>
      </c>
      <c r="BF667" s="30">
        <f ca="1">SUMIF([1]route!$E$3:$E$10005,E667,[1]!Table1[28])</f>
        <v>0</v>
      </c>
      <c r="BG667" s="30">
        <f ca="1">SUMIF([1]route!$E$3:$E$10005,E667,[1]!Table1[29])</f>
        <v>0</v>
      </c>
      <c r="BH667" s="30">
        <f ca="1">SUMIF([1]route!$E$3:$E$10005,E667,[1]!Table1[30])</f>
        <v>0</v>
      </c>
      <c r="BI667" s="30">
        <f ca="1">SUMIF([1]route!$E$3:$E$10005,E667,[1]!Table1[31])</f>
        <v>0</v>
      </c>
      <c r="BJ667" s="30">
        <f ca="1">SUMIF([1]route!$E$3:$E$10005,E667,[1]!Table1[Remain PO])</f>
        <v>0</v>
      </c>
      <c r="BK667" s="31">
        <f ca="1">SUMIF([1]route!$E$3:$E$10005,E667,[1]!Table1[N+1])</f>
        <v>0</v>
      </c>
      <c r="BL667" s="31">
        <f ca="1">SUMIF([1]route!$E$3:$E$10005,E667,[1]!Table1[N+2])</f>
        <v>0</v>
      </c>
      <c r="BM667" s="31">
        <f ca="1">SUMIF([1]route!$E$3:$E$10005,E667,[1]!Table1[N+3])</f>
        <v>0</v>
      </c>
      <c r="BN667" s="32">
        <f ca="1">SUMIF([1]route!$E$3:$E$10005,E667,[1]!Table1[N+4])</f>
        <v>0</v>
      </c>
      <c r="BP667" s="37">
        <f t="shared" si="230"/>
        <v>0</v>
      </c>
      <c r="BQ667" s="35">
        <f t="shared" ca="1" si="225"/>
        <v>0</v>
      </c>
      <c r="BR667" s="35">
        <f t="shared" ca="1" si="225"/>
        <v>0</v>
      </c>
      <c r="BS667" s="35">
        <f t="shared" ca="1" si="225"/>
        <v>0</v>
      </c>
      <c r="BT667" s="35">
        <f t="shared" ca="1" si="225"/>
        <v>0</v>
      </c>
      <c r="BU667" s="35">
        <f t="shared" ca="1" si="225"/>
        <v>0</v>
      </c>
      <c r="BV667" s="35">
        <f t="shared" ca="1" si="225"/>
        <v>0</v>
      </c>
      <c r="BW667" s="35">
        <f t="shared" ca="1" si="224"/>
        <v>0</v>
      </c>
      <c r="BX667" s="35">
        <f t="shared" ca="1" si="224"/>
        <v>0</v>
      </c>
      <c r="BY667" s="35">
        <f t="shared" ca="1" si="224"/>
        <v>0</v>
      </c>
      <c r="BZ667" s="35">
        <f t="shared" ca="1" si="224"/>
        <v>0</v>
      </c>
      <c r="CA667" s="35">
        <f t="shared" ca="1" si="224"/>
        <v>0</v>
      </c>
      <c r="CB667" s="35">
        <f t="shared" ca="1" si="224"/>
        <v>0</v>
      </c>
      <c r="CC667" s="35">
        <f t="shared" ca="1" si="224"/>
        <v>0</v>
      </c>
      <c r="CD667" s="35">
        <f t="shared" ca="1" si="224"/>
        <v>0</v>
      </c>
      <c r="CE667" s="35">
        <f t="shared" ca="1" si="224"/>
        <v>0</v>
      </c>
      <c r="CF667" s="35">
        <f t="shared" ca="1" si="224"/>
        <v>0</v>
      </c>
      <c r="CG667" s="35">
        <f t="shared" ca="1" si="224"/>
        <v>0</v>
      </c>
      <c r="CH667" s="35">
        <f t="shared" ca="1" si="224"/>
        <v>0</v>
      </c>
      <c r="CI667" s="35">
        <f t="shared" ca="1" si="224"/>
        <v>0</v>
      </c>
      <c r="CJ667" s="35">
        <f t="shared" ca="1" si="224"/>
        <v>0</v>
      </c>
      <c r="CK667" s="35">
        <f t="shared" ca="1" si="224"/>
        <v>0</v>
      </c>
      <c r="CL667" s="35">
        <f t="shared" ca="1" si="232"/>
        <v>0</v>
      </c>
      <c r="CM667" s="35">
        <f t="shared" ca="1" si="232"/>
        <v>0</v>
      </c>
      <c r="CN667" s="35">
        <f t="shared" ca="1" si="232"/>
        <v>0</v>
      </c>
      <c r="CO667" s="35">
        <f t="shared" ca="1" si="232"/>
        <v>0</v>
      </c>
      <c r="CP667" s="35">
        <f t="shared" ca="1" si="232"/>
        <v>0</v>
      </c>
      <c r="CQ667" s="35">
        <f t="shared" ca="1" si="232"/>
        <v>0</v>
      </c>
      <c r="CR667" s="35">
        <f t="shared" ca="1" si="231"/>
        <v>0</v>
      </c>
      <c r="CS667" s="35">
        <f t="shared" ca="1" si="226"/>
        <v>0</v>
      </c>
      <c r="CT667" s="35">
        <f t="shared" ca="1" si="226"/>
        <v>0</v>
      </c>
      <c r="CU667" s="35">
        <f t="shared" ca="1" si="226"/>
        <v>0</v>
      </c>
      <c r="CV667" s="35">
        <f t="shared" ca="1" si="226"/>
        <v>0</v>
      </c>
      <c r="CW667" s="38">
        <f t="shared" ca="1" si="226"/>
        <v>0</v>
      </c>
      <c r="CX667" s="38">
        <f t="shared" ca="1" si="226"/>
        <v>0</v>
      </c>
      <c r="CY667" s="38">
        <f t="shared" ca="1" si="222"/>
        <v>0</v>
      </c>
      <c r="CZ667" s="39">
        <f t="shared" ca="1" si="222"/>
        <v>0</v>
      </c>
      <c r="DA667" s="35"/>
    </row>
    <row r="668" spans="4:105" x14ac:dyDescent="0.3">
      <c r="D668" s="19"/>
      <c r="E668" s="20"/>
      <c r="F668" s="21"/>
      <c r="G668" s="21"/>
      <c r="H668" s="21"/>
      <c r="I668" s="19"/>
      <c r="J668" s="19"/>
      <c r="K668" s="21"/>
      <c r="L668" s="21"/>
      <c r="M668" s="22"/>
      <c r="N668" s="22"/>
      <c r="O668" s="19"/>
      <c r="P668" s="21"/>
      <c r="Q668" s="62" t="str">
        <f>'Cutting Rules'!AD668</f>
        <v>0------------</v>
      </c>
      <c r="R668" s="23"/>
      <c r="S668" s="24"/>
      <c r="T668" s="78" t="s">
        <v>547</v>
      </c>
      <c r="U668" s="19"/>
      <c r="V668" s="25"/>
      <c r="W668" s="26"/>
      <c r="X668" s="27"/>
      <c r="Y668" s="47"/>
      <c r="Z668" s="121" t="str">
        <f>IFERROR(VLOOKUP(E668,[1]route!$E$3:$BL$10005,59,0),"")&amp;IFERROR(VLOOKUP(E668,[1]route!$E$3:$BL$10005,60,0),"")</f>
        <v/>
      </c>
      <c r="AA668" s="28">
        <f t="shared" si="228"/>
        <v>0</v>
      </c>
      <c r="AB668" s="77">
        <f t="shared" si="229"/>
        <v>0</v>
      </c>
      <c r="AC668" s="4">
        <f t="shared" si="227"/>
        <v>1</v>
      </c>
      <c r="AD668" s="29">
        <v>0</v>
      </c>
      <c r="AE668" s="30">
        <f ca="1">SUMIF([1]route!$E$3:$E$10005,E668,[1]!Table1[1])</f>
        <v>0</v>
      </c>
      <c r="AF668" s="30">
        <f ca="1">SUMIF([1]route!$E$3:$E$10005,E668,[1]!Table1[2])</f>
        <v>0</v>
      </c>
      <c r="AG668" s="30">
        <f ca="1">SUMIF([1]route!$E$3:$E$10005,E668,[1]!Table1[3])</f>
        <v>0</v>
      </c>
      <c r="AH668" s="30">
        <f ca="1">SUMIF([1]route!$E$3:$E$10005,E668,[1]!Table1[4])</f>
        <v>0</v>
      </c>
      <c r="AI668" s="30">
        <f ca="1">SUMIF([1]route!$E$3:$E$10005,E668,[1]!Table1[5])</f>
        <v>0</v>
      </c>
      <c r="AJ668" s="30">
        <f ca="1">SUMIF([1]route!$E$3:$E$10005,E668,[1]!Table1[6])</f>
        <v>0</v>
      </c>
      <c r="AK668" s="30">
        <f ca="1">SUMIF([1]route!$E$3:$E$10005,E668,[1]!Table1[7])</f>
        <v>0</v>
      </c>
      <c r="AL668" s="30">
        <f ca="1">SUMIF([1]route!$E$3:$E$10005,E668,[1]!Table1[8])</f>
        <v>0</v>
      </c>
      <c r="AM668" s="30">
        <f ca="1">SUMIF([1]route!$E$3:$E$10005,E668,[1]!Table1[9])</f>
        <v>0</v>
      </c>
      <c r="AN668" s="30">
        <f ca="1">SUMIF([1]route!$E$3:$E$10005,E668,[1]!Table1[10])</f>
        <v>0</v>
      </c>
      <c r="AO668" s="30">
        <f ca="1">SUMIF([1]route!$E$3:$E$10005,E668,[1]!Table1[11])</f>
        <v>0</v>
      </c>
      <c r="AP668" s="30">
        <f ca="1">SUMIF([1]route!$E$3:$E$10005,E668,[1]!Table1[12])</f>
        <v>0</v>
      </c>
      <c r="AQ668" s="30">
        <f ca="1">SUMIF([1]route!$E$3:$E$10005,E668,[1]!Table1[13])</f>
        <v>0</v>
      </c>
      <c r="AR668" s="30">
        <f ca="1">SUMIF([1]route!$E$3:$E$10005,E668,[1]!Table1[14])</f>
        <v>0</v>
      </c>
      <c r="AS668" s="30">
        <f ca="1">SUMIF([1]route!$E$3:$E$10005,E668,[1]!Table1[15])</f>
        <v>0</v>
      </c>
      <c r="AT668" s="30">
        <f ca="1">SUMIF([1]route!$E$3:$E$10005,E668,[1]!Table1[16])</f>
        <v>0</v>
      </c>
      <c r="AU668" s="30">
        <f ca="1">SUMIF([1]route!$E$3:$E$10005,E668,[1]!Table1[17])</f>
        <v>0</v>
      </c>
      <c r="AV668" s="30">
        <f ca="1">SUMIF([1]route!$E$3:$E$10005,E668,[1]!Table1[18])</f>
        <v>0</v>
      </c>
      <c r="AW668" s="30">
        <f ca="1">SUMIF([1]route!$E$3:$E$10005,E668,[1]!Table1[19])</f>
        <v>0</v>
      </c>
      <c r="AX668" s="30">
        <f ca="1">SUMIF([1]route!$E$3:$E$10005,E668,[1]!Table1[20])</f>
        <v>0</v>
      </c>
      <c r="AY668" s="30">
        <f ca="1">SUMIF([1]route!$E$3:$E$10005,E668,[1]!Table1[21])</f>
        <v>0</v>
      </c>
      <c r="AZ668" s="30">
        <f ca="1">SUMIF([1]route!$E$3:$E$10005,E668,[1]!Table1[22])</f>
        <v>0</v>
      </c>
      <c r="BA668" s="30">
        <f ca="1">SUMIF([1]route!$E$3:$E$10005,E668,[1]!Table1[23])</f>
        <v>0</v>
      </c>
      <c r="BB668" s="30">
        <f ca="1">SUMIF([1]route!$E$3:$E$10005,E668,[1]!Table1[24])</f>
        <v>0</v>
      </c>
      <c r="BC668" s="30">
        <f ca="1">SUMIF([1]route!$E$3:$E$10005,E668,[1]!Table1[25])</f>
        <v>0</v>
      </c>
      <c r="BD668" s="30">
        <f ca="1">SUMIF([1]route!$E$3:$E$10005,E668,[1]!Table1[26])</f>
        <v>0</v>
      </c>
      <c r="BE668" s="30">
        <f ca="1">SUMIF([1]route!$E$3:$E$10005,E668,[1]!Table1[27])</f>
        <v>0</v>
      </c>
      <c r="BF668" s="30">
        <f ca="1">SUMIF([1]route!$E$3:$E$10005,E668,[1]!Table1[28])</f>
        <v>0</v>
      </c>
      <c r="BG668" s="30">
        <f ca="1">SUMIF([1]route!$E$3:$E$10005,E668,[1]!Table1[29])</f>
        <v>0</v>
      </c>
      <c r="BH668" s="30">
        <f ca="1">SUMIF([1]route!$E$3:$E$10005,E668,[1]!Table1[30])</f>
        <v>0</v>
      </c>
      <c r="BI668" s="30">
        <f ca="1">SUMIF([1]route!$E$3:$E$10005,E668,[1]!Table1[31])</f>
        <v>0</v>
      </c>
      <c r="BJ668" s="30">
        <f ca="1">SUMIF([1]route!$E$3:$E$10005,E668,[1]!Table1[Remain PO])</f>
        <v>0</v>
      </c>
      <c r="BK668" s="31">
        <f ca="1">SUMIF([1]route!$E$3:$E$10005,E668,[1]!Table1[N+1])</f>
        <v>0</v>
      </c>
      <c r="BL668" s="31">
        <f ca="1">SUMIF([1]route!$E$3:$E$10005,E668,[1]!Table1[N+2])</f>
        <v>0</v>
      </c>
      <c r="BM668" s="31">
        <f ca="1">SUMIF([1]route!$E$3:$E$10005,E668,[1]!Table1[N+3])</f>
        <v>0</v>
      </c>
      <c r="BN668" s="32">
        <f ca="1">SUMIF([1]route!$E$3:$E$10005,E668,[1]!Table1[N+4])</f>
        <v>0</v>
      </c>
      <c r="BP668" s="37">
        <f t="shared" si="230"/>
        <v>0</v>
      </c>
      <c r="BQ668" s="35">
        <f t="shared" ca="1" si="225"/>
        <v>0</v>
      </c>
      <c r="BR668" s="35">
        <f t="shared" ca="1" si="225"/>
        <v>0</v>
      </c>
      <c r="BS668" s="35">
        <f t="shared" ca="1" si="225"/>
        <v>0</v>
      </c>
      <c r="BT668" s="35">
        <f t="shared" ca="1" si="225"/>
        <v>0</v>
      </c>
      <c r="BU668" s="35">
        <f t="shared" ca="1" si="225"/>
        <v>0</v>
      </c>
      <c r="BV668" s="35">
        <f t="shared" ca="1" si="225"/>
        <v>0</v>
      </c>
      <c r="BW668" s="35">
        <f t="shared" ca="1" si="224"/>
        <v>0</v>
      </c>
      <c r="BX668" s="35">
        <f t="shared" ca="1" si="224"/>
        <v>0</v>
      </c>
      <c r="BY668" s="35">
        <f t="shared" ca="1" si="224"/>
        <v>0</v>
      </c>
      <c r="BZ668" s="35">
        <f t="shared" ca="1" si="224"/>
        <v>0</v>
      </c>
      <c r="CA668" s="35">
        <f t="shared" ca="1" si="224"/>
        <v>0</v>
      </c>
      <c r="CB668" s="35">
        <f t="shared" ca="1" si="224"/>
        <v>0</v>
      </c>
      <c r="CC668" s="35">
        <f t="shared" ca="1" si="224"/>
        <v>0</v>
      </c>
      <c r="CD668" s="35">
        <f t="shared" ca="1" si="224"/>
        <v>0</v>
      </c>
      <c r="CE668" s="35">
        <f t="shared" ca="1" si="224"/>
        <v>0</v>
      </c>
      <c r="CF668" s="35">
        <f t="shared" ca="1" si="224"/>
        <v>0</v>
      </c>
      <c r="CG668" s="35">
        <f t="shared" ca="1" si="224"/>
        <v>0</v>
      </c>
      <c r="CH668" s="35">
        <f t="shared" ca="1" si="224"/>
        <v>0</v>
      </c>
      <c r="CI668" s="35">
        <f t="shared" ca="1" si="224"/>
        <v>0</v>
      </c>
      <c r="CJ668" s="35">
        <f t="shared" ca="1" si="224"/>
        <v>0</v>
      </c>
      <c r="CK668" s="35">
        <f t="shared" ca="1" si="224"/>
        <v>0</v>
      </c>
      <c r="CL668" s="35">
        <f t="shared" ca="1" si="232"/>
        <v>0</v>
      </c>
      <c r="CM668" s="35">
        <f t="shared" ca="1" si="232"/>
        <v>0</v>
      </c>
      <c r="CN668" s="35">
        <f t="shared" ca="1" si="232"/>
        <v>0</v>
      </c>
      <c r="CO668" s="35">
        <f t="shared" ca="1" si="232"/>
        <v>0</v>
      </c>
      <c r="CP668" s="35">
        <f t="shared" ca="1" si="232"/>
        <v>0</v>
      </c>
      <c r="CQ668" s="35">
        <f t="shared" ca="1" si="232"/>
        <v>0</v>
      </c>
      <c r="CR668" s="35">
        <f t="shared" ca="1" si="231"/>
        <v>0</v>
      </c>
      <c r="CS668" s="35">
        <f t="shared" ca="1" si="226"/>
        <v>0</v>
      </c>
      <c r="CT668" s="35">
        <f t="shared" ca="1" si="226"/>
        <v>0</v>
      </c>
      <c r="CU668" s="35">
        <f t="shared" ca="1" si="226"/>
        <v>0</v>
      </c>
      <c r="CV668" s="35">
        <f t="shared" ca="1" si="226"/>
        <v>0</v>
      </c>
      <c r="CW668" s="38">
        <f t="shared" ca="1" si="226"/>
        <v>0</v>
      </c>
      <c r="CX668" s="38">
        <f t="shared" ca="1" si="226"/>
        <v>0</v>
      </c>
      <c r="CY668" s="38">
        <f t="shared" ca="1" si="222"/>
        <v>0</v>
      </c>
      <c r="CZ668" s="39">
        <f t="shared" ca="1" si="222"/>
        <v>0</v>
      </c>
      <c r="DA668" s="35"/>
    </row>
    <row r="669" spans="4:105" x14ac:dyDescent="0.3">
      <c r="D669" s="19"/>
      <c r="E669" s="20"/>
      <c r="F669" s="21"/>
      <c r="G669" s="21"/>
      <c r="H669" s="21"/>
      <c r="I669" s="19"/>
      <c r="J669" s="19"/>
      <c r="K669" s="21"/>
      <c r="L669" s="21"/>
      <c r="M669" s="22"/>
      <c r="N669" s="22"/>
      <c r="O669" s="19"/>
      <c r="P669" s="21"/>
      <c r="Q669" s="62" t="str">
        <f>'Cutting Rules'!AD669</f>
        <v>0------------</v>
      </c>
      <c r="R669" s="23"/>
      <c r="S669" s="24"/>
      <c r="T669" s="78" t="s">
        <v>547</v>
      </c>
      <c r="U669" s="19"/>
      <c r="V669" s="25"/>
      <c r="W669" s="26"/>
      <c r="X669" s="27"/>
      <c r="Y669" s="47"/>
      <c r="Z669" s="121" t="str">
        <f>IFERROR(VLOOKUP(E669,[1]route!$E$3:$BL$10005,59,0),"")&amp;IFERROR(VLOOKUP(E669,[1]route!$E$3:$BL$10005,60,0),"")</f>
        <v/>
      </c>
      <c r="AA669" s="28">
        <f t="shared" si="228"/>
        <v>0</v>
      </c>
      <c r="AB669" s="77">
        <f t="shared" si="229"/>
        <v>0</v>
      </c>
      <c r="AC669" s="4">
        <f t="shared" si="227"/>
        <v>1</v>
      </c>
      <c r="AD669" s="29">
        <v>0</v>
      </c>
      <c r="AE669" s="30">
        <f ca="1">SUMIF([1]route!$E$3:$E$10005,E669,[1]!Table1[1])</f>
        <v>0</v>
      </c>
      <c r="AF669" s="30">
        <f ca="1">SUMIF([1]route!$E$3:$E$10005,E669,[1]!Table1[2])</f>
        <v>0</v>
      </c>
      <c r="AG669" s="30">
        <f ca="1">SUMIF([1]route!$E$3:$E$10005,E669,[1]!Table1[3])</f>
        <v>0</v>
      </c>
      <c r="AH669" s="30">
        <f ca="1">SUMIF([1]route!$E$3:$E$10005,E669,[1]!Table1[4])</f>
        <v>0</v>
      </c>
      <c r="AI669" s="30">
        <f ca="1">SUMIF([1]route!$E$3:$E$10005,E669,[1]!Table1[5])</f>
        <v>0</v>
      </c>
      <c r="AJ669" s="30">
        <f ca="1">SUMIF([1]route!$E$3:$E$10005,E669,[1]!Table1[6])</f>
        <v>0</v>
      </c>
      <c r="AK669" s="30">
        <f ca="1">SUMIF([1]route!$E$3:$E$10005,E669,[1]!Table1[7])</f>
        <v>0</v>
      </c>
      <c r="AL669" s="30">
        <f ca="1">SUMIF([1]route!$E$3:$E$10005,E669,[1]!Table1[8])</f>
        <v>0</v>
      </c>
      <c r="AM669" s="30">
        <f ca="1">SUMIF([1]route!$E$3:$E$10005,E669,[1]!Table1[9])</f>
        <v>0</v>
      </c>
      <c r="AN669" s="30">
        <f ca="1">SUMIF([1]route!$E$3:$E$10005,E669,[1]!Table1[10])</f>
        <v>0</v>
      </c>
      <c r="AO669" s="30">
        <f ca="1">SUMIF([1]route!$E$3:$E$10005,E669,[1]!Table1[11])</f>
        <v>0</v>
      </c>
      <c r="AP669" s="30">
        <f ca="1">SUMIF([1]route!$E$3:$E$10005,E669,[1]!Table1[12])</f>
        <v>0</v>
      </c>
      <c r="AQ669" s="30">
        <f ca="1">SUMIF([1]route!$E$3:$E$10005,E669,[1]!Table1[13])</f>
        <v>0</v>
      </c>
      <c r="AR669" s="30">
        <f ca="1">SUMIF([1]route!$E$3:$E$10005,E669,[1]!Table1[14])</f>
        <v>0</v>
      </c>
      <c r="AS669" s="30">
        <f ca="1">SUMIF([1]route!$E$3:$E$10005,E669,[1]!Table1[15])</f>
        <v>0</v>
      </c>
      <c r="AT669" s="30">
        <f ca="1">SUMIF([1]route!$E$3:$E$10005,E669,[1]!Table1[16])</f>
        <v>0</v>
      </c>
      <c r="AU669" s="30">
        <f ca="1">SUMIF([1]route!$E$3:$E$10005,E669,[1]!Table1[17])</f>
        <v>0</v>
      </c>
      <c r="AV669" s="30">
        <f ca="1">SUMIF([1]route!$E$3:$E$10005,E669,[1]!Table1[18])</f>
        <v>0</v>
      </c>
      <c r="AW669" s="30">
        <f ca="1">SUMIF([1]route!$E$3:$E$10005,E669,[1]!Table1[19])</f>
        <v>0</v>
      </c>
      <c r="AX669" s="30">
        <f ca="1">SUMIF([1]route!$E$3:$E$10005,E669,[1]!Table1[20])</f>
        <v>0</v>
      </c>
      <c r="AY669" s="30">
        <f ca="1">SUMIF([1]route!$E$3:$E$10005,E669,[1]!Table1[21])</f>
        <v>0</v>
      </c>
      <c r="AZ669" s="30">
        <f ca="1">SUMIF([1]route!$E$3:$E$10005,E669,[1]!Table1[22])</f>
        <v>0</v>
      </c>
      <c r="BA669" s="30">
        <f ca="1">SUMIF([1]route!$E$3:$E$10005,E669,[1]!Table1[23])</f>
        <v>0</v>
      </c>
      <c r="BB669" s="30">
        <f ca="1">SUMIF([1]route!$E$3:$E$10005,E669,[1]!Table1[24])</f>
        <v>0</v>
      </c>
      <c r="BC669" s="30">
        <f ca="1">SUMIF([1]route!$E$3:$E$10005,E669,[1]!Table1[25])</f>
        <v>0</v>
      </c>
      <c r="BD669" s="30">
        <f ca="1">SUMIF([1]route!$E$3:$E$10005,E669,[1]!Table1[26])</f>
        <v>0</v>
      </c>
      <c r="BE669" s="30">
        <f ca="1">SUMIF([1]route!$E$3:$E$10005,E669,[1]!Table1[27])</f>
        <v>0</v>
      </c>
      <c r="BF669" s="30">
        <f ca="1">SUMIF([1]route!$E$3:$E$10005,E669,[1]!Table1[28])</f>
        <v>0</v>
      </c>
      <c r="BG669" s="30">
        <f ca="1">SUMIF([1]route!$E$3:$E$10005,E669,[1]!Table1[29])</f>
        <v>0</v>
      </c>
      <c r="BH669" s="30">
        <f ca="1">SUMIF([1]route!$E$3:$E$10005,E669,[1]!Table1[30])</f>
        <v>0</v>
      </c>
      <c r="BI669" s="30">
        <f ca="1">SUMIF([1]route!$E$3:$E$10005,E669,[1]!Table1[31])</f>
        <v>0</v>
      </c>
      <c r="BJ669" s="30">
        <f ca="1">SUMIF([1]route!$E$3:$E$10005,E669,[1]!Table1[Remain PO])</f>
        <v>0</v>
      </c>
      <c r="BK669" s="31">
        <f ca="1">SUMIF([1]route!$E$3:$E$10005,E669,[1]!Table1[N+1])</f>
        <v>0</v>
      </c>
      <c r="BL669" s="31">
        <f ca="1">SUMIF([1]route!$E$3:$E$10005,E669,[1]!Table1[N+2])</f>
        <v>0</v>
      </c>
      <c r="BM669" s="31">
        <f ca="1">SUMIF([1]route!$E$3:$E$10005,E669,[1]!Table1[N+3])</f>
        <v>0</v>
      </c>
      <c r="BN669" s="32">
        <f ca="1">SUMIF([1]route!$E$3:$E$10005,E669,[1]!Table1[N+4])</f>
        <v>0</v>
      </c>
      <c r="BP669" s="37">
        <f t="shared" si="230"/>
        <v>0</v>
      </c>
      <c r="BQ669" s="35">
        <f t="shared" ca="1" si="225"/>
        <v>0</v>
      </c>
      <c r="BR669" s="35">
        <f t="shared" ca="1" si="225"/>
        <v>0</v>
      </c>
      <c r="BS669" s="35">
        <f t="shared" ca="1" si="225"/>
        <v>0</v>
      </c>
      <c r="BT669" s="35">
        <f t="shared" ca="1" si="225"/>
        <v>0</v>
      </c>
      <c r="BU669" s="35">
        <f t="shared" ca="1" si="225"/>
        <v>0</v>
      </c>
      <c r="BV669" s="35">
        <f t="shared" ca="1" si="225"/>
        <v>0</v>
      </c>
      <c r="BW669" s="35">
        <f t="shared" ca="1" si="224"/>
        <v>0</v>
      </c>
      <c r="BX669" s="35">
        <f t="shared" ca="1" si="224"/>
        <v>0</v>
      </c>
      <c r="BY669" s="35">
        <f t="shared" ca="1" si="224"/>
        <v>0</v>
      </c>
      <c r="BZ669" s="35">
        <f t="shared" ca="1" si="224"/>
        <v>0</v>
      </c>
      <c r="CA669" s="35">
        <f t="shared" ca="1" si="224"/>
        <v>0</v>
      </c>
      <c r="CB669" s="35">
        <f t="shared" ca="1" si="224"/>
        <v>0</v>
      </c>
      <c r="CC669" s="35">
        <f t="shared" ca="1" si="224"/>
        <v>0</v>
      </c>
      <c r="CD669" s="35">
        <f t="shared" ca="1" si="224"/>
        <v>0</v>
      </c>
      <c r="CE669" s="35">
        <f t="shared" ca="1" si="224"/>
        <v>0</v>
      </c>
      <c r="CF669" s="35">
        <f t="shared" ref="CF669:CN709" ca="1" si="233">CE669-AT669</f>
        <v>0</v>
      </c>
      <c r="CG669" s="35">
        <f t="shared" ca="1" si="233"/>
        <v>0</v>
      </c>
      <c r="CH669" s="35">
        <f t="shared" ca="1" si="233"/>
        <v>0</v>
      </c>
      <c r="CI669" s="35">
        <f t="shared" ca="1" si="233"/>
        <v>0</v>
      </c>
      <c r="CJ669" s="35">
        <f t="shared" ca="1" si="233"/>
        <v>0</v>
      </c>
      <c r="CK669" s="35">
        <f t="shared" ca="1" si="233"/>
        <v>0</v>
      </c>
      <c r="CL669" s="35">
        <f t="shared" ca="1" si="232"/>
        <v>0</v>
      </c>
      <c r="CM669" s="35">
        <f t="shared" ca="1" si="232"/>
        <v>0</v>
      </c>
      <c r="CN669" s="35">
        <f t="shared" ca="1" si="232"/>
        <v>0</v>
      </c>
      <c r="CO669" s="35">
        <f t="shared" ca="1" si="232"/>
        <v>0</v>
      </c>
      <c r="CP669" s="35">
        <f t="shared" ca="1" si="232"/>
        <v>0</v>
      </c>
      <c r="CQ669" s="35">
        <f t="shared" ca="1" si="232"/>
        <v>0</v>
      </c>
      <c r="CR669" s="35">
        <f t="shared" ca="1" si="231"/>
        <v>0</v>
      </c>
      <c r="CS669" s="35">
        <f t="shared" ca="1" si="226"/>
        <v>0</v>
      </c>
      <c r="CT669" s="35">
        <f t="shared" ca="1" si="226"/>
        <v>0</v>
      </c>
      <c r="CU669" s="35">
        <f t="shared" ca="1" si="226"/>
        <v>0</v>
      </c>
      <c r="CV669" s="35">
        <f t="shared" ca="1" si="226"/>
        <v>0</v>
      </c>
      <c r="CW669" s="38">
        <f t="shared" ca="1" si="226"/>
        <v>0</v>
      </c>
      <c r="CX669" s="38">
        <f t="shared" ca="1" si="226"/>
        <v>0</v>
      </c>
      <c r="CY669" s="38">
        <f t="shared" ca="1" si="222"/>
        <v>0</v>
      </c>
      <c r="CZ669" s="39">
        <f t="shared" ca="1" si="222"/>
        <v>0</v>
      </c>
      <c r="DA669" s="35"/>
    </row>
    <row r="670" spans="4:105" x14ac:dyDescent="0.3">
      <c r="D670" s="19"/>
      <c r="E670" s="20"/>
      <c r="F670" s="21"/>
      <c r="G670" s="21"/>
      <c r="H670" s="21"/>
      <c r="I670" s="19"/>
      <c r="J670" s="19"/>
      <c r="K670" s="21"/>
      <c r="L670" s="21"/>
      <c r="M670" s="22"/>
      <c r="N670" s="22"/>
      <c r="O670" s="19"/>
      <c r="P670" s="21"/>
      <c r="Q670" s="62" t="str">
        <f>'Cutting Rules'!AD670</f>
        <v>0------------</v>
      </c>
      <c r="R670" s="23"/>
      <c r="S670" s="24"/>
      <c r="T670" s="78" t="s">
        <v>547</v>
      </c>
      <c r="U670" s="19"/>
      <c r="V670" s="25"/>
      <c r="W670" s="26"/>
      <c r="X670" s="27"/>
      <c r="Y670" s="47"/>
      <c r="Z670" s="121" t="str">
        <f>IFERROR(VLOOKUP(E670,[1]route!$E$3:$BL$10005,59,0),"")&amp;IFERROR(VLOOKUP(E670,[1]route!$E$3:$BL$10005,60,0),"")</f>
        <v/>
      </c>
      <c r="AA670" s="28">
        <f t="shared" si="228"/>
        <v>0</v>
      </c>
      <c r="AB670" s="77">
        <f t="shared" si="229"/>
        <v>0</v>
      </c>
      <c r="AC670" s="4">
        <f t="shared" si="227"/>
        <v>1</v>
      </c>
      <c r="AD670" s="29">
        <v>0</v>
      </c>
      <c r="AE670" s="30">
        <f ca="1">SUMIF([1]route!$E$3:$E$10005,E670,[1]!Table1[1])</f>
        <v>0</v>
      </c>
      <c r="AF670" s="30">
        <f ca="1">SUMIF([1]route!$E$3:$E$10005,E670,[1]!Table1[2])</f>
        <v>0</v>
      </c>
      <c r="AG670" s="30">
        <f ca="1">SUMIF([1]route!$E$3:$E$10005,E670,[1]!Table1[3])</f>
        <v>0</v>
      </c>
      <c r="AH670" s="30">
        <f ca="1">SUMIF([1]route!$E$3:$E$10005,E670,[1]!Table1[4])</f>
        <v>0</v>
      </c>
      <c r="AI670" s="30">
        <f ca="1">SUMIF([1]route!$E$3:$E$10005,E670,[1]!Table1[5])</f>
        <v>0</v>
      </c>
      <c r="AJ670" s="30">
        <f ca="1">SUMIF([1]route!$E$3:$E$10005,E670,[1]!Table1[6])</f>
        <v>0</v>
      </c>
      <c r="AK670" s="30">
        <f ca="1">SUMIF([1]route!$E$3:$E$10005,E670,[1]!Table1[7])</f>
        <v>0</v>
      </c>
      <c r="AL670" s="30">
        <f ca="1">SUMIF([1]route!$E$3:$E$10005,E670,[1]!Table1[8])</f>
        <v>0</v>
      </c>
      <c r="AM670" s="30">
        <f ca="1">SUMIF([1]route!$E$3:$E$10005,E670,[1]!Table1[9])</f>
        <v>0</v>
      </c>
      <c r="AN670" s="30">
        <f ca="1">SUMIF([1]route!$E$3:$E$10005,E670,[1]!Table1[10])</f>
        <v>0</v>
      </c>
      <c r="AO670" s="30">
        <f ca="1">SUMIF([1]route!$E$3:$E$10005,E670,[1]!Table1[11])</f>
        <v>0</v>
      </c>
      <c r="AP670" s="30">
        <f ca="1">SUMIF([1]route!$E$3:$E$10005,E670,[1]!Table1[12])</f>
        <v>0</v>
      </c>
      <c r="AQ670" s="30">
        <f ca="1">SUMIF([1]route!$E$3:$E$10005,E670,[1]!Table1[13])</f>
        <v>0</v>
      </c>
      <c r="AR670" s="30">
        <f ca="1">SUMIF([1]route!$E$3:$E$10005,E670,[1]!Table1[14])</f>
        <v>0</v>
      </c>
      <c r="AS670" s="30">
        <f ca="1">SUMIF([1]route!$E$3:$E$10005,E670,[1]!Table1[15])</f>
        <v>0</v>
      </c>
      <c r="AT670" s="30">
        <f ca="1">SUMIF([1]route!$E$3:$E$10005,E670,[1]!Table1[16])</f>
        <v>0</v>
      </c>
      <c r="AU670" s="30">
        <f ca="1">SUMIF([1]route!$E$3:$E$10005,E670,[1]!Table1[17])</f>
        <v>0</v>
      </c>
      <c r="AV670" s="30">
        <f ca="1">SUMIF([1]route!$E$3:$E$10005,E670,[1]!Table1[18])</f>
        <v>0</v>
      </c>
      <c r="AW670" s="30">
        <f ca="1">SUMIF([1]route!$E$3:$E$10005,E670,[1]!Table1[19])</f>
        <v>0</v>
      </c>
      <c r="AX670" s="30">
        <f ca="1">SUMIF([1]route!$E$3:$E$10005,E670,[1]!Table1[20])</f>
        <v>0</v>
      </c>
      <c r="AY670" s="30">
        <f ca="1">SUMIF([1]route!$E$3:$E$10005,E670,[1]!Table1[21])</f>
        <v>0</v>
      </c>
      <c r="AZ670" s="30">
        <f ca="1">SUMIF([1]route!$E$3:$E$10005,E670,[1]!Table1[22])</f>
        <v>0</v>
      </c>
      <c r="BA670" s="30">
        <f ca="1">SUMIF([1]route!$E$3:$E$10005,E670,[1]!Table1[23])</f>
        <v>0</v>
      </c>
      <c r="BB670" s="30">
        <f ca="1">SUMIF([1]route!$E$3:$E$10005,E670,[1]!Table1[24])</f>
        <v>0</v>
      </c>
      <c r="BC670" s="30">
        <f ca="1">SUMIF([1]route!$E$3:$E$10005,E670,[1]!Table1[25])</f>
        <v>0</v>
      </c>
      <c r="BD670" s="30">
        <f ca="1">SUMIF([1]route!$E$3:$E$10005,E670,[1]!Table1[26])</f>
        <v>0</v>
      </c>
      <c r="BE670" s="30">
        <f ca="1">SUMIF([1]route!$E$3:$E$10005,E670,[1]!Table1[27])</f>
        <v>0</v>
      </c>
      <c r="BF670" s="30">
        <f ca="1">SUMIF([1]route!$E$3:$E$10005,E670,[1]!Table1[28])</f>
        <v>0</v>
      </c>
      <c r="BG670" s="30">
        <f ca="1">SUMIF([1]route!$E$3:$E$10005,E670,[1]!Table1[29])</f>
        <v>0</v>
      </c>
      <c r="BH670" s="30">
        <f ca="1">SUMIF([1]route!$E$3:$E$10005,E670,[1]!Table1[30])</f>
        <v>0</v>
      </c>
      <c r="BI670" s="30">
        <f ca="1">SUMIF([1]route!$E$3:$E$10005,E670,[1]!Table1[31])</f>
        <v>0</v>
      </c>
      <c r="BJ670" s="30">
        <f ca="1">SUMIF([1]route!$E$3:$E$10005,E670,[1]!Table1[Remain PO])</f>
        <v>0</v>
      </c>
      <c r="BK670" s="31">
        <f ca="1">SUMIF([1]route!$E$3:$E$10005,E670,[1]!Table1[N+1])</f>
        <v>0</v>
      </c>
      <c r="BL670" s="31">
        <f ca="1">SUMIF([1]route!$E$3:$E$10005,E670,[1]!Table1[N+2])</f>
        <v>0</v>
      </c>
      <c r="BM670" s="31">
        <f ca="1">SUMIF([1]route!$E$3:$E$10005,E670,[1]!Table1[N+3])</f>
        <v>0</v>
      </c>
      <c r="BN670" s="32">
        <f ca="1">SUMIF([1]route!$E$3:$E$10005,E670,[1]!Table1[N+4])</f>
        <v>0</v>
      </c>
      <c r="BP670" s="37">
        <f t="shared" si="230"/>
        <v>0</v>
      </c>
      <c r="BQ670" s="35">
        <f t="shared" ca="1" si="225"/>
        <v>0</v>
      </c>
      <c r="BR670" s="35">
        <f t="shared" ca="1" si="225"/>
        <v>0</v>
      </c>
      <c r="BS670" s="35">
        <f t="shared" ca="1" si="225"/>
        <v>0</v>
      </c>
      <c r="BT670" s="35">
        <f t="shared" ca="1" si="225"/>
        <v>0</v>
      </c>
      <c r="BU670" s="35">
        <f t="shared" ca="1" si="225"/>
        <v>0</v>
      </c>
      <c r="BV670" s="35">
        <f t="shared" ca="1" si="225"/>
        <v>0</v>
      </c>
      <c r="BW670" s="35">
        <f t="shared" ca="1" si="225"/>
        <v>0</v>
      </c>
      <c r="BX670" s="35">
        <f t="shared" ca="1" si="225"/>
        <v>0</v>
      </c>
      <c r="BY670" s="35">
        <f t="shared" ca="1" si="225"/>
        <v>0</v>
      </c>
      <c r="BZ670" s="35">
        <f t="shared" ca="1" si="225"/>
        <v>0</v>
      </c>
      <c r="CA670" s="35">
        <f t="shared" ca="1" si="225"/>
        <v>0</v>
      </c>
      <c r="CB670" s="35">
        <f t="shared" ca="1" si="225"/>
        <v>0</v>
      </c>
      <c r="CC670" s="35">
        <f t="shared" ca="1" si="225"/>
        <v>0</v>
      </c>
      <c r="CD670" s="35">
        <f t="shared" ca="1" si="225"/>
        <v>0</v>
      </c>
      <c r="CE670" s="35">
        <f t="shared" ca="1" si="225"/>
        <v>0</v>
      </c>
      <c r="CF670" s="35">
        <f t="shared" ca="1" si="233"/>
        <v>0</v>
      </c>
      <c r="CG670" s="35">
        <f t="shared" ca="1" si="233"/>
        <v>0</v>
      </c>
      <c r="CH670" s="35">
        <f t="shared" ca="1" si="233"/>
        <v>0</v>
      </c>
      <c r="CI670" s="35">
        <f t="shared" ca="1" si="233"/>
        <v>0</v>
      </c>
      <c r="CJ670" s="35">
        <f t="shared" ca="1" si="233"/>
        <v>0</v>
      </c>
      <c r="CK670" s="35">
        <f t="shared" ca="1" si="233"/>
        <v>0</v>
      </c>
      <c r="CL670" s="35">
        <f t="shared" ca="1" si="232"/>
        <v>0</v>
      </c>
      <c r="CM670" s="35">
        <f t="shared" ca="1" si="232"/>
        <v>0</v>
      </c>
      <c r="CN670" s="35">
        <f t="shared" ca="1" si="232"/>
        <v>0</v>
      </c>
      <c r="CO670" s="35">
        <f t="shared" ca="1" si="232"/>
        <v>0</v>
      </c>
      <c r="CP670" s="35">
        <f t="shared" ca="1" si="232"/>
        <v>0</v>
      </c>
      <c r="CQ670" s="35">
        <f t="shared" ca="1" si="232"/>
        <v>0</v>
      </c>
      <c r="CR670" s="35">
        <f t="shared" ca="1" si="231"/>
        <v>0</v>
      </c>
      <c r="CS670" s="35">
        <f t="shared" ca="1" si="226"/>
        <v>0</v>
      </c>
      <c r="CT670" s="35">
        <f t="shared" ca="1" si="226"/>
        <v>0</v>
      </c>
      <c r="CU670" s="35">
        <f t="shared" ca="1" si="226"/>
        <v>0</v>
      </c>
      <c r="CV670" s="35">
        <f t="shared" ca="1" si="226"/>
        <v>0</v>
      </c>
      <c r="CW670" s="38">
        <f t="shared" ca="1" si="226"/>
        <v>0</v>
      </c>
      <c r="CX670" s="38">
        <f t="shared" ca="1" si="226"/>
        <v>0</v>
      </c>
      <c r="CY670" s="38">
        <f t="shared" ca="1" si="222"/>
        <v>0</v>
      </c>
      <c r="CZ670" s="39">
        <f t="shared" ca="1" si="222"/>
        <v>0</v>
      </c>
      <c r="DA670" s="35"/>
    </row>
    <row r="671" spans="4:105" x14ac:dyDescent="0.3">
      <c r="D671" s="19"/>
      <c r="E671" s="20"/>
      <c r="F671" s="21"/>
      <c r="G671" s="21"/>
      <c r="H671" s="21"/>
      <c r="I671" s="19"/>
      <c r="J671" s="19"/>
      <c r="K671" s="21"/>
      <c r="L671" s="21"/>
      <c r="M671" s="22"/>
      <c r="N671" s="22"/>
      <c r="O671" s="19"/>
      <c r="P671" s="21"/>
      <c r="Q671" s="62" t="str">
        <f>'Cutting Rules'!AD671</f>
        <v>0------------</v>
      </c>
      <c r="R671" s="23"/>
      <c r="S671" s="24"/>
      <c r="T671" s="78" t="s">
        <v>547</v>
      </c>
      <c r="U671" s="19"/>
      <c r="V671" s="25"/>
      <c r="W671" s="26"/>
      <c r="X671" s="27"/>
      <c r="Y671" s="47"/>
      <c r="Z671" s="121" t="str">
        <f>IFERROR(VLOOKUP(E671,[1]route!$E$3:$BL$10005,59,0),"")&amp;IFERROR(VLOOKUP(E671,[1]route!$E$3:$BL$10005,60,0),"")</f>
        <v/>
      </c>
      <c r="AA671" s="28">
        <f t="shared" si="228"/>
        <v>0</v>
      </c>
      <c r="AB671" s="77">
        <f t="shared" si="229"/>
        <v>0</v>
      </c>
      <c r="AC671" s="4">
        <f t="shared" si="227"/>
        <v>1</v>
      </c>
      <c r="AD671" s="29">
        <v>0</v>
      </c>
      <c r="AE671" s="30">
        <f ca="1">SUMIF([1]route!$E$3:$E$10005,E671,[1]!Table1[1])</f>
        <v>0</v>
      </c>
      <c r="AF671" s="30">
        <f ca="1">SUMIF([1]route!$E$3:$E$10005,E671,[1]!Table1[2])</f>
        <v>0</v>
      </c>
      <c r="AG671" s="30">
        <f ca="1">SUMIF([1]route!$E$3:$E$10005,E671,[1]!Table1[3])</f>
        <v>0</v>
      </c>
      <c r="AH671" s="30">
        <f ca="1">SUMIF([1]route!$E$3:$E$10005,E671,[1]!Table1[4])</f>
        <v>0</v>
      </c>
      <c r="AI671" s="30">
        <f ca="1">SUMIF([1]route!$E$3:$E$10005,E671,[1]!Table1[5])</f>
        <v>0</v>
      </c>
      <c r="AJ671" s="30">
        <f ca="1">SUMIF([1]route!$E$3:$E$10005,E671,[1]!Table1[6])</f>
        <v>0</v>
      </c>
      <c r="AK671" s="30">
        <f ca="1">SUMIF([1]route!$E$3:$E$10005,E671,[1]!Table1[7])</f>
        <v>0</v>
      </c>
      <c r="AL671" s="30">
        <f ca="1">SUMIF([1]route!$E$3:$E$10005,E671,[1]!Table1[8])</f>
        <v>0</v>
      </c>
      <c r="AM671" s="30">
        <f ca="1">SUMIF([1]route!$E$3:$E$10005,E671,[1]!Table1[9])</f>
        <v>0</v>
      </c>
      <c r="AN671" s="30">
        <f ca="1">SUMIF([1]route!$E$3:$E$10005,E671,[1]!Table1[10])</f>
        <v>0</v>
      </c>
      <c r="AO671" s="30">
        <f ca="1">SUMIF([1]route!$E$3:$E$10005,E671,[1]!Table1[11])</f>
        <v>0</v>
      </c>
      <c r="AP671" s="30">
        <f ca="1">SUMIF([1]route!$E$3:$E$10005,E671,[1]!Table1[12])</f>
        <v>0</v>
      </c>
      <c r="AQ671" s="30">
        <f ca="1">SUMIF([1]route!$E$3:$E$10005,E671,[1]!Table1[13])</f>
        <v>0</v>
      </c>
      <c r="AR671" s="30">
        <f ca="1">SUMIF([1]route!$E$3:$E$10005,E671,[1]!Table1[14])</f>
        <v>0</v>
      </c>
      <c r="AS671" s="30">
        <f ca="1">SUMIF([1]route!$E$3:$E$10005,E671,[1]!Table1[15])</f>
        <v>0</v>
      </c>
      <c r="AT671" s="30">
        <f ca="1">SUMIF([1]route!$E$3:$E$10005,E671,[1]!Table1[16])</f>
        <v>0</v>
      </c>
      <c r="AU671" s="30">
        <f ca="1">SUMIF([1]route!$E$3:$E$10005,E671,[1]!Table1[17])</f>
        <v>0</v>
      </c>
      <c r="AV671" s="30">
        <f ca="1">SUMIF([1]route!$E$3:$E$10005,E671,[1]!Table1[18])</f>
        <v>0</v>
      </c>
      <c r="AW671" s="30">
        <f ca="1">SUMIF([1]route!$E$3:$E$10005,E671,[1]!Table1[19])</f>
        <v>0</v>
      </c>
      <c r="AX671" s="30">
        <f ca="1">SUMIF([1]route!$E$3:$E$10005,E671,[1]!Table1[20])</f>
        <v>0</v>
      </c>
      <c r="AY671" s="30">
        <f ca="1">SUMIF([1]route!$E$3:$E$10005,E671,[1]!Table1[21])</f>
        <v>0</v>
      </c>
      <c r="AZ671" s="30">
        <f ca="1">SUMIF([1]route!$E$3:$E$10005,E671,[1]!Table1[22])</f>
        <v>0</v>
      </c>
      <c r="BA671" s="30">
        <f ca="1">SUMIF([1]route!$E$3:$E$10005,E671,[1]!Table1[23])</f>
        <v>0</v>
      </c>
      <c r="BB671" s="30">
        <f ca="1">SUMIF([1]route!$E$3:$E$10005,E671,[1]!Table1[24])</f>
        <v>0</v>
      </c>
      <c r="BC671" s="30">
        <f ca="1">SUMIF([1]route!$E$3:$E$10005,E671,[1]!Table1[25])</f>
        <v>0</v>
      </c>
      <c r="BD671" s="30">
        <f ca="1">SUMIF([1]route!$E$3:$E$10005,E671,[1]!Table1[26])</f>
        <v>0</v>
      </c>
      <c r="BE671" s="30">
        <f ca="1">SUMIF([1]route!$E$3:$E$10005,E671,[1]!Table1[27])</f>
        <v>0</v>
      </c>
      <c r="BF671" s="30">
        <f ca="1">SUMIF([1]route!$E$3:$E$10005,E671,[1]!Table1[28])</f>
        <v>0</v>
      </c>
      <c r="BG671" s="30">
        <f ca="1">SUMIF([1]route!$E$3:$E$10005,E671,[1]!Table1[29])</f>
        <v>0</v>
      </c>
      <c r="BH671" s="30">
        <f ca="1">SUMIF([1]route!$E$3:$E$10005,E671,[1]!Table1[30])</f>
        <v>0</v>
      </c>
      <c r="BI671" s="30">
        <f ca="1">SUMIF([1]route!$E$3:$E$10005,E671,[1]!Table1[31])</f>
        <v>0</v>
      </c>
      <c r="BJ671" s="30">
        <f ca="1">SUMIF([1]route!$E$3:$E$10005,E671,[1]!Table1[Remain PO])</f>
        <v>0</v>
      </c>
      <c r="BK671" s="31">
        <f ca="1">SUMIF([1]route!$E$3:$E$10005,E671,[1]!Table1[N+1])</f>
        <v>0</v>
      </c>
      <c r="BL671" s="31">
        <f ca="1">SUMIF([1]route!$E$3:$E$10005,E671,[1]!Table1[N+2])</f>
        <v>0</v>
      </c>
      <c r="BM671" s="31">
        <f ca="1">SUMIF([1]route!$E$3:$E$10005,E671,[1]!Table1[N+3])</f>
        <v>0</v>
      </c>
      <c r="BN671" s="32">
        <f ca="1">SUMIF([1]route!$E$3:$E$10005,E671,[1]!Table1[N+4])</f>
        <v>0</v>
      </c>
      <c r="BP671" s="37">
        <f t="shared" si="230"/>
        <v>0</v>
      </c>
      <c r="BQ671" s="35">
        <f t="shared" ca="1" si="225"/>
        <v>0</v>
      </c>
      <c r="BR671" s="35">
        <f t="shared" ca="1" si="225"/>
        <v>0</v>
      </c>
      <c r="BS671" s="35">
        <f t="shared" ca="1" si="225"/>
        <v>0</v>
      </c>
      <c r="BT671" s="35">
        <f t="shared" ca="1" si="225"/>
        <v>0</v>
      </c>
      <c r="BU671" s="35">
        <f t="shared" ca="1" si="225"/>
        <v>0</v>
      </c>
      <c r="BV671" s="35">
        <f t="shared" ca="1" si="225"/>
        <v>0</v>
      </c>
      <c r="BW671" s="35">
        <f t="shared" ca="1" si="225"/>
        <v>0</v>
      </c>
      <c r="BX671" s="35">
        <f t="shared" ca="1" si="225"/>
        <v>0</v>
      </c>
      <c r="BY671" s="35">
        <f t="shared" ca="1" si="225"/>
        <v>0</v>
      </c>
      <c r="BZ671" s="35">
        <f t="shared" ca="1" si="225"/>
        <v>0</v>
      </c>
      <c r="CA671" s="35">
        <f t="shared" ca="1" si="225"/>
        <v>0</v>
      </c>
      <c r="CB671" s="35">
        <f t="shared" ca="1" si="225"/>
        <v>0</v>
      </c>
      <c r="CC671" s="35">
        <f t="shared" ca="1" si="225"/>
        <v>0</v>
      </c>
      <c r="CD671" s="35">
        <f t="shared" ca="1" si="225"/>
        <v>0</v>
      </c>
      <c r="CE671" s="35">
        <f t="shared" ca="1" si="225"/>
        <v>0</v>
      </c>
      <c r="CF671" s="35">
        <f t="shared" ca="1" si="233"/>
        <v>0</v>
      </c>
      <c r="CG671" s="35">
        <f t="shared" ca="1" si="233"/>
        <v>0</v>
      </c>
      <c r="CH671" s="35">
        <f t="shared" ca="1" si="233"/>
        <v>0</v>
      </c>
      <c r="CI671" s="35">
        <f t="shared" ca="1" si="233"/>
        <v>0</v>
      </c>
      <c r="CJ671" s="35">
        <f t="shared" ca="1" si="233"/>
        <v>0</v>
      </c>
      <c r="CK671" s="35">
        <f t="shared" ca="1" si="233"/>
        <v>0</v>
      </c>
      <c r="CL671" s="35">
        <f t="shared" ca="1" si="232"/>
        <v>0</v>
      </c>
      <c r="CM671" s="35">
        <f t="shared" ca="1" si="232"/>
        <v>0</v>
      </c>
      <c r="CN671" s="35">
        <f t="shared" ca="1" si="232"/>
        <v>0</v>
      </c>
      <c r="CO671" s="35">
        <f t="shared" ca="1" si="232"/>
        <v>0</v>
      </c>
      <c r="CP671" s="35">
        <f t="shared" ca="1" si="232"/>
        <v>0</v>
      </c>
      <c r="CQ671" s="35">
        <f t="shared" ca="1" si="232"/>
        <v>0</v>
      </c>
      <c r="CR671" s="35">
        <f t="shared" ca="1" si="231"/>
        <v>0</v>
      </c>
      <c r="CS671" s="35">
        <f t="shared" ca="1" si="226"/>
        <v>0</v>
      </c>
      <c r="CT671" s="35">
        <f t="shared" ca="1" si="226"/>
        <v>0</v>
      </c>
      <c r="CU671" s="35">
        <f t="shared" ca="1" si="226"/>
        <v>0</v>
      </c>
      <c r="CV671" s="35">
        <f t="shared" ca="1" si="226"/>
        <v>0</v>
      </c>
      <c r="CW671" s="38">
        <f t="shared" ca="1" si="226"/>
        <v>0</v>
      </c>
      <c r="CX671" s="38">
        <f t="shared" ca="1" si="226"/>
        <v>0</v>
      </c>
      <c r="CY671" s="38">
        <f t="shared" ca="1" si="222"/>
        <v>0</v>
      </c>
      <c r="CZ671" s="39">
        <f t="shared" ca="1" si="222"/>
        <v>0</v>
      </c>
      <c r="DA671" s="35"/>
    </row>
    <row r="672" spans="4:105" x14ac:dyDescent="0.3">
      <c r="D672" s="19"/>
      <c r="E672" s="20"/>
      <c r="F672" s="21"/>
      <c r="G672" s="21"/>
      <c r="H672" s="21"/>
      <c r="I672" s="19"/>
      <c r="J672" s="19"/>
      <c r="K672" s="21"/>
      <c r="L672" s="21"/>
      <c r="M672" s="22"/>
      <c r="N672" s="22"/>
      <c r="O672" s="19"/>
      <c r="P672" s="21"/>
      <c r="Q672" s="62" t="str">
        <f>'Cutting Rules'!AD672</f>
        <v>0------------</v>
      </c>
      <c r="R672" s="23"/>
      <c r="S672" s="24"/>
      <c r="T672" s="78" t="s">
        <v>547</v>
      </c>
      <c r="U672" s="19"/>
      <c r="V672" s="25"/>
      <c r="W672" s="26"/>
      <c r="X672" s="27"/>
      <c r="Y672" s="47"/>
      <c r="Z672" s="121" t="str">
        <f>IFERROR(VLOOKUP(E672,[1]route!$E$3:$BL$10005,59,0),"")&amp;IFERROR(VLOOKUP(E672,[1]route!$E$3:$BL$10005,60,0),"")</f>
        <v/>
      </c>
      <c r="AA672" s="28">
        <f t="shared" si="228"/>
        <v>0</v>
      </c>
      <c r="AB672" s="77">
        <f t="shared" si="229"/>
        <v>0</v>
      </c>
      <c r="AC672" s="4">
        <f t="shared" si="227"/>
        <v>1</v>
      </c>
      <c r="AD672" s="29">
        <v>0</v>
      </c>
      <c r="AE672" s="30">
        <f ca="1">SUMIF([1]route!$E$3:$E$10005,E672,[1]!Table1[1])</f>
        <v>0</v>
      </c>
      <c r="AF672" s="30">
        <f ca="1">SUMIF([1]route!$E$3:$E$10005,E672,[1]!Table1[2])</f>
        <v>0</v>
      </c>
      <c r="AG672" s="30">
        <f ca="1">SUMIF([1]route!$E$3:$E$10005,E672,[1]!Table1[3])</f>
        <v>0</v>
      </c>
      <c r="AH672" s="30">
        <f ca="1">SUMIF([1]route!$E$3:$E$10005,E672,[1]!Table1[4])</f>
        <v>0</v>
      </c>
      <c r="AI672" s="30">
        <f ca="1">SUMIF([1]route!$E$3:$E$10005,E672,[1]!Table1[5])</f>
        <v>0</v>
      </c>
      <c r="AJ672" s="30">
        <f ca="1">SUMIF([1]route!$E$3:$E$10005,E672,[1]!Table1[6])</f>
        <v>0</v>
      </c>
      <c r="AK672" s="30">
        <f ca="1">SUMIF([1]route!$E$3:$E$10005,E672,[1]!Table1[7])</f>
        <v>0</v>
      </c>
      <c r="AL672" s="30">
        <f ca="1">SUMIF([1]route!$E$3:$E$10005,E672,[1]!Table1[8])</f>
        <v>0</v>
      </c>
      <c r="AM672" s="30">
        <f ca="1">SUMIF([1]route!$E$3:$E$10005,E672,[1]!Table1[9])</f>
        <v>0</v>
      </c>
      <c r="AN672" s="30">
        <f ca="1">SUMIF([1]route!$E$3:$E$10005,E672,[1]!Table1[10])</f>
        <v>0</v>
      </c>
      <c r="AO672" s="30">
        <f ca="1">SUMIF([1]route!$E$3:$E$10005,E672,[1]!Table1[11])</f>
        <v>0</v>
      </c>
      <c r="AP672" s="30">
        <f ca="1">SUMIF([1]route!$E$3:$E$10005,E672,[1]!Table1[12])</f>
        <v>0</v>
      </c>
      <c r="AQ672" s="30">
        <f ca="1">SUMIF([1]route!$E$3:$E$10005,E672,[1]!Table1[13])</f>
        <v>0</v>
      </c>
      <c r="AR672" s="30">
        <f ca="1">SUMIF([1]route!$E$3:$E$10005,E672,[1]!Table1[14])</f>
        <v>0</v>
      </c>
      <c r="AS672" s="30">
        <f ca="1">SUMIF([1]route!$E$3:$E$10005,E672,[1]!Table1[15])</f>
        <v>0</v>
      </c>
      <c r="AT672" s="30">
        <f ca="1">SUMIF([1]route!$E$3:$E$10005,E672,[1]!Table1[16])</f>
        <v>0</v>
      </c>
      <c r="AU672" s="30">
        <f ca="1">SUMIF([1]route!$E$3:$E$10005,E672,[1]!Table1[17])</f>
        <v>0</v>
      </c>
      <c r="AV672" s="30">
        <f ca="1">SUMIF([1]route!$E$3:$E$10005,E672,[1]!Table1[18])</f>
        <v>0</v>
      </c>
      <c r="AW672" s="30">
        <f ca="1">SUMIF([1]route!$E$3:$E$10005,E672,[1]!Table1[19])</f>
        <v>0</v>
      </c>
      <c r="AX672" s="30">
        <f ca="1">SUMIF([1]route!$E$3:$E$10005,E672,[1]!Table1[20])</f>
        <v>0</v>
      </c>
      <c r="AY672" s="30">
        <f ca="1">SUMIF([1]route!$E$3:$E$10005,E672,[1]!Table1[21])</f>
        <v>0</v>
      </c>
      <c r="AZ672" s="30">
        <f ca="1">SUMIF([1]route!$E$3:$E$10005,E672,[1]!Table1[22])</f>
        <v>0</v>
      </c>
      <c r="BA672" s="30">
        <f ca="1">SUMIF([1]route!$E$3:$E$10005,E672,[1]!Table1[23])</f>
        <v>0</v>
      </c>
      <c r="BB672" s="30">
        <f ca="1">SUMIF([1]route!$E$3:$E$10005,E672,[1]!Table1[24])</f>
        <v>0</v>
      </c>
      <c r="BC672" s="30">
        <f ca="1">SUMIF([1]route!$E$3:$E$10005,E672,[1]!Table1[25])</f>
        <v>0</v>
      </c>
      <c r="BD672" s="30">
        <f ca="1">SUMIF([1]route!$E$3:$E$10005,E672,[1]!Table1[26])</f>
        <v>0</v>
      </c>
      <c r="BE672" s="30">
        <f ca="1">SUMIF([1]route!$E$3:$E$10005,E672,[1]!Table1[27])</f>
        <v>0</v>
      </c>
      <c r="BF672" s="30">
        <f ca="1">SUMIF([1]route!$E$3:$E$10005,E672,[1]!Table1[28])</f>
        <v>0</v>
      </c>
      <c r="BG672" s="30">
        <f ca="1">SUMIF([1]route!$E$3:$E$10005,E672,[1]!Table1[29])</f>
        <v>0</v>
      </c>
      <c r="BH672" s="30">
        <f ca="1">SUMIF([1]route!$E$3:$E$10005,E672,[1]!Table1[30])</f>
        <v>0</v>
      </c>
      <c r="BI672" s="30">
        <f ca="1">SUMIF([1]route!$E$3:$E$10005,E672,[1]!Table1[31])</f>
        <v>0</v>
      </c>
      <c r="BJ672" s="30">
        <f ca="1">SUMIF([1]route!$E$3:$E$10005,E672,[1]!Table1[Remain PO])</f>
        <v>0</v>
      </c>
      <c r="BK672" s="31">
        <f ca="1">SUMIF([1]route!$E$3:$E$10005,E672,[1]!Table1[N+1])</f>
        <v>0</v>
      </c>
      <c r="BL672" s="31">
        <f ca="1">SUMIF([1]route!$E$3:$E$10005,E672,[1]!Table1[N+2])</f>
        <v>0</v>
      </c>
      <c r="BM672" s="31">
        <f ca="1">SUMIF([1]route!$E$3:$E$10005,E672,[1]!Table1[N+3])</f>
        <v>0</v>
      </c>
      <c r="BN672" s="32">
        <f ca="1">SUMIF([1]route!$E$3:$E$10005,E672,[1]!Table1[N+4])</f>
        <v>0</v>
      </c>
      <c r="BP672" s="37">
        <f t="shared" si="230"/>
        <v>0</v>
      </c>
      <c r="BQ672" s="35">
        <f t="shared" ca="1" si="225"/>
        <v>0</v>
      </c>
      <c r="BR672" s="35">
        <f t="shared" ca="1" si="225"/>
        <v>0</v>
      </c>
      <c r="BS672" s="35">
        <f t="shared" ca="1" si="225"/>
        <v>0</v>
      </c>
      <c r="BT672" s="35">
        <f t="shared" ca="1" si="225"/>
        <v>0</v>
      </c>
      <c r="BU672" s="35">
        <f t="shared" ca="1" si="225"/>
        <v>0</v>
      </c>
      <c r="BV672" s="35">
        <f t="shared" ca="1" si="225"/>
        <v>0</v>
      </c>
      <c r="BW672" s="35">
        <f t="shared" ca="1" si="225"/>
        <v>0</v>
      </c>
      <c r="BX672" s="35">
        <f t="shared" ca="1" si="225"/>
        <v>0</v>
      </c>
      <c r="BY672" s="35">
        <f t="shared" ca="1" si="225"/>
        <v>0</v>
      </c>
      <c r="BZ672" s="35">
        <f t="shared" ca="1" si="225"/>
        <v>0</v>
      </c>
      <c r="CA672" s="35">
        <f t="shared" ca="1" si="225"/>
        <v>0</v>
      </c>
      <c r="CB672" s="35">
        <f t="shared" ca="1" si="225"/>
        <v>0</v>
      </c>
      <c r="CC672" s="35">
        <f t="shared" ca="1" si="225"/>
        <v>0</v>
      </c>
      <c r="CD672" s="35">
        <f t="shared" ca="1" si="225"/>
        <v>0</v>
      </c>
      <c r="CE672" s="35">
        <f t="shared" ca="1" si="225"/>
        <v>0</v>
      </c>
      <c r="CF672" s="35">
        <f t="shared" ca="1" si="233"/>
        <v>0</v>
      </c>
      <c r="CG672" s="35">
        <f t="shared" ca="1" si="233"/>
        <v>0</v>
      </c>
      <c r="CH672" s="35">
        <f t="shared" ca="1" si="233"/>
        <v>0</v>
      </c>
      <c r="CI672" s="35">
        <f t="shared" ca="1" si="233"/>
        <v>0</v>
      </c>
      <c r="CJ672" s="35">
        <f t="shared" ca="1" si="233"/>
        <v>0</v>
      </c>
      <c r="CK672" s="35">
        <f t="shared" ca="1" si="233"/>
        <v>0</v>
      </c>
      <c r="CL672" s="35">
        <f t="shared" ca="1" si="232"/>
        <v>0</v>
      </c>
      <c r="CM672" s="35">
        <f t="shared" ca="1" si="232"/>
        <v>0</v>
      </c>
      <c r="CN672" s="35">
        <f t="shared" ca="1" si="232"/>
        <v>0</v>
      </c>
      <c r="CO672" s="35">
        <f t="shared" ca="1" si="232"/>
        <v>0</v>
      </c>
      <c r="CP672" s="35">
        <f t="shared" ca="1" si="232"/>
        <v>0</v>
      </c>
      <c r="CQ672" s="35">
        <f t="shared" ca="1" si="232"/>
        <v>0</v>
      </c>
      <c r="CR672" s="35">
        <f t="shared" ca="1" si="231"/>
        <v>0</v>
      </c>
      <c r="CS672" s="35">
        <f t="shared" ca="1" si="226"/>
        <v>0</v>
      </c>
      <c r="CT672" s="35">
        <f t="shared" ca="1" si="226"/>
        <v>0</v>
      </c>
      <c r="CU672" s="35">
        <f t="shared" ca="1" si="226"/>
        <v>0</v>
      </c>
      <c r="CV672" s="35">
        <f t="shared" ca="1" si="226"/>
        <v>0</v>
      </c>
      <c r="CW672" s="38">
        <f t="shared" ca="1" si="226"/>
        <v>0</v>
      </c>
      <c r="CX672" s="38">
        <f t="shared" ca="1" si="226"/>
        <v>0</v>
      </c>
      <c r="CY672" s="38">
        <f t="shared" ca="1" si="222"/>
        <v>0</v>
      </c>
      <c r="CZ672" s="39">
        <f t="shared" ca="1" si="222"/>
        <v>0</v>
      </c>
      <c r="DA672" s="35"/>
    </row>
    <row r="673" spans="4:105" x14ac:dyDescent="0.3">
      <c r="D673" s="19"/>
      <c r="E673" s="20"/>
      <c r="F673" s="21"/>
      <c r="G673" s="21"/>
      <c r="H673" s="21"/>
      <c r="I673" s="19"/>
      <c r="J673" s="19"/>
      <c r="K673" s="21"/>
      <c r="L673" s="21"/>
      <c r="M673" s="22"/>
      <c r="N673" s="22"/>
      <c r="O673" s="19"/>
      <c r="P673" s="21"/>
      <c r="Q673" s="62" t="str">
        <f>'Cutting Rules'!AD673</f>
        <v>0------------</v>
      </c>
      <c r="R673" s="23"/>
      <c r="S673" s="24"/>
      <c r="T673" s="78" t="s">
        <v>547</v>
      </c>
      <c r="U673" s="19"/>
      <c r="V673" s="25"/>
      <c r="W673" s="26"/>
      <c r="X673" s="27"/>
      <c r="Y673" s="47"/>
      <c r="Z673" s="121" t="str">
        <f>IFERROR(VLOOKUP(E673,[1]route!$E$3:$BL$10005,59,0),"")&amp;IFERROR(VLOOKUP(E673,[1]route!$E$3:$BL$10005,60,0),"")</f>
        <v/>
      </c>
      <c r="AA673" s="28">
        <f t="shared" si="228"/>
        <v>0</v>
      </c>
      <c r="AB673" s="77">
        <f t="shared" si="229"/>
        <v>0</v>
      </c>
      <c r="AC673" s="4">
        <f t="shared" si="227"/>
        <v>1</v>
      </c>
      <c r="AD673" s="29">
        <v>0</v>
      </c>
      <c r="AE673" s="30">
        <f ca="1">SUMIF([1]route!$E$3:$E$10005,E673,[1]!Table1[1])</f>
        <v>0</v>
      </c>
      <c r="AF673" s="30">
        <f ca="1">SUMIF([1]route!$E$3:$E$10005,E673,[1]!Table1[2])</f>
        <v>0</v>
      </c>
      <c r="AG673" s="30">
        <f ca="1">SUMIF([1]route!$E$3:$E$10005,E673,[1]!Table1[3])</f>
        <v>0</v>
      </c>
      <c r="AH673" s="30">
        <f ca="1">SUMIF([1]route!$E$3:$E$10005,E673,[1]!Table1[4])</f>
        <v>0</v>
      </c>
      <c r="AI673" s="30">
        <f ca="1">SUMIF([1]route!$E$3:$E$10005,E673,[1]!Table1[5])</f>
        <v>0</v>
      </c>
      <c r="AJ673" s="30">
        <f ca="1">SUMIF([1]route!$E$3:$E$10005,E673,[1]!Table1[6])</f>
        <v>0</v>
      </c>
      <c r="AK673" s="30">
        <f ca="1">SUMIF([1]route!$E$3:$E$10005,E673,[1]!Table1[7])</f>
        <v>0</v>
      </c>
      <c r="AL673" s="30">
        <f ca="1">SUMIF([1]route!$E$3:$E$10005,E673,[1]!Table1[8])</f>
        <v>0</v>
      </c>
      <c r="AM673" s="30">
        <f ca="1">SUMIF([1]route!$E$3:$E$10005,E673,[1]!Table1[9])</f>
        <v>0</v>
      </c>
      <c r="AN673" s="30">
        <f ca="1">SUMIF([1]route!$E$3:$E$10005,E673,[1]!Table1[10])</f>
        <v>0</v>
      </c>
      <c r="AO673" s="30">
        <f ca="1">SUMIF([1]route!$E$3:$E$10005,E673,[1]!Table1[11])</f>
        <v>0</v>
      </c>
      <c r="AP673" s="30">
        <f ca="1">SUMIF([1]route!$E$3:$E$10005,E673,[1]!Table1[12])</f>
        <v>0</v>
      </c>
      <c r="AQ673" s="30">
        <f ca="1">SUMIF([1]route!$E$3:$E$10005,E673,[1]!Table1[13])</f>
        <v>0</v>
      </c>
      <c r="AR673" s="30">
        <f ca="1">SUMIF([1]route!$E$3:$E$10005,E673,[1]!Table1[14])</f>
        <v>0</v>
      </c>
      <c r="AS673" s="30">
        <f ca="1">SUMIF([1]route!$E$3:$E$10005,E673,[1]!Table1[15])</f>
        <v>0</v>
      </c>
      <c r="AT673" s="30">
        <f ca="1">SUMIF([1]route!$E$3:$E$10005,E673,[1]!Table1[16])</f>
        <v>0</v>
      </c>
      <c r="AU673" s="30">
        <f ca="1">SUMIF([1]route!$E$3:$E$10005,E673,[1]!Table1[17])</f>
        <v>0</v>
      </c>
      <c r="AV673" s="30">
        <f ca="1">SUMIF([1]route!$E$3:$E$10005,E673,[1]!Table1[18])</f>
        <v>0</v>
      </c>
      <c r="AW673" s="30">
        <f ca="1">SUMIF([1]route!$E$3:$E$10005,E673,[1]!Table1[19])</f>
        <v>0</v>
      </c>
      <c r="AX673" s="30">
        <f ca="1">SUMIF([1]route!$E$3:$E$10005,E673,[1]!Table1[20])</f>
        <v>0</v>
      </c>
      <c r="AY673" s="30">
        <f ca="1">SUMIF([1]route!$E$3:$E$10005,E673,[1]!Table1[21])</f>
        <v>0</v>
      </c>
      <c r="AZ673" s="30">
        <f ca="1">SUMIF([1]route!$E$3:$E$10005,E673,[1]!Table1[22])</f>
        <v>0</v>
      </c>
      <c r="BA673" s="30">
        <f ca="1">SUMIF([1]route!$E$3:$E$10005,E673,[1]!Table1[23])</f>
        <v>0</v>
      </c>
      <c r="BB673" s="30">
        <f ca="1">SUMIF([1]route!$E$3:$E$10005,E673,[1]!Table1[24])</f>
        <v>0</v>
      </c>
      <c r="BC673" s="30">
        <f ca="1">SUMIF([1]route!$E$3:$E$10005,E673,[1]!Table1[25])</f>
        <v>0</v>
      </c>
      <c r="BD673" s="30">
        <f ca="1">SUMIF([1]route!$E$3:$E$10005,E673,[1]!Table1[26])</f>
        <v>0</v>
      </c>
      <c r="BE673" s="30">
        <f ca="1">SUMIF([1]route!$E$3:$E$10005,E673,[1]!Table1[27])</f>
        <v>0</v>
      </c>
      <c r="BF673" s="30">
        <f ca="1">SUMIF([1]route!$E$3:$E$10005,E673,[1]!Table1[28])</f>
        <v>0</v>
      </c>
      <c r="BG673" s="30">
        <f ca="1">SUMIF([1]route!$E$3:$E$10005,E673,[1]!Table1[29])</f>
        <v>0</v>
      </c>
      <c r="BH673" s="30">
        <f ca="1">SUMIF([1]route!$E$3:$E$10005,E673,[1]!Table1[30])</f>
        <v>0</v>
      </c>
      <c r="BI673" s="30">
        <f ca="1">SUMIF([1]route!$E$3:$E$10005,E673,[1]!Table1[31])</f>
        <v>0</v>
      </c>
      <c r="BJ673" s="30">
        <f ca="1">SUMIF([1]route!$E$3:$E$10005,E673,[1]!Table1[Remain PO])</f>
        <v>0</v>
      </c>
      <c r="BK673" s="31">
        <f ca="1">SUMIF([1]route!$E$3:$E$10005,E673,[1]!Table1[N+1])</f>
        <v>0</v>
      </c>
      <c r="BL673" s="31">
        <f ca="1">SUMIF([1]route!$E$3:$E$10005,E673,[1]!Table1[N+2])</f>
        <v>0</v>
      </c>
      <c r="BM673" s="31">
        <f ca="1">SUMIF([1]route!$E$3:$E$10005,E673,[1]!Table1[N+3])</f>
        <v>0</v>
      </c>
      <c r="BN673" s="32">
        <f ca="1">SUMIF([1]route!$E$3:$E$10005,E673,[1]!Table1[N+4])</f>
        <v>0</v>
      </c>
      <c r="BP673" s="37">
        <f t="shared" si="230"/>
        <v>0</v>
      </c>
      <c r="BQ673" s="35">
        <f t="shared" ca="1" si="225"/>
        <v>0</v>
      </c>
      <c r="BR673" s="35">
        <f t="shared" ca="1" si="225"/>
        <v>0</v>
      </c>
      <c r="BS673" s="35">
        <f t="shared" ca="1" si="225"/>
        <v>0</v>
      </c>
      <c r="BT673" s="35">
        <f t="shared" ca="1" si="225"/>
        <v>0</v>
      </c>
      <c r="BU673" s="35">
        <f t="shared" ca="1" si="225"/>
        <v>0</v>
      </c>
      <c r="BV673" s="35">
        <f t="shared" ca="1" si="225"/>
        <v>0</v>
      </c>
      <c r="BW673" s="35">
        <f t="shared" ca="1" si="225"/>
        <v>0</v>
      </c>
      <c r="BX673" s="35">
        <f t="shared" ca="1" si="225"/>
        <v>0</v>
      </c>
      <c r="BY673" s="35">
        <f t="shared" ca="1" si="225"/>
        <v>0</v>
      </c>
      <c r="BZ673" s="35">
        <f t="shared" ca="1" si="225"/>
        <v>0</v>
      </c>
      <c r="CA673" s="35">
        <f t="shared" ca="1" si="225"/>
        <v>0</v>
      </c>
      <c r="CB673" s="35">
        <f t="shared" ca="1" si="225"/>
        <v>0</v>
      </c>
      <c r="CC673" s="35">
        <f t="shared" ca="1" si="225"/>
        <v>0</v>
      </c>
      <c r="CD673" s="35">
        <f t="shared" ca="1" si="225"/>
        <v>0</v>
      </c>
      <c r="CE673" s="35">
        <f t="shared" ca="1" si="225"/>
        <v>0</v>
      </c>
      <c r="CF673" s="35">
        <f t="shared" ca="1" si="233"/>
        <v>0</v>
      </c>
      <c r="CG673" s="35">
        <f t="shared" ca="1" si="233"/>
        <v>0</v>
      </c>
      <c r="CH673" s="35">
        <f t="shared" ca="1" si="233"/>
        <v>0</v>
      </c>
      <c r="CI673" s="35">
        <f t="shared" ca="1" si="233"/>
        <v>0</v>
      </c>
      <c r="CJ673" s="35">
        <f t="shared" ca="1" si="233"/>
        <v>0</v>
      </c>
      <c r="CK673" s="35">
        <f t="shared" ca="1" si="233"/>
        <v>0</v>
      </c>
      <c r="CL673" s="35">
        <f t="shared" ca="1" si="232"/>
        <v>0</v>
      </c>
      <c r="CM673" s="35">
        <f t="shared" ca="1" si="232"/>
        <v>0</v>
      </c>
      <c r="CN673" s="35">
        <f t="shared" ca="1" si="232"/>
        <v>0</v>
      </c>
      <c r="CO673" s="35">
        <f t="shared" ca="1" si="232"/>
        <v>0</v>
      </c>
      <c r="CP673" s="35">
        <f t="shared" ca="1" si="232"/>
        <v>0</v>
      </c>
      <c r="CQ673" s="35">
        <f t="shared" ca="1" si="232"/>
        <v>0</v>
      </c>
      <c r="CR673" s="35">
        <f t="shared" ca="1" si="231"/>
        <v>0</v>
      </c>
      <c r="CS673" s="35">
        <f t="shared" ca="1" si="226"/>
        <v>0</v>
      </c>
      <c r="CT673" s="35">
        <f t="shared" ca="1" si="226"/>
        <v>0</v>
      </c>
      <c r="CU673" s="35">
        <f t="shared" ca="1" si="226"/>
        <v>0</v>
      </c>
      <c r="CV673" s="35">
        <f t="shared" ca="1" si="226"/>
        <v>0</v>
      </c>
      <c r="CW673" s="38">
        <f t="shared" ca="1" si="226"/>
        <v>0</v>
      </c>
      <c r="CX673" s="38">
        <f t="shared" ca="1" si="226"/>
        <v>0</v>
      </c>
      <c r="CY673" s="38">
        <f t="shared" ca="1" si="222"/>
        <v>0</v>
      </c>
      <c r="CZ673" s="39">
        <f t="shared" ca="1" si="222"/>
        <v>0</v>
      </c>
      <c r="DA673" s="35"/>
    </row>
    <row r="674" spans="4:105" x14ac:dyDescent="0.3">
      <c r="D674" s="19"/>
      <c r="E674" s="20"/>
      <c r="F674" s="21"/>
      <c r="G674" s="21"/>
      <c r="H674" s="21"/>
      <c r="I674" s="19"/>
      <c r="J674" s="19"/>
      <c r="K674" s="21"/>
      <c r="L674" s="21"/>
      <c r="M674" s="22"/>
      <c r="N674" s="22"/>
      <c r="O674" s="19"/>
      <c r="P674" s="21"/>
      <c r="Q674" s="62" t="str">
        <f>'Cutting Rules'!AD674</f>
        <v>0------------</v>
      </c>
      <c r="R674" s="23"/>
      <c r="S674" s="24"/>
      <c r="T674" s="78" t="s">
        <v>547</v>
      </c>
      <c r="U674" s="19"/>
      <c r="V674" s="25"/>
      <c r="W674" s="26"/>
      <c r="X674" s="27"/>
      <c r="Y674" s="47"/>
      <c r="Z674" s="121" t="str">
        <f>IFERROR(VLOOKUP(E674,[1]route!$E$3:$BL$10005,59,0),"")&amp;IFERROR(VLOOKUP(E674,[1]route!$E$3:$BL$10005,60,0),"")</f>
        <v/>
      </c>
      <c r="AA674" s="28">
        <f t="shared" si="228"/>
        <v>0</v>
      </c>
      <c r="AB674" s="77">
        <f t="shared" si="229"/>
        <v>0</v>
      </c>
      <c r="AC674" s="4">
        <f t="shared" si="227"/>
        <v>1</v>
      </c>
      <c r="AD674" s="29">
        <v>0</v>
      </c>
      <c r="AE674" s="30">
        <f ca="1">SUMIF([1]route!$E$3:$E$10005,E674,[1]!Table1[1])</f>
        <v>0</v>
      </c>
      <c r="AF674" s="30">
        <f ca="1">SUMIF([1]route!$E$3:$E$10005,E674,[1]!Table1[2])</f>
        <v>0</v>
      </c>
      <c r="AG674" s="30">
        <f ca="1">SUMIF([1]route!$E$3:$E$10005,E674,[1]!Table1[3])</f>
        <v>0</v>
      </c>
      <c r="AH674" s="30">
        <f ca="1">SUMIF([1]route!$E$3:$E$10005,E674,[1]!Table1[4])</f>
        <v>0</v>
      </c>
      <c r="AI674" s="30">
        <f ca="1">SUMIF([1]route!$E$3:$E$10005,E674,[1]!Table1[5])</f>
        <v>0</v>
      </c>
      <c r="AJ674" s="30">
        <f ca="1">SUMIF([1]route!$E$3:$E$10005,E674,[1]!Table1[6])</f>
        <v>0</v>
      </c>
      <c r="AK674" s="30">
        <f ca="1">SUMIF([1]route!$E$3:$E$10005,E674,[1]!Table1[7])</f>
        <v>0</v>
      </c>
      <c r="AL674" s="30">
        <f ca="1">SUMIF([1]route!$E$3:$E$10005,E674,[1]!Table1[8])</f>
        <v>0</v>
      </c>
      <c r="AM674" s="30">
        <f ca="1">SUMIF([1]route!$E$3:$E$10005,E674,[1]!Table1[9])</f>
        <v>0</v>
      </c>
      <c r="AN674" s="30">
        <f ca="1">SUMIF([1]route!$E$3:$E$10005,E674,[1]!Table1[10])</f>
        <v>0</v>
      </c>
      <c r="AO674" s="30">
        <f ca="1">SUMIF([1]route!$E$3:$E$10005,E674,[1]!Table1[11])</f>
        <v>0</v>
      </c>
      <c r="AP674" s="30">
        <f ca="1">SUMIF([1]route!$E$3:$E$10005,E674,[1]!Table1[12])</f>
        <v>0</v>
      </c>
      <c r="AQ674" s="30">
        <f ca="1">SUMIF([1]route!$E$3:$E$10005,E674,[1]!Table1[13])</f>
        <v>0</v>
      </c>
      <c r="AR674" s="30">
        <f ca="1">SUMIF([1]route!$E$3:$E$10005,E674,[1]!Table1[14])</f>
        <v>0</v>
      </c>
      <c r="AS674" s="30">
        <f ca="1">SUMIF([1]route!$E$3:$E$10005,E674,[1]!Table1[15])</f>
        <v>0</v>
      </c>
      <c r="AT674" s="30">
        <f ca="1">SUMIF([1]route!$E$3:$E$10005,E674,[1]!Table1[16])</f>
        <v>0</v>
      </c>
      <c r="AU674" s="30">
        <f ca="1">SUMIF([1]route!$E$3:$E$10005,E674,[1]!Table1[17])</f>
        <v>0</v>
      </c>
      <c r="AV674" s="30">
        <f ca="1">SUMIF([1]route!$E$3:$E$10005,E674,[1]!Table1[18])</f>
        <v>0</v>
      </c>
      <c r="AW674" s="30">
        <f ca="1">SUMIF([1]route!$E$3:$E$10005,E674,[1]!Table1[19])</f>
        <v>0</v>
      </c>
      <c r="AX674" s="30">
        <f ca="1">SUMIF([1]route!$E$3:$E$10005,E674,[1]!Table1[20])</f>
        <v>0</v>
      </c>
      <c r="AY674" s="30">
        <f ca="1">SUMIF([1]route!$E$3:$E$10005,E674,[1]!Table1[21])</f>
        <v>0</v>
      </c>
      <c r="AZ674" s="30">
        <f ca="1">SUMIF([1]route!$E$3:$E$10005,E674,[1]!Table1[22])</f>
        <v>0</v>
      </c>
      <c r="BA674" s="30">
        <f ca="1">SUMIF([1]route!$E$3:$E$10005,E674,[1]!Table1[23])</f>
        <v>0</v>
      </c>
      <c r="BB674" s="30">
        <f ca="1">SUMIF([1]route!$E$3:$E$10005,E674,[1]!Table1[24])</f>
        <v>0</v>
      </c>
      <c r="BC674" s="30">
        <f ca="1">SUMIF([1]route!$E$3:$E$10005,E674,[1]!Table1[25])</f>
        <v>0</v>
      </c>
      <c r="BD674" s="30">
        <f ca="1">SUMIF([1]route!$E$3:$E$10005,E674,[1]!Table1[26])</f>
        <v>0</v>
      </c>
      <c r="BE674" s="30">
        <f ca="1">SUMIF([1]route!$E$3:$E$10005,E674,[1]!Table1[27])</f>
        <v>0</v>
      </c>
      <c r="BF674" s="30">
        <f ca="1">SUMIF([1]route!$E$3:$E$10005,E674,[1]!Table1[28])</f>
        <v>0</v>
      </c>
      <c r="BG674" s="30">
        <f ca="1">SUMIF([1]route!$E$3:$E$10005,E674,[1]!Table1[29])</f>
        <v>0</v>
      </c>
      <c r="BH674" s="30">
        <f ca="1">SUMIF([1]route!$E$3:$E$10005,E674,[1]!Table1[30])</f>
        <v>0</v>
      </c>
      <c r="BI674" s="30">
        <f ca="1">SUMIF([1]route!$E$3:$E$10005,E674,[1]!Table1[31])</f>
        <v>0</v>
      </c>
      <c r="BJ674" s="30">
        <f ca="1">SUMIF([1]route!$E$3:$E$10005,E674,[1]!Table1[Remain PO])</f>
        <v>0</v>
      </c>
      <c r="BK674" s="31">
        <f ca="1">SUMIF([1]route!$E$3:$E$10005,E674,[1]!Table1[N+1])</f>
        <v>0</v>
      </c>
      <c r="BL674" s="31">
        <f ca="1">SUMIF([1]route!$E$3:$E$10005,E674,[1]!Table1[N+2])</f>
        <v>0</v>
      </c>
      <c r="BM674" s="31">
        <f ca="1">SUMIF([1]route!$E$3:$E$10005,E674,[1]!Table1[N+3])</f>
        <v>0</v>
      </c>
      <c r="BN674" s="32">
        <f ca="1">SUMIF([1]route!$E$3:$E$10005,E674,[1]!Table1[N+4])</f>
        <v>0</v>
      </c>
      <c r="BP674" s="37">
        <f t="shared" si="230"/>
        <v>0</v>
      </c>
      <c r="BQ674" s="35">
        <f t="shared" ca="1" si="225"/>
        <v>0</v>
      </c>
      <c r="BR674" s="35">
        <f t="shared" ca="1" si="225"/>
        <v>0</v>
      </c>
      <c r="BS674" s="35">
        <f t="shared" ca="1" si="225"/>
        <v>0</v>
      </c>
      <c r="BT674" s="35">
        <f t="shared" ref="BT674:CE695" ca="1" si="234">BS674-AH674</f>
        <v>0</v>
      </c>
      <c r="BU674" s="35">
        <f t="shared" ca="1" si="234"/>
        <v>0</v>
      </c>
      <c r="BV674" s="35">
        <f t="shared" ca="1" si="234"/>
        <v>0</v>
      </c>
      <c r="BW674" s="35">
        <f t="shared" ca="1" si="234"/>
        <v>0</v>
      </c>
      <c r="BX674" s="35">
        <f t="shared" ca="1" si="234"/>
        <v>0</v>
      </c>
      <c r="BY674" s="35">
        <f t="shared" ca="1" si="234"/>
        <v>0</v>
      </c>
      <c r="BZ674" s="35">
        <f t="shared" ca="1" si="234"/>
        <v>0</v>
      </c>
      <c r="CA674" s="35">
        <f t="shared" ca="1" si="234"/>
        <v>0</v>
      </c>
      <c r="CB674" s="35">
        <f t="shared" ca="1" si="234"/>
        <v>0</v>
      </c>
      <c r="CC674" s="35">
        <f t="shared" ca="1" si="234"/>
        <v>0</v>
      </c>
      <c r="CD674" s="35">
        <f t="shared" ca="1" si="234"/>
        <v>0</v>
      </c>
      <c r="CE674" s="35">
        <f t="shared" ca="1" si="234"/>
        <v>0</v>
      </c>
      <c r="CF674" s="35">
        <f t="shared" ca="1" si="233"/>
        <v>0</v>
      </c>
      <c r="CG674" s="35">
        <f t="shared" ca="1" si="233"/>
        <v>0</v>
      </c>
      <c r="CH674" s="35">
        <f t="shared" ca="1" si="233"/>
        <v>0</v>
      </c>
      <c r="CI674" s="35">
        <f t="shared" ca="1" si="233"/>
        <v>0</v>
      </c>
      <c r="CJ674" s="35">
        <f t="shared" ca="1" si="233"/>
        <v>0</v>
      </c>
      <c r="CK674" s="35">
        <f t="shared" ca="1" si="233"/>
        <v>0</v>
      </c>
      <c r="CL674" s="35">
        <f t="shared" ca="1" si="232"/>
        <v>0</v>
      </c>
      <c r="CM674" s="35">
        <f t="shared" ca="1" si="232"/>
        <v>0</v>
      </c>
      <c r="CN674" s="35">
        <f t="shared" ca="1" si="232"/>
        <v>0</v>
      </c>
      <c r="CO674" s="35">
        <f t="shared" ca="1" si="232"/>
        <v>0</v>
      </c>
      <c r="CP674" s="35">
        <f t="shared" ca="1" si="232"/>
        <v>0</v>
      </c>
      <c r="CQ674" s="35">
        <f t="shared" ca="1" si="232"/>
        <v>0</v>
      </c>
      <c r="CR674" s="35">
        <f t="shared" ca="1" si="231"/>
        <v>0</v>
      </c>
      <c r="CS674" s="35">
        <f t="shared" ca="1" si="226"/>
        <v>0</v>
      </c>
      <c r="CT674" s="35">
        <f t="shared" ca="1" si="226"/>
        <v>0</v>
      </c>
      <c r="CU674" s="35">
        <f t="shared" ca="1" si="226"/>
        <v>0</v>
      </c>
      <c r="CV674" s="35">
        <f t="shared" ca="1" si="226"/>
        <v>0</v>
      </c>
      <c r="CW674" s="38">
        <f t="shared" ca="1" si="226"/>
        <v>0</v>
      </c>
      <c r="CX674" s="38">
        <f t="shared" ca="1" si="226"/>
        <v>0</v>
      </c>
      <c r="CY674" s="38">
        <f t="shared" ca="1" si="222"/>
        <v>0</v>
      </c>
      <c r="CZ674" s="39">
        <f t="shared" ca="1" si="222"/>
        <v>0</v>
      </c>
      <c r="DA674" s="35"/>
    </row>
    <row r="675" spans="4:105" x14ac:dyDescent="0.3">
      <c r="D675" s="19"/>
      <c r="E675" s="20"/>
      <c r="F675" s="21"/>
      <c r="G675" s="21"/>
      <c r="H675" s="21"/>
      <c r="I675" s="19"/>
      <c r="J675" s="19"/>
      <c r="K675" s="21"/>
      <c r="L675" s="21"/>
      <c r="M675" s="22"/>
      <c r="N675" s="22"/>
      <c r="O675" s="19"/>
      <c r="P675" s="21"/>
      <c r="Q675" s="62" t="str">
        <f>'Cutting Rules'!AD675</f>
        <v>0------------</v>
      </c>
      <c r="R675" s="23"/>
      <c r="S675" s="24"/>
      <c r="T675" s="78" t="s">
        <v>547</v>
      </c>
      <c r="U675" s="19"/>
      <c r="V675" s="25"/>
      <c r="W675" s="26"/>
      <c r="X675" s="27"/>
      <c r="Y675" s="47"/>
      <c r="Z675" s="121" t="str">
        <f>IFERROR(VLOOKUP(E675,[1]route!$E$3:$BL$10005,59,0),"")&amp;IFERROR(VLOOKUP(E675,[1]route!$E$3:$BL$10005,60,0),"")</f>
        <v/>
      </c>
      <c r="AA675" s="28">
        <f t="shared" si="228"/>
        <v>0</v>
      </c>
      <c r="AB675" s="77">
        <f t="shared" si="229"/>
        <v>0</v>
      </c>
      <c r="AC675" s="4">
        <f t="shared" si="227"/>
        <v>1</v>
      </c>
      <c r="AD675" s="29">
        <v>0</v>
      </c>
      <c r="AE675" s="30">
        <f ca="1">SUMIF([1]route!$E$3:$E$10005,E675,[1]!Table1[1])</f>
        <v>0</v>
      </c>
      <c r="AF675" s="30">
        <f ca="1">SUMIF([1]route!$E$3:$E$10005,E675,[1]!Table1[2])</f>
        <v>0</v>
      </c>
      <c r="AG675" s="30">
        <f ca="1">SUMIF([1]route!$E$3:$E$10005,E675,[1]!Table1[3])</f>
        <v>0</v>
      </c>
      <c r="AH675" s="30">
        <f ca="1">SUMIF([1]route!$E$3:$E$10005,E675,[1]!Table1[4])</f>
        <v>0</v>
      </c>
      <c r="AI675" s="30">
        <f ca="1">SUMIF([1]route!$E$3:$E$10005,E675,[1]!Table1[5])</f>
        <v>0</v>
      </c>
      <c r="AJ675" s="30">
        <f ca="1">SUMIF([1]route!$E$3:$E$10005,E675,[1]!Table1[6])</f>
        <v>0</v>
      </c>
      <c r="AK675" s="30">
        <f ca="1">SUMIF([1]route!$E$3:$E$10005,E675,[1]!Table1[7])</f>
        <v>0</v>
      </c>
      <c r="AL675" s="30">
        <f ca="1">SUMIF([1]route!$E$3:$E$10005,E675,[1]!Table1[8])</f>
        <v>0</v>
      </c>
      <c r="AM675" s="30">
        <f ca="1">SUMIF([1]route!$E$3:$E$10005,E675,[1]!Table1[9])</f>
        <v>0</v>
      </c>
      <c r="AN675" s="30">
        <f ca="1">SUMIF([1]route!$E$3:$E$10005,E675,[1]!Table1[10])</f>
        <v>0</v>
      </c>
      <c r="AO675" s="30">
        <f ca="1">SUMIF([1]route!$E$3:$E$10005,E675,[1]!Table1[11])</f>
        <v>0</v>
      </c>
      <c r="AP675" s="30">
        <f ca="1">SUMIF([1]route!$E$3:$E$10005,E675,[1]!Table1[12])</f>
        <v>0</v>
      </c>
      <c r="AQ675" s="30">
        <f ca="1">SUMIF([1]route!$E$3:$E$10005,E675,[1]!Table1[13])</f>
        <v>0</v>
      </c>
      <c r="AR675" s="30">
        <f ca="1">SUMIF([1]route!$E$3:$E$10005,E675,[1]!Table1[14])</f>
        <v>0</v>
      </c>
      <c r="AS675" s="30">
        <f ca="1">SUMIF([1]route!$E$3:$E$10005,E675,[1]!Table1[15])</f>
        <v>0</v>
      </c>
      <c r="AT675" s="30">
        <f ca="1">SUMIF([1]route!$E$3:$E$10005,E675,[1]!Table1[16])</f>
        <v>0</v>
      </c>
      <c r="AU675" s="30">
        <f ca="1">SUMIF([1]route!$E$3:$E$10005,E675,[1]!Table1[17])</f>
        <v>0</v>
      </c>
      <c r="AV675" s="30">
        <f ca="1">SUMIF([1]route!$E$3:$E$10005,E675,[1]!Table1[18])</f>
        <v>0</v>
      </c>
      <c r="AW675" s="30">
        <f ca="1">SUMIF([1]route!$E$3:$E$10005,E675,[1]!Table1[19])</f>
        <v>0</v>
      </c>
      <c r="AX675" s="30">
        <f ca="1">SUMIF([1]route!$E$3:$E$10005,E675,[1]!Table1[20])</f>
        <v>0</v>
      </c>
      <c r="AY675" s="30">
        <f ca="1">SUMIF([1]route!$E$3:$E$10005,E675,[1]!Table1[21])</f>
        <v>0</v>
      </c>
      <c r="AZ675" s="30">
        <f ca="1">SUMIF([1]route!$E$3:$E$10005,E675,[1]!Table1[22])</f>
        <v>0</v>
      </c>
      <c r="BA675" s="30">
        <f ca="1">SUMIF([1]route!$E$3:$E$10005,E675,[1]!Table1[23])</f>
        <v>0</v>
      </c>
      <c r="BB675" s="30">
        <f ca="1">SUMIF([1]route!$E$3:$E$10005,E675,[1]!Table1[24])</f>
        <v>0</v>
      </c>
      <c r="BC675" s="30">
        <f ca="1">SUMIF([1]route!$E$3:$E$10005,E675,[1]!Table1[25])</f>
        <v>0</v>
      </c>
      <c r="BD675" s="30">
        <f ca="1">SUMIF([1]route!$E$3:$E$10005,E675,[1]!Table1[26])</f>
        <v>0</v>
      </c>
      <c r="BE675" s="30">
        <f ca="1">SUMIF([1]route!$E$3:$E$10005,E675,[1]!Table1[27])</f>
        <v>0</v>
      </c>
      <c r="BF675" s="30">
        <f ca="1">SUMIF([1]route!$E$3:$E$10005,E675,[1]!Table1[28])</f>
        <v>0</v>
      </c>
      <c r="BG675" s="30">
        <f ca="1">SUMIF([1]route!$E$3:$E$10005,E675,[1]!Table1[29])</f>
        <v>0</v>
      </c>
      <c r="BH675" s="30">
        <f ca="1">SUMIF([1]route!$E$3:$E$10005,E675,[1]!Table1[30])</f>
        <v>0</v>
      </c>
      <c r="BI675" s="30">
        <f ca="1">SUMIF([1]route!$E$3:$E$10005,E675,[1]!Table1[31])</f>
        <v>0</v>
      </c>
      <c r="BJ675" s="30">
        <f ca="1">SUMIF([1]route!$E$3:$E$10005,E675,[1]!Table1[Remain PO])</f>
        <v>0</v>
      </c>
      <c r="BK675" s="31">
        <f ca="1">SUMIF([1]route!$E$3:$E$10005,E675,[1]!Table1[N+1])</f>
        <v>0</v>
      </c>
      <c r="BL675" s="31">
        <f ca="1">SUMIF([1]route!$E$3:$E$10005,E675,[1]!Table1[N+2])</f>
        <v>0</v>
      </c>
      <c r="BM675" s="31">
        <f ca="1">SUMIF([1]route!$E$3:$E$10005,E675,[1]!Table1[N+3])</f>
        <v>0</v>
      </c>
      <c r="BN675" s="32">
        <f ca="1">SUMIF([1]route!$E$3:$E$10005,E675,[1]!Table1[N+4])</f>
        <v>0</v>
      </c>
      <c r="BP675" s="37">
        <f t="shared" si="230"/>
        <v>0</v>
      </c>
      <c r="BQ675" s="35">
        <f t="shared" ref="BQ675:CF722" ca="1" si="235">BP675-AE675</f>
        <v>0</v>
      </c>
      <c r="BR675" s="35">
        <f t="shared" ca="1" si="235"/>
        <v>0</v>
      </c>
      <c r="BS675" s="35">
        <f t="shared" ca="1" si="235"/>
        <v>0</v>
      </c>
      <c r="BT675" s="35">
        <f t="shared" ca="1" si="234"/>
        <v>0</v>
      </c>
      <c r="BU675" s="35">
        <f t="shared" ca="1" si="234"/>
        <v>0</v>
      </c>
      <c r="BV675" s="35">
        <f t="shared" ca="1" si="234"/>
        <v>0</v>
      </c>
      <c r="BW675" s="35">
        <f t="shared" ca="1" si="234"/>
        <v>0</v>
      </c>
      <c r="BX675" s="35">
        <f t="shared" ca="1" si="234"/>
        <v>0</v>
      </c>
      <c r="BY675" s="35">
        <f t="shared" ca="1" si="234"/>
        <v>0</v>
      </c>
      <c r="BZ675" s="35">
        <f t="shared" ca="1" si="234"/>
        <v>0</v>
      </c>
      <c r="CA675" s="35">
        <f t="shared" ca="1" si="234"/>
        <v>0</v>
      </c>
      <c r="CB675" s="35">
        <f t="shared" ca="1" si="234"/>
        <v>0</v>
      </c>
      <c r="CC675" s="35">
        <f t="shared" ca="1" si="234"/>
        <v>0</v>
      </c>
      <c r="CD675" s="35">
        <f t="shared" ca="1" si="234"/>
        <v>0</v>
      </c>
      <c r="CE675" s="35">
        <f t="shared" ca="1" si="234"/>
        <v>0</v>
      </c>
      <c r="CF675" s="35">
        <f t="shared" ca="1" si="233"/>
        <v>0</v>
      </c>
      <c r="CG675" s="35">
        <f t="shared" ca="1" si="233"/>
        <v>0</v>
      </c>
      <c r="CH675" s="35">
        <f t="shared" ca="1" si="233"/>
        <v>0</v>
      </c>
      <c r="CI675" s="35">
        <f t="shared" ca="1" si="233"/>
        <v>0</v>
      </c>
      <c r="CJ675" s="35">
        <f t="shared" ca="1" si="233"/>
        <v>0</v>
      </c>
      <c r="CK675" s="35">
        <f t="shared" ca="1" si="233"/>
        <v>0</v>
      </c>
      <c r="CL675" s="35">
        <f t="shared" ca="1" si="232"/>
        <v>0</v>
      </c>
      <c r="CM675" s="35">
        <f t="shared" ca="1" si="232"/>
        <v>0</v>
      </c>
      <c r="CN675" s="35">
        <f t="shared" ca="1" si="232"/>
        <v>0</v>
      </c>
      <c r="CO675" s="35">
        <f t="shared" ca="1" si="232"/>
        <v>0</v>
      </c>
      <c r="CP675" s="35">
        <f t="shared" ca="1" si="232"/>
        <v>0</v>
      </c>
      <c r="CQ675" s="35">
        <f t="shared" ca="1" si="232"/>
        <v>0</v>
      </c>
      <c r="CR675" s="35">
        <f t="shared" ca="1" si="231"/>
        <v>0</v>
      </c>
      <c r="CS675" s="35">
        <f t="shared" ca="1" si="226"/>
        <v>0</v>
      </c>
      <c r="CT675" s="35">
        <f t="shared" ca="1" si="226"/>
        <v>0</v>
      </c>
      <c r="CU675" s="35">
        <f t="shared" ca="1" si="226"/>
        <v>0</v>
      </c>
      <c r="CV675" s="35">
        <f t="shared" ca="1" si="226"/>
        <v>0</v>
      </c>
      <c r="CW675" s="38">
        <f t="shared" ca="1" si="226"/>
        <v>0</v>
      </c>
      <c r="CX675" s="38">
        <f t="shared" ca="1" si="226"/>
        <v>0</v>
      </c>
      <c r="CY675" s="38">
        <f t="shared" ca="1" si="222"/>
        <v>0</v>
      </c>
      <c r="CZ675" s="39">
        <f t="shared" ca="1" si="222"/>
        <v>0</v>
      </c>
      <c r="DA675" s="35"/>
    </row>
    <row r="676" spans="4:105" x14ac:dyDescent="0.3">
      <c r="D676" s="19"/>
      <c r="E676" s="20"/>
      <c r="F676" s="21"/>
      <c r="G676" s="21"/>
      <c r="H676" s="21"/>
      <c r="I676" s="19"/>
      <c r="J676" s="19"/>
      <c r="K676" s="21"/>
      <c r="L676" s="21"/>
      <c r="M676" s="22"/>
      <c r="N676" s="22"/>
      <c r="O676" s="19"/>
      <c r="P676" s="21"/>
      <c r="Q676" s="62" t="str">
        <f>'Cutting Rules'!AD676</f>
        <v>0------------</v>
      </c>
      <c r="R676" s="23"/>
      <c r="S676" s="24"/>
      <c r="T676" s="78" t="s">
        <v>547</v>
      </c>
      <c r="U676" s="19"/>
      <c r="V676" s="25"/>
      <c r="W676" s="26"/>
      <c r="X676" s="27"/>
      <c r="Y676" s="47"/>
      <c r="Z676" s="121" t="str">
        <f>IFERROR(VLOOKUP(E676,[1]route!$E$3:$BL$10005,59,0),"")&amp;IFERROR(VLOOKUP(E676,[1]route!$E$3:$BL$10005,60,0),"")</f>
        <v/>
      </c>
      <c r="AA676" s="28">
        <f t="shared" si="228"/>
        <v>0</v>
      </c>
      <c r="AB676" s="77">
        <f t="shared" si="229"/>
        <v>0</v>
      </c>
      <c r="AC676" s="4">
        <f t="shared" si="227"/>
        <v>1</v>
      </c>
      <c r="AD676" s="29">
        <v>0</v>
      </c>
      <c r="AE676" s="30">
        <f ca="1">SUMIF([1]route!$E$3:$E$10005,E676,[1]!Table1[1])</f>
        <v>0</v>
      </c>
      <c r="AF676" s="30">
        <f ca="1">SUMIF([1]route!$E$3:$E$10005,E676,[1]!Table1[2])</f>
        <v>0</v>
      </c>
      <c r="AG676" s="30">
        <f ca="1">SUMIF([1]route!$E$3:$E$10005,E676,[1]!Table1[3])</f>
        <v>0</v>
      </c>
      <c r="AH676" s="30">
        <f ca="1">SUMIF([1]route!$E$3:$E$10005,E676,[1]!Table1[4])</f>
        <v>0</v>
      </c>
      <c r="AI676" s="30">
        <f ca="1">SUMIF([1]route!$E$3:$E$10005,E676,[1]!Table1[5])</f>
        <v>0</v>
      </c>
      <c r="AJ676" s="30">
        <f ca="1">SUMIF([1]route!$E$3:$E$10005,E676,[1]!Table1[6])</f>
        <v>0</v>
      </c>
      <c r="AK676" s="30">
        <f ca="1">SUMIF([1]route!$E$3:$E$10005,E676,[1]!Table1[7])</f>
        <v>0</v>
      </c>
      <c r="AL676" s="30">
        <f ca="1">SUMIF([1]route!$E$3:$E$10005,E676,[1]!Table1[8])</f>
        <v>0</v>
      </c>
      <c r="AM676" s="30">
        <f ca="1">SUMIF([1]route!$E$3:$E$10005,E676,[1]!Table1[9])</f>
        <v>0</v>
      </c>
      <c r="AN676" s="30">
        <f ca="1">SUMIF([1]route!$E$3:$E$10005,E676,[1]!Table1[10])</f>
        <v>0</v>
      </c>
      <c r="AO676" s="30">
        <f ca="1">SUMIF([1]route!$E$3:$E$10005,E676,[1]!Table1[11])</f>
        <v>0</v>
      </c>
      <c r="AP676" s="30">
        <f ca="1">SUMIF([1]route!$E$3:$E$10005,E676,[1]!Table1[12])</f>
        <v>0</v>
      </c>
      <c r="AQ676" s="30">
        <f ca="1">SUMIF([1]route!$E$3:$E$10005,E676,[1]!Table1[13])</f>
        <v>0</v>
      </c>
      <c r="AR676" s="30">
        <f ca="1">SUMIF([1]route!$E$3:$E$10005,E676,[1]!Table1[14])</f>
        <v>0</v>
      </c>
      <c r="AS676" s="30">
        <f ca="1">SUMIF([1]route!$E$3:$E$10005,E676,[1]!Table1[15])</f>
        <v>0</v>
      </c>
      <c r="AT676" s="30">
        <f ca="1">SUMIF([1]route!$E$3:$E$10005,E676,[1]!Table1[16])</f>
        <v>0</v>
      </c>
      <c r="AU676" s="30">
        <f ca="1">SUMIF([1]route!$E$3:$E$10005,E676,[1]!Table1[17])</f>
        <v>0</v>
      </c>
      <c r="AV676" s="30">
        <f ca="1">SUMIF([1]route!$E$3:$E$10005,E676,[1]!Table1[18])</f>
        <v>0</v>
      </c>
      <c r="AW676" s="30">
        <f ca="1">SUMIF([1]route!$E$3:$E$10005,E676,[1]!Table1[19])</f>
        <v>0</v>
      </c>
      <c r="AX676" s="30">
        <f ca="1">SUMIF([1]route!$E$3:$E$10005,E676,[1]!Table1[20])</f>
        <v>0</v>
      </c>
      <c r="AY676" s="30">
        <f ca="1">SUMIF([1]route!$E$3:$E$10005,E676,[1]!Table1[21])</f>
        <v>0</v>
      </c>
      <c r="AZ676" s="30">
        <f ca="1">SUMIF([1]route!$E$3:$E$10005,E676,[1]!Table1[22])</f>
        <v>0</v>
      </c>
      <c r="BA676" s="30">
        <f ca="1">SUMIF([1]route!$E$3:$E$10005,E676,[1]!Table1[23])</f>
        <v>0</v>
      </c>
      <c r="BB676" s="30">
        <f ca="1">SUMIF([1]route!$E$3:$E$10005,E676,[1]!Table1[24])</f>
        <v>0</v>
      </c>
      <c r="BC676" s="30">
        <f ca="1">SUMIF([1]route!$E$3:$E$10005,E676,[1]!Table1[25])</f>
        <v>0</v>
      </c>
      <c r="BD676" s="30">
        <f ca="1">SUMIF([1]route!$E$3:$E$10005,E676,[1]!Table1[26])</f>
        <v>0</v>
      </c>
      <c r="BE676" s="30">
        <f ca="1">SUMIF([1]route!$E$3:$E$10005,E676,[1]!Table1[27])</f>
        <v>0</v>
      </c>
      <c r="BF676" s="30">
        <f ca="1">SUMIF([1]route!$E$3:$E$10005,E676,[1]!Table1[28])</f>
        <v>0</v>
      </c>
      <c r="BG676" s="30">
        <f ca="1">SUMIF([1]route!$E$3:$E$10005,E676,[1]!Table1[29])</f>
        <v>0</v>
      </c>
      <c r="BH676" s="30">
        <f ca="1">SUMIF([1]route!$E$3:$E$10005,E676,[1]!Table1[30])</f>
        <v>0</v>
      </c>
      <c r="BI676" s="30">
        <f ca="1">SUMIF([1]route!$E$3:$E$10005,E676,[1]!Table1[31])</f>
        <v>0</v>
      </c>
      <c r="BJ676" s="30">
        <f ca="1">SUMIF([1]route!$E$3:$E$10005,E676,[1]!Table1[Remain PO])</f>
        <v>0</v>
      </c>
      <c r="BK676" s="31">
        <f ca="1">SUMIF([1]route!$E$3:$E$10005,E676,[1]!Table1[N+1])</f>
        <v>0</v>
      </c>
      <c r="BL676" s="31">
        <f ca="1">SUMIF([1]route!$E$3:$E$10005,E676,[1]!Table1[N+2])</f>
        <v>0</v>
      </c>
      <c r="BM676" s="31">
        <f ca="1">SUMIF([1]route!$E$3:$E$10005,E676,[1]!Table1[N+3])</f>
        <v>0</v>
      </c>
      <c r="BN676" s="32">
        <f ca="1">SUMIF([1]route!$E$3:$E$10005,E676,[1]!Table1[N+4])</f>
        <v>0</v>
      </c>
      <c r="BP676" s="37">
        <f t="shared" si="230"/>
        <v>0</v>
      </c>
      <c r="BQ676" s="35">
        <f t="shared" ca="1" si="235"/>
        <v>0</v>
      </c>
      <c r="BR676" s="35">
        <f t="shared" ca="1" si="235"/>
        <v>0</v>
      </c>
      <c r="BS676" s="35">
        <f t="shared" ca="1" si="235"/>
        <v>0</v>
      </c>
      <c r="BT676" s="35">
        <f t="shared" ca="1" si="234"/>
        <v>0</v>
      </c>
      <c r="BU676" s="35">
        <f t="shared" ca="1" si="234"/>
        <v>0</v>
      </c>
      <c r="BV676" s="35">
        <f t="shared" ca="1" si="234"/>
        <v>0</v>
      </c>
      <c r="BW676" s="35">
        <f t="shared" ca="1" si="234"/>
        <v>0</v>
      </c>
      <c r="BX676" s="35">
        <f t="shared" ca="1" si="234"/>
        <v>0</v>
      </c>
      <c r="BY676" s="35">
        <f t="shared" ca="1" si="234"/>
        <v>0</v>
      </c>
      <c r="BZ676" s="35">
        <f t="shared" ca="1" si="234"/>
        <v>0</v>
      </c>
      <c r="CA676" s="35">
        <f t="shared" ca="1" si="234"/>
        <v>0</v>
      </c>
      <c r="CB676" s="35">
        <f t="shared" ca="1" si="234"/>
        <v>0</v>
      </c>
      <c r="CC676" s="35">
        <f t="shared" ca="1" si="234"/>
        <v>0</v>
      </c>
      <c r="CD676" s="35">
        <f t="shared" ca="1" si="234"/>
        <v>0</v>
      </c>
      <c r="CE676" s="35">
        <f t="shared" ca="1" si="234"/>
        <v>0</v>
      </c>
      <c r="CF676" s="35">
        <f t="shared" ca="1" si="233"/>
        <v>0</v>
      </c>
      <c r="CG676" s="35">
        <f t="shared" ca="1" si="233"/>
        <v>0</v>
      </c>
      <c r="CH676" s="35">
        <f t="shared" ca="1" si="233"/>
        <v>0</v>
      </c>
      <c r="CI676" s="35">
        <f t="shared" ca="1" si="233"/>
        <v>0</v>
      </c>
      <c r="CJ676" s="35">
        <f t="shared" ca="1" si="233"/>
        <v>0</v>
      </c>
      <c r="CK676" s="35">
        <f t="shared" ca="1" si="233"/>
        <v>0</v>
      </c>
      <c r="CL676" s="35">
        <f t="shared" ca="1" si="232"/>
        <v>0</v>
      </c>
      <c r="CM676" s="35">
        <f t="shared" ca="1" si="232"/>
        <v>0</v>
      </c>
      <c r="CN676" s="35">
        <f t="shared" ca="1" si="232"/>
        <v>0</v>
      </c>
      <c r="CO676" s="35">
        <f t="shared" ca="1" si="232"/>
        <v>0</v>
      </c>
      <c r="CP676" s="35">
        <f t="shared" ca="1" si="232"/>
        <v>0</v>
      </c>
      <c r="CQ676" s="35">
        <f t="shared" ca="1" si="232"/>
        <v>0</v>
      </c>
      <c r="CR676" s="35">
        <f t="shared" ca="1" si="231"/>
        <v>0</v>
      </c>
      <c r="CS676" s="35">
        <f t="shared" ca="1" si="226"/>
        <v>0</v>
      </c>
      <c r="CT676" s="35">
        <f t="shared" ca="1" si="226"/>
        <v>0</v>
      </c>
      <c r="CU676" s="35">
        <f t="shared" ca="1" si="226"/>
        <v>0</v>
      </c>
      <c r="CV676" s="35">
        <f t="shared" ca="1" si="226"/>
        <v>0</v>
      </c>
      <c r="CW676" s="38">
        <f t="shared" ca="1" si="226"/>
        <v>0</v>
      </c>
      <c r="CX676" s="38">
        <f t="shared" ca="1" si="226"/>
        <v>0</v>
      </c>
      <c r="CY676" s="38">
        <f t="shared" ca="1" si="222"/>
        <v>0</v>
      </c>
      <c r="CZ676" s="39">
        <f t="shared" ca="1" si="222"/>
        <v>0</v>
      </c>
      <c r="DA676" s="35"/>
    </row>
    <row r="677" spans="4:105" x14ac:dyDescent="0.3">
      <c r="D677" s="19"/>
      <c r="E677" s="20"/>
      <c r="F677" s="21"/>
      <c r="G677" s="21"/>
      <c r="H677" s="21"/>
      <c r="I677" s="19"/>
      <c r="J677" s="19"/>
      <c r="K677" s="21"/>
      <c r="L677" s="21"/>
      <c r="M677" s="22"/>
      <c r="N677" s="22"/>
      <c r="O677" s="19"/>
      <c r="P677" s="21"/>
      <c r="Q677" s="62" t="str">
        <f>'Cutting Rules'!AD677</f>
        <v>0------------</v>
      </c>
      <c r="R677" s="23"/>
      <c r="S677" s="24"/>
      <c r="T677" s="78" t="s">
        <v>547</v>
      </c>
      <c r="U677" s="19"/>
      <c r="V677" s="25"/>
      <c r="W677" s="26"/>
      <c r="X677" s="27"/>
      <c r="Y677" s="47"/>
      <c r="Z677" s="121" t="str">
        <f>IFERROR(VLOOKUP(E677,[1]route!$E$3:$BL$10005,59,0),"")&amp;IFERROR(VLOOKUP(E677,[1]route!$E$3:$BL$10005,60,0),"")</f>
        <v/>
      </c>
      <c r="AA677" s="28">
        <f t="shared" si="228"/>
        <v>0</v>
      </c>
      <c r="AB677" s="77">
        <f t="shared" si="229"/>
        <v>0</v>
      </c>
      <c r="AC677" s="4">
        <f t="shared" si="227"/>
        <v>1</v>
      </c>
      <c r="AD677" s="29">
        <v>0</v>
      </c>
      <c r="AE677" s="30">
        <f ca="1">SUMIF([1]route!$E$3:$E$10005,E677,[1]!Table1[1])</f>
        <v>0</v>
      </c>
      <c r="AF677" s="30">
        <f ca="1">SUMIF([1]route!$E$3:$E$10005,E677,[1]!Table1[2])</f>
        <v>0</v>
      </c>
      <c r="AG677" s="30">
        <f ca="1">SUMIF([1]route!$E$3:$E$10005,E677,[1]!Table1[3])</f>
        <v>0</v>
      </c>
      <c r="AH677" s="30">
        <f ca="1">SUMIF([1]route!$E$3:$E$10005,E677,[1]!Table1[4])</f>
        <v>0</v>
      </c>
      <c r="AI677" s="30">
        <f ca="1">SUMIF([1]route!$E$3:$E$10005,E677,[1]!Table1[5])</f>
        <v>0</v>
      </c>
      <c r="AJ677" s="30">
        <f ca="1">SUMIF([1]route!$E$3:$E$10005,E677,[1]!Table1[6])</f>
        <v>0</v>
      </c>
      <c r="AK677" s="30">
        <f ca="1">SUMIF([1]route!$E$3:$E$10005,E677,[1]!Table1[7])</f>
        <v>0</v>
      </c>
      <c r="AL677" s="30">
        <f ca="1">SUMIF([1]route!$E$3:$E$10005,E677,[1]!Table1[8])</f>
        <v>0</v>
      </c>
      <c r="AM677" s="30">
        <f ca="1">SUMIF([1]route!$E$3:$E$10005,E677,[1]!Table1[9])</f>
        <v>0</v>
      </c>
      <c r="AN677" s="30">
        <f ca="1">SUMIF([1]route!$E$3:$E$10005,E677,[1]!Table1[10])</f>
        <v>0</v>
      </c>
      <c r="AO677" s="30">
        <f ca="1">SUMIF([1]route!$E$3:$E$10005,E677,[1]!Table1[11])</f>
        <v>0</v>
      </c>
      <c r="AP677" s="30">
        <f ca="1">SUMIF([1]route!$E$3:$E$10005,E677,[1]!Table1[12])</f>
        <v>0</v>
      </c>
      <c r="AQ677" s="30">
        <f ca="1">SUMIF([1]route!$E$3:$E$10005,E677,[1]!Table1[13])</f>
        <v>0</v>
      </c>
      <c r="AR677" s="30">
        <f ca="1">SUMIF([1]route!$E$3:$E$10005,E677,[1]!Table1[14])</f>
        <v>0</v>
      </c>
      <c r="AS677" s="30">
        <f ca="1">SUMIF([1]route!$E$3:$E$10005,E677,[1]!Table1[15])</f>
        <v>0</v>
      </c>
      <c r="AT677" s="30">
        <f ca="1">SUMIF([1]route!$E$3:$E$10005,E677,[1]!Table1[16])</f>
        <v>0</v>
      </c>
      <c r="AU677" s="30">
        <f ca="1">SUMIF([1]route!$E$3:$E$10005,E677,[1]!Table1[17])</f>
        <v>0</v>
      </c>
      <c r="AV677" s="30">
        <f ca="1">SUMIF([1]route!$E$3:$E$10005,E677,[1]!Table1[18])</f>
        <v>0</v>
      </c>
      <c r="AW677" s="30">
        <f ca="1">SUMIF([1]route!$E$3:$E$10005,E677,[1]!Table1[19])</f>
        <v>0</v>
      </c>
      <c r="AX677" s="30">
        <f ca="1">SUMIF([1]route!$E$3:$E$10005,E677,[1]!Table1[20])</f>
        <v>0</v>
      </c>
      <c r="AY677" s="30">
        <f ca="1">SUMIF([1]route!$E$3:$E$10005,E677,[1]!Table1[21])</f>
        <v>0</v>
      </c>
      <c r="AZ677" s="30">
        <f ca="1">SUMIF([1]route!$E$3:$E$10005,E677,[1]!Table1[22])</f>
        <v>0</v>
      </c>
      <c r="BA677" s="30">
        <f ca="1">SUMIF([1]route!$E$3:$E$10005,E677,[1]!Table1[23])</f>
        <v>0</v>
      </c>
      <c r="BB677" s="30">
        <f ca="1">SUMIF([1]route!$E$3:$E$10005,E677,[1]!Table1[24])</f>
        <v>0</v>
      </c>
      <c r="BC677" s="30">
        <f ca="1">SUMIF([1]route!$E$3:$E$10005,E677,[1]!Table1[25])</f>
        <v>0</v>
      </c>
      <c r="BD677" s="30">
        <f ca="1">SUMIF([1]route!$E$3:$E$10005,E677,[1]!Table1[26])</f>
        <v>0</v>
      </c>
      <c r="BE677" s="30">
        <f ca="1">SUMIF([1]route!$E$3:$E$10005,E677,[1]!Table1[27])</f>
        <v>0</v>
      </c>
      <c r="BF677" s="30">
        <f ca="1">SUMIF([1]route!$E$3:$E$10005,E677,[1]!Table1[28])</f>
        <v>0</v>
      </c>
      <c r="BG677" s="30">
        <f ca="1">SUMIF([1]route!$E$3:$E$10005,E677,[1]!Table1[29])</f>
        <v>0</v>
      </c>
      <c r="BH677" s="30">
        <f ca="1">SUMIF([1]route!$E$3:$E$10005,E677,[1]!Table1[30])</f>
        <v>0</v>
      </c>
      <c r="BI677" s="30">
        <f ca="1">SUMIF([1]route!$E$3:$E$10005,E677,[1]!Table1[31])</f>
        <v>0</v>
      </c>
      <c r="BJ677" s="30">
        <f ca="1">SUMIF([1]route!$E$3:$E$10005,E677,[1]!Table1[Remain PO])</f>
        <v>0</v>
      </c>
      <c r="BK677" s="31">
        <f ca="1">SUMIF([1]route!$E$3:$E$10005,E677,[1]!Table1[N+1])</f>
        <v>0</v>
      </c>
      <c r="BL677" s="31">
        <f ca="1">SUMIF([1]route!$E$3:$E$10005,E677,[1]!Table1[N+2])</f>
        <v>0</v>
      </c>
      <c r="BM677" s="31">
        <f ca="1">SUMIF([1]route!$E$3:$E$10005,E677,[1]!Table1[N+3])</f>
        <v>0</v>
      </c>
      <c r="BN677" s="32">
        <f ca="1">SUMIF([1]route!$E$3:$E$10005,E677,[1]!Table1[N+4])</f>
        <v>0</v>
      </c>
      <c r="BP677" s="37">
        <f t="shared" si="230"/>
        <v>0</v>
      </c>
      <c r="BQ677" s="35">
        <f t="shared" ca="1" si="235"/>
        <v>0</v>
      </c>
      <c r="BR677" s="35">
        <f t="shared" ca="1" si="235"/>
        <v>0</v>
      </c>
      <c r="BS677" s="35">
        <f t="shared" ca="1" si="235"/>
        <v>0</v>
      </c>
      <c r="BT677" s="35">
        <f t="shared" ca="1" si="234"/>
        <v>0</v>
      </c>
      <c r="BU677" s="35">
        <f t="shared" ca="1" si="234"/>
        <v>0</v>
      </c>
      <c r="BV677" s="35">
        <f t="shared" ca="1" si="234"/>
        <v>0</v>
      </c>
      <c r="BW677" s="35">
        <f t="shared" ca="1" si="234"/>
        <v>0</v>
      </c>
      <c r="BX677" s="35">
        <f t="shared" ca="1" si="234"/>
        <v>0</v>
      </c>
      <c r="BY677" s="35">
        <f t="shared" ca="1" si="234"/>
        <v>0</v>
      </c>
      <c r="BZ677" s="35">
        <f t="shared" ca="1" si="234"/>
        <v>0</v>
      </c>
      <c r="CA677" s="35">
        <f t="shared" ca="1" si="234"/>
        <v>0</v>
      </c>
      <c r="CB677" s="35">
        <f t="shared" ca="1" si="234"/>
        <v>0</v>
      </c>
      <c r="CC677" s="35">
        <f t="shared" ca="1" si="234"/>
        <v>0</v>
      </c>
      <c r="CD677" s="35">
        <f t="shared" ca="1" si="234"/>
        <v>0</v>
      </c>
      <c r="CE677" s="35">
        <f t="shared" ca="1" si="234"/>
        <v>0</v>
      </c>
      <c r="CF677" s="35">
        <f t="shared" ca="1" si="233"/>
        <v>0</v>
      </c>
      <c r="CG677" s="35">
        <f t="shared" ca="1" si="233"/>
        <v>0</v>
      </c>
      <c r="CH677" s="35">
        <f t="shared" ca="1" si="233"/>
        <v>0</v>
      </c>
      <c r="CI677" s="35">
        <f t="shared" ca="1" si="233"/>
        <v>0</v>
      </c>
      <c r="CJ677" s="35">
        <f t="shared" ca="1" si="233"/>
        <v>0</v>
      </c>
      <c r="CK677" s="35">
        <f t="shared" ca="1" si="233"/>
        <v>0</v>
      </c>
      <c r="CL677" s="35">
        <f t="shared" ca="1" si="232"/>
        <v>0</v>
      </c>
      <c r="CM677" s="35">
        <f t="shared" ca="1" si="232"/>
        <v>0</v>
      </c>
      <c r="CN677" s="35">
        <f t="shared" ca="1" si="232"/>
        <v>0</v>
      </c>
      <c r="CO677" s="35">
        <f t="shared" ca="1" si="232"/>
        <v>0</v>
      </c>
      <c r="CP677" s="35">
        <f t="shared" ca="1" si="232"/>
        <v>0</v>
      </c>
      <c r="CQ677" s="35">
        <f t="shared" ca="1" si="232"/>
        <v>0</v>
      </c>
      <c r="CR677" s="35">
        <f t="shared" ca="1" si="231"/>
        <v>0</v>
      </c>
      <c r="CS677" s="35">
        <f t="shared" ca="1" si="226"/>
        <v>0</v>
      </c>
      <c r="CT677" s="35">
        <f t="shared" ca="1" si="226"/>
        <v>0</v>
      </c>
      <c r="CU677" s="35">
        <f t="shared" ca="1" si="226"/>
        <v>0</v>
      </c>
      <c r="CV677" s="35">
        <f t="shared" ca="1" si="226"/>
        <v>0</v>
      </c>
      <c r="CW677" s="38">
        <f t="shared" ca="1" si="226"/>
        <v>0</v>
      </c>
      <c r="CX677" s="38">
        <f t="shared" ca="1" si="226"/>
        <v>0</v>
      </c>
      <c r="CY677" s="38">
        <f t="shared" ca="1" si="222"/>
        <v>0</v>
      </c>
      <c r="CZ677" s="39">
        <f t="shared" ca="1" si="222"/>
        <v>0</v>
      </c>
      <c r="DA677" s="35"/>
    </row>
    <row r="678" spans="4:105" x14ac:dyDescent="0.3">
      <c r="D678" s="19"/>
      <c r="E678" s="19"/>
      <c r="F678" s="21"/>
      <c r="G678" s="21"/>
      <c r="H678" s="21"/>
      <c r="I678" s="19"/>
      <c r="J678" s="19"/>
      <c r="K678" s="21"/>
      <c r="L678" s="21"/>
      <c r="M678" s="22"/>
      <c r="N678" s="22"/>
      <c r="O678" s="19"/>
      <c r="P678" s="21"/>
      <c r="Q678" s="62" t="str">
        <f>'Cutting Rules'!AD678</f>
        <v>0------------</v>
      </c>
      <c r="R678" s="23"/>
      <c r="S678" s="24"/>
      <c r="T678" s="78" t="s">
        <v>547</v>
      </c>
      <c r="U678" s="19"/>
      <c r="V678" s="25"/>
      <c r="W678" s="26"/>
      <c r="X678" s="27"/>
      <c r="Y678" s="47"/>
      <c r="Z678" s="121" t="str">
        <f>IFERROR(VLOOKUP(E678,[1]route!$E$3:$BL$10005,59,0),"")&amp;IFERROR(VLOOKUP(E678,[1]route!$E$3:$BL$10005,60,0),"")</f>
        <v/>
      </c>
      <c r="AA678" s="28">
        <f t="shared" si="228"/>
        <v>0</v>
      </c>
      <c r="AB678" s="77">
        <f t="shared" si="229"/>
        <v>0</v>
      </c>
      <c r="AC678" s="4">
        <f t="shared" si="227"/>
        <v>1</v>
      </c>
      <c r="AD678" s="29">
        <v>0</v>
      </c>
      <c r="AE678" s="30">
        <f ca="1">SUMIF([1]route!$E$3:$E$10005,E678,[1]!Table1[1])</f>
        <v>0</v>
      </c>
      <c r="AF678" s="30">
        <f ca="1">SUMIF([1]route!$E$3:$E$10005,E678,[1]!Table1[2])</f>
        <v>0</v>
      </c>
      <c r="AG678" s="30">
        <f ca="1">SUMIF([1]route!$E$3:$E$10005,E678,[1]!Table1[3])</f>
        <v>0</v>
      </c>
      <c r="AH678" s="30">
        <f ca="1">SUMIF([1]route!$E$3:$E$10005,E678,[1]!Table1[4])</f>
        <v>0</v>
      </c>
      <c r="AI678" s="30">
        <f ca="1">SUMIF([1]route!$E$3:$E$10005,E678,[1]!Table1[5])</f>
        <v>0</v>
      </c>
      <c r="AJ678" s="30">
        <f ca="1">SUMIF([1]route!$E$3:$E$10005,E678,[1]!Table1[6])</f>
        <v>0</v>
      </c>
      <c r="AK678" s="30">
        <f ca="1">SUMIF([1]route!$E$3:$E$10005,E678,[1]!Table1[7])</f>
        <v>0</v>
      </c>
      <c r="AL678" s="30">
        <f ca="1">SUMIF([1]route!$E$3:$E$10005,E678,[1]!Table1[8])</f>
        <v>0</v>
      </c>
      <c r="AM678" s="30">
        <f ca="1">SUMIF([1]route!$E$3:$E$10005,E678,[1]!Table1[9])</f>
        <v>0</v>
      </c>
      <c r="AN678" s="30">
        <f ca="1">SUMIF([1]route!$E$3:$E$10005,E678,[1]!Table1[10])</f>
        <v>0</v>
      </c>
      <c r="AO678" s="30">
        <f ca="1">SUMIF([1]route!$E$3:$E$10005,E678,[1]!Table1[11])</f>
        <v>0</v>
      </c>
      <c r="AP678" s="30">
        <f ca="1">SUMIF([1]route!$E$3:$E$10005,E678,[1]!Table1[12])</f>
        <v>0</v>
      </c>
      <c r="AQ678" s="30">
        <f ca="1">SUMIF([1]route!$E$3:$E$10005,E678,[1]!Table1[13])</f>
        <v>0</v>
      </c>
      <c r="AR678" s="30">
        <f ca="1">SUMIF([1]route!$E$3:$E$10005,E678,[1]!Table1[14])</f>
        <v>0</v>
      </c>
      <c r="AS678" s="30">
        <f ca="1">SUMIF([1]route!$E$3:$E$10005,E678,[1]!Table1[15])</f>
        <v>0</v>
      </c>
      <c r="AT678" s="30">
        <f ca="1">SUMIF([1]route!$E$3:$E$10005,E678,[1]!Table1[16])</f>
        <v>0</v>
      </c>
      <c r="AU678" s="30">
        <f ca="1">SUMIF([1]route!$E$3:$E$10005,E678,[1]!Table1[17])</f>
        <v>0</v>
      </c>
      <c r="AV678" s="30">
        <f ca="1">SUMIF([1]route!$E$3:$E$10005,E678,[1]!Table1[18])</f>
        <v>0</v>
      </c>
      <c r="AW678" s="30">
        <f ca="1">SUMIF([1]route!$E$3:$E$10005,E678,[1]!Table1[19])</f>
        <v>0</v>
      </c>
      <c r="AX678" s="30">
        <f ca="1">SUMIF([1]route!$E$3:$E$10005,E678,[1]!Table1[20])</f>
        <v>0</v>
      </c>
      <c r="AY678" s="30">
        <f ca="1">SUMIF([1]route!$E$3:$E$10005,E678,[1]!Table1[21])</f>
        <v>0</v>
      </c>
      <c r="AZ678" s="30">
        <f ca="1">SUMIF([1]route!$E$3:$E$10005,E678,[1]!Table1[22])</f>
        <v>0</v>
      </c>
      <c r="BA678" s="30">
        <f ca="1">SUMIF([1]route!$E$3:$E$10005,E678,[1]!Table1[23])</f>
        <v>0</v>
      </c>
      <c r="BB678" s="30">
        <f ca="1">SUMIF([1]route!$E$3:$E$10005,E678,[1]!Table1[24])</f>
        <v>0</v>
      </c>
      <c r="BC678" s="30">
        <f ca="1">SUMIF([1]route!$E$3:$E$10005,E678,[1]!Table1[25])</f>
        <v>0</v>
      </c>
      <c r="BD678" s="30">
        <f ca="1">SUMIF([1]route!$E$3:$E$10005,E678,[1]!Table1[26])</f>
        <v>0</v>
      </c>
      <c r="BE678" s="30">
        <f ca="1">SUMIF([1]route!$E$3:$E$10005,E678,[1]!Table1[27])</f>
        <v>0</v>
      </c>
      <c r="BF678" s="30">
        <f ca="1">SUMIF([1]route!$E$3:$E$10005,E678,[1]!Table1[28])</f>
        <v>0</v>
      </c>
      <c r="BG678" s="30">
        <f ca="1">SUMIF([1]route!$E$3:$E$10005,E678,[1]!Table1[29])</f>
        <v>0</v>
      </c>
      <c r="BH678" s="30">
        <f ca="1">SUMIF([1]route!$E$3:$E$10005,E678,[1]!Table1[30])</f>
        <v>0</v>
      </c>
      <c r="BI678" s="30">
        <f ca="1">SUMIF([1]route!$E$3:$E$10005,E678,[1]!Table1[31])</f>
        <v>0</v>
      </c>
      <c r="BJ678" s="30">
        <f ca="1">SUMIF([1]route!$E$3:$E$10005,E678,[1]!Table1[Remain PO])</f>
        <v>0</v>
      </c>
      <c r="BK678" s="31">
        <f ca="1">SUMIF([1]route!$E$3:$E$10005,E678,[1]!Table1[N+1])</f>
        <v>0</v>
      </c>
      <c r="BL678" s="31">
        <f ca="1">SUMIF([1]route!$E$3:$E$10005,E678,[1]!Table1[N+2])</f>
        <v>0</v>
      </c>
      <c r="BM678" s="31">
        <f ca="1">SUMIF([1]route!$E$3:$E$10005,E678,[1]!Table1[N+3])</f>
        <v>0</v>
      </c>
      <c r="BN678" s="32">
        <f ca="1">SUMIF([1]route!$E$3:$E$10005,E678,[1]!Table1[N+4])</f>
        <v>0</v>
      </c>
      <c r="BP678" s="37">
        <f t="shared" si="230"/>
        <v>0</v>
      </c>
      <c r="BQ678" s="35">
        <f t="shared" ca="1" si="235"/>
        <v>0</v>
      </c>
      <c r="BR678" s="35">
        <f t="shared" ca="1" si="235"/>
        <v>0</v>
      </c>
      <c r="BS678" s="35">
        <f t="shared" ca="1" si="235"/>
        <v>0</v>
      </c>
      <c r="BT678" s="35">
        <f t="shared" ca="1" si="234"/>
        <v>0</v>
      </c>
      <c r="BU678" s="35">
        <f t="shared" ca="1" si="234"/>
        <v>0</v>
      </c>
      <c r="BV678" s="35">
        <f t="shared" ca="1" si="234"/>
        <v>0</v>
      </c>
      <c r="BW678" s="35">
        <f t="shared" ca="1" si="234"/>
        <v>0</v>
      </c>
      <c r="BX678" s="35">
        <f t="shared" ca="1" si="234"/>
        <v>0</v>
      </c>
      <c r="BY678" s="35">
        <f t="shared" ca="1" si="234"/>
        <v>0</v>
      </c>
      <c r="BZ678" s="35">
        <f t="shared" ca="1" si="234"/>
        <v>0</v>
      </c>
      <c r="CA678" s="35">
        <f t="shared" ca="1" si="234"/>
        <v>0</v>
      </c>
      <c r="CB678" s="35">
        <f t="shared" ca="1" si="234"/>
        <v>0</v>
      </c>
      <c r="CC678" s="35">
        <f t="shared" ca="1" si="234"/>
        <v>0</v>
      </c>
      <c r="CD678" s="35">
        <f t="shared" ca="1" si="234"/>
        <v>0</v>
      </c>
      <c r="CE678" s="35">
        <f t="shared" ca="1" si="234"/>
        <v>0</v>
      </c>
      <c r="CF678" s="35">
        <f t="shared" ca="1" si="233"/>
        <v>0</v>
      </c>
      <c r="CG678" s="35">
        <f t="shared" ca="1" si="233"/>
        <v>0</v>
      </c>
      <c r="CH678" s="35">
        <f t="shared" ca="1" si="233"/>
        <v>0</v>
      </c>
      <c r="CI678" s="35">
        <f t="shared" ca="1" si="233"/>
        <v>0</v>
      </c>
      <c r="CJ678" s="35">
        <f t="shared" ca="1" si="233"/>
        <v>0</v>
      </c>
      <c r="CK678" s="35">
        <f t="shared" ca="1" si="233"/>
        <v>0</v>
      </c>
      <c r="CL678" s="35">
        <f t="shared" ca="1" si="232"/>
        <v>0</v>
      </c>
      <c r="CM678" s="35">
        <f t="shared" ca="1" si="232"/>
        <v>0</v>
      </c>
      <c r="CN678" s="35">
        <f t="shared" ca="1" si="232"/>
        <v>0</v>
      </c>
      <c r="CO678" s="35">
        <f t="shared" ca="1" si="232"/>
        <v>0</v>
      </c>
      <c r="CP678" s="35">
        <f t="shared" ca="1" si="232"/>
        <v>0</v>
      </c>
      <c r="CQ678" s="35">
        <f t="shared" ca="1" si="232"/>
        <v>0</v>
      </c>
      <c r="CR678" s="35">
        <f t="shared" ca="1" si="231"/>
        <v>0</v>
      </c>
      <c r="CS678" s="35">
        <f t="shared" ca="1" si="226"/>
        <v>0</v>
      </c>
      <c r="CT678" s="35">
        <f t="shared" ca="1" si="226"/>
        <v>0</v>
      </c>
      <c r="CU678" s="35">
        <f t="shared" ca="1" si="226"/>
        <v>0</v>
      </c>
      <c r="CV678" s="35">
        <f t="shared" ca="1" si="226"/>
        <v>0</v>
      </c>
      <c r="CW678" s="38">
        <f t="shared" ca="1" si="226"/>
        <v>0</v>
      </c>
      <c r="CX678" s="38">
        <f t="shared" ca="1" si="226"/>
        <v>0</v>
      </c>
      <c r="CY678" s="38">
        <f t="shared" ca="1" si="222"/>
        <v>0</v>
      </c>
      <c r="CZ678" s="39">
        <f t="shared" ca="1" si="222"/>
        <v>0</v>
      </c>
      <c r="DA678" s="35"/>
    </row>
    <row r="679" spans="4:105" x14ac:dyDescent="0.3">
      <c r="D679" s="19"/>
      <c r="E679" s="19"/>
      <c r="F679" s="21"/>
      <c r="G679" s="21"/>
      <c r="H679" s="21"/>
      <c r="I679" s="19"/>
      <c r="J679" s="19"/>
      <c r="K679" s="21"/>
      <c r="L679" s="21"/>
      <c r="M679" s="22"/>
      <c r="N679" s="22"/>
      <c r="O679" s="19"/>
      <c r="P679" s="21"/>
      <c r="Q679" s="62" t="str">
        <f>'Cutting Rules'!AD679</f>
        <v>0------------</v>
      </c>
      <c r="R679" s="23"/>
      <c r="S679" s="24"/>
      <c r="T679" s="78" t="s">
        <v>547</v>
      </c>
      <c r="U679" s="19"/>
      <c r="V679" s="25"/>
      <c r="W679" s="26"/>
      <c r="X679" s="27"/>
      <c r="Y679" s="47"/>
      <c r="Z679" s="121" t="str">
        <f>IFERROR(VLOOKUP(E679,[1]route!$E$3:$BL$10005,59,0),"")&amp;IFERROR(VLOOKUP(E679,[1]route!$E$3:$BL$10005,60,0),"")</f>
        <v/>
      </c>
      <c r="AA679" s="28">
        <f t="shared" si="228"/>
        <v>0</v>
      </c>
      <c r="AB679" s="77">
        <f t="shared" si="229"/>
        <v>0</v>
      </c>
      <c r="AC679" s="4">
        <f t="shared" si="227"/>
        <v>1</v>
      </c>
      <c r="AD679" s="29">
        <v>0</v>
      </c>
      <c r="AE679" s="30">
        <f ca="1">SUMIF([1]route!$E$3:$E$10005,E679,[1]!Table1[1])</f>
        <v>0</v>
      </c>
      <c r="AF679" s="30">
        <f ca="1">SUMIF([1]route!$E$3:$E$10005,E679,[1]!Table1[2])</f>
        <v>0</v>
      </c>
      <c r="AG679" s="30">
        <f ca="1">SUMIF([1]route!$E$3:$E$10005,E679,[1]!Table1[3])</f>
        <v>0</v>
      </c>
      <c r="AH679" s="30">
        <f ca="1">SUMIF([1]route!$E$3:$E$10005,E679,[1]!Table1[4])</f>
        <v>0</v>
      </c>
      <c r="AI679" s="30">
        <f ca="1">SUMIF([1]route!$E$3:$E$10005,E679,[1]!Table1[5])</f>
        <v>0</v>
      </c>
      <c r="AJ679" s="30">
        <f ca="1">SUMIF([1]route!$E$3:$E$10005,E679,[1]!Table1[6])</f>
        <v>0</v>
      </c>
      <c r="AK679" s="30">
        <f ca="1">SUMIF([1]route!$E$3:$E$10005,E679,[1]!Table1[7])</f>
        <v>0</v>
      </c>
      <c r="AL679" s="30">
        <f ca="1">SUMIF([1]route!$E$3:$E$10005,E679,[1]!Table1[8])</f>
        <v>0</v>
      </c>
      <c r="AM679" s="30">
        <f ca="1">SUMIF([1]route!$E$3:$E$10005,E679,[1]!Table1[9])</f>
        <v>0</v>
      </c>
      <c r="AN679" s="30">
        <f ca="1">SUMIF([1]route!$E$3:$E$10005,E679,[1]!Table1[10])</f>
        <v>0</v>
      </c>
      <c r="AO679" s="30">
        <f ca="1">SUMIF([1]route!$E$3:$E$10005,E679,[1]!Table1[11])</f>
        <v>0</v>
      </c>
      <c r="AP679" s="30">
        <f ca="1">SUMIF([1]route!$E$3:$E$10005,E679,[1]!Table1[12])</f>
        <v>0</v>
      </c>
      <c r="AQ679" s="30">
        <f ca="1">SUMIF([1]route!$E$3:$E$10005,E679,[1]!Table1[13])</f>
        <v>0</v>
      </c>
      <c r="AR679" s="30">
        <f ca="1">SUMIF([1]route!$E$3:$E$10005,E679,[1]!Table1[14])</f>
        <v>0</v>
      </c>
      <c r="AS679" s="30">
        <f ca="1">SUMIF([1]route!$E$3:$E$10005,E679,[1]!Table1[15])</f>
        <v>0</v>
      </c>
      <c r="AT679" s="30">
        <f ca="1">SUMIF([1]route!$E$3:$E$10005,E679,[1]!Table1[16])</f>
        <v>0</v>
      </c>
      <c r="AU679" s="30">
        <f ca="1">SUMIF([1]route!$E$3:$E$10005,E679,[1]!Table1[17])</f>
        <v>0</v>
      </c>
      <c r="AV679" s="30">
        <f ca="1">SUMIF([1]route!$E$3:$E$10005,E679,[1]!Table1[18])</f>
        <v>0</v>
      </c>
      <c r="AW679" s="30">
        <f ca="1">SUMIF([1]route!$E$3:$E$10005,E679,[1]!Table1[19])</f>
        <v>0</v>
      </c>
      <c r="AX679" s="30">
        <f ca="1">SUMIF([1]route!$E$3:$E$10005,E679,[1]!Table1[20])</f>
        <v>0</v>
      </c>
      <c r="AY679" s="30">
        <f ca="1">SUMIF([1]route!$E$3:$E$10005,E679,[1]!Table1[21])</f>
        <v>0</v>
      </c>
      <c r="AZ679" s="30">
        <f ca="1">SUMIF([1]route!$E$3:$E$10005,E679,[1]!Table1[22])</f>
        <v>0</v>
      </c>
      <c r="BA679" s="30">
        <f ca="1">SUMIF([1]route!$E$3:$E$10005,E679,[1]!Table1[23])</f>
        <v>0</v>
      </c>
      <c r="BB679" s="30">
        <f ca="1">SUMIF([1]route!$E$3:$E$10005,E679,[1]!Table1[24])</f>
        <v>0</v>
      </c>
      <c r="BC679" s="30">
        <f ca="1">SUMIF([1]route!$E$3:$E$10005,E679,[1]!Table1[25])</f>
        <v>0</v>
      </c>
      <c r="BD679" s="30">
        <f ca="1">SUMIF([1]route!$E$3:$E$10005,E679,[1]!Table1[26])</f>
        <v>0</v>
      </c>
      <c r="BE679" s="30">
        <f ca="1">SUMIF([1]route!$E$3:$E$10005,E679,[1]!Table1[27])</f>
        <v>0</v>
      </c>
      <c r="BF679" s="30">
        <f ca="1">SUMIF([1]route!$E$3:$E$10005,E679,[1]!Table1[28])</f>
        <v>0</v>
      </c>
      <c r="BG679" s="30">
        <f ca="1">SUMIF([1]route!$E$3:$E$10005,E679,[1]!Table1[29])</f>
        <v>0</v>
      </c>
      <c r="BH679" s="30">
        <f ca="1">SUMIF([1]route!$E$3:$E$10005,E679,[1]!Table1[30])</f>
        <v>0</v>
      </c>
      <c r="BI679" s="30">
        <f ca="1">SUMIF([1]route!$E$3:$E$10005,E679,[1]!Table1[31])</f>
        <v>0</v>
      </c>
      <c r="BJ679" s="30">
        <f ca="1">SUMIF([1]route!$E$3:$E$10005,E679,[1]!Table1[Remain PO])</f>
        <v>0</v>
      </c>
      <c r="BK679" s="31">
        <f ca="1">SUMIF([1]route!$E$3:$E$10005,E679,[1]!Table1[N+1])</f>
        <v>0</v>
      </c>
      <c r="BL679" s="31">
        <f ca="1">SUMIF([1]route!$E$3:$E$10005,E679,[1]!Table1[N+2])</f>
        <v>0</v>
      </c>
      <c r="BM679" s="31">
        <f ca="1">SUMIF([1]route!$E$3:$E$10005,E679,[1]!Table1[N+3])</f>
        <v>0</v>
      </c>
      <c r="BN679" s="32">
        <f ca="1">SUMIF([1]route!$E$3:$E$10005,E679,[1]!Table1[N+4])</f>
        <v>0</v>
      </c>
      <c r="BP679" s="37">
        <f t="shared" si="230"/>
        <v>0</v>
      </c>
      <c r="BQ679" s="35">
        <f t="shared" ca="1" si="235"/>
        <v>0</v>
      </c>
      <c r="BR679" s="35">
        <f t="shared" ca="1" si="235"/>
        <v>0</v>
      </c>
      <c r="BS679" s="35">
        <f t="shared" ca="1" si="235"/>
        <v>0</v>
      </c>
      <c r="BT679" s="35">
        <f t="shared" ca="1" si="234"/>
        <v>0</v>
      </c>
      <c r="BU679" s="35">
        <f t="shared" ca="1" si="234"/>
        <v>0</v>
      </c>
      <c r="BV679" s="35">
        <f t="shared" ca="1" si="234"/>
        <v>0</v>
      </c>
      <c r="BW679" s="35">
        <f t="shared" ca="1" si="234"/>
        <v>0</v>
      </c>
      <c r="BX679" s="35">
        <f t="shared" ca="1" si="234"/>
        <v>0</v>
      </c>
      <c r="BY679" s="35">
        <f t="shared" ca="1" si="234"/>
        <v>0</v>
      </c>
      <c r="BZ679" s="35">
        <f t="shared" ca="1" si="234"/>
        <v>0</v>
      </c>
      <c r="CA679" s="35">
        <f t="shared" ca="1" si="234"/>
        <v>0</v>
      </c>
      <c r="CB679" s="35">
        <f t="shared" ca="1" si="234"/>
        <v>0</v>
      </c>
      <c r="CC679" s="35">
        <f t="shared" ca="1" si="234"/>
        <v>0</v>
      </c>
      <c r="CD679" s="35">
        <f t="shared" ca="1" si="234"/>
        <v>0</v>
      </c>
      <c r="CE679" s="35">
        <f t="shared" ca="1" si="234"/>
        <v>0</v>
      </c>
      <c r="CF679" s="35">
        <f t="shared" ca="1" si="233"/>
        <v>0</v>
      </c>
      <c r="CG679" s="35">
        <f t="shared" ca="1" si="233"/>
        <v>0</v>
      </c>
      <c r="CH679" s="35">
        <f t="shared" ca="1" si="233"/>
        <v>0</v>
      </c>
      <c r="CI679" s="35">
        <f t="shared" ca="1" si="233"/>
        <v>0</v>
      </c>
      <c r="CJ679" s="35">
        <f t="shared" ca="1" si="233"/>
        <v>0</v>
      </c>
      <c r="CK679" s="35">
        <f t="shared" ca="1" si="233"/>
        <v>0</v>
      </c>
      <c r="CL679" s="35">
        <f t="shared" ca="1" si="232"/>
        <v>0</v>
      </c>
      <c r="CM679" s="35">
        <f t="shared" ca="1" si="232"/>
        <v>0</v>
      </c>
      <c r="CN679" s="35">
        <f t="shared" ca="1" si="232"/>
        <v>0</v>
      </c>
      <c r="CO679" s="35">
        <f t="shared" ca="1" si="232"/>
        <v>0</v>
      </c>
      <c r="CP679" s="35">
        <f t="shared" ca="1" si="232"/>
        <v>0</v>
      </c>
      <c r="CQ679" s="35">
        <f t="shared" ca="1" si="232"/>
        <v>0</v>
      </c>
      <c r="CR679" s="35">
        <f t="shared" ca="1" si="231"/>
        <v>0</v>
      </c>
      <c r="CS679" s="35">
        <f t="shared" ca="1" si="226"/>
        <v>0</v>
      </c>
      <c r="CT679" s="35">
        <f t="shared" ca="1" si="226"/>
        <v>0</v>
      </c>
      <c r="CU679" s="35">
        <f t="shared" ca="1" si="226"/>
        <v>0</v>
      </c>
      <c r="CV679" s="35">
        <f t="shared" ca="1" si="226"/>
        <v>0</v>
      </c>
      <c r="CW679" s="38">
        <f t="shared" ca="1" si="226"/>
        <v>0</v>
      </c>
      <c r="CX679" s="38">
        <f t="shared" ca="1" si="226"/>
        <v>0</v>
      </c>
      <c r="CY679" s="38">
        <f t="shared" ca="1" si="222"/>
        <v>0</v>
      </c>
      <c r="CZ679" s="39">
        <f t="shared" ca="1" si="222"/>
        <v>0</v>
      </c>
      <c r="DA679" s="35"/>
    </row>
    <row r="680" spans="4:105" x14ac:dyDescent="0.3">
      <c r="D680" s="19"/>
      <c r="E680" s="19"/>
      <c r="F680" s="21"/>
      <c r="G680" s="21"/>
      <c r="H680" s="21"/>
      <c r="I680" s="19"/>
      <c r="J680" s="19"/>
      <c r="K680" s="21"/>
      <c r="L680" s="21"/>
      <c r="M680" s="22"/>
      <c r="N680" s="22"/>
      <c r="O680" s="19"/>
      <c r="P680" s="21"/>
      <c r="Q680" s="62" t="str">
        <f>'Cutting Rules'!AD680</f>
        <v>0------------</v>
      </c>
      <c r="R680" s="23"/>
      <c r="S680" s="24"/>
      <c r="T680" s="78" t="s">
        <v>547</v>
      </c>
      <c r="U680" s="19"/>
      <c r="V680" s="25"/>
      <c r="W680" s="26"/>
      <c r="X680" s="27"/>
      <c r="Y680" s="47"/>
      <c r="Z680" s="121" t="str">
        <f>IFERROR(VLOOKUP(E680,[1]route!$E$3:$BL$10005,59,0),"")&amp;IFERROR(VLOOKUP(E680,[1]route!$E$3:$BL$10005,60,0),"")</f>
        <v/>
      </c>
      <c r="AA680" s="28">
        <f t="shared" si="228"/>
        <v>0</v>
      </c>
      <c r="AB680" s="77">
        <f t="shared" si="229"/>
        <v>0</v>
      </c>
      <c r="AC680" s="4">
        <f t="shared" si="227"/>
        <v>1</v>
      </c>
      <c r="AD680" s="29">
        <v>0</v>
      </c>
      <c r="AE680" s="30">
        <f ca="1">SUMIF([1]route!$E$3:$E$10005,E680,[1]!Table1[1])</f>
        <v>0</v>
      </c>
      <c r="AF680" s="30">
        <f ca="1">SUMIF([1]route!$E$3:$E$10005,E680,[1]!Table1[2])</f>
        <v>0</v>
      </c>
      <c r="AG680" s="30">
        <f ca="1">SUMIF([1]route!$E$3:$E$10005,E680,[1]!Table1[3])</f>
        <v>0</v>
      </c>
      <c r="AH680" s="30">
        <f ca="1">SUMIF([1]route!$E$3:$E$10005,E680,[1]!Table1[4])</f>
        <v>0</v>
      </c>
      <c r="AI680" s="30">
        <f ca="1">SUMIF([1]route!$E$3:$E$10005,E680,[1]!Table1[5])</f>
        <v>0</v>
      </c>
      <c r="AJ680" s="30">
        <f ca="1">SUMIF([1]route!$E$3:$E$10005,E680,[1]!Table1[6])</f>
        <v>0</v>
      </c>
      <c r="AK680" s="30">
        <f ca="1">SUMIF([1]route!$E$3:$E$10005,E680,[1]!Table1[7])</f>
        <v>0</v>
      </c>
      <c r="AL680" s="30">
        <f ca="1">SUMIF([1]route!$E$3:$E$10005,E680,[1]!Table1[8])</f>
        <v>0</v>
      </c>
      <c r="AM680" s="30">
        <f ca="1">SUMIF([1]route!$E$3:$E$10005,E680,[1]!Table1[9])</f>
        <v>0</v>
      </c>
      <c r="AN680" s="30">
        <f ca="1">SUMIF([1]route!$E$3:$E$10005,E680,[1]!Table1[10])</f>
        <v>0</v>
      </c>
      <c r="AO680" s="30">
        <f ca="1">SUMIF([1]route!$E$3:$E$10005,E680,[1]!Table1[11])</f>
        <v>0</v>
      </c>
      <c r="AP680" s="30">
        <f ca="1">SUMIF([1]route!$E$3:$E$10005,E680,[1]!Table1[12])</f>
        <v>0</v>
      </c>
      <c r="AQ680" s="30">
        <f ca="1">SUMIF([1]route!$E$3:$E$10005,E680,[1]!Table1[13])</f>
        <v>0</v>
      </c>
      <c r="AR680" s="30">
        <f ca="1">SUMIF([1]route!$E$3:$E$10005,E680,[1]!Table1[14])</f>
        <v>0</v>
      </c>
      <c r="AS680" s="30">
        <f ca="1">SUMIF([1]route!$E$3:$E$10005,E680,[1]!Table1[15])</f>
        <v>0</v>
      </c>
      <c r="AT680" s="30">
        <f ca="1">SUMIF([1]route!$E$3:$E$10005,E680,[1]!Table1[16])</f>
        <v>0</v>
      </c>
      <c r="AU680" s="30">
        <f ca="1">SUMIF([1]route!$E$3:$E$10005,E680,[1]!Table1[17])</f>
        <v>0</v>
      </c>
      <c r="AV680" s="30">
        <f ca="1">SUMIF([1]route!$E$3:$E$10005,E680,[1]!Table1[18])</f>
        <v>0</v>
      </c>
      <c r="AW680" s="30">
        <f ca="1">SUMIF([1]route!$E$3:$E$10005,E680,[1]!Table1[19])</f>
        <v>0</v>
      </c>
      <c r="AX680" s="30">
        <f ca="1">SUMIF([1]route!$E$3:$E$10005,E680,[1]!Table1[20])</f>
        <v>0</v>
      </c>
      <c r="AY680" s="30">
        <f ca="1">SUMIF([1]route!$E$3:$E$10005,E680,[1]!Table1[21])</f>
        <v>0</v>
      </c>
      <c r="AZ680" s="30">
        <f ca="1">SUMIF([1]route!$E$3:$E$10005,E680,[1]!Table1[22])</f>
        <v>0</v>
      </c>
      <c r="BA680" s="30">
        <f ca="1">SUMIF([1]route!$E$3:$E$10005,E680,[1]!Table1[23])</f>
        <v>0</v>
      </c>
      <c r="BB680" s="30">
        <f ca="1">SUMIF([1]route!$E$3:$E$10005,E680,[1]!Table1[24])</f>
        <v>0</v>
      </c>
      <c r="BC680" s="30">
        <f ca="1">SUMIF([1]route!$E$3:$E$10005,E680,[1]!Table1[25])</f>
        <v>0</v>
      </c>
      <c r="BD680" s="30">
        <f ca="1">SUMIF([1]route!$E$3:$E$10005,E680,[1]!Table1[26])</f>
        <v>0</v>
      </c>
      <c r="BE680" s="30">
        <f ca="1">SUMIF([1]route!$E$3:$E$10005,E680,[1]!Table1[27])</f>
        <v>0</v>
      </c>
      <c r="BF680" s="30">
        <f ca="1">SUMIF([1]route!$E$3:$E$10005,E680,[1]!Table1[28])</f>
        <v>0</v>
      </c>
      <c r="BG680" s="30">
        <f ca="1">SUMIF([1]route!$E$3:$E$10005,E680,[1]!Table1[29])</f>
        <v>0</v>
      </c>
      <c r="BH680" s="30">
        <f ca="1">SUMIF([1]route!$E$3:$E$10005,E680,[1]!Table1[30])</f>
        <v>0</v>
      </c>
      <c r="BI680" s="30">
        <f ca="1">SUMIF([1]route!$E$3:$E$10005,E680,[1]!Table1[31])</f>
        <v>0</v>
      </c>
      <c r="BJ680" s="30">
        <f ca="1">SUMIF([1]route!$E$3:$E$10005,E680,[1]!Table1[Remain PO])</f>
        <v>0</v>
      </c>
      <c r="BK680" s="31">
        <f ca="1">SUMIF([1]route!$E$3:$E$10005,E680,[1]!Table1[N+1])</f>
        <v>0</v>
      </c>
      <c r="BL680" s="31">
        <f ca="1">SUMIF([1]route!$E$3:$E$10005,E680,[1]!Table1[N+2])</f>
        <v>0</v>
      </c>
      <c r="BM680" s="31">
        <f ca="1">SUMIF([1]route!$E$3:$E$10005,E680,[1]!Table1[N+3])</f>
        <v>0</v>
      </c>
      <c r="BN680" s="32">
        <f ca="1">SUMIF([1]route!$E$3:$E$10005,E680,[1]!Table1[N+4])</f>
        <v>0</v>
      </c>
      <c r="BP680" s="37">
        <f t="shared" si="230"/>
        <v>0</v>
      </c>
      <c r="BQ680" s="35">
        <f t="shared" ca="1" si="235"/>
        <v>0</v>
      </c>
      <c r="BR680" s="35">
        <f t="shared" ca="1" si="235"/>
        <v>0</v>
      </c>
      <c r="BS680" s="35">
        <f t="shared" ca="1" si="235"/>
        <v>0</v>
      </c>
      <c r="BT680" s="35">
        <f t="shared" ca="1" si="234"/>
        <v>0</v>
      </c>
      <c r="BU680" s="35">
        <f t="shared" ca="1" si="234"/>
        <v>0</v>
      </c>
      <c r="BV680" s="35">
        <f t="shared" ca="1" si="234"/>
        <v>0</v>
      </c>
      <c r="BW680" s="35">
        <f t="shared" ca="1" si="234"/>
        <v>0</v>
      </c>
      <c r="BX680" s="35">
        <f t="shared" ca="1" si="234"/>
        <v>0</v>
      </c>
      <c r="BY680" s="35">
        <f t="shared" ca="1" si="234"/>
        <v>0</v>
      </c>
      <c r="BZ680" s="35">
        <f t="shared" ca="1" si="234"/>
        <v>0</v>
      </c>
      <c r="CA680" s="35">
        <f t="shared" ca="1" si="234"/>
        <v>0</v>
      </c>
      <c r="CB680" s="35">
        <f t="shared" ca="1" si="234"/>
        <v>0</v>
      </c>
      <c r="CC680" s="35">
        <f t="shared" ca="1" si="234"/>
        <v>0</v>
      </c>
      <c r="CD680" s="35">
        <f t="shared" ca="1" si="234"/>
        <v>0</v>
      </c>
      <c r="CE680" s="35">
        <f t="shared" ca="1" si="234"/>
        <v>0</v>
      </c>
      <c r="CF680" s="35">
        <f t="shared" ca="1" si="233"/>
        <v>0</v>
      </c>
      <c r="CG680" s="35">
        <f t="shared" ca="1" si="233"/>
        <v>0</v>
      </c>
      <c r="CH680" s="35">
        <f t="shared" ca="1" si="233"/>
        <v>0</v>
      </c>
      <c r="CI680" s="35">
        <f t="shared" ca="1" si="233"/>
        <v>0</v>
      </c>
      <c r="CJ680" s="35">
        <f t="shared" ca="1" si="233"/>
        <v>0</v>
      </c>
      <c r="CK680" s="35">
        <f t="shared" ca="1" si="233"/>
        <v>0</v>
      </c>
      <c r="CL680" s="35">
        <f t="shared" ca="1" si="232"/>
        <v>0</v>
      </c>
      <c r="CM680" s="35">
        <f t="shared" ca="1" si="232"/>
        <v>0</v>
      </c>
      <c r="CN680" s="35">
        <f t="shared" ca="1" si="232"/>
        <v>0</v>
      </c>
      <c r="CO680" s="35">
        <f t="shared" ca="1" si="232"/>
        <v>0</v>
      </c>
      <c r="CP680" s="35">
        <f t="shared" ca="1" si="232"/>
        <v>0</v>
      </c>
      <c r="CQ680" s="35">
        <f t="shared" ca="1" si="232"/>
        <v>0</v>
      </c>
      <c r="CR680" s="35">
        <f t="shared" ca="1" si="231"/>
        <v>0</v>
      </c>
      <c r="CS680" s="35">
        <f t="shared" ca="1" si="226"/>
        <v>0</v>
      </c>
      <c r="CT680" s="35">
        <f t="shared" ca="1" si="226"/>
        <v>0</v>
      </c>
      <c r="CU680" s="35">
        <f t="shared" ca="1" si="226"/>
        <v>0</v>
      </c>
      <c r="CV680" s="35">
        <f t="shared" ca="1" si="226"/>
        <v>0</v>
      </c>
      <c r="CW680" s="38">
        <f t="shared" ca="1" si="226"/>
        <v>0</v>
      </c>
      <c r="CX680" s="38">
        <f t="shared" ca="1" si="226"/>
        <v>0</v>
      </c>
      <c r="CY680" s="38">
        <f t="shared" ca="1" si="222"/>
        <v>0</v>
      </c>
      <c r="CZ680" s="39">
        <f t="shared" ca="1" si="222"/>
        <v>0</v>
      </c>
      <c r="DA680" s="35"/>
    </row>
    <row r="681" spans="4:105" x14ac:dyDescent="0.3">
      <c r="D681" s="19"/>
      <c r="E681" s="19"/>
      <c r="F681" s="21"/>
      <c r="G681" s="21"/>
      <c r="H681" s="21"/>
      <c r="I681" s="19"/>
      <c r="J681" s="19"/>
      <c r="K681" s="21"/>
      <c r="L681" s="21"/>
      <c r="M681" s="22"/>
      <c r="N681" s="22"/>
      <c r="O681" s="19"/>
      <c r="P681" s="21"/>
      <c r="Q681" s="62" t="str">
        <f>'Cutting Rules'!AD681</f>
        <v>0------------</v>
      </c>
      <c r="R681" s="23"/>
      <c r="S681" s="24"/>
      <c r="T681" s="78" t="s">
        <v>547</v>
      </c>
      <c r="U681" s="19"/>
      <c r="V681" s="25"/>
      <c r="W681" s="26"/>
      <c r="X681" s="27"/>
      <c r="Y681" s="47"/>
      <c r="Z681" s="121" t="str">
        <f>IFERROR(VLOOKUP(E681,[1]route!$E$3:$BL$10005,59,0),"")&amp;IFERROR(VLOOKUP(E681,[1]route!$E$3:$BL$10005,60,0),"")</f>
        <v/>
      </c>
      <c r="AA681" s="28">
        <f t="shared" si="228"/>
        <v>0</v>
      </c>
      <c r="AB681" s="77">
        <f t="shared" si="229"/>
        <v>0</v>
      </c>
      <c r="AC681" s="4">
        <f t="shared" si="227"/>
        <v>1</v>
      </c>
      <c r="AD681" s="29">
        <v>0</v>
      </c>
      <c r="AE681" s="30">
        <f ca="1">SUMIF([1]route!$E$3:$E$10005,E681,[1]!Table1[1])</f>
        <v>0</v>
      </c>
      <c r="AF681" s="30">
        <f ca="1">SUMIF([1]route!$E$3:$E$10005,E681,[1]!Table1[2])</f>
        <v>0</v>
      </c>
      <c r="AG681" s="30">
        <f ca="1">SUMIF([1]route!$E$3:$E$10005,E681,[1]!Table1[3])</f>
        <v>0</v>
      </c>
      <c r="AH681" s="30">
        <f ca="1">SUMIF([1]route!$E$3:$E$10005,E681,[1]!Table1[4])</f>
        <v>0</v>
      </c>
      <c r="AI681" s="30">
        <f ca="1">SUMIF([1]route!$E$3:$E$10005,E681,[1]!Table1[5])</f>
        <v>0</v>
      </c>
      <c r="AJ681" s="30">
        <f ca="1">SUMIF([1]route!$E$3:$E$10005,E681,[1]!Table1[6])</f>
        <v>0</v>
      </c>
      <c r="AK681" s="30">
        <f ca="1">SUMIF([1]route!$E$3:$E$10005,E681,[1]!Table1[7])</f>
        <v>0</v>
      </c>
      <c r="AL681" s="30">
        <f ca="1">SUMIF([1]route!$E$3:$E$10005,E681,[1]!Table1[8])</f>
        <v>0</v>
      </c>
      <c r="AM681" s="30">
        <f ca="1">SUMIF([1]route!$E$3:$E$10005,E681,[1]!Table1[9])</f>
        <v>0</v>
      </c>
      <c r="AN681" s="30">
        <f ca="1">SUMIF([1]route!$E$3:$E$10005,E681,[1]!Table1[10])</f>
        <v>0</v>
      </c>
      <c r="AO681" s="30">
        <f ca="1">SUMIF([1]route!$E$3:$E$10005,E681,[1]!Table1[11])</f>
        <v>0</v>
      </c>
      <c r="AP681" s="30">
        <f ca="1">SUMIF([1]route!$E$3:$E$10005,E681,[1]!Table1[12])</f>
        <v>0</v>
      </c>
      <c r="AQ681" s="30">
        <f ca="1">SUMIF([1]route!$E$3:$E$10005,E681,[1]!Table1[13])</f>
        <v>0</v>
      </c>
      <c r="AR681" s="30">
        <f ca="1">SUMIF([1]route!$E$3:$E$10005,E681,[1]!Table1[14])</f>
        <v>0</v>
      </c>
      <c r="AS681" s="30">
        <f ca="1">SUMIF([1]route!$E$3:$E$10005,E681,[1]!Table1[15])</f>
        <v>0</v>
      </c>
      <c r="AT681" s="30">
        <f ca="1">SUMIF([1]route!$E$3:$E$10005,E681,[1]!Table1[16])</f>
        <v>0</v>
      </c>
      <c r="AU681" s="30">
        <f ca="1">SUMIF([1]route!$E$3:$E$10005,E681,[1]!Table1[17])</f>
        <v>0</v>
      </c>
      <c r="AV681" s="30">
        <f ca="1">SUMIF([1]route!$E$3:$E$10005,E681,[1]!Table1[18])</f>
        <v>0</v>
      </c>
      <c r="AW681" s="30">
        <f ca="1">SUMIF([1]route!$E$3:$E$10005,E681,[1]!Table1[19])</f>
        <v>0</v>
      </c>
      <c r="AX681" s="30">
        <f ca="1">SUMIF([1]route!$E$3:$E$10005,E681,[1]!Table1[20])</f>
        <v>0</v>
      </c>
      <c r="AY681" s="30">
        <f ca="1">SUMIF([1]route!$E$3:$E$10005,E681,[1]!Table1[21])</f>
        <v>0</v>
      </c>
      <c r="AZ681" s="30">
        <f ca="1">SUMIF([1]route!$E$3:$E$10005,E681,[1]!Table1[22])</f>
        <v>0</v>
      </c>
      <c r="BA681" s="30">
        <f ca="1">SUMIF([1]route!$E$3:$E$10005,E681,[1]!Table1[23])</f>
        <v>0</v>
      </c>
      <c r="BB681" s="30">
        <f ca="1">SUMIF([1]route!$E$3:$E$10005,E681,[1]!Table1[24])</f>
        <v>0</v>
      </c>
      <c r="BC681" s="30">
        <f ca="1">SUMIF([1]route!$E$3:$E$10005,E681,[1]!Table1[25])</f>
        <v>0</v>
      </c>
      <c r="BD681" s="30">
        <f ca="1">SUMIF([1]route!$E$3:$E$10005,E681,[1]!Table1[26])</f>
        <v>0</v>
      </c>
      <c r="BE681" s="30">
        <f ca="1">SUMIF([1]route!$E$3:$E$10005,E681,[1]!Table1[27])</f>
        <v>0</v>
      </c>
      <c r="BF681" s="30">
        <f ca="1">SUMIF([1]route!$E$3:$E$10005,E681,[1]!Table1[28])</f>
        <v>0</v>
      </c>
      <c r="BG681" s="30">
        <f ca="1">SUMIF([1]route!$E$3:$E$10005,E681,[1]!Table1[29])</f>
        <v>0</v>
      </c>
      <c r="BH681" s="30">
        <f ca="1">SUMIF([1]route!$E$3:$E$10005,E681,[1]!Table1[30])</f>
        <v>0</v>
      </c>
      <c r="BI681" s="30">
        <f ca="1">SUMIF([1]route!$E$3:$E$10005,E681,[1]!Table1[31])</f>
        <v>0</v>
      </c>
      <c r="BJ681" s="30">
        <f ca="1">SUMIF([1]route!$E$3:$E$10005,E681,[1]!Table1[Remain PO])</f>
        <v>0</v>
      </c>
      <c r="BK681" s="31">
        <f ca="1">SUMIF([1]route!$E$3:$E$10005,E681,[1]!Table1[N+1])</f>
        <v>0</v>
      </c>
      <c r="BL681" s="31">
        <f ca="1">SUMIF([1]route!$E$3:$E$10005,E681,[1]!Table1[N+2])</f>
        <v>0</v>
      </c>
      <c r="BM681" s="31">
        <f ca="1">SUMIF([1]route!$E$3:$E$10005,E681,[1]!Table1[N+3])</f>
        <v>0</v>
      </c>
      <c r="BN681" s="32">
        <f ca="1">SUMIF([1]route!$E$3:$E$10005,E681,[1]!Table1[N+4])</f>
        <v>0</v>
      </c>
      <c r="BP681" s="37">
        <f t="shared" si="230"/>
        <v>0</v>
      </c>
      <c r="BQ681" s="35">
        <f t="shared" ca="1" si="235"/>
        <v>0</v>
      </c>
      <c r="BR681" s="35">
        <f t="shared" ca="1" si="235"/>
        <v>0</v>
      </c>
      <c r="BS681" s="35">
        <f t="shared" ca="1" si="235"/>
        <v>0</v>
      </c>
      <c r="BT681" s="35">
        <f t="shared" ca="1" si="234"/>
        <v>0</v>
      </c>
      <c r="BU681" s="35">
        <f t="shared" ca="1" si="234"/>
        <v>0</v>
      </c>
      <c r="BV681" s="35">
        <f t="shared" ca="1" si="234"/>
        <v>0</v>
      </c>
      <c r="BW681" s="35">
        <f t="shared" ca="1" si="234"/>
        <v>0</v>
      </c>
      <c r="BX681" s="35">
        <f t="shared" ca="1" si="234"/>
        <v>0</v>
      </c>
      <c r="BY681" s="35">
        <f t="shared" ca="1" si="234"/>
        <v>0</v>
      </c>
      <c r="BZ681" s="35">
        <f t="shared" ca="1" si="234"/>
        <v>0</v>
      </c>
      <c r="CA681" s="35">
        <f t="shared" ca="1" si="234"/>
        <v>0</v>
      </c>
      <c r="CB681" s="35">
        <f t="shared" ca="1" si="234"/>
        <v>0</v>
      </c>
      <c r="CC681" s="35">
        <f t="shared" ca="1" si="234"/>
        <v>0</v>
      </c>
      <c r="CD681" s="35">
        <f t="shared" ca="1" si="234"/>
        <v>0</v>
      </c>
      <c r="CE681" s="35">
        <f t="shared" ca="1" si="234"/>
        <v>0</v>
      </c>
      <c r="CF681" s="35">
        <f t="shared" ca="1" si="233"/>
        <v>0</v>
      </c>
      <c r="CG681" s="35">
        <f t="shared" ca="1" si="233"/>
        <v>0</v>
      </c>
      <c r="CH681" s="35">
        <f t="shared" ca="1" si="233"/>
        <v>0</v>
      </c>
      <c r="CI681" s="35">
        <f t="shared" ca="1" si="233"/>
        <v>0</v>
      </c>
      <c r="CJ681" s="35">
        <f t="shared" ca="1" si="233"/>
        <v>0</v>
      </c>
      <c r="CK681" s="35">
        <f t="shared" ca="1" si="233"/>
        <v>0</v>
      </c>
      <c r="CL681" s="35">
        <f t="shared" ca="1" si="232"/>
        <v>0</v>
      </c>
      <c r="CM681" s="35">
        <f t="shared" ca="1" si="232"/>
        <v>0</v>
      </c>
      <c r="CN681" s="35">
        <f t="shared" ca="1" si="232"/>
        <v>0</v>
      </c>
      <c r="CO681" s="35">
        <f t="shared" ca="1" si="232"/>
        <v>0</v>
      </c>
      <c r="CP681" s="35">
        <f t="shared" ca="1" si="232"/>
        <v>0</v>
      </c>
      <c r="CQ681" s="35">
        <f t="shared" ca="1" si="232"/>
        <v>0</v>
      </c>
      <c r="CR681" s="35">
        <f t="shared" ca="1" si="231"/>
        <v>0</v>
      </c>
      <c r="CS681" s="35">
        <f t="shared" ca="1" si="226"/>
        <v>0</v>
      </c>
      <c r="CT681" s="35">
        <f t="shared" ca="1" si="226"/>
        <v>0</v>
      </c>
      <c r="CU681" s="35">
        <f t="shared" ca="1" si="226"/>
        <v>0</v>
      </c>
      <c r="CV681" s="35">
        <f t="shared" ca="1" si="226"/>
        <v>0</v>
      </c>
      <c r="CW681" s="38">
        <f t="shared" ca="1" si="226"/>
        <v>0</v>
      </c>
      <c r="CX681" s="38">
        <f t="shared" ca="1" si="226"/>
        <v>0</v>
      </c>
      <c r="CY681" s="38">
        <f t="shared" ca="1" si="222"/>
        <v>0</v>
      </c>
      <c r="CZ681" s="39">
        <f t="shared" ca="1" si="222"/>
        <v>0</v>
      </c>
      <c r="DA681" s="35"/>
    </row>
    <row r="682" spans="4:105" x14ac:dyDescent="0.3">
      <c r="D682" s="19"/>
      <c r="E682" s="19"/>
      <c r="F682" s="21"/>
      <c r="G682" s="21"/>
      <c r="H682" s="21"/>
      <c r="I682" s="19"/>
      <c r="J682" s="19"/>
      <c r="K682" s="21"/>
      <c r="L682" s="21"/>
      <c r="M682" s="22"/>
      <c r="N682" s="22"/>
      <c r="O682" s="19"/>
      <c r="P682" s="21"/>
      <c r="Q682" s="62" t="str">
        <f>'Cutting Rules'!AD682</f>
        <v>0------------</v>
      </c>
      <c r="R682" s="23"/>
      <c r="S682" s="24"/>
      <c r="T682" s="78" t="s">
        <v>547</v>
      </c>
      <c r="U682" s="19"/>
      <c r="V682" s="25"/>
      <c r="W682" s="26"/>
      <c r="X682" s="27"/>
      <c r="Y682" s="47"/>
      <c r="Z682" s="121" t="str">
        <f>IFERROR(VLOOKUP(E682,[1]route!$E$3:$BL$10005,59,0),"")&amp;IFERROR(VLOOKUP(E682,[1]route!$E$3:$BL$10005,60,0),"")</f>
        <v/>
      </c>
      <c r="AA682" s="28">
        <f t="shared" si="228"/>
        <v>0</v>
      </c>
      <c r="AB682" s="77">
        <f t="shared" si="229"/>
        <v>0</v>
      </c>
      <c r="AC682" s="4">
        <f t="shared" si="227"/>
        <v>1</v>
      </c>
      <c r="AD682" s="29">
        <v>0</v>
      </c>
      <c r="AE682" s="30">
        <f ca="1">SUMIF([1]route!$E$3:$E$10005,E682,[1]!Table1[1])</f>
        <v>0</v>
      </c>
      <c r="AF682" s="30">
        <f ca="1">SUMIF([1]route!$E$3:$E$10005,E682,[1]!Table1[2])</f>
        <v>0</v>
      </c>
      <c r="AG682" s="30">
        <f ca="1">SUMIF([1]route!$E$3:$E$10005,E682,[1]!Table1[3])</f>
        <v>0</v>
      </c>
      <c r="AH682" s="30">
        <f ca="1">SUMIF([1]route!$E$3:$E$10005,E682,[1]!Table1[4])</f>
        <v>0</v>
      </c>
      <c r="AI682" s="30">
        <f ca="1">SUMIF([1]route!$E$3:$E$10005,E682,[1]!Table1[5])</f>
        <v>0</v>
      </c>
      <c r="AJ682" s="30">
        <f ca="1">SUMIF([1]route!$E$3:$E$10005,E682,[1]!Table1[6])</f>
        <v>0</v>
      </c>
      <c r="AK682" s="30">
        <f ca="1">SUMIF([1]route!$E$3:$E$10005,E682,[1]!Table1[7])</f>
        <v>0</v>
      </c>
      <c r="AL682" s="30">
        <f ca="1">SUMIF([1]route!$E$3:$E$10005,E682,[1]!Table1[8])</f>
        <v>0</v>
      </c>
      <c r="AM682" s="30">
        <f ca="1">SUMIF([1]route!$E$3:$E$10005,E682,[1]!Table1[9])</f>
        <v>0</v>
      </c>
      <c r="AN682" s="30">
        <f ca="1">SUMIF([1]route!$E$3:$E$10005,E682,[1]!Table1[10])</f>
        <v>0</v>
      </c>
      <c r="AO682" s="30">
        <f ca="1">SUMIF([1]route!$E$3:$E$10005,E682,[1]!Table1[11])</f>
        <v>0</v>
      </c>
      <c r="AP682" s="30">
        <f ca="1">SUMIF([1]route!$E$3:$E$10005,E682,[1]!Table1[12])</f>
        <v>0</v>
      </c>
      <c r="AQ682" s="30">
        <f ca="1">SUMIF([1]route!$E$3:$E$10005,E682,[1]!Table1[13])</f>
        <v>0</v>
      </c>
      <c r="AR682" s="30">
        <f ca="1">SUMIF([1]route!$E$3:$E$10005,E682,[1]!Table1[14])</f>
        <v>0</v>
      </c>
      <c r="AS682" s="30">
        <f ca="1">SUMIF([1]route!$E$3:$E$10005,E682,[1]!Table1[15])</f>
        <v>0</v>
      </c>
      <c r="AT682" s="30">
        <f ca="1">SUMIF([1]route!$E$3:$E$10005,E682,[1]!Table1[16])</f>
        <v>0</v>
      </c>
      <c r="AU682" s="30">
        <f ca="1">SUMIF([1]route!$E$3:$E$10005,E682,[1]!Table1[17])</f>
        <v>0</v>
      </c>
      <c r="AV682" s="30">
        <f ca="1">SUMIF([1]route!$E$3:$E$10005,E682,[1]!Table1[18])</f>
        <v>0</v>
      </c>
      <c r="AW682" s="30">
        <f ca="1">SUMIF([1]route!$E$3:$E$10005,E682,[1]!Table1[19])</f>
        <v>0</v>
      </c>
      <c r="AX682" s="30">
        <f ca="1">SUMIF([1]route!$E$3:$E$10005,E682,[1]!Table1[20])</f>
        <v>0</v>
      </c>
      <c r="AY682" s="30">
        <f ca="1">SUMIF([1]route!$E$3:$E$10005,E682,[1]!Table1[21])</f>
        <v>0</v>
      </c>
      <c r="AZ682" s="30">
        <f ca="1">SUMIF([1]route!$E$3:$E$10005,E682,[1]!Table1[22])</f>
        <v>0</v>
      </c>
      <c r="BA682" s="30">
        <f ca="1">SUMIF([1]route!$E$3:$E$10005,E682,[1]!Table1[23])</f>
        <v>0</v>
      </c>
      <c r="BB682" s="30">
        <f ca="1">SUMIF([1]route!$E$3:$E$10005,E682,[1]!Table1[24])</f>
        <v>0</v>
      </c>
      <c r="BC682" s="30">
        <f ca="1">SUMIF([1]route!$E$3:$E$10005,E682,[1]!Table1[25])</f>
        <v>0</v>
      </c>
      <c r="BD682" s="30">
        <f ca="1">SUMIF([1]route!$E$3:$E$10005,E682,[1]!Table1[26])</f>
        <v>0</v>
      </c>
      <c r="BE682" s="30">
        <f ca="1">SUMIF([1]route!$E$3:$E$10005,E682,[1]!Table1[27])</f>
        <v>0</v>
      </c>
      <c r="BF682" s="30">
        <f ca="1">SUMIF([1]route!$E$3:$E$10005,E682,[1]!Table1[28])</f>
        <v>0</v>
      </c>
      <c r="BG682" s="30">
        <f ca="1">SUMIF([1]route!$E$3:$E$10005,E682,[1]!Table1[29])</f>
        <v>0</v>
      </c>
      <c r="BH682" s="30">
        <f ca="1">SUMIF([1]route!$E$3:$E$10005,E682,[1]!Table1[30])</f>
        <v>0</v>
      </c>
      <c r="BI682" s="30">
        <f ca="1">SUMIF([1]route!$E$3:$E$10005,E682,[1]!Table1[31])</f>
        <v>0</v>
      </c>
      <c r="BJ682" s="30">
        <f ca="1">SUMIF([1]route!$E$3:$E$10005,E682,[1]!Table1[Remain PO])</f>
        <v>0</v>
      </c>
      <c r="BK682" s="31">
        <f ca="1">SUMIF([1]route!$E$3:$E$10005,E682,[1]!Table1[N+1])</f>
        <v>0</v>
      </c>
      <c r="BL682" s="31">
        <f ca="1">SUMIF([1]route!$E$3:$E$10005,E682,[1]!Table1[N+2])</f>
        <v>0</v>
      </c>
      <c r="BM682" s="31">
        <f ca="1">SUMIF([1]route!$E$3:$E$10005,E682,[1]!Table1[N+3])</f>
        <v>0</v>
      </c>
      <c r="BN682" s="32">
        <f ca="1">SUMIF([1]route!$E$3:$E$10005,E682,[1]!Table1[N+4])</f>
        <v>0</v>
      </c>
      <c r="BP682" s="37">
        <f t="shared" si="230"/>
        <v>0</v>
      </c>
      <c r="BQ682" s="35">
        <f t="shared" ca="1" si="235"/>
        <v>0</v>
      </c>
      <c r="BR682" s="35">
        <f t="shared" ca="1" si="235"/>
        <v>0</v>
      </c>
      <c r="BS682" s="35">
        <f t="shared" ca="1" si="235"/>
        <v>0</v>
      </c>
      <c r="BT682" s="35">
        <f t="shared" ca="1" si="234"/>
        <v>0</v>
      </c>
      <c r="BU682" s="35">
        <f t="shared" ca="1" si="234"/>
        <v>0</v>
      </c>
      <c r="BV682" s="35">
        <f t="shared" ca="1" si="234"/>
        <v>0</v>
      </c>
      <c r="BW682" s="35">
        <f t="shared" ca="1" si="234"/>
        <v>0</v>
      </c>
      <c r="BX682" s="35">
        <f t="shared" ca="1" si="234"/>
        <v>0</v>
      </c>
      <c r="BY682" s="35">
        <f t="shared" ca="1" si="234"/>
        <v>0</v>
      </c>
      <c r="BZ682" s="35">
        <f t="shared" ca="1" si="234"/>
        <v>0</v>
      </c>
      <c r="CA682" s="35">
        <f t="shared" ca="1" si="234"/>
        <v>0</v>
      </c>
      <c r="CB682" s="35">
        <f t="shared" ca="1" si="234"/>
        <v>0</v>
      </c>
      <c r="CC682" s="35">
        <f t="shared" ca="1" si="234"/>
        <v>0</v>
      </c>
      <c r="CD682" s="35">
        <f t="shared" ca="1" si="234"/>
        <v>0</v>
      </c>
      <c r="CE682" s="35">
        <f t="shared" ca="1" si="234"/>
        <v>0</v>
      </c>
      <c r="CF682" s="35">
        <f t="shared" ca="1" si="233"/>
        <v>0</v>
      </c>
      <c r="CG682" s="35">
        <f t="shared" ca="1" si="233"/>
        <v>0</v>
      </c>
      <c r="CH682" s="35">
        <f t="shared" ca="1" si="233"/>
        <v>0</v>
      </c>
      <c r="CI682" s="35">
        <f t="shared" ca="1" si="233"/>
        <v>0</v>
      </c>
      <c r="CJ682" s="35">
        <f t="shared" ca="1" si="233"/>
        <v>0</v>
      </c>
      <c r="CK682" s="35">
        <f t="shared" ca="1" si="233"/>
        <v>0</v>
      </c>
      <c r="CL682" s="35">
        <f t="shared" ca="1" si="232"/>
        <v>0</v>
      </c>
      <c r="CM682" s="35">
        <f t="shared" ca="1" si="232"/>
        <v>0</v>
      </c>
      <c r="CN682" s="35">
        <f t="shared" ca="1" si="232"/>
        <v>0</v>
      </c>
      <c r="CO682" s="35">
        <f t="shared" ca="1" si="232"/>
        <v>0</v>
      </c>
      <c r="CP682" s="35">
        <f t="shared" ca="1" si="232"/>
        <v>0</v>
      </c>
      <c r="CQ682" s="35">
        <f t="shared" ca="1" si="232"/>
        <v>0</v>
      </c>
      <c r="CR682" s="35">
        <f t="shared" ca="1" si="231"/>
        <v>0</v>
      </c>
      <c r="CS682" s="35">
        <f t="shared" ca="1" si="226"/>
        <v>0</v>
      </c>
      <c r="CT682" s="35">
        <f t="shared" ca="1" si="226"/>
        <v>0</v>
      </c>
      <c r="CU682" s="35">
        <f t="shared" ca="1" si="226"/>
        <v>0</v>
      </c>
      <c r="CV682" s="35">
        <f t="shared" ca="1" si="226"/>
        <v>0</v>
      </c>
      <c r="CW682" s="38">
        <f t="shared" ca="1" si="226"/>
        <v>0</v>
      </c>
      <c r="CX682" s="38">
        <f t="shared" ca="1" si="226"/>
        <v>0</v>
      </c>
      <c r="CY682" s="38">
        <f t="shared" ca="1" si="222"/>
        <v>0</v>
      </c>
      <c r="CZ682" s="39">
        <f t="shared" ca="1" si="222"/>
        <v>0</v>
      </c>
      <c r="DA682" s="35"/>
    </row>
    <row r="683" spans="4:105" x14ac:dyDescent="0.3">
      <c r="D683" s="19"/>
      <c r="E683" s="19"/>
      <c r="F683" s="21"/>
      <c r="G683" s="21"/>
      <c r="H683" s="21"/>
      <c r="I683" s="19"/>
      <c r="J683" s="19"/>
      <c r="K683" s="21"/>
      <c r="L683" s="21"/>
      <c r="M683" s="22"/>
      <c r="N683" s="22"/>
      <c r="O683" s="19"/>
      <c r="P683" s="21"/>
      <c r="Q683" s="62" t="str">
        <f>'Cutting Rules'!AD683</f>
        <v>0------------</v>
      </c>
      <c r="R683" s="23"/>
      <c r="S683" s="24"/>
      <c r="T683" s="78" t="s">
        <v>547</v>
      </c>
      <c r="U683" s="19"/>
      <c r="V683" s="25"/>
      <c r="W683" s="26"/>
      <c r="X683" s="27"/>
      <c r="Y683" s="47"/>
      <c r="Z683" s="121" t="str">
        <f>IFERROR(VLOOKUP(E683,[1]route!$E$3:$BL$10005,59,0),"")&amp;IFERROR(VLOOKUP(E683,[1]route!$E$3:$BL$10005,60,0),"")</f>
        <v/>
      </c>
      <c r="AA683" s="28">
        <f t="shared" si="228"/>
        <v>0</v>
      </c>
      <c r="AB683" s="77">
        <f t="shared" si="229"/>
        <v>0</v>
      </c>
      <c r="AC683" s="4">
        <f t="shared" si="227"/>
        <v>1</v>
      </c>
      <c r="AD683" s="29">
        <v>0</v>
      </c>
      <c r="AE683" s="30">
        <f ca="1">SUMIF([1]route!$E$3:$E$10005,E683,[1]!Table1[1])</f>
        <v>0</v>
      </c>
      <c r="AF683" s="30">
        <f ca="1">SUMIF([1]route!$E$3:$E$10005,E683,[1]!Table1[2])</f>
        <v>0</v>
      </c>
      <c r="AG683" s="30">
        <f ca="1">SUMIF([1]route!$E$3:$E$10005,E683,[1]!Table1[3])</f>
        <v>0</v>
      </c>
      <c r="AH683" s="30">
        <f ca="1">SUMIF([1]route!$E$3:$E$10005,E683,[1]!Table1[4])</f>
        <v>0</v>
      </c>
      <c r="AI683" s="30">
        <f ca="1">SUMIF([1]route!$E$3:$E$10005,E683,[1]!Table1[5])</f>
        <v>0</v>
      </c>
      <c r="AJ683" s="30">
        <f ca="1">SUMIF([1]route!$E$3:$E$10005,E683,[1]!Table1[6])</f>
        <v>0</v>
      </c>
      <c r="AK683" s="30">
        <f ca="1">SUMIF([1]route!$E$3:$E$10005,E683,[1]!Table1[7])</f>
        <v>0</v>
      </c>
      <c r="AL683" s="30">
        <f ca="1">SUMIF([1]route!$E$3:$E$10005,E683,[1]!Table1[8])</f>
        <v>0</v>
      </c>
      <c r="AM683" s="30">
        <f ca="1">SUMIF([1]route!$E$3:$E$10005,E683,[1]!Table1[9])</f>
        <v>0</v>
      </c>
      <c r="AN683" s="30">
        <f ca="1">SUMIF([1]route!$E$3:$E$10005,E683,[1]!Table1[10])</f>
        <v>0</v>
      </c>
      <c r="AO683" s="30">
        <f ca="1">SUMIF([1]route!$E$3:$E$10005,E683,[1]!Table1[11])</f>
        <v>0</v>
      </c>
      <c r="AP683" s="30">
        <f ca="1">SUMIF([1]route!$E$3:$E$10005,E683,[1]!Table1[12])</f>
        <v>0</v>
      </c>
      <c r="AQ683" s="30">
        <f ca="1">SUMIF([1]route!$E$3:$E$10005,E683,[1]!Table1[13])</f>
        <v>0</v>
      </c>
      <c r="AR683" s="30">
        <f ca="1">SUMIF([1]route!$E$3:$E$10005,E683,[1]!Table1[14])</f>
        <v>0</v>
      </c>
      <c r="AS683" s="30">
        <f ca="1">SUMIF([1]route!$E$3:$E$10005,E683,[1]!Table1[15])</f>
        <v>0</v>
      </c>
      <c r="AT683" s="30">
        <f ca="1">SUMIF([1]route!$E$3:$E$10005,E683,[1]!Table1[16])</f>
        <v>0</v>
      </c>
      <c r="AU683" s="30">
        <f ca="1">SUMIF([1]route!$E$3:$E$10005,E683,[1]!Table1[17])</f>
        <v>0</v>
      </c>
      <c r="AV683" s="30">
        <f ca="1">SUMIF([1]route!$E$3:$E$10005,E683,[1]!Table1[18])</f>
        <v>0</v>
      </c>
      <c r="AW683" s="30">
        <f ca="1">SUMIF([1]route!$E$3:$E$10005,E683,[1]!Table1[19])</f>
        <v>0</v>
      </c>
      <c r="AX683" s="30">
        <f ca="1">SUMIF([1]route!$E$3:$E$10005,E683,[1]!Table1[20])</f>
        <v>0</v>
      </c>
      <c r="AY683" s="30">
        <f ca="1">SUMIF([1]route!$E$3:$E$10005,E683,[1]!Table1[21])</f>
        <v>0</v>
      </c>
      <c r="AZ683" s="30">
        <f ca="1">SUMIF([1]route!$E$3:$E$10005,E683,[1]!Table1[22])</f>
        <v>0</v>
      </c>
      <c r="BA683" s="30">
        <f ca="1">SUMIF([1]route!$E$3:$E$10005,E683,[1]!Table1[23])</f>
        <v>0</v>
      </c>
      <c r="BB683" s="30">
        <f ca="1">SUMIF([1]route!$E$3:$E$10005,E683,[1]!Table1[24])</f>
        <v>0</v>
      </c>
      <c r="BC683" s="30">
        <f ca="1">SUMIF([1]route!$E$3:$E$10005,E683,[1]!Table1[25])</f>
        <v>0</v>
      </c>
      <c r="BD683" s="30">
        <f ca="1">SUMIF([1]route!$E$3:$E$10005,E683,[1]!Table1[26])</f>
        <v>0</v>
      </c>
      <c r="BE683" s="30">
        <f ca="1">SUMIF([1]route!$E$3:$E$10005,E683,[1]!Table1[27])</f>
        <v>0</v>
      </c>
      <c r="BF683" s="30">
        <f ca="1">SUMIF([1]route!$E$3:$E$10005,E683,[1]!Table1[28])</f>
        <v>0</v>
      </c>
      <c r="BG683" s="30">
        <f ca="1">SUMIF([1]route!$E$3:$E$10005,E683,[1]!Table1[29])</f>
        <v>0</v>
      </c>
      <c r="BH683" s="30">
        <f ca="1">SUMIF([1]route!$E$3:$E$10005,E683,[1]!Table1[30])</f>
        <v>0</v>
      </c>
      <c r="BI683" s="30">
        <f ca="1">SUMIF([1]route!$E$3:$E$10005,E683,[1]!Table1[31])</f>
        <v>0</v>
      </c>
      <c r="BJ683" s="30">
        <f ca="1">SUMIF([1]route!$E$3:$E$10005,E683,[1]!Table1[Remain PO])</f>
        <v>0</v>
      </c>
      <c r="BK683" s="31">
        <f ca="1">SUMIF([1]route!$E$3:$E$10005,E683,[1]!Table1[N+1])</f>
        <v>0</v>
      </c>
      <c r="BL683" s="31">
        <f ca="1">SUMIF([1]route!$E$3:$E$10005,E683,[1]!Table1[N+2])</f>
        <v>0</v>
      </c>
      <c r="BM683" s="31">
        <f ca="1">SUMIF([1]route!$E$3:$E$10005,E683,[1]!Table1[N+3])</f>
        <v>0</v>
      </c>
      <c r="BN683" s="32">
        <f ca="1">SUMIF([1]route!$E$3:$E$10005,E683,[1]!Table1[N+4])</f>
        <v>0</v>
      </c>
      <c r="BP683" s="37">
        <f t="shared" si="230"/>
        <v>0</v>
      </c>
      <c r="BQ683" s="35">
        <f t="shared" ca="1" si="235"/>
        <v>0</v>
      </c>
      <c r="BR683" s="35">
        <f t="shared" ca="1" si="235"/>
        <v>0</v>
      </c>
      <c r="BS683" s="35">
        <f t="shared" ca="1" si="235"/>
        <v>0</v>
      </c>
      <c r="BT683" s="35">
        <f t="shared" ca="1" si="234"/>
        <v>0</v>
      </c>
      <c r="BU683" s="35">
        <f t="shared" ca="1" si="234"/>
        <v>0</v>
      </c>
      <c r="BV683" s="35">
        <f t="shared" ca="1" si="234"/>
        <v>0</v>
      </c>
      <c r="BW683" s="35">
        <f t="shared" ca="1" si="234"/>
        <v>0</v>
      </c>
      <c r="BX683" s="35">
        <f t="shared" ca="1" si="234"/>
        <v>0</v>
      </c>
      <c r="BY683" s="35">
        <f t="shared" ca="1" si="234"/>
        <v>0</v>
      </c>
      <c r="BZ683" s="35">
        <f t="shared" ca="1" si="234"/>
        <v>0</v>
      </c>
      <c r="CA683" s="35">
        <f t="shared" ca="1" si="234"/>
        <v>0</v>
      </c>
      <c r="CB683" s="35">
        <f t="shared" ca="1" si="234"/>
        <v>0</v>
      </c>
      <c r="CC683" s="35">
        <f t="shared" ca="1" si="234"/>
        <v>0</v>
      </c>
      <c r="CD683" s="35">
        <f t="shared" ca="1" si="234"/>
        <v>0</v>
      </c>
      <c r="CE683" s="35">
        <f t="shared" ca="1" si="234"/>
        <v>0</v>
      </c>
      <c r="CF683" s="35">
        <f t="shared" ca="1" si="233"/>
        <v>0</v>
      </c>
      <c r="CG683" s="35">
        <f t="shared" ca="1" si="233"/>
        <v>0</v>
      </c>
      <c r="CH683" s="35">
        <f t="shared" ca="1" si="233"/>
        <v>0</v>
      </c>
      <c r="CI683" s="35">
        <f t="shared" ca="1" si="233"/>
        <v>0</v>
      </c>
      <c r="CJ683" s="35">
        <f t="shared" ca="1" si="233"/>
        <v>0</v>
      </c>
      <c r="CK683" s="35">
        <f t="shared" ca="1" si="233"/>
        <v>0</v>
      </c>
      <c r="CL683" s="35">
        <f t="shared" ca="1" si="232"/>
        <v>0</v>
      </c>
      <c r="CM683" s="35">
        <f t="shared" ca="1" si="232"/>
        <v>0</v>
      </c>
      <c r="CN683" s="35">
        <f t="shared" ca="1" si="232"/>
        <v>0</v>
      </c>
      <c r="CO683" s="35">
        <f t="shared" ca="1" si="232"/>
        <v>0</v>
      </c>
      <c r="CP683" s="35">
        <f t="shared" ca="1" si="232"/>
        <v>0</v>
      </c>
      <c r="CQ683" s="35">
        <f t="shared" ca="1" si="232"/>
        <v>0</v>
      </c>
      <c r="CR683" s="35">
        <f t="shared" ca="1" si="231"/>
        <v>0</v>
      </c>
      <c r="CS683" s="35">
        <f t="shared" ca="1" si="226"/>
        <v>0</v>
      </c>
      <c r="CT683" s="35">
        <f t="shared" ca="1" si="226"/>
        <v>0</v>
      </c>
      <c r="CU683" s="35">
        <f t="shared" ca="1" si="226"/>
        <v>0</v>
      </c>
      <c r="CV683" s="35">
        <f t="shared" ca="1" si="226"/>
        <v>0</v>
      </c>
      <c r="CW683" s="38">
        <f t="shared" ca="1" si="226"/>
        <v>0</v>
      </c>
      <c r="CX683" s="38">
        <f t="shared" ca="1" si="226"/>
        <v>0</v>
      </c>
      <c r="CY683" s="38">
        <f t="shared" ca="1" si="222"/>
        <v>0</v>
      </c>
      <c r="CZ683" s="39">
        <f t="shared" ca="1" si="222"/>
        <v>0</v>
      </c>
      <c r="DA683" s="35"/>
    </row>
    <row r="684" spans="4:105" x14ac:dyDescent="0.3">
      <c r="D684" s="19"/>
      <c r="E684" s="19"/>
      <c r="F684" s="21"/>
      <c r="G684" s="21"/>
      <c r="H684" s="21"/>
      <c r="I684" s="19"/>
      <c r="J684" s="19"/>
      <c r="K684" s="21"/>
      <c r="L684" s="21"/>
      <c r="M684" s="22"/>
      <c r="N684" s="22"/>
      <c r="O684" s="19"/>
      <c r="P684" s="21"/>
      <c r="Q684" s="62" t="str">
        <f>'Cutting Rules'!AD684</f>
        <v>0------------</v>
      </c>
      <c r="R684" s="23"/>
      <c r="S684" s="24"/>
      <c r="T684" s="78" t="s">
        <v>547</v>
      </c>
      <c r="U684" s="19"/>
      <c r="V684" s="25"/>
      <c r="W684" s="26"/>
      <c r="X684" s="27"/>
      <c r="Y684" s="47"/>
      <c r="Z684" s="121" t="str">
        <f>IFERROR(VLOOKUP(E684,[1]route!$E$3:$BL$10005,59,0),"")&amp;IFERROR(VLOOKUP(E684,[1]route!$E$3:$BL$10005,60,0),"")</f>
        <v/>
      </c>
      <c r="AA684" s="28">
        <f t="shared" si="228"/>
        <v>0</v>
      </c>
      <c r="AB684" s="77">
        <f t="shared" si="229"/>
        <v>0</v>
      </c>
      <c r="AC684" s="4">
        <f t="shared" si="227"/>
        <v>1</v>
      </c>
      <c r="AD684" s="29">
        <v>0</v>
      </c>
      <c r="AE684" s="30">
        <f ca="1">SUMIF([1]route!$E$3:$E$10005,E684,[1]!Table1[1])</f>
        <v>0</v>
      </c>
      <c r="AF684" s="30">
        <f ca="1">SUMIF([1]route!$E$3:$E$10005,E684,[1]!Table1[2])</f>
        <v>0</v>
      </c>
      <c r="AG684" s="30">
        <f ca="1">SUMIF([1]route!$E$3:$E$10005,E684,[1]!Table1[3])</f>
        <v>0</v>
      </c>
      <c r="AH684" s="30">
        <f ca="1">SUMIF([1]route!$E$3:$E$10005,E684,[1]!Table1[4])</f>
        <v>0</v>
      </c>
      <c r="AI684" s="30">
        <f ca="1">SUMIF([1]route!$E$3:$E$10005,E684,[1]!Table1[5])</f>
        <v>0</v>
      </c>
      <c r="AJ684" s="30">
        <f ca="1">SUMIF([1]route!$E$3:$E$10005,E684,[1]!Table1[6])</f>
        <v>0</v>
      </c>
      <c r="AK684" s="30">
        <f ca="1">SUMIF([1]route!$E$3:$E$10005,E684,[1]!Table1[7])</f>
        <v>0</v>
      </c>
      <c r="AL684" s="30">
        <f ca="1">SUMIF([1]route!$E$3:$E$10005,E684,[1]!Table1[8])</f>
        <v>0</v>
      </c>
      <c r="AM684" s="30">
        <f ca="1">SUMIF([1]route!$E$3:$E$10005,E684,[1]!Table1[9])</f>
        <v>0</v>
      </c>
      <c r="AN684" s="30">
        <f ca="1">SUMIF([1]route!$E$3:$E$10005,E684,[1]!Table1[10])</f>
        <v>0</v>
      </c>
      <c r="AO684" s="30">
        <f ca="1">SUMIF([1]route!$E$3:$E$10005,E684,[1]!Table1[11])</f>
        <v>0</v>
      </c>
      <c r="AP684" s="30">
        <f ca="1">SUMIF([1]route!$E$3:$E$10005,E684,[1]!Table1[12])</f>
        <v>0</v>
      </c>
      <c r="AQ684" s="30">
        <f ca="1">SUMIF([1]route!$E$3:$E$10005,E684,[1]!Table1[13])</f>
        <v>0</v>
      </c>
      <c r="AR684" s="30">
        <f ca="1">SUMIF([1]route!$E$3:$E$10005,E684,[1]!Table1[14])</f>
        <v>0</v>
      </c>
      <c r="AS684" s="30">
        <f ca="1">SUMIF([1]route!$E$3:$E$10005,E684,[1]!Table1[15])</f>
        <v>0</v>
      </c>
      <c r="AT684" s="30">
        <f ca="1">SUMIF([1]route!$E$3:$E$10005,E684,[1]!Table1[16])</f>
        <v>0</v>
      </c>
      <c r="AU684" s="30">
        <f ca="1">SUMIF([1]route!$E$3:$E$10005,E684,[1]!Table1[17])</f>
        <v>0</v>
      </c>
      <c r="AV684" s="30">
        <f ca="1">SUMIF([1]route!$E$3:$E$10005,E684,[1]!Table1[18])</f>
        <v>0</v>
      </c>
      <c r="AW684" s="30">
        <f ca="1">SUMIF([1]route!$E$3:$E$10005,E684,[1]!Table1[19])</f>
        <v>0</v>
      </c>
      <c r="AX684" s="30">
        <f ca="1">SUMIF([1]route!$E$3:$E$10005,E684,[1]!Table1[20])</f>
        <v>0</v>
      </c>
      <c r="AY684" s="30">
        <f ca="1">SUMIF([1]route!$E$3:$E$10005,E684,[1]!Table1[21])</f>
        <v>0</v>
      </c>
      <c r="AZ684" s="30">
        <f ca="1">SUMIF([1]route!$E$3:$E$10005,E684,[1]!Table1[22])</f>
        <v>0</v>
      </c>
      <c r="BA684" s="30">
        <f ca="1">SUMIF([1]route!$E$3:$E$10005,E684,[1]!Table1[23])</f>
        <v>0</v>
      </c>
      <c r="BB684" s="30">
        <f ca="1">SUMIF([1]route!$E$3:$E$10005,E684,[1]!Table1[24])</f>
        <v>0</v>
      </c>
      <c r="BC684" s="30">
        <f ca="1">SUMIF([1]route!$E$3:$E$10005,E684,[1]!Table1[25])</f>
        <v>0</v>
      </c>
      <c r="BD684" s="30">
        <f ca="1">SUMIF([1]route!$E$3:$E$10005,E684,[1]!Table1[26])</f>
        <v>0</v>
      </c>
      <c r="BE684" s="30">
        <f ca="1">SUMIF([1]route!$E$3:$E$10005,E684,[1]!Table1[27])</f>
        <v>0</v>
      </c>
      <c r="BF684" s="30">
        <f ca="1">SUMIF([1]route!$E$3:$E$10005,E684,[1]!Table1[28])</f>
        <v>0</v>
      </c>
      <c r="BG684" s="30">
        <f ca="1">SUMIF([1]route!$E$3:$E$10005,E684,[1]!Table1[29])</f>
        <v>0</v>
      </c>
      <c r="BH684" s="30">
        <f ca="1">SUMIF([1]route!$E$3:$E$10005,E684,[1]!Table1[30])</f>
        <v>0</v>
      </c>
      <c r="BI684" s="30">
        <f ca="1">SUMIF([1]route!$E$3:$E$10005,E684,[1]!Table1[31])</f>
        <v>0</v>
      </c>
      <c r="BJ684" s="30">
        <f ca="1">SUMIF([1]route!$E$3:$E$10005,E684,[1]!Table1[Remain PO])</f>
        <v>0</v>
      </c>
      <c r="BK684" s="31">
        <f ca="1">SUMIF([1]route!$E$3:$E$10005,E684,[1]!Table1[N+1])</f>
        <v>0</v>
      </c>
      <c r="BL684" s="31">
        <f ca="1">SUMIF([1]route!$E$3:$E$10005,E684,[1]!Table1[N+2])</f>
        <v>0</v>
      </c>
      <c r="BM684" s="31">
        <f ca="1">SUMIF([1]route!$E$3:$E$10005,E684,[1]!Table1[N+3])</f>
        <v>0</v>
      </c>
      <c r="BN684" s="32">
        <f ca="1">SUMIF([1]route!$E$3:$E$10005,E684,[1]!Table1[N+4])</f>
        <v>0</v>
      </c>
      <c r="BP684" s="37">
        <f t="shared" si="230"/>
        <v>0</v>
      </c>
      <c r="BQ684" s="35">
        <f t="shared" ca="1" si="235"/>
        <v>0</v>
      </c>
      <c r="BR684" s="35">
        <f t="shared" ca="1" si="235"/>
        <v>0</v>
      </c>
      <c r="BS684" s="35">
        <f t="shared" ca="1" si="235"/>
        <v>0</v>
      </c>
      <c r="BT684" s="35">
        <f t="shared" ca="1" si="234"/>
        <v>0</v>
      </c>
      <c r="BU684" s="35">
        <f t="shared" ca="1" si="234"/>
        <v>0</v>
      </c>
      <c r="BV684" s="35">
        <f t="shared" ca="1" si="234"/>
        <v>0</v>
      </c>
      <c r="BW684" s="35">
        <f t="shared" ca="1" si="234"/>
        <v>0</v>
      </c>
      <c r="BX684" s="35">
        <f t="shared" ca="1" si="234"/>
        <v>0</v>
      </c>
      <c r="BY684" s="35">
        <f t="shared" ca="1" si="234"/>
        <v>0</v>
      </c>
      <c r="BZ684" s="35">
        <f t="shared" ca="1" si="234"/>
        <v>0</v>
      </c>
      <c r="CA684" s="35">
        <f t="shared" ca="1" si="234"/>
        <v>0</v>
      </c>
      <c r="CB684" s="35">
        <f t="shared" ca="1" si="234"/>
        <v>0</v>
      </c>
      <c r="CC684" s="35">
        <f t="shared" ca="1" si="234"/>
        <v>0</v>
      </c>
      <c r="CD684" s="35">
        <f t="shared" ca="1" si="234"/>
        <v>0</v>
      </c>
      <c r="CE684" s="35">
        <f t="shared" ca="1" si="234"/>
        <v>0</v>
      </c>
      <c r="CF684" s="35">
        <f t="shared" ca="1" si="233"/>
        <v>0</v>
      </c>
      <c r="CG684" s="35">
        <f t="shared" ca="1" si="233"/>
        <v>0</v>
      </c>
      <c r="CH684" s="35">
        <f t="shared" ca="1" si="233"/>
        <v>0</v>
      </c>
      <c r="CI684" s="35">
        <f t="shared" ca="1" si="233"/>
        <v>0</v>
      </c>
      <c r="CJ684" s="35">
        <f t="shared" ca="1" si="233"/>
        <v>0</v>
      </c>
      <c r="CK684" s="35">
        <f t="shared" ca="1" si="233"/>
        <v>0</v>
      </c>
      <c r="CL684" s="35">
        <f t="shared" ca="1" si="232"/>
        <v>0</v>
      </c>
      <c r="CM684" s="35">
        <f t="shared" ca="1" si="232"/>
        <v>0</v>
      </c>
      <c r="CN684" s="35">
        <f t="shared" ca="1" si="232"/>
        <v>0</v>
      </c>
      <c r="CO684" s="35">
        <f t="shared" ca="1" si="232"/>
        <v>0</v>
      </c>
      <c r="CP684" s="35">
        <f t="shared" ca="1" si="232"/>
        <v>0</v>
      </c>
      <c r="CQ684" s="35">
        <f t="shared" ca="1" si="232"/>
        <v>0</v>
      </c>
      <c r="CR684" s="35">
        <f t="shared" ca="1" si="231"/>
        <v>0</v>
      </c>
      <c r="CS684" s="35">
        <f t="shared" ca="1" si="226"/>
        <v>0</v>
      </c>
      <c r="CT684" s="35">
        <f t="shared" ca="1" si="226"/>
        <v>0</v>
      </c>
      <c r="CU684" s="35">
        <f t="shared" ca="1" si="226"/>
        <v>0</v>
      </c>
      <c r="CV684" s="35">
        <f t="shared" ref="CV684:CZ735" ca="1" si="236">CU684-BJ684</f>
        <v>0</v>
      </c>
      <c r="CW684" s="38">
        <f t="shared" ca="1" si="236"/>
        <v>0</v>
      </c>
      <c r="CX684" s="38">
        <f t="shared" ca="1" si="236"/>
        <v>0</v>
      </c>
      <c r="CY684" s="38">
        <f t="shared" ca="1" si="222"/>
        <v>0</v>
      </c>
      <c r="CZ684" s="39">
        <f t="shared" ca="1" si="222"/>
        <v>0</v>
      </c>
      <c r="DA684" s="35"/>
    </row>
    <row r="685" spans="4:105" x14ac:dyDescent="0.3">
      <c r="D685" s="19"/>
      <c r="E685" s="19"/>
      <c r="F685" s="21"/>
      <c r="G685" s="21"/>
      <c r="H685" s="21"/>
      <c r="I685" s="19"/>
      <c r="J685" s="19"/>
      <c r="K685" s="21"/>
      <c r="L685" s="21"/>
      <c r="M685" s="22"/>
      <c r="N685" s="22"/>
      <c r="O685" s="19"/>
      <c r="P685" s="21"/>
      <c r="Q685" s="62" t="str">
        <f>'Cutting Rules'!AD685</f>
        <v>0------------</v>
      </c>
      <c r="R685" s="23"/>
      <c r="S685" s="24"/>
      <c r="T685" s="78" t="s">
        <v>547</v>
      </c>
      <c r="U685" s="19"/>
      <c r="V685" s="25"/>
      <c r="W685" s="26"/>
      <c r="X685" s="27"/>
      <c r="Y685" s="47"/>
      <c r="Z685" s="121" t="str">
        <f>IFERROR(VLOOKUP(E685,[1]route!$E$3:$BL$10005,59,0),"")&amp;IFERROR(VLOOKUP(E685,[1]route!$E$3:$BL$10005,60,0),"")</f>
        <v/>
      </c>
      <c r="AA685" s="28">
        <f t="shared" si="228"/>
        <v>0</v>
      </c>
      <c r="AB685" s="77">
        <f t="shared" si="229"/>
        <v>0</v>
      </c>
      <c r="AC685" s="4">
        <f t="shared" si="227"/>
        <v>1</v>
      </c>
      <c r="AD685" s="29">
        <v>0</v>
      </c>
      <c r="AE685" s="30">
        <f ca="1">SUMIF([1]route!$E$3:$E$10005,E685,[1]!Table1[1])</f>
        <v>0</v>
      </c>
      <c r="AF685" s="30">
        <f ca="1">SUMIF([1]route!$E$3:$E$10005,E685,[1]!Table1[2])</f>
        <v>0</v>
      </c>
      <c r="AG685" s="30">
        <f ca="1">SUMIF([1]route!$E$3:$E$10005,E685,[1]!Table1[3])</f>
        <v>0</v>
      </c>
      <c r="AH685" s="30">
        <f ca="1">SUMIF([1]route!$E$3:$E$10005,E685,[1]!Table1[4])</f>
        <v>0</v>
      </c>
      <c r="AI685" s="30">
        <f ca="1">SUMIF([1]route!$E$3:$E$10005,E685,[1]!Table1[5])</f>
        <v>0</v>
      </c>
      <c r="AJ685" s="30">
        <f ca="1">SUMIF([1]route!$E$3:$E$10005,E685,[1]!Table1[6])</f>
        <v>0</v>
      </c>
      <c r="AK685" s="30">
        <f ca="1">SUMIF([1]route!$E$3:$E$10005,E685,[1]!Table1[7])</f>
        <v>0</v>
      </c>
      <c r="AL685" s="30">
        <f ca="1">SUMIF([1]route!$E$3:$E$10005,E685,[1]!Table1[8])</f>
        <v>0</v>
      </c>
      <c r="AM685" s="30">
        <f ca="1">SUMIF([1]route!$E$3:$E$10005,E685,[1]!Table1[9])</f>
        <v>0</v>
      </c>
      <c r="AN685" s="30">
        <f ca="1">SUMIF([1]route!$E$3:$E$10005,E685,[1]!Table1[10])</f>
        <v>0</v>
      </c>
      <c r="AO685" s="30">
        <f ca="1">SUMIF([1]route!$E$3:$E$10005,E685,[1]!Table1[11])</f>
        <v>0</v>
      </c>
      <c r="AP685" s="30">
        <f ca="1">SUMIF([1]route!$E$3:$E$10005,E685,[1]!Table1[12])</f>
        <v>0</v>
      </c>
      <c r="AQ685" s="30">
        <f ca="1">SUMIF([1]route!$E$3:$E$10005,E685,[1]!Table1[13])</f>
        <v>0</v>
      </c>
      <c r="AR685" s="30">
        <f ca="1">SUMIF([1]route!$E$3:$E$10005,E685,[1]!Table1[14])</f>
        <v>0</v>
      </c>
      <c r="AS685" s="30">
        <f ca="1">SUMIF([1]route!$E$3:$E$10005,E685,[1]!Table1[15])</f>
        <v>0</v>
      </c>
      <c r="AT685" s="30">
        <f ca="1">SUMIF([1]route!$E$3:$E$10005,E685,[1]!Table1[16])</f>
        <v>0</v>
      </c>
      <c r="AU685" s="30">
        <f ca="1">SUMIF([1]route!$E$3:$E$10005,E685,[1]!Table1[17])</f>
        <v>0</v>
      </c>
      <c r="AV685" s="30">
        <f ca="1">SUMIF([1]route!$E$3:$E$10005,E685,[1]!Table1[18])</f>
        <v>0</v>
      </c>
      <c r="AW685" s="30">
        <f ca="1">SUMIF([1]route!$E$3:$E$10005,E685,[1]!Table1[19])</f>
        <v>0</v>
      </c>
      <c r="AX685" s="30">
        <f ca="1">SUMIF([1]route!$E$3:$E$10005,E685,[1]!Table1[20])</f>
        <v>0</v>
      </c>
      <c r="AY685" s="30">
        <f ca="1">SUMIF([1]route!$E$3:$E$10005,E685,[1]!Table1[21])</f>
        <v>0</v>
      </c>
      <c r="AZ685" s="30">
        <f ca="1">SUMIF([1]route!$E$3:$E$10005,E685,[1]!Table1[22])</f>
        <v>0</v>
      </c>
      <c r="BA685" s="30">
        <f ca="1">SUMIF([1]route!$E$3:$E$10005,E685,[1]!Table1[23])</f>
        <v>0</v>
      </c>
      <c r="BB685" s="30">
        <f ca="1">SUMIF([1]route!$E$3:$E$10005,E685,[1]!Table1[24])</f>
        <v>0</v>
      </c>
      <c r="BC685" s="30">
        <f ca="1">SUMIF([1]route!$E$3:$E$10005,E685,[1]!Table1[25])</f>
        <v>0</v>
      </c>
      <c r="BD685" s="30">
        <f ca="1">SUMIF([1]route!$E$3:$E$10005,E685,[1]!Table1[26])</f>
        <v>0</v>
      </c>
      <c r="BE685" s="30">
        <f ca="1">SUMIF([1]route!$E$3:$E$10005,E685,[1]!Table1[27])</f>
        <v>0</v>
      </c>
      <c r="BF685" s="30">
        <f ca="1">SUMIF([1]route!$E$3:$E$10005,E685,[1]!Table1[28])</f>
        <v>0</v>
      </c>
      <c r="BG685" s="30">
        <f ca="1">SUMIF([1]route!$E$3:$E$10005,E685,[1]!Table1[29])</f>
        <v>0</v>
      </c>
      <c r="BH685" s="30">
        <f ca="1">SUMIF([1]route!$E$3:$E$10005,E685,[1]!Table1[30])</f>
        <v>0</v>
      </c>
      <c r="BI685" s="30">
        <f ca="1">SUMIF([1]route!$E$3:$E$10005,E685,[1]!Table1[31])</f>
        <v>0</v>
      </c>
      <c r="BJ685" s="30">
        <f ca="1">SUMIF([1]route!$E$3:$E$10005,E685,[1]!Table1[Remain PO])</f>
        <v>0</v>
      </c>
      <c r="BK685" s="31">
        <f ca="1">SUMIF([1]route!$E$3:$E$10005,E685,[1]!Table1[N+1])</f>
        <v>0</v>
      </c>
      <c r="BL685" s="31">
        <f ca="1">SUMIF([1]route!$E$3:$E$10005,E685,[1]!Table1[N+2])</f>
        <v>0</v>
      </c>
      <c r="BM685" s="31">
        <f ca="1">SUMIF([1]route!$E$3:$E$10005,E685,[1]!Table1[N+3])</f>
        <v>0</v>
      </c>
      <c r="BN685" s="32">
        <f ca="1">SUMIF([1]route!$E$3:$E$10005,E685,[1]!Table1[N+4])</f>
        <v>0</v>
      </c>
      <c r="BP685" s="37">
        <f t="shared" si="230"/>
        <v>0</v>
      </c>
      <c r="BQ685" s="35">
        <f t="shared" ca="1" si="235"/>
        <v>0</v>
      </c>
      <c r="BR685" s="35">
        <f t="shared" ca="1" si="235"/>
        <v>0</v>
      </c>
      <c r="BS685" s="35">
        <f t="shared" ca="1" si="235"/>
        <v>0</v>
      </c>
      <c r="BT685" s="35">
        <f t="shared" ca="1" si="234"/>
        <v>0</v>
      </c>
      <c r="BU685" s="35">
        <f t="shared" ca="1" si="234"/>
        <v>0</v>
      </c>
      <c r="BV685" s="35">
        <f t="shared" ca="1" si="234"/>
        <v>0</v>
      </c>
      <c r="BW685" s="35">
        <f t="shared" ca="1" si="234"/>
        <v>0</v>
      </c>
      <c r="BX685" s="35">
        <f t="shared" ca="1" si="234"/>
        <v>0</v>
      </c>
      <c r="BY685" s="35">
        <f t="shared" ca="1" si="234"/>
        <v>0</v>
      </c>
      <c r="BZ685" s="35">
        <f t="shared" ca="1" si="234"/>
        <v>0</v>
      </c>
      <c r="CA685" s="35">
        <f t="shared" ca="1" si="234"/>
        <v>0</v>
      </c>
      <c r="CB685" s="35">
        <f t="shared" ca="1" si="234"/>
        <v>0</v>
      </c>
      <c r="CC685" s="35">
        <f t="shared" ca="1" si="234"/>
        <v>0</v>
      </c>
      <c r="CD685" s="35">
        <f t="shared" ca="1" si="234"/>
        <v>0</v>
      </c>
      <c r="CE685" s="35">
        <f t="shared" ca="1" si="234"/>
        <v>0</v>
      </c>
      <c r="CF685" s="35">
        <f t="shared" ca="1" si="233"/>
        <v>0</v>
      </c>
      <c r="CG685" s="35">
        <f t="shared" ca="1" si="233"/>
        <v>0</v>
      </c>
      <c r="CH685" s="35">
        <f t="shared" ca="1" si="233"/>
        <v>0</v>
      </c>
      <c r="CI685" s="35">
        <f t="shared" ca="1" si="233"/>
        <v>0</v>
      </c>
      <c r="CJ685" s="35">
        <f t="shared" ca="1" si="233"/>
        <v>0</v>
      </c>
      <c r="CK685" s="35">
        <f t="shared" ca="1" si="233"/>
        <v>0</v>
      </c>
      <c r="CL685" s="35">
        <f t="shared" ca="1" si="232"/>
        <v>0</v>
      </c>
      <c r="CM685" s="35">
        <f t="shared" ca="1" si="232"/>
        <v>0</v>
      </c>
      <c r="CN685" s="35">
        <f t="shared" ca="1" si="232"/>
        <v>0</v>
      </c>
      <c r="CO685" s="35">
        <f t="shared" ca="1" si="232"/>
        <v>0</v>
      </c>
      <c r="CP685" s="35">
        <f t="shared" ca="1" si="232"/>
        <v>0</v>
      </c>
      <c r="CQ685" s="35">
        <f t="shared" ca="1" si="232"/>
        <v>0</v>
      </c>
      <c r="CR685" s="35">
        <f t="shared" ca="1" si="231"/>
        <v>0</v>
      </c>
      <c r="CS685" s="35">
        <f t="shared" ca="1" si="231"/>
        <v>0</v>
      </c>
      <c r="CT685" s="35">
        <f t="shared" ca="1" si="231"/>
        <v>0</v>
      </c>
      <c r="CU685" s="35">
        <f t="shared" ca="1" si="231"/>
        <v>0</v>
      </c>
      <c r="CV685" s="35">
        <f t="shared" ca="1" si="236"/>
        <v>0</v>
      </c>
      <c r="CW685" s="38">
        <f t="shared" ca="1" si="236"/>
        <v>0</v>
      </c>
      <c r="CX685" s="38">
        <f t="shared" ca="1" si="236"/>
        <v>0</v>
      </c>
      <c r="CY685" s="38">
        <f t="shared" ca="1" si="236"/>
        <v>0</v>
      </c>
      <c r="CZ685" s="39">
        <f t="shared" ca="1" si="236"/>
        <v>0</v>
      </c>
      <c r="DA685" s="35"/>
    </row>
    <row r="686" spans="4:105" x14ac:dyDescent="0.3">
      <c r="D686" s="19"/>
      <c r="E686" s="19"/>
      <c r="F686" s="21"/>
      <c r="G686" s="21"/>
      <c r="H686" s="21"/>
      <c r="I686" s="19"/>
      <c r="J686" s="19"/>
      <c r="K686" s="21"/>
      <c r="L686" s="21"/>
      <c r="M686" s="22"/>
      <c r="N686" s="22"/>
      <c r="O686" s="19"/>
      <c r="P686" s="21"/>
      <c r="Q686" s="62" t="str">
        <f>'Cutting Rules'!AD686</f>
        <v>0------------</v>
      </c>
      <c r="R686" s="23"/>
      <c r="S686" s="24"/>
      <c r="T686" s="78" t="s">
        <v>547</v>
      </c>
      <c r="U686" s="19"/>
      <c r="V686" s="25"/>
      <c r="W686" s="26"/>
      <c r="X686" s="27"/>
      <c r="Y686" s="47"/>
      <c r="Z686" s="121" t="str">
        <f>IFERROR(VLOOKUP(E686,[1]route!$E$3:$BL$10005,59,0),"")&amp;IFERROR(VLOOKUP(E686,[1]route!$E$3:$BL$10005,60,0),"")</f>
        <v/>
      </c>
      <c r="AA686" s="28">
        <f t="shared" si="228"/>
        <v>0</v>
      </c>
      <c r="AB686" s="77">
        <f t="shared" si="229"/>
        <v>0</v>
      </c>
      <c r="AC686" s="4">
        <f t="shared" si="227"/>
        <v>1</v>
      </c>
      <c r="AD686" s="29">
        <v>0</v>
      </c>
      <c r="AE686" s="30">
        <f ca="1">SUMIF([1]route!$E$3:$E$10005,E686,[1]!Table1[1])</f>
        <v>0</v>
      </c>
      <c r="AF686" s="30">
        <f ca="1">SUMIF([1]route!$E$3:$E$10005,E686,[1]!Table1[2])</f>
        <v>0</v>
      </c>
      <c r="AG686" s="30">
        <f ca="1">SUMIF([1]route!$E$3:$E$10005,E686,[1]!Table1[3])</f>
        <v>0</v>
      </c>
      <c r="AH686" s="30">
        <f ca="1">SUMIF([1]route!$E$3:$E$10005,E686,[1]!Table1[4])</f>
        <v>0</v>
      </c>
      <c r="AI686" s="30">
        <f ca="1">SUMIF([1]route!$E$3:$E$10005,E686,[1]!Table1[5])</f>
        <v>0</v>
      </c>
      <c r="AJ686" s="30">
        <f ca="1">SUMIF([1]route!$E$3:$E$10005,E686,[1]!Table1[6])</f>
        <v>0</v>
      </c>
      <c r="AK686" s="30">
        <f ca="1">SUMIF([1]route!$E$3:$E$10005,E686,[1]!Table1[7])</f>
        <v>0</v>
      </c>
      <c r="AL686" s="30">
        <f ca="1">SUMIF([1]route!$E$3:$E$10005,E686,[1]!Table1[8])</f>
        <v>0</v>
      </c>
      <c r="AM686" s="30">
        <f ca="1">SUMIF([1]route!$E$3:$E$10005,E686,[1]!Table1[9])</f>
        <v>0</v>
      </c>
      <c r="AN686" s="30">
        <f ca="1">SUMIF([1]route!$E$3:$E$10005,E686,[1]!Table1[10])</f>
        <v>0</v>
      </c>
      <c r="AO686" s="30">
        <f ca="1">SUMIF([1]route!$E$3:$E$10005,E686,[1]!Table1[11])</f>
        <v>0</v>
      </c>
      <c r="AP686" s="30">
        <f ca="1">SUMIF([1]route!$E$3:$E$10005,E686,[1]!Table1[12])</f>
        <v>0</v>
      </c>
      <c r="AQ686" s="30">
        <f ca="1">SUMIF([1]route!$E$3:$E$10005,E686,[1]!Table1[13])</f>
        <v>0</v>
      </c>
      <c r="AR686" s="30">
        <f ca="1">SUMIF([1]route!$E$3:$E$10005,E686,[1]!Table1[14])</f>
        <v>0</v>
      </c>
      <c r="AS686" s="30">
        <f ca="1">SUMIF([1]route!$E$3:$E$10005,E686,[1]!Table1[15])</f>
        <v>0</v>
      </c>
      <c r="AT686" s="30">
        <f ca="1">SUMIF([1]route!$E$3:$E$10005,E686,[1]!Table1[16])</f>
        <v>0</v>
      </c>
      <c r="AU686" s="30">
        <f ca="1">SUMIF([1]route!$E$3:$E$10005,E686,[1]!Table1[17])</f>
        <v>0</v>
      </c>
      <c r="AV686" s="30">
        <f ca="1">SUMIF([1]route!$E$3:$E$10005,E686,[1]!Table1[18])</f>
        <v>0</v>
      </c>
      <c r="AW686" s="30">
        <f ca="1">SUMIF([1]route!$E$3:$E$10005,E686,[1]!Table1[19])</f>
        <v>0</v>
      </c>
      <c r="AX686" s="30">
        <f ca="1">SUMIF([1]route!$E$3:$E$10005,E686,[1]!Table1[20])</f>
        <v>0</v>
      </c>
      <c r="AY686" s="30">
        <f ca="1">SUMIF([1]route!$E$3:$E$10005,E686,[1]!Table1[21])</f>
        <v>0</v>
      </c>
      <c r="AZ686" s="30">
        <f ca="1">SUMIF([1]route!$E$3:$E$10005,E686,[1]!Table1[22])</f>
        <v>0</v>
      </c>
      <c r="BA686" s="30">
        <f ca="1">SUMIF([1]route!$E$3:$E$10005,E686,[1]!Table1[23])</f>
        <v>0</v>
      </c>
      <c r="BB686" s="30">
        <f ca="1">SUMIF([1]route!$E$3:$E$10005,E686,[1]!Table1[24])</f>
        <v>0</v>
      </c>
      <c r="BC686" s="30">
        <f ca="1">SUMIF([1]route!$E$3:$E$10005,E686,[1]!Table1[25])</f>
        <v>0</v>
      </c>
      <c r="BD686" s="30">
        <f ca="1">SUMIF([1]route!$E$3:$E$10005,E686,[1]!Table1[26])</f>
        <v>0</v>
      </c>
      <c r="BE686" s="30">
        <f ca="1">SUMIF([1]route!$E$3:$E$10005,E686,[1]!Table1[27])</f>
        <v>0</v>
      </c>
      <c r="BF686" s="30">
        <f ca="1">SUMIF([1]route!$E$3:$E$10005,E686,[1]!Table1[28])</f>
        <v>0</v>
      </c>
      <c r="BG686" s="30">
        <f ca="1">SUMIF([1]route!$E$3:$E$10005,E686,[1]!Table1[29])</f>
        <v>0</v>
      </c>
      <c r="BH686" s="30">
        <f ca="1">SUMIF([1]route!$E$3:$E$10005,E686,[1]!Table1[30])</f>
        <v>0</v>
      </c>
      <c r="BI686" s="30">
        <f ca="1">SUMIF([1]route!$E$3:$E$10005,E686,[1]!Table1[31])</f>
        <v>0</v>
      </c>
      <c r="BJ686" s="30">
        <f ca="1">SUMIF([1]route!$E$3:$E$10005,E686,[1]!Table1[Remain PO])</f>
        <v>0</v>
      </c>
      <c r="BK686" s="31">
        <f ca="1">SUMIF([1]route!$E$3:$E$10005,E686,[1]!Table1[N+1])</f>
        <v>0</v>
      </c>
      <c r="BL686" s="31">
        <f ca="1">SUMIF([1]route!$E$3:$E$10005,E686,[1]!Table1[N+2])</f>
        <v>0</v>
      </c>
      <c r="BM686" s="31">
        <f ca="1">SUMIF([1]route!$E$3:$E$10005,E686,[1]!Table1[N+3])</f>
        <v>0</v>
      </c>
      <c r="BN686" s="32">
        <f ca="1">SUMIF([1]route!$E$3:$E$10005,E686,[1]!Table1[N+4])</f>
        <v>0</v>
      </c>
      <c r="BP686" s="37">
        <f t="shared" si="230"/>
        <v>0</v>
      </c>
      <c r="BQ686" s="35">
        <f t="shared" ca="1" si="235"/>
        <v>0</v>
      </c>
      <c r="BR686" s="35">
        <f t="shared" ca="1" si="235"/>
        <v>0</v>
      </c>
      <c r="BS686" s="35">
        <f t="shared" ca="1" si="235"/>
        <v>0</v>
      </c>
      <c r="BT686" s="35">
        <f t="shared" ca="1" si="234"/>
        <v>0</v>
      </c>
      <c r="BU686" s="35">
        <f t="shared" ca="1" si="234"/>
        <v>0</v>
      </c>
      <c r="BV686" s="35">
        <f t="shared" ca="1" si="234"/>
        <v>0</v>
      </c>
      <c r="BW686" s="35">
        <f t="shared" ca="1" si="234"/>
        <v>0</v>
      </c>
      <c r="BX686" s="35">
        <f t="shared" ca="1" si="234"/>
        <v>0</v>
      </c>
      <c r="BY686" s="35">
        <f t="shared" ca="1" si="234"/>
        <v>0</v>
      </c>
      <c r="BZ686" s="35">
        <f t="shared" ca="1" si="234"/>
        <v>0</v>
      </c>
      <c r="CA686" s="35">
        <f t="shared" ca="1" si="234"/>
        <v>0</v>
      </c>
      <c r="CB686" s="35">
        <f t="shared" ca="1" si="234"/>
        <v>0</v>
      </c>
      <c r="CC686" s="35">
        <f t="shared" ca="1" si="234"/>
        <v>0</v>
      </c>
      <c r="CD686" s="35">
        <f t="shared" ca="1" si="234"/>
        <v>0</v>
      </c>
      <c r="CE686" s="35">
        <f t="shared" ca="1" si="234"/>
        <v>0</v>
      </c>
      <c r="CF686" s="35">
        <f t="shared" ca="1" si="233"/>
        <v>0</v>
      </c>
      <c r="CG686" s="35">
        <f t="shared" ca="1" si="233"/>
        <v>0</v>
      </c>
      <c r="CH686" s="35">
        <f t="shared" ca="1" si="233"/>
        <v>0</v>
      </c>
      <c r="CI686" s="35">
        <f t="shared" ca="1" si="233"/>
        <v>0</v>
      </c>
      <c r="CJ686" s="35">
        <f t="shared" ca="1" si="233"/>
        <v>0</v>
      </c>
      <c r="CK686" s="35">
        <f t="shared" ca="1" si="233"/>
        <v>0</v>
      </c>
      <c r="CL686" s="35">
        <f t="shared" ca="1" si="232"/>
        <v>0</v>
      </c>
      <c r="CM686" s="35">
        <f t="shared" ca="1" si="232"/>
        <v>0</v>
      </c>
      <c r="CN686" s="35">
        <f t="shared" ca="1" si="232"/>
        <v>0</v>
      </c>
      <c r="CO686" s="35">
        <f t="shared" ca="1" si="232"/>
        <v>0</v>
      </c>
      <c r="CP686" s="35">
        <f t="shared" ca="1" si="232"/>
        <v>0</v>
      </c>
      <c r="CQ686" s="35">
        <f t="shared" ca="1" si="232"/>
        <v>0</v>
      </c>
      <c r="CR686" s="35">
        <f t="shared" ca="1" si="231"/>
        <v>0</v>
      </c>
      <c r="CS686" s="35">
        <f t="shared" ca="1" si="231"/>
        <v>0</v>
      </c>
      <c r="CT686" s="35">
        <f t="shared" ca="1" si="231"/>
        <v>0</v>
      </c>
      <c r="CU686" s="35">
        <f t="shared" ca="1" si="231"/>
        <v>0</v>
      </c>
      <c r="CV686" s="35">
        <f t="shared" ca="1" si="236"/>
        <v>0</v>
      </c>
      <c r="CW686" s="38">
        <f t="shared" ca="1" si="236"/>
        <v>0</v>
      </c>
      <c r="CX686" s="38">
        <f t="shared" ca="1" si="236"/>
        <v>0</v>
      </c>
      <c r="CY686" s="38">
        <f t="shared" ca="1" si="236"/>
        <v>0</v>
      </c>
      <c r="CZ686" s="39">
        <f t="shared" ca="1" si="236"/>
        <v>0</v>
      </c>
      <c r="DA686" s="35"/>
    </row>
    <row r="687" spans="4:105" x14ac:dyDescent="0.3">
      <c r="D687" s="19"/>
      <c r="E687" s="19"/>
      <c r="F687" s="21"/>
      <c r="G687" s="21"/>
      <c r="H687" s="21"/>
      <c r="I687" s="19"/>
      <c r="J687" s="19"/>
      <c r="K687" s="21"/>
      <c r="L687" s="21"/>
      <c r="M687" s="22"/>
      <c r="N687" s="22"/>
      <c r="O687" s="19"/>
      <c r="P687" s="21"/>
      <c r="Q687" s="62" t="str">
        <f>'Cutting Rules'!AD687</f>
        <v>0------------</v>
      </c>
      <c r="R687" s="23"/>
      <c r="S687" s="24"/>
      <c r="T687" s="78" t="s">
        <v>547</v>
      </c>
      <c r="U687" s="19"/>
      <c r="V687" s="25"/>
      <c r="W687" s="26"/>
      <c r="X687" s="27"/>
      <c r="Y687" s="47"/>
      <c r="Z687" s="121" t="str">
        <f>IFERROR(VLOOKUP(E687,[1]route!$E$3:$BL$10005,59,0),"")&amp;IFERROR(VLOOKUP(E687,[1]route!$E$3:$BL$10005,60,0),"")</f>
        <v/>
      </c>
      <c r="AA687" s="28">
        <f t="shared" si="228"/>
        <v>0</v>
      </c>
      <c r="AB687" s="77">
        <f t="shared" si="229"/>
        <v>0</v>
      </c>
      <c r="AC687" s="4">
        <f t="shared" si="227"/>
        <v>1</v>
      </c>
      <c r="AD687" s="29">
        <v>0</v>
      </c>
      <c r="AE687" s="30">
        <f ca="1">SUMIF([1]route!$E$3:$E$10005,E687,[1]!Table1[1])</f>
        <v>0</v>
      </c>
      <c r="AF687" s="30">
        <f ca="1">SUMIF([1]route!$E$3:$E$10005,E687,[1]!Table1[2])</f>
        <v>0</v>
      </c>
      <c r="AG687" s="30">
        <f ca="1">SUMIF([1]route!$E$3:$E$10005,E687,[1]!Table1[3])</f>
        <v>0</v>
      </c>
      <c r="AH687" s="30">
        <f ca="1">SUMIF([1]route!$E$3:$E$10005,E687,[1]!Table1[4])</f>
        <v>0</v>
      </c>
      <c r="AI687" s="30">
        <f ca="1">SUMIF([1]route!$E$3:$E$10005,E687,[1]!Table1[5])</f>
        <v>0</v>
      </c>
      <c r="AJ687" s="30">
        <f ca="1">SUMIF([1]route!$E$3:$E$10005,E687,[1]!Table1[6])</f>
        <v>0</v>
      </c>
      <c r="AK687" s="30">
        <f ca="1">SUMIF([1]route!$E$3:$E$10005,E687,[1]!Table1[7])</f>
        <v>0</v>
      </c>
      <c r="AL687" s="30">
        <f ca="1">SUMIF([1]route!$E$3:$E$10005,E687,[1]!Table1[8])</f>
        <v>0</v>
      </c>
      <c r="AM687" s="30">
        <f ca="1">SUMIF([1]route!$E$3:$E$10005,E687,[1]!Table1[9])</f>
        <v>0</v>
      </c>
      <c r="AN687" s="30">
        <f ca="1">SUMIF([1]route!$E$3:$E$10005,E687,[1]!Table1[10])</f>
        <v>0</v>
      </c>
      <c r="AO687" s="30">
        <f ca="1">SUMIF([1]route!$E$3:$E$10005,E687,[1]!Table1[11])</f>
        <v>0</v>
      </c>
      <c r="AP687" s="30">
        <f ca="1">SUMIF([1]route!$E$3:$E$10005,E687,[1]!Table1[12])</f>
        <v>0</v>
      </c>
      <c r="AQ687" s="30">
        <f ca="1">SUMIF([1]route!$E$3:$E$10005,E687,[1]!Table1[13])</f>
        <v>0</v>
      </c>
      <c r="AR687" s="30">
        <f ca="1">SUMIF([1]route!$E$3:$E$10005,E687,[1]!Table1[14])</f>
        <v>0</v>
      </c>
      <c r="AS687" s="30">
        <f ca="1">SUMIF([1]route!$E$3:$E$10005,E687,[1]!Table1[15])</f>
        <v>0</v>
      </c>
      <c r="AT687" s="30">
        <f ca="1">SUMIF([1]route!$E$3:$E$10005,E687,[1]!Table1[16])</f>
        <v>0</v>
      </c>
      <c r="AU687" s="30">
        <f ca="1">SUMIF([1]route!$E$3:$E$10005,E687,[1]!Table1[17])</f>
        <v>0</v>
      </c>
      <c r="AV687" s="30">
        <f ca="1">SUMIF([1]route!$E$3:$E$10005,E687,[1]!Table1[18])</f>
        <v>0</v>
      </c>
      <c r="AW687" s="30">
        <f ca="1">SUMIF([1]route!$E$3:$E$10005,E687,[1]!Table1[19])</f>
        <v>0</v>
      </c>
      <c r="AX687" s="30">
        <f ca="1">SUMIF([1]route!$E$3:$E$10005,E687,[1]!Table1[20])</f>
        <v>0</v>
      </c>
      <c r="AY687" s="30">
        <f ca="1">SUMIF([1]route!$E$3:$E$10005,E687,[1]!Table1[21])</f>
        <v>0</v>
      </c>
      <c r="AZ687" s="30">
        <f ca="1">SUMIF([1]route!$E$3:$E$10005,E687,[1]!Table1[22])</f>
        <v>0</v>
      </c>
      <c r="BA687" s="30">
        <f ca="1">SUMIF([1]route!$E$3:$E$10005,E687,[1]!Table1[23])</f>
        <v>0</v>
      </c>
      <c r="BB687" s="30">
        <f ca="1">SUMIF([1]route!$E$3:$E$10005,E687,[1]!Table1[24])</f>
        <v>0</v>
      </c>
      <c r="BC687" s="30">
        <f ca="1">SUMIF([1]route!$E$3:$E$10005,E687,[1]!Table1[25])</f>
        <v>0</v>
      </c>
      <c r="BD687" s="30">
        <f ca="1">SUMIF([1]route!$E$3:$E$10005,E687,[1]!Table1[26])</f>
        <v>0</v>
      </c>
      <c r="BE687" s="30">
        <f ca="1">SUMIF([1]route!$E$3:$E$10005,E687,[1]!Table1[27])</f>
        <v>0</v>
      </c>
      <c r="BF687" s="30">
        <f ca="1">SUMIF([1]route!$E$3:$E$10005,E687,[1]!Table1[28])</f>
        <v>0</v>
      </c>
      <c r="BG687" s="30">
        <f ca="1">SUMIF([1]route!$E$3:$E$10005,E687,[1]!Table1[29])</f>
        <v>0</v>
      </c>
      <c r="BH687" s="30">
        <f ca="1">SUMIF([1]route!$E$3:$E$10005,E687,[1]!Table1[30])</f>
        <v>0</v>
      </c>
      <c r="BI687" s="30">
        <f ca="1">SUMIF([1]route!$E$3:$E$10005,E687,[1]!Table1[31])</f>
        <v>0</v>
      </c>
      <c r="BJ687" s="30">
        <f ca="1">SUMIF([1]route!$E$3:$E$10005,E687,[1]!Table1[Remain PO])</f>
        <v>0</v>
      </c>
      <c r="BK687" s="31">
        <f ca="1">SUMIF([1]route!$E$3:$E$10005,E687,[1]!Table1[N+1])</f>
        <v>0</v>
      </c>
      <c r="BL687" s="31">
        <f ca="1">SUMIF([1]route!$E$3:$E$10005,E687,[1]!Table1[N+2])</f>
        <v>0</v>
      </c>
      <c r="BM687" s="31">
        <f ca="1">SUMIF([1]route!$E$3:$E$10005,E687,[1]!Table1[N+3])</f>
        <v>0</v>
      </c>
      <c r="BN687" s="32">
        <f ca="1">SUMIF([1]route!$E$3:$E$10005,E687,[1]!Table1[N+4])</f>
        <v>0</v>
      </c>
      <c r="BP687" s="37">
        <f t="shared" si="230"/>
        <v>0</v>
      </c>
      <c r="BQ687" s="35">
        <f t="shared" ca="1" si="235"/>
        <v>0</v>
      </c>
      <c r="BR687" s="35">
        <f t="shared" ca="1" si="235"/>
        <v>0</v>
      </c>
      <c r="BS687" s="35">
        <f t="shared" ca="1" si="235"/>
        <v>0</v>
      </c>
      <c r="BT687" s="35">
        <f t="shared" ca="1" si="234"/>
        <v>0</v>
      </c>
      <c r="BU687" s="35">
        <f t="shared" ca="1" si="234"/>
        <v>0</v>
      </c>
      <c r="BV687" s="35">
        <f t="shared" ca="1" si="234"/>
        <v>0</v>
      </c>
      <c r="BW687" s="35">
        <f t="shared" ca="1" si="234"/>
        <v>0</v>
      </c>
      <c r="BX687" s="35">
        <f t="shared" ca="1" si="234"/>
        <v>0</v>
      </c>
      <c r="BY687" s="35">
        <f t="shared" ca="1" si="234"/>
        <v>0</v>
      </c>
      <c r="BZ687" s="35">
        <f t="shared" ca="1" si="234"/>
        <v>0</v>
      </c>
      <c r="CA687" s="35">
        <f t="shared" ca="1" si="234"/>
        <v>0</v>
      </c>
      <c r="CB687" s="35">
        <f t="shared" ca="1" si="234"/>
        <v>0</v>
      </c>
      <c r="CC687" s="35">
        <f t="shared" ca="1" si="234"/>
        <v>0</v>
      </c>
      <c r="CD687" s="35">
        <f t="shared" ca="1" si="234"/>
        <v>0</v>
      </c>
      <c r="CE687" s="35">
        <f t="shared" ca="1" si="234"/>
        <v>0</v>
      </c>
      <c r="CF687" s="35">
        <f t="shared" ca="1" si="233"/>
        <v>0</v>
      </c>
      <c r="CG687" s="35">
        <f t="shared" ca="1" si="233"/>
        <v>0</v>
      </c>
      <c r="CH687" s="35">
        <f t="shared" ca="1" si="233"/>
        <v>0</v>
      </c>
      <c r="CI687" s="35">
        <f t="shared" ca="1" si="233"/>
        <v>0</v>
      </c>
      <c r="CJ687" s="35">
        <f t="shared" ca="1" si="233"/>
        <v>0</v>
      </c>
      <c r="CK687" s="35">
        <f t="shared" ca="1" si="233"/>
        <v>0</v>
      </c>
      <c r="CL687" s="35">
        <f t="shared" ca="1" si="232"/>
        <v>0</v>
      </c>
      <c r="CM687" s="35">
        <f t="shared" ca="1" si="232"/>
        <v>0</v>
      </c>
      <c r="CN687" s="35">
        <f t="shared" ca="1" si="232"/>
        <v>0</v>
      </c>
      <c r="CO687" s="35">
        <f t="shared" ca="1" si="232"/>
        <v>0</v>
      </c>
      <c r="CP687" s="35">
        <f t="shared" ca="1" si="232"/>
        <v>0</v>
      </c>
      <c r="CQ687" s="35">
        <f t="shared" ca="1" si="232"/>
        <v>0</v>
      </c>
      <c r="CR687" s="35">
        <f t="shared" ca="1" si="231"/>
        <v>0</v>
      </c>
      <c r="CS687" s="35">
        <f t="shared" ca="1" si="231"/>
        <v>0</v>
      </c>
      <c r="CT687" s="35">
        <f t="shared" ca="1" si="231"/>
        <v>0</v>
      </c>
      <c r="CU687" s="35">
        <f t="shared" ca="1" si="231"/>
        <v>0</v>
      </c>
      <c r="CV687" s="35">
        <f t="shared" ca="1" si="236"/>
        <v>0</v>
      </c>
      <c r="CW687" s="38">
        <f t="shared" ca="1" si="236"/>
        <v>0</v>
      </c>
      <c r="CX687" s="38">
        <f t="shared" ca="1" si="236"/>
        <v>0</v>
      </c>
      <c r="CY687" s="38">
        <f t="shared" ca="1" si="236"/>
        <v>0</v>
      </c>
      <c r="CZ687" s="39">
        <f t="shared" ca="1" si="236"/>
        <v>0</v>
      </c>
      <c r="DA687" s="35"/>
    </row>
    <row r="688" spans="4:105" x14ac:dyDescent="0.3">
      <c r="D688" s="19"/>
      <c r="E688" s="19"/>
      <c r="F688" s="21"/>
      <c r="G688" s="21"/>
      <c r="H688" s="21"/>
      <c r="I688" s="19"/>
      <c r="J688" s="19"/>
      <c r="K688" s="21"/>
      <c r="L688" s="21"/>
      <c r="M688" s="22"/>
      <c r="N688" s="22"/>
      <c r="O688" s="19"/>
      <c r="P688" s="21"/>
      <c r="Q688" s="62" t="str">
        <f>'Cutting Rules'!AD688</f>
        <v>0------------</v>
      </c>
      <c r="R688" s="23"/>
      <c r="S688" s="24"/>
      <c r="T688" s="78" t="s">
        <v>547</v>
      </c>
      <c r="U688" s="19"/>
      <c r="V688" s="25"/>
      <c r="W688" s="26"/>
      <c r="X688" s="27"/>
      <c r="Y688" s="47"/>
      <c r="Z688" s="121" t="str">
        <f>IFERROR(VLOOKUP(E688,[1]route!$E$3:$BL$10005,59,0),"")&amp;IFERROR(VLOOKUP(E688,[1]route!$E$3:$BL$10005,60,0),"")</f>
        <v/>
      </c>
      <c r="AA688" s="28">
        <f t="shared" si="228"/>
        <v>0</v>
      </c>
      <c r="AB688" s="77">
        <f t="shared" si="229"/>
        <v>0</v>
      </c>
      <c r="AC688" s="4">
        <f t="shared" si="227"/>
        <v>1</v>
      </c>
      <c r="AD688" s="29">
        <v>0</v>
      </c>
      <c r="AE688" s="30">
        <f ca="1">SUMIF([1]route!$E$3:$E$10005,E688,[1]!Table1[1])</f>
        <v>0</v>
      </c>
      <c r="AF688" s="30">
        <f ca="1">SUMIF([1]route!$E$3:$E$10005,E688,[1]!Table1[2])</f>
        <v>0</v>
      </c>
      <c r="AG688" s="30">
        <f ca="1">SUMIF([1]route!$E$3:$E$10005,E688,[1]!Table1[3])</f>
        <v>0</v>
      </c>
      <c r="AH688" s="30">
        <f ca="1">SUMIF([1]route!$E$3:$E$10005,E688,[1]!Table1[4])</f>
        <v>0</v>
      </c>
      <c r="AI688" s="30">
        <f ca="1">SUMIF([1]route!$E$3:$E$10005,E688,[1]!Table1[5])</f>
        <v>0</v>
      </c>
      <c r="AJ688" s="30">
        <f ca="1">SUMIF([1]route!$E$3:$E$10005,E688,[1]!Table1[6])</f>
        <v>0</v>
      </c>
      <c r="AK688" s="30">
        <f ca="1">SUMIF([1]route!$E$3:$E$10005,E688,[1]!Table1[7])</f>
        <v>0</v>
      </c>
      <c r="AL688" s="30">
        <f ca="1">SUMIF([1]route!$E$3:$E$10005,E688,[1]!Table1[8])</f>
        <v>0</v>
      </c>
      <c r="AM688" s="30">
        <f ca="1">SUMIF([1]route!$E$3:$E$10005,E688,[1]!Table1[9])</f>
        <v>0</v>
      </c>
      <c r="AN688" s="30">
        <f ca="1">SUMIF([1]route!$E$3:$E$10005,E688,[1]!Table1[10])</f>
        <v>0</v>
      </c>
      <c r="AO688" s="30">
        <f ca="1">SUMIF([1]route!$E$3:$E$10005,E688,[1]!Table1[11])</f>
        <v>0</v>
      </c>
      <c r="AP688" s="30">
        <f ca="1">SUMIF([1]route!$E$3:$E$10005,E688,[1]!Table1[12])</f>
        <v>0</v>
      </c>
      <c r="AQ688" s="30">
        <f ca="1">SUMIF([1]route!$E$3:$E$10005,E688,[1]!Table1[13])</f>
        <v>0</v>
      </c>
      <c r="AR688" s="30">
        <f ca="1">SUMIF([1]route!$E$3:$E$10005,E688,[1]!Table1[14])</f>
        <v>0</v>
      </c>
      <c r="AS688" s="30">
        <f ca="1">SUMIF([1]route!$E$3:$E$10005,E688,[1]!Table1[15])</f>
        <v>0</v>
      </c>
      <c r="AT688" s="30">
        <f ca="1">SUMIF([1]route!$E$3:$E$10005,E688,[1]!Table1[16])</f>
        <v>0</v>
      </c>
      <c r="AU688" s="30">
        <f ca="1">SUMIF([1]route!$E$3:$E$10005,E688,[1]!Table1[17])</f>
        <v>0</v>
      </c>
      <c r="AV688" s="30">
        <f ca="1">SUMIF([1]route!$E$3:$E$10005,E688,[1]!Table1[18])</f>
        <v>0</v>
      </c>
      <c r="AW688" s="30">
        <f ca="1">SUMIF([1]route!$E$3:$E$10005,E688,[1]!Table1[19])</f>
        <v>0</v>
      </c>
      <c r="AX688" s="30">
        <f ca="1">SUMIF([1]route!$E$3:$E$10005,E688,[1]!Table1[20])</f>
        <v>0</v>
      </c>
      <c r="AY688" s="30">
        <f ca="1">SUMIF([1]route!$E$3:$E$10005,E688,[1]!Table1[21])</f>
        <v>0</v>
      </c>
      <c r="AZ688" s="30">
        <f ca="1">SUMIF([1]route!$E$3:$E$10005,E688,[1]!Table1[22])</f>
        <v>0</v>
      </c>
      <c r="BA688" s="30">
        <f ca="1">SUMIF([1]route!$E$3:$E$10005,E688,[1]!Table1[23])</f>
        <v>0</v>
      </c>
      <c r="BB688" s="30">
        <f ca="1">SUMIF([1]route!$E$3:$E$10005,E688,[1]!Table1[24])</f>
        <v>0</v>
      </c>
      <c r="BC688" s="30">
        <f ca="1">SUMIF([1]route!$E$3:$E$10005,E688,[1]!Table1[25])</f>
        <v>0</v>
      </c>
      <c r="BD688" s="30">
        <f ca="1">SUMIF([1]route!$E$3:$E$10005,E688,[1]!Table1[26])</f>
        <v>0</v>
      </c>
      <c r="BE688" s="30">
        <f ca="1">SUMIF([1]route!$E$3:$E$10005,E688,[1]!Table1[27])</f>
        <v>0</v>
      </c>
      <c r="BF688" s="30">
        <f ca="1">SUMIF([1]route!$E$3:$E$10005,E688,[1]!Table1[28])</f>
        <v>0</v>
      </c>
      <c r="BG688" s="30">
        <f ca="1">SUMIF([1]route!$E$3:$E$10005,E688,[1]!Table1[29])</f>
        <v>0</v>
      </c>
      <c r="BH688" s="30">
        <f ca="1">SUMIF([1]route!$E$3:$E$10005,E688,[1]!Table1[30])</f>
        <v>0</v>
      </c>
      <c r="BI688" s="30">
        <f ca="1">SUMIF([1]route!$E$3:$E$10005,E688,[1]!Table1[31])</f>
        <v>0</v>
      </c>
      <c r="BJ688" s="30">
        <f ca="1">SUMIF([1]route!$E$3:$E$10005,E688,[1]!Table1[Remain PO])</f>
        <v>0</v>
      </c>
      <c r="BK688" s="31">
        <f ca="1">SUMIF([1]route!$E$3:$E$10005,E688,[1]!Table1[N+1])</f>
        <v>0</v>
      </c>
      <c r="BL688" s="31">
        <f ca="1">SUMIF([1]route!$E$3:$E$10005,E688,[1]!Table1[N+2])</f>
        <v>0</v>
      </c>
      <c r="BM688" s="31">
        <f ca="1">SUMIF([1]route!$E$3:$E$10005,E688,[1]!Table1[N+3])</f>
        <v>0</v>
      </c>
      <c r="BN688" s="32">
        <f ca="1">SUMIF([1]route!$E$3:$E$10005,E688,[1]!Table1[N+4])</f>
        <v>0</v>
      </c>
      <c r="BP688" s="37">
        <f t="shared" si="230"/>
        <v>0</v>
      </c>
      <c r="BQ688" s="35">
        <f t="shared" ca="1" si="235"/>
        <v>0</v>
      </c>
      <c r="BR688" s="35">
        <f t="shared" ca="1" si="235"/>
        <v>0</v>
      </c>
      <c r="BS688" s="35">
        <f t="shared" ca="1" si="235"/>
        <v>0</v>
      </c>
      <c r="BT688" s="35">
        <f t="shared" ca="1" si="234"/>
        <v>0</v>
      </c>
      <c r="BU688" s="35">
        <f t="shared" ca="1" si="234"/>
        <v>0</v>
      </c>
      <c r="BV688" s="35">
        <f t="shared" ca="1" si="234"/>
        <v>0</v>
      </c>
      <c r="BW688" s="35">
        <f t="shared" ca="1" si="234"/>
        <v>0</v>
      </c>
      <c r="BX688" s="35">
        <f t="shared" ca="1" si="234"/>
        <v>0</v>
      </c>
      <c r="BY688" s="35">
        <f t="shared" ca="1" si="234"/>
        <v>0</v>
      </c>
      <c r="BZ688" s="35">
        <f t="shared" ca="1" si="234"/>
        <v>0</v>
      </c>
      <c r="CA688" s="35">
        <f t="shared" ca="1" si="234"/>
        <v>0</v>
      </c>
      <c r="CB688" s="35">
        <f t="shared" ca="1" si="234"/>
        <v>0</v>
      </c>
      <c r="CC688" s="35">
        <f t="shared" ca="1" si="234"/>
        <v>0</v>
      </c>
      <c r="CD688" s="35">
        <f t="shared" ca="1" si="234"/>
        <v>0</v>
      </c>
      <c r="CE688" s="35">
        <f t="shared" ca="1" si="234"/>
        <v>0</v>
      </c>
      <c r="CF688" s="35">
        <f t="shared" ca="1" si="233"/>
        <v>0</v>
      </c>
      <c r="CG688" s="35">
        <f t="shared" ca="1" si="233"/>
        <v>0</v>
      </c>
      <c r="CH688" s="35">
        <f t="shared" ca="1" si="233"/>
        <v>0</v>
      </c>
      <c r="CI688" s="35">
        <f t="shared" ca="1" si="233"/>
        <v>0</v>
      </c>
      <c r="CJ688" s="35">
        <f t="shared" ca="1" si="233"/>
        <v>0</v>
      </c>
      <c r="CK688" s="35">
        <f t="shared" ca="1" si="233"/>
        <v>0</v>
      </c>
      <c r="CL688" s="35">
        <f t="shared" ca="1" si="232"/>
        <v>0</v>
      </c>
      <c r="CM688" s="35">
        <f t="shared" ca="1" si="232"/>
        <v>0</v>
      </c>
      <c r="CN688" s="35">
        <f t="shared" ca="1" si="232"/>
        <v>0</v>
      </c>
      <c r="CO688" s="35">
        <f t="shared" ca="1" si="232"/>
        <v>0</v>
      </c>
      <c r="CP688" s="35">
        <f t="shared" ca="1" si="232"/>
        <v>0</v>
      </c>
      <c r="CQ688" s="35">
        <f t="shared" ca="1" si="232"/>
        <v>0</v>
      </c>
      <c r="CR688" s="35">
        <f t="shared" ca="1" si="231"/>
        <v>0</v>
      </c>
      <c r="CS688" s="35">
        <f t="shared" ca="1" si="231"/>
        <v>0</v>
      </c>
      <c r="CT688" s="35">
        <f t="shared" ca="1" si="231"/>
        <v>0</v>
      </c>
      <c r="CU688" s="35">
        <f t="shared" ca="1" si="231"/>
        <v>0</v>
      </c>
      <c r="CV688" s="35">
        <f t="shared" ca="1" si="236"/>
        <v>0</v>
      </c>
      <c r="CW688" s="38">
        <f t="shared" ca="1" si="236"/>
        <v>0</v>
      </c>
      <c r="CX688" s="38">
        <f t="shared" ca="1" si="236"/>
        <v>0</v>
      </c>
      <c r="CY688" s="38">
        <f t="shared" ca="1" si="236"/>
        <v>0</v>
      </c>
      <c r="CZ688" s="39">
        <f t="shared" ca="1" si="236"/>
        <v>0</v>
      </c>
      <c r="DA688" s="35"/>
    </row>
    <row r="689" spans="4:105" x14ac:dyDescent="0.3">
      <c r="D689" s="19"/>
      <c r="E689" s="19"/>
      <c r="F689" s="21"/>
      <c r="G689" s="21"/>
      <c r="H689" s="21"/>
      <c r="I689" s="19"/>
      <c r="J689" s="19"/>
      <c r="K689" s="21"/>
      <c r="L689" s="21"/>
      <c r="M689" s="22"/>
      <c r="N689" s="22"/>
      <c r="O689" s="19"/>
      <c r="P689" s="21"/>
      <c r="Q689" s="62" t="str">
        <f>'Cutting Rules'!AD689</f>
        <v>0------------</v>
      </c>
      <c r="R689" s="23"/>
      <c r="S689" s="24"/>
      <c r="T689" s="78" t="s">
        <v>547</v>
      </c>
      <c r="U689" s="19"/>
      <c r="V689" s="25"/>
      <c r="W689" s="26"/>
      <c r="X689" s="27"/>
      <c r="Y689" s="47"/>
      <c r="Z689" s="121" t="str">
        <f>IFERROR(VLOOKUP(E689,[1]route!$E$3:$BL$10005,59,0),"")&amp;IFERROR(VLOOKUP(E689,[1]route!$E$3:$BL$10005,60,0),"")</f>
        <v/>
      </c>
      <c r="AA689" s="28">
        <f t="shared" si="228"/>
        <v>0</v>
      </c>
      <c r="AB689" s="77">
        <f t="shared" si="229"/>
        <v>0</v>
      </c>
      <c r="AC689" s="4">
        <f t="shared" si="227"/>
        <v>1</v>
      </c>
      <c r="AD689" s="29">
        <v>0</v>
      </c>
      <c r="AE689" s="30">
        <f ca="1">SUMIF([1]route!$E$3:$E$10005,E689,[1]!Table1[1])</f>
        <v>0</v>
      </c>
      <c r="AF689" s="30">
        <f ca="1">SUMIF([1]route!$E$3:$E$10005,E689,[1]!Table1[2])</f>
        <v>0</v>
      </c>
      <c r="AG689" s="30">
        <f ca="1">SUMIF([1]route!$E$3:$E$10005,E689,[1]!Table1[3])</f>
        <v>0</v>
      </c>
      <c r="AH689" s="30">
        <f ca="1">SUMIF([1]route!$E$3:$E$10005,E689,[1]!Table1[4])</f>
        <v>0</v>
      </c>
      <c r="AI689" s="30">
        <f ca="1">SUMIF([1]route!$E$3:$E$10005,E689,[1]!Table1[5])</f>
        <v>0</v>
      </c>
      <c r="AJ689" s="30">
        <f ca="1">SUMIF([1]route!$E$3:$E$10005,E689,[1]!Table1[6])</f>
        <v>0</v>
      </c>
      <c r="AK689" s="30">
        <f ca="1">SUMIF([1]route!$E$3:$E$10005,E689,[1]!Table1[7])</f>
        <v>0</v>
      </c>
      <c r="AL689" s="30">
        <f ca="1">SUMIF([1]route!$E$3:$E$10005,E689,[1]!Table1[8])</f>
        <v>0</v>
      </c>
      <c r="AM689" s="30">
        <f ca="1">SUMIF([1]route!$E$3:$E$10005,E689,[1]!Table1[9])</f>
        <v>0</v>
      </c>
      <c r="AN689" s="30">
        <f ca="1">SUMIF([1]route!$E$3:$E$10005,E689,[1]!Table1[10])</f>
        <v>0</v>
      </c>
      <c r="AO689" s="30">
        <f ca="1">SUMIF([1]route!$E$3:$E$10005,E689,[1]!Table1[11])</f>
        <v>0</v>
      </c>
      <c r="AP689" s="30">
        <f ca="1">SUMIF([1]route!$E$3:$E$10005,E689,[1]!Table1[12])</f>
        <v>0</v>
      </c>
      <c r="AQ689" s="30">
        <f ca="1">SUMIF([1]route!$E$3:$E$10005,E689,[1]!Table1[13])</f>
        <v>0</v>
      </c>
      <c r="AR689" s="30">
        <f ca="1">SUMIF([1]route!$E$3:$E$10005,E689,[1]!Table1[14])</f>
        <v>0</v>
      </c>
      <c r="AS689" s="30">
        <f ca="1">SUMIF([1]route!$E$3:$E$10005,E689,[1]!Table1[15])</f>
        <v>0</v>
      </c>
      <c r="AT689" s="30">
        <f ca="1">SUMIF([1]route!$E$3:$E$10005,E689,[1]!Table1[16])</f>
        <v>0</v>
      </c>
      <c r="AU689" s="30">
        <f ca="1">SUMIF([1]route!$E$3:$E$10005,E689,[1]!Table1[17])</f>
        <v>0</v>
      </c>
      <c r="AV689" s="30">
        <f ca="1">SUMIF([1]route!$E$3:$E$10005,E689,[1]!Table1[18])</f>
        <v>0</v>
      </c>
      <c r="AW689" s="30">
        <f ca="1">SUMIF([1]route!$E$3:$E$10005,E689,[1]!Table1[19])</f>
        <v>0</v>
      </c>
      <c r="AX689" s="30">
        <f ca="1">SUMIF([1]route!$E$3:$E$10005,E689,[1]!Table1[20])</f>
        <v>0</v>
      </c>
      <c r="AY689" s="30">
        <f ca="1">SUMIF([1]route!$E$3:$E$10005,E689,[1]!Table1[21])</f>
        <v>0</v>
      </c>
      <c r="AZ689" s="30">
        <f ca="1">SUMIF([1]route!$E$3:$E$10005,E689,[1]!Table1[22])</f>
        <v>0</v>
      </c>
      <c r="BA689" s="30">
        <f ca="1">SUMIF([1]route!$E$3:$E$10005,E689,[1]!Table1[23])</f>
        <v>0</v>
      </c>
      <c r="BB689" s="30">
        <f ca="1">SUMIF([1]route!$E$3:$E$10005,E689,[1]!Table1[24])</f>
        <v>0</v>
      </c>
      <c r="BC689" s="30">
        <f ca="1">SUMIF([1]route!$E$3:$E$10005,E689,[1]!Table1[25])</f>
        <v>0</v>
      </c>
      <c r="BD689" s="30">
        <f ca="1">SUMIF([1]route!$E$3:$E$10005,E689,[1]!Table1[26])</f>
        <v>0</v>
      </c>
      <c r="BE689" s="30">
        <f ca="1">SUMIF([1]route!$E$3:$E$10005,E689,[1]!Table1[27])</f>
        <v>0</v>
      </c>
      <c r="BF689" s="30">
        <f ca="1">SUMIF([1]route!$E$3:$E$10005,E689,[1]!Table1[28])</f>
        <v>0</v>
      </c>
      <c r="BG689" s="30">
        <f ca="1">SUMIF([1]route!$E$3:$E$10005,E689,[1]!Table1[29])</f>
        <v>0</v>
      </c>
      <c r="BH689" s="30">
        <f ca="1">SUMIF([1]route!$E$3:$E$10005,E689,[1]!Table1[30])</f>
        <v>0</v>
      </c>
      <c r="BI689" s="30">
        <f ca="1">SUMIF([1]route!$E$3:$E$10005,E689,[1]!Table1[31])</f>
        <v>0</v>
      </c>
      <c r="BJ689" s="30">
        <f ca="1">SUMIF([1]route!$E$3:$E$10005,E689,[1]!Table1[Remain PO])</f>
        <v>0</v>
      </c>
      <c r="BK689" s="31">
        <f ca="1">SUMIF([1]route!$E$3:$E$10005,E689,[1]!Table1[N+1])</f>
        <v>0</v>
      </c>
      <c r="BL689" s="31">
        <f ca="1">SUMIF([1]route!$E$3:$E$10005,E689,[1]!Table1[N+2])</f>
        <v>0</v>
      </c>
      <c r="BM689" s="31">
        <f ca="1">SUMIF([1]route!$E$3:$E$10005,E689,[1]!Table1[N+3])</f>
        <v>0</v>
      </c>
      <c r="BN689" s="32">
        <f ca="1">SUMIF([1]route!$E$3:$E$10005,E689,[1]!Table1[N+4])</f>
        <v>0</v>
      </c>
      <c r="BP689" s="37">
        <f t="shared" si="230"/>
        <v>0</v>
      </c>
      <c r="BQ689" s="35">
        <f t="shared" ca="1" si="235"/>
        <v>0</v>
      </c>
      <c r="BR689" s="35">
        <f t="shared" ca="1" si="235"/>
        <v>0</v>
      </c>
      <c r="BS689" s="35">
        <f t="shared" ca="1" si="235"/>
        <v>0</v>
      </c>
      <c r="BT689" s="35">
        <f t="shared" ca="1" si="234"/>
        <v>0</v>
      </c>
      <c r="BU689" s="35">
        <f t="shared" ca="1" si="234"/>
        <v>0</v>
      </c>
      <c r="BV689" s="35">
        <f t="shared" ca="1" si="234"/>
        <v>0</v>
      </c>
      <c r="BW689" s="35">
        <f t="shared" ca="1" si="234"/>
        <v>0</v>
      </c>
      <c r="BX689" s="35">
        <f t="shared" ca="1" si="234"/>
        <v>0</v>
      </c>
      <c r="BY689" s="35">
        <f t="shared" ca="1" si="234"/>
        <v>0</v>
      </c>
      <c r="BZ689" s="35">
        <f t="shared" ca="1" si="234"/>
        <v>0</v>
      </c>
      <c r="CA689" s="35">
        <f t="shared" ca="1" si="234"/>
        <v>0</v>
      </c>
      <c r="CB689" s="35">
        <f t="shared" ca="1" si="234"/>
        <v>0</v>
      </c>
      <c r="CC689" s="35">
        <f t="shared" ca="1" si="234"/>
        <v>0</v>
      </c>
      <c r="CD689" s="35">
        <f t="shared" ca="1" si="234"/>
        <v>0</v>
      </c>
      <c r="CE689" s="35">
        <f t="shared" ca="1" si="234"/>
        <v>0</v>
      </c>
      <c r="CF689" s="35">
        <f t="shared" ca="1" si="233"/>
        <v>0</v>
      </c>
      <c r="CG689" s="35">
        <f t="shared" ca="1" si="233"/>
        <v>0</v>
      </c>
      <c r="CH689" s="35">
        <f t="shared" ca="1" si="233"/>
        <v>0</v>
      </c>
      <c r="CI689" s="35">
        <f t="shared" ca="1" si="233"/>
        <v>0</v>
      </c>
      <c r="CJ689" s="35">
        <f t="shared" ca="1" si="233"/>
        <v>0</v>
      </c>
      <c r="CK689" s="35">
        <f t="shared" ca="1" si="233"/>
        <v>0</v>
      </c>
      <c r="CL689" s="35">
        <f t="shared" ca="1" si="232"/>
        <v>0</v>
      </c>
      <c r="CM689" s="35">
        <f t="shared" ca="1" si="232"/>
        <v>0</v>
      </c>
      <c r="CN689" s="35">
        <f t="shared" ca="1" si="232"/>
        <v>0</v>
      </c>
      <c r="CO689" s="35">
        <f t="shared" ca="1" si="232"/>
        <v>0</v>
      </c>
      <c r="CP689" s="35">
        <f t="shared" ca="1" si="232"/>
        <v>0</v>
      </c>
      <c r="CQ689" s="35">
        <f t="shared" ca="1" si="232"/>
        <v>0</v>
      </c>
      <c r="CR689" s="35">
        <f t="shared" ca="1" si="231"/>
        <v>0</v>
      </c>
      <c r="CS689" s="35">
        <f t="shared" ca="1" si="231"/>
        <v>0</v>
      </c>
      <c r="CT689" s="35">
        <f t="shared" ca="1" si="231"/>
        <v>0</v>
      </c>
      <c r="CU689" s="35">
        <f t="shared" ca="1" si="231"/>
        <v>0</v>
      </c>
      <c r="CV689" s="35">
        <f t="shared" ca="1" si="236"/>
        <v>0</v>
      </c>
      <c r="CW689" s="38">
        <f t="shared" ca="1" si="236"/>
        <v>0</v>
      </c>
      <c r="CX689" s="38">
        <f t="shared" ca="1" si="236"/>
        <v>0</v>
      </c>
      <c r="CY689" s="38">
        <f t="shared" ca="1" si="236"/>
        <v>0</v>
      </c>
      <c r="CZ689" s="39">
        <f t="shared" ca="1" si="236"/>
        <v>0</v>
      </c>
      <c r="DA689" s="35"/>
    </row>
    <row r="690" spans="4:105" x14ac:dyDescent="0.3">
      <c r="D690" s="19"/>
      <c r="E690" s="19"/>
      <c r="F690" s="21"/>
      <c r="G690" s="21"/>
      <c r="H690" s="21"/>
      <c r="I690" s="19"/>
      <c r="J690" s="19"/>
      <c r="K690" s="21"/>
      <c r="L690" s="21"/>
      <c r="M690" s="22"/>
      <c r="N690" s="22"/>
      <c r="O690" s="19"/>
      <c r="P690" s="21"/>
      <c r="Q690" s="62" t="str">
        <f>'Cutting Rules'!AD690</f>
        <v>0------------</v>
      </c>
      <c r="R690" s="23"/>
      <c r="S690" s="24"/>
      <c r="T690" s="78" t="s">
        <v>547</v>
      </c>
      <c r="U690" s="19"/>
      <c r="V690" s="25"/>
      <c r="W690" s="26"/>
      <c r="X690" s="27"/>
      <c r="Y690" s="47"/>
      <c r="Z690" s="121" t="str">
        <f>IFERROR(VLOOKUP(E690,[1]route!$E$3:$BL$10005,59,0),"")&amp;IFERROR(VLOOKUP(E690,[1]route!$E$3:$BL$10005,60,0),"")</f>
        <v/>
      </c>
      <c r="AA690" s="28">
        <f t="shared" si="228"/>
        <v>0</v>
      </c>
      <c r="AB690" s="77">
        <f t="shared" si="229"/>
        <v>0</v>
      </c>
      <c r="AC690" s="4">
        <f t="shared" si="227"/>
        <v>1</v>
      </c>
      <c r="AD690" s="29">
        <v>0</v>
      </c>
      <c r="AE690" s="30">
        <f ca="1">SUMIF([1]route!$E$3:$E$10005,E690,[1]!Table1[1])</f>
        <v>0</v>
      </c>
      <c r="AF690" s="30">
        <f ca="1">SUMIF([1]route!$E$3:$E$10005,E690,[1]!Table1[2])</f>
        <v>0</v>
      </c>
      <c r="AG690" s="30">
        <f ca="1">SUMIF([1]route!$E$3:$E$10005,E690,[1]!Table1[3])</f>
        <v>0</v>
      </c>
      <c r="AH690" s="30">
        <f ca="1">SUMIF([1]route!$E$3:$E$10005,E690,[1]!Table1[4])</f>
        <v>0</v>
      </c>
      <c r="AI690" s="30">
        <f ca="1">SUMIF([1]route!$E$3:$E$10005,E690,[1]!Table1[5])</f>
        <v>0</v>
      </c>
      <c r="AJ690" s="30">
        <f ca="1">SUMIF([1]route!$E$3:$E$10005,E690,[1]!Table1[6])</f>
        <v>0</v>
      </c>
      <c r="AK690" s="30">
        <f ca="1">SUMIF([1]route!$E$3:$E$10005,E690,[1]!Table1[7])</f>
        <v>0</v>
      </c>
      <c r="AL690" s="30">
        <f ca="1">SUMIF([1]route!$E$3:$E$10005,E690,[1]!Table1[8])</f>
        <v>0</v>
      </c>
      <c r="AM690" s="30">
        <f ca="1">SUMIF([1]route!$E$3:$E$10005,E690,[1]!Table1[9])</f>
        <v>0</v>
      </c>
      <c r="AN690" s="30">
        <f ca="1">SUMIF([1]route!$E$3:$E$10005,E690,[1]!Table1[10])</f>
        <v>0</v>
      </c>
      <c r="AO690" s="30">
        <f ca="1">SUMIF([1]route!$E$3:$E$10005,E690,[1]!Table1[11])</f>
        <v>0</v>
      </c>
      <c r="AP690" s="30">
        <f ca="1">SUMIF([1]route!$E$3:$E$10005,E690,[1]!Table1[12])</f>
        <v>0</v>
      </c>
      <c r="AQ690" s="30">
        <f ca="1">SUMIF([1]route!$E$3:$E$10005,E690,[1]!Table1[13])</f>
        <v>0</v>
      </c>
      <c r="AR690" s="30">
        <f ca="1">SUMIF([1]route!$E$3:$E$10005,E690,[1]!Table1[14])</f>
        <v>0</v>
      </c>
      <c r="AS690" s="30">
        <f ca="1">SUMIF([1]route!$E$3:$E$10005,E690,[1]!Table1[15])</f>
        <v>0</v>
      </c>
      <c r="AT690" s="30">
        <f ca="1">SUMIF([1]route!$E$3:$E$10005,E690,[1]!Table1[16])</f>
        <v>0</v>
      </c>
      <c r="AU690" s="30">
        <f ca="1">SUMIF([1]route!$E$3:$E$10005,E690,[1]!Table1[17])</f>
        <v>0</v>
      </c>
      <c r="AV690" s="30">
        <f ca="1">SUMIF([1]route!$E$3:$E$10005,E690,[1]!Table1[18])</f>
        <v>0</v>
      </c>
      <c r="AW690" s="30">
        <f ca="1">SUMIF([1]route!$E$3:$E$10005,E690,[1]!Table1[19])</f>
        <v>0</v>
      </c>
      <c r="AX690" s="30">
        <f ca="1">SUMIF([1]route!$E$3:$E$10005,E690,[1]!Table1[20])</f>
        <v>0</v>
      </c>
      <c r="AY690" s="30">
        <f ca="1">SUMIF([1]route!$E$3:$E$10005,E690,[1]!Table1[21])</f>
        <v>0</v>
      </c>
      <c r="AZ690" s="30">
        <f ca="1">SUMIF([1]route!$E$3:$E$10005,E690,[1]!Table1[22])</f>
        <v>0</v>
      </c>
      <c r="BA690" s="30">
        <f ca="1">SUMIF([1]route!$E$3:$E$10005,E690,[1]!Table1[23])</f>
        <v>0</v>
      </c>
      <c r="BB690" s="30">
        <f ca="1">SUMIF([1]route!$E$3:$E$10005,E690,[1]!Table1[24])</f>
        <v>0</v>
      </c>
      <c r="BC690" s="30">
        <f ca="1">SUMIF([1]route!$E$3:$E$10005,E690,[1]!Table1[25])</f>
        <v>0</v>
      </c>
      <c r="BD690" s="30">
        <f ca="1">SUMIF([1]route!$E$3:$E$10005,E690,[1]!Table1[26])</f>
        <v>0</v>
      </c>
      <c r="BE690" s="30">
        <f ca="1">SUMIF([1]route!$E$3:$E$10005,E690,[1]!Table1[27])</f>
        <v>0</v>
      </c>
      <c r="BF690" s="30">
        <f ca="1">SUMIF([1]route!$E$3:$E$10005,E690,[1]!Table1[28])</f>
        <v>0</v>
      </c>
      <c r="BG690" s="30">
        <f ca="1">SUMIF([1]route!$E$3:$E$10005,E690,[1]!Table1[29])</f>
        <v>0</v>
      </c>
      <c r="BH690" s="30">
        <f ca="1">SUMIF([1]route!$E$3:$E$10005,E690,[1]!Table1[30])</f>
        <v>0</v>
      </c>
      <c r="BI690" s="30">
        <f ca="1">SUMIF([1]route!$E$3:$E$10005,E690,[1]!Table1[31])</f>
        <v>0</v>
      </c>
      <c r="BJ690" s="30">
        <f ca="1">SUMIF([1]route!$E$3:$E$10005,E690,[1]!Table1[Remain PO])</f>
        <v>0</v>
      </c>
      <c r="BK690" s="31">
        <f ca="1">SUMIF([1]route!$E$3:$E$10005,E690,[1]!Table1[N+1])</f>
        <v>0</v>
      </c>
      <c r="BL690" s="31">
        <f ca="1">SUMIF([1]route!$E$3:$E$10005,E690,[1]!Table1[N+2])</f>
        <v>0</v>
      </c>
      <c r="BM690" s="31">
        <f ca="1">SUMIF([1]route!$E$3:$E$10005,E690,[1]!Table1[N+3])</f>
        <v>0</v>
      </c>
      <c r="BN690" s="32">
        <f ca="1">SUMIF([1]route!$E$3:$E$10005,E690,[1]!Table1[N+4])</f>
        <v>0</v>
      </c>
      <c r="BP690" s="37">
        <f t="shared" si="230"/>
        <v>0</v>
      </c>
      <c r="BQ690" s="35">
        <f t="shared" ca="1" si="235"/>
        <v>0</v>
      </c>
      <c r="BR690" s="35">
        <f t="shared" ca="1" si="235"/>
        <v>0</v>
      </c>
      <c r="BS690" s="35">
        <f t="shared" ca="1" si="235"/>
        <v>0</v>
      </c>
      <c r="BT690" s="35">
        <f t="shared" ca="1" si="234"/>
        <v>0</v>
      </c>
      <c r="BU690" s="35">
        <f t="shared" ca="1" si="234"/>
        <v>0</v>
      </c>
      <c r="BV690" s="35">
        <f t="shared" ca="1" si="234"/>
        <v>0</v>
      </c>
      <c r="BW690" s="35">
        <f t="shared" ca="1" si="234"/>
        <v>0</v>
      </c>
      <c r="BX690" s="35">
        <f t="shared" ca="1" si="234"/>
        <v>0</v>
      </c>
      <c r="BY690" s="35">
        <f t="shared" ca="1" si="234"/>
        <v>0</v>
      </c>
      <c r="BZ690" s="35">
        <f t="shared" ca="1" si="234"/>
        <v>0</v>
      </c>
      <c r="CA690" s="35">
        <f t="shared" ca="1" si="234"/>
        <v>0</v>
      </c>
      <c r="CB690" s="35">
        <f t="shared" ca="1" si="234"/>
        <v>0</v>
      </c>
      <c r="CC690" s="35">
        <f t="shared" ca="1" si="234"/>
        <v>0</v>
      </c>
      <c r="CD690" s="35">
        <f t="shared" ca="1" si="234"/>
        <v>0</v>
      </c>
      <c r="CE690" s="35">
        <f t="shared" ca="1" si="234"/>
        <v>0</v>
      </c>
      <c r="CF690" s="35">
        <f t="shared" ca="1" si="233"/>
        <v>0</v>
      </c>
      <c r="CG690" s="35">
        <f t="shared" ca="1" si="233"/>
        <v>0</v>
      </c>
      <c r="CH690" s="35">
        <f t="shared" ca="1" si="233"/>
        <v>0</v>
      </c>
      <c r="CI690" s="35">
        <f t="shared" ca="1" si="233"/>
        <v>0</v>
      </c>
      <c r="CJ690" s="35">
        <f t="shared" ca="1" si="233"/>
        <v>0</v>
      </c>
      <c r="CK690" s="35">
        <f t="shared" ca="1" si="233"/>
        <v>0</v>
      </c>
      <c r="CL690" s="35">
        <f t="shared" ca="1" si="232"/>
        <v>0</v>
      </c>
      <c r="CM690" s="35">
        <f t="shared" ca="1" si="232"/>
        <v>0</v>
      </c>
      <c r="CN690" s="35">
        <f t="shared" ca="1" si="232"/>
        <v>0</v>
      </c>
      <c r="CO690" s="35">
        <f t="shared" ca="1" si="232"/>
        <v>0</v>
      </c>
      <c r="CP690" s="35">
        <f t="shared" ca="1" si="232"/>
        <v>0</v>
      </c>
      <c r="CQ690" s="35">
        <f t="shared" ca="1" si="232"/>
        <v>0</v>
      </c>
      <c r="CR690" s="35">
        <f t="shared" ca="1" si="231"/>
        <v>0</v>
      </c>
      <c r="CS690" s="35">
        <f t="shared" ca="1" si="231"/>
        <v>0</v>
      </c>
      <c r="CT690" s="35">
        <f t="shared" ca="1" si="231"/>
        <v>0</v>
      </c>
      <c r="CU690" s="35">
        <f t="shared" ca="1" si="231"/>
        <v>0</v>
      </c>
      <c r="CV690" s="35">
        <f t="shared" ca="1" si="236"/>
        <v>0</v>
      </c>
      <c r="CW690" s="38">
        <f t="shared" ca="1" si="236"/>
        <v>0</v>
      </c>
      <c r="CX690" s="38">
        <f t="shared" ca="1" si="236"/>
        <v>0</v>
      </c>
      <c r="CY690" s="38">
        <f t="shared" ca="1" si="236"/>
        <v>0</v>
      </c>
      <c r="CZ690" s="39">
        <f t="shared" ca="1" si="236"/>
        <v>0</v>
      </c>
      <c r="DA690" s="35"/>
    </row>
    <row r="691" spans="4:105" x14ac:dyDescent="0.3">
      <c r="D691" s="19"/>
      <c r="E691" s="19"/>
      <c r="F691" s="21"/>
      <c r="G691" s="21"/>
      <c r="H691" s="21"/>
      <c r="I691" s="19"/>
      <c r="J691" s="19"/>
      <c r="K691" s="21"/>
      <c r="L691" s="21"/>
      <c r="M691" s="22"/>
      <c r="N691" s="22"/>
      <c r="O691" s="19"/>
      <c r="P691" s="21"/>
      <c r="Q691" s="62" t="str">
        <f>'Cutting Rules'!AD691</f>
        <v>0------------</v>
      </c>
      <c r="R691" s="23"/>
      <c r="S691" s="24"/>
      <c r="T691" s="78" t="s">
        <v>547</v>
      </c>
      <c r="U691" s="19"/>
      <c r="V691" s="25"/>
      <c r="W691" s="26"/>
      <c r="X691" s="27"/>
      <c r="Y691" s="47"/>
      <c r="Z691" s="121" t="str">
        <f>IFERROR(VLOOKUP(E691,[1]route!$E$3:$BL$10005,59,0),"")&amp;IFERROR(VLOOKUP(E691,[1]route!$E$3:$BL$10005,60,0),"")</f>
        <v/>
      </c>
      <c r="AA691" s="28">
        <f t="shared" si="228"/>
        <v>0</v>
      </c>
      <c r="AB691" s="77">
        <f t="shared" si="229"/>
        <v>0</v>
      </c>
      <c r="AC691" s="4">
        <f t="shared" si="227"/>
        <v>1</v>
      </c>
      <c r="AD691" s="29">
        <v>0</v>
      </c>
      <c r="AE691" s="30">
        <f ca="1">SUMIF([1]route!$E$3:$E$10005,E691,[1]!Table1[1])</f>
        <v>0</v>
      </c>
      <c r="AF691" s="30">
        <f ca="1">SUMIF([1]route!$E$3:$E$10005,E691,[1]!Table1[2])</f>
        <v>0</v>
      </c>
      <c r="AG691" s="30">
        <f ca="1">SUMIF([1]route!$E$3:$E$10005,E691,[1]!Table1[3])</f>
        <v>0</v>
      </c>
      <c r="AH691" s="30">
        <f ca="1">SUMIF([1]route!$E$3:$E$10005,E691,[1]!Table1[4])</f>
        <v>0</v>
      </c>
      <c r="AI691" s="30">
        <f ca="1">SUMIF([1]route!$E$3:$E$10005,E691,[1]!Table1[5])</f>
        <v>0</v>
      </c>
      <c r="AJ691" s="30">
        <f ca="1">SUMIF([1]route!$E$3:$E$10005,E691,[1]!Table1[6])</f>
        <v>0</v>
      </c>
      <c r="AK691" s="30">
        <f ca="1">SUMIF([1]route!$E$3:$E$10005,E691,[1]!Table1[7])</f>
        <v>0</v>
      </c>
      <c r="AL691" s="30">
        <f ca="1">SUMIF([1]route!$E$3:$E$10005,E691,[1]!Table1[8])</f>
        <v>0</v>
      </c>
      <c r="AM691" s="30">
        <f ca="1">SUMIF([1]route!$E$3:$E$10005,E691,[1]!Table1[9])</f>
        <v>0</v>
      </c>
      <c r="AN691" s="30">
        <f ca="1">SUMIF([1]route!$E$3:$E$10005,E691,[1]!Table1[10])</f>
        <v>0</v>
      </c>
      <c r="AO691" s="30">
        <f ca="1">SUMIF([1]route!$E$3:$E$10005,E691,[1]!Table1[11])</f>
        <v>0</v>
      </c>
      <c r="AP691" s="30">
        <f ca="1">SUMIF([1]route!$E$3:$E$10005,E691,[1]!Table1[12])</f>
        <v>0</v>
      </c>
      <c r="AQ691" s="30">
        <f ca="1">SUMIF([1]route!$E$3:$E$10005,E691,[1]!Table1[13])</f>
        <v>0</v>
      </c>
      <c r="AR691" s="30">
        <f ca="1">SUMIF([1]route!$E$3:$E$10005,E691,[1]!Table1[14])</f>
        <v>0</v>
      </c>
      <c r="AS691" s="30">
        <f ca="1">SUMIF([1]route!$E$3:$E$10005,E691,[1]!Table1[15])</f>
        <v>0</v>
      </c>
      <c r="AT691" s="30">
        <f ca="1">SUMIF([1]route!$E$3:$E$10005,E691,[1]!Table1[16])</f>
        <v>0</v>
      </c>
      <c r="AU691" s="30">
        <f ca="1">SUMIF([1]route!$E$3:$E$10005,E691,[1]!Table1[17])</f>
        <v>0</v>
      </c>
      <c r="AV691" s="30">
        <f ca="1">SUMIF([1]route!$E$3:$E$10005,E691,[1]!Table1[18])</f>
        <v>0</v>
      </c>
      <c r="AW691" s="30">
        <f ca="1">SUMIF([1]route!$E$3:$E$10005,E691,[1]!Table1[19])</f>
        <v>0</v>
      </c>
      <c r="AX691" s="30">
        <f ca="1">SUMIF([1]route!$E$3:$E$10005,E691,[1]!Table1[20])</f>
        <v>0</v>
      </c>
      <c r="AY691" s="30">
        <f ca="1">SUMIF([1]route!$E$3:$E$10005,E691,[1]!Table1[21])</f>
        <v>0</v>
      </c>
      <c r="AZ691" s="30">
        <f ca="1">SUMIF([1]route!$E$3:$E$10005,E691,[1]!Table1[22])</f>
        <v>0</v>
      </c>
      <c r="BA691" s="30">
        <f ca="1">SUMIF([1]route!$E$3:$E$10005,E691,[1]!Table1[23])</f>
        <v>0</v>
      </c>
      <c r="BB691" s="30">
        <f ca="1">SUMIF([1]route!$E$3:$E$10005,E691,[1]!Table1[24])</f>
        <v>0</v>
      </c>
      <c r="BC691" s="30">
        <f ca="1">SUMIF([1]route!$E$3:$E$10005,E691,[1]!Table1[25])</f>
        <v>0</v>
      </c>
      <c r="BD691" s="30">
        <f ca="1">SUMIF([1]route!$E$3:$E$10005,E691,[1]!Table1[26])</f>
        <v>0</v>
      </c>
      <c r="BE691" s="30">
        <f ca="1">SUMIF([1]route!$E$3:$E$10005,E691,[1]!Table1[27])</f>
        <v>0</v>
      </c>
      <c r="BF691" s="30">
        <f ca="1">SUMIF([1]route!$E$3:$E$10005,E691,[1]!Table1[28])</f>
        <v>0</v>
      </c>
      <c r="BG691" s="30">
        <f ca="1">SUMIF([1]route!$E$3:$E$10005,E691,[1]!Table1[29])</f>
        <v>0</v>
      </c>
      <c r="BH691" s="30">
        <f ca="1">SUMIF([1]route!$E$3:$E$10005,E691,[1]!Table1[30])</f>
        <v>0</v>
      </c>
      <c r="BI691" s="30">
        <f ca="1">SUMIF([1]route!$E$3:$E$10005,E691,[1]!Table1[31])</f>
        <v>0</v>
      </c>
      <c r="BJ691" s="30">
        <f ca="1">SUMIF([1]route!$E$3:$E$10005,E691,[1]!Table1[Remain PO])</f>
        <v>0</v>
      </c>
      <c r="BK691" s="31">
        <f ca="1">SUMIF([1]route!$E$3:$E$10005,E691,[1]!Table1[N+1])</f>
        <v>0</v>
      </c>
      <c r="BL691" s="31">
        <f ca="1">SUMIF([1]route!$E$3:$E$10005,E691,[1]!Table1[N+2])</f>
        <v>0</v>
      </c>
      <c r="BM691" s="31">
        <f ca="1">SUMIF([1]route!$E$3:$E$10005,E691,[1]!Table1[N+3])</f>
        <v>0</v>
      </c>
      <c r="BN691" s="32">
        <f ca="1">SUMIF([1]route!$E$3:$E$10005,E691,[1]!Table1[N+4])</f>
        <v>0</v>
      </c>
      <c r="BP691" s="37">
        <f t="shared" si="230"/>
        <v>0</v>
      </c>
      <c r="BQ691" s="35">
        <f t="shared" ca="1" si="235"/>
        <v>0</v>
      </c>
      <c r="BR691" s="35">
        <f t="shared" ca="1" si="235"/>
        <v>0</v>
      </c>
      <c r="BS691" s="35">
        <f t="shared" ca="1" si="235"/>
        <v>0</v>
      </c>
      <c r="BT691" s="35">
        <f t="shared" ca="1" si="234"/>
        <v>0</v>
      </c>
      <c r="BU691" s="35">
        <f t="shared" ca="1" si="234"/>
        <v>0</v>
      </c>
      <c r="BV691" s="35">
        <f t="shared" ca="1" si="234"/>
        <v>0</v>
      </c>
      <c r="BW691" s="35">
        <f t="shared" ca="1" si="234"/>
        <v>0</v>
      </c>
      <c r="BX691" s="35">
        <f t="shared" ca="1" si="234"/>
        <v>0</v>
      </c>
      <c r="BY691" s="35">
        <f t="shared" ca="1" si="234"/>
        <v>0</v>
      </c>
      <c r="BZ691" s="35">
        <f t="shared" ca="1" si="234"/>
        <v>0</v>
      </c>
      <c r="CA691" s="35">
        <f t="shared" ca="1" si="234"/>
        <v>0</v>
      </c>
      <c r="CB691" s="35">
        <f t="shared" ca="1" si="234"/>
        <v>0</v>
      </c>
      <c r="CC691" s="35">
        <f t="shared" ca="1" si="234"/>
        <v>0</v>
      </c>
      <c r="CD691" s="35">
        <f t="shared" ca="1" si="234"/>
        <v>0</v>
      </c>
      <c r="CE691" s="35">
        <f t="shared" ca="1" si="234"/>
        <v>0</v>
      </c>
      <c r="CF691" s="35">
        <f t="shared" ca="1" si="233"/>
        <v>0</v>
      </c>
      <c r="CG691" s="35">
        <f t="shared" ca="1" si="233"/>
        <v>0</v>
      </c>
      <c r="CH691" s="35">
        <f t="shared" ca="1" si="233"/>
        <v>0</v>
      </c>
      <c r="CI691" s="35">
        <f t="shared" ca="1" si="233"/>
        <v>0</v>
      </c>
      <c r="CJ691" s="35">
        <f t="shared" ca="1" si="233"/>
        <v>0</v>
      </c>
      <c r="CK691" s="35">
        <f t="shared" ca="1" si="233"/>
        <v>0</v>
      </c>
      <c r="CL691" s="35">
        <f t="shared" ca="1" si="232"/>
        <v>0</v>
      </c>
      <c r="CM691" s="35">
        <f t="shared" ca="1" si="232"/>
        <v>0</v>
      </c>
      <c r="CN691" s="35">
        <f t="shared" ca="1" si="232"/>
        <v>0</v>
      </c>
      <c r="CO691" s="35">
        <f t="shared" ca="1" si="232"/>
        <v>0</v>
      </c>
      <c r="CP691" s="35">
        <f t="shared" ca="1" si="232"/>
        <v>0</v>
      </c>
      <c r="CQ691" s="35">
        <f t="shared" ca="1" si="232"/>
        <v>0</v>
      </c>
      <c r="CR691" s="35">
        <f t="shared" ca="1" si="231"/>
        <v>0</v>
      </c>
      <c r="CS691" s="35">
        <f t="shared" ca="1" si="231"/>
        <v>0</v>
      </c>
      <c r="CT691" s="35">
        <f t="shared" ca="1" si="231"/>
        <v>0</v>
      </c>
      <c r="CU691" s="35">
        <f t="shared" ca="1" si="231"/>
        <v>0</v>
      </c>
      <c r="CV691" s="35">
        <f t="shared" ca="1" si="236"/>
        <v>0</v>
      </c>
      <c r="CW691" s="38">
        <f t="shared" ca="1" si="236"/>
        <v>0</v>
      </c>
      <c r="CX691" s="38">
        <f t="shared" ca="1" si="236"/>
        <v>0</v>
      </c>
      <c r="CY691" s="38">
        <f t="shared" ca="1" si="236"/>
        <v>0</v>
      </c>
      <c r="CZ691" s="39">
        <f t="shared" ca="1" si="236"/>
        <v>0</v>
      </c>
      <c r="DA691" s="35"/>
    </row>
    <row r="692" spans="4:105" x14ac:dyDescent="0.3">
      <c r="D692" s="19"/>
      <c r="E692" s="19"/>
      <c r="F692" s="21"/>
      <c r="G692" s="21"/>
      <c r="H692" s="21"/>
      <c r="I692" s="19"/>
      <c r="J692" s="19"/>
      <c r="K692" s="21"/>
      <c r="L692" s="21"/>
      <c r="M692" s="22"/>
      <c r="N692" s="22"/>
      <c r="O692" s="19"/>
      <c r="P692" s="21"/>
      <c r="Q692" s="62" t="str">
        <f>'Cutting Rules'!AD692</f>
        <v>0------------</v>
      </c>
      <c r="R692" s="23"/>
      <c r="S692" s="24"/>
      <c r="T692" s="78" t="s">
        <v>547</v>
      </c>
      <c r="U692" s="19"/>
      <c r="V692" s="25"/>
      <c r="W692" s="26"/>
      <c r="X692" s="27"/>
      <c r="Y692" s="47"/>
      <c r="Z692" s="121" t="str">
        <f>IFERROR(VLOOKUP(E692,[1]route!$E$3:$BL$10005,59,0),"")&amp;IFERROR(VLOOKUP(E692,[1]route!$E$3:$BL$10005,60,0),"")</f>
        <v/>
      </c>
      <c r="AA692" s="28">
        <f t="shared" si="228"/>
        <v>0</v>
      </c>
      <c r="AB692" s="77">
        <f t="shared" si="229"/>
        <v>0</v>
      </c>
      <c r="AC692" s="4">
        <f t="shared" si="227"/>
        <v>1</v>
      </c>
      <c r="AD692" s="29">
        <v>0</v>
      </c>
      <c r="AE692" s="30">
        <f ca="1">SUMIF([1]route!$E$3:$E$10005,E692,[1]!Table1[1])</f>
        <v>0</v>
      </c>
      <c r="AF692" s="30">
        <f ca="1">SUMIF([1]route!$E$3:$E$10005,E692,[1]!Table1[2])</f>
        <v>0</v>
      </c>
      <c r="AG692" s="30">
        <f ca="1">SUMIF([1]route!$E$3:$E$10005,E692,[1]!Table1[3])</f>
        <v>0</v>
      </c>
      <c r="AH692" s="30">
        <f ca="1">SUMIF([1]route!$E$3:$E$10005,E692,[1]!Table1[4])</f>
        <v>0</v>
      </c>
      <c r="AI692" s="30">
        <f ca="1">SUMIF([1]route!$E$3:$E$10005,E692,[1]!Table1[5])</f>
        <v>0</v>
      </c>
      <c r="AJ692" s="30">
        <f ca="1">SUMIF([1]route!$E$3:$E$10005,E692,[1]!Table1[6])</f>
        <v>0</v>
      </c>
      <c r="AK692" s="30">
        <f ca="1">SUMIF([1]route!$E$3:$E$10005,E692,[1]!Table1[7])</f>
        <v>0</v>
      </c>
      <c r="AL692" s="30">
        <f ca="1">SUMIF([1]route!$E$3:$E$10005,E692,[1]!Table1[8])</f>
        <v>0</v>
      </c>
      <c r="AM692" s="30">
        <f ca="1">SUMIF([1]route!$E$3:$E$10005,E692,[1]!Table1[9])</f>
        <v>0</v>
      </c>
      <c r="AN692" s="30">
        <f ca="1">SUMIF([1]route!$E$3:$E$10005,E692,[1]!Table1[10])</f>
        <v>0</v>
      </c>
      <c r="AO692" s="30">
        <f ca="1">SUMIF([1]route!$E$3:$E$10005,E692,[1]!Table1[11])</f>
        <v>0</v>
      </c>
      <c r="AP692" s="30">
        <f ca="1">SUMIF([1]route!$E$3:$E$10005,E692,[1]!Table1[12])</f>
        <v>0</v>
      </c>
      <c r="AQ692" s="30">
        <f ca="1">SUMIF([1]route!$E$3:$E$10005,E692,[1]!Table1[13])</f>
        <v>0</v>
      </c>
      <c r="AR692" s="30">
        <f ca="1">SUMIF([1]route!$E$3:$E$10005,E692,[1]!Table1[14])</f>
        <v>0</v>
      </c>
      <c r="AS692" s="30">
        <f ca="1">SUMIF([1]route!$E$3:$E$10005,E692,[1]!Table1[15])</f>
        <v>0</v>
      </c>
      <c r="AT692" s="30">
        <f ca="1">SUMIF([1]route!$E$3:$E$10005,E692,[1]!Table1[16])</f>
        <v>0</v>
      </c>
      <c r="AU692" s="30">
        <f ca="1">SUMIF([1]route!$E$3:$E$10005,E692,[1]!Table1[17])</f>
        <v>0</v>
      </c>
      <c r="AV692" s="30">
        <f ca="1">SUMIF([1]route!$E$3:$E$10005,E692,[1]!Table1[18])</f>
        <v>0</v>
      </c>
      <c r="AW692" s="30">
        <f ca="1">SUMIF([1]route!$E$3:$E$10005,E692,[1]!Table1[19])</f>
        <v>0</v>
      </c>
      <c r="AX692" s="30">
        <f ca="1">SUMIF([1]route!$E$3:$E$10005,E692,[1]!Table1[20])</f>
        <v>0</v>
      </c>
      <c r="AY692" s="30">
        <f ca="1">SUMIF([1]route!$E$3:$E$10005,E692,[1]!Table1[21])</f>
        <v>0</v>
      </c>
      <c r="AZ692" s="30">
        <f ca="1">SUMIF([1]route!$E$3:$E$10005,E692,[1]!Table1[22])</f>
        <v>0</v>
      </c>
      <c r="BA692" s="30">
        <f ca="1">SUMIF([1]route!$E$3:$E$10005,E692,[1]!Table1[23])</f>
        <v>0</v>
      </c>
      <c r="BB692" s="30">
        <f ca="1">SUMIF([1]route!$E$3:$E$10005,E692,[1]!Table1[24])</f>
        <v>0</v>
      </c>
      <c r="BC692" s="30">
        <f ca="1">SUMIF([1]route!$E$3:$E$10005,E692,[1]!Table1[25])</f>
        <v>0</v>
      </c>
      <c r="BD692" s="30">
        <f ca="1">SUMIF([1]route!$E$3:$E$10005,E692,[1]!Table1[26])</f>
        <v>0</v>
      </c>
      <c r="BE692" s="30">
        <f ca="1">SUMIF([1]route!$E$3:$E$10005,E692,[1]!Table1[27])</f>
        <v>0</v>
      </c>
      <c r="BF692" s="30">
        <f ca="1">SUMIF([1]route!$E$3:$E$10005,E692,[1]!Table1[28])</f>
        <v>0</v>
      </c>
      <c r="BG692" s="30">
        <f ca="1">SUMIF([1]route!$E$3:$E$10005,E692,[1]!Table1[29])</f>
        <v>0</v>
      </c>
      <c r="BH692" s="30">
        <f ca="1">SUMIF([1]route!$E$3:$E$10005,E692,[1]!Table1[30])</f>
        <v>0</v>
      </c>
      <c r="BI692" s="30">
        <f ca="1">SUMIF([1]route!$E$3:$E$10005,E692,[1]!Table1[31])</f>
        <v>0</v>
      </c>
      <c r="BJ692" s="30">
        <f ca="1">SUMIF([1]route!$E$3:$E$10005,E692,[1]!Table1[Remain PO])</f>
        <v>0</v>
      </c>
      <c r="BK692" s="31">
        <f ca="1">SUMIF([1]route!$E$3:$E$10005,E692,[1]!Table1[N+1])</f>
        <v>0</v>
      </c>
      <c r="BL692" s="31">
        <f ca="1">SUMIF([1]route!$E$3:$E$10005,E692,[1]!Table1[N+2])</f>
        <v>0</v>
      </c>
      <c r="BM692" s="31">
        <f ca="1">SUMIF([1]route!$E$3:$E$10005,E692,[1]!Table1[N+3])</f>
        <v>0</v>
      </c>
      <c r="BN692" s="32">
        <f ca="1">SUMIF([1]route!$E$3:$E$10005,E692,[1]!Table1[N+4])</f>
        <v>0</v>
      </c>
      <c r="BP692" s="37">
        <f t="shared" si="230"/>
        <v>0</v>
      </c>
      <c r="BQ692" s="35">
        <f t="shared" ca="1" si="235"/>
        <v>0</v>
      </c>
      <c r="BR692" s="35">
        <f t="shared" ca="1" si="235"/>
        <v>0</v>
      </c>
      <c r="BS692" s="35">
        <f t="shared" ca="1" si="235"/>
        <v>0</v>
      </c>
      <c r="BT692" s="35">
        <f t="shared" ca="1" si="234"/>
        <v>0</v>
      </c>
      <c r="BU692" s="35">
        <f t="shared" ca="1" si="234"/>
        <v>0</v>
      </c>
      <c r="BV692" s="35">
        <f t="shared" ca="1" si="234"/>
        <v>0</v>
      </c>
      <c r="BW692" s="35">
        <f t="shared" ca="1" si="234"/>
        <v>0</v>
      </c>
      <c r="BX692" s="35">
        <f t="shared" ca="1" si="234"/>
        <v>0</v>
      </c>
      <c r="BY692" s="35">
        <f t="shared" ca="1" si="234"/>
        <v>0</v>
      </c>
      <c r="BZ692" s="35">
        <f t="shared" ca="1" si="234"/>
        <v>0</v>
      </c>
      <c r="CA692" s="35">
        <f t="shared" ca="1" si="234"/>
        <v>0</v>
      </c>
      <c r="CB692" s="35">
        <f t="shared" ca="1" si="234"/>
        <v>0</v>
      </c>
      <c r="CC692" s="35">
        <f t="shared" ca="1" si="234"/>
        <v>0</v>
      </c>
      <c r="CD692" s="35">
        <f t="shared" ca="1" si="234"/>
        <v>0</v>
      </c>
      <c r="CE692" s="35">
        <f t="shared" ca="1" si="234"/>
        <v>0</v>
      </c>
      <c r="CF692" s="35">
        <f t="shared" ca="1" si="233"/>
        <v>0</v>
      </c>
      <c r="CG692" s="35">
        <f t="shared" ca="1" si="233"/>
        <v>0</v>
      </c>
      <c r="CH692" s="35">
        <f t="shared" ca="1" si="233"/>
        <v>0</v>
      </c>
      <c r="CI692" s="35">
        <f t="shared" ca="1" si="233"/>
        <v>0</v>
      </c>
      <c r="CJ692" s="35">
        <f t="shared" ca="1" si="233"/>
        <v>0</v>
      </c>
      <c r="CK692" s="35">
        <f t="shared" ca="1" si="233"/>
        <v>0</v>
      </c>
      <c r="CL692" s="35">
        <f t="shared" ca="1" si="232"/>
        <v>0</v>
      </c>
      <c r="CM692" s="35">
        <f t="shared" ca="1" si="232"/>
        <v>0</v>
      </c>
      <c r="CN692" s="35">
        <f t="shared" ca="1" si="232"/>
        <v>0</v>
      </c>
      <c r="CO692" s="35">
        <f t="shared" ca="1" si="232"/>
        <v>0</v>
      </c>
      <c r="CP692" s="35">
        <f t="shared" ca="1" si="232"/>
        <v>0</v>
      </c>
      <c r="CQ692" s="35">
        <f t="shared" ca="1" si="232"/>
        <v>0</v>
      </c>
      <c r="CR692" s="35">
        <f t="shared" ca="1" si="231"/>
        <v>0</v>
      </c>
      <c r="CS692" s="35">
        <f t="shared" ca="1" si="231"/>
        <v>0</v>
      </c>
      <c r="CT692" s="35">
        <f t="shared" ca="1" si="231"/>
        <v>0</v>
      </c>
      <c r="CU692" s="35">
        <f t="shared" ca="1" si="231"/>
        <v>0</v>
      </c>
      <c r="CV692" s="35">
        <f t="shared" ca="1" si="236"/>
        <v>0</v>
      </c>
      <c r="CW692" s="38">
        <f t="shared" ca="1" si="236"/>
        <v>0</v>
      </c>
      <c r="CX692" s="38">
        <f t="shared" ca="1" si="236"/>
        <v>0</v>
      </c>
      <c r="CY692" s="38">
        <f t="shared" ca="1" si="236"/>
        <v>0</v>
      </c>
      <c r="CZ692" s="39">
        <f t="shared" ca="1" si="236"/>
        <v>0</v>
      </c>
      <c r="DA692" s="35"/>
    </row>
    <row r="693" spans="4:105" x14ac:dyDescent="0.3">
      <c r="D693" s="19"/>
      <c r="E693" s="19"/>
      <c r="F693" s="21"/>
      <c r="G693" s="21"/>
      <c r="H693" s="21"/>
      <c r="I693" s="19"/>
      <c r="J693" s="19"/>
      <c r="K693" s="21"/>
      <c r="L693" s="21"/>
      <c r="M693" s="22"/>
      <c r="N693" s="22"/>
      <c r="O693" s="19"/>
      <c r="P693" s="21"/>
      <c r="Q693" s="62" t="str">
        <f>'Cutting Rules'!AD693</f>
        <v>0------------</v>
      </c>
      <c r="R693" s="23"/>
      <c r="S693" s="24"/>
      <c r="T693" s="78" t="s">
        <v>547</v>
      </c>
      <c r="U693" s="19"/>
      <c r="V693" s="25"/>
      <c r="W693" s="26"/>
      <c r="X693" s="27"/>
      <c r="Y693" s="47"/>
      <c r="Z693" s="121" t="str">
        <f>IFERROR(VLOOKUP(E693,[1]route!$E$3:$BL$10005,59,0),"")&amp;IFERROR(VLOOKUP(E693,[1]route!$E$3:$BL$10005,60,0),"")</f>
        <v/>
      </c>
      <c r="AA693" s="28">
        <f t="shared" si="228"/>
        <v>0</v>
      </c>
      <c r="AB693" s="77">
        <f t="shared" si="229"/>
        <v>0</v>
      </c>
      <c r="AC693" s="4">
        <f t="shared" si="227"/>
        <v>1</v>
      </c>
      <c r="AD693" s="29">
        <v>0</v>
      </c>
      <c r="AE693" s="30">
        <f ca="1">SUMIF([1]route!$E$3:$E$10005,E693,[1]!Table1[1])</f>
        <v>0</v>
      </c>
      <c r="AF693" s="30">
        <f ca="1">SUMIF([1]route!$E$3:$E$10005,E693,[1]!Table1[2])</f>
        <v>0</v>
      </c>
      <c r="AG693" s="30">
        <f ca="1">SUMIF([1]route!$E$3:$E$10005,E693,[1]!Table1[3])</f>
        <v>0</v>
      </c>
      <c r="AH693" s="30">
        <f ca="1">SUMIF([1]route!$E$3:$E$10005,E693,[1]!Table1[4])</f>
        <v>0</v>
      </c>
      <c r="AI693" s="30">
        <f ca="1">SUMIF([1]route!$E$3:$E$10005,E693,[1]!Table1[5])</f>
        <v>0</v>
      </c>
      <c r="AJ693" s="30">
        <f ca="1">SUMIF([1]route!$E$3:$E$10005,E693,[1]!Table1[6])</f>
        <v>0</v>
      </c>
      <c r="AK693" s="30">
        <f ca="1">SUMIF([1]route!$E$3:$E$10005,E693,[1]!Table1[7])</f>
        <v>0</v>
      </c>
      <c r="AL693" s="30">
        <f ca="1">SUMIF([1]route!$E$3:$E$10005,E693,[1]!Table1[8])</f>
        <v>0</v>
      </c>
      <c r="AM693" s="30">
        <f ca="1">SUMIF([1]route!$E$3:$E$10005,E693,[1]!Table1[9])</f>
        <v>0</v>
      </c>
      <c r="AN693" s="30">
        <f ca="1">SUMIF([1]route!$E$3:$E$10005,E693,[1]!Table1[10])</f>
        <v>0</v>
      </c>
      <c r="AO693" s="30">
        <f ca="1">SUMIF([1]route!$E$3:$E$10005,E693,[1]!Table1[11])</f>
        <v>0</v>
      </c>
      <c r="AP693" s="30">
        <f ca="1">SUMIF([1]route!$E$3:$E$10005,E693,[1]!Table1[12])</f>
        <v>0</v>
      </c>
      <c r="AQ693" s="30">
        <f ca="1">SUMIF([1]route!$E$3:$E$10005,E693,[1]!Table1[13])</f>
        <v>0</v>
      </c>
      <c r="AR693" s="30">
        <f ca="1">SUMIF([1]route!$E$3:$E$10005,E693,[1]!Table1[14])</f>
        <v>0</v>
      </c>
      <c r="AS693" s="30">
        <f ca="1">SUMIF([1]route!$E$3:$E$10005,E693,[1]!Table1[15])</f>
        <v>0</v>
      </c>
      <c r="AT693" s="30">
        <f ca="1">SUMIF([1]route!$E$3:$E$10005,E693,[1]!Table1[16])</f>
        <v>0</v>
      </c>
      <c r="AU693" s="30">
        <f ca="1">SUMIF([1]route!$E$3:$E$10005,E693,[1]!Table1[17])</f>
        <v>0</v>
      </c>
      <c r="AV693" s="30">
        <f ca="1">SUMIF([1]route!$E$3:$E$10005,E693,[1]!Table1[18])</f>
        <v>0</v>
      </c>
      <c r="AW693" s="30">
        <f ca="1">SUMIF([1]route!$E$3:$E$10005,E693,[1]!Table1[19])</f>
        <v>0</v>
      </c>
      <c r="AX693" s="30">
        <f ca="1">SUMIF([1]route!$E$3:$E$10005,E693,[1]!Table1[20])</f>
        <v>0</v>
      </c>
      <c r="AY693" s="30">
        <f ca="1">SUMIF([1]route!$E$3:$E$10005,E693,[1]!Table1[21])</f>
        <v>0</v>
      </c>
      <c r="AZ693" s="30">
        <f ca="1">SUMIF([1]route!$E$3:$E$10005,E693,[1]!Table1[22])</f>
        <v>0</v>
      </c>
      <c r="BA693" s="30">
        <f ca="1">SUMIF([1]route!$E$3:$E$10005,E693,[1]!Table1[23])</f>
        <v>0</v>
      </c>
      <c r="BB693" s="30">
        <f ca="1">SUMIF([1]route!$E$3:$E$10005,E693,[1]!Table1[24])</f>
        <v>0</v>
      </c>
      <c r="BC693" s="30">
        <f ca="1">SUMIF([1]route!$E$3:$E$10005,E693,[1]!Table1[25])</f>
        <v>0</v>
      </c>
      <c r="BD693" s="30">
        <f ca="1">SUMIF([1]route!$E$3:$E$10005,E693,[1]!Table1[26])</f>
        <v>0</v>
      </c>
      <c r="BE693" s="30">
        <f ca="1">SUMIF([1]route!$E$3:$E$10005,E693,[1]!Table1[27])</f>
        <v>0</v>
      </c>
      <c r="BF693" s="30">
        <f ca="1">SUMIF([1]route!$E$3:$E$10005,E693,[1]!Table1[28])</f>
        <v>0</v>
      </c>
      <c r="BG693" s="30">
        <f ca="1">SUMIF([1]route!$E$3:$E$10005,E693,[1]!Table1[29])</f>
        <v>0</v>
      </c>
      <c r="BH693" s="30">
        <f ca="1">SUMIF([1]route!$E$3:$E$10005,E693,[1]!Table1[30])</f>
        <v>0</v>
      </c>
      <c r="BI693" s="30">
        <f ca="1">SUMIF([1]route!$E$3:$E$10005,E693,[1]!Table1[31])</f>
        <v>0</v>
      </c>
      <c r="BJ693" s="30">
        <f ca="1">SUMIF([1]route!$E$3:$E$10005,E693,[1]!Table1[Remain PO])</f>
        <v>0</v>
      </c>
      <c r="BK693" s="31">
        <f ca="1">SUMIF([1]route!$E$3:$E$10005,E693,[1]!Table1[N+1])</f>
        <v>0</v>
      </c>
      <c r="BL693" s="31">
        <f ca="1">SUMIF([1]route!$E$3:$E$10005,E693,[1]!Table1[N+2])</f>
        <v>0</v>
      </c>
      <c r="BM693" s="31">
        <f ca="1">SUMIF([1]route!$E$3:$E$10005,E693,[1]!Table1[N+3])</f>
        <v>0</v>
      </c>
      <c r="BN693" s="32">
        <f ca="1">SUMIF([1]route!$E$3:$E$10005,E693,[1]!Table1[N+4])</f>
        <v>0</v>
      </c>
      <c r="BP693" s="37">
        <f t="shared" si="230"/>
        <v>0</v>
      </c>
      <c r="BQ693" s="35">
        <f t="shared" ca="1" si="235"/>
        <v>0</v>
      </c>
      <c r="BR693" s="35">
        <f t="shared" ca="1" si="235"/>
        <v>0</v>
      </c>
      <c r="BS693" s="35">
        <f t="shared" ca="1" si="235"/>
        <v>0</v>
      </c>
      <c r="BT693" s="35">
        <f t="shared" ca="1" si="234"/>
        <v>0</v>
      </c>
      <c r="BU693" s="35">
        <f t="shared" ca="1" si="234"/>
        <v>0</v>
      </c>
      <c r="BV693" s="35">
        <f t="shared" ca="1" si="234"/>
        <v>0</v>
      </c>
      <c r="BW693" s="35">
        <f t="shared" ca="1" si="234"/>
        <v>0</v>
      </c>
      <c r="BX693" s="35">
        <f t="shared" ca="1" si="234"/>
        <v>0</v>
      </c>
      <c r="BY693" s="35">
        <f t="shared" ca="1" si="234"/>
        <v>0</v>
      </c>
      <c r="BZ693" s="35">
        <f t="shared" ca="1" si="234"/>
        <v>0</v>
      </c>
      <c r="CA693" s="35">
        <f t="shared" ca="1" si="234"/>
        <v>0</v>
      </c>
      <c r="CB693" s="35">
        <f t="shared" ca="1" si="234"/>
        <v>0</v>
      </c>
      <c r="CC693" s="35">
        <f t="shared" ca="1" si="234"/>
        <v>0</v>
      </c>
      <c r="CD693" s="35">
        <f t="shared" ca="1" si="234"/>
        <v>0</v>
      </c>
      <c r="CE693" s="35">
        <f t="shared" ca="1" si="234"/>
        <v>0</v>
      </c>
      <c r="CF693" s="35">
        <f t="shared" ca="1" si="233"/>
        <v>0</v>
      </c>
      <c r="CG693" s="35">
        <f t="shared" ca="1" si="233"/>
        <v>0</v>
      </c>
      <c r="CH693" s="35">
        <f t="shared" ca="1" si="233"/>
        <v>0</v>
      </c>
      <c r="CI693" s="35">
        <f t="shared" ca="1" si="233"/>
        <v>0</v>
      </c>
      <c r="CJ693" s="35">
        <f t="shared" ca="1" si="233"/>
        <v>0</v>
      </c>
      <c r="CK693" s="35">
        <f t="shared" ca="1" si="233"/>
        <v>0</v>
      </c>
      <c r="CL693" s="35">
        <f t="shared" ca="1" si="232"/>
        <v>0</v>
      </c>
      <c r="CM693" s="35">
        <f t="shared" ca="1" si="232"/>
        <v>0</v>
      </c>
      <c r="CN693" s="35">
        <f t="shared" ca="1" si="232"/>
        <v>0</v>
      </c>
      <c r="CO693" s="35">
        <f t="shared" ca="1" si="232"/>
        <v>0</v>
      </c>
      <c r="CP693" s="35">
        <f t="shared" ca="1" si="232"/>
        <v>0</v>
      </c>
      <c r="CQ693" s="35">
        <f t="shared" ca="1" si="232"/>
        <v>0</v>
      </c>
      <c r="CR693" s="35">
        <f t="shared" ca="1" si="231"/>
        <v>0</v>
      </c>
      <c r="CS693" s="35">
        <f t="shared" ca="1" si="231"/>
        <v>0</v>
      </c>
      <c r="CT693" s="35">
        <f t="shared" ca="1" si="231"/>
        <v>0</v>
      </c>
      <c r="CU693" s="35">
        <f t="shared" ca="1" si="231"/>
        <v>0</v>
      </c>
      <c r="CV693" s="35">
        <f t="shared" ca="1" si="236"/>
        <v>0</v>
      </c>
      <c r="CW693" s="38">
        <f t="shared" ca="1" si="236"/>
        <v>0</v>
      </c>
      <c r="CX693" s="38">
        <f t="shared" ca="1" si="236"/>
        <v>0</v>
      </c>
      <c r="CY693" s="38">
        <f t="shared" ca="1" si="236"/>
        <v>0</v>
      </c>
      <c r="CZ693" s="39">
        <f t="shared" ca="1" si="236"/>
        <v>0</v>
      </c>
      <c r="DA693" s="35"/>
    </row>
    <row r="694" spans="4:105" x14ac:dyDescent="0.3">
      <c r="D694" s="19"/>
      <c r="E694" s="19"/>
      <c r="F694" s="21"/>
      <c r="G694" s="21"/>
      <c r="H694" s="21"/>
      <c r="I694" s="19"/>
      <c r="J694" s="19"/>
      <c r="K694" s="21"/>
      <c r="L694" s="21"/>
      <c r="M694" s="22"/>
      <c r="N694" s="22"/>
      <c r="O694" s="19"/>
      <c r="P694" s="21"/>
      <c r="Q694" s="62" t="str">
        <f>'Cutting Rules'!AD694</f>
        <v>0------------</v>
      </c>
      <c r="R694" s="23"/>
      <c r="S694" s="24"/>
      <c r="T694" s="78" t="s">
        <v>547</v>
      </c>
      <c r="U694" s="19"/>
      <c r="V694" s="25"/>
      <c r="W694" s="26"/>
      <c r="X694" s="27"/>
      <c r="Y694" s="47"/>
      <c r="Z694" s="121" t="str">
        <f>IFERROR(VLOOKUP(E694,[1]route!$E$3:$BL$10005,59,0),"")&amp;IFERROR(VLOOKUP(E694,[1]route!$E$3:$BL$10005,60,0),"")</f>
        <v/>
      </c>
      <c r="AA694" s="28">
        <f t="shared" si="228"/>
        <v>0</v>
      </c>
      <c r="AB694" s="77">
        <f t="shared" si="229"/>
        <v>0</v>
      </c>
      <c r="AC694" s="4">
        <f t="shared" si="227"/>
        <v>1</v>
      </c>
      <c r="AD694" s="29">
        <v>0</v>
      </c>
      <c r="AE694" s="30">
        <f ca="1">SUMIF([1]route!$E$3:$E$10005,E694,[1]!Table1[1])</f>
        <v>0</v>
      </c>
      <c r="AF694" s="30">
        <f ca="1">SUMIF([1]route!$E$3:$E$10005,E694,[1]!Table1[2])</f>
        <v>0</v>
      </c>
      <c r="AG694" s="30">
        <f ca="1">SUMIF([1]route!$E$3:$E$10005,E694,[1]!Table1[3])</f>
        <v>0</v>
      </c>
      <c r="AH694" s="30">
        <f ca="1">SUMIF([1]route!$E$3:$E$10005,E694,[1]!Table1[4])</f>
        <v>0</v>
      </c>
      <c r="AI694" s="30">
        <f ca="1">SUMIF([1]route!$E$3:$E$10005,E694,[1]!Table1[5])</f>
        <v>0</v>
      </c>
      <c r="AJ694" s="30">
        <f ca="1">SUMIF([1]route!$E$3:$E$10005,E694,[1]!Table1[6])</f>
        <v>0</v>
      </c>
      <c r="AK694" s="30">
        <f ca="1">SUMIF([1]route!$E$3:$E$10005,E694,[1]!Table1[7])</f>
        <v>0</v>
      </c>
      <c r="AL694" s="30">
        <f ca="1">SUMIF([1]route!$E$3:$E$10005,E694,[1]!Table1[8])</f>
        <v>0</v>
      </c>
      <c r="AM694" s="30">
        <f ca="1">SUMIF([1]route!$E$3:$E$10005,E694,[1]!Table1[9])</f>
        <v>0</v>
      </c>
      <c r="AN694" s="30">
        <f ca="1">SUMIF([1]route!$E$3:$E$10005,E694,[1]!Table1[10])</f>
        <v>0</v>
      </c>
      <c r="AO694" s="30">
        <f ca="1">SUMIF([1]route!$E$3:$E$10005,E694,[1]!Table1[11])</f>
        <v>0</v>
      </c>
      <c r="AP694" s="30">
        <f ca="1">SUMIF([1]route!$E$3:$E$10005,E694,[1]!Table1[12])</f>
        <v>0</v>
      </c>
      <c r="AQ694" s="30">
        <f ca="1">SUMIF([1]route!$E$3:$E$10005,E694,[1]!Table1[13])</f>
        <v>0</v>
      </c>
      <c r="AR694" s="30">
        <f ca="1">SUMIF([1]route!$E$3:$E$10005,E694,[1]!Table1[14])</f>
        <v>0</v>
      </c>
      <c r="AS694" s="30">
        <f ca="1">SUMIF([1]route!$E$3:$E$10005,E694,[1]!Table1[15])</f>
        <v>0</v>
      </c>
      <c r="AT694" s="30">
        <f ca="1">SUMIF([1]route!$E$3:$E$10005,E694,[1]!Table1[16])</f>
        <v>0</v>
      </c>
      <c r="AU694" s="30">
        <f ca="1">SUMIF([1]route!$E$3:$E$10005,E694,[1]!Table1[17])</f>
        <v>0</v>
      </c>
      <c r="AV694" s="30">
        <f ca="1">SUMIF([1]route!$E$3:$E$10005,E694,[1]!Table1[18])</f>
        <v>0</v>
      </c>
      <c r="AW694" s="30">
        <f ca="1">SUMIF([1]route!$E$3:$E$10005,E694,[1]!Table1[19])</f>
        <v>0</v>
      </c>
      <c r="AX694" s="30">
        <f ca="1">SUMIF([1]route!$E$3:$E$10005,E694,[1]!Table1[20])</f>
        <v>0</v>
      </c>
      <c r="AY694" s="30">
        <f ca="1">SUMIF([1]route!$E$3:$E$10005,E694,[1]!Table1[21])</f>
        <v>0</v>
      </c>
      <c r="AZ694" s="30">
        <f ca="1">SUMIF([1]route!$E$3:$E$10005,E694,[1]!Table1[22])</f>
        <v>0</v>
      </c>
      <c r="BA694" s="30">
        <f ca="1">SUMIF([1]route!$E$3:$E$10005,E694,[1]!Table1[23])</f>
        <v>0</v>
      </c>
      <c r="BB694" s="30">
        <f ca="1">SUMIF([1]route!$E$3:$E$10005,E694,[1]!Table1[24])</f>
        <v>0</v>
      </c>
      <c r="BC694" s="30">
        <f ca="1">SUMIF([1]route!$E$3:$E$10005,E694,[1]!Table1[25])</f>
        <v>0</v>
      </c>
      <c r="BD694" s="30">
        <f ca="1">SUMIF([1]route!$E$3:$E$10005,E694,[1]!Table1[26])</f>
        <v>0</v>
      </c>
      <c r="BE694" s="30">
        <f ca="1">SUMIF([1]route!$E$3:$E$10005,E694,[1]!Table1[27])</f>
        <v>0</v>
      </c>
      <c r="BF694" s="30">
        <f ca="1">SUMIF([1]route!$E$3:$E$10005,E694,[1]!Table1[28])</f>
        <v>0</v>
      </c>
      <c r="BG694" s="30">
        <f ca="1">SUMIF([1]route!$E$3:$E$10005,E694,[1]!Table1[29])</f>
        <v>0</v>
      </c>
      <c r="BH694" s="30">
        <f ca="1">SUMIF([1]route!$E$3:$E$10005,E694,[1]!Table1[30])</f>
        <v>0</v>
      </c>
      <c r="BI694" s="30">
        <f ca="1">SUMIF([1]route!$E$3:$E$10005,E694,[1]!Table1[31])</f>
        <v>0</v>
      </c>
      <c r="BJ694" s="30">
        <f ca="1">SUMIF([1]route!$E$3:$E$10005,E694,[1]!Table1[Remain PO])</f>
        <v>0</v>
      </c>
      <c r="BK694" s="31">
        <f ca="1">SUMIF([1]route!$E$3:$E$10005,E694,[1]!Table1[N+1])</f>
        <v>0</v>
      </c>
      <c r="BL694" s="31">
        <f ca="1">SUMIF([1]route!$E$3:$E$10005,E694,[1]!Table1[N+2])</f>
        <v>0</v>
      </c>
      <c r="BM694" s="31">
        <f ca="1">SUMIF([1]route!$E$3:$E$10005,E694,[1]!Table1[N+3])</f>
        <v>0</v>
      </c>
      <c r="BN694" s="32">
        <f ca="1">SUMIF([1]route!$E$3:$E$10005,E694,[1]!Table1[N+4])</f>
        <v>0</v>
      </c>
      <c r="BP694" s="37">
        <f t="shared" si="230"/>
        <v>0</v>
      </c>
      <c r="BQ694" s="35">
        <f t="shared" ca="1" si="235"/>
        <v>0</v>
      </c>
      <c r="BR694" s="35">
        <f t="shared" ca="1" si="235"/>
        <v>0</v>
      </c>
      <c r="BS694" s="35">
        <f t="shared" ca="1" si="235"/>
        <v>0</v>
      </c>
      <c r="BT694" s="35">
        <f t="shared" ca="1" si="234"/>
        <v>0</v>
      </c>
      <c r="BU694" s="35">
        <f t="shared" ca="1" si="234"/>
        <v>0</v>
      </c>
      <c r="BV694" s="35">
        <f t="shared" ca="1" si="234"/>
        <v>0</v>
      </c>
      <c r="BW694" s="35">
        <f t="shared" ca="1" si="234"/>
        <v>0</v>
      </c>
      <c r="BX694" s="35">
        <f t="shared" ca="1" si="234"/>
        <v>0</v>
      </c>
      <c r="BY694" s="35">
        <f t="shared" ca="1" si="234"/>
        <v>0</v>
      </c>
      <c r="BZ694" s="35">
        <f t="shared" ca="1" si="234"/>
        <v>0</v>
      </c>
      <c r="CA694" s="35">
        <f t="shared" ca="1" si="234"/>
        <v>0</v>
      </c>
      <c r="CB694" s="35">
        <f t="shared" ca="1" si="234"/>
        <v>0</v>
      </c>
      <c r="CC694" s="35">
        <f t="shared" ca="1" si="234"/>
        <v>0</v>
      </c>
      <c r="CD694" s="35">
        <f t="shared" ca="1" si="234"/>
        <v>0</v>
      </c>
      <c r="CE694" s="35">
        <f t="shared" ca="1" si="234"/>
        <v>0</v>
      </c>
      <c r="CF694" s="35">
        <f t="shared" ca="1" si="233"/>
        <v>0</v>
      </c>
      <c r="CG694" s="35">
        <f t="shared" ca="1" si="233"/>
        <v>0</v>
      </c>
      <c r="CH694" s="35">
        <f t="shared" ca="1" si="233"/>
        <v>0</v>
      </c>
      <c r="CI694" s="35">
        <f t="shared" ca="1" si="233"/>
        <v>0</v>
      </c>
      <c r="CJ694" s="35">
        <f t="shared" ca="1" si="233"/>
        <v>0</v>
      </c>
      <c r="CK694" s="35">
        <f t="shared" ca="1" si="233"/>
        <v>0</v>
      </c>
      <c r="CL694" s="35">
        <f t="shared" ca="1" si="232"/>
        <v>0</v>
      </c>
      <c r="CM694" s="35">
        <f t="shared" ca="1" si="232"/>
        <v>0</v>
      </c>
      <c r="CN694" s="35">
        <f t="shared" ca="1" si="232"/>
        <v>0</v>
      </c>
      <c r="CO694" s="35">
        <f t="shared" ca="1" si="232"/>
        <v>0</v>
      </c>
      <c r="CP694" s="35">
        <f t="shared" ca="1" si="232"/>
        <v>0</v>
      </c>
      <c r="CQ694" s="35">
        <f t="shared" ca="1" si="232"/>
        <v>0</v>
      </c>
      <c r="CR694" s="35">
        <f t="shared" ca="1" si="231"/>
        <v>0</v>
      </c>
      <c r="CS694" s="35">
        <f t="shared" ca="1" si="231"/>
        <v>0</v>
      </c>
      <c r="CT694" s="35">
        <f t="shared" ca="1" si="231"/>
        <v>0</v>
      </c>
      <c r="CU694" s="35">
        <f t="shared" ca="1" si="231"/>
        <v>0</v>
      </c>
      <c r="CV694" s="35">
        <f t="shared" ca="1" si="236"/>
        <v>0</v>
      </c>
      <c r="CW694" s="38">
        <f t="shared" ca="1" si="236"/>
        <v>0</v>
      </c>
      <c r="CX694" s="38">
        <f t="shared" ca="1" si="236"/>
        <v>0</v>
      </c>
      <c r="CY694" s="38">
        <f t="shared" ca="1" si="236"/>
        <v>0</v>
      </c>
      <c r="CZ694" s="39">
        <f t="shared" ca="1" si="236"/>
        <v>0</v>
      </c>
      <c r="DA694" s="35"/>
    </row>
    <row r="695" spans="4:105" x14ac:dyDescent="0.3">
      <c r="D695" s="19"/>
      <c r="E695" s="19"/>
      <c r="F695" s="21"/>
      <c r="G695" s="21"/>
      <c r="H695" s="21"/>
      <c r="I695" s="19"/>
      <c r="J695" s="19"/>
      <c r="K695" s="21"/>
      <c r="L695" s="21"/>
      <c r="M695" s="22"/>
      <c r="N695" s="22"/>
      <c r="O695" s="19"/>
      <c r="P695" s="21"/>
      <c r="Q695" s="62" t="str">
        <f>'Cutting Rules'!AD695</f>
        <v>0------------</v>
      </c>
      <c r="R695" s="23"/>
      <c r="S695" s="24"/>
      <c r="T695" s="78" t="s">
        <v>547</v>
      </c>
      <c r="U695" s="19"/>
      <c r="V695" s="25"/>
      <c r="W695" s="26"/>
      <c r="X695" s="27"/>
      <c r="Y695" s="47"/>
      <c r="Z695" s="121" t="str">
        <f>IFERROR(VLOOKUP(E695,[1]route!$E$3:$BL$10005,59,0),"")&amp;IFERROR(VLOOKUP(E695,[1]route!$E$3:$BL$10005,60,0),"")</f>
        <v/>
      </c>
      <c r="AA695" s="28">
        <f t="shared" si="228"/>
        <v>0</v>
      </c>
      <c r="AB695" s="77">
        <f t="shared" si="229"/>
        <v>0</v>
      </c>
      <c r="AC695" s="4">
        <f t="shared" si="227"/>
        <v>1</v>
      </c>
      <c r="AD695" s="29">
        <v>0</v>
      </c>
      <c r="AE695" s="30">
        <f ca="1">SUMIF([1]route!$E$3:$E$10005,E695,[1]!Table1[1])</f>
        <v>0</v>
      </c>
      <c r="AF695" s="30">
        <f ca="1">SUMIF([1]route!$E$3:$E$10005,E695,[1]!Table1[2])</f>
        <v>0</v>
      </c>
      <c r="AG695" s="30">
        <f ca="1">SUMIF([1]route!$E$3:$E$10005,E695,[1]!Table1[3])</f>
        <v>0</v>
      </c>
      <c r="AH695" s="30">
        <f ca="1">SUMIF([1]route!$E$3:$E$10005,E695,[1]!Table1[4])</f>
        <v>0</v>
      </c>
      <c r="AI695" s="30">
        <f ca="1">SUMIF([1]route!$E$3:$E$10005,E695,[1]!Table1[5])</f>
        <v>0</v>
      </c>
      <c r="AJ695" s="30">
        <f ca="1">SUMIF([1]route!$E$3:$E$10005,E695,[1]!Table1[6])</f>
        <v>0</v>
      </c>
      <c r="AK695" s="30">
        <f ca="1">SUMIF([1]route!$E$3:$E$10005,E695,[1]!Table1[7])</f>
        <v>0</v>
      </c>
      <c r="AL695" s="30">
        <f ca="1">SUMIF([1]route!$E$3:$E$10005,E695,[1]!Table1[8])</f>
        <v>0</v>
      </c>
      <c r="AM695" s="30">
        <f ca="1">SUMIF([1]route!$E$3:$E$10005,E695,[1]!Table1[9])</f>
        <v>0</v>
      </c>
      <c r="AN695" s="30">
        <f ca="1">SUMIF([1]route!$E$3:$E$10005,E695,[1]!Table1[10])</f>
        <v>0</v>
      </c>
      <c r="AO695" s="30">
        <f ca="1">SUMIF([1]route!$E$3:$E$10005,E695,[1]!Table1[11])</f>
        <v>0</v>
      </c>
      <c r="AP695" s="30">
        <f ca="1">SUMIF([1]route!$E$3:$E$10005,E695,[1]!Table1[12])</f>
        <v>0</v>
      </c>
      <c r="AQ695" s="30">
        <f ca="1">SUMIF([1]route!$E$3:$E$10005,E695,[1]!Table1[13])</f>
        <v>0</v>
      </c>
      <c r="AR695" s="30">
        <f ca="1">SUMIF([1]route!$E$3:$E$10005,E695,[1]!Table1[14])</f>
        <v>0</v>
      </c>
      <c r="AS695" s="30">
        <f ca="1">SUMIF([1]route!$E$3:$E$10005,E695,[1]!Table1[15])</f>
        <v>0</v>
      </c>
      <c r="AT695" s="30">
        <f ca="1">SUMIF([1]route!$E$3:$E$10005,E695,[1]!Table1[16])</f>
        <v>0</v>
      </c>
      <c r="AU695" s="30">
        <f ca="1">SUMIF([1]route!$E$3:$E$10005,E695,[1]!Table1[17])</f>
        <v>0</v>
      </c>
      <c r="AV695" s="30">
        <f ca="1">SUMIF([1]route!$E$3:$E$10005,E695,[1]!Table1[18])</f>
        <v>0</v>
      </c>
      <c r="AW695" s="30">
        <f ca="1">SUMIF([1]route!$E$3:$E$10005,E695,[1]!Table1[19])</f>
        <v>0</v>
      </c>
      <c r="AX695" s="30">
        <f ca="1">SUMIF([1]route!$E$3:$E$10005,E695,[1]!Table1[20])</f>
        <v>0</v>
      </c>
      <c r="AY695" s="30">
        <f ca="1">SUMIF([1]route!$E$3:$E$10005,E695,[1]!Table1[21])</f>
        <v>0</v>
      </c>
      <c r="AZ695" s="30">
        <f ca="1">SUMIF([1]route!$E$3:$E$10005,E695,[1]!Table1[22])</f>
        <v>0</v>
      </c>
      <c r="BA695" s="30">
        <f ca="1">SUMIF([1]route!$E$3:$E$10005,E695,[1]!Table1[23])</f>
        <v>0</v>
      </c>
      <c r="BB695" s="30">
        <f ca="1">SUMIF([1]route!$E$3:$E$10005,E695,[1]!Table1[24])</f>
        <v>0</v>
      </c>
      <c r="BC695" s="30">
        <f ca="1">SUMIF([1]route!$E$3:$E$10005,E695,[1]!Table1[25])</f>
        <v>0</v>
      </c>
      <c r="BD695" s="30">
        <f ca="1">SUMIF([1]route!$E$3:$E$10005,E695,[1]!Table1[26])</f>
        <v>0</v>
      </c>
      <c r="BE695" s="30">
        <f ca="1">SUMIF([1]route!$E$3:$E$10005,E695,[1]!Table1[27])</f>
        <v>0</v>
      </c>
      <c r="BF695" s="30">
        <f ca="1">SUMIF([1]route!$E$3:$E$10005,E695,[1]!Table1[28])</f>
        <v>0</v>
      </c>
      <c r="BG695" s="30">
        <f ca="1">SUMIF([1]route!$E$3:$E$10005,E695,[1]!Table1[29])</f>
        <v>0</v>
      </c>
      <c r="BH695" s="30">
        <f ca="1">SUMIF([1]route!$E$3:$E$10005,E695,[1]!Table1[30])</f>
        <v>0</v>
      </c>
      <c r="BI695" s="30">
        <f ca="1">SUMIF([1]route!$E$3:$E$10005,E695,[1]!Table1[31])</f>
        <v>0</v>
      </c>
      <c r="BJ695" s="30">
        <f ca="1">SUMIF([1]route!$E$3:$E$10005,E695,[1]!Table1[Remain PO])</f>
        <v>0</v>
      </c>
      <c r="BK695" s="31">
        <f ca="1">SUMIF([1]route!$E$3:$E$10005,E695,[1]!Table1[N+1])</f>
        <v>0</v>
      </c>
      <c r="BL695" s="31">
        <f ca="1">SUMIF([1]route!$E$3:$E$10005,E695,[1]!Table1[N+2])</f>
        <v>0</v>
      </c>
      <c r="BM695" s="31">
        <f ca="1">SUMIF([1]route!$E$3:$E$10005,E695,[1]!Table1[N+3])</f>
        <v>0</v>
      </c>
      <c r="BN695" s="32">
        <f ca="1">SUMIF([1]route!$E$3:$E$10005,E695,[1]!Table1[N+4])</f>
        <v>0</v>
      </c>
      <c r="BP695" s="37">
        <f t="shared" si="230"/>
        <v>0</v>
      </c>
      <c r="BQ695" s="35">
        <f t="shared" ca="1" si="235"/>
        <v>0</v>
      </c>
      <c r="BR695" s="35">
        <f t="shared" ca="1" si="235"/>
        <v>0</v>
      </c>
      <c r="BS695" s="35">
        <f t="shared" ca="1" si="235"/>
        <v>0</v>
      </c>
      <c r="BT695" s="35">
        <f t="shared" ca="1" si="234"/>
        <v>0</v>
      </c>
      <c r="BU695" s="35">
        <f t="shared" ca="1" si="234"/>
        <v>0</v>
      </c>
      <c r="BV695" s="35">
        <f t="shared" ca="1" si="234"/>
        <v>0</v>
      </c>
      <c r="BW695" s="35">
        <f t="shared" ref="BW695:CH719" ca="1" si="237">BV695-AK695</f>
        <v>0</v>
      </c>
      <c r="BX695" s="35">
        <f t="shared" ca="1" si="237"/>
        <v>0</v>
      </c>
      <c r="BY695" s="35">
        <f t="shared" ca="1" si="237"/>
        <v>0</v>
      </c>
      <c r="BZ695" s="35">
        <f t="shared" ca="1" si="237"/>
        <v>0</v>
      </c>
      <c r="CA695" s="35">
        <f t="shared" ca="1" si="237"/>
        <v>0</v>
      </c>
      <c r="CB695" s="35">
        <f t="shared" ca="1" si="237"/>
        <v>0</v>
      </c>
      <c r="CC695" s="35">
        <f t="shared" ca="1" si="237"/>
        <v>0</v>
      </c>
      <c r="CD695" s="35">
        <f t="shared" ca="1" si="237"/>
        <v>0</v>
      </c>
      <c r="CE695" s="35">
        <f t="shared" ca="1" si="237"/>
        <v>0</v>
      </c>
      <c r="CF695" s="35">
        <f t="shared" ca="1" si="233"/>
        <v>0</v>
      </c>
      <c r="CG695" s="35">
        <f t="shared" ca="1" si="233"/>
        <v>0</v>
      </c>
      <c r="CH695" s="35">
        <f t="shared" ca="1" si="233"/>
        <v>0</v>
      </c>
      <c r="CI695" s="35">
        <f t="shared" ca="1" si="233"/>
        <v>0</v>
      </c>
      <c r="CJ695" s="35">
        <f t="shared" ca="1" si="233"/>
        <v>0</v>
      </c>
      <c r="CK695" s="35">
        <f t="shared" ca="1" si="233"/>
        <v>0</v>
      </c>
      <c r="CL695" s="35">
        <f t="shared" ca="1" si="232"/>
        <v>0</v>
      </c>
      <c r="CM695" s="35">
        <f t="shared" ca="1" si="232"/>
        <v>0</v>
      </c>
      <c r="CN695" s="35">
        <f t="shared" ca="1" si="232"/>
        <v>0</v>
      </c>
      <c r="CO695" s="35">
        <f t="shared" ca="1" si="232"/>
        <v>0</v>
      </c>
      <c r="CP695" s="35">
        <f t="shared" ca="1" si="232"/>
        <v>0</v>
      </c>
      <c r="CQ695" s="35">
        <f t="shared" ca="1" si="232"/>
        <v>0</v>
      </c>
      <c r="CR695" s="35">
        <f t="shared" ca="1" si="231"/>
        <v>0</v>
      </c>
      <c r="CS695" s="35">
        <f t="shared" ca="1" si="231"/>
        <v>0</v>
      </c>
      <c r="CT695" s="35">
        <f t="shared" ca="1" si="231"/>
        <v>0</v>
      </c>
      <c r="CU695" s="35">
        <f t="shared" ca="1" si="231"/>
        <v>0</v>
      </c>
      <c r="CV695" s="35">
        <f t="shared" ca="1" si="236"/>
        <v>0</v>
      </c>
      <c r="CW695" s="38">
        <f t="shared" ca="1" si="236"/>
        <v>0</v>
      </c>
      <c r="CX695" s="38">
        <f t="shared" ca="1" si="236"/>
        <v>0</v>
      </c>
      <c r="CY695" s="38">
        <f t="shared" ca="1" si="236"/>
        <v>0</v>
      </c>
      <c r="CZ695" s="39">
        <f t="shared" ca="1" si="236"/>
        <v>0</v>
      </c>
      <c r="DA695" s="35"/>
    </row>
    <row r="696" spans="4:105" x14ac:dyDescent="0.3">
      <c r="D696" s="19"/>
      <c r="E696" s="19"/>
      <c r="F696" s="21"/>
      <c r="G696" s="21"/>
      <c r="H696" s="21"/>
      <c r="I696" s="19"/>
      <c r="J696" s="19"/>
      <c r="K696" s="21"/>
      <c r="L696" s="21"/>
      <c r="M696" s="22"/>
      <c r="N696" s="22"/>
      <c r="O696" s="19"/>
      <c r="P696" s="21"/>
      <c r="Q696" s="62" t="str">
        <f>'Cutting Rules'!AD696</f>
        <v>0------------</v>
      </c>
      <c r="R696" s="23"/>
      <c r="S696" s="24"/>
      <c r="T696" s="78" t="s">
        <v>547</v>
      </c>
      <c r="U696" s="19"/>
      <c r="V696" s="25"/>
      <c r="W696" s="26"/>
      <c r="X696" s="27"/>
      <c r="Y696" s="47"/>
      <c r="Z696" s="121" t="str">
        <f>IFERROR(VLOOKUP(E696,[1]route!$E$3:$BL$10005,59,0),"")&amp;IFERROR(VLOOKUP(E696,[1]route!$E$3:$BL$10005,60,0),"")</f>
        <v/>
      </c>
      <c r="AA696" s="28">
        <f t="shared" si="228"/>
        <v>0</v>
      </c>
      <c r="AB696" s="77">
        <f t="shared" si="229"/>
        <v>0</v>
      </c>
      <c r="AC696" s="4">
        <f t="shared" si="227"/>
        <v>1</v>
      </c>
      <c r="AD696" s="29">
        <v>0</v>
      </c>
      <c r="AE696" s="30">
        <f ca="1">SUMIF([1]route!$E$3:$E$10005,E696,[1]!Table1[1])</f>
        <v>0</v>
      </c>
      <c r="AF696" s="30">
        <f ca="1">SUMIF([1]route!$E$3:$E$10005,E696,[1]!Table1[2])</f>
        <v>0</v>
      </c>
      <c r="AG696" s="30">
        <f ca="1">SUMIF([1]route!$E$3:$E$10005,E696,[1]!Table1[3])</f>
        <v>0</v>
      </c>
      <c r="AH696" s="30">
        <f ca="1">SUMIF([1]route!$E$3:$E$10005,E696,[1]!Table1[4])</f>
        <v>0</v>
      </c>
      <c r="AI696" s="30">
        <f ca="1">SUMIF([1]route!$E$3:$E$10005,E696,[1]!Table1[5])</f>
        <v>0</v>
      </c>
      <c r="AJ696" s="30">
        <f ca="1">SUMIF([1]route!$E$3:$E$10005,E696,[1]!Table1[6])</f>
        <v>0</v>
      </c>
      <c r="AK696" s="30">
        <f ca="1">SUMIF([1]route!$E$3:$E$10005,E696,[1]!Table1[7])</f>
        <v>0</v>
      </c>
      <c r="AL696" s="30">
        <f ca="1">SUMIF([1]route!$E$3:$E$10005,E696,[1]!Table1[8])</f>
        <v>0</v>
      </c>
      <c r="AM696" s="30">
        <f ca="1">SUMIF([1]route!$E$3:$E$10005,E696,[1]!Table1[9])</f>
        <v>0</v>
      </c>
      <c r="AN696" s="30">
        <f ca="1">SUMIF([1]route!$E$3:$E$10005,E696,[1]!Table1[10])</f>
        <v>0</v>
      </c>
      <c r="AO696" s="30">
        <f ca="1">SUMIF([1]route!$E$3:$E$10005,E696,[1]!Table1[11])</f>
        <v>0</v>
      </c>
      <c r="AP696" s="30">
        <f ca="1">SUMIF([1]route!$E$3:$E$10005,E696,[1]!Table1[12])</f>
        <v>0</v>
      </c>
      <c r="AQ696" s="30">
        <f ca="1">SUMIF([1]route!$E$3:$E$10005,E696,[1]!Table1[13])</f>
        <v>0</v>
      </c>
      <c r="AR696" s="30">
        <f ca="1">SUMIF([1]route!$E$3:$E$10005,E696,[1]!Table1[14])</f>
        <v>0</v>
      </c>
      <c r="AS696" s="30">
        <f ca="1">SUMIF([1]route!$E$3:$E$10005,E696,[1]!Table1[15])</f>
        <v>0</v>
      </c>
      <c r="AT696" s="30">
        <f ca="1">SUMIF([1]route!$E$3:$E$10005,E696,[1]!Table1[16])</f>
        <v>0</v>
      </c>
      <c r="AU696" s="30">
        <f ca="1">SUMIF([1]route!$E$3:$E$10005,E696,[1]!Table1[17])</f>
        <v>0</v>
      </c>
      <c r="AV696" s="30">
        <f ca="1">SUMIF([1]route!$E$3:$E$10005,E696,[1]!Table1[18])</f>
        <v>0</v>
      </c>
      <c r="AW696" s="30">
        <f ca="1">SUMIF([1]route!$E$3:$E$10005,E696,[1]!Table1[19])</f>
        <v>0</v>
      </c>
      <c r="AX696" s="30">
        <f ca="1">SUMIF([1]route!$E$3:$E$10005,E696,[1]!Table1[20])</f>
        <v>0</v>
      </c>
      <c r="AY696" s="30">
        <f ca="1">SUMIF([1]route!$E$3:$E$10005,E696,[1]!Table1[21])</f>
        <v>0</v>
      </c>
      <c r="AZ696" s="30">
        <f ca="1">SUMIF([1]route!$E$3:$E$10005,E696,[1]!Table1[22])</f>
        <v>0</v>
      </c>
      <c r="BA696" s="30">
        <f ca="1">SUMIF([1]route!$E$3:$E$10005,E696,[1]!Table1[23])</f>
        <v>0</v>
      </c>
      <c r="BB696" s="30">
        <f ca="1">SUMIF([1]route!$E$3:$E$10005,E696,[1]!Table1[24])</f>
        <v>0</v>
      </c>
      <c r="BC696" s="30">
        <f ca="1">SUMIF([1]route!$E$3:$E$10005,E696,[1]!Table1[25])</f>
        <v>0</v>
      </c>
      <c r="BD696" s="30">
        <f ca="1">SUMIF([1]route!$E$3:$E$10005,E696,[1]!Table1[26])</f>
        <v>0</v>
      </c>
      <c r="BE696" s="30">
        <f ca="1">SUMIF([1]route!$E$3:$E$10005,E696,[1]!Table1[27])</f>
        <v>0</v>
      </c>
      <c r="BF696" s="30">
        <f ca="1">SUMIF([1]route!$E$3:$E$10005,E696,[1]!Table1[28])</f>
        <v>0</v>
      </c>
      <c r="BG696" s="30">
        <f ca="1">SUMIF([1]route!$E$3:$E$10005,E696,[1]!Table1[29])</f>
        <v>0</v>
      </c>
      <c r="BH696" s="30">
        <f ca="1">SUMIF([1]route!$E$3:$E$10005,E696,[1]!Table1[30])</f>
        <v>0</v>
      </c>
      <c r="BI696" s="30">
        <f ca="1">SUMIF([1]route!$E$3:$E$10005,E696,[1]!Table1[31])</f>
        <v>0</v>
      </c>
      <c r="BJ696" s="30">
        <f ca="1">SUMIF([1]route!$E$3:$E$10005,E696,[1]!Table1[Remain PO])</f>
        <v>0</v>
      </c>
      <c r="BK696" s="31">
        <f ca="1">SUMIF([1]route!$E$3:$E$10005,E696,[1]!Table1[N+1])</f>
        <v>0</v>
      </c>
      <c r="BL696" s="31">
        <f ca="1">SUMIF([1]route!$E$3:$E$10005,E696,[1]!Table1[N+2])</f>
        <v>0</v>
      </c>
      <c r="BM696" s="31">
        <f ca="1">SUMIF([1]route!$E$3:$E$10005,E696,[1]!Table1[N+3])</f>
        <v>0</v>
      </c>
      <c r="BN696" s="32">
        <f ca="1">SUMIF([1]route!$E$3:$E$10005,E696,[1]!Table1[N+4])</f>
        <v>0</v>
      </c>
      <c r="BP696" s="37">
        <f t="shared" si="230"/>
        <v>0</v>
      </c>
      <c r="BQ696" s="35">
        <f t="shared" ca="1" si="235"/>
        <v>0</v>
      </c>
      <c r="BR696" s="35">
        <f t="shared" ca="1" si="235"/>
        <v>0</v>
      </c>
      <c r="BS696" s="35">
        <f t="shared" ca="1" si="235"/>
        <v>0</v>
      </c>
      <c r="BT696" s="35">
        <f t="shared" ca="1" si="235"/>
        <v>0</v>
      </c>
      <c r="BU696" s="35">
        <f t="shared" ca="1" si="235"/>
        <v>0</v>
      </c>
      <c r="BV696" s="35">
        <f t="shared" ca="1" si="235"/>
        <v>0</v>
      </c>
      <c r="BW696" s="35">
        <f t="shared" ca="1" si="237"/>
        <v>0</v>
      </c>
      <c r="BX696" s="35">
        <f t="shared" ca="1" si="237"/>
        <v>0</v>
      </c>
      <c r="BY696" s="35">
        <f t="shared" ca="1" si="237"/>
        <v>0</v>
      </c>
      <c r="BZ696" s="35">
        <f t="shared" ca="1" si="237"/>
        <v>0</v>
      </c>
      <c r="CA696" s="35">
        <f t="shared" ca="1" si="237"/>
        <v>0</v>
      </c>
      <c r="CB696" s="35">
        <f t="shared" ca="1" si="237"/>
        <v>0</v>
      </c>
      <c r="CC696" s="35">
        <f t="shared" ca="1" si="237"/>
        <v>0</v>
      </c>
      <c r="CD696" s="35">
        <f t="shared" ca="1" si="237"/>
        <v>0</v>
      </c>
      <c r="CE696" s="35">
        <f t="shared" ca="1" si="237"/>
        <v>0</v>
      </c>
      <c r="CF696" s="35">
        <f t="shared" ca="1" si="233"/>
        <v>0</v>
      </c>
      <c r="CG696" s="35">
        <f t="shared" ca="1" si="233"/>
        <v>0</v>
      </c>
      <c r="CH696" s="35">
        <f t="shared" ca="1" si="233"/>
        <v>0</v>
      </c>
      <c r="CI696" s="35">
        <f t="shared" ca="1" si="233"/>
        <v>0</v>
      </c>
      <c r="CJ696" s="35">
        <f t="shared" ca="1" si="233"/>
        <v>0</v>
      </c>
      <c r="CK696" s="35">
        <f t="shared" ca="1" si="233"/>
        <v>0</v>
      </c>
      <c r="CL696" s="35">
        <f t="shared" ca="1" si="232"/>
        <v>0</v>
      </c>
      <c r="CM696" s="35">
        <f t="shared" ca="1" si="232"/>
        <v>0</v>
      </c>
      <c r="CN696" s="35">
        <f t="shared" ca="1" si="232"/>
        <v>0</v>
      </c>
      <c r="CO696" s="35">
        <f t="shared" ca="1" si="232"/>
        <v>0</v>
      </c>
      <c r="CP696" s="35">
        <f t="shared" ca="1" si="232"/>
        <v>0</v>
      </c>
      <c r="CQ696" s="35">
        <f t="shared" ca="1" si="232"/>
        <v>0</v>
      </c>
      <c r="CR696" s="35">
        <f t="shared" ca="1" si="231"/>
        <v>0</v>
      </c>
      <c r="CS696" s="35">
        <f t="shared" ca="1" si="231"/>
        <v>0</v>
      </c>
      <c r="CT696" s="35">
        <f t="shared" ca="1" si="231"/>
        <v>0</v>
      </c>
      <c r="CU696" s="35">
        <f t="shared" ca="1" si="231"/>
        <v>0</v>
      </c>
      <c r="CV696" s="35">
        <f t="shared" ca="1" si="236"/>
        <v>0</v>
      </c>
      <c r="CW696" s="38">
        <f t="shared" ca="1" si="236"/>
        <v>0</v>
      </c>
      <c r="CX696" s="38">
        <f t="shared" ca="1" si="236"/>
        <v>0</v>
      </c>
      <c r="CY696" s="38">
        <f t="shared" ca="1" si="236"/>
        <v>0</v>
      </c>
      <c r="CZ696" s="39">
        <f t="shared" ca="1" si="236"/>
        <v>0</v>
      </c>
      <c r="DA696" s="35"/>
    </row>
    <row r="697" spans="4:105" x14ac:dyDescent="0.3">
      <c r="D697" s="19"/>
      <c r="E697" s="19"/>
      <c r="F697" s="21"/>
      <c r="G697" s="21"/>
      <c r="H697" s="21"/>
      <c r="I697" s="19"/>
      <c r="J697" s="19"/>
      <c r="K697" s="21"/>
      <c r="L697" s="21"/>
      <c r="M697" s="22"/>
      <c r="N697" s="22"/>
      <c r="O697" s="19"/>
      <c r="P697" s="21"/>
      <c r="Q697" s="62" t="str">
        <f>'Cutting Rules'!AD697</f>
        <v>0------------</v>
      </c>
      <c r="R697" s="23"/>
      <c r="S697" s="24"/>
      <c r="T697" s="78" t="s">
        <v>547</v>
      </c>
      <c r="U697" s="19"/>
      <c r="V697" s="25"/>
      <c r="W697" s="26"/>
      <c r="X697" s="27"/>
      <c r="Y697" s="47"/>
      <c r="Z697" s="121" t="str">
        <f>IFERROR(VLOOKUP(E697,[1]route!$E$3:$BL$10005,59,0),"")&amp;IFERROR(VLOOKUP(E697,[1]route!$E$3:$BL$10005,60,0),"")</f>
        <v/>
      </c>
      <c r="AA697" s="28">
        <f t="shared" si="228"/>
        <v>0</v>
      </c>
      <c r="AB697" s="77">
        <f t="shared" si="229"/>
        <v>0</v>
      </c>
      <c r="AC697" s="4">
        <f t="shared" si="227"/>
        <v>1</v>
      </c>
      <c r="AD697" s="29">
        <v>0</v>
      </c>
      <c r="AE697" s="30">
        <f ca="1">SUMIF([1]route!$E$3:$E$10005,E697,[1]!Table1[1])</f>
        <v>0</v>
      </c>
      <c r="AF697" s="30">
        <f ca="1">SUMIF([1]route!$E$3:$E$10005,E697,[1]!Table1[2])</f>
        <v>0</v>
      </c>
      <c r="AG697" s="30">
        <f ca="1">SUMIF([1]route!$E$3:$E$10005,E697,[1]!Table1[3])</f>
        <v>0</v>
      </c>
      <c r="AH697" s="30">
        <f ca="1">SUMIF([1]route!$E$3:$E$10005,E697,[1]!Table1[4])</f>
        <v>0</v>
      </c>
      <c r="AI697" s="30">
        <f ca="1">SUMIF([1]route!$E$3:$E$10005,E697,[1]!Table1[5])</f>
        <v>0</v>
      </c>
      <c r="AJ697" s="30">
        <f ca="1">SUMIF([1]route!$E$3:$E$10005,E697,[1]!Table1[6])</f>
        <v>0</v>
      </c>
      <c r="AK697" s="30">
        <f ca="1">SUMIF([1]route!$E$3:$E$10005,E697,[1]!Table1[7])</f>
        <v>0</v>
      </c>
      <c r="AL697" s="30">
        <f ca="1">SUMIF([1]route!$E$3:$E$10005,E697,[1]!Table1[8])</f>
        <v>0</v>
      </c>
      <c r="AM697" s="30">
        <f ca="1">SUMIF([1]route!$E$3:$E$10005,E697,[1]!Table1[9])</f>
        <v>0</v>
      </c>
      <c r="AN697" s="30">
        <f ca="1">SUMIF([1]route!$E$3:$E$10005,E697,[1]!Table1[10])</f>
        <v>0</v>
      </c>
      <c r="AO697" s="30">
        <f ca="1">SUMIF([1]route!$E$3:$E$10005,E697,[1]!Table1[11])</f>
        <v>0</v>
      </c>
      <c r="AP697" s="30">
        <f ca="1">SUMIF([1]route!$E$3:$E$10005,E697,[1]!Table1[12])</f>
        <v>0</v>
      </c>
      <c r="AQ697" s="30">
        <f ca="1">SUMIF([1]route!$E$3:$E$10005,E697,[1]!Table1[13])</f>
        <v>0</v>
      </c>
      <c r="AR697" s="30">
        <f ca="1">SUMIF([1]route!$E$3:$E$10005,E697,[1]!Table1[14])</f>
        <v>0</v>
      </c>
      <c r="AS697" s="30">
        <f ca="1">SUMIF([1]route!$E$3:$E$10005,E697,[1]!Table1[15])</f>
        <v>0</v>
      </c>
      <c r="AT697" s="30">
        <f ca="1">SUMIF([1]route!$E$3:$E$10005,E697,[1]!Table1[16])</f>
        <v>0</v>
      </c>
      <c r="AU697" s="30">
        <f ca="1">SUMIF([1]route!$E$3:$E$10005,E697,[1]!Table1[17])</f>
        <v>0</v>
      </c>
      <c r="AV697" s="30">
        <f ca="1">SUMIF([1]route!$E$3:$E$10005,E697,[1]!Table1[18])</f>
        <v>0</v>
      </c>
      <c r="AW697" s="30">
        <f ca="1">SUMIF([1]route!$E$3:$E$10005,E697,[1]!Table1[19])</f>
        <v>0</v>
      </c>
      <c r="AX697" s="30">
        <f ca="1">SUMIF([1]route!$E$3:$E$10005,E697,[1]!Table1[20])</f>
        <v>0</v>
      </c>
      <c r="AY697" s="30">
        <f ca="1">SUMIF([1]route!$E$3:$E$10005,E697,[1]!Table1[21])</f>
        <v>0</v>
      </c>
      <c r="AZ697" s="30">
        <f ca="1">SUMIF([1]route!$E$3:$E$10005,E697,[1]!Table1[22])</f>
        <v>0</v>
      </c>
      <c r="BA697" s="30">
        <f ca="1">SUMIF([1]route!$E$3:$E$10005,E697,[1]!Table1[23])</f>
        <v>0</v>
      </c>
      <c r="BB697" s="30">
        <f ca="1">SUMIF([1]route!$E$3:$E$10005,E697,[1]!Table1[24])</f>
        <v>0</v>
      </c>
      <c r="BC697" s="30">
        <f ca="1">SUMIF([1]route!$E$3:$E$10005,E697,[1]!Table1[25])</f>
        <v>0</v>
      </c>
      <c r="BD697" s="30">
        <f ca="1">SUMIF([1]route!$E$3:$E$10005,E697,[1]!Table1[26])</f>
        <v>0</v>
      </c>
      <c r="BE697" s="30">
        <f ca="1">SUMIF([1]route!$E$3:$E$10005,E697,[1]!Table1[27])</f>
        <v>0</v>
      </c>
      <c r="BF697" s="30">
        <f ca="1">SUMIF([1]route!$E$3:$E$10005,E697,[1]!Table1[28])</f>
        <v>0</v>
      </c>
      <c r="BG697" s="30">
        <f ca="1">SUMIF([1]route!$E$3:$E$10005,E697,[1]!Table1[29])</f>
        <v>0</v>
      </c>
      <c r="BH697" s="30">
        <f ca="1">SUMIF([1]route!$E$3:$E$10005,E697,[1]!Table1[30])</f>
        <v>0</v>
      </c>
      <c r="BI697" s="30">
        <f ca="1">SUMIF([1]route!$E$3:$E$10005,E697,[1]!Table1[31])</f>
        <v>0</v>
      </c>
      <c r="BJ697" s="30">
        <f ca="1">SUMIF([1]route!$E$3:$E$10005,E697,[1]!Table1[Remain PO])</f>
        <v>0</v>
      </c>
      <c r="BK697" s="31">
        <f ca="1">SUMIF([1]route!$E$3:$E$10005,E697,[1]!Table1[N+1])</f>
        <v>0</v>
      </c>
      <c r="BL697" s="31">
        <f ca="1">SUMIF([1]route!$E$3:$E$10005,E697,[1]!Table1[N+2])</f>
        <v>0</v>
      </c>
      <c r="BM697" s="31">
        <f ca="1">SUMIF([1]route!$E$3:$E$10005,E697,[1]!Table1[N+3])</f>
        <v>0</v>
      </c>
      <c r="BN697" s="32">
        <f ca="1">SUMIF([1]route!$E$3:$E$10005,E697,[1]!Table1[N+4])</f>
        <v>0</v>
      </c>
      <c r="BP697" s="37">
        <f t="shared" si="230"/>
        <v>0</v>
      </c>
      <c r="BQ697" s="35">
        <f t="shared" ca="1" si="235"/>
        <v>0</v>
      </c>
      <c r="BR697" s="35">
        <f t="shared" ca="1" si="235"/>
        <v>0</v>
      </c>
      <c r="BS697" s="35">
        <f t="shared" ca="1" si="235"/>
        <v>0</v>
      </c>
      <c r="BT697" s="35">
        <f t="shared" ca="1" si="235"/>
        <v>0</v>
      </c>
      <c r="BU697" s="35">
        <f t="shared" ca="1" si="235"/>
        <v>0</v>
      </c>
      <c r="BV697" s="35">
        <f t="shared" ca="1" si="235"/>
        <v>0</v>
      </c>
      <c r="BW697" s="35">
        <f t="shared" ca="1" si="237"/>
        <v>0</v>
      </c>
      <c r="BX697" s="35">
        <f t="shared" ca="1" si="237"/>
        <v>0</v>
      </c>
      <c r="BY697" s="35">
        <f t="shared" ca="1" si="237"/>
        <v>0</v>
      </c>
      <c r="BZ697" s="35">
        <f t="shared" ca="1" si="237"/>
        <v>0</v>
      </c>
      <c r="CA697" s="35">
        <f t="shared" ca="1" si="237"/>
        <v>0</v>
      </c>
      <c r="CB697" s="35">
        <f t="shared" ca="1" si="237"/>
        <v>0</v>
      </c>
      <c r="CC697" s="35">
        <f t="shared" ca="1" si="237"/>
        <v>0</v>
      </c>
      <c r="CD697" s="35">
        <f t="shared" ca="1" si="237"/>
        <v>0</v>
      </c>
      <c r="CE697" s="35">
        <f t="shared" ca="1" si="237"/>
        <v>0</v>
      </c>
      <c r="CF697" s="35">
        <f t="shared" ca="1" si="233"/>
        <v>0</v>
      </c>
      <c r="CG697" s="35">
        <f t="shared" ca="1" si="233"/>
        <v>0</v>
      </c>
      <c r="CH697" s="35">
        <f t="shared" ca="1" si="233"/>
        <v>0</v>
      </c>
      <c r="CI697" s="35">
        <f t="shared" ca="1" si="233"/>
        <v>0</v>
      </c>
      <c r="CJ697" s="35">
        <f t="shared" ca="1" si="233"/>
        <v>0</v>
      </c>
      <c r="CK697" s="35">
        <f t="shared" ca="1" si="233"/>
        <v>0</v>
      </c>
      <c r="CL697" s="35">
        <f t="shared" ca="1" si="232"/>
        <v>0</v>
      </c>
      <c r="CM697" s="35">
        <f t="shared" ca="1" si="232"/>
        <v>0</v>
      </c>
      <c r="CN697" s="35">
        <f t="shared" ca="1" si="232"/>
        <v>0</v>
      </c>
      <c r="CO697" s="35">
        <f t="shared" ca="1" si="232"/>
        <v>0</v>
      </c>
      <c r="CP697" s="35">
        <f t="shared" ca="1" si="232"/>
        <v>0</v>
      </c>
      <c r="CQ697" s="35">
        <f t="shared" ca="1" si="232"/>
        <v>0</v>
      </c>
      <c r="CR697" s="35">
        <f t="shared" ca="1" si="231"/>
        <v>0</v>
      </c>
      <c r="CS697" s="35">
        <f t="shared" ca="1" si="231"/>
        <v>0</v>
      </c>
      <c r="CT697" s="35">
        <f t="shared" ca="1" si="231"/>
        <v>0</v>
      </c>
      <c r="CU697" s="35">
        <f t="shared" ca="1" si="231"/>
        <v>0</v>
      </c>
      <c r="CV697" s="35">
        <f t="shared" ca="1" si="236"/>
        <v>0</v>
      </c>
      <c r="CW697" s="38">
        <f t="shared" ca="1" si="236"/>
        <v>0</v>
      </c>
      <c r="CX697" s="38">
        <f t="shared" ca="1" si="236"/>
        <v>0</v>
      </c>
      <c r="CY697" s="38">
        <f t="shared" ca="1" si="236"/>
        <v>0</v>
      </c>
      <c r="CZ697" s="39">
        <f t="shared" ca="1" si="236"/>
        <v>0</v>
      </c>
      <c r="DA697" s="35"/>
    </row>
    <row r="698" spans="4:105" x14ac:dyDescent="0.3">
      <c r="D698" s="19"/>
      <c r="E698" s="19"/>
      <c r="F698" s="21"/>
      <c r="G698" s="21"/>
      <c r="H698" s="21"/>
      <c r="I698" s="19"/>
      <c r="J698" s="19"/>
      <c r="K698" s="21"/>
      <c r="L698" s="21"/>
      <c r="M698" s="22"/>
      <c r="N698" s="22"/>
      <c r="O698" s="19"/>
      <c r="P698" s="21"/>
      <c r="Q698" s="62" t="str">
        <f>'Cutting Rules'!AD698</f>
        <v>0------------</v>
      </c>
      <c r="R698" s="23"/>
      <c r="S698" s="24"/>
      <c r="T698" s="78" t="s">
        <v>547</v>
      </c>
      <c r="U698" s="19"/>
      <c r="V698" s="25"/>
      <c r="W698" s="26"/>
      <c r="X698" s="27"/>
      <c r="Y698" s="47"/>
      <c r="Z698" s="121" t="str">
        <f>IFERROR(VLOOKUP(E698,[1]route!$E$3:$BL$10005,59,0),"")&amp;IFERROR(VLOOKUP(E698,[1]route!$E$3:$BL$10005,60,0),"")</f>
        <v/>
      </c>
      <c r="AA698" s="28">
        <f t="shared" si="228"/>
        <v>0</v>
      </c>
      <c r="AB698" s="77">
        <f t="shared" si="229"/>
        <v>0</v>
      </c>
      <c r="AC698" s="4">
        <f t="shared" si="227"/>
        <v>1</v>
      </c>
      <c r="AD698" s="29">
        <v>0</v>
      </c>
      <c r="AE698" s="30">
        <f ca="1">SUMIF([1]route!$E$3:$E$10005,E698,[1]!Table1[1])</f>
        <v>0</v>
      </c>
      <c r="AF698" s="30">
        <f ca="1">SUMIF([1]route!$E$3:$E$10005,E698,[1]!Table1[2])</f>
        <v>0</v>
      </c>
      <c r="AG698" s="30">
        <f ca="1">SUMIF([1]route!$E$3:$E$10005,E698,[1]!Table1[3])</f>
        <v>0</v>
      </c>
      <c r="AH698" s="30">
        <f ca="1">SUMIF([1]route!$E$3:$E$10005,E698,[1]!Table1[4])</f>
        <v>0</v>
      </c>
      <c r="AI698" s="30">
        <f ca="1">SUMIF([1]route!$E$3:$E$10005,E698,[1]!Table1[5])</f>
        <v>0</v>
      </c>
      <c r="AJ698" s="30">
        <f ca="1">SUMIF([1]route!$E$3:$E$10005,E698,[1]!Table1[6])</f>
        <v>0</v>
      </c>
      <c r="AK698" s="30">
        <f ca="1">SUMIF([1]route!$E$3:$E$10005,E698,[1]!Table1[7])</f>
        <v>0</v>
      </c>
      <c r="AL698" s="30">
        <f ca="1">SUMIF([1]route!$E$3:$E$10005,E698,[1]!Table1[8])</f>
        <v>0</v>
      </c>
      <c r="AM698" s="30">
        <f ca="1">SUMIF([1]route!$E$3:$E$10005,E698,[1]!Table1[9])</f>
        <v>0</v>
      </c>
      <c r="AN698" s="30">
        <f ca="1">SUMIF([1]route!$E$3:$E$10005,E698,[1]!Table1[10])</f>
        <v>0</v>
      </c>
      <c r="AO698" s="30">
        <f ca="1">SUMIF([1]route!$E$3:$E$10005,E698,[1]!Table1[11])</f>
        <v>0</v>
      </c>
      <c r="AP698" s="30">
        <f ca="1">SUMIF([1]route!$E$3:$E$10005,E698,[1]!Table1[12])</f>
        <v>0</v>
      </c>
      <c r="AQ698" s="30">
        <f ca="1">SUMIF([1]route!$E$3:$E$10005,E698,[1]!Table1[13])</f>
        <v>0</v>
      </c>
      <c r="AR698" s="30">
        <f ca="1">SUMIF([1]route!$E$3:$E$10005,E698,[1]!Table1[14])</f>
        <v>0</v>
      </c>
      <c r="AS698" s="30">
        <f ca="1">SUMIF([1]route!$E$3:$E$10005,E698,[1]!Table1[15])</f>
        <v>0</v>
      </c>
      <c r="AT698" s="30">
        <f ca="1">SUMIF([1]route!$E$3:$E$10005,E698,[1]!Table1[16])</f>
        <v>0</v>
      </c>
      <c r="AU698" s="30">
        <f ca="1">SUMIF([1]route!$E$3:$E$10005,E698,[1]!Table1[17])</f>
        <v>0</v>
      </c>
      <c r="AV698" s="30">
        <f ca="1">SUMIF([1]route!$E$3:$E$10005,E698,[1]!Table1[18])</f>
        <v>0</v>
      </c>
      <c r="AW698" s="30">
        <f ca="1">SUMIF([1]route!$E$3:$E$10005,E698,[1]!Table1[19])</f>
        <v>0</v>
      </c>
      <c r="AX698" s="30">
        <f ca="1">SUMIF([1]route!$E$3:$E$10005,E698,[1]!Table1[20])</f>
        <v>0</v>
      </c>
      <c r="AY698" s="30">
        <f ca="1">SUMIF([1]route!$E$3:$E$10005,E698,[1]!Table1[21])</f>
        <v>0</v>
      </c>
      <c r="AZ698" s="30">
        <f ca="1">SUMIF([1]route!$E$3:$E$10005,E698,[1]!Table1[22])</f>
        <v>0</v>
      </c>
      <c r="BA698" s="30">
        <f ca="1">SUMIF([1]route!$E$3:$E$10005,E698,[1]!Table1[23])</f>
        <v>0</v>
      </c>
      <c r="BB698" s="30">
        <f ca="1">SUMIF([1]route!$E$3:$E$10005,E698,[1]!Table1[24])</f>
        <v>0</v>
      </c>
      <c r="BC698" s="30">
        <f ca="1">SUMIF([1]route!$E$3:$E$10005,E698,[1]!Table1[25])</f>
        <v>0</v>
      </c>
      <c r="BD698" s="30">
        <f ca="1">SUMIF([1]route!$E$3:$E$10005,E698,[1]!Table1[26])</f>
        <v>0</v>
      </c>
      <c r="BE698" s="30">
        <f ca="1">SUMIF([1]route!$E$3:$E$10005,E698,[1]!Table1[27])</f>
        <v>0</v>
      </c>
      <c r="BF698" s="30">
        <f ca="1">SUMIF([1]route!$E$3:$E$10005,E698,[1]!Table1[28])</f>
        <v>0</v>
      </c>
      <c r="BG698" s="30">
        <f ca="1">SUMIF([1]route!$E$3:$E$10005,E698,[1]!Table1[29])</f>
        <v>0</v>
      </c>
      <c r="BH698" s="30">
        <f ca="1">SUMIF([1]route!$E$3:$E$10005,E698,[1]!Table1[30])</f>
        <v>0</v>
      </c>
      <c r="BI698" s="30">
        <f ca="1">SUMIF([1]route!$E$3:$E$10005,E698,[1]!Table1[31])</f>
        <v>0</v>
      </c>
      <c r="BJ698" s="30">
        <f ca="1">SUMIF([1]route!$E$3:$E$10005,E698,[1]!Table1[Remain PO])</f>
        <v>0</v>
      </c>
      <c r="BK698" s="31">
        <f ca="1">SUMIF([1]route!$E$3:$E$10005,E698,[1]!Table1[N+1])</f>
        <v>0</v>
      </c>
      <c r="BL698" s="31">
        <f ca="1">SUMIF([1]route!$E$3:$E$10005,E698,[1]!Table1[N+2])</f>
        <v>0</v>
      </c>
      <c r="BM698" s="31">
        <f ca="1">SUMIF([1]route!$E$3:$E$10005,E698,[1]!Table1[N+3])</f>
        <v>0</v>
      </c>
      <c r="BN698" s="32">
        <f ca="1">SUMIF([1]route!$E$3:$E$10005,E698,[1]!Table1[N+4])</f>
        <v>0</v>
      </c>
      <c r="BP698" s="37">
        <f t="shared" si="230"/>
        <v>0</v>
      </c>
      <c r="BQ698" s="35">
        <f t="shared" ca="1" si="235"/>
        <v>0</v>
      </c>
      <c r="BR698" s="35">
        <f t="shared" ca="1" si="235"/>
        <v>0</v>
      </c>
      <c r="BS698" s="35">
        <f t="shared" ca="1" si="235"/>
        <v>0</v>
      </c>
      <c r="BT698" s="35">
        <f t="shared" ca="1" si="235"/>
        <v>0</v>
      </c>
      <c r="BU698" s="35">
        <f t="shared" ca="1" si="235"/>
        <v>0</v>
      </c>
      <c r="BV698" s="35">
        <f t="shared" ca="1" si="235"/>
        <v>0</v>
      </c>
      <c r="BW698" s="35">
        <f t="shared" ca="1" si="237"/>
        <v>0</v>
      </c>
      <c r="BX698" s="35">
        <f t="shared" ca="1" si="237"/>
        <v>0</v>
      </c>
      <c r="BY698" s="35">
        <f t="shared" ca="1" si="237"/>
        <v>0</v>
      </c>
      <c r="BZ698" s="35">
        <f t="shared" ca="1" si="237"/>
        <v>0</v>
      </c>
      <c r="CA698" s="35">
        <f t="shared" ca="1" si="237"/>
        <v>0</v>
      </c>
      <c r="CB698" s="35">
        <f t="shared" ca="1" si="237"/>
        <v>0</v>
      </c>
      <c r="CC698" s="35">
        <f t="shared" ca="1" si="237"/>
        <v>0</v>
      </c>
      <c r="CD698" s="35">
        <f t="shared" ca="1" si="237"/>
        <v>0</v>
      </c>
      <c r="CE698" s="35">
        <f t="shared" ca="1" si="237"/>
        <v>0</v>
      </c>
      <c r="CF698" s="35">
        <f t="shared" ca="1" si="233"/>
        <v>0</v>
      </c>
      <c r="CG698" s="35">
        <f t="shared" ca="1" si="233"/>
        <v>0</v>
      </c>
      <c r="CH698" s="35">
        <f t="shared" ca="1" si="233"/>
        <v>0</v>
      </c>
      <c r="CI698" s="35">
        <f t="shared" ca="1" si="233"/>
        <v>0</v>
      </c>
      <c r="CJ698" s="35">
        <f t="shared" ca="1" si="233"/>
        <v>0</v>
      </c>
      <c r="CK698" s="35">
        <f t="shared" ca="1" si="233"/>
        <v>0</v>
      </c>
      <c r="CL698" s="35">
        <f t="shared" ca="1" si="232"/>
        <v>0</v>
      </c>
      <c r="CM698" s="35">
        <f t="shared" ca="1" si="232"/>
        <v>0</v>
      </c>
      <c r="CN698" s="35">
        <f t="shared" ca="1" si="232"/>
        <v>0</v>
      </c>
      <c r="CO698" s="35">
        <f t="shared" ca="1" si="232"/>
        <v>0</v>
      </c>
      <c r="CP698" s="35">
        <f t="shared" ca="1" si="232"/>
        <v>0</v>
      </c>
      <c r="CQ698" s="35">
        <f t="shared" ca="1" si="232"/>
        <v>0</v>
      </c>
      <c r="CR698" s="35">
        <f t="shared" ca="1" si="231"/>
        <v>0</v>
      </c>
      <c r="CS698" s="35">
        <f t="shared" ca="1" si="231"/>
        <v>0</v>
      </c>
      <c r="CT698" s="35">
        <f t="shared" ca="1" si="231"/>
        <v>0</v>
      </c>
      <c r="CU698" s="35">
        <f t="shared" ca="1" si="231"/>
        <v>0</v>
      </c>
      <c r="CV698" s="35">
        <f t="shared" ca="1" si="236"/>
        <v>0</v>
      </c>
      <c r="CW698" s="38">
        <f t="shared" ca="1" si="236"/>
        <v>0</v>
      </c>
      <c r="CX698" s="38">
        <f t="shared" ca="1" si="236"/>
        <v>0</v>
      </c>
      <c r="CY698" s="38">
        <f t="shared" ca="1" si="236"/>
        <v>0</v>
      </c>
      <c r="CZ698" s="39">
        <f t="shared" ca="1" si="236"/>
        <v>0</v>
      </c>
      <c r="DA698" s="35"/>
    </row>
    <row r="699" spans="4:105" x14ac:dyDescent="0.3">
      <c r="D699" s="19"/>
      <c r="E699" s="19"/>
      <c r="F699" s="21"/>
      <c r="G699" s="21"/>
      <c r="H699" s="21"/>
      <c r="I699" s="19"/>
      <c r="J699" s="19"/>
      <c r="K699" s="21"/>
      <c r="L699" s="21"/>
      <c r="M699" s="22"/>
      <c r="N699" s="22"/>
      <c r="O699" s="19"/>
      <c r="P699" s="21"/>
      <c r="Q699" s="62" t="str">
        <f>'Cutting Rules'!AD699</f>
        <v>0------------</v>
      </c>
      <c r="R699" s="23"/>
      <c r="S699" s="24"/>
      <c r="T699" s="78" t="s">
        <v>547</v>
      </c>
      <c r="U699" s="19"/>
      <c r="V699" s="25"/>
      <c r="W699" s="26"/>
      <c r="X699" s="27"/>
      <c r="Y699" s="47"/>
      <c r="Z699" s="121" t="str">
        <f>IFERROR(VLOOKUP(E699,[1]route!$E$3:$BL$10005,59,0),"")&amp;IFERROR(VLOOKUP(E699,[1]route!$E$3:$BL$10005,60,0),"")</f>
        <v/>
      </c>
      <c r="AA699" s="28">
        <f t="shared" si="228"/>
        <v>0</v>
      </c>
      <c r="AB699" s="77">
        <f t="shared" si="229"/>
        <v>0</v>
      </c>
      <c r="AC699" s="4">
        <f t="shared" si="227"/>
        <v>1</v>
      </c>
      <c r="AD699" s="29">
        <v>0</v>
      </c>
      <c r="AE699" s="30">
        <f ca="1">SUMIF([1]route!$E$3:$E$10005,E699,[1]!Table1[1])</f>
        <v>0</v>
      </c>
      <c r="AF699" s="30">
        <f ca="1">SUMIF([1]route!$E$3:$E$10005,E699,[1]!Table1[2])</f>
        <v>0</v>
      </c>
      <c r="AG699" s="30">
        <f ca="1">SUMIF([1]route!$E$3:$E$10005,E699,[1]!Table1[3])</f>
        <v>0</v>
      </c>
      <c r="AH699" s="30">
        <f ca="1">SUMIF([1]route!$E$3:$E$10005,E699,[1]!Table1[4])</f>
        <v>0</v>
      </c>
      <c r="AI699" s="30">
        <f ca="1">SUMIF([1]route!$E$3:$E$10005,E699,[1]!Table1[5])</f>
        <v>0</v>
      </c>
      <c r="AJ699" s="30">
        <f ca="1">SUMIF([1]route!$E$3:$E$10005,E699,[1]!Table1[6])</f>
        <v>0</v>
      </c>
      <c r="AK699" s="30">
        <f ca="1">SUMIF([1]route!$E$3:$E$10005,E699,[1]!Table1[7])</f>
        <v>0</v>
      </c>
      <c r="AL699" s="30">
        <f ca="1">SUMIF([1]route!$E$3:$E$10005,E699,[1]!Table1[8])</f>
        <v>0</v>
      </c>
      <c r="AM699" s="30">
        <f ca="1">SUMIF([1]route!$E$3:$E$10005,E699,[1]!Table1[9])</f>
        <v>0</v>
      </c>
      <c r="AN699" s="30">
        <f ca="1">SUMIF([1]route!$E$3:$E$10005,E699,[1]!Table1[10])</f>
        <v>0</v>
      </c>
      <c r="AO699" s="30">
        <f ca="1">SUMIF([1]route!$E$3:$E$10005,E699,[1]!Table1[11])</f>
        <v>0</v>
      </c>
      <c r="AP699" s="30">
        <f ca="1">SUMIF([1]route!$E$3:$E$10005,E699,[1]!Table1[12])</f>
        <v>0</v>
      </c>
      <c r="AQ699" s="30">
        <f ca="1">SUMIF([1]route!$E$3:$E$10005,E699,[1]!Table1[13])</f>
        <v>0</v>
      </c>
      <c r="AR699" s="30">
        <f ca="1">SUMIF([1]route!$E$3:$E$10005,E699,[1]!Table1[14])</f>
        <v>0</v>
      </c>
      <c r="AS699" s="30">
        <f ca="1">SUMIF([1]route!$E$3:$E$10005,E699,[1]!Table1[15])</f>
        <v>0</v>
      </c>
      <c r="AT699" s="30">
        <f ca="1">SUMIF([1]route!$E$3:$E$10005,E699,[1]!Table1[16])</f>
        <v>0</v>
      </c>
      <c r="AU699" s="30">
        <f ca="1">SUMIF([1]route!$E$3:$E$10005,E699,[1]!Table1[17])</f>
        <v>0</v>
      </c>
      <c r="AV699" s="30">
        <f ca="1">SUMIF([1]route!$E$3:$E$10005,E699,[1]!Table1[18])</f>
        <v>0</v>
      </c>
      <c r="AW699" s="30">
        <f ca="1">SUMIF([1]route!$E$3:$E$10005,E699,[1]!Table1[19])</f>
        <v>0</v>
      </c>
      <c r="AX699" s="30">
        <f ca="1">SUMIF([1]route!$E$3:$E$10005,E699,[1]!Table1[20])</f>
        <v>0</v>
      </c>
      <c r="AY699" s="30">
        <f ca="1">SUMIF([1]route!$E$3:$E$10005,E699,[1]!Table1[21])</f>
        <v>0</v>
      </c>
      <c r="AZ699" s="30">
        <f ca="1">SUMIF([1]route!$E$3:$E$10005,E699,[1]!Table1[22])</f>
        <v>0</v>
      </c>
      <c r="BA699" s="30">
        <f ca="1">SUMIF([1]route!$E$3:$E$10005,E699,[1]!Table1[23])</f>
        <v>0</v>
      </c>
      <c r="BB699" s="30">
        <f ca="1">SUMIF([1]route!$E$3:$E$10005,E699,[1]!Table1[24])</f>
        <v>0</v>
      </c>
      <c r="BC699" s="30">
        <f ca="1">SUMIF([1]route!$E$3:$E$10005,E699,[1]!Table1[25])</f>
        <v>0</v>
      </c>
      <c r="BD699" s="30">
        <f ca="1">SUMIF([1]route!$E$3:$E$10005,E699,[1]!Table1[26])</f>
        <v>0</v>
      </c>
      <c r="BE699" s="30">
        <f ca="1">SUMIF([1]route!$E$3:$E$10005,E699,[1]!Table1[27])</f>
        <v>0</v>
      </c>
      <c r="BF699" s="30">
        <f ca="1">SUMIF([1]route!$E$3:$E$10005,E699,[1]!Table1[28])</f>
        <v>0</v>
      </c>
      <c r="BG699" s="30">
        <f ca="1">SUMIF([1]route!$E$3:$E$10005,E699,[1]!Table1[29])</f>
        <v>0</v>
      </c>
      <c r="BH699" s="30">
        <f ca="1">SUMIF([1]route!$E$3:$E$10005,E699,[1]!Table1[30])</f>
        <v>0</v>
      </c>
      <c r="BI699" s="30">
        <f ca="1">SUMIF([1]route!$E$3:$E$10005,E699,[1]!Table1[31])</f>
        <v>0</v>
      </c>
      <c r="BJ699" s="30">
        <f ca="1">SUMIF([1]route!$E$3:$E$10005,E699,[1]!Table1[Remain PO])</f>
        <v>0</v>
      </c>
      <c r="BK699" s="31">
        <f ca="1">SUMIF([1]route!$E$3:$E$10005,E699,[1]!Table1[N+1])</f>
        <v>0</v>
      </c>
      <c r="BL699" s="31">
        <f ca="1">SUMIF([1]route!$E$3:$E$10005,E699,[1]!Table1[N+2])</f>
        <v>0</v>
      </c>
      <c r="BM699" s="31">
        <f ca="1">SUMIF([1]route!$E$3:$E$10005,E699,[1]!Table1[N+3])</f>
        <v>0</v>
      </c>
      <c r="BN699" s="32">
        <f ca="1">SUMIF([1]route!$E$3:$E$10005,E699,[1]!Table1[N+4])</f>
        <v>0</v>
      </c>
      <c r="BP699" s="37">
        <f t="shared" si="230"/>
        <v>0</v>
      </c>
      <c r="BQ699" s="35">
        <f t="shared" ca="1" si="235"/>
        <v>0</v>
      </c>
      <c r="BR699" s="35">
        <f t="shared" ca="1" si="235"/>
        <v>0</v>
      </c>
      <c r="BS699" s="35">
        <f t="shared" ca="1" si="235"/>
        <v>0</v>
      </c>
      <c r="BT699" s="35">
        <f t="shared" ca="1" si="235"/>
        <v>0</v>
      </c>
      <c r="BU699" s="35">
        <f t="shared" ca="1" si="235"/>
        <v>0</v>
      </c>
      <c r="BV699" s="35">
        <f t="shared" ca="1" si="235"/>
        <v>0</v>
      </c>
      <c r="BW699" s="35">
        <f t="shared" ca="1" si="237"/>
        <v>0</v>
      </c>
      <c r="BX699" s="35">
        <f t="shared" ca="1" si="237"/>
        <v>0</v>
      </c>
      <c r="BY699" s="35">
        <f t="shared" ca="1" si="237"/>
        <v>0</v>
      </c>
      <c r="BZ699" s="35">
        <f t="shared" ca="1" si="237"/>
        <v>0</v>
      </c>
      <c r="CA699" s="35">
        <f t="shared" ca="1" si="237"/>
        <v>0</v>
      </c>
      <c r="CB699" s="35">
        <f t="shared" ca="1" si="237"/>
        <v>0</v>
      </c>
      <c r="CC699" s="35">
        <f t="shared" ca="1" si="237"/>
        <v>0</v>
      </c>
      <c r="CD699" s="35">
        <f t="shared" ca="1" si="237"/>
        <v>0</v>
      </c>
      <c r="CE699" s="35">
        <f t="shared" ca="1" si="237"/>
        <v>0</v>
      </c>
      <c r="CF699" s="35">
        <f t="shared" ca="1" si="233"/>
        <v>0</v>
      </c>
      <c r="CG699" s="35">
        <f t="shared" ca="1" si="233"/>
        <v>0</v>
      </c>
      <c r="CH699" s="35">
        <f t="shared" ca="1" si="233"/>
        <v>0</v>
      </c>
      <c r="CI699" s="35">
        <f t="shared" ca="1" si="233"/>
        <v>0</v>
      </c>
      <c r="CJ699" s="35">
        <f t="shared" ca="1" si="233"/>
        <v>0</v>
      </c>
      <c r="CK699" s="35">
        <f t="shared" ca="1" si="233"/>
        <v>0</v>
      </c>
      <c r="CL699" s="35">
        <f t="shared" ca="1" si="232"/>
        <v>0</v>
      </c>
      <c r="CM699" s="35">
        <f t="shared" ca="1" si="232"/>
        <v>0</v>
      </c>
      <c r="CN699" s="35">
        <f t="shared" ca="1" si="232"/>
        <v>0</v>
      </c>
      <c r="CO699" s="35">
        <f t="shared" ca="1" si="232"/>
        <v>0</v>
      </c>
      <c r="CP699" s="35">
        <f t="shared" ca="1" si="232"/>
        <v>0</v>
      </c>
      <c r="CQ699" s="35">
        <f t="shared" ca="1" si="232"/>
        <v>0</v>
      </c>
      <c r="CR699" s="35">
        <f t="shared" ca="1" si="231"/>
        <v>0</v>
      </c>
      <c r="CS699" s="35">
        <f t="shared" ca="1" si="231"/>
        <v>0</v>
      </c>
      <c r="CT699" s="35">
        <f t="shared" ca="1" si="231"/>
        <v>0</v>
      </c>
      <c r="CU699" s="35">
        <f t="shared" ca="1" si="231"/>
        <v>0</v>
      </c>
      <c r="CV699" s="35">
        <f t="shared" ca="1" si="236"/>
        <v>0</v>
      </c>
      <c r="CW699" s="38">
        <f t="shared" ca="1" si="236"/>
        <v>0</v>
      </c>
      <c r="CX699" s="38">
        <f t="shared" ca="1" si="236"/>
        <v>0</v>
      </c>
      <c r="CY699" s="38">
        <f t="shared" ca="1" si="236"/>
        <v>0</v>
      </c>
      <c r="CZ699" s="39">
        <f t="shared" ca="1" si="236"/>
        <v>0</v>
      </c>
      <c r="DA699" s="35"/>
    </row>
    <row r="700" spans="4:105" x14ac:dyDescent="0.3">
      <c r="D700" s="19"/>
      <c r="E700" s="19"/>
      <c r="F700" s="21"/>
      <c r="G700" s="21"/>
      <c r="H700" s="21"/>
      <c r="I700" s="19"/>
      <c r="J700" s="19"/>
      <c r="K700" s="21"/>
      <c r="L700" s="21"/>
      <c r="M700" s="22"/>
      <c r="N700" s="22"/>
      <c r="O700" s="19"/>
      <c r="P700" s="21"/>
      <c r="Q700" s="62" t="str">
        <f>'Cutting Rules'!AD700</f>
        <v>0------------</v>
      </c>
      <c r="R700" s="23"/>
      <c r="S700" s="24"/>
      <c r="T700" s="78" t="s">
        <v>547</v>
      </c>
      <c r="U700" s="19"/>
      <c r="V700" s="25"/>
      <c r="W700" s="26"/>
      <c r="X700" s="27"/>
      <c r="Y700" s="47"/>
      <c r="Z700" s="121" t="str">
        <f>IFERROR(VLOOKUP(E700,[1]route!$E$3:$BL$10005,59,0),"")&amp;IFERROR(VLOOKUP(E700,[1]route!$E$3:$BL$10005,60,0),"")</f>
        <v/>
      </c>
      <c r="AA700" s="28">
        <f t="shared" si="228"/>
        <v>0</v>
      </c>
      <c r="AB700" s="77">
        <f t="shared" si="229"/>
        <v>0</v>
      </c>
      <c r="AC700" s="4">
        <f t="shared" si="227"/>
        <v>1</v>
      </c>
      <c r="AD700" s="29">
        <v>0</v>
      </c>
      <c r="AE700" s="30">
        <f ca="1">SUMIF([1]route!$E$3:$E$10005,E700,[1]!Table1[1])</f>
        <v>0</v>
      </c>
      <c r="AF700" s="30">
        <f ca="1">SUMIF([1]route!$E$3:$E$10005,E700,[1]!Table1[2])</f>
        <v>0</v>
      </c>
      <c r="AG700" s="30">
        <f ca="1">SUMIF([1]route!$E$3:$E$10005,E700,[1]!Table1[3])</f>
        <v>0</v>
      </c>
      <c r="AH700" s="30">
        <f ca="1">SUMIF([1]route!$E$3:$E$10005,E700,[1]!Table1[4])</f>
        <v>0</v>
      </c>
      <c r="AI700" s="30">
        <f ca="1">SUMIF([1]route!$E$3:$E$10005,E700,[1]!Table1[5])</f>
        <v>0</v>
      </c>
      <c r="AJ700" s="30">
        <f ca="1">SUMIF([1]route!$E$3:$E$10005,E700,[1]!Table1[6])</f>
        <v>0</v>
      </c>
      <c r="AK700" s="30">
        <f ca="1">SUMIF([1]route!$E$3:$E$10005,E700,[1]!Table1[7])</f>
        <v>0</v>
      </c>
      <c r="AL700" s="30">
        <f ca="1">SUMIF([1]route!$E$3:$E$10005,E700,[1]!Table1[8])</f>
        <v>0</v>
      </c>
      <c r="AM700" s="30">
        <f ca="1">SUMIF([1]route!$E$3:$E$10005,E700,[1]!Table1[9])</f>
        <v>0</v>
      </c>
      <c r="AN700" s="30">
        <f ca="1">SUMIF([1]route!$E$3:$E$10005,E700,[1]!Table1[10])</f>
        <v>0</v>
      </c>
      <c r="AO700" s="30">
        <f ca="1">SUMIF([1]route!$E$3:$E$10005,E700,[1]!Table1[11])</f>
        <v>0</v>
      </c>
      <c r="AP700" s="30">
        <f ca="1">SUMIF([1]route!$E$3:$E$10005,E700,[1]!Table1[12])</f>
        <v>0</v>
      </c>
      <c r="AQ700" s="30">
        <f ca="1">SUMIF([1]route!$E$3:$E$10005,E700,[1]!Table1[13])</f>
        <v>0</v>
      </c>
      <c r="AR700" s="30">
        <f ca="1">SUMIF([1]route!$E$3:$E$10005,E700,[1]!Table1[14])</f>
        <v>0</v>
      </c>
      <c r="AS700" s="30">
        <f ca="1">SUMIF([1]route!$E$3:$E$10005,E700,[1]!Table1[15])</f>
        <v>0</v>
      </c>
      <c r="AT700" s="30">
        <f ca="1">SUMIF([1]route!$E$3:$E$10005,E700,[1]!Table1[16])</f>
        <v>0</v>
      </c>
      <c r="AU700" s="30">
        <f ca="1">SUMIF([1]route!$E$3:$E$10005,E700,[1]!Table1[17])</f>
        <v>0</v>
      </c>
      <c r="AV700" s="30">
        <f ca="1">SUMIF([1]route!$E$3:$E$10005,E700,[1]!Table1[18])</f>
        <v>0</v>
      </c>
      <c r="AW700" s="30">
        <f ca="1">SUMIF([1]route!$E$3:$E$10005,E700,[1]!Table1[19])</f>
        <v>0</v>
      </c>
      <c r="AX700" s="30">
        <f ca="1">SUMIF([1]route!$E$3:$E$10005,E700,[1]!Table1[20])</f>
        <v>0</v>
      </c>
      <c r="AY700" s="30">
        <f ca="1">SUMIF([1]route!$E$3:$E$10005,E700,[1]!Table1[21])</f>
        <v>0</v>
      </c>
      <c r="AZ700" s="30">
        <f ca="1">SUMIF([1]route!$E$3:$E$10005,E700,[1]!Table1[22])</f>
        <v>0</v>
      </c>
      <c r="BA700" s="30">
        <f ca="1">SUMIF([1]route!$E$3:$E$10005,E700,[1]!Table1[23])</f>
        <v>0</v>
      </c>
      <c r="BB700" s="30">
        <f ca="1">SUMIF([1]route!$E$3:$E$10005,E700,[1]!Table1[24])</f>
        <v>0</v>
      </c>
      <c r="BC700" s="30">
        <f ca="1">SUMIF([1]route!$E$3:$E$10005,E700,[1]!Table1[25])</f>
        <v>0</v>
      </c>
      <c r="BD700" s="30">
        <f ca="1">SUMIF([1]route!$E$3:$E$10005,E700,[1]!Table1[26])</f>
        <v>0</v>
      </c>
      <c r="BE700" s="30">
        <f ca="1">SUMIF([1]route!$E$3:$E$10005,E700,[1]!Table1[27])</f>
        <v>0</v>
      </c>
      <c r="BF700" s="30">
        <f ca="1">SUMIF([1]route!$E$3:$E$10005,E700,[1]!Table1[28])</f>
        <v>0</v>
      </c>
      <c r="BG700" s="30">
        <f ca="1">SUMIF([1]route!$E$3:$E$10005,E700,[1]!Table1[29])</f>
        <v>0</v>
      </c>
      <c r="BH700" s="30">
        <f ca="1">SUMIF([1]route!$E$3:$E$10005,E700,[1]!Table1[30])</f>
        <v>0</v>
      </c>
      <c r="BI700" s="30">
        <f ca="1">SUMIF([1]route!$E$3:$E$10005,E700,[1]!Table1[31])</f>
        <v>0</v>
      </c>
      <c r="BJ700" s="30">
        <f ca="1">SUMIF([1]route!$E$3:$E$10005,E700,[1]!Table1[Remain PO])</f>
        <v>0</v>
      </c>
      <c r="BK700" s="31">
        <f ca="1">SUMIF([1]route!$E$3:$E$10005,E700,[1]!Table1[N+1])</f>
        <v>0</v>
      </c>
      <c r="BL700" s="31">
        <f ca="1">SUMIF([1]route!$E$3:$E$10005,E700,[1]!Table1[N+2])</f>
        <v>0</v>
      </c>
      <c r="BM700" s="31">
        <f ca="1">SUMIF([1]route!$E$3:$E$10005,E700,[1]!Table1[N+3])</f>
        <v>0</v>
      </c>
      <c r="BN700" s="32">
        <f ca="1">SUMIF([1]route!$E$3:$E$10005,E700,[1]!Table1[N+4])</f>
        <v>0</v>
      </c>
      <c r="BP700" s="37">
        <f t="shared" si="230"/>
        <v>0</v>
      </c>
      <c r="BQ700" s="35">
        <f t="shared" ca="1" si="235"/>
        <v>0</v>
      </c>
      <c r="BR700" s="35">
        <f t="shared" ca="1" si="235"/>
        <v>0</v>
      </c>
      <c r="BS700" s="35">
        <f t="shared" ca="1" si="235"/>
        <v>0</v>
      </c>
      <c r="BT700" s="35">
        <f t="shared" ca="1" si="235"/>
        <v>0</v>
      </c>
      <c r="BU700" s="35">
        <f t="shared" ca="1" si="235"/>
        <v>0</v>
      </c>
      <c r="BV700" s="35">
        <f t="shared" ca="1" si="235"/>
        <v>0</v>
      </c>
      <c r="BW700" s="35">
        <f t="shared" ca="1" si="237"/>
        <v>0</v>
      </c>
      <c r="BX700" s="35">
        <f t="shared" ca="1" si="237"/>
        <v>0</v>
      </c>
      <c r="BY700" s="35">
        <f t="shared" ca="1" si="237"/>
        <v>0</v>
      </c>
      <c r="BZ700" s="35">
        <f t="shared" ca="1" si="237"/>
        <v>0</v>
      </c>
      <c r="CA700" s="35">
        <f t="shared" ca="1" si="237"/>
        <v>0</v>
      </c>
      <c r="CB700" s="35">
        <f t="shared" ca="1" si="237"/>
        <v>0</v>
      </c>
      <c r="CC700" s="35">
        <f t="shared" ca="1" si="237"/>
        <v>0</v>
      </c>
      <c r="CD700" s="35">
        <f t="shared" ca="1" si="237"/>
        <v>0</v>
      </c>
      <c r="CE700" s="35">
        <f t="shared" ca="1" si="237"/>
        <v>0</v>
      </c>
      <c r="CF700" s="35">
        <f t="shared" ca="1" si="233"/>
        <v>0</v>
      </c>
      <c r="CG700" s="35">
        <f t="shared" ca="1" si="233"/>
        <v>0</v>
      </c>
      <c r="CH700" s="35">
        <f t="shared" ca="1" si="233"/>
        <v>0</v>
      </c>
      <c r="CI700" s="35">
        <f t="shared" ca="1" si="233"/>
        <v>0</v>
      </c>
      <c r="CJ700" s="35">
        <f t="shared" ca="1" si="233"/>
        <v>0</v>
      </c>
      <c r="CK700" s="35">
        <f t="shared" ca="1" si="233"/>
        <v>0</v>
      </c>
      <c r="CL700" s="35">
        <f t="shared" ca="1" si="232"/>
        <v>0</v>
      </c>
      <c r="CM700" s="35">
        <f t="shared" ca="1" si="232"/>
        <v>0</v>
      </c>
      <c r="CN700" s="35">
        <f t="shared" ca="1" si="232"/>
        <v>0</v>
      </c>
      <c r="CO700" s="35">
        <f t="shared" ca="1" si="232"/>
        <v>0</v>
      </c>
      <c r="CP700" s="35">
        <f t="shared" ca="1" si="232"/>
        <v>0</v>
      </c>
      <c r="CQ700" s="35">
        <f t="shared" ca="1" si="232"/>
        <v>0</v>
      </c>
      <c r="CR700" s="35">
        <f t="shared" ca="1" si="231"/>
        <v>0</v>
      </c>
      <c r="CS700" s="35">
        <f t="shared" ca="1" si="231"/>
        <v>0</v>
      </c>
      <c r="CT700" s="35">
        <f t="shared" ca="1" si="231"/>
        <v>0</v>
      </c>
      <c r="CU700" s="35">
        <f t="shared" ca="1" si="231"/>
        <v>0</v>
      </c>
      <c r="CV700" s="35">
        <f t="shared" ca="1" si="236"/>
        <v>0</v>
      </c>
      <c r="CW700" s="38">
        <f t="shared" ca="1" si="236"/>
        <v>0</v>
      </c>
      <c r="CX700" s="38">
        <f t="shared" ca="1" si="236"/>
        <v>0</v>
      </c>
      <c r="CY700" s="38">
        <f t="shared" ca="1" si="236"/>
        <v>0</v>
      </c>
      <c r="CZ700" s="39">
        <f t="shared" ca="1" si="236"/>
        <v>0</v>
      </c>
      <c r="DA700" s="35"/>
    </row>
    <row r="701" spans="4:105" x14ac:dyDescent="0.3">
      <c r="D701" s="19"/>
      <c r="E701" s="19"/>
      <c r="F701" s="21"/>
      <c r="G701" s="21"/>
      <c r="H701" s="21"/>
      <c r="I701" s="19"/>
      <c r="J701" s="19"/>
      <c r="K701" s="21"/>
      <c r="L701" s="21"/>
      <c r="M701" s="22"/>
      <c r="N701" s="22"/>
      <c r="O701" s="19"/>
      <c r="P701" s="21"/>
      <c r="Q701" s="62" t="str">
        <f>'Cutting Rules'!AD701</f>
        <v>0------------</v>
      </c>
      <c r="R701" s="23"/>
      <c r="S701" s="24"/>
      <c r="T701" s="78" t="s">
        <v>547</v>
      </c>
      <c r="U701" s="19"/>
      <c r="V701" s="25"/>
      <c r="W701" s="26"/>
      <c r="X701" s="27"/>
      <c r="Y701" s="47"/>
      <c r="Z701" s="121" t="str">
        <f>IFERROR(VLOOKUP(E701,[1]route!$E$3:$BL$10005,59,0),"")&amp;IFERROR(VLOOKUP(E701,[1]route!$E$3:$BL$10005,60,0),"")</f>
        <v/>
      </c>
      <c r="AA701" s="28">
        <f t="shared" si="228"/>
        <v>0</v>
      </c>
      <c r="AB701" s="77">
        <f t="shared" si="229"/>
        <v>0</v>
      </c>
      <c r="AC701" s="4">
        <f t="shared" si="227"/>
        <v>1</v>
      </c>
      <c r="AD701" s="29">
        <v>0</v>
      </c>
      <c r="AE701" s="30">
        <f ca="1">SUMIF([1]route!$E$3:$E$10005,E701,[1]!Table1[1])</f>
        <v>0</v>
      </c>
      <c r="AF701" s="30">
        <f ca="1">SUMIF([1]route!$E$3:$E$10005,E701,[1]!Table1[2])</f>
        <v>0</v>
      </c>
      <c r="AG701" s="30">
        <f ca="1">SUMIF([1]route!$E$3:$E$10005,E701,[1]!Table1[3])</f>
        <v>0</v>
      </c>
      <c r="AH701" s="30">
        <f ca="1">SUMIF([1]route!$E$3:$E$10005,E701,[1]!Table1[4])</f>
        <v>0</v>
      </c>
      <c r="AI701" s="30">
        <f ca="1">SUMIF([1]route!$E$3:$E$10005,E701,[1]!Table1[5])</f>
        <v>0</v>
      </c>
      <c r="AJ701" s="30">
        <f ca="1">SUMIF([1]route!$E$3:$E$10005,E701,[1]!Table1[6])</f>
        <v>0</v>
      </c>
      <c r="AK701" s="30">
        <f ca="1">SUMIF([1]route!$E$3:$E$10005,E701,[1]!Table1[7])</f>
        <v>0</v>
      </c>
      <c r="AL701" s="30">
        <f ca="1">SUMIF([1]route!$E$3:$E$10005,E701,[1]!Table1[8])</f>
        <v>0</v>
      </c>
      <c r="AM701" s="30">
        <f ca="1">SUMIF([1]route!$E$3:$E$10005,E701,[1]!Table1[9])</f>
        <v>0</v>
      </c>
      <c r="AN701" s="30">
        <f ca="1">SUMIF([1]route!$E$3:$E$10005,E701,[1]!Table1[10])</f>
        <v>0</v>
      </c>
      <c r="AO701" s="30">
        <f ca="1">SUMIF([1]route!$E$3:$E$10005,E701,[1]!Table1[11])</f>
        <v>0</v>
      </c>
      <c r="AP701" s="30">
        <f ca="1">SUMIF([1]route!$E$3:$E$10005,E701,[1]!Table1[12])</f>
        <v>0</v>
      </c>
      <c r="AQ701" s="30">
        <f ca="1">SUMIF([1]route!$E$3:$E$10005,E701,[1]!Table1[13])</f>
        <v>0</v>
      </c>
      <c r="AR701" s="30">
        <f ca="1">SUMIF([1]route!$E$3:$E$10005,E701,[1]!Table1[14])</f>
        <v>0</v>
      </c>
      <c r="AS701" s="30">
        <f ca="1">SUMIF([1]route!$E$3:$E$10005,E701,[1]!Table1[15])</f>
        <v>0</v>
      </c>
      <c r="AT701" s="30">
        <f ca="1">SUMIF([1]route!$E$3:$E$10005,E701,[1]!Table1[16])</f>
        <v>0</v>
      </c>
      <c r="AU701" s="30">
        <f ca="1">SUMIF([1]route!$E$3:$E$10005,E701,[1]!Table1[17])</f>
        <v>0</v>
      </c>
      <c r="AV701" s="30">
        <f ca="1">SUMIF([1]route!$E$3:$E$10005,E701,[1]!Table1[18])</f>
        <v>0</v>
      </c>
      <c r="AW701" s="30">
        <f ca="1">SUMIF([1]route!$E$3:$E$10005,E701,[1]!Table1[19])</f>
        <v>0</v>
      </c>
      <c r="AX701" s="30">
        <f ca="1">SUMIF([1]route!$E$3:$E$10005,E701,[1]!Table1[20])</f>
        <v>0</v>
      </c>
      <c r="AY701" s="30">
        <f ca="1">SUMIF([1]route!$E$3:$E$10005,E701,[1]!Table1[21])</f>
        <v>0</v>
      </c>
      <c r="AZ701" s="30">
        <f ca="1">SUMIF([1]route!$E$3:$E$10005,E701,[1]!Table1[22])</f>
        <v>0</v>
      </c>
      <c r="BA701" s="30">
        <f ca="1">SUMIF([1]route!$E$3:$E$10005,E701,[1]!Table1[23])</f>
        <v>0</v>
      </c>
      <c r="BB701" s="30">
        <f ca="1">SUMIF([1]route!$E$3:$E$10005,E701,[1]!Table1[24])</f>
        <v>0</v>
      </c>
      <c r="BC701" s="30">
        <f ca="1">SUMIF([1]route!$E$3:$E$10005,E701,[1]!Table1[25])</f>
        <v>0</v>
      </c>
      <c r="BD701" s="30">
        <f ca="1">SUMIF([1]route!$E$3:$E$10005,E701,[1]!Table1[26])</f>
        <v>0</v>
      </c>
      <c r="BE701" s="30">
        <f ca="1">SUMIF([1]route!$E$3:$E$10005,E701,[1]!Table1[27])</f>
        <v>0</v>
      </c>
      <c r="BF701" s="30">
        <f ca="1">SUMIF([1]route!$E$3:$E$10005,E701,[1]!Table1[28])</f>
        <v>0</v>
      </c>
      <c r="BG701" s="30">
        <f ca="1">SUMIF([1]route!$E$3:$E$10005,E701,[1]!Table1[29])</f>
        <v>0</v>
      </c>
      <c r="BH701" s="30">
        <f ca="1">SUMIF([1]route!$E$3:$E$10005,E701,[1]!Table1[30])</f>
        <v>0</v>
      </c>
      <c r="BI701" s="30">
        <f ca="1">SUMIF([1]route!$E$3:$E$10005,E701,[1]!Table1[31])</f>
        <v>0</v>
      </c>
      <c r="BJ701" s="30">
        <f ca="1">SUMIF([1]route!$E$3:$E$10005,E701,[1]!Table1[Remain PO])</f>
        <v>0</v>
      </c>
      <c r="BK701" s="31">
        <f ca="1">SUMIF([1]route!$E$3:$E$10005,E701,[1]!Table1[N+1])</f>
        <v>0</v>
      </c>
      <c r="BL701" s="31">
        <f ca="1">SUMIF([1]route!$E$3:$E$10005,E701,[1]!Table1[N+2])</f>
        <v>0</v>
      </c>
      <c r="BM701" s="31">
        <f ca="1">SUMIF([1]route!$E$3:$E$10005,E701,[1]!Table1[N+3])</f>
        <v>0</v>
      </c>
      <c r="BN701" s="32">
        <f ca="1">SUMIF([1]route!$E$3:$E$10005,E701,[1]!Table1[N+4])</f>
        <v>0</v>
      </c>
      <c r="BP701" s="37">
        <f t="shared" si="230"/>
        <v>0</v>
      </c>
      <c r="BQ701" s="35">
        <f t="shared" ca="1" si="235"/>
        <v>0</v>
      </c>
      <c r="BR701" s="35">
        <f t="shared" ca="1" si="235"/>
        <v>0</v>
      </c>
      <c r="BS701" s="35">
        <f t="shared" ca="1" si="235"/>
        <v>0</v>
      </c>
      <c r="BT701" s="35">
        <f t="shared" ca="1" si="235"/>
        <v>0</v>
      </c>
      <c r="BU701" s="35">
        <f t="shared" ca="1" si="235"/>
        <v>0</v>
      </c>
      <c r="BV701" s="35">
        <f t="shared" ca="1" si="235"/>
        <v>0</v>
      </c>
      <c r="BW701" s="35">
        <f t="shared" ca="1" si="237"/>
        <v>0</v>
      </c>
      <c r="BX701" s="35">
        <f t="shared" ca="1" si="237"/>
        <v>0</v>
      </c>
      <c r="BY701" s="35">
        <f t="shared" ca="1" si="237"/>
        <v>0</v>
      </c>
      <c r="BZ701" s="35">
        <f t="shared" ca="1" si="237"/>
        <v>0</v>
      </c>
      <c r="CA701" s="35">
        <f t="shared" ca="1" si="237"/>
        <v>0</v>
      </c>
      <c r="CB701" s="35">
        <f t="shared" ca="1" si="237"/>
        <v>0</v>
      </c>
      <c r="CC701" s="35">
        <f t="shared" ca="1" si="237"/>
        <v>0</v>
      </c>
      <c r="CD701" s="35">
        <f t="shared" ca="1" si="237"/>
        <v>0</v>
      </c>
      <c r="CE701" s="35">
        <f t="shared" ca="1" si="237"/>
        <v>0</v>
      </c>
      <c r="CF701" s="35">
        <f t="shared" ca="1" si="233"/>
        <v>0</v>
      </c>
      <c r="CG701" s="35">
        <f t="shared" ca="1" si="233"/>
        <v>0</v>
      </c>
      <c r="CH701" s="35">
        <f t="shared" ca="1" si="233"/>
        <v>0</v>
      </c>
      <c r="CI701" s="35">
        <f t="shared" ca="1" si="233"/>
        <v>0</v>
      </c>
      <c r="CJ701" s="35">
        <f t="shared" ca="1" si="233"/>
        <v>0</v>
      </c>
      <c r="CK701" s="35">
        <f t="shared" ca="1" si="233"/>
        <v>0</v>
      </c>
      <c r="CL701" s="35">
        <f t="shared" ca="1" si="232"/>
        <v>0</v>
      </c>
      <c r="CM701" s="35">
        <f t="shared" ca="1" si="232"/>
        <v>0</v>
      </c>
      <c r="CN701" s="35">
        <f t="shared" ca="1" si="232"/>
        <v>0</v>
      </c>
      <c r="CO701" s="35">
        <f t="shared" ca="1" si="232"/>
        <v>0</v>
      </c>
      <c r="CP701" s="35">
        <f t="shared" ca="1" si="232"/>
        <v>0</v>
      </c>
      <c r="CQ701" s="35">
        <f t="shared" ca="1" si="232"/>
        <v>0</v>
      </c>
      <c r="CR701" s="35">
        <f t="shared" ca="1" si="231"/>
        <v>0</v>
      </c>
      <c r="CS701" s="35">
        <f t="shared" ca="1" si="231"/>
        <v>0</v>
      </c>
      <c r="CT701" s="35">
        <f t="shared" ca="1" si="231"/>
        <v>0</v>
      </c>
      <c r="CU701" s="35">
        <f t="shared" ca="1" si="231"/>
        <v>0</v>
      </c>
      <c r="CV701" s="35">
        <f t="shared" ca="1" si="236"/>
        <v>0</v>
      </c>
      <c r="CW701" s="38">
        <f t="shared" ca="1" si="236"/>
        <v>0</v>
      </c>
      <c r="CX701" s="38">
        <f t="shared" ca="1" si="236"/>
        <v>0</v>
      </c>
      <c r="CY701" s="38">
        <f t="shared" ca="1" si="236"/>
        <v>0</v>
      </c>
      <c r="CZ701" s="39">
        <f t="shared" ca="1" si="236"/>
        <v>0</v>
      </c>
      <c r="DA701" s="35"/>
    </row>
    <row r="702" spans="4:105" x14ac:dyDescent="0.3">
      <c r="D702" s="19"/>
      <c r="E702" s="19"/>
      <c r="F702" s="21"/>
      <c r="G702" s="21"/>
      <c r="H702" s="21"/>
      <c r="I702" s="19"/>
      <c r="J702" s="19"/>
      <c r="K702" s="21"/>
      <c r="L702" s="21"/>
      <c r="M702" s="22"/>
      <c r="N702" s="22"/>
      <c r="O702" s="19"/>
      <c r="P702" s="21"/>
      <c r="Q702" s="62" t="str">
        <f>'Cutting Rules'!AD702</f>
        <v>0------------</v>
      </c>
      <c r="R702" s="23"/>
      <c r="S702" s="24"/>
      <c r="T702" s="78" t="s">
        <v>547</v>
      </c>
      <c r="U702" s="19"/>
      <c r="V702" s="25"/>
      <c r="W702" s="26"/>
      <c r="X702" s="27"/>
      <c r="Y702" s="47"/>
      <c r="Z702" s="121" t="str">
        <f>IFERROR(VLOOKUP(E702,[1]route!$E$3:$BL$10005,59,0),"")&amp;IFERROR(VLOOKUP(E702,[1]route!$E$3:$BL$10005,60,0),"")</f>
        <v/>
      </c>
      <c r="AA702" s="28">
        <f t="shared" si="228"/>
        <v>0</v>
      </c>
      <c r="AB702" s="77">
        <f t="shared" si="229"/>
        <v>0</v>
      </c>
      <c r="AC702" s="4">
        <f t="shared" si="227"/>
        <v>1</v>
      </c>
      <c r="AD702" s="29">
        <v>0</v>
      </c>
      <c r="AE702" s="30">
        <f ca="1">SUMIF([1]route!$E$3:$E$10005,E702,[1]!Table1[1])</f>
        <v>0</v>
      </c>
      <c r="AF702" s="30">
        <f ca="1">SUMIF([1]route!$E$3:$E$10005,E702,[1]!Table1[2])</f>
        <v>0</v>
      </c>
      <c r="AG702" s="30">
        <f ca="1">SUMIF([1]route!$E$3:$E$10005,E702,[1]!Table1[3])</f>
        <v>0</v>
      </c>
      <c r="AH702" s="30">
        <f ca="1">SUMIF([1]route!$E$3:$E$10005,E702,[1]!Table1[4])</f>
        <v>0</v>
      </c>
      <c r="AI702" s="30">
        <f ca="1">SUMIF([1]route!$E$3:$E$10005,E702,[1]!Table1[5])</f>
        <v>0</v>
      </c>
      <c r="AJ702" s="30">
        <f ca="1">SUMIF([1]route!$E$3:$E$10005,E702,[1]!Table1[6])</f>
        <v>0</v>
      </c>
      <c r="AK702" s="30">
        <f ca="1">SUMIF([1]route!$E$3:$E$10005,E702,[1]!Table1[7])</f>
        <v>0</v>
      </c>
      <c r="AL702" s="30">
        <f ca="1">SUMIF([1]route!$E$3:$E$10005,E702,[1]!Table1[8])</f>
        <v>0</v>
      </c>
      <c r="AM702" s="30">
        <f ca="1">SUMIF([1]route!$E$3:$E$10005,E702,[1]!Table1[9])</f>
        <v>0</v>
      </c>
      <c r="AN702" s="30">
        <f ca="1">SUMIF([1]route!$E$3:$E$10005,E702,[1]!Table1[10])</f>
        <v>0</v>
      </c>
      <c r="AO702" s="30">
        <f ca="1">SUMIF([1]route!$E$3:$E$10005,E702,[1]!Table1[11])</f>
        <v>0</v>
      </c>
      <c r="AP702" s="30">
        <f ca="1">SUMIF([1]route!$E$3:$E$10005,E702,[1]!Table1[12])</f>
        <v>0</v>
      </c>
      <c r="AQ702" s="30">
        <f ca="1">SUMIF([1]route!$E$3:$E$10005,E702,[1]!Table1[13])</f>
        <v>0</v>
      </c>
      <c r="AR702" s="30">
        <f ca="1">SUMIF([1]route!$E$3:$E$10005,E702,[1]!Table1[14])</f>
        <v>0</v>
      </c>
      <c r="AS702" s="30">
        <f ca="1">SUMIF([1]route!$E$3:$E$10005,E702,[1]!Table1[15])</f>
        <v>0</v>
      </c>
      <c r="AT702" s="30">
        <f ca="1">SUMIF([1]route!$E$3:$E$10005,E702,[1]!Table1[16])</f>
        <v>0</v>
      </c>
      <c r="AU702" s="30">
        <f ca="1">SUMIF([1]route!$E$3:$E$10005,E702,[1]!Table1[17])</f>
        <v>0</v>
      </c>
      <c r="AV702" s="30">
        <f ca="1">SUMIF([1]route!$E$3:$E$10005,E702,[1]!Table1[18])</f>
        <v>0</v>
      </c>
      <c r="AW702" s="30">
        <f ca="1">SUMIF([1]route!$E$3:$E$10005,E702,[1]!Table1[19])</f>
        <v>0</v>
      </c>
      <c r="AX702" s="30">
        <f ca="1">SUMIF([1]route!$E$3:$E$10005,E702,[1]!Table1[20])</f>
        <v>0</v>
      </c>
      <c r="AY702" s="30">
        <f ca="1">SUMIF([1]route!$E$3:$E$10005,E702,[1]!Table1[21])</f>
        <v>0</v>
      </c>
      <c r="AZ702" s="30">
        <f ca="1">SUMIF([1]route!$E$3:$E$10005,E702,[1]!Table1[22])</f>
        <v>0</v>
      </c>
      <c r="BA702" s="30">
        <f ca="1">SUMIF([1]route!$E$3:$E$10005,E702,[1]!Table1[23])</f>
        <v>0</v>
      </c>
      <c r="BB702" s="30">
        <f ca="1">SUMIF([1]route!$E$3:$E$10005,E702,[1]!Table1[24])</f>
        <v>0</v>
      </c>
      <c r="BC702" s="30">
        <f ca="1">SUMIF([1]route!$E$3:$E$10005,E702,[1]!Table1[25])</f>
        <v>0</v>
      </c>
      <c r="BD702" s="30">
        <f ca="1">SUMIF([1]route!$E$3:$E$10005,E702,[1]!Table1[26])</f>
        <v>0</v>
      </c>
      <c r="BE702" s="30">
        <f ca="1">SUMIF([1]route!$E$3:$E$10005,E702,[1]!Table1[27])</f>
        <v>0</v>
      </c>
      <c r="BF702" s="30">
        <f ca="1">SUMIF([1]route!$E$3:$E$10005,E702,[1]!Table1[28])</f>
        <v>0</v>
      </c>
      <c r="BG702" s="30">
        <f ca="1">SUMIF([1]route!$E$3:$E$10005,E702,[1]!Table1[29])</f>
        <v>0</v>
      </c>
      <c r="BH702" s="30">
        <f ca="1">SUMIF([1]route!$E$3:$E$10005,E702,[1]!Table1[30])</f>
        <v>0</v>
      </c>
      <c r="BI702" s="30">
        <f ca="1">SUMIF([1]route!$E$3:$E$10005,E702,[1]!Table1[31])</f>
        <v>0</v>
      </c>
      <c r="BJ702" s="30">
        <f ca="1">SUMIF([1]route!$E$3:$E$10005,E702,[1]!Table1[Remain PO])</f>
        <v>0</v>
      </c>
      <c r="BK702" s="31">
        <f ca="1">SUMIF([1]route!$E$3:$E$10005,E702,[1]!Table1[N+1])</f>
        <v>0</v>
      </c>
      <c r="BL702" s="31">
        <f ca="1">SUMIF([1]route!$E$3:$E$10005,E702,[1]!Table1[N+2])</f>
        <v>0</v>
      </c>
      <c r="BM702" s="31">
        <f ca="1">SUMIF([1]route!$E$3:$E$10005,E702,[1]!Table1[N+3])</f>
        <v>0</v>
      </c>
      <c r="BN702" s="32">
        <f ca="1">SUMIF([1]route!$E$3:$E$10005,E702,[1]!Table1[N+4])</f>
        <v>0</v>
      </c>
      <c r="BP702" s="37">
        <f t="shared" si="230"/>
        <v>0</v>
      </c>
      <c r="BQ702" s="35">
        <f t="shared" ca="1" si="235"/>
        <v>0</v>
      </c>
      <c r="BR702" s="35">
        <f t="shared" ca="1" si="235"/>
        <v>0</v>
      </c>
      <c r="BS702" s="35">
        <f t="shared" ca="1" si="235"/>
        <v>0</v>
      </c>
      <c r="BT702" s="35">
        <f t="shared" ca="1" si="235"/>
        <v>0</v>
      </c>
      <c r="BU702" s="35">
        <f t="shared" ca="1" si="235"/>
        <v>0</v>
      </c>
      <c r="BV702" s="35">
        <f t="shared" ca="1" si="235"/>
        <v>0</v>
      </c>
      <c r="BW702" s="35">
        <f t="shared" ca="1" si="237"/>
        <v>0</v>
      </c>
      <c r="BX702" s="35">
        <f t="shared" ca="1" si="237"/>
        <v>0</v>
      </c>
      <c r="BY702" s="35">
        <f t="shared" ca="1" si="237"/>
        <v>0</v>
      </c>
      <c r="BZ702" s="35">
        <f t="shared" ca="1" si="237"/>
        <v>0</v>
      </c>
      <c r="CA702" s="35">
        <f t="shared" ca="1" si="237"/>
        <v>0</v>
      </c>
      <c r="CB702" s="35">
        <f t="shared" ca="1" si="237"/>
        <v>0</v>
      </c>
      <c r="CC702" s="35">
        <f t="shared" ca="1" si="237"/>
        <v>0</v>
      </c>
      <c r="CD702" s="35">
        <f t="shared" ca="1" si="237"/>
        <v>0</v>
      </c>
      <c r="CE702" s="35">
        <f t="shared" ca="1" si="237"/>
        <v>0</v>
      </c>
      <c r="CF702" s="35">
        <f t="shared" ca="1" si="233"/>
        <v>0</v>
      </c>
      <c r="CG702" s="35">
        <f t="shared" ca="1" si="233"/>
        <v>0</v>
      </c>
      <c r="CH702" s="35">
        <f t="shared" ca="1" si="233"/>
        <v>0</v>
      </c>
      <c r="CI702" s="35">
        <f t="shared" ca="1" si="233"/>
        <v>0</v>
      </c>
      <c r="CJ702" s="35">
        <f t="shared" ca="1" si="233"/>
        <v>0</v>
      </c>
      <c r="CK702" s="35">
        <f t="shared" ca="1" si="233"/>
        <v>0</v>
      </c>
      <c r="CL702" s="35">
        <f t="shared" ca="1" si="232"/>
        <v>0</v>
      </c>
      <c r="CM702" s="35">
        <f t="shared" ca="1" si="232"/>
        <v>0</v>
      </c>
      <c r="CN702" s="35">
        <f t="shared" ca="1" si="232"/>
        <v>0</v>
      </c>
      <c r="CO702" s="35">
        <f t="shared" ca="1" si="232"/>
        <v>0</v>
      </c>
      <c r="CP702" s="35">
        <f t="shared" ca="1" si="232"/>
        <v>0</v>
      </c>
      <c r="CQ702" s="35">
        <f t="shared" ca="1" si="232"/>
        <v>0</v>
      </c>
      <c r="CR702" s="35">
        <f t="shared" ca="1" si="231"/>
        <v>0</v>
      </c>
      <c r="CS702" s="35">
        <f t="shared" ca="1" si="231"/>
        <v>0</v>
      </c>
      <c r="CT702" s="35">
        <f t="shared" ca="1" si="231"/>
        <v>0</v>
      </c>
      <c r="CU702" s="35">
        <f t="shared" ca="1" si="231"/>
        <v>0</v>
      </c>
      <c r="CV702" s="35">
        <f t="shared" ca="1" si="236"/>
        <v>0</v>
      </c>
      <c r="CW702" s="38">
        <f t="shared" ca="1" si="236"/>
        <v>0</v>
      </c>
      <c r="CX702" s="38">
        <f t="shared" ca="1" si="236"/>
        <v>0</v>
      </c>
      <c r="CY702" s="38">
        <f t="shared" ca="1" si="236"/>
        <v>0</v>
      </c>
      <c r="CZ702" s="39">
        <f t="shared" ca="1" si="236"/>
        <v>0</v>
      </c>
      <c r="DA702" s="35"/>
    </row>
    <row r="703" spans="4:105" x14ac:dyDescent="0.3">
      <c r="D703" s="19"/>
      <c r="E703" s="19"/>
      <c r="F703" s="21"/>
      <c r="G703" s="21"/>
      <c r="H703" s="21"/>
      <c r="I703" s="19"/>
      <c r="J703" s="19"/>
      <c r="K703" s="21"/>
      <c r="L703" s="21"/>
      <c r="M703" s="22"/>
      <c r="N703" s="22"/>
      <c r="O703" s="19"/>
      <c r="P703" s="21"/>
      <c r="Q703" s="62" t="str">
        <f>'Cutting Rules'!AD703</f>
        <v>0------------</v>
      </c>
      <c r="R703" s="23"/>
      <c r="S703" s="24"/>
      <c r="T703" s="78" t="s">
        <v>547</v>
      </c>
      <c r="U703" s="19"/>
      <c r="V703" s="25"/>
      <c r="W703" s="26"/>
      <c r="X703" s="27"/>
      <c r="Y703" s="47"/>
      <c r="Z703" s="121" t="str">
        <f>IFERROR(VLOOKUP(E703,[1]route!$E$3:$BL$10005,59,0),"")&amp;IFERROR(VLOOKUP(E703,[1]route!$E$3:$BL$10005,60,0),"")</f>
        <v/>
      </c>
      <c r="AA703" s="28">
        <f t="shared" si="228"/>
        <v>0</v>
      </c>
      <c r="AB703" s="77">
        <f t="shared" si="229"/>
        <v>0</v>
      </c>
      <c r="AC703" s="4">
        <f t="shared" si="227"/>
        <v>1</v>
      </c>
      <c r="AD703" s="29">
        <v>0</v>
      </c>
      <c r="AE703" s="30">
        <f ca="1">SUMIF([1]route!$E$3:$E$10005,E703,[1]!Table1[1])</f>
        <v>0</v>
      </c>
      <c r="AF703" s="30">
        <f ca="1">SUMIF([1]route!$E$3:$E$10005,E703,[1]!Table1[2])</f>
        <v>0</v>
      </c>
      <c r="AG703" s="30">
        <f ca="1">SUMIF([1]route!$E$3:$E$10005,E703,[1]!Table1[3])</f>
        <v>0</v>
      </c>
      <c r="AH703" s="30">
        <f ca="1">SUMIF([1]route!$E$3:$E$10005,E703,[1]!Table1[4])</f>
        <v>0</v>
      </c>
      <c r="AI703" s="30">
        <f ca="1">SUMIF([1]route!$E$3:$E$10005,E703,[1]!Table1[5])</f>
        <v>0</v>
      </c>
      <c r="AJ703" s="30">
        <f ca="1">SUMIF([1]route!$E$3:$E$10005,E703,[1]!Table1[6])</f>
        <v>0</v>
      </c>
      <c r="AK703" s="30">
        <f ca="1">SUMIF([1]route!$E$3:$E$10005,E703,[1]!Table1[7])</f>
        <v>0</v>
      </c>
      <c r="AL703" s="30">
        <f ca="1">SUMIF([1]route!$E$3:$E$10005,E703,[1]!Table1[8])</f>
        <v>0</v>
      </c>
      <c r="AM703" s="30">
        <f ca="1">SUMIF([1]route!$E$3:$E$10005,E703,[1]!Table1[9])</f>
        <v>0</v>
      </c>
      <c r="AN703" s="30">
        <f ca="1">SUMIF([1]route!$E$3:$E$10005,E703,[1]!Table1[10])</f>
        <v>0</v>
      </c>
      <c r="AO703" s="30">
        <f ca="1">SUMIF([1]route!$E$3:$E$10005,E703,[1]!Table1[11])</f>
        <v>0</v>
      </c>
      <c r="AP703" s="30">
        <f ca="1">SUMIF([1]route!$E$3:$E$10005,E703,[1]!Table1[12])</f>
        <v>0</v>
      </c>
      <c r="AQ703" s="30">
        <f ca="1">SUMIF([1]route!$E$3:$E$10005,E703,[1]!Table1[13])</f>
        <v>0</v>
      </c>
      <c r="AR703" s="30">
        <f ca="1">SUMIF([1]route!$E$3:$E$10005,E703,[1]!Table1[14])</f>
        <v>0</v>
      </c>
      <c r="AS703" s="30">
        <f ca="1">SUMIF([1]route!$E$3:$E$10005,E703,[1]!Table1[15])</f>
        <v>0</v>
      </c>
      <c r="AT703" s="30">
        <f ca="1">SUMIF([1]route!$E$3:$E$10005,E703,[1]!Table1[16])</f>
        <v>0</v>
      </c>
      <c r="AU703" s="30">
        <f ca="1">SUMIF([1]route!$E$3:$E$10005,E703,[1]!Table1[17])</f>
        <v>0</v>
      </c>
      <c r="AV703" s="30">
        <f ca="1">SUMIF([1]route!$E$3:$E$10005,E703,[1]!Table1[18])</f>
        <v>0</v>
      </c>
      <c r="AW703" s="30">
        <f ca="1">SUMIF([1]route!$E$3:$E$10005,E703,[1]!Table1[19])</f>
        <v>0</v>
      </c>
      <c r="AX703" s="30">
        <f ca="1">SUMIF([1]route!$E$3:$E$10005,E703,[1]!Table1[20])</f>
        <v>0</v>
      </c>
      <c r="AY703" s="30">
        <f ca="1">SUMIF([1]route!$E$3:$E$10005,E703,[1]!Table1[21])</f>
        <v>0</v>
      </c>
      <c r="AZ703" s="30">
        <f ca="1">SUMIF([1]route!$E$3:$E$10005,E703,[1]!Table1[22])</f>
        <v>0</v>
      </c>
      <c r="BA703" s="30">
        <f ca="1">SUMIF([1]route!$E$3:$E$10005,E703,[1]!Table1[23])</f>
        <v>0</v>
      </c>
      <c r="BB703" s="30">
        <f ca="1">SUMIF([1]route!$E$3:$E$10005,E703,[1]!Table1[24])</f>
        <v>0</v>
      </c>
      <c r="BC703" s="30">
        <f ca="1">SUMIF([1]route!$E$3:$E$10005,E703,[1]!Table1[25])</f>
        <v>0</v>
      </c>
      <c r="BD703" s="30">
        <f ca="1">SUMIF([1]route!$E$3:$E$10005,E703,[1]!Table1[26])</f>
        <v>0</v>
      </c>
      <c r="BE703" s="30">
        <f ca="1">SUMIF([1]route!$E$3:$E$10005,E703,[1]!Table1[27])</f>
        <v>0</v>
      </c>
      <c r="BF703" s="30">
        <f ca="1">SUMIF([1]route!$E$3:$E$10005,E703,[1]!Table1[28])</f>
        <v>0</v>
      </c>
      <c r="BG703" s="30">
        <f ca="1">SUMIF([1]route!$E$3:$E$10005,E703,[1]!Table1[29])</f>
        <v>0</v>
      </c>
      <c r="BH703" s="30">
        <f ca="1">SUMIF([1]route!$E$3:$E$10005,E703,[1]!Table1[30])</f>
        <v>0</v>
      </c>
      <c r="BI703" s="30">
        <f ca="1">SUMIF([1]route!$E$3:$E$10005,E703,[1]!Table1[31])</f>
        <v>0</v>
      </c>
      <c r="BJ703" s="30">
        <f ca="1">SUMIF([1]route!$E$3:$E$10005,E703,[1]!Table1[Remain PO])</f>
        <v>0</v>
      </c>
      <c r="BK703" s="31">
        <f ca="1">SUMIF([1]route!$E$3:$E$10005,E703,[1]!Table1[N+1])</f>
        <v>0</v>
      </c>
      <c r="BL703" s="31">
        <f ca="1">SUMIF([1]route!$E$3:$E$10005,E703,[1]!Table1[N+2])</f>
        <v>0</v>
      </c>
      <c r="BM703" s="31">
        <f ca="1">SUMIF([1]route!$E$3:$E$10005,E703,[1]!Table1[N+3])</f>
        <v>0</v>
      </c>
      <c r="BN703" s="32">
        <f ca="1">SUMIF([1]route!$E$3:$E$10005,E703,[1]!Table1[N+4])</f>
        <v>0</v>
      </c>
      <c r="BP703" s="37">
        <f t="shared" si="230"/>
        <v>0</v>
      </c>
      <c r="BQ703" s="35">
        <f t="shared" ca="1" si="235"/>
        <v>0</v>
      </c>
      <c r="BR703" s="35">
        <f t="shared" ca="1" si="235"/>
        <v>0</v>
      </c>
      <c r="BS703" s="35">
        <f t="shared" ca="1" si="235"/>
        <v>0</v>
      </c>
      <c r="BT703" s="35">
        <f t="shared" ca="1" si="235"/>
        <v>0</v>
      </c>
      <c r="BU703" s="35">
        <f t="shared" ca="1" si="235"/>
        <v>0</v>
      </c>
      <c r="BV703" s="35">
        <f t="shared" ca="1" si="235"/>
        <v>0</v>
      </c>
      <c r="BW703" s="35">
        <f t="shared" ca="1" si="237"/>
        <v>0</v>
      </c>
      <c r="BX703" s="35">
        <f t="shared" ca="1" si="237"/>
        <v>0</v>
      </c>
      <c r="BY703" s="35">
        <f t="shared" ca="1" si="237"/>
        <v>0</v>
      </c>
      <c r="BZ703" s="35">
        <f t="shared" ca="1" si="237"/>
        <v>0</v>
      </c>
      <c r="CA703" s="35">
        <f t="shared" ca="1" si="237"/>
        <v>0</v>
      </c>
      <c r="CB703" s="35">
        <f t="shared" ca="1" si="237"/>
        <v>0</v>
      </c>
      <c r="CC703" s="35">
        <f t="shared" ca="1" si="237"/>
        <v>0</v>
      </c>
      <c r="CD703" s="35">
        <f t="shared" ca="1" si="237"/>
        <v>0</v>
      </c>
      <c r="CE703" s="35">
        <f t="shared" ca="1" si="237"/>
        <v>0</v>
      </c>
      <c r="CF703" s="35">
        <f t="shared" ca="1" si="233"/>
        <v>0</v>
      </c>
      <c r="CG703" s="35">
        <f t="shared" ca="1" si="233"/>
        <v>0</v>
      </c>
      <c r="CH703" s="35">
        <f t="shared" ca="1" si="233"/>
        <v>0</v>
      </c>
      <c r="CI703" s="35">
        <f t="shared" ca="1" si="233"/>
        <v>0</v>
      </c>
      <c r="CJ703" s="35">
        <f t="shared" ca="1" si="233"/>
        <v>0</v>
      </c>
      <c r="CK703" s="35">
        <f t="shared" ca="1" si="233"/>
        <v>0</v>
      </c>
      <c r="CL703" s="35">
        <f t="shared" ca="1" si="232"/>
        <v>0</v>
      </c>
      <c r="CM703" s="35">
        <f t="shared" ca="1" si="232"/>
        <v>0</v>
      </c>
      <c r="CN703" s="35">
        <f t="shared" ca="1" si="232"/>
        <v>0</v>
      </c>
      <c r="CO703" s="35">
        <f t="shared" ca="1" si="232"/>
        <v>0</v>
      </c>
      <c r="CP703" s="35">
        <f t="shared" ca="1" si="232"/>
        <v>0</v>
      </c>
      <c r="CQ703" s="35">
        <f t="shared" ca="1" si="232"/>
        <v>0</v>
      </c>
      <c r="CR703" s="35">
        <f t="shared" ca="1" si="231"/>
        <v>0</v>
      </c>
      <c r="CS703" s="35">
        <f t="shared" ca="1" si="231"/>
        <v>0</v>
      </c>
      <c r="CT703" s="35">
        <f t="shared" ca="1" si="231"/>
        <v>0</v>
      </c>
      <c r="CU703" s="35">
        <f t="shared" ca="1" si="231"/>
        <v>0</v>
      </c>
      <c r="CV703" s="35">
        <f t="shared" ca="1" si="236"/>
        <v>0</v>
      </c>
      <c r="CW703" s="38">
        <f t="shared" ca="1" si="236"/>
        <v>0</v>
      </c>
      <c r="CX703" s="38">
        <f t="shared" ca="1" si="236"/>
        <v>0</v>
      </c>
      <c r="CY703" s="38">
        <f t="shared" ca="1" si="236"/>
        <v>0</v>
      </c>
      <c r="CZ703" s="39">
        <f t="shared" ca="1" si="236"/>
        <v>0</v>
      </c>
      <c r="DA703" s="35"/>
    </row>
    <row r="704" spans="4:105" x14ac:dyDescent="0.3">
      <c r="D704" s="19"/>
      <c r="E704" s="19"/>
      <c r="F704" s="21"/>
      <c r="G704" s="21"/>
      <c r="H704" s="21"/>
      <c r="I704" s="19"/>
      <c r="J704" s="19"/>
      <c r="K704" s="21"/>
      <c r="L704" s="21"/>
      <c r="M704" s="22"/>
      <c r="N704" s="22"/>
      <c r="O704" s="19"/>
      <c r="P704" s="21"/>
      <c r="Q704" s="62" t="str">
        <f>'Cutting Rules'!AD704</f>
        <v>0------------</v>
      </c>
      <c r="R704" s="23"/>
      <c r="S704" s="24"/>
      <c r="T704" s="78" t="s">
        <v>547</v>
      </c>
      <c r="U704" s="19"/>
      <c r="V704" s="25"/>
      <c r="W704" s="26"/>
      <c r="X704" s="27"/>
      <c r="Y704" s="47"/>
      <c r="Z704" s="121" t="str">
        <f>IFERROR(VLOOKUP(E704,[1]route!$E$3:$BL$10005,59,0),"")&amp;IFERROR(VLOOKUP(E704,[1]route!$E$3:$BL$10005,60,0),"")</f>
        <v/>
      </c>
      <c r="AA704" s="28">
        <f t="shared" si="228"/>
        <v>0</v>
      </c>
      <c r="AB704" s="77">
        <f t="shared" si="229"/>
        <v>0</v>
      </c>
      <c r="AC704" s="4">
        <f t="shared" si="227"/>
        <v>1</v>
      </c>
      <c r="AD704" s="29">
        <v>0</v>
      </c>
      <c r="AE704" s="30">
        <f ca="1">SUMIF([1]route!$E$3:$E$10005,E704,[1]!Table1[1])</f>
        <v>0</v>
      </c>
      <c r="AF704" s="30">
        <f ca="1">SUMIF([1]route!$E$3:$E$10005,E704,[1]!Table1[2])</f>
        <v>0</v>
      </c>
      <c r="AG704" s="30">
        <f ca="1">SUMIF([1]route!$E$3:$E$10005,E704,[1]!Table1[3])</f>
        <v>0</v>
      </c>
      <c r="AH704" s="30">
        <f ca="1">SUMIF([1]route!$E$3:$E$10005,E704,[1]!Table1[4])</f>
        <v>0</v>
      </c>
      <c r="AI704" s="30">
        <f ca="1">SUMIF([1]route!$E$3:$E$10005,E704,[1]!Table1[5])</f>
        <v>0</v>
      </c>
      <c r="AJ704" s="30">
        <f ca="1">SUMIF([1]route!$E$3:$E$10005,E704,[1]!Table1[6])</f>
        <v>0</v>
      </c>
      <c r="AK704" s="30">
        <f ca="1">SUMIF([1]route!$E$3:$E$10005,E704,[1]!Table1[7])</f>
        <v>0</v>
      </c>
      <c r="AL704" s="30">
        <f ca="1">SUMIF([1]route!$E$3:$E$10005,E704,[1]!Table1[8])</f>
        <v>0</v>
      </c>
      <c r="AM704" s="30">
        <f ca="1">SUMIF([1]route!$E$3:$E$10005,E704,[1]!Table1[9])</f>
        <v>0</v>
      </c>
      <c r="AN704" s="30">
        <f ca="1">SUMIF([1]route!$E$3:$E$10005,E704,[1]!Table1[10])</f>
        <v>0</v>
      </c>
      <c r="AO704" s="30">
        <f ca="1">SUMIF([1]route!$E$3:$E$10005,E704,[1]!Table1[11])</f>
        <v>0</v>
      </c>
      <c r="AP704" s="30">
        <f ca="1">SUMIF([1]route!$E$3:$E$10005,E704,[1]!Table1[12])</f>
        <v>0</v>
      </c>
      <c r="AQ704" s="30">
        <f ca="1">SUMIF([1]route!$E$3:$E$10005,E704,[1]!Table1[13])</f>
        <v>0</v>
      </c>
      <c r="AR704" s="30">
        <f ca="1">SUMIF([1]route!$E$3:$E$10005,E704,[1]!Table1[14])</f>
        <v>0</v>
      </c>
      <c r="AS704" s="30">
        <f ca="1">SUMIF([1]route!$E$3:$E$10005,E704,[1]!Table1[15])</f>
        <v>0</v>
      </c>
      <c r="AT704" s="30">
        <f ca="1">SUMIF([1]route!$E$3:$E$10005,E704,[1]!Table1[16])</f>
        <v>0</v>
      </c>
      <c r="AU704" s="30">
        <f ca="1">SUMIF([1]route!$E$3:$E$10005,E704,[1]!Table1[17])</f>
        <v>0</v>
      </c>
      <c r="AV704" s="30">
        <f ca="1">SUMIF([1]route!$E$3:$E$10005,E704,[1]!Table1[18])</f>
        <v>0</v>
      </c>
      <c r="AW704" s="30">
        <f ca="1">SUMIF([1]route!$E$3:$E$10005,E704,[1]!Table1[19])</f>
        <v>0</v>
      </c>
      <c r="AX704" s="30">
        <f ca="1">SUMIF([1]route!$E$3:$E$10005,E704,[1]!Table1[20])</f>
        <v>0</v>
      </c>
      <c r="AY704" s="30">
        <f ca="1">SUMIF([1]route!$E$3:$E$10005,E704,[1]!Table1[21])</f>
        <v>0</v>
      </c>
      <c r="AZ704" s="30">
        <f ca="1">SUMIF([1]route!$E$3:$E$10005,E704,[1]!Table1[22])</f>
        <v>0</v>
      </c>
      <c r="BA704" s="30">
        <f ca="1">SUMIF([1]route!$E$3:$E$10005,E704,[1]!Table1[23])</f>
        <v>0</v>
      </c>
      <c r="BB704" s="30">
        <f ca="1">SUMIF([1]route!$E$3:$E$10005,E704,[1]!Table1[24])</f>
        <v>0</v>
      </c>
      <c r="BC704" s="30">
        <f ca="1">SUMIF([1]route!$E$3:$E$10005,E704,[1]!Table1[25])</f>
        <v>0</v>
      </c>
      <c r="BD704" s="30">
        <f ca="1">SUMIF([1]route!$E$3:$E$10005,E704,[1]!Table1[26])</f>
        <v>0</v>
      </c>
      <c r="BE704" s="30">
        <f ca="1">SUMIF([1]route!$E$3:$E$10005,E704,[1]!Table1[27])</f>
        <v>0</v>
      </c>
      <c r="BF704" s="30">
        <f ca="1">SUMIF([1]route!$E$3:$E$10005,E704,[1]!Table1[28])</f>
        <v>0</v>
      </c>
      <c r="BG704" s="30">
        <f ca="1">SUMIF([1]route!$E$3:$E$10005,E704,[1]!Table1[29])</f>
        <v>0</v>
      </c>
      <c r="BH704" s="30">
        <f ca="1">SUMIF([1]route!$E$3:$E$10005,E704,[1]!Table1[30])</f>
        <v>0</v>
      </c>
      <c r="BI704" s="30">
        <f ca="1">SUMIF([1]route!$E$3:$E$10005,E704,[1]!Table1[31])</f>
        <v>0</v>
      </c>
      <c r="BJ704" s="30">
        <f ca="1">SUMIF([1]route!$E$3:$E$10005,E704,[1]!Table1[Remain PO])</f>
        <v>0</v>
      </c>
      <c r="BK704" s="31">
        <f ca="1">SUMIF([1]route!$E$3:$E$10005,E704,[1]!Table1[N+1])</f>
        <v>0</v>
      </c>
      <c r="BL704" s="31">
        <f ca="1">SUMIF([1]route!$E$3:$E$10005,E704,[1]!Table1[N+2])</f>
        <v>0</v>
      </c>
      <c r="BM704" s="31">
        <f ca="1">SUMIF([1]route!$E$3:$E$10005,E704,[1]!Table1[N+3])</f>
        <v>0</v>
      </c>
      <c r="BN704" s="32">
        <f ca="1">SUMIF([1]route!$E$3:$E$10005,E704,[1]!Table1[N+4])</f>
        <v>0</v>
      </c>
      <c r="BP704" s="37">
        <f t="shared" si="230"/>
        <v>0</v>
      </c>
      <c r="BQ704" s="35">
        <f t="shared" ca="1" si="235"/>
        <v>0</v>
      </c>
      <c r="BR704" s="35">
        <f t="shared" ca="1" si="235"/>
        <v>0</v>
      </c>
      <c r="BS704" s="35">
        <f t="shared" ca="1" si="235"/>
        <v>0</v>
      </c>
      <c r="BT704" s="35">
        <f t="shared" ca="1" si="235"/>
        <v>0</v>
      </c>
      <c r="BU704" s="35">
        <f t="shared" ca="1" si="235"/>
        <v>0</v>
      </c>
      <c r="BV704" s="35">
        <f t="shared" ca="1" si="235"/>
        <v>0</v>
      </c>
      <c r="BW704" s="35">
        <f t="shared" ca="1" si="237"/>
        <v>0</v>
      </c>
      <c r="BX704" s="35">
        <f t="shared" ca="1" si="237"/>
        <v>0</v>
      </c>
      <c r="BY704" s="35">
        <f t="shared" ca="1" si="237"/>
        <v>0</v>
      </c>
      <c r="BZ704" s="35">
        <f t="shared" ca="1" si="237"/>
        <v>0</v>
      </c>
      <c r="CA704" s="35">
        <f t="shared" ca="1" si="237"/>
        <v>0</v>
      </c>
      <c r="CB704" s="35">
        <f t="shared" ca="1" si="237"/>
        <v>0</v>
      </c>
      <c r="CC704" s="35">
        <f t="shared" ca="1" si="237"/>
        <v>0</v>
      </c>
      <c r="CD704" s="35">
        <f t="shared" ca="1" si="237"/>
        <v>0</v>
      </c>
      <c r="CE704" s="35">
        <f t="shared" ca="1" si="237"/>
        <v>0</v>
      </c>
      <c r="CF704" s="35">
        <f t="shared" ca="1" si="233"/>
        <v>0</v>
      </c>
      <c r="CG704" s="35">
        <f t="shared" ca="1" si="233"/>
        <v>0</v>
      </c>
      <c r="CH704" s="35">
        <f t="shared" ca="1" si="233"/>
        <v>0</v>
      </c>
      <c r="CI704" s="35">
        <f t="shared" ca="1" si="233"/>
        <v>0</v>
      </c>
      <c r="CJ704" s="35">
        <f t="shared" ca="1" si="233"/>
        <v>0</v>
      </c>
      <c r="CK704" s="35">
        <f t="shared" ca="1" si="233"/>
        <v>0</v>
      </c>
      <c r="CL704" s="35">
        <f t="shared" ca="1" si="232"/>
        <v>0</v>
      </c>
      <c r="CM704" s="35">
        <f t="shared" ca="1" si="232"/>
        <v>0</v>
      </c>
      <c r="CN704" s="35">
        <f t="shared" ca="1" si="232"/>
        <v>0</v>
      </c>
      <c r="CO704" s="35">
        <f t="shared" ref="CO704:CW743" ca="1" si="238">CN704-BC704</f>
        <v>0</v>
      </c>
      <c r="CP704" s="35">
        <f t="shared" ca="1" si="238"/>
        <v>0</v>
      </c>
      <c r="CQ704" s="35">
        <f t="shared" ca="1" si="238"/>
        <v>0</v>
      </c>
      <c r="CR704" s="35">
        <f t="shared" ca="1" si="231"/>
        <v>0</v>
      </c>
      <c r="CS704" s="35">
        <f t="shared" ca="1" si="231"/>
        <v>0</v>
      </c>
      <c r="CT704" s="35">
        <f t="shared" ca="1" si="231"/>
        <v>0</v>
      </c>
      <c r="CU704" s="35">
        <f t="shared" ca="1" si="231"/>
        <v>0</v>
      </c>
      <c r="CV704" s="35">
        <f t="shared" ca="1" si="236"/>
        <v>0</v>
      </c>
      <c r="CW704" s="38">
        <f t="shared" ca="1" si="236"/>
        <v>0</v>
      </c>
      <c r="CX704" s="38">
        <f t="shared" ca="1" si="236"/>
        <v>0</v>
      </c>
      <c r="CY704" s="38">
        <f t="shared" ca="1" si="236"/>
        <v>0</v>
      </c>
      <c r="CZ704" s="39">
        <f t="shared" ca="1" si="236"/>
        <v>0</v>
      </c>
      <c r="DA704" s="35"/>
    </row>
    <row r="705" spans="4:105" x14ac:dyDescent="0.3">
      <c r="D705" s="19"/>
      <c r="E705" s="19"/>
      <c r="F705" s="21"/>
      <c r="G705" s="21"/>
      <c r="H705" s="21"/>
      <c r="I705" s="19"/>
      <c r="J705" s="19"/>
      <c r="K705" s="21"/>
      <c r="L705" s="21"/>
      <c r="M705" s="22"/>
      <c r="N705" s="22"/>
      <c r="O705" s="19"/>
      <c r="P705" s="21"/>
      <c r="Q705" s="62" t="str">
        <f>'Cutting Rules'!AD705</f>
        <v>0------------</v>
      </c>
      <c r="R705" s="23"/>
      <c r="S705" s="24"/>
      <c r="T705" s="78" t="s">
        <v>547</v>
      </c>
      <c r="U705" s="19"/>
      <c r="V705" s="25"/>
      <c r="W705" s="26"/>
      <c r="X705" s="27"/>
      <c r="Y705" s="47"/>
      <c r="Z705" s="121" t="str">
        <f>IFERROR(VLOOKUP(E705,[1]route!$E$3:$BL$10005,59,0),"")&amp;IFERROR(VLOOKUP(E705,[1]route!$E$3:$BL$10005,60,0),"")</f>
        <v/>
      </c>
      <c r="AA705" s="28">
        <f t="shared" si="228"/>
        <v>0</v>
      </c>
      <c r="AB705" s="77">
        <f t="shared" si="229"/>
        <v>0</v>
      </c>
      <c r="AC705" s="4">
        <f t="shared" si="227"/>
        <v>1</v>
      </c>
      <c r="AD705" s="29">
        <v>0</v>
      </c>
      <c r="AE705" s="30">
        <f ca="1">SUMIF([1]route!$E$3:$E$10005,E705,[1]!Table1[1])</f>
        <v>0</v>
      </c>
      <c r="AF705" s="30">
        <f ca="1">SUMIF([1]route!$E$3:$E$10005,E705,[1]!Table1[2])</f>
        <v>0</v>
      </c>
      <c r="AG705" s="30">
        <f ca="1">SUMIF([1]route!$E$3:$E$10005,E705,[1]!Table1[3])</f>
        <v>0</v>
      </c>
      <c r="AH705" s="30">
        <f ca="1">SUMIF([1]route!$E$3:$E$10005,E705,[1]!Table1[4])</f>
        <v>0</v>
      </c>
      <c r="AI705" s="30">
        <f ca="1">SUMIF([1]route!$E$3:$E$10005,E705,[1]!Table1[5])</f>
        <v>0</v>
      </c>
      <c r="AJ705" s="30">
        <f ca="1">SUMIF([1]route!$E$3:$E$10005,E705,[1]!Table1[6])</f>
        <v>0</v>
      </c>
      <c r="AK705" s="30">
        <f ca="1">SUMIF([1]route!$E$3:$E$10005,E705,[1]!Table1[7])</f>
        <v>0</v>
      </c>
      <c r="AL705" s="30">
        <f ca="1">SUMIF([1]route!$E$3:$E$10005,E705,[1]!Table1[8])</f>
        <v>0</v>
      </c>
      <c r="AM705" s="30">
        <f ca="1">SUMIF([1]route!$E$3:$E$10005,E705,[1]!Table1[9])</f>
        <v>0</v>
      </c>
      <c r="AN705" s="30">
        <f ca="1">SUMIF([1]route!$E$3:$E$10005,E705,[1]!Table1[10])</f>
        <v>0</v>
      </c>
      <c r="AO705" s="30">
        <f ca="1">SUMIF([1]route!$E$3:$E$10005,E705,[1]!Table1[11])</f>
        <v>0</v>
      </c>
      <c r="AP705" s="30">
        <f ca="1">SUMIF([1]route!$E$3:$E$10005,E705,[1]!Table1[12])</f>
        <v>0</v>
      </c>
      <c r="AQ705" s="30">
        <f ca="1">SUMIF([1]route!$E$3:$E$10005,E705,[1]!Table1[13])</f>
        <v>0</v>
      </c>
      <c r="AR705" s="30">
        <f ca="1">SUMIF([1]route!$E$3:$E$10005,E705,[1]!Table1[14])</f>
        <v>0</v>
      </c>
      <c r="AS705" s="30">
        <f ca="1">SUMIF([1]route!$E$3:$E$10005,E705,[1]!Table1[15])</f>
        <v>0</v>
      </c>
      <c r="AT705" s="30">
        <f ca="1">SUMIF([1]route!$E$3:$E$10005,E705,[1]!Table1[16])</f>
        <v>0</v>
      </c>
      <c r="AU705" s="30">
        <f ca="1">SUMIF([1]route!$E$3:$E$10005,E705,[1]!Table1[17])</f>
        <v>0</v>
      </c>
      <c r="AV705" s="30">
        <f ca="1">SUMIF([1]route!$E$3:$E$10005,E705,[1]!Table1[18])</f>
        <v>0</v>
      </c>
      <c r="AW705" s="30">
        <f ca="1">SUMIF([1]route!$E$3:$E$10005,E705,[1]!Table1[19])</f>
        <v>0</v>
      </c>
      <c r="AX705" s="30">
        <f ca="1">SUMIF([1]route!$E$3:$E$10005,E705,[1]!Table1[20])</f>
        <v>0</v>
      </c>
      <c r="AY705" s="30">
        <f ca="1">SUMIF([1]route!$E$3:$E$10005,E705,[1]!Table1[21])</f>
        <v>0</v>
      </c>
      <c r="AZ705" s="30">
        <f ca="1">SUMIF([1]route!$E$3:$E$10005,E705,[1]!Table1[22])</f>
        <v>0</v>
      </c>
      <c r="BA705" s="30">
        <f ca="1">SUMIF([1]route!$E$3:$E$10005,E705,[1]!Table1[23])</f>
        <v>0</v>
      </c>
      <c r="BB705" s="30">
        <f ca="1">SUMIF([1]route!$E$3:$E$10005,E705,[1]!Table1[24])</f>
        <v>0</v>
      </c>
      <c r="BC705" s="30">
        <f ca="1">SUMIF([1]route!$E$3:$E$10005,E705,[1]!Table1[25])</f>
        <v>0</v>
      </c>
      <c r="BD705" s="30">
        <f ca="1">SUMIF([1]route!$E$3:$E$10005,E705,[1]!Table1[26])</f>
        <v>0</v>
      </c>
      <c r="BE705" s="30">
        <f ca="1">SUMIF([1]route!$E$3:$E$10005,E705,[1]!Table1[27])</f>
        <v>0</v>
      </c>
      <c r="BF705" s="30">
        <f ca="1">SUMIF([1]route!$E$3:$E$10005,E705,[1]!Table1[28])</f>
        <v>0</v>
      </c>
      <c r="BG705" s="30">
        <f ca="1">SUMIF([1]route!$E$3:$E$10005,E705,[1]!Table1[29])</f>
        <v>0</v>
      </c>
      <c r="BH705" s="30">
        <f ca="1">SUMIF([1]route!$E$3:$E$10005,E705,[1]!Table1[30])</f>
        <v>0</v>
      </c>
      <c r="BI705" s="30">
        <f ca="1">SUMIF([1]route!$E$3:$E$10005,E705,[1]!Table1[31])</f>
        <v>0</v>
      </c>
      <c r="BJ705" s="30">
        <f ca="1">SUMIF([1]route!$E$3:$E$10005,E705,[1]!Table1[Remain PO])</f>
        <v>0</v>
      </c>
      <c r="BK705" s="31">
        <f ca="1">SUMIF([1]route!$E$3:$E$10005,E705,[1]!Table1[N+1])</f>
        <v>0</v>
      </c>
      <c r="BL705" s="31">
        <f ca="1">SUMIF([1]route!$E$3:$E$10005,E705,[1]!Table1[N+2])</f>
        <v>0</v>
      </c>
      <c r="BM705" s="31">
        <f ca="1">SUMIF([1]route!$E$3:$E$10005,E705,[1]!Table1[N+3])</f>
        <v>0</v>
      </c>
      <c r="BN705" s="32">
        <f ca="1">SUMIF([1]route!$E$3:$E$10005,E705,[1]!Table1[N+4])</f>
        <v>0</v>
      </c>
      <c r="BP705" s="37">
        <f t="shared" si="230"/>
        <v>0</v>
      </c>
      <c r="BQ705" s="35">
        <f t="shared" ca="1" si="235"/>
        <v>0</v>
      </c>
      <c r="BR705" s="35">
        <f t="shared" ca="1" si="235"/>
        <v>0</v>
      </c>
      <c r="BS705" s="35">
        <f t="shared" ca="1" si="235"/>
        <v>0</v>
      </c>
      <c r="BT705" s="35">
        <f t="shared" ca="1" si="235"/>
        <v>0</v>
      </c>
      <c r="BU705" s="35">
        <f t="shared" ca="1" si="235"/>
        <v>0</v>
      </c>
      <c r="BV705" s="35">
        <f t="shared" ca="1" si="235"/>
        <v>0</v>
      </c>
      <c r="BW705" s="35">
        <f t="shared" ca="1" si="237"/>
        <v>0</v>
      </c>
      <c r="BX705" s="35">
        <f t="shared" ca="1" si="237"/>
        <v>0</v>
      </c>
      <c r="BY705" s="35">
        <f t="shared" ca="1" si="237"/>
        <v>0</v>
      </c>
      <c r="BZ705" s="35">
        <f t="shared" ca="1" si="237"/>
        <v>0</v>
      </c>
      <c r="CA705" s="35">
        <f t="shared" ca="1" si="237"/>
        <v>0</v>
      </c>
      <c r="CB705" s="35">
        <f t="shared" ca="1" si="237"/>
        <v>0</v>
      </c>
      <c r="CC705" s="35">
        <f t="shared" ca="1" si="237"/>
        <v>0</v>
      </c>
      <c r="CD705" s="35">
        <f t="shared" ca="1" si="237"/>
        <v>0</v>
      </c>
      <c r="CE705" s="35">
        <f t="shared" ca="1" si="237"/>
        <v>0</v>
      </c>
      <c r="CF705" s="35">
        <f t="shared" ca="1" si="233"/>
        <v>0</v>
      </c>
      <c r="CG705" s="35">
        <f t="shared" ca="1" si="233"/>
        <v>0</v>
      </c>
      <c r="CH705" s="35">
        <f t="shared" ca="1" si="233"/>
        <v>0</v>
      </c>
      <c r="CI705" s="35">
        <f t="shared" ca="1" si="233"/>
        <v>0</v>
      </c>
      <c r="CJ705" s="35">
        <f t="shared" ca="1" si="233"/>
        <v>0</v>
      </c>
      <c r="CK705" s="35">
        <f t="shared" ca="1" si="233"/>
        <v>0</v>
      </c>
      <c r="CL705" s="35">
        <f t="shared" ca="1" si="233"/>
        <v>0</v>
      </c>
      <c r="CM705" s="35">
        <f t="shared" ca="1" si="233"/>
        <v>0</v>
      </c>
      <c r="CN705" s="35">
        <f t="shared" ca="1" si="233"/>
        <v>0</v>
      </c>
      <c r="CO705" s="35">
        <f t="shared" ca="1" si="238"/>
        <v>0</v>
      </c>
      <c r="CP705" s="35">
        <f t="shared" ca="1" si="238"/>
        <v>0</v>
      </c>
      <c r="CQ705" s="35">
        <f t="shared" ca="1" si="238"/>
        <v>0</v>
      </c>
      <c r="CR705" s="35">
        <f t="shared" ca="1" si="231"/>
        <v>0</v>
      </c>
      <c r="CS705" s="35">
        <f t="shared" ca="1" si="231"/>
        <v>0</v>
      </c>
      <c r="CT705" s="35">
        <f t="shared" ca="1" si="231"/>
        <v>0</v>
      </c>
      <c r="CU705" s="35">
        <f t="shared" ca="1" si="231"/>
        <v>0</v>
      </c>
      <c r="CV705" s="35">
        <f t="shared" ca="1" si="236"/>
        <v>0</v>
      </c>
      <c r="CW705" s="38">
        <f t="shared" ca="1" si="236"/>
        <v>0</v>
      </c>
      <c r="CX705" s="38">
        <f t="shared" ca="1" si="236"/>
        <v>0</v>
      </c>
      <c r="CY705" s="38">
        <f t="shared" ca="1" si="236"/>
        <v>0</v>
      </c>
      <c r="CZ705" s="39">
        <f t="shared" ca="1" si="236"/>
        <v>0</v>
      </c>
      <c r="DA705" s="35"/>
    </row>
    <row r="706" spans="4:105" x14ac:dyDescent="0.3">
      <c r="D706" s="19"/>
      <c r="E706" s="19"/>
      <c r="F706" s="21"/>
      <c r="G706" s="21"/>
      <c r="H706" s="21"/>
      <c r="I706" s="19"/>
      <c r="J706" s="19"/>
      <c r="K706" s="21"/>
      <c r="L706" s="21"/>
      <c r="M706" s="22"/>
      <c r="N706" s="22"/>
      <c r="O706" s="19"/>
      <c r="P706" s="21"/>
      <c r="Q706" s="62" t="str">
        <f>'Cutting Rules'!AD706</f>
        <v>0------------</v>
      </c>
      <c r="R706" s="23"/>
      <c r="S706" s="24"/>
      <c r="T706" s="78" t="s">
        <v>547</v>
      </c>
      <c r="U706" s="19"/>
      <c r="V706" s="25"/>
      <c r="W706" s="26"/>
      <c r="X706" s="27"/>
      <c r="Y706" s="47"/>
      <c r="Z706" s="121" t="str">
        <f>IFERROR(VLOOKUP(E706,[1]route!$E$3:$BL$10005,59,0),"")&amp;IFERROR(VLOOKUP(E706,[1]route!$E$3:$BL$10005,60,0),"")</f>
        <v/>
      </c>
      <c r="AA706" s="28">
        <f t="shared" si="228"/>
        <v>0</v>
      </c>
      <c r="AB706" s="77">
        <f t="shared" si="229"/>
        <v>0</v>
      </c>
      <c r="AC706" s="4">
        <f t="shared" si="227"/>
        <v>1</v>
      </c>
      <c r="AD706" s="29">
        <v>0</v>
      </c>
      <c r="AE706" s="30">
        <f ca="1">SUMIF([1]route!$E$3:$E$10005,E706,[1]!Table1[1])</f>
        <v>0</v>
      </c>
      <c r="AF706" s="30">
        <f ca="1">SUMIF([1]route!$E$3:$E$10005,E706,[1]!Table1[2])</f>
        <v>0</v>
      </c>
      <c r="AG706" s="30">
        <f ca="1">SUMIF([1]route!$E$3:$E$10005,E706,[1]!Table1[3])</f>
        <v>0</v>
      </c>
      <c r="AH706" s="30">
        <f ca="1">SUMIF([1]route!$E$3:$E$10005,E706,[1]!Table1[4])</f>
        <v>0</v>
      </c>
      <c r="AI706" s="30">
        <f ca="1">SUMIF([1]route!$E$3:$E$10005,E706,[1]!Table1[5])</f>
        <v>0</v>
      </c>
      <c r="AJ706" s="30">
        <f ca="1">SUMIF([1]route!$E$3:$E$10005,E706,[1]!Table1[6])</f>
        <v>0</v>
      </c>
      <c r="AK706" s="30">
        <f ca="1">SUMIF([1]route!$E$3:$E$10005,E706,[1]!Table1[7])</f>
        <v>0</v>
      </c>
      <c r="AL706" s="30">
        <f ca="1">SUMIF([1]route!$E$3:$E$10005,E706,[1]!Table1[8])</f>
        <v>0</v>
      </c>
      <c r="AM706" s="30">
        <f ca="1">SUMIF([1]route!$E$3:$E$10005,E706,[1]!Table1[9])</f>
        <v>0</v>
      </c>
      <c r="AN706" s="30">
        <f ca="1">SUMIF([1]route!$E$3:$E$10005,E706,[1]!Table1[10])</f>
        <v>0</v>
      </c>
      <c r="AO706" s="30">
        <f ca="1">SUMIF([1]route!$E$3:$E$10005,E706,[1]!Table1[11])</f>
        <v>0</v>
      </c>
      <c r="AP706" s="30">
        <f ca="1">SUMIF([1]route!$E$3:$E$10005,E706,[1]!Table1[12])</f>
        <v>0</v>
      </c>
      <c r="AQ706" s="30">
        <f ca="1">SUMIF([1]route!$E$3:$E$10005,E706,[1]!Table1[13])</f>
        <v>0</v>
      </c>
      <c r="AR706" s="30">
        <f ca="1">SUMIF([1]route!$E$3:$E$10005,E706,[1]!Table1[14])</f>
        <v>0</v>
      </c>
      <c r="AS706" s="30">
        <f ca="1">SUMIF([1]route!$E$3:$E$10005,E706,[1]!Table1[15])</f>
        <v>0</v>
      </c>
      <c r="AT706" s="30">
        <f ca="1">SUMIF([1]route!$E$3:$E$10005,E706,[1]!Table1[16])</f>
        <v>0</v>
      </c>
      <c r="AU706" s="30">
        <f ca="1">SUMIF([1]route!$E$3:$E$10005,E706,[1]!Table1[17])</f>
        <v>0</v>
      </c>
      <c r="AV706" s="30">
        <f ca="1">SUMIF([1]route!$E$3:$E$10005,E706,[1]!Table1[18])</f>
        <v>0</v>
      </c>
      <c r="AW706" s="30">
        <f ca="1">SUMIF([1]route!$E$3:$E$10005,E706,[1]!Table1[19])</f>
        <v>0</v>
      </c>
      <c r="AX706" s="30">
        <f ca="1">SUMIF([1]route!$E$3:$E$10005,E706,[1]!Table1[20])</f>
        <v>0</v>
      </c>
      <c r="AY706" s="30">
        <f ca="1">SUMIF([1]route!$E$3:$E$10005,E706,[1]!Table1[21])</f>
        <v>0</v>
      </c>
      <c r="AZ706" s="30">
        <f ca="1">SUMIF([1]route!$E$3:$E$10005,E706,[1]!Table1[22])</f>
        <v>0</v>
      </c>
      <c r="BA706" s="30">
        <f ca="1">SUMIF([1]route!$E$3:$E$10005,E706,[1]!Table1[23])</f>
        <v>0</v>
      </c>
      <c r="BB706" s="30">
        <f ca="1">SUMIF([1]route!$E$3:$E$10005,E706,[1]!Table1[24])</f>
        <v>0</v>
      </c>
      <c r="BC706" s="30">
        <f ca="1">SUMIF([1]route!$E$3:$E$10005,E706,[1]!Table1[25])</f>
        <v>0</v>
      </c>
      <c r="BD706" s="30">
        <f ca="1">SUMIF([1]route!$E$3:$E$10005,E706,[1]!Table1[26])</f>
        <v>0</v>
      </c>
      <c r="BE706" s="30">
        <f ca="1">SUMIF([1]route!$E$3:$E$10005,E706,[1]!Table1[27])</f>
        <v>0</v>
      </c>
      <c r="BF706" s="30">
        <f ca="1">SUMIF([1]route!$E$3:$E$10005,E706,[1]!Table1[28])</f>
        <v>0</v>
      </c>
      <c r="BG706" s="30">
        <f ca="1">SUMIF([1]route!$E$3:$E$10005,E706,[1]!Table1[29])</f>
        <v>0</v>
      </c>
      <c r="BH706" s="30">
        <f ca="1">SUMIF([1]route!$E$3:$E$10005,E706,[1]!Table1[30])</f>
        <v>0</v>
      </c>
      <c r="BI706" s="30">
        <f ca="1">SUMIF([1]route!$E$3:$E$10005,E706,[1]!Table1[31])</f>
        <v>0</v>
      </c>
      <c r="BJ706" s="30">
        <f ca="1">SUMIF([1]route!$E$3:$E$10005,E706,[1]!Table1[Remain PO])</f>
        <v>0</v>
      </c>
      <c r="BK706" s="31">
        <f ca="1">SUMIF([1]route!$E$3:$E$10005,E706,[1]!Table1[N+1])</f>
        <v>0</v>
      </c>
      <c r="BL706" s="31">
        <f ca="1">SUMIF([1]route!$E$3:$E$10005,E706,[1]!Table1[N+2])</f>
        <v>0</v>
      </c>
      <c r="BM706" s="31">
        <f ca="1">SUMIF([1]route!$E$3:$E$10005,E706,[1]!Table1[N+3])</f>
        <v>0</v>
      </c>
      <c r="BN706" s="32">
        <f ca="1">SUMIF([1]route!$E$3:$E$10005,E706,[1]!Table1[N+4])</f>
        <v>0</v>
      </c>
      <c r="BP706" s="37">
        <f t="shared" si="230"/>
        <v>0</v>
      </c>
      <c r="BQ706" s="35">
        <f t="shared" ca="1" si="235"/>
        <v>0</v>
      </c>
      <c r="BR706" s="35">
        <f t="shared" ca="1" si="235"/>
        <v>0</v>
      </c>
      <c r="BS706" s="35">
        <f t="shared" ca="1" si="235"/>
        <v>0</v>
      </c>
      <c r="BT706" s="35">
        <f t="shared" ca="1" si="235"/>
        <v>0</v>
      </c>
      <c r="BU706" s="35">
        <f t="shared" ca="1" si="235"/>
        <v>0</v>
      </c>
      <c r="BV706" s="35">
        <f t="shared" ca="1" si="235"/>
        <v>0</v>
      </c>
      <c r="BW706" s="35">
        <f t="shared" ca="1" si="237"/>
        <v>0</v>
      </c>
      <c r="BX706" s="35">
        <f t="shared" ca="1" si="237"/>
        <v>0</v>
      </c>
      <c r="BY706" s="35">
        <f t="shared" ca="1" si="237"/>
        <v>0</v>
      </c>
      <c r="BZ706" s="35">
        <f t="shared" ca="1" si="237"/>
        <v>0</v>
      </c>
      <c r="CA706" s="35">
        <f t="shared" ca="1" si="237"/>
        <v>0</v>
      </c>
      <c r="CB706" s="35">
        <f t="shared" ca="1" si="237"/>
        <v>0</v>
      </c>
      <c r="CC706" s="35">
        <f t="shared" ca="1" si="237"/>
        <v>0</v>
      </c>
      <c r="CD706" s="35">
        <f t="shared" ca="1" si="237"/>
        <v>0</v>
      </c>
      <c r="CE706" s="35">
        <f t="shared" ca="1" si="237"/>
        <v>0</v>
      </c>
      <c r="CF706" s="35">
        <f t="shared" ca="1" si="233"/>
        <v>0</v>
      </c>
      <c r="CG706" s="35">
        <f t="shared" ca="1" si="233"/>
        <v>0</v>
      </c>
      <c r="CH706" s="35">
        <f t="shared" ca="1" si="233"/>
        <v>0</v>
      </c>
      <c r="CI706" s="35">
        <f t="shared" ca="1" si="233"/>
        <v>0</v>
      </c>
      <c r="CJ706" s="35">
        <f t="shared" ca="1" si="233"/>
        <v>0</v>
      </c>
      <c r="CK706" s="35">
        <f t="shared" ca="1" si="233"/>
        <v>0</v>
      </c>
      <c r="CL706" s="35">
        <f t="shared" ca="1" si="233"/>
        <v>0</v>
      </c>
      <c r="CM706" s="35">
        <f t="shared" ca="1" si="233"/>
        <v>0</v>
      </c>
      <c r="CN706" s="35">
        <f t="shared" ca="1" si="233"/>
        <v>0</v>
      </c>
      <c r="CO706" s="35">
        <f t="shared" ca="1" si="238"/>
        <v>0</v>
      </c>
      <c r="CP706" s="35">
        <f t="shared" ca="1" si="238"/>
        <v>0</v>
      </c>
      <c r="CQ706" s="35">
        <f t="shared" ca="1" si="238"/>
        <v>0</v>
      </c>
      <c r="CR706" s="35">
        <f t="shared" ca="1" si="231"/>
        <v>0</v>
      </c>
      <c r="CS706" s="35">
        <f t="shared" ca="1" si="231"/>
        <v>0</v>
      </c>
      <c r="CT706" s="35">
        <f t="shared" ca="1" si="231"/>
        <v>0</v>
      </c>
      <c r="CU706" s="35">
        <f t="shared" ca="1" si="231"/>
        <v>0</v>
      </c>
      <c r="CV706" s="35">
        <f t="shared" ca="1" si="236"/>
        <v>0</v>
      </c>
      <c r="CW706" s="38">
        <f t="shared" ca="1" si="236"/>
        <v>0</v>
      </c>
      <c r="CX706" s="38">
        <f t="shared" ca="1" si="236"/>
        <v>0</v>
      </c>
      <c r="CY706" s="38">
        <f t="shared" ca="1" si="236"/>
        <v>0</v>
      </c>
      <c r="CZ706" s="39">
        <f t="shared" ca="1" si="236"/>
        <v>0</v>
      </c>
      <c r="DA706" s="35"/>
    </row>
    <row r="707" spans="4:105" x14ac:dyDescent="0.3">
      <c r="D707" s="19"/>
      <c r="E707" s="19"/>
      <c r="F707" s="21"/>
      <c r="G707" s="21"/>
      <c r="H707" s="21"/>
      <c r="I707" s="19"/>
      <c r="J707" s="19"/>
      <c r="K707" s="21"/>
      <c r="L707" s="21"/>
      <c r="M707" s="22"/>
      <c r="N707" s="22"/>
      <c r="O707" s="19"/>
      <c r="P707" s="21"/>
      <c r="Q707" s="62" t="str">
        <f>'Cutting Rules'!AD707</f>
        <v>0------------</v>
      </c>
      <c r="R707" s="23"/>
      <c r="S707" s="24"/>
      <c r="T707" s="78" t="s">
        <v>547</v>
      </c>
      <c r="U707" s="19"/>
      <c r="V707" s="25"/>
      <c r="W707" s="26"/>
      <c r="X707" s="27"/>
      <c r="Y707" s="47"/>
      <c r="Z707" s="121" t="str">
        <f>IFERROR(VLOOKUP(E707,[1]route!$E$3:$BL$10005,59,0),"")&amp;IFERROR(VLOOKUP(E707,[1]route!$E$3:$BL$10005,60,0),"")</f>
        <v/>
      </c>
      <c r="AA707" s="28">
        <f t="shared" si="228"/>
        <v>0</v>
      </c>
      <c r="AB707" s="77">
        <f t="shared" si="229"/>
        <v>0</v>
      </c>
      <c r="AC707" s="4">
        <f t="shared" ref="AC707:AC770" si="239">IFERROR(MATCH($X707,$BP707:$CZ707,0),"")</f>
        <v>1</v>
      </c>
      <c r="AD707" s="29">
        <v>0</v>
      </c>
      <c r="AE707" s="30">
        <f ca="1">SUMIF([1]route!$E$3:$E$10005,E707,[1]!Table1[1])</f>
        <v>0</v>
      </c>
      <c r="AF707" s="30">
        <f ca="1">SUMIF([1]route!$E$3:$E$10005,E707,[1]!Table1[2])</f>
        <v>0</v>
      </c>
      <c r="AG707" s="30">
        <f ca="1">SUMIF([1]route!$E$3:$E$10005,E707,[1]!Table1[3])</f>
        <v>0</v>
      </c>
      <c r="AH707" s="30">
        <f ca="1">SUMIF([1]route!$E$3:$E$10005,E707,[1]!Table1[4])</f>
        <v>0</v>
      </c>
      <c r="AI707" s="30">
        <f ca="1">SUMIF([1]route!$E$3:$E$10005,E707,[1]!Table1[5])</f>
        <v>0</v>
      </c>
      <c r="AJ707" s="30">
        <f ca="1">SUMIF([1]route!$E$3:$E$10005,E707,[1]!Table1[6])</f>
        <v>0</v>
      </c>
      <c r="AK707" s="30">
        <f ca="1">SUMIF([1]route!$E$3:$E$10005,E707,[1]!Table1[7])</f>
        <v>0</v>
      </c>
      <c r="AL707" s="30">
        <f ca="1">SUMIF([1]route!$E$3:$E$10005,E707,[1]!Table1[8])</f>
        <v>0</v>
      </c>
      <c r="AM707" s="30">
        <f ca="1">SUMIF([1]route!$E$3:$E$10005,E707,[1]!Table1[9])</f>
        <v>0</v>
      </c>
      <c r="AN707" s="30">
        <f ca="1">SUMIF([1]route!$E$3:$E$10005,E707,[1]!Table1[10])</f>
        <v>0</v>
      </c>
      <c r="AO707" s="30">
        <f ca="1">SUMIF([1]route!$E$3:$E$10005,E707,[1]!Table1[11])</f>
        <v>0</v>
      </c>
      <c r="AP707" s="30">
        <f ca="1">SUMIF([1]route!$E$3:$E$10005,E707,[1]!Table1[12])</f>
        <v>0</v>
      </c>
      <c r="AQ707" s="30">
        <f ca="1">SUMIF([1]route!$E$3:$E$10005,E707,[1]!Table1[13])</f>
        <v>0</v>
      </c>
      <c r="AR707" s="30">
        <f ca="1">SUMIF([1]route!$E$3:$E$10005,E707,[1]!Table1[14])</f>
        <v>0</v>
      </c>
      <c r="AS707" s="30">
        <f ca="1">SUMIF([1]route!$E$3:$E$10005,E707,[1]!Table1[15])</f>
        <v>0</v>
      </c>
      <c r="AT707" s="30">
        <f ca="1">SUMIF([1]route!$E$3:$E$10005,E707,[1]!Table1[16])</f>
        <v>0</v>
      </c>
      <c r="AU707" s="30">
        <f ca="1">SUMIF([1]route!$E$3:$E$10005,E707,[1]!Table1[17])</f>
        <v>0</v>
      </c>
      <c r="AV707" s="30">
        <f ca="1">SUMIF([1]route!$E$3:$E$10005,E707,[1]!Table1[18])</f>
        <v>0</v>
      </c>
      <c r="AW707" s="30">
        <f ca="1">SUMIF([1]route!$E$3:$E$10005,E707,[1]!Table1[19])</f>
        <v>0</v>
      </c>
      <c r="AX707" s="30">
        <f ca="1">SUMIF([1]route!$E$3:$E$10005,E707,[1]!Table1[20])</f>
        <v>0</v>
      </c>
      <c r="AY707" s="30">
        <f ca="1">SUMIF([1]route!$E$3:$E$10005,E707,[1]!Table1[21])</f>
        <v>0</v>
      </c>
      <c r="AZ707" s="30">
        <f ca="1">SUMIF([1]route!$E$3:$E$10005,E707,[1]!Table1[22])</f>
        <v>0</v>
      </c>
      <c r="BA707" s="30">
        <f ca="1">SUMIF([1]route!$E$3:$E$10005,E707,[1]!Table1[23])</f>
        <v>0</v>
      </c>
      <c r="BB707" s="30">
        <f ca="1">SUMIF([1]route!$E$3:$E$10005,E707,[1]!Table1[24])</f>
        <v>0</v>
      </c>
      <c r="BC707" s="30">
        <f ca="1">SUMIF([1]route!$E$3:$E$10005,E707,[1]!Table1[25])</f>
        <v>0</v>
      </c>
      <c r="BD707" s="30">
        <f ca="1">SUMIF([1]route!$E$3:$E$10005,E707,[1]!Table1[26])</f>
        <v>0</v>
      </c>
      <c r="BE707" s="30">
        <f ca="1">SUMIF([1]route!$E$3:$E$10005,E707,[1]!Table1[27])</f>
        <v>0</v>
      </c>
      <c r="BF707" s="30">
        <f ca="1">SUMIF([1]route!$E$3:$E$10005,E707,[1]!Table1[28])</f>
        <v>0</v>
      </c>
      <c r="BG707" s="30">
        <f ca="1">SUMIF([1]route!$E$3:$E$10005,E707,[1]!Table1[29])</f>
        <v>0</v>
      </c>
      <c r="BH707" s="30">
        <f ca="1">SUMIF([1]route!$E$3:$E$10005,E707,[1]!Table1[30])</f>
        <v>0</v>
      </c>
      <c r="BI707" s="30">
        <f ca="1">SUMIF([1]route!$E$3:$E$10005,E707,[1]!Table1[31])</f>
        <v>0</v>
      </c>
      <c r="BJ707" s="30">
        <f ca="1">SUMIF([1]route!$E$3:$E$10005,E707,[1]!Table1[Remain PO])</f>
        <v>0</v>
      </c>
      <c r="BK707" s="31">
        <f ca="1">SUMIF([1]route!$E$3:$E$10005,E707,[1]!Table1[N+1])</f>
        <v>0</v>
      </c>
      <c r="BL707" s="31">
        <f ca="1">SUMIF([1]route!$E$3:$E$10005,E707,[1]!Table1[N+2])</f>
        <v>0</v>
      </c>
      <c r="BM707" s="31">
        <f ca="1">SUMIF([1]route!$E$3:$E$10005,E707,[1]!Table1[N+3])</f>
        <v>0</v>
      </c>
      <c r="BN707" s="32">
        <f ca="1">SUMIF([1]route!$E$3:$E$10005,E707,[1]!Table1[N+4])</f>
        <v>0</v>
      </c>
      <c r="BP707" s="37">
        <f t="shared" si="230"/>
        <v>0</v>
      </c>
      <c r="BQ707" s="35">
        <f t="shared" ca="1" si="235"/>
        <v>0</v>
      </c>
      <c r="BR707" s="35">
        <f t="shared" ca="1" si="235"/>
        <v>0</v>
      </c>
      <c r="BS707" s="35">
        <f t="shared" ca="1" si="235"/>
        <v>0</v>
      </c>
      <c r="BT707" s="35">
        <f t="shared" ca="1" si="235"/>
        <v>0</v>
      </c>
      <c r="BU707" s="35">
        <f t="shared" ca="1" si="235"/>
        <v>0</v>
      </c>
      <c r="BV707" s="35">
        <f t="shared" ca="1" si="235"/>
        <v>0</v>
      </c>
      <c r="BW707" s="35">
        <f t="shared" ca="1" si="237"/>
        <v>0</v>
      </c>
      <c r="BX707" s="35">
        <f t="shared" ca="1" si="237"/>
        <v>0</v>
      </c>
      <c r="BY707" s="35">
        <f t="shared" ca="1" si="237"/>
        <v>0</v>
      </c>
      <c r="BZ707" s="35">
        <f t="shared" ca="1" si="237"/>
        <v>0</v>
      </c>
      <c r="CA707" s="35">
        <f t="shared" ca="1" si="237"/>
        <v>0</v>
      </c>
      <c r="CB707" s="35">
        <f t="shared" ca="1" si="237"/>
        <v>0</v>
      </c>
      <c r="CC707" s="35">
        <f t="shared" ca="1" si="237"/>
        <v>0</v>
      </c>
      <c r="CD707" s="35">
        <f t="shared" ca="1" si="237"/>
        <v>0</v>
      </c>
      <c r="CE707" s="35">
        <f t="shared" ca="1" si="237"/>
        <v>0</v>
      </c>
      <c r="CF707" s="35">
        <f t="shared" ca="1" si="233"/>
        <v>0</v>
      </c>
      <c r="CG707" s="35">
        <f t="shared" ca="1" si="233"/>
        <v>0</v>
      </c>
      <c r="CH707" s="35">
        <f t="shared" ca="1" si="233"/>
        <v>0</v>
      </c>
      <c r="CI707" s="35">
        <f t="shared" ca="1" si="233"/>
        <v>0</v>
      </c>
      <c r="CJ707" s="35">
        <f t="shared" ca="1" si="233"/>
        <v>0</v>
      </c>
      <c r="CK707" s="35">
        <f t="shared" ca="1" si="233"/>
        <v>0</v>
      </c>
      <c r="CL707" s="35">
        <f t="shared" ca="1" si="233"/>
        <v>0</v>
      </c>
      <c r="CM707" s="35">
        <f t="shared" ca="1" si="233"/>
        <v>0</v>
      </c>
      <c r="CN707" s="35">
        <f t="shared" ca="1" si="233"/>
        <v>0</v>
      </c>
      <c r="CO707" s="35">
        <f t="shared" ca="1" si="238"/>
        <v>0</v>
      </c>
      <c r="CP707" s="35">
        <f t="shared" ca="1" si="238"/>
        <v>0</v>
      </c>
      <c r="CQ707" s="35">
        <f t="shared" ca="1" si="238"/>
        <v>0</v>
      </c>
      <c r="CR707" s="35">
        <f t="shared" ca="1" si="231"/>
        <v>0</v>
      </c>
      <c r="CS707" s="35">
        <f t="shared" ca="1" si="231"/>
        <v>0</v>
      </c>
      <c r="CT707" s="35">
        <f t="shared" ca="1" si="231"/>
        <v>0</v>
      </c>
      <c r="CU707" s="35">
        <f t="shared" ca="1" si="231"/>
        <v>0</v>
      </c>
      <c r="CV707" s="35">
        <f t="shared" ca="1" si="236"/>
        <v>0</v>
      </c>
      <c r="CW707" s="38">
        <f t="shared" ca="1" si="236"/>
        <v>0</v>
      </c>
      <c r="CX707" s="38">
        <f t="shared" ca="1" si="236"/>
        <v>0</v>
      </c>
      <c r="CY707" s="38">
        <f t="shared" ca="1" si="236"/>
        <v>0</v>
      </c>
      <c r="CZ707" s="39">
        <f t="shared" ca="1" si="236"/>
        <v>0</v>
      </c>
      <c r="DA707" s="35"/>
    </row>
    <row r="708" spans="4:105" x14ac:dyDescent="0.3">
      <c r="D708" s="19"/>
      <c r="E708" s="19"/>
      <c r="F708" s="21"/>
      <c r="G708" s="21"/>
      <c r="H708" s="21"/>
      <c r="I708" s="19"/>
      <c r="J708" s="19"/>
      <c r="K708" s="21"/>
      <c r="L708" s="21"/>
      <c r="M708" s="22"/>
      <c r="N708" s="22"/>
      <c r="O708" s="19"/>
      <c r="P708" s="21"/>
      <c r="Q708" s="62" t="str">
        <f>'Cutting Rules'!AD708</f>
        <v>0------------</v>
      </c>
      <c r="R708" s="23"/>
      <c r="S708" s="24"/>
      <c r="T708" s="78" t="s">
        <v>547</v>
      </c>
      <c r="U708" s="19"/>
      <c r="V708" s="25"/>
      <c r="W708" s="26"/>
      <c r="X708" s="27"/>
      <c r="Y708" s="47"/>
      <c r="Z708" s="121" t="str">
        <f>IFERROR(VLOOKUP(E708,[1]route!$E$3:$BL$10005,59,0),"")&amp;IFERROR(VLOOKUP(E708,[1]route!$E$3:$BL$10005,60,0),"")</f>
        <v/>
      </c>
      <c r="AA708" s="28">
        <f t="shared" ref="AA708:AA771" si="240">IF(R708&gt;V708,R708-V708,0)</f>
        <v>0</v>
      </c>
      <c r="AB708" s="77">
        <f t="shared" ref="AB708:AB771" si="241">AA708*O708*N708/1000</f>
        <v>0</v>
      </c>
      <c r="AC708" s="4">
        <f t="shared" si="239"/>
        <v>1</v>
      </c>
      <c r="AD708" s="29">
        <v>0</v>
      </c>
      <c r="AE708" s="30">
        <f ca="1">SUMIF([1]route!$E$3:$E$10005,E708,[1]!Table1[1])</f>
        <v>0</v>
      </c>
      <c r="AF708" s="30">
        <f ca="1">SUMIF([1]route!$E$3:$E$10005,E708,[1]!Table1[2])</f>
        <v>0</v>
      </c>
      <c r="AG708" s="30">
        <f ca="1">SUMIF([1]route!$E$3:$E$10005,E708,[1]!Table1[3])</f>
        <v>0</v>
      </c>
      <c r="AH708" s="30">
        <f ca="1">SUMIF([1]route!$E$3:$E$10005,E708,[1]!Table1[4])</f>
        <v>0</v>
      </c>
      <c r="AI708" s="30">
        <f ca="1">SUMIF([1]route!$E$3:$E$10005,E708,[1]!Table1[5])</f>
        <v>0</v>
      </c>
      <c r="AJ708" s="30">
        <f ca="1">SUMIF([1]route!$E$3:$E$10005,E708,[1]!Table1[6])</f>
        <v>0</v>
      </c>
      <c r="AK708" s="30">
        <f ca="1">SUMIF([1]route!$E$3:$E$10005,E708,[1]!Table1[7])</f>
        <v>0</v>
      </c>
      <c r="AL708" s="30">
        <f ca="1">SUMIF([1]route!$E$3:$E$10005,E708,[1]!Table1[8])</f>
        <v>0</v>
      </c>
      <c r="AM708" s="30">
        <f ca="1">SUMIF([1]route!$E$3:$E$10005,E708,[1]!Table1[9])</f>
        <v>0</v>
      </c>
      <c r="AN708" s="30">
        <f ca="1">SUMIF([1]route!$E$3:$E$10005,E708,[1]!Table1[10])</f>
        <v>0</v>
      </c>
      <c r="AO708" s="30">
        <f ca="1">SUMIF([1]route!$E$3:$E$10005,E708,[1]!Table1[11])</f>
        <v>0</v>
      </c>
      <c r="AP708" s="30">
        <f ca="1">SUMIF([1]route!$E$3:$E$10005,E708,[1]!Table1[12])</f>
        <v>0</v>
      </c>
      <c r="AQ708" s="30">
        <f ca="1">SUMIF([1]route!$E$3:$E$10005,E708,[1]!Table1[13])</f>
        <v>0</v>
      </c>
      <c r="AR708" s="30">
        <f ca="1">SUMIF([1]route!$E$3:$E$10005,E708,[1]!Table1[14])</f>
        <v>0</v>
      </c>
      <c r="AS708" s="30">
        <f ca="1">SUMIF([1]route!$E$3:$E$10005,E708,[1]!Table1[15])</f>
        <v>0</v>
      </c>
      <c r="AT708" s="30">
        <f ca="1">SUMIF([1]route!$E$3:$E$10005,E708,[1]!Table1[16])</f>
        <v>0</v>
      </c>
      <c r="AU708" s="30">
        <f ca="1">SUMIF([1]route!$E$3:$E$10005,E708,[1]!Table1[17])</f>
        <v>0</v>
      </c>
      <c r="AV708" s="30">
        <f ca="1">SUMIF([1]route!$E$3:$E$10005,E708,[1]!Table1[18])</f>
        <v>0</v>
      </c>
      <c r="AW708" s="30">
        <f ca="1">SUMIF([1]route!$E$3:$E$10005,E708,[1]!Table1[19])</f>
        <v>0</v>
      </c>
      <c r="AX708" s="30">
        <f ca="1">SUMIF([1]route!$E$3:$E$10005,E708,[1]!Table1[20])</f>
        <v>0</v>
      </c>
      <c r="AY708" s="30">
        <f ca="1">SUMIF([1]route!$E$3:$E$10005,E708,[1]!Table1[21])</f>
        <v>0</v>
      </c>
      <c r="AZ708" s="30">
        <f ca="1">SUMIF([1]route!$E$3:$E$10005,E708,[1]!Table1[22])</f>
        <v>0</v>
      </c>
      <c r="BA708" s="30">
        <f ca="1">SUMIF([1]route!$E$3:$E$10005,E708,[1]!Table1[23])</f>
        <v>0</v>
      </c>
      <c r="BB708" s="30">
        <f ca="1">SUMIF([1]route!$E$3:$E$10005,E708,[1]!Table1[24])</f>
        <v>0</v>
      </c>
      <c r="BC708" s="30">
        <f ca="1">SUMIF([1]route!$E$3:$E$10005,E708,[1]!Table1[25])</f>
        <v>0</v>
      </c>
      <c r="BD708" s="30">
        <f ca="1">SUMIF([1]route!$E$3:$E$10005,E708,[1]!Table1[26])</f>
        <v>0</v>
      </c>
      <c r="BE708" s="30">
        <f ca="1">SUMIF([1]route!$E$3:$E$10005,E708,[1]!Table1[27])</f>
        <v>0</v>
      </c>
      <c r="BF708" s="30">
        <f ca="1">SUMIF([1]route!$E$3:$E$10005,E708,[1]!Table1[28])</f>
        <v>0</v>
      </c>
      <c r="BG708" s="30">
        <f ca="1">SUMIF([1]route!$E$3:$E$10005,E708,[1]!Table1[29])</f>
        <v>0</v>
      </c>
      <c r="BH708" s="30">
        <f ca="1">SUMIF([1]route!$E$3:$E$10005,E708,[1]!Table1[30])</f>
        <v>0</v>
      </c>
      <c r="BI708" s="30">
        <f ca="1">SUMIF([1]route!$E$3:$E$10005,E708,[1]!Table1[31])</f>
        <v>0</v>
      </c>
      <c r="BJ708" s="30">
        <f ca="1">SUMIF([1]route!$E$3:$E$10005,E708,[1]!Table1[Remain PO])</f>
        <v>0</v>
      </c>
      <c r="BK708" s="31">
        <f ca="1">SUMIF([1]route!$E$3:$E$10005,E708,[1]!Table1[N+1])</f>
        <v>0</v>
      </c>
      <c r="BL708" s="31">
        <f ca="1">SUMIF([1]route!$E$3:$E$10005,E708,[1]!Table1[N+2])</f>
        <v>0</v>
      </c>
      <c r="BM708" s="31">
        <f ca="1">SUMIF([1]route!$E$3:$E$10005,E708,[1]!Table1[N+3])</f>
        <v>0</v>
      </c>
      <c r="BN708" s="32">
        <f ca="1">SUMIF([1]route!$E$3:$E$10005,E708,[1]!Table1[N+4])</f>
        <v>0</v>
      </c>
      <c r="BP708" s="37">
        <f t="shared" ref="BP708:BP771" si="242">$V708-$AD708</f>
        <v>0</v>
      </c>
      <c r="BQ708" s="35">
        <f t="shared" ca="1" si="235"/>
        <v>0</v>
      </c>
      <c r="BR708" s="35">
        <f t="shared" ca="1" si="235"/>
        <v>0</v>
      </c>
      <c r="BS708" s="35">
        <f t="shared" ca="1" si="235"/>
        <v>0</v>
      </c>
      <c r="BT708" s="35">
        <f t="shared" ca="1" si="235"/>
        <v>0</v>
      </c>
      <c r="BU708" s="35">
        <f t="shared" ca="1" si="235"/>
        <v>0</v>
      </c>
      <c r="BV708" s="35">
        <f t="shared" ca="1" si="235"/>
        <v>0</v>
      </c>
      <c r="BW708" s="35">
        <f t="shared" ca="1" si="237"/>
        <v>0</v>
      </c>
      <c r="BX708" s="35">
        <f t="shared" ca="1" si="237"/>
        <v>0</v>
      </c>
      <c r="BY708" s="35">
        <f t="shared" ca="1" si="237"/>
        <v>0</v>
      </c>
      <c r="BZ708" s="35">
        <f t="shared" ca="1" si="237"/>
        <v>0</v>
      </c>
      <c r="CA708" s="35">
        <f t="shared" ca="1" si="237"/>
        <v>0</v>
      </c>
      <c r="CB708" s="35">
        <f t="shared" ca="1" si="237"/>
        <v>0</v>
      </c>
      <c r="CC708" s="35">
        <f t="shared" ca="1" si="237"/>
        <v>0</v>
      </c>
      <c r="CD708" s="35">
        <f t="shared" ca="1" si="237"/>
        <v>0</v>
      </c>
      <c r="CE708" s="35">
        <f t="shared" ca="1" si="237"/>
        <v>0</v>
      </c>
      <c r="CF708" s="35">
        <f t="shared" ca="1" si="233"/>
        <v>0</v>
      </c>
      <c r="CG708" s="35">
        <f t="shared" ca="1" si="233"/>
        <v>0</v>
      </c>
      <c r="CH708" s="35">
        <f t="shared" ca="1" si="233"/>
        <v>0</v>
      </c>
      <c r="CI708" s="35">
        <f t="shared" ca="1" si="233"/>
        <v>0</v>
      </c>
      <c r="CJ708" s="35">
        <f t="shared" ca="1" si="233"/>
        <v>0</v>
      </c>
      <c r="CK708" s="35">
        <f t="shared" ca="1" si="233"/>
        <v>0</v>
      </c>
      <c r="CL708" s="35">
        <f t="shared" ca="1" si="233"/>
        <v>0</v>
      </c>
      <c r="CM708" s="35">
        <f t="shared" ca="1" si="233"/>
        <v>0</v>
      </c>
      <c r="CN708" s="35">
        <f t="shared" ca="1" si="233"/>
        <v>0</v>
      </c>
      <c r="CO708" s="35">
        <f t="shared" ca="1" si="238"/>
        <v>0</v>
      </c>
      <c r="CP708" s="35">
        <f t="shared" ca="1" si="238"/>
        <v>0</v>
      </c>
      <c r="CQ708" s="35">
        <f t="shared" ca="1" si="238"/>
        <v>0</v>
      </c>
      <c r="CR708" s="35">
        <f t="shared" ca="1" si="231"/>
        <v>0</v>
      </c>
      <c r="CS708" s="35">
        <f t="shared" ca="1" si="231"/>
        <v>0</v>
      </c>
      <c r="CT708" s="35">
        <f t="shared" ca="1" si="231"/>
        <v>0</v>
      </c>
      <c r="CU708" s="35">
        <f t="shared" ca="1" si="231"/>
        <v>0</v>
      </c>
      <c r="CV708" s="35">
        <f t="shared" ca="1" si="236"/>
        <v>0</v>
      </c>
      <c r="CW708" s="38">
        <f t="shared" ca="1" si="236"/>
        <v>0</v>
      </c>
      <c r="CX708" s="38">
        <f t="shared" ca="1" si="236"/>
        <v>0</v>
      </c>
      <c r="CY708" s="38">
        <f t="shared" ca="1" si="236"/>
        <v>0</v>
      </c>
      <c r="CZ708" s="39">
        <f t="shared" ca="1" si="236"/>
        <v>0</v>
      </c>
      <c r="DA708" s="35"/>
    </row>
    <row r="709" spans="4:105" x14ac:dyDescent="0.3">
      <c r="D709" s="19"/>
      <c r="E709" s="19"/>
      <c r="F709" s="21"/>
      <c r="G709" s="21"/>
      <c r="H709" s="21"/>
      <c r="I709" s="19"/>
      <c r="J709" s="19"/>
      <c r="K709" s="21"/>
      <c r="L709" s="21"/>
      <c r="M709" s="22"/>
      <c r="N709" s="22"/>
      <c r="O709" s="19"/>
      <c r="P709" s="21"/>
      <c r="Q709" s="62" t="str">
        <f>'Cutting Rules'!AD709</f>
        <v>0------------</v>
      </c>
      <c r="R709" s="23"/>
      <c r="S709" s="24"/>
      <c r="T709" s="78" t="s">
        <v>547</v>
      </c>
      <c r="U709" s="19"/>
      <c r="V709" s="25"/>
      <c r="W709" s="26"/>
      <c r="X709" s="27"/>
      <c r="Y709" s="47"/>
      <c r="Z709" s="121" t="str">
        <f>IFERROR(VLOOKUP(E709,[1]route!$E$3:$BL$10005,59,0),"")&amp;IFERROR(VLOOKUP(E709,[1]route!$E$3:$BL$10005,60,0),"")</f>
        <v/>
      </c>
      <c r="AA709" s="28">
        <f t="shared" si="240"/>
        <v>0</v>
      </c>
      <c r="AB709" s="77">
        <f t="shared" si="241"/>
        <v>0</v>
      </c>
      <c r="AC709" s="4">
        <f t="shared" si="239"/>
        <v>1</v>
      </c>
      <c r="AD709" s="29">
        <v>0</v>
      </c>
      <c r="AE709" s="30">
        <f ca="1">SUMIF([1]route!$E$3:$E$10005,E709,[1]!Table1[1])</f>
        <v>0</v>
      </c>
      <c r="AF709" s="30">
        <f ca="1">SUMIF([1]route!$E$3:$E$10005,E709,[1]!Table1[2])</f>
        <v>0</v>
      </c>
      <c r="AG709" s="30">
        <f ca="1">SUMIF([1]route!$E$3:$E$10005,E709,[1]!Table1[3])</f>
        <v>0</v>
      </c>
      <c r="AH709" s="30">
        <f ca="1">SUMIF([1]route!$E$3:$E$10005,E709,[1]!Table1[4])</f>
        <v>0</v>
      </c>
      <c r="AI709" s="30">
        <f ca="1">SUMIF([1]route!$E$3:$E$10005,E709,[1]!Table1[5])</f>
        <v>0</v>
      </c>
      <c r="AJ709" s="30">
        <f ca="1">SUMIF([1]route!$E$3:$E$10005,E709,[1]!Table1[6])</f>
        <v>0</v>
      </c>
      <c r="AK709" s="30">
        <f ca="1">SUMIF([1]route!$E$3:$E$10005,E709,[1]!Table1[7])</f>
        <v>0</v>
      </c>
      <c r="AL709" s="30">
        <f ca="1">SUMIF([1]route!$E$3:$E$10005,E709,[1]!Table1[8])</f>
        <v>0</v>
      </c>
      <c r="AM709" s="30">
        <f ca="1">SUMIF([1]route!$E$3:$E$10005,E709,[1]!Table1[9])</f>
        <v>0</v>
      </c>
      <c r="AN709" s="30">
        <f ca="1">SUMIF([1]route!$E$3:$E$10005,E709,[1]!Table1[10])</f>
        <v>0</v>
      </c>
      <c r="AO709" s="30">
        <f ca="1">SUMIF([1]route!$E$3:$E$10005,E709,[1]!Table1[11])</f>
        <v>0</v>
      </c>
      <c r="AP709" s="30">
        <f ca="1">SUMIF([1]route!$E$3:$E$10005,E709,[1]!Table1[12])</f>
        <v>0</v>
      </c>
      <c r="AQ709" s="30">
        <f ca="1">SUMIF([1]route!$E$3:$E$10005,E709,[1]!Table1[13])</f>
        <v>0</v>
      </c>
      <c r="AR709" s="30">
        <f ca="1">SUMIF([1]route!$E$3:$E$10005,E709,[1]!Table1[14])</f>
        <v>0</v>
      </c>
      <c r="AS709" s="30">
        <f ca="1">SUMIF([1]route!$E$3:$E$10005,E709,[1]!Table1[15])</f>
        <v>0</v>
      </c>
      <c r="AT709" s="30">
        <f ca="1">SUMIF([1]route!$E$3:$E$10005,E709,[1]!Table1[16])</f>
        <v>0</v>
      </c>
      <c r="AU709" s="30">
        <f ca="1">SUMIF([1]route!$E$3:$E$10005,E709,[1]!Table1[17])</f>
        <v>0</v>
      </c>
      <c r="AV709" s="30">
        <f ca="1">SUMIF([1]route!$E$3:$E$10005,E709,[1]!Table1[18])</f>
        <v>0</v>
      </c>
      <c r="AW709" s="30">
        <f ca="1">SUMIF([1]route!$E$3:$E$10005,E709,[1]!Table1[19])</f>
        <v>0</v>
      </c>
      <c r="AX709" s="30">
        <f ca="1">SUMIF([1]route!$E$3:$E$10005,E709,[1]!Table1[20])</f>
        <v>0</v>
      </c>
      <c r="AY709" s="30">
        <f ca="1">SUMIF([1]route!$E$3:$E$10005,E709,[1]!Table1[21])</f>
        <v>0</v>
      </c>
      <c r="AZ709" s="30">
        <f ca="1">SUMIF([1]route!$E$3:$E$10005,E709,[1]!Table1[22])</f>
        <v>0</v>
      </c>
      <c r="BA709" s="30">
        <f ca="1">SUMIF([1]route!$E$3:$E$10005,E709,[1]!Table1[23])</f>
        <v>0</v>
      </c>
      <c r="BB709" s="30">
        <f ca="1">SUMIF([1]route!$E$3:$E$10005,E709,[1]!Table1[24])</f>
        <v>0</v>
      </c>
      <c r="BC709" s="30">
        <f ca="1">SUMIF([1]route!$E$3:$E$10005,E709,[1]!Table1[25])</f>
        <v>0</v>
      </c>
      <c r="BD709" s="30">
        <f ca="1">SUMIF([1]route!$E$3:$E$10005,E709,[1]!Table1[26])</f>
        <v>0</v>
      </c>
      <c r="BE709" s="30">
        <f ca="1">SUMIF([1]route!$E$3:$E$10005,E709,[1]!Table1[27])</f>
        <v>0</v>
      </c>
      <c r="BF709" s="30">
        <f ca="1">SUMIF([1]route!$E$3:$E$10005,E709,[1]!Table1[28])</f>
        <v>0</v>
      </c>
      <c r="BG709" s="30">
        <f ca="1">SUMIF([1]route!$E$3:$E$10005,E709,[1]!Table1[29])</f>
        <v>0</v>
      </c>
      <c r="BH709" s="30">
        <f ca="1">SUMIF([1]route!$E$3:$E$10005,E709,[1]!Table1[30])</f>
        <v>0</v>
      </c>
      <c r="BI709" s="30">
        <f ca="1">SUMIF([1]route!$E$3:$E$10005,E709,[1]!Table1[31])</f>
        <v>0</v>
      </c>
      <c r="BJ709" s="30">
        <f ca="1">SUMIF([1]route!$E$3:$E$10005,E709,[1]!Table1[Remain PO])</f>
        <v>0</v>
      </c>
      <c r="BK709" s="31">
        <f ca="1">SUMIF([1]route!$E$3:$E$10005,E709,[1]!Table1[N+1])</f>
        <v>0</v>
      </c>
      <c r="BL709" s="31">
        <f ca="1">SUMIF([1]route!$E$3:$E$10005,E709,[1]!Table1[N+2])</f>
        <v>0</v>
      </c>
      <c r="BM709" s="31">
        <f ca="1">SUMIF([1]route!$E$3:$E$10005,E709,[1]!Table1[N+3])</f>
        <v>0</v>
      </c>
      <c r="BN709" s="32">
        <f ca="1">SUMIF([1]route!$E$3:$E$10005,E709,[1]!Table1[N+4])</f>
        <v>0</v>
      </c>
      <c r="BP709" s="37">
        <f t="shared" si="242"/>
        <v>0</v>
      </c>
      <c r="BQ709" s="35">
        <f t="shared" ca="1" si="235"/>
        <v>0</v>
      </c>
      <c r="BR709" s="35">
        <f t="shared" ca="1" si="235"/>
        <v>0</v>
      </c>
      <c r="BS709" s="35">
        <f t="shared" ca="1" si="235"/>
        <v>0</v>
      </c>
      <c r="BT709" s="35">
        <f t="shared" ca="1" si="235"/>
        <v>0</v>
      </c>
      <c r="BU709" s="35">
        <f t="shared" ca="1" si="235"/>
        <v>0</v>
      </c>
      <c r="BV709" s="35">
        <f t="shared" ca="1" si="235"/>
        <v>0</v>
      </c>
      <c r="BW709" s="35">
        <f t="shared" ca="1" si="237"/>
        <v>0</v>
      </c>
      <c r="BX709" s="35">
        <f t="shared" ca="1" si="237"/>
        <v>0</v>
      </c>
      <c r="BY709" s="35">
        <f t="shared" ca="1" si="237"/>
        <v>0</v>
      </c>
      <c r="BZ709" s="35">
        <f t="shared" ca="1" si="237"/>
        <v>0</v>
      </c>
      <c r="CA709" s="35">
        <f t="shared" ca="1" si="237"/>
        <v>0</v>
      </c>
      <c r="CB709" s="35">
        <f t="shared" ca="1" si="237"/>
        <v>0</v>
      </c>
      <c r="CC709" s="35">
        <f t="shared" ca="1" si="237"/>
        <v>0</v>
      </c>
      <c r="CD709" s="35">
        <f t="shared" ca="1" si="237"/>
        <v>0</v>
      </c>
      <c r="CE709" s="35">
        <f t="shared" ca="1" si="237"/>
        <v>0</v>
      </c>
      <c r="CF709" s="35">
        <f t="shared" ca="1" si="233"/>
        <v>0</v>
      </c>
      <c r="CG709" s="35">
        <f t="shared" ca="1" si="233"/>
        <v>0</v>
      </c>
      <c r="CH709" s="35">
        <f t="shared" ca="1" si="233"/>
        <v>0</v>
      </c>
      <c r="CI709" s="35">
        <f t="shared" ref="CI709:CV747" ca="1" si="243">CH709-AW709</f>
        <v>0</v>
      </c>
      <c r="CJ709" s="35">
        <f t="shared" ca="1" si="243"/>
        <v>0</v>
      </c>
      <c r="CK709" s="35">
        <f t="shared" ca="1" si="243"/>
        <v>0</v>
      </c>
      <c r="CL709" s="35">
        <f t="shared" ca="1" si="243"/>
        <v>0</v>
      </c>
      <c r="CM709" s="35">
        <f t="shared" ca="1" si="243"/>
        <v>0</v>
      </c>
      <c r="CN709" s="35">
        <f t="shared" ca="1" si="243"/>
        <v>0</v>
      </c>
      <c r="CO709" s="35">
        <f t="shared" ca="1" si="238"/>
        <v>0</v>
      </c>
      <c r="CP709" s="35">
        <f t="shared" ca="1" si="238"/>
        <v>0</v>
      </c>
      <c r="CQ709" s="35">
        <f t="shared" ca="1" si="238"/>
        <v>0</v>
      </c>
      <c r="CR709" s="35">
        <f t="shared" ca="1" si="231"/>
        <v>0</v>
      </c>
      <c r="CS709" s="35">
        <f t="shared" ca="1" si="231"/>
        <v>0</v>
      </c>
      <c r="CT709" s="35">
        <f t="shared" ca="1" si="231"/>
        <v>0</v>
      </c>
      <c r="CU709" s="35">
        <f t="shared" ca="1" si="231"/>
        <v>0</v>
      </c>
      <c r="CV709" s="35">
        <f t="shared" ca="1" si="236"/>
        <v>0</v>
      </c>
      <c r="CW709" s="38">
        <f t="shared" ca="1" si="236"/>
        <v>0</v>
      </c>
      <c r="CX709" s="38">
        <f t="shared" ca="1" si="236"/>
        <v>0</v>
      </c>
      <c r="CY709" s="38">
        <f t="shared" ca="1" si="236"/>
        <v>0</v>
      </c>
      <c r="CZ709" s="39">
        <f t="shared" ca="1" si="236"/>
        <v>0</v>
      </c>
      <c r="DA709" s="35"/>
    </row>
    <row r="710" spans="4:105" x14ac:dyDescent="0.3">
      <c r="D710" s="19"/>
      <c r="E710" s="19"/>
      <c r="F710" s="21"/>
      <c r="G710" s="21"/>
      <c r="H710" s="21"/>
      <c r="I710" s="19"/>
      <c r="J710" s="19"/>
      <c r="K710" s="21"/>
      <c r="L710" s="21"/>
      <c r="M710" s="22"/>
      <c r="N710" s="22"/>
      <c r="O710" s="19"/>
      <c r="P710" s="21"/>
      <c r="Q710" s="62" t="str">
        <f>'Cutting Rules'!AD710</f>
        <v>0------------</v>
      </c>
      <c r="R710" s="23"/>
      <c r="S710" s="24"/>
      <c r="T710" s="78" t="s">
        <v>547</v>
      </c>
      <c r="U710" s="19"/>
      <c r="V710" s="25"/>
      <c r="W710" s="26"/>
      <c r="X710" s="27"/>
      <c r="Y710" s="47"/>
      <c r="Z710" s="121" t="str">
        <f>IFERROR(VLOOKUP(E710,[1]route!$E$3:$BL$10005,59,0),"")&amp;IFERROR(VLOOKUP(E710,[1]route!$E$3:$BL$10005,60,0),"")</f>
        <v/>
      </c>
      <c r="AA710" s="28">
        <f t="shared" si="240"/>
        <v>0</v>
      </c>
      <c r="AB710" s="77">
        <f t="shared" si="241"/>
        <v>0</v>
      </c>
      <c r="AC710" s="4">
        <f t="shared" si="239"/>
        <v>1</v>
      </c>
      <c r="AD710" s="29">
        <v>0</v>
      </c>
      <c r="AE710" s="30">
        <f ca="1">SUMIF([1]route!$E$3:$E$10005,E710,[1]!Table1[1])</f>
        <v>0</v>
      </c>
      <c r="AF710" s="30">
        <f ca="1">SUMIF([1]route!$E$3:$E$10005,E710,[1]!Table1[2])</f>
        <v>0</v>
      </c>
      <c r="AG710" s="30">
        <f ca="1">SUMIF([1]route!$E$3:$E$10005,E710,[1]!Table1[3])</f>
        <v>0</v>
      </c>
      <c r="AH710" s="30">
        <f ca="1">SUMIF([1]route!$E$3:$E$10005,E710,[1]!Table1[4])</f>
        <v>0</v>
      </c>
      <c r="AI710" s="30">
        <f ca="1">SUMIF([1]route!$E$3:$E$10005,E710,[1]!Table1[5])</f>
        <v>0</v>
      </c>
      <c r="AJ710" s="30">
        <f ca="1">SUMIF([1]route!$E$3:$E$10005,E710,[1]!Table1[6])</f>
        <v>0</v>
      </c>
      <c r="AK710" s="30">
        <f ca="1">SUMIF([1]route!$E$3:$E$10005,E710,[1]!Table1[7])</f>
        <v>0</v>
      </c>
      <c r="AL710" s="30">
        <f ca="1">SUMIF([1]route!$E$3:$E$10005,E710,[1]!Table1[8])</f>
        <v>0</v>
      </c>
      <c r="AM710" s="30">
        <f ca="1">SUMIF([1]route!$E$3:$E$10005,E710,[1]!Table1[9])</f>
        <v>0</v>
      </c>
      <c r="AN710" s="30">
        <f ca="1">SUMIF([1]route!$E$3:$E$10005,E710,[1]!Table1[10])</f>
        <v>0</v>
      </c>
      <c r="AO710" s="30">
        <f ca="1">SUMIF([1]route!$E$3:$E$10005,E710,[1]!Table1[11])</f>
        <v>0</v>
      </c>
      <c r="AP710" s="30">
        <f ca="1">SUMIF([1]route!$E$3:$E$10005,E710,[1]!Table1[12])</f>
        <v>0</v>
      </c>
      <c r="AQ710" s="30">
        <f ca="1">SUMIF([1]route!$E$3:$E$10005,E710,[1]!Table1[13])</f>
        <v>0</v>
      </c>
      <c r="AR710" s="30">
        <f ca="1">SUMIF([1]route!$E$3:$E$10005,E710,[1]!Table1[14])</f>
        <v>0</v>
      </c>
      <c r="AS710" s="30">
        <f ca="1">SUMIF([1]route!$E$3:$E$10005,E710,[1]!Table1[15])</f>
        <v>0</v>
      </c>
      <c r="AT710" s="30">
        <f ca="1">SUMIF([1]route!$E$3:$E$10005,E710,[1]!Table1[16])</f>
        <v>0</v>
      </c>
      <c r="AU710" s="30">
        <f ca="1">SUMIF([1]route!$E$3:$E$10005,E710,[1]!Table1[17])</f>
        <v>0</v>
      </c>
      <c r="AV710" s="30">
        <f ca="1">SUMIF([1]route!$E$3:$E$10005,E710,[1]!Table1[18])</f>
        <v>0</v>
      </c>
      <c r="AW710" s="30">
        <f ca="1">SUMIF([1]route!$E$3:$E$10005,E710,[1]!Table1[19])</f>
        <v>0</v>
      </c>
      <c r="AX710" s="30">
        <f ca="1">SUMIF([1]route!$E$3:$E$10005,E710,[1]!Table1[20])</f>
        <v>0</v>
      </c>
      <c r="AY710" s="30">
        <f ca="1">SUMIF([1]route!$E$3:$E$10005,E710,[1]!Table1[21])</f>
        <v>0</v>
      </c>
      <c r="AZ710" s="30">
        <f ca="1">SUMIF([1]route!$E$3:$E$10005,E710,[1]!Table1[22])</f>
        <v>0</v>
      </c>
      <c r="BA710" s="30">
        <f ca="1">SUMIF([1]route!$E$3:$E$10005,E710,[1]!Table1[23])</f>
        <v>0</v>
      </c>
      <c r="BB710" s="30">
        <f ca="1">SUMIF([1]route!$E$3:$E$10005,E710,[1]!Table1[24])</f>
        <v>0</v>
      </c>
      <c r="BC710" s="30">
        <f ca="1">SUMIF([1]route!$E$3:$E$10005,E710,[1]!Table1[25])</f>
        <v>0</v>
      </c>
      <c r="BD710" s="30">
        <f ca="1">SUMIF([1]route!$E$3:$E$10005,E710,[1]!Table1[26])</f>
        <v>0</v>
      </c>
      <c r="BE710" s="30">
        <f ca="1">SUMIF([1]route!$E$3:$E$10005,E710,[1]!Table1[27])</f>
        <v>0</v>
      </c>
      <c r="BF710" s="30">
        <f ca="1">SUMIF([1]route!$E$3:$E$10005,E710,[1]!Table1[28])</f>
        <v>0</v>
      </c>
      <c r="BG710" s="30">
        <f ca="1">SUMIF([1]route!$E$3:$E$10005,E710,[1]!Table1[29])</f>
        <v>0</v>
      </c>
      <c r="BH710" s="30">
        <f ca="1">SUMIF([1]route!$E$3:$E$10005,E710,[1]!Table1[30])</f>
        <v>0</v>
      </c>
      <c r="BI710" s="30">
        <f ca="1">SUMIF([1]route!$E$3:$E$10005,E710,[1]!Table1[31])</f>
        <v>0</v>
      </c>
      <c r="BJ710" s="30">
        <f ca="1">SUMIF([1]route!$E$3:$E$10005,E710,[1]!Table1[Remain PO])</f>
        <v>0</v>
      </c>
      <c r="BK710" s="31">
        <f ca="1">SUMIF([1]route!$E$3:$E$10005,E710,[1]!Table1[N+1])</f>
        <v>0</v>
      </c>
      <c r="BL710" s="31">
        <f ca="1">SUMIF([1]route!$E$3:$E$10005,E710,[1]!Table1[N+2])</f>
        <v>0</v>
      </c>
      <c r="BM710" s="31">
        <f ca="1">SUMIF([1]route!$E$3:$E$10005,E710,[1]!Table1[N+3])</f>
        <v>0</v>
      </c>
      <c r="BN710" s="32">
        <f ca="1">SUMIF([1]route!$E$3:$E$10005,E710,[1]!Table1[N+4])</f>
        <v>0</v>
      </c>
      <c r="BP710" s="37">
        <f t="shared" si="242"/>
        <v>0</v>
      </c>
      <c r="BQ710" s="35">
        <f t="shared" ca="1" si="235"/>
        <v>0</v>
      </c>
      <c r="BR710" s="35">
        <f t="shared" ca="1" si="235"/>
        <v>0</v>
      </c>
      <c r="BS710" s="35">
        <f t="shared" ca="1" si="235"/>
        <v>0</v>
      </c>
      <c r="BT710" s="35">
        <f t="shared" ca="1" si="235"/>
        <v>0</v>
      </c>
      <c r="BU710" s="35">
        <f t="shared" ca="1" si="235"/>
        <v>0</v>
      </c>
      <c r="BV710" s="35">
        <f t="shared" ca="1" si="235"/>
        <v>0</v>
      </c>
      <c r="BW710" s="35">
        <f t="shared" ca="1" si="237"/>
        <v>0</v>
      </c>
      <c r="BX710" s="35">
        <f t="shared" ca="1" si="237"/>
        <v>0</v>
      </c>
      <c r="BY710" s="35">
        <f t="shared" ca="1" si="237"/>
        <v>0</v>
      </c>
      <c r="BZ710" s="35">
        <f t="shared" ca="1" si="237"/>
        <v>0</v>
      </c>
      <c r="CA710" s="35">
        <f t="shared" ca="1" si="237"/>
        <v>0</v>
      </c>
      <c r="CB710" s="35">
        <f t="shared" ca="1" si="237"/>
        <v>0</v>
      </c>
      <c r="CC710" s="35">
        <f t="shared" ca="1" si="237"/>
        <v>0</v>
      </c>
      <c r="CD710" s="35">
        <f t="shared" ca="1" si="237"/>
        <v>0</v>
      </c>
      <c r="CE710" s="35">
        <f t="shared" ca="1" si="237"/>
        <v>0</v>
      </c>
      <c r="CF710" s="35">
        <f t="shared" ca="1" si="237"/>
        <v>0</v>
      </c>
      <c r="CG710" s="35">
        <f t="shared" ca="1" si="237"/>
        <v>0</v>
      </c>
      <c r="CH710" s="35">
        <f t="shared" ca="1" si="237"/>
        <v>0</v>
      </c>
      <c r="CI710" s="35">
        <f t="shared" ca="1" si="243"/>
        <v>0</v>
      </c>
      <c r="CJ710" s="35">
        <f t="shared" ca="1" si="243"/>
        <v>0</v>
      </c>
      <c r="CK710" s="35">
        <f t="shared" ca="1" si="243"/>
        <v>0</v>
      </c>
      <c r="CL710" s="35">
        <f t="shared" ca="1" si="243"/>
        <v>0</v>
      </c>
      <c r="CM710" s="35">
        <f t="shared" ca="1" si="243"/>
        <v>0</v>
      </c>
      <c r="CN710" s="35">
        <f t="shared" ca="1" si="243"/>
        <v>0</v>
      </c>
      <c r="CO710" s="35">
        <f t="shared" ca="1" si="238"/>
        <v>0</v>
      </c>
      <c r="CP710" s="35">
        <f t="shared" ca="1" si="238"/>
        <v>0</v>
      </c>
      <c r="CQ710" s="35">
        <f t="shared" ca="1" si="238"/>
        <v>0</v>
      </c>
      <c r="CR710" s="35">
        <f t="shared" ca="1" si="231"/>
        <v>0</v>
      </c>
      <c r="CS710" s="35">
        <f t="shared" ca="1" si="231"/>
        <v>0</v>
      </c>
      <c r="CT710" s="35">
        <f t="shared" ca="1" si="231"/>
        <v>0</v>
      </c>
      <c r="CU710" s="35">
        <f t="shared" ca="1" si="231"/>
        <v>0</v>
      </c>
      <c r="CV710" s="35">
        <f t="shared" ca="1" si="236"/>
        <v>0</v>
      </c>
      <c r="CW710" s="38">
        <f t="shared" ca="1" si="236"/>
        <v>0</v>
      </c>
      <c r="CX710" s="38">
        <f t="shared" ca="1" si="236"/>
        <v>0</v>
      </c>
      <c r="CY710" s="38">
        <f t="shared" ca="1" si="236"/>
        <v>0</v>
      </c>
      <c r="CZ710" s="39">
        <f t="shared" ca="1" si="236"/>
        <v>0</v>
      </c>
      <c r="DA710" s="35"/>
    </row>
    <row r="711" spans="4:105" x14ac:dyDescent="0.3">
      <c r="D711" s="19"/>
      <c r="E711" s="19"/>
      <c r="F711" s="21"/>
      <c r="G711" s="21"/>
      <c r="H711" s="21"/>
      <c r="I711" s="19"/>
      <c r="J711" s="19"/>
      <c r="K711" s="21"/>
      <c r="L711" s="21"/>
      <c r="M711" s="22"/>
      <c r="N711" s="22"/>
      <c r="O711" s="19"/>
      <c r="P711" s="21"/>
      <c r="Q711" s="62" t="str">
        <f>'Cutting Rules'!AD711</f>
        <v>0------------</v>
      </c>
      <c r="R711" s="23"/>
      <c r="S711" s="24"/>
      <c r="T711" s="78" t="s">
        <v>547</v>
      </c>
      <c r="U711" s="19"/>
      <c r="V711" s="25"/>
      <c r="W711" s="26"/>
      <c r="X711" s="27"/>
      <c r="Y711" s="47"/>
      <c r="Z711" s="121" t="str">
        <f>IFERROR(VLOOKUP(E711,[1]route!$E$3:$BL$10005,59,0),"")&amp;IFERROR(VLOOKUP(E711,[1]route!$E$3:$BL$10005,60,0),"")</f>
        <v/>
      </c>
      <c r="AA711" s="28">
        <f t="shared" si="240"/>
        <v>0</v>
      </c>
      <c r="AB711" s="77">
        <f t="shared" si="241"/>
        <v>0</v>
      </c>
      <c r="AC711" s="4">
        <f t="shared" si="239"/>
        <v>1</v>
      </c>
      <c r="AD711" s="29">
        <v>0</v>
      </c>
      <c r="AE711" s="30">
        <f ca="1">SUMIF([1]route!$E$3:$E$10005,E711,[1]!Table1[1])</f>
        <v>0</v>
      </c>
      <c r="AF711" s="30">
        <f ca="1">SUMIF([1]route!$E$3:$E$10005,E711,[1]!Table1[2])</f>
        <v>0</v>
      </c>
      <c r="AG711" s="30">
        <f ca="1">SUMIF([1]route!$E$3:$E$10005,E711,[1]!Table1[3])</f>
        <v>0</v>
      </c>
      <c r="AH711" s="30">
        <f ca="1">SUMIF([1]route!$E$3:$E$10005,E711,[1]!Table1[4])</f>
        <v>0</v>
      </c>
      <c r="AI711" s="30">
        <f ca="1">SUMIF([1]route!$E$3:$E$10005,E711,[1]!Table1[5])</f>
        <v>0</v>
      </c>
      <c r="AJ711" s="30">
        <f ca="1">SUMIF([1]route!$E$3:$E$10005,E711,[1]!Table1[6])</f>
        <v>0</v>
      </c>
      <c r="AK711" s="30">
        <f ca="1">SUMIF([1]route!$E$3:$E$10005,E711,[1]!Table1[7])</f>
        <v>0</v>
      </c>
      <c r="AL711" s="30">
        <f ca="1">SUMIF([1]route!$E$3:$E$10005,E711,[1]!Table1[8])</f>
        <v>0</v>
      </c>
      <c r="AM711" s="30">
        <f ca="1">SUMIF([1]route!$E$3:$E$10005,E711,[1]!Table1[9])</f>
        <v>0</v>
      </c>
      <c r="AN711" s="30">
        <f ca="1">SUMIF([1]route!$E$3:$E$10005,E711,[1]!Table1[10])</f>
        <v>0</v>
      </c>
      <c r="AO711" s="30">
        <f ca="1">SUMIF([1]route!$E$3:$E$10005,E711,[1]!Table1[11])</f>
        <v>0</v>
      </c>
      <c r="AP711" s="30">
        <f ca="1">SUMIF([1]route!$E$3:$E$10005,E711,[1]!Table1[12])</f>
        <v>0</v>
      </c>
      <c r="AQ711" s="30">
        <f ca="1">SUMIF([1]route!$E$3:$E$10005,E711,[1]!Table1[13])</f>
        <v>0</v>
      </c>
      <c r="AR711" s="30">
        <f ca="1">SUMIF([1]route!$E$3:$E$10005,E711,[1]!Table1[14])</f>
        <v>0</v>
      </c>
      <c r="AS711" s="30">
        <f ca="1">SUMIF([1]route!$E$3:$E$10005,E711,[1]!Table1[15])</f>
        <v>0</v>
      </c>
      <c r="AT711" s="30">
        <f ca="1">SUMIF([1]route!$E$3:$E$10005,E711,[1]!Table1[16])</f>
        <v>0</v>
      </c>
      <c r="AU711" s="30">
        <f ca="1">SUMIF([1]route!$E$3:$E$10005,E711,[1]!Table1[17])</f>
        <v>0</v>
      </c>
      <c r="AV711" s="30">
        <f ca="1">SUMIF([1]route!$E$3:$E$10005,E711,[1]!Table1[18])</f>
        <v>0</v>
      </c>
      <c r="AW711" s="30">
        <f ca="1">SUMIF([1]route!$E$3:$E$10005,E711,[1]!Table1[19])</f>
        <v>0</v>
      </c>
      <c r="AX711" s="30">
        <f ca="1">SUMIF([1]route!$E$3:$E$10005,E711,[1]!Table1[20])</f>
        <v>0</v>
      </c>
      <c r="AY711" s="30">
        <f ca="1">SUMIF([1]route!$E$3:$E$10005,E711,[1]!Table1[21])</f>
        <v>0</v>
      </c>
      <c r="AZ711" s="30">
        <f ca="1">SUMIF([1]route!$E$3:$E$10005,E711,[1]!Table1[22])</f>
        <v>0</v>
      </c>
      <c r="BA711" s="30">
        <f ca="1">SUMIF([1]route!$E$3:$E$10005,E711,[1]!Table1[23])</f>
        <v>0</v>
      </c>
      <c r="BB711" s="30">
        <f ca="1">SUMIF([1]route!$E$3:$E$10005,E711,[1]!Table1[24])</f>
        <v>0</v>
      </c>
      <c r="BC711" s="30">
        <f ca="1">SUMIF([1]route!$E$3:$E$10005,E711,[1]!Table1[25])</f>
        <v>0</v>
      </c>
      <c r="BD711" s="30">
        <f ca="1">SUMIF([1]route!$E$3:$E$10005,E711,[1]!Table1[26])</f>
        <v>0</v>
      </c>
      <c r="BE711" s="30">
        <f ca="1">SUMIF([1]route!$E$3:$E$10005,E711,[1]!Table1[27])</f>
        <v>0</v>
      </c>
      <c r="BF711" s="30">
        <f ca="1">SUMIF([1]route!$E$3:$E$10005,E711,[1]!Table1[28])</f>
        <v>0</v>
      </c>
      <c r="BG711" s="30">
        <f ca="1">SUMIF([1]route!$E$3:$E$10005,E711,[1]!Table1[29])</f>
        <v>0</v>
      </c>
      <c r="BH711" s="30">
        <f ca="1">SUMIF([1]route!$E$3:$E$10005,E711,[1]!Table1[30])</f>
        <v>0</v>
      </c>
      <c r="BI711" s="30">
        <f ca="1">SUMIF([1]route!$E$3:$E$10005,E711,[1]!Table1[31])</f>
        <v>0</v>
      </c>
      <c r="BJ711" s="30">
        <f ca="1">SUMIF([1]route!$E$3:$E$10005,E711,[1]!Table1[Remain PO])</f>
        <v>0</v>
      </c>
      <c r="BK711" s="31">
        <f ca="1">SUMIF([1]route!$E$3:$E$10005,E711,[1]!Table1[N+1])</f>
        <v>0</v>
      </c>
      <c r="BL711" s="31">
        <f ca="1">SUMIF([1]route!$E$3:$E$10005,E711,[1]!Table1[N+2])</f>
        <v>0</v>
      </c>
      <c r="BM711" s="31">
        <f ca="1">SUMIF([1]route!$E$3:$E$10005,E711,[1]!Table1[N+3])</f>
        <v>0</v>
      </c>
      <c r="BN711" s="32">
        <f ca="1">SUMIF([1]route!$E$3:$E$10005,E711,[1]!Table1[N+4])</f>
        <v>0</v>
      </c>
      <c r="BP711" s="37">
        <f t="shared" si="242"/>
        <v>0</v>
      </c>
      <c r="BQ711" s="35">
        <f t="shared" ca="1" si="235"/>
        <v>0</v>
      </c>
      <c r="BR711" s="35">
        <f t="shared" ca="1" si="235"/>
        <v>0</v>
      </c>
      <c r="BS711" s="35">
        <f t="shared" ca="1" si="235"/>
        <v>0</v>
      </c>
      <c r="BT711" s="35">
        <f t="shared" ca="1" si="235"/>
        <v>0</v>
      </c>
      <c r="BU711" s="35">
        <f t="shared" ca="1" si="235"/>
        <v>0</v>
      </c>
      <c r="BV711" s="35">
        <f t="shared" ca="1" si="235"/>
        <v>0</v>
      </c>
      <c r="BW711" s="35">
        <f t="shared" ca="1" si="237"/>
        <v>0</v>
      </c>
      <c r="BX711" s="35">
        <f t="shared" ca="1" si="237"/>
        <v>0</v>
      </c>
      <c r="BY711" s="35">
        <f t="shared" ca="1" si="237"/>
        <v>0</v>
      </c>
      <c r="BZ711" s="35">
        <f t="shared" ca="1" si="237"/>
        <v>0</v>
      </c>
      <c r="CA711" s="35">
        <f t="shared" ca="1" si="237"/>
        <v>0</v>
      </c>
      <c r="CB711" s="35">
        <f t="shared" ca="1" si="237"/>
        <v>0</v>
      </c>
      <c r="CC711" s="35">
        <f t="shared" ca="1" si="237"/>
        <v>0</v>
      </c>
      <c r="CD711" s="35">
        <f t="shared" ca="1" si="237"/>
        <v>0</v>
      </c>
      <c r="CE711" s="35">
        <f t="shared" ca="1" si="237"/>
        <v>0</v>
      </c>
      <c r="CF711" s="35">
        <f t="shared" ca="1" si="237"/>
        <v>0</v>
      </c>
      <c r="CG711" s="35">
        <f t="shared" ca="1" si="237"/>
        <v>0</v>
      </c>
      <c r="CH711" s="35">
        <f t="shared" ca="1" si="237"/>
        <v>0</v>
      </c>
      <c r="CI711" s="35">
        <f t="shared" ca="1" si="243"/>
        <v>0</v>
      </c>
      <c r="CJ711" s="35">
        <f t="shared" ca="1" si="243"/>
        <v>0</v>
      </c>
      <c r="CK711" s="35">
        <f t="shared" ca="1" si="243"/>
        <v>0</v>
      </c>
      <c r="CL711" s="35">
        <f t="shared" ca="1" si="243"/>
        <v>0</v>
      </c>
      <c r="CM711" s="35">
        <f t="shared" ca="1" si="243"/>
        <v>0</v>
      </c>
      <c r="CN711" s="35">
        <f t="shared" ca="1" si="243"/>
        <v>0</v>
      </c>
      <c r="CO711" s="35">
        <f t="shared" ca="1" si="238"/>
        <v>0</v>
      </c>
      <c r="CP711" s="35">
        <f t="shared" ca="1" si="238"/>
        <v>0</v>
      </c>
      <c r="CQ711" s="35">
        <f t="shared" ca="1" si="238"/>
        <v>0</v>
      </c>
      <c r="CR711" s="35">
        <f t="shared" ca="1" si="231"/>
        <v>0</v>
      </c>
      <c r="CS711" s="35">
        <f t="shared" ca="1" si="231"/>
        <v>0</v>
      </c>
      <c r="CT711" s="35">
        <f t="shared" ca="1" si="231"/>
        <v>0</v>
      </c>
      <c r="CU711" s="35">
        <f t="shared" ca="1" si="231"/>
        <v>0</v>
      </c>
      <c r="CV711" s="35">
        <f t="shared" ca="1" si="236"/>
        <v>0</v>
      </c>
      <c r="CW711" s="38">
        <f t="shared" ca="1" si="236"/>
        <v>0</v>
      </c>
      <c r="CX711" s="38">
        <f t="shared" ca="1" si="236"/>
        <v>0</v>
      </c>
      <c r="CY711" s="38">
        <f t="shared" ca="1" si="236"/>
        <v>0</v>
      </c>
      <c r="CZ711" s="39">
        <f t="shared" ca="1" si="236"/>
        <v>0</v>
      </c>
      <c r="DA711" s="35"/>
    </row>
    <row r="712" spans="4:105" x14ac:dyDescent="0.3">
      <c r="D712" s="19"/>
      <c r="E712" s="19"/>
      <c r="F712" s="21"/>
      <c r="G712" s="21"/>
      <c r="H712" s="21"/>
      <c r="I712" s="19"/>
      <c r="J712" s="19"/>
      <c r="K712" s="21"/>
      <c r="L712" s="21"/>
      <c r="M712" s="22"/>
      <c r="N712" s="22"/>
      <c r="O712" s="19"/>
      <c r="P712" s="21"/>
      <c r="Q712" s="62" t="str">
        <f>'Cutting Rules'!AD712</f>
        <v>0------------</v>
      </c>
      <c r="R712" s="23"/>
      <c r="S712" s="24"/>
      <c r="T712" s="78" t="s">
        <v>547</v>
      </c>
      <c r="U712" s="19"/>
      <c r="V712" s="25"/>
      <c r="W712" s="26"/>
      <c r="X712" s="27"/>
      <c r="Y712" s="47"/>
      <c r="Z712" s="121" t="str">
        <f>IFERROR(VLOOKUP(E712,[1]route!$E$3:$BL$10005,59,0),"")&amp;IFERROR(VLOOKUP(E712,[1]route!$E$3:$BL$10005,60,0),"")</f>
        <v/>
      </c>
      <c r="AA712" s="28">
        <f t="shared" si="240"/>
        <v>0</v>
      </c>
      <c r="AB712" s="77">
        <f t="shared" si="241"/>
        <v>0</v>
      </c>
      <c r="AC712" s="4">
        <f t="shared" si="239"/>
        <v>1</v>
      </c>
      <c r="AD712" s="29">
        <v>0</v>
      </c>
      <c r="AE712" s="30">
        <f ca="1">SUMIF([1]route!$E$3:$E$10005,E712,[1]!Table1[1])</f>
        <v>0</v>
      </c>
      <c r="AF712" s="30">
        <f ca="1">SUMIF([1]route!$E$3:$E$10005,E712,[1]!Table1[2])</f>
        <v>0</v>
      </c>
      <c r="AG712" s="30">
        <f ca="1">SUMIF([1]route!$E$3:$E$10005,E712,[1]!Table1[3])</f>
        <v>0</v>
      </c>
      <c r="AH712" s="30">
        <f ca="1">SUMIF([1]route!$E$3:$E$10005,E712,[1]!Table1[4])</f>
        <v>0</v>
      </c>
      <c r="AI712" s="30">
        <f ca="1">SUMIF([1]route!$E$3:$E$10005,E712,[1]!Table1[5])</f>
        <v>0</v>
      </c>
      <c r="AJ712" s="30">
        <f ca="1">SUMIF([1]route!$E$3:$E$10005,E712,[1]!Table1[6])</f>
        <v>0</v>
      </c>
      <c r="AK712" s="30">
        <f ca="1">SUMIF([1]route!$E$3:$E$10005,E712,[1]!Table1[7])</f>
        <v>0</v>
      </c>
      <c r="AL712" s="30">
        <f ca="1">SUMIF([1]route!$E$3:$E$10005,E712,[1]!Table1[8])</f>
        <v>0</v>
      </c>
      <c r="AM712" s="30">
        <f ca="1">SUMIF([1]route!$E$3:$E$10005,E712,[1]!Table1[9])</f>
        <v>0</v>
      </c>
      <c r="AN712" s="30">
        <f ca="1">SUMIF([1]route!$E$3:$E$10005,E712,[1]!Table1[10])</f>
        <v>0</v>
      </c>
      <c r="AO712" s="30">
        <f ca="1">SUMIF([1]route!$E$3:$E$10005,E712,[1]!Table1[11])</f>
        <v>0</v>
      </c>
      <c r="AP712" s="30">
        <f ca="1">SUMIF([1]route!$E$3:$E$10005,E712,[1]!Table1[12])</f>
        <v>0</v>
      </c>
      <c r="AQ712" s="30">
        <f ca="1">SUMIF([1]route!$E$3:$E$10005,E712,[1]!Table1[13])</f>
        <v>0</v>
      </c>
      <c r="AR712" s="30">
        <f ca="1">SUMIF([1]route!$E$3:$E$10005,E712,[1]!Table1[14])</f>
        <v>0</v>
      </c>
      <c r="AS712" s="30">
        <f ca="1">SUMIF([1]route!$E$3:$E$10005,E712,[1]!Table1[15])</f>
        <v>0</v>
      </c>
      <c r="AT712" s="30">
        <f ca="1">SUMIF([1]route!$E$3:$E$10005,E712,[1]!Table1[16])</f>
        <v>0</v>
      </c>
      <c r="AU712" s="30">
        <f ca="1">SUMIF([1]route!$E$3:$E$10005,E712,[1]!Table1[17])</f>
        <v>0</v>
      </c>
      <c r="AV712" s="30">
        <f ca="1">SUMIF([1]route!$E$3:$E$10005,E712,[1]!Table1[18])</f>
        <v>0</v>
      </c>
      <c r="AW712" s="30">
        <f ca="1">SUMIF([1]route!$E$3:$E$10005,E712,[1]!Table1[19])</f>
        <v>0</v>
      </c>
      <c r="AX712" s="30">
        <f ca="1">SUMIF([1]route!$E$3:$E$10005,E712,[1]!Table1[20])</f>
        <v>0</v>
      </c>
      <c r="AY712" s="30">
        <f ca="1">SUMIF([1]route!$E$3:$E$10005,E712,[1]!Table1[21])</f>
        <v>0</v>
      </c>
      <c r="AZ712" s="30">
        <f ca="1">SUMIF([1]route!$E$3:$E$10005,E712,[1]!Table1[22])</f>
        <v>0</v>
      </c>
      <c r="BA712" s="30">
        <f ca="1">SUMIF([1]route!$E$3:$E$10005,E712,[1]!Table1[23])</f>
        <v>0</v>
      </c>
      <c r="BB712" s="30">
        <f ca="1">SUMIF([1]route!$E$3:$E$10005,E712,[1]!Table1[24])</f>
        <v>0</v>
      </c>
      <c r="BC712" s="30">
        <f ca="1">SUMIF([1]route!$E$3:$E$10005,E712,[1]!Table1[25])</f>
        <v>0</v>
      </c>
      <c r="BD712" s="30">
        <f ca="1">SUMIF([1]route!$E$3:$E$10005,E712,[1]!Table1[26])</f>
        <v>0</v>
      </c>
      <c r="BE712" s="30">
        <f ca="1">SUMIF([1]route!$E$3:$E$10005,E712,[1]!Table1[27])</f>
        <v>0</v>
      </c>
      <c r="BF712" s="30">
        <f ca="1">SUMIF([1]route!$E$3:$E$10005,E712,[1]!Table1[28])</f>
        <v>0</v>
      </c>
      <c r="BG712" s="30">
        <f ca="1">SUMIF([1]route!$E$3:$E$10005,E712,[1]!Table1[29])</f>
        <v>0</v>
      </c>
      <c r="BH712" s="30">
        <f ca="1">SUMIF([1]route!$E$3:$E$10005,E712,[1]!Table1[30])</f>
        <v>0</v>
      </c>
      <c r="BI712" s="30">
        <f ca="1">SUMIF([1]route!$E$3:$E$10005,E712,[1]!Table1[31])</f>
        <v>0</v>
      </c>
      <c r="BJ712" s="30">
        <f ca="1">SUMIF([1]route!$E$3:$E$10005,E712,[1]!Table1[Remain PO])</f>
        <v>0</v>
      </c>
      <c r="BK712" s="31">
        <f ca="1">SUMIF([1]route!$E$3:$E$10005,E712,[1]!Table1[N+1])</f>
        <v>0</v>
      </c>
      <c r="BL712" s="31">
        <f ca="1">SUMIF([1]route!$E$3:$E$10005,E712,[1]!Table1[N+2])</f>
        <v>0</v>
      </c>
      <c r="BM712" s="31">
        <f ca="1">SUMIF([1]route!$E$3:$E$10005,E712,[1]!Table1[N+3])</f>
        <v>0</v>
      </c>
      <c r="BN712" s="32">
        <f ca="1">SUMIF([1]route!$E$3:$E$10005,E712,[1]!Table1[N+4])</f>
        <v>0</v>
      </c>
      <c r="BP712" s="37">
        <f t="shared" si="242"/>
        <v>0</v>
      </c>
      <c r="BQ712" s="35">
        <f t="shared" ca="1" si="235"/>
        <v>0</v>
      </c>
      <c r="BR712" s="35">
        <f t="shared" ca="1" si="235"/>
        <v>0</v>
      </c>
      <c r="BS712" s="35">
        <f t="shared" ca="1" si="235"/>
        <v>0</v>
      </c>
      <c r="BT712" s="35">
        <f t="shared" ca="1" si="235"/>
        <v>0</v>
      </c>
      <c r="BU712" s="35">
        <f t="shared" ca="1" si="235"/>
        <v>0</v>
      </c>
      <c r="BV712" s="35">
        <f t="shared" ca="1" si="235"/>
        <v>0</v>
      </c>
      <c r="BW712" s="35">
        <f t="shared" ca="1" si="237"/>
        <v>0</v>
      </c>
      <c r="BX712" s="35">
        <f t="shared" ca="1" si="237"/>
        <v>0</v>
      </c>
      <c r="BY712" s="35">
        <f t="shared" ca="1" si="237"/>
        <v>0</v>
      </c>
      <c r="BZ712" s="35">
        <f t="shared" ca="1" si="237"/>
        <v>0</v>
      </c>
      <c r="CA712" s="35">
        <f t="shared" ca="1" si="237"/>
        <v>0</v>
      </c>
      <c r="CB712" s="35">
        <f t="shared" ca="1" si="237"/>
        <v>0</v>
      </c>
      <c r="CC712" s="35">
        <f t="shared" ca="1" si="237"/>
        <v>0</v>
      </c>
      <c r="CD712" s="35">
        <f t="shared" ca="1" si="237"/>
        <v>0</v>
      </c>
      <c r="CE712" s="35">
        <f t="shared" ca="1" si="237"/>
        <v>0</v>
      </c>
      <c r="CF712" s="35">
        <f t="shared" ca="1" si="237"/>
        <v>0</v>
      </c>
      <c r="CG712" s="35">
        <f t="shared" ca="1" si="237"/>
        <v>0</v>
      </c>
      <c r="CH712" s="35">
        <f t="shared" ca="1" si="237"/>
        <v>0</v>
      </c>
      <c r="CI712" s="35">
        <f t="shared" ca="1" si="243"/>
        <v>0</v>
      </c>
      <c r="CJ712" s="35">
        <f t="shared" ca="1" si="243"/>
        <v>0</v>
      </c>
      <c r="CK712" s="35">
        <f t="shared" ca="1" si="243"/>
        <v>0</v>
      </c>
      <c r="CL712" s="35">
        <f t="shared" ca="1" si="243"/>
        <v>0</v>
      </c>
      <c r="CM712" s="35">
        <f t="shared" ca="1" si="243"/>
        <v>0</v>
      </c>
      <c r="CN712" s="35">
        <f t="shared" ca="1" si="243"/>
        <v>0</v>
      </c>
      <c r="CO712" s="35">
        <f t="shared" ca="1" si="238"/>
        <v>0</v>
      </c>
      <c r="CP712" s="35">
        <f t="shared" ca="1" si="238"/>
        <v>0</v>
      </c>
      <c r="CQ712" s="35">
        <f t="shared" ca="1" si="238"/>
        <v>0</v>
      </c>
      <c r="CR712" s="35">
        <f t="shared" ca="1" si="231"/>
        <v>0</v>
      </c>
      <c r="CS712" s="35">
        <f t="shared" ca="1" si="231"/>
        <v>0</v>
      </c>
      <c r="CT712" s="35">
        <f t="shared" ca="1" si="231"/>
        <v>0</v>
      </c>
      <c r="CU712" s="35">
        <f t="shared" ca="1" si="231"/>
        <v>0</v>
      </c>
      <c r="CV712" s="35">
        <f t="shared" ca="1" si="236"/>
        <v>0</v>
      </c>
      <c r="CW712" s="38">
        <f t="shared" ca="1" si="236"/>
        <v>0</v>
      </c>
      <c r="CX712" s="38">
        <f t="shared" ca="1" si="236"/>
        <v>0</v>
      </c>
      <c r="CY712" s="38">
        <f t="shared" ca="1" si="236"/>
        <v>0</v>
      </c>
      <c r="CZ712" s="39">
        <f t="shared" ca="1" si="236"/>
        <v>0</v>
      </c>
      <c r="DA712" s="35"/>
    </row>
    <row r="713" spans="4:105" x14ac:dyDescent="0.3">
      <c r="D713" s="19"/>
      <c r="E713" s="19"/>
      <c r="F713" s="21"/>
      <c r="G713" s="21"/>
      <c r="H713" s="21"/>
      <c r="I713" s="19"/>
      <c r="J713" s="19"/>
      <c r="K713" s="21"/>
      <c r="L713" s="21"/>
      <c r="M713" s="22"/>
      <c r="N713" s="22"/>
      <c r="O713" s="19"/>
      <c r="P713" s="21"/>
      <c r="Q713" s="62" t="str">
        <f>'Cutting Rules'!AD713</f>
        <v>0------------</v>
      </c>
      <c r="R713" s="23"/>
      <c r="S713" s="24"/>
      <c r="T713" s="78" t="s">
        <v>547</v>
      </c>
      <c r="U713" s="19"/>
      <c r="V713" s="25"/>
      <c r="W713" s="26"/>
      <c r="X713" s="27"/>
      <c r="Y713" s="47"/>
      <c r="Z713" s="121" t="str">
        <f>IFERROR(VLOOKUP(E713,[1]route!$E$3:$BL$10005,59,0),"")&amp;IFERROR(VLOOKUP(E713,[1]route!$E$3:$BL$10005,60,0),"")</f>
        <v/>
      </c>
      <c r="AA713" s="28">
        <f t="shared" si="240"/>
        <v>0</v>
      </c>
      <c r="AB713" s="77">
        <f t="shared" si="241"/>
        <v>0</v>
      </c>
      <c r="AC713" s="4">
        <f t="shared" si="239"/>
        <v>1</v>
      </c>
      <c r="AD713" s="29">
        <v>0</v>
      </c>
      <c r="AE713" s="30">
        <f ca="1">SUMIF([1]route!$E$3:$E$10005,E713,[1]!Table1[1])</f>
        <v>0</v>
      </c>
      <c r="AF713" s="30">
        <f ca="1">SUMIF([1]route!$E$3:$E$10005,E713,[1]!Table1[2])</f>
        <v>0</v>
      </c>
      <c r="AG713" s="30">
        <f ca="1">SUMIF([1]route!$E$3:$E$10005,E713,[1]!Table1[3])</f>
        <v>0</v>
      </c>
      <c r="AH713" s="30">
        <f ca="1">SUMIF([1]route!$E$3:$E$10005,E713,[1]!Table1[4])</f>
        <v>0</v>
      </c>
      <c r="AI713" s="30">
        <f ca="1">SUMIF([1]route!$E$3:$E$10005,E713,[1]!Table1[5])</f>
        <v>0</v>
      </c>
      <c r="AJ713" s="30">
        <f ca="1">SUMIF([1]route!$E$3:$E$10005,E713,[1]!Table1[6])</f>
        <v>0</v>
      </c>
      <c r="AK713" s="30">
        <f ca="1">SUMIF([1]route!$E$3:$E$10005,E713,[1]!Table1[7])</f>
        <v>0</v>
      </c>
      <c r="AL713" s="30">
        <f ca="1">SUMIF([1]route!$E$3:$E$10005,E713,[1]!Table1[8])</f>
        <v>0</v>
      </c>
      <c r="AM713" s="30">
        <f ca="1">SUMIF([1]route!$E$3:$E$10005,E713,[1]!Table1[9])</f>
        <v>0</v>
      </c>
      <c r="AN713" s="30">
        <f ca="1">SUMIF([1]route!$E$3:$E$10005,E713,[1]!Table1[10])</f>
        <v>0</v>
      </c>
      <c r="AO713" s="30">
        <f ca="1">SUMIF([1]route!$E$3:$E$10005,E713,[1]!Table1[11])</f>
        <v>0</v>
      </c>
      <c r="AP713" s="30">
        <f ca="1">SUMIF([1]route!$E$3:$E$10005,E713,[1]!Table1[12])</f>
        <v>0</v>
      </c>
      <c r="AQ713" s="30">
        <f ca="1">SUMIF([1]route!$E$3:$E$10005,E713,[1]!Table1[13])</f>
        <v>0</v>
      </c>
      <c r="AR713" s="30">
        <f ca="1">SUMIF([1]route!$E$3:$E$10005,E713,[1]!Table1[14])</f>
        <v>0</v>
      </c>
      <c r="AS713" s="30">
        <f ca="1">SUMIF([1]route!$E$3:$E$10005,E713,[1]!Table1[15])</f>
        <v>0</v>
      </c>
      <c r="AT713" s="30">
        <f ca="1">SUMIF([1]route!$E$3:$E$10005,E713,[1]!Table1[16])</f>
        <v>0</v>
      </c>
      <c r="AU713" s="30">
        <f ca="1">SUMIF([1]route!$E$3:$E$10005,E713,[1]!Table1[17])</f>
        <v>0</v>
      </c>
      <c r="AV713" s="30">
        <f ca="1">SUMIF([1]route!$E$3:$E$10005,E713,[1]!Table1[18])</f>
        <v>0</v>
      </c>
      <c r="AW713" s="30">
        <f ca="1">SUMIF([1]route!$E$3:$E$10005,E713,[1]!Table1[19])</f>
        <v>0</v>
      </c>
      <c r="AX713" s="30">
        <f ca="1">SUMIF([1]route!$E$3:$E$10005,E713,[1]!Table1[20])</f>
        <v>0</v>
      </c>
      <c r="AY713" s="30">
        <f ca="1">SUMIF([1]route!$E$3:$E$10005,E713,[1]!Table1[21])</f>
        <v>0</v>
      </c>
      <c r="AZ713" s="30">
        <f ca="1">SUMIF([1]route!$E$3:$E$10005,E713,[1]!Table1[22])</f>
        <v>0</v>
      </c>
      <c r="BA713" s="30">
        <f ca="1">SUMIF([1]route!$E$3:$E$10005,E713,[1]!Table1[23])</f>
        <v>0</v>
      </c>
      <c r="BB713" s="30">
        <f ca="1">SUMIF([1]route!$E$3:$E$10005,E713,[1]!Table1[24])</f>
        <v>0</v>
      </c>
      <c r="BC713" s="30">
        <f ca="1">SUMIF([1]route!$E$3:$E$10005,E713,[1]!Table1[25])</f>
        <v>0</v>
      </c>
      <c r="BD713" s="30">
        <f ca="1">SUMIF([1]route!$E$3:$E$10005,E713,[1]!Table1[26])</f>
        <v>0</v>
      </c>
      <c r="BE713" s="30">
        <f ca="1">SUMIF([1]route!$E$3:$E$10005,E713,[1]!Table1[27])</f>
        <v>0</v>
      </c>
      <c r="BF713" s="30">
        <f ca="1">SUMIF([1]route!$E$3:$E$10005,E713,[1]!Table1[28])</f>
        <v>0</v>
      </c>
      <c r="BG713" s="30">
        <f ca="1">SUMIF([1]route!$E$3:$E$10005,E713,[1]!Table1[29])</f>
        <v>0</v>
      </c>
      <c r="BH713" s="30">
        <f ca="1">SUMIF([1]route!$E$3:$E$10005,E713,[1]!Table1[30])</f>
        <v>0</v>
      </c>
      <c r="BI713" s="30">
        <f ca="1">SUMIF([1]route!$E$3:$E$10005,E713,[1]!Table1[31])</f>
        <v>0</v>
      </c>
      <c r="BJ713" s="30">
        <f ca="1">SUMIF([1]route!$E$3:$E$10005,E713,[1]!Table1[Remain PO])</f>
        <v>0</v>
      </c>
      <c r="BK713" s="31">
        <f ca="1">SUMIF([1]route!$E$3:$E$10005,E713,[1]!Table1[N+1])</f>
        <v>0</v>
      </c>
      <c r="BL713" s="31">
        <f ca="1">SUMIF([1]route!$E$3:$E$10005,E713,[1]!Table1[N+2])</f>
        <v>0</v>
      </c>
      <c r="BM713" s="31">
        <f ca="1">SUMIF([1]route!$E$3:$E$10005,E713,[1]!Table1[N+3])</f>
        <v>0</v>
      </c>
      <c r="BN713" s="32">
        <f ca="1">SUMIF([1]route!$E$3:$E$10005,E713,[1]!Table1[N+4])</f>
        <v>0</v>
      </c>
      <c r="BP713" s="37">
        <f t="shared" si="242"/>
        <v>0</v>
      </c>
      <c r="BQ713" s="35">
        <f t="shared" ca="1" si="235"/>
        <v>0</v>
      </c>
      <c r="BR713" s="35">
        <f t="shared" ca="1" si="235"/>
        <v>0</v>
      </c>
      <c r="BS713" s="35">
        <f t="shared" ca="1" si="235"/>
        <v>0</v>
      </c>
      <c r="BT713" s="35">
        <f t="shared" ca="1" si="235"/>
        <v>0</v>
      </c>
      <c r="BU713" s="35">
        <f t="shared" ca="1" si="235"/>
        <v>0</v>
      </c>
      <c r="BV713" s="35">
        <f t="shared" ca="1" si="235"/>
        <v>0</v>
      </c>
      <c r="BW713" s="35">
        <f t="shared" ca="1" si="237"/>
        <v>0</v>
      </c>
      <c r="BX713" s="35">
        <f t="shared" ca="1" si="237"/>
        <v>0</v>
      </c>
      <c r="BY713" s="35">
        <f t="shared" ca="1" si="237"/>
        <v>0</v>
      </c>
      <c r="BZ713" s="35">
        <f t="shared" ca="1" si="237"/>
        <v>0</v>
      </c>
      <c r="CA713" s="35">
        <f t="shared" ca="1" si="237"/>
        <v>0</v>
      </c>
      <c r="CB713" s="35">
        <f t="shared" ca="1" si="237"/>
        <v>0</v>
      </c>
      <c r="CC713" s="35">
        <f t="shared" ca="1" si="237"/>
        <v>0</v>
      </c>
      <c r="CD713" s="35">
        <f t="shared" ca="1" si="237"/>
        <v>0</v>
      </c>
      <c r="CE713" s="35">
        <f t="shared" ca="1" si="237"/>
        <v>0</v>
      </c>
      <c r="CF713" s="35">
        <f t="shared" ca="1" si="237"/>
        <v>0</v>
      </c>
      <c r="CG713" s="35">
        <f t="shared" ca="1" si="237"/>
        <v>0</v>
      </c>
      <c r="CH713" s="35">
        <f t="shared" ca="1" si="237"/>
        <v>0</v>
      </c>
      <c r="CI713" s="35">
        <f t="shared" ca="1" si="243"/>
        <v>0</v>
      </c>
      <c r="CJ713" s="35">
        <f t="shared" ca="1" si="243"/>
        <v>0</v>
      </c>
      <c r="CK713" s="35">
        <f t="shared" ca="1" si="243"/>
        <v>0</v>
      </c>
      <c r="CL713" s="35">
        <f t="shared" ca="1" si="243"/>
        <v>0</v>
      </c>
      <c r="CM713" s="35">
        <f t="shared" ca="1" si="243"/>
        <v>0</v>
      </c>
      <c r="CN713" s="35">
        <f t="shared" ca="1" si="243"/>
        <v>0</v>
      </c>
      <c r="CO713" s="35">
        <f t="shared" ca="1" si="238"/>
        <v>0</v>
      </c>
      <c r="CP713" s="35">
        <f t="shared" ca="1" si="238"/>
        <v>0</v>
      </c>
      <c r="CQ713" s="35">
        <f t="shared" ca="1" si="238"/>
        <v>0</v>
      </c>
      <c r="CR713" s="35">
        <f t="shared" ca="1" si="231"/>
        <v>0</v>
      </c>
      <c r="CS713" s="35">
        <f t="shared" ca="1" si="231"/>
        <v>0</v>
      </c>
      <c r="CT713" s="35">
        <f t="shared" ca="1" si="231"/>
        <v>0</v>
      </c>
      <c r="CU713" s="35">
        <f t="shared" ca="1" si="231"/>
        <v>0</v>
      </c>
      <c r="CV713" s="35">
        <f t="shared" ca="1" si="236"/>
        <v>0</v>
      </c>
      <c r="CW713" s="38">
        <f t="shared" ca="1" si="236"/>
        <v>0</v>
      </c>
      <c r="CX713" s="38">
        <f t="shared" ca="1" si="236"/>
        <v>0</v>
      </c>
      <c r="CY713" s="38">
        <f t="shared" ca="1" si="236"/>
        <v>0</v>
      </c>
      <c r="CZ713" s="39">
        <f t="shared" ca="1" si="236"/>
        <v>0</v>
      </c>
      <c r="DA713" s="35"/>
    </row>
    <row r="714" spans="4:105" x14ac:dyDescent="0.3">
      <c r="D714" s="19"/>
      <c r="E714" s="19"/>
      <c r="F714" s="21"/>
      <c r="G714" s="21"/>
      <c r="H714" s="21"/>
      <c r="I714" s="19"/>
      <c r="J714" s="19"/>
      <c r="K714" s="21"/>
      <c r="L714" s="21"/>
      <c r="M714" s="22"/>
      <c r="N714" s="22"/>
      <c r="O714" s="19"/>
      <c r="P714" s="21"/>
      <c r="Q714" s="62" t="str">
        <f>'Cutting Rules'!AD714</f>
        <v>0------------</v>
      </c>
      <c r="R714" s="23"/>
      <c r="S714" s="24"/>
      <c r="T714" s="78" t="s">
        <v>547</v>
      </c>
      <c r="U714" s="19"/>
      <c r="V714" s="25"/>
      <c r="W714" s="26"/>
      <c r="X714" s="27"/>
      <c r="Y714" s="47"/>
      <c r="Z714" s="121" t="str">
        <f>IFERROR(VLOOKUP(E714,[1]route!$E$3:$BL$10005,59,0),"")&amp;IFERROR(VLOOKUP(E714,[1]route!$E$3:$BL$10005,60,0),"")</f>
        <v/>
      </c>
      <c r="AA714" s="28">
        <f t="shared" si="240"/>
        <v>0</v>
      </c>
      <c r="AB714" s="77">
        <f t="shared" si="241"/>
        <v>0</v>
      </c>
      <c r="AC714" s="4">
        <f t="shared" si="239"/>
        <v>1</v>
      </c>
      <c r="AD714" s="29">
        <v>0</v>
      </c>
      <c r="AE714" s="30">
        <f ca="1">SUMIF([1]route!$E$3:$E$10005,E714,[1]!Table1[1])</f>
        <v>0</v>
      </c>
      <c r="AF714" s="30">
        <f ca="1">SUMIF([1]route!$E$3:$E$10005,E714,[1]!Table1[2])</f>
        <v>0</v>
      </c>
      <c r="AG714" s="30">
        <f ca="1">SUMIF([1]route!$E$3:$E$10005,E714,[1]!Table1[3])</f>
        <v>0</v>
      </c>
      <c r="AH714" s="30">
        <f ca="1">SUMIF([1]route!$E$3:$E$10005,E714,[1]!Table1[4])</f>
        <v>0</v>
      </c>
      <c r="AI714" s="30">
        <f ca="1">SUMIF([1]route!$E$3:$E$10005,E714,[1]!Table1[5])</f>
        <v>0</v>
      </c>
      <c r="AJ714" s="30">
        <f ca="1">SUMIF([1]route!$E$3:$E$10005,E714,[1]!Table1[6])</f>
        <v>0</v>
      </c>
      <c r="AK714" s="30">
        <f ca="1">SUMIF([1]route!$E$3:$E$10005,E714,[1]!Table1[7])</f>
        <v>0</v>
      </c>
      <c r="AL714" s="30">
        <f ca="1">SUMIF([1]route!$E$3:$E$10005,E714,[1]!Table1[8])</f>
        <v>0</v>
      </c>
      <c r="AM714" s="30">
        <f ca="1">SUMIF([1]route!$E$3:$E$10005,E714,[1]!Table1[9])</f>
        <v>0</v>
      </c>
      <c r="AN714" s="30">
        <f ca="1">SUMIF([1]route!$E$3:$E$10005,E714,[1]!Table1[10])</f>
        <v>0</v>
      </c>
      <c r="AO714" s="30">
        <f ca="1">SUMIF([1]route!$E$3:$E$10005,E714,[1]!Table1[11])</f>
        <v>0</v>
      </c>
      <c r="AP714" s="30">
        <f ca="1">SUMIF([1]route!$E$3:$E$10005,E714,[1]!Table1[12])</f>
        <v>0</v>
      </c>
      <c r="AQ714" s="30">
        <f ca="1">SUMIF([1]route!$E$3:$E$10005,E714,[1]!Table1[13])</f>
        <v>0</v>
      </c>
      <c r="AR714" s="30">
        <f ca="1">SUMIF([1]route!$E$3:$E$10005,E714,[1]!Table1[14])</f>
        <v>0</v>
      </c>
      <c r="AS714" s="30">
        <f ca="1">SUMIF([1]route!$E$3:$E$10005,E714,[1]!Table1[15])</f>
        <v>0</v>
      </c>
      <c r="AT714" s="30">
        <f ca="1">SUMIF([1]route!$E$3:$E$10005,E714,[1]!Table1[16])</f>
        <v>0</v>
      </c>
      <c r="AU714" s="30">
        <f ca="1">SUMIF([1]route!$E$3:$E$10005,E714,[1]!Table1[17])</f>
        <v>0</v>
      </c>
      <c r="AV714" s="30">
        <f ca="1">SUMIF([1]route!$E$3:$E$10005,E714,[1]!Table1[18])</f>
        <v>0</v>
      </c>
      <c r="AW714" s="30">
        <f ca="1">SUMIF([1]route!$E$3:$E$10005,E714,[1]!Table1[19])</f>
        <v>0</v>
      </c>
      <c r="AX714" s="30">
        <f ca="1">SUMIF([1]route!$E$3:$E$10005,E714,[1]!Table1[20])</f>
        <v>0</v>
      </c>
      <c r="AY714" s="30">
        <f ca="1">SUMIF([1]route!$E$3:$E$10005,E714,[1]!Table1[21])</f>
        <v>0</v>
      </c>
      <c r="AZ714" s="30">
        <f ca="1">SUMIF([1]route!$E$3:$E$10005,E714,[1]!Table1[22])</f>
        <v>0</v>
      </c>
      <c r="BA714" s="30">
        <f ca="1">SUMIF([1]route!$E$3:$E$10005,E714,[1]!Table1[23])</f>
        <v>0</v>
      </c>
      <c r="BB714" s="30">
        <f ca="1">SUMIF([1]route!$E$3:$E$10005,E714,[1]!Table1[24])</f>
        <v>0</v>
      </c>
      <c r="BC714" s="30">
        <f ca="1">SUMIF([1]route!$E$3:$E$10005,E714,[1]!Table1[25])</f>
        <v>0</v>
      </c>
      <c r="BD714" s="30">
        <f ca="1">SUMIF([1]route!$E$3:$E$10005,E714,[1]!Table1[26])</f>
        <v>0</v>
      </c>
      <c r="BE714" s="30">
        <f ca="1">SUMIF([1]route!$E$3:$E$10005,E714,[1]!Table1[27])</f>
        <v>0</v>
      </c>
      <c r="BF714" s="30">
        <f ca="1">SUMIF([1]route!$E$3:$E$10005,E714,[1]!Table1[28])</f>
        <v>0</v>
      </c>
      <c r="BG714" s="30">
        <f ca="1">SUMIF([1]route!$E$3:$E$10005,E714,[1]!Table1[29])</f>
        <v>0</v>
      </c>
      <c r="BH714" s="30">
        <f ca="1">SUMIF([1]route!$E$3:$E$10005,E714,[1]!Table1[30])</f>
        <v>0</v>
      </c>
      <c r="BI714" s="30">
        <f ca="1">SUMIF([1]route!$E$3:$E$10005,E714,[1]!Table1[31])</f>
        <v>0</v>
      </c>
      <c r="BJ714" s="30">
        <f ca="1">SUMIF([1]route!$E$3:$E$10005,E714,[1]!Table1[Remain PO])</f>
        <v>0</v>
      </c>
      <c r="BK714" s="31">
        <f ca="1">SUMIF([1]route!$E$3:$E$10005,E714,[1]!Table1[N+1])</f>
        <v>0</v>
      </c>
      <c r="BL714" s="31">
        <f ca="1">SUMIF([1]route!$E$3:$E$10005,E714,[1]!Table1[N+2])</f>
        <v>0</v>
      </c>
      <c r="BM714" s="31">
        <f ca="1">SUMIF([1]route!$E$3:$E$10005,E714,[1]!Table1[N+3])</f>
        <v>0</v>
      </c>
      <c r="BN714" s="32">
        <f ca="1">SUMIF([1]route!$E$3:$E$10005,E714,[1]!Table1[N+4])</f>
        <v>0</v>
      </c>
      <c r="BP714" s="37">
        <f t="shared" si="242"/>
        <v>0</v>
      </c>
      <c r="BQ714" s="35">
        <f t="shared" ca="1" si="235"/>
        <v>0</v>
      </c>
      <c r="BR714" s="35">
        <f t="shared" ca="1" si="235"/>
        <v>0</v>
      </c>
      <c r="BS714" s="35">
        <f t="shared" ca="1" si="235"/>
        <v>0</v>
      </c>
      <c r="BT714" s="35">
        <f t="shared" ca="1" si="235"/>
        <v>0</v>
      </c>
      <c r="BU714" s="35">
        <f t="shared" ca="1" si="235"/>
        <v>0</v>
      </c>
      <c r="BV714" s="35">
        <f t="shared" ca="1" si="235"/>
        <v>0</v>
      </c>
      <c r="BW714" s="35">
        <f t="shared" ca="1" si="237"/>
        <v>0</v>
      </c>
      <c r="BX714" s="35">
        <f t="shared" ca="1" si="237"/>
        <v>0</v>
      </c>
      <c r="BY714" s="35">
        <f t="shared" ca="1" si="237"/>
        <v>0</v>
      </c>
      <c r="BZ714" s="35">
        <f t="shared" ca="1" si="237"/>
        <v>0</v>
      </c>
      <c r="CA714" s="35">
        <f t="shared" ca="1" si="237"/>
        <v>0</v>
      </c>
      <c r="CB714" s="35">
        <f t="shared" ca="1" si="237"/>
        <v>0</v>
      </c>
      <c r="CC714" s="35">
        <f t="shared" ca="1" si="237"/>
        <v>0</v>
      </c>
      <c r="CD714" s="35">
        <f t="shared" ca="1" si="237"/>
        <v>0</v>
      </c>
      <c r="CE714" s="35">
        <f t="shared" ca="1" si="237"/>
        <v>0</v>
      </c>
      <c r="CF714" s="35">
        <f t="shared" ca="1" si="237"/>
        <v>0</v>
      </c>
      <c r="CG714" s="35">
        <f t="shared" ca="1" si="237"/>
        <v>0</v>
      </c>
      <c r="CH714" s="35">
        <f t="shared" ca="1" si="237"/>
        <v>0</v>
      </c>
      <c r="CI714" s="35">
        <f t="shared" ca="1" si="243"/>
        <v>0</v>
      </c>
      <c r="CJ714" s="35">
        <f t="shared" ca="1" si="243"/>
        <v>0</v>
      </c>
      <c r="CK714" s="35">
        <f t="shared" ca="1" si="243"/>
        <v>0</v>
      </c>
      <c r="CL714" s="35">
        <f t="shared" ca="1" si="243"/>
        <v>0</v>
      </c>
      <c r="CM714" s="35">
        <f t="shared" ca="1" si="243"/>
        <v>0</v>
      </c>
      <c r="CN714" s="35">
        <f t="shared" ca="1" si="243"/>
        <v>0</v>
      </c>
      <c r="CO714" s="35">
        <f t="shared" ca="1" si="238"/>
        <v>0</v>
      </c>
      <c r="CP714" s="35">
        <f t="shared" ca="1" si="238"/>
        <v>0</v>
      </c>
      <c r="CQ714" s="35">
        <f t="shared" ca="1" si="238"/>
        <v>0</v>
      </c>
      <c r="CR714" s="35">
        <f t="shared" ca="1" si="238"/>
        <v>0</v>
      </c>
      <c r="CS714" s="35">
        <f t="shared" ca="1" si="238"/>
        <v>0</v>
      </c>
      <c r="CT714" s="35">
        <f t="shared" ca="1" si="238"/>
        <v>0</v>
      </c>
      <c r="CU714" s="35">
        <f t="shared" ca="1" si="238"/>
        <v>0</v>
      </c>
      <c r="CV714" s="35">
        <f t="shared" ca="1" si="236"/>
        <v>0</v>
      </c>
      <c r="CW714" s="38">
        <f t="shared" ca="1" si="236"/>
        <v>0</v>
      </c>
      <c r="CX714" s="38">
        <f t="shared" ca="1" si="236"/>
        <v>0</v>
      </c>
      <c r="CY714" s="38">
        <f t="shared" ca="1" si="236"/>
        <v>0</v>
      </c>
      <c r="CZ714" s="39">
        <f t="shared" ca="1" si="236"/>
        <v>0</v>
      </c>
      <c r="DA714" s="35"/>
    </row>
    <row r="715" spans="4:105" x14ac:dyDescent="0.3">
      <c r="D715" s="19"/>
      <c r="E715" s="19"/>
      <c r="F715" s="21"/>
      <c r="G715" s="21"/>
      <c r="H715" s="21"/>
      <c r="I715" s="19"/>
      <c r="J715" s="19"/>
      <c r="K715" s="21"/>
      <c r="L715" s="21"/>
      <c r="M715" s="22"/>
      <c r="N715" s="22"/>
      <c r="O715" s="19"/>
      <c r="P715" s="21"/>
      <c r="Q715" s="62" t="str">
        <f>'Cutting Rules'!AD715</f>
        <v>0------------</v>
      </c>
      <c r="R715" s="23"/>
      <c r="S715" s="24"/>
      <c r="T715" s="78" t="s">
        <v>547</v>
      </c>
      <c r="U715" s="19"/>
      <c r="V715" s="25"/>
      <c r="W715" s="26"/>
      <c r="X715" s="27"/>
      <c r="Y715" s="47"/>
      <c r="Z715" s="121" t="str">
        <f>IFERROR(VLOOKUP(E715,[1]route!$E$3:$BL$10005,59,0),"")&amp;IFERROR(VLOOKUP(E715,[1]route!$E$3:$BL$10005,60,0),"")</f>
        <v/>
      </c>
      <c r="AA715" s="28">
        <f t="shared" si="240"/>
        <v>0</v>
      </c>
      <c r="AB715" s="77">
        <f t="shared" si="241"/>
        <v>0</v>
      </c>
      <c r="AC715" s="4">
        <f t="shared" si="239"/>
        <v>1</v>
      </c>
      <c r="AD715" s="29">
        <v>0</v>
      </c>
      <c r="AE715" s="30">
        <f ca="1">SUMIF([1]route!$E$3:$E$10005,E715,[1]!Table1[1])</f>
        <v>0</v>
      </c>
      <c r="AF715" s="30">
        <f ca="1">SUMIF([1]route!$E$3:$E$10005,E715,[1]!Table1[2])</f>
        <v>0</v>
      </c>
      <c r="AG715" s="30">
        <f ca="1">SUMIF([1]route!$E$3:$E$10005,E715,[1]!Table1[3])</f>
        <v>0</v>
      </c>
      <c r="AH715" s="30">
        <f ca="1">SUMIF([1]route!$E$3:$E$10005,E715,[1]!Table1[4])</f>
        <v>0</v>
      </c>
      <c r="AI715" s="30">
        <f ca="1">SUMIF([1]route!$E$3:$E$10005,E715,[1]!Table1[5])</f>
        <v>0</v>
      </c>
      <c r="AJ715" s="30">
        <f ca="1">SUMIF([1]route!$E$3:$E$10005,E715,[1]!Table1[6])</f>
        <v>0</v>
      </c>
      <c r="AK715" s="30">
        <f ca="1">SUMIF([1]route!$E$3:$E$10005,E715,[1]!Table1[7])</f>
        <v>0</v>
      </c>
      <c r="AL715" s="30">
        <f ca="1">SUMIF([1]route!$E$3:$E$10005,E715,[1]!Table1[8])</f>
        <v>0</v>
      </c>
      <c r="AM715" s="30">
        <f ca="1">SUMIF([1]route!$E$3:$E$10005,E715,[1]!Table1[9])</f>
        <v>0</v>
      </c>
      <c r="AN715" s="30">
        <f ca="1">SUMIF([1]route!$E$3:$E$10005,E715,[1]!Table1[10])</f>
        <v>0</v>
      </c>
      <c r="AO715" s="30">
        <f ca="1">SUMIF([1]route!$E$3:$E$10005,E715,[1]!Table1[11])</f>
        <v>0</v>
      </c>
      <c r="AP715" s="30">
        <f ca="1">SUMIF([1]route!$E$3:$E$10005,E715,[1]!Table1[12])</f>
        <v>0</v>
      </c>
      <c r="AQ715" s="30">
        <f ca="1">SUMIF([1]route!$E$3:$E$10005,E715,[1]!Table1[13])</f>
        <v>0</v>
      </c>
      <c r="AR715" s="30">
        <f ca="1">SUMIF([1]route!$E$3:$E$10005,E715,[1]!Table1[14])</f>
        <v>0</v>
      </c>
      <c r="AS715" s="30">
        <f ca="1">SUMIF([1]route!$E$3:$E$10005,E715,[1]!Table1[15])</f>
        <v>0</v>
      </c>
      <c r="AT715" s="30">
        <f ca="1">SUMIF([1]route!$E$3:$E$10005,E715,[1]!Table1[16])</f>
        <v>0</v>
      </c>
      <c r="AU715" s="30">
        <f ca="1">SUMIF([1]route!$E$3:$E$10005,E715,[1]!Table1[17])</f>
        <v>0</v>
      </c>
      <c r="AV715" s="30">
        <f ca="1">SUMIF([1]route!$E$3:$E$10005,E715,[1]!Table1[18])</f>
        <v>0</v>
      </c>
      <c r="AW715" s="30">
        <f ca="1">SUMIF([1]route!$E$3:$E$10005,E715,[1]!Table1[19])</f>
        <v>0</v>
      </c>
      <c r="AX715" s="30">
        <f ca="1">SUMIF([1]route!$E$3:$E$10005,E715,[1]!Table1[20])</f>
        <v>0</v>
      </c>
      <c r="AY715" s="30">
        <f ca="1">SUMIF([1]route!$E$3:$E$10005,E715,[1]!Table1[21])</f>
        <v>0</v>
      </c>
      <c r="AZ715" s="30">
        <f ca="1">SUMIF([1]route!$E$3:$E$10005,E715,[1]!Table1[22])</f>
        <v>0</v>
      </c>
      <c r="BA715" s="30">
        <f ca="1">SUMIF([1]route!$E$3:$E$10005,E715,[1]!Table1[23])</f>
        <v>0</v>
      </c>
      <c r="BB715" s="30">
        <f ca="1">SUMIF([1]route!$E$3:$E$10005,E715,[1]!Table1[24])</f>
        <v>0</v>
      </c>
      <c r="BC715" s="30">
        <f ca="1">SUMIF([1]route!$E$3:$E$10005,E715,[1]!Table1[25])</f>
        <v>0</v>
      </c>
      <c r="BD715" s="30">
        <f ca="1">SUMIF([1]route!$E$3:$E$10005,E715,[1]!Table1[26])</f>
        <v>0</v>
      </c>
      <c r="BE715" s="30">
        <f ca="1">SUMIF([1]route!$E$3:$E$10005,E715,[1]!Table1[27])</f>
        <v>0</v>
      </c>
      <c r="BF715" s="30">
        <f ca="1">SUMIF([1]route!$E$3:$E$10005,E715,[1]!Table1[28])</f>
        <v>0</v>
      </c>
      <c r="BG715" s="30">
        <f ca="1">SUMIF([1]route!$E$3:$E$10005,E715,[1]!Table1[29])</f>
        <v>0</v>
      </c>
      <c r="BH715" s="30">
        <f ca="1">SUMIF([1]route!$E$3:$E$10005,E715,[1]!Table1[30])</f>
        <v>0</v>
      </c>
      <c r="BI715" s="30">
        <f ca="1">SUMIF([1]route!$E$3:$E$10005,E715,[1]!Table1[31])</f>
        <v>0</v>
      </c>
      <c r="BJ715" s="30">
        <f ca="1">SUMIF([1]route!$E$3:$E$10005,E715,[1]!Table1[Remain PO])</f>
        <v>0</v>
      </c>
      <c r="BK715" s="31">
        <f ca="1">SUMIF([1]route!$E$3:$E$10005,E715,[1]!Table1[N+1])</f>
        <v>0</v>
      </c>
      <c r="BL715" s="31">
        <f ca="1">SUMIF([1]route!$E$3:$E$10005,E715,[1]!Table1[N+2])</f>
        <v>0</v>
      </c>
      <c r="BM715" s="31">
        <f ca="1">SUMIF([1]route!$E$3:$E$10005,E715,[1]!Table1[N+3])</f>
        <v>0</v>
      </c>
      <c r="BN715" s="32">
        <f ca="1">SUMIF([1]route!$E$3:$E$10005,E715,[1]!Table1[N+4])</f>
        <v>0</v>
      </c>
      <c r="BP715" s="37">
        <f t="shared" si="242"/>
        <v>0</v>
      </c>
      <c r="BQ715" s="35">
        <f t="shared" ca="1" si="235"/>
        <v>0</v>
      </c>
      <c r="BR715" s="35">
        <f t="shared" ca="1" si="235"/>
        <v>0</v>
      </c>
      <c r="BS715" s="35">
        <f t="shared" ca="1" si="235"/>
        <v>0</v>
      </c>
      <c r="BT715" s="35">
        <f t="shared" ca="1" si="235"/>
        <v>0</v>
      </c>
      <c r="BU715" s="35">
        <f t="shared" ca="1" si="235"/>
        <v>0</v>
      </c>
      <c r="BV715" s="35">
        <f t="shared" ca="1" si="235"/>
        <v>0</v>
      </c>
      <c r="BW715" s="35">
        <f t="shared" ca="1" si="237"/>
        <v>0</v>
      </c>
      <c r="BX715" s="35">
        <f t="shared" ca="1" si="237"/>
        <v>0</v>
      </c>
      <c r="BY715" s="35">
        <f t="shared" ca="1" si="237"/>
        <v>0</v>
      </c>
      <c r="BZ715" s="35">
        <f t="shared" ca="1" si="237"/>
        <v>0</v>
      </c>
      <c r="CA715" s="35">
        <f t="shared" ca="1" si="237"/>
        <v>0</v>
      </c>
      <c r="CB715" s="35">
        <f t="shared" ca="1" si="237"/>
        <v>0</v>
      </c>
      <c r="CC715" s="35">
        <f t="shared" ca="1" si="237"/>
        <v>0</v>
      </c>
      <c r="CD715" s="35">
        <f t="shared" ca="1" si="237"/>
        <v>0</v>
      </c>
      <c r="CE715" s="35">
        <f t="shared" ca="1" si="237"/>
        <v>0</v>
      </c>
      <c r="CF715" s="35">
        <f t="shared" ca="1" si="237"/>
        <v>0</v>
      </c>
      <c r="CG715" s="35">
        <f t="shared" ca="1" si="237"/>
        <v>0</v>
      </c>
      <c r="CH715" s="35">
        <f t="shared" ca="1" si="237"/>
        <v>0</v>
      </c>
      <c r="CI715" s="35">
        <f t="shared" ca="1" si="243"/>
        <v>0</v>
      </c>
      <c r="CJ715" s="35">
        <f t="shared" ca="1" si="243"/>
        <v>0</v>
      </c>
      <c r="CK715" s="35">
        <f t="shared" ca="1" si="243"/>
        <v>0</v>
      </c>
      <c r="CL715" s="35">
        <f t="shared" ca="1" si="243"/>
        <v>0</v>
      </c>
      <c r="CM715" s="35">
        <f t="shared" ca="1" si="243"/>
        <v>0</v>
      </c>
      <c r="CN715" s="35">
        <f t="shared" ca="1" si="243"/>
        <v>0</v>
      </c>
      <c r="CO715" s="35">
        <f t="shared" ca="1" si="238"/>
        <v>0</v>
      </c>
      <c r="CP715" s="35">
        <f t="shared" ca="1" si="238"/>
        <v>0</v>
      </c>
      <c r="CQ715" s="35">
        <f t="shared" ca="1" si="238"/>
        <v>0</v>
      </c>
      <c r="CR715" s="35">
        <f t="shared" ca="1" si="238"/>
        <v>0</v>
      </c>
      <c r="CS715" s="35">
        <f t="shared" ca="1" si="238"/>
        <v>0</v>
      </c>
      <c r="CT715" s="35">
        <f t="shared" ca="1" si="238"/>
        <v>0</v>
      </c>
      <c r="CU715" s="35">
        <f t="shared" ca="1" si="238"/>
        <v>0</v>
      </c>
      <c r="CV715" s="35">
        <f t="shared" ca="1" si="236"/>
        <v>0</v>
      </c>
      <c r="CW715" s="38">
        <f t="shared" ca="1" si="236"/>
        <v>0</v>
      </c>
      <c r="CX715" s="38">
        <f t="shared" ca="1" si="236"/>
        <v>0</v>
      </c>
      <c r="CY715" s="38">
        <f t="shared" ca="1" si="236"/>
        <v>0</v>
      </c>
      <c r="CZ715" s="39">
        <f t="shared" ca="1" si="236"/>
        <v>0</v>
      </c>
      <c r="DA715" s="35"/>
    </row>
    <row r="716" spans="4:105" x14ac:dyDescent="0.3">
      <c r="D716" s="19"/>
      <c r="E716" s="19"/>
      <c r="F716" s="21"/>
      <c r="G716" s="21"/>
      <c r="H716" s="21"/>
      <c r="I716" s="19"/>
      <c r="J716" s="19"/>
      <c r="K716" s="21"/>
      <c r="L716" s="21"/>
      <c r="M716" s="22"/>
      <c r="N716" s="22"/>
      <c r="O716" s="19"/>
      <c r="P716" s="21"/>
      <c r="Q716" s="62" t="str">
        <f>'Cutting Rules'!AD716</f>
        <v>0------------</v>
      </c>
      <c r="R716" s="23"/>
      <c r="S716" s="24"/>
      <c r="T716" s="78" t="s">
        <v>547</v>
      </c>
      <c r="U716" s="19"/>
      <c r="V716" s="25"/>
      <c r="W716" s="26"/>
      <c r="X716" s="27"/>
      <c r="Y716" s="47"/>
      <c r="Z716" s="121" t="str">
        <f>IFERROR(VLOOKUP(E716,[1]route!$E$3:$BL$10005,59,0),"")&amp;IFERROR(VLOOKUP(E716,[1]route!$E$3:$BL$10005,60,0),"")</f>
        <v/>
      </c>
      <c r="AA716" s="28">
        <f t="shared" si="240"/>
        <v>0</v>
      </c>
      <c r="AB716" s="77">
        <f t="shared" si="241"/>
        <v>0</v>
      </c>
      <c r="AC716" s="4">
        <f t="shared" si="239"/>
        <v>1</v>
      </c>
      <c r="AD716" s="29">
        <v>0</v>
      </c>
      <c r="AE716" s="30">
        <f ca="1">SUMIF([1]route!$E$3:$E$10005,E716,[1]!Table1[1])</f>
        <v>0</v>
      </c>
      <c r="AF716" s="30">
        <f ca="1">SUMIF([1]route!$E$3:$E$10005,E716,[1]!Table1[2])</f>
        <v>0</v>
      </c>
      <c r="AG716" s="30">
        <f ca="1">SUMIF([1]route!$E$3:$E$10005,E716,[1]!Table1[3])</f>
        <v>0</v>
      </c>
      <c r="AH716" s="30">
        <f ca="1">SUMIF([1]route!$E$3:$E$10005,E716,[1]!Table1[4])</f>
        <v>0</v>
      </c>
      <c r="AI716" s="30">
        <f ca="1">SUMIF([1]route!$E$3:$E$10005,E716,[1]!Table1[5])</f>
        <v>0</v>
      </c>
      <c r="AJ716" s="30">
        <f ca="1">SUMIF([1]route!$E$3:$E$10005,E716,[1]!Table1[6])</f>
        <v>0</v>
      </c>
      <c r="AK716" s="30">
        <f ca="1">SUMIF([1]route!$E$3:$E$10005,E716,[1]!Table1[7])</f>
        <v>0</v>
      </c>
      <c r="AL716" s="30">
        <f ca="1">SUMIF([1]route!$E$3:$E$10005,E716,[1]!Table1[8])</f>
        <v>0</v>
      </c>
      <c r="AM716" s="30">
        <f ca="1">SUMIF([1]route!$E$3:$E$10005,E716,[1]!Table1[9])</f>
        <v>0</v>
      </c>
      <c r="AN716" s="30">
        <f ca="1">SUMIF([1]route!$E$3:$E$10005,E716,[1]!Table1[10])</f>
        <v>0</v>
      </c>
      <c r="AO716" s="30">
        <f ca="1">SUMIF([1]route!$E$3:$E$10005,E716,[1]!Table1[11])</f>
        <v>0</v>
      </c>
      <c r="AP716" s="30">
        <f ca="1">SUMIF([1]route!$E$3:$E$10005,E716,[1]!Table1[12])</f>
        <v>0</v>
      </c>
      <c r="AQ716" s="30">
        <f ca="1">SUMIF([1]route!$E$3:$E$10005,E716,[1]!Table1[13])</f>
        <v>0</v>
      </c>
      <c r="AR716" s="30">
        <f ca="1">SUMIF([1]route!$E$3:$E$10005,E716,[1]!Table1[14])</f>
        <v>0</v>
      </c>
      <c r="AS716" s="30">
        <f ca="1">SUMIF([1]route!$E$3:$E$10005,E716,[1]!Table1[15])</f>
        <v>0</v>
      </c>
      <c r="AT716" s="30">
        <f ca="1">SUMIF([1]route!$E$3:$E$10005,E716,[1]!Table1[16])</f>
        <v>0</v>
      </c>
      <c r="AU716" s="30">
        <f ca="1">SUMIF([1]route!$E$3:$E$10005,E716,[1]!Table1[17])</f>
        <v>0</v>
      </c>
      <c r="AV716" s="30">
        <f ca="1">SUMIF([1]route!$E$3:$E$10005,E716,[1]!Table1[18])</f>
        <v>0</v>
      </c>
      <c r="AW716" s="30">
        <f ca="1">SUMIF([1]route!$E$3:$E$10005,E716,[1]!Table1[19])</f>
        <v>0</v>
      </c>
      <c r="AX716" s="30">
        <f ca="1">SUMIF([1]route!$E$3:$E$10005,E716,[1]!Table1[20])</f>
        <v>0</v>
      </c>
      <c r="AY716" s="30">
        <f ca="1">SUMIF([1]route!$E$3:$E$10005,E716,[1]!Table1[21])</f>
        <v>0</v>
      </c>
      <c r="AZ716" s="30">
        <f ca="1">SUMIF([1]route!$E$3:$E$10005,E716,[1]!Table1[22])</f>
        <v>0</v>
      </c>
      <c r="BA716" s="30">
        <f ca="1">SUMIF([1]route!$E$3:$E$10005,E716,[1]!Table1[23])</f>
        <v>0</v>
      </c>
      <c r="BB716" s="30">
        <f ca="1">SUMIF([1]route!$E$3:$E$10005,E716,[1]!Table1[24])</f>
        <v>0</v>
      </c>
      <c r="BC716" s="30">
        <f ca="1">SUMIF([1]route!$E$3:$E$10005,E716,[1]!Table1[25])</f>
        <v>0</v>
      </c>
      <c r="BD716" s="30">
        <f ca="1">SUMIF([1]route!$E$3:$E$10005,E716,[1]!Table1[26])</f>
        <v>0</v>
      </c>
      <c r="BE716" s="30">
        <f ca="1">SUMIF([1]route!$E$3:$E$10005,E716,[1]!Table1[27])</f>
        <v>0</v>
      </c>
      <c r="BF716" s="30">
        <f ca="1">SUMIF([1]route!$E$3:$E$10005,E716,[1]!Table1[28])</f>
        <v>0</v>
      </c>
      <c r="BG716" s="30">
        <f ca="1">SUMIF([1]route!$E$3:$E$10005,E716,[1]!Table1[29])</f>
        <v>0</v>
      </c>
      <c r="BH716" s="30">
        <f ca="1">SUMIF([1]route!$E$3:$E$10005,E716,[1]!Table1[30])</f>
        <v>0</v>
      </c>
      <c r="BI716" s="30">
        <f ca="1">SUMIF([1]route!$E$3:$E$10005,E716,[1]!Table1[31])</f>
        <v>0</v>
      </c>
      <c r="BJ716" s="30">
        <f ca="1">SUMIF([1]route!$E$3:$E$10005,E716,[1]!Table1[Remain PO])</f>
        <v>0</v>
      </c>
      <c r="BK716" s="31">
        <f ca="1">SUMIF([1]route!$E$3:$E$10005,E716,[1]!Table1[N+1])</f>
        <v>0</v>
      </c>
      <c r="BL716" s="31">
        <f ca="1">SUMIF([1]route!$E$3:$E$10005,E716,[1]!Table1[N+2])</f>
        <v>0</v>
      </c>
      <c r="BM716" s="31">
        <f ca="1">SUMIF([1]route!$E$3:$E$10005,E716,[1]!Table1[N+3])</f>
        <v>0</v>
      </c>
      <c r="BN716" s="32">
        <f ca="1">SUMIF([1]route!$E$3:$E$10005,E716,[1]!Table1[N+4])</f>
        <v>0</v>
      </c>
      <c r="BP716" s="37">
        <f t="shared" si="242"/>
        <v>0</v>
      </c>
      <c r="BQ716" s="35">
        <f t="shared" ca="1" si="235"/>
        <v>0</v>
      </c>
      <c r="BR716" s="35">
        <f t="shared" ca="1" si="235"/>
        <v>0</v>
      </c>
      <c r="BS716" s="35">
        <f t="shared" ca="1" si="235"/>
        <v>0</v>
      </c>
      <c r="BT716" s="35">
        <f t="shared" ca="1" si="235"/>
        <v>0</v>
      </c>
      <c r="BU716" s="35">
        <f t="shared" ca="1" si="235"/>
        <v>0</v>
      </c>
      <c r="BV716" s="35">
        <f t="shared" ca="1" si="235"/>
        <v>0</v>
      </c>
      <c r="BW716" s="35">
        <f t="shared" ca="1" si="237"/>
        <v>0</v>
      </c>
      <c r="BX716" s="35">
        <f t="shared" ca="1" si="237"/>
        <v>0</v>
      </c>
      <c r="BY716" s="35">
        <f t="shared" ca="1" si="237"/>
        <v>0</v>
      </c>
      <c r="BZ716" s="35">
        <f t="shared" ca="1" si="237"/>
        <v>0</v>
      </c>
      <c r="CA716" s="35">
        <f t="shared" ca="1" si="237"/>
        <v>0</v>
      </c>
      <c r="CB716" s="35">
        <f t="shared" ca="1" si="237"/>
        <v>0</v>
      </c>
      <c r="CC716" s="35">
        <f t="shared" ca="1" si="237"/>
        <v>0</v>
      </c>
      <c r="CD716" s="35">
        <f t="shared" ca="1" si="237"/>
        <v>0</v>
      </c>
      <c r="CE716" s="35">
        <f t="shared" ca="1" si="237"/>
        <v>0</v>
      </c>
      <c r="CF716" s="35">
        <f t="shared" ca="1" si="237"/>
        <v>0</v>
      </c>
      <c r="CG716" s="35">
        <f t="shared" ca="1" si="237"/>
        <v>0</v>
      </c>
      <c r="CH716" s="35">
        <f t="shared" ca="1" si="237"/>
        <v>0</v>
      </c>
      <c r="CI716" s="35">
        <f t="shared" ca="1" si="243"/>
        <v>0</v>
      </c>
      <c r="CJ716" s="35">
        <f t="shared" ca="1" si="243"/>
        <v>0</v>
      </c>
      <c r="CK716" s="35">
        <f t="shared" ca="1" si="243"/>
        <v>0</v>
      </c>
      <c r="CL716" s="35">
        <f t="shared" ca="1" si="243"/>
        <v>0</v>
      </c>
      <c r="CM716" s="35">
        <f t="shared" ca="1" si="243"/>
        <v>0</v>
      </c>
      <c r="CN716" s="35">
        <f t="shared" ca="1" si="243"/>
        <v>0</v>
      </c>
      <c r="CO716" s="35">
        <f t="shared" ca="1" si="238"/>
        <v>0</v>
      </c>
      <c r="CP716" s="35">
        <f t="shared" ca="1" si="238"/>
        <v>0</v>
      </c>
      <c r="CQ716" s="35">
        <f t="shared" ca="1" si="238"/>
        <v>0</v>
      </c>
      <c r="CR716" s="35">
        <f t="shared" ca="1" si="238"/>
        <v>0</v>
      </c>
      <c r="CS716" s="35">
        <f t="shared" ca="1" si="238"/>
        <v>0</v>
      </c>
      <c r="CT716" s="35">
        <f t="shared" ca="1" si="238"/>
        <v>0</v>
      </c>
      <c r="CU716" s="35">
        <f t="shared" ca="1" si="238"/>
        <v>0</v>
      </c>
      <c r="CV716" s="35">
        <f t="shared" ca="1" si="236"/>
        <v>0</v>
      </c>
      <c r="CW716" s="38">
        <f t="shared" ca="1" si="236"/>
        <v>0</v>
      </c>
      <c r="CX716" s="38">
        <f t="shared" ca="1" si="236"/>
        <v>0</v>
      </c>
      <c r="CY716" s="38">
        <f t="shared" ca="1" si="236"/>
        <v>0</v>
      </c>
      <c r="CZ716" s="39">
        <f t="shared" ca="1" si="236"/>
        <v>0</v>
      </c>
      <c r="DA716" s="35"/>
    </row>
    <row r="717" spans="4:105" x14ac:dyDescent="0.3">
      <c r="D717" s="19"/>
      <c r="E717" s="19"/>
      <c r="F717" s="21"/>
      <c r="G717" s="21"/>
      <c r="H717" s="21"/>
      <c r="I717" s="19"/>
      <c r="J717" s="19"/>
      <c r="K717" s="21"/>
      <c r="L717" s="21"/>
      <c r="M717" s="22"/>
      <c r="N717" s="22"/>
      <c r="O717" s="19"/>
      <c r="P717" s="21"/>
      <c r="Q717" s="62" t="str">
        <f>'Cutting Rules'!AD717</f>
        <v>0------------</v>
      </c>
      <c r="R717" s="23"/>
      <c r="S717" s="24"/>
      <c r="T717" s="78" t="s">
        <v>547</v>
      </c>
      <c r="U717" s="19"/>
      <c r="V717" s="25"/>
      <c r="W717" s="26"/>
      <c r="X717" s="27"/>
      <c r="Y717" s="47"/>
      <c r="Z717" s="121" t="str">
        <f>IFERROR(VLOOKUP(E717,[1]route!$E$3:$BL$10005,59,0),"")&amp;IFERROR(VLOOKUP(E717,[1]route!$E$3:$BL$10005,60,0),"")</f>
        <v/>
      </c>
      <c r="AA717" s="28">
        <f t="shared" si="240"/>
        <v>0</v>
      </c>
      <c r="AB717" s="77">
        <f t="shared" si="241"/>
        <v>0</v>
      </c>
      <c r="AC717" s="4">
        <f t="shared" si="239"/>
        <v>1</v>
      </c>
      <c r="AD717" s="29">
        <v>0</v>
      </c>
      <c r="AE717" s="30">
        <f ca="1">SUMIF([1]route!$E$3:$E$10005,E717,[1]!Table1[1])</f>
        <v>0</v>
      </c>
      <c r="AF717" s="30">
        <f ca="1">SUMIF([1]route!$E$3:$E$10005,E717,[1]!Table1[2])</f>
        <v>0</v>
      </c>
      <c r="AG717" s="30">
        <f ca="1">SUMIF([1]route!$E$3:$E$10005,E717,[1]!Table1[3])</f>
        <v>0</v>
      </c>
      <c r="AH717" s="30">
        <f ca="1">SUMIF([1]route!$E$3:$E$10005,E717,[1]!Table1[4])</f>
        <v>0</v>
      </c>
      <c r="AI717" s="30">
        <f ca="1">SUMIF([1]route!$E$3:$E$10005,E717,[1]!Table1[5])</f>
        <v>0</v>
      </c>
      <c r="AJ717" s="30">
        <f ca="1">SUMIF([1]route!$E$3:$E$10005,E717,[1]!Table1[6])</f>
        <v>0</v>
      </c>
      <c r="AK717" s="30">
        <f ca="1">SUMIF([1]route!$E$3:$E$10005,E717,[1]!Table1[7])</f>
        <v>0</v>
      </c>
      <c r="AL717" s="30">
        <f ca="1">SUMIF([1]route!$E$3:$E$10005,E717,[1]!Table1[8])</f>
        <v>0</v>
      </c>
      <c r="AM717" s="30">
        <f ca="1">SUMIF([1]route!$E$3:$E$10005,E717,[1]!Table1[9])</f>
        <v>0</v>
      </c>
      <c r="AN717" s="30">
        <f ca="1">SUMIF([1]route!$E$3:$E$10005,E717,[1]!Table1[10])</f>
        <v>0</v>
      </c>
      <c r="AO717" s="30">
        <f ca="1">SUMIF([1]route!$E$3:$E$10005,E717,[1]!Table1[11])</f>
        <v>0</v>
      </c>
      <c r="AP717" s="30">
        <f ca="1">SUMIF([1]route!$E$3:$E$10005,E717,[1]!Table1[12])</f>
        <v>0</v>
      </c>
      <c r="AQ717" s="30">
        <f ca="1">SUMIF([1]route!$E$3:$E$10005,E717,[1]!Table1[13])</f>
        <v>0</v>
      </c>
      <c r="AR717" s="30">
        <f ca="1">SUMIF([1]route!$E$3:$E$10005,E717,[1]!Table1[14])</f>
        <v>0</v>
      </c>
      <c r="AS717" s="30">
        <f ca="1">SUMIF([1]route!$E$3:$E$10005,E717,[1]!Table1[15])</f>
        <v>0</v>
      </c>
      <c r="AT717" s="30">
        <f ca="1">SUMIF([1]route!$E$3:$E$10005,E717,[1]!Table1[16])</f>
        <v>0</v>
      </c>
      <c r="AU717" s="30">
        <f ca="1">SUMIF([1]route!$E$3:$E$10005,E717,[1]!Table1[17])</f>
        <v>0</v>
      </c>
      <c r="AV717" s="30">
        <f ca="1">SUMIF([1]route!$E$3:$E$10005,E717,[1]!Table1[18])</f>
        <v>0</v>
      </c>
      <c r="AW717" s="30">
        <f ca="1">SUMIF([1]route!$E$3:$E$10005,E717,[1]!Table1[19])</f>
        <v>0</v>
      </c>
      <c r="AX717" s="30">
        <f ca="1">SUMIF([1]route!$E$3:$E$10005,E717,[1]!Table1[20])</f>
        <v>0</v>
      </c>
      <c r="AY717" s="30">
        <f ca="1">SUMIF([1]route!$E$3:$E$10005,E717,[1]!Table1[21])</f>
        <v>0</v>
      </c>
      <c r="AZ717" s="30">
        <f ca="1">SUMIF([1]route!$E$3:$E$10005,E717,[1]!Table1[22])</f>
        <v>0</v>
      </c>
      <c r="BA717" s="30">
        <f ca="1">SUMIF([1]route!$E$3:$E$10005,E717,[1]!Table1[23])</f>
        <v>0</v>
      </c>
      <c r="BB717" s="30">
        <f ca="1">SUMIF([1]route!$E$3:$E$10005,E717,[1]!Table1[24])</f>
        <v>0</v>
      </c>
      <c r="BC717" s="30">
        <f ca="1">SUMIF([1]route!$E$3:$E$10005,E717,[1]!Table1[25])</f>
        <v>0</v>
      </c>
      <c r="BD717" s="30">
        <f ca="1">SUMIF([1]route!$E$3:$E$10005,E717,[1]!Table1[26])</f>
        <v>0</v>
      </c>
      <c r="BE717" s="30">
        <f ca="1">SUMIF([1]route!$E$3:$E$10005,E717,[1]!Table1[27])</f>
        <v>0</v>
      </c>
      <c r="BF717" s="30">
        <f ca="1">SUMIF([1]route!$E$3:$E$10005,E717,[1]!Table1[28])</f>
        <v>0</v>
      </c>
      <c r="BG717" s="30">
        <f ca="1">SUMIF([1]route!$E$3:$E$10005,E717,[1]!Table1[29])</f>
        <v>0</v>
      </c>
      <c r="BH717" s="30">
        <f ca="1">SUMIF([1]route!$E$3:$E$10005,E717,[1]!Table1[30])</f>
        <v>0</v>
      </c>
      <c r="BI717" s="30">
        <f ca="1">SUMIF([1]route!$E$3:$E$10005,E717,[1]!Table1[31])</f>
        <v>0</v>
      </c>
      <c r="BJ717" s="30">
        <f ca="1">SUMIF([1]route!$E$3:$E$10005,E717,[1]!Table1[Remain PO])</f>
        <v>0</v>
      </c>
      <c r="BK717" s="31">
        <f ca="1">SUMIF([1]route!$E$3:$E$10005,E717,[1]!Table1[N+1])</f>
        <v>0</v>
      </c>
      <c r="BL717" s="31">
        <f ca="1">SUMIF([1]route!$E$3:$E$10005,E717,[1]!Table1[N+2])</f>
        <v>0</v>
      </c>
      <c r="BM717" s="31">
        <f ca="1">SUMIF([1]route!$E$3:$E$10005,E717,[1]!Table1[N+3])</f>
        <v>0</v>
      </c>
      <c r="BN717" s="32">
        <f ca="1">SUMIF([1]route!$E$3:$E$10005,E717,[1]!Table1[N+4])</f>
        <v>0</v>
      </c>
      <c r="BP717" s="37">
        <f t="shared" si="242"/>
        <v>0</v>
      </c>
      <c r="BQ717" s="35">
        <f t="shared" ca="1" si="235"/>
        <v>0</v>
      </c>
      <c r="BR717" s="35">
        <f t="shared" ca="1" si="235"/>
        <v>0</v>
      </c>
      <c r="BS717" s="35">
        <f t="shared" ca="1" si="235"/>
        <v>0</v>
      </c>
      <c r="BT717" s="35">
        <f t="shared" ca="1" si="235"/>
        <v>0</v>
      </c>
      <c r="BU717" s="35">
        <f t="shared" ca="1" si="235"/>
        <v>0</v>
      </c>
      <c r="BV717" s="35">
        <f t="shared" ca="1" si="235"/>
        <v>0</v>
      </c>
      <c r="BW717" s="35">
        <f t="shared" ca="1" si="237"/>
        <v>0</v>
      </c>
      <c r="BX717" s="35">
        <f t="shared" ca="1" si="237"/>
        <v>0</v>
      </c>
      <c r="BY717" s="35">
        <f t="shared" ca="1" si="237"/>
        <v>0</v>
      </c>
      <c r="BZ717" s="35">
        <f t="shared" ca="1" si="237"/>
        <v>0</v>
      </c>
      <c r="CA717" s="35">
        <f t="shared" ca="1" si="237"/>
        <v>0</v>
      </c>
      <c r="CB717" s="35">
        <f t="shared" ca="1" si="237"/>
        <v>0</v>
      </c>
      <c r="CC717" s="35">
        <f t="shared" ca="1" si="237"/>
        <v>0</v>
      </c>
      <c r="CD717" s="35">
        <f t="shared" ca="1" si="237"/>
        <v>0</v>
      </c>
      <c r="CE717" s="35">
        <f t="shared" ca="1" si="237"/>
        <v>0</v>
      </c>
      <c r="CF717" s="35">
        <f t="shared" ca="1" si="237"/>
        <v>0</v>
      </c>
      <c r="CG717" s="35">
        <f t="shared" ca="1" si="237"/>
        <v>0</v>
      </c>
      <c r="CH717" s="35">
        <f t="shared" ca="1" si="237"/>
        <v>0</v>
      </c>
      <c r="CI717" s="35">
        <f t="shared" ca="1" si="243"/>
        <v>0</v>
      </c>
      <c r="CJ717" s="35">
        <f t="shared" ca="1" si="243"/>
        <v>0</v>
      </c>
      <c r="CK717" s="35">
        <f t="shared" ca="1" si="243"/>
        <v>0</v>
      </c>
      <c r="CL717" s="35">
        <f t="shared" ca="1" si="243"/>
        <v>0</v>
      </c>
      <c r="CM717" s="35">
        <f t="shared" ca="1" si="243"/>
        <v>0</v>
      </c>
      <c r="CN717" s="35">
        <f t="shared" ca="1" si="243"/>
        <v>0</v>
      </c>
      <c r="CO717" s="35">
        <f t="shared" ca="1" si="238"/>
        <v>0</v>
      </c>
      <c r="CP717" s="35">
        <f t="shared" ca="1" si="238"/>
        <v>0</v>
      </c>
      <c r="CQ717" s="35">
        <f t="shared" ca="1" si="238"/>
        <v>0</v>
      </c>
      <c r="CR717" s="35">
        <f t="shared" ca="1" si="238"/>
        <v>0</v>
      </c>
      <c r="CS717" s="35">
        <f t="shared" ca="1" si="238"/>
        <v>0</v>
      </c>
      <c r="CT717" s="35">
        <f t="shared" ca="1" si="238"/>
        <v>0</v>
      </c>
      <c r="CU717" s="35">
        <f t="shared" ca="1" si="238"/>
        <v>0</v>
      </c>
      <c r="CV717" s="35">
        <f t="shared" ca="1" si="236"/>
        <v>0</v>
      </c>
      <c r="CW717" s="38">
        <f t="shared" ca="1" si="236"/>
        <v>0</v>
      </c>
      <c r="CX717" s="38">
        <f t="shared" ca="1" si="236"/>
        <v>0</v>
      </c>
      <c r="CY717" s="38">
        <f t="shared" ca="1" si="236"/>
        <v>0</v>
      </c>
      <c r="CZ717" s="39">
        <f t="shared" ca="1" si="236"/>
        <v>0</v>
      </c>
      <c r="DA717" s="35"/>
    </row>
    <row r="718" spans="4:105" x14ac:dyDescent="0.3">
      <c r="D718" s="19"/>
      <c r="E718" s="19"/>
      <c r="F718" s="21"/>
      <c r="G718" s="21"/>
      <c r="H718" s="21"/>
      <c r="I718" s="19"/>
      <c r="J718" s="19"/>
      <c r="K718" s="21"/>
      <c r="L718" s="21"/>
      <c r="M718" s="22"/>
      <c r="N718" s="22"/>
      <c r="O718" s="19"/>
      <c r="P718" s="21"/>
      <c r="Q718" s="62" t="str">
        <f>'Cutting Rules'!AD718</f>
        <v>0------------</v>
      </c>
      <c r="R718" s="23"/>
      <c r="S718" s="24"/>
      <c r="T718" s="78" t="s">
        <v>547</v>
      </c>
      <c r="U718" s="19"/>
      <c r="V718" s="25"/>
      <c r="W718" s="26"/>
      <c r="X718" s="27"/>
      <c r="Y718" s="47"/>
      <c r="Z718" s="121" t="str">
        <f>IFERROR(VLOOKUP(E718,[1]route!$E$3:$BL$10005,59,0),"")&amp;IFERROR(VLOOKUP(E718,[1]route!$E$3:$BL$10005,60,0),"")</f>
        <v/>
      </c>
      <c r="AA718" s="28">
        <f t="shared" si="240"/>
        <v>0</v>
      </c>
      <c r="AB718" s="77">
        <f t="shared" si="241"/>
        <v>0</v>
      </c>
      <c r="AC718" s="4">
        <f t="shared" si="239"/>
        <v>1</v>
      </c>
      <c r="AD718" s="29">
        <v>0</v>
      </c>
      <c r="AE718" s="30">
        <f ca="1">SUMIF([1]route!$E$3:$E$10005,E718,[1]!Table1[1])</f>
        <v>0</v>
      </c>
      <c r="AF718" s="30">
        <f ca="1">SUMIF([1]route!$E$3:$E$10005,E718,[1]!Table1[2])</f>
        <v>0</v>
      </c>
      <c r="AG718" s="30">
        <f ca="1">SUMIF([1]route!$E$3:$E$10005,E718,[1]!Table1[3])</f>
        <v>0</v>
      </c>
      <c r="AH718" s="30">
        <f ca="1">SUMIF([1]route!$E$3:$E$10005,E718,[1]!Table1[4])</f>
        <v>0</v>
      </c>
      <c r="AI718" s="30">
        <f ca="1">SUMIF([1]route!$E$3:$E$10005,E718,[1]!Table1[5])</f>
        <v>0</v>
      </c>
      <c r="AJ718" s="30">
        <f ca="1">SUMIF([1]route!$E$3:$E$10005,E718,[1]!Table1[6])</f>
        <v>0</v>
      </c>
      <c r="AK718" s="30">
        <f ca="1">SUMIF([1]route!$E$3:$E$10005,E718,[1]!Table1[7])</f>
        <v>0</v>
      </c>
      <c r="AL718" s="30">
        <f ca="1">SUMIF([1]route!$E$3:$E$10005,E718,[1]!Table1[8])</f>
        <v>0</v>
      </c>
      <c r="AM718" s="30">
        <f ca="1">SUMIF([1]route!$E$3:$E$10005,E718,[1]!Table1[9])</f>
        <v>0</v>
      </c>
      <c r="AN718" s="30">
        <f ca="1">SUMIF([1]route!$E$3:$E$10005,E718,[1]!Table1[10])</f>
        <v>0</v>
      </c>
      <c r="AO718" s="30">
        <f ca="1">SUMIF([1]route!$E$3:$E$10005,E718,[1]!Table1[11])</f>
        <v>0</v>
      </c>
      <c r="AP718" s="30">
        <f ca="1">SUMIF([1]route!$E$3:$E$10005,E718,[1]!Table1[12])</f>
        <v>0</v>
      </c>
      <c r="AQ718" s="30">
        <f ca="1">SUMIF([1]route!$E$3:$E$10005,E718,[1]!Table1[13])</f>
        <v>0</v>
      </c>
      <c r="AR718" s="30">
        <f ca="1">SUMIF([1]route!$E$3:$E$10005,E718,[1]!Table1[14])</f>
        <v>0</v>
      </c>
      <c r="AS718" s="30">
        <f ca="1">SUMIF([1]route!$E$3:$E$10005,E718,[1]!Table1[15])</f>
        <v>0</v>
      </c>
      <c r="AT718" s="30">
        <f ca="1">SUMIF([1]route!$E$3:$E$10005,E718,[1]!Table1[16])</f>
        <v>0</v>
      </c>
      <c r="AU718" s="30">
        <f ca="1">SUMIF([1]route!$E$3:$E$10005,E718,[1]!Table1[17])</f>
        <v>0</v>
      </c>
      <c r="AV718" s="30">
        <f ca="1">SUMIF([1]route!$E$3:$E$10005,E718,[1]!Table1[18])</f>
        <v>0</v>
      </c>
      <c r="AW718" s="30">
        <f ca="1">SUMIF([1]route!$E$3:$E$10005,E718,[1]!Table1[19])</f>
        <v>0</v>
      </c>
      <c r="AX718" s="30">
        <f ca="1">SUMIF([1]route!$E$3:$E$10005,E718,[1]!Table1[20])</f>
        <v>0</v>
      </c>
      <c r="AY718" s="30">
        <f ca="1">SUMIF([1]route!$E$3:$E$10005,E718,[1]!Table1[21])</f>
        <v>0</v>
      </c>
      <c r="AZ718" s="30">
        <f ca="1">SUMIF([1]route!$E$3:$E$10005,E718,[1]!Table1[22])</f>
        <v>0</v>
      </c>
      <c r="BA718" s="30">
        <f ca="1">SUMIF([1]route!$E$3:$E$10005,E718,[1]!Table1[23])</f>
        <v>0</v>
      </c>
      <c r="BB718" s="30">
        <f ca="1">SUMIF([1]route!$E$3:$E$10005,E718,[1]!Table1[24])</f>
        <v>0</v>
      </c>
      <c r="BC718" s="30">
        <f ca="1">SUMIF([1]route!$E$3:$E$10005,E718,[1]!Table1[25])</f>
        <v>0</v>
      </c>
      <c r="BD718" s="30">
        <f ca="1">SUMIF([1]route!$E$3:$E$10005,E718,[1]!Table1[26])</f>
        <v>0</v>
      </c>
      <c r="BE718" s="30">
        <f ca="1">SUMIF([1]route!$E$3:$E$10005,E718,[1]!Table1[27])</f>
        <v>0</v>
      </c>
      <c r="BF718" s="30">
        <f ca="1">SUMIF([1]route!$E$3:$E$10005,E718,[1]!Table1[28])</f>
        <v>0</v>
      </c>
      <c r="BG718" s="30">
        <f ca="1">SUMIF([1]route!$E$3:$E$10005,E718,[1]!Table1[29])</f>
        <v>0</v>
      </c>
      <c r="BH718" s="30">
        <f ca="1">SUMIF([1]route!$E$3:$E$10005,E718,[1]!Table1[30])</f>
        <v>0</v>
      </c>
      <c r="BI718" s="30">
        <f ca="1">SUMIF([1]route!$E$3:$E$10005,E718,[1]!Table1[31])</f>
        <v>0</v>
      </c>
      <c r="BJ718" s="30">
        <f ca="1">SUMIF([1]route!$E$3:$E$10005,E718,[1]!Table1[Remain PO])</f>
        <v>0</v>
      </c>
      <c r="BK718" s="31">
        <f ca="1">SUMIF([1]route!$E$3:$E$10005,E718,[1]!Table1[N+1])</f>
        <v>0</v>
      </c>
      <c r="BL718" s="31">
        <f ca="1">SUMIF([1]route!$E$3:$E$10005,E718,[1]!Table1[N+2])</f>
        <v>0</v>
      </c>
      <c r="BM718" s="31">
        <f ca="1">SUMIF([1]route!$E$3:$E$10005,E718,[1]!Table1[N+3])</f>
        <v>0</v>
      </c>
      <c r="BN718" s="32">
        <f ca="1">SUMIF([1]route!$E$3:$E$10005,E718,[1]!Table1[N+4])</f>
        <v>0</v>
      </c>
      <c r="BP718" s="37">
        <f t="shared" si="242"/>
        <v>0</v>
      </c>
      <c r="BQ718" s="35">
        <f t="shared" ca="1" si="235"/>
        <v>0</v>
      </c>
      <c r="BR718" s="35">
        <f t="shared" ca="1" si="235"/>
        <v>0</v>
      </c>
      <c r="BS718" s="35">
        <f t="shared" ca="1" si="235"/>
        <v>0</v>
      </c>
      <c r="BT718" s="35">
        <f t="shared" ca="1" si="235"/>
        <v>0</v>
      </c>
      <c r="BU718" s="35">
        <f t="shared" ca="1" si="235"/>
        <v>0</v>
      </c>
      <c r="BV718" s="35">
        <f t="shared" ca="1" si="235"/>
        <v>0</v>
      </c>
      <c r="BW718" s="35">
        <f t="shared" ca="1" si="237"/>
        <v>0</v>
      </c>
      <c r="BX718" s="35">
        <f t="shared" ca="1" si="237"/>
        <v>0</v>
      </c>
      <c r="BY718" s="35">
        <f t="shared" ca="1" si="237"/>
        <v>0</v>
      </c>
      <c r="BZ718" s="35">
        <f t="shared" ca="1" si="237"/>
        <v>0</v>
      </c>
      <c r="CA718" s="35">
        <f t="shared" ca="1" si="237"/>
        <v>0</v>
      </c>
      <c r="CB718" s="35">
        <f t="shared" ca="1" si="237"/>
        <v>0</v>
      </c>
      <c r="CC718" s="35">
        <f t="shared" ca="1" si="237"/>
        <v>0</v>
      </c>
      <c r="CD718" s="35">
        <f t="shared" ca="1" si="237"/>
        <v>0</v>
      </c>
      <c r="CE718" s="35">
        <f t="shared" ca="1" si="237"/>
        <v>0</v>
      </c>
      <c r="CF718" s="35">
        <f t="shared" ca="1" si="237"/>
        <v>0</v>
      </c>
      <c r="CG718" s="35">
        <f t="shared" ca="1" si="237"/>
        <v>0</v>
      </c>
      <c r="CH718" s="35">
        <f t="shared" ca="1" si="237"/>
        <v>0</v>
      </c>
      <c r="CI718" s="35">
        <f t="shared" ca="1" si="243"/>
        <v>0</v>
      </c>
      <c r="CJ718" s="35">
        <f t="shared" ca="1" si="243"/>
        <v>0</v>
      </c>
      <c r="CK718" s="35">
        <f t="shared" ca="1" si="243"/>
        <v>0</v>
      </c>
      <c r="CL718" s="35">
        <f t="shared" ca="1" si="243"/>
        <v>0</v>
      </c>
      <c r="CM718" s="35">
        <f t="shared" ca="1" si="243"/>
        <v>0</v>
      </c>
      <c r="CN718" s="35">
        <f t="shared" ca="1" si="243"/>
        <v>0</v>
      </c>
      <c r="CO718" s="35">
        <f t="shared" ca="1" si="238"/>
        <v>0</v>
      </c>
      <c r="CP718" s="35">
        <f t="shared" ca="1" si="238"/>
        <v>0</v>
      </c>
      <c r="CQ718" s="35">
        <f t="shared" ca="1" si="238"/>
        <v>0</v>
      </c>
      <c r="CR718" s="35">
        <f t="shared" ca="1" si="238"/>
        <v>0</v>
      </c>
      <c r="CS718" s="35">
        <f t="shared" ca="1" si="238"/>
        <v>0</v>
      </c>
      <c r="CT718" s="35">
        <f t="shared" ca="1" si="238"/>
        <v>0</v>
      </c>
      <c r="CU718" s="35">
        <f t="shared" ca="1" si="238"/>
        <v>0</v>
      </c>
      <c r="CV718" s="35">
        <f t="shared" ca="1" si="236"/>
        <v>0</v>
      </c>
      <c r="CW718" s="38">
        <f t="shared" ca="1" si="236"/>
        <v>0</v>
      </c>
      <c r="CX718" s="38">
        <f t="shared" ca="1" si="236"/>
        <v>0</v>
      </c>
      <c r="CY718" s="38">
        <f t="shared" ca="1" si="236"/>
        <v>0</v>
      </c>
      <c r="CZ718" s="39">
        <f t="shared" ca="1" si="236"/>
        <v>0</v>
      </c>
      <c r="DA718" s="35"/>
    </row>
    <row r="719" spans="4:105" x14ac:dyDescent="0.3">
      <c r="D719" s="19"/>
      <c r="E719" s="19"/>
      <c r="F719" s="21"/>
      <c r="G719" s="21"/>
      <c r="H719" s="21"/>
      <c r="I719" s="19"/>
      <c r="J719" s="19"/>
      <c r="K719" s="21"/>
      <c r="L719" s="21"/>
      <c r="M719" s="22"/>
      <c r="N719" s="22"/>
      <c r="O719" s="19"/>
      <c r="P719" s="21"/>
      <c r="Q719" s="62" t="str">
        <f>'Cutting Rules'!AD719</f>
        <v>0------------</v>
      </c>
      <c r="R719" s="23"/>
      <c r="S719" s="24"/>
      <c r="T719" s="78" t="s">
        <v>547</v>
      </c>
      <c r="U719" s="19"/>
      <c r="V719" s="25"/>
      <c r="W719" s="26"/>
      <c r="X719" s="27"/>
      <c r="Y719" s="47"/>
      <c r="Z719" s="121" t="str">
        <f>IFERROR(VLOOKUP(E719,[1]route!$E$3:$BL$10005,59,0),"")&amp;IFERROR(VLOOKUP(E719,[1]route!$E$3:$BL$10005,60,0),"")</f>
        <v/>
      </c>
      <c r="AA719" s="28">
        <f t="shared" si="240"/>
        <v>0</v>
      </c>
      <c r="AB719" s="77">
        <f t="shared" si="241"/>
        <v>0</v>
      </c>
      <c r="AC719" s="4">
        <f t="shared" si="239"/>
        <v>1</v>
      </c>
      <c r="AD719" s="29">
        <v>0</v>
      </c>
      <c r="AE719" s="30">
        <f ca="1">SUMIF([1]route!$E$3:$E$10005,E719,[1]!Table1[1])</f>
        <v>0</v>
      </c>
      <c r="AF719" s="30">
        <f ca="1">SUMIF([1]route!$E$3:$E$10005,E719,[1]!Table1[2])</f>
        <v>0</v>
      </c>
      <c r="AG719" s="30">
        <f ca="1">SUMIF([1]route!$E$3:$E$10005,E719,[1]!Table1[3])</f>
        <v>0</v>
      </c>
      <c r="AH719" s="30">
        <f ca="1">SUMIF([1]route!$E$3:$E$10005,E719,[1]!Table1[4])</f>
        <v>0</v>
      </c>
      <c r="AI719" s="30">
        <f ca="1">SUMIF([1]route!$E$3:$E$10005,E719,[1]!Table1[5])</f>
        <v>0</v>
      </c>
      <c r="AJ719" s="30">
        <f ca="1">SUMIF([1]route!$E$3:$E$10005,E719,[1]!Table1[6])</f>
        <v>0</v>
      </c>
      <c r="AK719" s="30">
        <f ca="1">SUMIF([1]route!$E$3:$E$10005,E719,[1]!Table1[7])</f>
        <v>0</v>
      </c>
      <c r="AL719" s="30">
        <f ca="1">SUMIF([1]route!$E$3:$E$10005,E719,[1]!Table1[8])</f>
        <v>0</v>
      </c>
      <c r="AM719" s="30">
        <f ca="1">SUMIF([1]route!$E$3:$E$10005,E719,[1]!Table1[9])</f>
        <v>0</v>
      </c>
      <c r="AN719" s="30">
        <f ca="1">SUMIF([1]route!$E$3:$E$10005,E719,[1]!Table1[10])</f>
        <v>0</v>
      </c>
      <c r="AO719" s="30">
        <f ca="1">SUMIF([1]route!$E$3:$E$10005,E719,[1]!Table1[11])</f>
        <v>0</v>
      </c>
      <c r="AP719" s="30">
        <f ca="1">SUMIF([1]route!$E$3:$E$10005,E719,[1]!Table1[12])</f>
        <v>0</v>
      </c>
      <c r="AQ719" s="30">
        <f ca="1">SUMIF([1]route!$E$3:$E$10005,E719,[1]!Table1[13])</f>
        <v>0</v>
      </c>
      <c r="AR719" s="30">
        <f ca="1">SUMIF([1]route!$E$3:$E$10005,E719,[1]!Table1[14])</f>
        <v>0</v>
      </c>
      <c r="AS719" s="30">
        <f ca="1">SUMIF([1]route!$E$3:$E$10005,E719,[1]!Table1[15])</f>
        <v>0</v>
      </c>
      <c r="AT719" s="30">
        <f ca="1">SUMIF([1]route!$E$3:$E$10005,E719,[1]!Table1[16])</f>
        <v>0</v>
      </c>
      <c r="AU719" s="30">
        <f ca="1">SUMIF([1]route!$E$3:$E$10005,E719,[1]!Table1[17])</f>
        <v>0</v>
      </c>
      <c r="AV719" s="30">
        <f ca="1">SUMIF([1]route!$E$3:$E$10005,E719,[1]!Table1[18])</f>
        <v>0</v>
      </c>
      <c r="AW719" s="30">
        <f ca="1">SUMIF([1]route!$E$3:$E$10005,E719,[1]!Table1[19])</f>
        <v>0</v>
      </c>
      <c r="AX719" s="30">
        <f ca="1">SUMIF([1]route!$E$3:$E$10005,E719,[1]!Table1[20])</f>
        <v>0</v>
      </c>
      <c r="AY719" s="30">
        <f ca="1">SUMIF([1]route!$E$3:$E$10005,E719,[1]!Table1[21])</f>
        <v>0</v>
      </c>
      <c r="AZ719" s="30">
        <f ca="1">SUMIF([1]route!$E$3:$E$10005,E719,[1]!Table1[22])</f>
        <v>0</v>
      </c>
      <c r="BA719" s="30">
        <f ca="1">SUMIF([1]route!$E$3:$E$10005,E719,[1]!Table1[23])</f>
        <v>0</v>
      </c>
      <c r="BB719" s="30">
        <f ca="1">SUMIF([1]route!$E$3:$E$10005,E719,[1]!Table1[24])</f>
        <v>0</v>
      </c>
      <c r="BC719" s="30">
        <f ca="1">SUMIF([1]route!$E$3:$E$10005,E719,[1]!Table1[25])</f>
        <v>0</v>
      </c>
      <c r="BD719" s="30">
        <f ca="1">SUMIF([1]route!$E$3:$E$10005,E719,[1]!Table1[26])</f>
        <v>0</v>
      </c>
      <c r="BE719" s="30">
        <f ca="1">SUMIF([1]route!$E$3:$E$10005,E719,[1]!Table1[27])</f>
        <v>0</v>
      </c>
      <c r="BF719" s="30">
        <f ca="1">SUMIF([1]route!$E$3:$E$10005,E719,[1]!Table1[28])</f>
        <v>0</v>
      </c>
      <c r="BG719" s="30">
        <f ca="1">SUMIF([1]route!$E$3:$E$10005,E719,[1]!Table1[29])</f>
        <v>0</v>
      </c>
      <c r="BH719" s="30">
        <f ca="1">SUMIF([1]route!$E$3:$E$10005,E719,[1]!Table1[30])</f>
        <v>0</v>
      </c>
      <c r="BI719" s="30">
        <f ca="1">SUMIF([1]route!$E$3:$E$10005,E719,[1]!Table1[31])</f>
        <v>0</v>
      </c>
      <c r="BJ719" s="30">
        <f ca="1">SUMIF([1]route!$E$3:$E$10005,E719,[1]!Table1[Remain PO])</f>
        <v>0</v>
      </c>
      <c r="BK719" s="31">
        <f ca="1">SUMIF([1]route!$E$3:$E$10005,E719,[1]!Table1[N+1])</f>
        <v>0</v>
      </c>
      <c r="BL719" s="31">
        <f ca="1">SUMIF([1]route!$E$3:$E$10005,E719,[1]!Table1[N+2])</f>
        <v>0</v>
      </c>
      <c r="BM719" s="31">
        <f ca="1">SUMIF([1]route!$E$3:$E$10005,E719,[1]!Table1[N+3])</f>
        <v>0</v>
      </c>
      <c r="BN719" s="32">
        <f ca="1">SUMIF([1]route!$E$3:$E$10005,E719,[1]!Table1[N+4])</f>
        <v>0</v>
      </c>
      <c r="BP719" s="37">
        <f t="shared" si="242"/>
        <v>0</v>
      </c>
      <c r="BQ719" s="35">
        <f t="shared" ca="1" si="235"/>
        <v>0</v>
      </c>
      <c r="BR719" s="35">
        <f t="shared" ca="1" si="235"/>
        <v>0</v>
      </c>
      <c r="BS719" s="35">
        <f t="shared" ca="1" si="235"/>
        <v>0</v>
      </c>
      <c r="BT719" s="35">
        <f t="shared" ca="1" si="235"/>
        <v>0</v>
      </c>
      <c r="BU719" s="35">
        <f t="shared" ca="1" si="235"/>
        <v>0</v>
      </c>
      <c r="BV719" s="35">
        <f t="shared" ca="1" si="235"/>
        <v>0</v>
      </c>
      <c r="BW719" s="35">
        <f t="shared" ca="1" si="237"/>
        <v>0</v>
      </c>
      <c r="BX719" s="35">
        <f t="shared" ca="1" si="237"/>
        <v>0</v>
      </c>
      <c r="BY719" s="35">
        <f t="shared" ca="1" si="237"/>
        <v>0</v>
      </c>
      <c r="BZ719" s="35">
        <f t="shared" ca="1" si="237"/>
        <v>0</v>
      </c>
      <c r="CA719" s="35">
        <f t="shared" ca="1" si="237"/>
        <v>0</v>
      </c>
      <c r="CB719" s="35">
        <f t="shared" ca="1" si="237"/>
        <v>0</v>
      </c>
      <c r="CC719" s="35">
        <f t="shared" ca="1" si="237"/>
        <v>0</v>
      </c>
      <c r="CD719" s="35">
        <f t="shared" ca="1" si="237"/>
        <v>0</v>
      </c>
      <c r="CE719" s="35">
        <f t="shared" ca="1" si="237"/>
        <v>0</v>
      </c>
      <c r="CF719" s="35">
        <f t="shared" ca="1" si="237"/>
        <v>0</v>
      </c>
      <c r="CG719" s="35">
        <f t="shared" ca="1" si="237"/>
        <v>0</v>
      </c>
      <c r="CH719" s="35">
        <f t="shared" ca="1" si="237"/>
        <v>0</v>
      </c>
      <c r="CI719" s="35">
        <f t="shared" ca="1" si="243"/>
        <v>0</v>
      </c>
      <c r="CJ719" s="35">
        <f t="shared" ca="1" si="243"/>
        <v>0</v>
      </c>
      <c r="CK719" s="35">
        <f t="shared" ca="1" si="243"/>
        <v>0</v>
      </c>
      <c r="CL719" s="35">
        <f t="shared" ca="1" si="243"/>
        <v>0</v>
      </c>
      <c r="CM719" s="35">
        <f t="shared" ca="1" si="243"/>
        <v>0</v>
      </c>
      <c r="CN719" s="35">
        <f t="shared" ca="1" si="243"/>
        <v>0</v>
      </c>
      <c r="CO719" s="35">
        <f t="shared" ca="1" si="238"/>
        <v>0</v>
      </c>
      <c r="CP719" s="35">
        <f t="shared" ca="1" si="238"/>
        <v>0</v>
      </c>
      <c r="CQ719" s="35">
        <f t="shared" ca="1" si="238"/>
        <v>0</v>
      </c>
      <c r="CR719" s="35">
        <f t="shared" ca="1" si="238"/>
        <v>0</v>
      </c>
      <c r="CS719" s="35">
        <f t="shared" ca="1" si="238"/>
        <v>0</v>
      </c>
      <c r="CT719" s="35">
        <f t="shared" ca="1" si="238"/>
        <v>0</v>
      </c>
      <c r="CU719" s="35">
        <f t="shared" ca="1" si="238"/>
        <v>0</v>
      </c>
      <c r="CV719" s="35">
        <f t="shared" ca="1" si="236"/>
        <v>0</v>
      </c>
      <c r="CW719" s="38">
        <f t="shared" ca="1" si="236"/>
        <v>0</v>
      </c>
      <c r="CX719" s="38">
        <f t="shared" ca="1" si="236"/>
        <v>0</v>
      </c>
      <c r="CY719" s="38">
        <f t="shared" ca="1" si="236"/>
        <v>0</v>
      </c>
      <c r="CZ719" s="39">
        <f t="shared" ca="1" si="236"/>
        <v>0</v>
      </c>
      <c r="DA719" s="35"/>
    </row>
    <row r="720" spans="4:105" x14ac:dyDescent="0.3">
      <c r="D720" s="19"/>
      <c r="E720" s="19"/>
      <c r="F720" s="21"/>
      <c r="G720" s="21"/>
      <c r="H720" s="21"/>
      <c r="I720" s="19"/>
      <c r="J720" s="19"/>
      <c r="K720" s="21"/>
      <c r="L720" s="21"/>
      <c r="M720" s="22"/>
      <c r="N720" s="22"/>
      <c r="O720" s="19"/>
      <c r="P720" s="21"/>
      <c r="Q720" s="62" t="str">
        <f>'Cutting Rules'!AD720</f>
        <v>0------------</v>
      </c>
      <c r="R720" s="23"/>
      <c r="S720" s="24"/>
      <c r="T720" s="78" t="s">
        <v>547</v>
      </c>
      <c r="U720" s="19"/>
      <c r="V720" s="25"/>
      <c r="W720" s="26"/>
      <c r="X720" s="27"/>
      <c r="Y720" s="47"/>
      <c r="Z720" s="121" t="str">
        <f>IFERROR(VLOOKUP(E720,[1]route!$E$3:$BL$10005,59,0),"")&amp;IFERROR(VLOOKUP(E720,[1]route!$E$3:$BL$10005,60,0),"")</f>
        <v/>
      </c>
      <c r="AA720" s="28">
        <f t="shared" si="240"/>
        <v>0</v>
      </c>
      <c r="AB720" s="77">
        <f t="shared" si="241"/>
        <v>0</v>
      </c>
      <c r="AC720" s="4">
        <f t="shared" si="239"/>
        <v>1</v>
      </c>
      <c r="AD720" s="29">
        <v>0</v>
      </c>
      <c r="AE720" s="30">
        <f ca="1">SUMIF([1]route!$E$3:$E$10005,E720,[1]!Table1[1])</f>
        <v>0</v>
      </c>
      <c r="AF720" s="30">
        <f ca="1">SUMIF([1]route!$E$3:$E$10005,E720,[1]!Table1[2])</f>
        <v>0</v>
      </c>
      <c r="AG720" s="30">
        <f ca="1">SUMIF([1]route!$E$3:$E$10005,E720,[1]!Table1[3])</f>
        <v>0</v>
      </c>
      <c r="AH720" s="30">
        <f ca="1">SUMIF([1]route!$E$3:$E$10005,E720,[1]!Table1[4])</f>
        <v>0</v>
      </c>
      <c r="AI720" s="30">
        <f ca="1">SUMIF([1]route!$E$3:$E$10005,E720,[1]!Table1[5])</f>
        <v>0</v>
      </c>
      <c r="AJ720" s="30">
        <f ca="1">SUMIF([1]route!$E$3:$E$10005,E720,[1]!Table1[6])</f>
        <v>0</v>
      </c>
      <c r="AK720" s="30">
        <f ca="1">SUMIF([1]route!$E$3:$E$10005,E720,[1]!Table1[7])</f>
        <v>0</v>
      </c>
      <c r="AL720" s="30">
        <f ca="1">SUMIF([1]route!$E$3:$E$10005,E720,[1]!Table1[8])</f>
        <v>0</v>
      </c>
      <c r="AM720" s="30">
        <f ca="1">SUMIF([1]route!$E$3:$E$10005,E720,[1]!Table1[9])</f>
        <v>0</v>
      </c>
      <c r="AN720" s="30">
        <f ca="1">SUMIF([1]route!$E$3:$E$10005,E720,[1]!Table1[10])</f>
        <v>0</v>
      </c>
      <c r="AO720" s="30">
        <f ca="1">SUMIF([1]route!$E$3:$E$10005,E720,[1]!Table1[11])</f>
        <v>0</v>
      </c>
      <c r="AP720" s="30">
        <f ca="1">SUMIF([1]route!$E$3:$E$10005,E720,[1]!Table1[12])</f>
        <v>0</v>
      </c>
      <c r="AQ720" s="30">
        <f ca="1">SUMIF([1]route!$E$3:$E$10005,E720,[1]!Table1[13])</f>
        <v>0</v>
      </c>
      <c r="AR720" s="30">
        <f ca="1">SUMIF([1]route!$E$3:$E$10005,E720,[1]!Table1[14])</f>
        <v>0</v>
      </c>
      <c r="AS720" s="30">
        <f ca="1">SUMIF([1]route!$E$3:$E$10005,E720,[1]!Table1[15])</f>
        <v>0</v>
      </c>
      <c r="AT720" s="30">
        <f ca="1">SUMIF([1]route!$E$3:$E$10005,E720,[1]!Table1[16])</f>
        <v>0</v>
      </c>
      <c r="AU720" s="30">
        <f ca="1">SUMIF([1]route!$E$3:$E$10005,E720,[1]!Table1[17])</f>
        <v>0</v>
      </c>
      <c r="AV720" s="30">
        <f ca="1">SUMIF([1]route!$E$3:$E$10005,E720,[1]!Table1[18])</f>
        <v>0</v>
      </c>
      <c r="AW720" s="30">
        <f ca="1">SUMIF([1]route!$E$3:$E$10005,E720,[1]!Table1[19])</f>
        <v>0</v>
      </c>
      <c r="AX720" s="30">
        <f ca="1">SUMIF([1]route!$E$3:$E$10005,E720,[1]!Table1[20])</f>
        <v>0</v>
      </c>
      <c r="AY720" s="30">
        <f ca="1">SUMIF([1]route!$E$3:$E$10005,E720,[1]!Table1[21])</f>
        <v>0</v>
      </c>
      <c r="AZ720" s="30">
        <f ca="1">SUMIF([1]route!$E$3:$E$10005,E720,[1]!Table1[22])</f>
        <v>0</v>
      </c>
      <c r="BA720" s="30">
        <f ca="1">SUMIF([1]route!$E$3:$E$10005,E720,[1]!Table1[23])</f>
        <v>0</v>
      </c>
      <c r="BB720" s="30">
        <f ca="1">SUMIF([1]route!$E$3:$E$10005,E720,[1]!Table1[24])</f>
        <v>0</v>
      </c>
      <c r="BC720" s="30">
        <f ca="1">SUMIF([1]route!$E$3:$E$10005,E720,[1]!Table1[25])</f>
        <v>0</v>
      </c>
      <c r="BD720" s="30">
        <f ca="1">SUMIF([1]route!$E$3:$E$10005,E720,[1]!Table1[26])</f>
        <v>0</v>
      </c>
      <c r="BE720" s="30">
        <f ca="1">SUMIF([1]route!$E$3:$E$10005,E720,[1]!Table1[27])</f>
        <v>0</v>
      </c>
      <c r="BF720" s="30">
        <f ca="1">SUMIF([1]route!$E$3:$E$10005,E720,[1]!Table1[28])</f>
        <v>0</v>
      </c>
      <c r="BG720" s="30">
        <f ca="1">SUMIF([1]route!$E$3:$E$10005,E720,[1]!Table1[29])</f>
        <v>0</v>
      </c>
      <c r="BH720" s="30">
        <f ca="1">SUMIF([1]route!$E$3:$E$10005,E720,[1]!Table1[30])</f>
        <v>0</v>
      </c>
      <c r="BI720" s="30">
        <f ca="1">SUMIF([1]route!$E$3:$E$10005,E720,[1]!Table1[31])</f>
        <v>0</v>
      </c>
      <c r="BJ720" s="30">
        <f ca="1">SUMIF([1]route!$E$3:$E$10005,E720,[1]!Table1[Remain PO])</f>
        <v>0</v>
      </c>
      <c r="BK720" s="31">
        <f ca="1">SUMIF([1]route!$E$3:$E$10005,E720,[1]!Table1[N+1])</f>
        <v>0</v>
      </c>
      <c r="BL720" s="31">
        <f ca="1">SUMIF([1]route!$E$3:$E$10005,E720,[1]!Table1[N+2])</f>
        <v>0</v>
      </c>
      <c r="BM720" s="31">
        <f ca="1">SUMIF([1]route!$E$3:$E$10005,E720,[1]!Table1[N+3])</f>
        <v>0</v>
      </c>
      <c r="BN720" s="32">
        <f ca="1">SUMIF([1]route!$E$3:$E$10005,E720,[1]!Table1[N+4])</f>
        <v>0</v>
      </c>
      <c r="BP720" s="37">
        <f t="shared" si="242"/>
        <v>0</v>
      </c>
      <c r="BQ720" s="35">
        <f t="shared" ca="1" si="235"/>
        <v>0</v>
      </c>
      <c r="BR720" s="35">
        <f t="shared" ca="1" si="235"/>
        <v>0</v>
      </c>
      <c r="BS720" s="35">
        <f t="shared" ca="1" si="235"/>
        <v>0</v>
      </c>
      <c r="BT720" s="35">
        <f t="shared" ca="1" si="235"/>
        <v>0</v>
      </c>
      <c r="BU720" s="35">
        <f t="shared" ca="1" si="235"/>
        <v>0</v>
      </c>
      <c r="BV720" s="35">
        <f t="shared" ca="1" si="235"/>
        <v>0</v>
      </c>
      <c r="BW720" s="35">
        <f t="shared" ca="1" si="235"/>
        <v>0</v>
      </c>
      <c r="BX720" s="35">
        <f t="shared" ca="1" si="235"/>
        <v>0</v>
      </c>
      <c r="BY720" s="35">
        <f t="shared" ca="1" si="235"/>
        <v>0</v>
      </c>
      <c r="BZ720" s="35">
        <f t="shared" ca="1" si="235"/>
        <v>0</v>
      </c>
      <c r="CA720" s="35">
        <f t="shared" ca="1" si="235"/>
        <v>0</v>
      </c>
      <c r="CB720" s="35">
        <f t="shared" ca="1" si="235"/>
        <v>0</v>
      </c>
      <c r="CC720" s="35">
        <f t="shared" ca="1" si="235"/>
        <v>0</v>
      </c>
      <c r="CD720" s="35">
        <f t="shared" ca="1" si="235"/>
        <v>0</v>
      </c>
      <c r="CE720" s="35">
        <f t="shared" ca="1" si="235"/>
        <v>0</v>
      </c>
      <c r="CF720" s="35">
        <f t="shared" ca="1" si="235"/>
        <v>0</v>
      </c>
      <c r="CG720" s="35">
        <f t="shared" ref="CG720:CM782" ca="1" si="244">CF720-AU720</f>
        <v>0</v>
      </c>
      <c r="CH720" s="35">
        <f t="shared" ca="1" si="244"/>
        <v>0</v>
      </c>
      <c r="CI720" s="35">
        <f t="shared" ca="1" si="243"/>
        <v>0</v>
      </c>
      <c r="CJ720" s="35">
        <f t="shared" ca="1" si="243"/>
        <v>0</v>
      </c>
      <c r="CK720" s="35">
        <f t="shared" ca="1" si="243"/>
        <v>0</v>
      </c>
      <c r="CL720" s="35">
        <f t="shared" ca="1" si="243"/>
        <v>0</v>
      </c>
      <c r="CM720" s="35">
        <f t="shared" ca="1" si="243"/>
        <v>0</v>
      </c>
      <c r="CN720" s="35">
        <f t="shared" ca="1" si="243"/>
        <v>0</v>
      </c>
      <c r="CO720" s="35">
        <f t="shared" ca="1" si="238"/>
        <v>0</v>
      </c>
      <c r="CP720" s="35">
        <f t="shared" ca="1" si="238"/>
        <v>0</v>
      </c>
      <c r="CQ720" s="35">
        <f t="shared" ca="1" si="238"/>
        <v>0</v>
      </c>
      <c r="CR720" s="35">
        <f t="shared" ca="1" si="238"/>
        <v>0</v>
      </c>
      <c r="CS720" s="35">
        <f t="shared" ca="1" si="238"/>
        <v>0</v>
      </c>
      <c r="CT720" s="35">
        <f t="shared" ca="1" si="238"/>
        <v>0</v>
      </c>
      <c r="CU720" s="35">
        <f t="shared" ca="1" si="238"/>
        <v>0</v>
      </c>
      <c r="CV720" s="35">
        <f t="shared" ca="1" si="236"/>
        <v>0</v>
      </c>
      <c r="CW720" s="38">
        <f t="shared" ca="1" si="236"/>
        <v>0</v>
      </c>
      <c r="CX720" s="38">
        <f t="shared" ca="1" si="236"/>
        <v>0</v>
      </c>
      <c r="CY720" s="38">
        <f t="shared" ca="1" si="236"/>
        <v>0</v>
      </c>
      <c r="CZ720" s="39">
        <f t="shared" ca="1" si="236"/>
        <v>0</v>
      </c>
      <c r="DA720" s="35"/>
    </row>
    <row r="721" spans="4:105" x14ac:dyDescent="0.3">
      <c r="D721" s="19"/>
      <c r="E721" s="19"/>
      <c r="F721" s="21"/>
      <c r="G721" s="21"/>
      <c r="H721" s="21"/>
      <c r="I721" s="19"/>
      <c r="J721" s="19"/>
      <c r="K721" s="21"/>
      <c r="L721" s="21"/>
      <c r="M721" s="22"/>
      <c r="N721" s="22"/>
      <c r="O721" s="19"/>
      <c r="P721" s="21"/>
      <c r="Q721" s="62" t="str">
        <f>'Cutting Rules'!AD721</f>
        <v>0------------</v>
      </c>
      <c r="R721" s="23"/>
      <c r="S721" s="24"/>
      <c r="T721" s="78" t="s">
        <v>547</v>
      </c>
      <c r="U721" s="19"/>
      <c r="V721" s="25"/>
      <c r="W721" s="26"/>
      <c r="X721" s="27"/>
      <c r="Y721" s="47"/>
      <c r="Z721" s="121" t="str">
        <f>IFERROR(VLOOKUP(E721,[1]route!$E$3:$BL$10005,59,0),"")&amp;IFERROR(VLOOKUP(E721,[1]route!$E$3:$BL$10005,60,0),"")</f>
        <v/>
      </c>
      <c r="AA721" s="28">
        <f t="shared" si="240"/>
        <v>0</v>
      </c>
      <c r="AB721" s="77">
        <f t="shared" si="241"/>
        <v>0</v>
      </c>
      <c r="AC721" s="4">
        <f t="shared" si="239"/>
        <v>1</v>
      </c>
      <c r="AD721" s="29">
        <v>0</v>
      </c>
      <c r="AE721" s="30">
        <f ca="1">SUMIF([1]route!$E$3:$E$10005,E721,[1]!Table1[1])</f>
        <v>0</v>
      </c>
      <c r="AF721" s="30">
        <f ca="1">SUMIF([1]route!$E$3:$E$10005,E721,[1]!Table1[2])</f>
        <v>0</v>
      </c>
      <c r="AG721" s="30">
        <f ca="1">SUMIF([1]route!$E$3:$E$10005,E721,[1]!Table1[3])</f>
        <v>0</v>
      </c>
      <c r="AH721" s="30">
        <f ca="1">SUMIF([1]route!$E$3:$E$10005,E721,[1]!Table1[4])</f>
        <v>0</v>
      </c>
      <c r="AI721" s="30">
        <f ca="1">SUMIF([1]route!$E$3:$E$10005,E721,[1]!Table1[5])</f>
        <v>0</v>
      </c>
      <c r="AJ721" s="30">
        <f ca="1">SUMIF([1]route!$E$3:$E$10005,E721,[1]!Table1[6])</f>
        <v>0</v>
      </c>
      <c r="AK721" s="30">
        <f ca="1">SUMIF([1]route!$E$3:$E$10005,E721,[1]!Table1[7])</f>
        <v>0</v>
      </c>
      <c r="AL721" s="30">
        <f ca="1">SUMIF([1]route!$E$3:$E$10005,E721,[1]!Table1[8])</f>
        <v>0</v>
      </c>
      <c r="AM721" s="30">
        <f ca="1">SUMIF([1]route!$E$3:$E$10005,E721,[1]!Table1[9])</f>
        <v>0</v>
      </c>
      <c r="AN721" s="30">
        <f ca="1">SUMIF([1]route!$E$3:$E$10005,E721,[1]!Table1[10])</f>
        <v>0</v>
      </c>
      <c r="AO721" s="30">
        <f ca="1">SUMIF([1]route!$E$3:$E$10005,E721,[1]!Table1[11])</f>
        <v>0</v>
      </c>
      <c r="AP721" s="30">
        <f ca="1">SUMIF([1]route!$E$3:$E$10005,E721,[1]!Table1[12])</f>
        <v>0</v>
      </c>
      <c r="AQ721" s="30">
        <f ca="1">SUMIF([1]route!$E$3:$E$10005,E721,[1]!Table1[13])</f>
        <v>0</v>
      </c>
      <c r="AR721" s="30">
        <f ca="1">SUMIF([1]route!$E$3:$E$10005,E721,[1]!Table1[14])</f>
        <v>0</v>
      </c>
      <c r="AS721" s="30">
        <f ca="1">SUMIF([1]route!$E$3:$E$10005,E721,[1]!Table1[15])</f>
        <v>0</v>
      </c>
      <c r="AT721" s="30">
        <f ca="1">SUMIF([1]route!$E$3:$E$10005,E721,[1]!Table1[16])</f>
        <v>0</v>
      </c>
      <c r="AU721" s="30">
        <f ca="1">SUMIF([1]route!$E$3:$E$10005,E721,[1]!Table1[17])</f>
        <v>0</v>
      </c>
      <c r="AV721" s="30">
        <f ca="1">SUMIF([1]route!$E$3:$E$10005,E721,[1]!Table1[18])</f>
        <v>0</v>
      </c>
      <c r="AW721" s="30">
        <f ca="1">SUMIF([1]route!$E$3:$E$10005,E721,[1]!Table1[19])</f>
        <v>0</v>
      </c>
      <c r="AX721" s="30">
        <f ca="1">SUMIF([1]route!$E$3:$E$10005,E721,[1]!Table1[20])</f>
        <v>0</v>
      </c>
      <c r="AY721" s="30">
        <f ca="1">SUMIF([1]route!$E$3:$E$10005,E721,[1]!Table1[21])</f>
        <v>0</v>
      </c>
      <c r="AZ721" s="30">
        <f ca="1">SUMIF([1]route!$E$3:$E$10005,E721,[1]!Table1[22])</f>
        <v>0</v>
      </c>
      <c r="BA721" s="30">
        <f ca="1">SUMIF([1]route!$E$3:$E$10005,E721,[1]!Table1[23])</f>
        <v>0</v>
      </c>
      <c r="BB721" s="30">
        <f ca="1">SUMIF([1]route!$E$3:$E$10005,E721,[1]!Table1[24])</f>
        <v>0</v>
      </c>
      <c r="BC721" s="30">
        <f ca="1">SUMIF([1]route!$E$3:$E$10005,E721,[1]!Table1[25])</f>
        <v>0</v>
      </c>
      <c r="BD721" s="30">
        <f ca="1">SUMIF([1]route!$E$3:$E$10005,E721,[1]!Table1[26])</f>
        <v>0</v>
      </c>
      <c r="BE721" s="30">
        <f ca="1">SUMIF([1]route!$E$3:$E$10005,E721,[1]!Table1[27])</f>
        <v>0</v>
      </c>
      <c r="BF721" s="30">
        <f ca="1">SUMIF([1]route!$E$3:$E$10005,E721,[1]!Table1[28])</f>
        <v>0</v>
      </c>
      <c r="BG721" s="30">
        <f ca="1">SUMIF([1]route!$E$3:$E$10005,E721,[1]!Table1[29])</f>
        <v>0</v>
      </c>
      <c r="BH721" s="30">
        <f ca="1">SUMIF([1]route!$E$3:$E$10005,E721,[1]!Table1[30])</f>
        <v>0</v>
      </c>
      <c r="BI721" s="30">
        <f ca="1">SUMIF([1]route!$E$3:$E$10005,E721,[1]!Table1[31])</f>
        <v>0</v>
      </c>
      <c r="BJ721" s="30">
        <f ca="1">SUMIF([1]route!$E$3:$E$10005,E721,[1]!Table1[Remain PO])</f>
        <v>0</v>
      </c>
      <c r="BK721" s="31">
        <f ca="1">SUMIF([1]route!$E$3:$E$10005,E721,[1]!Table1[N+1])</f>
        <v>0</v>
      </c>
      <c r="BL721" s="31">
        <f ca="1">SUMIF([1]route!$E$3:$E$10005,E721,[1]!Table1[N+2])</f>
        <v>0</v>
      </c>
      <c r="BM721" s="31">
        <f ca="1">SUMIF([1]route!$E$3:$E$10005,E721,[1]!Table1[N+3])</f>
        <v>0</v>
      </c>
      <c r="BN721" s="32">
        <f ca="1">SUMIF([1]route!$E$3:$E$10005,E721,[1]!Table1[N+4])</f>
        <v>0</v>
      </c>
      <c r="BP721" s="37">
        <f t="shared" si="242"/>
        <v>0</v>
      </c>
      <c r="BQ721" s="35">
        <f t="shared" ca="1" si="235"/>
        <v>0</v>
      </c>
      <c r="BR721" s="35">
        <f t="shared" ca="1" si="235"/>
        <v>0</v>
      </c>
      <c r="BS721" s="35">
        <f t="shared" ca="1" si="235"/>
        <v>0</v>
      </c>
      <c r="BT721" s="35">
        <f t="shared" ca="1" si="235"/>
        <v>0</v>
      </c>
      <c r="BU721" s="35">
        <f t="shared" ca="1" si="235"/>
        <v>0</v>
      </c>
      <c r="BV721" s="35">
        <f t="shared" ca="1" si="235"/>
        <v>0</v>
      </c>
      <c r="BW721" s="35">
        <f t="shared" ca="1" si="235"/>
        <v>0</v>
      </c>
      <c r="BX721" s="35">
        <f t="shared" ca="1" si="235"/>
        <v>0</v>
      </c>
      <c r="BY721" s="35">
        <f t="shared" ca="1" si="235"/>
        <v>0</v>
      </c>
      <c r="BZ721" s="35">
        <f t="shared" ca="1" si="235"/>
        <v>0</v>
      </c>
      <c r="CA721" s="35">
        <f t="shared" ca="1" si="235"/>
        <v>0</v>
      </c>
      <c r="CB721" s="35">
        <f t="shared" ca="1" si="235"/>
        <v>0</v>
      </c>
      <c r="CC721" s="35">
        <f t="shared" ca="1" si="235"/>
        <v>0</v>
      </c>
      <c r="CD721" s="35">
        <f t="shared" ca="1" si="235"/>
        <v>0</v>
      </c>
      <c r="CE721" s="35">
        <f t="shared" ca="1" si="235"/>
        <v>0</v>
      </c>
      <c r="CF721" s="35">
        <f t="shared" ca="1" si="235"/>
        <v>0</v>
      </c>
      <c r="CG721" s="35">
        <f t="shared" ca="1" si="244"/>
        <v>0</v>
      </c>
      <c r="CH721" s="35">
        <f t="shared" ca="1" si="244"/>
        <v>0</v>
      </c>
      <c r="CI721" s="35">
        <f t="shared" ca="1" si="243"/>
        <v>0</v>
      </c>
      <c r="CJ721" s="35">
        <f t="shared" ca="1" si="243"/>
        <v>0</v>
      </c>
      <c r="CK721" s="35">
        <f t="shared" ca="1" si="243"/>
        <v>0</v>
      </c>
      <c r="CL721" s="35">
        <f t="shared" ca="1" si="243"/>
        <v>0</v>
      </c>
      <c r="CM721" s="35">
        <f t="shared" ca="1" si="243"/>
        <v>0</v>
      </c>
      <c r="CN721" s="35">
        <f t="shared" ca="1" si="243"/>
        <v>0</v>
      </c>
      <c r="CO721" s="35">
        <f t="shared" ca="1" si="238"/>
        <v>0</v>
      </c>
      <c r="CP721" s="35">
        <f t="shared" ca="1" si="238"/>
        <v>0</v>
      </c>
      <c r="CQ721" s="35">
        <f t="shared" ca="1" si="238"/>
        <v>0</v>
      </c>
      <c r="CR721" s="35">
        <f t="shared" ca="1" si="238"/>
        <v>0</v>
      </c>
      <c r="CS721" s="35">
        <f t="shared" ca="1" si="238"/>
        <v>0</v>
      </c>
      <c r="CT721" s="35">
        <f t="shared" ca="1" si="238"/>
        <v>0</v>
      </c>
      <c r="CU721" s="35">
        <f t="shared" ca="1" si="238"/>
        <v>0</v>
      </c>
      <c r="CV721" s="35">
        <f t="shared" ca="1" si="236"/>
        <v>0</v>
      </c>
      <c r="CW721" s="38">
        <f t="shared" ca="1" si="236"/>
        <v>0</v>
      </c>
      <c r="CX721" s="38">
        <f t="shared" ca="1" si="236"/>
        <v>0</v>
      </c>
      <c r="CY721" s="38">
        <f t="shared" ca="1" si="236"/>
        <v>0</v>
      </c>
      <c r="CZ721" s="39">
        <f t="shared" ca="1" si="236"/>
        <v>0</v>
      </c>
      <c r="DA721" s="35"/>
    </row>
    <row r="722" spans="4:105" x14ac:dyDescent="0.3">
      <c r="D722" s="19"/>
      <c r="E722" s="19"/>
      <c r="F722" s="21"/>
      <c r="G722" s="21"/>
      <c r="H722" s="21"/>
      <c r="I722" s="19"/>
      <c r="J722" s="19"/>
      <c r="K722" s="21"/>
      <c r="L722" s="21"/>
      <c r="M722" s="22"/>
      <c r="N722" s="22"/>
      <c r="O722" s="19"/>
      <c r="P722" s="21"/>
      <c r="Q722" s="62" t="str">
        <f>'Cutting Rules'!AD722</f>
        <v>0------------</v>
      </c>
      <c r="R722" s="23"/>
      <c r="S722" s="24"/>
      <c r="T722" s="78" t="s">
        <v>547</v>
      </c>
      <c r="U722" s="19"/>
      <c r="V722" s="25"/>
      <c r="W722" s="26"/>
      <c r="X722" s="27"/>
      <c r="Y722" s="47"/>
      <c r="Z722" s="121" t="str">
        <f>IFERROR(VLOOKUP(E722,[1]route!$E$3:$BL$10005,59,0),"")&amp;IFERROR(VLOOKUP(E722,[1]route!$E$3:$BL$10005,60,0),"")</f>
        <v/>
      </c>
      <c r="AA722" s="28">
        <f t="shared" si="240"/>
        <v>0</v>
      </c>
      <c r="AB722" s="77">
        <f t="shared" si="241"/>
        <v>0</v>
      </c>
      <c r="AC722" s="4">
        <f t="shared" si="239"/>
        <v>1</v>
      </c>
      <c r="AD722" s="29">
        <v>0</v>
      </c>
      <c r="AE722" s="30">
        <f ca="1">SUMIF([1]route!$E$3:$E$10005,E722,[1]!Table1[1])</f>
        <v>0</v>
      </c>
      <c r="AF722" s="30">
        <f ca="1">SUMIF([1]route!$E$3:$E$10005,E722,[1]!Table1[2])</f>
        <v>0</v>
      </c>
      <c r="AG722" s="30">
        <f ca="1">SUMIF([1]route!$E$3:$E$10005,E722,[1]!Table1[3])</f>
        <v>0</v>
      </c>
      <c r="AH722" s="30">
        <f ca="1">SUMIF([1]route!$E$3:$E$10005,E722,[1]!Table1[4])</f>
        <v>0</v>
      </c>
      <c r="AI722" s="30">
        <f ca="1">SUMIF([1]route!$E$3:$E$10005,E722,[1]!Table1[5])</f>
        <v>0</v>
      </c>
      <c r="AJ722" s="30">
        <f ca="1">SUMIF([1]route!$E$3:$E$10005,E722,[1]!Table1[6])</f>
        <v>0</v>
      </c>
      <c r="AK722" s="30">
        <f ca="1">SUMIF([1]route!$E$3:$E$10005,E722,[1]!Table1[7])</f>
        <v>0</v>
      </c>
      <c r="AL722" s="30">
        <f ca="1">SUMIF([1]route!$E$3:$E$10005,E722,[1]!Table1[8])</f>
        <v>0</v>
      </c>
      <c r="AM722" s="30">
        <f ca="1">SUMIF([1]route!$E$3:$E$10005,E722,[1]!Table1[9])</f>
        <v>0</v>
      </c>
      <c r="AN722" s="30">
        <f ca="1">SUMIF([1]route!$E$3:$E$10005,E722,[1]!Table1[10])</f>
        <v>0</v>
      </c>
      <c r="AO722" s="30">
        <f ca="1">SUMIF([1]route!$E$3:$E$10005,E722,[1]!Table1[11])</f>
        <v>0</v>
      </c>
      <c r="AP722" s="30">
        <f ca="1">SUMIF([1]route!$E$3:$E$10005,E722,[1]!Table1[12])</f>
        <v>0</v>
      </c>
      <c r="AQ722" s="30">
        <f ca="1">SUMIF([1]route!$E$3:$E$10005,E722,[1]!Table1[13])</f>
        <v>0</v>
      </c>
      <c r="AR722" s="30">
        <f ca="1">SUMIF([1]route!$E$3:$E$10005,E722,[1]!Table1[14])</f>
        <v>0</v>
      </c>
      <c r="AS722" s="30">
        <f ca="1">SUMIF([1]route!$E$3:$E$10005,E722,[1]!Table1[15])</f>
        <v>0</v>
      </c>
      <c r="AT722" s="30">
        <f ca="1">SUMIF([1]route!$E$3:$E$10005,E722,[1]!Table1[16])</f>
        <v>0</v>
      </c>
      <c r="AU722" s="30">
        <f ca="1">SUMIF([1]route!$E$3:$E$10005,E722,[1]!Table1[17])</f>
        <v>0</v>
      </c>
      <c r="AV722" s="30">
        <f ca="1">SUMIF([1]route!$E$3:$E$10005,E722,[1]!Table1[18])</f>
        <v>0</v>
      </c>
      <c r="AW722" s="30">
        <f ca="1">SUMIF([1]route!$E$3:$E$10005,E722,[1]!Table1[19])</f>
        <v>0</v>
      </c>
      <c r="AX722" s="30">
        <f ca="1">SUMIF([1]route!$E$3:$E$10005,E722,[1]!Table1[20])</f>
        <v>0</v>
      </c>
      <c r="AY722" s="30">
        <f ca="1">SUMIF([1]route!$E$3:$E$10005,E722,[1]!Table1[21])</f>
        <v>0</v>
      </c>
      <c r="AZ722" s="30">
        <f ca="1">SUMIF([1]route!$E$3:$E$10005,E722,[1]!Table1[22])</f>
        <v>0</v>
      </c>
      <c r="BA722" s="30">
        <f ca="1">SUMIF([1]route!$E$3:$E$10005,E722,[1]!Table1[23])</f>
        <v>0</v>
      </c>
      <c r="BB722" s="30">
        <f ca="1">SUMIF([1]route!$E$3:$E$10005,E722,[1]!Table1[24])</f>
        <v>0</v>
      </c>
      <c r="BC722" s="30">
        <f ca="1">SUMIF([1]route!$E$3:$E$10005,E722,[1]!Table1[25])</f>
        <v>0</v>
      </c>
      <c r="BD722" s="30">
        <f ca="1">SUMIF([1]route!$E$3:$E$10005,E722,[1]!Table1[26])</f>
        <v>0</v>
      </c>
      <c r="BE722" s="30">
        <f ca="1">SUMIF([1]route!$E$3:$E$10005,E722,[1]!Table1[27])</f>
        <v>0</v>
      </c>
      <c r="BF722" s="30">
        <f ca="1">SUMIF([1]route!$E$3:$E$10005,E722,[1]!Table1[28])</f>
        <v>0</v>
      </c>
      <c r="BG722" s="30">
        <f ca="1">SUMIF([1]route!$E$3:$E$10005,E722,[1]!Table1[29])</f>
        <v>0</v>
      </c>
      <c r="BH722" s="30">
        <f ca="1">SUMIF([1]route!$E$3:$E$10005,E722,[1]!Table1[30])</f>
        <v>0</v>
      </c>
      <c r="BI722" s="30">
        <f ca="1">SUMIF([1]route!$E$3:$E$10005,E722,[1]!Table1[31])</f>
        <v>0</v>
      </c>
      <c r="BJ722" s="30">
        <f ca="1">SUMIF([1]route!$E$3:$E$10005,E722,[1]!Table1[Remain PO])</f>
        <v>0</v>
      </c>
      <c r="BK722" s="31">
        <f ca="1">SUMIF([1]route!$E$3:$E$10005,E722,[1]!Table1[N+1])</f>
        <v>0</v>
      </c>
      <c r="BL722" s="31">
        <f ca="1">SUMIF([1]route!$E$3:$E$10005,E722,[1]!Table1[N+2])</f>
        <v>0</v>
      </c>
      <c r="BM722" s="31">
        <f ca="1">SUMIF([1]route!$E$3:$E$10005,E722,[1]!Table1[N+3])</f>
        <v>0</v>
      </c>
      <c r="BN722" s="32">
        <f ca="1">SUMIF([1]route!$E$3:$E$10005,E722,[1]!Table1[N+4])</f>
        <v>0</v>
      </c>
      <c r="BP722" s="37">
        <f t="shared" si="242"/>
        <v>0</v>
      </c>
      <c r="BQ722" s="35">
        <f t="shared" ca="1" si="235"/>
        <v>0</v>
      </c>
      <c r="BR722" s="35">
        <f t="shared" ca="1" si="235"/>
        <v>0</v>
      </c>
      <c r="BS722" s="35">
        <f t="shared" ca="1" si="235"/>
        <v>0</v>
      </c>
      <c r="BT722" s="35">
        <f t="shared" ca="1" si="235"/>
        <v>0</v>
      </c>
      <c r="BU722" s="35">
        <f t="shared" ca="1" si="235"/>
        <v>0</v>
      </c>
      <c r="BV722" s="35">
        <f t="shared" ca="1" si="235"/>
        <v>0</v>
      </c>
      <c r="BW722" s="35">
        <f t="shared" ca="1" si="235"/>
        <v>0</v>
      </c>
      <c r="BX722" s="35">
        <f t="shared" ca="1" si="235"/>
        <v>0</v>
      </c>
      <c r="BY722" s="35">
        <f t="shared" ca="1" si="235"/>
        <v>0</v>
      </c>
      <c r="BZ722" s="35">
        <f t="shared" ca="1" si="235"/>
        <v>0</v>
      </c>
      <c r="CA722" s="35">
        <f t="shared" ca="1" si="235"/>
        <v>0</v>
      </c>
      <c r="CB722" s="35">
        <f t="shared" ca="1" si="235"/>
        <v>0</v>
      </c>
      <c r="CC722" s="35">
        <f t="shared" ca="1" si="235"/>
        <v>0</v>
      </c>
      <c r="CD722" s="35">
        <f t="shared" ca="1" si="235"/>
        <v>0</v>
      </c>
      <c r="CE722" s="35">
        <f t="shared" ca="1" si="235"/>
        <v>0</v>
      </c>
      <c r="CF722" s="35">
        <f t="shared" ca="1" si="235"/>
        <v>0</v>
      </c>
      <c r="CG722" s="35">
        <f t="shared" ca="1" si="244"/>
        <v>0</v>
      </c>
      <c r="CH722" s="35">
        <f t="shared" ca="1" si="244"/>
        <v>0</v>
      </c>
      <c r="CI722" s="35">
        <f t="shared" ca="1" si="243"/>
        <v>0</v>
      </c>
      <c r="CJ722" s="35">
        <f t="shared" ca="1" si="243"/>
        <v>0</v>
      </c>
      <c r="CK722" s="35">
        <f t="shared" ca="1" si="243"/>
        <v>0</v>
      </c>
      <c r="CL722" s="35">
        <f t="shared" ca="1" si="243"/>
        <v>0</v>
      </c>
      <c r="CM722" s="35">
        <f t="shared" ca="1" si="243"/>
        <v>0</v>
      </c>
      <c r="CN722" s="35">
        <f t="shared" ca="1" si="243"/>
        <v>0</v>
      </c>
      <c r="CO722" s="35">
        <f t="shared" ca="1" si="238"/>
        <v>0</v>
      </c>
      <c r="CP722" s="35">
        <f t="shared" ca="1" si="238"/>
        <v>0</v>
      </c>
      <c r="CQ722" s="35">
        <f t="shared" ca="1" si="238"/>
        <v>0</v>
      </c>
      <c r="CR722" s="35">
        <f t="shared" ca="1" si="238"/>
        <v>0</v>
      </c>
      <c r="CS722" s="35">
        <f t="shared" ca="1" si="238"/>
        <v>0</v>
      </c>
      <c r="CT722" s="35">
        <f t="shared" ca="1" si="238"/>
        <v>0</v>
      </c>
      <c r="CU722" s="35">
        <f t="shared" ca="1" si="238"/>
        <v>0</v>
      </c>
      <c r="CV722" s="35">
        <f t="shared" ca="1" si="236"/>
        <v>0</v>
      </c>
      <c r="CW722" s="38">
        <f t="shared" ca="1" si="236"/>
        <v>0</v>
      </c>
      <c r="CX722" s="38">
        <f t="shared" ca="1" si="236"/>
        <v>0</v>
      </c>
      <c r="CY722" s="38">
        <f t="shared" ca="1" si="236"/>
        <v>0</v>
      </c>
      <c r="CZ722" s="39">
        <f t="shared" ca="1" si="236"/>
        <v>0</v>
      </c>
      <c r="DA722" s="35"/>
    </row>
    <row r="723" spans="4:105" x14ac:dyDescent="0.3">
      <c r="D723" s="19"/>
      <c r="E723" s="19"/>
      <c r="F723" s="21"/>
      <c r="G723" s="21"/>
      <c r="H723" s="21"/>
      <c r="I723" s="19"/>
      <c r="J723" s="19"/>
      <c r="K723" s="21"/>
      <c r="L723" s="21"/>
      <c r="M723" s="22"/>
      <c r="N723" s="22"/>
      <c r="O723" s="19"/>
      <c r="P723" s="21"/>
      <c r="Q723" s="62" t="str">
        <f>'Cutting Rules'!AD723</f>
        <v>0------------</v>
      </c>
      <c r="R723" s="23"/>
      <c r="S723" s="24"/>
      <c r="T723" s="78" t="s">
        <v>547</v>
      </c>
      <c r="U723" s="19"/>
      <c r="V723" s="25"/>
      <c r="W723" s="26"/>
      <c r="X723" s="27"/>
      <c r="Y723" s="47"/>
      <c r="Z723" s="121" t="str">
        <f>IFERROR(VLOOKUP(E723,[1]route!$E$3:$BL$10005,59,0),"")&amp;IFERROR(VLOOKUP(E723,[1]route!$E$3:$BL$10005,60,0),"")</f>
        <v/>
      </c>
      <c r="AA723" s="28">
        <f t="shared" si="240"/>
        <v>0</v>
      </c>
      <c r="AB723" s="77">
        <f t="shared" si="241"/>
        <v>0</v>
      </c>
      <c r="AC723" s="4">
        <f t="shared" si="239"/>
        <v>1</v>
      </c>
      <c r="AD723" s="29">
        <v>0</v>
      </c>
      <c r="AE723" s="30">
        <f ca="1">SUMIF([1]route!$E$3:$E$10005,E723,[1]!Table1[1])</f>
        <v>0</v>
      </c>
      <c r="AF723" s="30">
        <f ca="1">SUMIF([1]route!$E$3:$E$10005,E723,[1]!Table1[2])</f>
        <v>0</v>
      </c>
      <c r="AG723" s="30">
        <f ca="1">SUMIF([1]route!$E$3:$E$10005,E723,[1]!Table1[3])</f>
        <v>0</v>
      </c>
      <c r="AH723" s="30">
        <f ca="1">SUMIF([1]route!$E$3:$E$10005,E723,[1]!Table1[4])</f>
        <v>0</v>
      </c>
      <c r="AI723" s="30">
        <f ca="1">SUMIF([1]route!$E$3:$E$10005,E723,[1]!Table1[5])</f>
        <v>0</v>
      </c>
      <c r="AJ723" s="30">
        <f ca="1">SUMIF([1]route!$E$3:$E$10005,E723,[1]!Table1[6])</f>
        <v>0</v>
      </c>
      <c r="AK723" s="30">
        <f ca="1">SUMIF([1]route!$E$3:$E$10005,E723,[1]!Table1[7])</f>
        <v>0</v>
      </c>
      <c r="AL723" s="30">
        <f ca="1">SUMIF([1]route!$E$3:$E$10005,E723,[1]!Table1[8])</f>
        <v>0</v>
      </c>
      <c r="AM723" s="30">
        <f ca="1">SUMIF([1]route!$E$3:$E$10005,E723,[1]!Table1[9])</f>
        <v>0</v>
      </c>
      <c r="AN723" s="30">
        <f ca="1">SUMIF([1]route!$E$3:$E$10005,E723,[1]!Table1[10])</f>
        <v>0</v>
      </c>
      <c r="AO723" s="30">
        <f ca="1">SUMIF([1]route!$E$3:$E$10005,E723,[1]!Table1[11])</f>
        <v>0</v>
      </c>
      <c r="AP723" s="30">
        <f ca="1">SUMIF([1]route!$E$3:$E$10005,E723,[1]!Table1[12])</f>
        <v>0</v>
      </c>
      <c r="AQ723" s="30">
        <f ca="1">SUMIF([1]route!$E$3:$E$10005,E723,[1]!Table1[13])</f>
        <v>0</v>
      </c>
      <c r="AR723" s="30">
        <f ca="1">SUMIF([1]route!$E$3:$E$10005,E723,[1]!Table1[14])</f>
        <v>0</v>
      </c>
      <c r="AS723" s="30">
        <f ca="1">SUMIF([1]route!$E$3:$E$10005,E723,[1]!Table1[15])</f>
        <v>0</v>
      </c>
      <c r="AT723" s="30">
        <f ca="1">SUMIF([1]route!$E$3:$E$10005,E723,[1]!Table1[16])</f>
        <v>0</v>
      </c>
      <c r="AU723" s="30">
        <f ca="1">SUMIF([1]route!$E$3:$E$10005,E723,[1]!Table1[17])</f>
        <v>0</v>
      </c>
      <c r="AV723" s="30">
        <f ca="1">SUMIF([1]route!$E$3:$E$10005,E723,[1]!Table1[18])</f>
        <v>0</v>
      </c>
      <c r="AW723" s="30">
        <f ca="1">SUMIF([1]route!$E$3:$E$10005,E723,[1]!Table1[19])</f>
        <v>0</v>
      </c>
      <c r="AX723" s="30">
        <f ca="1">SUMIF([1]route!$E$3:$E$10005,E723,[1]!Table1[20])</f>
        <v>0</v>
      </c>
      <c r="AY723" s="30">
        <f ca="1">SUMIF([1]route!$E$3:$E$10005,E723,[1]!Table1[21])</f>
        <v>0</v>
      </c>
      <c r="AZ723" s="30">
        <f ca="1">SUMIF([1]route!$E$3:$E$10005,E723,[1]!Table1[22])</f>
        <v>0</v>
      </c>
      <c r="BA723" s="30">
        <f ca="1">SUMIF([1]route!$E$3:$E$10005,E723,[1]!Table1[23])</f>
        <v>0</v>
      </c>
      <c r="BB723" s="30">
        <f ca="1">SUMIF([1]route!$E$3:$E$10005,E723,[1]!Table1[24])</f>
        <v>0</v>
      </c>
      <c r="BC723" s="30">
        <f ca="1">SUMIF([1]route!$E$3:$E$10005,E723,[1]!Table1[25])</f>
        <v>0</v>
      </c>
      <c r="BD723" s="30">
        <f ca="1">SUMIF([1]route!$E$3:$E$10005,E723,[1]!Table1[26])</f>
        <v>0</v>
      </c>
      <c r="BE723" s="30">
        <f ca="1">SUMIF([1]route!$E$3:$E$10005,E723,[1]!Table1[27])</f>
        <v>0</v>
      </c>
      <c r="BF723" s="30">
        <f ca="1">SUMIF([1]route!$E$3:$E$10005,E723,[1]!Table1[28])</f>
        <v>0</v>
      </c>
      <c r="BG723" s="30">
        <f ca="1">SUMIF([1]route!$E$3:$E$10005,E723,[1]!Table1[29])</f>
        <v>0</v>
      </c>
      <c r="BH723" s="30">
        <f ca="1">SUMIF([1]route!$E$3:$E$10005,E723,[1]!Table1[30])</f>
        <v>0</v>
      </c>
      <c r="BI723" s="30">
        <f ca="1">SUMIF([1]route!$E$3:$E$10005,E723,[1]!Table1[31])</f>
        <v>0</v>
      </c>
      <c r="BJ723" s="30">
        <f ca="1">SUMIF([1]route!$E$3:$E$10005,E723,[1]!Table1[Remain PO])</f>
        <v>0</v>
      </c>
      <c r="BK723" s="31">
        <f ca="1">SUMIF([1]route!$E$3:$E$10005,E723,[1]!Table1[N+1])</f>
        <v>0</v>
      </c>
      <c r="BL723" s="31">
        <f ca="1">SUMIF([1]route!$E$3:$E$10005,E723,[1]!Table1[N+2])</f>
        <v>0</v>
      </c>
      <c r="BM723" s="31">
        <f ca="1">SUMIF([1]route!$E$3:$E$10005,E723,[1]!Table1[N+3])</f>
        <v>0</v>
      </c>
      <c r="BN723" s="32">
        <f ca="1">SUMIF([1]route!$E$3:$E$10005,E723,[1]!Table1[N+4])</f>
        <v>0</v>
      </c>
      <c r="BP723" s="37">
        <f t="shared" si="242"/>
        <v>0</v>
      </c>
      <c r="BQ723" s="35">
        <f t="shared" ref="BQ723:CF738" ca="1" si="245">BP723-AE723</f>
        <v>0</v>
      </c>
      <c r="BR723" s="35">
        <f t="shared" ca="1" si="245"/>
        <v>0</v>
      </c>
      <c r="BS723" s="35">
        <f t="shared" ca="1" si="245"/>
        <v>0</v>
      </c>
      <c r="BT723" s="35">
        <f t="shared" ca="1" si="245"/>
        <v>0</v>
      </c>
      <c r="BU723" s="35">
        <f t="shared" ca="1" si="245"/>
        <v>0</v>
      </c>
      <c r="BV723" s="35">
        <f t="shared" ca="1" si="245"/>
        <v>0</v>
      </c>
      <c r="BW723" s="35">
        <f t="shared" ca="1" si="245"/>
        <v>0</v>
      </c>
      <c r="BX723" s="35">
        <f t="shared" ca="1" si="245"/>
        <v>0</v>
      </c>
      <c r="BY723" s="35">
        <f t="shared" ca="1" si="245"/>
        <v>0</v>
      </c>
      <c r="BZ723" s="35">
        <f t="shared" ca="1" si="245"/>
        <v>0</v>
      </c>
      <c r="CA723" s="35">
        <f t="shared" ca="1" si="245"/>
        <v>0</v>
      </c>
      <c r="CB723" s="35">
        <f t="shared" ca="1" si="245"/>
        <v>0</v>
      </c>
      <c r="CC723" s="35">
        <f t="shared" ca="1" si="245"/>
        <v>0</v>
      </c>
      <c r="CD723" s="35">
        <f t="shared" ca="1" si="245"/>
        <v>0</v>
      </c>
      <c r="CE723" s="35">
        <f t="shared" ca="1" si="245"/>
        <v>0</v>
      </c>
      <c r="CF723" s="35">
        <f t="shared" ca="1" si="245"/>
        <v>0</v>
      </c>
      <c r="CG723" s="35">
        <f t="shared" ca="1" si="244"/>
        <v>0</v>
      </c>
      <c r="CH723" s="35">
        <f t="shared" ca="1" si="244"/>
        <v>0</v>
      </c>
      <c r="CI723" s="35">
        <f t="shared" ca="1" si="243"/>
        <v>0</v>
      </c>
      <c r="CJ723" s="35">
        <f t="shared" ca="1" si="243"/>
        <v>0</v>
      </c>
      <c r="CK723" s="35">
        <f t="shared" ca="1" si="243"/>
        <v>0</v>
      </c>
      <c r="CL723" s="35">
        <f t="shared" ca="1" si="243"/>
        <v>0</v>
      </c>
      <c r="CM723" s="35">
        <f t="shared" ca="1" si="243"/>
        <v>0</v>
      </c>
      <c r="CN723" s="35">
        <f t="shared" ca="1" si="243"/>
        <v>0</v>
      </c>
      <c r="CO723" s="35">
        <f t="shared" ca="1" si="238"/>
        <v>0</v>
      </c>
      <c r="CP723" s="35">
        <f t="shared" ca="1" si="238"/>
        <v>0</v>
      </c>
      <c r="CQ723" s="35">
        <f t="shared" ca="1" si="238"/>
        <v>0</v>
      </c>
      <c r="CR723" s="35">
        <f t="shared" ca="1" si="238"/>
        <v>0</v>
      </c>
      <c r="CS723" s="35">
        <f t="shared" ca="1" si="238"/>
        <v>0</v>
      </c>
      <c r="CT723" s="35">
        <f t="shared" ca="1" si="238"/>
        <v>0</v>
      </c>
      <c r="CU723" s="35">
        <f t="shared" ca="1" si="238"/>
        <v>0</v>
      </c>
      <c r="CV723" s="35">
        <f t="shared" ca="1" si="236"/>
        <v>0</v>
      </c>
      <c r="CW723" s="38">
        <f t="shared" ca="1" si="236"/>
        <v>0</v>
      </c>
      <c r="CX723" s="38">
        <f t="shared" ca="1" si="236"/>
        <v>0</v>
      </c>
      <c r="CY723" s="38">
        <f t="shared" ca="1" si="236"/>
        <v>0</v>
      </c>
      <c r="CZ723" s="39">
        <f t="shared" ca="1" si="236"/>
        <v>0</v>
      </c>
      <c r="DA723" s="35"/>
    </row>
    <row r="724" spans="4:105" x14ac:dyDescent="0.3">
      <c r="D724" s="19"/>
      <c r="E724" s="19"/>
      <c r="F724" s="21"/>
      <c r="G724" s="21"/>
      <c r="H724" s="21"/>
      <c r="I724" s="19"/>
      <c r="J724" s="19"/>
      <c r="K724" s="21"/>
      <c r="L724" s="21"/>
      <c r="M724" s="22"/>
      <c r="N724" s="22"/>
      <c r="O724" s="19"/>
      <c r="P724" s="21"/>
      <c r="Q724" s="62" t="str">
        <f>'Cutting Rules'!AD724</f>
        <v>0------------</v>
      </c>
      <c r="R724" s="23"/>
      <c r="S724" s="24"/>
      <c r="T724" s="78" t="s">
        <v>547</v>
      </c>
      <c r="U724" s="19"/>
      <c r="V724" s="25"/>
      <c r="W724" s="26"/>
      <c r="X724" s="27"/>
      <c r="Y724" s="47"/>
      <c r="Z724" s="121" t="str">
        <f>IFERROR(VLOOKUP(E724,[1]route!$E$3:$BL$10005,59,0),"")&amp;IFERROR(VLOOKUP(E724,[1]route!$E$3:$BL$10005,60,0),"")</f>
        <v/>
      </c>
      <c r="AA724" s="28">
        <f t="shared" si="240"/>
        <v>0</v>
      </c>
      <c r="AB724" s="77">
        <f t="shared" si="241"/>
        <v>0</v>
      </c>
      <c r="AC724" s="4">
        <f t="shared" si="239"/>
        <v>1</v>
      </c>
      <c r="AD724" s="29">
        <v>0</v>
      </c>
      <c r="AE724" s="30">
        <f ca="1">SUMIF([1]route!$E$3:$E$10005,E724,[1]!Table1[1])</f>
        <v>0</v>
      </c>
      <c r="AF724" s="30">
        <f ca="1">SUMIF([1]route!$E$3:$E$10005,E724,[1]!Table1[2])</f>
        <v>0</v>
      </c>
      <c r="AG724" s="30">
        <f ca="1">SUMIF([1]route!$E$3:$E$10005,E724,[1]!Table1[3])</f>
        <v>0</v>
      </c>
      <c r="AH724" s="30">
        <f ca="1">SUMIF([1]route!$E$3:$E$10005,E724,[1]!Table1[4])</f>
        <v>0</v>
      </c>
      <c r="AI724" s="30">
        <f ca="1">SUMIF([1]route!$E$3:$E$10005,E724,[1]!Table1[5])</f>
        <v>0</v>
      </c>
      <c r="AJ724" s="30">
        <f ca="1">SUMIF([1]route!$E$3:$E$10005,E724,[1]!Table1[6])</f>
        <v>0</v>
      </c>
      <c r="AK724" s="30">
        <f ca="1">SUMIF([1]route!$E$3:$E$10005,E724,[1]!Table1[7])</f>
        <v>0</v>
      </c>
      <c r="AL724" s="30">
        <f ca="1">SUMIF([1]route!$E$3:$E$10005,E724,[1]!Table1[8])</f>
        <v>0</v>
      </c>
      <c r="AM724" s="30">
        <f ca="1">SUMIF([1]route!$E$3:$E$10005,E724,[1]!Table1[9])</f>
        <v>0</v>
      </c>
      <c r="AN724" s="30">
        <f ca="1">SUMIF([1]route!$E$3:$E$10005,E724,[1]!Table1[10])</f>
        <v>0</v>
      </c>
      <c r="AO724" s="30">
        <f ca="1">SUMIF([1]route!$E$3:$E$10005,E724,[1]!Table1[11])</f>
        <v>0</v>
      </c>
      <c r="AP724" s="30">
        <f ca="1">SUMIF([1]route!$E$3:$E$10005,E724,[1]!Table1[12])</f>
        <v>0</v>
      </c>
      <c r="AQ724" s="30">
        <f ca="1">SUMIF([1]route!$E$3:$E$10005,E724,[1]!Table1[13])</f>
        <v>0</v>
      </c>
      <c r="AR724" s="30">
        <f ca="1">SUMIF([1]route!$E$3:$E$10005,E724,[1]!Table1[14])</f>
        <v>0</v>
      </c>
      <c r="AS724" s="30">
        <f ca="1">SUMIF([1]route!$E$3:$E$10005,E724,[1]!Table1[15])</f>
        <v>0</v>
      </c>
      <c r="AT724" s="30">
        <f ca="1">SUMIF([1]route!$E$3:$E$10005,E724,[1]!Table1[16])</f>
        <v>0</v>
      </c>
      <c r="AU724" s="30">
        <f ca="1">SUMIF([1]route!$E$3:$E$10005,E724,[1]!Table1[17])</f>
        <v>0</v>
      </c>
      <c r="AV724" s="30">
        <f ca="1">SUMIF([1]route!$E$3:$E$10005,E724,[1]!Table1[18])</f>
        <v>0</v>
      </c>
      <c r="AW724" s="30">
        <f ca="1">SUMIF([1]route!$E$3:$E$10005,E724,[1]!Table1[19])</f>
        <v>0</v>
      </c>
      <c r="AX724" s="30">
        <f ca="1">SUMIF([1]route!$E$3:$E$10005,E724,[1]!Table1[20])</f>
        <v>0</v>
      </c>
      <c r="AY724" s="30">
        <f ca="1">SUMIF([1]route!$E$3:$E$10005,E724,[1]!Table1[21])</f>
        <v>0</v>
      </c>
      <c r="AZ724" s="30">
        <f ca="1">SUMIF([1]route!$E$3:$E$10005,E724,[1]!Table1[22])</f>
        <v>0</v>
      </c>
      <c r="BA724" s="30">
        <f ca="1">SUMIF([1]route!$E$3:$E$10005,E724,[1]!Table1[23])</f>
        <v>0</v>
      </c>
      <c r="BB724" s="30">
        <f ca="1">SUMIF([1]route!$E$3:$E$10005,E724,[1]!Table1[24])</f>
        <v>0</v>
      </c>
      <c r="BC724" s="30">
        <f ca="1">SUMIF([1]route!$E$3:$E$10005,E724,[1]!Table1[25])</f>
        <v>0</v>
      </c>
      <c r="BD724" s="30">
        <f ca="1">SUMIF([1]route!$E$3:$E$10005,E724,[1]!Table1[26])</f>
        <v>0</v>
      </c>
      <c r="BE724" s="30">
        <f ca="1">SUMIF([1]route!$E$3:$E$10005,E724,[1]!Table1[27])</f>
        <v>0</v>
      </c>
      <c r="BF724" s="30">
        <f ca="1">SUMIF([1]route!$E$3:$E$10005,E724,[1]!Table1[28])</f>
        <v>0</v>
      </c>
      <c r="BG724" s="30">
        <f ca="1">SUMIF([1]route!$E$3:$E$10005,E724,[1]!Table1[29])</f>
        <v>0</v>
      </c>
      <c r="BH724" s="30">
        <f ca="1">SUMIF([1]route!$E$3:$E$10005,E724,[1]!Table1[30])</f>
        <v>0</v>
      </c>
      <c r="BI724" s="30">
        <f ca="1">SUMIF([1]route!$E$3:$E$10005,E724,[1]!Table1[31])</f>
        <v>0</v>
      </c>
      <c r="BJ724" s="30">
        <f ca="1">SUMIF([1]route!$E$3:$E$10005,E724,[1]!Table1[Remain PO])</f>
        <v>0</v>
      </c>
      <c r="BK724" s="31">
        <f ca="1">SUMIF([1]route!$E$3:$E$10005,E724,[1]!Table1[N+1])</f>
        <v>0</v>
      </c>
      <c r="BL724" s="31">
        <f ca="1">SUMIF([1]route!$E$3:$E$10005,E724,[1]!Table1[N+2])</f>
        <v>0</v>
      </c>
      <c r="BM724" s="31">
        <f ca="1">SUMIF([1]route!$E$3:$E$10005,E724,[1]!Table1[N+3])</f>
        <v>0</v>
      </c>
      <c r="BN724" s="32">
        <f ca="1">SUMIF([1]route!$E$3:$E$10005,E724,[1]!Table1[N+4])</f>
        <v>0</v>
      </c>
      <c r="BP724" s="37">
        <f t="shared" si="242"/>
        <v>0</v>
      </c>
      <c r="BQ724" s="35">
        <f t="shared" ca="1" si="245"/>
        <v>0</v>
      </c>
      <c r="BR724" s="35">
        <f t="shared" ca="1" si="245"/>
        <v>0</v>
      </c>
      <c r="BS724" s="35">
        <f t="shared" ca="1" si="245"/>
        <v>0</v>
      </c>
      <c r="BT724" s="35">
        <f t="shared" ca="1" si="245"/>
        <v>0</v>
      </c>
      <c r="BU724" s="35">
        <f t="shared" ca="1" si="245"/>
        <v>0</v>
      </c>
      <c r="BV724" s="35">
        <f t="shared" ca="1" si="245"/>
        <v>0</v>
      </c>
      <c r="BW724" s="35">
        <f t="shared" ca="1" si="245"/>
        <v>0</v>
      </c>
      <c r="BX724" s="35">
        <f t="shared" ca="1" si="245"/>
        <v>0</v>
      </c>
      <c r="BY724" s="35">
        <f t="shared" ca="1" si="245"/>
        <v>0</v>
      </c>
      <c r="BZ724" s="35">
        <f t="shared" ca="1" si="245"/>
        <v>0</v>
      </c>
      <c r="CA724" s="35">
        <f t="shared" ca="1" si="245"/>
        <v>0</v>
      </c>
      <c r="CB724" s="35">
        <f t="shared" ca="1" si="245"/>
        <v>0</v>
      </c>
      <c r="CC724" s="35">
        <f t="shared" ca="1" si="245"/>
        <v>0</v>
      </c>
      <c r="CD724" s="35">
        <f t="shared" ca="1" si="245"/>
        <v>0</v>
      </c>
      <c r="CE724" s="35">
        <f t="shared" ca="1" si="245"/>
        <v>0</v>
      </c>
      <c r="CF724" s="35">
        <f t="shared" ca="1" si="245"/>
        <v>0</v>
      </c>
      <c r="CG724" s="35">
        <f t="shared" ca="1" si="244"/>
        <v>0</v>
      </c>
      <c r="CH724" s="35">
        <f t="shared" ca="1" si="244"/>
        <v>0</v>
      </c>
      <c r="CI724" s="35">
        <f t="shared" ca="1" si="243"/>
        <v>0</v>
      </c>
      <c r="CJ724" s="35">
        <f t="shared" ca="1" si="243"/>
        <v>0</v>
      </c>
      <c r="CK724" s="35">
        <f t="shared" ca="1" si="243"/>
        <v>0</v>
      </c>
      <c r="CL724" s="35">
        <f t="shared" ca="1" si="243"/>
        <v>0</v>
      </c>
      <c r="CM724" s="35">
        <f t="shared" ca="1" si="243"/>
        <v>0</v>
      </c>
      <c r="CN724" s="35">
        <f t="shared" ca="1" si="243"/>
        <v>0</v>
      </c>
      <c r="CO724" s="35">
        <f t="shared" ca="1" si="238"/>
        <v>0</v>
      </c>
      <c r="CP724" s="35">
        <f t="shared" ca="1" si="238"/>
        <v>0</v>
      </c>
      <c r="CQ724" s="35">
        <f t="shared" ca="1" si="238"/>
        <v>0</v>
      </c>
      <c r="CR724" s="35">
        <f t="shared" ca="1" si="238"/>
        <v>0</v>
      </c>
      <c r="CS724" s="35">
        <f t="shared" ca="1" si="238"/>
        <v>0</v>
      </c>
      <c r="CT724" s="35">
        <f t="shared" ca="1" si="238"/>
        <v>0</v>
      </c>
      <c r="CU724" s="35">
        <f t="shared" ca="1" si="238"/>
        <v>0</v>
      </c>
      <c r="CV724" s="35">
        <f t="shared" ca="1" si="236"/>
        <v>0</v>
      </c>
      <c r="CW724" s="38">
        <f t="shared" ca="1" si="236"/>
        <v>0</v>
      </c>
      <c r="CX724" s="38">
        <f t="shared" ca="1" si="236"/>
        <v>0</v>
      </c>
      <c r="CY724" s="38">
        <f t="shared" ca="1" si="236"/>
        <v>0</v>
      </c>
      <c r="CZ724" s="39">
        <f t="shared" ca="1" si="236"/>
        <v>0</v>
      </c>
      <c r="DA724" s="35"/>
    </row>
    <row r="725" spans="4:105" x14ac:dyDescent="0.3">
      <c r="D725" s="19"/>
      <c r="E725" s="19"/>
      <c r="F725" s="21"/>
      <c r="G725" s="21"/>
      <c r="H725" s="21"/>
      <c r="I725" s="19"/>
      <c r="J725" s="19"/>
      <c r="K725" s="21"/>
      <c r="L725" s="21"/>
      <c r="M725" s="22"/>
      <c r="N725" s="22"/>
      <c r="O725" s="19"/>
      <c r="P725" s="21"/>
      <c r="Q725" s="62" t="str">
        <f>'Cutting Rules'!AD725</f>
        <v>0------------</v>
      </c>
      <c r="R725" s="23"/>
      <c r="S725" s="24"/>
      <c r="T725" s="78" t="s">
        <v>547</v>
      </c>
      <c r="U725" s="19"/>
      <c r="V725" s="25"/>
      <c r="W725" s="26"/>
      <c r="X725" s="27"/>
      <c r="Y725" s="47"/>
      <c r="Z725" s="121" t="str">
        <f>IFERROR(VLOOKUP(E725,[1]route!$E$3:$BL$10005,59,0),"")&amp;IFERROR(VLOOKUP(E725,[1]route!$E$3:$BL$10005,60,0),"")</f>
        <v/>
      </c>
      <c r="AA725" s="28">
        <f t="shared" si="240"/>
        <v>0</v>
      </c>
      <c r="AB725" s="77">
        <f t="shared" si="241"/>
        <v>0</v>
      </c>
      <c r="AC725" s="4">
        <f t="shared" si="239"/>
        <v>1</v>
      </c>
      <c r="AD725" s="29">
        <v>0</v>
      </c>
      <c r="AE725" s="30">
        <f ca="1">SUMIF([1]route!$E$3:$E$10005,E725,[1]!Table1[1])</f>
        <v>0</v>
      </c>
      <c r="AF725" s="30">
        <f ca="1">SUMIF([1]route!$E$3:$E$10005,E725,[1]!Table1[2])</f>
        <v>0</v>
      </c>
      <c r="AG725" s="30">
        <f ca="1">SUMIF([1]route!$E$3:$E$10005,E725,[1]!Table1[3])</f>
        <v>0</v>
      </c>
      <c r="AH725" s="30">
        <f ca="1">SUMIF([1]route!$E$3:$E$10005,E725,[1]!Table1[4])</f>
        <v>0</v>
      </c>
      <c r="AI725" s="30">
        <f ca="1">SUMIF([1]route!$E$3:$E$10005,E725,[1]!Table1[5])</f>
        <v>0</v>
      </c>
      <c r="AJ725" s="30">
        <f ca="1">SUMIF([1]route!$E$3:$E$10005,E725,[1]!Table1[6])</f>
        <v>0</v>
      </c>
      <c r="AK725" s="30">
        <f ca="1">SUMIF([1]route!$E$3:$E$10005,E725,[1]!Table1[7])</f>
        <v>0</v>
      </c>
      <c r="AL725" s="30">
        <f ca="1">SUMIF([1]route!$E$3:$E$10005,E725,[1]!Table1[8])</f>
        <v>0</v>
      </c>
      <c r="AM725" s="30">
        <f ca="1">SUMIF([1]route!$E$3:$E$10005,E725,[1]!Table1[9])</f>
        <v>0</v>
      </c>
      <c r="AN725" s="30">
        <f ca="1">SUMIF([1]route!$E$3:$E$10005,E725,[1]!Table1[10])</f>
        <v>0</v>
      </c>
      <c r="AO725" s="30">
        <f ca="1">SUMIF([1]route!$E$3:$E$10005,E725,[1]!Table1[11])</f>
        <v>0</v>
      </c>
      <c r="AP725" s="30">
        <f ca="1">SUMIF([1]route!$E$3:$E$10005,E725,[1]!Table1[12])</f>
        <v>0</v>
      </c>
      <c r="AQ725" s="30">
        <f ca="1">SUMIF([1]route!$E$3:$E$10005,E725,[1]!Table1[13])</f>
        <v>0</v>
      </c>
      <c r="AR725" s="30">
        <f ca="1">SUMIF([1]route!$E$3:$E$10005,E725,[1]!Table1[14])</f>
        <v>0</v>
      </c>
      <c r="AS725" s="30">
        <f ca="1">SUMIF([1]route!$E$3:$E$10005,E725,[1]!Table1[15])</f>
        <v>0</v>
      </c>
      <c r="AT725" s="30">
        <f ca="1">SUMIF([1]route!$E$3:$E$10005,E725,[1]!Table1[16])</f>
        <v>0</v>
      </c>
      <c r="AU725" s="30">
        <f ca="1">SUMIF([1]route!$E$3:$E$10005,E725,[1]!Table1[17])</f>
        <v>0</v>
      </c>
      <c r="AV725" s="30">
        <f ca="1">SUMIF([1]route!$E$3:$E$10005,E725,[1]!Table1[18])</f>
        <v>0</v>
      </c>
      <c r="AW725" s="30">
        <f ca="1">SUMIF([1]route!$E$3:$E$10005,E725,[1]!Table1[19])</f>
        <v>0</v>
      </c>
      <c r="AX725" s="30">
        <f ca="1">SUMIF([1]route!$E$3:$E$10005,E725,[1]!Table1[20])</f>
        <v>0</v>
      </c>
      <c r="AY725" s="30">
        <f ca="1">SUMIF([1]route!$E$3:$E$10005,E725,[1]!Table1[21])</f>
        <v>0</v>
      </c>
      <c r="AZ725" s="30">
        <f ca="1">SUMIF([1]route!$E$3:$E$10005,E725,[1]!Table1[22])</f>
        <v>0</v>
      </c>
      <c r="BA725" s="30">
        <f ca="1">SUMIF([1]route!$E$3:$E$10005,E725,[1]!Table1[23])</f>
        <v>0</v>
      </c>
      <c r="BB725" s="30">
        <f ca="1">SUMIF([1]route!$E$3:$E$10005,E725,[1]!Table1[24])</f>
        <v>0</v>
      </c>
      <c r="BC725" s="30">
        <f ca="1">SUMIF([1]route!$E$3:$E$10005,E725,[1]!Table1[25])</f>
        <v>0</v>
      </c>
      <c r="BD725" s="30">
        <f ca="1">SUMIF([1]route!$E$3:$E$10005,E725,[1]!Table1[26])</f>
        <v>0</v>
      </c>
      <c r="BE725" s="30">
        <f ca="1">SUMIF([1]route!$E$3:$E$10005,E725,[1]!Table1[27])</f>
        <v>0</v>
      </c>
      <c r="BF725" s="30">
        <f ca="1">SUMIF([1]route!$E$3:$E$10005,E725,[1]!Table1[28])</f>
        <v>0</v>
      </c>
      <c r="BG725" s="30">
        <f ca="1">SUMIF([1]route!$E$3:$E$10005,E725,[1]!Table1[29])</f>
        <v>0</v>
      </c>
      <c r="BH725" s="30">
        <f ca="1">SUMIF([1]route!$E$3:$E$10005,E725,[1]!Table1[30])</f>
        <v>0</v>
      </c>
      <c r="BI725" s="30">
        <f ca="1">SUMIF([1]route!$E$3:$E$10005,E725,[1]!Table1[31])</f>
        <v>0</v>
      </c>
      <c r="BJ725" s="30">
        <f ca="1">SUMIF([1]route!$E$3:$E$10005,E725,[1]!Table1[Remain PO])</f>
        <v>0</v>
      </c>
      <c r="BK725" s="31">
        <f ca="1">SUMIF([1]route!$E$3:$E$10005,E725,[1]!Table1[N+1])</f>
        <v>0</v>
      </c>
      <c r="BL725" s="31">
        <f ca="1">SUMIF([1]route!$E$3:$E$10005,E725,[1]!Table1[N+2])</f>
        <v>0</v>
      </c>
      <c r="BM725" s="31">
        <f ca="1">SUMIF([1]route!$E$3:$E$10005,E725,[1]!Table1[N+3])</f>
        <v>0</v>
      </c>
      <c r="BN725" s="32">
        <f ca="1">SUMIF([1]route!$E$3:$E$10005,E725,[1]!Table1[N+4])</f>
        <v>0</v>
      </c>
      <c r="BP725" s="37">
        <f t="shared" si="242"/>
        <v>0</v>
      </c>
      <c r="BQ725" s="35">
        <f t="shared" ca="1" si="245"/>
        <v>0</v>
      </c>
      <c r="BR725" s="35">
        <f t="shared" ca="1" si="245"/>
        <v>0</v>
      </c>
      <c r="BS725" s="35">
        <f t="shared" ca="1" si="245"/>
        <v>0</v>
      </c>
      <c r="BT725" s="35">
        <f t="shared" ca="1" si="245"/>
        <v>0</v>
      </c>
      <c r="BU725" s="35">
        <f t="shared" ca="1" si="245"/>
        <v>0</v>
      </c>
      <c r="BV725" s="35">
        <f t="shared" ca="1" si="245"/>
        <v>0</v>
      </c>
      <c r="BW725" s="35">
        <f t="shared" ca="1" si="245"/>
        <v>0</v>
      </c>
      <c r="BX725" s="35">
        <f t="shared" ca="1" si="245"/>
        <v>0</v>
      </c>
      <c r="BY725" s="35">
        <f t="shared" ca="1" si="245"/>
        <v>0</v>
      </c>
      <c r="BZ725" s="35">
        <f t="shared" ca="1" si="245"/>
        <v>0</v>
      </c>
      <c r="CA725" s="35">
        <f t="shared" ca="1" si="245"/>
        <v>0</v>
      </c>
      <c r="CB725" s="35">
        <f t="shared" ca="1" si="245"/>
        <v>0</v>
      </c>
      <c r="CC725" s="35">
        <f t="shared" ca="1" si="245"/>
        <v>0</v>
      </c>
      <c r="CD725" s="35">
        <f t="shared" ca="1" si="245"/>
        <v>0</v>
      </c>
      <c r="CE725" s="35">
        <f t="shared" ca="1" si="245"/>
        <v>0</v>
      </c>
      <c r="CF725" s="35">
        <f t="shared" ca="1" si="245"/>
        <v>0</v>
      </c>
      <c r="CG725" s="35">
        <f t="shared" ca="1" si="244"/>
        <v>0</v>
      </c>
      <c r="CH725" s="35">
        <f t="shared" ca="1" si="244"/>
        <v>0</v>
      </c>
      <c r="CI725" s="35">
        <f t="shared" ca="1" si="243"/>
        <v>0</v>
      </c>
      <c r="CJ725" s="35">
        <f t="shared" ca="1" si="243"/>
        <v>0</v>
      </c>
      <c r="CK725" s="35">
        <f t="shared" ca="1" si="243"/>
        <v>0</v>
      </c>
      <c r="CL725" s="35">
        <f t="shared" ca="1" si="243"/>
        <v>0</v>
      </c>
      <c r="CM725" s="35">
        <f t="shared" ca="1" si="243"/>
        <v>0</v>
      </c>
      <c r="CN725" s="35">
        <f t="shared" ca="1" si="243"/>
        <v>0</v>
      </c>
      <c r="CO725" s="35">
        <f t="shared" ca="1" si="238"/>
        <v>0</v>
      </c>
      <c r="CP725" s="35">
        <f t="shared" ca="1" si="238"/>
        <v>0</v>
      </c>
      <c r="CQ725" s="35">
        <f t="shared" ca="1" si="238"/>
        <v>0</v>
      </c>
      <c r="CR725" s="35">
        <f t="shared" ca="1" si="238"/>
        <v>0</v>
      </c>
      <c r="CS725" s="35">
        <f t="shared" ca="1" si="238"/>
        <v>0</v>
      </c>
      <c r="CT725" s="35">
        <f t="shared" ca="1" si="238"/>
        <v>0</v>
      </c>
      <c r="CU725" s="35">
        <f t="shared" ca="1" si="238"/>
        <v>0</v>
      </c>
      <c r="CV725" s="35">
        <f t="shared" ca="1" si="236"/>
        <v>0</v>
      </c>
      <c r="CW725" s="38">
        <f t="shared" ca="1" si="236"/>
        <v>0</v>
      </c>
      <c r="CX725" s="38">
        <f t="shared" ca="1" si="236"/>
        <v>0</v>
      </c>
      <c r="CY725" s="38">
        <f t="shared" ca="1" si="236"/>
        <v>0</v>
      </c>
      <c r="CZ725" s="39">
        <f t="shared" ca="1" si="236"/>
        <v>0</v>
      </c>
      <c r="DA725" s="35"/>
    </row>
    <row r="726" spans="4:105" x14ac:dyDescent="0.3">
      <c r="D726" s="19"/>
      <c r="E726" s="19"/>
      <c r="F726" s="21"/>
      <c r="G726" s="21"/>
      <c r="H726" s="21"/>
      <c r="I726" s="19"/>
      <c r="J726" s="19"/>
      <c r="K726" s="21"/>
      <c r="L726" s="21"/>
      <c r="M726" s="22"/>
      <c r="N726" s="22"/>
      <c r="O726" s="19"/>
      <c r="P726" s="21"/>
      <c r="Q726" s="62" t="str">
        <f>'Cutting Rules'!AD726</f>
        <v>0------------</v>
      </c>
      <c r="R726" s="23"/>
      <c r="S726" s="24"/>
      <c r="T726" s="78" t="s">
        <v>547</v>
      </c>
      <c r="U726" s="19"/>
      <c r="V726" s="25"/>
      <c r="W726" s="26"/>
      <c r="X726" s="27"/>
      <c r="Y726" s="47"/>
      <c r="Z726" s="121" t="str">
        <f>IFERROR(VLOOKUP(E726,[1]route!$E$3:$BL$10005,59,0),"")&amp;IFERROR(VLOOKUP(E726,[1]route!$E$3:$BL$10005,60,0),"")</f>
        <v/>
      </c>
      <c r="AA726" s="28">
        <f t="shared" si="240"/>
        <v>0</v>
      </c>
      <c r="AB726" s="77">
        <f t="shared" si="241"/>
        <v>0</v>
      </c>
      <c r="AC726" s="4">
        <f t="shared" si="239"/>
        <v>1</v>
      </c>
      <c r="AD726" s="29">
        <v>0</v>
      </c>
      <c r="AE726" s="30">
        <f ca="1">SUMIF([1]route!$E$3:$E$10005,E726,[1]!Table1[1])</f>
        <v>0</v>
      </c>
      <c r="AF726" s="30">
        <f ca="1">SUMIF([1]route!$E$3:$E$10005,E726,[1]!Table1[2])</f>
        <v>0</v>
      </c>
      <c r="AG726" s="30">
        <f ca="1">SUMIF([1]route!$E$3:$E$10005,E726,[1]!Table1[3])</f>
        <v>0</v>
      </c>
      <c r="AH726" s="30">
        <f ca="1">SUMIF([1]route!$E$3:$E$10005,E726,[1]!Table1[4])</f>
        <v>0</v>
      </c>
      <c r="AI726" s="30">
        <f ca="1">SUMIF([1]route!$E$3:$E$10005,E726,[1]!Table1[5])</f>
        <v>0</v>
      </c>
      <c r="AJ726" s="30">
        <f ca="1">SUMIF([1]route!$E$3:$E$10005,E726,[1]!Table1[6])</f>
        <v>0</v>
      </c>
      <c r="AK726" s="30">
        <f ca="1">SUMIF([1]route!$E$3:$E$10005,E726,[1]!Table1[7])</f>
        <v>0</v>
      </c>
      <c r="AL726" s="30">
        <f ca="1">SUMIF([1]route!$E$3:$E$10005,E726,[1]!Table1[8])</f>
        <v>0</v>
      </c>
      <c r="AM726" s="30">
        <f ca="1">SUMIF([1]route!$E$3:$E$10005,E726,[1]!Table1[9])</f>
        <v>0</v>
      </c>
      <c r="AN726" s="30">
        <f ca="1">SUMIF([1]route!$E$3:$E$10005,E726,[1]!Table1[10])</f>
        <v>0</v>
      </c>
      <c r="AO726" s="30">
        <f ca="1">SUMIF([1]route!$E$3:$E$10005,E726,[1]!Table1[11])</f>
        <v>0</v>
      </c>
      <c r="AP726" s="30">
        <f ca="1">SUMIF([1]route!$E$3:$E$10005,E726,[1]!Table1[12])</f>
        <v>0</v>
      </c>
      <c r="AQ726" s="30">
        <f ca="1">SUMIF([1]route!$E$3:$E$10005,E726,[1]!Table1[13])</f>
        <v>0</v>
      </c>
      <c r="AR726" s="30">
        <f ca="1">SUMIF([1]route!$E$3:$E$10005,E726,[1]!Table1[14])</f>
        <v>0</v>
      </c>
      <c r="AS726" s="30">
        <f ca="1">SUMIF([1]route!$E$3:$E$10005,E726,[1]!Table1[15])</f>
        <v>0</v>
      </c>
      <c r="AT726" s="30">
        <f ca="1">SUMIF([1]route!$E$3:$E$10005,E726,[1]!Table1[16])</f>
        <v>0</v>
      </c>
      <c r="AU726" s="30">
        <f ca="1">SUMIF([1]route!$E$3:$E$10005,E726,[1]!Table1[17])</f>
        <v>0</v>
      </c>
      <c r="AV726" s="30">
        <f ca="1">SUMIF([1]route!$E$3:$E$10005,E726,[1]!Table1[18])</f>
        <v>0</v>
      </c>
      <c r="AW726" s="30">
        <f ca="1">SUMIF([1]route!$E$3:$E$10005,E726,[1]!Table1[19])</f>
        <v>0</v>
      </c>
      <c r="AX726" s="30">
        <f ca="1">SUMIF([1]route!$E$3:$E$10005,E726,[1]!Table1[20])</f>
        <v>0</v>
      </c>
      <c r="AY726" s="30">
        <f ca="1">SUMIF([1]route!$E$3:$E$10005,E726,[1]!Table1[21])</f>
        <v>0</v>
      </c>
      <c r="AZ726" s="30">
        <f ca="1">SUMIF([1]route!$E$3:$E$10005,E726,[1]!Table1[22])</f>
        <v>0</v>
      </c>
      <c r="BA726" s="30">
        <f ca="1">SUMIF([1]route!$E$3:$E$10005,E726,[1]!Table1[23])</f>
        <v>0</v>
      </c>
      <c r="BB726" s="30">
        <f ca="1">SUMIF([1]route!$E$3:$E$10005,E726,[1]!Table1[24])</f>
        <v>0</v>
      </c>
      <c r="BC726" s="30">
        <f ca="1">SUMIF([1]route!$E$3:$E$10005,E726,[1]!Table1[25])</f>
        <v>0</v>
      </c>
      <c r="BD726" s="30">
        <f ca="1">SUMIF([1]route!$E$3:$E$10005,E726,[1]!Table1[26])</f>
        <v>0</v>
      </c>
      <c r="BE726" s="30">
        <f ca="1">SUMIF([1]route!$E$3:$E$10005,E726,[1]!Table1[27])</f>
        <v>0</v>
      </c>
      <c r="BF726" s="30">
        <f ca="1">SUMIF([1]route!$E$3:$E$10005,E726,[1]!Table1[28])</f>
        <v>0</v>
      </c>
      <c r="BG726" s="30">
        <f ca="1">SUMIF([1]route!$E$3:$E$10005,E726,[1]!Table1[29])</f>
        <v>0</v>
      </c>
      <c r="BH726" s="30">
        <f ca="1">SUMIF([1]route!$E$3:$E$10005,E726,[1]!Table1[30])</f>
        <v>0</v>
      </c>
      <c r="BI726" s="30">
        <f ca="1">SUMIF([1]route!$E$3:$E$10005,E726,[1]!Table1[31])</f>
        <v>0</v>
      </c>
      <c r="BJ726" s="30">
        <f ca="1">SUMIF([1]route!$E$3:$E$10005,E726,[1]!Table1[Remain PO])</f>
        <v>0</v>
      </c>
      <c r="BK726" s="31">
        <f ca="1">SUMIF([1]route!$E$3:$E$10005,E726,[1]!Table1[N+1])</f>
        <v>0</v>
      </c>
      <c r="BL726" s="31">
        <f ca="1">SUMIF([1]route!$E$3:$E$10005,E726,[1]!Table1[N+2])</f>
        <v>0</v>
      </c>
      <c r="BM726" s="31">
        <f ca="1">SUMIF([1]route!$E$3:$E$10005,E726,[1]!Table1[N+3])</f>
        <v>0</v>
      </c>
      <c r="BN726" s="32">
        <f ca="1">SUMIF([1]route!$E$3:$E$10005,E726,[1]!Table1[N+4])</f>
        <v>0</v>
      </c>
      <c r="BP726" s="37">
        <f t="shared" si="242"/>
        <v>0</v>
      </c>
      <c r="BQ726" s="35">
        <f t="shared" ca="1" si="245"/>
        <v>0</v>
      </c>
      <c r="BR726" s="35">
        <f t="shared" ca="1" si="245"/>
        <v>0</v>
      </c>
      <c r="BS726" s="35">
        <f t="shared" ca="1" si="245"/>
        <v>0</v>
      </c>
      <c r="BT726" s="35">
        <f t="shared" ca="1" si="245"/>
        <v>0</v>
      </c>
      <c r="BU726" s="35">
        <f t="shared" ca="1" si="245"/>
        <v>0</v>
      </c>
      <c r="BV726" s="35">
        <f t="shared" ca="1" si="245"/>
        <v>0</v>
      </c>
      <c r="BW726" s="35">
        <f t="shared" ca="1" si="245"/>
        <v>0</v>
      </c>
      <c r="BX726" s="35">
        <f t="shared" ca="1" si="245"/>
        <v>0</v>
      </c>
      <c r="BY726" s="35">
        <f t="shared" ca="1" si="245"/>
        <v>0</v>
      </c>
      <c r="BZ726" s="35">
        <f t="shared" ca="1" si="245"/>
        <v>0</v>
      </c>
      <c r="CA726" s="35">
        <f t="shared" ca="1" si="245"/>
        <v>0</v>
      </c>
      <c r="CB726" s="35">
        <f t="shared" ca="1" si="245"/>
        <v>0</v>
      </c>
      <c r="CC726" s="35">
        <f t="shared" ca="1" si="245"/>
        <v>0</v>
      </c>
      <c r="CD726" s="35">
        <f t="shared" ca="1" si="245"/>
        <v>0</v>
      </c>
      <c r="CE726" s="35">
        <f t="shared" ca="1" si="245"/>
        <v>0</v>
      </c>
      <c r="CF726" s="35">
        <f t="shared" ca="1" si="245"/>
        <v>0</v>
      </c>
      <c r="CG726" s="35">
        <f t="shared" ca="1" si="244"/>
        <v>0</v>
      </c>
      <c r="CH726" s="35">
        <f t="shared" ca="1" si="244"/>
        <v>0</v>
      </c>
      <c r="CI726" s="35">
        <f t="shared" ca="1" si="243"/>
        <v>0</v>
      </c>
      <c r="CJ726" s="35">
        <f t="shared" ca="1" si="243"/>
        <v>0</v>
      </c>
      <c r="CK726" s="35">
        <f t="shared" ca="1" si="243"/>
        <v>0</v>
      </c>
      <c r="CL726" s="35">
        <f t="shared" ca="1" si="243"/>
        <v>0</v>
      </c>
      <c r="CM726" s="35">
        <f t="shared" ca="1" si="243"/>
        <v>0</v>
      </c>
      <c r="CN726" s="35">
        <f t="shared" ca="1" si="243"/>
        <v>0</v>
      </c>
      <c r="CO726" s="35">
        <f t="shared" ca="1" si="238"/>
        <v>0</v>
      </c>
      <c r="CP726" s="35">
        <f t="shared" ca="1" si="238"/>
        <v>0</v>
      </c>
      <c r="CQ726" s="35">
        <f t="shared" ca="1" si="238"/>
        <v>0</v>
      </c>
      <c r="CR726" s="35">
        <f t="shared" ca="1" si="238"/>
        <v>0</v>
      </c>
      <c r="CS726" s="35">
        <f t="shared" ca="1" si="238"/>
        <v>0</v>
      </c>
      <c r="CT726" s="35">
        <f t="shared" ca="1" si="238"/>
        <v>0</v>
      </c>
      <c r="CU726" s="35">
        <f t="shared" ca="1" si="238"/>
        <v>0</v>
      </c>
      <c r="CV726" s="35">
        <f t="shared" ca="1" si="236"/>
        <v>0</v>
      </c>
      <c r="CW726" s="38">
        <f t="shared" ca="1" si="236"/>
        <v>0</v>
      </c>
      <c r="CX726" s="38">
        <f t="shared" ca="1" si="236"/>
        <v>0</v>
      </c>
      <c r="CY726" s="38">
        <f t="shared" ca="1" si="236"/>
        <v>0</v>
      </c>
      <c r="CZ726" s="39">
        <f t="shared" ca="1" si="236"/>
        <v>0</v>
      </c>
      <c r="DA726" s="35"/>
    </row>
    <row r="727" spans="4:105" x14ac:dyDescent="0.3">
      <c r="D727" s="19"/>
      <c r="E727" s="19"/>
      <c r="F727" s="21"/>
      <c r="G727" s="21"/>
      <c r="H727" s="21"/>
      <c r="I727" s="19"/>
      <c r="J727" s="19"/>
      <c r="K727" s="21"/>
      <c r="L727" s="21"/>
      <c r="M727" s="22"/>
      <c r="N727" s="22"/>
      <c r="O727" s="19"/>
      <c r="P727" s="21"/>
      <c r="Q727" s="62" t="str">
        <f>'Cutting Rules'!AD727</f>
        <v>0------------</v>
      </c>
      <c r="R727" s="23"/>
      <c r="S727" s="24"/>
      <c r="T727" s="78" t="s">
        <v>547</v>
      </c>
      <c r="U727" s="19"/>
      <c r="V727" s="25"/>
      <c r="W727" s="26"/>
      <c r="X727" s="27"/>
      <c r="Y727" s="47"/>
      <c r="Z727" s="121" t="str">
        <f>IFERROR(VLOOKUP(E727,[1]route!$E$3:$BL$10005,59,0),"")&amp;IFERROR(VLOOKUP(E727,[1]route!$E$3:$BL$10005,60,0),"")</f>
        <v/>
      </c>
      <c r="AA727" s="28">
        <f t="shared" si="240"/>
        <v>0</v>
      </c>
      <c r="AB727" s="77">
        <f t="shared" si="241"/>
        <v>0</v>
      </c>
      <c r="AC727" s="4">
        <f t="shared" si="239"/>
        <v>1</v>
      </c>
      <c r="AD727" s="29">
        <v>0</v>
      </c>
      <c r="AE727" s="30">
        <f ca="1">SUMIF([1]route!$E$3:$E$10005,E727,[1]!Table1[1])</f>
        <v>0</v>
      </c>
      <c r="AF727" s="30">
        <f ca="1">SUMIF([1]route!$E$3:$E$10005,E727,[1]!Table1[2])</f>
        <v>0</v>
      </c>
      <c r="AG727" s="30">
        <f ca="1">SUMIF([1]route!$E$3:$E$10005,E727,[1]!Table1[3])</f>
        <v>0</v>
      </c>
      <c r="AH727" s="30">
        <f ca="1">SUMIF([1]route!$E$3:$E$10005,E727,[1]!Table1[4])</f>
        <v>0</v>
      </c>
      <c r="AI727" s="30">
        <f ca="1">SUMIF([1]route!$E$3:$E$10005,E727,[1]!Table1[5])</f>
        <v>0</v>
      </c>
      <c r="AJ727" s="30">
        <f ca="1">SUMIF([1]route!$E$3:$E$10005,E727,[1]!Table1[6])</f>
        <v>0</v>
      </c>
      <c r="AK727" s="30">
        <f ca="1">SUMIF([1]route!$E$3:$E$10005,E727,[1]!Table1[7])</f>
        <v>0</v>
      </c>
      <c r="AL727" s="30">
        <f ca="1">SUMIF([1]route!$E$3:$E$10005,E727,[1]!Table1[8])</f>
        <v>0</v>
      </c>
      <c r="AM727" s="30">
        <f ca="1">SUMIF([1]route!$E$3:$E$10005,E727,[1]!Table1[9])</f>
        <v>0</v>
      </c>
      <c r="AN727" s="30">
        <f ca="1">SUMIF([1]route!$E$3:$E$10005,E727,[1]!Table1[10])</f>
        <v>0</v>
      </c>
      <c r="AO727" s="30">
        <f ca="1">SUMIF([1]route!$E$3:$E$10005,E727,[1]!Table1[11])</f>
        <v>0</v>
      </c>
      <c r="AP727" s="30">
        <f ca="1">SUMIF([1]route!$E$3:$E$10005,E727,[1]!Table1[12])</f>
        <v>0</v>
      </c>
      <c r="AQ727" s="30">
        <f ca="1">SUMIF([1]route!$E$3:$E$10005,E727,[1]!Table1[13])</f>
        <v>0</v>
      </c>
      <c r="AR727" s="30">
        <f ca="1">SUMIF([1]route!$E$3:$E$10005,E727,[1]!Table1[14])</f>
        <v>0</v>
      </c>
      <c r="AS727" s="30">
        <f ca="1">SUMIF([1]route!$E$3:$E$10005,E727,[1]!Table1[15])</f>
        <v>0</v>
      </c>
      <c r="AT727" s="30">
        <f ca="1">SUMIF([1]route!$E$3:$E$10005,E727,[1]!Table1[16])</f>
        <v>0</v>
      </c>
      <c r="AU727" s="30">
        <f ca="1">SUMIF([1]route!$E$3:$E$10005,E727,[1]!Table1[17])</f>
        <v>0</v>
      </c>
      <c r="AV727" s="30">
        <f ca="1">SUMIF([1]route!$E$3:$E$10005,E727,[1]!Table1[18])</f>
        <v>0</v>
      </c>
      <c r="AW727" s="30">
        <f ca="1">SUMIF([1]route!$E$3:$E$10005,E727,[1]!Table1[19])</f>
        <v>0</v>
      </c>
      <c r="AX727" s="30">
        <f ca="1">SUMIF([1]route!$E$3:$E$10005,E727,[1]!Table1[20])</f>
        <v>0</v>
      </c>
      <c r="AY727" s="30">
        <f ca="1">SUMIF([1]route!$E$3:$E$10005,E727,[1]!Table1[21])</f>
        <v>0</v>
      </c>
      <c r="AZ727" s="30">
        <f ca="1">SUMIF([1]route!$E$3:$E$10005,E727,[1]!Table1[22])</f>
        <v>0</v>
      </c>
      <c r="BA727" s="30">
        <f ca="1">SUMIF([1]route!$E$3:$E$10005,E727,[1]!Table1[23])</f>
        <v>0</v>
      </c>
      <c r="BB727" s="30">
        <f ca="1">SUMIF([1]route!$E$3:$E$10005,E727,[1]!Table1[24])</f>
        <v>0</v>
      </c>
      <c r="BC727" s="30">
        <f ca="1">SUMIF([1]route!$E$3:$E$10005,E727,[1]!Table1[25])</f>
        <v>0</v>
      </c>
      <c r="BD727" s="30">
        <f ca="1">SUMIF([1]route!$E$3:$E$10005,E727,[1]!Table1[26])</f>
        <v>0</v>
      </c>
      <c r="BE727" s="30">
        <f ca="1">SUMIF([1]route!$E$3:$E$10005,E727,[1]!Table1[27])</f>
        <v>0</v>
      </c>
      <c r="BF727" s="30">
        <f ca="1">SUMIF([1]route!$E$3:$E$10005,E727,[1]!Table1[28])</f>
        <v>0</v>
      </c>
      <c r="BG727" s="30">
        <f ca="1">SUMIF([1]route!$E$3:$E$10005,E727,[1]!Table1[29])</f>
        <v>0</v>
      </c>
      <c r="BH727" s="30">
        <f ca="1">SUMIF([1]route!$E$3:$E$10005,E727,[1]!Table1[30])</f>
        <v>0</v>
      </c>
      <c r="BI727" s="30">
        <f ca="1">SUMIF([1]route!$E$3:$E$10005,E727,[1]!Table1[31])</f>
        <v>0</v>
      </c>
      <c r="BJ727" s="30">
        <f ca="1">SUMIF([1]route!$E$3:$E$10005,E727,[1]!Table1[Remain PO])</f>
        <v>0</v>
      </c>
      <c r="BK727" s="31">
        <f ca="1">SUMIF([1]route!$E$3:$E$10005,E727,[1]!Table1[N+1])</f>
        <v>0</v>
      </c>
      <c r="BL727" s="31">
        <f ca="1">SUMIF([1]route!$E$3:$E$10005,E727,[1]!Table1[N+2])</f>
        <v>0</v>
      </c>
      <c r="BM727" s="31">
        <f ca="1">SUMIF([1]route!$E$3:$E$10005,E727,[1]!Table1[N+3])</f>
        <v>0</v>
      </c>
      <c r="BN727" s="32">
        <f ca="1">SUMIF([1]route!$E$3:$E$10005,E727,[1]!Table1[N+4])</f>
        <v>0</v>
      </c>
      <c r="BP727" s="37">
        <f t="shared" si="242"/>
        <v>0</v>
      </c>
      <c r="BQ727" s="35">
        <f t="shared" ca="1" si="245"/>
        <v>0</v>
      </c>
      <c r="BR727" s="35">
        <f t="shared" ca="1" si="245"/>
        <v>0</v>
      </c>
      <c r="BS727" s="35">
        <f t="shared" ca="1" si="245"/>
        <v>0</v>
      </c>
      <c r="BT727" s="35">
        <f t="shared" ca="1" si="245"/>
        <v>0</v>
      </c>
      <c r="BU727" s="35">
        <f t="shared" ca="1" si="245"/>
        <v>0</v>
      </c>
      <c r="BV727" s="35">
        <f t="shared" ca="1" si="245"/>
        <v>0</v>
      </c>
      <c r="BW727" s="35">
        <f t="shared" ca="1" si="245"/>
        <v>0</v>
      </c>
      <c r="BX727" s="35">
        <f t="shared" ca="1" si="245"/>
        <v>0</v>
      </c>
      <c r="BY727" s="35">
        <f t="shared" ca="1" si="245"/>
        <v>0</v>
      </c>
      <c r="BZ727" s="35">
        <f t="shared" ca="1" si="245"/>
        <v>0</v>
      </c>
      <c r="CA727" s="35">
        <f t="shared" ca="1" si="245"/>
        <v>0</v>
      </c>
      <c r="CB727" s="35">
        <f t="shared" ca="1" si="245"/>
        <v>0</v>
      </c>
      <c r="CC727" s="35">
        <f t="shared" ca="1" si="245"/>
        <v>0</v>
      </c>
      <c r="CD727" s="35">
        <f t="shared" ca="1" si="245"/>
        <v>0</v>
      </c>
      <c r="CE727" s="35">
        <f t="shared" ca="1" si="245"/>
        <v>0</v>
      </c>
      <c r="CF727" s="35">
        <f t="shared" ca="1" si="245"/>
        <v>0</v>
      </c>
      <c r="CG727" s="35">
        <f t="shared" ca="1" si="244"/>
        <v>0</v>
      </c>
      <c r="CH727" s="35">
        <f t="shared" ca="1" si="244"/>
        <v>0</v>
      </c>
      <c r="CI727" s="35">
        <f t="shared" ca="1" si="243"/>
        <v>0</v>
      </c>
      <c r="CJ727" s="35">
        <f t="shared" ca="1" si="243"/>
        <v>0</v>
      </c>
      <c r="CK727" s="35">
        <f t="shared" ca="1" si="243"/>
        <v>0</v>
      </c>
      <c r="CL727" s="35">
        <f t="shared" ca="1" si="243"/>
        <v>0</v>
      </c>
      <c r="CM727" s="35">
        <f t="shared" ca="1" si="243"/>
        <v>0</v>
      </c>
      <c r="CN727" s="35">
        <f t="shared" ca="1" si="243"/>
        <v>0</v>
      </c>
      <c r="CO727" s="35">
        <f t="shared" ca="1" si="238"/>
        <v>0</v>
      </c>
      <c r="CP727" s="35">
        <f t="shared" ca="1" si="238"/>
        <v>0</v>
      </c>
      <c r="CQ727" s="35">
        <f t="shared" ca="1" si="238"/>
        <v>0</v>
      </c>
      <c r="CR727" s="35">
        <f t="shared" ca="1" si="238"/>
        <v>0</v>
      </c>
      <c r="CS727" s="35">
        <f t="shared" ca="1" si="238"/>
        <v>0</v>
      </c>
      <c r="CT727" s="35">
        <f t="shared" ca="1" si="238"/>
        <v>0</v>
      </c>
      <c r="CU727" s="35">
        <f t="shared" ca="1" si="238"/>
        <v>0</v>
      </c>
      <c r="CV727" s="35">
        <f t="shared" ca="1" si="236"/>
        <v>0</v>
      </c>
      <c r="CW727" s="38">
        <f t="shared" ca="1" si="236"/>
        <v>0</v>
      </c>
      <c r="CX727" s="38">
        <f t="shared" ca="1" si="236"/>
        <v>0</v>
      </c>
      <c r="CY727" s="38">
        <f t="shared" ca="1" si="236"/>
        <v>0</v>
      </c>
      <c r="CZ727" s="39">
        <f t="shared" ca="1" si="236"/>
        <v>0</v>
      </c>
      <c r="DA727" s="35"/>
    </row>
    <row r="728" spans="4:105" x14ac:dyDescent="0.3">
      <c r="D728" s="19"/>
      <c r="E728" s="19"/>
      <c r="F728" s="21"/>
      <c r="G728" s="21"/>
      <c r="H728" s="21"/>
      <c r="I728" s="19"/>
      <c r="J728" s="19"/>
      <c r="K728" s="21"/>
      <c r="L728" s="21"/>
      <c r="M728" s="22"/>
      <c r="N728" s="22"/>
      <c r="O728" s="19"/>
      <c r="P728" s="21"/>
      <c r="Q728" s="62" t="str">
        <f>'Cutting Rules'!AD728</f>
        <v>0------------</v>
      </c>
      <c r="R728" s="23"/>
      <c r="S728" s="24"/>
      <c r="T728" s="78" t="s">
        <v>547</v>
      </c>
      <c r="U728" s="19"/>
      <c r="V728" s="25"/>
      <c r="W728" s="26"/>
      <c r="X728" s="27"/>
      <c r="Y728" s="47"/>
      <c r="Z728" s="121" t="str">
        <f>IFERROR(VLOOKUP(E728,[1]route!$E$3:$BL$10005,59,0),"")&amp;IFERROR(VLOOKUP(E728,[1]route!$E$3:$BL$10005,60,0),"")</f>
        <v/>
      </c>
      <c r="AA728" s="28">
        <f t="shared" si="240"/>
        <v>0</v>
      </c>
      <c r="AB728" s="77">
        <f t="shared" si="241"/>
        <v>0</v>
      </c>
      <c r="AC728" s="4">
        <f t="shared" si="239"/>
        <v>1</v>
      </c>
      <c r="AD728" s="29">
        <v>0</v>
      </c>
      <c r="AE728" s="30">
        <f ca="1">SUMIF([1]route!$E$3:$E$10005,E728,[1]!Table1[1])</f>
        <v>0</v>
      </c>
      <c r="AF728" s="30">
        <f ca="1">SUMIF([1]route!$E$3:$E$10005,E728,[1]!Table1[2])</f>
        <v>0</v>
      </c>
      <c r="AG728" s="30">
        <f ca="1">SUMIF([1]route!$E$3:$E$10005,E728,[1]!Table1[3])</f>
        <v>0</v>
      </c>
      <c r="AH728" s="30">
        <f ca="1">SUMIF([1]route!$E$3:$E$10005,E728,[1]!Table1[4])</f>
        <v>0</v>
      </c>
      <c r="AI728" s="30">
        <f ca="1">SUMIF([1]route!$E$3:$E$10005,E728,[1]!Table1[5])</f>
        <v>0</v>
      </c>
      <c r="AJ728" s="30">
        <f ca="1">SUMIF([1]route!$E$3:$E$10005,E728,[1]!Table1[6])</f>
        <v>0</v>
      </c>
      <c r="AK728" s="30">
        <f ca="1">SUMIF([1]route!$E$3:$E$10005,E728,[1]!Table1[7])</f>
        <v>0</v>
      </c>
      <c r="AL728" s="30">
        <f ca="1">SUMIF([1]route!$E$3:$E$10005,E728,[1]!Table1[8])</f>
        <v>0</v>
      </c>
      <c r="AM728" s="30">
        <f ca="1">SUMIF([1]route!$E$3:$E$10005,E728,[1]!Table1[9])</f>
        <v>0</v>
      </c>
      <c r="AN728" s="30">
        <f ca="1">SUMIF([1]route!$E$3:$E$10005,E728,[1]!Table1[10])</f>
        <v>0</v>
      </c>
      <c r="AO728" s="30">
        <f ca="1">SUMIF([1]route!$E$3:$E$10005,E728,[1]!Table1[11])</f>
        <v>0</v>
      </c>
      <c r="AP728" s="30">
        <f ca="1">SUMIF([1]route!$E$3:$E$10005,E728,[1]!Table1[12])</f>
        <v>0</v>
      </c>
      <c r="AQ728" s="30">
        <f ca="1">SUMIF([1]route!$E$3:$E$10005,E728,[1]!Table1[13])</f>
        <v>0</v>
      </c>
      <c r="AR728" s="30">
        <f ca="1">SUMIF([1]route!$E$3:$E$10005,E728,[1]!Table1[14])</f>
        <v>0</v>
      </c>
      <c r="AS728" s="30">
        <f ca="1">SUMIF([1]route!$E$3:$E$10005,E728,[1]!Table1[15])</f>
        <v>0</v>
      </c>
      <c r="AT728" s="30">
        <f ca="1">SUMIF([1]route!$E$3:$E$10005,E728,[1]!Table1[16])</f>
        <v>0</v>
      </c>
      <c r="AU728" s="30">
        <f ca="1">SUMIF([1]route!$E$3:$E$10005,E728,[1]!Table1[17])</f>
        <v>0</v>
      </c>
      <c r="AV728" s="30">
        <f ca="1">SUMIF([1]route!$E$3:$E$10005,E728,[1]!Table1[18])</f>
        <v>0</v>
      </c>
      <c r="AW728" s="30">
        <f ca="1">SUMIF([1]route!$E$3:$E$10005,E728,[1]!Table1[19])</f>
        <v>0</v>
      </c>
      <c r="AX728" s="30">
        <f ca="1">SUMIF([1]route!$E$3:$E$10005,E728,[1]!Table1[20])</f>
        <v>0</v>
      </c>
      <c r="AY728" s="30">
        <f ca="1">SUMIF([1]route!$E$3:$E$10005,E728,[1]!Table1[21])</f>
        <v>0</v>
      </c>
      <c r="AZ728" s="30">
        <f ca="1">SUMIF([1]route!$E$3:$E$10005,E728,[1]!Table1[22])</f>
        <v>0</v>
      </c>
      <c r="BA728" s="30">
        <f ca="1">SUMIF([1]route!$E$3:$E$10005,E728,[1]!Table1[23])</f>
        <v>0</v>
      </c>
      <c r="BB728" s="30">
        <f ca="1">SUMIF([1]route!$E$3:$E$10005,E728,[1]!Table1[24])</f>
        <v>0</v>
      </c>
      <c r="BC728" s="30">
        <f ca="1">SUMIF([1]route!$E$3:$E$10005,E728,[1]!Table1[25])</f>
        <v>0</v>
      </c>
      <c r="BD728" s="30">
        <f ca="1">SUMIF([1]route!$E$3:$E$10005,E728,[1]!Table1[26])</f>
        <v>0</v>
      </c>
      <c r="BE728" s="30">
        <f ca="1">SUMIF([1]route!$E$3:$E$10005,E728,[1]!Table1[27])</f>
        <v>0</v>
      </c>
      <c r="BF728" s="30">
        <f ca="1">SUMIF([1]route!$E$3:$E$10005,E728,[1]!Table1[28])</f>
        <v>0</v>
      </c>
      <c r="BG728" s="30">
        <f ca="1">SUMIF([1]route!$E$3:$E$10005,E728,[1]!Table1[29])</f>
        <v>0</v>
      </c>
      <c r="BH728" s="30">
        <f ca="1">SUMIF([1]route!$E$3:$E$10005,E728,[1]!Table1[30])</f>
        <v>0</v>
      </c>
      <c r="BI728" s="30">
        <f ca="1">SUMIF([1]route!$E$3:$E$10005,E728,[1]!Table1[31])</f>
        <v>0</v>
      </c>
      <c r="BJ728" s="30">
        <f ca="1">SUMIF([1]route!$E$3:$E$10005,E728,[1]!Table1[Remain PO])</f>
        <v>0</v>
      </c>
      <c r="BK728" s="31">
        <f ca="1">SUMIF([1]route!$E$3:$E$10005,E728,[1]!Table1[N+1])</f>
        <v>0</v>
      </c>
      <c r="BL728" s="31">
        <f ca="1">SUMIF([1]route!$E$3:$E$10005,E728,[1]!Table1[N+2])</f>
        <v>0</v>
      </c>
      <c r="BM728" s="31">
        <f ca="1">SUMIF([1]route!$E$3:$E$10005,E728,[1]!Table1[N+3])</f>
        <v>0</v>
      </c>
      <c r="BN728" s="32">
        <f ca="1">SUMIF([1]route!$E$3:$E$10005,E728,[1]!Table1[N+4])</f>
        <v>0</v>
      </c>
      <c r="BP728" s="37">
        <f t="shared" si="242"/>
        <v>0</v>
      </c>
      <c r="BQ728" s="35">
        <f t="shared" ca="1" si="245"/>
        <v>0</v>
      </c>
      <c r="BR728" s="35">
        <f t="shared" ca="1" si="245"/>
        <v>0</v>
      </c>
      <c r="BS728" s="35">
        <f t="shared" ca="1" si="245"/>
        <v>0</v>
      </c>
      <c r="BT728" s="35">
        <f t="shared" ca="1" si="245"/>
        <v>0</v>
      </c>
      <c r="BU728" s="35">
        <f t="shared" ca="1" si="245"/>
        <v>0</v>
      </c>
      <c r="BV728" s="35">
        <f t="shared" ca="1" si="245"/>
        <v>0</v>
      </c>
      <c r="BW728" s="35">
        <f t="shared" ca="1" si="245"/>
        <v>0</v>
      </c>
      <c r="BX728" s="35">
        <f t="shared" ca="1" si="245"/>
        <v>0</v>
      </c>
      <c r="BY728" s="35">
        <f t="shared" ca="1" si="245"/>
        <v>0</v>
      </c>
      <c r="BZ728" s="35">
        <f t="shared" ca="1" si="245"/>
        <v>0</v>
      </c>
      <c r="CA728" s="35">
        <f t="shared" ca="1" si="245"/>
        <v>0</v>
      </c>
      <c r="CB728" s="35">
        <f t="shared" ca="1" si="245"/>
        <v>0</v>
      </c>
      <c r="CC728" s="35">
        <f t="shared" ca="1" si="245"/>
        <v>0</v>
      </c>
      <c r="CD728" s="35">
        <f t="shared" ca="1" si="245"/>
        <v>0</v>
      </c>
      <c r="CE728" s="35">
        <f t="shared" ca="1" si="245"/>
        <v>0</v>
      </c>
      <c r="CF728" s="35">
        <f t="shared" ca="1" si="245"/>
        <v>0</v>
      </c>
      <c r="CG728" s="35">
        <f t="shared" ca="1" si="244"/>
        <v>0</v>
      </c>
      <c r="CH728" s="35">
        <f t="shared" ca="1" si="244"/>
        <v>0</v>
      </c>
      <c r="CI728" s="35">
        <f t="shared" ca="1" si="243"/>
        <v>0</v>
      </c>
      <c r="CJ728" s="35">
        <f t="shared" ca="1" si="243"/>
        <v>0</v>
      </c>
      <c r="CK728" s="35">
        <f t="shared" ca="1" si="243"/>
        <v>0</v>
      </c>
      <c r="CL728" s="35">
        <f t="shared" ca="1" si="243"/>
        <v>0</v>
      </c>
      <c r="CM728" s="35">
        <f t="shared" ca="1" si="243"/>
        <v>0</v>
      </c>
      <c r="CN728" s="35">
        <f t="shared" ca="1" si="243"/>
        <v>0</v>
      </c>
      <c r="CO728" s="35">
        <f t="shared" ca="1" si="238"/>
        <v>0</v>
      </c>
      <c r="CP728" s="35">
        <f t="shared" ca="1" si="238"/>
        <v>0</v>
      </c>
      <c r="CQ728" s="35">
        <f t="shared" ca="1" si="238"/>
        <v>0</v>
      </c>
      <c r="CR728" s="35">
        <f t="shared" ca="1" si="238"/>
        <v>0</v>
      </c>
      <c r="CS728" s="35">
        <f t="shared" ca="1" si="238"/>
        <v>0</v>
      </c>
      <c r="CT728" s="35">
        <f t="shared" ca="1" si="238"/>
        <v>0</v>
      </c>
      <c r="CU728" s="35">
        <f t="shared" ca="1" si="238"/>
        <v>0</v>
      </c>
      <c r="CV728" s="35">
        <f t="shared" ca="1" si="236"/>
        <v>0</v>
      </c>
      <c r="CW728" s="38">
        <f t="shared" ca="1" si="236"/>
        <v>0</v>
      </c>
      <c r="CX728" s="38">
        <f t="shared" ca="1" si="236"/>
        <v>0</v>
      </c>
      <c r="CY728" s="38">
        <f t="shared" ca="1" si="236"/>
        <v>0</v>
      </c>
      <c r="CZ728" s="39">
        <f t="shared" ca="1" si="236"/>
        <v>0</v>
      </c>
      <c r="DA728" s="35"/>
    </row>
    <row r="729" spans="4:105" x14ac:dyDescent="0.3">
      <c r="D729" s="19"/>
      <c r="E729" s="19"/>
      <c r="F729" s="21"/>
      <c r="G729" s="21"/>
      <c r="H729" s="21"/>
      <c r="I729" s="19"/>
      <c r="J729" s="19"/>
      <c r="K729" s="21"/>
      <c r="L729" s="21"/>
      <c r="M729" s="22"/>
      <c r="N729" s="22"/>
      <c r="O729" s="19"/>
      <c r="P729" s="21"/>
      <c r="Q729" s="62" t="str">
        <f>'Cutting Rules'!AD729</f>
        <v>0------------</v>
      </c>
      <c r="R729" s="23"/>
      <c r="S729" s="24"/>
      <c r="T729" s="78" t="s">
        <v>547</v>
      </c>
      <c r="U729" s="19"/>
      <c r="V729" s="25"/>
      <c r="W729" s="26"/>
      <c r="X729" s="27"/>
      <c r="Y729" s="47"/>
      <c r="Z729" s="121" t="str">
        <f>IFERROR(VLOOKUP(E729,[1]route!$E$3:$BL$10005,59,0),"")&amp;IFERROR(VLOOKUP(E729,[1]route!$E$3:$BL$10005,60,0),"")</f>
        <v/>
      </c>
      <c r="AA729" s="28">
        <f t="shared" si="240"/>
        <v>0</v>
      </c>
      <c r="AB729" s="77">
        <f t="shared" si="241"/>
        <v>0</v>
      </c>
      <c r="AC729" s="4">
        <f t="shared" si="239"/>
        <v>1</v>
      </c>
      <c r="AD729" s="29">
        <v>0</v>
      </c>
      <c r="AE729" s="30">
        <f ca="1">SUMIF([1]route!$E$3:$E$10005,E729,[1]!Table1[1])</f>
        <v>0</v>
      </c>
      <c r="AF729" s="30">
        <f ca="1">SUMIF([1]route!$E$3:$E$10005,E729,[1]!Table1[2])</f>
        <v>0</v>
      </c>
      <c r="AG729" s="30">
        <f ca="1">SUMIF([1]route!$E$3:$E$10005,E729,[1]!Table1[3])</f>
        <v>0</v>
      </c>
      <c r="AH729" s="30">
        <f ca="1">SUMIF([1]route!$E$3:$E$10005,E729,[1]!Table1[4])</f>
        <v>0</v>
      </c>
      <c r="AI729" s="30">
        <f ca="1">SUMIF([1]route!$E$3:$E$10005,E729,[1]!Table1[5])</f>
        <v>0</v>
      </c>
      <c r="AJ729" s="30">
        <f ca="1">SUMIF([1]route!$E$3:$E$10005,E729,[1]!Table1[6])</f>
        <v>0</v>
      </c>
      <c r="AK729" s="30">
        <f ca="1">SUMIF([1]route!$E$3:$E$10005,E729,[1]!Table1[7])</f>
        <v>0</v>
      </c>
      <c r="AL729" s="30">
        <f ca="1">SUMIF([1]route!$E$3:$E$10005,E729,[1]!Table1[8])</f>
        <v>0</v>
      </c>
      <c r="AM729" s="30">
        <f ca="1">SUMIF([1]route!$E$3:$E$10005,E729,[1]!Table1[9])</f>
        <v>0</v>
      </c>
      <c r="AN729" s="30">
        <f ca="1">SUMIF([1]route!$E$3:$E$10005,E729,[1]!Table1[10])</f>
        <v>0</v>
      </c>
      <c r="AO729" s="30">
        <f ca="1">SUMIF([1]route!$E$3:$E$10005,E729,[1]!Table1[11])</f>
        <v>0</v>
      </c>
      <c r="AP729" s="30">
        <f ca="1">SUMIF([1]route!$E$3:$E$10005,E729,[1]!Table1[12])</f>
        <v>0</v>
      </c>
      <c r="AQ729" s="30">
        <f ca="1">SUMIF([1]route!$E$3:$E$10005,E729,[1]!Table1[13])</f>
        <v>0</v>
      </c>
      <c r="AR729" s="30">
        <f ca="1">SUMIF([1]route!$E$3:$E$10005,E729,[1]!Table1[14])</f>
        <v>0</v>
      </c>
      <c r="AS729" s="30">
        <f ca="1">SUMIF([1]route!$E$3:$E$10005,E729,[1]!Table1[15])</f>
        <v>0</v>
      </c>
      <c r="AT729" s="30">
        <f ca="1">SUMIF([1]route!$E$3:$E$10005,E729,[1]!Table1[16])</f>
        <v>0</v>
      </c>
      <c r="AU729" s="30">
        <f ca="1">SUMIF([1]route!$E$3:$E$10005,E729,[1]!Table1[17])</f>
        <v>0</v>
      </c>
      <c r="AV729" s="30">
        <f ca="1">SUMIF([1]route!$E$3:$E$10005,E729,[1]!Table1[18])</f>
        <v>0</v>
      </c>
      <c r="AW729" s="30">
        <f ca="1">SUMIF([1]route!$E$3:$E$10005,E729,[1]!Table1[19])</f>
        <v>0</v>
      </c>
      <c r="AX729" s="30">
        <f ca="1">SUMIF([1]route!$E$3:$E$10005,E729,[1]!Table1[20])</f>
        <v>0</v>
      </c>
      <c r="AY729" s="30">
        <f ca="1">SUMIF([1]route!$E$3:$E$10005,E729,[1]!Table1[21])</f>
        <v>0</v>
      </c>
      <c r="AZ729" s="30">
        <f ca="1">SUMIF([1]route!$E$3:$E$10005,E729,[1]!Table1[22])</f>
        <v>0</v>
      </c>
      <c r="BA729" s="30">
        <f ca="1">SUMIF([1]route!$E$3:$E$10005,E729,[1]!Table1[23])</f>
        <v>0</v>
      </c>
      <c r="BB729" s="30">
        <f ca="1">SUMIF([1]route!$E$3:$E$10005,E729,[1]!Table1[24])</f>
        <v>0</v>
      </c>
      <c r="BC729" s="30">
        <f ca="1">SUMIF([1]route!$E$3:$E$10005,E729,[1]!Table1[25])</f>
        <v>0</v>
      </c>
      <c r="BD729" s="30">
        <f ca="1">SUMIF([1]route!$E$3:$E$10005,E729,[1]!Table1[26])</f>
        <v>0</v>
      </c>
      <c r="BE729" s="30">
        <f ca="1">SUMIF([1]route!$E$3:$E$10005,E729,[1]!Table1[27])</f>
        <v>0</v>
      </c>
      <c r="BF729" s="30">
        <f ca="1">SUMIF([1]route!$E$3:$E$10005,E729,[1]!Table1[28])</f>
        <v>0</v>
      </c>
      <c r="BG729" s="30">
        <f ca="1">SUMIF([1]route!$E$3:$E$10005,E729,[1]!Table1[29])</f>
        <v>0</v>
      </c>
      <c r="BH729" s="30">
        <f ca="1">SUMIF([1]route!$E$3:$E$10005,E729,[1]!Table1[30])</f>
        <v>0</v>
      </c>
      <c r="BI729" s="30">
        <f ca="1">SUMIF([1]route!$E$3:$E$10005,E729,[1]!Table1[31])</f>
        <v>0</v>
      </c>
      <c r="BJ729" s="30">
        <f ca="1">SUMIF([1]route!$E$3:$E$10005,E729,[1]!Table1[Remain PO])</f>
        <v>0</v>
      </c>
      <c r="BK729" s="31">
        <f ca="1">SUMIF([1]route!$E$3:$E$10005,E729,[1]!Table1[N+1])</f>
        <v>0</v>
      </c>
      <c r="BL729" s="31">
        <f ca="1">SUMIF([1]route!$E$3:$E$10005,E729,[1]!Table1[N+2])</f>
        <v>0</v>
      </c>
      <c r="BM729" s="31">
        <f ca="1">SUMIF([1]route!$E$3:$E$10005,E729,[1]!Table1[N+3])</f>
        <v>0</v>
      </c>
      <c r="BN729" s="32">
        <f ca="1">SUMIF([1]route!$E$3:$E$10005,E729,[1]!Table1[N+4])</f>
        <v>0</v>
      </c>
      <c r="BP729" s="37">
        <f t="shared" si="242"/>
        <v>0</v>
      </c>
      <c r="BQ729" s="35">
        <f t="shared" ca="1" si="245"/>
        <v>0</v>
      </c>
      <c r="BR729" s="35">
        <f t="shared" ca="1" si="245"/>
        <v>0</v>
      </c>
      <c r="BS729" s="35">
        <f t="shared" ca="1" si="245"/>
        <v>0</v>
      </c>
      <c r="BT729" s="35">
        <f t="shared" ca="1" si="245"/>
        <v>0</v>
      </c>
      <c r="BU729" s="35">
        <f t="shared" ca="1" si="245"/>
        <v>0</v>
      </c>
      <c r="BV729" s="35">
        <f t="shared" ca="1" si="245"/>
        <v>0</v>
      </c>
      <c r="BW729" s="35">
        <f t="shared" ca="1" si="245"/>
        <v>0</v>
      </c>
      <c r="BX729" s="35">
        <f t="shared" ca="1" si="245"/>
        <v>0</v>
      </c>
      <c r="BY729" s="35">
        <f t="shared" ca="1" si="245"/>
        <v>0</v>
      </c>
      <c r="BZ729" s="35">
        <f t="shared" ca="1" si="245"/>
        <v>0</v>
      </c>
      <c r="CA729" s="35">
        <f t="shared" ca="1" si="245"/>
        <v>0</v>
      </c>
      <c r="CB729" s="35">
        <f t="shared" ca="1" si="245"/>
        <v>0</v>
      </c>
      <c r="CC729" s="35">
        <f t="shared" ca="1" si="245"/>
        <v>0</v>
      </c>
      <c r="CD729" s="35">
        <f t="shared" ca="1" si="245"/>
        <v>0</v>
      </c>
      <c r="CE729" s="35">
        <f t="shared" ca="1" si="245"/>
        <v>0</v>
      </c>
      <c r="CF729" s="35">
        <f t="shared" ca="1" si="245"/>
        <v>0</v>
      </c>
      <c r="CG729" s="35">
        <f t="shared" ca="1" si="244"/>
        <v>0</v>
      </c>
      <c r="CH729" s="35">
        <f t="shared" ca="1" si="244"/>
        <v>0</v>
      </c>
      <c r="CI729" s="35">
        <f t="shared" ca="1" si="243"/>
        <v>0</v>
      </c>
      <c r="CJ729" s="35">
        <f t="shared" ca="1" si="243"/>
        <v>0</v>
      </c>
      <c r="CK729" s="35">
        <f t="shared" ca="1" si="243"/>
        <v>0</v>
      </c>
      <c r="CL729" s="35">
        <f t="shared" ca="1" si="243"/>
        <v>0</v>
      </c>
      <c r="CM729" s="35">
        <f t="shared" ca="1" si="243"/>
        <v>0</v>
      </c>
      <c r="CN729" s="35">
        <f t="shared" ca="1" si="243"/>
        <v>0</v>
      </c>
      <c r="CO729" s="35">
        <f t="shared" ca="1" si="238"/>
        <v>0</v>
      </c>
      <c r="CP729" s="35">
        <f t="shared" ca="1" si="238"/>
        <v>0</v>
      </c>
      <c r="CQ729" s="35">
        <f t="shared" ca="1" si="238"/>
        <v>0</v>
      </c>
      <c r="CR729" s="35">
        <f t="shared" ca="1" si="238"/>
        <v>0</v>
      </c>
      <c r="CS729" s="35">
        <f t="shared" ca="1" si="238"/>
        <v>0</v>
      </c>
      <c r="CT729" s="35">
        <f t="shared" ca="1" si="238"/>
        <v>0</v>
      </c>
      <c r="CU729" s="35">
        <f t="shared" ca="1" si="238"/>
        <v>0</v>
      </c>
      <c r="CV729" s="35">
        <f t="shared" ca="1" si="236"/>
        <v>0</v>
      </c>
      <c r="CW729" s="38">
        <f t="shared" ca="1" si="236"/>
        <v>0</v>
      </c>
      <c r="CX729" s="38">
        <f t="shared" ca="1" si="236"/>
        <v>0</v>
      </c>
      <c r="CY729" s="38">
        <f t="shared" ca="1" si="236"/>
        <v>0</v>
      </c>
      <c r="CZ729" s="39">
        <f t="shared" ca="1" si="236"/>
        <v>0</v>
      </c>
      <c r="DA729" s="35"/>
    </row>
    <row r="730" spans="4:105" x14ac:dyDescent="0.3">
      <c r="D730" s="19"/>
      <c r="E730" s="19"/>
      <c r="F730" s="21"/>
      <c r="G730" s="21"/>
      <c r="H730" s="21"/>
      <c r="I730" s="19"/>
      <c r="J730" s="19"/>
      <c r="K730" s="21"/>
      <c r="L730" s="21"/>
      <c r="M730" s="22"/>
      <c r="N730" s="22"/>
      <c r="O730" s="19"/>
      <c r="P730" s="21"/>
      <c r="Q730" s="62" t="str">
        <f>'Cutting Rules'!AD730</f>
        <v>0------------</v>
      </c>
      <c r="R730" s="23"/>
      <c r="S730" s="24"/>
      <c r="T730" s="78" t="s">
        <v>547</v>
      </c>
      <c r="U730" s="19"/>
      <c r="V730" s="25"/>
      <c r="W730" s="26"/>
      <c r="X730" s="27"/>
      <c r="Y730" s="47"/>
      <c r="Z730" s="121" t="str">
        <f>IFERROR(VLOOKUP(E730,[1]route!$E$3:$BL$10005,59,0),"")&amp;IFERROR(VLOOKUP(E730,[1]route!$E$3:$BL$10005,60,0),"")</f>
        <v/>
      </c>
      <c r="AA730" s="28">
        <f t="shared" si="240"/>
        <v>0</v>
      </c>
      <c r="AB730" s="77">
        <f t="shared" si="241"/>
        <v>0</v>
      </c>
      <c r="AC730" s="4">
        <f t="shared" si="239"/>
        <v>1</v>
      </c>
      <c r="AD730" s="29">
        <v>0</v>
      </c>
      <c r="AE730" s="30">
        <f ca="1">SUMIF([1]route!$E$3:$E$10005,E730,[1]!Table1[1])</f>
        <v>0</v>
      </c>
      <c r="AF730" s="30">
        <f ca="1">SUMIF([1]route!$E$3:$E$10005,E730,[1]!Table1[2])</f>
        <v>0</v>
      </c>
      <c r="AG730" s="30">
        <f ca="1">SUMIF([1]route!$E$3:$E$10005,E730,[1]!Table1[3])</f>
        <v>0</v>
      </c>
      <c r="AH730" s="30">
        <f ca="1">SUMIF([1]route!$E$3:$E$10005,E730,[1]!Table1[4])</f>
        <v>0</v>
      </c>
      <c r="AI730" s="30">
        <f ca="1">SUMIF([1]route!$E$3:$E$10005,E730,[1]!Table1[5])</f>
        <v>0</v>
      </c>
      <c r="AJ730" s="30">
        <f ca="1">SUMIF([1]route!$E$3:$E$10005,E730,[1]!Table1[6])</f>
        <v>0</v>
      </c>
      <c r="AK730" s="30">
        <f ca="1">SUMIF([1]route!$E$3:$E$10005,E730,[1]!Table1[7])</f>
        <v>0</v>
      </c>
      <c r="AL730" s="30">
        <f ca="1">SUMIF([1]route!$E$3:$E$10005,E730,[1]!Table1[8])</f>
        <v>0</v>
      </c>
      <c r="AM730" s="30">
        <f ca="1">SUMIF([1]route!$E$3:$E$10005,E730,[1]!Table1[9])</f>
        <v>0</v>
      </c>
      <c r="AN730" s="30">
        <f ca="1">SUMIF([1]route!$E$3:$E$10005,E730,[1]!Table1[10])</f>
        <v>0</v>
      </c>
      <c r="AO730" s="30">
        <f ca="1">SUMIF([1]route!$E$3:$E$10005,E730,[1]!Table1[11])</f>
        <v>0</v>
      </c>
      <c r="AP730" s="30">
        <f ca="1">SUMIF([1]route!$E$3:$E$10005,E730,[1]!Table1[12])</f>
        <v>0</v>
      </c>
      <c r="AQ730" s="30">
        <f ca="1">SUMIF([1]route!$E$3:$E$10005,E730,[1]!Table1[13])</f>
        <v>0</v>
      </c>
      <c r="AR730" s="30">
        <f ca="1">SUMIF([1]route!$E$3:$E$10005,E730,[1]!Table1[14])</f>
        <v>0</v>
      </c>
      <c r="AS730" s="30">
        <f ca="1">SUMIF([1]route!$E$3:$E$10005,E730,[1]!Table1[15])</f>
        <v>0</v>
      </c>
      <c r="AT730" s="30">
        <f ca="1">SUMIF([1]route!$E$3:$E$10005,E730,[1]!Table1[16])</f>
        <v>0</v>
      </c>
      <c r="AU730" s="30">
        <f ca="1">SUMIF([1]route!$E$3:$E$10005,E730,[1]!Table1[17])</f>
        <v>0</v>
      </c>
      <c r="AV730" s="30">
        <f ca="1">SUMIF([1]route!$E$3:$E$10005,E730,[1]!Table1[18])</f>
        <v>0</v>
      </c>
      <c r="AW730" s="30">
        <f ca="1">SUMIF([1]route!$E$3:$E$10005,E730,[1]!Table1[19])</f>
        <v>0</v>
      </c>
      <c r="AX730" s="30">
        <f ca="1">SUMIF([1]route!$E$3:$E$10005,E730,[1]!Table1[20])</f>
        <v>0</v>
      </c>
      <c r="AY730" s="30">
        <f ca="1">SUMIF([1]route!$E$3:$E$10005,E730,[1]!Table1[21])</f>
        <v>0</v>
      </c>
      <c r="AZ730" s="30">
        <f ca="1">SUMIF([1]route!$E$3:$E$10005,E730,[1]!Table1[22])</f>
        <v>0</v>
      </c>
      <c r="BA730" s="30">
        <f ca="1">SUMIF([1]route!$E$3:$E$10005,E730,[1]!Table1[23])</f>
        <v>0</v>
      </c>
      <c r="BB730" s="30">
        <f ca="1">SUMIF([1]route!$E$3:$E$10005,E730,[1]!Table1[24])</f>
        <v>0</v>
      </c>
      <c r="BC730" s="30">
        <f ca="1">SUMIF([1]route!$E$3:$E$10005,E730,[1]!Table1[25])</f>
        <v>0</v>
      </c>
      <c r="BD730" s="30">
        <f ca="1">SUMIF([1]route!$E$3:$E$10005,E730,[1]!Table1[26])</f>
        <v>0</v>
      </c>
      <c r="BE730" s="30">
        <f ca="1">SUMIF([1]route!$E$3:$E$10005,E730,[1]!Table1[27])</f>
        <v>0</v>
      </c>
      <c r="BF730" s="30">
        <f ca="1">SUMIF([1]route!$E$3:$E$10005,E730,[1]!Table1[28])</f>
        <v>0</v>
      </c>
      <c r="BG730" s="30">
        <f ca="1">SUMIF([1]route!$E$3:$E$10005,E730,[1]!Table1[29])</f>
        <v>0</v>
      </c>
      <c r="BH730" s="30">
        <f ca="1">SUMIF([1]route!$E$3:$E$10005,E730,[1]!Table1[30])</f>
        <v>0</v>
      </c>
      <c r="BI730" s="30">
        <f ca="1">SUMIF([1]route!$E$3:$E$10005,E730,[1]!Table1[31])</f>
        <v>0</v>
      </c>
      <c r="BJ730" s="30">
        <f ca="1">SUMIF([1]route!$E$3:$E$10005,E730,[1]!Table1[Remain PO])</f>
        <v>0</v>
      </c>
      <c r="BK730" s="31">
        <f ca="1">SUMIF([1]route!$E$3:$E$10005,E730,[1]!Table1[N+1])</f>
        <v>0</v>
      </c>
      <c r="BL730" s="31">
        <f ca="1">SUMIF([1]route!$E$3:$E$10005,E730,[1]!Table1[N+2])</f>
        <v>0</v>
      </c>
      <c r="BM730" s="31">
        <f ca="1">SUMIF([1]route!$E$3:$E$10005,E730,[1]!Table1[N+3])</f>
        <v>0</v>
      </c>
      <c r="BN730" s="32">
        <f ca="1">SUMIF([1]route!$E$3:$E$10005,E730,[1]!Table1[N+4])</f>
        <v>0</v>
      </c>
      <c r="BP730" s="37">
        <f t="shared" si="242"/>
        <v>0</v>
      </c>
      <c r="BQ730" s="35">
        <f t="shared" ca="1" si="245"/>
        <v>0</v>
      </c>
      <c r="BR730" s="35">
        <f t="shared" ca="1" si="245"/>
        <v>0</v>
      </c>
      <c r="BS730" s="35">
        <f t="shared" ca="1" si="245"/>
        <v>0</v>
      </c>
      <c r="BT730" s="35">
        <f t="shared" ca="1" si="245"/>
        <v>0</v>
      </c>
      <c r="BU730" s="35">
        <f t="shared" ca="1" si="245"/>
        <v>0</v>
      </c>
      <c r="BV730" s="35">
        <f t="shared" ca="1" si="245"/>
        <v>0</v>
      </c>
      <c r="BW730" s="35">
        <f t="shared" ca="1" si="245"/>
        <v>0</v>
      </c>
      <c r="BX730" s="35">
        <f t="shared" ca="1" si="245"/>
        <v>0</v>
      </c>
      <c r="BY730" s="35">
        <f t="shared" ca="1" si="245"/>
        <v>0</v>
      </c>
      <c r="BZ730" s="35">
        <f t="shared" ca="1" si="245"/>
        <v>0</v>
      </c>
      <c r="CA730" s="35">
        <f t="shared" ca="1" si="245"/>
        <v>0</v>
      </c>
      <c r="CB730" s="35">
        <f t="shared" ca="1" si="245"/>
        <v>0</v>
      </c>
      <c r="CC730" s="35">
        <f t="shared" ca="1" si="245"/>
        <v>0</v>
      </c>
      <c r="CD730" s="35">
        <f t="shared" ca="1" si="245"/>
        <v>0</v>
      </c>
      <c r="CE730" s="35">
        <f t="shared" ca="1" si="245"/>
        <v>0</v>
      </c>
      <c r="CF730" s="35">
        <f t="shared" ca="1" si="245"/>
        <v>0</v>
      </c>
      <c r="CG730" s="35">
        <f t="shared" ca="1" si="244"/>
        <v>0</v>
      </c>
      <c r="CH730" s="35">
        <f t="shared" ca="1" si="244"/>
        <v>0</v>
      </c>
      <c r="CI730" s="35">
        <f t="shared" ca="1" si="243"/>
        <v>0</v>
      </c>
      <c r="CJ730" s="35">
        <f t="shared" ca="1" si="243"/>
        <v>0</v>
      </c>
      <c r="CK730" s="35">
        <f t="shared" ca="1" si="243"/>
        <v>0</v>
      </c>
      <c r="CL730" s="35">
        <f t="shared" ca="1" si="243"/>
        <v>0</v>
      </c>
      <c r="CM730" s="35">
        <f t="shared" ca="1" si="243"/>
        <v>0</v>
      </c>
      <c r="CN730" s="35">
        <f t="shared" ca="1" si="243"/>
        <v>0</v>
      </c>
      <c r="CO730" s="35">
        <f t="shared" ca="1" si="238"/>
        <v>0</v>
      </c>
      <c r="CP730" s="35">
        <f t="shared" ca="1" si="238"/>
        <v>0</v>
      </c>
      <c r="CQ730" s="35">
        <f t="shared" ca="1" si="238"/>
        <v>0</v>
      </c>
      <c r="CR730" s="35">
        <f t="shared" ca="1" si="238"/>
        <v>0</v>
      </c>
      <c r="CS730" s="35">
        <f t="shared" ca="1" si="238"/>
        <v>0</v>
      </c>
      <c r="CT730" s="35">
        <f t="shared" ca="1" si="238"/>
        <v>0</v>
      </c>
      <c r="CU730" s="35">
        <f t="shared" ca="1" si="238"/>
        <v>0</v>
      </c>
      <c r="CV730" s="35">
        <f t="shared" ca="1" si="236"/>
        <v>0</v>
      </c>
      <c r="CW730" s="38">
        <f t="shared" ca="1" si="236"/>
        <v>0</v>
      </c>
      <c r="CX730" s="38">
        <f t="shared" ca="1" si="236"/>
        <v>0</v>
      </c>
      <c r="CY730" s="38">
        <f t="shared" ca="1" si="236"/>
        <v>0</v>
      </c>
      <c r="CZ730" s="39">
        <f t="shared" ca="1" si="236"/>
        <v>0</v>
      </c>
      <c r="DA730" s="35"/>
    </row>
    <row r="731" spans="4:105" x14ac:dyDescent="0.3">
      <c r="D731" s="19"/>
      <c r="E731" s="19"/>
      <c r="F731" s="21"/>
      <c r="G731" s="21"/>
      <c r="H731" s="21"/>
      <c r="I731" s="19"/>
      <c r="J731" s="19"/>
      <c r="K731" s="21"/>
      <c r="L731" s="21"/>
      <c r="M731" s="22"/>
      <c r="N731" s="22"/>
      <c r="O731" s="19"/>
      <c r="P731" s="21"/>
      <c r="Q731" s="62" t="str">
        <f>'Cutting Rules'!AD731</f>
        <v>0------------</v>
      </c>
      <c r="R731" s="23"/>
      <c r="S731" s="24"/>
      <c r="T731" s="78" t="s">
        <v>547</v>
      </c>
      <c r="U731" s="19"/>
      <c r="V731" s="25"/>
      <c r="W731" s="26"/>
      <c r="X731" s="27"/>
      <c r="Y731" s="47"/>
      <c r="Z731" s="121" t="str">
        <f>IFERROR(VLOOKUP(E731,[1]route!$E$3:$BL$10005,59,0),"")&amp;IFERROR(VLOOKUP(E731,[1]route!$E$3:$BL$10005,60,0),"")</f>
        <v/>
      </c>
      <c r="AA731" s="28">
        <f t="shared" si="240"/>
        <v>0</v>
      </c>
      <c r="AB731" s="77">
        <f t="shared" si="241"/>
        <v>0</v>
      </c>
      <c r="AC731" s="4">
        <f t="shared" si="239"/>
        <v>1</v>
      </c>
      <c r="AD731" s="29">
        <v>0</v>
      </c>
      <c r="AE731" s="30">
        <f ca="1">SUMIF([1]route!$E$3:$E$10005,E731,[1]!Table1[1])</f>
        <v>0</v>
      </c>
      <c r="AF731" s="30">
        <f ca="1">SUMIF([1]route!$E$3:$E$10005,E731,[1]!Table1[2])</f>
        <v>0</v>
      </c>
      <c r="AG731" s="30">
        <f ca="1">SUMIF([1]route!$E$3:$E$10005,E731,[1]!Table1[3])</f>
        <v>0</v>
      </c>
      <c r="AH731" s="30">
        <f ca="1">SUMIF([1]route!$E$3:$E$10005,E731,[1]!Table1[4])</f>
        <v>0</v>
      </c>
      <c r="AI731" s="30">
        <f ca="1">SUMIF([1]route!$E$3:$E$10005,E731,[1]!Table1[5])</f>
        <v>0</v>
      </c>
      <c r="AJ731" s="30">
        <f ca="1">SUMIF([1]route!$E$3:$E$10005,E731,[1]!Table1[6])</f>
        <v>0</v>
      </c>
      <c r="AK731" s="30">
        <f ca="1">SUMIF([1]route!$E$3:$E$10005,E731,[1]!Table1[7])</f>
        <v>0</v>
      </c>
      <c r="AL731" s="30">
        <f ca="1">SUMIF([1]route!$E$3:$E$10005,E731,[1]!Table1[8])</f>
        <v>0</v>
      </c>
      <c r="AM731" s="30">
        <f ca="1">SUMIF([1]route!$E$3:$E$10005,E731,[1]!Table1[9])</f>
        <v>0</v>
      </c>
      <c r="AN731" s="30">
        <f ca="1">SUMIF([1]route!$E$3:$E$10005,E731,[1]!Table1[10])</f>
        <v>0</v>
      </c>
      <c r="AO731" s="30">
        <f ca="1">SUMIF([1]route!$E$3:$E$10005,E731,[1]!Table1[11])</f>
        <v>0</v>
      </c>
      <c r="AP731" s="30">
        <f ca="1">SUMIF([1]route!$E$3:$E$10005,E731,[1]!Table1[12])</f>
        <v>0</v>
      </c>
      <c r="AQ731" s="30">
        <f ca="1">SUMIF([1]route!$E$3:$E$10005,E731,[1]!Table1[13])</f>
        <v>0</v>
      </c>
      <c r="AR731" s="30">
        <f ca="1">SUMIF([1]route!$E$3:$E$10005,E731,[1]!Table1[14])</f>
        <v>0</v>
      </c>
      <c r="AS731" s="30">
        <f ca="1">SUMIF([1]route!$E$3:$E$10005,E731,[1]!Table1[15])</f>
        <v>0</v>
      </c>
      <c r="AT731" s="30">
        <f ca="1">SUMIF([1]route!$E$3:$E$10005,E731,[1]!Table1[16])</f>
        <v>0</v>
      </c>
      <c r="AU731" s="30">
        <f ca="1">SUMIF([1]route!$E$3:$E$10005,E731,[1]!Table1[17])</f>
        <v>0</v>
      </c>
      <c r="AV731" s="30">
        <f ca="1">SUMIF([1]route!$E$3:$E$10005,E731,[1]!Table1[18])</f>
        <v>0</v>
      </c>
      <c r="AW731" s="30">
        <f ca="1">SUMIF([1]route!$E$3:$E$10005,E731,[1]!Table1[19])</f>
        <v>0</v>
      </c>
      <c r="AX731" s="30">
        <f ca="1">SUMIF([1]route!$E$3:$E$10005,E731,[1]!Table1[20])</f>
        <v>0</v>
      </c>
      <c r="AY731" s="30">
        <f ca="1">SUMIF([1]route!$E$3:$E$10005,E731,[1]!Table1[21])</f>
        <v>0</v>
      </c>
      <c r="AZ731" s="30">
        <f ca="1">SUMIF([1]route!$E$3:$E$10005,E731,[1]!Table1[22])</f>
        <v>0</v>
      </c>
      <c r="BA731" s="30">
        <f ca="1">SUMIF([1]route!$E$3:$E$10005,E731,[1]!Table1[23])</f>
        <v>0</v>
      </c>
      <c r="BB731" s="30">
        <f ca="1">SUMIF([1]route!$E$3:$E$10005,E731,[1]!Table1[24])</f>
        <v>0</v>
      </c>
      <c r="BC731" s="30">
        <f ca="1">SUMIF([1]route!$E$3:$E$10005,E731,[1]!Table1[25])</f>
        <v>0</v>
      </c>
      <c r="BD731" s="30">
        <f ca="1">SUMIF([1]route!$E$3:$E$10005,E731,[1]!Table1[26])</f>
        <v>0</v>
      </c>
      <c r="BE731" s="30">
        <f ca="1">SUMIF([1]route!$E$3:$E$10005,E731,[1]!Table1[27])</f>
        <v>0</v>
      </c>
      <c r="BF731" s="30">
        <f ca="1">SUMIF([1]route!$E$3:$E$10005,E731,[1]!Table1[28])</f>
        <v>0</v>
      </c>
      <c r="BG731" s="30">
        <f ca="1">SUMIF([1]route!$E$3:$E$10005,E731,[1]!Table1[29])</f>
        <v>0</v>
      </c>
      <c r="BH731" s="30">
        <f ca="1">SUMIF([1]route!$E$3:$E$10005,E731,[1]!Table1[30])</f>
        <v>0</v>
      </c>
      <c r="BI731" s="30">
        <f ca="1">SUMIF([1]route!$E$3:$E$10005,E731,[1]!Table1[31])</f>
        <v>0</v>
      </c>
      <c r="BJ731" s="30">
        <f ca="1">SUMIF([1]route!$E$3:$E$10005,E731,[1]!Table1[Remain PO])</f>
        <v>0</v>
      </c>
      <c r="BK731" s="31">
        <f ca="1">SUMIF([1]route!$E$3:$E$10005,E731,[1]!Table1[N+1])</f>
        <v>0</v>
      </c>
      <c r="BL731" s="31">
        <f ca="1">SUMIF([1]route!$E$3:$E$10005,E731,[1]!Table1[N+2])</f>
        <v>0</v>
      </c>
      <c r="BM731" s="31">
        <f ca="1">SUMIF([1]route!$E$3:$E$10005,E731,[1]!Table1[N+3])</f>
        <v>0</v>
      </c>
      <c r="BN731" s="32">
        <f ca="1">SUMIF([1]route!$E$3:$E$10005,E731,[1]!Table1[N+4])</f>
        <v>0</v>
      </c>
      <c r="BP731" s="37">
        <f t="shared" si="242"/>
        <v>0</v>
      </c>
      <c r="BQ731" s="35">
        <f t="shared" ca="1" si="245"/>
        <v>0</v>
      </c>
      <c r="BR731" s="35">
        <f t="shared" ca="1" si="245"/>
        <v>0</v>
      </c>
      <c r="BS731" s="35">
        <f t="shared" ca="1" si="245"/>
        <v>0</v>
      </c>
      <c r="BT731" s="35">
        <f t="shared" ca="1" si="245"/>
        <v>0</v>
      </c>
      <c r="BU731" s="35">
        <f t="shared" ca="1" si="245"/>
        <v>0</v>
      </c>
      <c r="BV731" s="35">
        <f t="shared" ca="1" si="245"/>
        <v>0</v>
      </c>
      <c r="BW731" s="35">
        <f t="shared" ca="1" si="245"/>
        <v>0</v>
      </c>
      <c r="BX731" s="35">
        <f t="shared" ca="1" si="245"/>
        <v>0</v>
      </c>
      <c r="BY731" s="35">
        <f t="shared" ca="1" si="245"/>
        <v>0</v>
      </c>
      <c r="BZ731" s="35">
        <f t="shared" ca="1" si="245"/>
        <v>0</v>
      </c>
      <c r="CA731" s="35">
        <f t="shared" ca="1" si="245"/>
        <v>0</v>
      </c>
      <c r="CB731" s="35">
        <f t="shared" ca="1" si="245"/>
        <v>0</v>
      </c>
      <c r="CC731" s="35">
        <f t="shared" ca="1" si="245"/>
        <v>0</v>
      </c>
      <c r="CD731" s="35">
        <f t="shared" ca="1" si="245"/>
        <v>0</v>
      </c>
      <c r="CE731" s="35">
        <f t="shared" ca="1" si="245"/>
        <v>0</v>
      </c>
      <c r="CF731" s="35">
        <f t="shared" ca="1" si="245"/>
        <v>0</v>
      </c>
      <c r="CG731" s="35">
        <f t="shared" ca="1" si="244"/>
        <v>0</v>
      </c>
      <c r="CH731" s="35">
        <f t="shared" ca="1" si="244"/>
        <v>0</v>
      </c>
      <c r="CI731" s="35">
        <f t="shared" ca="1" si="243"/>
        <v>0</v>
      </c>
      <c r="CJ731" s="35">
        <f t="shared" ca="1" si="243"/>
        <v>0</v>
      </c>
      <c r="CK731" s="35">
        <f t="shared" ca="1" si="243"/>
        <v>0</v>
      </c>
      <c r="CL731" s="35">
        <f t="shared" ca="1" si="243"/>
        <v>0</v>
      </c>
      <c r="CM731" s="35">
        <f t="shared" ca="1" si="243"/>
        <v>0</v>
      </c>
      <c r="CN731" s="35">
        <f t="shared" ca="1" si="243"/>
        <v>0</v>
      </c>
      <c r="CO731" s="35">
        <f t="shared" ca="1" si="238"/>
        <v>0</v>
      </c>
      <c r="CP731" s="35">
        <f t="shared" ca="1" si="238"/>
        <v>0</v>
      </c>
      <c r="CQ731" s="35">
        <f t="shared" ca="1" si="238"/>
        <v>0</v>
      </c>
      <c r="CR731" s="35">
        <f t="shared" ca="1" si="238"/>
        <v>0</v>
      </c>
      <c r="CS731" s="35">
        <f t="shared" ca="1" si="238"/>
        <v>0</v>
      </c>
      <c r="CT731" s="35">
        <f t="shared" ca="1" si="238"/>
        <v>0</v>
      </c>
      <c r="CU731" s="35">
        <f t="shared" ca="1" si="238"/>
        <v>0</v>
      </c>
      <c r="CV731" s="35">
        <f t="shared" ca="1" si="236"/>
        <v>0</v>
      </c>
      <c r="CW731" s="38">
        <f t="shared" ca="1" si="236"/>
        <v>0</v>
      </c>
      <c r="CX731" s="38">
        <f t="shared" ca="1" si="236"/>
        <v>0</v>
      </c>
      <c r="CY731" s="38">
        <f t="shared" ca="1" si="236"/>
        <v>0</v>
      </c>
      <c r="CZ731" s="39">
        <f t="shared" ca="1" si="236"/>
        <v>0</v>
      </c>
      <c r="DA731" s="35"/>
    </row>
    <row r="732" spans="4:105" x14ac:dyDescent="0.3">
      <c r="D732" s="19"/>
      <c r="E732" s="19"/>
      <c r="F732" s="21"/>
      <c r="G732" s="21"/>
      <c r="H732" s="21"/>
      <c r="I732" s="19"/>
      <c r="J732" s="19"/>
      <c r="K732" s="21"/>
      <c r="L732" s="21"/>
      <c r="M732" s="22"/>
      <c r="N732" s="22"/>
      <c r="O732" s="19"/>
      <c r="P732" s="21"/>
      <c r="Q732" s="62" t="str">
        <f>'Cutting Rules'!AD732</f>
        <v>0------------</v>
      </c>
      <c r="R732" s="23"/>
      <c r="S732" s="24"/>
      <c r="T732" s="78" t="s">
        <v>547</v>
      </c>
      <c r="U732" s="19"/>
      <c r="V732" s="25"/>
      <c r="W732" s="26"/>
      <c r="X732" s="27"/>
      <c r="Y732" s="47"/>
      <c r="Z732" s="121" t="str">
        <f>IFERROR(VLOOKUP(E732,[1]route!$E$3:$BL$10005,59,0),"")&amp;IFERROR(VLOOKUP(E732,[1]route!$E$3:$BL$10005,60,0),"")</f>
        <v/>
      </c>
      <c r="AA732" s="28">
        <f t="shared" si="240"/>
        <v>0</v>
      </c>
      <c r="AB732" s="77">
        <f t="shared" si="241"/>
        <v>0</v>
      </c>
      <c r="AC732" s="4">
        <f t="shared" si="239"/>
        <v>1</v>
      </c>
      <c r="AD732" s="29">
        <v>0</v>
      </c>
      <c r="AE732" s="30">
        <f ca="1">SUMIF([1]route!$E$3:$E$10005,E732,[1]!Table1[1])</f>
        <v>0</v>
      </c>
      <c r="AF732" s="30">
        <f ca="1">SUMIF([1]route!$E$3:$E$10005,E732,[1]!Table1[2])</f>
        <v>0</v>
      </c>
      <c r="AG732" s="30">
        <f ca="1">SUMIF([1]route!$E$3:$E$10005,E732,[1]!Table1[3])</f>
        <v>0</v>
      </c>
      <c r="AH732" s="30">
        <f ca="1">SUMIF([1]route!$E$3:$E$10005,E732,[1]!Table1[4])</f>
        <v>0</v>
      </c>
      <c r="AI732" s="30">
        <f ca="1">SUMIF([1]route!$E$3:$E$10005,E732,[1]!Table1[5])</f>
        <v>0</v>
      </c>
      <c r="AJ732" s="30">
        <f ca="1">SUMIF([1]route!$E$3:$E$10005,E732,[1]!Table1[6])</f>
        <v>0</v>
      </c>
      <c r="AK732" s="30">
        <f ca="1">SUMIF([1]route!$E$3:$E$10005,E732,[1]!Table1[7])</f>
        <v>0</v>
      </c>
      <c r="AL732" s="30">
        <f ca="1">SUMIF([1]route!$E$3:$E$10005,E732,[1]!Table1[8])</f>
        <v>0</v>
      </c>
      <c r="AM732" s="30">
        <f ca="1">SUMIF([1]route!$E$3:$E$10005,E732,[1]!Table1[9])</f>
        <v>0</v>
      </c>
      <c r="AN732" s="30">
        <f ca="1">SUMIF([1]route!$E$3:$E$10005,E732,[1]!Table1[10])</f>
        <v>0</v>
      </c>
      <c r="AO732" s="30">
        <f ca="1">SUMIF([1]route!$E$3:$E$10005,E732,[1]!Table1[11])</f>
        <v>0</v>
      </c>
      <c r="AP732" s="30">
        <f ca="1">SUMIF([1]route!$E$3:$E$10005,E732,[1]!Table1[12])</f>
        <v>0</v>
      </c>
      <c r="AQ732" s="30">
        <f ca="1">SUMIF([1]route!$E$3:$E$10005,E732,[1]!Table1[13])</f>
        <v>0</v>
      </c>
      <c r="AR732" s="30">
        <f ca="1">SUMIF([1]route!$E$3:$E$10005,E732,[1]!Table1[14])</f>
        <v>0</v>
      </c>
      <c r="AS732" s="30">
        <f ca="1">SUMIF([1]route!$E$3:$E$10005,E732,[1]!Table1[15])</f>
        <v>0</v>
      </c>
      <c r="AT732" s="30">
        <f ca="1">SUMIF([1]route!$E$3:$E$10005,E732,[1]!Table1[16])</f>
        <v>0</v>
      </c>
      <c r="AU732" s="30">
        <f ca="1">SUMIF([1]route!$E$3:$E$10005,E732,[1]!Table1[17])</f>
        <v>0</v>
      </c>
      <c r="AV732" s="30">
        <f ca="1">SUMIF([1]route!$E$3:$E$10005,E732,[1]!Table1[18])</f>
        <v>0</v>
      </c>
      <c r="AW732" s="30">
        <f ca="1">SUMIF([1]route!$E$3:$E$10005,E732,[1]!Table1[19])</f>
        <v>0</v>
      </c>
      <c r="AX732" s="30">
        <f ca="1">SUMIF([1]route!$E$3:$E$10005,E732,[1]!Table1[20])</f>
        <v>0</v>
      </c>
      <c r="AY732" s="30">
        <f ca="1">SUMIF([1]route!$E$3:$E$10005,E732,[1]!Table1[21])</f>
        <v>0</v>
      </c>
      <c r="AZ732" s="30">
        <f ca="1">SUMIF([1]route!$E$3:$E$10005,E732,[1]!Table1[22])</f>
        <v>0</v>
      </c>
      <c r="BA732" s="30">
        <f ca="1">SUMIF([1]route!$E$3:$E$10005,E732,[1]!Table1[23])</f>
        <v>0</v>
      </c>
      <c r="BB732" s="30">
        <f ca="1">SUMIF([1]route!$E$3:$E$10005,E732,[1]!Table1[24])</f>
        <v>0</v>
      </c>
      <c r="BC732" s="30">
        <f ca="1">SUMIF([1]route!$E$3:$E$10005,E732,[1]!Table1[25])</f>
        <v>0</v>
      </c>
      <c r="BD732" s="30">
        <f ca="1">SUMIF([1]route!$E$3:$E$10005,E732,[1]!Table1[26])</f>
        <v>0</v>
      </c>
      <c r="BE732" s="30">
        <f ca="1">SUMIF([1]route!$E$3:$E$10005,E732,[1]!Table1[27])</f>
        <v>0</v>
      </c>
      <c r="BF732" s="30">
        <f ca="1">SUMIF([1]route!$E$3:$E$10005,E732,[1]!Table1[28])</f>
        <v>0</v>
      </c>
      <c r="BG732" s="30">
        <f ca="1">SUMIF([1]route!$E$3:$E$10005,E732,[1]!Table1[29])</f>
        <v>0</v>
      </c>
      <c r="BH732" s="30">
        <f ca="1">SUMIF([1]route!$E$3:$E$10005,E732,[1]!Table1[30])</f>
        <v>0</v>
      </c>
      <c r="BI732" s="30">
        <f ca="1">SUMIF([1]route!$E$3:$E$10005,E732,[1]!Table1[31])</f>
        <v>0</v>
      </c>
      <c r="BJ732" s="30">
        <f ca="1">SUMIF([1]route!$E$3:$E$10005,E732,[1]!Table1[Remain PO])</f>
        <v>0</v>
      </c>
      <c r="BK732" s="31">
        <f ca="1">SUMIF([1]route!$E$3:$E$10005,E732,[1]!Table1[N+1])</f>
        <v>0</v>
      </c>
      <c r="BL732" s="31">
        <f ca="1">SUMIF([1]route!$E$3:$E$10005,E732,[1]!Table1[N+2])</f>
        <v>0</v>
      </c>
      <c r="BM732" s="31">
        <f ca="1">SUMIF([1]route!$E$3:$E$10005,E732,[1]!Table1[N+3])</f>
        <v>0</v>
      </c>
      <c r="BN732" s="32">
        <f ca="1">SUMIF([1]route!$E$3:$E$10005,E732,[1]!Table1[N+4])</f>
        <v>0</v>
      </c>
      <c r="BP732" s="37">
        <f t="shared" si="242"/>
        <v>0</v>
      </c>
      <c r="BQ732" s="35">
        <f t="shared" ca="1" si="245"/>
        <v>0</v>
      </c>
      <c r="BR732" s="35">
        <f t="shared" ca="1" si="245"/>
        <v>0</v>
      </c>
      <c r="BS732" s="35">
        <f t="shared" ca="1" si="245"/>
        <v>0</v>
      </c>
      <c r="BT732" s="35">
        <f t="shared" ca="1" si="245"/>
        <v>0</v>
      </c>
      <c r="BU732" s="35">
        <f t="shared" ca="1" si="245"/>
        <v>0</v>
      </c>
      <c r="BV732" s="35">
        <f t="shared" ca="1" si="245"/>
        <v>0</v>
      </c>
      <c r="BW732" s="35">
        <f t="shared" ca="1" si="245"/>
        <v>0</v>
      </c>
      <c r="BX732" s="35">
        <f t="shared" ca="1" si="245"/>
        <v>0</v>
      </c>
      <c r="BY732" s="35">
        <f t="shared" ca="1" si="245"/>
        <v>0</v>
      </c>
      <c r="BZ732" s="35">
        <f t="shared" ca="1" si="245"/>
        <v>0</v>
      </c>
      <c r="CA732" s="35">
        <f t="shared" ca="1" si="245"/>
        <v>0</v>
      </c>
      <c r="CB732" s="35">
        <f t="shared" ca="1" si="245"/>
        <v>0</v>
      </c>
      <c r="CC732" s="35">
        <f t="shared" ca="1" si="245"/>
        <v>0</v>
      </c>
      <c r="CD732" s="35">
        <f t="shared" ca="1" si="245"/>
        <v>0</v>
      </c>
      <c r="CE732" s="35">
        <f t="shared" ca="1" si="245"/>
        <v>0</v>
      </c>
      <c r="CF732" s="35">
        <f t="shared" ca="1" si="245"/>
        <v>0</v>
      </c>
      <c r="CG732" s="35">
        <f t="shared" ca="1" si="244"/>
        <v>0</v>
      </c>
      <c r="CH732" s="35">
        <f t="shared" ca="1" si="244"/>
        <v>0</v>
      </c>
      <c r="CI732" s="35">
        <f t="shared" ca="1" si="243"/>
        <v>0</v>
      </c>
      <c r="CJ732" s="35">
        <f t="shared" ca="1" si="243"/>
        <v>0</v>
      </c>
      <c r="CK732" s="35">
        <f t="shared" ca="1" si="243"/>
        <v>0</v>
      </c>
      <c r="CL732" s="35">
        <f t="shared" ca="1" si="243"/>
        <v>0</v>
      </c>
      <c r="CM732" s="35">
        <f t="shared" ca="1" si="243"/>
        <v>0</v>
      </c>
      <c r="CN732" s="35">
        <f t="shared" ca="1" si="243"/>
        <v>0</v>
      </c>
      <c r="CO732" s="35">
        <f t="shared" ca="1" si="238"/>
        <v>0</v>
      </c>
      <c r="CP732" s="35">
        <f t="shared" ca="1" si="238"/>
        <v>0</v>
      </c>
      <c r="CQ732" s="35">
        <f t="shared" ca="1" si="238"/>
        <v>0</v>
      </c>
      <c r="CR732" s="35">
        <f t="shared" ca="1" si="238"/>
        <v>0</v>
      </c>
      <c r="CS732" s="35">
        <f t="shared" ca="1" si="238"/>
        <v>0</v>
      </c>
      <c r="CT732" s="35">
        <f t="shared" ca="1" si="238"/>
        <v>0</v>
      </c>
      <c r="CU732" s="35">
        <f t="shared" ca="1" si="238"/>
        <v>0</v>
      </c>
      <c r="CV732" s="35">
        <f t="shared" ca="1" si="236"/>
        <v>0</v>
      </c>
      <c r="CW732" s="38">
        <f t="shared" ca="1" si="236"/>
        <v>0</v>
      </c>
      <c r="CX732" s="38">
        <f t="shared" ca="1" si="236"/>
        <v>0</v>
      </c>
      <c r="CY732" s="38">
        <f t="shared" ca="1" si="236"/>
        <v>0</v>
      </c>
      <c r="CZ732" s="39">
        <f t="shared" ca="1" si="236"/>
        <v>0</v>
      </c>
      <c r="DA732" s="35"/>
    </row>
    <row r="733" spans="4:105" x14ac:dyDescent="0.3">
      <c r="D733" s="19"/>
      <c r="E733" s="19"/>
      <c r="F733" s="21"/>
      <c r="G733" s="21"/>
      <c r="H733" s="21"/>
      <c r="I733" s="19"/>
      <c r="J733" s="19"/>
      <c r="K733" s="21"/>
      <c r="L733" s="21"/>
      <c r="M733" s="22"/>
      <c r="N733" s="22"/>
      <c r="O733" s="19"/>
      <c r="P733" s="21"/>
      <c r="Q733" s="62" t="str">
        <f>'Cutting Rules'!AD733</f>
        <v>0------------</v>
      </c>
      <c r="R733" s="23"/>
      <c r="S733" s="24"/>
      <c r="T733" s="78" t="s">
        <v>547</v>
      </c>
      <c r="U733" s="19"/>
      <c r="V733" s="25"/>
      <c r="W733" s="26"/>
      <c r="X733" s="27"/>
      <c r="Y733" s="47"/>
      <c r="Z733" s="121" t="str">
        <f>IFERROR(VLOOKUP(E733,[1]route!$E$3:$BL$10005,59,0),"")&amp;IFERROR(VLOOKUP(E733,[1]route!$E$3:$BL$10005,60,0),"")</f>
        <v/>
      </c>
      <c r="AA733" s="28">
        <f t="shared" si="240"/>
        <v>0</v>
      </c>
      <c r="AB733" s="77">
        <f t="shared" si="241"/>
        <v>0</v>
      </c>
      <c r="AC733" s="4">
        <f t="shared" si="239"/>
        <v>1</v>
      </c>
      <c r="AD733" s="29">
        <v>0</v>
      </c>
      <c r="AE733" s="30">
        <f ca="1">SUMIF([1]route!$E$3:$E$10005,E733,[1]!Table1[1])</f>
        <v>0</v>
      </c>
      <c r="AF733" s="30">
        <f ca="1">SUMIF([1]route!$E$3:$E$10005,E733,[1]!Table1[2])</f>
        <v>0</v>
      </c>
      <c r="AG733" s="30">
        <f ca="1">SUMIF([1]route!$E$3:$E$10005,E733,[1]!Table1[3])</f>
        <v>0</v>
      </c>
      <c r="AH733" s="30">
        <f ca="1">SUMIF([1]route!$E$3:$E$10005,E733,[1]!Table1[4])</f>
        <v>0</v>
      </c>
      <c r="AI733" s="30">
        <f ca="1">SUMIF([1]route!$E$3:$E$10005,E733,[1]!Table1[5])</f>
        <v>0</v>
      </c>
      <c r="AJ733" s="30">
        <f ca="1">SUMIF([1]route!$E$3:$E$10005,E733,[1]!Table1[6])</f>
        <v>0</v>
      </c>
      <c r="AK733" s="30">
        <f ca="1">SUMIF([1]route!$E$3:$E$10005,E733,[1]!Table1[7])</f>
        <v>0</v>
      </c>
      <c r="AL733" s="30">
        <f ca="1">SUMIF([1]route!$E$3:$E$10005,E733,[1]!Table1[8])</f>
        <v>0</v>
      </c>
      <c r="AM733" s="30">
        <f ca="1">SUMIF([1]route!$E$3:$E$10005,E733,[1]!Table1[9])</f>
        <v>0</v>
      </c>
      <c r="AN733" s="30">
        <f ca="1">SUMIF([1]route!$E$3:$E$10005,E733,[1]!Table1[10])</f>
        <v>0</v>
      </c>
      <c r="AO733" s="30">
        <f ca="1">SUMIF([1]route!$E$3:$E$10005,E733,[1]!Table1[11])</f>
        <v>0</v>
      </c>
      <c r="AP733" s="30">
        <f ca="1">SUMIF([1]route!$E$3:$E$10005,E733,[1]!Table1[12])</f>
        <v>0</v>
      </c>
      <c r="AQ733" s="30">
        <f ca="1">SUMIF([1]route!$E$3:$E$10005,E733,[1]!Table1[13])</f>
        <v>0</v>
      </c>
      <c r="AR733" s="30">
        <f ca="1">SUMIF([1]route!$E$3:$E$10005,E733,[1]!Table1[14])</f>
        <v>0</v>
      </c>
      <c r="AS733" s="30">
        <f ca="1">SUMIF([1]route!$E$3:$E$10005,E733,[1]!Table1[15])</f>
        <v>0</v>
      </c>
      <c r="AT733" s="30">
        <f ca="1">SUMIF([1]route!$E$3:$E$10005,E733,[1]!Table1[16])</f>
        <v>0</v>
      </c>
      <c r="AU733" s="30">
        <f ca="1">SUMIF([1]route!$E$3:$E$10005,E733,[1]!Table1[17])</f>
        <v>0</v>
      </c>
      <c r="AV733" s="30">
        <f ca="1">SUMIF([1]route!$E$3:$E$10005,E733,[1]!Table1[18])</f>
        <v>0</v>
      </c>
      <c r="AW733" s="30">
        <f ca="1">SUMIF([1]route!$E$3:$E$10005,E733,[1]!Table1[19])</f>
        <v>0</v>
      </c>
      <c r="AX733" s="30">
        <f ca="1">SUMIF([1]route!$E$3:$E$10005,E733,[1]!Table1[20])</f>
        <v>0</v>
      </c>
      <c r="AY733" s="30">
        <f ca="1">SUMIF([1]route!$E$3:$E$10005,E733,[1]!Table1[21])</f>
        <v>0</v>
      </c>
      <c r="AZ733" s="30">
        <f ca="1">SUMIF([1]route!$E$3:$E$10005,E733,[1]!Table1[22])</f>
        <v>0</v>
      </c>
      <c r="BA733" s="30">
        <f ca="1">SUMIF([1]route!$E$3:$E$10005,E733,[1]!Table1[23])</f>
        <v>0</v>
      </c>
      <c r="BB733" s="30">
        <f ca="1">SUMIF([1]route!$E$3:$E$10005,E733,[1]!Table1[24])</f>
        <v>0</v>
      </c>
      <c r="BC733" s="30">
        <f ca="1">SUMIF([1]route!$E$3:$E$10005,E733,[1]!Table1[25])</f>
        <v>0</v>
      </c>
      <c r="BD733" s="30">
        <f ca="1">SUMIF([1]route!$E$3:$E$10005,E733,[1]!Table1[26])</f>
        <v>0</v>
      </c>
      <c r="BE733" s="30">
        <f ca="1">SUMIF([1]route!$E$3:$E$10005,E733,[1]!Table1[27])</f>
        <v>0</v>
      </c>
      <c r="BF733" s="30">
        <f ca="1">SUMIF([1]route!$E$3:$E$10005,E733,[1]!Table1[28])</f>
        <v>0</v>
      </c>
      <c r="BG733" s="30">
        <f ca="1">SUMIF([1]route!$E$3:$E$10005,E733,[1]!Table1[29])</f>
        <v>0</v>
      </c>
      <c r="BH733" s="30">
        <f ca="1">SUMIF([1]route!$E$3:$E$10005,E733,[1]!Table1[30])</f>
        <v>0</v>
      </c>
      <c r="BI733" s="30">
        <f ca="1">SUMIF([1]route!$E$3:$E$10005,E733,[1]!Table1[31])</f>
        <v>0</v>
      </c>
      <c r="BJ733" s="30">
        <f ca="1">SUMIF([1]route!$E$3:$E$10005,E733,[1]!Table1[Remain PO])</f>
        <v>0</v>
      </c>
      <c r="BK733" s="31">
        <f ca="1">SUMIF([1]route!$E$3:$E$10005,E733,[1]!Table1[N+1])</f>
        <v>0</v>
      </c>
      <c r="BL733" s="31">
        <f ca="1">SUMIF([1]route!$E$3:$E$10005,E733,[1]!Table1[N+2])</f>
        <v>0</v>
      </c>
      <c r="BM733" s="31">
        <f ca="1">SUMIF([1]route!$E$3:$E$10005,E733,[1]!Table1[N+3])</f>
        <v>0</v>
      </c>
      <c r="BN733" s="32">
        <f ca="1">SUMIF([1]route!$E$3:$E$10005,E733,[1]!Table1[N+4])</f>
        <v>0</v>
      </c>
      <c r="BP733" s="37">
        <f t="shared" si="242"/>
        <v>0</v>
      </c>
      <c r="BQ733" s="35">
        <f t="shared" ca="1" si="245"/>
        <v>0</v>
      </c>
      <c r="BR733" s="35">
        <f t="shared" ca="1" si="245"/>
        <v>0</v>
      </c>
      <c r="BS733" s="35">
        <f t="shared" ca="1" si="245"/>
        <v>0</v>
      </c>
      <c r="BT733" s="35">
        <f t="shared" ca="1" si="245"/>
        <v>0</v>
      </c>
      <c r="BU733" s="35">
        <f t="shared" ca="1" si="245"/>
        <v>0</v>
      </c>
      <c r="BV733" s="35">
        <f t="shared" ca="1" si="245"/>
        <v>0</v>
      </c>
      <c r="BW733" s="35">
        <f t="shared" ca="1" si="245"/>
        <v>0</v>
      </c>
      <c r="BX733" s="35">
        <f t="shared" ca="1" si="245"/>
        <v>0</v>
      </c>
      <c r="BY733" s="35">
        <f t="shared" ca="1" si="245"/>
        <v>0</v>
      </c>
      <c r="BZ733" s="35">
        <f t="shared" ca="1" si="245"/>
        <v>0</v>
      </c>
      <c r="CA733" s="35">
        <f t="shared" ca="1" si="245"/>
        <v>0</v>
      </c>
      <c r="CB733" s="35">
        <f t="shared" ca="1" si="245"/>
        <v>0</v>
      </c>
      <c r="CC733" s="35">
        <f t="shared" ca="1" si="245"/>
        <v>0</v>
      </c>
      <c r="CD733" s="35">
        <f t="shared" ca="1" si="245"/>
        <v>0</v>
      </c>
      <c r="CE733" s="35">
        <f t="shared" ca="1" si="245"/>
        <v>0</v>
      </c>
      <c r="CF733" s="35">
        <f t="shared" ca="1" si="245"/>
        <v>0</v>
      </c>
      <c r="CG733" s="35">
        <f t="shared" ca="1" si="244"/>
        <v>0</v>
      </c>
      <c r="CH733" s="35">
        <f t="shared" ca="1" si="244"/>
        <v>0</v>
      </c>
      <c r="CI733" s="35">
        <f t="shared" ca="1" si="243"/>
        <v>0</v>
      </c>
      <c r="CJ733" s="35">
        <f t="shared" ca="1" si="243"/>
        <v>0</v>
      </c>
      <c r="CK733" s="35">
        <f t="shared" ca="1" si="243"/>
        <v>0</v>
      </c>
      <c r="CL733" s="35">
        <f t="shared" ca="1" si="243"/>
        <v>0</v>
      </c>
      <c r="CM733" s="35">
        <f t="shared" ca="1" si="243"/>
        <v>0</v>
      </c>
      <c r="CN733" s="35">
        <f t="shared" ca="1" si="243"/>
        <v>0</v>
      </c>
      <c r="CO733" s="35">
        <f t="shared" ca="1" si="238"/>
        <v>0</v>
      </c>
      <c r="CP733" s="35">
        <f t="shared" ca="1" si="238"/>
        <v>0</v>
      </c>
      <c r="CQ733" s="35">
        <f t="shared" ca="1" si="238"/>
        <v>0</v>
      </c>
      <c r="CR733" s="35">
        <f t="shared" ca="1" si="238"/>
        <v>0</v>
      </c>
      <c r="CS733" s="35">
        <f t="shared" ca="1" si="238"/>
        <v>0</v>
      </c>
      <c r="CT733" s="35">
        <f t="shared" ca="1" si="238"/>
        <v>0</v>
      </c>
      <c r="CU733" s="35">
        <f t="shared" ca="1" si="238"/>
        <v>0</v>
      </c>
      <c r="CV733" s="35">
        <f t="shared" ca="1" si="236"/>
        <v>0</v>
      </c>
      <c r="CW733" s="38">
        <f t="shared" ca="1" si="236"/>
        <v>0</v>
      </c>
      <c r="CX733" s="38">
        <f t="shared" ca="1" si="236"/>
        <v>0</v>
      </c>
      <c r="CY733" s="38">
        <f t="shared" ca="1" si="236"/>
        <v>0</v>
      </c>
      <c r="CZ733" s="39">
        <f t="shared" ca="1" si="236"/>
        <v>0</v>
      </c>
      <c r="DA733" s="35"/>
    </row>
    <row r="734" spans="4:105" x14ac:dyDescent="0.3">
      <c r="D734" s="19"/>
      <c r="E734" s="19"/>
      <c r="F734" s="21"/>
      <c r="G734" s="21"/>
      <c r="H734" s="21"/>
      <c r="I734" s="19"/>
      <c r="J734" s="19"/>
      <c r="K734" s="21"/>
      <c r="L734" s="21"/>
      <c r="M734" s="22"/>
      <c r="N734" s="22"/>
      <c r="O734" s="19"/>
      <c r="P734" s="21"/>
      <c r="Q734" s="62" t="str">
        <f>'Cutting Rules'!AD734</f>
        <v>0------------</v>
      </c>
      <c r="R734" s="23"/>
      <c r="S734" s="24"/>
      <c r="T734" s="78" t="s">
        <v>547</v>
      </c>
      <c r="U734" s="19"/>
      <c r="V734" s="25"/>
      <c r="W734" s="26"/>
      <c r="X734" s="27"/>
      <c r="Y734" s="47"/>
      <c r="Z734" s="121" t="str">
        <f>IFERROR(VLOOKUP(E734,[1]route!$E$3:$BL$10005,59,0),"")&amp;IFERROR(VLOOKUP(E734,[1]route!$E$3:$BL$10005,60,0),"")</f>
        <v/>
      </c>
      <c r="AA734" s="28">
        <f t="shared" si="240"/>
        <v>0</v>
      </c>
      <c r="AB734" s="77">
        <f t="shared" si="241"/>
        <v>0</v>
      </c>
      <c r="AC734" s="4">
        <f t="shared" si="239"/>
        <v>1</v>
      </c>
      <c r="AD734" s="29">
        <v>0</v>
      </c>
      <c r="AE734" s="30">
        <f ca="1">SUMIF([1]route!$E$3:$E$10005,E734,[1]!Table1[1])</f>
        <v>0</v>
      </c>
      <c r="AF734" s="30">
        <f ca="1">SUMIF([1]route!$E$3:$E$10005,E734,[1]!Table1[2])</f>
        <v>0</v>
      </c>
      <c r="AG734" s="30">
        <f ca="1">SUMIF([1]route!$E$3:$E$10005,E734,[1]!Table1[3])</f>
        <v>0</v>
      </c>
      <c r="AH734" s="30">
        <f ca="1">SUMIF([1]route!$E$3:$E$10005,E734,[1]!Table1[4])</f>
        <v>0</v>
      </c>
      <c r="AI734" s="30">
        <f ca="1">SUMIF([1]route!$E$3:$E$10005,E734,[1]!Table1[5])</f>
        <v>0</v>
      </c>
      <c r="AJ734" s="30">
        <f ca="1">SUMIF([1]route!$E$3:$E$10005,E734,[1]!Table1[6])</f>
        <v>0</v>
      </c>
      <c r="AK734" s="30">
        <f ca="1">SUMIF([1]route!$E$3:$E$10005,E734,[1]!Table1[7])</f>
        <v>0</v>
      </c>
      <c r="AL734" s="30">
        <f ca="1">SUMIF([1]route!$E$3:$E$10005,E734,[1]!Table1[8])</f>
        <v>0</v>
      </c>
      <c r="AM734" s="30">
        <f ca="1">SUMIF([1]route!$E$3:$E$10005,E734,[1]!Table1[9])</f>
        <v>0</v>
      </c>
      <c r="AN734" s="30">
        <f ca="1">SUMIF([1]route!$E$3:$E$10005,E734,[1]!Table1[10])</f>
        <v>0</v>
      </c>
      <c r="AO734" s="30">
        <f ca="1">SUMIF([1]route!$E$3:$E$10005,E734,[1]!Table1[11])</f>
        <v>0</v>
      </c>
      <c r="AP734" s="30">
        <f ca="1">SUMIF([1]route!$E$3:$E$10005,E734,[1]!Table1[12])</f>
        <v>0</v>
      </c>
      <c r="AQ734" s="30">
        <f ca="1">SUMIF([1]route!$E$3:$E$10005,E734,[1]!Table1[13])</f>
        <v>0</v>
      </c>
      <c r="AR734" s="30">
        <f ca="1">SUMIF([1]route!$E$3:$E$10005,E734,[1]!Table1[14])</f>
        <v>0</v>
      </c>
      <c r="AS734" s="30">
        <f ca="1">SUMIF([1]route!$E$3:$E$10005,E734,[1]!Table1[15])</f>
        <v>0</v>
      </c>
      <c r="AT734" s="30">
        <f ca="1">SUMIF([1]route!$E$3:$E$10005,E734,[1]!Table1[16])</f>
        <v>0</v>
      </c>
      <c r="AU734" s="30">
        <f ca="1">SUMIF([1]route!$E$3:$E$10005,E734,[1]!Table1[17])</f>
        <v>0</v>
      </c>
      <c r="AV734" s="30">
        <f ca="1">SUMIF([1]route!$E$3:$E$10005,E734,[1]!Table1[18])</f>
        <v>0</v>
      </c>
      <c r="AW734" s="30">
        <f ca="1">SUMIF([1]route!$E$3:$E$10005,E734,[1]!Table1[19])</f>
        <v>0</v>
      </c>
      <c r="AX734" s="30">
        <f ca="1">SUMIF([1]route!$E$3:$E$10005,E734,[1]!Table1[20])</f>
        <v>0</v>
      </c>
      <c r="AY734" s="30">
        <f ca="1">SUMIF([1]route!$E$3:$E$10005,E734,[1]!Table1[21])</f>
        <v>0</v>
      </c>
      <c r="AZ734" s="30">
        <f ca="1">SUMIF([1]route!$E$3:$E$10005,E734,[1]!Table1[22])</f>
        <v>0</v>
      </c>
      <c r="BA734" s="30">
        <f ca="1">SUMIF([1]route!$E$3:$E$10005,E734,[1]!Table1[23])</f>
        <v>0</v>
      </c>
      <c r="BB734" s="30">
        <f ca="1">SUMIF([1]route!$E$3:$E$10005,E734,[1]!Table1[24])</f>
        <v>0</v>
      </c>
      <c r="BC734" s="30">
        <f ca="1">SUMIF([1]route!$E$3:$E$10005,E734,[1]!Table1[25])</f>
        <v>0</v>
      </c>
      <c r="BD734" s="30">
        <f ca="1">SUMIF([1]route!$E$3:$E$10005,E734,[1]!Table1[26])</f>
        <v>0</v>
      </c>
      <c r="BE734" s="30">
        <f ca="1">SUMIF([1]route!$E$3:$E$10005,E734,[1]!Table1[27])</f>
        <v>0</v>
      </c>
      <c r="BF734" s="30">
        <f ca="1">SUMIF([1]route!$E$3:$E$10005,E734,[1]!Table1[28])</f>
        <v>0</v>
      </c>
      <c r="BG734" s="30">
        <f ca="1">SUMIF([1]route!$E$3:$E$10005,E734,[1]!Table1[29])</f>
        <v>0</v>
      </c>
      <c r="BH734" s="30">
        <f ca="1">SUMIF([1]route!$E$3:$E$10005,E734,[1]!Table1[30])</f>
        <v>0</v>
      </c>
      <c r="BI734" s="30">
        <f ca="1">SUMIF([1]route!$E$3:$E$10005,E734,[1]!Table1[31])</f>
        <v>0</v>
      </c>
      <c r="BJ734" s="30">
        <f ca="1">SUMIF([1]route!$E$3:$E$10005,E734,[1]!Table1[Remain PO])</f>
        <v>0</v>
      </c>
      <c r="BK734" s="31">
        <f ca="1">SUMIF([1]route!$E$3:$E$10005,E734,[1]!Table1[N+1])</f>
        <v>0</v>
      </c>
      <c r="BL734" s="31">
        <f ca="1">SUMIF([1]route!$E$3:$E$10005,E734,[1]!Table1[N+2])</f>
        <v>0</v>
      </c>
      <c r="BM734" s="31">
        <f ca="1">SUMIF([1]route!$E$3:$E$10005,E734,[1]!Table1[N+3])</f>
        <v>0</v>
      </c>
      <c r="BN734" s="32">
        <f ca="1">SUMIF([1]route!$E$3:$E$10005,E734,[1]!Table1[N+4])</f>
        <v>0</v>
      </c>
      <c r="BP734" s="37">
        <f t="shared" si="242"/>
        <v>0</v>
      </c>
      <c r="BQ734" s="35">
        <f t="shared" ca="1" si="245"/>
        <v>0</v>
      </c>
      <c r="BR734" s="35">
        <f t="shared" ca="1" si="245"/>
        <v>0</v>
      </c>
      <c r="BS734" s="35">
        <f t="shared" ca="1" si="245"/>
        <v>0</v>
      </c>
      <c r="BT734" s="35">
        <f t="shared" ca="1" si="245"/>
        <v>0</v>
      </c>
      <c r="BU734" s="35">
        <f t="shared" ca="1" si="245"/>
        <v>0</v>
      </c>
      <c r="BV734" s="35">
        <f t="shared" ca="1" si="245"/>
        <v>0</v>
      </c>
      <c r="BW734" s="35">
        <f t="shared" ca="1" si="245"/>
        <v>0</v>
      </c>
      <c r="BX734" s="35">
        <f t="shared" ca="1" si="245"/>
        <v>0</v>
      </c>
      <c r="BY734" s="35">
        <f t="shared" ca="1" si="245"/>
        <v>0</v>
      </c>
      <c r="BZ734" s="35">
        <f t="shared" ca="1" si="245"/>
        <v>0</v>
      </c>
      <c r="CA734" s="35">
        <f t="shared" ca="1" si="245"/>
        <v>0</v>
      </c>
      <c r="CB734" s="35">
        <f t="shared" ca="1" si="245"/>
        <v>0</v>
      </c>
      <c r="CC734" s="35">
        <f t="shared" ca="1" si="245"/>
        <v>0</v>
      </c>
      <c r="CD734" s="35">
        <f t="shared" ca="1" si="245"/>
        <v>0</v>
      </c>
      <c r="CE734" s="35">
        <f t="shared" ca="1" si="245"/>
        <v>0</v>
      </c>
      <c r="CF734" s="35">
        <f t="shared" ca="1" si="245"/>
        <v>0</v>
      </c>
      <c r="CG734" s="35">
        <f t="shared" ca="1" si="244"/>
        <v>0</v>
      </c>
      <c r="CH734" s="35">
        <f t="shared" ca="1" si="244"/>
        <v>0</v>
      </c>
      <c r="CI734" s="35">
        <f t="shared" ca="1" si="243"/>
        <v>0</v>
      </c>
      <c r="CJ734" s="35">
        <f t="shared" ca="1" si="243"/>
        <v>0</v>
      </c>
      <c r="CK734" s="35">
        <f t="shared" ca="1" si="243"/>
        <v>0</v>
      </c>
      <c r="CL734" s="35">
        <f t="shared" ca="1" si="243"/>
        <v>0</v>
      </c>
      <c r="CM734" s="35">
        <f t="shared" ca="1" si="243"/>
        <v>0</v>
      </c>
      <c r="CN734" s="35">
        <f t="shared" ca="1" si="243"/>
        <v>0</v>
      </c>
      <c r="CO734" s="35">
        <f t="shared" ca="1" si="238"/>
        <v>0</v>
      </c>
      <c r="CP734" s="35">
        <f t="shared" ca="1" si="238"/>
        <v>0</v>
      </c>
      <c r="CQ734" s="35">
        <f t="shared" ca="1" si="238"/>
        <v>0</v>
      </c>
      <c r="CR734" s="35">
        <f t="shared" ca="1" si="238"/>
        <v>0</v>
      </c>
      <c r="CS734" s="35">
        <f t="shared" ca="1" si="238"/>
        <v>0</v>
      </c>
      <c r="CT734" s="35">
        <f t="shared" ca="1" si="238"/>
        <v>0</v>
      </c>
      <c r="CU734" s="35">
        <f t="shared" ca="1" si="238"/>
        <v>0</v>
      </c>
      <c r="CV734" s="35">
        <f t="shared" ca="1" si="236"/>
        <v>0</v>
      </c>
      <c r="CW734" s="38">
        <f t="shared" ca="1" si="236"/>
        <v>0</v>
      </c>
      <c r="CX734" s="38">
        <f t="shared" ca="1" si="236"/>
        <v>0</v>
      </c>
      <c r="CY734" s="38">
        <f t="shared" ca="1" si="236"/>
        <v>0</v>
      </c>
      <c r="CZ734" s="39">
        <f t="shared" ca="1" si="236"/>
        <v>0</v>
      </c>
      <c r="DA734" s="35"/>
    </row>
    <row r="735" spans="4:105" x14ac:dyDescent="0.3">
      <c r="D735" s="19"/>
      <c r="E735" s="19"/>
      <c r="F735" s="21"/>
      <c r="G735" s="21"/>
      <c r="H735" s="21"/>
      <c r="I735" s="19"/>
      <c r="J735" s="19"/>
      <c r="K735" s="21"/>
      <c r="L735" s="21"/>
      <c r="M735" s="22"/>
      <c r="N735" s="22"/>
      <c r="O735" s="19"/>
      <c r="P735" s="21"/>
      <c r="Q735" s="62" t="str">
        <f>'Cutting Rules'!AD735</f>
        <v>0------------</v>
      </c>
      <c r="R735" s="23"/>
      <c r="S735" s="24"/>
      <c r="T735" s="78" t="s">
        <v>547</v>
      </c>
      <c r="U735" s="19"/>
      <c r="V735" s="25"/>
      <c r="W735" s="26"/>
      <c r="X735" s="27"/>
      <c r="Y735" s="47"/>
      <c r="Z735" s="121" t="str">
        <f>IFERROR(VLOOKUP(E735,[1]route!$E$3:$BL$10005,59,0),"")&amp;IFERROR(VLOOKUP(E735,[1]route!$E$3:$BL$10005,60,0),"")</f>
        <v/>
      </c>
      <c r="AA735" s="28">
        <f t="shared" si="240"/>
        <v>0</v>
      </c>
      <c r="AB735" s="77">
        <f t="shared" si="241"/>
        <v>0</v>
      </c>
      <c r="AC735" s="4">
        <f t="shared" si="239"/>
        <v>1</v>
      </c>
      <c r="AD735" s="29">
        <v>0</v>
      </c>
      <c r="AE735" s="30">
        <f ca="1">SUMIF([1]route!$E$3:$E$10005,E735,[1]!Table1[1])</f>
        <v>0</v>
      </c>
      <c r="AF735" s="30">
        <f ca="1">SUMIF([1]route!$E$3:$E$10005,E735,[1]!Table1[2])</f>
        <v>0</v>
      </c>
      <c r="AG735" s="30">
        <f ca="1">SUMIF([1]route!$E$3:$E$10005,E735,[1]!Table1[3])</f>
        <v>0</v>
      </c>
      <c r="AH735" s="30">
        <f ca="1">SUMIF([1]route!$E$3:$E$10005,E735,[1]!Table1[4])</f>
        <v>0</v>
      </c>
      <c r="AI735" s="30">
        <f ca="1">SUMIF([1]route!$E$3:$E$10005,E735,[1]!Table1[5])</f>
        <v>0</v>
      </c>
      <c r="AJ735" s="30">
        <f ca="1">SUMIF([1]route!$E$3:$E$10005,E735,[1]!Table1[6])</f>
        <v>0</v>
      </c>
      <c r="AK735" s="30">
        <f ca="1">SUMIF([1]route!$E$3:$E$10005,E735,[1]!Table1[7])</f>
        <v>0</v>
      </c>
      <c r="AL735" s="30">
        <f ca="1">SUMIF([1]route!$E$3:$E$10005,E735,[1]!Table1[8])</f>
        <v>0</v>
      </c>
      <c r="AM735" s="30">
        <f ca="1">SUMIF([1]route!$E$3:$E$10005,E735,[1]!Table1[9])</f>
        <v>0</v>
      </c>
      <c r="AN735" s="30">
        <f ca="1">SUMIF([1]route!$E$3:$E$10005,E735,[1]!Table1[10])</f>
        <v>0</v>
      </c>
      <c r="AO735" s="30">
        <f ca="1">SUMIF([1]route!$E$3:$E$10005,E735,[1]!Table1[11])</f>
        <v>0</v>
      </c>
      <c r="AP735" s="30">
        <f ca="1">SUMIF([1]route!$E$3:$E$10005,E735,[1]!Table1[12])</f>
        <v>0</v>
      </c>
      <c r="AQ735" s="30">
        <f ca="1">SUMIF([1]route!$E$3:$E$10005,E735,[1]!Table1[13])</f>
        <v>0</v>
      </c>
      <c r="AR735" s="30">
        <f ca="1">SUMIF([1]route!$E$3:$E$10005,E735,[1]!Table1[14])</f>
        <v>0</v>
      </c>
      <c r="AS735" s="30">
        <f ca="1">SUMIF([1]route!$E$3:$E$10005,E735,[1]!Table1[15])</f>
        <v>0</v>
      </c>
      <c r="AT735" s="30">
        <f ca="1">SUMIF([1]route!$E$3:$E$10005,E735,[1]!Table1[16])</f>
        <v>0</v>
      </c>
      <c r="AU735" s="30">
        <f ca="1">SUMIF([1]route!$E$3:$E$10005,E735,[1]!Table1[17])</f>
        <v>0</v>
      </c>
      <c r="AV735" s="30">
        <f ca="1">SUMIF([1]route!$E$3:$E$10005,E735,[1]!Table1[18])</f>
        <v>0</v>
      </c>
      <c r="AW735" s="30">
        <f ca="1">SUMIF([1]route!$E$3:$E$10005,E735,[1]!Table1[19])</f>
        <v>0</v>
      </c>
      <c r="AX735" s="30">
        <f ca="1">SUMIF([1]route!$E$3:$E$10005,E735,[1]!Table1[20])</f>
        <v>0</v>
      </c>
      <c r="AY735" s="30">
        <f ca="1">SUMIF([1]route!$E$3:$E$10005,E735,[1]!Table1[21])</f>
        <v>0</v>
      </c>
      <c r="AZ735" s="30">
        <f ca="1">SUMIF([1]route!$E$3:$E$10005,E735,[1]!Table1[22])</f>
        <v>0</v>
      </c>
      <c r="BA735" s="30">
        <f ca="1">SUMIF([1]route!$E$3:$E$10005,E735,[1]!Table1[23])</f>
        <v>0</v>
      </c>
      <c r="BB735" s="30">
        <f ca="1">SUMIF([1]route!$E$3:$E$10005,E735,[1]!Table1[24])</f>
        <v>0</v>
      </c>
      <c r="BC735" s="30">
        <f ca="1">SUMIF([1]route!$E$3:$E$10005,E735,[1]!Table1[25])</f>
        <v>0</v>
      </c>
      <c r="BD735" s="30">
        <f ca="1">SUMIF([1]route!$E$3:$E$10005,E735,[1]!Table1[26])</f>
        <v>0</v>
      </c>
      <c r="BE735" s="30">
        <f ca="1">SUMIF([1]route!$E$3:$E$10005,E735,[1]!Table1[27])</f>
        <v>0</v>
      </c>
      <c r="BF735" s="30">
        <f ca="1">SUMIF([1]route!$E$3:$E$10005,E735,[1]!Table1[28])</f>
        <v>0</v>
      </c>
      <c r="BG735" s="30">
        <f ca="1">SUMIF([1]route!$E$3:$E$10005,E735,[1]!Table1[29])</f>
        <v>0</v>
      </c>
      <c r="BH735" s="30">
        <f ca="1">SUMIF([1]route!$E$3:$E$10005,E735,[1]!Table1[30])</f>
        <v>0</v>
      </c>
      <c r="BI735" s="30">
        <f ca="1">SUMIF([1]route!$E$3:$E$10005,E735,[1]!Table1[31])</f>
        <v>0</v>
      </c>
      <c r="BJ735" s="30">
        <f ca="1">SUMIF([1]route!$E$3:$E$10005,E735,[1]!Table1[Remain PO])</f>
        <v>0</v>
      </c>
      <c r="BK735" s="31">
        <f ca="1">SUMIF([1]route!$E$3:$E$10005,E735,[1]!Table1[N+1])</f>
        <v>0</v>
      </c>
      <c r="BL735" s="31">
        <f ca="1">SUMIF([1]route!$E$3:$E$10005,E735,[1]!Table1[N+2])</f>
        <v>0</v>
      </c>
      <c r="BM735" s="31">
        <f ca="1">SUMIF([1]route!$E$3:$E$10005,E735,[1]!Table1[N+3])</f>
        <v>0</v>
      </c>
      <c r="BN735" s="32">
        <f ca="1">SUMIF([1]route!$E$3:$E$10005,E735,[1]!Table1[N+4])</f>
        <v>0</v>
      </c>
      <c r="BP735" s="37">
        <f t="shared" si="242"/>
        <v>0</v>
      </c>
      <c r="BQ735" s="35">
        <f t="shared" ca="1" si="245"/>
        <v>0</v>
      </c>
      <c r="BR735" s="35">
        <f t="shared" ca="1" si="245"/>
        <v>0</v>
      </c>
      <c r="BS735" s="35">
        <f t="shared" ca="1" si="245"/>
        <v>0</v>
      </c>
      <c r="BT735" s="35">
        <f t="shared" ca="1" si="245"/>
        <v>0</v>
      </c>
      <c r="BU735" s="35">
        <f t="shared" ca="1" si="245"/>
        <v>0</v>
      </c>
      <c r="BV735" s="35">
        <f t="shared" ca="1" si="245"/>
        <v>0</v>
      </c>
      <c r="BW735" s="35">
        <f t="shared" ca="1" si="245"/>
        <v>0</v>
      </c>
      <c r="BX735" s="35">
        <f t="shared" ca="1" si="245"/>
        <v>0</v>
      </c>
      <c r="BY735" s="35">
        <f t="shared" ca="1" si="245"/>
        <v>0</v>
      </c>
      <c r="BZ735" s="35">
        <f t="shared" ca="1" si="245"/>
        <v>0</v>
      </c>
      <c r="CA735" s="35">
        <f t="shared" ca="1" si="245"/>
        <v>0</v>
      </c>
      <c r="CB735" s="35">
        <f t="shared" ca="1" si="245"/>
        <v>0</v>
      </c>
      <c r="CC735" s="35">
        <f t="shared" ca="1" si="245"/>
        <v>0</v>
      </c>
      <c r="CD735" s="35">
        <f t="shared" ca="1" si="245"/>
        <v>0</v>
      </c>
      <c r="CE735" s="35">
        <f t="shared" ca="1" si="245"/>
        <v>0</v>
      </c>
      <c r="CF735" s="35">
        <f t="shared" ca="1" si="245"/>
        <v>0</v>
      </c>
      <c r="CG735" s="35">
        <f t="shared" ca="1" si="244"/>
        <v>0</v>
      </c>
      <c r="CH735" s="35">
        <f t="shared" ca="1" si="244"/>
        <v>0</v>
      </c>
      <c r="CI735" s="35">
        <f t="shared" ca="1" si="243"/>
        <v>0</v>
      </c>
      <c r="CJ735" s="35">
        <f t="shared" ca="1" si="243"/>
        <v>0</v>
      </c>
      <c r="CK735" s="35">
        <f t="shared" ca="1" si="243"/>
        <v>0</v>
      </c>
      <c r="CL735" s="35">
        <f t="shared" ca="1" si="243"/>
        <v>0</v>
      </c>
      <c r="CM735" s="35">
        <f t="shared" ca="1" si="243"/>
        <v>0</v>
      </c>
      <c r="CN735" s="35">
        <f t="shared" ca="1" si="243"/>
        <v>0</v>
      </c>
      <c r="CO735" s="35">
        <f t="shared" ca="1" si="238"/>
        <v>0</v>
      </c>
      <c r="CP735" s="35">
        <f t="shared" ca="1" si="238"/>
        <v>0</v>
      </c>
      <c r="CQ735" s="35">
        <f t="shared" ca="1" si="238"/>
        <v>0</v>
      </c>
      <c r="CR735" s="35">
        <f t="shared" ca="1" si="238"/>
        <v>0</v>
      </c>
      <c r="CS735" s="35">
        <f t="shared" ca="1" si="238"/>
        <v>0</v>
      </c>
      <c r="CT735" s="35">
        <f t="shared" ca="1" si="238"/>
        <v>0</v>
      </c>
      <c r="CU735" s="35">
        <f t="shared" ca="1" si="238"/>
        <v>0</v>
      </c>
      <c r="CV735" s="35">
        <f t="shared" ca="1" si="236"/>
        <v>0</v>
      </c>
      <c r="CW735" s="38">
        <f t="shared" ca="1" si="236"/>
        <v>0</v>
      </c>
      <c r="CX735" s="38">
        <f t="shared" ref="CX735:CZ798" ca="1" si="246">CW735-BL735</f>
        <v>0</v>
      </c>
      <c r="CY735" s="38">
        <f t="shared" ca="1" si="246"/>
        <v>0</v>
      </c>
      <c r="CZ735" s="39">
        <f t="shared" ca="1" si="246"/>
        <v>0</v>
      </c>
      <c r="DA735" s="35"/>
    </row>
    <row r="736" spans="4:105" x14ac:dyDescent="0.3">
      <c r="D736" s="19"/>
      <c r="E736" s="19"/>
      <c r="F736" s="21"/>
      <c r="G736" s="21"/>
      <c r="H736" s="21"/>
      <c r="I736" s="19"/>
      <c r="J736" s="19"/>
      <c r="K736" s="21"/>
      <c r="L736" s="21"/>
      <c r="M736" s="22"/>
      <c r="N736" s="22"/>
      <c r="O736" s="19"/>
      <c r="P736" s="21"/>
      <c r="Q736" s="62" t="str">
        <f>'Cutting Rules'!AD736</f>
        <v>0------------</v>
      </c>
      <c r="R736" s="23"/>
      <c r="S736" s="24"/>
      <c r="T736" s="78" t="s">
        <v>547</v>
      </c>
      <c r="U736" s="19"/>
      <c r="V736" s="25"/>
      <c r="W736" s="26"/>
      <c r="X736" s="27"/>
      <c r="Y736" s="47"/>
      <c r="Z736" s="121" t="str">
        <f>IFERROR(VLOOKUP(E736,[1]route!$E$3:$BL$10005,59,0),"")&amp;IFERROR(VLOOKUP(E736,[1]route!$E$3:$BL$10005,60,0),"")</f>
        <v/>
      </c>
      <c r="AA736" s="28">
        <f t="shared" si="240"/>
        <v>0</v>
      </c>
      <c r="AB736" s="77">
        <f t="shared" si="241"/>
        <v>0</v>
      </c>
      <c r="AC736" s="4">
        <f t="shared" si="239"/>
        <v>1</v>
      </c>
      <c r="AD736" s="29">
        <v>0</v>
      </c>
      <c r="AE736" s="30">
        <f ca="1">SUMIF([1]route!$E$3:$E$10005,E736,[1]!Table1[1])</f>
        <v>0</v>
      </c>
      <c r="AF736" s="30">
        <f ca="1">SUMIF([1]route!$E$3:$E$10005,E736,[1]!Table1[2])</f>
        <v>0</v>
      </c>
      <c r="AG736" s="30">
        <f ca="1">SUMIF([1]route!$E$3:$E$10005,E736,[1]!Table1[3])</f>
        <v>0</v>
      </c>
      <c r="AH736" s="30">
        <f ca="1">SUMIF([1]route!$E$3:$E$10005,E736,[1]!Table1[4])</f>
        <v>0</v>
      </c>
      <c r="AI736" s="30">
        <f ca="1">SUMIF([1]route!$E$3:$E$10005,E736,[1]!Table1[5])</f>
        <v>0</v>
      </c>
      <c r="AJ736" s="30">
        <f ca="1">SUMIF([1]route!$E$3:$E$10005,E736,[1]!Table1[6])</f>
        <v>0</v>
      </c>
      <c r="AK736" s="30">
        <f ca="1">SUMIF([1]route!$E$3:$E$10005,E736,[1]!Table1[7])</f>
        <v>0</v>
      </c>
      <c r="AL736" s="30">
        <f ca="1">SUMIF([1]route!$E$3:$E$10005,E736,[1]!Table1[8])</f>
        <v>0</v>
      </c>
      <c r="AM736" s="30">
        <f ca="1">SUMIF([1]route!$E$3:$E$10005,E736,[1]!Table1[9])</f>
        <v>0</v>
      </c>
      <c r="AN736" s="30">
        <f ca="1">SUMIF([1]route!$E$3:$E$10005,E736,[1]!Table1[10])</f>
        <v>0</v>
      </c>
      <c r="AO736" s="30">
        <f ca="1">SUMIF([1]route!$E$3:$E$10005,E736,[1]!Table1[11])</f>
        <v>0</v>
      </c>
      <c r="AP736" s="30">
        <f ca="1">SUMIF([1]route!$E$3:$E$10005,E736,[1]!Table1[12])</f>
        <v>0</v>
      </c>
      <c r="AQ736" s="30">
        <f ca="1">SUMIF([1]route!$E$3:$E$10005,E736,[1]!Table1[13])</f>
        <v>0</v>
      </c>
      <c r="AR736" s="30">
        <f ca="1">SUMIF([1]route!$E$3:$E$10005,E736,[1]!Table1[14])</f>
        <v>0</v>
      </c>
      <c r="AS736" s="30">
        <f ca="1">SUMIF([1]route!$E$3:$E$10005,E736,[1]!Table1[15])</f>
        <v>0</v>
      </c>
      <c r="AT736" s="30">
        <f ca="1">SUMIF([1]route!$E$3:$E$10005,E736,[1]!Table1[16])</f>
        <v>0</v>
      </c>
      <c r="AU736" s="30">
        <f ca="1">SUMIF([1]route!$E$3:$E$10005,E736,[1]!Table1[17])</f>
        <v>0</v>
      </c>
      <c r="AV736" s="30">
        <f ca="1">SUMIF([1]route!$E$3:$E$10005,E736,[1]!Table1[18])</f>
        <v>0</v>
      </c>
      <c r="AW736" s="30">
        <f ca="1">SUMIF([1]route!$E$3:$E$10005,E736,[1]!Table1[19])</f>
        <v>0</v>
      </c>
      <c r="AX736" s="30">
        <f ca="1">SUMIF([1]route!$E$3:$E$10005,E736,[1]!Table1[20])</f>
        <v>0</v>
      </c>
      <c r="AY736" s="30">
        <f ca="1">SUMIF([1]route!$E$3:$E$10005,E736,[1]!Table1[21])</f>
        <v>0</v>
      </c>
      <c r="AZ736" s="30">
        <f ca="1">SUMIF([1]route!$E$3:$E$10005,E736,[1]!Table1[22])</f>
        <v>0</v>
      </c>
      <c r="BA736" s="30">
        <f ca="1">SUMIF([1]route!$E$3:$E$10005,E736,[1]!Table1[23])</f>
        <v>0</v>
      </c>
      <c r="BB736" s="30">
        <f ca="1">SUMIF([1]route!$E$3:$E$10005,E736,[1]!Table1[24])</f>
        <v>0</v>
      </c>
      <c r="BC736" s="30">
        <f ca="1">SUMIF([1]route!$E$3:$E$10005,E736,[1]!Table1[25])</f>
        <v>0</v>
      </c>
      <c r="BD736" s="30">
        <f ca="1">SUMIF([1]route!$E$3:$E$10005,E736,[1]!Table1[26])</f>
        <v>0</v>
      </c>
      <c r="BE736" s="30">
        <f ca="1">SUMIF([1]route!$E$3:$E$10005,E736,[1]!Table1[27])</f>
        <v>0</v>
      </c>
      <c r="BF736" s="30">
        <f ca="1">SUMIF([1]route!$E$3:$E$10005,E736,[1]!Table1[28])</f>
        <v>0</v>
      </c>
      <c r="BG736" s="30">
        <f ca="1">SUMIF([1]route!$E$3:$E$10005,E736,[1]!Table1[29])</f>
        <v>0</v>
      </c>
      <c r="BH736" s="30">
        <f ca="1">SUMIF([1]route!$E$3:$E$10005,E736,[1]!Table1[30])</f>
        <v>0</v>
      </c>
      <c r="BI736" s="30">
        <f ca="1">SUMIF([1]route!$E$3:$E$10005,E736,[1]!Table1[31])</f>
        <v>0</v>
      </c>
      <c r="BJ736" s="30">
        <f ca="1">SUMIF([1]route!$E$3:$E$10005,E736,[1]!Table1[Remain PO])</f>
        <v>0</v>
      </c>
      <c r="BK736" s="31">
        <f ca="1">SUMIF([1]route!$E$3:$E$10005,E736,[1]!Table1[N+1])</f>
        <v>0</v>
      </c>
      <c r="BL736" s="31">
        <f ca="1">SUMIF([1]route!$E$3:$E$10005,E736,[1]!Table1[N+2])</f>
        <v>0</v>
      </c>
      <c r="BM736" s="31">
        <f ca="1">SUMIF([1]route!$E$3:$E$10005,E736,[1]!Table1[N+3])</f>
        <v>0</v>
      </c>
      <c r="BN736" s="32">
        <f ca="1">SUMIF([1]route!$E$3:$E$10005,E736,[1]!Table1[N+4])</f>
        <v>0</v>
      </c>
      <c r="BP736" s="37">
        <f t="shared" si="242"/>
        <v>0</v>
      </c>
      <c r="BQ736" s="35">
        <f t="shared" ca="1" si="245"/>
        <v>0</v>
      </c>
      <c r="BR736" s="35">
        <f t="shared" ca="1" si="245"/>
        <v>0</v>
      </c>
      <c r="BS736" s="35">
        <f t="shared" ca="1" si="245"/>
        <v>0</v>
      </c>
      <c r="BT736" s="35">
        <f t="shared" ca="1" si="245"/>
        <v>0</v>
      </c>
      <c r="BU736" s="35">
        <f t="shared" ca="1" si="245"/>
        <v>0</v>
      </c>
      <c r="BV736" s="35">
        <f t="shared" ca="1" si="245"/>
        <v>0</v>
      </c>
      <c r="BW736" s="35">
        <f t="shared" ca="1" si="245"/>
        <v>0</v>
      </c>
      <c r="BX736" s="35">
        <f t="shared" ca="1" si="245"/>
        <v>0</v>
      </c>
      <c r="BY736" s="35">
        <f t="shared" ca="1" si="245"/>
        <v>0</v>
      </c>
      <c r="BZ736" s="35">
        <f t="shared" ca="1" si="245"/>
        <v>0</v>
      </c>
      <c r="CA736" s="35">
        <f t="shared" ca="1" si="245"/>
        <v>0</v>
      </c>
      <c r="CB736" s="35">
        <f t="shared" ca="1" si="245"/>
        <v>0</v>
      </c>
      <c r="CC736" s="35">
        <f t="shared" ca="1" si="245"/>
        <v>0</v>
      </c>
      <c r="CD736" s="35">
        <f t="shared" ca="1" si="245"/>
        <v>0</v>
      </c>
      <c r="CE736" s="35">
        <f t="shared" ca="1" si="245"/>
        <v>0</v>
      </c>
      <c r="CF736" s="35">
        <f t="shared" ca="1" si="245"/>
        <v>0</v>
      </c>
      <c r="CG736" s="35">
        <f t="shared" ca="1" si="244"/>
        <v>0</v>
      </c>
      <c r="CH736" s="35">
        <f t="shared" ca="1" si="244"/>
        <v>0</v>
      </c>
      <c r="CI736" s="35">
        <f t="shared" ca="1" si="243"/>
        <v>0</v>
      </c>
      <c r="CJ736" s="35">
        <f t="shared" ca="1" si="243"/>
        <v>0</v>
      </c>
      <c r="CK736" s="35">
        <f t="shared" ca="1" si="243"/>
        <v>0</v>
      </c>
      <c r="CL736" s="35">
        <f t="shared" ca="1" si="243"/>
        <v>0</v>
      </c>
      <c r="CM736" s="35">
        <f t="shared" ca="1" si="243"/>
        <v>0</v>
      </c>
      <c r="CN736" s="35">
        <f t="shared" ca="1" si="243"/>
        <v>0</v>
      </c>
      <c r="CO736" s="35">
        <f t="shared" ca="1" si="238"/>
        <v>0</v>
      </c>
      <c r="CP736" s="35">
        <f t="shared" ca="1" si="238"/>
        <v>0</v>
      </c>
      <c r="CQ736" s="35">
        <f t="shared" ca="1" si="238"/>
        <v>0</v>
      </c>
      <c r="CR736" s="35">
        <f t="shared" ca="1" si="238"/>
        <v>0</v>
      </c>
      <c r="CS736" s="35">
        <f t="shared" ca="1" si="238"/>
        <v>0</v>
      </c>
      <c r="CT736" s="35">
        <f t="shared" ca="1" si="238"/>
        <v>0</v>
      </c>
      <c r="CU736" s="35">
        <f t="shared" ca="1" si="238"/>
        <v>0</v>
      </c>
      <c r="CV736" s="35">
        <f t="shared" ca="1" si="238"/>
        <v>0</v>
      </c>
      <c r="CW736" s="38">
        <f t="shared" ca="1" si="238"/>
        <v>0</v>
      </c>
      <c r="CX736" s="38">
        <f t="shared" ca="1" si="246"/>
        <v>0</v>
      </c>
      <c r="CY736" s="38">
        <f t="shared" ca="1" si="246"/>
        <v>0</v>
      </c>
      <c r="CZ736" s="39">
        <f t="shared" ca="1" si="246"/>
        <v>0</v>
      </c>
      <c r="DA736" s="35"/>
    </row>
    <row r="737" spans="4:105" x14ac:dyDescent="0.3">
      <c r="D737" s="19"/>
      <c r="E737" s="19"/>
      <c r="F737" s="21"/>
      <c r="G737" s="21"/>
      <c r="H737" s="21"/>
      <c r="I737" s="19"/>
      <c r="J737" s="19"/>
      <c r="K737" s="21"/>
      <c r="L737" s="21"/>
      <c r="M737" s="22"/>
      <c r="N737" s="22"/>
      <c r="O737" s="19"/>
      <c r="P737" s="21"/>
      <c r="Q737" s="62" t="str">
        <f>'Cutting Rules'!AD737</f>
        <v>0------------</v>
      </c>
      <c r="R737" s="23"/>
      <c r="S737" s="24"/>
      <c r="T737" s="78" t="s">
        <v>547</v>
      </c>
      <c r="U737" s="19"/>
      <c r="V737" s="25"/>
      <c r="W737" s="26"/>
      <c r="X737" s="27"/>
      <c r="Y737" s="47"/>
      <c r="Z737" s="121" t="str">
        <f>IFERROR(VLOOKUP(E737,[1]route!$E$3:$BL$10005,59,0),"")&amp;IFERROR(VLOOKUP(E737,[1]route!$E$3:$BL$10005,60,0),"")</f>
        <v/>
      </c>
      <c r="AA737" s="28">
        <f t="shared" si="240"/>
        <v>0</v>
      </c>
      <c r="AB737" s="77">
        <f t="shared" si="241"/>
        <v>0</v>
      </c>
      <c r="AC737" s="4">
        <f t="shared" si="239"/>
        <v>1</v>
      </c>
      <c r="AD737" s="29">
        <v>0</v>
      </c>
      <c r="AE737" s="30">
        <f ca="1">SUMIF([1]route!$E$3:$E$10005,E737,[1]!Table1[1])</f>
        <v>0</v>
      </c>
      <c r="AF737" s="30">
        <f ca="1">SUMIF([1]route!$E$3:$E$10005,E737,[1]!Table1[2])</f>
        <v>0</v>
      </c>
      <c r="AG737" s="30">
        <f ca="1">SUMIF([1]route!$E$3:$E$10005,E737,[1]!Table1[3])</f>
        <v>0</v>
      </c>
      <c r="AH737" s="30">
        <f ca="1">SUMIF([1]route!$E$3:$E$10005,E737,[1]!Table1[4])</f>
        <v>0</v>
      </c>
      <c r="AI737" s="30">
        <f ca="1">SUMIF([1]route!$E$3:$E$10005,E737,[1]!Table1[5])</f>
        <v>0</v>
      </c>
      <c r="AJ737" s="30">
        <f ca="1">SUMIF([1]route!$E$3:$E$10005,E737,[1]!Table1[6])</f>
        <v>0</v>
      </c>
      <c r="AK737" s="30">
        <f ca="1">SUMIF([1]route!$E$3:$E$10005,E737,[1]!Table1[7])</f>
        <v>0</v>
      </c>
      <c r="AL737" s="30">
        <f ca="1">SUMIF([1]route!$E$3:$E$10005,E737,[1]!Table1[8])</f>
        <v>0</v>
      </c>
      <c r="AM737" s="30">
        <f ca="1">SUMIF([1]route!$E$3:$E$10005,E737,[1]!Table1[9])</f>
        <v>0</v>
      </c>
      <c r="AN737" s="30">
        <f ca="1">SUMIF([1]route!$E$3:$E$10005,E737,[1]!Table1[10])</f>
        <v>0</v>
      </c>
      <c r="AO737" s="30">
        <f ca="1">SUMIF([1]route!$E$3:$E$10005,E737,[1]!Table1[11])</f>
        <v>0</v>
      </c>
      <c r="AP737" s="30">
        <f ca="1">SUMIF([1]route!$E$3:$E$10005,E737,[1]!Table1[12])</f>
        <v>0</v>
      </c>
      <c r="AQ737" s="30">
        <f ca="1">SUMIF([1]route!$E$3:$E$10005,E737,[1]!Table1[13])</f>
        <v>0</v>
      </c>
      <c r="AR737" s="30">
        <f ca="1">SUMIF([1]route!$E$3:$E$10005,E737,[1]!Table1[14])</f>
        <v>0</v>
      </c>
      <c r="AS737" s="30">
        <f ca="1">SUMIF([1]route!$E$3:$E$10005,E737,[1]!Table1[15])</f>
        <v>0</v>
      </c>
      <c r="AT737" s="30">
        <f ca="1">SUMIF([1]route!$E$3:$E$10005,E737,[1]!Table1[16])</f>
        <v>0</v>
      </c>
      <c r="AU737" s="30">
        <f ca="1">SUMIF([1]route!$E$3:$E$10005,E737,[1]!Table1[17])</f>
        <v>0</v>
      </c>
      <c r="AV737" s="30">
        <f ca="1">SUMIF([1]route!$E$3:$E$10005,E737,[1]!Table1[18])</f>
        <v>0</v>
      </c>
      <c r="AW737" s="30">
        <f ca="1">SUMIF([1]route!$E$3:$E$10005,E737,[1]!Table1[19])</f>
        <v>0</v>
      </c>
      <c r="AX737" s="30">
        <f ca="1">SUMIF([1]route!$E$3:$E$10005,E737,[1]!Table1[20])</f>
        <v>0</v>
      </c>
      <c r="AY737" s="30">
        <f ca="1">SUMIF([1]route!$E$3:$E$10005,E737,[1]!Table1[21])</f>
        <v>0</v>
      </c>
      <c r="AZ737" s="30">
        <f ca="1">SUMIF([1]route!$E$3:$E$10005,E737,[1]!Table1[22])</f>
        <v>0</v>
      </c>
      <c r="BA737" s="30">
        <f ca="1">SUMIF([1]route!$E$3:$E$10005,E737,[1]!Table1[23])</f>
        <v>0</v>
      </c>
      <c r="BB737" s="30">
        <f ca="1">SUMIF([1]route!$E$3:$E$10005,E737,[1]!Table1[24])</f>
        <v>0</v>
      </c>
      <c r="BC737" s="30">
        <f ca="1">SUMIF([1]route!$E$3:$E$10005,E737,[1]!Table1[25])</f>
        <v>0</v>
      </c>
      <c r="BD737" s="30">
        <f ca="1">SUMIF([1]route!$E$3:$E$10005,E737,[1]!Table1[26])</f>
        <v>0</v>
      </c>
      <c r="BE737" s="30">
        <f ca="1">SUMIF([1]route!$E$3:$E$10005,E737,[1]!Table1[27])</f>
        <v>0</v>
      </c>
      <c r="BF737" s="30">
        <f ca="1">SUMIF([1]route!$E$3:$E$10005,E737,[1]!Table1[28])</f>
        <v>0</v>
      </c>
      <c r="BG737" s="30">
        <f ca="1">SUMIF([1]route!$E$3:$E$10005,E737,[1]!Table1[29])</f>
        <v>0</v>
      </c>
      <c r="BH737" s="30">
        <f ca="1">SUMIF([1]route!$E$3:$E$10005,E737,[1]!Table1[30])</f>
        <v>0</v>
      </c>
      <c r="BI737" s="30">
        <f ca="1">SUMIF([1]route!$E$3:$E$10005,E737,[1]!Table1[31])</f>
        <v>0</v>
      </c>
      <c r="BJ737" s="30">
        <f ca="1">SUMIF([1]route!$E$3:$E$10005,E737,[1]!Table1[Remain PO])</f>
        <v>0</v>
      </c>
      <c r="BK737" s="31">
        <f ca="1">SUMIF([1]route!$E$3:$E$10005,E737,[1]!Table1[N+1])</f>
        <v>0</v>
      </c>
      <c r="BL737" s="31">
        <f ca="1">SUMIF([1]route!$E$3:$E$10005,E737,[1]!Table1[N+2])</f>
        <v>0</v>
      </c>
      <c r="BM737" s="31">
        <f ca="1">SUMIF([1]route!$E$3:$E$10005,E737,[1]!Table1[N+3])</f>
        <v>0</v>
      </c>
      <c r="BN737" s="32">
        <f ca="1">SUMIF([1]route!$E$3:$E$10005,E737,[1]!Table1[N+4])</f>
        <v>0</v>
      </c>
      <c r="BP737" s="37">
        <f t="shared" si="242"/>
        <v>0</v>
      </c>
      <c r="BQ737" s="35">
        <f t="shared" ca="1" si="245"/>
        <v>0</v>
      </c>
      <c r="BR737" s="35">
        <f t="shared" ca="1" si="245"/>
        <v>0</v>
      </c>
      <c r="BS737" s="35">
        <f t="shared" ca="1" si="245"/>
        <v>0</v>
      </c>
      <c r="BT737" s="35">
        <f t="shared" ca="1" si="245"/>
        <v>0</v>
      </c>
      <c r="BU737" s="35">
        <f t="shared" ca="1" si="245"/>
        <v>0</v>
      </c>
      <c r="BV737" s="35">
        <f t="shared" ca="1" si="245"/>
        <v>0</v>
      </c>
      <c r="BW737" s="35">
        <f t="shared" ca="1" si="245"/>
        <v>0</v>
      </c>
      <c r="BX737" s="35">
        <f t="shared" ca="1" si="245"/>
        <v>0</v>
      </c>
      <c r="BY737" s="35">
        <f t="shared" ca="1" si="245"/>
        <v>0</v>
      </c>
      <c r="BZ737" s="35">
        <f t="shared" ca="1" si="245"/>
        <v>0</v>
      </c>
      <c r="CA737" s="35">
        <f t="shared" ca="1" si="245"/>
        <v>0</v>
      </c>
      <c r="CB737" s="35">
        <f t="shared" ca="1" si="245"/>
        <v>0</v>
      </c>
      <c r="CC737" s="35">
        <f t="shared" ca="1" si="245"/>
        <v>0</v>
      </c>
      <c r="CD737" s="35">
        <f t="shared" ca="1" si="245"/>
        <v>0</v>
      </c>
      <c r="CE737" s="35">
        <f t="shared" ca="1" si="245"/>
        <v>0</v>
      </c>
      <c r="CF737" s="35">
        <f t="shared" ca="1" si="245"/>
        <v>0</v>
      </c>
      <c r="CG737" s="35">
        <f t="shared" ca="1" si="244"/>
        <v>0</v>
      </c>
      <c r="CH737" s="35">
        <f t="shared" ca="1" si="244"/>
        <v>0</v>
      </c>
      <c r="CI737" s="35">
        <f t="shared" ca="1" si="243"/>
        <v>0</v>
      </c>
      <c r="CJ737" s="35">
        <f t="shared" ca="1" si="243"/>
        <v>0</v>
      </c>
      <c r="CK737" s="35">
        <f t="shared" ca="1" si="243"/>
        <v>0</v>
      </c>
      <c r="CL737" s="35">
        <f t="shared" ca="1" si="243"/>
        <v>0</v>
      </c>
      <c r="CM737" s="35">
        <f t="shared" ca="1" si="243"/>
        <v>0</v>
      </c>
      <c r="CN737" s="35">
        <f t="shared" ca="1" si="243"/>
        <v>0</v>
      </c>
      <c r="CO737" s="35">
        <f t="shared" ca="1" si="238"/>
        <v>0</v>
      </c>
      <c r="CP737" s="35">
        <f t="shared" ca="1" si="238"/>
        <v>0</v>
      </c>
      <c r="CQ737" s="35">
        <f t="shared" ca="1" si="238"/>
        <v>0</v>
      </c>
      <c r="CR737" s="35">
        <f t="shared" ca="1" si="238"/>
        <v>0</v>
      </c>
      <c r="CS737" s="35">
        <f t="shared" ca="1" si="238"/>
        <v>0</v>
      </c>
      <c r="CT737" s="35">
        <f t="shared" ca="1" si="238"/>
        <v>0</v>
      </c>
      <c r="CU737" s="35">
        <f t="shared" ca="1" si="238"/>
        <v>0</v>
      </c>
      <c r="CV737" s="35">
        <f t="shared" ca="1" si="238"/>
        <v>0</v>
      </c>
      <c r="CW737" s="38">
        <f t="shared" ca="1" si="238"/>
        <v>0</v>
      </c>
      <c r="CX737" s="38">
        <f t="shared" ca="1" si="246"/>
        <v>0</v>
      </c>
      <c r="CY737" s="38">
        <f t="shared" ca="1" si="246"/>
        <v>0</v>
      </c>
      <c r="CZ737" s="39">
        <f t="shared" ca="1" si="246"/>
        <v>0</v>
      </c>
      <c r="DA737" s="35"/>
    </row>
    <row r="738" spans="4:105" x14ac:dyDescent="0.3">
      <c r="D738" s="19"/>
      <c r="E738" s="19"/>
      <c r="F738" s="21"/>
      <c r="G738" s="21"/>
      <c r="H738" s="21"/>
      <c r="I738" s="19"/>
      <c r="J738" s="19"/>
      <c r="K738" s="21"/>
      <c r="L738" s="21"/>
      <c r="M738" s="22"/>
      <c r="N738" s="22"/>
      <c r="O738" s="19"/>
      <c r="P738" s="21"/>
      <c r="Q738" s="62" t="str">
        <f>'Cutting Rules'!AD738</f>
        <v>0------------</v>
      </c>
      <c r="R738" s="23"/>
      <c r="S738" s="24"/>
      <c r="T738" s="78" t="s">
        <v>547</v>
      </c>
      <c r="U738" s="19"/>
      <c r="V738" s="25"/>
      <c r="W738" s="26"/>
      <c r="X738" s="27"/>
      <c r="Y738" s="47"/>
      <c r="Z738" s="121" t="str">
        <f>IFERROR(VLOOKUP(E738,[1]route!$E$3:$BL$10005,59,0),"")&amp;IFERROR(VLOOKUP(E738,[1]route!$E$3:$BL$10005,60,0),"")</f>
        <v/>
      </c>
      <c r="AA738" s="28">
        <f t="shared" si="240"/>
        <v>0</v>
      </c>
      <c r="AB738" s="77">
        <f t="shared" si="241"/>
        <v>0</v>
      </c>
      <c r="AC738" s="4">
        <f t="shared" si="239"/>
        <v>1</v>
      </c>
      <c r="AD738" s="29">
        <v>0</v>
      </c>
      <c r="AE738" s="30">
        <f ca="1">SUMIF([1]route!$E$3:$E$10005,E738,[1]!Table1[1])</f>
        <v>0</v>
      </c>
      <c r="AF738" s="30">
        <f ca="1">SUMIF([1]route!$E$3:$E$10005,E738,[1]!Table1[2])</f>
        <v>0</v>
      </c>
      <c r="AG738" s="30">
        <f ca="1">SUMIF([1]route!$E$3:$E$10005,E738,[1]!Table1[3])</f>
        <v>0</v>
      </c>
      <c r="AH738" s="30">
        <f ca="1">SUMIF([1]route!$E$3:$E$10005,E738,[1]!Table1[4])</f>
        <v>0</v>
      </c>
      <c r="AI738" s="30">
        <f ca="1">SUMIF([1]route!$E$3:$E$10005,E738,[1]!Table1[5])</f>
        <v>0</v>
      </c>
      <c r="AJ738" s="30">
        <f ca="1">SUMIF([1]route!$E$3:$E$10005,E738,[1]!Table1[6])</f>
        <v>0</v>
      </c>
      <c r="AK738" s="30">
        <f ca="1">SUMIF([1]route!$E$3:$E$10005,E738,[1]!Table1[7])</f>
        <v>0</v>
      </c>
      <c r="AL738" s="30">
        <f ca="1">SUMIF([1]route!$E$3:$E$10005,E738,[1]!Table1[8])</f>
        <v>0</v>
      </c>
      <c r="AM738" s="30">
        <f ca="1">SUMIF([1]route!$E$3:$E$10005,E738,[1]!Table1[9])</f>
        <v>0</v>
      </c>
      <c r="AN738" s="30">
        <f ca="1">SUMIF([1]route!$E$3:$E$10005,E738,[1]!Table1[10])</f>
        <v>0</v>
      </c>
      <c r="AO738" s="30">
        <f ca="1">SUMIF([1]route!$E$3:$E$10005,E738,[1]!Table1[11])</f>
        <v>0</v>
      </c>
      <c r="AP738" s="30">
        <f ca="1">SUMIF([1]route!$E$3:$E$10005,E738,[1]!Table1[12])</f>
        <v>0</v>
      </c>
      <c r="AQ738" s="30">
        <f ca="1">SUMIF([1]route!$E$3:$E$10005,E738,[1]!Table1[13])</f>
        <v>0</v>
      </c>
      <c r="AR738" s="30">
        <f ca="1">SUMIF([1]route!$E$3:$E$10005,E738,[1]!Table1[14])</f>
        <v>0</v>
      </c>
      <c r="AS738" s="30">
        <f ca="1">SUMIF([1]route!$E$3:$E$10005,E738,[1]!Table1[15])</f>
        <v>0</v>
      </c>
      <c r="AT738" s="30">
        <f ca="1">SUMIF([1]route!$E$3:$E$10005,E738,[1]!Table1[16])</f>
        <v>0</v>
      </c>
      <c r="AU738" s="30">
        <f ca="1">SUMIF([1]route!$E$3:$E$10005,E738,[1]!Table1[17])</f>
        <v>0</v>
      </c>
      <c r="AV738" s="30">
        <f ca="1">SUMIF([1]route!$E$3:$E$10005,E738,[1]!Table1[18])</f>
        <v>0</v>
      </c>
      <c r="AW738" s="30">
        <f ca="1">SUMIF([1]route!$E$3:$E$10005,E738,[1]!Table1[19])</f>
        <v>0</v>
      </c>
      <c r="AX738" s="30">
        <f ca="1">SUMIF([1]route!$E$3:$E$10005,E738,[1]!Table1[20])</f>
        <v>0</v>
      </c>
      <c r="AY738" s="30">
        <f ca="1">SUMIF([1]route!$E$3:$E$10005,E738,[1]!Table1[21])</f>
        <v>0</v>
      </c>
      <c r="AZ738" s="30">
        <f ca="1">SUMIF([1]route!$E$3:$E$10005,E738,[1]!Table1[22])</f>
        <v>0</v>
      </c>
      <c r="BA738" s="30">
        <f ca="1">SUMIF([1]route!$E$3:$E$10005,E738,[1]!Table1[23])</f>
        <v>0</v>
      </c>
      <c r="BB738" s="30">
        <f ca="1">SUMIF([1]route!$E$3:$E$10005,E738,[1]!Table1[24])</f>
        <v>0</v>
      </c>
      <c r="BC738" s="30">
        <f ca="1">SUMIF([1]route!$E$3:$E$10005,E738,[1]!Table1[25])</f>
        <v>0</v>
      </c>
      <c r="BD738" s="30">
        <f ca="1">SUMIF([1]route!$E$3:$E$10005,E738,[1]!Table1[26])</f>
        <v>0</v>
      </c>
      <c r="BE738" s="30">
        <f ca="1">SUMIF([1]route!$E$3:$E$10005,E738,[1]!Table1[27])</f>
        <v>0</v>
      </c>
      <c r="BF738" s="30">
        <f ca="1">SUMIF([1]route!$E$3:$E$10005,E738,[1]!Table1[28])</f>
        <v>0</v>
      </c>
      <c r="BG738" s="30">
        <f ca="1">SUMIF([1]route!$E$3:$E$10005,E738,[1]!Table1[29])</f>
        <v>0</v>
      </c>
      <c r="BH738" s="30">
        <f ca="1">SUMIF([1]route!$E$3:$E$10005,E738,[1]!Table1[30])</f>
        <v>0</v>
      </c>
      <c r="BI738" s="30">
        <f ca="1">SUMIF([1]route!$E$3:$E$10005,E738,[1]!Table1[31])</f>
        <v>0</v>
      </c>
      <c r="BJ738" s="30">
        <f ca="1">SUMIF([1]route!$E$3:$E$10005,E738,[1]!Table1[Remain PO])</f>
        <v>0</v>
      </c>
      <c r="BK738" s="31">
        <f ca="1">SUMIF([1]route!$E$3:$E$10005,E738,[1]!Table1[N+1])</f>
        <v>0</v>
      </c>
      <c r="BL738" s="31">
        <f ca="1">SUMIF([1]route!$E$3:$E$10005,E738,[1]!Table1[N+2])</f>
        <v>0</v>
      </c>
      <c r="BM738" s="31">
        <f ca="1">SUMIF([1]route!$E$3:$E$10005,E738,[1]!Table1[N+3])</f>
        <v>0</v>
      </c>
      <c r="BN738" s="32">
        <f ca="1">SUMIF([1]route!$E$3:$E$10005,E738,[1]!Table1[N+4])</f>
        <v>0</v>
      </c>
      <c r="BP738" s="37">
        <f t="shared" si="242"/>
        <v>0</v>
      </c>
      <c r="BQ738" s="35">
        <f t="shared" ca="1" si="245"/>
        <v>0</v>
      </c>
      <c r="BR738" s="35">
        <f t="shared" ca="1" si="245"/>
        <v>0</v>
      </c>
      <c r="BS738" s="35">
        <f t="shared" ca="1" si="245"/>
        <v>0</v>
      </c>
      <c r="BT738" s="35">
        <f t="shared" ca="1" si="245"/>
        <v>0</v>
      </c>
      <c r="BU738" s="35">
        <f t="shared" ca="1" si="245"/>
        <v>0</v>
      </c>
      <c r="BV738" s="35">
        <f t="shared" ca="1" si="245"/>
        <v>0</v>
      </c>
      <c r="BW738" s="35">
        <f t="shared" ca="1" si="245"/>
        <v>0</v>
      </c>
      <c r="BX738" s="35">
        <f t="shared" ca="1" si="245"/>
        <v>0</v>
      </c>
      <c r="BY738" s="35">
        <f t="shared" ca="1" si="245"/>
        <v>0</v>
      </c>
      <c r="BZ738" s="35">
        <f t="shared" ca="1" si="245"/>
        <v>0</v>
      </c>
      <c r="CA738" s="35">
        <f t="shared" ca="1" si="245"/>
        <v>0</v>
      </c>
      <c r="CB738" s="35">
        <f t="shared" ca="1" si="245"/>
        <v>0</v>
      </c>
      <c r="CC738" s="35">
        <f t="shared" ca="1" si="245"/>
        <v>0</v>
      </c>
      <c r="CD738" s="35">
        <f t="shared" ca="1" si="245"/>
        <v>0</v>
      </c>
      <c r="CE738" s="35">
        <f t="shared" ca="1" si="245"/>
        <v>0</v>
      </c>
      <c r="CF738" s="35">
        <f t="shared" ref="CF738:CP801" ca="1" si="247">CE738-AT738</f>
        <v>0</v>
      </c>
      <c r="CG738" s="35">
        <f t="shared" ca="1" si="244"/>
        <v>0</v>
      </c>
      <c r="CH738" s="35">
        <f t="shared" ca="1" si="244"/>
        <v>0</v>
      </c>
      <c r="CI738" s="35">
        <f t="shared" ca="1" si="243"/>
        <v>0</v>
      </c>
      <c r="CJ738" s="35">
        <f t="shared" ca="1" si="243"/>
        <v>0</v>
      </c>
      <c r="CK738" s="35">
        <f t="shared" ca="1" si="243"/>
        <v>0</v>
      </c>
      <c r="CL738" s="35">
        <f t="shared" ca="1" si="243"/>
        <v>0</v>
      </c>
      <c r="CM738" s="35">
        <f t="shared" ca="1" si="243"/>
        <v>0</v>
      </c>
      <c r="CN738" s="35">
        <f t="shared" ca="1" si="243"/>
        <v>0</v>
      </c>
      <c r="CO738" s="35">
        <f t="shared" ca="1" si="238"/>
        <v>0</v>
      </c>
      <c r="CP738" s="35">
        <f t="shared" ca="1" si="238"/>
        <v>0</v>
      </c>
      <c r="CQ738" s="35">
        <f t="shared" ca="1" si="238"/>
        <v>0</v>
      </c>
      <c r="CR738" s="35">
        <f t="shared" ca="1" si="238"/>
        <v>0</v>
      </c>
      <c r="CS738" s="35">
        <f t="shared" ca="1" si="238"/>
        <v>0</v>
      </c>
      <c r="CT738" s="35">
        <f t="shared" ca="1" si="238"/>
        <v>0</v>
      </c>
      <c r="CU738" s="35">
        <f t="shared" ca="1" si="238"/>
        <v>0</v>
      </c>
      <c r="CV738" s="35">
        <f t="shared" ca="1" si="238"/>
        <v>0</v>
      </c>
      <c r="CW738" s="38">
        <f t="shared" ca="1" si="238"/>
        <v>0</v>
      </c>
      <c r="CX738" s="38">
        <f t="shared" ca="1" si="246"/>
        <v>0</v>
      </c>
      <c r="CY738" s="38">
        <f t="shared" ca="1" si="246"/>
        <v>0</v>
      </c>
      <c r="CZ738" s="39">
        <f t="shared" ca="1" si="246"/>
        <v>0</v>
      </c>
      <c r="DA738" s="35"/>
    </row>
    <row r="739" spans="4:105" x14ac:dyDescent="0.3">
      <c r="D739" s="19"/>
      <c r="E739" s="19"/>
      <c r="F739" s="21"/>
      <c r="G739" s="21"/>
      <c r="H739" s="21"/>
      <c r="I739" s="19"/>
      <c r="J739" s="19"/>
      <c r="K739" s="21"/>
      <c r="L739" s="21"/>
      <c r="M739" s="22"/>
      <c r="N739" s="22"/>
      <c r="O739" s="19"/>
      <c r="P739" s="21"/>
      <c r="Q739" s="62" t="str">
        <f>'Cutting Rules'!AD739</f>
        <v>0------------</v>
      </c>
      <c r="R739" s="23"/>
      <c r="S739" s="24"/>
      <c r="T739" s="78" t="s">
        <v>547</v>
      </c>
      <c r="U739" s="19"/>
      <c r="V739" s="25"/>
      <c r="W739" s="26"/>
      <c r="X739" s="27"/>
      <c r="Y739" s="47"/>
      <c r="Z739" s="121" t="str">
        <f>IFERROR(VLOOKUP(E739,[1]route!$E$3:$BL$10005,59,0),"")&amp;IFERROR(VLOOKUP(E739,[1]route!$E$3:$BL$10005,60,0),"")</f>
        <v/>
      </c>
      <c r="AA739" s="28">
        <f t="shared" si="240"/>
        <v>0</v>
      </c>
      <c r="AB739" s="77">
        <f t="shared" si="241"/>
        <v>0</v>
      </c>
      <c r="AC739" s="4">
        <f t="shared" si="239"/>
        <v>1</v>
      </c>
      <c r="AD739" s="29">
        <v>0</v>
      </c>
      <c r="AE739" s="30">
        <f ca="1">SUMIF([1]route!$E$3:$E$10005,E739,[1]!Table1[1])</f>
        <v>0</v>
      </c>
      <c r="AF739" s="30">
        <f ca="1">SUMIF([1]route!$E$3:$E$10005,E739,[1]!Table1[2])</f>
        <v>0</v>
      </c>
      <c r="AG739" s="30">
        <f ca="1">SUMIF([1]route!$E$3:$E$10005,E739,[1]!Table1[3])</f>
        <v>0</v>
      </c>
      <c r="AH739" s="30">
        <f ca="1">SUMIF([1]route!$E$3:$E$10005,E739,[1]!Table1[4])</f>
        <v>0</v>
      </c>
      <c r="AI739" s="30">
        <f ca="1">SUMIF([1]route!$E$3:$E$10005,E739,[1]!Table1[5])</f>
        <v>0</v>
      </c>
      <c r="AJ739" s="30">
        <f ca="1">SUMIF([1]route!$E$3:$E$10005,E739,[1]!Table1[6])</f>
        <v>0</v>
      </c>
      <c r="AK739" s="30">
        <f ca="1">SUMIF([1]route!$E$3:$E$10005,E739,[1]!Table1[7])</f>
        <v>0</v>
      </c>
      <c r="AL739" s="30">
        <f ca="1">SUMIF([1]route!$E$3:$E$10005,E739,[1]!Table1[8])</f>
        <v>0</v>
      </c>
      <c r="AM739" s="30">
        <f ca="1">SUMIF([1]route!$E$3:$E$10005,E739,[1]!Table1[9])</f>
        <v>0</v>
      </c>
      <c r="AN739" s="30">
        <f ca="1">SUMIF([1]route!$E$3:$E$10005,E739,[1]!Table1[10])</f>
        <v>0</v>
      </c>
      <c r="AO739" s="30">
        <f ca="1">SUMIF([1]route!$E$3:$E$10005,E739,[1]!Table1[11])</f>
        <v>0</v>
      </c>
      <c r="AP739" s="30">
        <f ca="1">SUMIF([1]route!$E$3:$E$10005,E739,[1]!Table1[12])</f>
        <v>0</v>
      </c>
      <c r="AQ739" s="30">
        <f ca="1">SUMIF([1]route!$E$3:$E$10005,E739,[1]!Table1[13])</f>
        <v>0</v>
      </c>
      <c r="AR739" s="30">
        <f ca="1">SUMIF([1]route!$E$3:$E$10005,E739,[1]!Table1[14])</f>
        <v>0</v>
      </c>
      <c r="AS739" s="30">
        <f ca="1">SUMIF([1]route!$E$3:$E$10005,E739,[1]!Table1[15])</f>
        <v>0</v>
      </c>
      <c r="AT739" s="30">
        <f ca="1">SUMIF([1]route!$E$3:$E$10005,E739,[1]!Table1[16])</f>
        <v>0</v>
      </c>
      <c r="AU739" s="30">
        <f ca="1">SUMIF([1]route!$E$3:$E$10005,E739,[1]!Table1[17])</f>
        <v>0</v>
      </c>
      <c r="AV739" s="30">
        <f ca="1">SUMIF([1]route!$E$3:$E$10005,E739,[1]!Table1[18])</f>
        <v>0</v>
      </c>
      <c r="AW739" s="30">
        <f ca="1">SUMIF([1]route!$E$3:$E$10005,E739,[1]!Table1[19])</f>
        <v>0</v>
      </c>
      <c r="AX739" s="30">
        <f ca="1">SUMIF([1]route!$E$3:$E$10005,E739,[1]!Table1[20])</f>
        <v>0</v>
      </c>
      <c r="AY739" s="30">
        <f ca="1">SUMIF([1]route!$E$3:$E$10005,E739,[1]!Table1[21])</f>
        <v>0</v>
      </c>
      <c r="AZ739" s="30">
        <f ca="1">SUMIF([1]route!$E$3:$E$10005,E739,[1]!Table1[22])</f>
        <v>0</v>
      </c>
      <c r="BA739" s="30">
        <f ca="1">SUMIF([1]route!$E$3:$E$10005,E739,[1]!Table1[23])</f>
        <v>0</v>
      </c>
      <c r="BB739" s="30">
        <f ca="1">SUMIF([1]route!$E$3:$E$10005,E739,[1]!Table1[24])</f>
        <v>0</v>
      </c>
      <c r="BC739" s="30">
        <f ca="1">SUMIF([1]route!$E$3:$E$10005,E739,[1]!Table1[25])</f>
        <v>0</v>
      </c>
      <c r="BD739" s="30">
        <f ca="1">SUMIF([1]route!$E$3:$E$10005,E739,[1]!Table1[26])</f>
        <v>0</v>
      </c>
      <c r="BE739" s="30">
        <f ca="1">SUMIF([1]route!$E$3:$E$10005,E739,[1]!Table1[27])</f>
        <v>0</v>
      </c>
      <c r="BF739" s="30">
        <f ca="1">SUMIF([1]route!$E$3:$E$10005,E739,[1]!Table1[28])</f>
        <v>0</v>
      </c>
      <c r="BG739" s="30">
        <f ca="1">SUMIF([1]route!$E$3:$E$10005,E739,[1]!Table1[29])</f>
        <v>0</v>
      </c>
      <c r="BH739" s="30">
        <f ca="1">SUMIF([1]route!$E$3:$E$10005,E739,[1]!Table1[30])</f>
        <v>0</v>
      </c>
      <c r="BI739" s="30">
        <f ca="1">SUMIF([1]route!$E$3:$E$10005,E739,[1]!Table1[31])</f>
        <v>0</v>
      </c>
      <c r="BJ739" s="30">
        <f ca="1">SUMIF([1]route!$E$3:$E$10005,E739,[1]!Table1[Remain PO])</f>
        <v>0</v>
      </c>
      <c r="BK739" s="31">
        <f ca="1">SUMIF([1]route!$E$3:$E$10005,E739,[1]!Table1[N+1])</f>
        <v>0</v>
      </c>
      <c r="BL739" s="31">
        <f ca="1">SUMIF([1]route!$E$3:$E$10005,E739,[1]!Table1[N+2])</f>
        <v>0</v>
      </c>
      <c r="BM739" s="31">
        <f ca="1">SUMIF([1]route!$E$3:$E$10005,E739,[1]!Table1[N+3])</f>
        <v>0</v>
      </c>
      <c r="BN739" s="32">
        <f ca="1">SUMIF([1]route!$E$3:$E$10005,E739,[1]!Table1[N+4])</f>
        <v>0</v>
      </c>
      <c r="BP739" s="37">
        <f t="shared" si="242"/>
        <v>0</v>
      </c>
      <c r="BQ739" s="35">
        <f t="shared" ref="BQ739:CE755" ca="1" si="248">BP739-AE739</f>
        <v>0</v>
      </c>
      <c r="BR739" s="35">
        <f t="shared" ca="1" si="248"/>
        <v>0</v>
      </c>
      <c r="BS739" s="35">
        <f t="shared" ca="1" si="248"/>
        <v>0</v>
      </c>
      <c r="BT739" s="35">
        <f t="shared" ca="1" si="248"/>
        <v>0</v>
      </c>
      <c r="BU739" s="35">
        <f t="shared" ca="1" si="248"/>
        <v>0</v>
      </c>
      <c r="BV739" s="35">
        <f t="shared" ca="1" si="248"/>
        <v>0</v>
      </c>
      <c r="BW739" s="35">
        <f t="shared" ca="1" si="248"/>
        <v>0</v>
      </c>
      <c r="BX739" s="35">
        <f t="shared" ca="1" si="248"/>
        <v>0</v>
      </c>
      <c r="BY739" s="35">
        <f t="shared" ca="1" si="248"/>
        <v>0</v>
      </c>
      <c r="BZ739" s="35">
        <f t="shared" ca="1" si="248"/>
        <v>0</v>
      </c>
      <c r="CA739" s="35">
        <f t="shared" ca="1" si="248"/>
        <v>0</v>
      </c>
      <c r="CB739" s="35">
        <f t="shared" ca="1" si="248"/>
        <v>0</v>
      </c>
      <c r="CC739" s="35">
        <f t="shared" ca="1" si="248"/>
        <v>0</v>
      </c>
      <c r="CD739" s="35">
        <f t="shared" ca="1" si="248"/>
        <v>0</v>
      </c>
      <c r="CE739" s="35">
        <f t="shared" ca="1" si="248"/>
        <v>0</v>
      </c>
      <c r="CF739" s="35">
        <f t="shared" ca="1" si="247"/>
        <v>0</v>
      </c>
      <c r="CG739" s="35">
        <f t="shared" ca="1" si="244"/>
        <v>0</v>
      </c>
      <c r="CH739" s="35">
        <f t="shared" ca="1" si="244"/>
        <v>0</v>
      </c>
      <c r="CI739" s="35">
        <f t="shared" ca="1" si="243"/>
        <v>0</v>
      </c>
      <c r="CJ739" s="35">
        <f t="shared" ca="1" si="243"/>
        <v>0</v>
      </c>
      <c r="CK739" s="35">
        <f t="shared" ca="1" si="243"/>
        <v>0</v>
      </c>
      <c r="CL739" s="35">
        <f t="shared" ca="1" si="243"/>
        <v>0</v>
      </c>
      <c r="CM739" s="35">
        <f t="shared" ca="1" si="243"/>
        <v>0</v>
      </c>
      <c r="CN739" s="35">
        <f t="shared" ca="1" si="243"/>
        <v>0</v>
      </c>
      <c r="CO739" s="35">
        <f t="shared" ca="1" si="238"/>
        <v>0</v>
      </c>
      <c r="CP739" s="35">
        <f t="shared" ca="1" si="238"/>
        <v>0</v>
      </c>
      <c r="CQ739" s="35">
        <f t="shared" ca="1" si="238"/>
        <v>0</v>
      </c>
      <c r="CR739" s="35">
        <f t="shared" ca="1" si="238"/>
        <v>0</v>
      </c>
      <c r="CS739" s="35">
        <f t="shared" ca="1" si="238"/>
        <v>0</v>
      </c>
      <c r="CT739" s="35">
        <f t="shared" ca="1" si="238"/>
        <v>0</v>
      </c>
      <c r="CU739" s="35">
        <f t="shared" ca="1" si="238"/>
        <v>0</v>
      </c>
      <c r="CV739" s="35">
        <f t="shared" ca="1" si="238"/>
        <v>0</v>
      </c>
      <c r="CW739" s="38">
        <f t="shared" ca="1" si="238"/>
        <v>0</v>
      </c>
      <c r="CX739" s="38">
        <f t="shared" ca="1" si="246"/>
        <v>0</v>
      </c>
      <c r="CY739" s="38">
        <f t="shared" ca="1" si="246"/>
        <v>0</v>
      </c>
      <c r="CZ739" s="39">
        <f t="shared" ca="1" si="246"/>
        <v>0</v>
      </c>
      <c r="DA739" s="35"/>
    </row>
    <row r="740" spans="4:105" x14ac:dyDescent="0.3">
      <c r="D740" s="19"/>
      <c r="E740" s="19"/>
      <c r="F740" s="21"/>
      <c r="G740" s="21"/>
      <c r="H740" s="21"/>
      <c r="I740" s="19"/>
      <c r="J740" s="19"/>
      <c r="K740" s="21"/>
      <c r="L740" s="21"/>
      <c r="M740" s="22"/>
      <c r="N740" s="22"/>
      <c r="O740" s="19"/>
      <c r="P740" s="21"/>
      <c r="Q740" s="62" t="str">
        <f>'Cutting Rules'!AD740</f>
        <v>0------------</v>
      </c>
      <c r="R740" s="23"/>
      <c r="S740" s="24"/>
      <c r="T740" s="78" t="s">
        <v>547</v>
      </c>
      <c r="U740" s="19"/>
      <c r="V740" s="25"/>
      <c r="W740" s="26"/>
      <c r="X740" s="27"/>
      <c r="Y740" s="47"/>
      <c r="Z740" s="121" t="str">
        <f>IFERROR(VLOOKUP(E740,[1]route!$E$3:$BL$10005,59,0),"")&amp;IFERROR(VLOOKUP(E740,[1]route!$E$3:$BL$10005,60,0),"")</f>
        <v/>
      </c>
      <c r="AA740" s="28">
        <f t="shared" si="240"/>
        <v>0</v>
      </c>
      <c r="AB740" s="77">
        <f t="shared" si="241"/>
        <v>0</v>
      </c>
      <c r="AC740" s="4">
        <f t="shared" si="239"/>
        <v>1</v>
      </c>
      <c r="AD740" s="29">
        <v>0</v>
      </c>
      <c r="AE740" s="30">
        <f ca="1">SUMIF([1]route!$E$3:$E$10005,E740,[1]!Table1[1])</f>
        <v>0</v>
      </c>
      <c r="AF740" s="30">
        <f ca="1">SUMIF([1]route!$E$3:$E$10005,E740,[1]!Table1[2])</f>
        <v>0</v>
      </c>
      <c r="AG740" s="30">
        <f ca="1">SUMIF([1]route!$E$3:$E$10005,E740,[1]!Table1[3])</f>
        <v>0</v>
      </c>
      <c r="AH740" s="30">
        <f ca="1">SUMIF([1]route!$E$3:$E$10005,E740,[1]!Table1[4])</f>
        <v>0</v>
      </c>
      <c r="AI740" s="30">
        <f ca="1">SUMIF([1]route!$E$3:$E$10005,E740,[1]!Table1[5])</f>
        <v>0</v>
      </c>
      <c r="AJ740" s="30">
        <f ca="1">SUMIF([1]route!$E$3:$E$10005,E740,[1]!Table1[6])</f>
        <v>0</v>
      </c>
      <c r="AK740" s="30">
        <f ca="1">SUMIF([1]route!$E$3:$E$10005,E740,[1]!Table1[7])</f>
        <v>0</v>
      </c>
      <c r="AL740" s="30">
        <f ca="1">SUMIF([1]route!$E$3:$E$10005,E740,[1]!Table1[8])</f>
        <v>0</v>
      </c>
      <c r="AM740" s="30">
        <f ca="1">SUMIF([1]route!$E$3:$E$10005,E740,[1]!Table1[9])</f>
        <v>0</v>
      </c>
      <c r="AN740" s="30">
        <f ca="1">SUMIF([1]route!$E$3:$E$10005,E740,[1]!Table1[10])</f>
        <v>0</v>
      </c>
      <c r="AO740" s="30">
        <f ca="1">SUMIF([1]route!$E$3:$E$10005,E740,[1]!Table1[11])</f>
        <v>0</v>
      </c>
      <c r="AP740" s="30">
        <f ca="1">SUMIF([1]route!$E$3:$E$10005,E740,[1]!Table1[12])</f>
        <v>0</v>
      </c>
      <c r="AQ740" s="30">
        <f ca="1">SUMIF([1]route!$E$3:$E$10005,E740,[1]!Table1[13])</f>
        <v>0</v>
      </c>
      <c r="AR740" s="30">
        <f ca="1">SUMIF([1]route!$E$3:$E$10005,E740,[1]!Table1[14])</f>
        <v>0</v>
      </c>
      <c r="AS740" s="30">
        <f ca="1">SUMIF([1]route!$E$3:$E$10005,E740,[1]!Table1[15])</f>
        <v>0</v>
      </c>
      <c r="AT740" s="30">
        <f ca="1">SUMIF([1]route!$E$3:$E$10005,E740,[1]!Table1[16])</f>
        <v>0</v>
      </c>
      <c r="AU740" s="30">
        <f ca="1">SUMIF([1]route!$E$3:$E$10005,E740,[1]!Table1[17])</f>
        <v>0</v>
      </c>
      <c r="AV740" s="30">
        <f ca="1">SUMIF([1]route!$E$3:$E$10005,E740,[1]!Table1[18])</f>
        <v>0</v>
      </c>
      <c r="AW740" s="30">
        <f ca="1">SUMIF([1]route!$E$3:$E$10005,E740,[1]!Table1[19])</f>
        <v>0</v>
      </c>
      <c r="AX740" s="30">
        <f ca="1">SUMIF([1]route!$E$3:$E$10005,E740,[1]!Table1[20])</f>
        <v>0</v>
      </c>
      <c r="AY740" s="30">
        <f ca="1">SUMIF([1]route!$E$3:$E$10005,E740,[1]!Table1[21])</f>
        <v>0</v>
      </c>
      <c r="AZ740" s="30">
        <f ca="1">SUMIF([1]route!$E$3:$E$10005,E740,[1]!Table1[22])</f>
        <v>0</v>
      </c>
      <c r="BA740" s="30">
        <f ca="1">SUMIF([1]route!$E$3:$E$10005,E740,[1]!Table1[23])</f>
        <v>0</v>
      </c>
      <c r="BB740" s="30">
        <f ca="1">SUMIF([1]route!$E$3:$E$10005,E740,[1]!Table1[24])</f>
        <v>0</v>
      </c>
      <c r="BC740" s="30">
        <f ca="1">SUMIF([1]route!$E$3:$E$10005,E740,[1]!Table1[25])</f>
        <v>0</v>
      </c>
      <c r="BD740" s="30">
        <f ca="1">SUMIF([1]route!$E$3:$E$10005,E740,[1]!Table1[26])</f>
        <v>0</v>
      </c>
      <c r="BE740" s="30">
        <f ca="1">SUMIF([1]route!$E$3:$E$10005,E740,[1]!Table1[27])</f>
        <v>0</v>
      </c>
      <c r="BF740" s="30">
        <f ca="1">SUMIF([1]route!$E$3:$E$10005,E740,[1]!Table1[28])</f>
        <v>0</v>
      </c>
      <c r="BG740" s="30">
        <f ca="1">SUMIF([1]route!$E$3:$E$10005,E740,[1]!Table1[29])</f>
        <v>0</v>
      </c>
      <c r="BH740" s="30">
        <f ca="1">SUMIF([1]route!$E$3:$E$10005,E740,[1]!Table1[30])</f>
        <v>0</v>
      </c>
      <c r="BI740" s="30">
        <f ca="1">SUMIF([1]route!$E$3:$E$10005,E740,[1]!Table1[31])</f>
        <v>0</v>
      </c>
      <c r="BJ740" s="30">
        <f ca="1">SUMIF([1]route!$E$3:$E$10005,E740,[1]!Table1[Remain PO])</f>
        <v>0</v>
      </c>
      <c r="BK740" s="31">
        <f ca="1">SUMIF([1]route!$E$3:$E$10005,E740,[1]!Table1[N+1])</f>
        <v>0</v>
      </c>
      <c r="BL740" s="31">
        <f ca="1">SUMIF([1]route!$E$3:$E$10005,E740,[1]!Table1[N+2])</f>
        <v>0</v>
      </c>
      <c r="BM740" s="31">
        <f ca="1">SUMIF([1]route!$E$3:$E$10005,E740,[1]!Table1[N+3])</f>
        <v>0</v>
      </c>
      <c r="BN740" s="32">
        <f ca="1">SUMIF([1]route!$E$3:$E$10005,E740,[1]!Table1[N+4])</f>
        <v>0</v>
      </c>
      <c r="BP740" s="37">
        <f t="shared" si="242"/>
        <v>0</v>
      </c>
      <c r="BQ740" s="35">
        <f t="shared" ca="1" si="248"/>
        <v>0</v>
      </c>
      <c r="BR740" s="35">
        <f t="shared" ca="1" si="248"/>
        <v>0</v>
      </c>
      <c r="BS740" s="35">
        <f t="shared" ca="1" si="248"/>
        <v>0</v>
      </c>
      <c r="BT740" s="35">
        <f t="shared" ca="1" si="248"/>
        <v>0</v>
      </c>
      <c r="BU740" s="35">
        <f t="shared" ca="1" si="248"/>
        <v>0</v>
      </c>
      <c r="BV740" s="35">
        <f t="shared" ca="1" si="248"/>
        <v>0</v>
      </c>
      <c r="BW740" s="35">
        <f t="shared" ca="1" si="248"/>
        <v>0</v>
      </c>
      <c r="BX740" s="35">
        <f t="shared" ca="1" si="248"/>
        <v>0</v>
      </c>
      <c r="BY740" s="35">
        <f t="shared" ca="1" si="248"/>
        <v>0</v>
      </c>
      <c r="BZ740" s="35">
        <f t="shared" ca="1" si="248"/>
        <v>0</v>
      </c>
      <c r="CA740" s="35">
        <f t="shared" ca="1" si="248"/>
        <v>0</v>
      </c>
      <c r="CB740" s="35">
        <f t="shared" ca="1" si="248"/>
        <v>0</v>
      </c>
      <c r="CC740" s="35">
        <f t="shared" ca="1" si="248"/>
        <v>0</v>
      </c>
      <c r="CD740" s="35">
        <f t="shared" ca="1" si="248"/>
        <v>0</v>
      </c>
      <c r="CE740" s="35">
        <f t="shared" ca="1" si="248"/>
        <v>0</v>
      </c>
      <c r="CF740" s="35">
        <f t="shared" ca="1" si="247"/>
        <v>0</v>
      </c>
      <c r="CG740" s="35">
        <f t="shared" ca="1" si="244"/>
        <v>0</v>
      </c>
      <c r="CH740" s="35">
        <f t="shared" ca="1" si="244"/>
        <v>0</v>
      </c>
      <c r="CI740" s="35">
        <f t="shared" ca="1" si="243"/>
        <v>0</v>
      </c>
      <c r="CJ740" s="35">
        <f t="shared" ca="1" si="243"/>
        <v>0</v>
      </c>
      <c r="CK740" s="35">
        <f t="shared" ca="1" si="243"/>
        <v>0</v>
      </c>
      <c r="CL740" s="35">
        <f t="shared" ca="1" si="243"/>
        <v>0</v>
      </c>
      <c r="CM740" s="35">
        <f t="shared" ca="1" si="243"/>
        <v>0</v>
      </c>
      <c r="CN740" s="35">
        <f t="shared" ca="1" si="243"/>
        <v>0</v>
      </c>
      <c r="CO740" s="35">
        <f t="shared" ca="1" si="238"/>
        <v>0</v>
      </c>
      <c r="CP740" s="35">
        <f t="shared" ca="1" si="238"/>
        <v>0</v>
      </c>
      <c r="CQ740" s="35">
        <f t="shared" ca="1" si="238"/>
        <v>0</v>
      </c>
      <c r="CR740" s="35">
        <f t="shared" ca="1" si="238"/>
        <v>0</v>
      </c>
      <c r="CS740" s="35">
        <f t="shared" ca="1" si="238"/>
        <v>0</v>
      </c>
      <c r="CT740" s="35">
        <f t="shared" ca="1" si="238"/>
        <v>0</v>
      </c>
      <c r="CU740" s="35">
        <f t="shared" ca="1" si="238"/>
        <v>0</v>
      </c>
      <c r="CV740" s="35">
        <f t="shared" ca="1" si="238"/>
        <v>0</v>
      </c>
      <c r="CW740" s="38">
        <f t="shared" ca="1" si="238"/>
        <v>0</v>
      </c>
      <c r="CX740" s="38">
        <f t="shared" ca="1" si="246"/>
        <v>0</v>
      </c>
      <c r="CY740" s="38">
        <f t="shared" ca="1" si="246"/>
        <v>0</v>
      </c>
      <c r="CZ740" s="39">
        <f t="shared" ca="1" si="246"/>
        <v>0</v>
      </c>
      <c r="DA740" s="35"/>
    </row>
    <row r="741" spans="4:105" x14ac:dyDescent="0.3">
      <c r="D741" s="19"/>
      <c r="E741" s="19"/>
      <c r="F741" s="21"/>
      <c r="G741" s="21"/>
      <c r="H741" s="21"/>
      <c r="I741" s="19"/>
      <c r="J741" s="19"/>
      <c r="K741" s="21"/>
      <c r="L741" s="21"/>
      <c r="M741" s="22"/>
      <c r="N741" s="22"/>
      <c r="O741" s="19"/>
      <c r="P741" s="21"/>
      <c r="Q741" s="62" t="str">
        <f>'Cutting Rules'!AD741</f>
        <v>0------------</v>
      </c>
      <c r="R741" s="23"/>
      <c r="S741" s="24"/>
      <c r="T741" s="78" t="s">
        <v>547</v>
      </c>
      <c r="U741" s="19"/>
      <c r="V741" s="25"/>
      <c r="W741" s="26"/>
      <c r="X741" s="27"/>
      <c r="Y741" s="47"/>
      <c r="Z741" s="121" t="str">
        <f>IFERROR(VLOOKUP(E741,[1]route!$E$3:$BL$10005,59,0),"")&amp;IFERROR(VLOOKUP(E741,[1]route!$E$3:$BL$10005,60,0),"")</f>
        <v/>
      </c>
      <c r="AA741" s="28">
        <f t="shared" si="240"/>
        <v>0</v>
      </c>
      <c r="AB741" s="77">
        <f t="shared" si="241"/>
        <v>0</v>
      </c>
      <c r="AC741" s="4">
        <f t="shared" si="239"/>
        <v>1</v>
      </c>
      <c r="AD741" s="29">
        <v>0</v>
      </c>
      <c r="AE741" s="30">
        <f ca="1">SUMIF([1]route!$E$3:$E$10005,E741,[1]!Table1[1])</f>
        <v>0</v>
      </c>
      <c r="AF741" s="30">
        <f ca="1">SUMIF([1]route!$E$3:$E$10005,E741,[1]!Table1[2])</f>
        <v>0</v>
      </c>
      <c r="AG741" s="30">
        <f ca="1">SUMIF([1]route!$E$3:$E$10005,E741,[1]!Table1[3])</f>
        <v>0</v>
      </c>
      <c r="AH741" s="30">
        <f ca="1">SUMIF([1]route!$E$3:$E$10005,E741,[1]!Table1[4])</f>
        <v>0</v>
      </c>
      <c r="AI741" s="30">
        <f ca="1">SUMIF([1]route!$E$3:$E$10005,E741,[1]!Table1[5])</f>
        <v>0</v>
      </c>
      <c r="AJ741" s="30">
        <f ca="1">SUMIF([1]route!$E$3:$E$10005,E741,[1]!Table1[6])</f>
        <v>0</v>
      </c>
      <c r="AK741" s="30">
        <f ca="1">SUMIF([1]route!$E$3:$E$10005,E741,[1]!Table1[7])</f>
        <v>0</v>
      </c>
      <c r="AL741" s="30">
        <f ca="1">SUMIF([1]route!$E$3:$E$10005,E741,[1]!Table1[8])</f>
        <v>0</v>
      </c>
      <c r="AM741" s="30">
        <f ca="1">SUMIF([1]route!$E$3:$E$10005,E741,[1]!Table1[9])</f>
        <v>0</v>
      </c>
      <c r="AN741" s="30">
        <f ca="1">SUMIF([1]route!$E$3:$E$10005,E741,[1]!Table1[10])</f>
        <v>0</v>
      </c>
      <c r="AO741" s="30">
        <f ca="1">SUMIF([1]route!$E$3:$E$10005,E741,[1]!Table1[11])</f>
        <v>0</v>
      </c>
      <c r="AP741" s="30">
        <f ca="1">SUMIF([1]route!$E$3:$E$10005,E741,[1]!Table1[12])</f>
        <v>0</v>
      </c>
      <c r="AQ741" s="30">
        <f ca="1">SUMIF([1]route!$E$3:$E$10005,E741,[1]!Table1[13])</f>
        <v>0</v>
      </c>
      <c r="AR741" s="30">
        <f ca="1">SUMIF([1]route!$E$3:$E$10005,E741,[1]!Table1[14])</f>
        <v>0</v>
      </c>
      <c r="AS741" s="30">
        <f ca="1">SUMIF([1]route!$E$3:$E$10005,E741,[1]!Table1[15])</f>
        <v>0</v>
      </c>
      <c r="AT741" s="30">
        <f ca="1">SUMIF([1]route!$E$3:$E$10005,E741,[1]!Table1[16])</f>
        <v>0</v>
      </c>
      <c r="AU741" s="30">
        <f ca="1">SUMIF([1]route!$E$3:$E$10005,E741,[1]!Table1[17])</f>
        <v>0</v>
      </c>
      <c r="AV741" s="30">
        <f ca="1">SUMIF([1]route!$E$3:$E$10005,E741,[1]!Table1[18])</f>
        <v>0</v>
      </c>
      <c r="AW741" s="30">
        <f ca="1">SUMIF([1]route!$E$3:$E$10005,E741,[1]!Table1[19])</f>
        <v>0</v>
      </c>
      <c r="AX741" s="30">
        <f ca="1">SUMIF([1]route!$E$3:$E$10005,E741,[1]!Table1[20])</f>
        <v>0</v>
      </c>
      <c r="AY741" s="30">
        <f ca="1">SUMIF([1]route!$E$3:$E$10005,E741,[1]!Table1[21])</f>
        <v>0</v>
      </c>
      <c r="AZ741" s="30">
        <f ca="1">SUMIF([1]route!$E$3:$E$10005,E741,[1]!Table1[22])</f>
        <v>0</v>
      </c>
      <c r="BA741" s="30">
        <f ca="1">SUMIF([1]route!$E$3:$E$10005,E741,[1]!Table1[23])</f>
        <v>0</v>
      </c>
      <c r="BB741" s="30">
        <f ca="1">SUMIF([1]route!$E$3:$E$10005,E741,[1]!Table1[24])</f>
        <v>0</v>
      </c>
      <c r="BC741" s="30">
        <f ca="1">SUMIF([1]route!$E$3:$E$10005,E741,[1]!Table1[25])</f>
        <v>0</v>
      </c>
      <c r="BD741" s="30">
        <f ca="1">SUMIF([1]route!$E$3:$E$10005,E741,[1]!Table1[26])</f>
        <v>0</v>
      </c>
      <c r="BE741" s="30">
        <f ca="1">SUMIF([1]route!$E$3:$E$10005,E741,[1]!Table1[27])</f>
        <v>0</v>
      </c>
      <c r="BF741" s="30">
        <f ca="1">SUMIF([1]route!$E$3:$E$10005,E741,[1]!Table1[28])</f>
        <v>0</v>
      </c>
      <c r="BG741" s="30">
        <f ca="1">SUMIF([1]route!$E$3:$E$10005,E741,[1]!Table1[29])</f>
        <v>0</v>
      </c>
      <c r="BH741" s="30">
        <f ca="1">SUMIF([1]route!$E$3:$E$10005,E741,[1]!Table1[30])</f>
        <v>0</v>
      </c>
      <c r="BI741" s="30">
        <f ca="1">SUMIF([1]route!$E$3:$E$10005,E741,[1]!Table1[31])</f>
        <v>0</v>
      </c>
      <c r="BJ741" s="30">
        <f ca="1">SUMIF([1]route!$E$3:$E$10005,E741,[1]!Table1[Remain PO])</f>
        <v>0</v>
      </c>
      <c r="BK741" s="31">
        <f ca="1">SUMIF([1]route!$E$3:$E$10005,E741,[1]!Table1[N+1])</f>
        <v>0</v>
      </c>
      <c r="BL741" s="31">
        <f ca="1">SUMIF([1]route!$E$3:$E$10005,E741,[1]!Table1[N+2])</f>
        <v>0</v>
      </c>
      <c r="BM741" s="31">
        <f ca="1">SUMIF([1]route!$E$3:$E$10005,E741,[1]!Table1[N+3])</f>
        <v>0</v>
      </c>
      <c r="BN741" s="32">
        <f ca="1">SUMIF([1]route!$E$3:$E$10005,E741,[1]!Table1[N+4])</f>
        <v>0</v>
      </c>
      <c r="BP741" s="37">
        <f t="shared" si="242"/>
        <v>0</v>
      </c>
      <c r="BQ741" s="35">
        <f t="shared" ca="1" si="248"/>
        <v>0</v>
      </c>
      <c r="BR741" s="35">
        <f t="shared" ca="1" si="248"/>
        <v>0</v>
      </c>
      <c r="BS741" s="35">
        <f t="shared" ca="1" si="248"/>
        <v>0</v>
      </c>
      <c r="BT741" s="35">
        <f t="shared" ca="1" si="248"/>
        <v>0</v>
      </c>
      <c r="BU741" s="35">
        <f t="shared" ca="1" si="248"/>
        <v>0</v>
      </c>
      <c r="BV741" s="35">
        <f t="shared" ca="1" si="248"/>
        <v>0</v>
      </c>
      <c r="BW741" s="35">
        <f t="shared" ca="1" si="248"/>
        <v>0</v>
      </c>
      <c r="BX741" s="35">
        <f t="shared" ca="1" si="248"/>
        <v>0</v>
      </c>
      <c r="BY741" s="35">
        <f t="shared" ca="1" si="248"/>
        <v>0</v>
      </c>
      <c r="BZ741" s="35">
        <f t="shared" ca="1" si="248"/>
        <v>0</v>
      </c>
      <c r="CA741" s="35">
        <f t="shared" ca="1" si="248"/>
        <v>0</v>
      </c>
      <c r="CB741" s="35">
        <f t="shared" ca="1" si="248"/>
        <v>0</v>
      </c>
      <c r="CC741" s="35">
        <f t="shared" ca="1" si="248"/>
        <v>0</v>
      </c>
      <c r="CD741" s="35">
        <f t="shared" ca="1" si="248"/>
        <v>0</v>
      </c>
      <c r="CE741" s="35">
        <f t="shared" ca="1" si="248"/>
        <v>0</v>
      </c>
      <c r="CF741" s="35">
        <f t="shared" ca="1" si="247"/>
        <v>0</v>
      </c>
      <c r="CG741" s="35">
        <f t="shared" ca="1" si="244"/>
        <v>0</v>
      </c>
      <c r="CH741" s="35">
        <f t="shared" ca="1" si="244"/>
        <v>0</v>
      </c>
      <c r="CI741" s="35">
        <f t="shared" ca="1" si="243"/>
        <v>0</v>
      </c>
      <c r="CJ741" s="35">
        <f t="shared" ca="1" si="243"/>
        <v>0</v>
      </c>
      <c r="CK741" s="35">
        <f t="shared" ca="1" si="243"/>
        <v>0</v>
      </c>
      <c r="CL741" s="35">
        <f t="shared" ca="1" si="243"/>
        <v>0</v>
      </c>
      <c r="CM741" s="35">
        <f t="shared" ca="1" si="243"/>
        <v>0</v>
      </c>
      <c r="CN741" s="35">
        <f t="shared" ca="1" si="243"/>
        <v>0</v>
      </c>
      <c r="CO741" s="35">
        <f t="shared" ca="1" si="238"/>
        <v>0</v>
      </c>
      <c r="CP741" s="35">
        <f t="shared" ca="1" si="238"/>
        <v>0</v>
      </c>
      <c r="CQ741" s="35">
        <f t="shared" ca="1" si="238"/>
        <v>0</v>
      </c>
      <c r="CR741" s="35">
        <f t="shared" ca="1" si="238"/>
        <v>0</v>
      </c>
      <c r="CS741" s="35">
        <f t="shared" ca="1" si="238"/>
        <v>0</v>
      </c>
      <c r="CT741" s="35">
        <f t="shared" ca="1" si="238"/>
        <v>0</v>
      </c>
      <c r="CU741" s="35">
        <f t="shared" ca="1" si="238"/>
        <v>0</v>
      </c>
      <c r="CV741" s="35">
        <f t="shared" ca="1" si="238"/>
        <v>0</v>
      </c>
      <c r="CW741" s="38">
        <f t="shared" ca="1" si="238"/>
        <v>0</v>
      </c>
      <c r="CX741" s="38">
        <f t="shared" ca="1" si="246"/>
        <v>0</v>
      </c>
      <c r="CY741" s="38">
        <f t="shared" ca="1" si="246"/>
        <v>0</v>
      </c>
      <c r="CZ741" s="39">
        <f t="shared" ca="1" si="246"/>
        <v>0</v>
      </c>
      <c r="DA741" s="35"/>
    </row>
    <row r="742" spans="4:105" x14ac:dyDescent="0.3">
      <c r="D742" s="19"/>
      <c r="E742" s="19"/>
      <c r="F742" s="21"/>
      <c r="G742" s="21"/>
      <c r="H742" s="21"/>
      <c r="I742" s="19"/>
      <c r="J742" s="19"/>
      <c r="K742" s="21"/>
      <c r="L742" s="21"/>
      <c r="M742" s="22"/>
      <c r="N742" s="22"/>
      <c r="O742" s="19"/>
      <c r="P742" s="21"/>
      <c r="Q742" s="62" t="str">
        <f>'Cutting Rules'!AD742</f>
        <v>0------------</v>
      </c>
      <c r="R742" s="23"/>
      <c r="S742" s="24"/>
      <c r="T742" s="78" t="s">
        <v>547</v>
      </c>
      <c r="U742" s="19"/>
      <c r="V742" s="25"/>
      <c r="W742" s="26"/>
      <c r="X742" s="27"/>
      <c r="Y742" s="47"/>
      <c r="Z742" s="121" t="str">
        <f>IFERROR(VLOOKUP(E742,[1]route!$E$3:$BL$10005,59,0),"")&amp;IFERROR(VLOOKUP(E742,[1]route!$E$3:$BL$10005,60,0),"")</f>
        <v/>
      </c>
      <c r="AA742" s="28">
        <f t="shared" si="240"/>
        <v>0</v>
      </c>
      <c r="AB742" s="77">
        <f t="shared" si="241"/>
        <v>0</v>
      </c>
      <c r="AC742" s="4">
        <f t="shared" si="239"/>
        <v>1</v>
      </c>
      <c r="AD742" s="29">
        <v>0</v>
      </c>
      <c r="AE742" s="30">
        <f ca="1">SUMIF([1]route!$E$3:$E$10005,E742,[1]!Table1[1])</f>
        <v>0</v>
      </c>
      <c r="AF742" s="30">
        <f ca="1">SUMIF([1]route!$E$3:$E$10005,E742,[1]!Table1[2])</f>
        <v>0</v>
      </c>
      <c r="AG742" s="30">
        <f ca="1">SUMIF([1]route!$E$3:$E$10005,E742,[1]!Table1[3])</f>
        <v>0</v>
      </c>
      <c r="AH742" s="30">
        <f ca="1">SUMIF([1]route!$E$3:$E$10005,E742,[1]!Table1[4])</f>
        <v>0</v>
      </c>
      <c r="AI742" s="30">
        <f ca="1">SUMIF([1]route!$E$3:$E$10005,E742,[1]!Table1[5])</f>
        <v>0</v>
      </c>
      <c r="AJ742" s="30">
        <f ca="1">SUMIF([1]route!$E$3:$E$10005,E742,[1]!Table1[6])</f>
        <v>0</v>
      </c>
      <c r="AK742" s="30">
        <f ca="1">SUMIF([1]route!$E$3:$E$10005,E742,[1]!Table1[7])</f>
        <v>0</v>
      </c>
      <c r="AL742" s="30">
        <f ca="1">SUMIF([1]route!$E$3:$E$10005,E742,[1]!Table1[8])</f>
        <v>0</v>
      </c>
      <c r="AM742" s="30">
        <f ca="1">SUMIF([1]route!$E$3:$E$10005,E742,[1]!Table1[9])</f>
        <v>0</v>
      </c>
      <c r="AN742" s="30">
        <f ca="1">SUMIF([1]route!$E$3:$E$10005,E742,[1]!Table1[10])</f>
        <v>0</v>
      </c>
      <c r="AO742" s="30">
        <f ca="1">SUMIF([1]route!$E$3:$E$10005,E742,[1]!Table1[11])</f>
        <v>0</v>
      </c>
      <c r="AP742" s="30">
        <f ca="1">SUMIF([1]route!$E$3:$E$10005,E742,[1]!Table1[12])</f>
        <v>0</v>
      </c>
      <c r="AQ742" s="30">
        <f ca="1">SUMIF([1]route!$E$3:$E$10005,E742,[1]!Table1[13])</f>
        <v>0</v>
      </c>
      <c r="AR742" s="30">
        <f ca="1">SUMIF([1]route!$E$3:$E$10005,E742,[1]!Table1[14])</f>
        <v>0</v>
      </c>
      <c r="AS742" s="30">
        <f ca="1">SUMIF([1]route!$E$3:$E$10005,E742,[1]!Table1[15])</f>
        <v>0</v>
      </c>
      <c r="AT742" s="30">
        <f ca="1">SUMIF([1]route!$E$3:$E$10005,E742,[1]!Table1[16])</f>
        <v>0</v>
      </c>
      <c r="AU742" s="30">
        <f ca="1">SUMIF([1]route!$E$3:$E$10005,E742,[1]!Table1[17])</f>
        <v>0</v>
      </c>
      <c r="AV742" s="30">
        <f ca="1">SUMIF([1]route!$E$3:$E$10005,E742,[1]!Table1[18])</f>
        <v>0</v>
      </c>
      <c r="AW742" s="30">
        <f ca="1">SUMIF([1]route!$E$3:$E$10005,E742,[1]!Table1[19])</f>
        <v>0</v>
      </c>
      <c r="AX742" s="30">
        <f ca="1">SUMIF([1]route!$E$3:$E$10005,E742,[1]!Table1[20])</f>
        <v>0</v>
      </c>
      <c r="AY742" s="30">
        <f ca="1">SUMIF([1]route!$E$3:$E$10005,E742,[1]!Table1[21])</f>
        <v>0</v>
      </c>
      <c r="AZ742" s="30">
        <f ca="1">SUMIF([1]route!$E$3:$E$10005,E742,[1]!Table1[22])</f>
        <v>0</v>
      </c>
      <c r="BA742" s="30">
        <f ca="1">SUMIF([1]route!$E$3:$E$10005,E742,[1]!Table1[23])</f>
        <v>0</v>
      </c>
      <c r="BB742" s="30">
        <f ca="1">SUMIF([1]route!$E$3:$E$10005,E742,[1]!Table1[24])</f>
        <v>0</v>
      </c>
      <c r="BC742" s="30">
        <f ca="1">SUMIF([1]route!$E$3:$E$10005,E742,[1]!Table1[25])</f>
        <v>0</v>
      </c>
      <c r="BD742" s="30">
        <f ca="1">SUMIF([1]route!$E$3:$E$10005,E742,[1]!Table1[26])</f>
        <v>0</v>
      </c>
      <c r="BE742" s="30">
        <f ca="1">SUMIF([1]route!$E$3:$E$10005,E742,[1]!Table1[27])</f>
        <v>0</v>
      </c>
      <c r="BF742" s="30">
        <f ca="1">SUMIF([1]route!$E$3:$E$10005,E742,[1]!Table1[28])</f>
        <v>0</v>
      </c>
      <c r="BG742" s="30">
        <f ca="1">SUMIF([1]route!$E$3:$E$10005,E742,[1]!Table1[29])</f>
        <v>0</v>
      </c>
      <c r="BH742" s="30">
        <f ca="1">SUMIF([1]route!$E$3:$E$10005,E742,[1]!Table1[30])</f>
        <v>0</v>
      </c>
      <c r="BI742" s="30">
        <f ca="1">SUMIF([1]route!$E$3:$E$10005,E742,[1]!Table1[31])</f>
        <v>0</v>
      </c>
      <c r="BJ742" s="30">
        <f ca="1">SUMIF([1]route!$E$3:$E$10005,E742,[1]!Table1[Remain PO])</f>
        <v>0</v>
      </c>
      <c r="BK742" s="31">
        <f ca="1">SUMIF([1]route!$E$3:$E$10005,E742,[1]!Table1[N+1])</f>
        <v>0</v>
      </c>
      <c r="BL742" s="31">
        <f ca="1">SUMIF([1]route!$E$3:$E$10005,E742,[1]!Table1[N+2])</f>
        <v>0</v>
      </c>
      <c r="BM742" s="31">
        <f ca="1">SUMIF([1]route!$E$3:$E$10005,E742,[1]!Table1[N+3])</f>
        <v>0</v>
      </c>
      <c r="BN742" s="32">
        <f ca="1">SUMIF([1]route!$E$3:$E$10005,E742,[1]!Table1[N+4])</f>
        <v>0</v>
      </c>
      <c r="BP742" s="37">
        <f t="shared" si="242"/>
        <v>0</v>
      </c>
      <c r="BQ742" s="35">
        <f t="shared" ca="1" si="248"/>
        <v>0</v>
      </c>
      <c r="BR742" s="35">
        <f t="shared" ca="1" si="248"/>
        <v>0</v>
      </c>
      <c r="BS742" s="35">
        <f t="shared" ca="1" si="248"/>
        <v>0</v>
      </c>
      <c r="BT742" s="35">
        <f t="shared" ca="1" si="248"/>
        <v>0</v>
      </c>
      <c r="BU742" s="35">
        <f t="shared" ca="1" si="248"/>
        <v>0</v>
      </c>
      <c r="BV742" s="35">
        <f t="shared" ca="1" si="248"/>
        <v>0</v>
      </c>
      <c r="BW742" s="35">
        <f t="shared" ca="1" si="248"/>
        <v>0</v>
      </c>
      <c r="BX742" s="35">
        <f t="shared" ca="1" si="248"/>
        <v>0</v>
      </c>
      <c r="BY742" s="35">
        <f t="shared" ca="1" si="248"/>
        <v>0</v>
      </c>
      <c r="BZ742" s="35">
        <f t="shared" ca="1" si="248"/>
        <v>0</v>
      </c>
      <c r="CA742" s="35">
        <f t="shared" ca="1" si="248"/>
        <v>0</v>
      </c>
      <c r="CB742" s="35">
        <f t="shared" ca="1" si="248"/>
        <v>0</v>
      </c>
      <c r="CC742" s="35">
        <f t="shared" ca="1" si="248"/>
        <v>0</v>
      </c>
      <c r="CD742" s="35">
        <f t="shared" ca="1" si="248"/>
        <v>0</v>
      </c>
      <c r="CE742" s="35">
        <f t="shared" ca="1" si="248"/>
        <v>0</v>
      </c>
      <c r="CF742" s="35">
        <f t="shared" ca="1" si="247"/>
        <v>0</v>
      </c>
      <c r="CG742" s="35">
        <f t="shared" ca="1" si="244"/>
        <v>0</v>
      </c>
      <c r="CH742" s="35">
        <f t="shared" ca="1" si="244"/>
        <v>0</v>
      </c>
      <c r="CI742" s="35">
        <f t="shared" ca="1" si="243"/>
        <v>0</v>
      </c>
      <c r="CJ742" s="35">
        <f t="shared" ca="1" si="243"/>
        <v>0</v>
      </c>
      <c r="CK742" s="35">
        <f t="shared" ca="1" si="243"/>
        <v>0</v>
      </c>
      <c r="CL742" s="35">
        <f t="shared" ca="1" si="243"/>
        <v>0</v>
      </c>
      <c r="CM742" s="35">
        <f t="shared" ca="1" si="243"/>
        <v>0</v>
      </c>
      <c r="CN742" s="35">
        <f t="shared" ca="1" si="243"/>
        <v>0</v>
      </c>
      <c r="CO742" s="35">
        <f t="shared" ca="1" si="238"/>
        <v>0</v>
      </c>
      <c r="CP742" s="35">
        <f t="shared" ca="1" si="238"/>
        <v>0</v>
      </c>
      <c r="CQ742" s="35">
        <f t="shared" ca="1" si="238"/>
        <v>0</v>
      </c>
      <c r="CR742" s="35">
        <f t="shared" ca="1" si="238"/>
        <v>0</v>
      </c>
      <c r="CS742" s="35">
        <f t="shared" ca="1" si="238"/>
        <v>0</v>
      </c>
      <c r="CT742" s="35">
        <f t="shared" ca="1" si="238"/>
        <v>0</v>
      </c>
      <c r="CU742" s="35">
        <f t="shared" ca="1" si="238"/>
        <v>0</v>
      </c>
      <c r="CV742" s="35">
        <f t="shared" ca="1" si="238"/>
        <v>0</v>
      </c>
      <c r="CW742" s="38">
        <f t="shared" ca="1" si="238"/>
        <v>0</v>
      </c>
      <c r="CX742" s="38">
        <f t="shared" ca="1" si="246"/>
        <v>0</v>
      </c>
      <c r="CY742" s="38">
        <f t="shared" ca="1" si="246"/>
        <v>0</v>
      </c>
      <c r="CZ742" s="39">
        <f t="shared" ca="1" si="246"/>
        <v>0</v>
      </c>
      <c r="DA742" s="35"/>
    </row>
    <row r="743" spans="4:105" x14ac:dyDescent="0.3">
      <c r="D743" s="19"/>
      <c r="E743" s="19"/>
      <c r="F743" s="21"/>
      <c r="G743" s="21"/>
      <c r="H743" s="21"/>
      <c r="I743" s="19"/>
      <c r="J743" s="19"/>
      <c r="K743" s="21"/>
      <c r="L743" s="21"/>
      <c r="M743" s="22"/>
      <c r="N743" s="22"/>
      <c r="O743" s="19"/>
      <c r="P743" s="21"/>
      <c r="Q743" s="62" t="str">
        <f>'Cutting Rules'!AD743</f>
        <v>0------------</v>
      </c>
      <c r="R743" s="23"/>
      <c r="S743" s="24"/>
      <c r="T743" s="78" t="s">
        <v>547</v>
      </c>
      <c r="U743" s="19"/>
      <c r="V743" s="25"/>
      <c r="W743" s="26"/>
      <c r="X743" s="27"/>
      <c r="Y743" s="47"/>
      <c r="Z743" s="121" t="str">
        <f>IFERROR(VLOOKUP(E743,[1]route!$E$3:$BL$10005,59,0),"")&amp;IFERROR(VLOOKUP(E743,[1]route!$E$3:$BL$10005,60,0),"")</f>
        <v/>
      </c>
      <c r="AA743" s="28">
        <f t="shared" si="240"/>
        <v>0</v>
      </c>
      <c r="AB743" s="77">
        <f t="shared" si="241"/>
        <v>0</v>
      </c>
      <c r="AC743" s="4">
        <f t="shared" si="239"/>
        <v>1</v>
      </c>
      <c r="AD743" s="29">
        <v>0</v>
      </c>
      <c r="AE743" s="30">
        <f ca="1">SUMIF([1]route!$E$3:$E$10005,E743,[1]!Table1[1])</f>
        <v>0</v>
      </c>
      <c r="AF743" s="30">
        <f ca="1">SUMIF([1]route!$E$3:$E$10005,E743,[1]!Table1[2])</f>
        <v>0</v>
      </c>
      <c r="AG743" s="30">
        <f ca="1">SUMIF([1]route!$E$3:$E$10005,E743,[1]!Table1[3])</f>
        <v>0</v>
      </c>
      <c r="AH743" s="30">
        <f ca="1">SUMIF([1]route!$E$3:$E$10005,E743,[1]!Table1[4])</f>
        <v>0</v>
      </c>
      <c r="AI743" s="30">
        <f ca="1">SUMIF([1]route!$E$3:$E$10005,E743,[1]!Table1[5])</f>
        <v>0</v>
      </c>
      <c r="AJ743" s="30">
        <f ca="1">SUMIF([1]route!$E$3:$E$10005,E743,[1]!Table1[6])</f>
        <v>0</v>
      </c>
      <c r="AK743" s="30">
        <f ca="1">SUMIF([1]route!$E$3:$E$10005,E743,[1]!Table1[7])</f>
        <v>0</v>
      </c>
      <c r="AL743" s="30">
        <f ca="1">SUMIF([1]route!$E$3:$E$10005,E743,[1]!Table1[8])</f>
        <v>0</v>
      </c>
      <c r="AM743" s="30">
        <f ca="1">SUMIF([1]route!$E$3:$E$10005,E743,[1]!Table1[9])</f>
        <v>0</v>
      </c>
      <c r="AN743" s="30">
        <f ca="1">SUMIF([1]route!$E$3:$E$10005,E743,[1]!Table1[10])</f>
        <v>0</v>
      </c>
      <c r="AO743" s="30">
        <f ca="1">SUMIF([1]route!$E$3:$E$10005,E743,[1]!Table1[11])</f>
        <v>0</v>
      </c>
      <c r="AP743" s="30">
        <f ca="1">SUMIF([1]route!$E$3:$E$10005,E743,[1]!Table1[12])</f>
        <v>0</v>
      </c>
      <c r="AQ743" s="30">
        <f ca="1">SUMIF([1]route!$E$3:$E$10005,E743,[1]!Table1[13])</f>
        <v>0</v>
      </c>
      <c r="AR743" s="30">
        <f ca="1">SUMIF([1]route!$E$3:$E$10005,E743,[1]!Table1[14])</f>
        <v>0</v>
      </c>
      <c r="AS743" s="30">
        <f ca="1">SUMIF([1]route!$E$3:$E$10005,E743,[1]!Table1[15])</f>
        <v>0</v>
      </c>
      <c r="AT743" s="30">
        <f ca="1">SUMIF([1]route!$E$3:$E$10005,E743,[1]!Table1[16])</f>
        <v>0</v>
      </c>
      <c r="AU743" s="30">
        <f ca="1">SUMIF([1]route!$E$3:$E$10005,E743,[1]!Table1[17])</f>
        <v>0</v>
      </c>
      <c r="AV743" s="30">
        <f ca="1">SUMIF([1]route!$E$3:$E$10005,E743,[1]!Table1[18])</f>
        <v>0</v>
      </c>
      <c r="AW743" s="30">
        <f ca="1">SUMIF([1]route!$E$3:$E$10005,E743,[1]!Table1[19])</f>
        <v>0</v>
      </c>
      <c r="AX743" s="30">
        <f ca="1">SUMIF([1]route!$E$3:$E$10005,E743,[1]!Table1[20])</f>
        <v>0</v>
      </c>
      <c r="AY743" s="30">
        <f ca="1">SUMIF([1]route!$E$3:$E$10005,E743,[1]!Table1[21])</f>
        <v>0</v>
      </c>
      <c r="AZ743" s="30">
        <f ca="1">SUMIF([1]route!$E$3:$E$10005,E743,[1]!Table1[22])</f>
        <v>0</v>
      </c>
      <c r="BA743" s="30">
        <f ca="1">SUMIF([1]route!$E$3:$E$10005,E743,[1]!Table1[23])</f>
        <v>0</v>
      </c>
      <c r="BB743" s="30">
        <f ca="1">SUMIF([1]route!$E$3:$E$10005,E743,[1]!Table1[24])</f>
        <v>0</v>
      </c>
      <c r="BC743" s="30">
        <f ca="1">SUMIF([1]route!$E$3:$E$10005,E743,[1]!Table1[25])</f>
        <v>0</v>
      </c>
      <c r="BD743" s="30">
        <f ca="1">SUMIF([1]route!$E$3:$E$10005,E743,[1]!Table1[26])</f>
        <v>0</v>
      </c>
      <c r="BE743" s="30">
        <f ca="1">SUMIF([1]route!$E$3:$E$10005,E743,[1]!Table1[27])</f>
        <v>0</v>
      </c>
      <c r="BF743" s="30">
        <f ca="1">SUMIF([1]route!$E$3:$E$10005,E743,[1]!Table1[28])</f>
        <v>0</v>
      </c>
      <c r="BG743" s="30">
        <f ca="1">SUMIF([1]route!$E$3:$E$10005,E743,[1]!Table1[29])</f>
        <v>0</v>
      </c>
      <c r="BH743" s="30">
        <f ca="1">SUMIF([1]route!$E$3:$E$10005,E743,[1]!Table1[30])</f>
        <v>0</v>
      </c>
      <c r="BI743" s="30">
        <f ca="1">SUMIF([1]route!$E$3:$E$10005,E743,[1]!Table1[31])</f>
        <v>0</v>
      </c>
      <c r="BJ743" s="30">
        <f ca="1">SUMIF([1]route!$E$3:$E$10005,E743,[1]!Table1[Remain PO])</f>
        <v>0</v>
      </c>
      <c r="BK743" s="31">
        <f ca="1">SUMIF([1]route!$E$3:$E$10005,E743,[1]!Table1[N+1])</f>
        <v>0</v>
      </c>
      <c r="BL743" s="31">
        <f ca="1">SUMIF([1]route!$E$3:$E$10005,E743,[1]!Table1[N+2])</f>
        <v>0</v>
      </c>
      <c r="BM743" s="31">
        <f ca="1">SUMIF([1]route!$E$3:$E$10005,E743,[1]!Table1[N+3])</f>
        <v>0</v>
      </c>
      <c r="BN743" s="32">
        <f ca="1">SUMIF([1]route!$E$3:$E$10005,E743,[1]!Table1[N+4])</f>
        <v>0</v>
      </c>
      <c r="BP743" s="37">
        <f t="shared" si="242"/>
        <v>0</v>
      </c>
      <c r="BQ743" s="35">
        <f t="shared" ca="1" si="248"/>
        <v>0</v>
      </c>
      <c r="BR743" s="35">
        <f t="shared" ca="1" si="248"/>
        <v>0</v>
      </c>
      <c r="BS743" s="35">
        <f t="shared" ca="1" si="248"/>
        <v>0</v>
      </c>
      <c r="BT743" s="35">
        <f t="shared" ca="1" si="248"/>
        <v>0</v>
      </c>
      <c r="BU743" s="35">
        <f t="shared" ca="1" si="248"/>
        <v>0</v>
      </c>
      <c r="BV743" s="35">
        <f t="shared" ca="1" si="248"/>
        <v>0</v>
      </c>
      <c r="BW743" s="35">
        <f t="shared" ca="1" si="248"/>
        <v>0</v>
      </c>
      <c r="BX743" s="35">
        <f t="shared" ca="1" si="248"/>
        <v>0</v>
      </c>
      <c r="BY743" s="35">
        <f t="shared" ca="1" si="248"/>
        <v>0</v>
      </c>
      <c r="BZ743" s="35">
        <f t="shared" ca="1" si="248"/>
        <v>0</v>
      </c>
      <c r="CA743" s="35">
        <f t="shared" ca="1" si="248"/>
        <v>0</v>
      </c>
      <c r="CB743" s="35">
        <f t="shared" ca="1" si="248"/>
        <v>0</v>
      </c>
      <c r="CC743" s="35">
        <f t="shared" ca="1" si="248"/>
        <v>0</v>
      </c>
      <c r="CD743" s="35">
        <f t="shared" ca="1" si="248"/>
        <v>0</v>
      </c>
      <c r="CE743" s="35">
        <f t="shared" ca="1" si="248"/>
        <v>0</v>
      </c>
      <c r="CF743" s="35">
        <f t="shared" ca="1" si="247"/>
        <v>0</v>
      </c>
      <c r="CG743" s="35">
        <f t="shared" ca="1" si="244"/>
        <v>0</v>
      </c>
      <c r="CH743" s="35">
        <f t="shared" ca="1" si="244"/>
        <v>0</v>
      </c>
      <c r="CI743" s="35">
        <f t="shared" ca="1" si="243"/>
        <v>0</v>
      </c>
      <c r="CJ743" s="35">
        <f t="shared" ca="1" si="243"/>
        <v>0</v>
      </c>
      <c r="CK743" s="35">
        <f t="shared" ca="1" si="243"/>
        <v>0</v>
      </c>
      <c r="CL743" s="35">
        <f t="shared" ca="1" si="243"/>
        <v>0</v>
      </c>
      <c r="CM743" s="35">
        <f t="shared" ca="1" si="243"/>
        <v>0</v>
      </c>
      <c r="CN743" s="35">
        <f t="shared" ca="1" si="243"/>
        <v>0</v>
      </c>
      <c r="CO743" s="35">
        <f t="shared" ca="1" si="238"/>
        <v>0</v>
      </c>
      <c r="CP743" s="35">
        <f t="shared" ca="1" si="238"/>
        <v>0</v>
      </c>
      <c r="CQ743" s="35">
        <f t="shared" ca="1" si="238"/>
        <v>0</v>
      </c>
      <c r="CR743" s="35">
        <f t="shared" ca="1" si="238"/>
        <v>0</v>
      </c>
      <c r="CS743" s="35">
        <f t="shared" ca="1" si="238"/>
        <v>0</v>
      </c>
      <c r="CT743" s="35">
        <f t="shared" ca="1" si="238"/>
        <v>0</v>
      </c>
      <c r="CU743" s="35">
        <f t="shared" ca="1" si="238"/>
        <v>0</v>
      </c>
      <c r="CV743" s="35">
        <f t="shared" ca="1" si="238"/>
        <v>0</v>
      </c>
      <c r="CW743" s="38">
        <f t="shared" ref="CW743:CZ806" ca="1" si="249">CV743-BK743</f>
        <v>0</v>
      </c>
      <c r="CX743" s="38">
        <f t="shared" ca="1" si="246"/>
        <v>0</v>
      </c>
      <c r="CY743" s="38">
        <f t="shared" ca="1" si="246"/>
        <v>0</v>
      </c>
      <c r="CZ743" s="39">
        <f t="shared" ca="1" si="246"/>
        <v>0</v>
      </c>
      <c r="DA743" s="35"/>
    </row>
    <row r="744" spans="4:105" x14ac:dyDescent="0.3">
      <c r="D744" s="19"/>
      <c r="E744" s="19"/>
      <c r="F744" s="21"/>
      <c r="G744" s="21"/>
      <c r="H744" s="21"/>
      <c r="I744" s="19"/>
      <c r="J744" s="19"/>
      <c r="K744" s="21"/>
      <c r="L744" s="21"/>
      <c r="M744" s="22"/>
      <c r="N744" s="22"/>
      <c r="O744" s="19"/>
      <c r="P744" s="21"/>
      <c r="Q744" s="62" t="str">
        <f>'Cutting Rules'!AD744</f>
        <v>0------------</v>
      </c>
      <c r="R744" s="23"/>
      <c r="S744" s="24"/>
      <c r="T744" s="78" t="s">
        <v>547</v>
      </c>
      <c r="U744" s="19"/>
      <c r="V744" s="25"/>
      <c r="W744" s="26"/>
      <c r="X744" s="27"/>
      <c r="Y744" s="47"/>
      <c r="Z744" s="121" t="str">
        <f>IFERROR(VLOOKUP(E744,[1]route!$E$3:$BL$10005,59,0),"")&amp;IFERROR(VLOOKUP(E744,[1]route!$E$3:$BL$10005,60,0),"")</f>
        <v/>
      </c>
      <c r="AA744" s="28">
        <f t="shared" si="240"/>
        <v>0</v>
      </c>
      <c r="AB744" s="77">
        <f t="shared" si="241"/>
        <v>0</v>
      </c>
      <c r="AC744" s="4">
        <f t="shared" si="239"/>
        <v>1</v>
      </c>
      <c r="AD744" s="29">
        <v>0</v>
      </c>
      <c r="AE744" s="30">
        <f ca="1">SUMIF([1]route!$E$3:$E$10005,E744,[1]!Table1[1])</f>
        <v>0</v>
      </c>
      <c r="AF744" s="30">
        <f ca="1">SUMIF([1]route!$E$3:$E$10005,E744,[1]!Table1[2])</f>
        <v>0</v>
      </c>
      <c r="AG744" s="30">
        <f ca="1">SUMIF([1]route!$E$3:$E$10005,E744,[1]!Table1[3])</f>
        <v>0</v>
      </c>
      <c r="AH744" s="30">
        <f ca="1">SUMIF([1]route!$E$3:$E$10005,E744,[1]!Table1[4])</f>
        <v>0</v>
      </c>
      <c r="AI744" s="30">
        <f ca="1">SUMIF([1]route!$E$3:$E$10005,E744,[1]!Table1[5])</f>
        <v>0</v>
      </c>
      <c r="AJ744" s="30">
        <f ca="1">SUMIF([1]route!$E$3:$E$10005,E744,[1]!Table1[6])</f>
        <v>0</v>
      </c>
      <c r="AK744" s="30">
        <f ca="1">SUMIF([1]route!$E$3:$E$10005,E744,[1]!Table1[7])</f>
        <v>0</v>
      </c>
      <c r="AL744" s="30">
        <f ca="1">SUMIF([1]route!$E$3:$E$10005,E744,[1]!Table1[8])</f>
        <v>0</v>
      </c>
      <c r="AM744" s="30">
        <f ca="1">SUMIF([1]route!$E$3:$E$10005,E744,[1]!Table1[9])</f>
        <v>0</v>
      </c>
      <c r="AN744" s="30">
        <f ca="1">SUMIF([1]route!$E$3:$E$10005,E744,[1]!Table1[10])</f>
        <v>0</v>
      </c>
      <c r="AO744" s="30">
        <f ca="1">SUMIF([1]route!$E$3:$E$10005,E744,[1]!Table1[11])</f>
        <v>0</v>
      </c>
      <c r="AP744" s="30">
        <f ca="1">SUMIF([1]route!$E$3:$E$10005,E744,[1]!Table1[12])</f>
        <v>0</v>
      </c>
      <c r="AQ744" s="30">
        <f ca="1">SUMIF([1]route!$E$3:$E$10005,E744,[1]!Table1[13])</f>
        <v>0</v>
      </c>
      <c r="AR744" s="30">
        <f ca="1">SUMIF([1]route!$E$3:$E$10005,E744,[1]!Table1[14])</f>
        <v>0</v>
      </c>
      <c r="AS744" s="30">
        <f ca="1">SUMIF([1]route!$E$3:$E$10005,E744,[1]!Table1[15])</f>
        <v>0</v>
      </c>
      <c r="AT744" s="30">
        <f ca="1">SUMIF([1]route!$E$3:$E$10005,E744,[1]!Table1[16])</f>
        <v>0</v>
      </c>
      <c r="AU744" s="30">
        <f ca="1">SUMIF([1]route!$E$3:$E$10005,E744,[1]!Table1[17])</f>
        <v>0</v>
      </c>
      <c r="AV744" s="30">
        <f ca="1">SUMIF([1]route!$E$3:$E$10005,E744,[1]!Table1[18])</f>
        <v>0</v>
      </c>
      <c r="AW744" s="30">
        <f ca="1">SUMIF([1]route!$E$3:$E$10005,E744,[1]!Table1[19])</f>
        <v>0</v>
      </c>
      <c r="AX744" s="30">
        <f ca="1">SUMIF([1]route!$E$3:$E$10005,E744,[1]!Table1[20])</f>
        <v>0</v>
      </c>
      <c r="AY744" s="30">
        <f ca="1">SUMIF([1]route!$E$3:$E$10005,E744,[1]!Table1[21])</f>
        <v>0</v>
      </c>
      <c r="AZ744" s="30">
        <f ca="1">SUMIF([1]route!$E$3:$E$10005,E744,[1]!Table1[22])</f>
        <v>0</v>
      </c>
      <c r="BA744" s="30">
        <f ca="1">SUMIF([1]route!$E$3:$E$10005,E744,[1]!Table1[23])</f>
        <v>0</v>
      </c>
      <c r="BB744" s="30">
        <f ca="1">SUMIF([1]route!$E$3:$E$10005,E744,[1]!Table1[24])</f>
        <v>0</v>
      </c>
      <c r="BC744" s="30">
        <f ca="1">SUMIF([1]route!$E$3:$E$10005,E744,[1]!Table1[25])</f>
        <v>0</v>
      </c>
      <c r="BD744" s="30">
        <f ca="1">SUMIF([1]route!$E$3:$E$10005,E744,[1]!Table1[26])</f>
        <v>0</v>
      </c>
      <c r="BE744" s="30">
        <f ca="1">SUMIF([1]route!$E$3:$E$10005,E744,[1]!Table1[27])</f>
        <v>0</v>
      </c>
      <c r="BF744" s="30">
        <f ca="1">SUMIF([1]route!$E$3:$E$10005,E744,[1]!Table1[28])</f>
        <v>0</v>
      </c>
      <c r="BG744" s="30">
        <f ca="1">SUMIF([1]route!$E$3:$E$10005,E744,[1]!Table1[29])</f>
        <v>0</v>
      </c>
      <c r="BH744" s="30">
        <f ca="1">SUMIF([1]route!$E$3:$E$10005,E744,[1]!Table1[30])</f>
        <v>0</v>
      </c>
      <c r="BI744" s="30">
        <f ca="1">SUMIF([1]route!$E$3:$E$10005,E744,[1]!Table1[31])</f>
        <v>0</v>
      </c>
      <c r="BJ744" s="30">
        <f ca="1">SUMIF([1]route!$E$3:$E$10005,E744,[1]!Table1[Remain PO])</f>
        <v>0</v>
      </c>
      <c r="BK744" s="31">
        <f ca="1">SUMIF([1]route!$E$3:$E$10005,E744,[1]!Table1[N+1])</f>
        <v>0</v>
      </c>
      <c r="BL744" s="31">
        <f ca="1">SUMIF([1]route!$E$3:$E$10005,E744,[1]!Table1[N+2])</f>
        <v>0</v>
      </c>
      <c r="BM744" s="31">
        <f ca="1">SUMIF([1]route!$E$3:$E$10005,E744,[1]!Table1[N+3])</f>
        <v>0</v>
      </c>
      <c r="BN744" s="32">
        <f ca="1">SUMIF([1]route!$E$3:$E$10005,E744,[1]!Table1[N+4])</f>
        <v>0</v>
      </c>
      <c r="BP744" s="37">
        <f t="shared" si="242"/>
        <v>0</v>
      </c>
      <c r="BQ744" s="35">
        <f t="shared" ca="1" si="248"/>
        <v>0</v>
      </c>
      <c r="BR744" s="35">
        <f t="shared" ca="1" si="248"/>
        <v>0</v>
      </c>
      <c r="BS744" s="35">
        <f t="shared" ca="1" si="248"/>
        <v>0</v>
      </c>
      <c r="BT744" s="35">
        <f t="shared" ca="1" si="248"/>
        <v>0</v>
      </c>
      <c r="BU744" s="35">
        <f t="shared" ca="1" si="248"/>
        <v>0</v>
      </c>
      <c r="BV744" s="35">
        <f t="shared" ca="1" si="248"/>
        <v>0</v>
      </c>
      <c r="BW744" s="35">
        <f t="shared" ca="1" si="248"/>
        <v>0</v>
      </c>
      <c r="BX744" s="35">
        <f t="shared" ca="1" si="248"/>
        <v>0</v>
      </c>
      <c r="BY744" s="35">
        <f t="shared" ca="1" si="248"/>
        <v>0</v>
      </c>
      <c r="BZ744" s="35">
        <f t="shared" ca="1" si="248"/>
        <v>0</v>
      </c>
      <c r="CA744" s="35">
        <f t="shared" ca="1" si="248"/>
        <v>0</v>
      </c>
      <c r="CB744" s="35">
        <f t="shared" ca="1" si="248"/>
        <v>0</v>
      </c>
      <c r="CC744" s="35">
        <f t="shared" ca="1" si="248"/>
        <v>0</v>
      </c>
      <c r="CD744" s="35">
        <f t="shared" ca="1" si="248"/>
        <v>0</v>
      </c>
      <c r="CE744" s="35">
        <f t="shared" ca="1" si="248"/>
        <v>0</v>
      </c>
      <c r="CF744" s="35">
        <f t="shared" ca="1" si="247"/>
        <v>0</v>
      </c>
      <c r="CG744" s="35">
        <f t="shared" ca="1" si="244"/>
        <v>0</v>
      </c>
      <c r="CH744" s="35">
        <f t="shared" ca="1" si="244"/>
        <v>0</v>
      </c>
      <c r="CI744" s="35">
        <f t="shared" ca="1" si="243"/>
        <v>0</v>
      </c>
      <c r="CJ744" s="35">
        <f t="shared" ca="1" si="243"/>
        <v>0</v>
      </c>
      <c r="CK744" s="35">
        <f t="shared" ca="1" si="243"/>
        <v>0</v>
      </c>
      <c r="CL744" s="35">
        <f t="shared" ca="1" si="243"/>
        <v>0</v>
      </c>
      <c r="CM744" s="35">
        <f t="shared" ca="1" si="243"/>
        <v>0</v>
      </c>
      <c r="CN744" s="35">
        <f t="shared" ca="1" si="243"/>
        <v>0</v>
      </c>
      <c r="CO744" s="35">
        <f t="shared" ca="1" si="243"/>
        <v>0</v>
      </c>
      <c r="CP744" s="35">
        <f t="shared" ca="1" si="243"/>
        <v>0</v>
      </c>
      <c r="CQ744" s="35">
        <f t="shared" ca="1" si="243"/>
        <v>0</v>
      </c>
      <c r="CR744" s="35">
        <f t="shared" ca="1" si="243"/>
        <v>0</v>
      </c>
      <c r="CS744" s="35">
        <f t="shared" ca="1" si="243"/>
        <v>0</v>
      </c>
      <c r="CT744" s="35">
        <f t="shared" ca="1" si="243"/>
        <v>0</v>
      </c>
      <c r="CU744" s="35">
        <f t="shared" ca="1" si="243"/>
        <v>0</v>
      </c>
      <c r="CV744" s="35">
        <f t="shared" ca="1" si="243"/>
        <v>0</v>
      </c>
      <c r="CW744" s="38">
        <f t="shared" ca="1" si="249"/>
        <v>0</v>
      </c>
      <c r="CX744" s="38">
        <f t="shared" ca="1" si="246"/>
        <v>0</v>
      </c>
      <c r="CY744" s="38">
        <f t="shared" ca="1" si="246"/>
        <v>0</v>
      </c>
      <c r="CZ744" s="39">
        <f t="shared" ca="1" si="246"/>
        <v>0</v>
      </c>
      <c r="DA744" s="35"/>
    </row>
    <row r="745" spans="4:105" x14ac:dyDescent="0.3">
      <c r="D745" s="19"/>
      <c r="E745" s="19"/>
      <c r="F745" s="21"/>
      <c r="G745" s="21"/>
      <c r="H745" s="21"/>
      <c r="I745" s="19"/>
      <c r="J745" s="19"/>
      <c r="K745" s="21"/>
      <c r="L745" s="21"/>
      <c r="M745" s="22"/>
      <c r="N745" s="22"/>
      <c r="O745" s="19"/>
      <c r="P745" s="21"/>
      <c r="Q745" s="62" t="str">
        <f>'Cutting Rules'!AD745</f>
        <v>0------------</v>
      </c>
      <c r="R745" s="23"/>
      <c r="S745" s="24"/>
      <c r="T745" s="78" t="s">
        <v>547</v>
      </c>
      <c r="U745" s="19"/>
      <c r="V745" s="25"/>
      <c r="W745" s="26"/>
      <c r="X745" s="27"/>
      <c r="Y745" s="47"/>
      <c r="Z745" s="121" t="str">
        <f>IFERROR(VLOOKUP(E745,[1]route!$E$3:$BL$10005,59,0),"")&amp;IFERROR(VLOOKUP(E745,[1]route!$E$3:$BL$10005,60,0),"")</f>
        <v/>
      </c>
      <c r="AA745" s="28">
        <f t="shared" si="240"/>
        <v>0</v>
      </c>
      <c r="AB745" s="77">
        <f t="shared" si="241"/>
        <v>0</v>
      </c>
      <c r="AC745" s="4">
        <f t="shared" si="239"/>
        <v>1</v>
      </c>
      <c r="AD745" s="29">
        <v>0</v>
      </c>
      <c r="AE745" s="30">
        <f ca="1">SUMIF([1]route!$E$3:$E$10005,E745,[1]!Table1[1])</f>
        <v>0</v>
      </c>
      <c r="AF745" s="30">
        <f ca="1">SUMIF([1]route!$E$3:$E$10005,E745,[1]!Table1[2])</f>
        <v>0</v>
      </c>
      <c r="AG745" s="30">
        <f ca="1">SUMIF([1]route!$E$3:$E$10005,E745,[1]!Table1[3])</f>
        <v>0</v>
      </c>
      <c r="AH745" s="30">
        <f ca="1">SUMIF([1]route!$E$3:$E$10005,E745,[1]!Table1[4])</f>
        <v>0</v>
      </c>
      <c r="AI745" s="30">
        <f ca="1">SUMIF([1]route!$E$3:$E$10005,E745,[1]!Table1[5])</f>
        <v>0</v>
      </c>
      <c r="AJ745" s="30">
        <f ca="1">SUMIF([1]route!$E$3:$E$10005,E745,[1]!Table1[6])</f>
        <v>0</v>
      </c>
      <c r="AK745" s="30">
        <f ca="1">SUMIF([1]route!$E$3:$E$10005,E745,[1]!Table1[7])</f>
        <v>0</v>
      </c>
      <c r="AL745" s="30">
        <f ca="1">SUMIF([1]route!$E$3:$E$10005,E745,[1]!Table1[8])</f>
        <v>0</v>
      </c>
      <c r="AM745" s="30">
        <f ca="1">SUMIF([1]route!$E$3:$E$10005,E745,[1]!Table1[9])</f>
        <v>0</v>
      </c>
      <c r="AN745" s="30">
        <f ca="1">SUMIF([1]route!$E$3:$E$10005,E745,[1]!Table1[10])</f>
        <v>0</v>
      </c>
      <c r="AO745" s="30">
        <f ca="1">SUMIF([1]route!$E$3:$E$10005,E745,[1]!Table1[11])</f>
        <v>0</v>
      </c>
      <c r="AP745" s="30">
        <f ca="1">SUMIF([1]route!$E$3:$E$10005,E745,[1]!Table1[12])</f>
        <v>0</v>
      </c>
      <c r="AQ745" s="30">
        <f ca="1">SUMIF([1]route!$E$3:$E$10005,E745,[1]!Table1[13])</f>
        <v>0</v>
      </c>
      <c r="AR745" s="30">
        <f ca="1">SUMIF([1]route!$E$3:$E$10005,E745,[1]!Table1[14])</f>
        <v>0</v>
      </c>
      <c r="AS745" s="30">
        <f ca="1">SUMIF([1]route!$E$3:$E$10005,E745,[1]!Table1[15])</f>
        <v>0</v>
      </c>
      <c r="AT745" s="30">
        <f ca="1">SUMIF([1]route!$E$3:$E$10005,E745,[1]!Table1[16])</f>
        <v>0</v>
      </c>
      <c r="AU745" s="30">
        <f ca="1">SUMIF([1]route!$E$3:$E$10005,E745,[1]!Table1[17])</f>
        <v>0</v>
      </c>
      <c r="AV745" s="30">
        <f ca="1">SUMIF([1]route!$E$3:$E$10005,E745,[1]!Table1[18])</f>
        <v>0</v>
      </c>
      <c r="AW745" s="30">
        <f ca="1">SUMIF([1]route!$E$3:$E$10005,E745,[1]!Table1[19])</f>
        <v>0</v>
      </c>
      <c r="AX745" s="30">
        <f ca="1">SUMIF([1]route!$E$3:$E$10005,E745,[1]!Table1[20])</f>
        <v>0</v>
      </c>
      <c r="AY745" s="30">
        <f ca="1">SUMIF([1]route!$E$3:$E$10005,E745,[1]!Table1[21])</f>
        <v>0</v>
      </c>
      <c r="AZ745" s="30">
        <f ca="1">SUMIF([1]route!$E$3:$E$10005,E745,[1]!Table1[22])</f>
        <v>0</v>
      </c>
      <c r="BA745" s="30">
        <f ca="1">SUMIF([1]route!$E$3:$E$10005,E745,[1]!Table1[23])</f>
        <v>0</v>
      </c>
      <c r="BB745" s="30">
        <f ca="1">SUMIF([1]route!$E$3:$E$10005,E745,[1]!Table1[24])</f>
        <v>0</v>
      </c>
      <c r="BC745" s="30">
        <f ca="1">SUMIF([1]route!$E$3:$E$10005,E745,[1]!Table1[25])</f>
        <v>0</v>
      </c>
      <c r="BD745" s="30">
        <f ca="1">SUMIF([1]route!$E$3:$E$10005,E745,[1]!Table1[26])</f>
        <v>0</v>
      </c>
      <c r="BE745" s="30">
        <f ca="1">SUMIF([1]route!$E$3:$E$10005,E745,[1]!Table1[27])</f>
        <v>0</v>
      </c>
      <c r="BF745" s="30">
        <f ca="1">SUMIF([1]route!$E$3:$E$10005,E745,[1]!Table1[28])</f>
        <v>0</v>
      </c>
      <c r="BG745" s="30">
        <f ca="1">SUMIF([1]route!$E$3:$E$10005,E745,[1]!Table1[29])</f>
        <v>0</v>
      </c>
      <c r="BH745" s="30">
        <f ca="1">SUMIF([1]route!$E$3:$E$10005,E745,[1]!Table1[30])</f>
        <v>0</v>
      </c>
      <c r="BI745" s="30">
        <f ca="1">SUMIF([1]route!$E$3:$E$10005,E745,[1]!Table1[31])</f>
        <v>0</v>
      </c>
      <c r="BJ745" s="30">
        <f ca="1">SUMIF([1]route!$E$3:$E$10005,E745,[1]!Table1[Remain PO])</f>
        <v>0</v>
      </c>
      <c r="BK745" s="31">
        <f ca="1">SUMIF([1]route!$E$3:$E$10005,E745,[1]!Table1[N+1])</f>
        <v>0</v>
      </c>
      <c r="BL745" s="31">
        <f ca="1">SUMIF([1]route!$E$3:$E$10005,E745,[1]!Table1[N+2])</f>
        <v>0</v>
      </c>
      <c r="BM745" s="31">
        <f ca="1">SUMIF([1]route!$E$3:$E$10005,E745,[1]!Table1[N+3])</f>
        <v>0</v>
      </c>
      <c r="BN745" s="32">
        <f ca="1">SUMIF([1]route!$E$3:$E$10005,E745,[1]!Table1[N+4])</f>
        <v>0</v>
      </c>
      <c r="BP745" s="37">
        <f t="shared" si="242"/>
        <v>0</v>
      </c>
      <c r="BQ745" s="35">
        <f t="shared" ca="1" si="248"/>
        <v>0</v>
      </c>
      <c r="BR745" s="35">
        <f t="shared" ca="1" si="248"/>
        <v>0</v>
      </c>
      <c r="BS745" s="35">
        <f t="shared" ca="1" si="248"/>
        <v>0</v>
      </c>
      <c r="BT745" s="35">
        <f t="shared" ca="1" si="248"/>
        <v>0</v>
      </c>
      <c r="BU745" s="35">
        <f t="shared" ca="1" si="248"/>
        <v>0</v>
      </c>
      <c r="BV745" s="35">
        <f t="shared" ca="1" si="248"/>
        <v>0</v>
      </c>
      <c r="BW745" s="35">
        <f t="shared" ca="1" si="248"/>
        <v>0</v>
      </c>
      <c r="BX745" s="35">
        <f t="shared" ca="1" si="248"/>
        <v>0</v>
      </c>
      <c r="BY745" s="35">
        <f t="shared" ca="1" si="248"/>
        <v>0</v>
      </c>
      <c r="BZ745" s="35">
        <f t="shared" ca="1" si="248"/>
        <v>0</v>
      </c>
      <c r="CA745" s="35">
        <f t="shared" ca="1" si="248"/>
        <v>0</v>
      </c>
      <c r="CB745" s="35">
        <f t="shared" ca="1" si="248"/>
        <v>0</v>
      </c>
      <c r="CC745" s="35">
        <f t="shared" ca="1" si="248"/>
        <v>0</v>
      </c>
      <c r="CD745" s="35">
        <f t="shared" ca="1" si="248"/>
        <v>0</v>
      </c>
      <c r="CE745" s="35">
        <f t="shared" ca="1" si="248"/>
        <v>0</v>
      </c>
      <c r="CF745" s="35">
        <f t="shared" ca="1" si="247"/>
        <v>0</v>
      </c>
      <c r="CG745" s="35">
        <f t="shared" ca="1" si="244"/>
        <v>0</v>
      </c>
      <c r="CH745" s="35">
        <f t="shared" ca="1" si="244"/>
        <v>0</v>
      </c>
      <c r="CI745" s="35">
        <f t="shared" ca="1" si="243"/>
        <v>0</v>
      </c>
      <c r="CJ745" s="35">
        <f t="shared" ca="1" si="243"/>
        <v>0</v>
      </c>
      <c r="CK745" s="35">
        <f t="shared" ca="1" si="243"/>
        <v>0</v>
      </c>
      <c r="CL745" s="35">
        <f t="shared" ca="1" si="243"/>
        <v>0</v>
      </c>
      <c r="CM745" s="35">
        <f t="shared" ca="1" si="243"/>
        <v>0</v>
      </c>
      <c r="CN745" s="35">
        <f t="shared" ca="1" si="243"/>
        <v>0</v>
      </c>
      <c r="CO745" s="35">
        <f t="shared" ca="1" si="243"/>
        <v>0</v>
      </c>
      <c r="CP745" s="35">
        <f t="shared" ca="1" si="243"/>
        <v>0</v>
      </c>
      <c r="CQ745" s="35">
        <f t="shared" ca="1" si="243"/>
        <v>0</v>
      </c>
      <c r="CR745" s="35">
        <f t="shared" ca="1" si="243"/>
        <v>0</v>
      </c>
      <c r="CS745" s="35">
        <f t="shared" ca="1" si="243"/>
        <v>0</v>
      </c>
      <c r="CT745" s="35">
        <f t="shared" ca="1" si="243"/>
        <v>0</v>
      </c>
      <c r="CU745" s="35">
        <f t="shared" ca="1" si="243"/>
        <v>0</v>
      </c>
      <c r="CV745" s="35">
        <f t="shared" ca="1" si="243"/>
        <v>0</v>
      </c>
      <c r="CW745" s="38">
        <f t="shared" ca="1" si="249"/>
        <v>0</v>
      </c>
      <c r="CX745" s="38">
        <f t="shared" ca="1" si="246"/>
        <v>0</v>
      </c>
      <c r="CY745" s="38">
        <f t="shared" ca="1" si="246"/>
        <v>0</v>
      </c>
      <c r="CZ745" s="39">
        <f t="shared" ca="1" si="246"/>
        <v>0</v>
      </c>
      <c r="DA745" s="35"/>
    </row>
    <row r="746" spans="4:105" x14ac:dyDescent="0.3">
      <c r="D746" s="19"/>
      <c r="E746" s="19"/>
      <c r="F746" s="21"/>
      <c r="G746" s="21"/>
      <c r="H746" s="21"/>
      <c r="I746" s="19"/>
      <c r="J746" s="19"/>
      <c r="K746" s="21"/>
      <c r="L746" s="21"/>
      <c r="M746" s="22"/>
      <c r="N746" s="22"/>
      <c r="O746" s="19"/>
      <c r="P746" s="21"/>
      <c r="Q746" s="62" t="str">
        <f>'Cutting Rules'!AD746</f>
        <v>0------------</v>
      </c>
      <c r="R746" s="23"/>
      <c r="S746" s="24"/>
      <c r="T746" s="78" t="s">
        <v>547</v>
      </c>
      <c r="U746" s="19"/>
      <c r="V746" s="25"/>
      <c r="W746" s="26"/>
      <c r="X746" s="27"/>
      <c r="Y746" s="47"/>
      <c r="Z746" s="121" t="str">
        <f>IFERROR(VLOOKUP(E746,[1]route!$E$3:$BL$10005,59,0),"")&amp;IFERROR(VLOOKUP(E746,[1]route!$E$3:$BL$10005,60,0),"")</f>
        <v/>
      </c>
      <c r="AA746" s="28">
        <f t="shared" si="240"/>
        <v>0</v>
      </c>
      <c r="AB746" s="77">
        <f t="shared" si="241"/>
        <v>0</v>
      </c>
      <c r="AC746" s="4">
        <f t="shared" si="239"/>
        <v>1</v>
      </c>
      <c r="AD746" s="29">
        <v>0</v>
      </c>
      <c r="AE746" s="30">
        <f ca="1">SUMIF([1]route!$E$3:$E$10005,E746,[1]!Table1[1])</f>
        <v>0</v>
      </c>
      <c r="AF746" s="30">
        <f ca="1">SUMIF([1]route!$E$3:$E$10005,E746,[1]!Table1[2])</f>
        <v>0</v>
      </c>
      <c r="AG746" s="30">
        <f ca="1">SUMIF([1]route!$E$3:$E$10005,E746,[1]!Table1[3])</f>
        <v>0</v>
      </c>
      <c r="AH746" s="30">
        <f ca="1">SUMIF([1]route!$E$3:$E$10005,E746,[1]!Table1[4])</f>
        <v>0</v>
      </c>
      <c r="AI746" s="30">
        <f ca="1">SUMIF([1]route!$E$3:$E$10005,E746,[1]!Table1[5])</f>
        <v>0</v>
      </c>
      <c r="AJ746" s="30">
        <f ca="1">SUMIF([1]route!$E$3:$E$10005,E746,[1]!Table1[6])</f>
        <v>0</v>
      </c>
      <c r="AK746" s="30">
        <f ca="1">SUMIF([1]route!$E$3:$E$10005,E746,[1]!Table1[7])</f>
        <v>0</v>
      </c>
      <c r="AL746" s="30">
        <f ca="1">SUMIF([1]route!$E$3:$E$10005,E746,[1]!Table1[8])</f>
        <v>0</v>
      </c>
      <c r="AM746" s="30">
        <f ca="1">SUMIF([1]route!$E$3:$E$10005,E746,[1]!Table1[9])</f>
        <v>0</v>
      </c>
      <c r="AN746" s="30">
        <f ca="1">SUMIF([1]route!$E$3:$E$10005,E746,[1]!Table1[10])</f>
        <v>0</v>
      </c>
      <c r="AO746" s="30">
        <f ca="1">SUMIF([1]route!$E$3:$E$10005,E746,[1]!Table1[11])</f>
        <v>0</v>
      </c>
      <c r="AP746" s="30">
        <f ca="1">SUMIF([1]route!$E$3:$E$10005,E746,[1]!Table1[12])</f>
        <v>0</v>
      </c>
      <c r="AQ746" s="30">
        <f ca="1">SUMIF([1]route!$E$3:$E$10005,E746,[1]!Table1[13])</f>
        <v>0</v>
      </c>
      <c r="AR746" s="30">
        <f ca="1">SUMIF([1]route!$E$3:$E$10005,E746,[1]!Table1[14])</f>
        <v>0</v>
      </c>
      <c r="AS746" s="30">
        <f ca="1">SUMIF([1]route!$E$3:$E$10005,E746,[1]!Table1[15])</f>
        <v>0</v>
      </c>
      <c r="AT746" s="30">
        <f ca="1">SUMIF([1]route!$E$3:$E$10005,E746,[1]!Table1[16])</f>
        <v>0</v>
      </c>
      <c r="AU746" s="30">
        <f ca="1">SUMIF([1]route!$E$3:$E$10005,E746,[1]!Table1[17])</f>
        <v>0</v>
      </c>
      <c r="AV746" s="30">
        <f ca="1">SUMIF([1]route!$E$3:$E$10005,E746,[1]!Table1[18])</f>
        <v>0</v>
      </c>
      <c r="AW746" s="30">
        <f ca="1">SUMIF([1]route!$E$3:$E$10005,E746,[1]!Table1[19])</f>
        <v>0</v>
      </c>
      <c r="AX746" s="30">
        <f ca="1">SUMIF([1]route!$E$3:$E$10005,E746,[1]!Table1[20])</f>
        <v>0</v>
      </c>
      <c r="AY746" s="30">
        <f ca="1">SUMIF([1]route!$E$3:$E$10005,E746,[1]!Table1[21])</f>
        <v>0</v>
      </c>
      <c r="AZ746" s="30">
        <f ca="1">SUMIF([1]route!$E$3:$E$10005,E746,[1]!Table1[22])</f>
        <v>0</v>
      </c>
      <c r="BA746" s="30">
        <f ca="1">SUMIF([1]route!$E$3:$E$10005,E746,[1]!Table1[23])</f>
        <v>0</v>
      </c>
      <c r="BB746" s="30">
        <f ca="1">SUMIF([1]route!$E$3:$E$10005,E746,[1]!Table1[24])</f>
        <v>0</v>
      </c>
      <c r="BC746" s="30">
        <f ca="1">SUMIF([1]route!$E$3:$E$10005,E746,[1]!Table1[25])</f>
        <v>0</v>
      </c>
      <c r="BD746" s="30">
        <f ca="1">SUMIF([1]route!$E$3:$E$10005,E746,[1]!Table1[26])</f>
        <v>0</v>
      </c>
      <c r="BE746" s="30">
        <f ca="1">SUMIF([1]route!$E$3:$E$10005,E746,[1]!Table1[27])</f>
        <v>0</v>
      </c>
      <c r="BF746" s="30">
        <f ca="1">SUMIF([1]route!$E$3:$E$10005,E746,[1]!Table1[28])</f>
        <v>0</v>
      </c>
      <c r="BG746" s="30">
        <f ca="1">SUMIF([1]route!$E$3:$E$10005,E746,[1]!Table1[29])</f>
        <v>0</v>
      </c>
      <c r="BH746" s="30">
        <f ca="1">SUMIF([1]route!$E$3:$E$10005,E746,[1]!Table1[30])</f>
        <v>0</v>
      </c>
      <c r="BI746" s="30">
        <f ca="1">SUMIF([1]route!$E$3:$E$10005,E746,[1]!Table1[31])</f>
        <v>0</v>
      </c>
      <c r="BJ746" s="30">
        <f ca="1">SUMIF([1]route!$E$3:$E$10005,E746,[1]!Table1[Remain PO])</f>
        <v>0</v>
      </c>
      <c r="BK746" s="31">
        <f ca="1">SUMIF([1]route!$E$3:$E$10005,E746,[1]!Table1[N+1])</f>
        <v>0</v>
      </c>
      <c r="BL746" s="31">
        <f ca="1">SUMIF([1]route!$E$3:$E$10005,E746,[1]!Table1[N+2])</f>
        <v>0</v>
      </c>
      <c r="BM746" s="31">
        <f ca="1">SUMIF([1]route!$E$3:$E$10005,E746,[1]!Table1[N+3])</f>
        <v>0</v>
      </c>
      <c r="BN746" s="32">
        <f ca="1">SUMIF([1]route!$E$3:$E$10005,E746,[1]!Table1[N+4])</f>
        <v>0</v>
      </c>
      <c r="BP746" s="37">
        <f t="shared" si="242"/>
        <v>0</v>
      </c>
      <c r="BQ746" s="35">
        <f t="shared" ca="1" si="248"/>
        <v>0</v>
      </c>
      <c r="BR746" s="35">
        <f t="shared" ca="1" si="248"/>
        <v>0</v>
      </c>
      <c r="BS746" s="35">
        <f t="shared" ca="1" si="248"/>
        <v>0</v>
      </c>
      <c r="BT746" s="35">
        <f t="shared" ca="1" si="248"/>
        <v>0</v>
      </c>
      <c r="BU746" s="35">
        <f t="shared" ca="1" si="248"/>
        <v>0</v>
      </c>
      <c r="BV746" s="35">
        <f t="shared" ca="1" si="248"/>
        <v>0</v>
      </c>
      <c r="BW746" s="35">
        <f t="shared" ca="1" si="248"/>
        <v>0</v>
      </c>
      <c r="BX746" s="35">
        <f t="shared" ca="1" si="248"/>
        <v>0</v>
      </c>
      <c r="BY746" s="35">
        <f t="shared" ca="1" si="248"/>
        <v>0</v>
      </c>
      <c r="BZ746" s="35">
        <f t="shared" ca="1" si="248"/>
        <v>0</v>
      </c>
      <c r="CA746" s="35">
        <f t="shared" ca="1" si="248"/>
        <v>0</v>
      </c>
      <c r="CB746" s="35">
        <f t="shared" ca="1" si="248"/>
        <v>0</v>
      </c>
      <c r="CC746" s="35">
        <f t="shared" ca="1" si="248"/>
        <v>0</v>
      </c>
      <c r="CD746" s="35">
        <f t="shared" ca="1" si="248"/>
        <v>0</v>
      </c>
      <c r="CE746" s="35">
        <f t="shared" ca="1" si="248"/>
        <v>0</v>
      </c>
      <c r="CF746" s="35">
        <f t="shared" ca="1" si="247"/>
        <v>0</v>
      </c>
      <c r="CG746" s="35">
        <f t="shared" ca="1" si="244"/>
        <v>0</v>
      </c>
      <c r="CH746" s="35">
        <f t="shared" ca="1" si="244"/>
        <v>0</v>
      </c>
      <c r="CI746" s="35">
        <f t="shared" ca="1" si="243"/>
        <v>0</v>
      </c>
      <c r="CJ746" s="35">
        <f t="shared" ca="1" si="243"/>
        <v>0</v>
      </c>
      <c r="CK746" s="35">
        <f t="shared" ca="1" si="243"/>
        <v>0</v>
      </c>
      <c r="CL746" s="35">
        <f t="shared" ca="1" si="243"/>
        <v>0</v>
      </c>
      <c r="CM746" s="35">
        <f t="shared" ca="1" si="243"/>
        <v>0</v>
      </c>
      <c r="CN746" s="35">
        <f t="shared" ca="1" si="243"/>
        <v>0</v>
      </c>
      <c r="CO746" s="35">
        <f t="shared" ca="1" si="243"/>
        <v>0</v>
      </c>
      <c r="CP746" s="35">
        <f t="shared" ca="1" si="243"/>
        <v>0</v>
      </c>
      <c r="CQ746" s="35">
        <f t="shared" ca="1" si="243"/>
        <v>0</v>
      </c>
      <c r="CR746" s="35">
        <f t="shared" ca="1" si="243"/>
        <v>0</v>
      </c>
      <c r="CS746" s="35">
        <f t="shared" ca="1" si="243"/>
        <v>0</v>
      </c>
      <c r="CT746" s="35">
        <f t="shared" ca="1" si="243"/>
        <v>0</v>
      </c>
      <c r="CU746" s="35">
        <f t="shared" ca="1" si="243"/>
        <v>0</v>
      </c>
      <c r="CV746" s="35">
        <f t="shared" ca="1" si="243"/>
        <v>0</v>
      </c>
      <c r="CW746" s="38">
        <f t="shared" ca="1" si="249"/>
        <v>0</v>
      </c>
      <c r="CX746" s="38">
        <f t="shared" ca="1" si="246"/>
        <v>0</v>
      </c>
      <c r="CY746" s="38">
        <f t="shared" ca="1" si="246"/>
        <v>0</v>
      </c>
      <c r="CZ746" s="39">
        <f t="shared" ca="1" si="246"/>
        <v>0</v>
      </c>
      <c r="DA746" s="35"/>
    </row>
    <row r="747" spans="4:105" x14ac:dyDescent="0.3">
      <c r="D747" s="19"/>
      <c r="E747" s="19"/>
      <c r="F747" s="21"/>
      <c r="G747" s="21"/>
      <c r="H747" s="21"/>
      <c r="I747" s="19"/>
      <c r="J747" s="19"/>
      <c r="K747" s="21"/>
      <c r="L747" s="21"/>
      <c r="M747" s="22"/>
      <c r="N747" s="22"/>
      <c r="O747" s="19"/>
      <c r="P747" s="21"/>
      <c r="Q747" s="62" t="str">
        <f>'Cutting Rules'!AD747</f>
        <v>0------------</v>
      </c>
      <c r="R747" s="23"/>
      <c r="S747" s="24"/>
      <c r="T747" s="78" t="s">
        <v>547</v>
      </c>
      <c r="U747" s="19"/>
      <c r="V747" s="25"/>
      <c r="W747" s="26"/>
      <c r="X747" s="27"/>
      <c r="Y747" s="47"/>
      <c r="Z747" s="121" t="str">
        <f>IFERROR(VLOOKUP(E747,[1]route!$E$3:$BL$10005,59,0),"")&amp;IFERROR(VLOOKUP(E747,[1]route!$E$3:$BL$10005,60,0),"")</f>
        <v/>
      </c>
      <c r="AA747" s="28">
        <f t="shared" si="240"/>
        <v>0</v>
      </c>
      <c r="AB747" s="77">
        <f t="shared" si="241"/>
        <v>0</v>
      </c>
      <c r="AC747" s="4">
        <f t="shared" si="239"/>
        <v>1</v>
      </c>
      <c r="AD747" s="29">
        <v>0</v>
      </c>
      <c r="AE747" s="30">
        <f ca="1">SUMIF([1]route!$E$3:$E$10005,E747,[1]!Table1[1])</f>
        <v>0</v>
      </c>
      <c r="AF747" s="30">
        <f ca="1">SUMIF([1]route!$E$3:$E$10005,E747,[1]!Table1[2])</f>
        <v>0</v>
      </c>
      <c r="AG747" s="30">
        <f ca="1">SUMIF([1]route!$E$3:$E$10005,E747,[1]!Table1[3])</f>
        <v>0</v>
      </c>
      <c r="AH747" s="30">
        <f ca="1">SUMIF([1]route!$E$3:$E$10005,E747,[1]!Table1[4])</f>
        <v>0</v>
      </c>
      <c r="AI747" s="30">
        <f ca="1">SUMIF([1]route!$E$3:$E$10005,E747,[1]!Table1[5])</f>
        <v>0</v>
      </c>
      <c r="AJ747" s="30">
        <f ca="1">SUMIF([1]route!$E$3:$E$10005,E747,[1]!Table1[6])</f>
        <v>0</v>
      </c>
      <c r="AK747" s="30">
        <f ca="1">SUMIF([1]route!$E$3:$E$10005,E747,[1]!Table1[7])</f>
        <v>0</v>
      </c>
      <c r="AL747" s="30">
        <f ca="1">SUMIF([1]route!$E$3:$E$10005,E747,[1]!Table1[8])</f>
        <v>0</v>
      </c>
      <c r="AM747" s="30">
        <f ca="1">SUMIF([1]route!$E$3:$E$10005,E747,[1]!Table1[9])</f>
        <v>0</v>
      </c>
      <c r="AN747" s="30">
        <f ca="1">SUMIF([1]route!$E$3:$E$10005,E747,[1]!Table1[10])</f>
        <v>0</v>
      </c>
      <c r="AO747" s="30">
        <f ca="1">SUMIF([1]route!$E$3:$E$10005,E747,[1]!Table1[11])</f>
        <v>0</v>
      </c>
      <c r="AP747" s="30">
        <f ca="1">SUMIF([1]route!$E$3:$E$10005,E747,[1]!Table1[12])</f>
        <v>0</v>
      </c>
      <c r="AQ747" s="30">
        <f ca="1">SUMIF([1]route!$E$3:$E$10005,E747,[1]!Table1[13])</f>
        <v>0</v>
      </c>
      <c r="AR747" s="30">
        <f ca="1">SUMIF([1]route!$E$3:$E$10005,E747,[1]!Table1[14])</f>
        <v>0</v>
      </c>
      <c r="AS747" s="30">
        <f ca="1">SUMIF([1]route!$E$3:$E$10005,E747,[1]!Table1[15])</f>
        <v>0</v>
      </c>
      <c r="AT747" s="30">
        <f ca="1">SUMIF([1]route!$E$3:$E$10005,E747,[1]!Table1[16])</f>
        <v>0</v>
      </c>
      <c r="AU747" s="30">
        <f ca="1">SUMIF([1]route!$E$3:$E$10005,E747,[1]!Table1[17])</f>
        <v>0</v>
      </c>
      <c r="AV747" s="30">
        <f ca="1">SUMIF([1]route!$E$3:$E$10005,E747,[1]!Table1[18])</f>
        <v>0</v>
      </c>
      <c r="AW747" s="30">
        <f ca="1">SUMIF([1]route!$E$3:$E$10005,E747,[1]!Table1[19])</f>
        <v>0</v>
      </c>
      <c r="AX747" s="30">
        <f ca="1">SUMIF([1]route!$E$3:$E$10005,E747,[1]!Table1[20])</f>
        <v>0</v>
      </c>
      <c r="AY747" s="30">
        <f ca="1">SUMIF([1]route!$E$3:$E$10005,E747,[1]!Table1[21])</f>
        <v>0</v>
      </c>
      <c r="AZ747" s="30">
        <f ca="1">SUMIF([1]route!$E$3:$E$10005,E747,[1]!Table1[22])</f>
        <v>0</v>
      </c>
      <c r="BA747" s="30">
        <f ca="1">SUMIF([1]route!$E$3:$E$10005,E747,[1]!Table1[23])</f>
        <v>0</v>
      </c>
      <c r="BB747" s="30">
        <f ca="1">SUMIF([1]route!$E$3:$E$10005,E747,[1]!Table1[24])</f>
        <v>0</v>
      </c>
      <c r="BC747" s="30">
        <f ca="1">SUMIF([1]route!$E$3:$E$10005,E747,[1]!Table1[25])</f>
        <v>0</v>
      </c>
      <c r="BD747" s="30">
        <f ca="1">SUMIF([1]route!$E$3:$E$10005,E747,[1]!Table1[26])</f>
        <v>0</v>
      </c>
      <c r="BE747" s="30">
        <f ca="1">SUMIF([1]route!$E$3:$E$10005,E747,[1]!Table1[27])</f>
        <v>0</v>
      </c>
      <c r="BF747" s="30">
        <f ca="1">SUMIF([1]route!$E$3:$E$10005,E747,[1]!Table1[28])</f>
        <v>0</v>
      </c>
      <c r="BG747" s="30">
        <f ca="1">SUMIF([1]route!$E$3:$E$10005,E747,[1]!Table1[29])</f>
        <v>0</v>
      </c>
      <c r="BH747" s="30">
        <f ca="1">SUMIF([1]route!$E$3:$E$10005,E747,[1]!Table1[30])</f>
        <v>0</v>
      </c>
      <c r="BI747" s="30">
        <f ca="1">SUMIF([1]route!$E$3:$E$10005,E747,[1]!Table1[31])</f>
        <v>0</v>
      </c>
      <c r="BJ747" s="30">
        <f ca="1">SUMIF([1]route!$E$3:$E$10005,E747,[1]!Table1[Remain PO])</f>
        <v>0</v>
      </c>
      <c r="BK747" s="31">
        <f ca="1">SUMIF([1]route!$E$3:$E$10005,E747,[1]!Table1[N+1])</f>
        <v>0</v>
      </c>
      <c r="BL747" s="31">
        <f ca="1">SUMIF([1]route!$E$3:$E$10005,E747,[1]!Table1[N+2])</f>
        <v>0</v>
      </c>
      <c r="BM747" s="31">
        <f ca="1">SUMIF([1]route!$E$3:$E$10005,E747,[1]!Table1[N+3])</f>
        <v>0</v>
      </c>
      <c r="BN747" s="32">
        <f ca="1">SUMIF([1]route!$E$3:$E$10005,E747,[1]!Table1[N+4])</f>
        <v>0</v>
      </c>
      <c r="BP747" s="37">
        <f t="shared" si="242"/>
        <v>0</v>
      </c>
      <c r="BQ747" s="35">
        <f t="shared" ca="1" si="248"/>
        <v>0</v>
      </c>
      <c r="BR747" s="35">
        <f t="shared" ca="1" si="248"/>
        <v>0</v>
      </c>
      <c r="BS747" s="35">
        <f t="shared" ca="1" si="248"/>
        <v>0</v>
      </c>
      <c r="BT747" s="35">
        <f t="shared" ca="1" si="248"/>
        <v>0</v>
      </c>
      <c r="BU747" s="35">
        <f t="shared" ca="1" si="248"/>
        <v>0</v>
      </c>
      <c r="BV747" s="35">
        <f t="shared" ca="1" si="248"/>
        <v>0</v>
      </c>
      <c r="BW747" s="35">
        <f t="shared" ca="1" si="248"/>
        <v>0</v>
      </c>
      <c r="BX747" s="35">
        <f t="shared" ca="1" si="248"/>
        <v>0</v>
      </c>
      <c r="BY747" s="35">
        <f t="shared" ca="1" si="248"/>
        <v>0</v>
      </c>
      <c r="BZ747" s="35">
        <f t="shared" ca="1" si="248"/>
        <v>0</v>
      </c>
      <c r="CA747" s="35">
        <f t="shared" ca="1" si="248"/>
        <v>0</v>
      </c>
      <c r="CB747" s="35">
        <f t="shared" ca="1" si="248"/>
        <v>0</v>
      </c>
      <c r="CC747" s="35">
        <f t="shared" ca="1" si="248"/>
        <v>0</v>
      </c>
      <c r="CD747" s="35">
        <f t="shared" ca="1" si="248"/>
        <v>0</v>
      </c>
      <c r="CE747" s="35">
        <f t="shared" ca="1" si="248"/>
        <v>0</v>
      </c>
      <c r="CF747" s="35">
        <f t="shared" ca="1" si="247"/>
        <v>0</v>
      </c>
      <c r="CG747" s="35">
        <f t="shared" ca="1" si="244"/>
        <v>0</v>
      </c>
      <c r="CH747" s="35">
        <f t="shared" ca="1" si="244"/>
        <v>0</v>
      </c>
      <c r="CI747" s="35">
        <f t="shared" ca="1" si="243"/>
        <v>0</v>
      </c>
      <c r="CJ747" s="35">
        <f t="shared" ca="1" si="243"/>
        <v>0</v>
      </c>
      <c r="CK747" s="35">
        <f t="shared" ca="1" si="243"/>
        <v>0</v>
      </c>
      <c r="CL747" s="35">
        <f t="shared" ref="CL747:CV770" ca="1" si="250">CK747-AZ747</f>
        <v>0</v>
      </c>
      <c r="CM747" s="35">
        <f t="shared" ca="1" si="250"/>
        <v>0</v>
      </c>
      <c r="CN747" s="35">
        <f t="shared" ca="1" si="250"/>
        <v>0</v>
      </c>
      <c r="CO747" s="35">
        <f t="shared" ca="1" si="250"/>
        <v>0</v>
      </c>
      <c r="CP747" s="35">
        <f t="shared" ca="1" si="250"/>
        <v>0</v>
      </c>
      <c r="CQ747" s="35">
        <f t="shared" ca="1" si="250"/>
        <v>0</v>
      </c>
      <c r="CR747" s="35">
        <f t="shared" ca="1" si="250"/>
        <v>0</v>
      </c>
      <c r="CS747" s="35">
        <f t="shared" ca="1" si="250"/>
        <v>0</v>
      </c>
      <c r="CT747" s="35">
        <f t="shared" ca="1" si="250"/>
        <v>0</v>
      </c>
      <c r="CU747" s="35">
        <f t="shared" ca="1" si="250"/>
        <v>0</v>
      </c>
      <c r="CV747" s="35">
        <f t="shared" ca="1" si="250"/>
        <v>0</v>
      </c>
      <c r="CW747" s="38">
        <f t="shared" ca="1" si="249"/>
        <v>0</v>
      </c>
      <c r="CX747" s="38">
        <f t="shared" ca="1" si="246"/>
        <v>0</v>
      </c>
      <c r="CY747" s="38">
        <f t="shared" ca="1" si="246"/>
        <v>0</v>
      </c>
      <c r="CZ747" s="39">
        <f t="shared" ca="1" si="246"/>
        <v>0</v>
      </c>
      <c r="DA747" s="35"/>
    </row>
    <row r="748" spans="4:105" x14ac:dyDescent="0.3">
      <c r="D748" s="19"/>
      <c r="E748" s="19"/>
      <c r="F748" s="21"/>
      <c r="G748" s="21"/>
      <c r="H748" s="21"/>
      <c r="I748" s="19"/>
      <c r="J748" s="19"/>
      <c r="K748" s="21"/>
      <c r="L748" s="21"/>
      <c r="M748" s="22"/>
      <c r="N748" s="22"/>
      <c r="O748" s="19"/>
      <c r="P748" s="21"/>
      <c r="Q748" s="62" t="str">
        <f>'Cutting Rules'!AD748</f>
        <v>0------------</v>
      </c>
      <c r="R748" s="23"/>
      <c r="S748" s="24"/>
      <c r="T748" s="78" t="s">
        <v>547</v>
      </c>
      <c r="U748" s="19"/>
      <c r="V748" s="25"/>
      <c r="W748" s="26"/>
      <c r="X748" s="27"/>
      <c r="Y748" s="47"/>
      <c r="Z748" s="121" t="str">
        <f>IFERROR(VLOOKUP(E748,[1]route!$E$3:$BL$10005,59,0),"")&amp;IFERROR(VLOOKUP(E748,[1]route!$E$3:$BL$10005,60,0),"")</f>
        <v/>
      </c>
      <c r="AA748" s="28">
        <f t="shared" si="240"/>
        <v>0</v>
      </c>
      <c r="AB748" s="77">
        <f t="shared" si="241"/>
        <v>0</v>
      </c>
      <c r="AC748" s="4">
        <f t="shared" si="239"/>
        <v>1</v>
      </c>
      <c r="AD748" s="29">
        <v>0</v>
      </c>
      <c r="AE748" s="30">
        <f ca="1">SUMIF([1]route!$E$3:$E$10005,E748,[1]!Table1[1])</f>
        <v>0</v>
      </c>
      <c r="AF748" s="30">
        <f ca="1">SUMIF([1]route!$E$3:$E$10005,E748,[1]!Table1[2])</f>
        <v>0</v>
      </c>
      <c r="AG748" s="30">
        <f ca="1">SUMIF([1]route!$E$3:$E$10005,E748,[1]!Table1[3])</f>
        <v>0</v>
      </c>
      <c r="AH748" s="30">
        <f ca="1">SUMIF([1]route!$E$3:$E$10005,E748,[1]!Table1[4])</f>
        <v>0</v>
      </c>
      <c r="AI748" s="30">
        <f ca="1">SUMIF([1]route!$E$3:$E$10005,E748,[1]!Table1[5])</f>
        <v>0</v>
      </c>
      <c r="AJ748" s="30">
        <f ca="1">SUMIF([1]route!$E$3:$E$10005,E748,[1]!Table1[6])</f>
        <v>0</v>
      </c>
      <c r="AK748" s="30">
        <f ca="1">SUMIF([1]route!$E$3:$E$10005,E748,[1]!Table1[7])</f>
        <v>0</v>
      </c>
      <c r="AL748" s="30">
        <f ca="1">SUMIF([1]route!$E$3:$E$10005,E748,[1]!Table1[8])</f>
        <v>0</v>
      </c>
      <c r="AM748" s="30">
        <f ca="1">SUMIF([1]route!$E$3:$E$10005,E748,[1]!Table1[9])</f>
        <v>0</v>
      </c>
      <c r="AN748" s="30">
        <f ca="1">SUMIF([1]route!$E$3:$E$10005,E748,[1]!Table1[10])</f>
        <v>0</v>
      </c>
      <c r="AO748" s="30">
        <f ca="1">SUMIF([1]route!$E$3:$E$10005,E748,[1]!Table1[11])</f>
        <v>0</v>
      </c>
      <c r="AP748" s="30">
        <f ca="1">SUMIF([1]route!$E$3:$E$10005,E748,[1]!Table1[12])</f>
        <v>0</v>
      </c>
      <c r="AQ748" s="30">
        <f ca="1">SUMIF([1]route!$E$3:$E$10005,E748,[1]!Table1[13])</f>
        <v>0</v>
      </c>
      <c r="AR748" s="30">
        <f ca="1">SUMIF([1]route!$E$3:$E$10005,E748,[1]!Table1[14])</f>
        <v>0</v>
      </c>
      <c r="AS748" s="30">
        <f ca="1">SUMIF([1]route!$E$3:$E$10005,E748,[1]!Table1[15])</f>
        <v>0</v>
      </c>
      <c r="AT748" s="30">
        <f ca="1">SUMIF([1]route!$E$3:$E$10005,E748,[1]!Table1[16])</f>
        <v>0</v>
      </c>
      <c r="AU748" s="30">
        <f ca="1">SUMIF([1]route!$E$3:$E$10005,E748,[1]!Table1[17])</f>
        <v>0</v>
      </c>
      <c r="AV748" s="30">
        <f ca="1">SUMIF([1]route!$E$3:$E$10005,E748,[1]!Table1[18])</f>
        <v>0</v>
      </c>
      <c r="AW748" s="30">
        <f ca="1">SUMIF([1]route!$E$3:$E$10005,E748,[1]!Table1[19])</f>
        <v>0</v>
      </c>
      <c r="AX748" s="30">
        <f ca="1">SUMIF([1]route!$E$3:$E$10005,E748,[1]!Table1[20])</f>
        <v>0</v>
      </c>
      <c r="AY748" s="30">
        <f ca="1">SUMIF([1]route!$E$3:$E$10005,E748,[1]!Table1[21])</f>
        <v>0</v>
      </c>
      <c r="AZ748" s="30">
        <f ca="1">SUMIF([1]route!$E$3:$E$10005,E748,[1]!Table1[22])</f>
        <v>0</v>
      </c>
      <c r="BA748" s="30">
        <f ca="1">SUMIF([1]route!$E$3:$E$10005,E748,[1]!Table1[23])</f>
        <v>0</v>
      </c>
      <c r="BB748" s="30">
        <f ca="1">SUMIF([1]route!$E$3:$E$10005,E748,[1]!Table1[24])</f>
        <v>0</v>
      </c>
      <c r="BC748" s="30">
        <f ca="1">SUMIF([1]route!$E$3:$E$10005,E748,[1]!Table1[25])</f>
        <v>0</v>
      </c>
      <c r="BD748" s="30">
        <f ca="1">SUMIF([1]route!$E$3:$E$10005,E748,[1]!Table1[26])</f>
        <v>0</v>
      </c>
      <c r="BE748" s="30">
        <f ca="1">SUMIF([1]route!$E$3:$E$10005,E748,[1]!Table1[27])</f>
        <v>0</v>
      </c>
      <c r="BF748" s="30">
        <f ca="1">SUMIF([1]route!$E$3:$E$10005,E748,[1]!Table1[28])</f>
        <v>0</v>
      </c>
      <c r="BG748" s="30">
        <f ca="1">SUMIF([1]route!$E$3:$E$10005,E748,[1]!Table1[29])</f>
        <v>0</v>
      </c>
      <c r="BH748" s="30">
        <f ca="1">SUMIF([1]route!$E$3:$E$10005,E748,[1]!Table1[30])</f>
        <v>0</v>
      </c>
      <c r="BI748" s="30">
        <f ca="1">SUMIF([1]route!$E$3:$E$10005,E748,[1]!Table1[31])</f>
        <v>0</v>
      </c>
      <c r="BJ748" s="30">
        <f ca="1">SUMIF([1]route!$E$3:$E$10005,E748,[1]!Table1[Remain PO])</f>
        <v>0</v>
      </c>
      <c r="BK748" s="31">
        <f ca="1">SUMIF([1]route!$E$3:$E$10005,E748,[1]!Table1[N+1])</f>
        <v>0</v>
      </c>
      <c r="BL748" s="31">
        <f ca="1">SUMIF([1]route!$E$3:$E$10005,E748,[1]!Table1[N+2])</f>
        <v>0</v>
      </c>
      <c r="BM748" s="31">
        <f ca="1">SUMIF([1]route!$E$3:$E$10005,E748,[1]!Table1[N+3])</f>
        <v>0</v>
      </c>
      <c r="BN748" s="32">
        <f ca="1">SUMIF([1]route!$E$3:$E$10005,E748,[1]!Table1[N+4])</f>
        <v>0</v>
      </c>
      <c r="BP748" s="37">
        <f t="shared" si="242"/>
        <v>0</v>
      </c>
      <c r="BQ748" s="35">
        <f t="shared" ca="1" si="248"/>
        <v>0</v>
      </c>
      <c r="BR748" s="35">
        <f t="shared" ca="1" si="248"/>
        <v>0</v>
      </c>
      <c r="BS748" s="35">
        <f t="shared" ca="1" si="248"/>
        <v>0</v>
      </c>
      <c r="BT748" s="35">
        <f t="shared" ca="1" si="248"/>
        <v>0</v>
      </c>
      <c r="BU748" s="35">
        <f t="shared" ca="1" si="248"/>
        <v>0</v>
      </c>
      <c r="BV748" s="35">
        <f t="shared" ca="1" si="248"/>
        <v>0</v>
      </c>
      <c r="BW748" s="35">
        <f t="shared" ca="1" si="248"/>
        <v>0</v>
      </c>
      <c r="BX748" s="35">
        <f t="shared" ca="1" si="248"/>
        <v>0</v>
      </c>
      <c r="BY748" s="35">
        <f t="shared" ca="1" si="248"/>
        <v>0</v>
      </c>
      <c r="BZ748" s="35">
        <f t="shared" ca="1" si="248"/>
        <v>0</v>
      </c>
      <c r="CA748" s="35">
        <f t="shared" ca="1" si="248"/>
        <v>0</v>
      </c>
      <c r="CB748" s="35">
        <f t="shared" ca="1" si="248"/>
        <v>0</v>
      </c>
      <c r="CC748" s="35">
        <f t="shared" ca="1" si="248"/>
        <v>0</v>
      </c>
      <c r="CD748" s="35">
        <f t="shared" ca="1" si="248"/>
        <v>0</v>
      </c>
      <c r="CE748" s="35">
        <f t="shared" ca="1" si="248"/>
        <v>0</v>
      </c>
      <c r="CF748" s="35">
        <f t="shared" ca="1" si="247"/>
        <v>0</v>
      </c>
      <c r="CG748" s="35">
        <f t="shared" ca="1" si="244"/>
        <v>0</v>
      </c>
      <c r="CH748" s="35">
        <f t="shared" ca="1" si="244"/>
        <v>0</v>
      </c>
      <c r="CI748" s="35">
        <f t="shared" ca="1" si="244"/>
        <v>0</v>
      </c>
      <c r="CJ748" s="35">
        <f t="shared" ca="1" si="244"/>
        <v>0</v>
      </c>
      <c r="CK748" s="35">
        <f t="shared" ca="1" si="244"/>
        <v>0</v>
      </c>
      <c r="CL748" s="35">
        <f t="shared" ca="1" si="250"/>
        <v>0</v>
      </c>
      <c r="CM748" s="35">
        <f t="shared" ca="1" si="250"/>
        <v>0</v>
      </c>
      <c r="CN748" s="35">
        <f t="shared" ca="1" si="250"/>
        <v>0</v>
      </c>
      <c r="CO748" s="35">
        <f t="shared" ca="1" si="250"/>
        <v>0</v>
      </c>
      <c r="CP748" s="35">
        <f t="shared" ca="1" si="250"/>
        <v>0</v>
      </c>
      <c r="CQ748" s="35">
        <f t="shared" ca="1" si="250"/>
        <v>0</v>
      </c>
      <c r="CR748" s="35">
        <f t="shared" ca="1" si="250"/>
        <v>0</v>
      </c>
      <c r="CS748" s="35">
        <f t="shared" ca="1" si="250"/>
        <v>0</v>
      </c>
      <c r="CT748" s="35">
        <f t="shared" ca="1" si="250"/>
        <v>0</v>
      </c>
      <c r="CU748" s="35">
        <f t="shared" ca="1" si="250"/>
        <v>0</v>
      </c>
      <c r="CV748" s="35">
        <f t="shared" ca="1" si="250"/>
        <v>0</v>
      </c>
      <c r="CW748" s="38">
        <f t="shared" ca="1" si="249"/>
        <v>0</v>
      </c>
      <c r="CX748" s="38">
        <f t="shared" ca="1" si="246"/>
        <v>0</v>
      </c>
      <c r="CY748" s="38">
        <f t="shared" ca="1" si="246"/>
        <v>0</v>
      </c>
      <c r="CZ748" s="39">
        <f t="shared" ca="1" si="246"/>
        <v>0</v>
      </c>
      <c r="DA748" s="35"/>
    </row>
    <row r="749" spans="4:105" x14ac:dyDescent="0.3">
      <c r="D749" s="19"/>
      <c r="E749" s="19"/>
      <c r="F749" s="21"/>
      <c r="G749" s="21"/>
      <c r="H749" s="21"/>
      <c r="I749" s="19"/>
      <c r="J749" s="19"/>
      <c r="K749" s="21"/>
      <c r="L749" s="21"/>
      <c r="M749" s="22"/>
      <c r="N749" s="22"/>
      <c r="O749" s="19"/>
      <c r="P749" s="21"/>
      <c r="Q749" s="62" t="str">
        <f>'Cutting Rules'!AD749</f>
        <v>0------------</v>
      </c>
      <c r="R749" s="23"/>
      <c r="S749" s="24"/>
      <c r="T749" s="78" t="s">
        <v>547</v>
      </c>
      <c r="U749" s="19"/>
      <c r="V749" s="25"/>
      <c r="W749" s="26"/>
      <c r="X749" s="27"/>
      <c r="Y749" s="47"/>
      <c r="Z749" s="121" t="str">
        <f>IFERROR(VLOOKUP(E749,[1]route!$E$3:$BL$10005,59,0),"")&amp;IFERROR(VLOOKUP(E749,[1]route!$E$3:$BL$10005,60,0),"")</f>
        <v/>
      </c>
      <c r="AA749" s="28">
        <f t="shared" si="240"/>
        <v>0</v>
      </c>
      <c r="AB749" s="77">
        <f t="shared" si="241"/>
        <v>0</v>
      </c>
      <c r="AC749" s="4">
        <f t="shared" si="239"/>
        <v>1</v>
      </c>
      <c r="AD749" s="29">
        <v>0</v>
      </c>
      <c r="AE749" s="30">
        <f ca="1">SUMIF([1]route!$E$3:$E$10005,E749,[1]!Table1[1])</f>
        <v>0</v>
      </c>
      <c r="AF749" s="30">
        <f ca="1">SUMIF([1]route!$E$3:$E$10005,E749,[1]!Table1[2])</f>
        <v>0</v>
      </c>
      <c r="AG749" s="30">
        <f ca="1">SUMIF([1]route!$E$3:$E$10005,E749,[1]!Table1[3])</f>
        <v>0</v>
      </c>
      <c r="AH749" s="30">
        <f ca="1">SUMIF([1]route!$E$3:$E$10005,E749,[1]!Table1[4])</f>
        <v>0</v>
      </c>
      <c r="AI749" s="30">
        <f ca="1">SUMIF([1]route!$E$3:$E$10005,E749,[1]!Table1[5])</f>
        <v>0</v>
      </c>
      <c r="AJ749" s="30">
        <f ca="1">SUMIF([1]route!$E$3:$E$10005,E749,[1]!Table1[6])</f>
        <v>0</v>
      </c>
      <c r="AK749" s="30">
        <f ca="1">SUMIF([1]route!$E$3:$E$10005,E749,[1]!Table1[7])</f>
        <v>0</v>
      </c>
      <c r="AL749" s="30">
        <f ca="1">SUMIF([1]route!$E$3:$E$10005,E749,[1]!Table1[8])</f>
        <v>0</v>
      </c>
      <c r="AM749" s="30">
        <f ca="1">SUMIF([1]route!$E$3:$E$10005,E749,[1]!Table1[9])</f>
        <v>0</v>
      </c>
      <c r="AN749" s="30">
        <f ca="1">SUMIF([1]route!$E$3:$E$10005,E749,[1]!Table1[10])</f>
        <v>0</v>
      </c>
      <c r="AO749" s="30">
        <f ca="1">SUMIF([1]route!$E$3:$E$10005,E749,[1]!Table1[11])</f>
        <v>0</v>
      </c>
      <c r="AP749" s="30">
        <f ca="1">SUMIF([1]route!$E$3:$E$10005,E749,[1]!Table1[12])</f>
        <v>0</v>
      </c>
      <c r="AQ749" s="30">
        <f ca="1">SUMIF([1]route!$E$3:$E$10005,E749,[1]!Table1[13])</f>
        <v>0</v>
      </c>
      <c r="AR749" s="30">
        <f ca="1">SUMIF([1]route!$E$3:$E$10005,E749,[1]!Table1[14])</f>
        <v>0</v>
      </c>
      <c r="AS749" s="30">
        <f ca="1">SUMIF([1]route!$E$3:$E$10005,E749,[1]!Table1[15])</f>
        <v>0</v>
      </c>
      <c r="AT749" s="30">
        <f ca="1">SUMIF([1]route!$E$3:$E$10005,E749,[1]!Table1[16])</f>
        <v>0</v>
      </c>
      <c r="AU749" s="30">
        <f ca="1">SUMIF([1]route!$E$3:$E$10005,E749,[1]!Table1[17])</f>
        <v>0</v>
      </c>
      <c r="AV749" s="30">
        <f ca="1">SUMIF([1]route!$E$3:$E$10005,E749,[1]!Table1[18])</f>
        <v>0</v>
      </c>
      <c r="AW749" s="30">
        <f ca="1">SUMIF([1]route!$E$3:$E$10005,E749,[1]!Table1[19])</f>
        <v>0</v>
      </c>
      <c r="AX749" s="30">
        <f ca="1">SUMIF([1]route!$E$3:$E$10005,E749,[1]!Table1[20])</f>
        <v>0</v>
      </c>
      <c r="AY749" s="30">
        <f ca="1">SUMIF([1]route!$E$3:$E$10005,E749,[1]!Table1[21])</f>
        <v>0</v>
      </c>
      <c r="AZ749" s="30">
        <f ca="1">SUMIF([1]route!$E$3:$E$10005,E749,[1]!Table1[22])</f>
        <v>0</v>
      </c>
      <c r="BA749" s="30">
        <f ca="1">SUMIF([1]route!$E$3:$E$10005,E749,[1]!Table1[23])</f>
        <v>0</v>
      </c>
      <c r="BB749" s="30">
        <f ca="1">SUMIF([1]route!$E$3:$E$10005,E749,[1]!Table1[24])</f>
        <v>0</v>
      </c>
      <c r="BC749" s="30">
        <f ca="1">SUMIF([1]route!$E$3:$E$10005,E749,[1]!Table1[25])</f>
        <v>0</v>
      </c>
      <c r="BD749" s="30">
        <f ca="1">SUMIF([1]route!$E$3:$E$10005,E749,[1]!Table1[26])</f>
        <v>0</v>
      </c>
      <c r="BE749" s="30">
        <f ca="1">SUMIF([1]route!$E$3:$E$10005,E749,[1]!Table1[27])</f>
        <v>0</v>
      </c>
      <c r="BF749" s="30">
        <f ca="1">SUMIF([1]route!$E$3:$E$10005,E749,[1]!Table1[28])</f>
        <v>0</v>
      </c>
      <c r="BG749" s="30">
        <f ca="1">SUMIF([1]route!$E$3:$E$10005,E749,[1]!Table1[29])</f>
        <v>0</v>
      </c>
      <c r="BH749" s="30">
        <f ca="1">SUMIF([1]route!$E$3:$E$10005,E749,[1]!Table1[30])</f>
        <v>0</v>
      </c>
      <c r="BI749" s="30">
        <f ca="1">SUMIF([1]route!$E$3:$E$10005,E749,[1]!Table1[31])</f>
        <v>0</v>
      </c>
      <c r="BJ749" s="30">
        <f ca="1">SUMIF([1]route!$E$3:$E$10005,E749,[1]!Table1[Remain PO])</f>
        <v>0</v>
      </c>
      <c r="BK749" s="31">
        <f ca="1">SUMIF([1]route!$E$3:$E$10005,E749,[1]!Table1[N+1])</f>
        <v>0</v>
      </c>
      <c r="BL749" s="31">
        <f ca="1">SUMIF([1]route!$E$3:$E$10005,E749,[1]!Table1[N+2])</f>
        <v>0</v>
      </c>
      <c r="BM749" s="31">
        <f ca="1">SUMIF([1]route!$E$3:$E$10005,E749,[1]!Table1[N+3])</f>
        <v>0</v>
      </c>
      <c r="BN749" s="32">
        <f ca="1">SUMIF([1]route!$E$3:$E$10005,E749,[1]!Table1[N+4])</f>
        <v>0</v>
      </c>
      <c r="BP749" s="37">
        <f t="shared" si="242"/>
        <v>0</v>
      </c>
      <c r="BQ749" s="35">
        <f t="shared" ca="1" si="248"/>
        <v>0</v>
      </c>
      <c r="BR749" s="35">
        <f t="shared" ca="1" si="248"/>
        <v>0</v>
      </c>
      <c r="BS749" s="35">
        <f t="shared" ca="1" si="248"/>
        <v>0</v>
      </c>
      <c r="BT749" s="35">
        <f t="shared" ca="1" si="248"/>
        <v>0</v>
      </c>
      <c r="BU749" s="35">
        <f t="shared" ca="1" si="248"/>
        <v>0</v>
      </c>
      <c r="BV749" s="35">
        <f t="shared" ca="1" si="248"/>
        <v>0</v>
      </c>
      <c r="BW749" s="35">
        <f t="shared" ca="1" si="248"/>
        <v>0</v>
      </c>
      <c r="BX749" s="35">
        <f t="shared" ca="1" si="248"/>
        <v>0</v>
      </c>
      <c r="BY749" s="35">
        <f t="shared" ca="1" si="248"/>
        <v>0</v>
      </c>
      <c r="BZ749" s="35">
        <f t="shared" ca="1" si="248"/>
        <v>0</v>
      </c>
      <c r="CA749" s="35">
        <f t="shared" ca="1" si="248"/>
        <v>0</v>
      </c>
      <c r="CB749" s="35">
        <f t="shared" ca="1" si="248"/>
        <v>0</v>
      </c>
      <c r="CC749" s="35">
        <f t="shared" ca="1" si="248"/>
        <v>0</v>
      </c>
      <c r="CD749" s="35">
        <f t="shared" ca="1" si="248"/>
        <v>0</v>
      </c>
      <c r="CE749" s="35">
        <f t="shared" ca="1" si="248"/>
        <v>0</v>
      </c>
      <c r="CF749" s="35">
        <f t="shared" ca="1" si="247"/>
        <v>0</v>
      </c>
      <c r="CG749" s="35">
        <f t="shared" ca="1" si="244"/>
        <v>0</v>
      </c>
      <c r="CH749" s="35">
        <f t="shared" ca="1" si="244"/>
        <v>0</v>
      </c>
      <c r="CI749" s="35">
        <f t="shared" ca="1" si="244"/>
        <v>0</v>
      </c>
      <c r="CJ749" s="35">
        <f t="shared" ca="1" si="244"/>
        <v>0</v>
      </c>
      <c r="CK749" s="35">
        <f t="shared" ca="1" si="244"/>
        <v>0</v>
      </c>
      <c r="CL749" s="35">
        <f t="shared" ca="1" si="250"/>
        <v>0</v>
      </c>
      <c r="CM749" s="35">
        <f t="shared" ca="1" si="250"/>
        <v>0</v>
      </c>
      <c r="CN749" s="35">
        <f t="shared" ca="1" si="250"/>
        <v>0</v>
      </c>
      <c r="CO749" s="35">
        <f t="shared" ca="1" si="250"/>
        <v>0</v>
      </c>
      <c r="CP749" s="35">
        <f t="shared" ca="1" si="250"/>
        <v>0</v>
      </c>
      <c r="CQ749" s="35">
        <f t="shared" ca="1" si="250"/>
        <v>0</v>
      </c>
      <c r="CR749" s="35">
        <f t="shared" ca="1" si="250"/>
        <v>0</v>
      </c>
      <c r="CS749" s="35">
        <f t="shared" ca="1" si="250"/>
        <v>0</v>
      </c>
      <c r="CT749" s="35">
        <f t="shared" ca="1" si="250"/>
        <v>0</v>
      </c>
      <c r="CU749" s="35">
        <f t="shared" ca="1" si="250"/>
        <v>0</v>
      </c>
      <c r="CV749" s="35">
        <f t="shared" ca="1" si="250"/>
        <v>0</v>
      </c>
      <c r="CW749" s="38">
        <f t="shared" ca="1" si="249"/>
        <v>0</v>
      </c>
      <c r="CX749" s="38">
        <f t="shared" ca="1" si="246"/>
        <v>0</v>
      </c>
      <c r="CY749" s="38">
        <f t="shared" ca="1" si="246"/>
        <v>0</v>
      </c>
      <c r="CZ749" s="39">
        <f t="shared" ca="1" si="246"/>
        <v>0</v>
      </c>
      <c r="DA749" s="35"/>
    </row>
    <row r="750" spans="4:105" x14ac:dyDescent="0.3">
      <c r="D750" s="19"/>
      <c r="E750" s="19"/>
      <c r="F750" s="21"/>
      <c r="G750" s="21"/>
      <c r="H750" s="21"/>
      <c r="I750" s="19"/>
      <c r="J750" s="19"/>
      <c r="K750" s="21"/>
      <c r="L750" s="21"/>
      <c r="M750" s="22"/>
      <c r="N750" s="22"/>
      <c r="O750" s="19"/>
      <c r="P750" s="21"/>
      <c r="Q750" s="62" t="str">
        <f>'Cutting Rules'!AD750</f>
        <v>0------------</v>
      </c>
      <c r="R750" s="23"/>
      <c r="S750" s="24"/>
      <c r="T750" s="78" t="s">
        <v>547</v>
      </c>
      <c r="U750" s="19"/>
      <c r="V750" s="25"/>
      <c r="W750" s="26"/>
      <c r="X750" s="27"/>
      <c r="Y750" s="47"/>
      <c r="Z750" s="121" t="str">
        <f>IFERROR(VLOOKUP(E750,[1]route!$E$3:$BL$10005,59,0),"")&amp;IFERROR(VLOOKUP(E750,[1]route!$E$3:$BL$10005,60,0),"")</f>
        <v/>
      </c>
      <c r="AA750" s="28">
        <f t="shared" si="240"/>
        <v>0</v>
      </c>
      <c r="AB750" s="77">
        <f t="shared" si="241"/>
        <v>0</v>
      </c>
      <c r="AC750" s="4">
        <f t="shared" si="239"/>
        <v>1</v>
      </c>
      <c r="AD750" s="29">
        <v>0</v>
      </c>
      <c r="AE750" s="30">
        <f ca="1">SUMIF([1]route!$E$3:$E$10005,E750,[1]!Table1[1])</f>
        <v>0</v>
      </c>
      <c r="AF750" s="30">
        <f ca="1">SUMIF([1]route!$E$3:$E$10005,E750,[1]!Table1[2])</f>
        <v>0</v>
      </c>
      <c r="AG750" s="30">
        <f ca="1">SUMIF([1]route!$E$3:$E$10005,E750,[1]!Table1[3])</f>
        <v>0</v>
      </c>
      <c r="AH750" s="30">
        <f ca="1">SUMIF([1]route!$E$3:$E$10005,E750,[1]!Table1[4])</f>
        <v>0</v>
      </c>
      <c r="AI750" s="30">
        <f ca="1">SUMIF([1]route!$E$3:$E$10005,E750,[1]!Table1[5])</f>
        <v>0</v>
      </c>
      <c r="AJ750" s="30">
        <f ca="1">SUMIF([1]route!$E$3:$E$10005,E750,[1]!Table1[6])</f>
        <v>0</v>
      </c>
      <c r="AK750" s="30">
        <f ca="1">SUMIF([1]route!$E$3:$E$10005,E750,[1]!Table1[7])</f>
        <v>0</v>
      </c>
      <c r="AL750" s="30">
        <f ca="1">SUMIF([1]route!$E$3:$E$10005,E750,[1]!Table1[8])</f>
        <v>0</v>
      </c>
      <c r="AM750" s="30">
        <f ca="1">SUMIF([1]route!$E$3:$E$10005,E750,[1]!Table1[9])</f>
        <v>0</v>
      </c>
      <c r="AN750" s="30">
        <f ca="1">SUMIF([1]route!$E$3:$E$10005,E750,[1]!Table1[10])</f>
        <v>0</v>
      </c>
      <c r="AO750" s="30">
        <f ca="1">SUMIF([1]route!$E$3:$E$10005,E750,[1]!Table1[11])</f>
        <v>0</v>
      </c>
      <c r="AP750" s="30">
        <f ca="1">SUMIF([1]route!$E$3:$E$10005,E750,[1]!Table1[12])</f>
        <v>0</v>
      </c>
      <c r="AQ750" s="30">
        <f ca="1">SUMIF([1]route!$E$3:$E$10005,E750,[1]!Table1[13])</f>
        <v>0</v>
      </c>
      <c r="AR750" s="30">
        <f ca="1">SUMIF([1]route!$E$3:$E$10005,E750,[1]!Table1[14])</f>
        <v>0</v>
      </c>
      <c r="AS750" s="30">
        <f ca="1">SUMIF([1]route!$E$3:$E$10005,E750,[1]!Table1[15])</f>
        <v>0</v>
      </c>
      <c r="AT750" s="30">
        <f ca="1">SUMIF([1]route!$E$3:$E$10005,E750,[1]!Table1[16])</f>
        <v>0</v>
      </c>
      <c r="AU750" s="30">
        <f ca="1">SUMIF([1]route!$E$3:$E$10005,E750,[1]!Table1[17])</f>
        <v>0</v>
      </c>
      <c r="AV750" s="30">
        <f ca="1">SUMIF([1]route!$E$3:$E$10005,E750,[1]!Table1[18])</f>
        <v>0</v>
      </c>
      <c r="AW750" s="30">
        <f ca="1">SUMIF([1]route!$E$3:$E$10005,E750,[1]!Table1[19])</f>
        <v>0</v>
      </c>
      <c r="AX750" s="30">
        <f ca="1">SUMIF([1]route!$E$3:$E$10005,E750,[1]!Table1[20])</f>
        <v>0</v>
      </c>
      <c r="AY750" s="30">
        <f ca="1">SUMIF([1]route!$E$3:$E$10005,E750,[1]!Table1[21])</f>
        <v>0</v>
      </c>
      <c r="AZ750" s="30">
        <f ca="1">SUMIF([1]route!$E$3:$E$10005,E750,[1]!Table1[22])</f>
        <v>0</v>
      </c>
      <c r="BA750" s="30">
        <f ca="1">SUMIF([1]route!$E$3:$E$10005,E750,[1]!Table1[23])</f>
        <v>0</v>
      </c>
      <c r="BB750" s="30">
        <f ca="1">SUMIF([1]route!$E$3:$E$10005,E750,[1]!Table1[24])</f>
        <v>0</v>
      </c>
      <c r="BC750" s="30">
        <f ca="1">SUMIF([1]route!$E$3:$E$10005,E750,[1]!Table1[25])</f>
        <v>0</v>
      </c>
      <c r="BD750" s="30">
        <f ca="1">SUMIF([1]route!$E$3:$E$10005,E750,[1]!Table1[26])</f>
        <v>0</v>
      </c>
      <c r="BE750" s="30">
        <f ca="1">SUMIF([1]route!$E$3:$E$10005,E750,[1]!Table1[27])</f>
        <v>0</v>
      </c>
      <c r="BF750" s="30">
        <f ca="1">SUMIF([1]route!$E$3:$E$10005,E750,[1]!Table1[28])</f>
        <v>0</v>
      </c>
      <c r="BG750" s="30">
        <f ca="1">SUMIF([1]route!$E$3:$E$10005,E750,[1]!Table1[29])</f>
        <v>0</v>
      </c>
      <c r="BH750" s="30">
        <f ca="1">SUMIF([1]route!$E$3:$E$10005,E750,[1]!Table1[30])</f>
        <v>0</v>
      </c>
      <c r="BI750" s="30">
        <f ca="1">SUMIF([1]route!$E$3:$E$10005,E750,[1]!Table1[31])</f>
        <v>0</v>
      </c>
      <c r="BJ750" s="30">
        <f ca="1">SUMIF([1]route!$E$3:$E$10005,E750,[1]!Table1[Remain PO])</f>
        <v>0</v>
      </c>
      <c r="BK750" s="31">
        <f ca="1">SUMIF([1]route!$E$3:$E$10005,E750,[1]!Table1[N+1])</f>
        <v>0</v>
      </c>
      <c r="BL750" s="31">
        <f ca="1">SUMIF([1]route!$E$3:$E$10005,E750,[1]!Table1[N+2])</f>
        <v>0</v>
      </c>
      <c r="BM750" s="31">
        <f ca="1">SUMIF([1]route!$E$3:$E$10005,E750,[1]!Table1[N+3])</f>
        <v>0</v>
      </c>
      <c r="BN750" s="32">
        <f ca="1">SUMIF([1]route!$E$3:$E$10005,E750,[1]!Table1[N+4])</f>
        <v>0</v>
      </c>
      <c r="BP750" s="37">
        <f t="shared" si="242"/>
        <v>0</v>
      </c>
      <c r="BQ750" s="35">
        <f t="shared" ca="1" si="248"/>
        <v>0</v>
      </c>
      <c r="BR750" s="35">
        <f t="shared" ca="1" si="248"/>
        <v>0</v>
      </c>
      <c r="BS750" s="35">
        <f t="shared" ca="1" si="248"/>
        <v>0</v>
      </c>
      <c r="BT750" s="35">
        <f t="shared" ca="1" si="248"/>
        <v>0</v>
      </c>
      <c r="BU750" s="35">
        <f t="shared" ca="1" si="248"/>
        <v>0</v>
      </c>
      <c r="BV750" s="35">
        <f t="shared" ca="1" si="248"/>
        <v>0</v>
      </c>
      <c r="BW750" s="35">
        <f t="shared" ca="1" si="248"/>
        <v>0</v>
      </c>
      <c r="BX750" s="35">
        <f t="shared" ca="1" si="248"/>
        <v>0</v>
      </c>
      <c r="BY750" s="35">
        <f t="shared" ca="1" si="248"/>
        <v>0</v>
      </c>
      <c r="BZ750" s="35">
        <f t="shared" ca="1" si="248"/>
        <v>0</v>
      </c>
      <c r="CA750" s="35">
        <f t="shared" ca="1" si="248"/>
        <v>0</v>
      </c>
      <c r="CB750" s="35">
        <f t="shared" ca="1" si="248"/>
        <v>0</v>
      </c>
      <c r="CC750" s="35">
        <f t="shared" ca="1" si="248"/>
        <v>0</v>
      </c>
      <c r="CD750" s="35">
        <f t="shared" ca="1" si="248"/>
        <v>0</v>
      </c>
      <c r="CE750" s="35">
        <f t="shared" ca="1" si="248"/>
        <v>0</v>
      </c>
      <c r="CF750" s="35">
        <f t="shared" ca="1" si="247"/>
        <v>0</v>
      </c>
      <c r="CG750" s="35">
        <f t="shared" ca="1" si="244"/>
        <v>0</v>
      </c>
      <c r="CH750" s="35">
        <f t="shared" ca="1" si="244"/>
        <v>0</v>
      </c>
      <c r="CI750" s="35">
        <f t="shared" ca="1" si="244"/>
        <v>0</v>
      </c>
      <c r="CJ750" s="35">
        <f t="shared" ca="1" si="244"/>
        <v>0</v>
      </c>
      <c r="CK750" s="35">
        <f t="shared" ca="1" si="244"/>
        <v>0</v>
      </c>
      <c r="CL750" s="35">
        <f t="shared" ca="1" si="250"/>
        <v>0</v>
      </c>
      <c r="CM750" s="35">
        <f t="shared" ca="1" si="250"/>
        <v>0</v>
      </c>
      <c r="CN750" s="35">
        <f t="shared" ca="1" si="250"/>
        <v>0</v>
      </c>
      <c r="CO750" s="35">
        <f t="shared" ca="1" si="250"/>
        <v>0</v>
      </c>
      <c r="CP750" s="35">
        <f t="shared" ca="1" si="250"/>
        <v>0</v>
      </c>
      <c r="CQ750" s="35">
        <f t="shared" ca="1" si="250"/>
        <v>0</v>
      </c>
      <c r="CR750" s="35">
        <f t="shared" ca="1" si="250"/>
        <v>0</v>
      </c>
      <c r="CS750" s="35">
        <f t="shared" ca="1" si="250"/>
        <v>0</v>
      </c>
      <c r="CT750" s="35">
        <f t="shared" ca="1" si="250"/>
        <v>0</v>
      </c>
      <c r="CU750" s="35">
        <f t="shared" ca="1" si="250"/>
        <v>0</v>
      </c>
      <c r="CV750" s="35">
        <f t="shared" ca="1" si="250"/>
        <v>0</v>
      </c>
      <c r="CW750" s="38">
        <f t="shared" ca="1" si="249"/>
        <v>0</v>
      </c>
      <c r="CX750" s="38">
        <f t="shared" ca="1" si="246"/>
        <v>0</v>
      </c>
      <c r="CY750" s="38">
        <f t="shared" ca="1" si="246"/>
        <v>0</v>
      </c>
      <c r="CZ750" s="39">
        <f t="shared" ca="1" si="246"/>
        <v>0</v>
      </c>
      <c r="DA750" s="35"/>
    </row>
    <row r="751" spans="4:105" x14ac:dyDescent="0.3">
      <c r="D751" s="19"/>
      <c r="E751" s="19"/>
      <c r="F751" s="21"/>
      <c r="G751" s="21"/>
      <c r="H751" s="21"/>
      <c r="I751" s="19"/>
      <c r="J751" s="19"/>
      <c r="K751" s="21"/>
      <c r="L751" s="21"/>
      <c r="M751" s="22"/>
      <c r="N751" s="22"/>
      <c r="O751" s="19"/>
      <c r="P751" s="21"/>
      <c r="Q751" s="62" t="str">
        <f>'Cutting Rules'!AD751</f>
        <v>0------------</v>
      </c>
      <c r="R751" s="23"/>
      <c r="S751" s="24"/>
      <c r="T751" s="78" t="s">
        <v>547</v>
      </c>
      <c r="U751" s="19"/>
      <c r="V751" s="25"/>
      <c r="W751" s="26"/>
      <c r="X751" s="27"/>
      <c r="Y751" s="47"/>
      <c r="Z751" s="121" t="str">
        <f>IFERROR(VLOOKUP(E751,[1]route!$E$3:$BL$10005,59,0),"")&amp;IFERROR(VLOOKUP(E751,[1]route!$E$3:$BL$10005,60,0),"")</f>
        <v/>
      </c>
      <c r="AA751" s="28">
        <f t="shared" si="240"/>
        <v>0</v>
      </c>
      <c r="AB751" s="77">
        <f t="shared" si="241"/>
        <v>0</v>
      </c>
      <c r="AC751" s="4">
        <f t="shared" si="239"/>
        <v>1</v>
      </c>
      <c r="AD751" s="29">
        <v>0</v>
      </c>
      <c r="AE751" s="30">
        <f ca="1">SUMIF([1]route!$E$3:$E$10005,E751,[1]!Table1[1])</f>
        <v>0</v>
      </c>
      <c r="AF751" s="30">
        <f ca="1">SUMIF([1]route!$E$3:$E$10005,E751,[1]!Table1[2])</f>
        <v>0</v>
      </c>
      <c r="AG751" s="30">
        <f ca="1">SUMIF([1]route!$E$3:$E$10005,E751,[1]!Table1[3])</f>
        <v>0</v>
      </c>
      <c r="AH751" s="30">
        <f ca="1">SUMIF([1]route!$E$3:$E$10005,E751,[1]!Table1[4])</f>
        <v>0</v>
      </c>
      <c r="AI751" s="30">
        <f ca="1">SUMIF([1]route!$E$3:$E$10005,E751,[1]!Table1[5])</f>
        <v>0</v>
      </c>
      <c r="AJ751" s="30">
        <f ca="1">SUMIF([1]route!$E$3:$E$10005,E751,[1]!Table1[6])</f>
        <v>0</v>
      </c>
      <c r="AK751" s="30">
        <f ca="1">SUMIF([1]route!$E$3:$E$10005,E751,[1]!Table1[7])</f>
        <v>0</v>
      </c>
      <c r="AL751" s="30">
        <f ca="1">SUMIF([1]route!$E$3:$E$10005,E751,[1]!Table1[8])</f>
        <v>0</v>
      </c>
      <c r="AM751" s="30">
        <f ca="1">SUMIF([1]route!$E$3:$E$10005,E751,[1]!Table1[9])</f>
        <v>0</v>
      </c>
      <c r="AN751" s="30">
        <f ca="1">SUMIF([1]route!$E$3:$E$10005,E751,[1]!Table1[10])</f>
        <v>0</v>
      </c>
      <c r="AO751" s="30">
        <f ca="1">SUMIF([1]route!$E$3:$E$10005,E751,[1]!Table1[11])</f>
        <v>0</v>
      </c>
      <c r="AP751" s="30">
        <f ca="1">SUMIF([1]route!$E$3:$E$10005,E751,[1]!Table1[12])</f>
        <v>0</v>
      </c>
      <c r="AQ751" s="30">
        <f ca="1">SUMIF([1]route!$E$3:$E$10005,E751,[1]!Table1[13])</f>
        <v>0</v>
      </c>
      <c r="AR751" s="30">
        <f ca="1">SUMIF([1]route!$E$3:$E$10005,E751,[1]!Table1[14])</f>
        <v>0</v>
      </c>
      <c r="AS751" s="30">
        <f ca="1">SUMIF([1]route!$E$3:$E$10005,E751,[1]!Table1[15])</f>
        <v>0</v>
      </c>
      <c r="AT751" s="30">
        <f ca="1">SUMIF([1]route!$E$3:$E$10005,E751,[1]!Table1[16])</f>
        <v>0</v>
      </c>
      <c r="AU751" s="30">
        <f ca="1">SUMIF([1]route!$E$3:$E$10005,E751,[1]!Table1[17])</f>
        <v>0</v>
      </c>
      <c r="AV751" s="30">
        <f ca="1">SUMIF([1]route!$E$3:$E$10005,E751,[1]!Table1[18])</f>
        <v>0</v>
      </c>
      <c r="AW751" s="30">
        <f ca="1">SUMIF([1]route!$E$3:$E$10005,E751,[1]!Table1[19])</f>
        <v>0</v>
      </c>
      <c r="AX751" s="30">
        <f ca="1">SUMIF([1]route!$E$3:$E$10005,E751,[1]!Table1[20])</f>
        <v>0</v>
      </c>
      <c r="AY751" s="30">
        <f ca="1">SUMIF([1]route!$E$3:$E$10005,E751,[1]!Table1[21])</f>
        <v>0</v>
      </c>
      <c r="AZ751" s="30">
        <f ca="1">SUMIF([1]route!$E$3:$E$10005,E751,[1]!Table1[22])</f>
        <v>0</v>
      </c>
      <c r="BA751" s="30">
        <f ca="1">SUMIF([1]route!$E$3:$E$10005,E751,[1]!Table1[23])</f>
        <v>0</v>
      </c>
      <c r="BB751" s="30">
        <f ca="1">SUMIF([1]route!$E$3:$E$10005,E751,[1]!Table1[24])</f>
        <v>0</v>
      </c>
      <c r="BC751" s="30">
        <f ca="1">SUMIF([1]route!$E$3:$E$10005,E751,[1]!Table1[25])</f>
        <v>0</v>
      </c>
      <c r="BD751" s="30">
        <f ca="1">SUMIF([1]route!$E$3:$E$10005,E751,[1]!Table1[26])</f>
        <v>0</v>
      </c>
      <c r="BE751" s="30">
        <f ca="1">SUMIF([1]route!$E$3:$E$10005,E751,[1]!Table1[27])</f>
        <v>0</v>
      </c>
      <c r="BF751" s="30">
        <f ca="1">SUMIF([1]route!$E$3:$E$10005,E751,[1]!Table1[28])</f>
        <v>0</v>
      </c>
      <c r="BG751" s="30">
        <f ca="1">SUMIF([1]route!$E$3:$E$10005,E751,[1]!Table1[29])</f>
        <v>0</v>
      </c>
      <c r="BH751" s="30">
        <f ca="1">SUMIF([1]route!$E$3:$E$10005,E751,[1]!Table1[30])</f>
        <v>0</v>
      </c>
      <c r="BI751" s="30">
        <f ca="1">SUMIF([1]route!$E$3:$E$10005,E751,[1]!Table1[31])</f>
        <v>0</v>
      </c>
      <c r="BJ751" s="30">
        <f ca="1">SUMIF([1]route!$E$3:$E$10005,E751,[1]!Table1[Remain PO])</f>
        <v>0</v>
      </c>
      <c r="BK751" s="31">
        <f ca="1">SUMIF([1]route!$E$3:$E$10005,E751,[1]!Table1[N+1])</f>
        <v>0</v>
      </c>
      <c r="BL751" s="31">
        <f ca="1">SUMIF([1]route!$E$3:$E$10005,E751,[1]!Table1[N+2])</f>
        <v>0</v>
      </c>
      <c r="BM751" s="31">
        <f ca="1">SUMIF([1]route!$E$3:$E$10005,E751,[1]!Table1[N+3])</f>
        <v>0</v>
      </c>
      <c r="BN751" s="32">
        <f ca="1">SUMIF([1]route!$E$3:$E$10005,E751,[1]!Table1[N+4])</f>
        <v>0</v>
      </c>
      <c r="BP751" s="37">
        <f t="shared" si="242"/>
        <v>0</v>
      </c>
      <c r="BQ751" s="35">
        <f t="shared" ca="1" si="248"/>
        <v>0</v>
      </c>
      <c r="BR751" s="35">
        <f t="shared" ca="1" si="248"/>
        <v>0</v>
      </c>
      <c r="BS751" s="35">
        <f t="shared" ca="1" si="248"/>
        <v>0</v>
      </c>
      <c r="BT751" s="35">
        <f t="shared" ca="1" si="248"/>
        <v>0</v>
      </c>
      <c r="BU751" s="35">
        <f t="shared" ca="1" si="248"/>
        <v>0</v>
      </c>
      <c r="BV751" s="35">
        <f t="shared" ca="1" si="248"/>
        <v>0</v>
      </c>
      <c r="BW751" s="35">
        <f t="shared" ca="1" si="248"/>
        <v>0</v>
      </c>
      <c r="BX751" s="35">
        <f t="shared" ca="1" si="248"/>
        <v>0</v>
      </c>
      <c r="BY751" s="35">
        <f t="shared" ca="1" si="248"/>
        <v>0</v>
      </c>
      <c r="BZ751" s="35">
        <f t="shared" ca="1" si="248"/>
        <v>0</v>
      </c>
      <c r="CA751" s="35">
        <f t="shared" ca="1" si="248"/>
        <v>0</v>
      </c>
      <c r="CB751" s="35">
        <f t="shared" ca="1" si="248"/>
        <v>0</v>
      </c>
      <c r="CC751" s="35">
        <f t="shared" ca="1" si="248"/>
        <v>0</v>
      </c>
      <c r="CD751" s="35">
        <f t="shared" ca="1" si="248"/>
        <v>0</v>
      </c>
      <c r="CE751" s="35">
        <f t="shared" ca="1" si="248"/>
        <v>0</v>
      </c>
      <c r="CF751" s="35">
        <f t="shared" ca="1" si="247"/>
        <v>0</v>
      </c>
      <c r="CG751" s="35">
        <f t="shared" ca="1" si="244"/>
        <v>0</v>
      </c>
      <c r="CH751" s="35">
        <f t="shared" ca="1" si="244"/>
        <v>0</v>
      </c>
      <c r="CI751" s="35">
        <f t="shared" ca="1" si="244"/>
        <v>0</v>
      </c>
      <c r="CJ751" s="35">
        <f t="shared" ca="1" si="244"/>
        <v>0</v>
      </c>
      <c r="CK751" s="35">
        <f t="shared" ca="1" si="244"/>
        <v>0</v>
      </c>
      <c r="CL751" s="35">
        <f t="shared" ca="1" si="250"/>
        <v>0</v>
      </c>
      <c r="CM751" s="35">
        <f t="shared" ca="1" si="250"/>
        <v>0</v>
      </c>
      <c r="CN751" s="35">
        <f t="shared" ca="1" si="250"/>
        <v>0</v>
      </c>
      <c r="CO751" s="35">
        <f t="shared" ca="1" si="250"/>
        <v>0</v>
      </c>
      <c r="CP751" s="35">
        <f t="shared" ca="1" si="250"/>
        <v>0</v>
      </c>
      <c r="CQ751" s="35">
        <f t="shared" ca="1" si="250"/>
        <v>0</v>
      </c>
      <c r="CR751" s="35">
        <f t="shared" ca="1" si="250"/>
        <v>0</v>
      </c>
      <c r="CS751" s="35">
        <f t="shared" ca="1" si="250"/>
        <v>0</v>
      </c>
      <c r="CT751" s="35">
        <f t="shared" ca="1" si="250"/>
        <v>0</v>
      </c>
      <c r="CU751" s="35">
        <f t="shared" ca="1" si="250"/>
        <v>0</v>
      </c>
      <c r="CV751" s="35">
        <f t="shared" ca="1" si="250"/>
        <v>0</v>
      </c>
      <c r="CW751" s="38">
        <f t="shared" ca="1" si="249"/>
        <v>0</v>
      </c>
      <c r="CX751" s="38">
        <f t="shared" ca="1" si="246"/>
        <v>0</v>
      </c>
      <c r="CY751" s="38">
        <f t="shared" ca="1" si="246"/>
        <v>0</v>
      </c>
      <c r="CZ751" s="39">
        <f t="shared" ca="1" si="246"/>
        <v>0</v>
      </c>
      <c r="DA751" s="35"/>
    </row>
    <row r="752" spans="4:105" x14ac:dyDescent="0.3">
      <c r="D752" s="19"/>
      <c r="E752" s="19"/>
      <c r="F752" s="21"/>
      <c r="G752" s="21"/>
      <c r="H752" s="21"/>
      <c r="I752" s="19"/>
      <c r="J752" s="19"/>
      <c r="K752" s="21"/>
      <c r="L752" s="21"/>
      <c r="M752" s="22"/>
      <c r="N752" s="22"/>
      <c r="O752" s="19"/>
      <c r="P752" s="21"/>
      <c r="Q752" s="62" t="str">
        <f>'Cutting Rules'!AD752</f>
        <v>0------------</v>
      </c>
      <c r="R752" s="23"/>
      <c r="S752" s="24"/>
      <c r="T752" s="78" t="s">
        <v>547</v>
      </c>
      <c r="U752" s="19"/>
      <c r="V752" s="25"/>
      <c r="W752" s="26"/>
      <c r="X752" s="27"/>
      <c r="Y752" s="47"/>
      <c r="Z752" s="121" t="str">
        <f>IFERROR(VLOOKUP(E752,[1]route!$E$3:$BL$10005,59,0),"")&amp;IFERROR(VLOOKUP(E752,[1]route!$E$3:$BL$10005,60,0),"")</f>
        <v/>
      </c>
      <c r="AA752" s="28">
        <f t="shared" si="240"/>
        <v>0</v>
      </c>
      <c r="AB752" s="77">
        <f t="shared" si="241"/>
        <v>0</v>
      </c>
      <c r="AC752" s="4">
        <f t="shared" si="239"/>
        <v>1</v>
      </c>
      <c r="AD752" s="29">
        <v>0</v>
      </c>
      <c r="AE752" s="30">
        <f ca="1">SUMIF([1]route!$E$3:$E$10005,E752,[1]!Table1[1])</f>
        <v>0</v>
      </c>
      <c r="AF752" s="30">
        <f ca="1">SUMIF([1]route!$E$3:$E$10005,E752,[1]!Table1[2])</f>
        <v>0</v>
      </c>
      <c r="AG752" s="30">
        <f ca="1">SUMIF([1]route!$E$3:$E$10005,E752,[1]!Table1[3])</f>
        <v>0</v>
      </c>
      <c r="AH752" s="30">
        <f ca="1">SUMIF([1]route!$E$3:$E$10005,E752,[1]!Table1[4])</f>
        <v>0</v>
      </c>
      <c r="AI752" s="30">
        <f ca="1">SUMIF([1]route!$E$3:$E$10005,E752,[1]!Table1[5])</f>
        <v>0</v>
      </c>
      <c r="AJ752" s="30">
        <f ca="1">SUMIF([1]route!$E$3:$E$10005,E752,[1]!Table1[6])</f>
        <v>0</v>
      </c>
      <c r="AK752" s="30">
        <f ca="1">SUMIF([1]route!$E$3:$E$10005,E752,[1]!Table1[7])</f>
        <v>0</v>
      </c>
      <c r="AL752" s="30">
        <f ca="1">SUMIF([1]route!$E$3:$E$10005,E752,[1]!Table1[8])</f>
        <v>0</v>
      </c>
      <c r="AM752" s="30">
        <f ca="1">SUMIF([1]route!$E$3:$E$10005,E752,[1]!Table1[9])</f>
        <v>0</v>
      </c>
      <c r="AN752" s="30">
        <f ca="1">SUMIF([1]route!$E$3:$E$10005,E752,[1]!Table1[10])</f>
        <v>0</v>
      </c>
      <c r="AO752" s="30">
        <f ca="1">SUMIF([1]route!$E$3:$E$10005,E752,[1]!Table1[11])</f>
        <v>0</v>
      </c>
      <c r="AP752" s="30">
        <f ca="1">SUMIF([1]route!$E$3:$E$10005,E752,[1]!Table1[12])</f>
        <v>0</v>
      </c>
      <c r="AQ752" s="30">
        <f ca="1">SUMIF([1]route!$E$3:$E$10005,E752,[1]!Table1[13])</f>
        <v>0</v>
      </c>
      <c r="AR752" s="30">
        <f ca="1">SUMIF([1]route!$E$3:$E$10005,E752,[1]!Table1[14])</f>
        <v>0</v>
      </c>
      <c r="AS752" s="30">
        <f ca="1">SUMIF([1]route!$E$3:$E$10005,E752,[1]!Table1[15])</f>
        <v>0</v>
      </c>
      <c r="AT752" s="30">
        <f ca="1">SUMIF([1]route!$E$3:$E$10005,E752,[1]!Table1[16])</f>
        <v>0</v>
      </c>
      <c r="AU752" s="30">
        <f ca="1">SUMIF([1]route!$E$3:$E$10005,E752,[1]!Table1[17])</f>
        <v>0</v>
      </c>
      <c r="AV752" s="30">
        <f ca="1">SUMIF([1]route!$E$3:$E$10005,E752,[1]!Table1[18])</f>
        <v>0</v>
      </c>
      <c r="AW752" s="30">
        <f ca="1">SUMIF([1]route!$E$3:$E$10005,E752,[1]!Table1[19])</f>
        <v>0</v>
      </c>
      <c r="AX752" s="30">
        <f ca="1">SUMIF([1]route!$E$3:$E$10005,E752,[1]!Table1[20])</f>
        <v>0</v>
      </c>
      <c r="AY752" s="30">
        <f ca="1">SUMIF([1]route!$E$3:$E$10005,E752,[1]!Table1[21])</f>
        <v>0</v>
      </c>
      <c r="AZ752" s="30">
        <f ca="1">SUMIF([1]route!$E$3:$E$10005,E752,[1]!Table1[22])</f>
        <v>0</v>
      </c>
      <c r="BA752" s="30">
        <f ca="1">SUMIF([1]route!$E$3:$E$10005,E752,[1]!Table1[23])</f>
        <v>0</v>
      </c>
      <c r="BB752" s="30">
        <f ca="1">SUMIF([1]route!$E$3:$E$10005,E752,[1]!Table1[24])</f>
        <v>0</v>
      </c>
      <c r="BC752" s="30">
        <f ca="1">SUMIF([1]route!$E$3:$E$10005,E752,[1]!Table1[25])</f>
        <v>0</v>
      </c>
      <c r="BD752" s="30">
        <f ca="1">SUMIF([1]route!$E$3:$E$10005,E752,[1]!Table1[26])</f>
        <v>0</v>
      </c>
      <c r="BE752" s="30">
        <f ca="1">SUMIF([1]route!$E$3:$E$10005,E752,[1]!Table1[27])</f>
        <v>0</v>
      </c>
      <c r="BF752" s="30">
        <f ca="1">SUMIF([1]route!$E$3:$E$10005,E752,[1]!Table1[28])</f>
        <v>0</v>
      </c>
      <c r="BG752" s="30">
        <f ca="1">SUMIF([1]route!$E$3:$E$10005,E752,[1]!Table1[29])</f>
        <v>0</v>
      </c>
      <c r="BH752" s="30">
        <f ca="1">SUMIF([1]route!$E$3:$E$10005,E752,[1]!Table1[30])</f>
        <v>0</v>
      </c>
      <c r="BI752" s="30">
        <f ca="1">SUMIF([1]route!$E$3:$E$10005,E752,[1]!Table1[31])</f>
        <v>0</v>
      </c>
      <c r="BJ752" s="30">
        <f ca="1">SUMIF([1]route!$E$3:$E$10005,E752,[1]!Table1[Remain PO])</f>
        <v>0</v>
      </c>
      <c r="BK752" s="31">
        <f ca="1">SUMIF([1]route!$E$3:$E$10005,E752,[1]!Table1[N+1])</f>
        <v>0</v>
      </c>
      <c r="BL752" s="31">
        <f ca="1">SUMIF([1]route!$E$3:$E$10005,E752,[1]!Table1[N+2])</f>
        <v>0</v>
      </c>
      <c r="BM752" s="31">
        <f ca="1">SUMIF([1]route!$E$3:$E$10005,E752,[1]!Table1[N+3])</f>
        <v>0</v>
      </c>
      <c r="BN752" s="32">
        <f ca="1">SUMIF([1]route!$E$3:$E$10005,E752,[1]!Table1[N+4])</f>
        <v>0</v>
      </c>
      <c r="BP752" s="37">
        <f t="shared" si="242"/>
        <v>0</v>
      </c>
      <c r="BQ752" s="35">
        <f t="shared" ca="1" si="248"/>
        <v>0</v>
      </c>
      <c r="BR752" s="35">
        <f t="shared" ca="1" si="248"/>
        <v>0</v>
      </c>
      <c r="BS752" s="35">
        <f t="shared" ca="1" si="248"/>
        <v>0</v>
      </c>
      <c r="BT752" s="35">
        <f t="shared" ca="1" si="248"/>
        <v>0</v>
      </c>
      <c r="BU752" s="35">
        <f t="shared" ca="1" si="248"/>
        <v>0</v>
      </c>
      <c r="BV752" s="35">
        <f t="shared" ca="1" si="248"/>
        <v>0</v>
      </c>
      <c r="BW752" s="35">
        <f t="shared" ca="1" si="248"/>
        <v>0</v>
      </c>
      <c r="BX752" s="35">
        <f t="shared" ca="1" si="248"/>
        <v>0</v>
      </c>
      <c r="BY752" s="35">
        <f t="shared" ca="1" si="248"/>
        <v>0</v>
      </c>
      <c r="BZ752" s="35">
        <f t="shared" ca="1" si="248"/>
        <v>0</v>
      </c>
      <c r="CA752" s="35">
        <f t="shared" ca="1" si="248"/>
        <v>0</v>
      </c>
      <c r="CB752" s="35">
        <f t="shared" ca="1" si="248"/>
        <v>0</v>
      </c>
      <c r="CC752" s="35">
        <f t="shared" ca="1" si="248"/>
        <v>0</v>
      </c>
      <c r="CD752" s="35">
        <f t="shared" ca="1" si="248"/>
        <v>0</v>
      </c>
      <c r="CE752" s="35">
        <f t="shared" ca="1" si="248"/>
        <v>0</v>
      </c>
      <c r="CF752" s="35">
        <f t="shared" ca="1" si="247"/>
        <v>0</v>
      </c>
      <c r="CG752" s="35">
        <f t="shared" ca="1" si="244"/>
        <v>0</v>
      </c>
      <c r="CH752" s="35">
        <f t="shared" ca="1" si="244"/>
        <v>0</v>
      </c>
      <c r="CI752" s="35">
        <f t="shared" ca="1" si="244"/>
        <v>0</v>
      </c>
      <c r="CJ752" s="35">
        <f t="shared" ca="1" si="244"/>
        <v>0</v>
      </c>
      <c r="CK752" s="35">
        <f t="shared" ca="1" si="244"/>
        <v>0</v>
      </c>
      <c r="CL752" s="35">
        <f t="shared" ca="1" si="250"/>
        <v>0</v>
      </c>
      <c r="CM752" s="35">
        <f t="shared" ca="1" si="250"/>
        <v>0</v>
      </c>
      <c r="CN752" s="35">
        <f t="shared" ca="1" si="250"/>
        <v>0</v>
      </c>
      <c r="CO752" s="35">
        <f t="shared" ca="1" si="250"/>
        <v>0</v>
      </c>
      <c r="CP752" s="35">
        <f t="shared" ca="1" si="250"/>
        <v>0</v>
      </c>
      <c r="CQ752" s="35">
        <f t="shared" ca="1" si="250"/>
        <v>0</v>
      </c>
      <c r="CR752" s="35">
        <f t="shared" ca="1" si="250"/>
        <v>0</v>
      </c>
      <c r="CS752" s="35">
        <f t="shared" ca="1" si="250"/>
        <v>0</v>
      </c>
      <c r="CT752" s="35">
        <f t="shared" ca="1" si="250"/>
        <v>0</v>
      </c>
      <c r="CU752" s="35">
        <f t="shared" ca="1" si="250"/>
        <v>0</v>
      </c>
      <c r="CV752" s="35">
        <f t="shared" ca="1" si="250"/>
        <v>0</v>
      </c>
      <c r="CW752" s="38">
        <f t="shared" ca="1" si="249"/>
        <v>0</v>
      </c>
      <c r="CX752" s="38">
        <f t="shared" ca="1" si="246"/>
        <v>0</v>
      </c>
      <c r="CY752" s="38">
        <f t="shared" ca="1" si="246"/>
        <v>0</v>
      </c>
      <c r="CZ752" s="39">
        <f t="shared" ca="1" si="246"/>
        <v>0</v>
      </c>
      <c r="DA752" s="35"/>
    </row>
    <row r="753" spans="4:105" x14ac:dyDescent="0.3">
      <c r="D753" s="19"/>
      <c r="E753" s="19"/>
      <c r="F753" s="21"/>
      <c r="G753" s="21"/>
      <c r="H753" s="21"/>
      <c r="I753" s="19"/>
      <c r="J753" s="19"/>
      <c r="K753" s="21"/>
      <c r="L753" s="21"/>
      <c r="M753" s="22"/>
      <c r="N753" s="22"/>
      <c r="O753" s="19"/>
      <c r="P753" s="21"/>
      <c r="Q753" s="62" t="str">
        <f>'Cutting Rules'!AD753</f>
        <v>0------------</v>
      </c>
      <c r="R753" s="23"/>
      <c r="S753" s="24"/>
      <c r="T753" s="78" t="s">
        <v>547</v>
      </c>
      <c r="U753" s="19"/>
      <c r="V753" s="25"/>
      <c r="W753" s="26"/>
      <c r="X753" s="27"/>
      <c r="Y753" s="47"/>
      <c r="Z753" s="121" t="str">
        <f>IFERROR(VLOOKUP(E753,[1]route!$E$3:$BL$10005,59,0),"")&amp;IFERROR(VLOOKUP(E753,[1]route!$E$3:$BL$10005,60,0),"")</f>
        <v/>
      </c>
      <c r="AA753" s="28">
        <f t="shared" si="240"/>
        <v>0</v>
      </c>
      <c r="AB753" s="77">
        <f t="shared" si="241"/>
        <v>0</v>
      </c>
      <c r="AC753" s="4">
        <f t="shared" si="239"/>
        <v>1</v>
      </c>
      <c r="AD753" s="29">
        <v>0</v>
      </c>
      <c r="AE753" s="30">
        <f ca="1">SUMIF([1]route!$E$3:$E$10005,E753,[1]!Table1[1])</f>
        <v>0</v>
      </c>
      <c r="AF753" s="30">
        <f ca="1">SUMIF([1]route!$E$3:$E$10005,E753,[1]!Table1[2])</f>
        <v>0</v>
      </c>
      <c r="AG753" s="30">
        <f ca="1">SUMIF([1]route!$E$3:$E$10005,E753,[1]!Table1[3])</f>
        <v>0</v>
      </c>
      <c r="AH753" s="30">
        <f ca="1">SUMIF([1]route!$E$3:$E$10005,E753,[1]!Table1[4])</f>
        <v>0</v>
      </c>
      <c r="AI753" s="30">
        <f ca="1">SUMIF([1]route!$E$3:$E$10005,E753,[1]!Table1[5])</f>
        <v>0</v>
      </c>
      <c r="AJ753" s="30">
        <f ca="1">SUMIF([1]route!$E$3:$E$10005,E753,[1]!Table1[6])</f>
        <v>0</v>
      </c>
      <c r="AK753" s="30">
        <f ca="1">SUMIF([1]route!$E$3:$E$10005,E753,[1]!Table1[7])</f>
        <v>0</v>
      </c>
      <c r="AL753" s="30">
        <f ca="1">SUMIF([1]route!$E$3:$E$10005,E753,[1]!Table1[8])</f>
        <v>0</v>
      </c>
      <c r="AM753" s="30">
        <f ca="1">SUMIF([1]route!$E$3:$E$10005,E753,[1]!Table1[9])</f>
        <v>0</v>
      </c>
      <c r="AN753" s="30">
        <f ca="1">SUMIF([1]route!$E$3:$E$10005,E753,[1]!Table1[10])</f>
        <v>0</v>
      </c>
      <c r="AO753" s="30">
        <f ca="1">SUMIF([1]route!$E$3:$E$10005,E753,[1]!Table1[11])</f>
        <v>0</v>
      </c>
      <c r="AP753" s="30">
        <f ca="1">SUMIF([1]route!$E$3:$E$10005,E753,[1]!Table1[12])</f>
        <v>0</v>
      </c>
      <c r="AQ753" s="30">
        <f ca="1">SUMIF([1]route!$E$3:$E$10005,E753,[1]!Table1[13])</f>
        <v>0</v>
      </c>
      <c r="AR753" s="30">
        <f ca="1">SUMIF([1]route!$E$3:$E$10005,E753,[1]!Table1[14])</f>
        <v>0</v>
      </c>
      <c r="AS753" s="30">
        <f ca="1">SUMIF([1]route!$E$3:$E$10005,E753,[1]!Table1[15])</f>
        <v>0</v>
      </c>
      <c r="AT753" s="30">
        <f ca="1">SUMIF([1]route!$E$3:$E$10005,E753,[1]!Table1[16])</f>
        <v>0</v>
      </c>
      <c r="AU753" s="30">
        <f ca="1">SUMIF([1]route!$E$3:$E$10005,E753,[1]!Table1[17])</f>
        <v>0</v>
      </c>
      <c r="AV753" s="30">
        <f ca="1">SUMIF([1]route!$E$3:$E$10005,E753,[1]!Table1[18])</f>
        <v>0</v>
      </c>
      <c r="AW753" s="30">
        <f ca="1">SUMIF([1]route!$E$3:$E$10005,E753,[1]!Table1[19])</f>
        <v>0</v>
      </c>
      <c r="AX753" s="30">
        <f ca="1">SUMIF([1]route!$E$3:$E$10005,E753,[1]!Table1[20])</f>
        <v>0</v>
      </c>
      <c r="AY753" s="30">
        <f ca="1">SUMIF([1]route!$E$3:$E$10005,E753,[1]!Table1[21])</f>
        <v>0</v>
      </c>
      <c r="AZ753" s="30">
        <f ca="1">SUMIF([1]route!$E$3:$E$10005,E753,[1]!Table1[22])</f>
        <v>0</v>
      </c>
      <c r="BA753" s="30">
        <f ca="1">SUMIF([1]route!$E$3:$E$10005,E753,[1]!Table1[23])</f>
        <v>0</v>
      </c>
      <c r="BB753" s="30">
        <f ca="1">SUMIF([1]route!$E$3:$E$10005,E753,[1]!Table1[24])</f>
        <v>0</v>
      </c>
      <c r="BC753" s="30">
        <f ca="1">SUMIF([1]route!$E$3:$E$10005,E753,[1]!Table1[25])</f>
        <v>0</v>
      </c>
      <c r="BD753" s="30">
        <f ca="1">SUMIF([1]route!$E$3:$E$10005,E753,[1]!Table1[26])</f>
        <v>0</v>
      </c>
      <c r="BE753" s="30">
        <f ca="1">SUMIF([1]route!$E$3:$E$10005,E753,[1]!Table1[27])</f>
        <v>0</v>
      </c>
      <c r="BF753" s="30">
        <f ca="1">SUMIF([1]route!$E$3:$E$10005,E753,[1]!Table1[28])</f>
        <v>0</v>
      </c>
      <c r="BG753" s="30">
        <f ca="1">SUMIF([1]route!$E$3:$E$10005,E753,[1]!Table1[29])</f>
        <v>0</v>
      </c>
      <c r="BH753" s="30">
        <f ca="1">SUMIF([1]route!$E$3:$E$10005,E753,[1]!Table1[30])</f>
        <v>0</v>
      </c>
      <c r="BI753" s="30">
        <f ca="1">SUMIF([1]route!$E$3:$E$10005,E753,[1]!Table1[31])</f>
        <v>0</v>
      </c>
      <c r="BJ753" s="30">
        <f ca="1">SUMIF([1]route!$E$3:$E$10005,E753,[1]!Table1[Remain PO])</f>
        <v>0</v>
      </c>
      <c r="BK753" s="31">
        <f ca="1">SUMIF([1]route!$E$3:$E$10005,E753,[1]!Table1[N+1])</f>
        <v>0</v>
      </c>
      <c r="BL753" s="31">
        <f ca="1">SUMIF([1]route!$E$3:$E$10005,E753,[1]!Table1[N+2])</f>
        <v>0</v>
      </c>
      <c r="BM753" s="31">
        <f ca="1">SUMIF([1]route!$E$3:$E$10005,E753,[1]!Table1[N+3])</f>
        <v>0</v>
      </c>
      <c r="BN753" s="32">
        <f ca="1">SUMIF([1]route!$E$3:$E$10005,E753,[1]!Table1[N+4])</f>
        <v>0</v>
      </c>
      <c r="BP753" s="37">
        <f t="shared" si="242"/>
        <v>0</v>
      </c>
      <c r="BQ753" s="35">
        <f t="shared" ca="1" si="248"/>
        <v>0</v>
      </c>
      <c r="BR753" s="35">
        <f t="shared" ca="1" si="248"/>
        <v>0</v>
      </c>
      <c r="BS753" s="35">
        <f t="shared" ca="1" si="248"/>
        <v>0</v>
      </c>
      <c r="BT753" s="35">
        <f t="shared" ca="1" si="248"/>
        <v>0</v>
      </c>
      <c r="BU753" s="35">
        <f t="shared" ca="1" si="248"/>
        <v>0</v>
      </c>
      <c r="BV753" s="35">
        <f t="shared" ca="1" si="248"/>
        <v>0</v>
      </c>
      <c r="BW753" s="35">
        <f t="shared" ca="1" si="248"/>
        <v>0</v>
      </c>
      <c r="BX753" s="35">
        <f t="shared" ca="1" si="248"/>
        <v>0</v>
      </c>
      <c r="BY753" s="35">
        <f t="shared" ca="1" si="248"/>
        <v>0</v>
      </c>
      <c r="BZ753" s="35">
        <f t="shared" ca="1" si="248"/>
        <v>0</v>
      </c>
      <c r="CA753" s="35">
        <f t="shared" ca="1" si="248"/>
        <v>0</v>
      </c>
      <c r="CB753" s="35">
        <f t="shared" ca="1" si="248"/>
        <v>0</v>
      </c>
      <c r="CC753" s="35">
        <f t="shared" ca="1" si="248"/>
        <v>0</v>
      </c>
      <c r="CD753" s="35">
        <f t="shared" ca="1" si="248"/>
        <v>0</v>
      </c>
      <c r="CE753" s="35">
        <f t="shared" ca="1" si="248"/>
        <v>0</v>
      </c>
      <c r="CF753" s="35">
        <f t="shared" ca="1" si="247"/>
        <v>0</v>
      </c>
      <c r="CG753" s="35">
        <f t="shared" ca="1" si="244"/>
        <v>0</v>
      </c>
      <c r="CH753" s="35">
        <f t="shared" ca="1" si="244"/>
        <v>0</v>
      </c>
      <c r="CI753" s="35">
        <f t="shared" ca="1" si="244"/>
        <v>0</v>
      </c>
      <c r="CJ753" s="35">
        <f t="shared" ca="1" si="244"/>
        <v>0</v>
      </c>
      <c r="CK753" s="35">
        <f t="shared" ca="1" si="244"/>
        <v>0</v>
      </c>
      <c r="CL753" s="35">
        <f t="shared" ca="1" si="250"/>
        <v>0</v>
      </c>
      <c r="CM753" s="35">
        <f t="shared" ca="1" si="250"/>
        <v>0</v>
      </c>
      <c r="CN753" s="35">
        <f t="shared" ca="1" si="250"/>
        <v>0</v>
      </c>
      <c r="CO753" s="35">
        <f t="shared" ca="1" si="250"/>
        <v>0</v>
      </c>
      <c r="CP753" s="35">
        <f t="shared" ca="1" si="250"/>
        <v>0</v>
      </c>
      <c r="CQ753" s="35">
        <f t="shared" ca="1" si="250"/>
        <v>0</v>
      </c>
      <c r="CR753" s="35">
        <f t="shared" ca="1" si="250"/>
        <v>0</v>
      </c>
      <c r="CS753" s="35">
        <f t="shared" ca="1" si="250"/>
        <v>0</v>
      </c>
      <c r="CT753" s="35">
        <f t="shared" ca="1" si="250"/>
        <v>0</v>
      </c>
      <c r="CU753" s="35">
        <f t="shared" ca="1" si="250"/>
        <v>0</v>
      </c>
      <c r="CV753" s="35">
        <f t="shared" ca="1" si="250"/>
        <v>0</v>
      </c>
      <c r="CW753" s="38">
        <f t="shared" ca="1" si="249"/>
        <v>0</v>
      </c>
      <c r="CX753" s="38">
        <f t="shared" ca="1" si="246"/>
        <v>0</v>
      </c>
      <c r="CY753" s="38">
        <f t="shared" ca="1" si="246"/>
        <v>0</v>
      </c>
      <c r="CZ753" s="39">
        <f t="shared" ca="1" si="246"/>
        <v>0</v>
      </c>
      <c r="DA753" s="35"/>
    </row>
    <row r="754" spans="4:105" x14ac:dyDescent="0.3">
      <c r="D754" s="19"/>
      <c r="E754" s="19"/>
      <c r="F754" s="21"/>
      <c r="G754" s="21"/>
      <c r="H754" s="21"/>
      <c r="I754" s="19"/>
      <c r="J754" s="19"/>
      <c r="K754" s="21"/>
      <c r="L754" s="21"/>
      <c r="M754" s="22"/>
      <c r="N754" s="22"/>
      <c r="O754" s="19"/>
      <c r="P754" s="21"/>
      <c r="Q754" s="62" t="str">
        <f>'Cutting Rules'!AD754</f>
        <v>0------------</v>
      </c>
      <c r="R754" s="23"/>
      <c r="S754" s="24"/>
      <c r="T754" s="78" t="s">
        <v>547</v>
      </c>
      <c r="U754" s="19"/>
      <c r="V754" s="25"/>
      <c r="W754" s="26"/>
      <c r="X754" s="27"/>
      <c r="Y754" s="47"/>
      <c r="Z754" s="121" t="str">
        <f>IFERROR(VLOOKUP(E754,[1]route!$E$3:$BL$10005,59,0),"")&amp;IFERROR(VLOOKUP(E754,[1]route!$E$3:$BL$10005,60,0),"")</f>
        <v/>
      </c>
      <c r="AA754" s="28">
        <f t="shared" si="240"/>
        <v>0</v>
      </c>
      <c r="AB754" s="77">
        <f t="shared" si="241"/>
        <v>0</v>
      </c>
      <c r="AC754" s="4">
        <f t="shared" si="239"/>
        <v>1</v>
      </c>
      <c r="AD754" s="29">
        <v>0</v>
      </c>
      <c r="AE754" s="30">
        <f ca="1">SUMIF([1]route!$E$3:$E$10005,E754,[1]!Table1[1])</f>
        <v>0</v>
      </c>
      <c r="AF754" s="30">
        <f ca="1">SUMIF([1]route!$E$3:$E$10005,E754,[1]!Table1[2])</f>
        <v>0</v>
      </c>
      <c r="AG754" s="30">
        <f ca="1">SUMIF([1]route!$E$3:$E$10005,E754,[1]!Table1[3])</f>
        <v>0</v>
      </c>
      <c r="AH754" s="30">
        <f ca="1">SUMIF([1]route!$E$3:$E$10005,E754,[1]!Table1[4])</f>
        <v>0</v>
      </c>
      <c r="AI754" s="30">
        <f ca="1">SUMIF([1]route!$E$3:$E$10005,E754,[1]!Table1[5])</f>
        <v>0</v>
      </c>
      <c r="AJ754" s="30">
        <f ca="1">SUMIF([1]route!$E$3:$E$10005,E754,[1]!Table1[6])</f>
        <v>0</v>
      </c>
      <c r="AK754" s="30">
        <f ca="1">SUMIF([1]route!$E$3:$E$10005,E754,[1]!Table1[7])</f>
        <v>0</v>
      </c>
      <c r="AL754" s="30">
        <f ca="1">SUMIF([1]route!$E$3:$E$10005,E754,[1]!Table1[8])</f>
        <v>0</v>
      </c>
      <c r="AM754" s="30">
        <f ca="1">SUMIF([1]route!$E$3:$E$10005,E754,[1]!Table1[9])</f>
        <v>0</v>
      </c>
      <c r="AN754" s="30">
        <f ca="1">SUMIF([1]route!$E$3:$E$10005,E754,[1]!Table1[10])</f>
        <v>0</v>
      </c>
      <c r="AO754" s="30">
        <f ca="1">SUMIF([1]route!$E$3:$E$10005,E754,[1]!Table1[11])</f>
        <v>0</v>
      </c>
      <c r="AP754" s="30">
        <f ca="1">SUMIF([1]route!$E$3:$E$10005,E754,[1]!Table1[12])</f>
        <v>0</v>
      </c>
      <c r="AQ754" s="30">
        <f ca="1">SUMIF([1]route!$E$3:$E$10005,E754,[1]!Table1[13])</f>
        <v>0</v>
      </c>
      <c r="AR754" s="30">
        <f ca="1">SUMIF([1]route!$E$3:$E$10005,E754,[1]!Table1[14])</f>
        <v>0</v>
      </c>
      <c r="AS754" s="30">
        <f ca="1">SUMIF([1]route!$E$3:$E$10005,E754,[1]!Table1[15])</f>
        <v>0</v>
      </c>
      <c r="AT754" s="30">
        <f ca="1">SUMIF([1]route!$E$3:$E$10005,E754,[1]!Table1[16])</f>
        <v>0</v>
      </c>
      <c r="AU754" s="30">
        <f ca="1">SUMIF([1]route!$E$3:$E$10005,E754,[1]!Table1[17])</f>
        <v>0</v>
      </c>
      <c r="AV754" s="30">
        <f ca="1">SUMIF([1]route!$E$3:$E$10005,E754,[1]!Table1[18])</f>
        <v>0</v>
      </c>
      <c r="AW754" s="30">
        <f ca="1">SUMIF([1]route!$E$3:$E$10005,E754,[1]!Table1[19])</f>
        <v>0</v>
      </c>
      <c r="AX754" s="30">
        <f ca="1">SUMIF([1]route!$E$3:$E$10005,E754,[1]!Table1[20])</f>
        <v>0</v>
      </c>
      <c r="AY754" s="30">
        <f ca="1">SUMIF([1]route!$E$3:$E$10005,E754,[1]!Table1[21])</f>
        <v>0</v>
      </c>
      <c r="AZ754" s="30">
        <f ca="1">SUMIF([1]route!$E$3:$E$10005,E754,[1]!Table1[22])</f>
        <v>0</v>
      </c>
      <c r="BA754" s="30">
        <f ca="1">SUMIF([1]route!$E$3:$E$10005,E754,[1]!Table1[23])</f>
        <v>0</v>
      </c>
      <c r="BB754" s="30">
        <f ca="1">SUMIF([1]route!$E$3:$E$10005,E754,[1]!Table1[24])</f>
        <v>0</v>
      </c>
      <c r="BC754" s="30">
        <f ca="1">SUMIF([1]route!$E$3:$E$10005,E754,[1]!Table1[25])</f>
        <v>0</v>
      </c>
      <c r="BD754" s="30">
        <f ca="1">SUMIF([1]route!$E$3:$E$10005,E754,[1]!Table1[26])</f>
        <v>0</v>
      </c>
      <c r="BE754" s="30">
        <f ca="1">SUMIF([1]route!$E$3:$E$10005,E754,[1]!Table1[27])</f>
        <v>0</v>
      </c>
      <c r="BF754" s="30">
        <f ca="1">SUMIF([1]route!$E$3:$E$10005,E754,[1]!Table1[28])</f>
        <v>0</v>
      </c>
      <c r="BG754" s="30">
        <f ca="1">SUMIF([1]route!$E$3:$E$10005,E754,[1]!Table1[29])</f>
        <v>0</v>
      </c>
      <c r="BH754" s="30">
        <f ca="1">SUMIF([1]route!$E$3:$E$10005,E754,[1]!Table1[30])</f>
        <v>0</v>
      </c>
      <c r="BI754" s="30">
        <f ca="1">SUMIF([1]route!$E$3:$E$10005,E754,[1]!Table1[31])</f>
        <v>0</v>
      </c>
      <c r="BJ754" s="30">
        <f ca="1">SUMIF([1]route!$E$3:$E$10005,E754,[1]!Table1[Remain PO])</f>
        <v>0</v>
      </c>
      <c r="BK754" s="31">
        <f ca="1">SUMIF([1]route!$E$3:$E$10005,E754,[1]!Table1[N+1])</f>
        <v>0</v>
      </c>
      <c r="BL754" s="31">
        <f ca="1">SUMIF([1]route!$E$3:$E$10005,E754,[1]!Table1[N+2])</f>
        <v>0</v>
      </c>
      <c r="BM754" s="31">
        <f ca="1">SUMIF([1]route!$E$3:$E$10005,E754,[1]!Table1[N+3])</f>
        <v>0</v>
      </c>
      <c r="BN754" s="32">
        <f ca="1">SUMIF([1]route!$E$3:$E$10005,E754,[1]!Table1[N+4])</f>
        <v>0</v>
      </c>
      <c r="BP754" s="37">
        <f t="shared" si="242"/>
        <v>0</v>
      </c>
      <c r="BQ754" s="35">
        <f t="shared" ca="1" si="248"/>
        <v>0</v>
      </c>
      <c r="BR754" s="35">
        <f t="shared" ca="1" si="248"/>
        <v>0</v>
      </c>
      <c r="BS754" s="35">
        <f t="shared" ca="1" si="248"/>
        <v>0</v>
      </c>
      <c r="BT754" s="35">
        <f t="shared" ca="1" si="248"/>
        <v>0</v>
      </c>
      <c r="BU754" s="35">
        <f t="shared" ca="1" si="248"/>
        <v>0</v>
      </c>
      <c r="BV754" s="35">
        <f t="shared" ca="1" si="248"/>
        <v>0</v>
      </c>
      <c r="BW754" s="35">
        <f t="shared" ca="1" si="248"/>
        <v>0</v>
      </c>
      <c r="BX754" s="35">
        <f t="shared" ca="1" si="248"/>
        <v>0</v>
      </c>
      <c r="BY754" s="35">
        <f t="shared" ca="1" si="248"/>
        <v>0</v>
      </c>
      <c r="BZ754" s="35">
        <f t="shared" ca="1" si="248"/>
        <v>0</v>
      </c>
      <c r="CA754" s="35">
        <f t="shared" ca="1" si="248"/>
        <v>0</v>
      </c>
      <c r="CB754" s="35">
        <f t="shared" ca="1" si="248"/>
        <v>0</v>
      </c>
      <c r="CC754" s="35">
        <f t="shared" ca="1" si="248"/>
        <v>0</v>
      </c>
      <c r="CD754" s="35">
        <f t="shared" ca="1" si="248"/>
        <v>0</v>
      </c>
      <c r="CE754" s="35">
        <f t="shared" ca="1" si="248"/>
        <v>0</v>
      </c>
      <c r="CF754" s="35">
        <f t="shared" ca="1" si="247"/>
        <v>0</v>
      </c>
      <c r="CG754" s="35">
        <f t="shared" ca="1" si="244"/>
        <v>0</v>
      </c>
      <c r="CH754" s="35">
        <f t="shared" ca="1" si="244"/>
        <v>0</v>
      </c>
      <c r="CI754" s="35">
        <f t="shared" ca="1" si="244"/>
        <v>0</v>
      </c>
      <c r="CJ754" s="35">
        <f t="shared" ca="1" si="244"/>
        <v>0</v>
      </c>
      <c r="CK754" s="35">
        <f t="shared" ca="1" si="244"/>
        <v>0</v>
      </c>
      <c r="CL754" s="35">
        <f t="shared" ca="1" si="250"/>
        <v>0</v>
      </c>
      <c r="CM754" s="35">
        <f t="shared" ca="1" si="250"/>
        <v>0</v>
      </c>
      <c r="CN754" s="35">
        <f t="shared" ca="1" si="250"/>
        <v>0</v>
      </c>
      <c r="CO754" s="35">
        <f t="shared" ca="1" si="250"/>
        <v>0</v>
      </c>
      <c r="CP754" s="35">
        <f t="shared" ca="1" si="250"/>
        <v>0</v>
      </c>
      <c r="CQ754" s="35">
        <f t="shared" ca="1" si="250"/>
        <v>0</v>
      </c>
      <c r="CR754" s="35">
        <f t="shared" ca="1" si="250"/>
        <v>0</v>
      </c>
      <c r="CS754" s="35">
        <f t="shared" ca="1" si="250"/>
        <v>0</v>
      </c>
      <c r="CT754" s="35">
        <f t="shared" ca="1" si="250"/>
        <v>0</v>
      </c>
      <c r="CU754" s="35">
        <f t="shared" ca="1" si="250"/>
        <v>0</v>
      </c>
      <c r="CV754" s="35">
        <f t="shared" ca="1" si="250"/>
        <v>0</v>
      </c>
      <c r="CW754" s="38">
        <f t="shared" ca="1" si="249"/>
        <v>0</v>
      </c>
      <c r="CX754" s="38">
        <f t="shared" ca="1" si="246"/>
        <v>0</v>
      </c>
      <c r="CY754" s="38">
        <f t="shared" ca="1" si="246"/>
        <v>0</v>
      </c>
      <c r="CZ754" s="39">
        <f t="shared" ca="1" si="246"/>
        <v>0</v>
      </c>
      <c r="DA754" s="35"/>
    </row>
    <row r="755" spans="4:105" x14ac:dyDescent="0.3">
      <c r="D755" s="19"/>
      <c r="E755" s="19"/>
      <c r="F755" s="21"/>
      <c r="G755" s="21"/>
      <c r="H755" s="21"/>
      <c r="I755" s="19"/>
      <c r="J755" s="19"/>
      <c r="K755" s="21"/>
      <c r="L755" s="21"/>
      <c r="M755" s="22"/>
      <c r="N755" s="22"/>
      <c r="O755" s="19"/>
      <c r="P755" s="21"/>
      <c r="Q755" s="62" t="str">
        <f>'Cutting Rules'!AD755</f>
        <v>0------------</v>
      </c>
      <c r="R755" s="23"/>
      <c r="S755" s="24"/>
      <c r="T755" s="78" t="s">
        <v>547</v>
      </c>
      <c r="U755" s="19"/>
      <c r="V755" s="25"/>
      <c r="W755" s="26"/>
      <c r="X755" s="27"/>
      <c r="Y755" s="47"/>
      <c r="Z755" s="121" t="str">
        <f>IFERROR(VLOOKUP(E755,[1]route!$E$3:$BL$10005,59,0),"")&amp;IFERROR(VLOOKUP(E755,[1]route!$E$3:$BL$10005,60,0),"")</f>
        <v/>
      </c>
      <c r="AA755" s="28">
        <f t="shared" si="240"/>
        <v>0</v>
      </c>
      <c r="AB755" s="77">
        <f t="shared" si="241"/>
        <v>0</v>
      </c>
      <c r="AC755" s="4">
        <f t="shared" si="239"/>
        <v>1</v>
      </c>
      <c r="AD755" s="29">
        <v>0</v>
      </c>
      <c r="AE755" s="30">
        <f ca="1">SUMIF([1]route!$E$3:$E$10005,E755,[1]!Table1[1])</f>
        <v>0</v>
      </c>
      <c r="AF755" s="30">
        <f ca="1">SUMIF([1]route!$E$3:$E$10005,E755,[1]!Table1[2])</f>
        <v>0</v>
      </c>
      <c r="AG755" s="30">
        <f ca="1">SUMIF([1]route!$E$3:$E$10005,E755,[1]!Table1[3])</f>
        <v>0</v>
      </c>
      <c r="AH755" s="30">
        <f ca="1">SUMIF([1]route!$E$3:$E$10005,E755,[1]!Table1[4])</f>
        <v>0</v>
      </c>
      <c r="AI755" s="30">
        <f ca="1">SUMIF([1]route!$E$3:$E$10005,E755,[1]!Table1[5])</f>
        <v>0</v>
      </c>
      <c r="AJ755" s="30">
        <f ca="1">SUMIF([1]route!$E$3:$E$10005,E755,[1]!Table1[6])</f>
        <v>0</v>
      </c>
      <c r="AK755" s="30">
        <f ca="1">SUMIF([1]route!$E$3:$E$10005,E755,[1]!Table1[7])</f>
        <v>0</v>
      </c>
      <c r="AL755" s="30">
        <f ca="1">SUMIF([1]route!$E$3:$E$10005,E755,[1]!Table1[8])</f>
        <v>0</v>
      </c>
      <c r="AM755" s="30">
        <f ca="1">SUMIF([1]route!$E$3:$E$10005,E755,[1]!Table1[9])</f>
        <v>0</v>
      </c>
      <c r="AN755" s="30">
        <f ca="1">SUMIF([1]route!$E$3:$E$10005,E755,[1]!Table1[10])</f>
        <v>0</v>
      </c>
      <c r="AO755" s="30">
        <f ca="1">SUMIF([1]route!$E$3:$E$10005,E755,[1]!Table1[11])</f>
        <v>0</v>
      </c>
      <c r="AP755" s="30">
        <f ca="1">SUMIF([1]route!$E$3:$E$10005,E755,[1]!Table1[12])</f>
        <v>0</v>
      </c>
      <c r="AQ755" s="30">
        <f ca="1">SUMIF([1]route!$E$3:$E$10005,E755,[1]!Table1[13])</f>
        <v>0</v>
      </c>
      <c r="AR755" s="30">
        <f ca="1">SUMIF([1]route!$E$3:$E$10005,E755,[1]!Table1[14])</f>
        <v>0</v>
      </c>
      <c r="AS755" s="30">
        <f ca="1">SUMIF([1]route!$E$3:$E$10005,E755,[1]!Table1[15])</f>
        <v>0</v>
      </c>
      <c r="AT755" s="30">
        <f ca="1">SUMIF([1]route!$E$3:$E$10005,E755,[1]!Table1[16])</f>
        <v>0</v>
      </c>
      <c r="AU755" s="30">
        <f ca="1">SUMIF([1]route!$E$3:$E$10005,E755,[1]!Table1[17])</f>
        <v>0</v>
      </c>
      <c r="AV755" s="30">
        <f ca="1">SUMIF([1]route!$E$3:$E$10005,E755,[1]!Table1[18])</f>
        <v>0</v>
      </c>
      <c r="AW755" s="30">
        <f ca="1">SUMIF([1]route!$E$3:$E$10005,E755,[1]!Table1[19])</f>
        <v>0</v>
      </c>
      <c r="AX755" s="30">
        <f ca="1">SUMIF([1]route!$E$3:$E$10005,E755,[1]!Table1[20])</f>
        <v>0</v>
      </c>
      <c r="AY755" s="30">
        <f ca="1">SUMIF([1]route!$E$3:$E$10005,E755,[1]!Table1[21])</f>
        <v>0</v>
      </c>
      <c r="AZ755" s="30">
        <f ca="1">SUMIF([1]route!$E$3:$E$10005,E755,[1]!Table1[22])</f>
        <v>0</v>
      </c>
      <c r="BA755" s="30">
        <f ca="1">SUMIF([1]route!$E$3:$E$10005,E755,[1]!Table1[23])</f>
        <v>0</v>
      </c>
      <c r="BB755" s="30">
        <f ca="1">SUMIF([1]route!$E$3:$E$10005,E755,[1]!Table1[24])</f>
        <v>0</v>
      </c>
      <c r="BC755" s="30">
        <f ca="1">SUMIF([1]route!$E$3:$E$10005,E755,[1]!Table1[25])</f>
        <v>0</v>
      </c>
      <c r="BD755" s="30">
        <f ca="1">SUMIF([1]route!$E$3:$E$10005,E755,[1]!Table1[26])</f>
        <v>0</v>
      </c>
      <c r="BE755" s="30">
        <f ca="1">SUMIF([1]route!$E$3:$E$10005,E755,[1]!Table1[27])</f>
        <v>0</v>
      </c>
      <c r="BF755" s="30">
        <f ca="1">SUMIF([1]route!$E$3:$E$10005,E755,[1]!Table1[28])</f>
        <v>0</v>
      </c>
      <c r="BG755" s="30">
        <f ca="1">SUMIF([1]route!$E$3:$E$10005,E755,[1]!Table1[29])</f>
        <v>0</v>
      </c>
      <c r="BH755" s="30">
        <f ca="1">SUMIF([1]route!$E$3:$E$10005,E755,[1]!Table1[30])</f>
        <v>0</v>
      </c>
      <c r="BI755" s="30">
        <f ca="1">SUMIF([1]route!$E$3:$E$10005,E755,[1]!Table1[31])</f>
        <v>0</v>
      </c>
      <c r="BJ755" s="30">
        <f ca="1">SUMIF([1]route!$E$3:$E$10005,E755,[1]!Table1[Remain PO])</f>
        <v>0</v>
      </c>
      <c r="BK755" s="31">
        <f ca="1">SUMIF([1]route!$E$3:$E$10005,E755,[1]!Table1[N+1])</f>
        <v>0</v>
      </c>
      <c r="BL755" s="31">
        <f ca="1">SUMIF([1]route!$E$3:$E$10005,E755,[1]!Table1[N+2])</f>
        <v>0</v>
      </c>
      <c r="BM755" s="31">
        <f ca="1">SUMIF([1]route!$E$3:$E$10005,E755,[1]!Table1[N+3])</f>
        <v>0</v>
      </c>
      <c r="BN755" s="32">
        <f ca="1">SUMIF([1]route!$E$3:$E$10005,E755,[1]!Table1[N+4])</f>
        <v>0</v>
      </c>
      <c r="BP755" s="37">
        <f t="shared" si="242"/>
        <v>0</v>
      </c>
      <c r="BQ755" s="35">
        <f t="shared" ca="1" si="248"/>
        <v>0</v>
      </c>
      <c r="BR755" s="35">
        <f t="shared" ca="1" si="248"/>
        <v>0</v>
      </c>
      <c r="BS755" s="35">
        <f t="shared" ca="1" si="248"/>
        <v>0</v>
      </c>
      <c r="BT755" s="35">
        <f t="shared" ca="1" si="248"/>
        <v>0</v>
      </c>
      <c r="BU755" s="35">
        <f t="shared" ca="1" si="248"/>
        <v>0</v>
      </c>
      <c r="BV755" s="35">
        <f t="shared" ca="1" si="248"/>
        <v>0</v>
      </c>
      <c r="BW755" s="35">
        <f t="shared" ca="1" si="248"/>
        <v>0</v>
      </c>
      <c r="BX755" s="35">
        <f t="shared" ca="1" si="248"/>
        <v>0</v>
      </c>
      <c r="BY755" s="35">
        <f t="shared" ca="1" si="248"/>
        <v>0</v>
      </c>
      <c r="BZ755" s="35">
        <f t="shared" ca="1" si="248"/>
        <v>0</v>
      </c>
      <c r="CA755" s="35">
        <f t="shared" ca="1" si="248"/>
        <v>0</v>
      </c>
      <c r="CB755" s="35">
        <f t="shared" ca="1" si="248"/>
        <v>0</v>
      </c>
      <c r="CC755" s="35">
        <f t="shared" ca="1" si="248"/>
        <v>0</v>
      </c>
      <c r="CD755" s="35">
        <f t="shared" ca="1" si="248"/>
        <v>0</v>
      </c>
      <c r="CE755" s="35">
        <f t="shared" ca="1" si="248"/>
        <v>0</v>
      </c>
      <c r="CF755" s="35">
        <f t="shared" ca="1" si="247"/>
        <v>0</v>
      </c>
      <c r="CG755" s="35">
        <f t="shared" ca="1" si="244"/>
        <v>0</v>
      </c>
      <c r="CH755" s="35">
        <f t="shared" ca="1" si="244"/>
        <v>0</v>
      </c>
      <c r="CI755" s="35">
        <f t="shared" ca="1" si="244"/>
        <v>0</v>
      </c>
      <c r="CJ755" s="35">
        <f t="shared" ca="1" si="244"/>
        <v>0</v>
      </c>
      <c r="CK755" s="35">
        <f t="shared" ca="1" si="244"/>
        <v>0</v>
      </c>
      <c r="CL755" s="35">
        <f t="shared" ca="1" si="250"/>
        <v>0</v>
      </c>
      <c r="CM755" s="35">
        <f t="shared" ca="1" si="250"/>
        <v>0</v>
      </c>
      <c r="CN755" s="35">
        <f t="shared" ca="1" si="250"/>
        <v>0</v>
      </c>
      <c r="CO755" s="35">
        <f t="shared" ca="1" si="250"/>
        <v>0</v>
      </c>
      <c r="CP755" s="35">
        <f t="shared" ca="1" si="250"/>
        <v>0</v>
      </c>
      <c r="CQ755" s="35">
        <f t="shared" ca="1" si="250"/>
        <v>0</v>
      </c>
      <c r="CR755" s="35">
        <f t="shared" ca="1" si="250"/>
        <v>0</v>
      </c>
      <c r="CS755" s="35">
        <f t="shared" ca="1" si="250"/>
        <v>0</v>
      </c>
      <c r="CT755" s="35">
        <f t="shared" ca="1" si="250"/>
        <v>0</v>
      </c>
      <c r="CU755" s="35">
        <f t="shared" ca="1" si="250"/>
        <v>0</v>
      </c>
      <c r="CV755" s="35">
        <f t="shared" ca="1" si="250"/>
        <v>0</v>
      </c>
      <c r="CW755" s="38">
        <f t="shared" ca="1" si="249"/>
        <v>0</v>
      </c>
      <c r="CX755" s="38">
        <f t="shared" ca="1" si="246"/>
        <v>0</v>
      </c>
      <c r="CY755" s="38">
        <f t="shared" ca="1" si="246"/>
        <v>0</v>
      </c>
      <c r="CZ755" s="39">
        <f t="shared" ca="1" si="246"/>
        <v>0</v>
      </c>
      <c r="DA755" s="35"/>
    </row>
    <row r="756" spans="4:105" x14ac:dyDescent="0.3">
      <c r="D756" s="19"/>
      <c r="E756" s="19"/>
      <c r="F756" s="21"/>
      <c r="G756" s="21"/>
      <c r="H756" s="21"/>
      <c r="I756" s="19"/>
      <c r="J756" s="19"/>
      <c r="K756" s="21"/>
      <c r="L756" s="21"/>
      <c r="M756" s="22"/>
      <c r="N756" s="22"/>
      <c r="O756" s="19"/>
      <c r="P756" s="21"/>
      <c r="Q756" s="62" t="str">
        <f>'Cutting Rules'!AD756</f>
        <v>0------------</v>
      </c>
      <c r="R756" s="23"/>
      <c r="S756" s="24"/>
      <c r="T756" s="78" t="s">
        <v>547</v>
      </c>
      <c r="U756" s="19"/>
      <c r="V756" s="25"/>
      <c r="W756" s="26"/>
      <c r="X756" s="27"/>
      <c r="Y756" s="47"/>
      <c r="Z756" s="121" t="str">
        <f>IFERROR(VLOOKUP(E756,[1]route!$E$3:$BL$10005,59,0),"")&amp;IFERROR(VLOOKUP(E756,[1]route!$E$3:$BL$10005,60,0),"")</f>
        <v/>
      </c>
      <c r="AA756" s="28">
        <f t="shared" si="240"/>
        <v>0</v>
      </c>
      <c r="AB756" s="77">
        <f t="shared" si="241"/>
        <v>0</v>
      </c>
      <c r="AC756" s="4">
        <f t="shared" si="239"/>
        <v>1</v>
      </c>
      <c r="AD756" s="29">
        <v>0</v>
      </c>
      <c r="AE756" s="30">
        <f ca="1">SUMIF([1]route!$E$3:$E$10005,E756,[1]!Table1[1])</f>
        <v>0</v>
      </c>
      <c r="AF756" s="30">
        <f ca="1">SUMIF([1]route!$E$3:$E$10005,E756,[1]!Table1[2])</f>
        <v>0</v>
      </c>
      <c r="AG756" s="30">
        <f ca="1">SUMIF([1]route!$E$3:$E$10005,E756,[1]!Table1[3])</f>
        <v>0</v>
      </c>
      <c r="AH756" s="30">
        <f ca="1">SUMIF([1]route!$E$3:$E$10005,E756,[1]!Table1[4])</f>
        <v>0</v>
      </c>
      <c r="AI756" s="30">
        <f ca="1">SUMIF([1]route!$E$3:$E$10005,E756,[1]!Table1[5])</f>
        <v>0</v>
      </c>
      <c r="AJ756" s="30">
        <f ca="1">SUMIF([1]route!$E$3:$E$10005,E756,[1]!Table1[6])</f>
        <v>0</v>
      </c>
      <c r="AK756" s="30">
        <f ca="1">SUMIF([1]route!$E$3:$E$10005,E756,[1]!Table1[7])</f>
        <v>0</v>
      </c>
      <c r="AL756" s="30">
        <f ca="1">SUMIF([1]route!$E$3:$E$10005,E756,[1]!Table1[8])</f>
        <v>0</v>
      </c>
      <c r="AM756" s="30">
        <f ca="1">SUMIF([1]route!$E$3:$E$10005,E756,[1]!Table1[9])</f>
        <v>0</v>
      </c>
      <c r="AN756" s="30">
        <f ca="1">SUMIF([1]route!$E$3:$E$10005,E756,[1]!Table1[10])</f>
        <v>0</v>
      </c>
      <c r="AO756" s="30">
        <f ca="1">SUMIF([1]route!$E$3:$E$10005,E756,[1]!Table1[11])</f>
        <v>0</v>
      </c>
      <c r="AP756" s="30">
        <f ca="1">SUMIF([1]route!$E$3:$E$10005,E756,[1]!Table1[12])</f>
        <v>0</v>
      </c>
      <c r="AQ756" s="30">
        <f ca="1">SUMIF([1]route!$E$3:$E$10005,E756,[1]!Table1[13])</f>
        <v>0</v>
      </c>
      <c r="AR756" s="30">
        <f ca="1">SUMIF([1]route!$E$3:$E$10005,E756,[1]!Table1[14])</f>
        <v>0</v>
      </c>
      <c r="AS756" s="30">
        <f ca="1">SUMIF([1]route!$E$3:$E$10005,E756,[1]!Table1[15])</f>
        <v>0</v>
      </c>
      <c r="AT756" s="30">
        <f ca="1">SUMIF([1]route!$E$3:$E$10005,E756,[1]!Table1[16])</f>
        <v>0</v>
      </c>
      <c r="AU756" s="30">
        <f ca="1">SUMIF([1]route!$E$3:$E$10005,E756,[1]!Table1[17])</f>
        <v>0</v>
      </c>
      <c r="AV756" s="30">
        <f ca="1">SUMIF([1]route!$E$3:$E$10005,E756,[1]!Table1[18])</f>
        <v>0</v>
      </c>
      <c r="AW756" s="30">
        <f ca="1">SUMIF([1]route!$E$3:$E$10005,E756,[1]!Table1[19])</f>
        <v>0</v>
      </c>
      <c r="AX756" s="30">
        <f ca="1">SUMIF([1]route!$E$3:$E$10005,E756,[1]!Table1[20])</f>
        <v>0</v>
      </c>
      <c r="AY756" s="30">
        <f ca="1">SUMIF([1]route!$E$3:$E$10005,E756,[1]!Table1[21])</f>
        <v>0</v>
      </c>
      <c r="AZ756" s="30">
        <f ca="1">SUMIF([1]route!$E$3:$E$10005,E756,[1]!Table1[22])</f>
        <v>0</v>
      </c>
      <c r="BA756" s="30">
        <f ca="1">SUMIF([1]route!$E$3:$E$10005,E756,[1]!Table1[23])</f>
        <v>0</v>
      </c>
      <c r="BB756" s="30">
        <f ca="1">SUMIF([1]route!$E$3:$E$10005,E756,[1]!Table1[24])</f>
        <v>0</v>
      </c>
      <c r="BC756" s="30">
        <f ca="1">SUMIF([1]route!$E$3:$E$10005,E756,[1]!Table1[25])</f>
        <v>0</v>
      </c>
      <c r="BD756" s="30">
        <f ca="1">SUMIF([1]route!$E$3:$E$10005,E756,[1]!Table1[26])</f>
        <v>0</v>
      </c>
      <c r="BE756" s="30">
        <f ca="1">SUMIF([1]route!$E$3:$E$10005,E756,[1]!Table1[27])</f>
        <v>0</v>
      </c>
      <c r="BF756" s="30">
        <f ca="1">SUMIF([1]route!$E$3:$E$10005,E756,[1]!Table1[28])</f>
        <v>0</v>
      </c>
      <c r="BG756" s="30">
        <f ca="1">SUMIF([1]route!$E$3:$E$10005,E756,[1]!Table1[29])</f>
        <v>0</v>
      </c>
      <c r="BH756" s="30">
        <f ca="1">SUMIF([1]route!$E$3:$E$10005,E756,[1]!Table1[30])</f>
        <v>0</v>
      </c>
      <c r="BI756" s="30">
        <f ca="1">SUMIF([1]route!$E$3:$E$10005,E756,[1]!Table1[31])</f>
        <v>0</v>
      </c>
      <c r="BJ756" s="30">
        <f ca="1">SUMIF([1]route!$E$3:$E$10005,E756,[1]!Table1[Remain PO])</f>
        <v>0</v>
      </c>
      <c r="BK756" s="31">
        <f ca="1">SUMIF([1]route!$E$3:$E$10005,E756,[1]!Table1[N+1])</f>
        <v>0</v>
      </c>
      <c r="BL756" s="31">
        <f ca="1">SUMIF([1]route!$E$3:$E$10005,E756,[1]!Table1[N+2])</f>
        <v>0</v>
      </c>
      <c r="BM756" s="31">
        <f ca="1">SUMIF([1]route!$E$3:$E$10005,E756,[1]!Table1[N+3])</f>
        <v>0</v>
      </c>
      <c r="BN756" s="32">
        <f ca="1">SUMIF([1]route!$E$3:$E$10005,E756,[1]!Table1[N+4])</f>
        <v>0</v>
      </c>
      <c r="BP756" s="37">
        <f t="shared" si="242"/>
        <v>0</v>
      </c>
      <c r="BQ756" s="35">
        <f t="shared" ref="BQ756:CE772" ca="1" si="251">BP756-AE756</f>
        <v>0</v>
      </c>
      <c r="BR756" s="35">
        <f t="shared" ca="1" si="251"/>
        <v>0</v>
      </c>
      <c r="BS756" s="35">
        <f t="shared" ca="1" si="251"/>
        <v>0</v>
      </c>
      <c r="BT756" s="35">
        <f t="shared" ca="1" si="251"/>
        <v>0</v>
      </c>
      <c r="BU756" s="35">
        <f t="shared" ca="1" si="251"/>
        <v>0</v>
      </c>
      <c r="BV756" s="35">
        <f t="shared" ca="1" si="251"/>
        <v>0</v>
      </c>
      <c r="BW756" s="35">
        <f t="shared" ca="1" si="251"/>
        <v>0</v>
      </c>
      <c r="BX756" s="35">
        <f t="shared" ca="1" si="251"/>
        <v>0</v>
      </c>
      <c r="BY756" s="35">
        <f t="shared" ca="1" si="251"/>
        <v>0</v>
      </c>
      <c r="BZ756" s="35">
        <f t="shared" ca="1" si="251"/>
        <v>0</v>
      </c>
      <c r="CA756" s="35">
        <f t="shared" ca="1" si="251"/>
        <v>0</v>
      </c>
      <c r="CB756" s="35">
        <f t="shared" ca="1" si="251"/>
        <v>0</v>
      </c>
      <c r="CC756" s="35">
        <f t="shared" ca="1" si="251"/>
        <v>0</v>
      </c>
      <c r="CD756" s="35">
        <f t="shared" ca="1" si="251"/>
        <v>0</v>
      </c>
      <c r="CE756" s="35">
        <f t="shared" ca="1" si="251"/>
        <v>0</v>
      </c>
      <c r="CF756" s="35">
        <f t="shared" ca="1" si="247"/>
        <v>0</v>
      </c>
      <c r="CG756" s="35">
        <f t="shared" ca="1" si="244"/>
        <v>0</v>
      </c>
      <c r="CH756" s="35">
        <f t="shared" ca="1" si="244"/>
        <v>0</v>
      </c>
      <c r="CI756" s="35">
        <f t="shared" ca="1" si="244"/>
        <v>0</v>
      </c>
      <c r="CJ756" s="35">
        <f t="shared" ca="1" si="244"/>
        <v>0</v>
      </c>
      <c r="CK756" s="35">
        <f t="shared" ca="1" si="244"/>
        <v>0</v>
      </c>
      <c r="CL756" s="35">
        <f t="shared" ca="1" si="250"/>
        <v>0</v>
      </c>
      <c r="CM756" s="35">
        <f t="shared" ca="1" si="250"/>
        <v>0</v>
      </c>
      <c r="CN756" s="35">
        <f t="shared" ca="1" si="250"/>
        <v>0</v>
      </c>
      <c r="CO756" s="35">
        <f t="shared" ca="1" si="250"/>
        <v>0</v>
      </c>
      <c r="CP756" s="35">
        <f t="shared" ca="1" si="250"/>
        <v>0</v>
      </c>
      <c r="CQ756" s="35">
        <f t="shared" ca="1" si="250"/>
        <v>0</v>
      </c>
      <c r="CR756" s="35">
        <f t="shared" ca="1" si="250"/>
        <v>0</v>
      </c>
      <c r="CS756" s="35">
        <f t="shared" ca="1" si="250"/>
        <v>0</v>
      </c>
      <c r="CT756" s="35">
        <f t="shared" ca="1" si="250"/>
        <v>0</v>
      </c>
      <c r="CU756" s="35">
        <f t="shared" ca="1" si="250"/>
        <v>0</v>
      </c>
      <c r="CV756" s="35">
        <f t="shared" ca="1" si="250"/>
        <v>0</v>
      </c>
      <c r="CW756" s="38">
        <f t="shared" ca="1" si="249"/>
        <v>0</v>
      </c>
      <c r="CX756" s="38">
        <f t="shared" ca="1" si="246"/>
        <v>0</v>
      </c>
      <c r="CY756" s="38">
        <f t="shared" ca="1" si="246"/>
        <v>0</v>
      </c>
      <c r="CZ756" s="39">
        <f t="shared" ca="1" si="246"/>
        <v>0</v>
      </c>
      <c r="DA756" s="35"/>
    </row>
    <row r="757" spans="4:105" x14ac:dyDescent="0.3">
      <c r="D757" s="19"/>
      <c r="E757" s="19"/>
      <c r="F757" s="21"/>
      <c r="G757" s="21"/>
      <c r="H757" s="21"/>
      <c r="I757" s="19"/>
      <c r="J757" s="19"/>
      <c r="K757" s="21"/>
      <c r="L757" s="21"/>
      <c r="M757" s="22"/>
      <c r="N757" s="22"/>
      <c r="O757" s="19"/>
      <c r="P757" s="21"/>
      <c r="Q757" s="62" t="str">
        <f>'Cutting Rules'!AD757</f>
        <v>0------------</v>
      </c>
      <c r="R757" s="23"/>
      <c r="S757" s="24"/>
      <c r="T757" s="78" t="s">
        <v>547</v>
      </c>
      <c r="U757" s="19"/>
      <c r="V757" s="25"/>
      <c r="W757" s="26"/>
      <c r="X757" s="27"/>
      <c r="Y757" s="47"/>
      <c r="Z757" s="121" t="str">
        <f>IFERROR(VLOOKUP(E757,[1]route!$E$3:$BL$10005,59,0),"")&amp;IFERROR(VLOOKUP(E757,[1]route!$E$3:$BL$10005,60,0),"")</f>
        <v/>
      </c>
      <c r="AA757" s="28">
        <f t="shared" si="240"/>
        <v>0</v>
      </c>
      <c r="AB757" s="77">
        <f t="shared" si="241"/>
        <v>0</v>
      </c>
      <c r="AC757" s="4">
        <f t="shared" si="239"/>
        <v>1</v>
      </c>
      <c r="AD757" s="29">
        <v>0</v>
      </c>
      <c r="AE757" s="30">
        <f ca="1">SUMIF([1]route!$E$3:$E$10005,E757,[1]!Table1[1])</f>
        <v>0</v>
      </c>
      <c r="AF757" s="30">
        <f ca="1">SUMIF([1]route!$E$3:$E$10005,E757,[1]!Table1[2])</f>
        <v>0</v>
      </c>
      <c r="AG757" s="30">
        <f ca="1">SUMIF([1]route!$E$3:$E$10005,E757,[1]!Table1[3])</f>
        <v>0</v>
      </c>
      <c r="AH757" s="30">
        <f ca="1">SUMIF([1]route!$E$3:$E$10005,E757,[1]!Table1[4])</f>
        <v>0</v>
      </c>
      <c r="AI757" s="30">
        <f ca="1">SUMIF([1]route!$E$3:$E$10005,E757,[1]!Table1[5])</f>
        <v>0</v>
      </c>
      <c r="AJ757" s="30">
        <f ca="1">SUMIF([1]route!$E$3:$E$10005,E757,[1]!Table1[6])</f>
        <v>0</v>
      </c>
      <c r="AK757" s="30">
        <f ca="1">SUMIF([1]route!$E$3:$E$10005,E757,[1]!Table1[7])</f>
        <v>0</v>
      </c>
      <c r="AL757" s="30">
        <f ca="1">SUMIF([1]route!$E$3:$E$10005,E757,[1]!Table1[8])</f>
        <v>0</v>
      </c>
      <c r="AM757" s="30">
        <f ca="1">SUMIF([1]route!$E$3:$E$10005,E757,[1]!Table1[9])</f>
        <v>0</v>
      </c>
      <c r="AN757" s="30">
        <f ca="1">SUMIF([1]route!$E$3:$E$10005,E757,[1]!Table1[10])</f>
        <v>0</v>
      </c>
      <c r="AO757" s="30">
        <f ca="1">SUMIF([1]route!$E$3:$E$10005,E757,[1]!Table1[11])</f>
        <v>0</v>
      </c>
      <c r="AP757" s="30">
        <f ca="1">SUMIF([1]route!$E$3:$E$10005,E757,[1]!Table1[12])</f>
        <v>0</v>
      </c>
      <c r="AQ757" s="30">
        <f ca="1">SUMIF([1]route!$E$3:$E$10005,E757,[1]!Table1[13])</f>
        <v>0</v>
      </c>
      <c r="AR757" s="30">
        <f ca="1">SUMIF([1]route!$E$3:$E$10005,E757,[1]!Table1[14])</f>
        <v>0</v>
      </c>
      <c r="AS757" s="30">
        <f ca="1">SUMIF([1]route!$E$3:$E$10005,E757,[1]!Table1[15])</f>
        <v>0</v>
      </c>
      <c r="AT757" s="30">
        <f ca="1">SUMIF([1]route!$E$3:$E$10005,E757,[1]!Table1[16])</f>
        <v>0</v>
      </c>
      <c r="AU757" s="30">
        <f ca="1">SUMIF([1]route!$E$3:$E$10005,E757,[1]!Table1[17])</f>
        <v>0</v>
      </c>
      <c r="AV757" s="30">
        <f ca="1">SUMIF([1]route!$E$3:$E$10005,E757,[1]!Table1[18])</f>
        <v>0</v>
      </c>
      <c r="AW757" s="30">
        <f ca="1">SUMIF([1]route!$E$3:$E$10005,E757,[1]!Table1[19])</f>
        <v>0</v>
      </c>
      <c r="AX757" s="30">
        <f ca="1">SUMIF([1]route!$E$3:$E$10005,E757,[1]!Table1[20])</f>
        <v>0</v>
      </c>
      <c r="AY757" s="30">
        <f ca="1">SUMIF([1]route!$E$3:$E$10005,E757,[1]!Table1[21])</f>
        <v>0</v>
      </c>
      <c r="AZ757" s="30">
        <f ca="1">SUMIF([1]route!$E$3:$E$10005,E757,[1]!Table1[22])</f>
        <v>0</v>
      </c>
      <c r="BA757" s="30">
        <f ca="1">SUMIF([1]route!$E$3:$E$10005,E757,[1]!Table1[23])</f>
        <v>0</v>
      </c>
      <c r="BB757" s="30">
        <f ca="1">SUMIF([1]route!$E$3:$E$10005,E757,[1]!Table1[24])</f>
        <v>0</v>
      </c>
      <c r="BC757" s="30">
        <f ca="1">SUMIF([1]route!$E$3:$E$10005,E757,[1]!Table1[25])</f>
        <v>0</v>
      </c>
      <c r="BD757" s="30">
        <f ca="1">SUMIF([1]route!$E$3:$E$10005,E757,[1]!Table1[26])</f>
        <v>0</v>
      </c>
      <c r="BE757" s="30">
        <f ca="1">SUMIF([1]route!$E$3:$E$10005,E757,[1]!Table1[27])</f>
        <v>0</v>
      </c>
      <c r="BF757" s="30">
        <f ca="1">SUMIF([1]route!$E$3:$E$10005,E757,[1]!Table1[28])</f>
        <v>0</v>
      </c>
      <c r="BG757" s="30">
        <f ca="1">SUMIF([1]route!$E$3:$E$10005,E757,[1]!Table1[29])</f>
        <v>0</v>
      </c>
      <c r="BH757" s="30">
        <f ca="1">SUMIF([1]route!$E$3:$E$10005,E757,[1]!Table1[30])</f>
        <v>0</v>
      </c>
      <c r="BI757" s="30">
        <f ca="1">SUMIF([1]route!$E$3:$E$10005,E757,[1]!Table1[31])</f>
        <v>0</v>
      </c>
      <c r="BJ757" s="30">
        <f ca="1">SUMIF([1]route!$E$3:$E$10005,E757,[1]!Table1[Remain PO])</f>
        <v>0</v>
      </c>
      <c r="BK757" s="31">
        <f ca="1">SUMIF([1]route!$E$3:$E$10005,E757,[1]!Table1[N+1])</f>
        <v>0</v>
      </c>
      <c r="BL757" s="31">
        <f ca="1">SUMIF([1]route!$E$3:$E$10005,E757,[1]!Table1[N+2])</f>
        <v>0</v>
      </c>
      <c r="BM757" s="31">
        <f ca="1">SUMIF([1]route!$E$3:$E$10005,E757,[1]!Table1[N+3])</f>
        <v>0</v>
      </c>
      <c r="BN757" s="32">
        <f ca="1">SUMIF([1]route!$E$3:$E$10005,E757,[1]!Table1[N+4])</f>
        <v>0</v>
      </c>
      <c r="BP757" s="37">
        <f t="shared" si="242"/>
        <v>0</v>
      </c>
      <c r="BQ757" s="35">
        <f t="shared" ca="1" si="251"/>
        <v>0</v>
      </c>
      <c r="BR757" s="35">
        <f t="shared" ca="1" si="251"/>
        <v>0</v>
      </c>
      <c r="BS757" s="35">
        <f t="shared" ca="1" si="251"/>
        <v>0</v>
      </c>
      <c r="BT757" s="35">
        <f t="shared" ca="1" si="251"/>
        <v>0</v>
      </c>
      <c r="BU757" s="35">
        <f t="shared" ca="1" si="251"/>
        <v>0</v>
      </c>
      <c r="BV757" s="35">
        <f t="shared" ca="1" si="251"/>
        <v>0</v>
      </c>
      <c r="BW757" s="35">
        <f t="shared" ca="1" si="251"/>
        <v>0</v>
      </c>
      <c r="BX757" s="35">
        <f t="shared" ca="1" si="251"/>
        <v>0</v>
      </c>
      <c r="BY757" s="35">
        <f t="shared" ca="1" si="251"/>
        <v>0</v>
      </c>
      <c r="BZ757" s="35">
        <f t="shared" ca="1" si="251"/>
        <v>0</v>
      </c>
      <c r="CA757" s="35">
        <f t="shared" ca="1" si="251"/>
        <v>0</v>
      </c>
      <c r="CB757" s="35">
        <f t="shared" ca="1" si="251"/>
        <v>0</v>
      </c>
      <c r="CC757" s="35">
        <f t="shared" ca="1" si="251"/>
        <v>0</v>
      </c>
      <c r="CD757" s="35">
        <f t="shared" ca="1" si="251"/>
        <v>0</v>
      </c>
      <c r="CE757" s="35">
        <f t="shared" ca="1" si="251"/>
        <v>0</v>
      </c>
      <c r="CF757" s="35">
        <f t="shared" ca="1" si="247"/>
        <v>0</v>
      </c>
      <c r="CG757" s="35">
        <f t="shared" ca="1" si="244"/>
        <v>0</v>
      </c>
      <c r="CH757" s="35">
        <f t="shared" ca="1" si="244"/>
        <v>0</v>
      </c>
      <c r="CI757" s="35">
        <f t="shared" ca="1" si="244"/>
        <v>0</v>
      </c>
      <c r="CJ757" s="35">
        <f t="shared" ca="1" si="244"/>
        <v>0</v>
      </c>
      <c r="CK757" s="35">
        <f t="shared" ca="1" si="244"/>
        <v>0</v>
      </c>
      <c r="CL757" s="35">
        <f t="shared" ca="1" si="250"/>
        <v>0</v>
      </c>
      <c r="CM757" s="35">
        <f t="shared" ca="1" si="250"/>
        <v>0</v>
      </c>
      <c r="CN757" s="35">
        <f t="shared" ca="1" si="250"/>
        <v>0</v>
      </c>
      <c r="CO757" s="35">
        <f t="shared" ca="1" si="250"/>
        <v>0</v>
      </c>
      <c r="CP757" s="35">
        <f t="shared" ca="1" si="250"/>
        <v>0</v>
      </c>
      <c r="CQ757" s="35">
        <f t="shared" ca="1" si="250"/>
        <v>0</v>
      </c>
      <c r="CR757" s="35">
        <f t="shared" ca="1" si="250"/>
        <v>0</v>
      </c>
      <c r="CS757" s="35">
        <f t="shared" ca="1" si="250"/>
        <v>0</v>
      </c>
      <c r="CT757" s="35">
        <f t="shared" ca="1" si="250"/>
        <v>0</v>
      </c>
      <c r="CU757" s="35">
        <f t="shared" ca="1" si="250"/>
        <v>0</v>
      </c>
      <c r="CV757" s="35">
        <f t="shared" ca="1" si="250"/>
        <v>0</v>
      </c>
      <c r="CW757" s="38">
        <f t="shared" ca="1" si="249"/>
        <v>0</v>
      </c>
      <c r="CX757" s="38">
        <f t="shared" ca="1" si="246"/>
        <v>0</v>
      </c>
      <c r="CY757" s="38">
        <f t="shared" ca="1" si="246"/>
        <v>0</v>
      </c>
      <c r="CZ757" s="39">
        <f t="shared" ca="1" si="246"/>
        <v>0</v>
      </c>
      <c r="DA757" s="35"/>
    </row>
    <row r="758" spans="4:105" x14ac:dyDescent="0.3">
      <c r="D758" s="19"/>
      <c r="E758" s="19"/>
      <c r="F758" s="21"/>
      <c r="G758" s="21"/>
      <c r="H758" s="21"/>
      <c r="I758" s="19"/>
      <c r="J758" s="19"/>
      <c r="K758" s="21"/>
      <c r="L758" s="21"/>
      <c r="M758" s="22"/>
      <c r="N758" s="22"/>
      <c r="O758" s="19"/>
      <c r="P758" s="21"/>
      <c r="Q758" s="62" t="str">
        <f>'Cutting Rules'!AD758</f>
        <v>0------------</v>
      </c>
      <c r="R758" s="23"/>
      <c r="S758" s="24"/>
      <c r="T758" s="78" t="s">
        <v>547</v>
      </c>
      <c r="U758" s="19"/>
      <c r="V758" s="25"/>
      <c r="W758" s="26"/>
      <c r="X758" s="27"/>
      <c r="Y758" s="47"/>
      <c r="Z758" s="121" t="str">
        <f>IFERROR(VLOOKUP(E758,[1]route!$E$3:$BL$10005,59,0),"")&amp;IFERROR(VLOOKUP(E758,[1]route!$E$3:$BL$10005,60,0),"")</f>
        <v/>
      </c>
      <c r="AA758" s="28">
        <f t="shared" si="240"/>
        <v>0</v>
      </c>
      <c r="AB758" s="77">
        <f t="shared" si="241"/>
        <v>0</v>
      </c>
      <c r="AC758" s="4">
        <f t="shared" si="239"/>
        <v>1</v>
      </c>
      <c r="AD758" s="29">
        <v>0</v>
      </c>
      <c r="AE758" s="30">
        <f ca="1">SUMIF([1]route!$E$3:$E$10005,E758,[1]!Table1[1])</f>
        <v>0</v>
      </c>
      <c r="AF758" s="30">
        <f ca="1">SUMIF([1]route!$E$3:$E$10005,E758,[1]!Table1[2])</f>
        <v>0</v>
      </c>
      <c r="AG758" s="30">
        <f ca="1">SUMIF([1]route!$E$3:$E$10005,E758,[1]!Table1[3])</f>
        <v>0</v>
      </c>
      <c r="AH758" s="30">
        <f ca="1">SUMIF([1]route!$E$3:$E$10005,E758,[1]!Table1[4])</f>
        <v>0</v>
      </c>
      <c r="AI758" s="30">
        <f ca="1">SUMIF([1]route!$E$3:$E$10005,E758,[1]!Table1[5])</f>
        <v>0</v>
      </c>
      <c r="AJ758" s="30">
        <f ca="1">SUMIF([1]route!$E$3:$E$10005,E758,[1]!Table1[6])</f>
        <v>0</v>
      </c>
      <c r="AK758" s="30">
        <f ca="1">SUMIF([1]route!$E$3:$E$10005,E758,[1]!Table1[7])</f>
        <v>0</v>
      </c>
      <c r="AL758" s="30">
        <f ca="1">SUMIF([1]route!$E$3:$E$10005,E758,[1]!Table1[8])</f>
        <v>0</v>
      </c>
      <c r="AM758" s="30">
        <f ca="1">SUMIF([1]route!$E$3:$E$10005,E758,[1]!Table1[9])</f>
        <v>0</v>
      </c>
      <c r="AN758" s="30">
        <f ca="1">SUMIF([1]route!$E$3:$E$10005,E758,[1]!Table1[10])</f>
        <v>0</v>
      </c>
      <c r="AO758" s="30">
        <f ca="1">SUMIF([1]route!$E$3:$E$10005,E758,[1]!Table1[11])</f>
        <v>0</v>
      </c>
      <c r="AP758" s="30">
        <f ca="1">SUMIF([1]route!$E$3:$E$10005,E758,[1]!Table1[12])</f>
        <v>0</v>
      </c>
      <c r="AQ758" s="30">
        <f ca="1">SUMIF([1]route!$E$3:$E$10005,E758,[1]!Table1[13])</f>
        <v>0</v>
      </c>
      <c r="AR758" s="30">
        <f ca="1">SUMIF([1]route!$E$3:$E$10005,E758,[1]!Table1[14])</f>
        <v>0</v>
      </c>
      <c r="AS758" s="30">
        <f ca="1">SUMIF([1]route!$E$3:$E$10005,E758,[1]!Table1[15])</f>
        <v>0</v>
      </c>
      <c r="AT758" s="30">
        <f ca="1">SUMIF([1]route!$E$3:$E$10005,E758,[1]!Table1[16])</f>
        <v>0</v>
      </c>
      <c r="AU758" s="30">
        <f ca="1">SUMIF([1]route!$E$3:$E$10005,E758,[1]!Table1[17])</f>
        <v>0</v>
      </c>
      <c r="AV758" s="30">
        <f ca="1">SUMIF([1]route!$E$3:$E$10005,E758,[1]!Table1[18])</f>
        <v>0</v>
      </c>
      <c r="AW758" s="30">
        <f ca="1">SUMIF([1]route!$E$3:$E$10005,E758,[1]!Table1[19])</f>
        <v>0</v>
      </c>
      <c r="AX758" s="30">
        <f ca="1">SUMIF([1]route!$E$3:$E$10005,E758,[1]!Table1[20])</f>
        <v>0</v>
      </c>
      <c r="AY758" s="30">
        <f ca="1">SUMIF([1]route!$E$3:$E$10005,E758,[1]!Table1[21])</f>
        <v>0</v>
      </c>
      <c r="AZ758" s="30">
        <f ca="1">SUMIF([1]route!$E$3:$E$10005,E758,[1]!Table1[22])</f>
        <v>0</v>
      </c>
      <c r="BA758" s="30">
        <f ca="1">SUMIF([1]route!$E$3:$E$10005,E758,[1]!Table1[23])</f>
        <v>0</v>
      </c>
      <c r="BB758" s="30">
        <f ca="1">SUMIF([1]route!$E$3:$E$10005,E758,[1]!Table1[24])</f>
        <v>0</v>
      </c>
      <c r="BC758" s="30">
        <f ca="1">SUMIF([1]route!$E$3:$E$10005,E758,[1]!Table1[25])</f>
        <v>0</v>
      </c>
      <c r="BD758" s="30">
        <f ca="1">SUMIF([1]route!$E$3:$E$10005,E758,[1]!Table1[26])</f>
        <v>0</v>
      </c>
      <c r="BE758" s="30">
        <f ca="1">SUMIF([1]route!$E$3:$E$10005,E758,[1]!Table1[27])</f>
        <v>0</v>
      </c>
      <c r="BF758" s="30">
        <f ca="1">SUMIF([1]route!$E$3:$E$10005,E758,[1]!Table1[28])</f>
        <v>0</v>
      </c>
      <c r="BG758" s="30">
        <f ca="1">SUMIF([1]route!$E$3:$E$10005,E758,[1]!Table1[29])</f>
        <v>0</v>
      </c>
      <c r="BH758" s="30">
        <f ca="1">SUMIF([1]route!$E$3:$E$10005,E758,[1]!Table1[30])</f>
        <v>0</v>
      </c>
      <c r="BI758" s="30">
        <f ca="1">SUMIF([1]route!$E$3:$E$10005,E758,[1]!Table1[31])</f>
        <v>0</v>
      </c>
      <c r="BJ758" s="30">
        <f ca="1">SUMIF([1]route!$E$3:$E$10005,E758,[1]!Table1[Remain PO])</f>
        <v>0</v>
      </c>
      <c r="BK758" s="31">
        <f ca="1">SUMIF([1]route!$E$3:$E$10005,E758,[1]!Table1[N+1])</f>
        <v>0</v>
      </c>
      <c r="BL758" s="31">
        <f ca="1">SUMIF([1]route!$E$3:$E$10005,E758,[1]!Table1[N+2])</f>
        <v>0</v>
      </c>
      <c r="BM758" s="31">
        <f ca="1">SUMIF([1]route!$E$3:$E$10005,E758,[1]!Table1[N+3])</f>
        <v>0</v>
      </c>
      <c r="BN758" s="32">
        <f ca="1">SUMIF([1]route!$E$3:$E$10005,E758,[1]!Table1[N+4])</f>
        <v>0</v>
      </c>
      <c r="BP758" s="37">
        <f t="shared" si="242"/>
        <v>0</v>
      </c>
      <c r="BQ758" s="35">
        <f t="shared" ca="1" si="251"/>
        <v>0</v>
      </c>
      <c r="BR758" s="35">
        <f t="shared" ca="1" si="251"/>
        <v>0</v>
      </c>
      <c r="BS758" s="35">
        <f t="shared" ca="1" si="251"/>
        <v>0</v>
      </c>
      <c r="BT758" s="35">
        <f t="shared" ca="1" si="251"/>
        <v>0</v>
      </c>
      <c r="BU758" s="35">
        <f t="shared" ca="1" si="251"/>
        <v>0</v>
      </c>
      <c r="BV758" s="35">
        <f t="shared" ca="1" si="251"/>
        <v>0</v>
      </c>
      <c r="BW758" s="35">
        <f t="shared" ca="1" si="251"/>
        <v>0</v>
      </c>
      <c r="BX758" s="35">
        <f t="shared" ca="1" si="251"/>
        <v>0</v>
      </c>
      <c r="BY758" s="35">
        <f t="shared" ca="1" si="251"/>
        <v>0</v>
      </c>
      <c r="BZ758" s="35">
        <f t="shared" ca="1" si="251"/>
        <v>0</v>
      </c>
      <c r="CA758" s="35">
        <f t="shared" ca="1" si="251"/>
        <v>0</v>
      </c>
      <c r="CB758" s="35">
        <f t="shared" ca="1" si="251"/>
        <v>0</v>
      </c>
      <c r="CC758" s="35">
        <f t="shared" ca="1" si="251"/>
        <v>0</v>
      </c>
      <c r="CD758" s="35">
        <f t="shared" ca="1" si="251"/>
        <v>0</v>
      </c>
      <c r="CE758" s="35">
        <f t="shared" ca="1" si="251"/>
        <v>0</v>
      </c>
      <c r="CF758" s="35">
        <f t="shared" ca="1" si="247"/>
        <v>0</v>
      </c>
      <c r="CG758" s="35">
        <f t="shared" ca="1" si="244"/>
        <v>0</v>
      </c>
      <c r="CH758" s="35">
        <f t="shared" ca="1" si="244"/>
        <v>0</v>
      </c>
      <c r="CI758" s="35">
        <f t="shared" ca="1" si="244"/>
        <v>0</v>
      </c>
      <c r="CJ758" s="35">
        <f t="shared" ca="1" si="244"/>
        <v>0</v>
      </c>
      <c r="CK758" s="35">
        <f t="shared" ca="1" si="244"/>
        <v>0</v>
      </c>
      <c r="CL758" s="35">
        <f t="shared" ca="1" si="250"/>
        <v>0</v>
      </c>
      <c r="CM758" s="35">
        <f t="shared" ca="1" si="250"/>
        <v>0</v>
      </c>
      <c r="CN758" s="35">
        <f t="shared" ca="1" si="250"/>
        <v>0</v>
      </c>
      <c r="CO758" s="35">
        <f t="shared" ca="1" si="250"/>
        <v>0</v>
      </c>
      <c r="CP758" s="35">
        <f t="shared" ca="1" si="250"/>
        <v>0</v>
      </c>
      <c r="CQ758" s="35">
        <f t="shared" ca="1" si="250"/>
        <v>0</v>
      </c>
      <c r="CR758" s="35">
        <f t="shared" ca="1" si="250"/>
        <v>0</v>
      </c>
      <c r="CS758" s="35">
        <f t="shared" ca="1" si="250"/>
        <v>0</v>
      </c>
      <c r="CT758" s="35">
        <f t="shared" ca="1" si="250"/>
        <v>0</v>
      </c>
      <c r="CU758" s="35">
        <f t="shared" ca="1" si="250"/>
        <v>0</v>
      </c>
      <c r="CV758" s="35">
        <f t="shared" ca="1" si="250"/>
        <v>0</v>
      </c>
      <c r="CW758" s="38">
        <f t="shared" ca="1" si="249"/>
        <v>0</v>
      </c>
      <c r="CX758" s="38">
        <f t="shared" ca="1" si="246"/>
        <v>0</v>
      </c>
      <c r="CY758" s="38">
        <f t="shared" ca="1" si="246"/>
        <v>0</v>
      </c>
      <c r="CZ758" s="39">
        <f t="shared" ca="1" si="246"/>
        <v>0</v>
      </c>
      <c r="DA758" s="35"/>
    </row>
    <row r="759" spans="4:105" x14ac:dyDescent="0.3">
      <c r="D759" s="19"/>
      <c r="E759" s="19"/>
      <c r="F759" s="21"/>
      <c r="G759" s="21"/>
      <c r="H759" s="21"/>
      <c r="I759" s="19"/>
      <c r="J759" s="19"/>
      <c r="K759" s="21"/>
      <c r="L759" s="21"/>
      <c r="M759" s="22"/>
      <c r="N759" s="22"/>
      <c r="O759" s="19"/>
      <c r="P759" s="21"/>
      <c r="Q759" s="62" t="str">
        <f>'Cutting Rules'!AD759</f>
        <v>0------------</v>
      </c>
      <c r="R759" s="23"/>
      <c r="S759" s="24"/>
      <c r="T759" s="78" t="s">
        <v>547</v>
      </c>
      <c r="U759" s="19"/>
      <c r="V759" s="25"/>
      <c r="W759" s="26"/>
      <c r="X759" s="27"/>
      <c r="Y759" s="47"/>
      <c r="Z759" s="121" t="str">
        <f>IFERROR(VLOOKUP(E759,[1]route!$E$3:$BL$10005,59,0),"")&amp;IFERROR(VLOOKUP(E759,[1]route!$E$3:$BL$10005,60,0),"")</f>
        <v/>
      </c>
      <c r="AA759" s="28">
        <f t="shared" si="240"/>
        <v>0</v>
      </c>
      <c r="AB759" s="77">
        <f t="shared" si="241"/>
        <v>0</v>
      </c>
      <c r="AC759" s="4">
        <f t="shared" si="239"/>
        <v>1</v>
      </c>
      <c r="AD759" s="29">
        <v>0</v>
      </c>
      <c r="AE759" s="30">
        <f ca="1">SUMIF([1]route!$E$3:$E$10005,E759,[1]!Table1[1])</f>
        <v>0</v>
      </c>
      <c r="AF759" s="30">
        <f ca="1">SUMIF([1]route!$E$3:$E$10005,E759,[1]!Table1[2])</f>
        <v>0</v>
      </c>
      <c r="AG759" s="30">
        <f ca="1">SUMIF([1]route!$E$3:$E$10005,E759,[1]!Table1[3])</f>
        <v>0</v>
      </c>
      <c r="AH759" s="30">
        <f ca="1">SUMIF([1]route!$E$3:$E$10005,E759,[1]!Table1[4])</f>
        <v>0</v>
      </c>
      <c r="AI759" s="30">
        <f ca="1">SUMIF([1]route!$E$3:$E$10005,E759,[1]!Table1[5])</f>
        <v>0</v>
      </c>
      <c r="AJ759" s="30">
        <f ca="1">SUMIF([1]route!$E$3:$E$10005,E759,[1]!Table1[6])</f>
        <v>0</v>
      </c>
      <c r="AK759" s="30">
        <f ca="1">SUMIF([1]route!$E$3:$E$10005,E759,[1]!Table1[7])</f>
        <v>0</v>
      </c>
      <c r="AL759" s="30">
        <f ca="1">SUMIF([1]route!$E$3:$E$10005,E759,[1]!Table1[8])</f>
        <v>0</v>
      </c>
      <c r="AM759" s="30">
        <f ca="1">SUMIF([1]route!$E$3:$E$10005,E759,[1]!Table1[9])</f>
        <v>0</v>
      </c>
      <c r="AN759" s="30">
        <f ca="1">SUMIF([1]route!$E$3:$E$10005,E759,[1]!Table1[10])</f>
        <v>0</v>
      </c>
      <c r="AO759" s="30">
        <f ca="1">SUMIF([1]route!$E$3:$E$10005,E759,[1]!Table1[11])</f>
        <v>0</v>
      </c>
      <c r="AP759" s="30">
        <f ca="1">SUMIF([1]route!$E$3:$E$10005,E759,[1]!Table1[12])</f>
        <v>0</v>
      </c>
      <c r="AQ759" s="30">
        <f ca="1">SUMIF([1]route!$E$3:$E$10005,E759,[1]!Table1[13])</f>
        <v>0</v>
      </c>
      <c r="AR759" s="30">
        <f ca="1">SUMIF([1]route!$E$3:$E$10005,E759,[1]!Table1[14])</f>
        <v>0</v>
      </c>
      <c r="AS759" s="30">
        <f ca="1">SUMIF([1]route!$E$3:$E$10005,E759,[1]!Table1[15])</f>
        <v>0</v>
      </c>
      <c r="AT759" s="30">
        <f ca="1">SUMIF([1]route!$E$3:$E$10005,E759,[1]!Table1[16])</f>
        <v>0</v>
      </c>
      <c r="AU759" s="30">
        <f ca="1">SUMIF([1]route!$E$3:$E$10005,E759,[1]!Table1[17])</f>
        <v>0</v>
      </c>
      <c r="AV759" s="30">
        <f ca="1">SUMIF([1]route!$E$3:$E$10005,E759,[1]!Table1[18])</f>
        <v>0</v>
      </c>
      <c r="AW759" s="30">
        <f ca="1">SUMIF([1]route!$E$3:$E$10005,E759,[1]!Table1[19])</f>
        <v>0</v>
      </c>
      <c r="AX759" s="30">
        <f ca="1">SUMIF([1]route!$E$3:$E$10005,E759,[1]!Table1[20])</f>
        <v>0</v>
      </c>
      <c r="AY759" s="30">
        <f ca="1">SUMIF([1]route!$E$3:$E$10005,E759,[1]!Table1[21])</f>
        <v>0</v>
      </c>
      <c r="AZ759" s="30">
        <f ca="1">SUMIF([1]route!$E$3:$E$10005,E759,[1]!Table1[22])</f>
        <v>0</v>
      </c>
      <c r="BA759" s="30">
        <f ca="1">SUMIF([1]route!$E$3:$E$10005,E759,[1]!Table1[23])</f>
        <v>0</v>
      </c>
      <c r="BB759" s="30">
        <f ca="1">SUMIF([1]route!$E$3:$E$10005,E759,[1]!Table1[24])</f>
        <v>0</v>
      </c>
      <c r="BC759" s="30">
        <f ca="1">SUMIF([1]route!$E$3:$E$10005,E759,[1]!Table1[25])</f>
        <v>0</v>
      </c>
      <c r="BD759" s="30">
        <f ca="1">SUMIF([1]route!$E$3:$E$10005,E759,[1]!Table1[26])</f>
        <v>0</v>
      </c>
      <c r="BE759" s="30">
        <f ca="1">SUMIF([1]route!$E$3:$E$10005,E759,[1]!Table1[27])</f>
        <v>0</v>
      </c>
      <c r="BF759" s="30">
        <f ca="1">SUMIF([1]route!$E$3:$E$10005,E759,[1]!Table1[28])</f>
        <v>0</v>
      </c>
      <c r="BG759" s="30">
        <f ca="1">SUMIF([1]route!$E$3:$E$10005,E759,[1]!Table1[29])</f>
        <v>0</v>
      </c>
      <c r="BH759" s="30">
        <f ca="1">SUMIF([1]route!$E$3:$E$10005,E759,[1]!Table1[30])</f>
        <v>0</v>
      </c>
      <c r="BI759" s="30">
        <f ca="1">SUMIF([1]route!$E$3:$E$10005,E759,[1]!Table1[31])</f>
        <v>0</v>
      </c>
      <c r="BJ759" s="30">
        <f ca="1">SUMIF([1]route!$E$3:$E$10005,E759,[1]!Table1[Remain PO])</f>
        <v>0</v>
      </c>
      <c r="BK759" s="31">
        <f ca="1">SUMIF([1]route!$E$3:$E$10005,E759,[1]!Table1[N+1])</f>
        <v>0</v>
      </c>
      <c r="BL759" s="31">
        <f ca="1">SUMIF([1]route!$E$3:$E$10005,E759,[1]!Table1[N+2])</f>
        <v>0</v>
      </c>
      <c r="BM759" s="31">
        <f ca="1">SUMIF([1]route!$E$3:$E$10005,E759,[1]!Table1[N+3])</f>
        <v>0</v>
      </c>
      <c r="BN759" s="32">
        <f ca="1">SUMIF([1]route!$E$3:$E$10005,E759,[1]!Table1[N+4])</f>
        <v>0</v>
      </c>
      <c r="BP759" s="37">
        <f t="shared" si="242"/>
        <v>0</v>
      </c>
      <c r="BQ759" s="35">
        <f t="shared" ca="1" si="251"/>
        <v>0</v>
      </c>
      <c r="BR759" s="35">
        <f t="shared" ca="1" si="251"/>
        <v>0</v>
      </c>
      <c r="BS759" s="35">
        <f t="shared" ca="1" si="251"/>
        <v>0</v>
      </c>
      <c r="BT759" s="35">
        <f t="shared" ca="1" si="251"/>
        <v>0</v>
      </c>
      <c r="BU759" s="35">
        <f t="shared" ca="1" si="251"/>
        <v>0</v>
      </c>
      <c r="BV759" s="35">
        <f t="shared" ca="1" si="251"/>
        <v>0</v>
      </c>
      <c r="BW759" s="35">
        <f t="shared" ca="1" si="251"/>
        <v>0</v>
      </c>
      <c r="BX759" s="35">
        <f t="shared" ca="1" si="251"/>
        <v>0</v>
      </c>
      <c r="BY759" s="35">
        <f t="shared" ca="1" si="251"/>
        <v>0</v>
      </c>
      <c r="BZ759" s="35">
        <f t="shared" ca="1" si="251"/>
        <v>0</v>
      </c>
      <c r="CA759" s="35">
        <f t="shared" ca="1" si="251"/>
        <v>0</v>
      </c>
      <c r="CB759" s="35">
        <f t="shared" ca="1" si="251"/>
        <v>0</v>
      </c>
      <c r="CC759" s="35">
        <f t="shared" ca="1" si="251"/>
        <v>0</v>
      </c>
      <c r="CD759" s="35">
        <f t="shared" ca="1" si="251"/>
        <v>0</v>
      </c>
      <c r="CE759" s="35">
        <f t="shared" ca="1" si="251"/>
        <v>0</v>
      </c>
      <c r="CF759" s="35">
        <f t="shared" ca="1" si="247"/>
        <v>0</v>
      </c>
      <c r="CG759" s="35">
        <f t="shared" ca="1" si="244"/>
        <v>0</v>
      </c>
      <c r="CH759" s="35">
        <f t="shared" ca="1" si="244"/>
        <v>0</v>
      </c>
      <c r="CI759" s="35">
        <f t="shared" ca="1" si="244"/>
        <v>0</v>
      </c>
      <c r="CJ759" s="35">
        <f t="shared" ca="1" si="244"/>
        <v>0</v>
      </c>
      <c r="CK759" s="35">
        <f t="shared" ca="1" si="244"/>
        <v>0</v>
      </c>
      <c r="CL759" s="35">
        <f t="shared" ca="1" si="250"/>
        <v>0</v>
      </c>
      <c r="CM759" s="35">
        <f t="shared" ca="1" si="250"/>
        <v>0</v>
      </c>
      <c r="CN759" s="35">
        <f t="shared" ca="1" si="250"/>
        <v>0</v>
      </c>
      <c r="CO759" s="35">
        <f t="shared" ca="1" si="250"/>
        <v>0</v>
      </c>
      <c r="CP759" s="35">
        <f t="shared" ca="1" si="250"/>
        <v>0</v>
      </c>
      <c r="CQ759" s="35">
        <f t="shared" ca="1" si="250"/>
        <v>0</v>
      </c>
      <c r="CR759" s="35">
        <f t="shared" ca="1" si="250"/>
        <v>0</v>
      </c>
      <c r="CS759" s="35">
        <f t="shared" ca="1" si="250"/>
        <v>0</v>
      </c>
      <c r="CT759" s="35">
        <f t="shared" ca="1" si="250"/>
        <v>0</v>
      </c>
      <c r="CU759" s="35">
        <f t="shared" ca="1" si="250"/>
        <v>0</v>
      </c>
      <c r="CV759" s="35">
        <f t="shared" ca="1" si="250"/>
        <v>0</v>
      </c>
      <c r="CW759" s="38">
        <f t="shared" ca="1" si="249"/>
        <v>0</v>
      </c>
      <c r="CX759" s="38">
        <f t="shared" ca="1" si="246"/>
        <v>0</v>
      </c>
      <c r="CY759" s="38">
        <f t="shared" ca="1" si="246"/>
        <v>0</v>
      </c>
      <c r="CZ759" s="39">
        <f t="shared" ca="1" si="246"/>
        <v>0</v>
      </c>
      <c r="DA759" s="35"/>
    </row>
    <row r="760" spans="4:105" x14ac:dyDescent="0.3">
      <c r="D760" s="19"/>
      <c r="E760" s="19"/>
      <c r="F760" s="21"/>
      <c r="G760" s="21"/>
      <c r="H760" s="21"/>
      <c r="I760" s="19"/>
      <c r="J760" s="19"/>
      <c r="K760" s="21"/>
      <c r="L760" s="21"/>
      <c r="M760" s="22"/>
      <c r="N760" s="22"/>
      <c r="O760" s="19"/>
      <c r="P760" s="21"/>
      <c r="Q760" s="62" t="str">
        <f>'Cutting Rules'!AD760</f>
        <v>0------------</v>
      </c>
      <c r="R760" s="23"/>
      <c r="S760" s="24"/>
      <c r="T760" s="78" t="s">
        <v>547</v>
      </c>
      <c r="U760" s="19"/>
      <c r="V760" s="25"/>
      <c r="W760" s="26"/>
      <c r="X760" s="27"/>
      <c r="Y760" s="47"/>
      <c r="Z760" s="121" t="str">
        <f>IFERROR(VLOOKUP(E760,[1]route!$E$3:$BL$10005,59,0),"")&amp;IFERROR(VLOOKUP(E760,[1]route!$E$3:$BL$10005,60,0),"")</f>
        <v/>
      </c>
      <c r="AA760" s="28">
        <f t="shared" si="240"/>
        <v>0</v>
      </c>
      <c r="AB760" s="77">
        <f t="shared" si="241"/>
        <v>0</v>
      </c>
      <c r="AC760" s="4">
        <f t="shared" si="239"/>
        <v>1</v>
      </c>
      <c r="AD760" s="29">
        <v>0</v>
      </c>
      <c r="AE760" s="30">
        <f ca="1">SUMIF([1]route!$E$3:$E$10005,E760,[1]!Table1[1])</f>
        <v>0</v>
      </c>
      <c r="AF760" s="30">
        <f ca="1">SUMIF([1]route!$E$3:$E$10005,E760,[1]!Table1[2])</f>
        <v>0</v>
      </c>
      <c r="AG760" s="30">
        <f ca="1">SUMIF([1]route!$E$3:$E$10005,E760,[1]!Table1[3])</f>
        <v>0</v>
      </c>
      <c r="AH760" s="30">
        <f ca="1">SUMIF([1]route!$E$3:$E$10005,E760,[1]!Table1[4])</f>
        <v>0</v>
      </c>
      <c r="AI760" s="30">
        <f ca="1">SUMIF([1]route!$E$3:$E$10005,E760,[1]!Table1[5])</f>
        <v>0</v>
      </c>
      <c r="AJ760" s="30">
        <f ca="1">SUMIF([1]route!$E$3:$E$10005,E760,[1]!Table1[6])</f>
        <v>0</v>
      </c>
      <c r="AK760" s="30">
        <f ca="1">SUMIF([1]route!$E$3:$E$10005,E760,[1]!Table1[7])</f>
        <v>0</v>
      </c>
      <c r="AL760" s="30">
        <f ca="1">SUMIF([1]route!$E$3:$E$10005,E760,[1]!Table1[8])</f>
        <v>0</v>
      </c>
      <c r="AM760" s="30">
        <f ca="1">SUMIF([1]route!$E$3:$E$10005,E760,[1]!Table1[9])</f>
        <v>0</v>
      </c>
      <c r="AN760" s="30">
        <f ca="1">SUMIF([1]route!$E$3:$E$10005,E760,[1]!Table1[10])</f>
        <v>0</v>
      </c>
      <c r="AO760" s="30">
        <f ca="1">SUMIF([1]route!$E$3:$E$10005,E760,[1]!Table1[11])</f>
        <v>0</v>
      </c>
      <c r="AP760" s="30">
        <f ca="1">SUMIF([1]route!$E$3:$E$10005,E760,[1]!Table1[12])</f>
        <v>0</v>
      </c>
      <c r="AQ760" s="30">
        <f ca="1">SUMIF([1]route!$E$3:$E$10005,E760,[1]!Table1[13])</f>
        <v>0</v>
      </c>
      <c r="AR760" s="30">
        <f ca="1">SUMIF([1]route!$E$3:$E$10005,E760,[1]!Table1[14])</f>
        <v>0</v>
      </c>
      <c r="AS760" s="30">
        <f ca="1">SUMIF([1]route!$E$3:$E$10005,E760,[1]!Table1[15])</f>
        <v>0</v>
      </c>
      <c r="AT760" s="30">
        <f ca="1">SUMIF([1]route!$E$3:$E$10005,E760,[1]!Table1[16])</f>
        <v>0</v>
      </c>
      <c r="AU760" s="30">
        <f ca="1">SUMIF([1]route!$E$3:$E$10005,E760,[1]!Table1[17])</f>
        <v>0</v>
      </c>
      <c r="AV760" s="30">
        <f ca="1">SUMIF([1]route!$E$3:$E$10005,E760,[1]!Table1[18])</f>
        <v>0</v>
      </c>
      <c r="AW760" s="30">
        <f ca="1">SUMIF([1]route!$E$3:$E$10005,E760,[1]!Table1[19])</f>
        <v>0</v>
      </c>
      <c r="AX760" s="30">
        <f ca="1">SUMIF([1]route!$E$3:$E$10005,E760,[1]!Table1[20])</f>
        <v>0</v>
      </c>
      <c r="AY760" s="30">
        <f ca="1">SUMIF([1]route!$E$3:$E$10005,E760,[1]!Table1[21])</f>
        <v>0</v>
      </c>
      <c r="AZ760" s="30">
        <f ca="1">SUMIF([1]route!$E$3:$E$10005,E760,[1]!Table1[22])</f>
        <v>0</v>
      </c>
      <c r="BA760" s="30">
        <f ca="1">SUMIF([1]route!$E$3:$E$10005,E760,[1]!Table1[23])</f>
        <v>0</v>
      </c>
      <c r="BB760" s="30">
        <f ca="1">SUMIF([1]route!$E$3:$E$10005,E760,[1]!Table1[24])</f>
        <v>0</v>
      </c>
      <c r="BC760" s="30">
        <f ca="1">SUMIF([1]route!$E$3:$E$10005,E760,[1]!Table1[25])</f>
        <v>0</v>
      </c>
      <c r="BD760" s="30">
        <f ca="1">SUMIF([1]route!$E$3:$E$10005,E760,[1]!Table1[26])</f>
        <v>0</v>
      </c>
      <c r="BE760" s="30">
        <f ca="1">SUMIF([1]route!$E$3:$E$10005,E760,[1]!Table1[27])</f>
        <v>0</v>
      </c>
      <c r="BF760" s="30">
        <f ca="1">SUMIF([1]route!$E$3:$E$10005,E760,[1]!Table1[28])</f>
        <v>0</v>
      </c>
      <c r="BG760" s="30">
        <f ca="1">SUMIF([1]route!$E$3:$E$10005,E760,[1]!Table1[29])</f>
        <v>0</v>
      </c>
      <c r="BH760" s="30">
        <f ca="1">SUMIF([1]route!$E$3:$E$10005,E760,[1]!Table1[30])</f>
        <v>0</v>
      </c>
      <c r="BI760" s="30">
        <f ca="1">SUMIF([1]route!$E$3:$E$10005,E760,[1]!Table1[31])</f>
        <v>0</v>
      </c>
      <c r="BJ760" s="30">
        <f ca="1">SUMIF([1]route!$E$3:$E$10005,E760,[1]!Table1[Remain PO])</f>
        <v>0</v>
      </c>
      <c r="BK760" s="31">
        <f ca="1">SUMIF([1]route!$E$3:$E$10005,E760,[1]!Table1[N+1])</f>
        <v>0</v>
      </c>
      <c r="BL760" s="31">
        <f ca="1">SUMIF([1]route!$E$3:$E$10005,E760,[1]!Table1[N+2])</f>
        <v>0</v>
      </c>
      <c r="BM760" s="31">
        <f ca="1">SUMIF([1]route!$E$3:$E$10005,E760,[1]!Table1[N+3])</f>
        <v>0</v>
      </c>
      <c r="BN760" s="32">
        <f ca="1">SUMIF([1]route!$E$3:$E$10005,E760,[1]!Table1[N+4])</f>
        <v>0</v>
      </c>
      <c r="BP760" s="37">
        <f t="shared" si="242"/>
        <v>0</v>
      </c>
      <c r="BQ760" s="35">
        <f t="shared" ca="1" si="251"/>
        <v>0</v>
      </c>
      <c r="BR760" s="35">
        <f t="shared" ca="1" si="251"/>
        <v>0</v>
      </c>
      <c r="BS760" s="35">
        <f t="shared" ca="1" si="251"/>
        <v>0</v>
      </c>
      <c r="BT760" s="35">
        <f t="shared" ca="1" si="251"/>
        <v>0</v>
      </c>
      <c r="BU760" s="35">
        <f t="shared" ca="1" si="251"/>
        <v>0</v>
      </c>
      <c r="BV760" s="35">
        <f t="shared" ca="1" si="251"/>
        <v>0</v>
      </c>
      <c r="BW760" s="35">
        <f t="shared" ca="1" si="251"/>
        <v>0</v>
      </c>
      <c r="BX760" s="35">
        <f t="shared" ca="1" si="251"/>
        <v>0</v>
      </c>
      <c r="BY760" s="35">
        <f t="shared" ca="1" si="251"/>
        <v>0</v>
      </c>
      <c r="BZ760" s="35">
        <f t="shared" ca="1" si="251"/>
        <v>0</v>
      </c>
      <c r="CA760" s="35">
        <f t="shared" ca="1" si="251"/>
        <v>0</v>
      </c>
      <c r="CB760" s="35">
        <f t="shared" ca="1" si="251"/>
        <v>0</v>
      </c>
      <c r="CC760" s="35">
        <f t="shared" ca="1" si="251"/>
        <v>0</v>
      </c>
      <c r="CD760" s="35">
        <f t="shared" ca="1" si="251"/>
        <v>0</v>
      </c>
      <c r="CE760" s="35">
        <f t="shared" ca="1" si="251"/>
        <v>0</v>
      </c>
      <c r="CF760" s="35">
        <f t="shared" ca="1" si="247"/>
        <v>0</v>
      </c>
      <c r="CG760" s="35">
        <f t="shared" ca="1" si="244"/>
        <v>0</v>
      </c>
      <c r="CH760" s="35">
        <f t="shared" ca="1" si="244"/>
        <v>0</v>
      </c>
      <c r="CI760" s="35">
        <f t="shared" ca="1" si="244"/>
        <v>0</v>
      </c>
      <c r="CJ760" s="35">
        <f t="shared" ca="1" si="244"/>
        <v>0</v>
      </c>
      <c r="CK760" s="35">
        <f t="shared" ca="1" si="244"/>
        <v>0</v>
      </c>
      <c r="CL760" s="35">
        <f t="shared" ca="1" si="250"/>
        <v>0</v>
      </c>
      <c r="CM760" s="35">
        <f t="shared" ca="1" si="250"/>
        <v>0</v>
      </c>
      <c r="CN760" s="35">
        <f t="shared" ca="1" si="250"/>
        <v>0</v>
      </c>
      <c r="CO760" s="35">
        <f t="shared" ca="1" si="250"/>
        <v>0</v>
      </c>
      <c r="CP760" s="35">
        <f t="shared" ca="1" si="250"/>
        <v>0</v>
      </c>
      <c r="CQ760" s="35">
        <f t="shared" ca="1" si="250"/>
        <v>0</v>
      </c>
      <c r="CR760" s="35">
        <f t="shared" ca="1" si="250"/>
        <v>0</v>
      </c>
      <c r="CS760" s="35">
        <f t="shared" ca="1" si="250"/>
        <v>0</v>
      </c>
      <c r="CT760" s="35">
        <f t="shared" ca="1" si="250"/>
        <v>0</v>
      </c>
      <c r="CU760" s="35">
        <f t="shared" ca="1" si="250"/>
        <v>0</v>
      </c>
      <c r="CV760" s="35">
        <f t="shared" ca="1" si="250"/>
        <v>0</v>
      </c>
      <c r="CW760" s="38">
        <f t="shared" ca="1" si="249"/>
        <v>0</v>
      </c>
      <c r="CX760" s="38">
        <f t="shared" ca="1" si="246"/>
        <v>0</v>
      </c>
      <c r="CY760" s="38">
        <f t="shared" ca="1" si="246"/>
        <v>0</v>
      </c>
      <c r="CZ760" s="39">
        <f t="shared" ca="1" si="246"/>
        <v>0</v>
      </c>
      <c r="DA760" s="35"/>
    </row>
    <row r="761" spans="4:105" x14ac:dyDescent="0.3">
      <c r="D761" s="19"/>
      <c r="E761" s="19"/>
      <c r="F761" s="21"/>
      <c r="G761" s="21"/>
      <c r="H761" s="21"/>
      <c r="I761" s="19"/>
      <c r="J761" s="19"/>
      <c r="K761" s="21"/>
      <c r="L761" s="21"/>
      <c r="M761" s="22"/>
      <c r="N761" s="22"/>
      <c r="O761" s="19"/>
      <c r="P761" s="21"/>
      <c r="Q761" s="62" t="str">
        <f>'Cutting Rules'!AD761</f>
        <v>0------------</v>
      </c>
      <c r="R761" s="23"/>
      <c r="S761" s="24"/>
      <c r="T761" s="78" t="s">
        <v>547</v>
      </c>
      <c r="U761" s="19"/>
      <c r="V761" s="25"/>
      <c r="W761" s="26"/>
      <c r="X761" s="27"/>
      <c r="Y761" s="47"/>
      <c r="Z761" s="121" t="str">
        <f>IFERROR(VLOOKUP(E761,[1]route!$E$3:$BL$10005,59,0),"")&amp;IFERROR(VLOOKUP(E761,[1]route!$E$3:$BL$10005,60,0),"")</f>
        <v/>
      </c>
      <c r="AA761" s="28">
        <f t="shared" si="240"/>
        <v>0</v>
      </c>
      <c r="AB761" s="77">
        <f t="shared" si="241"/>
        <v>0</v>
      </c>
      <c r="AC761" s="4">
        <f t="shared" si="239"/>
        <v>1</v>
      </c>
      <c r="AD761" s="29">
        <v>0</v>
      </c>
      <c r="AE761" s="30">
        <f ca="1">SUMIF([1]route!$E$3:$E$10005,E761,[1]!Table1[1])</f>
        <v>0</v>
      </c>
      <c r="AF761" s="30">
        <f ca="1">SUMIF([1]route!$E$3:$E$10005,E761,[1]!Table1[2])</f>
        <v>0</v>
      </c>
      <c r="AG761" s="30">
        <f ca="1">SUMIF([1]route!$E$3:$E$10005,E761,[1]!Table1[3])</f>
        <v>0</v>
      </c>
      <c r="AH761" s="30">
        <f ca="1">SUMIF([1]route!$E$3:$E$10005,E761,[1]!Table1[4])</f>
        <v>0</v>
      </c>
      <c r="AI761" s="30">
        <f ca="1">SUMIF([1]route!$E$3:$E$10005,E761,[1]!Table1[5])</f>
        <v>0</v>
      </c>
      <c r="AJ761" s="30">
        <f ca="1">SUMIF([1]route!$E$3:$E$10005,E761,[1]!Table1[6])</f>
        <v>0</v>
      </c>
      <c r="AK761" s="30">
        <f ca="1">SUMIF([1]route!$E$3:$E$10005,E761,[1]!Table1[7])</f>
        <v>0</v>
      </c>
      <c r="AL761" s="30">
        <f ca="1">SUMIF([1]route!$E$3:$E$10005,E761,[1]!Table1[8])</f>
        <v>0</v>
      </c>
      <c r="AM761" s="30">
        <f ca="1">SUMIF([1]route!$E$3:$E$10005,E761,[1]!Table1[9])</f>
        <v>0</v>
      </c>
      <c r="AN761" s="30">
        <f ca="1">SUMIF([1]route!$E$3:$E$10005,E761,[1]!Table1[10])</f>
        <v>0</v>
      </c>
      <c r="AO761" s="30">
        <f ca="1">SUMIF([1]route!$E$3:$E$10005,E761,[1]!Table1[11])</f>
        <v>0</v>
      </c>
      <c r="AP761" s="30">
        <f ca="1">SUMIF([1]route!$E$3:$E$10005,E761,[1]!Table1[12])</f>
        <v>0</v>
      </c>
      <c r="AQ761" s="30">
        <f ca="1">SUMIF([1]route!$E$3:$E$10005,E761,[1]!Table1[13])</f>
        <v>0</v>
      </c>
      <c r="AR761" s="30">
        <f ca="1">SUMIF([1]route!$E$3:$E$10005,E761,[1]!Table1[14])</f>
        <v>0</v>
      </c>
      <c r="AS761" s="30">
        <f ca="1">SUMIF([1]route!$E$3:$E$10005,E761,[1]!Table1[15])</f>
        <v>0</v>
      </c>
      <c r="AT761" s="30">
        <f ca="1">SUMIF([1]route!$E$3:$E$10005,E761,[1]!Table1[16])</f>
        <v>0</v>
      </c>
      <c r="AU761" s="30">
        <f ca="1">SUMIF([1]route!$E$3:$E$10005,E761,[1]!Table1[17])</f>
        <v>0</v>
      </c>
      <c r="AV761" s="30">
        <f ca="1">SUMIF([1]route!$E$3:$E$10005,E761,[1]!Table1[18])</f>
        <v>0</v>
      </c>
      <c r="AW761" s="30">
        <f ca="1">SUMIF([1]route!$E$3:$E$10005,E761,[1]!Table1[19])</f>
        <v>0</v>
      </c>
      <c r="AX761" s="30">
        <f ca="1">SUMIF([1]route!$E$3:$E$10005,E761,[1]!Table1[20])</f>
        <v>0</v>
      </c>
      <c r="AY761" s="30">
        <f ca="1">SUMIF([1]route!$E$3:$E$10005,E761,[1]!Table1[21])</f>
        <v>0</v>
      </c>
      <c r="AZ761" s="30">
        <f ca="1">SUMIF([1]route!$E$3:$E$10005,E761,[1]!Table1[22])</f>
        <v>0</v>
      </c>
      <c r="BA761" s="30">
        <f ca="1">SUMIF([1]route!$E$3:$E$10005,E761,[1]!Table1[23])</f>
        <v>0</v>
      </c>
      <c r="BB761" s="30">
        <f ca="1">SUMIF([1]route!$E$3:$E$10005,E761,[1]!Table1[24])</f>
        <v>0</v>
      </c>
      <c r="BC761" s="30">
        <f ca="1">SUMIF([1]route!$E$3:$E$10005,E761,[1]!Table1[25])</f>
        <v>0</v>
      </c>
      <c r="BD761" s="30">
        <f ca="1">SUMIF([1]route!$E$3:$E$10005,E761,[1]!Table1[26])</f>
        <v>0</v>
      </c>
      <c r="BE761" s="30">
        <f ca="1">SUMIF([1]route!$E$3:$E$10005,E761,[1]!Table1[27])</f>
        <v>0</v>
      </c>
      <c r="BF761" s="30">
        <f ca="1">SUMIF([1]route!$E$3:$E$10005,E761,[1]!Table1[28])</f>
        <v>0</v>
      </c>
      <c r="BG761" s="30">
        <f ca="1">SUMIF([1]route!$E$3:$E$10005,E761,[1]!Table1[29])</f>
        <v>0</v>
      </c>
      <c r="BH761" s="30">
        <f ca="1">SUMIF([1]route!$E$3:$E$10005,E761,[1]!Table1[30])</f>
        <v>0</v>
      </c>
      <c r="BI761" s="30">
        <f ca="1">SUMIF([1]route!$E$3:$E$10005,E761,[1]!Table1[31])</f>
        <v>0</v>
      </c>
      <c r="BJ761" s="30">
        <f ca="1">SUMIF([1]route!$E$3:$E$10005,E761,[1]!Table1[Remain PO])</f>
        <v>0</v>
      </c>
      <c r="BK761" s="31">
        <f ca="1">SUMIF([1]route!$E$3:$E$10005,E761,[1]!Table1[N+1])</f>
        <v>0</v>
      </c>
      <c r="BL761" s="31">
        <f ca="1">SUMIF([1]route!$E$3:$E$10005,E761,[1]!Table1[N+2])</f>
        <v>0</v>
      </c>
      <c r="BM761" s="31">
        <f ca="1">SUMIF([1]route!$E$3:$E$10005,E761,[1]!Table1[N+3])</f>
        <v>0</v>
      </c>
      <c r="BN761" s="32">
        <f ca="1">SUMIF([1]route!$E$3:$E$10005,E761,[1]!Table1[N+4])</f>
        <v>0</v>
      </c>
      <c r="BP761" s="37">
        <f t="shared" si="242"/>
        <v>0</v>
      </c>
      <c r="BQ761" s="35">
        <f t="shared" ca="1" si="251"/>
        <v>0</v>
      </c>
      <c r="BR761" s="35">
        <f t="shared" ca="1" si="251"/>
        <v>0</v>
      </c>
      <c r="BS761" s="35">
        <f t="shared" ca="1" si="251"/>
        <v>0</v>
      </c>
      <c r="BT761" s="35">
        <f t="shared" ca="1" si="251"/>
        <v>0</v>
      </c>
      <c r="BU761" s="35">
        <f t="shared" ca="1" si="251"/>
        <v>0</v>
      </c>
      <c r="BV761" s="35">
        <f t="shared" ca="1" si="251"/>
        <v>0</v>
      </c>
      <c r="BW761" s="35">
        <f t="shared" ca="1" si="251"/>
        <v>0</v>
      </c>
      <c r="BX761" s="35">
        <f t="shared" ca="1" si="251"/>
        <v>0</v>
      </c>
      <c r="BY761" s="35">
        <f t="shared" ca="1" si="251"/>
        <v>0</v>
      </c>
      <c r="BZ761" s="35">
        <f t="shared" ca="1" si="251"/>
        <v>0</v>
      </c>
      <c r="CA761" s="35">
        <f t="shared" ca="1" si="251"/>
        <v>0</v>
      </c>
      <c r="CB761" s="35">
        <f t="shared" ca="1" si="251"/>
        <v>0</v>
      </c>
      <c r="CC761" s="35">
        <f t="shared" ca="1" si="251"/>
        <v>0</v>
      </c>
      <c r="CD761" s="35">
        <f t="shared" ca="1" si="251"/>
        <v>0</v>
      </c>
      <c r="CE761" s="35">
        <f t="shared" ca="1" si="251"/>
        <v>0</v>
      </c>
      <c r="CF761" s="35">
        <f t="shared" ca="1" si="247"/>
        <v>0</v>
      </c>
      <c r="CG761" s="35">
        <f t="shared" ca="1" si="244"/>
        <v>0</v>
      </c>
      <c r="CH761" s="35">
        <f t="shared" ca="1" si="244"/>
        <v>0</v>
      </c>
      <c r="CI761" s="35">
        <f t="shared" ca="1" si="244"/>
        <v>0</v>
      </c>
      <c r="CJ761" s="35">
        <f t="shared" ca="1" si="244"/>
        <v>0</v>
      </c>
      <c r="CK761" s="35">
        <f t="shared" ca="1" si="244"/>
        <v>0</v>
      </c>
      <c r="CL761" s="35">
        <f t="shared" ca="1" si="250"/>
        <v>0</v>
      </c>
      <c r="CM761" s="35">
        <f t="shared" ca="1" si="250"/>
        <v>0</v>
      </c>
      <c r="CN761" s="35">
        <f t="shared" ca="1" si="250"/>
        <v>0</v>
      </c>
      <c r="CO761" s="35">
        <f t="shared" ca="1" si="250"/>
        <v>0</v>
      </c>
      <c r="CP761" s="35">
        <f t="shared" ca="1" si="250"/>
        <v>0</v>
      </c>
      <c r="CQ761" s="35">
        <f t="shared" ca="1" si="250"/>
        <v>0</v>
      </c>
      <c r="CR761" s="35">
        <f t="shared" ca="1" si="250"/>
        <v>0</v>
      </c>
      <c r="CS761" s="35">
        <f t="shared" ca="1" si="250"/>
        <v>0</v>
      </c>
      <c r="CT761" s="35">
        <f t="shared" ca="1" si="250"/>
        <v>0</v>
      </c>
      <c r="CU761" s="35">
        <f t="shared" ca="1" si="250"/>
        <v>0</v>
      </c>
      <c r="CV761" s="35">
        <f t="shared" ca="1" si="250"/>
        <v>0</v>
      </c>
      <c r="CW761" s="38">
        <f t="shared" ca="1" si="249"/>
        <v>0</v>
      </c>
      <c r="CX761" s="38">
        <f t="shared" ca="1" si="246"/>
        <v>0</v>
      </c>
      <c r="CY761" s="38">
        <f t="shared" ca="1" si="246"/>
        <v>0</v>
      </c>
      <c r="CZ761" s="39">
        <f t="shared" ca="1" si="246"/>
        <v>0</v>
      </c>
      <c r="DA761" s="35"/>
    </row>
    <row r="762" spans="4:105" x14ac:dyDescent="0.3">
      <c r="D762" s="19"/>
      <c r="E762" s="19"/>
      <c r="F762" s="21"/>
      <c r="G762" s="21"/>
      <c r="H762" s="21"/>
      <c r="I762" s="19"/>
      <c r="J762" s="19"/>
      <c r="K762" s="21"/>
      <c r="L762" s="21"/>
      <c r="M762" s="22"/>
      <c r="N762" s="22"/>
      <c r="O762" s="19"/>
      <c r="P762" s="21"/>
      <c r="Q762" s="62" t="str">
        <f>'Cutting Rules'!AD762</f>
        <v>0------------</v>
      </c>
      <c r="R762" s="23"/>
      <c r="S762" s="24"/>
      <c r="T762" s="78" t="s">
        <v>547</v>
      </c>
      <c r="U762" s="19"/>
      <c r="V762" s="25"/>
      <c r="W762" s="26"/>
      <c r="X762" s="27"/>
      <c r="Y762" s="47"/>
      <c r="Z762" s="121" t="str">
        <f>IFERROR(VLOOKUP(E762,[1]route!$E$3:$BL$10005,59,0),"")&amp;IFERROR(VLOOKUP(E762,[1]route!$E$3:$BL$10005,60,0),"")</f>
        <v/>
      </c>
      <c r="AA762" s="28">
        <f t="shared" si="240"/>
        <v>0</v>
      </c>
      <c r="AB762" s="77">
        <f t="shared" si="241"/>
        <v>0</v>
      </c>
      <c r="AC762" s="4">
        <f t="shared" si="239"/>
        <v>1</v>
      </c>
      <c r="AD762" s="29">
        <v>0</v>
      </c>
      <c r="AE762" s="30">
        <f ca="1">SUMIF([1]route!$E$3:$E$10005,E762,[1]!Table1[1])</f>
        <v>0</v>
      </c>
      <c r="AF762" s="30">
        <f ca="1">SUMIF([1]route!$E$3:$E$10005,E762,[1]!Table1[2])</f>
        <v>0</v>
      </c>
      <c r="AG762" s="30">
        <f ca="1">SUMIF([1]route!$E$3:$E$10005,E762,[1]!Table1[3])</f>
        <v>0</v>
      </c>
      <c r="AH762" s="30">
        <f ca="1">SUMIF([1]route!$E$3:$E$10005,E762,[1]!Table1[4])</f>
        <v>0</v>
      </c>
      <c r="AI762" s="30">
        <f ca="1">SUMIF([1]route!$E$3:$E$10005,E762,[1]!Table1[5])</f>
        <v>0</v>
      </c>
      <c r="AJ762" s="30">
        <f ca="1">SUMIF([1]route!$E$3:$E$10005,E762,[1]!Table1[6])</f>
        <v>0</v>
      </c>
      <c r="AK762" s="30">
        <f ca="1">SUMIF([1]route!$E$3:$E$10005,E762,[1]!Table1[7])</f>
        <v>0</v>
      </c>
      <c r="AL762" s="30">
        <f ca="1">SUMIF([1]route!$E$3:$E$10005,E762,[1]!Table1[8])</f>
        <v>0</v>
      </c>
      <c r="AM762" s="30">
        <f ca="1">SUMIF([1]route!$E$3:$E$10005,E762,[1]!Table1[9])</f>
        <v>0</v>
      </c>
      <c r="AN762" s="30">
        <f ca="1">SUMIF([1]route!$E$3:$E$10005,E762,[1]!Table1[10])</f>
        <v>0</v>
      </c>
      <c r="AO762" s="30">
        <f ca="1">SUMIF([1]route!$E$3:$E$10005,E762,[1]!Table1[11])</f>
        <v>0</v>
      </c>
      <c r="AP762" s="30">
        <f ca="1">SUMIF([1]route!$E$3:$E$10005,E762,[1]!Table1[12])</f>
        <v>0</v>
      </c>
      <c r="AQ762" s="30">
        <f ca="1">SUMIF([1]route!$E$3:$E$10005,E762,[1]!Table1[13])</f>
        <v>0</v>
      </c>
      <c r="AR762" s="30">
        <f ca="1">SUMIF([1]route!$E$3:$E$10005,E762,[1]!Table1[14])</f>
        <v>0</v>
      </c>
      <c r="AS762" s="30">
        <f ca="1">SUMIF([1]route!$E$3:$E$10005,E762,[1]!Table1[15])</f>
        <v>0</v>
      </c>
      <c r="AT762" s="30">
        <f ca="1">SUMIF([1]route!$E$3:$E$10005,E762,[1]!Table1[16])</f>
        <v>0</v>
      </c>
      <c r="AU762" s="30">
        <f ca="1">SUMIF([1]route!$E$3:$E$10005,E762,[1]!Table1[17])</f>
        <v>0</v>
      </c>
      <c r="AV762" s="30">
        <f ca="1">SUMIF([1]route!$E$3:$E$10005,E762,[1]!Table1[18])</f>
        <v>0</v>
      </c>
      <c r="AW762" s="30">
        <f ca="1">SUMIF([1]route!$E$3:$E$10005,E762,[1]!Table1[19])</f>
        <v>0</v>
      </c>
      <c r="AX762" s="30">
        <f ca="1">SUMIF([1]route!$E$3:$E$10005,E762,[1]!Table1[20])</f>
        <v>0</v>
      </c>
      <c r="AY762" s="30">
        <f ca="1">SUMIF([1]route!$E$3:$E$10005,E762,[1]!Table1[21])</f>
        <v>0</v>
      </c>
      <c r="AZ762" s="30">
        <f ca="1">SUMIF([1]route!$E$3:$E$10005,E762,[1]!Table1[22])</f>
        <v>0</v>
      </c>
      <c r="BA762" s="30">
        <f ca="1">SUMIF([1]route!$E$3:$E$10005,E762,[1]!Table1[23])</f>
        <v>0</v>
      </c>
      <c r="BB762" s="30">
        <f ca="1">SUMIF([1]route!$E$3:$E$10005,E762,[1]!Table1[24])</f>
        <v>0</v>
      </c>
      <c r="BC762" s="30">
        <f ca="1">SUMIF([1]route!$E$3:$E$10005,E762,[1]!Table1[25])</f>
        <v>0</v>
      </c>
      <c r="BD762" s="30">
        <f ca="1">SUMIF([1]route!$E$3:$E$10005,E762,[1]!Table1[26])</f>
        <v>0</v>
      </c>
      <c r="BE762" s="30">
        <f ca="1">SUMIF([1]route!$E$3:$E$10005,E762,[1]!Table1[27])</f>
        <v>0</v>
      </c>
      <c r="BF762" s="30">
        <f ca="1">SUMIF([1]route!$E$3:$E$10005,E762,[1]!Table1[28])</f>
        <v>0</v>
      </c>
      <c r="BG762" s="30">
        <f ca="1">SUMIF([1]route!$E$3:$E$10005,E762,[1]!Table1[29])</f>
        <v>0</v>
      </c>
      <c r="BH762" s="30">
        <f ca="1">SUMIF([1]route!$E$3:$E$10005,E762,[1]!Table1[30])</f>
        <v>0</v>
      </c>
      <c r="BI762" s="30">
        <f ca="1">SUMIF([1]route!$E$3:$E$10005,E762,[1]!Table1[31])</f>
        <v>0</v>
      </c>
      <c r="BJ762" s="30">
        <f ca="1">SUMIF([1]route!$E$3:$E$10005,E762,[1]!Table1[Remain PO])</f>
        <v>0</v>
      </c>
      <c r="BK762" s="31">
        <f ca="1">SUMIF([1]route!$E$3:$E$10005,E762,[1]!Table1[N+1])</f>
        <v>0</v>
      </c>
      <c r="BL762" s="31">
        <f ca="1">SUMIF([1]route!$E$3:$E$10005,E762,[1]!Table1[N+2])</f>
        <v>0</v>
      </c>
      <c r="BM762" s="31">
        <f ca="1">SUMIF([1]route!$E$3:$E$10005,E762,[1]!Table1[N+3])</f>
        <v>0</v>
      </c>
      <c r="BN762" s="32">
        <f ca="1">SUMIF([1]route!$E$3:$E$10005,E762,[1]!Table1[N+4])</f>
        <v>0</v>
      </c>
      <c r="BP762" s="37">
        <f t="shared" si="242"/>
        <v>0</v>
      </c>
      <c r="BQ762" s="35">
        <f t="shared" ca="1" si="251"/>
        <v>0</v>
      </c>
      <c r="BR762" s="35">
        <f t="shared" ca="1" si="251"/>
        <v>0</v>
      </c>
      <c r="BS762" s="35">
        <f t="shared" ca="1" si="251"/>
        <v>0</v>
      </c>
      <c r="BT762" s="35">
        <f t="shared" ca="1" si="251"/>
        <v>0</v>
      </c>
      <c r="BU762" s="35">
        <f t="shared" ca="1" si="251"/>
        <v>0</v>
      </c>
      <c r="BV762" s="35">
        <f t="shared" ca="1" si="251"/>
        <v>0</v>
      </c>
      <c r="BW762" s="35">
        <f t="shared" ca="1" si="251"/>
        <v>0</v>
      </c>
      <c r="BX762" s="35">
        <f t="shared" ca="1" si="251"/>
        <v>0</v>
      </c>
      <c r="BY762" s="35">
        <f t="shared" ca="1" si="251"/>
        <v>0</v>
      </c>
      <c r="BZ762" s="35">
        <f t="shared" ca="1" si="251"/>
        <v>0</v>
      </c>
      <c r="CA762" s="35">
        <f t="shared" ca="1" si="251"/>
        <v>0</v>
      </c>
      <c r="CB762" s="35">
        <f t="shared" ca="1" si="251"/>
        <v>0</v>
      </c>
      <c r="CC762" s="35">
        <f t="shared" ca="1" si="251"/>
        <v>0</v>
      </c>
      <c r="CD762" s="35">
        <f t="shared" ca="1" si="251"/>
        <v>0</v>
      </c>
      <c r="CE762" s="35">
        <f t="shared" ca="1" si="251"/>
        <v>0</v>
      </c>
      <c r="CF762" s="35">
        <f t="shared" ca="1" si="247"/>
        <v>0</v>
      </c>
      <c r="CG762" s="35">
        <f t="shared" ca="1" si="244"/>
        <v>0</v>
      </c>
      <c r="CH762" s="35">
        <f t="shared" ca="1" si="244"/>
        <v>0</v>
      </c>
      <c r="CI762" s="35">
        <f t="shared" ca="1" si="244"/>
        <v>0</v>
      </c>
      <c r="CJ762" s="35">
        <f t="shared" ca="1" si="244"/>
        <v>0</v>
      </c>
      <c r="CK762" s="35">
        <f t="shared" ca="1" si="244"/>
        <v>0</v>
      </c>
      <c r="CL762" s="35">
        <f t="shared" ca="1" si="250"/>
        <v>0</v>
      </c>
      <c r="CM762" s="35">
        <f t="shared" ca="1" si="250"/>
        <v>0</v>
      </c>
      <c r="CN762" s="35">
        <f t="shared" ca="1" si="250"/>
        <v>0</v>
      </c>
      <c r="CO762" s="35">
        <f t="shared" ca="1" si="250"/>
        <v>0</v>
      </c>
      <c r="CP762" s="35">
        <f t="shared" ca="1" si="250"/>
        <v>0</v>
      </c>
      <c r="CQ762" s="35">
        <f t="shared" ca="1" si="250"/>
        <v>0</v>
      </c>
      <c r="CR762" s="35">
        <f t="shared" ca="1" si="250"/>
        <v>0</v>
      </c>
      <c r="CS762" s="35">
        <f t="shared" ca="1" si="250"/>
        <v>0</v>
      </c>
      <c r="CT762" s="35">
        <f t="shared" ca="1" si="250"/>
        <v>0</v>
      </c>
      <c r="CU762" s="35">
        <f t="shared" ca="1" si="250"/>
        <v>0</v>
      </c>
      <c r="CV762" s="35">
        <f t="shared" ca="1" si="250"/>
        <v>0</v>
      </c>
      <c r="CW762" s="38">
        <f t="shared" ca="1" si="249"/>
        <v>0</v>
      </c>
      <c r="CX762" s="38">
        <f t="shared" ca="1" si="246"/>
        <v>0</v>
      </c>
      <c r="CY762" s="38">
        <f t="shared" ca="1" si="246"/>
        <v>0</v>
      </c>
      <c r="CZ762" s="39">
        <f t="shared" ca="1" si="246"/>
        <v>0</v>
      </c>
      <c r="DA762" s="35"/>
    </row>
    <row r="763" spans="4:105" x14ac:dyDescent="0.3">
      <c r="D763" s="19"/>
      <c r="E763" s="19"/>
      <c r="F763" s="21"/>
      <c r="G763" s="21"/>
      <c r="H763" s="21"/>
      <c r="I763" s="19"/>
      <c r="J763" s="19"/>
      <c r="K763" s="21"/>
      <c r="L763" s="21"/>
      <c r="M763" s="22"/>
      <c r="N763" s="22"/>
      <c r="O763" s="19"/>
      <c r="P763" s="21"/>
      <c r="Q763" s="62" t="str">
        <f>'Cutting Rules'!AD763</f>
        <v>0------------</v>
      </c>
      <c r="R763" s="23"/>
      <c r="S763" s="24"/>
      <c r="T763" s="78" t="s">
        <v>547</v>
      </c>
      <c r="U763" s="19"/>
      <c r="V763" s="25"/>
      <c r="W763" s="26"/>
      <c r="X763" s="27"/>
      <c r="Y763" s="47"/>
      <c r="Z763" s="121" t="str">
        <f>IFERROR(VLOOKUP(E763,[1]route!$E$3:$BL$10005,59,0),"")&amp;IFERROR(VLOOKUP(E763,[1]route!$E$3:$BL$10005,60,0),"")</f>
        <v/>
      </c>
      <c r="AA763" s="28">
        <f t="shared" si="240"/>
        <v>0</v>
      </c>
      <c r="AB763" s="77">
        <f t="shared" si="241"/>
        <v>0</v>
      </c>
      <c r="AC763" s="4">
        <f t="shared" si="239"/>
        <v>1</v>
      </c>
      <c r="AD763" s="29">
        <v>0</v>
      </c>
      <c r="AE763" s="30">
        <f ca="1">SUMIF([1]route!$E$3:$E$10005,E763,[1]!Table1[1])</f>
        <v>0</v>
      </c>
      <c r="AF763" s="30">
        <f ca="1">SUMIF([1]route!$E$3:$E$10005,E763,[1]!Table1[2])</f>
        <v>0</v>
      </c>
      <c r="AG763" s="30">
        <f ca="1">SUMIF([1]route!$E$3:$E$10005,E763,[1]!Table1[3])</f>
        <v>0</v>
      </c>
      <c r="AH763" s="30">
        <f ca="1">SUMIF([1]route!$E$3:$E$10005,E763,[1]!Table1[4])</f>
        <v>0</v>
      </c>
      <c r="AI763" s="30">
        <f ca="1">SUMIF([1]route!$E$3:$E$10005,E763,[1]!Table1[5])</f>
        <v>0</v>
      </c>
      <c r="AJ763" s="30">
        <f ca="1">SUMIF([1]route!$E$3:$E$10005,E763,[1]!Table1[6])</f>
        <v>0</v>
      </c>
      <c r="AK763" s="30">
        <f ca="1">SUMIF([1]route!$E$3:$E$10005,E763,[1]!Table1[7])</f>
        <v>0</v>
      </c>
      <c r="AL763" s="30">
        <f ca="1">SUMIF([1]route!$E$3:$E$10005,E763,[1]!Table1[8])</f>
        <v>0</v>
      </c>
      <c r="AM763" s="30">
        <f ca="1">SUMIF([1]route!$E$3:$E$10005,E763,[1]!Table1[9])</f>
        <v>0</v>
      </c>
      <c r="AN763" s="30">
        <f ca="1">SUMIF([1]route!$E$3:$E$10005,E763,[1]!Table1[10])</f>
        <v>0</v>
      </c>
      <c r="AO763" s="30">
        <f ca="1">SUMIF([1]route!$E$3:$E$10005,E763,[1]!Table1[11])</f>
        <v>0</v>
      </c>
      <c r="AP763" s="30">
        <f ca="1">SUMIF([1]route!$E$3:$E$10005,E763,[1]!Table1[12])</f>
        <v>0</v>
      </c>
      <c r="AQ763" s="30">
        <f ca="1">SUMIF([1]route!$E$3:$E$10005,E763,[1]!Table1[13])</f>
        <v>0</v>
      </c>
      <c r="AR763" s="30">
        <f ca="1">SUMIF([1]route!$E$3:$E$10005,E763,[1]!Table1[14])</f>
        <v>0</v>
      </c>
      <c r="AS763" s="30">
        <f ca="1">SUMIF([1]route!$E$3:$E$10005,E763,[1]!Table1[15])</f>
        <v>0</v>
      </c>
      <c r="AT763" s="30">
        <f ca="1">SUMIF([1]route!$E$3:$E$10005,E763,[1]!Table1[16])</f>
        <v>0</v>
      </c>
      <c r="AU763" s="30">
        <f ca="1">SUMIF([1]route!$E$3:$E$10005,E763,[1]!Table1[17])</f>
        <v>0</v>
      </c>
      <c r="AV763" s="30">
        <f ca="1">SUMIF([1]route!$E$3:$E$10005,E763,[1]!Table1[18])</f>
        <v>0</v>
      </c>
      <c r="AW763" s="30">
        <f ca="1">SUMIF([1]route!$E$3:$E$10005,E763,[1]!Table1[19])</f>
        <v>0</v>
      </c>
      <c r="AX763" s="30">
        <f ca="1">SUMIF([1]route!$E$3:$E$10005,E763,[1]!Table1[20])</f>
        <v>0</v>
      </c>
      <c r="AY763" s="30">
        <f ca="1">SUMIF([1]route!$E$3:$E$10005,E763,[1]!Table1[21])</f>
        <v>0</v>
      </c>
      <c r="AZ763" s="30">
        <f ca="1">SUMIF([1]route!$E$3:$E$10005,E763,[1]!Table1[22])</f>
        <v>0</v>
      </c>
      <c r="BA763" s="30">
        <f ca="1">SUMIF([1]route!$E$3:$E$10005,E763,[1]!Table1[23])</f>
        <v>0</v>
      </c>
      <c r="BB763" s="30">
        <f ca="1">SUMIF([1]route!$E$3:$E$10005,E763,[1]!Table1[24])</f>
        <v>0</v>
      </c>
      <c r="BC763" s="30">
        <f ca="1">SUMIF([1]route!$E$3:$E$10005,E763,[1]!Table1[25])</f>
        <v>0</v>
      </c>
      <c r="BD763" s="30">
        <f ca="1">SUMIF([1]route!$E$3:$E$10005,E763,[1]!Table1[26])</f>
        <v>0</v>
      </c>
      <c r="BE763" s="30">
        <f ca="1">SUMIF([1]route!$E$3:$E$10005,E763,[1]!Table1[27])</f>
        <v>0</v>
      </c>
      <c r="BF763" s="30">
        <f ca="1">SUMIF([1]route!$E$3:$E$10005,E763,[1]!Table1[28])</f>
        <v>0</v>
      </c>
      <c r="BG763" s="30">
        <f ca="1">SUMIF([1]route!$E$3:$E$10005,E763,[1]!Table1[29])</f>
        <v>0</v>
      </c>
      <c r="BH763" s="30">
        <f ca="1">SUMIF([1]route!$E$3:$E$10005,E763,[1]!Table1[30])</f>
        <v>0</v>
      </c>
      <c r="BI763" s="30">
        <f ca="1">SUMIF([1]route!$E$3:$E$10005,E763,[1]!Table1[31])</f>
        <v>0</v>
      </c>
      <c r="BJ763" s="30">
        <f ca="1">SUMIF([1]route!$E$3:$E$10005,E763,[1]!Table1[Remain PO])</f>
        <v>0</v>
      </c>
      <c r="BK763" s="31">
        <f ca="1">SUMIF([1]route!$E$3:$E$10005,E763,[1]!Table1[N+1])</f>
        <v>0</v>
      </c>
      <c r="BL763" s="31">
        <f ca="1">SUMIF([1]route!$E$3:$E$10005,E763,[1]!Table1[N+2])</f>
        <v>0</v>
      </c>
      <c r="BM763" s="31">
        <f ca="1">SUMIF([1]route!$E$3:$E$10005,E763,[1]!Table1[N+3])</f>
        <v>0</v>
      </c>
      <c r="BN763" s="32">
        <f ca="1">SUMIF([1]route!$E$3:$E$10005,E763,[1]!Table1[N+4])</f>
        <v>0</v>
      </c>
      <c r="BP763" s="37">
        <f t="shared" si="242"/>
        <v>0</v>
      </c>
      <c r="BQ763" s="35">
        <f t="shared" ca="1" si="251"/>
        <v>0</v>
      </c>
      <c r="BR763" s="35">
        <f t="shared" ca="1" si="251"/>
        <v>0</v>
      </c>
      <c r="BS763" s="35">
        <f t="shared" ca="1" si="251"/>
        <v>0</v>
      </c>
      <c r="BT763" s="35">
        <f t="shared" ca="1" si="251"/>
        <v>0</v>
      </c>
      <c r="BU763" s="35">
        <f t="shared" ca="1" si="251"/>
        <v>0</v>
      </c>
      <c r="BV763" s="35">
        <f t="shared" ca="1" si="251"/>
        <v>0</v>
      </c>
      <c r="BW763" s="35">
        <f t="shared" ca="1" si="251"/>
        <v>0</v>
      </c>
      <c r="BX763" s="35">
        <f t="shared" ca="1" si="251"/>
        <v>0</v>
      </c>
      <c r="BY763" s="35">
        <f t="shared" ca="1" si="251"/>
        <v>0</v>
      </c>
      <c r="BZ763" s="35">
        <f t="shared" ca="1" si="251"/>
        <v>0</v>
      </c>
      <c r="CA763" s="35">
        <f t="shared" ca="1" si="251"/>
        <v>0</v>
      </c>
      <c r="CB763" s="35">
        <f t="shared" ca="1" si="251"/>
        <v>0</v>
      </c>
      <c r="CC763" s="35">
        <f t="shared" ca="1" si="251"/>
        <v>0</v>
      </c>
      <c r="CD763" s="35">
        <f t="shared" ca="1" si="251"/>
        <v>0</v>
      </c>
      <c r="CE763" s="35">
        <f t="shared" ca="1" si="251"/>
        <v>0</v>
      </c>
      <c r="CF763" s="35">
        <f t="shared" ca="1" si="247"/>
        <v>0</v>
      </c>
      <c r="CG763" s="35">
        <f t="shared" ca="1" si="244"/>
        <v>0</v>
      </c>
      <c r="CH763" s="35">
        <f t="shared" ca="1" si="244"/>
        <v>0</v>
      </c>
      <c r="CI763" s="35">
        <f t="shared" ca="1" si="244"/>
        <v>0</v>
      </c>
      <c r="CJ763" s="35">
        <f t="shared" ca="1" si="244"/>
        <v>0</v>
      </c>
      <c r="CK763" s="35">
        <f t="shared" ca="1" si="244"/>
        <v>0</v>
      </c>
      <c r="CL763" s="35">
        <f t="shared" ca="1" si="250"/>
        <v>0</v>
      </c>
      <c r="CM763" s="35">
        <f t="shared" ca="1" si="250"/>
        <v>0</v>
      </c>
      <c r="CN763" s="35">
        <f t="shared" ca="1" si="250"/>
        <v>0</v>
      </c>
      <c r="CO763" s="35">
        <f t="shared" ca="1" si="250"/>
        <v>0</v>
      </c>
      <c r="CP763" s="35">
        <f t="shared" ca="1" si="250"/>
        <v>0</v>
      </c>
      <c r="CQ763" s="35">
        <f t="shared" ca="1" si="250"/>
        <v>0</v>
      </c>
      <c r="CR763" s="35">
        <f t="shared" ca="1" si="250"/>
        <v>0</v>
      </c>
      <c r="CS763" s="35">
        <f t="shared" ca="1" si="250"/>
        <v>0</v>
      </c>
      <c r="CT763" s="35">
        <f t="shared" ca="1" si="250"/>
        <v>0</v>
      </c>
      <c r="CU763" s="35">
        <f t="shared" ca="1" si="250"/>
        <v>0</v>
      </c>
      <c r="CV763" s="35">
        <f t="shared" ca="1" si="250"/>
        <v>0</v>
      </c>
      <c r="CW763" s="38">
        <f t="shared" ca="1" si="249"/>
        <v>0</v>
      </c>
      <c r="CX763" s="38">
        <f t="shared" ca="1" si="246"/>
        <v>0</v>
      </c>
      <c r="CY763" s="38">
        <f t="shared" ca="1" si="246"/>
        <v>0</v>
      </c>
      <c r="CZ763" s="39">
        <f t="shared" ca="1" si="246"/>
        <v>0</v>
      </c>
      <c r="DA763" s="35"/>
    </row>
    <row r="764" spans="4:105" x14ac:dyDescent="0.3">
      <c r="D764" s="19"/>
      <c r="E764" s="19"/>
      <c r="F764" s="21"/>
      <c r="G764" s="21"/>
      <c r="H764" s="21"/>
      <c r="I764" s="19"/>
      <c r="J764" s="19"/>
      <c r="K764" s="21"/>
      <c r="L764" s="21"/>
      <c r="M764" s="22"/>
      <c r="N764" s="22"/>
      <c r="O764" s="19"/>
      <c r="P764" s="21"/>
      <c r="Q764" s="62" t="str">
        <f>'Cutting Rules'!AD764</f>
        <v>0------------</v>
      </c>
      <c r="R764" s="23"/>
      <c r="S764" s="24"/>
      <c r="T764" s="78" t="s">
        <v>547</v>
      </c>
      <c r="U764" s="19"/>
      <c r="V764" s="25"/>
      <c r="W764" s="26"/>
      <c r="X764" s="27"/>
      <c r="Y764" s="47"/>
      <c r="Z764" s="121" t="str">
        <f>IFERROR(VLOOKUP(E764,[1]route!$E$3:$BL$10005,59,0),"")&amp;IFERROR(VLOOKUP(E764,[1]route!$E$3:$BL$10005,60,0),"")</f>
        <v/>
      </c>
      <c r="AA764" s="28">
        <f t="shared" si="240"/>
        <v>0</v>
      </c>
      <c r="AB764" s="77">
        <f t="shared" si="241"/>
        <v>0</v>
      </c>
      <c r="AC764" s="4">
        <f t="shared" si="239"/>
        <v>1</v>
      </c>
      <c r="AD764" s="29">
        <v>0</v>
      </c>
      <c r="AE764" s="30">
        <f ca="1">SUMIF([1]route!$E$3:$E$10005,E764,[1]!Table1[1])</f>
        <v>0</v>
      </c>
      <c r="AF764" s="30">
        <f ca="1">SUMIF([1]route!$E$3:$E$10005,E764,[1]!Table1[2])</f>
        <v>0</v>
      </c>
      <c r="AG764" s="30">
        <f ca="1">SUMIF([1]route!$E$3:$E$10005,E764,[1]!Table1[3])</f>
        <v>0</v>
      </c>
      <c r="AH764" s="30">
        <f ca="1">SUMIF([1]route!$E$3:$E$10005,E764,[1]!Table1[4])</f>
        <v>0</v>
      </c>
      <c r="AI764" s="30">
        <f ca="1">SUMIF([1]route!$E$3:$E$10005,E764,[1]!Table1[5])</f>
        <v>0</v>
      </c>
      <c r="AJ764" s="30">
        <f ca="1">SUMIF([1]route!$E$3:$E$10005,E764,[1]!Table1[6])</f>
        <v>0</v>
      </c>
      <c r="AK764" s="30">
        <f ca="1">SUMIF([1]route!$E$3:$E$10005,E764,[1]!Table1[7])</f>
        <v>0</v>
      </c>
      <c r="AL764" s="30">
        <f ca="1">SUMIF([1]route!$E$3:$E$10005,E764,[1]!Table1[8])</f>
        <v>0</v>
      </c>
      <c r="AM764" s="30">
        <f ca="1">SUMIF([1]route!$E$3:$E$10005,E764,[1]!Table1[9])</f>
        <v>0</v>
      </c>
      <c r="AN764" s="30">
        <f ca="1">SUMIF([1]route!$E$3:$E$10005,E764,[1]!Table1[10])</f>
        <v>0</v>
      </c>
      <c r="AO764" s="30">
        <f ca="1">SUMIF([1]route!$E$3:$E$10005,E764,[1]!Table1[11])</f>
        <v>0</v>
      </c>
      <c r="AP764" s="30">
        <f ca="1">SUMIF([1]route!$E$3:$E$10005,E764,[1]!Table1[12])</f>
        <v>0</v>
      </c>
      <c r="AQ764" s="30">
        <f ca="1">SUMIF([1]route!$E$3:$E$10005,E764,[1]!Table1[13])</f>
        <v>0</v>
      </c>
      <c r="AR764" s="30">
        <f ca="1">SUMIF([1]route!$E$3:$E$10005,E764,[1]!Table1[14])</f>
        <v>0</v>
      </c>
      <c r="AS764" s="30">
        <f ca="1">SUMIF([1]route!$E$3:$E$10005,E764,[1]!Table1[15])</f>
        <v>0</v>
      </c>
      <c r="AT764" s="30">
        <f ca="1">SUMIF([1]route!$E$3:$E$10005,E764,[1]!Table1[16])</f>
        <v>0</v>
      </c>
      <c r="AU764" s="30">
        <f ca="1">SUMIF([1]route!$E$3:$E$10005,E764,[1]!Table1[17])</f>
        <v>0</v>
      </c>
      <c r="AV764" s="30">
        <f ca="1">SUMIF([1]route!$E$3:$E$10005,E764,[1]!Table1[18])</f>
        <v>0</v>
      </c>
      <c r="AW764" s="30">
        <f ca="1">SUMIF([1]route!$E$3:$E$10005,E764,[1]!Table1[19])</f>
        <v>0</v>
      </c>
      <c r="AX764" s="30">
        <f ca="1">SUMIF([1]route!$E$3:$E$10005,E764,[1]!Table1[20])</f>
        <v>0</v>
      </c>
      <c r="AY764" s="30">
        <f ca="1">SUMIF([1]route!$E$3:$E$10005,E764,[1]!Table1[21])</f>
        <v>0</v>
      </c>
      <c r="AZ764" s="30">
        <f ca="1">SUMIF([1]route!$E$3:$E$10005,E764,[1]!Table1[22])</f>
        <v>0</v>
      </c>
      <c r="BA764" s="30">
        <f ca="1">SUMIF([1]route!$E$3:$E$10005,E764,[1]!Table1[23])</f>
        <v>0</v>
      </c>
      <c r="BB764" s="30">
        <f ca="1">SUMIF([1]route!$E$3:$E$10005,E764,[1]!Table1[24])</f>
        <v>0</v>
      </c>
      <c r="BC764" s="30">
        <f ca="1">SUMIF([1]route!$E$3:$E$10005,E764,[1]!Table1[25])</f>
        <v>0</v>
      </c>
      <c r="BD764" s="30">
        <f ca="1">SUMIF([1]route!$E$3:$E$10005,E764,[1]!Table1[26])</f>
        <v>0</v>
      </c>
      <c r="BE764" s="30">
        <f ca="1">SUMIF([1]route!$E$3:$E$10005,E764,[1]!Table1[27])</f>
        <v>0</v>
      </c>
      <c r="BF764" s="30">
        <f ca="1">SUMIF([1]route!$E$3:$E$10005,E764,[1]!Table1[28])</f>
        <v>0</v>
      </c>
      <c r="BG764" s="30">
        <f ca="1">SUMIF([1]route!$E$3:$E$10005,E764,[1]!Table1[29])</f>
        <v>0</v>
      </c>
      <c r="BH764" s="30">
        <f ca="1">SUMIF([1]route!$E$3:$E$10005,E764,[1]!Table1[30])</f>
        <v>0</v>
      </c>
      <c r="BI764" s="30">
        <f ca="1">SUMIF([1]route!$E$3:$E$10005,E764,[1]!Table1[31])</f>
        <v>0</v>
      </c>
      <c r="BJ764" s="30">
        <f ca="1">SUMIF([1]route!$E$3:$E$10005,E764,[1]!Table1[Remain PO])</f>
        <v>0</v>
      </c>
      <c r="BK764" s="31">
        <f ca="1">SUMIF([1]route!$E$3:$E$10005,E764,[1]!Table1[N+1])</f>
        <v>0</v>
      </c>
      <c r="BL764" s="31">
        <f ca="1">SUMIF([1]route!$E$3:$E$10005,E764,[1]!Table1[N+2])</f>
        <v>0</v>
      </c>
      <c r="BM764" s="31">
        <f ca="1">SUMIF([1]route!$E$3:$E$10005,E764,[1]!Table1[N+3])</f>
        <v>0</v>
      </c>
      <c r="BN764" s="32">
        <f ca="1">SUMIF([1]route!$E$3:$E$10005,E764,[1]!Table1[N+4])</f>
        <v>0</v>
      </c>
      <c r="BP764" s="37">
        <f t="shared" si="242"/>
        <v>0</v>
      </c>
      <c r="BQ764" s="35">
        <f t="shared" ca="1" si="251"/>
        <v>0</v>
      </c>
      <c r="BR764" s="35">
        <f t="shared" ca="1" si="251"/>
        <v>0</v>
      </c>
      <c r="BS764" s="35">
        <f t="shared" ca="1" si="251"/>
        <v>0</v>
      </c>
      <c r="BT764" s="35">
        <f t="shared" ca="1" si="251"/>
        <v>0</v>
      </c>
      <c r="BU764" s="35">
        <f t="shared" ca="1" si="251"/>
        <v>0</v>
      </c>
      <c r="BV764" s="35">
        <f t="shared" ca="1" si="251"/>
        <v>0</v>
      </c>
      <c r="BW764" s="35">
        <f t="shared" ca="1" si="251"/>
        <v>0</v>
      </c>
      <c r="BX764" s="35">
        <f t="shared" ca="1" si="251"/>
        <v>0</v>
      </c>
      <c r="BY764" s="35">
        <f t="shared" ca="1" si="251"/>
        <v>0</v>
      </c>
      <c r="BZ764" s="35">
        <f t="shared" ca="1" si="251"/>
        <v>0</v>
      </c>
      <c r="CA764" s="35">
        <f t="shared" ca="1" si="251"/>
        <v>0</v>
      </c>
      <c r="CB764" s="35">
        <f t="shared" ca="1" si="251"/>
        <v>0</v>
      </c>
      <c r="CC764" s="35">
        <f t="shared" ca="1" si="251"/>
        <v>0</v>
      </c>
      <c r="CD764" s="35">
        <f t="shared" ca="1" si="251"/>
        <v>0</v>
      </c>
      <c r="CE764" s="35">
        <f t="shared" ca="1" si="251"/>
        <v>0</v>
      </c>
      <c r="CF764" s="35">
        <f t="shared" ca="1" si="247"/>
        <v>0</v>
      </c>
      <c r="CG764" s="35">
        <f t="shared" ca="1" si="244"/>
        <v>0</v>
      </c>
      <c r="CH764" s="35">
        <f t="shared" ca="1" si="244"/>
        <v>0</v>
      </c>
      <c r="CI764" s="35">
        <f t="shared" ca="1" si="244"/>
        <v>0</v>
      </c>
      <c r="CJ764" s="35">
        <f t="shared" ca="1" si="244"/>
        <v>0</v>
      </c>
      <c r="CK764" s="35">
        <f t="shared" ca="1" si="244"/>
        <v>0</v>
      </c>
      <c r="CL764" s="35">
        <f t="shared" ca="1" si="250"/>
        <v>0</v>
      </c>
      <c r="CM764" s="35">
        <f t="shared" ca="1" si="250"/>
        <v>0</v>
      </c>
      <c r="CN764" s="35">
        <f t="shared" ca="1" si="250"/>
        <v>0</v>
      </c>
      <c r="CO764" s="35">
        <f t="shared" ca="1" si="250"/>
        <v>0</v>
      </c>
      <c r="CP764" s="35">
        <f t="shared" ca="1" si="250"/>
        <v>0</v>
      </c>
      <c r="CQ764" s="35">
        <f t="shared" ca="1" si="250"/>
        <v>0</v>
      </c>
      <c r="CR764" s="35">
        <f t="shared" ca="1" si="250"/>
        <v>0</v>
      </c>
      <c r="CS764" s="35">
        <f t="shared" ca="1" si="250"/>
        <v>0</v>
      </c>
      <c r="CT764" s="35">
        <f t="shared" ca="1" si="250"/>
        <v>0</v>
      </c>
      <c r="CU764" s="35">
        <f t="shared" ca="1" si="250"/>
        <v>0</v>
      </c>
      <c r="CV764" s="35">
        <f t="shared" ca="1" si="250"/>
        <v>0</v>
      </c>
      <c r="CW764" s="38">
        <f t="shared" ca="1" si="249"/>
        <v>0</v>
      </c>
      <c r="CX764" s="38">
        <f t="shared" ca="1" si="246"/>
        <v>0</v>
      </c>
      <c r="CY764" s="38">
        <f t="shared" ca="1" si="246"/>
        <v>0</v>
      </c>
      <c r="CZ764" s="39">
        <f t="shared" ca="1" si="246"/>
        <v>0</v>
      </c>
      <c r="DA764" s="35"/>
    </row>
    <row r="765" spans="4:105" x14ac:dyDescent="0.3">
      <c r="D765" s="19"/>
      <c r="E765" s="19"/>
      <c r="F765" s="21"/>
      <c r="G765" s="21"/>
      <c r="H765" s="21"/>
      <c r="I765" s="19"/>
      <c r="J765" s="19"/>
      <c r="K765" s="21"/>
      <c r="L765" s="21"/>
      <c r="M765" s="22"/>
      <c r="N765" s="22"/>
      <c r="O765" s="19"/>
      <c r="P765" s="21"/>
      <c r="Q765" s="62" t="str">
        <f>'Cutting Rules'!AD765</f>
        <v>0------------</v>
      </c>
      <c r="R765" s="23"/>
      <c r="S765" s="24"/>
      <c r="T765" s="78" t="s">
        <v>547</v>
      </c>
      <c r="U765" s="19"/>
      <c r="V765" s="25"/>
      <c r="W765" s="26"/>
      <c r="X765" s="27"/>
      <c r="Y765" s="47"/>
      <c r="Z765" s="121" t="str">
        <f>IFERROR(VLOOKUP(E765,[1]route!$E$3:$BL$10005,59,0),"")&amp;IFERROR(VLOOKUP(E765,[1]route!$E$3:$BL$10005,60,0),"")</f>
        <v/>
      </c>
      <c r="AA765" s="28">
        <f t="shared" si="240"/>
        <v>0</v>
      </c>
      <c r="AB765" s="77">
        <f t="shared" si="241"/>
        <v>0</v>
      </c>
      <c r="AC765" s="4">
        <f t="shared" si="239"/>
        <v>1</v>
      </c>
      <c r="AD765" s="29">
        <v>0</v>
      </c>
      <c r="AE765" s="30">
        <f ca="1">SUMIF([1]route!$E$3:$E$10005,E765,[1]!Table1[1])</f>
        <v>0</v>
      </c>
      <c r="AF765" s="30">
        <f ca="1">SUMIF([1]route!$E$3:$E$10005,E765,[1]!Table1[2])</f>
        <v>0</v>
      </c>
      <c r="AG765" s="30">
        <f ca="1">SUMIF([1]route!$E$3:$E$10005,E765,[1]!Table1[3])</f>
        <v>0</v>
      </c>
      <c r="AH765" s="30">
        <f ca="1">SUMIF([1]route!$E$3:$E$10005,E765,[1]!Table1[4])</f>
        <v>0</v>
      </c>
      <c r="AI765" s="30">
        <f ca="1">SUMIF([1]route!$E$3:$E$10005,E765,[1]!Table1[5])</f>
        <v>0</v>
      </c>
      <c r="AJ765" s="30">
        <f ca="1">SUMIF([1]route!$E$3:$E$10005,E765,[1]!Table1[6])</f>
        <v>0</v>
      </c>
      <c r="AK765" s="30">
        <f ca="1">SUMIF([1]route!$E$3:$E$10005,E765,[1]!Table1[7])</f>
        <v>0</v>
      </c>
      <c r="AL765" s="30">
        <f ca="1">SUMIF([1]route!$E$3:$E$10005,E765,[1]!Table1[8])</f>
        <v>0</v>
      </c>
      <c r="AM765" s="30">
        <f ca="1">SUMIF([1]route!$E$3:$E$10005,E765,[1]!Table1[9])</f>
        <v>0</v>
      </c>
      <c r="AN765" s="30">
        <f ca="1">SUMIF([1]route!$E$3:$E$10005,E765,[1]!Table1[10])</f>
        <v>0</v>
      </c>
      <c r="AO765" s="30">
        <f ca="1">SUMIF([1]route!$E$3:$E$10005,E765,[1]!Table1[11])</f>
        <v>0</v>
      </c>
      <c r="AP765" s="30">
        <f ca="1">SUMIF([1]route!$E$3:$E$10005,E765,[1]!Table1[12])</f>
        <v>0</v>
      </c>
      <c r="AQ765" s="30">
        <f ca="1">SUMIF([1]route!$E$3:$E$10005,E765,[1]!Table1[13])</f>
        <v>0</v>
      </c>
      <c r="AR765" s="30">
        <f ca="1">SUMIF([1]route!$E$3:$E$10005,E765,[1]!Table1[14])</f>
        <v>0</v>
      </c>
      <c r="AS765" s="30">
        <f ca="1">SUMIF([1]route!$E$3:$E$10005,E765,[1]!Table1[15])</f>
        <v>0</v>
      </c>
      <c r="AT765" s="30">
        <f ca="1">SUMIF([1]route!$E$3:$E$10005,E765,[1]!Table1[16])</f>
        <v>0</v>
      </c>
      <c r="AU765" s="30">
        <f ca="1">SUMIF([1]route!$E$3:$E$10005,E765,[1]!Table1[17])</f>
        <v>0</v>
      </c>
      <c r="AV765" s="30">
        <f ca="1">SUMIF([1]route!$E$3:$E$10005,E765,[1]!Table1[18])</f>
        <v>0</v>
      </c>
      <c r="AW765" s="30">
        <f ca="1">SUMIF([1]route!$E$3:$E$10005,E765,[1]!Table1[19])</f>
        <v>0</v>
      </c>
      <c r="AX765" s="30">
        <f ca="1">SUMIF([1]route!$E$3:$E$10005,E765,[1]!Table1[20])</f>
        <v>0</v>
      </c>
      <c r="AY765" s="30">
        <f ca="1">SUMIF([1]route!$E$3:$E$10005,E765,[1]!Table1[21])</f>
        <v>0</v>
      </c>
      <c r="AZ765" s="30">
        <f ca="1">SUMIF([1]route!$E$3:$E$10005,E765,[1]!Table1[22])</f>
        <v>0</v>
      </c>
      <c r="BA765" s="30">
        <f ca="1">SUMIF([1]route!$E$3:$E$10005,E765,[1]!Table1[23])</f>
        <v>0</v>
      </c>
      <c r="BB765" s="30">
        <f ca="1">SUMIF([1]route!$E$3:$E$10005,E765,[1]!Table1[24])</f>
        <v>0</v>
      </c>
      <c r="BC765" s="30">
        <f ca="1">SUMIF([1]route!$E$3:$E$10005,E765,[1]!Table1[25])</f>
        <v>0</v>
      </c>
      <c r="BD765" s="30">
        <f ca="1">SUMIF([1]route!$E$3:$E$10005,E765,[1]!Table1[26])</f>
        <v>0</v>
      </c>
      <c r="BE765" s="30">
        <f ca="1">SUMIF([1]route!$E$3:$E$10005,E765,[1]!Table1[27])</f>
        <v>0</v>
      </c>
      <c r="BF765" s="30">
        <f ca="1">SUMIF([1]route!$E$3:$E$10005,E765,[1]!Table1[28])</f>
        <v>0</v>
      </c>
      <c r="BG765" s="30">
        <f ca="1">SUMIF([1]route!$E$3:$E$10005,E765,[1]!Table1[29])</f>
        <v>0</v>
      </c>
      <c r="BH765" s="30">
        <f ca="1">SUMIF([1]route!$E$3:$E$10005,E765,[1]!Table1[30])</f>
        <v>0</v>
      </c>
      <c r="BI765" s="30">
        <f ca="1">SUMIF([1]route!$E$3:$E$10005,E765,[1]!Table1[31])</f>
        <v>0</v>
      </c>
      <c r="BJ765" s="30">
        <f ca="1">SUMIF([1]route!$E$3:$E$10005,E765,[1]!Table1[Remain PO])</f>
        <v>0</v>
      </c>
      <c r="BK765" s="31">
        <f ca="1">SUMIF([1]route!$E$3:$E$10005,E765,[1]!Table1[N+1])</f>
        <v>0</v>
      </c>
      <c r="BL765" s="31">
        <f ca="1">SUMIF([1]route!$E$3:$E$10005,E765,[1]!Table1[N+2])</f>
        <v>0</v>
      </c>
      <c r="BM765" s="31">
        <f ca="1">SUMIF([1]route!$E$3:$E$10005,E765,[1]!Table1[N+3])</f>
        <v>0</v>
      </c>
      <c r="BN765" s="32">
        <f ca="1">SUMIF([1]route!$E$3:$E$10005,E765,[1]!Table1[N+4])</f>
        <v>0</v>
      </c>
      <c r="BP765" s="37">
        <f t="shared" si="242"/>
        <v>0</v>
      </c>
      <c r="BQ765" s="35">
        <f t="shared" ca="1" si="251"/>
        <v>0</v>
      </c>
      <c r="BR765" s="35">
        <f t="shared" ca="1" si="251"/>
        <v>0</v>
      </c>
      <c r="BS765" s="35">
        <f t="shared" ca="1" si="251"/>
        <v>0</v>
      </c>
      <c r="BT765" s="35">
        <f t="shared" ca="1" si="251"/>
        <v>0</v>
      </c>
      <c r="BU765" s="35">
        <f t="shared" ca="1" si="251"/>
        <v>0</v>
      </c>
      <c r="BV765" s="35">
        <f t="shared" ca="1" si="251"/>
        <v>0</v>
      </c>
      <c r="BW765" s="35">
        <f t="shared" ca="1" si="251"/>
        <v>0</v>
      </c>
      <c r="BX765" s="35">
        <f t="shared" ca="1" si="251"/>
        <v>0</v>
      </c>
      <c r="BY765" s="35">
        <f t="shared" ca="1" si="251"/>
        <v>0</v>
      </c>
      <c r="BZ765" s="35">
        <f t="shared" ca="1" si="251"/>
        <v>0</v>
      </c>
      <c r="CA765" s="35">
        <f t="shared" ca="1" si="251"/>
        <v>0</v>
      </c>
      <c r="CB765" s="35">
        <f t="shared" ca="1" si="251"/>
        <v>0</v>
      </c>
      <c r="CC765" s="35">
        <f t="shared" ca="1" si="251"/>
        <v>0</v>
      </c>
      <c r="CD765" s="35">
        <f t="shared" ca="1" si="251"/>
        <v>0</v>
      </c>
      <c r="CE765" s="35">
        <f t="shared" ca="1" si="251"/>
        <v>0</v>
      </c>
      <c r="CF765" s="35">
        <f t="shared" ca="1" si="247"/>
        <v>0</v>
      </c>
      <c r="CG765" s="35">
        <f t="shared" ca="1" si="244"/>
        <v>0</v>
      </c>
      <c r="CH765" s="35">
        <f t="shared" ca="1" si="244"/>
        <v>0</v>
      </c>
      <c r="CI765" s="35">
        <f t="shared" ca="1" si="244"/>
        <v>0</v>
      </c>
      <c r="CJ765" s="35">
        <f t="shared" ca="1" si="244"/>
        <v>0</v>
      </c>
      <c r="CK765" s="35">
        <f t="shared" ca="1" si="244"/>
        <v>0</v>
      </c>
      <c r="CL765" s="35">
        <f t="shared" ca="1" si="250"/>
        <v>0</v>
      </c>
      <c r="CM765" s="35">
        <f t="shared" ca="1" si="250"/>
        <v>0</v>
      </c>
      <c r="CN765" s="35">
        <f t="shared" ca="1" si="250"/>
        <v>0</v>
      </c>
      <c r="CO765" s="35">
        <f t="shared" ca="1" si="250"/>
        <v>0</v>
      </c>
      <c r="CP765" s="35">
        <f t="shared" ca="1" si="250"/>
        <v>0</v>
      </c>
      <c r="CQ765" s="35">
        <f t="shared" ca="1" si="250"/>
        <v>0</v>
      </c>
      <c r="CR765" s="35">
        <f t="shared" ca="1" si="250"/>
        <v>0</v>
      </c>
      <c r="CS765" s="35">
        <f t="shared" ca="1" si="250"/>
        <v>0</v>
      </c>
      <c r="CT765" s="35">
        <f t="shared" ca="1" si="250"/>
        <v>0</v>
      </c>
      <c r="CU765" s="35">
        <f t="shared" ca="1" si="250"/>
        <v>0</v>
      </c>
      <c r="CV765" s="35">
        <f t="shared" ca="1" si="250"/>
        <v>0</v>
      </c>
      <c r="CW765" s="38">
        <f t="shared" ca="1" si="249"/>
        <v>0</v>
      </c>
      <c r="CX765" s="38">
        <f t="shared" ca="1" si="246"/>
        <v>0</v>
      </c>
      <c r="CY765" s="38">
        <f t="shared" ca="1" si="246"/>
        <v>0</v>
      </c>
      <c r="CZ765" s="39">
        <f t="shared" ca="1" si="246"/>
        <v>0</v>
      </c>
      <c r="DA765" s="35"/>
    </row>
    <row r="766" spans="4:105" x14ac:dyDescent="0.3">
      <c r="D766" s="19"/>
      <c r="E766" s="19"/>
      <c r="F766" s="21"/>
      <c r="G766" s="21"/>
      <c r="H766" s="21"/>
      <c r="I766" s="19"/>
      <c r="J766" s="19"/>
      <c r="K766" s="21"/>
      <c r="L766" s="21"/>
      <c r="M766" s="22"/>
      <c r="N766" s="22"/>
      <c r="O766" s="19"/>
      <c r="P766" s="21"/>
      <c r="Q766" s="62" t="str">
        <f>'Cutting Rules'!AD766</f>
        <v>0------------</v>
      </c>
      <c r="R766" s="23"/>
      <c r="S766" s="24"/>
      <c r="T766" s="78" t="s">
        <v>547</v>
      </c>
      <c r="U766" s="19"/>
      <c r="V766" s="25"/>
      <c r="W766" s="26"/>
      <c r="X766" s="27"/>
      <c r="Y766" s="47"/>
      <c r="Z766" s="121" t="str">
        <f>IFERROR(VLOOKUP(E766,[1]route!$E$3:$BL$10005,59,0),"")&amp;IFERROR(VLOOKUP(E766,[1]route!$E$3:$BL$10005,60,0),"")</f>
        <v/>
      </c>
      <c r="AA766" s="28">
        <f t="shared" si="240"/>
        <v>0</v>
      </c>
      <c r="AB766" s="77">
        <f t="shared" si="241"/>
        <v>0</v>
      </c>
      <c r="AC766" s="4">
        <f t="shared" si="239"/>
        <v>1</v>
      </c>
      <c r="AD766" s="29">
        <v>0</v>
      </c>
      <c r="AE766" s="30">
        <f ca="1">SUMIF([1]route!$E$3:$E$10005,E766,[1]!Table1[1])</f>
        <v>0</v>
      </c>
      <c r="AF766" s="30">
        <f ca="1">SUMIF([1]route!$E$3:$E$10005,E766,[1]!Table1[2])</f>
        <v>0</v>
      </c>
      <c r="AG766" s="30">
        <f ca="1">SUMIF([1]route!$E$3:$E$10005,E766,[1]!Table1[3])</f>
        <v>0</v>
      </c>
      <c r="AH766" s="30">
        <f ca="1">SUMIF([1]route!$E$3:$E$10005,E766,[1]!Table1[4])</f>
        <v>0</v>
      </c>
      <c r="AI766" s="30">
        <f ca="1">SUMIF([1]route!$E$3:$E$10005,E766,[1]!Table1[5])</f>
        <v>0</v>
      </c>
      <c r="AJ766" s="30">
        <f ca="1">SUMIF([1]route!$E$3:$E$10005,E766,[1]!Table1[6])</f>
        <v>0</v>
      </c>
      <c r="AK766" s="30">
        <f ca="1">SUMIF([1]route!$E$3:$E$10005,E766,[1]!Table1[7])</f>
        <v>0</v>
      </c>
      <c r="AL766" s="30">
        <f ca="1">SUMIF([1]route!$E$3:$E$10005,E766,[1]!Table1[8])</f>
        <v>0</v>
      </c>
      <c r="AM766" s="30">
        <f ca="1">SUMIF([1]route!$E$3:$E$10005,E766,[1]!Table1[9])</f>
        <v>0</v>
      </c>
      <c r="AN766" s="30">
        <f ca="1">SUMIF([1]route!$E$3:$E$10005,E766,[1]!Table1[10])</f>
        <v>0</v>
      </c>
      <c r="AO766" s="30">
        <f ca="1">SUMIF([1]route!$E$3:$E$10005,E766,[1]!Table1[11])</f>
        <v>0</v>
      </c>
      <c r="AP766" s="30">
        <f ca="1">SUMIF([1]route!$E$3:$E$10005,E766,[1]!Table1[12])</f>
        <v>0</v>
      </c>
      <c r="AQ766" s="30">
        <f ca="1">SUMIF([1]route!$E$3:$E$10005,E766,[1]!Table1[13])</f>
        <v>0</v>
      </c>
      <c r="AR766" s="30">
        <f ca="1">SUMIF([1]route!$E$3:$E$10005,E766,[1]!Table1[14])</f>
        <v>0</v>
      </c>
      <c r="AS766" s="30">
        <f ca="1">SUMIF([1]route!$E$3:$E$10005,E766,[1]!Table1[15])</f>
        <v>0</v>
      </c>
      <c r="AT766" s="30">
        <f ca="1">SUMIF([1]route!$E$3:$E$10005,E766,[1]!Table1[16])</f>
        <v>0</v>
      </c>
      <c r="AU766" s="30">
        <f ca="1">SUMIF([1]route!$E$3:$E$10005,E766,[1]!Table1[17])</f>
        <v>0</v>
      </c>
      <c r="AV766" s="30">
        <f ca="1">SUMIF([1]route!$E$3:$E$10005,E766,[1]!Table1[18])</f>
        <v>0</v>
      </c>
      <c r="AW766" s="30">
        <f ca="1">SUMIF([1]route!$E$3:$E$10005,E766,[1]!Table1[19])</f>
        <v>0</v>
      </c>
      <c r="AX766" s="30">
        <f ca="1">SUMIF([1]route!$E$3:$E$10005,E766,[1]!Table1[20])</f>
        <v>0</v>
      </c>
      <c r="AY766" s="30">
        <f ca="1">SUMIF([1]route!$E$3:$E$10005,E766,[1]!Table1[21])</f>
        <v>0</v>
      </c>
      <c r="AZ766" s="30">
        <f ca="1">SUMIF([1]route!$E$3:$E$10005,E766,[1]!Table1[22])</f>
        <v>0</v>
      </c>
      <c r="BA766" s="30">
        <f ca="1">SUMIF([1]route!$E$3:$E$10005,E766,[1]!Table1[23])</f>
        <v>0</v>
      </c>
      <c r="BB766" s="30">
        <f ca="1">SUMIF([1]route!$E$3:$E$10005,E766,[1]!Table1[24])</f>
        <v>0</v>
      </c>
      <c r="BC766" s="30">
        <f ca="1">SUMIF([1]route!$E$3:$E$10005,E766,[1]!Table1[25])</f>
        <v>0</v>
      </c>
      <c r="BD766" s="30">
        <f ca="1">SUMIF([1]route!$E$3:$E$10005,E766,[1]!Table1[26])</f>
        <v>0</v>
      </c>
      <c r="BE766" s="30">
        <f ca="1">SUMIF([1]route!$E$3:$E$10005,E766,[1]!Table1[27])</f>
        <v>0</v>
      </c>
      <c r="BF766" s="30">
        <f ca="1">SUMIF([1]route!$E$3:$E$10005,E766,[1]!Table1[28])</f>
        <v>0</v>
      </c>
      <c r="BG766" s="30">
        <f ca="1">SUMIF([1]route!$E$3:$E$10005,E766,[1]!Table1[29])</f>
        <v>0</v>
      </c>
      <c r="BH766" s="30">
        <f ca="1">SUMIF([1]route!$E$3:$E$10005,E766,[1]!Table1[30])</f>
        <v>0</v>
      </c>
      <c r="BI766" s="30">
        <f ca="1">SUMIF([1]route!$E$3:$E$10005,E766,[1]!Table1[31])</f>
        <v>0</v>
      </c>
      <c r="BJ766" s="30">
        <f ca="1">SUMIF([1]route!$E$3:$E$10005,E766,[1]!Table1[Remain PO])</f>
        <v>0</v>
      </c>
      <c r="BK766" s="31">
        <f ca="1">SUMIF([1]route!$E$3:$E$10005,E766,[1]!Table1[N+1])</f>
        <v>0</v>
      </c>
      <c r="BL766" s="31">
        <f ca="1">SUMIF([1]route!$E$3:$E$10005,E766,[1]!Table1[N+2])</f>
        <v>0</v>
      </c>
      <c r="BM766" s="31">
        <f ca="1">SUMIF([1]route!$E$3:$E$10005,E766,[1]!Table1[N+3])</f>
        <v>0</v>
      </c>
      <c r="BN766" s="32">
        <f ca="1">SUMIF([1]route!$E$3:$E$10005,E766,[1]!Table1[N+4])</f>
        <v>0</v>
      </c>
      <c r="BP766" s="37">
        <f t="shared" si="242"/>
        <v>0</v>
      </c>
      <c r="BQ766" s="35">
        <f t="shared" ca="1" si="251"/>
        <v>0</v>
      </c>
      <c r="BR766" s="35">
        <f t="shared" ca="1" si="251"/>
        <v>0</v>
      </c>
      <c r="BS766" s="35">
        <f t="shared" ca="1" si="251"/>
        <v>0</v>
      </c>
      <c r="BT766" s="35">
        <f t="shared" ca="1" si="251"/>
        <v>0</v>
      </c>
      <c r="BU766" s="35">
        <f t="shared" ca="1" si="251"/>
        <v>0</v>
      </c>
      <c r="BV766" s="35">
        <f t="shared" ca="1" si="251"/>
        <v>0</v>
      </c>
      <c r="BW766" s="35">
        <f t="shared" ca="1" si="251"/>
        <v>0</v>
      </c>
      <c r="BX766" s="35">
        <f t="shared" ca="1" si="251"/>
        <v>0</v>
      </c>
      <c r="BY766" s="35">
        <f t="shared" ca="1" si="251"/>
        <v>0</v>
      </c>
      <c r="BZ766" s="35">
        <f t="shared" ca="1" si="251"/>
        <v>0</v>
      </c>
      <c r="CA766" s="35">
        <f t="shared" ca="1" si="251"/>
        <v>0</v>
      </c>
      <c r="CB766" s="35">
        <f t="shared" ca="1" si="251"/>
        <v>0</v>
      </c>
      <c r="CC766" s="35">
        <f t="shared" ca="1" si="251"/>
        <v>0</v>
      </c>
      <c r="CD766" s="35">
        <f t="shared" ca="1" si="251"/>
        <v>0</v>
      </c>
      <c r="CE766" s="35">
        <f t="shared" ca="1" si="251"/>
        <v>0</v>
      </c>
      <c r="CF766" s="35">
        <f t="shared" ca="1" si="247"/>
        <v>0</v>
      </c>
      <c r="CG766" s="35">
        <f t="shared" ca="1" si="244"/>
        <v>0</v>
      </c>
      <c r="CH766" s="35">
        <f t="shared" ca="1" si="244"/>
        <v>0</v>
      </c>
      <c r="CI766" s="35">
        <f t="shared" ca="1" si="244"/>
        <v>0</v>
      </c>
      <c r="CJ766" s="35">
        <f t="shared" ca="1" si="244"/>
        <v>0</v>
      </c>
      <c r="CK766" s="35">
        <f t="shared" ca="1" si="244"/>
        <v>0</v>
      </c>
      <c r="CL766" s="35">
        <f t="shared" ca="1" si="250"/>
        <v>0</v>
      </c>
      <c r="CM766" s="35">
        <f t="shared" ca="1" si="250"/>
        <v>0</v>
      </c>
      <c r="CN766" s="35">
        <f t="shared" ca="1" si="250"/>
        <v>0</v>
      </c>
      <c r="CO766" s="35">
        <f t="shared" ca="1" si="250"/>
        <v>0</v>
      </c>
      <c r="CP766" s="35">
        <f t="shared" ca="1" si="250"/>
        <v>0</v>
      </c>
      <c r="CQ766" s="35">
        <f t="shared" ca="1" si="250"/>
        <v>0</v>
      </c>
      <c r="CR766" s="35">
        <f t="shared" ca="1" si="250"/>
        <v>0</v>
      </c>
      <c r="CS766" s="35">
        <f t="shared" ca="1" si="250"/>
        <v>0</v>
      </c>
      <c r="CT766" s="35">
        <f t="shared" ca="1" si="250"/>
        <v>0</v>
      </c>
      <c r="CU766" s="35">
        <f t="shared" ca="1" si="250"/>
        <v>0</v>
      </c>
      <c r="CV766" s="35">
        <f t="shared" ca="1" si="250"/>
        <v>0</v>
      </c>
      <c r="CW766" s="38">
        <f t="shared" ca="1" si="249"/>
        <v>0</v>
      </c>
      <c r="CX766" s="38">
        <f t="shared" ca="1" si="246"/>
        <v>0</v>
      </c>
      <c r="CY766" s="38">
        <f t="shared" ca="1" si="246"/>
        <v>0</v>
      </c>
      <c r="CZ766" s="39">
        <f t="shared" ca="1" si="246"/>
        <v>0</v>
      </c>
      <c r="DA766" s="35"/>
    </row>
    <row r="767" spans="4:105" x14ac:dyDescent="0.3">
      <c r="D767" s="19"/>
      <c r="E767" s="19"/>
      <c r="F767" s="21"/>
      <c r="G767" s="21"/>
      <c r="H767" s="21"/>
      <c r="I767" s="19"/>
      <c r="J767" s="19"/>
      <c r="K767" s="21"/>
      <c r="L767" s="21"/>
      <c r="M767" s="22"/>
      <c r="N767" s="22"/>
      <c r="O767" s="19"/>
      <c r="P767" s="21"/>
      <c r="Q767" s="62" t="str">
        <f>'Cutting Rules'!AD767</f>
        <v>0------------</v>
      </c>
      <c r="R767" s="23"/>
      <c r="S767" s="24"/>
      <c r="T767" s="78" t="s">
        <v>547</v>
      </c>
      <c r="U767" s="19"/>
      <c r="V767" s="25"/>
      <c r="W767" s="26"/>
      <c r="X767" s="27"/>
      <c r="Y767" s="47"/>
      <c r="Z767" s="121" t="str">
        <f>IFERROR(VLOOKUP(E767,[1]route!$E$3:$BL$10005,59,0),"")&amp;IFERROR(VLOOKUP(E767,[1]route!$E$3:$BL$10005,60,0),"")</f>
        <v/>
      </c>
      <c r="AA767" s="28">
        <f t="shared" si="240"/>
        <v>0</v>
      </c>
      <c r="AB767" s="77">
        <f t="shared" si="241"/>
        <v>0</v>
      </c>
      <c r="AC767" s="4">
        <f t="shared" si="239"/>
        <v>1</v>
      </c>
      <c r="AD767" s="29">
        <v>0</v>
      </c>
      <c r="AE767" s="30">
        <f ca="1">SUMIF([1]route!$E$3:$E$10005,E767,[1]!Table1[1])</f>
        <v>0</v>
      </c>
      <c r="AF767" s="30">
        <f ca="1">SUMIF([1]route!$E$3:$E$10005,E767,[1]!Table1[2])</f>
        <v>0</v>
      </c>
      <c r="AG767" s="30">
        <f ca="1">SUMIF([1]route!$E$3:$E$10005,E767,[1]!Table1[3])</f>
        <v>0</v>
      </c>
      <c r="AH767" s="30">
        <f ca="1">SUMIF([1]route!$E$3:$E$10005,E767,[1]!Table1[4])</f>
        <v>0</v>
      </c>
      <c r="AI767" s="30">
        <f ca="1">SUMIF([1]route!$E$3:$E$10005,E767,[1]!Table1[5])</f>
        <v>0</v>
      </c>
      <c r="AJ767" s="30">
        <f ca="1">SUMIF([1]route!$E$3:$E$10005,E767,[1]!Table1[6])</f>
        <v>0</v>
      </c>
      <c r="AK767" s="30">
        <f ca="1">SUMIF([1]route!$E$3:$E$10005,E767,[1]!Table1[7])</f>
        <v>0</v>
      </c>
      <c r="AL767" s="30">
        <f ca="1">SUMIF([1]route!$E$3:$E$10005,E767,[1]!Table1[8])</f>
        <v>0</v>
      </c>
      <c r="AM767" s="30">
        <f ca="1">SUMIF([1]route!$E$3:$E$10005,E767,[1]!Table1[9])</f>
        <v>0</v>
      </c>
      <c r="AN767" s="30">
        <f ca="1">SUMIF([1]route!$E$3:$E$10005,E767,[1]!Table1[10])</f>
        <v>0</v>
      </c>
      <c r="AO767" s="30">
        <f ca="1">SUMIF([1]route!$E$3:$E$10005,E767,[1]!Table1[11])</f>
        <v>0</v>
      </c>
      <c r="AP767" s="30">
        <f ca="1">SUMIF([1]route!$E$3:$E$10005,E767,[1]!Table1[12])</f>
        <v>0</v>
      </c>
      <c r="AQ767" s="30">
        <f ca="1">SUMIF([1]route!$E$3:$E$10005,E767,[1]!Table1[13])</f>
        <v>0</v>
      </c>
      <c r="AR767" s="30">
        <f ca="1">SUMIF([1]route!$E$3:$E$10005,E767,[1]!Table1[14])</f>
        <v>0</v>
      </c>
      <c r="AS767" s="30">
        <f ca="1">SUMIF([1]route!$E$3:$E$10005,E767,[1]!Table1[15])</f>
        <v>0</v>
      </c>
      <c r="AT767" s="30">
        <f ca="1">SUMIF([1]route!$E$3:$E$10005,E767,[1]!Table1[16])</f>
        <v>0</v>
      </c>
      <c r="AU767" s="30">
        <f ca="1">SUMIF([1]route!$E$3:$E$10005,E767,[1]!Table1[17])</f>
        <v>0</v>
      </c>
      <c r="AV767" s="30">
        <f ca="1">SUMIF([1]route!$E$3:$E$10005,E767,[1]!Table1[18])</f>
        <v>0</v>
      </c>
      <c r="AW767" s="30">
        <f ca="1">SUMIF([1]route!$E$3:$E$10005,E767,[1]!Table1[19])</f>
        <v>0</v>
      </c>
      <c r="AX767" s="30">
        <f ca="1">SUMIF([1]route!$E$3:$E$10005,E767,[1]!Table1[20])</f>
        <v>0</v>
      </c>
      <c r="AY767" s="30">
        <f ca="1">SUMIF([1]route!$E$3:$E$10005,E767,[1]!Table1[21])</f>
        <v>0</v>
      </c>
      <c r="AZ767" s="30">
        <f ca="1">SUMIF([1]route!$E$3:$E$10005,E767,[1]!Table1[22])</f>
        <v>0</v>
      </c>
      <c r="BA767" s="30">
        <f ca="1">SUMIF([1]route!$E$3:$E$10005,E767,[1]!Table1[23])</f>
        <v>0</v>
      </c>
      <c r="BB767" s="30">
        <f ca="1">SUMIF([1]route!$E$3:$E$10005,E767,[1]!Table1[24])</f>
        <v>0</v>
      </c>
      <c r="BC767" s="30">
        <f ca="1">SUMIF([1]route!$E$3:$E$10005,E767,[1]!Table1[25])</f>
        <v>0</v>
      </c>
      <c r="BD767" s="30">
        <f ca="1">SUMIF([1]route!$E$3:$E$10005,E767,[1]!Table1[26])</f>
        <v>0</v>
      </c>
      <c r="BE767" s="30">
        <f ca="1">SUMIF([1]route!$E$3:$E$10005,E767,[1]!Table1[27])</f>
        <v>0</v>
      </c>
      <c r="BF767" s="30">
        <f ca="1">SUMIF([1]route!$E$3:$E$10005,E767,[1]!Table1[28])</f>
        <v>0</v>
      </c>
      <c r="BG767" s="30">
        <f ca="1">SUMIF([1]route!$E$3:$E$10005,E767,[1]!Table1[29])</f>
        <v>0</v>
      </c>
      <c r="BH767" s="30">
        <f ca="1">SUMIF([1]route!$E$3:$E$10005,E767,[1]!Table1[30])</f>
        <v>0</v>
      </c>
      <c r="BI767" s="30">
        <f ca="1">SUMIF([1]route!$E$3:$E$10005,E767,[1]!Table1[31])</f>
        <v>0</v>
      </c>
      <c r="BJ767" s="30">
        <f ca="1">SUMIF([1]route!$E$3:$E$10005,E767,[1]!Table1[Remain PO])</f>
        <v>0</v>
      </c>
      <c r="BK767" s="31">
        <f ca="1">SUMIF([1]route!$E$3:$E$10005,E767,[1]!Table1[N+1])</f>
        <v>0</v>
      </c>
      <c r="BL767" s="31">
        <f ca="1">SUMIF([1]route!$E$3:$E$10005,E767,[1]!Table1[N+2])</f>
        <v>0</v>
      </c>
      <c r="BM767" s="31">
        <f ca="1">SUMIF([1]route!$E$3:$E$10005,E767,[1]!Table1[N+3])</f>
        <v>0</v>
      </c>
      <c r="BN767" s="32">
        <f ca="1">SUMIF([1]route!$E$3:$E$10005,E767,[1]!Table1[N+4])</f>
        <v>0</v>
      </c>
      <c r="BP767" s="37">
        <f t="shared" si="242"/>
        <v>0</v>
      </c>
      <c r="BQ767" s="35">
        <f t="shared" ca="1" si="251"/>
        <v>0</v>
      </c>
      <c r="BR767" s="35">
        <f t="shared" ca="1" si="251"/>
        <v>0</v>
      </c>
      <c r="BS767" s="35">
        <f t="shared" ca="1" si="251"/>
        <v>0</v>
      </c>
      <c r="BT767" s="35">
        <f t="shared" ca="1" si="251"/>
        <v>0</v>
      </c>
      <c r="BU767" s="35">
        <f t="shared" ca="1" si="251"/>
        <v>0</v>
      </c>
      <c r="BV767" s="35">
        <f t="shared" ca="1" si="251"/>
        <v>0</v>
      </c>
      <c r="BW767" s="35">
        <f t="shared" ca="1" si="251"/>
        <v>0</v>
      </c>
      <c r="BX767" s="35">
        <f t="shared" ca="1" si="251"/>
        <v>0</v>
      </c>
      <c r="BY767" s="35">
        <f t="shared" ca="1" si="251"/>
        <v>0</v>
      </c>
      <c r="BZ767" s="35">
        <f t="shared" ca="1" si="251"/>
        <v>0</v>
      </c>
      <c r="CA767" s="35">
        <f t="shared" ca="1" si="251"/>
        <v>0</v>
      </c>
      <c r="CB767" s="35">
        <f t="shared" ca="1" si="251"/>
        <v>0</v>
      </c>
      <c r="CC767" s="35">
        <f t="shared" ca="1" si="251"/>
        <v>0</v>
      </c>
      <c r="CD767" s="35">
        <f t="shared" ca="1" si="251"/>
        <v>0</v>
      </c>
      <c r="CE767" s="35">
        <f t="shared" ca="1" si="251"/>
        <v>0</v>
      </c>
      <c r="CF767" s="35">
        <f t="shared" ca="1" si="247"/>
        <v>0</v>
      </c>
      <c r="CG767" s="35">
        <f t="shared" ca="1" si="244"/>
        <v>0</v>
      </c>
      <c r="CH767" s="35">
        <f t="shared" ca="1" si="244"/>
        <v>0</v>
      </c>
      <c r="CI767" s="35">
        <f t="shared" ca="1" si="244"/>
        <v>0</v>
      </c>
      <c r="CJ767" s="35">
        <f t="shared" ca="1" si="244"/>
        <v>0</v>
      </c>
      <c r="CK767" s="35">
        <f t="shared" ca="1" si="244"/>
        <v>0</v>
      </c>
      <c r="CL767" s="35">
        <f t="shared" ca="1" si="250"/>
        <v>0</v>
      </c>
      <c r="CM767" s="35">
        <f t="shared" ca="1" si="250"/>
        <v>0</v>
      </c>
      <c r="CN767" s="35">
        <f t="shared" ca="1" si="250"/>
        <v>0</v>
      </c>
      <c r="CO767" s="35">
        <f t="shared" ca="1" si="250"/>
        <v>0</v>
      </c>
      <c r="CP767" s="35">
        <f t="shared" ca="1" si="250"/>
        <v>0</v>
      </c>
      <c r="CQ767" s="35">
        <f t="shared" ca="1" si="250"/>
        <v>0</v>
      </c>
      <c r="CR767" s="35">
        <f t="shared" ca="1" si="250"/>
        <v>0</v>
      </c>
      <c r="CS767" s="35">
        <f t="shared" ca="1" si="250"/>
        <v>0</v>
      </c>
      <c r="CT767" s="35">
        <f t="shared" ca="1" si="250"/>
        <v>0</v>
      </c>
      <c r="CU767" s="35">
        <f t="shared" ca="1" si="250"/>
        <v>0</v>
      </c>
      <c r="CV767" s="35">
        <f t="shared" ca="1" si="250"/>
        <v>0</v>
      </c>
      <c r="CW767" s="38">
        <f t="shared" ca="1" si="249"/>
        <v>0</v>
      </c>
      <c r="CX767" s="38">
        <f t="shared" ca="1" si="246"/>
        <v>0</v>
      </c>
      <c r="CY767" s="38">
        <f t="shared" ca="1" si="246"/>
        <v>0</v>
      </c>
      <c r="CZ767" s="39">
        <f t="shared" ca="1" si="246"/>
        <v>0</v>
      </c>
      <c r="DA767" s="35"/>
    </row>
    <row r="768" spans="4:105" x14ac:dyDescent="0.3">
      <c r="D768" s="19"/>
      <c r="E768" s="19"/>
      <c r="F768" s="21"/>
      <c r="G768" s="21"/>
      <c r="H768" s="21"/>
      <c r="I768" s="19"/>
      <c r="J768" s="19"/>
      <c r="K768" s="21"/>
      <c r="L768" s="21"/>
      <c r="M768" s="22"/>
      <c r="N768" s="22"/>
      <c r="O768" s="19"/>
      <c r="P768" s="21"/>
      <c r="Q768" s="62" t="str">
        <f>'Cutting Rules'!AD768</f>
        <v>0------------</v>
      </c>
      <c r="R768" s="23"/>
      <c r="S768" s="24"/>
      <c r="T768" s="78" t="s">
        <v>547</v>
      </c>
      <c r="U768" s="19"/>
      <c r="V768" s="25"/>
      <c r="W768" s="26"/>
      <c r="X768" s="27"/>
      <c r="Y768" s="47"/>
      <c r="Z768" s="121" t="str">
        <f>IFERROR(VLOOKUP(E768,[1]route!$E$3:$BL$10005,59,0),"")&amp;IFERROR(VLOOKUP(E768,[1]route!$E$3:$BL$10005,60,0),"")</f>
        <v/>
      </c>
      <c r="AA768" s="28">
        <f t="shared" si="240"/>
        <v>0</v>
      </c>
      <c r="AB768" s="77">
        <f t="shared" si="241"/>
        <v>0</v>
      </c>
      <c r="AC768" s="4">
        <f t="shared" si="239"/>
        <v>1</v>
      </c>
      <c r="AD768" s="29">
        <v>0</v>
      </c>
      <c r="AE768" s="30">
        <f ca="1">SUMIF([1]route!$E$3:$E$10005,E768,[1]!Table1[1])</f>
        <v>0</v>
      </c>
      <c r="AF768" s="30">
        <f ca="1">SUMIF([1]route!$E$3:$E$10005,E768,[1]!Table1[2])</f>
        <v>0</v>
      </c>
      <c r="AG768" s="30">
        <f ca="1">SUMIF([1]route!$E$3:$E$10005,E768,[1]!Table1[3])</f>
        <v>0</v>
      </c>
      <c r="AH768" s="30">
        <f ca="1">SUMIF([1]route!$E$3:$E$10005,E768,[1]!Table1[4])</f>
        <v>0</v>
      </c>
      <c r="AI768" s="30">
        <f ca="1">SUMIF([1]route!$E$3:$E$10005,E768,[1]!Table1[5])</f>
        <v>0</v>
      </c>
      <c r="AJ768" s="30">
        <f ca="1">SUMIF([1]route!$E$3:$E$10005,E768,[1]!Table1[6])</f>
        <v>0</v>
      </c>
      <c r="AK768" s="30">
        <f ca="1">SUMIF([1]route!$E$3:$E$10005,E768,[1]!Table1[7])</f>
        <v>0</v>
      </c>
      <c r="AL768" s="30">
        <f ca="1">SUMIF([1]route!$E$3:$E$10005,E768,[1]!Table1[8])</f>
        <v>0</v>
      </c>
      <c r="AM768" s="30">
        <f ca="1">SUMIF([1]route!$E$3:$E$10005,E768,[1]!Table1[9])</f>
        <v>0</v>
      </c>
      <c r="AN768" s="30">
        <f ca="1">SUMIF([1]route!$E$3:$E$10005,E768,[1]!Table1[10])</f>
        <v>0</v>
      </c>
      <c r="AO768" s="30">
        <f ca="1">SUMIF([1]route!$E$3:$E$10005,E768,[1]!Table1[11])</f>
        <v>0</v>
      </c>
      <c r="AP768" s="30">
        <f ca="1">SUMIF([1]route!$E$3:$E$10005,E768,[1]!Table1[12])</f>
        <v>0</v>
      </c>
      <c r="AQ768" s="30">
        <f ca="1">SUMIF([1]route!$E$3:$E$10005,E768,[1]!Table1[13])</f>
        <v>0</v>
      </c>
      <c r="AR768" s="30">
        <f ca="1">SUMIF([1]route!$E$3:$E$10005,E768,[1]!Table1[14])</f>
        <v>0</v>
      </c>
      <c r="AS768" s="30">
        <f ca="1">SUMIF([1]route!$E$3:$E$10005,E768,[1]!Table1[15])</f>
        <v>0</v>
      </c>
      <c r="AT768" s="30">
        <f ca="1">SUMIF([1]route!$E$3:$E$10005,E768,[1]!Table1[16])</f>
        <v>0</v>
      </c>
      <c r="AU768" s="30">
        <f ca="1">SUMIF([1]route!$E$3:$E$10005,E768,[1]!Table1[17])</f>
        <v>0</v>
      </c>
      <c r="AV768" s="30">
        <f ca="1">SUMIF([1]route!$E$3:$E$10005,E768,[1]!Table1[18])</f>
        <v>0</v>
      </c>
      <c r="AW768" s="30">
        <f ca="1">SUMIF([1]route!$E$3:$E$10005,E768,[1]!Table1[19])</f>
        <v>0</v>
      </c>
      <c r="AX768" s="30">
        <f ca="1">SUMIF([1]route!$E$3:$E$10005,E768,[1]!Table1[20])</f>
        <v>0</v>
      </c>
      <c r="AY768" s="30">
        <f ca="1">SUMIF([1]route!$E$3:$E$10005,E768,[1]!Table1[21])</f>
        <v>0</v>
      </c>
      <c r="AZ768" s="30">
        <f ca="1">SUMIF([1]route!$E$3:$E$10005,E768,[1]!Table1[22])</f>
        <v>0</v>
      </c>
      <c r="BA768" s="30">
        <f ca="1">SUMIF([1]route!$E$3:$E$10005,E768,[1]!Table1[23])</f>
        <v>0</v>
      </c>
      <c r="BB768" s="30">
        <f ca="1">SUMIF([1]route!$E$3:$E$10005,E768,[1]!Table1[24])</f>
        <v>0</v>
      </c>
      <c r="BC768" s="30">
        <f ca="1">SUMIF([1]route!$E$3:$E$10005,E768,[1]!Table1[25])</f>
        <v>0</v>
      </c>
      <c r="BD768" s="30">
        <f ca="1">SUMIF([1]route!$E$3:$E$10005,E768,[1]!Table1[26])</f>
        <v>0</v>
      </c>
      <c r="BE768" s="30">
        <f ca="1">SUMIF([1]route!$E$3:$E$10005,E768,[1]!Table1[27])</f>
        <v>0</v>
      </c>
      <c r="BF768" s="30">
        <f ca="1">SUMIF([1]route!$E$3:$E$10005,E768,[1]!Table1[28])</f>
        <v>0</v>
      </c>
      <c r="BG768" s="30">
        <f ca="1">SUMIF([1]route!$E$3:$E$10005,E768,[1]!Table1[29])</f>
        <v>0</v>
      </c>
      <c r="BH768" s="30">
        <f ca="1">SUMIF([1]route!$E$3:$E$10005,E768,[1]!Table1[30])</f>
        <v>0</v>
      </c>
      <c r="BI768" s="30">
        <f ca="1">SUMIF([1]route!$E$3:$E$10005,E768,[1]!Table1[31])</f>
        <v>0</v>
      </c>
      <c r="BJ768" s="30">
        <f ca="1">SUMIF([1]route!$E$3:$E$10005,E768,[1]!Table1[Remain PO])</f>
        <v>0</v>
      </c>
      <c r="BK768" s="31">
        <f ca="1">SUMIF([1]route!$E$3:$E$10005,E768,[1]!Table1[N+1])</f>
        <v>0</v>
      </c>
      <c r="BL768" s="31">
        <f ca="1">SUMIF([1]route!$E$3:$E$10005,E768,[1]!Table1[N+2])</f>
        <v>0</v>
      </c>
      <c r="BM768" s="31">
        <f ca="1">SUMIF([1]route!$E$3:$E$10005,E768,[1]!Table1[N+3])</f>
        <v>0</v>
      </c>
      <c r="BN768" s="32">
        <f ca="1">SUMIF([1]route!$E$3:$E$10005,E768,[1]!Table1[N+4])</f>
        <v>0</v>
      </c>
      <c r="BP768" s="37">
        <f t="shared" si="242"/>
        <v>0</v>
      </c>
      <c r="BQ768" s="35">
        <f t="shared" ca="1" si="251"/>
        <v>0</v>
      </c>
      <c r="BR768" s="35">
        <f t="shared" ca="1" si="251"/>
        <v>0</v>
      </c>
      <c r="BS768" s="35">
        <f t="shared" ca="1" si="251"/>
        <v>0</v>
      </c>
      <c r="BT768" s="35">
        <f t="shared" ca="1" si="251"/>
        <v>0</v>
      </c>
      <c r="BU768" s="35">
        <f t="shared" ca="1" si="251"/>
        <v>0</v>
      </c>
      <c r="BV768" s="35">
        <f t="shared" ca="1" si="251"/>
        <v>0</v>
      </c>
      <c r="BW768" s="35">
        <f t="shared" ca="1" si="251"/>
        <v>0</v>
      </c>
      <c r="BX768" s="35">
        <f t="shared" ca="1" si="251"/>
        <v>0</v>
      </c>
      <c r="BY768" s="35">
        <f t="shared" ca="1" si="251"/>
        <v>0</v>
      </c>
      <c r="BZ768" s="35">
        <f t="shared" ca="1" si="251"/>
        <v>0</v>
      </c>
      <c r="CA768" s="35">
        <f t="shared" ca="1" si="251"/>
        <v>0</v>
      </c>
      <c r="CB768" s="35">
        <f t="shared" ca="1" si="251"/>
        <v>0</v>
      </c>
      <c r="CC768" s="35">
        <f t="shared" ca="1" si="251"/>
        <v>0</v>
      </c>
      <c r="CD768" s="35">
        <f t="shared" ca="1" si="251"/>
        <v>0</v>
      </c>
      <c r="CE768" s="35">
        <f t="shared" ca="1" si="251"/>
        <v>0</v>
      </c>
      <c r="CF768" s="35">
        <f t="shared" ca="1" si="247"/>
        <v>0</v>
      </c>
      <c r="CG768" s="35">
        <f t="shared" ca="1" si="244"/>
        <v>0</v>
      </c>
      <c r="CH768" s="35">
        <f t="shared" ca="1" si="244"/>
        <v>0</v>
      </c>
      <c r="CI768" s="35">
        <f t="shared" ca="1" si="244"/>
        <v>0</v>
      </c>
      <c r="CJ768" s="35">
        <f t="shared" ca="1" si="244"/>
        <v>0</v>
      </c>
      <c r="CK768" s="35">
        <f t="shared" ca="1" si="244"/>
        <v>0</v>
      </c>
      <c r="CL768" s="35">
        <f t="shared" ca="1" si="250"/>
        <v>0</v>
      </c>
      <c r="CM768" s="35">
        <f t="shared" ca="1" si="250"/>
        <v>0</v>
      </c>
      <c r="CN768" s="35">
        <f t="shared" ca="1" si="250"/>
        <v>0</v>
      </c>
      <c r="CO768" s="35">
        <f t="shared" ca="1" si="250"/>
        <v>0</v>
      </c>
      <c r="CP768" s="35">
        <f t="shared" ca="1" si="250"/>
        <v>0</v>
      </c>
      <c r="CQ768" s="35">
        <f t="shared" ca="1" si="250"/>
        <v>0</v>
      </c>
      <c r="CR768" s="35">
        <f t="shared" ca="1" si="250"/>
        <v>0</v>
      </c>
      <c r="CS768" s="35">
        <f t="shared" ca="1" si="250"/>
        <v>0</v>
      </c>
      <c r="CT768" s="35">
        <f t="shared" ca="1" si="250"/>
        <v>0</v>
      </c>
      <c r="CU768" s="35">
        <f t="shared" ca="1" si="250"/>
        <v>0</v>
      </c>
      <c r="CV768" s="35">
        <f t="shared" ca="1" si="250"/>
        <v>0</v>
      </c>
      <c r="CW768" s="38">
        <f t="shared" ca="1" si="249"/>
        <v>0</v>
      </c>
      <c r="CX768" s="38">
        <f t="shared" ca="1" si="246"/>
        <v>0</v>
      </c>
      <c r="CY768" s="38">
        <f t="shared" ca="1" si="246"/>
        <v>0</v>
      </c>
      <c r="CZ768" s="39">
        <f t="shared" ca="1" si="246"/>
        <v>0</v>
      </c>
      <c r="DA768" s="35"/>
    </row>
    <row r="769" spans="4:105" x14ac:dyDescent="0.3">
      <c r="D769" s="19"/>
      <c r="E769" s="19"/>
      <c r="F769" s="21"/>
      <c r="G769" s="21"/>
      <c r="H769" s="21"/>
      <c r="I769" s="19"/>
      <c r="J769" s="19"/>
      <c r="K769" s="21"/>
      <c r="L769" s="21"/>
      <c r="M769" s="22"/>
      <c r="N769" s="22"/>
      <c r="O769" s="19"/>
      <c r="P769" s="21"/>
      <c r="Q769" s="62" t="str">
        <f>'Cutting Rules'!AD769</f>
        <v>0------------</v>
      </c>
      <c r="R769" s="23"/>
      <c r="S769" s="24"/>
      <c r="T769" s="78" t="s">
        <v>547</v>
      </c>
      <c r="U769" s="19"/>
      <c r="V769" s="25"/>
      <c r="W769" s="26"/>
      <c r="X769" s="27"/>
      <c r="Y769" s="47"/>
      <c r="Z769" s="121" t="str">
        <f>IFERROR(VLOOKUP(E769,[1]route!$E$3:$BL$10005,59,0),"")&amp;IFERROR(VLOOKUP(E769,[1]route!$E$3:$BL$10005,60,0),"")</f>
        <v/>
      </c>
      <c r="AA769" s="28">
        <f t="shared" si="240"/>
        <v>0</v>
      </c>
      <c r="AB769" s="77">
        <f t="shared" si="241"/>
        <v>0</v>
      </c>
      <c r="AC769" s="4">
        <f t="shared" si="239"/>
        <v>1</v>
      </c>
      <c r="AD769" s="29">
        <v>0</v>
      </c>
      <c r="AE769" s="30">
        <f ca="1">SUMIF([1]route!$E$3:$E$10005,E769,[1]!Table1[1])</f>
        <v>0</v>
      </c>
      <c r="AF769" s="30">
        <f ca="1">SUMIF([1]route!$E$3:$E$10005,E769,[1]!Table1[2])</f>
        <v>0</v>
      </c>
      <c r="AG769" s="30">
        <f ca="1">SUMIF([1]route!$E$3:$E$10005,E769,[1]!Table1[3])</f>
        <v>0</v>
      </c>
      <c r="AH769" s="30">
        <f ca="1">SUMIF([1]route!$E$3:$E$10005,E769,[1]!Table1[4])</f>
        <v>0</v>
      </c>
      <c r="AI769" s="30">
        <f ca="1">SUMIF([1]route!$E$3:$E$10005,E769,[1]!Table1[5])</f>
        <v>0</v>
      </c>
      <c r="AJ769" s="30">
        <f ca="1">SUMIF([1]route!$E$3:$E$10005,E769,[1]!Table1[6])</f>
        <v>0</v>
      </c>
      <c r="AK769" s="30">
        <f ca="1">SUMIF([1]route!$E$3:$E$10005,E769,[1]!Table1[7])</f>
        <v>0</v>
      </c>
      <c r="AL769" s="30">
        <f ca="1">SUMIF([1]route!$E$3:$E$10005,E769,[1]!Table1[8])</f>
        <v>0</v>
      </c>
      <c r="AM769" s="30">
        <f ca="1">SUMIF([1]route!$E$3:$E$10005,E769,[1]!Table1[9])</f>
        <v>0</v>
      </c>
      <c r="AN769" s="30">
        <f ca="1">SUMIF([1]route!$E$3:$E$10005,E769,[1]!Table1[10])</f>
        <v>0</v>
      </c>
      <c r="AO769" s="30">
        <f ca="1">SUMIF([1]route!$E$3:$E$10005,E769,[1]!Table1[11])</f>
        <v>0</v>
      </c>
      <c r="AP769" s="30">
        <f ca="1">SUMIF([1]route!$E$3:$E$10005,E769,[1]!Table1[12])</f>
        <v>0</v>
      </c>
      <c r="AQ769" s="30">
        <f ca="1">SUMIF([1]route!$E$3:$E$10005,E769,[1]!Table1[13])</f>
        <v>0</v>
      </c>
      <c r="AR769" s="30">
        <f ca="1">SUMIF([1]route!$E$3:$E$10005,E769,[1]!Table1[14])</f>
        <v>0</v>
      </c>
      <c r="AS769" s="30">
        <f ca="1">SUMIF([1]route!$E$3:$E$10005,E769,[1]!Table1[15])</f>
        <v>0</v>
      </c>
      <c r="AT769" s="30">
        <f ca="1">SUMIF([1]route!$E$3:$E$10005,E769,[1]!Table1[16])</f>
        <v>0</v>
      </c>
      <c r="AU769" s="30">
        <f ca="1">SUMIF([1]route!$E$3:$E$10005,E769,[1]!Table1[17])</f>
        <v>0</v>
      </c>
      <c r="AV769" s="30">
        <f ca="1">SUMIF([1]route!$E$3:$E$10005,E769,[1]!Table1[18])</f>
        <v>0</v>
      </c>
      <c r="AW769" s="30">
        <f ca="1">SUMIF([1]route!$E$3:$E$10005,E769,[1]!Table1[19])</f>
        <v>0</v>
      </c>
      <c r="AX769" s="30">
        <f ca="1">SUMIF([1]route!$E$3:$E$10005,E769,[1]!Table1[20])</f>
        <v>0</v>
      </c>
      <c r="AY769" s="30">
        <f ca="1">SUMIF([1]route!$E$3:$E$10005,E769,[1]!Table1[21])</f>
        <v>0</v>
      </c>
      <c r="AZ769" s="30">
        <f ca="1">SUMIF([1]route!$E$3:$E$10005,E769,[1]!Table1[22])</f>
        <v>0</v>
      </c>
      <c r="BA769" s="30">
        <f ca="1">SUMIF([1]route!$E$3:$E$10005,E769,[1]!Table1[23])</f>
        <v>0</v>
      </c>
      <c r="BB769" s="30">
        <f ca="1">SUMIF([1]route!$E$3:$E$10005,E769,[1]!Table1[24])</f>
        <v>0</v>
      </c>
      <c r="BC769" s="30">
        <f ca="1">SUMIF([1]route!$E$3:$E$10005,E769,[1]!Table1[25])</f>
        <v>0</v>
      </c>
      <c r="BD769" s="30">
        <f ca="1">SUMIF([1]route!$E$3:$E$10005,E769,[1]!Table1[26])</f>
        <v>0</v>
      </c>
      <c r="BE769" s="30">
        <f ca="1">SUMIF([1]route!$E$3:$E$10005,E769,[1]!Table1[27])</f>
        <v>0</v>
      </c>
      <c r="BF769" s="30">
        <f ca="1">SUMIF([1]route!$E$3:$E$10005,E769,[1]!Table1[28])</f>
        <v>0</v>
      </c>
      <c r="BG769" s="30">
        <f ca="1">SUMIF([1]route!$E$3:$E$10005,E769,[1]!Table1[29])</f>
        <v>0</v>
      </c>
      <c r="BH769" s="30">
        <f ca="1">SUMIF([1]route!$E$3:$E$10005,E769,[1]!Table1[30])</f>
        <v>0</v>
      </c>
      <c r="BI769" s="30">
        <f ca="1">SUMIF([1]route!$E$3:$E$10005,E769,[1]!Table1[31])</f>
        <v>0</v>
      </c>
      <c r="BJ769" s="30">
        <f ca="1">SUMIF([1]route!$E$3:$E$10005,E769,[1]!Table1[Remain PO])</f>
        <v>0</v>
      </c>
      <c r="BK769" s="31">
        <f ca="1">SUMIF([1]route!$E$3:$E$10005,E769,[1]!Table1[N+1])</f>
        <v>0</v>
      </c>
      <c r="BL769" s="31">
        <f ca="1">SUMIF([1]route!$E$3:$E$10005,E769,[1]!Table1[N+2])</f>
        <v>0</v>
      </c>
      <c r="BM769" s="31">
        <f ca="1">SUMIF([1]route!$E$3:$E$10005,E769,[1]!Table1[N+3])</f>
        <v>0</v>
      </c>
      <c r="BN769" s="32">
        <f ca="1">SUMIF([1]route!$E$3:$E$10005,E769,[1]!Table1[N+4])</f>
        <v>0</v>
      </c>
      <c r="BP769" s="37">
        <f t="shared" si="242"/>
        <v>0</v>
      </c>
      <c r="BQ769" s="35">
        <f t="shared" ca="1" si="251"/>
        <v>0</v>
      </c>
      <c r="BR769" s="35">
        <f t="shared" ca="1" si="251"/>
        <v>0</v>
      </c>
      <c r="BS769" s="35">
        <f t="shared" ca="1" si="251"/>
        <v>0</v>
      </c>
      <c r="BT769" s="35">
        <f t="shared" ca="1" si="251"/>
        <v>0</v>
      </c>
      <c r="BU769" s="35">
        <f t="shared" ca="1" si="251"/>
        <v>0</v>
      </c>
      <c r="BV769" s="35">
        <f t="shared" ca="1" si="251"/>
        <v>0</v>
      </c>
      <c r="BW769" s="35">
        <f t="shared" ca="1" si="251"/>
        <v>0</v>
      </c>
      <c r="BX769" s="35">
        <f t="shared" ca="1" si="251"/>
        <v>0</v>
      </c>
      <c r="BY769" s="35">
        <f t="shared" ca="1" si="251"/>
        <v>0</v>
      </c>
      <c r="BZ769" s="35">
        <f t="shared" ca="1" si="251"/>
        <v>0</v>
      </c>
      <c r="CA769" s="35">
        <f t="shared" ca="1" si="251"/>
        <v>0</v>
      </c>
      <c r="CB769" s="35">
        <f t="shared" ca="1" si="251"/>
        <v>0</v>
      </c>
      <c r="CC769" s="35">
        <f t="shared" ca="1" si="251"/>
        <v>0</v>
      </c>
      <c r="CD769" s="35">
        <f t="shared" ca="1" si="251"/>
        <v>0</v>
      </c>
      <c r="CE769" s="35">
        <f t="shared" ca="1" si="251"/>
        <v>0</v>
      </c>
      <c r="CF769" s="35">
        <f t="shared" ca="1" si="247"/>
        <v>0</v>
      </c>
      <c r="CG769" s="35">
        <f t="shared" ca="1" si="244"/>
        <v>0</v>
      </c>
      <c r="CH769" s="35">
        <f t="shared" ca="1" si="244"/>
        <v>0</v>
      </c>
      <c r="CI769" s="35">
        <f t="shared" ca="1" si="244"/>
        <v>0</v>
      </c>
      <c r="CJ769" s="35">
        <f t="shared" ca="1" si="244"/>
        <v>0</v>
      </c>
      <c r="CK769" s="35">
        <f t="shared" ca="1" si="244"/>
        <v>0</v>
      </c>
      <c r="CL769" s="35">
        <f t="shared" ca="1" si="250"/>
        <v>0</v>
      </c>
      <c r="CM769" s="35">
        <f t="shared" ca="1" si="250"/>
        <v>0</v>
      </c>
      <c r="CN769" s="35">
        <f t="shared" ca="1" si="250"/>
        <v>0</v>
      </c>
      <c r="CO769" s="35">
        <f t="shared" ca="1" si="250"/>
        <v>0</v>
      </c>
      <c r="CP769" s="35">
        <f t="shared" ca="1" si="250"/>
        <v>0</v>
      </c>
      <c r="CQ769" s="35">
        <f t="shared" ca="1" si="250"/>
        <v>0</v>
      </c>
      <c r="CR769" s="35">
        <f t="shared" ca="1" si="250"/>
        <v>0</v>
      </c>
      <c r="CS769" s="35">
        <f t="shared" ca="1" si="250"/>
        <v>0</v>
      </c>
      <c r="CT769" s="35">
        <f t="shared" ca="1" si="250"/>
        <v>0</v>
      </c>
      <c r="CU769" s="35">
        <f t="shared" ca="1" si="250"/>
        <v>0</v>
      </c>
      <c r="CV769" s="35">
        <f t="shared" ca="1" si="250"/>
        <v>0</v>
      </c>
      <c r="CW769" s="38">
        <f t="shared" ca="1" si="249"/>
        <v>0</v>
      </c>
      <c r="CX769" s="38">
        <f t="shared" ca="1" si="246"/>
        <v>0</v>
      </c>
      <c r="CY769" s="38">
        <f t="shared" ca="1" si="246"/>
        <v>0</v>
      </c>
      <c r="CZ769" s="39">
        <f t="shared" ca="1" si="246"/>
        <v>0</v>
      </c>
      <c r="DA769" s="35"/>
    </row>
    <row r="770" spans="4:105" x14ac:dyDescent="0.3">
      <c r="D770" s="19"/>
      <c r="E770" s="19"/>
      <c r="F770" s="21"/>
      <c r="G770" s="21"/>
      <c r="H770" s="21"/>
      <c r="I770" s="19"/>
      <c r="J770" s="19"/>
      <c r="K770" s="21"/>
      <c r="L770" s="21"/>
      <c r="M770" s="22"/>
      <c r="N770" s="22"/>
      <c r="O770" s="19"/>
      <c r="P770" s="21"/>
      <c r="Q770" s="62" t="str">
        <f>'Cutting Rules'!AD770</f>
        <v>0------------</v>
      </c>
      <c r="R770" s="23"/>
      <c r="S770" s="24"/>
      <c r="T770" s="78" t="s">
        <v>547</v>
      </c>
      <c r="U770" s="19"/>
      <c r="V770" s="25"/>
      <c r="W770" s="26"/>
      <c r="X770" s="27"/>
      <c r="Y770" s="47"/>
      <c r="Z770" s="121" t="str">
        <f>IFERROR(VLOOKUP(E770,[1]route!$E$3:$BL$10005,59,0),"")&amp;IFERROR(VLOOKUP(E770,[1]route!$E$3:$BL$10005,60,0),"")</f>
        <v/>
      </c>
      <c r="AA770" s="28">
        <f t="shared" si="240"/>
        <v>0</v>
      </c>
      <c r="AB770" s="77">
        <f t="shared" si="241"/>
        <v>0</v>
      </c>
      <c r="AC770" s="4">
        <f t="shared" si="239"/>
        <v>1</v>
      </c>
      <c r="AD770" s="29">
        <v>0</v>
      </c>
      <c r="AE770" s="30">
        <f ca="1">SUMIF([1]route!$E$3:$E$10005,E770,[1]!Table1[1])</f>
        <v>0</v>
      </c>
      <c r="AF770" s="30">
        <f ca="1">SUMIF([1]route!$E$3:$E$10005,E770,[1]!Table1[2])</f>
        <v>0</v>
      </c>
      <c r="AG770" s="30">
        <f ca="1">SUMIF([1]route!$E$3:$E$10005,E770,[1]!Table1[3])</f>
        <v>0</v>
      </c>
      <c r="AH770" s="30">
        <f ca="1">SUMIF([1]route!$E$3:$E$10005,E770,[1]!Table1[4])</f>
        <v>0</v>
      </c>
      <c r="AI770" s="30">
        <f ca="1">SUMIF([1]route!$E$3:$E$10005,E770,[1]!Table1[5])</f>
        <v>0</v>
      </c>
      <c r="AJ770" s="30">
        <f ca="1">SUMIF([1]route!$E$3:$E$10005,E770,[1]!Table1[6])</f>
        <v>0</v>
      </c>
      <c r="AK770" s="30">
        <f ca="1">SUMIF([1]route!$E$3:$E$10005,E770,[1]!Table1[7])</f>
        <v>0</v>
      </c>
      <c r="AL770" s="30">
        <f ca="1">SUMIF([1]route!$E$3:$E$10005,E770,[1]!Table1[8])</f>
        <v>0</v>
      </c>
      <c r="AM770" s="30">
        <f ca="1">SUMIF([1]route!$E$3:$E$10005,E770,[1]!Table1[9])</f>
        <v>0</v>
      </c>
      <c r="AN770" s="30">
        <f ca="1">SUMIF([1]route!$E$3:$E$10005,E770,[1]!Table1[10])</f>
        <v>0</v>
      </c>
      <c r="AO770" s="30">
        <f ca="1">SUMIF([1]route!$E$3:$E$10005,E770,[1]!Table1[11])</f>
        <v>0</v>
      </c>
      <c r="AP770" s="30">
        <f ca="1">SUMIF([1]route!$E$3:$E$10005,E770,[1]!Table1[12])</f>
        <v>0</v>
      </c>
      <c r="AQ770" s="30">
        <f ca="1">SUMIF([1]route!$E$3:$E$10005,E770,[1]!Table1[13])</f>
        <v>0</v>
      </c>
      <c r="AR770" s="30">
        <f ca="1">SUMIF([1]route!$E$3:$E$10005,E770,[1]!Table1[14])</f>
        <v>0</v>
      </c>
      <c r="AS770" s="30">
        <f ca="1">SUMIF([1]route!$E$3:$E$10005,E770,[1]!Table1[15])</f>
        <v>0</v>
      </c>
      <c r="AT770" s="30">
        <f ca="1">SUMIF([1]route!$E$3:$E$10005,E770,[1]!Table1[16])</f>
        <v>0</v>
      </c>
      <c r="AU770" s="30">
        <f ca="1">SUMIF([1]route!$E$3:$E$10005,E770,[1]!Table1[17])</f>
        <v>0</v>
      </c>
      <c r="AV770" s="30">
        <f ca="1">SUMIF([1]route!$E$3:$E$10005,E770,[1]!Table1[18])</f>
        <v>0</v>
      </c>
      <c r="AW770" s="30">
        <f ca="1">SUMIF([1]route!$E$3:$E$10005,E770,[1]!Table1[19])</f>
        <v>0</v>
      </c>
      <c r="AX770" s="30">
        <f ca="1">SUMIF([1]route!$E$3:$E$10005,E770,[1]!Table1[20])</f>
        <v>0</v>
      </c>
      <c r="AY770" s="30">
        <f ca="1">SUMIF([1]route!$E$3:$E$10005,E770,[1]!Table1[21])</f>
        <v>0</v>
      </c>
      <c r="AZ770" s="30">
        <f ca="1">SUMIF([1]route!$E$3:$E$10005,E770,[1]!Table1[22])</f>
        <v>0</v>
      </c>
      <c r="BA770" s="30">
        <f ca="1">SUMIF([1]route!$E$3:$E$10005,E770,[1]!Table1[23])</f>
        <v>0</v>
      </c>
      <c r="BB770" s="30">
        <f ca="1">SUMIF([1]route!$E$3:$E$10005,E770,[1]!Table1[24])</f>
        <v>0</v>
      </c>
      <c r="BC770" s="30">
        <f ca="1">SUMIF([1]route!$E$3:$E$10005,E770,[1]!Table1[25])</f>
        <v>0</v>
      </c>
      <c r="BD770" s="30">
        <f ca="1">SUMIF([1]route!$E$3:$E$10005,E770,[1]!Table1[26])</f>
        <v>0</v>
      </c>
      <c r="BE770" s="30">
        <f ca="1">SUMIF([1]route!$E$3:$E$10005,E770,[1]!Table1[27])</f>
        <v>0</v>
      </c>
      <c r="BF770" s="30">
        <f ca="1">SUMIF([1]route!$E$3:$E$10005,E770,[1]!Table1[28])</f>
        <v>0</v>
      </c>
      <c r="BG770" s="30">
        <f ca="1">SUMIF([1]route!$E$3:$E$10005,E770,[1]!Table1[29])</f>
        <v>0</v>
      </c>
      <c r="BH770" s="30">
        <f ca="1">SUMIF([1]route!$E$3:$E$10005,E770,[1]!Table1[30])</f>
        <v>0</v>
      </c>
      <c r="BI770" s="30">
        <f ca="1">SUMIF([1]route!$E$3:$E$10005,E770,[1]!Table1[31])</f>
        <v>0</v>
      </c>
      <c r="BJ770" s="30">
        <f ca="1">SUMIF([1]route!$E$3:$E$10005,E770,[1]!Table1[Remain PO])</f>
        <v>0</v>
      </c>
      <c r="BK770" s="31">
        <f ca="1">SUMIF([1]route!$E$3:$E$10005,E770,[1]!Table1[N+1])</f>
        <v>0</v>
      </c>
      <c r="BL770" s="31">
        <f ca="1">SUMIF([1]route!$E$3:$E$10005,E770,[1]!Table1[N+2])</f>
        <v>0</v>
      </c>
      <c r="BM770" s="31">
        <f ca="1">SUMIF([1]route!$E$3:$E$10005,E770,[1]!Table1[N+3])</f>
        <v>0</v>
      </c>
      <c r="BN770" s="32">
        <f ca="1">SUMIF([1]route!$E$3:$E$10005,E770,[1]!Table1[N+4])</f>
        <v>0</v>
      </c>
      <c r="BP770" s="37">
        <f t="shared" si="242"/>
        <v>0</v>
      </c>
      <c r="BQ770" s="35">
        <f t="shared" ca="1" si="251"/>
        <v>0</v>
      </c>
      <c r="BR770" s="35">
        <f t="shared" ca="1" si="251"/>
        <v>0</v>
      </c>
      <c r="BS770" s="35">
        <f t="shared" ca="1" si="251"/>
        <v>0</v>
      </c>
      <c r="BT770" s="35">
        <f t="shared" ca="1" si="251"/>
        <v>0</v>
      </c>
      <c r="BU770" s="35">
        <f t="shared" ca="1" si="251"/>
        <v>0</v>
      </c>
      <c r="BV770" s="35">
        <f t="shared" ca="1" si="251"/>
        <v>0</v>
      </c>
      <c r="BW770" s="35">
        <f t="shared" ca="1" si="251"/>
        <v>0</v>
      </c>
      <c r="BX770" s="35">
        <f t="shared" ca="1" si="251"/>
        <v>0</v>
      </c>
      <c r="BY770" s="35">
        <f t="shared" ca="1" si="251"/>
        <v>0</v>
      </c>
      <c r="BZ770" s="35">
        <f t="shared" ca="1" si="251"/>
        <v>0</v>
      </c>
      <c r="CA770" s="35">
        <f t="shared" ca="1" si="251"/>
        <v>0</v>
      </c>
      <c r="CB770" s="35">
        <f t="shared" ca="1" si="251"/>
        <v>0</v>
      </c>
      <c r="CC770" s="35">
        <f t="shared" ca="1" si="251"/>
        <v>0</v>
      </c>
      <c r="CD770" s="35">
        <f t="shared" ca="1" si="251"/>
        <v>0</v>
      </c>
      <c r="CE770" s="35">
        <f t="shared" ca="1" si="251"/>
        <v>0</v>
      </c>
      <c r="CF770" s="35">
        <f t="shared" ca="1" si="247"/>
        <v>0</v>
      </c>
      <c r="CG770" s="35">
        <f t="shared" ca="1" si="244"/>
        <v>0</v>
      </c>
      <c r="CH770" s="35">
        <f t="shared" ca="1" si="244"/>
        <v>0</v>
      </c>
      <c r="CI770" s="35">
        <f t="shared" ca="1" si="244"/>
        <v>0</v>
      </c>
      <c r="CJ770" s="35">
        <f t="shared" ca="1" si="244"/>
        <v>0</v>
      </c>
      <c r="CK770" s="35">
        <f t="shared" ca="1" si="244"/>
        <v>0</v>
      </c>
      <c r="CL770" s="35">
        <f t="shared" ca="1" si="250"/>
        <v>0</v>
      </c>
      <c r="CM770" s="35">
        <f t="shared" ca="1" si="250"/>
        <v>0</v>
      </c>
      <c r="CN770" s="35">
        <f t="shared" ref="CN770:CV798" ca="1" si="252">CM770-BB770</f>
        <v>0</v>
      </c>
      <c r="CO770" s="35">
        <f t="shared" ca="1" si="252"/>
        <v>0</v>
      </c>
      <c r="CP770" s="35">
        <f t="shared" ca="1" si="252"/>
        <v>0</v>
      </c>
      <c r="CQ770" s="35">
        <f t="shared" ca="1" si="252"/>
        <v>0</v>
      </c>
      <c r="CR770" s="35">
        <f t="shared" ca="1" si="252"/>
        <v>0</v>
      </c>
      <c r="CS770" s="35">
        <f t="shared" ca="1" si="252"/>
        <v>0</v>
      </c>
      <c r="CT770" s="35">
        <f t="shared" ca="1" si="252"/>
        <v>0</v>
      </c>
      <c r="CU770" s="35">
        <f t="shared" ca="1" si="252"/>
        <v>0</v>
      </c>
      <c r="CV770" s="35">
        <f t="shared" ca="1" si="252"/>
        <v>0</v>
      </c>
      <c r="CW770" s="38">
        <f t="shared" ca="1" si="249"/>
        <v>0</v>
      </c>
      <c r="CX770" s="38">
        <f t="shared" ca="1" si="246"/>
        <v>0</v>
      </c>
      <c r="CY770" s="38">
        <f t="shared" ca="1" si="246"/>
        <v>0</v>
      </c>
      <c r="CZ770" s="39">
        <f t="shared" ca="1" si="246"/>
        <v>0</v>
      </c>
      <c r="DA770" s="35"/>
    </row>
    <row r="771" spans="4:105" x14ac:dyDescent="0.3">
      <c r="D771" s="19"/>
      <c r="E771" s="19"/>
      <c r="F771" s="21"/>
      <c r="G771" s="21"/>
      <c r="H771" s="21"/>
      <c r="I771" s="19"/>
      <c r="J771" s="19"/>
      <c r="K771" s="21"/>
      <c r="L771" s="21"/>
      <c r="M771" s="22"/>
      <c r="N771" s="22"/>
      <c r="O771" s="19"/>
      <c r="P771" s="21"/>
      <c r="Q771" s="62" t="str">
        <f>'Cutting Rules'!AD771</f>
        <v>0------------</v>
      </c>
      <c r="R771" s="23"/>
      <c r="S771" s="24"/>
      <c r="T771" s="78" t="s">
        <v>547</v>
      </c>
      <c r="U771" s="19"/>
      <c r="V771" s="25"/>
      <c r="W771" s="26"/>
      <c r="X771" s="27"/>
      <c r="Y771" s="47"/>
      <c r="Z771" s="121" t="str">
        <f>IFERROR(VLOOKUP(E771,[1]route!$E$3:$BL$10005,59,0),"")&amp;IFERROR(VLOOKUP(E771,[1]route!$E$3:$BL$10005,60,0),"")</f>
        <v/>
      </c>
      <c r="AA771" s="28">
        <f t="shared" si="240"/>
        <v>0</v>
      </c>
      <c r="AB771" s="77">
        <f t="shared" si="241"/>
        <v>0</v>
      </c>
      <c r="AC771" s="4">
        <f t="shared" ref="AC771:AC834" si="253">IFERROR(MATCH($X771,$BP771:$CZ771,0),"")</f>
        <v>1</v>
      </c>
      <c r="AD771" s="29">
        <v>0</v>
      </c>
      <c r="AE771" s="30">
        <f ca="1">SUMIF([1]route!$E$3:$E$10005,E771,[1]!Table1[1])</f>
        <v>0</v>
      </c>
      <c r="AF771" s="30">
        <f ca="1">SUMIF([1]route!$E$3:$E$10005,E771,[1]!Table1[2])</f>
        <v>0</v>
      </c>
      <c r="AG771" s="30">
        <f ca="1">SUMIF([1]route!$E$3:$E$10005,E771,[1]!Table1[3])</f>
        <v>0</v>
      </c>
      <c r="AH771" s="30">
        <f ca="1">SUMIF([1]route!$E$3:$E$10005,E771,[1]!Table1[4])</f>
        <v>0</v>
      </c>
      <c r="AI771" s="30">
        <f ca="1">SUMIF([1]route!$E$3:$E$10005,E771,[1]!Table1[5])</f>
        <v>0</v>
      </c>
      <c r="AJ771" s="30">
        <f ca="1">SUMIF([1]route!$E$3:$E$10005,E771,[1]!Table1[6])</f>
        <v>0</v>
      </c>
      <c r="AK771" s="30">
        <f ca="1">SUMIF([1]route!$E$3:$E$10005,E771,[1]!Table1[7])</f>
        <v>0</v>
      </c>
      <c r="AL771" s="30">
        <f ca="1">SUMIF([1]route!$E$3:$E$10005,E771,[1]!Table1[8])</f>
        <v>0</v>
      </c>
      <c r="AM771" s="30">
        <f ca="1">SUMIF([1]route!$E$3:$E$10005,E771,[1]!Table1[9])</f>
        <v>0</v>
      </c>
      <c r="AN771" s="30">
        <f ca="1">SUMIF([1]route!$E$3:$E$10005,E771,[1]!Table1[10])</f>
        <v>0</v>
      </c>
      <c r="AO771" s="30">
        <f ca="1">SUMIF([1]route!$E$3:$E$10005,E771,[1]!Table1[11])</f>
        <v>0</v>
      </c>
      <c r="AP771" s="30">
        <f ca="1">SUMIF([1]route!$E$3:$E$10005,E771,[1]!Table1[12])</f>
        <v>0</v>
      </c>
      <c r="AQ771" s="30">
        <f ca="1">SUMIF([1]route!$E$3:$E$10005,E771,[1]!Table1[13])</f>
        <v>0</v>
      </c>
      <c r="AR771" s="30">
        <f ca="1">SUMIF([1]route!$E$3:$E$10005,E771,[1]!Table1[14])</f>
        <v>0</v>
      </c>
      <c r="AS771" s="30">
        <f ca="1">SUMIF([1]route!$E$3:$E$10005,E771,[1]!Table1[15])</f>
        <v>0</v>
      </c>
      <c r="AT771" s="30">
        <f ca="1">SUMIF([1]route!$E$3:$E$10005,E771,[1]!Table1[16])</f>
        <v>0</v>
      </c>
      <c r="AU771" s="30">
        <f ca="1">SUMIF([1]route!$E$3:$E$10005,E771,[1]!Table1[17])</f>
        <v>0</v>
      </c>
      <c r="AV771" s="30">
        <f ca="1">SUMIF([1]route!$E$3:$E$10005,E771,[1]!Table1[18])</f>
        <v>0</v>
      </c>
      <c r="AW771" s="30">
        <f ca="1">SUMIF([1]route!$E$3:$E$10005,E771,[1]!Table1[19])</f>
        <v>0</v>
      </c>
      <c r="AX771" s="30">
        <f ca="1">SUMIF([1]route!$E$3:$E$10005,E771,[1]!Table1[20])</f>
        <v>0</v>
      </c>
      <c r="AY771" s="30">
        <f ca="1">SUMIF([1]route!$E$3:$E$10005,E771,[1]!Table1[21])</f>
        <v>0</v>
      </c>
      <c r="AZ771" s="30">
        <f ca="1">SUMIF([1]route!$E$3:$E$10005,E771,[1]!Table1[22])</f>
        <v>0</v>
      </c>
      <c r="BA771" s="30">
        <f ca="1">SUMIF([1]route!$E$3:$E$10005,E771,[1]!Table1[23])</f>
        <v>0</v>
      </c>
      <c r="BB771" s="30">
        <f ca="1">SUMIF([1]route!$E$3:$E$10005,E771,[1]!Table1[24])</f>
        <v>0</v>
      </c>
      <c r="BC771" s="30">
        <f ca="1">SUMIF([1]route!$E$3:$E$10005,E771,[1]!Table1[25])</f>
        <v>0</v>
      </c>
      <c r="BD771" s="30">
        <f ca="1">SUMIF([1]route!$E$3:$E$10005,E771,[1]!Table1[26])</f>
        <v>0</v>
      </c>
      <c r="BE771" s="30">
        <f ca="1">SUMIF([1]route!$E$3:$E$10005,E771,[1]!Table1[27])</f>
        <v>0</v>
      </c>
      <c r="BF771" s="30">
        <f ca="1">SUMIF([1]route!$E$3:$E$10005,E771,[1]!Table1[28])</f>
        <v>0</v>
      </c>
      <c r="BG771" s="30">
        <f ca="1">SUMIF([1]route!$E$3:$E$10005,E771,[1]!Table1[29])</f>
        <v>0</v>
      </c>
      <c r="BH771" s="30">
        <f ca="1">SUMIF([1]route!$E$3:$E$10005,E771,[1]!Table1[30])</f>
        <v>0</v>
      </c>
      <c r="BI771" s="30">
        <f ca="1">SUMIF([1]route!$E$3:$E$10005,E771,[1]!Table1[31])</f>
        <v>0</v>
      </c>
      <c r="BJ771" s="30">
        <f ca="1">SUMIF([1]route!$E$3:$E$10005,E771,[1]!Table1[Remain PO])</f>
        <v>0</v>
      </c>
      <c r="BK771" s="31">
        <f ca="1">SUMIF([1]route!$E$3:$E$10005,E771,[1]!Table1[N+1])</f>
        <v>0</v>
      </c>
      <c r="BL771" s="31">
        <f ca="1">SUMIF([1]route!$E$3:$E$10005,E771,[1]!Table1[N+2])</f>
        <v>0</v>
      </c>
      <c r="BM771" s="31">
        <f ca="1">SUMIF([1]route!$E$3:$E$10005,E771,[1]!Table1[N+3])</f>
        <v>0</v>
      </c>
      <c r="BN771" s="32">
        <f ca="1">SUMIF([1]route!$E$3:$E$10005,E771,[1]!Table1[N+4])</f>
        <v>0</v>
      </c>
      <c r="BP771" s="37">
        <f t="shared" si="242"/>
        <v>0</v>
      </c>
      <c r="BQ771" s="35">
        <f t="shared" ca="1" si="251"/>
        <v>0</v>
      </c>
      <c r="BR771" s="35">
        <f t="shared" ca="1" si="251"/>
        <v>0</v>
      </c>
      <c r="BS771" s="35">
        <f t="shared" ca="1" si="251"/>
        <v>0</v>
      </c>
      <c r="BT771" s="35">
        <f t="shared" ca="1" si="251"/>
        <v>0</v>
      </c>
      <c r="BU771" s="35">
        <f t="shared" ca="1" si="251"/>
        <v>0</v>
      </c>
      <c r="BV771" s="35">
        <f t="shared" ca="1" si="251"/>
        <v>0</v>
      </c>
      <c r="BW771" s="35">
        <f t="shared" ca="1" si="251"/>
        <v>0</v>
      </c>
      <c r="BX771" s="35">
        <f t="shared" ca="1" si="251"/>
        <v>0</v>
      </c>
      <c r="BY771" s="35">
        <f t="shared" ca="1" si="251"/>
        <v>0</v>
      </c>
      <c r="BZ771" s="35">
        <f t="shared" ca="1" si="251"/>
        <v>0</v>
      </c>
      <c r="CA771" s="35">
        <f t="shared" ca="1" si="251"/>
        <v>0</v>
      </c>
      <c r="CB771" s="35">
        <f t="shared" ca="1" si="251"/>
        <v>0</v>
      </c>
      <c r="CC771" s="35">
        <f t="shared" ca="1" si="251"/>
        <v>0</v>
      </c>
      <c r="CD771" s="35">
        <f t="shared" ca="1" si="251"/>
        <v>0</v>
      </c>
      <c r="CE771" s="35">
        <f t="shared" ca="1" si="251"/>
        <v>0</v>
      </c>
      <c r="CF771" s="35">
        <f t="shared" ca="1" si="247"/>
        <v>0</v>
      </c>
      <c r="CG771" s="35">
        <f t="shared" ca="1" si="244"/>
        <v>0</v>
      </c>
      <c r="CH771" s="35">
        <f t="shared" ca="1" si="244"/>
        <v>0</v>
      </c>
      <c r="CI771" s="35">
        <f t="shared" ca="1" si="244"/>
        <v>0</v>
      </c>
      <c r="CJ771" s="35">
        <f t="shared" ca="1" si="244"/>
        <v>0</v>
      </c>
      <c r="CK771" s="35">
        <f t="shared" ca="1" si="244"/>
        <v>0</v>
      </c>
      <c r="CL771" s="35">
        <f t="shared" ca="1" si="244"/>
        <v>0</v>
      </c>
      <c r="CM771" s="35">
        <f t="shared" ca="1" si="244"/>
        <v>0</v>
      </c>
      <c r="CN771" s="35">
        <f t="shared" ca="1" si="252"/>
        <v>0</v>
      </c>
      <c r="CO771" s="35">
        <f t="shared" ca="1" si="252"/>
        <v>0</v>
      </c>
      <c r="CP771" s="35">
        <f t="shared" ca="1" si="252"/>
        <v>0</v>
      </c>
      <c r="CQ771" s="35">
        <f t="shared" ca="1" si="252"/>
        <v>0</v>
      </c>
      <c r="CR771" s="35">
        <f t="shared" ca="1" si="252"/>
        <v>0</v>
      </c>
      <c r="CS771" s="35">
        <f t="shared" ca="1" si="252"/>
        <v>0</v>
      </c>
      <c r="CT771" s="35">
        <f t="shared" ca="1" si="252"/>
        <v>0</v>
      </c>
      <c r="CU771" s="35">
        <f t="shared" ca="1" si="252"/>
        <v>0</v>
      </c>
      <c r="CV771" s="35">
        <f t="shared" ca="1" si="252"/>
        <v>0</v>
      </c>
      <c r="CW771" s="38">
        <f t="shared" ca="1" si="249"/>
        <v>0</v>
      </c>
      <c r="CX771" s="38">
        <f t="shared" ca="1" si="246"/>
        <v>0</v>
      </c>
      <c r="CY771" s="38">
        <f t="shared" ca="1" si="246"/>
        <v>0</v>
      </c>
      <c r="CZ771" s="39">
        <f t="shared" ca="1" si="246"/>
        <v>0</v>
      </c>
      <c r="DA771" s="35"/>
    </row>
    <row r="772" spans="4:105" x14ac:dyDescent="0.3">
      <c r="D772" s="19"/>
      <c r="E772" s="19"/>
      <c r="F772" s="21"/>
      <c r="G772" s="21"/>
      <c r="H772" s="21"/>
      <c r="I772" s="19"/>
      <c r="J772" s="19"/>
      <c r="K772" s="21"/>
      <c r="L772" s="21"/>
      <c r="M772" s="22"/>
      <c r="N772" s="22"/>
      <c r="O772" s="19"/>
      <c r="P772" s="21"/>
      <c r="Q772" s="62" t="str">
        <f>'Cutting Rules'!AD772</f>
        <v>0------------</v>
      </c>
      <c r="R772" s="23"/>
      <c r="S772" s="24"/>
      <c r="T772" s="78" t="s">
        <v>547</v>
      </c>
      <c r="U772" s="19"/>
      <c r="V772" s="25"/>
      <c r="W772" s="26"/>
      <c r="X772" s="27"/>
      <c r="Y772" s="47"/>
      <c r="Z772" s="121" t="str">
        <f>IFERROR(VLOOKUP(E772,[1]route!$E$3:$BL$10005,59,0),"")&amp;IFERROR(VLOOKUP(E772,[1]route!$E$3:$BL$10005,60,0),"")</f>
        <v/>
      </c>
      <c r="AA772" s="28">
        <f t="shared" ref="AA772:AA835" si="254">IF(R772&gt;V772,R772-V772,0)</f>
        <v>0</v>
      </c>
      <c r="AB772" s="77">
        <f t="shared" ref="AB772:AB835" si="255">AA772*O772*N772/1000</f>
        <v>0</v>
      </c>
      <c r="AC772" s="4">
        <f t="shared" si="253"/>
        <v>1</v>
      </c>
      <c r="AD772" s="29">
        <v>0</v>
      </c>
      <c r="AE772" s="30">
        <f ca="1">SUMIF([1]route!$E$3:$E$10005,E772,[1]!Table1[1])</f>
        <v>0</v>
      </c>
      <c r="AF772" s="30">
        <f ca="1">SUMIF([1]route!$E$3:$E$10005,E772,[1]!Table1[2])</f>
        <v>0</v>
      </c>
      <c r="AG772" s="30">
        <f ca="1">SUMIF([1]route!$E$3:$E$10005,E772,[1]!Table1[3])</f>
        <v>0</v>
      </c>
      <c r="AH772" s="30">
        <f ca="1">SUMIF([1]route!$E$3:$E$10005,E772,[1]!Table1[4])</f>
        <v>0</v>
      </c>
      <c r="AI772" s="30">
        <f ca="1">SUMIF([1]route!$E$3:$E$10005,E772,[1]!Table1[5])</f>
        <v>0</v>
      </c>
      <c r="AJ772" s="30">
        <f ca="1">SUMIF([1]route!$E$3:$E$10005,E772,[1]!Table1[6])</f>
        <v>0</v>
      </c>
      <c r="AK772" s="30">
        <f ca="1">SUMIF([1]route!$E$3:$E$10005,E772,[1]!Table1[7])</f>
        <v>0</v>
      </c>
      <c r="AL772" s="30">
        <f ca="1">SUMIF([1]route!$E$3:$E$10005,E772,[1]!Table1[8])</f>
        <v>0</v>
      </c>
      <c r="AM772" s="30">
        <f ca="1">SUMIF([1]route!$E$3:$E$10005,E772,[1]!Table1[9])</f>
        <v>0</v>
      </c>
      <c r="AN772" s="30">
        <f ca="1">SUMIF([1]route!$E$3:$E$10005,E772,[1]!Table1[10])</f>
        <v>0</v>
      </c>
      <c r="AO772" s="30">
        <f ca="1">SUMIF([1]route!$E$3:$E$10005,E772,[1]!Table1[11])</f>
        <v>0</v>
      </c>
      <c r="AP772" s="30">
        <f ca="1">SUMIF([1]route!$E$3:$E$10005,E772,[1]!Table1[12])</f>
        <v>0</v>
      </c>
      <c r="AQ772" s="30">
        <f ca="1">SUMIF([1]route!$E$3:$E$10005,E772,[1]!Table1[13])</f>
        <v>0</v>
      </c>
      <c r="AR772" s="30">
        <f ca="1">SUMIF([1]route!$E$3:$E$10005,E772,[1]!Table1[14])</f>
        <v>0</v>
      </c>
      <c r="AS772" s="30">
        <f ca="1">SUMIF([1]route!$E$3:$E$10005,E772,[1]!Table1[15])</f>
        <v>0</v>
      </c>
      <c r="AT772" s="30">
        <f ca="1">SUMIF([1]route!$E$3:$E$10005,E772,[1]!Table1[16])</f>
        <v>0</v>
      </c>
      <c r="AU772" s="30">
        <f ca="1">SUMIF([1]route!$E$3:$E$10005,E772,[1]!Table1[17])</f>
        <v>0</v>
      </c>
      <c r="AV772" s="30">
        <f ca="1">SUMIF([1]route!$E$3:$E$10005,E772,[1]!Table1[18])</f>
        <v>0</v>
      </c>
      <c r="AW772" s="30">
        <f ca="1">SUMIF([1]route!$E$3:$E$10005,E772,[1]!Table1[19])</f>
        <v>0</v>
      </c>
      <c r="AX772" s="30">
        <f ca="1">SUMIF([1]route!$E$3:$E$10005,E772,[1]!Table1[20])</f>
        <v>0</v>
      </c>
      <c r="AY772" s="30">
        <f ca="1">SUMIF([1]route!$E$3:$E$10005,E772,[1]!Table1[21])</f>
        <v>0</v>
      </c>
      <c r="AZ772" s="30">
        <f ca="1">SUMIF([1]route!$E$3:$E$10005,E772,[1]!Table1[22])</f>
        <v>0</v>
      </c>
      <c r="BA772" s="30">
        <f ca="1">SUMIF([1]route!$E$3:$E$10005,E772,[1]!Table1[23])</f>
        <v>0</v>
      </c>
      <c r="BB772" s="30">
        <f ca="1">SUMIF([1]route!$E$3:$E$10005,E772,[1]!Table1[24])</f>
        <v>0</v>
      </c>
      <c r="BC772" s="30">
        <f ca="1">SUMIF([1]route!$E$3:$E$10005,E772,[1]!Table1[25])</f>
        <v>0</v>
      </c>
      <c r="BD772" s="30">
        <f ca="1">SUMIF([1]route!$E$3:$E$10005,E772,[1]!Table1[26])</f>
        <v>0</v>
      </c>
      <c r="BE772" s="30">
        <f ca="1">SUMIF([1]route!$E$3:$E$10005,E772,[1]!Table1[27])</f>
        <v>0</v>
      </c>
      <c r="BF772" s="30">
        <f ca="1">SUMIF([1]route!$E$3:$E$10005,E772,[1]!Table1[28])</f>
        <v>0</v>
      </c>
      <c r="BG772" s="30">
        <f ca="1">SUMIF([1]route!$E$3:$E$10005,E772,[1]!Table1[29])</f>
        <v>0</v>
      </c>
      <c r="BH772" s="30">
        <f ca="1">SUMIF([1]route!$E$3:$E$10005,E772,[1]!Table1[30])</f>
        <v>0</v>
      </c>
      <c r="BI772" s="30">
        <f ca="1">SUMIF([1]route!$E$3:$E$10005,E772,[1]!Table1[31])</f>
        <v>0</v>
      </c>
      <c r="BJ772" s="30">
        <f ca="1">SUMIF([1]route!$E$3:$E$10005,E772,[1]!Table1[Remain PO])</f>
        <v>0</v>
      </c>
      <c r="BK772" s="31">
        <f ca="1">SUMIF([1]route!$E$3:$E$10005,E772,[1]!Table1[N+1])</f>
        <v>0</v>
      </c>
      <c r="BL772" s="31">
        <f ca="1">SUMIF([1]route!$E$3:$E$10005,E772,[1]!Table1[N+2])</f>
        <v>0</v>
      </c>
      <c r="BM772" s="31">
        <f ca="1">SUMIF([1]route!$E$3:$E$10005,E772,[1]!Table1[N+3])</f>
        <v>0</v>
      </c>
      <c r="BN772" s="32">
        <f ca="1">SUMIF([1]route!$E$3:$E$10005,E772,[1]!Table1[N+4])</f>
        <v>0</v>
      </c>
      <c r="BP772" s="37">
        <f t="shared" ref="BP772:BP835" si="256">$V772-$AD772</f>
        <v>0</v>
      </c>
      <c r="BQ772" s="35">
        <f t="shared" ca="1" si="251"/>
        <v>0</v>
      </c>
      <c r="BR772" s="35">
        <f t="shared" ca="1" si="251"/>
        <v>0</v>
      </c>
      <c r="BS772" s="35">
        <f t="shared" ca="1" si="251"/>
        <v>0</v>
      </c>
      <c r="BT772" s="35">
        <f t="shared" ca="1" si="251"/>
        <v>0</v>
      </c>
      <c r="BU772" s="35">
        <f t="shared" ca="1" si="251"/>
        <v>0</v>
      </c>
      <c r="BV772" s="35">
        <f t="shared" ca="1" si="251"/>
        <v>0</v>
      </c>
      <c r="BW772" s="35">
        <f t="shared" ca="1" si="251"/>
        <v>0</v>
      </c>
      <c r="BX772" s="35">
        <f t="shared" ca="1" si="251"/>
        <v>0</v>
      </c>
      <c r="BY772" s="35">
        <f t="shared" ca="1" si="251"/>
        <v>0</v>
      </c>
      <c r="BZ772" s="35">
        <f t="shared" ca="1" si="251"/>
        <v>0</v>
      </c>
      <c r="CA772" s="35">
        <f t="shared" ca="1" si="251"/>
        <v>0</v>
      </c>
      <c r="CB772" s="35">
        <f t="shared" ca="1" si="251"/>
        <v>0</v>
      </c>
      <c r="CC772" s="35">
        <f t="shared" ca="1" si="251"/>
        <v>0</v>
      </c>
      <c r="CD772" s="35">
        <f t="shared" ca="1" si="251"/>
        <v>0</v>
      </c>
      <c r="CE772" s="35">
        <f t="shared" ca="1" si="251"/>
        <v>0</v>
      </c>
      <c r="CF772" s="35">
        <f t="shared" ca="1" si="247"/>
        <v>0</v>
      </c>
      <c r="CG772" s="35">
        <f t="shared" ca="1" si="244"/>
        <v>0</v>
      </c>
      <c r="CH772" s="35">
        <f t="shared" ca="1" si="244"/>
        <v>0</v>
      </c>
      <c r="CI772" s="35">
        <f t="shared" ca="1" si="244"/>
        <v>0</v>
      </c>
      <c r="CJ772" s="35">
        <f t="shared" ca="1" si="244"/>
        <v>0</v>
      </c>
      <c r="CK772" s="35">
        <f t="shared" ca="1" si="244"/>
        <v>0</v>
      </c>
      <c r="CL772" s="35">
        <f t="shared" ca="1" si="244"/>
        <v>0</v>
      </c>
      <c r="CM772" s="35">
        <f t="shared" ca="1" si="244"/>
        <v>0</v>
      </c>
      <c r="CN772" s="35">
        <f t="shared" ca="1" si="252"/>
        <v>0</v>
      </c>
      <c r="CO772" s="35">
        <f t="shared" ca="1" si="252"/>
        <v>0</v>
      </c>
      <c r="CP772" s="35">
        <f t="shared" ca="1" si="252"/>
        <v>0</v>
      </c>
      <c r="CQ772" s="35">
        <f t="shared" ca="1" si="252"/>
        <v>0</v>
      </c>
      <c r="CR772" s="35">
        <f t="shared" ca="1" si="252"/>
        <v>0</v>
      </c>
      <c r="CS772" s="35">
        <f t="shared" ca="1" si="252"/>
        <v>0</v>
      </c>
      <c r="CT772" s="35">
        <f t="shared" ca="1" si="252"/>
        <v>0</v>
      </c>
      <c r="CU772" s="35">
        <f t="shared" ca="1" si="252"/>
        <v>0</v>
      </c>
      <c r="CV772" s="35">
        <f t="shared" ca="1" si="252"/>
        <v>0</v>
      </c>
      <c r="CW772" s="38">
        <f t="shared" ca="1" si="249"/>
        <v>0</v>
      </c>
      <c r="CX772" s="38">
        <f t="shared" ca="1" si="246"/>
        <v>0</v>
      </c>
      <c r="CY772" s="38">
        <f t="shared" ca="1" si="246"/>
        <v>0</v>
      </c>
      <c r="CZ772" s="39">
        <f t="shared" ca="1" si="246"/>
        <v>0</v>
      </c>
      <c r="DA772" s="35"/>
    </row>
    <row r="773" spans="4:105" x14ac:dyDescent="0.3">
      <c r="D773" s="19"/>
      <c r="E773" s="19"/>
      <c r="F773" s="21"/>
      <c r="G773" s="21"/>
      <c r="H773" s="21"/>
      <c r="I773" s="19"/>
      <c r="J773" s="19"/>
      <c r="K773" s="21"/>
      <c r="L773" s="21"/>
      <c r="M773" s="22"/>
      <c r="N773" s="22"/>
      <c r="O773" s="19"/>
      <c r="P773" s="21"/>
      <c r="Q773" s="62" t="str">
        <f>'Cutting Rules'!AD773</f>
        <v>0------------</v>
      </c>
      <c r="R773" s="23"/>
      <c r="S773" s="24"/>
      <c r="T773" s="78" t="s">
        <v>547</v>
      </c>
      <c r="U773" s="19"/>
      <c r="V773" s="25"/>
      <c r="W773" s="26"/>
      <c r="X773" s="27"/>
      <c r="Y773" s="47"/>
      <c r="Z773" s="121" t="str">
        <f>IFERROR(VLOOKUP(E773,[1]route!$E$3:$BL$10005,59,0),"")&amp;IFERROR(VLOOKUP(E773,[1]route!$E$3:$BL$10005,60,0),"")</f>
        <v/>
      </c>
      <c r="AA773" s="28">
        <f t="shared" si="254"/>
        <v>0</v>
      </c>
      <c r="AB773" s="77">
        <f t="shared" si="255"/>
        <v>0</v>
      </c>
      <c r="AC773" s="4">
        <f t="shared" si="253"/>
        <v>1</v>
      </c>
      <c r="AD773" s="29">
        <v>0</v>
      </c>
      <c r="AE773" s="30">
        <f ca="1">SUMIF([1]route!$E$3:$E$10005,E773,[1]!Table1[1])</f>
        <v>0</v>
      </c>
      <c r="AF773" s="30">
        <f ca="1">SUMIF([1]route!$E$3:$E$10005,E773,[1]!Table1[2])</f>
        <v>0</v>
      </c>
      <c r="AG773" s="30">
        <f ca="1">SUMIF([1]route!$E$3:$E$10005,E773,[1]!Table1[3])</f>
        <v>0</v>
      </c>
      <c r="AH773" s="30">
        <f ca="1">SUMIF([1]route!$E$3:$E$10005,E773,[1]!Table1[4])</f>
        <v>0</v>
      </c>
      <c r="AI773" s="30">
        <f ca="1">SUMIF([1]route!$E$3:$E$10005,E773,[1]!Table1[5])</f>
        <v>0</v>
      </c>
      <c r="AJ773" s="30">
        <f ca="1">SUMIF([1]route!$E$3:$E$10005,E773,[1]!Table1[6])</f>
        <v>0</v>
      </c>
      <c r="AK773" s="30">
        <f ca="1">SUMIF([1]route!$E$3:$E$10005,E773,[1]!Table1[7])</f>
        <v>0</v>
      </c>
      <c r="AL773" s="30">
        <f ca="1">SUMIF([1]route!$E$3:$E$10005,E773,[1]!Table1[8])</f>
        <v>0</v>
      </c>
      <c r="AM773" s="30">
        <f ca="1">SUMIF([1]route!$E$3:$E$10005,E773,[1]!Table1[9])</f>
        <v>0</v>
      </c>
      <c r="AN773" s="30">
        <f ca="1">SUMIF([1]route!$E$3:$E$10005,E773,[1]!Table1[10])</f>
        <v>0</v>
      </c>
      <c r="AO773" s="30">
        <f ca="1">SUMIF([1]route!$E$3:$E$10005,E773,[1]!Table1[11])</f>
        <v>0</v>
      </c>
      <c r="AP773" s="30">
        <f ca="1">SUMIF([1]route!$E$3:$E$10005,E773,[1]!Table1[12])</f>
        <v>0</v>
      </c>
      <c r="AQ773" s="30">
        <f ca="1">SUMIF([1]route!$E$3:$E$10005,E773,[1]!Table1[13])</f>
        <v>0</v>
      </c>
      <c r="AR773" s="30">
        <f ca="1">SUMIF([1]route!$E$3:$E$10005,E773,[1]!Table1[14])</f>
        <v>0</v>
      </c>
      <c r="AS773" s="30">
        <f ca="1">SUMIF([1]route!$E$3:$E$10005,E773,[1]!Table1[15])</f>
        <v>0</v>
      </c>
      <c r="AT773" s="30">
        <f ca="1">SUMIF([1]route!$E$3:$E$10005,E773,[1]!Table1[16])</f>
        <v>0</v>
      </c>
      <c r="AU773" s="30">
        <f ca="1">SUMIF([1]route!$E$3:$E$10005,E773,[1]!Table1[17])</f>
        <v>0</v>
      </c>
      <c r="AV773" s="30">
        <f ca="1">SUMIF([1]route!$E$3:$E$10005,E773,[1]!Table1[18])</f>
        <v>0</v>
      </c>
      <c r="AW773" s="30">
        <f ca="1">SUMIF([1]route!$E$3:$E$10005,E773,[1]!Table1[19])</f>
        <v>0</v>
      </c>
      <c r="AX773" s="30">
        <f ca="1">SUMIF([1]route!$E$3:$E$10005,E773,[1]!Table1[20])</f>
        <v>0</v>
      </c>
      <c r="AY773" s="30">
        <f ca="1">SUMIF([1]route!$E$3:$E$10005,E773,[1]!Table1[21])</f>
        <v>0</v>
      </c>
      <c r="AZ773" s="30">
        <f ca="1">SUMIF([1]route!$E$3:$E$10005,E773,[1]!Table1[22])</f>
        <v>0</v>
      </c>
      <c r="BA773" s="30">
        <f ca="1">SUMIF([1]route!$E$3:$E$10005,E773,[1]!Table1[23])</f>
        <v>0</v>
      </c>
      <c r="BB773" s="30">
        <f ca="1">SUMIF([1]route!$E$3:$E$10005,E773,[1]!Table1[24])</f>
        <v>0</v>
      </c>
      <c r="BC773" s="30">
        <f ca="1">SUMIF([1]route!$E$3:$E$10005,E773,[1]!Table1[25])</f>
        <v>0</v>
      </c>
      <c r="BD773" s="30">
        <f ca="1">SUMIF([1]route!$E$3:$E$10005,E773,[1]!Table1[26])</f>
        <v>0</v>
      </c>
      <c r="BE773" s="30">
        <f ca="1">SUMIF([1]route!$E$3:$E$10005,E773,[1]!Table1[27])</f>
        <v>0</v>
      </c>
      <c r="BF773" s="30">
        <f ca="1">SUMIF([1]route!$E$3:$E$10005,E773,[1]!Table1[28])</f>
        <v>0</v>
      </c>
      <c r="BG773" s="30">
        <f ca="1">SUMIF([1]route!$E$3:$E$10005,E773,[1]!Table1[29])</f>
        <v>0</v>
      </c>
      <c r="BH773" s="30">
        <f ca="1">SUMIF([1]route!$E$3:$E$10005,E773,[1]!Table1[30])</f>
        <v>0</v>
      </c>
      <c r="BI773" s="30">
        <f ca="1">SUMIF([1]route!$E$3:$E$10005,E773,[1]!Table1[31])</f>
        <v>0</v>
      </c>
      <c r="BJ773" s="30">
        <f ca="1">SUMIF([1]route!$E$3:$E$10005,E773,[1]!Table1[Remain PO])</f>
        <v>0</v>
      </c>
      <c r="BK773" s="31">
        <f ca="1">SUMIF([1]route!$E$3:$E$10005,E773,[1]!Table1[N+1])</f>
        <v>0</v>
      </c>
      <c r="BL773" s="31">
        <f ca="1">SUMIF([1]route!$E$3:$E$10005,E773,[1]!Table1[N+2])</f>
        <v>0</v>
      </c>
      <c r="BM773" s="31">
        <f ca="1">SUMIF([1]route!$E$3:$E$10005,E773,[1]!Table1[N+3])</f>
        <v>0</v>
      </c>
      <c r="BN773" s="32">
        <f ca="1">SUMIF([1]route!$E$3:$E$10005,E773,[1]!Table1[N+4])</f>
        <v>0</v>
      </c>
      <c r="BP773" s="37">
        <f t="shared" si="256"/>
        <v>0</v>
      </c>
      <c r="BQ773" s="35">
        <f t="shared" ref="BQ773:CE789" ca="1" si="257">BP773-AE773</f>
        <v>0</v>
      </c>
      <c r="BR773" s="35">
        <f t="shared" ca="1" si="257"/>
        <v>0</v>
      </c>
      <c r="BS773" s="35">
        <f t="shared" ca="1" si="257"/>
        <v>0</v>
      </c>
      <c r="BT773" s="35">
        <f t="shared" ca="1" si="257"/>
        <v>0</v>
      </c>
      <c r="BU773" s="35">
        <f t="shared" ca="1" si="257"/>
        <v>0</v>
      </c>
      <c r="BV773" s="35">
        <f t="shared" ca="1" si="257"/>
        <v>0</v>
      </c>
      <c r="BW773" s="35">
        <f t="shared" ca="1" si="257"/>
        <v>0</v>
      </c>
      <c r="BX773" s="35">
        <f t="shared" ca="1" si="257"/>
        <v>0</v>
      </c>
      <c r="BY773" s="35">
        <f t="shared" ca="1" si="257"/>
        <v>0</v>
      </c>
      <c r="BZ773" s="35">
        <f t="shared" ca="1" si="257"/>
        <v>0</v>
      </c>
      <c r="CA773" s="35">
        <f t="shared" ca="1" si="257"/>
        <v>0</v>
      </c>
      <c r="CB773" s="35">
        <f t="shared" ca="1" si="257"/>
        <v>0</v>
      </c>
      <c r="CC773" s="35">
        <f t="shared" ca="1" si="257"/>
        <v>0</v>
      </c>
      <c r="CD773" s="35">
        <f t="shared" ca="1" si="257"/>
        <v>0</v>
      </c>
      <c r="CE773" s="35">
        <f t="shared" ca="1" si="257"/>
        <v>0</v>
      </c>
      <c r="CF773" s="35">
        <f t="shared" ca="1" si="247"/>
        <v>0</v>
      </c>
      <c r="CG773" s="35">
        <f t="shared" ca="1" si="244"/>
        <v>0</v>
      </c>
      <c r="CH773" s="35">
        <f t="shared" ca="1" si="244"/>
        <v>0</v>
      </c>
      <c r="CI773" s="35">
        <f t="shared" ca="1" si="244"/>
        <v>0</v>
      </c>
      <c r="CJ773" s="35">
        <f t="shared" ca="1" si="244"/>
        <v>0</v>
      </c>
      <c r="CK773" s="35">
        <f t="shared" ca="1" si="244"/>
        <v>0</v>
      </c>
      <c r="CL773" s="35">
        <f t="shared" ca="1" si="244"/>
        <v>0</v>
      </c>
      <c r="CM773" s="35">
        <f t="shared" ca="1" si="244"/>
        <v>0</v>
      </c>
      <c r="CN773" s="35">
        <f t="shared" ca="1" si="252"/>
        <v>0</v>
      </c>
      <c r="CO773" s="35">
        <f t="shared" ca="1" si="252"/>
        <v>0</v>
      </c>
      <c r="CP773" s="35">
        <f t="shared" ca="1" si="252"/>
        <v>0</v>
      </c>
      <c r="CQ773" s="35">
        <f t="shared" ca="1" si="252"/>
        <v>0</v>
      </c>
      <c r="CR773" s="35">
        <f t="shared" ca="1" si="252"/>
        <v>0</v>
      </c>
      <c r="CS773" s="35">
        <f t="shared" ca="1" si="252"/>
        <v>0</v>
      </c>
      <c r="CT773" s="35">
        <f t="shared" ca="1" si="252"/>
        <v>0</v>
      </c>
      <c r="CU773" s="35">
        <f t="shared" ca="1" si="252"/>
        <v>0</v>
      </c>
      <c r="CV773" s="35">
        <f t="shared" ca="1" si="252"/>
        <v>0</v>
      </c>
      <c r="CW773" s="38">
        <f t="shared" ca="1" si="249"/>
        <v>0</v>
      </c>
      <c r="CX773" s="38">
        <f t="shared" ca="1" si="246"/>
        <v>0</v>
      </c>
      <c r="CY773" s="38">
        <f t="shared" ca="1" si="246"/>
        <v>0</v>
      </c>
      <c r="CZ773" s="39">
        <f t="shared" ca="1" si="246"/>
        <v>0</v>
      </c>
      <c r="DA773" s="35"/>
    </row>
    <row r="774" spans="4:105" x14ac:dyDescent="0.3">
      <c r="D774" s="19"/>
      <c r="E774" s="19"/>
      <c r="F774" s="21"/>
      <c r="G774" s="21"/>
      <c r="H774" s="21"/>
      <c r="I774" s="19"/>
      <c r="J774" s="19"/>
      <c r="K774" s="21"/>
      <c r="L774" s="21"/>
      <c r="M774" s="22"/>
      <c r="N774" s="22"/>
      <c r="O774" s="19"/>
      <c r="P774" s="21"/>
      <c r="Q774" s="62" t="str">
        <f>'Cutting Rules'!AD774</f>
        <v>0------------</v>
      </c>
      <c r="R774" s="23"/>
      <c r="S774" s="24"/>
      <c r="T774" s="78" t="s">
        <v>547</v>
      </c>
      <c r="U774" s="19"/>
      <c r="V774" s="25"/>
      <c r="W774" s="26"/>
      <c r="X774" s="27"/>
      <c r="Y774" s="47"/>
      <c r="Z774" s="121" t="str">
        <f>IFERROR(VLOOKUP(E774,[1]route!$E$3:$BL$10005,59,0),"")&amp;IFERROR(VLOOKUP(E774,[1]route!$E$3:$BL$10005,60,0),"")</f>
        <v/>
      </c>
      <c r="AA774" s="28">
        <f t="shared" si="254"/>
        <v>0</v>
      </c>
      <c r="AB774" s="77">
        <f t="shared" si="255"/>
        <v>0</v>
      </c>
      <c r="AC774" s="4">
        <f t="shared" si="253"/>
        <v>1</v>
      </c>
      <c r="AD774" s="29">
        <v>0</v>
      </c>
      <c r="AE774" s="30">
        <f ca="1">SUMIF([1]route!$E$3:$E$10005,E774,[1]!Table1[1])</f>
        <v>0</v>
      </c>
      <c r="AF774" s="30">
        <f ca="1">SUMIF([1]route!$E$3:$E$10005,E774,[1]!Table1[2])</f>
        <v>0</v>
      </c>
      <c r="AG774" s="30">
        <f ca="1">SUMIF([1]route!$E$3:$E$10005,E774,[1]!Table1[3])</f>
        <v>0</v>
      </c>
      <c r="AH774" s="30">
        <f ca="1">SUMIF([1]route!$E$3:$E$10005,E774,[1]!Table1[4])</f>
        <v>0</v>
      </c>
      <c r="AI774" s="30">
        <f ca="1">SUMIF([1]route!$E$3:$E$10005,E774,[1]!Table1[5])</f>
        <v>0</v>
      </c>
      <c r="AJ774" s="30">
        <f ca="1">SUMIF([1]route!$E$3:$E$10005,E774,[1]!Table1[6])</f>
        <v>0</v>
      </c>
      <c r="AK774" s="30">
        <f ca="1">SUMIF([1]route!$E$3:$E$10005,E774,[1]!Table1[7])</f>
        <v>0</v>
      </c>
      <c r="AL774" s="30">
        <f ca="1">SUMIF([1]route!$E$3:$E$10005,E774,[1]!Table1[8])</f>
        <v>0</v>
      </c>
      <c r="AM774" s="30">
        <f ca="1">SUMIF([1]route!$E$3:$E$10005,E774,[1]!Table1[9])</f>
        <v>0</v>
      </c>
      <c r="AN774" s="30">
        <f ca="1">SUMIF([1]route!$E$3:$E$10005,E774,[1]!Table1[10])</f>
        <v>0</v>
      </c>
      <c r="AO774" s="30">
        <f ca="1">SUMIF([1]route!$E$3:$E$10005,E774,[1]!Table1[11])</f>
        <v>0</v>
      </c>
      <c r="AP774" s="30">
        <f ca="1">SUMIF([1]route!$E$3:$E$10005,E774,[1]!Table1[12])</f>
        <v>0</v>
      </c>
      <c r="AQ774" s="30">
        <f ca="1">SUMIF([1]route!$E$3:$E$10005,E774,[1]!Table1[13])</f>
        <v>0</v>
      </c>
      <c r="AR774" s="30">
        <f ca="1">SUMIF([1]route!$E$3:$E$10005,E774,[1]!Table1[14])</f>
        <v>0</v>
      </c>
      <c r="AS774" s="30">
        <f ca="1">SUMIF([1]route!$E$3:$E$10005,E774,[1]!Table1[15])</f>
        <v>0</v>
      </c>
      <c r="AT774" s="30">
        <f ca="1">SUMIF([1]route!$E$3:$E$10005,E774,[1]!Table1[16])</f>
        <v>0</v>
      </c>
      <c r="AU774" s="30">
        <f ca="1">SUMIF([1]route!$E$3:$E$10005,E774,[1]!Table1[17])</f>
        <v>0</v>
      </c>
      <c r="AV774" s="30">
        <f ca="1">SUMIF([1]route!$E$3:$E$10005,E774,[1]!Table1[18])</f>
        <v>0</v>
      </c>
      <c r="AW774" s="30">
        <f ca="1">SUMIF([1]route!$E$3:$E$10005,E774,[1]!Table1[19])</f>
        <v>0</v>
      </c>
      <c r="AX774" s="30">
        <f ca="1">SUMIF([1]route!$E$3:$E$10005,E774,[1]!Table1[20])</f>
        <v>0</v>
      </c>
      <c r="AY774" s="30">
        <f ca="1">SUMIF([1]route!$E$3:$E$10005,E774,[1]!Table1[21])</f>
        <v>0</v>
      </c>
      <c r="AZ774" s="30">
        <f ca="1">SUMIF([1]route!$E$3:$E$10005,E774,[1]!Table1[22])</f>
        <v>0</v>
      </c>
      <c r="BA774" s="30">
        <f ca="1">SUMIF([1]route!$E$3:$E$10005,E774,[1]!Table1[23])</f>
        <v>0</v>
      </c>
      <c r="BB774" s="30">
        <f ca="1">SUMIF([1]route!$E$3:$E$10005,E774,[1]!Table1[24])</f>
        <v>0</v>
      </c>
      <c r="BC774" s="30">
        <f ca="1">SUMIF([1]route!$E$3:$E$10005,E774,[1]!Table1[25])</f>
        <v>0</v>
      </c>
      <c r="BD774" s="30">
        <f ca="1">SUMIF([1]route!$E$3:$E$10005,E774,[1]!Table1[26])</f>
        <v>0</v>
      </c>
      <c r="BE774" s="30">
        <f ca="1">SUMIF([1]route!$E$3:$E$10005,E774,[1]!Table1[27])</f>
        <v>0</v>
      </c>
      <c r="BF774" s="30">
        <f ca="1">SUMIF([1]route!$E$3:$E$10005,E774,[1]!Table1[28])</f>
        <v>0</v>
      </c>
      <c r="BG774" s="30">
        <f ca="1">SUMIF([1]route!$E$3:$E$10005,E774,[1]!Table1[29])</f>
        <v>0</v>
      </c>
      <c r="BH774" s="30">
        <f ca="1">SUMIF([1]route!$E$3:$E$10005,E774,[1]!Table1[30])</f>
        <v>0</v>
      </c>
      <c r="BI774" s="30">
        <f ca="1">SUMIF([1]route!$E$3:$E$10005,E774,[1]!Table1[31])</f>
        <v>0</v>
      </c>
      <c r="BJ774" s="30">
        <f ca="1">SUMIF([1]route!$E$3:$E$10005,E774,[1]!Table1[Remain PO])</f>
        <v>0</v>
      </c>
      <c r="BK774" s="31">
        <f ca="1">SUMIF([1]route!$E$3:$E$10005,E774,[1]!Table1[N+1])</f>
        <v>0</v>
      </c>
      <c r="BL774" s="31">
        <f ca="1">SUMIF([1]route!$E$3:$E$10005,E774,[1]!Table1[N+2])</f>
        <v>0</v>
      </c>
      <c r="BM774" s="31">
        <f ca="1">SUMIF([1]route!$E$3:$E$10005,E774,[1]!Table1[N+3])</f>
        <v>0</v>
      </c>
      <c r="BN774" s="32">
        <f ca="1">SUMIF([1]route!$E$3:$E$10005,E774,[1]!Table1[N+4])</f>
        <v>0</v>
      </c>
      <c r="BP774" s="37">
        <f t="shared" si="256"/>
        <v>0</v>
      </c>
      <c r="BQ774" s="35">
        <f t="shared" ca="1" si="257"/>
        <v>0</v>
      </c>
      <c r="BR774" s="35">
        <f t="shared" ca="1" si="257"/>
        <v>0</v>
      </c>
      <c r="BS774" s="35">
        <f t="shared" ca="1" si="257"/>
        <v>0</v>
      </c>
      <c r="BT774" s="35">
        <f t="shared" ca="1" si="257"/>
        <v>0</v>
      </c>
      <c r="BU774" s="35">
        <f t="shared" ca="1" si="257"/>
        <v>0</v>
      </c>
      <c r="BV774" s="35">
        <f t="shared" ca="1" si="257"/>
        <v>0</v>
      </c>
      <c r="BW774" s="35">
        <f t="shared" ca="1" si="257"/>
        <v>0</v>
      </c>
      <c r="BX774" s="35">
        <f t="shared" ca="1" si="257"/>
        <v>0</v>
      </c>
      <c r="BY774" s="35">
        <f t="shared" ca="1" si="257"/>
        <v>0</v>
      </c>
      <c r="BZ774" s="35">
        <f t="shared" ca="1" si="257"/>
        <v>0</v>
      </c>
      <c r="CA774" s="35">
        <f t="shared" ca="1" si="257"/>
        <v>0</v>
      </c>
      <c r="CB774" s="35">
        <f t="shared" ca="1" si="257"/>
        <v>0</v>
      </c>
      <c r="CC774" s="35">
        <f t="shared" ca="1" si="257"/>
        <v>0</v>
      </c>
      <c r="CD774" s="35">
        <f t="shared" ca="1" si="257"/>
        <v>0</v>
      </c>
      <c r="CE774" s="35">
        <f t="shared" ca="1" si="257"/>
        <v>0</v>
      </c>
      <c r="CF774" s="35">
        <f t="shared" ca="1" si="247"/>
        <v>0</v>
      </c>
      <c r="CG774" s="35">
        <f t="shared" ca="1" si="244"/>
        <v>0</v>
      </c>
      <c r="CH774" s="35">
        <f t="shared" ca="1" si="244"/>
        <v>0</v>
      </c>
      <c r="CI774" s="35">
        <f t="shared" ca="1" si="244"/>
        <v>0</v>
      </c>
      <c r="CJ774" s="35">
        <f t="shared" ca="1" si="244"/>
        <v>0</v>
      </c>
      <c r="CK774" s="35">
        <f t="shared" ca="1" si="244"/>
        <v>0</v>
      </c>
      <c r="CL774" s="35">
        <f t="shared" ca="1" si="244"/>
        <v>0</v>
      </c>
      <c r="CM774" s="35">
        <f t="shared" ca="1" si="244"/>
        <v>0</v>
      </c>
      <c r="CN774" s="35">
        <f t="shared" ca="1" si="252"/>
        <v>0</v>
      </c>
      <c r="CO774" s="35">
        <f t="shared" ca="1" si="252"/>
        <v>0</v>
      </c>
      <c r="CP774" s="35">
        <f t="shared" ca="1" si="252"/>
        <v>0</v>
      </c>
      <c r="CQ774" s="35">
        <f t="shared" ca="1" si="252"/>
        <v>0</v>
      </c>
      <c r="CR774" s="35">
        <f t="shared" ca="1" si="252"/>
        <v>0</v>
      </c>
      <c r="CS774" s="35">
        <f t="shared" ca="1" si="252"/>
        <v>0</v>
      </c>
      <c r="CT774" s="35">
        <f t="shared" ca="1" si="252"/>
        <v>0</v>
      </c>
      <c r="CU774" s="35">
        <f t="shared" ca="1" si="252"/>
        <v>0</v>
      </c>
      <c r="CV774" s="35">
        <f t="shared" ca="1" si="252"/>
        <v>0</v>
      </c>
      <c r="CW774" s="38">
        <f t="shared" ca="1" si="249"/>
        <v>0</v>
      </c>
      <c r="CX774" s="38">
        <f t="shared" ca="1" si="246"/>
        <v>0</v>
      </c>
      <c r="CY774" s="38">
        <f t="shared" ca="1" si="246"/>
        <v>0</v>
      </c>
      <c r="CZ774" s="39">
        <f t="shared" ca="1" si="246"/>
        <v>0</v>
      </c>
      <c r="DA774" s="35"/>
    </row>
    <row r="775" spans="4:105" x14ac:dyDescent="0.3">
      <c r="D775" s="19"/>
      <c r="E775" s="19"/>
      <c r="F775" s="21"/>
      <c r="G775" s="21"/>
      <c r="H775" s="21"/>
      <c r="I775" s="19"/>
      <c r="J775" s="19"/>
      <c r="K775" s="21"/>
      <c r="L775" s="21"/>
      <c r="M775" s="22"/>
      <c r="N775" s="22"/>
      <c r="O775" s="19"/>
      <c r="P775" s="21"/>
      <c r="Q775" s="62" t="str">
        <f>'Cutting Rules'!AD775</f>
        <v>0------------</v>
      </c>
      <c r="R775" s="23"/>
      <c r="S775" s="24"/>
      <c r="T775" s="78" t="s">
        <v>547</v>
      </c>
      <c r="U775" s="19"/>
      <c r="V775" s="25"/>
      <c r="W775" s="26"/>
      <c r="X775" s="27"/>
      <c r="Y775" s="47"/>
      <c r="Z775" s="121" t="str">
        <f>IFERROR(VLOOKUP(E775,[1]route!$E$3:$BL$10005,59,0),"")&amp;IFERROR(VLOOKUP(E775,[1]route!$E$3:$BL$10005,60,0),"")</f>
        <v/>
      </c>
      <c r="AA775" s="28">
        <f t="shared" si="254"/>
        <v>0</v>
      </c>
      <c r="AB775" s="77">
        <f t="shared" si="255"/>
        <v>0</v>
      </c>
      <c r="AC775" s="4">
        <f t="shared" si="253"/>
        <v>1</v>
      </c>
      <c r="AD775" s="29">
        <v>0</v>
      </c>
      <c r="AE775" s="30">
        <f ca="1">SUMIF([1]route!$E$3:$E$10005,E775,[1]!Table1[1])</f>
        <v>0</v>
      </c>
      <c r="AF775" s="30">
        <f ca="1">SUMIF([1]route!$E$3:$E$10005,E775,[1]!Table1[2])</f>
        <v>0</v>
      </c>
      <c r="AG775" s="30">
        <f ca="1">SUMIF([1]route!$E$3:$E$10005,E775,[1]!Table1[3])</f>
        <v>0</v>
      </c>
      <c r="AH775" s="30">
        <f ca="1">SUMIF([1]route!$E$3:$E$10005,E775,[1]!Table1[4])</f>
        <v>0</v>
      </c>
      <c r="AI775" s="30">
        <f ca="1">SUMIF([1]route!$E$3:$E$10005,E775,[1]!Table1[5])</f>
        <v>0</v>
      </c>
      <c r="AJ775" s="30">
        <f ca="1">SUMIF([1]route!$E$3:$E$10005,E775,[1]!Table1[6])</f>
        <v>0</v>
      </c>
      <c r="AK775" s="30">
        <f ca="1">SUMIF([1]route!$E$3:$E$10005,E775,[1]!Table1[7])</f>
        <v>0</v>
      </c>
      <c r="AL775" s="30">
        <f ca="1">SUMIF([1]route!$E$3:$E$10005,E775,[1]!Table1[8])</f>
        <v>0</v>
      </c>
      <c r="AM775" s="30">
        <f ca="1">SUMIF([1]route!$E$3:$E$10005,E775,[1]!Table1[9])</f>
        <v>0</v>
      </c>
      <c r="AN775" s="30">
        <f ca="1">SUMIF([1]route!$E$3:$E$10005,E775,[1]!Table1[10])</f>
        <v>0</v>
      </c>
      <c r="AO775" s="30">
        <f ca="1">SUMIF([1]route!$E$3:$E$10005,E775,[1]!Table1[11])</f>
        <v>0</v>
      </c>
      <c r="AP775" s="30">
        <f ca="1">SUMIF([1]route!$E$3:$E$10005,E775,[1]!Table1[12])</f>
        <v>0</v>
      </c>
      <c r="AQ775" s="30">
        <f ca="1">SUMIF([1]route!$E$3:$E$10005,E775,[1]!Table1[13])</f>
        <v>0</v>
      </c>
      <c r="AR775" s="30">
        <f ca="1">SUMIF([1]route!$E$3:$E$10005,E775,[1]!Table1[14])</f>
        <v>0</v>
      </c>
      <c r="AS775" s="30">
        <f ca="1">SUMIF([1]route!$E$3:$E$10005,E775,[1]!Table1[15])</f>
        <v>0</v>
      </c>
      <c r="AT775" s="30">
        <f ca="1">SUMIF([1]route!$E$3:$E$10005,E775,[1]!Table1[16])</f>
        <v>0</v>
      </c>
      <c r="AU775" s="30">
        <f ca="1">SUMIF([1]route!$E$3:$E$10005,E775,[1]!Table1[17])</f>
        <v>0</v>
      </c>
      <c r="AV775" s="30">
        <f ca="1">SUMIF([1]route!$E$3:$E$10005,E775,[1]!Table1[18])</f>
        <v>0</v>
      </c>
      <c r="AW775" s="30">
        <f ca="1">SUMIF([1]route!$E$3:$E$10005,E775,[1]!Table1[19])</f>
        <v>0</v>
      </c>
      <c r="AX775" s="30">
        <f ca="1">SUMIF([1]route!$E$3:$E$10005,E775,[1]!Table1[20])</f>
        <v>0</v>
      </c>
      <c r="AY775" s="30">
        <f ca="1">SUMIF([1]route!$E$3:$E$10005,E775,[1]!Table1[21])</f>
        <v>0</v>
      </c>
      <c r="AZ775" s="30">
        <f ca="1">SUMIF([1]route!$E$3:$E$10005,E775,[1]!Table1[22])</f>
        <v>0</v>
      </c>
      <c r="BA775" s="30">
        <f ca="1">SUMIF([1]route!$E$3:$E$10005,E775,[1]!Table1[23])</f>
        <v>0</v>
      </c>
      <c r="BB775" s="30">
        <f ca="1">SUMIF([1]route!$E$3:$E$10005,E775,[1]!Table1[24])</f>
        <v>0</v>
      </c>
      <c r="BC775" s="30">
        <f ca="1">SUMIF([1]route!$E$3:$E$10005,E775,[1]!Table1[25])</f>
        <v>0</v>
      </c>
      <c r="BD775" s="30">
        <f ca="1">SUMIF([1]route!$E$3:$E$10005,E775,[1]!Table1[26])</f>
        <v>0</v>
      </c>
      <c r="BE775" s="30">
        <f ca="1">SUMIF([1]route!$E$3:$E$10005,E775,[1]!Table1[27])</f>
        <v>0</v>
      </c>
      <c r="BF775" s="30">
        <f ca="1">SUMIF([1]route!$E$3:$E$10005,E775,[1]!Table1[28])</f>
        <v>0</v>
      </c>
      <c r="BG775" s="30">
        <f ca="1">SUMIF([1]route!$E$3:$E$10005,E775,[1]!Table1[29])</f>
        <v>0</v>
      </c>
      <c r="BH775" s="30">
        <f ca="1">SUMIF([1]route!$E$3:$E$10005,E775,[1]!Table1[30])</f>
        <v>0</v>
      </c>
      <c r="BI775" s="30">
        <f ca="1">SUMIF([1]route!$E$3:$E$10005,E775,[1]!Table1[31])</f>
        <v>0</v>
      </c>
      <c r="BJ775" s="30">
        <f ca="1">SUMIF([1]route!$E$3:$E$10005,E775,[1]!Table1[Remain PO])</f>
        <v>0</v>
      </c>
      <c r="BK775" s="31">
        <f ca="1">SUMIF([1]route!$E$3:$E$10005,E775,[1]!Table1[N+1])</f>
        <v>0</v>
      </c>
      <c r="BL775" s="31">
        <f ca="1">SUMIF([1]route!$E$3:$E$10005,E775,[1]!Table1[N+2])</f>
        <v>0</v>
      </c>
      <c r="BM775" s="31">
        <f ca="1">SUMIF([1]route!$E$3:$E$10005,E775,[1]!Table1[N+3])</f>
        <v>0</v>
      </c>
      <c r="BN775" s="32">
        <f ca="1">SUMIF([1]route!$E$3:$E$10005,E775,[1]!Table1[N+4])</f>
        <v>0</v>
      </c>
      <c r="BP775" s="37">
        <f t="shared" si="256"/>
        <v>0</v>
      </c>
      <c r="BQ775" s="35">
        <f t="shared" ca="1" si="257"/>
        <v>0</v>
      </c>
      <c r="BR775" s="35">
        <f t="shared" ca="1" si="257"/>
        <v>0</v>
      </c>
      <c r="BS775" s="35">
        <f t="shared" ca="1" si="257"/>
        <v>0</v>
      </c>
      <c r="BT775" s="35">
        <f t="shared" ca="1" si="257"/>
        <v>0</v>
      </c>
      <c r="BU775" s="35">
        <f t="shared" ca="1" si="257"/>
        <v>0</v>
      </c>
      <c r="BV775" s="35">
        <f t="shared" ca="1" si="257"/>
        <v>0</v>
      </c>
      <c r="BW775" s="35">
        <f t="shared" ca="1" si="257"/>
        <v>0</v>
      </c>
      <c r="BX775" s="35">
        <f t="shared" ca="1" si="257"/>
        <v>0</v>
      </c>
      <c r="BY775" s="35">
        <f t="shared" ca="1" si="257"/>
        <v>0</v>
      </c>
      <c r="BZ775" s="35">
        <f t="shared" ca="1" si="257"/>
        <v>0</v>
      </c>
      <c r="CA775" s="35">
        <f t="shared" ca="1" si="257"/>
        <v>0</v>
      </c>
      <c r="CB775" s="35">
        <f t="shared" ca="1" si="257"/>
        <v>0</v>
      </c>
      <c r="CC775" s="35">
        <f t="shared" ca="1" si="257"/>
        <v>0</v>
      </c>
      <c r="CD775" s="35">
        <f t="shared" ca="1" si="257"/>
        <v>0</v>
      </c>
      <c r="CE775" s="35">
        <f t="shared" ca="1" si="257"/>
        <v>0</v>
      </c>
      <c r="CF775" s="35">
        <f t="shared" ca="1" si="247"/>
        <v>0</v>
      </c>
      <c r="CG775" s="35">
        <f t="shared" ca="1" si="244"/>
        <v>0</v>
      </c>
      <c r="CH775" s="35">
        <f t="shared" ca="1" si="244"/>
        <v>0</v>
      </c>
      <c r="CI775" s="35">
        <f t="shared" ca="1" si="244"/>
        <v>0</v>
      </c>
      <c r="CJ775" s="35">
        <f t="shared" ca="1" si="244"/>
        <v>0</v>
      </c>
      <c r="CK775" s="35">
        <f t="shared" ca="1" si="244"/>
        <v>0</v>
      </c>
      <c r="CL775" s="35">
        <f t="shared" ca="1" si="244"/>
        <v>0</v>
      </c>
      <c r="CM775" s="35">
        <f t="shared" ca="1" si="244"/>
        <v>0</v>
      </c>
      <c r="CN775" s="35">
        <f t="shared" ca="1" si="252"/>
        <v>0</v>
      </c>
      <c r="CO775" s="35">
        <f t="shared" ca="1" si="252"/>
        <v>0</v>
      </c>
      <c r="CP775" s="35">
        <f t="shared" ca="1" si="252"/>
        <v>0</v>
      </c>
      <c r="CQ775" s="35">
        <f t="shared" ca="1" si="252"/>
        <v>0</v>
      </c>
      <c r="CR775" s="35">
        <f t="shared" ca="1" si="252"/>
        <v>0</v>
      </c>
      <c r="CS775" s="35">
        <f t="shared" ca="1" si="252"/>
        <v>0</v>
      </c>
      <c r="CT775" s="35">
        <f t="shared" ca="1" si="252"/>
        <v>0</v>
      </c>
      <c r="CU775" s="35">
        <f t="shared" ca="1" si="252"/>
        <v>0</v>
      </c>
      <c r="CV775" s="35">
        <f t="shared" ca="1" si="252"/>
        <v>0</v>
      </c>
      <c r="CW775" s="38">
        <f t="shared" ca="1" si="249"/>
        <v>0</v>
      </c>
      <c r="CX775" s="38">
        <f t="shared" ca="1" si="246"/>
        <v>0</v>
      </c>
      <c r="CY775" s="38">
        <f t="shared" ca="1" si="246"/>
        <v>0</v>
      </c>
      <c r="CZ775" s="39">
        <f t="shared" ca="1" si="246"/>
        <v>0</v>
      </c>
      <c r="DA775" s="35"/>
    </row>
    <row r="776" spans="4:105" x14ac:dyDescent="0.3">
      <c r="D776" s="19"/>
      <c r="E776" s="19"/>
      <c r="F776" s="21"/>
      <c r="G776" s="21"/>
      <c r="H776" s="21"/>
      <c r="I776" s="19"/>
      <c r="J776" s="19"/>
      <c r="K776" s="21"/>
      <c r="L776" s="21"/>
      <c r="M776" s="22"/>
      <c r="N776" s="22"/>
      <c r="O776" s="19"/>
      <c r="P776" s="21"/>
      <c r="Q776" s="62" t="str">
        <f>'Cutting Rules'!AD776</f>
        <v>0------------</v>
      </c>
      <c r="R776" s="23"/>
      <c r="S776" s="24"/>
      <c r="T776" s="78" t="s">
        <v>547</v>
      </c>
      <c r="U776" s="19"/>
      <c r="V776" s="25"/>
      <c r="W776" s="26"/>
      <c r="X776" s="27"/>
      <c r="Y776" s="47"/>
      <c r="Z776" s="121" t="str">
        <f>IFERROR(VLOOKUP(E776,[1]route!$E$3:$BL$10005,59,0),"")&amp;IFERROR(VLOOKUP(E776,[1]route!$E$3:$BL$10005,60,0),"")</f>
        <v/>
      </c>
      <c r="AA776" s="28">
        <f t="shared" si="254"/>
        <v>0</v>
      </c>
      <c r="AB776" s="77">
        <f t="shared" si="255"/>
        <v>0</v>
      </c>
      <c r="AC776" s="4">
        <f t="shared" si="253"/>
        <v>1</v>
      </c>
      <c r="AD776" s="29">
        <v>0</v>
      </c>
      <c r="AE776" s="30">
        <f ca="1">SUMIF([1]route!$E$3:$E$10005,E776,[1]!Table1[1])</f>
        <v>0</v>
      </c>
      <c r="AF776" s="30">
        <f ca="1">SUMIF([1]route!$E$3:$E$10005,E776,[1]!Table1[2])</f>
        <v>0</v>
      </c>
      <c r="AG776" s="30">
        <f ca="1">SUMIF([1]route!$E$3:$E$10005,E776,[1]!Table1[3])</f>
        <v>0</v>
      </c>
      <c r="AH776" s="30">
        <f ca="1">SUMIF([1]route!$E$3:$E$10005,E776,[1]!Table1[4])</f>
        <v>0</v>
      </c>
      <c r="AI776" s="30">
        <f ca="1">SUMIF([1]route!$E$3:$E$10005,E776,[1]!Table1[5])</f>
        <v>0</v>
      </c>
      <c r="AJ776" s="30">
        <f ca="1">SUMIF([1]route!$E$3:$E$10005,E776,[1]!Table1[6])</f>
        <v>0</v>
      </c>
      <c r="AK776" s="30">
        <f ca="1">SUMIF([1]route!$E$3:$E$10005,E776,[1]!Table1[7])</f>
        <v>0</v>
      </c>
      <c r="AL776" s="30">
        <f ca="1">SUMIF([1]route!$E$3:$E$10005,E776,[1]!Table1[8])</f>
        <v>0</v>
      </c>
      <c r="AM776" s="30">
        <f ca="1">SUMIF([1]route!$E$3:$E$10005,E776,[1]!Table1[9])</f>
        <v>0</v>
      </c>
      <c r="AN776" s="30">
        <f ca="1">SUMIF([1]route!$E$3:$E$10005,E776,[1]!Table1[10])</f>
        <v>0</v>
      </c>
      <c r="AO776" s="30">
        <f ca="1">SUMIF([1]route!$E$3:$E$10005,E776,[1]!Table1[11])</f>
        <v>0</v>
      </c>
      <c r="AP776" s="30">
        <f ca="1">SUMIF([1]route!$E$3:$E$10005,E776,[1]!Table1[12])</f>
        <v>0</v>
      </c>
      <c r="AQ776" s="30">
        <f ca="1">SUMIF([1]route!$E$3:$E$10005,E776,[1]!Table1[13])</f>
        <v>0</v>
      </c>
      <c r="AR776" s="30">
        <f ca="1">SUMIF([1]route!$E$3:$E$10005,E776,[1]!Table1[14])</f>
        <v>0</v>
      </c>
      <c r="AS776" s="30">
        <f ca="1">SUMIF([1]route!$E$3:$E$10005,E776,[1]!Table1[15])</f>
        <v>0</v>
      </c>
      <c r="AT776" s="30">
        <f ca="1">SUMIF([1]route!$E$3:$E$10005,E776,[1]!Table1[16])</f>
        <v>0</v>
      </c>
      <c r="AU776" s="30">
        <f ca="1">SUMIF([1]route!$E$3:$E$10005,E776,[1]!Table1[17])</f>
        <v>0</v>
      </c>
      <c r="AV776" s="30">
        <f ca="1">SUMIF([1]route!$E$3:$E$10005,E776,[1]!Table1[18])</f>
        <v>0</v>
      </c>
      <c r="AW776" s="30">
        <f ca="1">SUMIF([1]route!$E$3:$E$10005,E776,[1]!Table1[19])</f>
        <v>0</v>
      </c>
      <c r="AX776" s="30">
        <f ca="1">SUMIF([1]route!$E$3:$E$10005,E776,[1]!Table1[20])</f>
        <v>0</v>
      </c>
      <c r="AY776" s="30">
        <f ca="1">SUMIF([1]route!$E$3:$E$10005,E776,[1]!Table1[21])</f>
        <v>0</v>
      </c>
      <c r="AZ776" s="30">
        <f ca="1">SUMIF([1]route!$E$3:$E$10005,E776,[1]!Table1[22])</f>
        <v>0</v>
      </c>
      <c r="BA776" s="30">
        <f ca="1">SUMIF([1]route!$E$3:$E$10005,E776,[1]!Table1[23])</f>
        <v>0</v>
      </c>
      <c r="BB776" s="30">
        <f ca="1">SUMIF([1]route!$E$3:$E$10005,E776,[1]!Table1[24])</f>
        <v>0</v>
      </c>
      <c r="BC776" s="30">
        <f ca="1">SUMIF([1]route!$E$3:$E$10005,E776,[1]!Table1[25])</f>
        <v>0</v>
      </c>
      <c r="BD776" s="30">
        <f ca="1">SUMIF([1]route!$E$3:$E$10005,E776,[1]!Table1[26])</f>
        <v>0</v>
      </c>
      <c r="BE776" s="30">
        <f ca="1">SUMIF([1]route!$E$3:$E$10005,E776,[1]!Table1[27])</f>
        <v>0</v>
      </c>
      <c r="BF776" s="30">
        <f ca="1">SUMIF([1]route!$E$3:$E$10005,E776,[1]!Table1[28])</f>
        <v>0</v>
      </c>
      <c r="BG776" s="30">
        <f ca="1">SUMIF([1]route!$E$3:$E$10005,E776,[1]!Table1[29])</f>
        <v>0</v>
      </c>
      <c r="BH776" s="30">
        <f ca="1">SUMIF([1]route!$E$3:$E$10005,E776,[1]!Table1[30])</f>
        <v>0</v>
      </c>
      <c r="BI776" s="30">
        <f ca="1">SUMIF([1]route!$E$3:$E$10005,E776,[1]!Table1[31])</f>
        <v>0</v>
      </c>
      <c r="BJ776" s="30">
        <f ca="1">SUMIF([1]route!$E$3:$E$10005,E776,[1]!Table1[Remain PO])</f>
        <v>0</v>
      </c>
      <c r="BK776" s="31">
        <f ca="1">SUMIF([1]route!$E$3:$E$10005,E776,[1]!Table1[N+1])</f>
        <v>0</v>
      </c>
      <c r="BL776" s="31">
        <f ca="1">SUMIF([1]route!$E$3:$E$10005,E776,[1]!Table1[N+2])</f>
        <v>0</v>
      </c>
      <c r="BM776" s="31">
        <f ca="1">SUMIF([1]route!$E$3:$E$10005,E776,[1]!Table1[N+3])</f>
        <v>0</v>
      </c>
      <c r="BN776" s="32">
        <f ca="1">SUMIF([1]route!$E$3:$E$10005,E776,[1]!Table1[N+4])</f>
        <v>0</v>
      </c>
      <c r="BP776" s="37">
        <f t="shared" si="256"/>
        <v>0</v>
      </c>
      <c r="BQ776" s="35">
        <f t="shared" ca="1" si="257"/>
        <v>0</v>
      </c>
      <c r="BR776" s="35">
        <f t="shared" ca="1" si="257"/>
        <v>0</v>
      </c>
      <c r="BS776" s="35">
        <f t="shared" ca="1" si="257"/>
        <v>0</v>
      </c>
      <c r="BT776" s="35">
        <f t="shared" ca="1" si="257"/>
        <v>0</v>
      </c>
      <c r="BU776" s="35">
        <f t="shared" ca="1" si="257"/>
        <v>0</v>
      </c>
      <c r="BV776" s="35">
        <f t="shared" ca="1" si="257"/>
        <v>0</v>
      </c>
      <c r="BW776" s="35">
        <f t="shared" ca="1" si="257"/>
        <v>0</v>
      </c>
      <c r="BX776" s="35">
        <f t="shared" ca="1" si="257"/>
        <v>0</v>
      </c>
      <c r="BY776" s="35">
        <f t="shared" ca="1" si="257"/>
        <v>0</v>
      </c>
      <c r="BZ776" s="35">
        <f t="shared" ca="1" si="257"/>
        <v>0</v>
      </c>
      <c r="CA776" s="35">
        <f t="shared" ca="1" si="257"/>
        <v>0</v>
      </c>
      <c r="CB776" s="35">
        <f t="shared" ca="1" si="257"/>
        <v>0</v>
      </c>
      <c r="CC776" s="35">
        <f t="shared" ca="1" si="257"/>
        <v>0</v>
      </c>
      <c r="CD776" s="35">
        <f t="shared" ca="1" si="257"/>
        <v>0</v>
      </c>
      <c r="CE776" s="35">
        <f t="shared" ca="1" si="257"/>
        <v>0</v>
      </c>
      <c r="CF776" s="35">
        <f t="shared" ca="1" si="247"/>
        <v>0</v>
      </c>
      <c r="CG776" s="35">
        <f t="shared" ca="1" si="244"/>
        <v>0</v>
      </c>
      <c r="CH776" s="35">
        <f t="shared" ca="1" si="244"/>
        <v>0</v>
      </c>
      <c r="CI776" s="35">
        <f t="shared" ca="1" si="244"/>
        <v>0</v>
      </c>
      <c r="CJ776" s="35">
        <f t="shared" ca="1" si="244"/>
        <v>0</v>
      </c>
      <c r="CK776" s="35">
        <f t="shared" ca="1" si="244"/>
        <v>0</v>
      </c>
      <c r="CL776" s="35">
        <f t="shared" ca="1" si="244"/>
        <v>0</v>
      </c>
      <c r="CM776" s="35">
        <f t="shared" ca="1" si="244"/>
        <v>0</v>
      </c>
      <c r="CN776" s="35">
        <f t="shared" ca="1" si="252"/>
        <v>0</v>
      </c>
      <c r="CO776" s="35">
        <f t="shared" ca="1" si="252"/>
        <v>0</v>
      </c>
      <c r="CP776" s="35">
        <f t="shared" ca="1" si="252"/>
        <v>0</v>
      </c>
      <c r="CQ776" s="35">
        <f t="shared" ca="1" si="252"/>
        <v>0</v>
      </c>
      <c r="CR776" s="35">
        <f t="shared" ca="1" si="252"/>
        <v>0</v>
      </c>
      <c r="CS776" s="35">
        <f t="shared" ca="1" si="252"/>
        <v>0</v>
      </c>
      <c r="CT776" s="35">
        <f t="shared" ca="1" si="252"/>
        <v>0</v>
      </c>
      <c r="CU776" s="35">
        <f t="shared" ca="1" si="252"/>
        <v>0</v>
      </c>
      <c r="CV776" s="35">
        <f t="shared" ca="1" si="252"/>
        <v>0</v>
      </c>
      <c r="CW776" s="38">
        <f t="shared" ca="1" si="249"/>
        <v>0</v>
      </c>
      <c r="CX776" s="38">
        <f t="shared" ca="1" si="246"/>
        <v>0</v>
      </c>
      <c r="CY776" s="38">
        <f t="shared" ca="1" si="246"/>
        <v>0</v>
      </c>
      <c r="CZ776" s="39">
        <f t="shared" ca="1" si="246"/>
        <v>0</v>
      </c>
      <c r="DA776" s="35"/>
    </row>
    <row r="777" spans="4:105" x14ac:dyDescent="0.3">
      <c r="D777" s="19"/>
      <c r="E777" s="19"/>
      <c r="F777" s="21"/>
      <c r="G777" s="21"/>
      <c r="H777" s="21"/>
      <c r="I777" s="19"/>
      <c r="J777" s="19"/>
      <c r="K777" s="21"/>
      <c r="L777" s="21"/>
      <c r="M777" s="22"/>
      <c r="N777" s="22"/>
      <c r="O777" s="19"/>
      <c r="P777" s="21"/>
      <c r="Q777" s="62" t="str">
        <f>'Cutting Rules'!AD777</f>
        <v>0------------</v>
      </c>
      <c r="R777" s="23"/>
      <c r="S777" s="24"/>
      <c r="T777" s="78" t="s">
        <v>547</v>
      </c>
      <c r="U777" s="19"/>
      <c r="V777" s="25"/>
      <c r="W777" s="26"/>
      <c r="X777" s="27"/>
      <c r="Y777" s="47"/>
      <c r="Z777" s="121" t="str">
        <f>IFERROR(VLOOKUP(E777,[1]route!$E$3:$BL$10005,59,0),"")&amp;IFERROR(VLOOKUP(E777,[1]route!$E$3:$BL$10005,60,0),"")</f>
        <v/>
      </c>
      <c r="AA777" s="28">
        <f t="shared" si="254"/>
        <v>0</v>
      </c>
      <c r="AB777" s="77">
        <f t="shared" si="255"/>
        <v>0</v>
      </c>
      <c r="AC777" s="4">
        <f t="shared" si="253"/>
        <v>1</v>
      </c>
      <c r="AD777" s="29">
        <v>0</v>
      </c>
      <c r="AE777" s="30">
        <f ca="1">SUMIF([1]route!$E$3:$E$10005,E777,[1]!Table1[1])</f>
        <v>0</v>
      </c>
      <c r="AF777" s="30">
        <f ca="1">SUMIF([1]route!$E$3:$E$10005,E777,[1]!Table1[2])</f>
        <v>0</v>
      </c>
      <c r="AG777" s="30">
        <f ca="1">SUMIF([1]route!$E$3:$E$10005,E777,[1]!Table1[3])</f>
        <v>0</v>
      </c>
      <c r="AH777" s="30">
        <f ca="1">SUMIF([1]route!$E$3:$E$10005,E777,[1]!Table1[4])</f>
        <v>0</v>
      </c>
      <c r="AI777" s="30">
        <f ca="1">SUMIF([1]route!$E$3:$E$10005,E777,[1]!Table1[5])</f>
        <v>0</v>
      </c>
      <c r="AJ777" s="30">
        <f ca="1">SUMIF([1]route!$E$3:$E$10005,E777,[1]!Table1[6])</f>
        <v>0</v>
      </c>
      <c r="AK777" s="30">
        <f ca="1">SUMIF([1]route!$E$3:$E$10005,E777,[1]!Table1[7])</f>
        <v>0</v>
      </c>
      <c r="AL777" s="30">
        <f ca="1">SUMIF([1]route!$E$3:$E$10005,E777,[1]!Table1[8])</f>
        <v>0</v>
      </c>
      <c r="AM777" s="30">
        <f ca="1">SUMIF([1]route!$E$3:$E$10005,E777,[1]!Table1[9])</f>
        <v>0</v>
      </c>
      <c r="AN777" s="30">
        <f ca="1">SUMIF([1]route!$E$3:$E$10005,E777,[1]!Table1[10])</f>
        <v>0</v>
      </c>
      <c r="AO777" s="30">
        <f ca="1">SUMIF([1]route!$E$3:$E$10005,E777,[1]!Table1[11])</f>
        <v>0</v>
      </c>
      <c r="AP777" s="30">
        <f ca="1">SUMIF([1]route!$E$3:$E$10005,E777,[1]!Table1[12])</f>
        <v>0</v>
      </c>
      <c r="AQ777" s="30">
        <f ca="1">SUMIF([1]route!$E$3:$E$10005,E777,[1]!Table1[13])</f>
        <v>0</v>
      </c>
      <c r="AR777" s="30">
        <f ca="1">SUMIF([1]route!$E$3:$E$10005,E777,[1]!Table1[14])</f>
        <v>0</v>
      </c>
      <c r="AS777" s="30">
        <f ca="1">SUMIF([1]route!$E$3:$E$10005,E777,[1]!Table1[15])</f>
        <v>0</v>
      </c>
      <c r="AT777" s="30">
        <f ca="1">SUMIF([1]route!$E$3:$E$10005,E777,[1]!Table1[16])</f>
        <v>0</v>
      </c>
      <c r="AU777" s="30">
        <f ca="1">SUMIF([1]route!$E$3:$E$10005,E777,[1]!Table1[17])</f>
        <v>0</v>
      </c>
      <c r="AV777" s="30">
        <f ca="1">SUMIF([1]route!$E$3:$E$10005,E777,[1]!Table1[18])</f>
        <v>0</v>
      </c>
      <c r="AW777" s="30">
        <f ca="1">SUMIF([1]route!$E$3:$E$10005,E777,[1]!Table1[19])</f>
        <v>0</v>
      </c>
      <c r="AX777" s="30">
        <f ca="1">SUMIF([1]route!$E$3:$E$10005,E777,[1]!Table1[20])</f>
        <v>0</v>
      </c>
      <c r="AY777" s="30">
        <f ca="1">SUMIF([1]route!$E$3:$E$10005,E777,[1]!Table1[21])</f>
        <v>0</v>
      </c>
      <c r="AZ777" s="30">
        <f ca="1">SUMIF([1]route!$E$3:$E$10005,E777,[1]!Table1[22])</f>
        <v>0</v>
      </c>
      <c r="BA777" s="30">
        <f ca="1">SUMIF([1]route!$E$3:$E$10005,E777,[1]!Table1[23])</f>
        <v>0</v>
      </c>
      <c r="BB777" s="30">
        <f ca="1">SUMIF([1]route!$E$3:$E$10005,E777,[1]!Table1[24])</f>
        <v>0</v>
      </c>
      <c r="BC777" s="30">
        <f ca="1">SUMIF([1]route!$E$3:$E$10005,E777,[1]!Table1[25])</f>
        <v>0</v>
      </c>
      <c r="BD777" s="30">
        <f ca="1">SUMIF([1]route!$E$3:$E$10005,E777,[1]!Table1[26])</f>
        <v>0</v>
      </c>
      <c r="BE777" s="30">
        <f ca="1">SUMIF([1]route!$E$3:$E$10005,E777,[1]!Table1[27])</f>
        <v>0</v>
      </c>
      <c r="BF777" s="30">
        <f ca="1">SUMIF([1]route!$E$3:$E$10005,E777,[1]!Table1[28])</f>
        <v>0</v>
      </c>
      <c r="BG777" s="30">
        <f ca="1">SUMIF([1]route!$E$3:$E$10005,E777,[1]!Table1[29])</f>
        <v>0</v>
      </c>
      <c r="BH777" s="30">
        <f ca="1">SUMIF([1]route!$E$3:$E$10005,E777,[1]!Table1[30])</f>
        <v>0</v>
      </c>
      <c r="BI777" s="30">
        <f ca="1">SUMIF([1]route!$E$3:$E$10005,E777,[1]!Table1[31])</f>
        <v>0</v>
      </c>
      <c r="BJ777" s="30">
        <f ca="1">SUMIF([1]route!$E$3:$E$10005,E777,[1]!Table1[Remain PO])</f>
        <v>0</v>
      </c>
      <c r="BK777" s="31">
        <f ca="1">SUMIF([1]route!$E$3:$E$10005,E777,[1]!Table1[N+1])</f>
        <v>0</v>
      </c>
      <c r="BL777" s="31">
        <f ca="1">SUMIF([1]route!$E$3:$E$10005,E777,[1]!Table1[N+2])</f>
        <v>0</v>
      </c>
      <c r="BM777" s="31">
        <f ca="1">SUMIF([1]route!$E$3:$E$10005,E777,[1]!Table1[N+3])</f>
        <v>0</v>
      </c>
      <c r="BN777" s="32">
        <f ca="1">SUMIF([1]route!$E$3:$E$10005,E777,[1]!Table1[N+4])</f>
        <v>0</v>
      </c>
      <c r="BP777" s="37">
        <f t="shared" si="256"/>
        <v>0</v>
      </c>
      <c r="BQ777" s="35">
        <f t="shared" ca="1" si="257"/>
        <v>0</v>
      </c>
      <c r="BR777" s="35">
        <f t="shared" ca="1" si="257"/>
        <v>0</v>
      </c>
      <c r="BS777" s="35">
        <f t="shared" ca="1" si="257"/>
        <v>0</v>
      </c>
      <c r="BT777" s="35">
        <f t="shared" ca="1" si="257"/>
        <v>0</v>
      </c>
      <c r="BU777" s="35">
        <f t="shared" ca="1" si="257"/>
        <v>0</v>
      </c>
      <c r="BV777" s="35">
        <f t="shared" ca="1" si="257"/>
        <v>0</v>
      </c>
      <c r="BW777" s="35">
        <f t="shared" ca="1" si="257"/>
        <v>0</v>
      </c>
      <c r="BX777" s="35">
        <f t="shared" ca="1" si="257"/>
        <v>0</v>
      </c>
      <c r="BY777" s="35">
        <f t="shared" ca="1" si="257"/>
        <v>0</v>
      </c>
      <c r="BZ777" s="35">
        <f t="shared" ca="1" si="257"/>
        <v>0</v>
      </c>
      <c r="CA777" s="35">
        <f t="shared" ca="1" si="257"/>
        <v>0</v>
      </c>
      <c r="CB777" s="35">
        <f t="shared" ca="1" si="257"/>
        <v>0</v>
      </c>
      <c r="CC777" s="35">
        <f t="shared" ca="1" si="257"/>
        <v>0</v>
      </c>
      <c r="CD777" s="35">
        <f t="shared" ca="1" si="257"/>
        <v>0</v>
      </c>
      <c r="CE777" s="35">
        <f t="shared" ca="1" si="257"/>
        <v>0</v>
      </c>
      <c r="CF777" s="35">
        <f t="shared" ca="1" si="247"/>
        <v>0</v>
      </c>
      <c r="CG777" s="35">
        <f t="shared" ca="1" si="244"/>
        <v>0</v>
      </c>
      <c r="CH777" s="35">
        <f t="shared" ca="1" si="244"/>
        <v>0</v>
      </c>
      <c r="CI777" s="35">
        <f t="shared" ca="1" si="244"/>
        <v>0</v>
      </c>
      <c r="CJ777" s="35">
        <f t="shared" ca="1" si="244"/>
        <v>0</v>
      </c>
      <c r="CK777" s="35">
        <f t="shared" ca="1" si="244"/>
        <v>0</v>
      </c>
      <c r="CL777" s="35">
        <f t="shared" ca="1" si="244"/>
        <v>0</v>
      </c>
      <c r="CM777" s="35">
        <f t="shared" ca="1" si="244"/>
        <v>0</v>
      </c>
      <c r="CN777" s="35">
        <f t="shared" ca="1" si="252"/>
        <v>0</v>
      </c>
      <c r="CO777" s="35">
        <f t="shared" ca="1" si="252"/>
        <v>0</v>
      </c>
      <c r="CP777" s="35">
        <f t="shared" ca="1" si="252"/>
        <v>0</v>
      </c>
      <c r="CQ777" s="35">
        <f t="shared" ca="1" si="252"/>
        <v>0</v>
      </c>
      <c r="CR777" s="35">
        <f t="shared" ca="1" si="252"/>
        <v>0</v>
      </c>
      <c r="CS777" s="35">
        <f t="shared" ca="1" si="252"/>
        <v>0</v>
      </c>
      <c r="CT777" s="35">
        <f t="shared" ca="1" si="252"/>
        <v>0</v>
      </c>
      <c r="CU777" s="35">
        <f t="shared" ca="1" si="252"/>
        <v>0</v>
      </c>
      <c r="CV777" s="35">
        <f t="shared" ca="1" si="252"/>
        <v>0</v>
      </c>
      <c r="CW777" s="38">
        <f t="shared" ca="1" si="249"/>
        <v>0</v>
      </c>
      <c r="CX777" s="38">
        <f t="shared" ca="1" si="246"/>
        <v>0</v>
      </c>
      <c r="CY777" s="38">
        <f t="shared" ca="1" si="246"/>
        <v>0</v>
      </c>
      <c r="CZ777" s="39">
        <f t="shared" ca="1" si="246"/>
        <v>0</v>
      </c>
      <c r="DA777" s="35"/>
    </row>
    <row r="778" spans="4:105" x14ac:dyDescent="0.3">
      <c r="D778" s="19"/>
      <c r="E778" s="19"/>
      <c r="F778" s="21"/>
      <c r="G778" s="21"/>
      <c r="H778" s="21"/>
      <c r="I778" s="19"/>
      <c r="J778" s="19"/>
      <c r="K778" s="21"/>
      <c r="L778" s="21"/>
      <c r="M778" s="22"/>
      <c r="N778" s="22"/>
      <c r="O778" s="19"/>
      <c r="P778" s="21"/>
      <c r="Q778" s="62" t="str">
        <f>'Cutting Rules'!AD778</f>
        <v>0------------</v>
      </c>
      <c r="R778" s="23"/>
      <c r="S778" s="24"/>
      <c r="T778" s="78" t="s">
        <v>547</v>
      </c>
      <c r="U778" s="19"/>
      <c r="V778" s="25"/>
      <c r="W778" s="26"/>
      <c r="X778" s="27"/>
      <c r="Y778" s="47"/>
      <c r="Z778" s="121" t="str">
        <f>IFERROR(VLOOKUP(E778,[1]route!$E$3:$BL$10005,59,0),"")&amp;IFERROR(VLOOKUP(E778,[1]route!$E$3:$BL$10005,60,0),"")</f>
        <v/>
      </c>
      <c r="AA778" s="28">
        <f t="shared" si="254"/>
        <v>0</v>
      </c>
      <c r="AB778" s="77">
        <f t="shared" si="255"/>
        <v>0</v>
      </c>
      <c r="AC778" s="4">
        <f t="shared" si="253"/>
        <v>1</v>
      </c>
      <c r="AD778" s="29">
        <v>0</v>
      </c>
      <c r="AE778" s="30">
        <f ca="1">SUMIF([1]route!$E$3:$E$10005,E778,[1]!Table1[1])</f>
        <v>0</v>
      </c>
      <c r="AF778" s="30">
        <f ca="1">SUMIF([1]route!$E$3:$E$10005,E778,[1]!Table1[2])</f>
        <v>0</v>
      </c>
      <c r="AG778" s="30">
        <f ca="1">SUMIF([1]route!$E$3:$E$10005,E778,[1]!Table1[3])</f>
        <v>0</v>
      </c>
      <c r="AH778" s="30">
        <f ca="1">SUMIF([1]route!$E$3:$E$10005,E778,[1]!Table1[4])</f>
        <v>0</v>
      </c>
      <c r="AI778" s="30">
        <f ca="1">SUMIF([1]route!$E$3:$E$10005,E778,[1]!Table1[5])</f>
        <v>0</v>
      </c>
      <c r="AJ778" s="30">
        <f ca="1">SUMIF([1]route!$E$3:$E$10005,E778,[1]!Table1[6])</f>
        <v>0</v>
      </c>
      <c r="AK778" s="30">
        <f ca="1">SUMIF([1]route!$E$3:$E$10005,E778,[1]!Table1[7])</f>
        <v>0</v>
      </c>
      <c r="AL778" s="30">
        <f ca="1">SUMIF([1]route!$E$3:$E$10005,E778,[1]!Table1[8])</f>
        <v>0</v>
      </c>
      <c r="AM778" s="30">
        <f ca="1">SUMIF([1]route!$E$3:$E$10005,E778,[1]!Table1[9])</f>
        <v>0</v>
      </c>
      <c r="AN778" s="30">
        <f ca="1">SUMIF([1]route!$E$3:$E$10005,E778,[1]!Table1[10])</f>
        <v>0</v>
      </c>
      <c r="AO778" s="30">
        <f ca="1">SUMIF([1]route!$E$3:$E$10005,E778,[1]!Table1[11])</f>
        <v>0</v>
      </c>
      <c r="AP778" s="30">
        <f ca="1">SUMIF([1]route!$E$3:$E$10005,E778,[1]!Table1[12])</f>
        <v>0</v>
      </c>
      <c r="AQ778" s="30">
        <f ca="1">SUMIF([1]route!$E$3:$E$10005,E778,[1]!Table1[13])</f>
        <v>0</v>
      </c>
      <c r="AR778" s="30">
        <f ca="1">SUMIF([1]route!$E$3:$E$10005,E778,[1]!Table1[14])</f>
        <v>0</v>
      </c>
      <c r="AS778" s="30">
        <f ca="1">SUMIF([1]route!$E$3:$E$10005,E778,[1]!Table1[15])</f>
        <v>0</v>
      </c>
      <c r="AT778" s="30">
        <f ca="1">SUMIF([1]route!$E$3:$E$10005,E778,[1]!Table1[16])</f>
        <v>0</v>
      </c>
      <c r="AU778" s="30">
        <f ca="1">SUMIF([1]route!$E$3:$E$10005,E778,[1]!Table1[17])</f>
        <v>0</v>
      </c>
      <c r="AV778" s="30">
        <f ca="1">SUMIF([1]route!$E$3:$E$10005,E778,[1]!Table1[18])</f>
        <v>0</v>
      </c>
      <c r="AW778" s="30">
        <f ca="1">SUMIF([1]route!$E$3:$E$10005,E778,[1]!Table1[19])</f>
        <v>0</v>
      </c>
      <c r="AX778" s="30">
        <f ca="1">SUMIF([1]route!$E$3:$E$10005,E778,[1]!Table1[20])</f>
        <v>0</v>
      </c>
      <c r="AY778" s="30">
        <f ca="1">SUMIF([1]route!$E$3:$E$10005,E778,[1]!Table1[21])</f>
        <v>0</v>
      </c>
      <c r="AZ778" s="30">
        <f ca="1">SUMIF([1]route!$E$3:$E$10005,E778,[1]!Table1[22])</f>
        <v>0</v>
      </c>
      <c r="BA778" s="30">
        <f ca="1">SUMIF([1]route!$E$3:$E$10005,E778,[1]!Table1[23])</f>
        <v>0</v>
      </c>
      <c r="BB778" s="30">
        <f ca="1">SUMIF([1]route!$E$3:$E$10005,E778,[1]!Table1[24])</f>
        <v>0</v>
      </c>
      <c r="BC778" s="30">
        <f ca="1">SUMIF([1]route!$E$3:$E$10005,E778,[1]!Table1[25])</f>
        <v>0</v>
      </c>
      <c r="BD778" s="30">
        <f ca="1">SUMIF([1]route!$E$3:$E$10005,E778,[1]!Table1[26])</f>
        <v>0</v>
      </c>
      <c r="BE778" s="30">
        <f ca="1">SUMIF([1]route!$E$3:$E$10005,E778,[1]!Table1[27])</f>
        <v>0</v>
      </c>
      <c r="BF778" s="30">
        <f ca="1">SUMIF([1]route!$E$3:$E$10005,E778,[1]!Table1[28])</f>
        <v>0</v>
      </c>
      <c r="BG778" s="30">
        <f ca="1">SUMIF([1]route!$E$3:$E$10005,E778,[1]!Table1[29])</f>
        <v>0</v>
      </c>
      <c r="BH778" s="30">
        <f ca="1">SUMIF([1]route!$E$3:$E$10005,E778,[1]!Table1[30])</f>
        <v>0</v>
      </c>
      <c r="BI778" s="30">
        <f ca="1">SUMIF([1]route!$E$3:$E$10005,E778,[1]!Table1[31])</f>
        <v>0</v>
      </c>
      <c r="BJ778" s="30">
        <f ca="1">SUMIF([1]route!$E$3:$E$10005,E778,[1]!Table1[Remain PO])</f>
        <v>0</v>
      </c>
      <c r="BK778" s="31">
        <f ca="1">SUMIF([1]route!$E$3:$E$10005,E778,[1]!Table1[N+1])</f>
        <v>0</v>
      </c>
      <c r="BL778" s="31">
        <f ca="1">SUMIF([1]route!$E$3:$E$10005,E778,[1]!Table1[N+2])</f>
        <v>0</v>
      </c>
      <c r="BM778" s="31">
        <f ca="1">SUMIF([1]route!$E$3:$E$10005,E778,[1]!Table1[N+3])</f>
        <v>0</v>
      </c>
      <c r="BN778" s="32">
        <f ca="1">SUMIF([1]route!$E$3:$E$10005,E778,[1]!Table1[N+4])</f>
        <v>0</v>
      </c>
      <c r="BP778" s="37">
        <f t="shared" si="256"/>
        <v>0</v>
      </c>
      <c r="BQ778" s="35">
        <f t="shared" ca="1" si="257"/>
        <v>0</v>
      </c>
      <c r="BR778" s="35">
        <f t="shared" ca="1" si="257"/>
        <v>0</v>
      </c>
      <c r="BS778" s="35">
        <f t="shared" ca="1" si="257"/>
        <v>0</v>
      </c>
      <c r="BT778" s="35">
        <f t="shared" ca="1" si="257"/>
        <v>0</v>
      </c>
      <c r="BU778" s="35">
        <f t="shared" ca="1" si="257"/>
        <v>0</v>
      </c>
      <c r="BV778" s="35">
        <f t="shared" ca="1" si="257"/>
        <v>0</v>
      </c>
      <c r="BW778" s="35">
        <f t="shared" ca="1" si="257"/>
        <v>0</v>
      </c>
      <c r="BX778" s="35">
        <f t="shared" ca="1" si="257"/>
        <v>0</v>
      </c>
      <c r="BY778" s="35">
        <f t="shared" ca="1" si="257"/>
        <v>0</v>
      </c>
      <c r="BZ778" s="35">
        <f t="shared" ca="1" si="257"/>
        <v>0</v>
      </c>
      <c r="CA778" s="35">
        <f t="shared" ca="1" si="257"/>
        <v>0</v>
      </c>
      <c r="CB778" s="35">
        <f t="shared" ca="1" si="257"/>
        <v>0</v>
      </c>
      <c r="CC778" s="35">
        <f t="shared" ca="1" si="257"/>
        <v>0</v>
      </c>
      <c r="CD778" s="35">
        <f t="shared" ca="1" si="257"/>
        <v>0</v>
      </c>
      <c r="CE778" s="35">
        <f t="shared" ca="1" si="257"/>
        <v>0</v>
      </c>
      <c r="CF778" s="35">
        <f t="shared" ca="1" si="247"/>
        <v>0</v>
      </c>
      <c r="CG778" s="35">
        <f t="shared" ca="1" si="244"/>
        <v>0</v>
      </c>
      <c r="CH778" s="35">
        <f t="shared" ca="1" si="244"/>
        <v>0</v>
      </c>
      <c r="CI778" s="35">
        <f t="shared" ca="1" si="244"/>
        <v>0</v>
      </c>
      <c r="CJ778" s="35">
        <f t="shared" ca="1" si="244"/>
        <v>0</v>
      </c>
      <c r="CK778" s="35">
        <f t="shared" ca="1" si="244"/>
        <v>0</v>
      </c>
      <c r="CL778" s="35">
        <f t="shared" ca="1" si="244"/>
        <v>0</v>
      </c>
      <c r="CM778" s="35">
        <f t="shared" ca="1" si="244"/>
        <v>0</v>
      </c>
      <c r="CN778" s="35">
        <f t="shared" ca="1" si="252"/>
        <v>0</v>
      </c>
      <c r="CO778" s="35">
        <f t="shared" ca="1" si="252"/>
        <v>0</v>
      </c>
      <c r="CP778" s="35">
        <f t="shared" ca="1" si="252"/>
        <v>0</v>
      </c>
      <c r="CQ778" s="35">
        <f t="shared" ca="1" si="252"/>
        <v>0</v>
      </c>
      <c r="CR778" s="35">
        <f t="shared" ca="1" si="252"/>
        <v>0</v>
      </c>
      <c r="CS778" s="35">
        <f t="shared" ca="1" si="252"/>
        <v>0</v>
      </c>
      <c r="CT778" s="35">
        <f t="shared" ca="1" si="252"/>
        <v>0</v>
      </c>
      <c r="CU778" s="35">
        <f t="shared" ca="1" si="252"/>
        <v>0</v>
      </c>
      <c r="CV778" s="35">
        <f t="shared" ca="1" si="252"/>
        <v>0</v>
      </c>
      <c r="CW778" s="38">
        <f t="shared" ca="1" si="249"/>
        <v>0</v>
      </c>
      <c r="CX778" s="38">
        <f t="shared" ca="1" si="246"/>
        <v>0</v>
      </c>
      <c r="CY778" s="38">
        <f t="shared" ca="1" si="246"/>
        <v>0</v>
      </c>
      <c r="CZ778" s="39">
        <f t="shared" ca="1" si="246"/>
        <v>0</v>
      </c>
      <c r="DA778" s="35"/>
    </row>
    <row r="779" spans="4:105" x14ac:dyDescent="0.3">
      <c r="D779" s="19"/>
      <c r="E779" s="19"/>
      <c r="F779" s="21"/>
      <c r="G779" s="21"/>
      <c r="H779" s="21"/>
      <c r="I779" s="19"/>
      <c r="J779" s="19"/>
      <c r="K779" s="21"/>
      <c r="L779" s="21"/>
      <c r="M779" s="22"/>
      <c r="N779" s="22"/>
      <c r="O779" s="19"/>
      <c r="P779" s="21"/>
      <c r="Q779" s="62" t="str">
        <f>'Cutting Rules'!AD779</f>
        <v>0------------</v>
      </c>
      <c r="R779" s="23"/>
      <c r="S779" s="24"/>
      <c r="T779" s="78" t="s">
        <v>547</v>
      </c>
      <c r="U779" s="19"/>
      <c r="V779" s="25"/>
      <c r="W779" s="26"/>
      <c r="X779" s="27"/>
      <c r="Y779" s="47"/>
      <c r="Z779" s="121" t="str">
        <f>IFERROR(VLOOKUP(E779,[1]route!$E$3:$BL$10005,59,0),"")&amp;IFERROR(VLOOKUP(E779,[1]route!$E$3:$BL$10005,60,0),"")</f>
        <v/>
      </c>
      <c r="AA779" s="28">
        <f t="shared" si="254"/>
        <v>0</v>
      </c>
      <c r="AB779" s="77">
        <f t="shared" si="255"/>
        <v>0</v>
      </c>
      <c r="AC779" s="4">
        <f t="shared" si="253"/>
        <v>1</v>
      </c>
      <c r="AD779" s="29">
        <v>0</v>
      </c>
      <c r="AE779" s="30">
        <f ca="1">SUMIF([1]route!$E$3:$E$10005,E779,[1]!Table1[1])</f>
        <v>0</v>
      </c>
      <c r="AF779" s="30">
        <f ca="1">SUMIF([1]route!$E$3:$E$10005,E779,[1]!Table1[2])</f>
        <v>0</v>
      </c>
      <c r="AG779" s="30">
        <f ca="1">SUMIF([1]route!$E$3:$E$10005,E779,[1]!Table1[3])</f>
        <v>0</v>
      </c>
      <c r="AH779" s="30">
        <f ca="1">SUMIF([1]route!$E$3:$E$10005,E779,[1]!Table1[4])</f>
        <v>0</v>
      </c>
      <c r="AI779" s="30">
        <f ca="1">SUMIF([1]route!$E$3:$E$10005,E779,[1]!Table1[5])</f>
        <v>0</v>
      </c>
      <c r="AJ779" s="30">
        <f ca="1">SUMIF([1]route!$E$3:$E$10005,E779,[1]!Table1[6])</f>
        <v>0</v>
      </c>
      <c r="AK779" s="30">
        <f ca="1">SUMIF([1]route!$E$3:$E$10005,E779,[1]!Table1[7])</f>
        <v>0</v>
      </c>
      <c r="AL779" s="30">
        <f ca="1">SUMIF([1]route!$E$3:$E$10005,E779,[1]!Table1[8])</f>
        <v>0</v>
      </c>
      <c r="AM779" s="30">
        <f ca="1">SUMIF([1]route!$E$3:$E$10005,E779,[1]!Table1[9])</f>
        <v>0</v>
      </c>
      <c r="AN779" s="30">
        <f ca="1">SUMIF([1]route!$E$3:$E$10005,E779,[1]!Table1[10])</f>
        <v>0</v>
      </c>
      <c r="AO779" s="30">
        <f ca="1">SUMIF([1]route!$E$3:$E$10005,E779,[1]!Table1[11])</f>
        <v>0</v>
      </c>
      <c r="AP779" s="30">
        <f ca="1">SUMIF([1]route!$E$3:$E$10005,E779,[1]!Table1[12])</f>
        <v>0</v>
      </c>
      <c r="AQ779" s="30">
        <f ca="1">SUMIF([1]route!$E$3:$E$10005,E779,[1]!Table1[13])</f>
        <v>0</v>
      </c>
      <c r="AR779" s="30">
        <f ca="1">SUMIF([1]route!$E$3:$E$10005,E779,[1]!Table1[14])</f>
        <v>0</v>
      </c>
      <c r="AS779" s="30">
        <f ca="1">SUMIF([1]route!$E$3:$E$10005,E779,[1]!Table1[15])</f>
        <v>0</v>
      </c>
      <c r="AT779" s="30">
        <f ca="1">SUMIF([1]route!$E$3:$E$10005,E779,[1]!Table1[16])</f>
        <v>0</v>
      </c>
      <c r="AU779" s="30">
        <f ca="1">SUMIF([1]route!$E$3:$E$10005,E779,[1]!Table1[17])</f>
        <v>0</v>
      </c>
      <c r="AV779" s="30">
        <f ca="1">SUMIF([1]route!$E$3:$E$10005,E779,[1]!Table1[18])</f>
        <v>0</v>
      </c>
      <c r="AW779" s="30">
        <f ca="1">SUMIF([1]route!$E$3:$E$10005,E779,[1]!Table1[19])</f>
        <v>0</v>
      </c>
      <c r="AX779" s="30">
        <f ca="1">SUMIF([1]route!$E$3:$E$10005,E779,[1]!Table1[20])</f>
        <v>0</v>
      </c>
      <c r="AY779" s="30">
        <f ca="1">SUMIF([1]route!$E$3:$E$10005,E779,[1]!Table1[21])</f>
        <v>0</v>
      </c>
      <c r="AZ779" s="30">
        <f ca="1">SUMIF([1]route!$E$3:$E$10005,E779,[1]!Table1[22])</f>
        <v>0</v>
      </c>
      <c r="BA779" s="30">
        <f ca="1">SUMIF([1]route!$E$3:$E$10005,E779,[1]!Table1[23])</f>
        <v>0</v>
      </c>
      <c r="BB779" s="30">
        <f ca="1">SUMIF([1]route!$E$3:$E$10005,E779,[1]!Table1[24])</f>
        <v>0</v>
      </c>
      <c r="BC779" s="30">
        <f ca="1">SUMIF([1]route!$E$3:$E$10005,E779,[1]!Table1[25])</f>
        <v>0</v>
      </c>
      <c r="BD779" s="30">
        <f ca="1">SUMIF([1]route!$E$3:$E$10005,E779,[1]!Table1[26])</f>
        <v>0</v>
      </c>
      <c r="BE779" s="30">
        <f ca="1">SUMIF([1]route!$E$3:$E$10005,E779,[1]!Table1[27])</f>
        <v>0</v>
      </c>
      <c r="BF779" s="30">
        <f ca="1">SUMIF([1]route!$E$3:$E$10005,E779,[1]!Table1[28])</f>
        <v>0</v>
      </c>
      <c r="BG779" s="30">
        <f ca="1">SUMIF([1]route!$E$3:$E$10005,E779,[1]!Table1[29])</f>
        <v>0</v>
      </c>
      <c r="BH779" s="30">
        <f ca="1">SUMIF([1]route!$E$3:$E$10005,E779,[1]!Table1[30])</f>
        <v>0</v>
      </c>
      <c r="BI779" s="30">
        <f ca="1">SUMIF([1]route!$E$3:$E$10005,E779,[1]!Table1[31])</f>
        <v>0</v>
      </c>
      <c r="BJ779" s="30">
        <f ca="1">SUMIF([1]route!$E$3:$E$10005,E779,[1]!Table1[Remain PO])</f>
        <v>0</v>
      </c>
      <c r="BK779" s="31">
        <f ca="1">SUMIF([1]route!$E$3:$E$10005,E779,[1]!Table1[N+1])</f>
        <v>0</v>
      </c>
      <c r="BL779" s="31">
        <f ca="1">SUMIF([1]route!$E$3:$E$10005,E779,[1]!Table1[N+2])</f>
        <v>0</v>
      </c>
      <c r="BM779" s="31">
        <f ca="1">SUMIF([1]route!$E$3:$E$10005,E779,[1]!Table1[N+3])</f>
        <v>0</v>
      </c>
      <c r="BN779" s="32">
        <f ca="1">SUMIF([1]route!$E$3:$E$10005,E779,[1]!Table1[N+4])</f>
        <v>0</v>
      </c>
      <c r="BP779" s="37">
        <f t="shared" si="256"/>
        <v>0</v>
      </c>
      <c r="BQ779" s="35">
        <f t="shared" ca="1" si="257"/>
        <v>0</v>
      </c>
      <c r="BR779" s="35">
        <f t="shared" ca="1" si="257"/>
        <v>0</v>
      </c>
      <c r="BS779" s="35">
        <f t="shared" ca="1" si="257"/>
        <v>0</v>
      </c>
      <c r="BT779" s="35">
        <f t="shared" ca="1" si="257"/>
        <v>0</v>
      </c>
      <c r="BU779" s="35">
        <f t="shared" ca="1" si="257"/>
        <v>0</v>
      </c>
      <c r="BV779" s="35">
        <f t="shared" ca="1" si="257"/>
        <v>0</v>
      </c>
      <c r="BW779" s="35">
        <f t="shared" ca="1" si="257"/>
        <v>0</v>
      </c>
      <c r="BX779" s="35">
        <f t="shared" ca="1" si="257"/>
        <v>0</v>
      </c>
      <c r="BY779" s="35">
        <f t="shared" ca="1" si="257"/>
        <v>0</v>
      </c>
      <c r="BZ779" s="35">
        <f t="shared" ca="1" si="257"/>
        <v>0</v>
      </c>
      <c r="CA779" s="35">
        <f t="shared" ca="1" si="257"/>
        <v>0</v>
      </c>
      <c r="CB779" s="35">
        <f t="shared" ca="1" si="257"/>
        <v>0</v>
      </c>
      <c r="CC779" s="35">
        <f t="shared" ca="1" si="257"/>
        <v>0</v>
      </c>
      <c r="CD779" s="35">
        <f t="shared" ca="1" si="257"/>
        <v>0</v>
      </c>
      <c r="CE779" s="35">
        <f t="shared" ca="1" si="257"/>
        <v>0</v>
      </c>
      <c r="CF779" s="35">
        <f t="shared" ca="1" si="247"/>
        <v>0</v>
      </c>
      <c r="CG779" s="35">
        <f t="shared" ca="1" si="244"/>
        <v>0</v>
      </c>
      <c r="CH779" s="35">
        <f t="shared" ca="1" si="244"/>
        <v>0</v>
      </c>
      <c r="CI779" s="35">
        <f t="shared" ca="1" si="244"/>
        <v>0</v>
      </c>
      <c r="CJ779" s="35">
        <f t="shared" ca="1" si="244"/>
        <v>0</v>
      </c>
      <c r="CK779" s="35">
        <f t="shared" ca="1" si="244"/>
        <v>0</v>
      </c>
      <c r="CL779" s="35">
        <f t="shared" ca="1" si="244"/>
        <v>0</v>
      </c>
      <c r="CM779" s="35">
        <f t="shared" ca="1" si="244"/>
        <v>0</v>
      </c>
      <c r="CN779" s="35">
        <f t="shared" ca="1" si="252"/>
        <v>0</v>
      </c>
      <c r="CO779" s="35">
        <f t="shared" ca="1" si="252"/>
        <v>0</v>
      </c>
      <c r="CP779" s="35">
        <f t="shared" ca="1" si="252"/>
        <v>0</v>
      </c>
      <c r="CQ779" s="35">
        <f t="shared" ca="1" si="252"/>
        <v>0</v>
      </c>
      <c r="CR779" s="35">
        <f t="shared" ca="1" si="252"/>
        <v>0</v>
      </c>
      <c r="CS779" s="35">
        <f t="shared" ca="1" si="252"/>
        <v>0</v>
      </c>
      <c r="CT779" s="35">
        <f t="shared" ca="1" si="252"/>
        <v>0</v>
      </c>
      <c r="CU779" s="35">
        <f t="shared" ca="1" si="252"/>
        <v>0</v>
      </c>
      <c r="CV779" s="35">
        <f t="shared" ca="1" si="252"/>
        <v>0</v>
      </c>
      <c r="CW779" s="38">
        <f t="shared" ca="1" si="249"/>
        <v>0</v>
      </c>
      <c r="CX779" s="38">
        <f t="shared" ca="1" si="246"/>
        <v>0</v>
      </c>
      <c r="CY779" s="38">
        <f t="shared" ca="1" si="246"/>
        <v>0</v>
      </c>
      <c r="CZ779" s="39">
        <f t="shared" ca="1" si="246"/>
        <v>0</v>
      </c>
      <c r="DA779" s="35"/>
    </row>
    <row r="780" spans="4:105" x14ac:dyDescent="0.3">
      <c r="D780" s="19"/>
      <c r="E780" s="19"/>
      <c r="F780" s="21"/>
      <c r="G780" s="21"/>
      <c r="H780" s="21"/>
      <c r="I780" s="19"/>
      <c r="J780" s="19"/>
      <c r="K780" s="21"/>
      <c r="L780" s="21"/>
      <c r="M780" s="22"/>
      <c r="N780" s="22"/>
      <c r="O780" s="19"/>
      <c r="P780" s="21"/>
      <c r="Q780" s="62" t="str">
        <f>'Cutting Rules'!AD780</f>
        <v>0------------</v>
      </c>
      <c r="R780" s="23"/>
      <c r="S780" s="24"/>
      <c r="T780" s="78" t="s">
        <v>547</v>
      </c>
      <c r="U780" s="19"/>
      <c r="V780" s="25"/>
      <c r="W780" s="26"/>
      <c r="X780" s="27"/>
      <c r="Y780" s="47"/>
      <c r="Z780" s="121" t="str">
        <f>IFERROR(VLOOKUP(E780,[1]route!$E$3:$BL$10005,59,0),"")&amp;IFERROR(VLOOKUP(E780,[1]route!$E$3:$BL$10005,60,0),"")</f>
        <v/>
      </c>
      <c r="AA780" s="28">
        <f t="shared" si="254"/>
        <v>0</v>
      </c>
      <c r="AB780" s="77">
        <f t="shared" si="255"/>
        <v>0</v>
      </c>
      <c r="AC780" s="4">
        <f t="shared" si="253"/>
        <v>1</v>
      </c>
      <c r="AD780" s="29">
        <v>0</v>
      </c>
      <c r="AE780" s="30">
        <f ca="1">SUMIF([1]route!$E$3:$E$10005,E780,[1]!Table1[1])</f>
        <v>0</v>
      </c>
      <c r="AF780" s="30">
        <f ca="1">SUMIF([1]route!$E$3:$E$10005,E780,[1]!Table1[2])</f>
        <v>0</v>
      </c>
      <c r="AG780" s="30">
        <f ca="1">SUMIF([1]route!$E$3:$E$10005,E780,[1]!Table1[3])</f>
        <v>0</v>
      </c>
      <c r="AH780" s="30">
        <f ca="1">SUMIF([1]route!$E$3:$E$10005,E780,[1]!Table1[4])</f>
        <v>0</v>
      </c>
      <c r="AI780" s="30">
        <f ca="1">SUMIF([1]route!$E$3:$E$10005,E780,[1]!Table1[5])</f>
        <v>0</v>
      </c>
      <c r="AJ780" s="30">
        <f ca="1">SUMIF([1]route!$E$3:$E$10005,E780,[1]!Table1[6])</f>
        <v>0</v>
      </c>
      <c r="AK780" s="30">
        <f ca="1">SUMIF([1]route!$E$3:$E$10005,E780,[1]!Table1[7])</f>
        <v>0</v>
      </c>
      <c r="AL780" s="30">
        <f ca="1">SUMIF([1]route!$E$3:$E$10005,E780,[1]!Table1[8])</f>
        <v>0</v>
      </c>
      <c r="AM780" s="30">
        <f ca="1">SUMIF([1]route!$E$3:$E$10005,E780,[1]!Table1[9])</f>
        <v>0</v>
      </c>
      <c r="AN780" s="30">
        <f ca="1">SUMIF([1]route!$E$3:$E$10005,E780,[1]!Table1[10])</f>
        <v>0</v>
      </c>
      <c r="AO780" s="30">
        <f ca="1">SUMIF([1]route!$E$3:$E$10005,E780,[1]!Table1[11])</f>
        <v>0</v>
      </c>
      <c r="AP780" s="30">
        <f ca="1">SUMIF([1]route!$E$3:$E$10005,E780,[1]!Table1[12])</f>
        <v>0</v>
      </c>
      <c r="AQ780" s="30">
        <f ca="1">SUMIF([1]route!$E$3:$E$10005,E780,[1]!Table1[13])</f>
        <v>0</v>
      </c>
      <c r="AR780" s="30">
        <f ca="1">SUMIF([1]route!$E$3:$E$10005,E780,[1]!Table1[14])</f>
        <v>0</v>
      </c>
      <c r="AS780" s="30">
        <f ca="1">SUMIF([1]route!$E$3:$E$10005,E780,[1]!Table1[15])</f>
        <v>0</v>
      </c>
      <c r="AT780" s="30">
        <f ca="1">SUMIF([1]route!$E$3:$E$10005,E780,[1]!Table1[16])</f>
        <v>0</v>
      </c>
      <c r="AU780" s="30">
        <f ca="1">SUMIF([1]route!$E$3:$E$10005,E780,[1]!Table1[17])</f>
        <v>0</v>
      </c>
      <c r="AV780" s="30">
        <f ca="1">SUMIF([1]route!$E$3:$E$10005,E780,[1]!Table1[18])</f>
        <v>0</v>
      </c>
      <c r="AW780" s="30">
        <f ca="1">SUMIF([1]route!$E$3:$E$10005,E780,[1]!Table1[19])</f>
        <v>0</v>
      </c>
      <c r="AX780" s="30">
        <f ca="1">SUMIF([1]route!$E$3:$E$10005,E780,[1]!Table1[20])</f>
        <v>0</v>
      </c>
      <c r="AY780" s="30">
        <f ca="1">SUMIF([1]route!$E$3:$E$10005,E780,[1]!Table1[21])</f>
        <v>0</v>
      </c>
      <c r="AZ780" s="30">
        <f ca="1">SUMIF([1]route!$E$3:$E$10005,E780,[1]!Table1[22])</f>
        <v>0</v>
      </c>
      <c r="BA780" s="30">
        <f ca="1">SUMIF([1]route!$E$3:$E$10005,E780,[1]!Table1[23])</f>
        <v>0</v>
      </c>
      <c r="BB780" s="30">
        <f ca="1">SUMIF([1]route!$E$3:$E$10005,E780,[1]!Table1[24])</f>
        <v>0</v>
      </c>
      <c r="BC780" s="30">
        <f ca="1">SUMIF([1]route!$E$3:$E$10005,E780,[1]!Table1[25])</f>
        <v>0</v>
      </c>
      <c r="BD780" s="30">
        <f ca="1">SUMIF([1]route!$E$3:$E$10005,E780,[1]!Table1[26])</f>
        <v>0</v>
      </c>
      <c r="BE780" s="30">
        <f ca="1">SUMIF([1]route!$E$3:$E$10005,E780,[1]!Table1[27])</f>
        <v>0</v>
      </c>
      <c r="BF780" s="30">
        <f ca="1">SUMIF([1]route!$E$3:$E$10005,E780,[1]!Table1[28])</f>
        <v>0</v>
      </c>
      <c r="BG780" s="30">
        <f ca="1">SUMIF([1]route!$E$3:$E$10005,E780,[1]!Table1[29])</f>
        <v>0</v>
      </c>
      <c r="BH780" s="30">
        <f ca="1">SUMIF([1]route!$E$3:$E$10005,E780,[1]!Table1[30])</f>
        <v>0</v>
      </c>
      <c r="BI780" s="30">
        <f ca="1">SUMIF([1]route!$E$3:$E$10005,E780,[1]!Table1[31])</f>
        <v>0</v>
      </c>
      <c r="BJ780" s="30">
        <f ca="1">SUMIF([1]route!$E$3:$E$10005,E780,[1]!Table1[Remain PO])</f>
        <v>0</v>
      </c>
      <c r="BK780" s="31">
        <f ca="1">SUMIF([1]route!$E$3:$E$10005,E780,[1]!Table1[N+1])</f>
        <v>0</v>
      </c>
      <c r="BL780" s="31">
        <f ca="1">SUMIF([1]route!$E$3:$E$10005,E780,[1]!Table1[N+2])</f>
        <v>0</v>
      </c>
      <c r="BM780" s="31">
        <f ca="1">SUMIF([1]route!$E$3:$E$10005,E780,[1]!Table1[N+3])</f>
        <v>0</v>
      </c>
      <c r="BN780" s="32">
        <f ca="1">SUMIF([1]route!$E$3:$E$10005,E780,[1]!Table1[N+4])</f>
        <v>0</v>
      </c>
      <c r="BP780" s="37">
        <f t="shared" si="256"/>
        <v>0</v>
      </c>
      <c r="BQ780" s="35">
        <f t="shared" ca="1" si="257"/>
        <v>0</v>
      </c>
      <c r="BR780" s="35">
        <f t="shared" ca="1" si="257"/>
        <v>0</v>
      </c>
      <c r="BS780" s="35">
        <f t="shared" ca="1" si="257"/>
        <v>0</v>
      </c>
      <c r="BT780" s="35">
        <f t="shared" ca="1" si="257"/>
        <v>0</v>
      </c>
      <c r="BU780" s="35">
        <f t="shared" ca="1" si="257"/>
        <v>0</v>
      </c>
      <c r="BV780" s="35">
        <f t="shared" ca="1" si="257"/>
        <v>0</v>
      </c>
      <c r="BW780" s="35">
        <f t="shared" ca="1" si="257"/>
        <v>0</v>
      </c>
      <c r="BX780" s="35">
        <f t="shared" ca="1" si="257"/>
        <v>0</v>
      </c>
      <c r="BY780" s="35">
        <f t="shared" ca="1" si="257"/>
        <v>0</v>
      </c>
      <c r="BZ780" s="35">
        <f t="shared" ca="1" si="257"/>
        <v>0</v>
      </c>
      <c r="CA780" s="35">
        <f t="shared" ca="1" si="257"/>
        <v>0</v>
      </c>
      <c r="CB780" s="35">
        <f t="shared" ca="1" si="257"/>
        <v>0</v>
      </c>
      <c r="CC780" s="35">
        <f t="shared" ca="1" si="257"/>
        <v>0</v>
      </c>
      <c r="CD780" s="35">
        <f t="shared" ca="1" si="257"/>
        <v>0</v>
      </c>
      <c r="CE780" s="35">
        <f t="shared" ca="1" si="257"/>
        <v>0</v>
      </c>
      <c r="CF780" s="35">
        <f t="shared" ca="1" si="247"/>
        <v>0</v>
      </c>
      <c r="CG780" s="35">
        <f t="shared" ca="1" si="244"/>
        <v>0</v>
      </c>
      <c r="CH780" s="35">
        <f t="shared" ca="1" si="244"/>
        <v>0</v>
      </c>
      <c r="CI780" s="35">
        <f t="shared" ca="1" si="244"/>
        <v>0</v>
      </c>
      <c r="CJ780" s="35">
        <f t="shared" ca="1" si="244"/>
        <v>0</v>
      </c>
      <c r="CK780" s="35">
        <f t="shared" ca="1" si="244"/>
        <v>0</v>
      </c>
      <c r="CL780" s="35">
        <f t="shared" ca="1" si="244"/>
        <v>0</v>
      </c>
      <c r="CM780" s="35">
        <f t="shared" ca="1" si="244"/>
        <v>0</v>
      </c>
      <c r="CN780" s="35">
        <f t="shared" ca="1" si="252"/>
        <v>0</v>
      </c>
      <c r="CO780" s="35">
        <f t="shared" ca="1" si="252"/>
        <v>0</v>
      </c>
      <c r="CP780" s="35">
        <f t="shared" ca="1" si="252"/>
        <v>0</v>
      </c>
      <c r="CQ780" s="35">
        <f t="shared" ca="1" si="252"/>
        <v>0</v>
      </c>
      <c r="CR780" s="35">
        <f t="shared" ca="1" si="252"/>
        <v>0</v>
      </c>
      <c r="CS780" s="35">
        <f t="shared" ca="1" si="252"/>
        <v>0</v>
      </c>
      <c r="CT780" s="35">
        <f t="shared" ca="1" si="252"/>
        <v>0</v>
      </c>
      <c r="CU780" s="35">
        <f t="shared" ca="1" si="252"/>
        <v>0</v>
      </c>
      <c r="CV780" s="35">
        <f t="shared" ca="1" si="252"/>
        <v>0</v>
      </c>
      <c r="CW780" s="38">
        <f t="shared" ca="1" si="249"/>
        <v>0</v>
      </c>
      <c r="CX780" s="38">
        <f t="shared" ca="1" si="246"/>
        <v>0</v>
      </c>
      <c r="CY780" s="38">
        <f t="shared" ca="1" si="246"/>
        <v>0</v>
      </c>
      <c r="CZ780" s="39">
        <f t="shared" ca="1" si="246"/>
        <v>0</v>
      </c>
      <c r="DA780" s="35"/>
    </row>
    <row r="781" spans="4:105" x14ac:dyDescent="0.3">
      <c r="D781" s="19"/>
      <c r="E781" s="19"/>
      <c r="F781" s="21"/>
      <c r="G781" s="21"/>
      <c r="H781" s="21"/>
      <c r="I781" s="19"/>
      <c r="J781" s="19"/>
      <c r="K781" s="21"/>
      <c r="L781" s="21"/>
      <c r="M781" s="22"/>
      <c r="N781" s="22"/>
      <c r="O781" s="19"/>
      <c r="P781" s="21"/>
      <c r="Q781" s="62" t="str">
        <f>'Cutting Rules'!AD781</f>
        <v>0------------</v>
      </c>
      <c r="R781" s="23"/>
      <c r="S781" s="24"/>
      <c r="T781" s="78" t="s">
        <v>547</v>
      </c>
      <c r="U781" s="19"/>
      <c r="V781" s="25"/>
      <c r="W781" s="26"/>
      <c r="X781" s="27"/>
      <c r="Y781" s="47"/>
      <c r="Z781" s="121" t="str">
        <f>IFERROR(VLOOKUP(E781,[1]route!$E$3:$BL$10005,59,0),"")&amp;IFERROR(VLOOKUP(E781,[1]route!$E$3:$BL$10005,60,0),"")</f>
        <v/>
      </c>
      <c r="AA781" s="28">
        <f t="shared" si="254"/>
        <v>0</v>
      </c>
      <c r="AB781" s="77">
        <f t="shared" si="255"/>
        <v>0</v>
      </c>
      <c r="AC781" s="4">
        <f t="shared" si="253"/>
        <v>1</v>
      </c>
      <c r="AD781" s="29">
        <v>0</v>
      </c>
      <c r="AE781" s="30">
        <f ca="1">SUMIF([1]route!$E$3:$E$10005,E781,[1]!Table1[1])</f>
        <v>0</v>
      </c>
      <c r="AF781" s="30">
        <f ca="1">SUMIF([1]route!$E$3:$E$10005,E781,[1]!Table1[2])</f>
        <v>0</v>
      </c>
      <c r="AG781" s="30">
        <f ca="1">SUMIF([1]route!$E$3:$E$10005,E781,[1]!Table1[3])</f>
        <v>0</v>
      </c>
      <c r="AH781" s="30">
        <f ca="1">SUMIF([1]route!$E$3:$E$10005,E781,[1]!Table1[4])</f>
        <v>0</v>
      </c>
      <c r="AI781" s="30">
        <f ca="1">SUMIF([1]route!$E$3:$E$10005,E781,[1]!Table1[5])</f>
        <v>0</v>
      </c>
      <c r="AJ781" s="30">
        <f ca="1">SUMIF([1]route!$E$3:$E$10005,E781,[1]!Table1[6])</f>
        <v>0</v>
      </c>
      <c r="AK781" s="30">
        <f ca="1">SUMIF([1]route!$E$3:$E$10005,E781,[1]!Table1[7])</f>
        <v>0</v>
      </c>
      <c r="AL781" s="30">
        <f ca="1">SUMIF([1]route!$E$3:$E$10005,E781,[1]!Table1[8])</f>
        <v>0</v>
      </c>
      <c r="AM781" s="30">
        <f ca="1">SUMIF([1]route!$E$3:$E$10005,E781,[1]!Table1[9])</f>
        <v>0</v>
      </c>
      <c r="AN781" s="30">
        <f ca="1">SUMIF([1]route!$E$3:$E$10005,E781,[1]!Table1[10])</f>
        <v>0</v>
      </c>
      <c r="AO781" s="30">
        <f ca="1">SUMIF([1]route!$E$3:$E$10005,E781,[1]!Table1[11])</f>
        <v>0</v>
      </c>
      <c r="AP781" s="30">
        <f ca="1">SUMIF([1]route!$E$3:$E$10005,E781,[1]!Table1[12])</f>
        <v>0</v>
      </c>
      <c r="AQ781" s="30">
        <f ca="1">SUMIF([1]route!$E$3:$E$10005,E781,[1]!Table1[13])</f>
        <v>0</v>
      </c>
      <c r="AR781" s="30">
        <f ca="1">SUMIF([1]route!$E$3:$E$10005,E781,[1]!Table1[14])</f>
        <v>0</v>
      </c>
      <c r="AS781" s="30">
        <f ca="1">SUMIF([1]route!$E$3:$E$10005,E781,[1]!Table1[15])</f>
        <v>0</v>
      </c>
      <c r="AT781" s="30">
        <f ca="1">SUMIF([1]route!$E$3:$E$10005,E781,[1]!Table1[16])</f>
        <v>0</v>
      </c>
      <c r="AU781" s="30">
        <f ca="1">SUMIF([1]route!$E$3:$E$10005,E781,[1]!Table1[17])</f>
        <v>0</v>
      </c>
      <c r="AV781" s="30">
        <f ca="1">SUMIF([1]route!$E$3:$E$10005,E781,[1]!Table1[18])</f>
        <v>0</v>
      </c>
      <c r="AW781" s="30">
        <f ca="1">SUMIF([1]route!$E$3:$E$10005,E781,[1]!Table1[19])</f>
        <v>0</v>
      </c>
      <c r="AX781" s="30">
        <f ca="1">SUMIF([1]route!$E$3:$E$10005,E781,[1]!Table1[20])</f>
        <v>0</v>
      </c>
      <c r="AY781" s="30">
        <f ca="1">SUMIF([1]route!$E$3:$E$10005,E781,[1]!Table1[21])</f>
        <v>0</v>
      </c>
      <c r="AZ781" s="30">
        <f ca="1">SUMIF([1]route!$E$3:$E$10005,E781,[1]!Table1[22])</f>
        <v>0</v>
      </c>
      <c r="BA781" s="30">
        <f ca="1">SUMIF([1]route!$E$3:$E$10005,E781,[1]!Table1[23])</f>
        <v>0</v>
      </c>
      <c r="BB781" s="30">
        <f ca="1">SUMIF([1]route!$E$3:$E$10005,E781,[1]!Table1[24])</f>
        <v>0</v>
      </c>
      <c r="BC781" s="30">
        <f ca="1">SUMIF([1]route!$E$3:$E$10005,E781,[1]!Table1[25])</f>
        <v>0</v>
      </c>
      <c r="BD781" s="30">
        <f ca="1">SUMIF([1]route!$E$3:$E$10005,E781,[1]!Table1[26])</f>
        <v>0</v>
      </c>
      <c r="BE781" s="30">
        <f ca="1">SUMIF([1]route!$E$3:$E$10005,E781,[1]!Table1[27])</f>
        <v>0</v>
      </c>
      <c r="BF781" s="30">
        <f ca="1">SUMIF([1]route!$E$3:$E$10005,E781,[1]!Table1[28])</f>
        <v>0</v>
      </c>
      <c r="BG781" s="30">
        <f ca="1">SUMIF([1]route!$E$3:$E$10005,E781,[1]!Table1[29])</f>
        <v>0</v>
      </c>
      <c r="BH781" s="30">
        <f ca="1">SUMIF([1]route!$E$3:$E$10005,E781,[1]!Table1[30])</f>
        <v>0</v>
      </c>
      <c r="BI781" s="30">
        <f ca="1">SUMIF([1]route!$E$3:$E$10005,E781,[1]!Table1[31])</f>
        <v>0</v>
      </c>
      <c r="BJ781" s="30">
        <f ca="1">SUMIF([1]route!$E$3:$E$10005,E781,[1]!Table1[Remain PO])</f>
        <v>0</v>
      </c>
      <c r="BK781" s="31">
        <f ca="1">SUMIF([1]route!$E$3:$E$10005,E781,[1]!Table1[N+1])</f>
        <v>0</v>
      </c>
      <c r="BL781" s="31">
        <f ca="1">SUMIF([1]route!$E$3:$E$10005,E781,[1]!Table1[N+2])</f>
        <v>0</v>
      </c>
      <c r="BM781" s="31">
        <f ca="1">SUMIF([1]route!$E$3:$E$10005,E781,[1]!Table1[N+3])</f>
        <v>0</v>
      </c>
      <c r="BN781" s="32">
        <f ca="1">SUMIF([1]route!$E$3:$E$10005,E781,[1]!Table1[N+4])</f>
        <v>0</v>
      </c>
      <c r="BP781" s="37">
        <f t="shared" si="256"/>
        <v>0</v>
      </c>
      <c r="BQ781" s="35">
        <f t="shared" ca="1" si="257"/>
        <v>0</v>
      </c>
      <c r="BR781" s="35">
        <f t="shared" ca="1" si="257"/>
        <v>0</v>
      </c>
      <c r="BS781" s="35">
        <f t="shared" ca="1" si="257"/>
        <v>0</v>
      </c>
      <c r="BT781" s="35">
        <f t="shared" ca="1" si="257"/>
        <v>0</v>
      </c>
      <c r="BU781" s="35">
        <f t="shared" ca="1" si="257"/>
        <v>0</v>
      </c>
      <c r="BV781" s="35">
        <f t="shared" ca="1" si="257"/>
        <v>0</v>
      </c>
      <c r="BW781" s="35">
        <f t="shared" ca="1" si="257"/>
        <v>0</v>
      </c>
      <c r="BX781" s="35">
        <f t="shared" ca="1" si="257"/>
        <v>0</v>
      </c>
      <c r="BY781" s="35">
        <f t="shared" ca="1" si="257"/>
        <v>0</v>
      </c>
      <c r="BZ781" s="35">
        <f t="shared" ca="1" si="257"/>
        <v>0</v>
      </c>
      <c r="CA781" s="35">
        <f t="shared" ca="1" si="257"/>
        <v>0</v>
      </c>
      <c r="CB781" s="35">
        <f t="shared" ca="1" si="257"/>
        <v>0</v>
      </c>
      <c r="CC781" s="35">
        <f t="shared" ca="1" si="257"/>
        <v>0</v>
      </c>
      <c r="CD781" s="35">
        <f t="shared" ca="1" si="257"/>
        <v>0</v>
      </c>
      <c r="CE781" s="35">
        <f t="shared" ca="1" si="257"/>
        <v>0</v>
      </c>
      <c r="CF781" s="35">
        <f t="shared" ca="1" si="247"/>
        <v>0</v>
      </c>
      <c r="CG781" s="35">
        <f t="shared" ca="1" si="244"/>
        <v>0</v>
      </c>
      <c r="CH781" s="35">
        <f t="shared" ca="1" si="244"/>
        <v>0</v>
      </c>
      <c r="CI781" s="35">
        <f t="shared" ca="1" si="244"/>
        <v>0</v>
      </c>
      <c r="CJ781" s="35">
        <f t="shared" ca="1" si="244"/>
        <v>0</v>
      </c>
      <c r="CK781" s="35">
        <f t="shared" ca="1" si="244"/>
        <v>0</v>
      </c>
      <c r="CL781" s="35">
        <f t="shared" ca="1" si="244"/>
        <v>0</v>
      </c>
      <c r="CM781" s="35">
        <f t="shared" ca="1" si="244"/>
        <v>0</v>
      </c>
      <c r="CN781" s="35">
        <f t="shared" ca="1" si="252"/>
        <v>0</v>
      </c>
      <c r="CO781" s="35">
        <f t="shared" ca="1" si="252"/>
        <v>0</v>
      </c>
      <c r="CP781" s="35">
        <f t="shared" ca="1" si="252"/>
        <v>0</v>
      </c>
      <c r="CQ781" s="35">
        <f t="shared" ca="1" si="252"/>
        <v>0</v>
      </c>
      <c r="CR781" s="35">
        <f t="shared" ca="1" si="252"/>
        <v>0</v>
      </c>
      <c r="CS781" s="35">
        <f t="shared" ca="1" si="252"/>
        <v>0</v>
      </c>
      <c r="CT781" s="35">
        <f t="shared" ca="1" si="252"/>
        <v>0</v>
      </c>
      <c r="CU781" s="35">
        <f t="shared" ca="1" si="252"/>
        <v>0</v>
      </c>
      <c r="CV781" s="35">
        <f t="shared" ca="1" si="252"/>
        <v>0</v>
      </c>
      <c r="CW781" s="38">
        <f t="shared" ca="1" si="249"/>
        <v>0</v>
      </c>
      <c r="CX781" s="38">
        <f t="shared" ca="1" si="246"/>
        <v>0</v>
      </c>
      <c r="CY781" s="38">
        <f t="shared" ca="1" si="246"/>
        <v>0</v>
      </c>
      <c r="CZ781" s="39">
        <f t="shared" ca="1" si="246"/>
        <v>0</v>
      </c>
      <c r="DA781" s="35"/>
    </row>
    <row r="782" spans="4:105" x14ac:dyDescent="0.3">
      <c r="D782" s="19"/>
      <c r="E782" s="19"/>
      <c r="F782" s="21"/>
      <c r="G782" s="21"/>
      <c r="H782" s="21"/>
      <c r="I782" s="19"/>
      <c r="J782" s="19"/>
      <c r="K782" s="21"/>
      <c r="L782" s="21"/>
      <c r="M782" s="22"/>
      <c r="N782" s="22"/>
      <c r="O782" s="19"/>
      <c r="P782" s="21"/>
      <c r="Q782" s="62" t="str">
        <f>'Cutting Rules'!AD782</f>
        <v>0------------</v>
      </c>
      <c r="R782" s="23"/>
      <c r="S782" s="24"/>
      <c r="T782" s="78" t="s">
        <v>547</v>
      </c>
      <c r="U782" s="19"/>
      <c r="V782" s="25"/>
      <c r="W782" s="26"/>
      <c r="X782" s="27"/>
      <c r="Y782" s="47"/>
      <c r="Z782" s="121" t="str">
        <f>IFERROR(VLOOKUP(E782,[1]route!$E$3:$BL$10005,59,0),"")&amp;IFERROR(VLOOKUP(E782,[1]route!$E$3:$BL$10005,60,0),"")</f>
        <v/>
      </c>
      <c r="AA782" s="28">
        <f t="shared" si="254"/>
        <v>0</v>
      </c>
      <c r="AB782" s="77">
        <f t="shared" si="255"/>
        <v>0</v>
      </c>
      <c r="AC782" s="4">
        <f t="shared" si="253"/>
        <v>1</v>
      </c>
      <c r="AD782" s="29">
        <v>0</v>
      </c>
      <c r="AE782" s="30">
        <f ca="1">SUMIF([1]route!$E$3:$E$10005,E782,[1]!Table1[1])</f>
        <v>0</v>
      </c>
      <c r="AF782" s="30">
        <f ca="1">SUMIF([1]route!$E$3:$E$10005,E782,[1]!Table1[2])</f>
        <v>0</v>
      </c>
      <c r="AG782" s="30">
        <f ca="1">SUMIF([1]route!$E$3:$E$10005,E782,[1]!Table1[3])</f>
        <v>0</v>
      </c>
      <c r="AH782" s="30">
        <f ca="1">SUMIF([1]route!$E$3:$E$10005,E782,[1]!Table1[4])</f>
        <v>0</v>
      </c>
      <c r="AI782" s="30">
        <f ca="1">SUMIF([1]route!$E$3:$E$10005,E782,[1]!Table1[5])</f>
        <v>0</v>
      </c>
      <c r="AJ782" s="30">
        <f ca="1">SUMIF([1]route!$E$3:$E$10005,E782,[1]!Table1[6])</f>
        <v>0</v>
      </c>
      <c r="AK782" s="30">
        <f ca="1">SUMIF([1]route!$E$3:$E$10005,E782,[1]!Table1[7])</f>
        <v>0</v>
      </c>
      <c r="AL782" s="30">
        <f ca="1">SUMIF([1]route!$E$3:$E$10005,E782,[1]!Table1[8])</f>
        <v>0</v>
      </c>
      <c r="AM782" s="30">
        <f ca="1">SUMIF([1]route!$E$3:$E$10005,E782,[1]!Table1[9])</f>
        <v>0</v>
      </c>
      <c r="AN782" s="30">
        <f ca="1">SUMIF([1]route!$E$3:$E$10005,E782,[1]!Table1[10])</f>
        <v>0</v>
      </c>
      <c r="AO782" s="30">
        <f ca="1">SUMIF([1]route!$E$3:$E$10005,E782,[1]!Table1[11])</f>
        <v>0</v>
      </c>
      <c r="AP782" s="30">
        <f ca="1">SUMIF([1]route!$E$3:$E$10005,E782,[1]!Table1[12])</f>
        <v>0</v>
      </c>
      <c r="AQ782" s="30">
        <f ca="1">SUMIF([1]route!$E$3:$E$10005,E782,[1]!Table1[13])</f>
        <v>0</v>
      </c>
      <c r="AR782" s="30">
        <f ca="1">SUMIF([1]route!$E$3:$E$10005,E782,[1]!Table1[14])</f>
        <v>0</v>
      </c>
      <c r="AS782" s="30">
        <f ca="1">SUMIF([1]route!$E$3:$E$10005,E782,[1]!Table1[15])</f>
        <v>0</v>
      </c>
      <c r="AT782" s="30">
        <f ca="1">SUMIF([1]route!$E$3:$E$10005,E782,[1]!Table1[16])</f>
        <v>0</v>
      </c>
      <c r="AU782" s="30">
        <f ca="1">SUMIF([1]route!$E$3:$E$10005,E782,[1]!Table1[17])</f>
        <v>0</v>
      </c>
      <c r="AV782" s="30">
        <f ca="1">SUMIF([1]route!$E$3:$E$10005,E782,[1]!Table1[18])</f>
        <v>0</v>
      </c>
      <c r="AW782" s="30">
        <f ca="1">SUMIF([1]route!$E$3:$E$10005,E782,[1]!Table1[19])</f>
        <v>0</v>
      </c>
      <c r="AX782" s="30">
        <f ca="1">SUMIF([1]route!$E$3:$E$10005,E782,[1]!Table1[20])</f>
        <v>0</v>
      </c>
      <c r="AY782" s="30">
        <f ca="1">SUMIF([1]route!$E$3:$E$10005,E782,[1]!Table1[21])</f>
        <v>0</v>
      </c>
      <c r="AZ782" s="30">
        <f ca="1">SUMIF([1]route!$E$3:$E$10005,E782,[1]!Table1[22])</f>
        <v>0</v>
      </c>
      <c r="BA782" s="30">
        <f ca="1">SUMIF([1]route!$E$3:$E$10005,E782,[1]!Table1[23])</f>
        <v>0</v>
      </c>
      <c r="BB782" s="30">
        <f ca="1">SUMIF([1]route!$E$3:$E$10005,E782,[1]!Table1[24])</f>
        <v>0</v>
      </c>
      <c r="BC782" s="30">
        <f ca="1">SUMIF([1]route!$E$3:$E$10005,E782,[1]!Table1[25])</f>
        <v>0</v>
      </c>
      <c r="BD782" s="30">
        <f ca="1">SUMIF([1]route!$E$3:$E$10005,E782,[1]!Table1[26])</f>
        <v>0</v>
      </c>
      <c r="BE782" s="30">
        <f ca="1">SUMIF([1]route!$E$3:$E$10005,E782,[1]!Table1[27])</f>
        <v>0</v>
      </c>
      <c r="BF782" s="30">
        <f ca="1">SUMIF([1]route!$E$3:$E$10005,E782,[1]!Table1[28])</f>
        <v>0</v>
      </c>
      <c r="BG782" s="30">
        <f ca="1">SUMIF([1]route!$E$3:$E$10005,E782,[1]!Table1[29])</f>
        <v>0</v>
      </c>
      <c r="BH782" s="30">
        <f ca="1">SUMIF([1]route!$E$3:$E$10005,E782,[1]!Table1[30])</f>
        <v>0</v>
      </c>
      <c r="BI782" s="30">
        <f ca="1">SUMIF([1]route!$E$3:$E$10005,E782,[1]!Table1[31])</f>
        <v>0</v>
      </c>
      <c r="BJ782" s="30">
        <f ca="1">SUMIF([1]route!$E$3:$E$10005,E782,[1]!Table1[Remain PO])</f>
        <v>0</v>
      </c>
      <c r="BK782" s="31">
        <f ca="1">SUMIF([1]route!$E$3:$E$10005,E782,[1]!Table1[N+1])</f>
        <v>0</v>
      </c>
      <c r="BL782" s="31">
        <f ca="1">SUMIF([1]route!$E$3:$E$10005,E782,[1]!Table1[N+2])</f>
        <v>0</v>
      </c>
      <c r="BM782" s="31">
        <f ca="1">SUMIF([1]route!$E$3:$E$10005,E782,[1]!Table1[N+3])</f>
        <v>0</v>
      </c>
      <c r="BN782" s="32">
        <f ca="1">SUMIF([1]route!$E$3:$E$10005,E782,[1]!Table1[N+4])</f>
        <v>0</v>
      </c>
      <c r="BP782" s="37">
        <f t="shared" si="256"/>
        <v>0</v>
      </c>
      <c r="BQ782" s="35">
        <f t="shared" ca="1" si="257"/>
        <v>0</v>
      </c>
      <c r="BR782" s="35">
        <f t="shared" ca="1" si="257"/>
        <v>0</v>
      </c>
      <c r="BS782" s="35">
        <f t="shared" ca="1" si="257"/>
        <v>0</v>
      </c>
      <c r="BT782" s="35">
        <f t="shared" ca="1" si="257"/>
        <v>0</v>
      </c>
      <c r="BU782" s="35">
        <f t="shared" ca="1" si="257"/>
        <v>0</v>
      </c>
      <c r="BV782" s="35">
        <f t="shared" ca="1" si="257"/>
        <v>0</v>
      </c>
      <c r="BW782" s="35">
        <f t="shared" ca="1" si="257"/>
        <v>0</v>
      </c>
      <c r="BX782" s="35">
        <f t="shared" ca="1" si="257"/>
        <v>0</v>
      </c>
      <c r="BY782" s="35">
        <f t="shared" ca="1" si="257"/>
        <v>0</v>
      </c>
      <c r="BZ782" s="35">
        <f t="shared" ca="1" si="257"/>
        <v>0</v>
      </c>
      <c r="CA782" s="35">
        <f t="shared" ca="1" si="257"/>
        <v>0</v>
      </c>
      <c r="CB782" s="35">
        <f t="shared" ca="1" si="257"/>
        <v>0</v>
      </c>
      <c r="CC782" s="35">
        <f t="shared" ca="1" si="257"/>
        <v>0</v>
      </c>
      <c r="CD782" s="35">
        <f t="shared" ca="1" si="257"/>
        <v>0</v>
      </c>
      <c r="CE782" s="35">
        <f t="shared" ca="1" si="257"/>
        <v>0</v>
      </c>
      <c r="CF782" s="35">
        <f t="shared" ca="1" si="247"/>
        <v>0</v>
      </c>
      <c r="CG782" s="35">
        <f t="shared" ca="1" si="244"/>
        <v>0</v>
      </c>
      <c r="CH782" s="35">
        <f t="shared" ca="1" si="244"/>
        <v>0</v>
      </c>
      <c r="CI782" s="35">
        <f t="shared" ca="1" si="244"/>
        <v>0</v>
      </c>
      <c r="CJ782" s="35">
        <f t="shared" ca="1" si="244"/>
        <v>0</v>
      </c>
      <c r="CK782" s="35">
        <f t="shared" ca="1" si="244"/>
        <v>0</v>
      </c>
      <c r="CL782" s="35">
        <f t="shared" ca="1" si="244"/>
        <v>0</v>
      </c>
      <c r="CM782" s="35">
        <f t="shared" ca="1" si="244"/>
        <v>0</v>
      </c>
      <c r="CN782" s="35">
        <f t="shared" ca="1" si="252"/>
        <v>0</v>
      </c>
      <c r="CO782" s="35">
        <f t="shared" ca="1" si="252"/>
        <v>0</v>
      </c>
      <c r="CP782" s="35">
        <f t="shared" ca="1" si="252"/>
        <v>0</v>
      </c>
      <c r="CQ782" s="35">
        <f t="shared" ca="1" si="252"/>
        <v>0</v>
      </c>
      <c r="CR782" s="35">
        <f t="shared" ca="1" si="252"/>
        <v>0</v>
      </c>
      <c r="CS782" s="35">
        <f t="shared" ca="1" si="252"/>
        <v>0</v>
      </c>
      <c r="CT782" s="35">
        <f t="shared" ca="1" si="252"/>
        <v>0</v>
      </c>
      <c r="CU782" s="35">
        <f t="shared" ca="1" si="252"/>
        <v>0</v>
      </c>
      <c r="CV782" s="35">
        <f t="shared" ca="1" si="252"/>
        <v>0</v>
      </c>
      <c r="CW782" s="38">
        <f t="shared" ca="1" si="249"/>
        <v>0</v>
      </c>
      <c r="CX782" s="38">
        <f t="shared" ca="1" si="246"/>
        <v>0</v>
      </c>
      <c r="CY782" s="38">
        <f t="shared" ca="1" si="246"/>
        <v>0</v>
      </c>
      <c r="CZ782" s="39">
        <f t="shared" ca="1" si="246"/>
        <v>0</v>
      </c>
      <c r="DA782" s="35"/>
    </row>
    <row r="783" spans="4:105" x14ac:dyDescent="0.3">
      <c r="D783" s="19"/>
      <c r="E783" s="19"/>
      <c r="F783" s="21"/>
      <c r="G783" s="21"/>
      <c r="H783" s="21"/>
      <c r="I783" s="19"/>
      <c r="J783" s="19"/>
      <c r="K783" s="21"/>
      <c r="L783" s="21"/>
      <c r="M783" s="22"/>
      <c r="N783" s="22"/>
      <c r="O783" s="19"/>
      <c r="P783" s="21"/>
      <c r="Q783" s="62" t="str">
        <f>'Cutting Rules'!AD783</f>
        <v>0------------</v>
      </c>
      <c r="R783" s="23"/>
      <c r="S783" s="24"/>
      <c r="T783" s="78" t="s">
        <v>547</v>
      </c>
      <c r="U783" s="19"/>
      <c r="V783" s="25"/>
      <c r="W783" s="26"/>
      <c r="X783" s="27"/>
      <c r="Y783" s="47"/>
      <c r="Z783" s="121" t="str">
        <f>IFERROR(VLOOKUP(E783,[1]route!$E$3:$BL$10005,59,0),"")&amp;IFERROR(VLOOKUP(E783,[1]route!$E$3:$BL$10005,60,0),"")</f>
        <v/>
      </c>
      <c r="AA783" s="28">
        <f t="shared" si="254"/>
        <v>0</v>
      </c>
      <c r="AB783" s="77">
        <f t="shared" si="255"/>
        <v>0</v>
      </c>
      <c r="AC783" s="4">
        <f t="shared" si="253"/>
        <v>1</v>
      </c>
      <c r="AD783" s="29">
        <v>0</v>
      </c>
      <c r="AE783" s="30">
        <f ca="1">SUMIF([1]route!$E$3:$E$10005,E783,[1]!Table1[1])</f>
        <v>0</v>
      </c>
      <c r="AF783" s="30">
        <f ca="1">SUMIF([1]route!$E$3:$E$10005,E783,[1]!Table1[2])</f>
        <v>0</v>
      </c>
      <c r="AG783" s="30">
        <f ca="1">SUMIF([1]route!$E$3:$E$10005,E783,[1]!Table1[3])</f>
        <v>0</v>
      </c>
      <c r="AH783" s="30">
        <f ca="1">SUMIF([1]route!$E$3:$E$10005,E783,[1]!Table1[4])</f>
        <v>0</v>
      </c>
      <c r="AI783" s="30">
        <f ca="1">SUMIF([1]route!$E$3:$E$10005,E783,[1]!Table1[5])</f>
        <v>0</v>
      </c>
      <c r="AJ783" s="30">
        <f ca="1">SUMIF([1]route!$E$3:$E$10005,E783,[1]!Table1[6])</f>
        <v>0</v>
      </c>
      <c r="AK783" s="30">
        <f ca="1">SUMIF([1]route!$E$3:$E$10005,E783,[1]!Table1[7])</f>
        <v>0</v>
      </c>
      <c r="AL783" s="30">
        <f ca="1">SUMIF([1]route!$E$3:$E$10005,E783,[1]!Table1[8])</f>
        <v>0</v>
      </c>
      <c r="AM783" s="30">
        <f ca="1">SUMIF([1]route!$E$3:$E$10005,E783,[1]!Table1[9])</f>
        <v>0</v>
      </c>
      <c r="AN783" s="30">
        <f ca="1">SUMIF([1]route!$E$3:$E$10005,E783,[1]!Table1[10])</f>
        <v>0</v>
      </c>
      <c r="AO783" s="30">
        <f ca="1">SUMIF([1]route!$E$3:$E$10005,E783,[1]!Table1[11])</f>
        <v>0</v>
      </c>
      <c r="AP783" s="30">
        <f ca="1">SUMIF([1]route!$E$3:$E$10005,E783,[1]!Table1[12])</f>
        <v>0</v>
      </c>
      <c r="AQ783" s="30">
        <f ca="1">SUMIF([1]route!$E$3:$E$10005,E783,[1]!Table1[13])</f>
        <v>0</v>
      </c>
      <c r="AR783" s="30">
        <f ca="1">SUMIF([1]route!$E$3:$E$10005,E783,[1]!Table1[14])</f>
        <v>0</v>
      </c>
      <c r="AS783" s="30">
        <f ca="1">SUMIF([1]route!$E$3:$E$10005,E783,[1]!Table1[15])</f>
        <v>0</v>
      </c>
      <c r="AT783" s="30">
        <f ca="1">SUMIF([1]route!$E$3:$E$10005,E783,[1]!Table1[16])</f>
        <v>0</v>
      </c>
      <c r="AU783" s="30">
        <f ca="1">SUMIF([1]route!$E$3:$E$10005,E783,[1]!Table1[17])</f>
        <v>0</v>
      </c>
      <c r="AV783" s="30">
        <f ca="1">SUMIF([1]route!$E$3:$E$10005,E783,[1]!Table1[18])</f>
        <v>0</v>
      </c>
      <c r="AW783" s="30">
        <f ca="1">SUMIF([1]route!$E$3:$E$10005,E783,[1]!Table1[19])</f>
        <v>0</v>
      </c>
      <c r="AX783" s="30">
        <f ca="1">SUMIF([1]route!$E$3:$E$10005,E783,[1]!Table1[20])</f>
        <v>0</v>
      </c>
      <c r="AY783" s="30">
        <f ca="1">SUMIF([1]route!$E$3:$E$10005,E783,[1]!Table1[21])</f>
        <v>0</v>
      </c>
      <c r="AZ783" s="30">
        <f ca="1">SUMIF([1]route!$E$3:$E$10005,E783,[1]!Table1[22])</f>
        <v>0</v>
      </c>
      <c r="BA783" s="30">
        <f ca="1">SUMIF([1]route!$E$3:$E$10005,E783,[1]!Table1[23])</f>
        <v>0</v>
      </c>
      <c r="BB783" s="30">
        <f ca="1">SUMIF([1]route!$E$3:$E$10005,E783,[1]!Table1[24])</f>
        <v>0</v>
      </c>
      <c r="BC783" s="30">
        <f ca="1">SUMIF([1]route!$E$3:$E$10005,E783,[1]!Table1[25])</f>
        <v>0</v>
      </c>
      <c r="BD783" s="30">
        <f ca="1">SUMIF([1]route!$E$3:$E$10005,E783,[1]!Table1[26])</f>
        <v>0</v>
      </c>
      <c r="BE783" s="30">
        <f ca="1">SUMIF([1]route!$E$3:$E$10005,E783,[1]!Table1[27])</f>
        <v>0</v>
      </c>
      <c r="BF783" s="30">
        <f ca="1">SUMIF([1]route!$E$3:$E$10005,E783,[1]!Table1[28])</f>
        <v>0</v>
      </c>
      <c r="BG783" s="30">
        <f ca="1">SUMIF([1]route!$E$3:$E$10005,E783,[1]!Table1[29])</f>
        <v>0</v>
      </c>
      <c r="BH783" s="30">
        <f ca="1">SUMIF([1]route!$E$3:$E$10005,E783,[1]!Table1[30])</f>
        <v>0</v>
      </c>
      <c r="BI783" s="30">
        <f ca="1">SUMIF([1]route!$E$3:$E$10005,E783,[1]!Table1[31])</f>
        <v>0</v>
      </c>
      <c r="BJ783" s="30">
        <f ca="1">SUMIF([1]route!$E$3:$E$10005,E783,[1]!Table1[Remain PO])</f>
        <v>0</v>
      </c>
      <c r="BK783" s="31">
        <f ca="1">SUMIF([1]route!$E$3:$E$10005,E783,[1]!Table1[N+1])</f>
        <v>0</v>
      </c>
      <c r="BL783" s="31">
        <f ca="1">SUMIF([1]route!$E$3:$E$10005,E783,[1]!Table1[N+2])</f>
        <v>0</v>
      </c>
      <c r="BM783" s="31">
        <f ca="1">SUMIF([1]route!$E$3:$E$10005,E783,[1]!Table1[N+3])</f>
        <v>0</v>
      </c>
      <c r="BN783" s="32">
        <f ca="1">SUMIF([1]route!$E$3:$E$10005,E783,[1]!Table1[N+4])</f>
        <v>0</v>
      </c>
      <c r="BP783" s="37">
        <f t="shared" si="256"/>
        <v>0</v>
      </c>
      <c r="BQ783" s="35">
        <f t="shared" ca="1" si="257"/>
        <v>0</v>
      </c>
      <c r="BR783" s="35">
        <f t="shared" ca="1" si="257"/>
        <v>0</v>
      </c>
      <c r="BS783" s="35">
        <f t="shared" ca="1" si="257"/>
        <v>0</v>
      </c>
      <c r="BT783" s="35">
        <f t="shared" ca="1" si="257"/>
        <v>0</v>
      </c>
      <c r="BU783" s="35">
        <f t="shared" ca="1" si="257"/>
        <v>0</v>
      </c>
      <c r="BV783" s="35">
        <f t="shared" ca="1" si="257"/>
        <v>0</v>
      </c>
      <c r="BW783" s="35">
        <f t="shared" ca="1" si="257"/>
        <v>0</v>
      </c>
      <c r="BX783" s="35">
        <f t="shared" ca="1" si="257"/>
        <v>0</v>
      </c>
      <c r="BY783" s="35">
        <f t="shared" ca="1" si="257"/>
        <v>0</v>
      </c>
      <c r="BZ783" s="35">
        <f t="shared" ca="1" si="257"/>
        <v>0</v>
      </c>
      <c r="CA783" s="35">
        <f t="shared" ca="1" si="257"/>
        <v>0</v>
      </c>
      <c r="CB783" s="35">
        <f t="shared" ca="1" si="257"/>
        <v>0</v>
      </c>
      <c r="CC783" s="35">
        <f t="shared" ca="1" si="257"/>
        <v>0</v>
      </c>
      <c r="CD783" s="35">
        <f t="shared" ca="1" si="257"/>
        <v>0</v>
      </c>
      <c r="CE783" s="35">
        <f t="shared" ca="1" si="257"/>
        <v>0</v>
      </c>
      <c r="CF783" s="35">
        <f t="shared" ca="1" si="247"/>
        <v>0</v>
      </c>
      <c r="CG783" s="35">
        <f t="shared" ca="1" si="247"/>
        <v>0</v>
      </c>
      <c r="CH783" s="35">
        <f t="shared" ca="1" si="247"/>
        <v>0</v>
      </c>
      <c r="CI783" s="35">
        <f t="shared" ca="1" si="247"/>
        <v>0</v>
      </c>
      <c r="CJ783" s="35">
        <f t="shared" ca="1" si="247"/>
        <v>0</v>
      </c>
      <c r="CK783" s="35">
        <f t="shared" ca="1" si="247"/>
        <v>0</v>
      </c>
      <c r="CL783" s="35">
        <f t="shared" ca="1" si="247"/>
        <v>0</v>
      </c>
      <c r="CM783" s="35">
        <f t="shared" ca="1" si="247"/>
        <v>0</v>
      </c>
      <c r="CN783" s="35">
        <f t="shared" ca="1" si="252"/>
        <v>0</v>
      </c>
      <c r="CO783" s="35">
        <f t="shared" ca="1" si="252"/>
        <v>0</v>
      </c>
      <c r="CP783" s="35">
        <f t="shared" ca="1" si="252"/>
        <v>0</v>
      </c>
      <c r="CQ783" s="35">
        <f t="shared" ca="1" si="252"/>
        <v>0</v>
      </c>
      <c r="CR783" s="35">
        <f t="shared" ca="1" si="252"/>
        <v>0</v>
      </c>
      <c r="CS783" s="35">
        <f t="shared" ca="1" si="252"/>
        <v>0</v>
      </c>
      <c r="CT783" s="35">
        <f t="shared" ca="1" si="252"/>
        <v>0</v>
      </c>
      <c r="CU783" s="35">
        <f t="shared" ca="1" si="252"/>
        <v>0</v>
      </c>
      <c r="CV783" s="35">
        <f t="shared" ca="1" si="252"/>
        <v>0</v>
      </c>
      <c r="CW783" s="38">
        <f t="shared" ca="1" si="249"/>
        <v>0</v>
      </c>
      <c r="CX783" s="38">
        <f t="shared" ca="1" si="246"/>
        <v>0</v>
      </c>
      <c r="CY783" s="38">
        <f t="shared" ca="1" si="246"/>
        <v>0</v>
      </c>
      <c r="CZ783" s="39">
        <f t="shared" ca="1" si="246"/>
        <v>0</v>
      </c>
      <c r="DA783" s="35"/>
    </row>
    <row r="784" spans="4:105" x14ac:dyDescent="0.3">
      <c r="D784" s="19"/>
      <c r="E784" s="19"/>
      <c r="F784" s="21"/>
      <c r="G784" s="21"/>
      <c r="H784" s="21"/>
      <c r="I784" s="19"/>
      <c r="J784" s="19"/>
      <c r="K784" s="21"/>
      <c r="L784" s="21"/>
      <c r="M784" s="22"/>
      <c r="N784" s="22"/>
      <c r="O784" s="19"/>
      <c r="P784" s="21"/>
      <c r="Q784" s="62" t="str">
        <f>'Cutting Rules'!AD784</f>
        <v>0------------</v>
      </c>
      <c r="R784" s="23"/>
      <c r="S784" s="24"/>
      <c r="T784" s="78" t="s">
        <v>547</v>
      </c>
      <c r="U784" s="19"/>
      <c r="V784" s="25"/>
      <c r="W784" s="26"/>
      <c r="X784" s="27"/>
      <c r="Y784" s="47"/>
      <c r="Z784" s="121" t="str">
        <f>IFERROR(VLOOKUP(E784,[1]route!$E$3:$BL$10005,59,0),"")&amp;IFERROR(VLOOKUP(E784,[1]route!$E$3:$BL$10005,60,0),"")</f>
        <v/>
      </c>
      <c r="AA784" s="28">
        <f t="shared" si="254"/>
        <v>0</v>
      </c>
      <c r="AB784" s="77">
        <f t="shared" si="255"/>
        <v>0</v>
      </c>
      <c r="AC784" s="4">
        <f t="shared" si="253"/>
        <v>1</v>
      </c>
      <c r="AD784" s="29">
        <v>0</v>
      </c>
      <c r="AE784" s="30">
        <f ca="1">SUMIF([1]route!$E$3:$E$10005,E784,[1]!Table1[1])</f>
        <v>0</v>
      </c>
      <c r="AF784" s="30">
        <f ca="1">SUMIF([1]route!$E$3:$E$10005,E784,[1]!Table1[2])</f>
        <v>0</v>
      </c>
      <c r="AG784" s="30">
        <f ca="1">SUMIF([1]route!$E$3:$E$10005,E784,[1]!Table1[3])</f>
        <v>0</v>
      </c>
      <c r="AH784" s="30">
        <f ca="1">SUMIF([1]route!$E$3:$E$10005,E784,[1]!Table1[4])</f>
        <v>0</v>
      </c>
      <c r="AI784" s="30">
        <f ca="1">SUMIF([1]route!$E$3:$E$10005,E784,[1]!Table1[5])</f>
        <v>0</v>
      </c>
      <c r="AJ784" s="30">
        <f ca="1">SUMIF([1]route!$E$3:$E$10005,E784,[1]!Table1[6])</f>
        <v>0</v>
      </c>
      <c r="AK784" s="30">
        <f ca="1">SUMIF([1]route!$E$3:$E$10005,E784,[1]!Table1[7])</f>
        <v>0</v>
      </c>
      <c r="AL784" s="30">
        <f ca="1">SUMIF([1]route!$E$3:$E$10005,E784,[1]!Table1[8])</f>
        <v>0</v>
      </c>
      <c r="AM784" s="30">
        <f ca="1">SUMIF([1]route!$E$3:$E$10005,E784,[1]!Table1[9])</f>
        <v>0</v>
      </c>
      <c r="AN784" s="30">
        <f ca="1">SUMIF([1]route!$E$3:$E$10005,E784,[1]!Table1[10])</f>
        <v>0</v>
      </c>
      <c r="AO784" s="30">
        <f ca="1">SUMIF([1]route!$E$3:$E$10005,E784,[1]!Table1[11])</f>
        <v>0</v>
      </c>
      <c r="AP784" s="30">
        <f ca="1">SUMIF([1]route!$E$3:$E$10005,E784,[1]!Table1[12])</f>
        <v>0</v>
      </c>
      <c r="AQ784" s="30">
        <f ca="1">SUMIF([1]route!$E$3:$E$10005,E784,[1]!Table1[13])</f>
        <v>0</v>
      </c>
      <c r="AR784" s="30">
        <f ca="1">SUMIF([1]route!$E$3:$E$10005,E784,[1]!Table1[14])</f>
        <v>0</v>
      </c>
      <c r="AS784" s="30">
        <f ca="1">SUMIF([1]route!$E$3:$E$10005,E784,[1]!Table1[15])</f>
        <v>0</v>
      </c>
      <c r="AT784" s="30">
        <f ca="1">SUMIF([1]route!$E$3:$E$10005,E784,[1]!Table1[16])</f>
        <v>0</v>
      </c>
      <c r="AU784" s="30">
        <f ca="1">SUMIF([1]route!$E$3:$E$10005,E784,[1]!Table1[17])</f>
        <v>0</v>
      </c>
      <c r="AV784" s="30">
        <f ca="1">SUMIF([1]route!$E$3:$E$10005,E784,[1]!Table1[18])</f>
        <v>0</v>
      </c>
      <c r="AW784" s="30">
        <f ca="1">SUMIF([1]route!$E$3:$E$10005,E784,[1]!Table1[19])</f>
        <v>0</v>
      </c>
      <c r="AX784" s="30">
        <f ca="1">SUMIF([1]route!$E$3:$E$10005,E784,[1]!Table1[20])</f>
        <v>0</v>
      </c>
      <c r="AY784" s="30">
        <f ca="1">SUMIF([1]route!$E$3:$E$10005,E784,[1]!Table1[21])</f>
        <v>0</v>
      </c>
      <c r="AZ784" s="30">
        <f ca="1">SUMIF([1]route!$E$3:$E$10005,E784,[1]!Table1[22])</f>
        <v>0</v>
      </c>
      <c r="BA784" s="30">
        <f ca="1">SUMIF([1]route!$E$3:$E$10005,E784,[1]!Table1[23])</f>
        <v>0</v>
      </c>
      <c r="BB784" s="30">
        <f ca="1">SUMIF([1]route!$E$3:$E$10005,E784,[1]!Table1[24])</f>
        <v>0</v>
      </c>
      <c r="BC784" s="30">
        <f ca="1">SUMIF([1]route!$E$3:$E$10005,E784,[1]!Table1[25])</f>
        <v>0</v>
      </c>
      <c r="BD784" s="30">
        <f ca="1">SUMIF([1]route!$E$3:$E$10005,E784,[1]!Table1[26])</f>
        <v>0</v>
      </c>
      <c r="BE784" s="30">
        <f ca="1">SUMIF([1]route!$E$3:$E$10005,E784,[1]!Table1[27])</f>
        <v>0</v>
      </c>
      <c r="BF784" s="30">
        <f ca="1">SUMIF([1]route!$E$3:$E$10005,E784,[1]!Table1[28])</f>
        <v>0</v>
      </c>
      <c r="BG784" s="30">
        <f ca="1">SUMIF([1]route!$E$3:$E$10005,E784,[1]!Table1[29])</f>
        <v>0</v>
      </c>
      <c r="BH784" s="30">
        <f ca="1">SUMIF([1]route!$E$3:$E$10005,E784,[1]!Table1[30])</f>
        <v>0</v>
      </c>
      <c r="BI784" s="30">
        <f ca="1">SUMIF([1]route!$E$3:$E$10005,E784,[1]!Table1[31])</f>
        <v>0</v>
      </c>
      <c r="BJ784" s="30">
        <f ca="1">SUMIF([1]route!$E$3:$E$10005,E784,[1]!Table1[Remain PO])</f>
        <v>0</v>
      </c>
      <c r="BK784" s="31">
        <f ca="1">SUMIF([1]route!$E$3:$E$10005,E784,[1]!Table1[N+1])</f>
        <v>0</v>
      </c>
      <c r="BL784" s="31">
        <f ca="1">SUMIF([1]route!$E$3:$E$10005,E784,[1]!Table1[N+2])</f>
        <v>0</v>
      </c>
      <c r="BM784" s="31">
        <f ca="1">SUMIF([1]route!$E$3:$E$10005,E784,[1]!Table1[N+3])</f>
        <v>0</v>
      </c>
      <c r="BN784" s="32">
        <f ca="1">SUMIF([1]route!$E$3:$E$10005,E784,[1]!Table1[N+4])</f>
        <v>0</v>
      </c>
      <c r="BP784" s="37">
        <f t="shared" si="256"/>
        <v>0</v>
      </c>
      <c r="BQ784" s="35">
        <f t="shared" ca="1" si="257"/>
        <v>0</v>
      </c>
      <c r="BR784" s="35">
        <f t="shared" ca="1" si="257"/>
        <v>0</v>
      </c>
      <c r="BS784" s="35">
        <f t="shared" ca="1" si="257"/>
        <v>0</v>
      </c>
      <c r="BT784" s="35">
        <f t="shared" ca="1" si="257"/>
        <v>0</v>
      </c>
      <c r="BU784" s="35">
        <f t="shared" ca="1" si="257"/>
        <v>0</v>
      </c>
      <c r="BV784" s="35">
        <f t="shared" ca="1" si="257"/>
        <v>0</v>
      </c>
      <c r="BW784" s="35">
        <f t="shared" ca="1" si="257"/>
        <v>0</v>
      </c>
      <c r="BX784" s="35">
        <f t="shared" ca="1" si="257"/>
        <v>0</v>
      </c>
      <c r="BY784" s="35">
        <f t="shared" ca="1" si="257"/>
        <v>0</v>
      </c>
      <c r="BZ784" s="35">
        <f t="shared" ca="1" si="257"/>
        <v>0</v>
      </c>
      <c r="CA784" s="35">
        <f t="shared" ca="1" si="257"/>
        <v>0</v>
      </c>
      <c r="CB784" s="35">
        <f t="shared" ca="1" si="257"/>
        <v>0</v>
      </c>
      <c r="CC784" s="35">
        <f t="shared" ca="1" si="257"/>
        <v>0</v>
      </c>
      <c r="CD784" s="35">
        <f t="shared" ca="1" si="257"/>
        <v>0</v>
      </c>
      <c r="CE784" s="35">
        <f t="shared" ca="1" si="257"/>
        <v>0</v>
      </c>
      <c r="CF784" s="35">
        <f t="shared" ca="1" si="247"/>
        <v>0</v>
      </c>
      <c r="CG784" s="35">
        <f t="shared" ca="1" si="247"/>
        <v>0</v>
      </c>
      <c r="CH784" s="35">
        <f t="shared" ca="1" si="247"/>
        <v>0</v>
      </c>
      <c r="CI784" s="35">
        <f t="shared" ca="1" si="247"/>
        <v>0</v>
      </c>
      <c r="CJ784" s="35">
        <f t="shared" ca="1" si="247"/>
        <v>0</v>
      </c>
      <c r="CK784" s="35">
        <f t="shared" ca="1" si="247"/>
        <v>0</v>
      </c>
      <c r="CL784" s="35">
        <f t="shared" ca="1" si="247"/>
        <v>0</v>
      </c>
      <c r="CM784" s="35">
        <f t="shared" ca="1" si="247"/>
        <v>0</v>
      </c>
      <c r="CN784" s="35">
        <f t="shared" ca="1" si="252"/>
        <v>0</v>
      </c>
      <c r="CO784" s="35">
        <f t="shared" ca="1" si="252"/>
        <v>0</v>
      </c>
      <c r="CP784" s="35">
        <f t="shared" ca="1" si="252"/>
        <v>0</v>
      </c>
      <c r="CQ784" s="35">
        <f t="shared" ca="1" si="252"/>
        <v>0</v>
      </c>
      <c r="CR784" s="35">
        <f t="shared" ca="1" si="252"/>
        <v>0</v>
      </c>
      <c r="CS784" s="35">
        <f t="shared" ca="1" si="252"/>
        <v>0</v>
      </c>
      <c r="CT784" s="35">
        <f t="shared" ca="1" si="252"/>
        <v>0</v>
      </c>
      <c r="CU784" s="35">
        <f t="shared" ca="1" si="252"/>
        <v>0</v>
      </c>
      <c r="CV784" s="35">
        <f t="shared" ca="1" si="252"/>
        <v>0</v>
      </c>
      <c r="CW784" s="38">
        <f t="shared" ca="1" si="249"/>
        <v>0</v>
      </c>
      <c r="CX784" s="38">
        <f t="shared" ca="1" si="246"/>
        <v>0</v>
      </c>
      <c r="CY784" s="38">
        <f t="shared" ca="1" si="246"/>
        <v>0</v>
      </c>
      <c r="CZ784" s="39">
        <f t="shared" ca="1" si="246"/>
        <v>0</v>
      </c>
      <c r="DA784" s="35"/>
    </row>
    <row r="785" spans="4:105" x14ac:dyDescent="0.3">
      <c r="D785" s="19"/>
      <c r="E785" s="19"/>
      <c r="F785" s="21"/>
      <c r="G785" s="21"/>
      <c r="H785" s="21"/>
      <c r="I785" s="19"/>
      <c r="J785" s="19"/>
      <c r="K785" s="21"/>
      <c r="L785" s="21"/>
      <c r="M785" s="22"/>
      <c r="N785" s="22"/>
      <c r="O785" s="19"/>
      <c r="P785" s="21"/>
      <c r="Q785" s="62" t="str">
        <f>'Cutting Rules'!AD785</f>
        <v>0------------</v>
      </c>
      <c r="R785" s="23"/>
      <c r="S785" s="24"/>
      <c r="T785" s="78" t="s">
        <v>547</v>
      </c>
      <c r="U785" s="19"/>
      <c r="V785" s="25"/>
      <c r="W785" s="26"/>
      <c r="X785" s="27"/>
      <c r="Y785" s="47"/>
      <c r="Z785" s="121" t="str">
        <f>IFERROR(VLOOKUP(E785,[1]route!$E$3:$BL$10005,59,0),"")&amp;IFERROR(VLOOKUP(E785,[1]route!$E$3:$BL$10005,60,0),"")</f>
        <v/>
      </c>
      <c r="AA785" s="28">
        <f t="shared" si="254"/>
        <v>0</v>
      </c>
      <c r="AB785" s="77">
        <f t="shared" si="255"/>
        <v>0</v>
      </c>
      <c r="AC785" s="4">
        <f t="shared" si="253"/>
        <v>1</v>
      </c>
      <c r="AD785" s="29">
        <v>0</v>
      </c>
      <c r="AE785" s="30">
        <f ca="1">SUMIF([1]route!$E$3:$E$10005,E785,[1]!Table1[1])</f>
        <v>0</v>
      </c>
      <c r="AF785" s="30">
        <f ca="1">SUMIF([1]route!$E$3:$E$10005,E785,[1]!Table1[2])</f>
        <v>0</v>
      </c>
      <c r="AG785" s="30">
        <f ca="1">SUMIF([1]route!$E$3:$E$10005,E785,[1]!Table1[3])</f>
        <v>0</v>
      </c>
      <c r="AH785" s="30">
        <f ca="1">SUMIF([1]route!$E$3:$E$10005,E785,[1]!Table1[4])</f>
        <v>0</v>
      </c>
      <c r="AI785" s="30">
        <f ca="1">SUMIF([1]route!$E$3:$E$10005,E785,[1]!Table1[5])</f>
        <v>0</v>
      </c>
      <c r="AJ785" s="30">
        <f ca="1">SUMIF([1]route!$E$3:$E$10005,E785,[1]!Table1[6])</f>
        <v>0</v>
      </c>
      <c r="AK785" s="30">
        <f ca="1">SUMIF([1]route!$E$3:$E$10005,E785,[1]!Table1[7])</f>
        <v>0</v>
      </c>
      <c r="AL785" s="30">
        <f ca="1">SUMIF([1]route!$E$3:$E$10005,E785,[1]!Table1[8])</f>
        <v>0</v>
      </c>
      <c r="AM785" s="30">
        <f ca="1">SUMIF([1]route!$E$3:$E$10005,E785,[1]!Table1[9])</f>
        <v>0</v>
      </c>
      <c r="AN785" s="30">
        <f ca="1">SUMIF([1]route!$E$3:$E$10005,E785,[1]!Table1[10])</f>
        <v>0</v>
      </c>
      <c r="AO785" s="30">
        <f ca="1">SUMIF([1]route!$E$3:$E$10005,E785,[1]!Table1[11])</f>
        <v>0</v>
      </c>
      <c r="AP785" s="30">
        <f ca="1">SUMIF([1]route!$E$3:$E$10005,E785,[1]!Table1[12])</f>
        <v>0</v>
      </c>
      <c r="AQ785" s="30">
        <f ca="1">SUMIF([1]route!$E$3:$E$10005,E785,[1]!Table1[13])</f>
        <v>0</v>
      </c>
      <c r="AR785" s="30">
        <f ca="1">SUMIF([1]route!$E$3:$E$10005,E785,[1]!Table1[14])</f>
        <v>0</v>
      </c>
      <c r="AS785" s="30">
        <f ca="1">SUMIF([1]route!$E$3:$E$10005,E785,[1]!Table1[15])</f>
        <v>0</v>
      </c>
      <c r="AT785" s="30">
        <f ca="1">SUMIF([1]route!$E$3:$E$10005,E785,[1]!Table1[16])</f>
        <v>0</v>
      </c>
      <c r="AU785" s="30">
        <f ca="1">SUMIF([1]route!$E$3:$E$10005,E785,[1]!Table1[17])</f>
        <v>0</v>
      </c>
      <c r="AV785" s="30">
        <f ca="1">SUMIF([1]route!$E$3:$E$10005,E785,[1]!Table1[18])</f>
        <v>0</v>
      </c>
      <c r="AW785" s="30">
        <f ca="1">SUMIF([1]route!$E$3:$E$10005,E785,[1]!Table1[19])</f>
        <v>0</v>
      </c>
      <c r="AX785" s="30">
        <f ca="1">SUMIF([1]route!$E$3:$E$10005,E785,[1]!Table1[20])</f>
        <v>0</v>
      </c>
      <c r="AY785" s="30">
        <f ca="1">SUMIF([1]route!$E$3:$E$10005,E785,[1]!Table1[21])</f>
        <v>0</v>
      </c>
      <c r="AZ785" s="30">
        <f ca="1">SUMIF([1]route!$E$3:$E$10005,E785,[1]!Table1[22])</f>
        <v>0</v>
      </c>
      <c r="BA785" s="30">
        <f ca="1">SUMIF([1]route!$E$3:$E$10005,E785,[1]!Table1[23])</f>
        <v>0</v>
      </c>
      <c r="BB785" s="30">
        <f ca="1">SUMIF([1]route!$E$3:$E$10005,E785,[1]!Table1[24])</f>
        <v>0</v>
      </c>
      <c r="BC785" s="30">
        <f ca="1">SUMIF([1]route!$E$3:$E$10005,E785,[1]!Table1[25])</f>
        <v>0</v>
      </c>
      <c r="BD785" s="30">
        <f ca="1">SUMIF([1]route!$E$3:$E$10005,E785,[1]!Table1[26])</f>
        <v>0</v>
      </c>
      <c r="BE785" s="30">
        <f ca="1">SUMIF([1]route!$E$3:$E$10005,E785,[1]!Table1[27])</f>
        <v>0</v>
      </c>
      <c r="BF785" s="30">
        <f ca="1">SUMIF([1]route!$E$3:$E$10005,E785,[1]!Table1[28])</f>
        <v>0</v>
      </c>
      <c r="BG785" s="30">
        <f ca="1">SUMIF([1]route!$E$3:$E$10005,E785,[1]!Table1[29])</f>
        <v>0</v>
      </c>
      <c r="BH785" s="30">
        <f ca="1">SUMIF([1]route!$E$3:$E$10005,E785,[1]!Table1[30])</f>
        <v>0</v>
      </c>
      <c r="BI785" s="30">
        <f ca="1">SUMIF([1]route!$E$3:$E$10005,E785,[1]!Table1[31])</f>
        <v>0</v>
      </c>
      <c r="BJ785" s="30">
        <f ca="1">SUMIF([1]route!$E$3:$E$10005,E785,[1]!Table1[Remain PO])</f>
        <v>0</v>
      </c>
      <c r="BK785" s="31">
        <f ca="1">SUMIF([1]route!$E$3:$E$10005,E785,[1]!Table1[N+1])</f>
        <v>0</v>
      </c>
      <c r="BL785" s="31">
        <f ca="1">SUMIF([1]route!$E$3:$E$10005,E785,[1]!Table1[N+2])</f>
        <v>0</v>
      </c>
      <c r="BM785" s="31">
        <f ca="1">SUMIF([1]route!$E$3:$E$10005,E785,[1]!Table1[N+3])</f>
        <v>0</v>
      </c>
      <c r="BN785" s="32">
        <f ca="1">SUMIF([1]route!$E$3:$E$10005,E785,[1]!Table1[N+4])</f>
        <v>0</v>
      </c>
      <c r="BP785" s="37">
        <f t="shared" si="256"/>
        <v>0</v>
      </c>
      <c r="BQ785" s="35">
        <f t="shared" ca="1" si="257"/>
        <v>0</v>
      </c>
      <c r="BR785" s="35">
        <f t="shared" ca="1" si="257"/>
        <v>0</v>
      </c>
      <c r="BS785" s="35">
        <f t="shared" ca="1" si="257"/>
        <v>0</v>
      </c>
      <c r="BT785" s="35">
        <f t="shared" ca="1" si="257"/>
        <v>0</v>
      </c>
      <c r="BU785" s="35">
        <f t="shared" ca="1" si="257"/>
        <v>0</v>
      </c>
      <c r="BV785" s="35">
        <f t="shared" ca="1" si="257"/>
        <v>0</v>
      </c>
      <c r="BW785" s="35">
        <f t="shared" ca="1" si="257"/>
        <v>0</v>
      </c>
      <c r="BX785" s="35">
        <f t="shared" ca="1" si="257"/>
        <v>0</v>
      </c>
      <c r="BY785" s="35">
        <f t="shared" ca="1" si="257"/>
        <v>0</v>
      </c>
      <c r="BZ785" s="35">
        <f t="shared" ca="1" si="257"/>
        <v>0</v>
      </c>
      <c r="CA785" s="35">
        <f t="shared" ca="1" si="257"/>
        <v>0</v>
      </c>
      <c r="CB785" s="35">
        <f t="shared" ca="1" si="257"/>
        <v>0</v>
      </c>
      <c r="CC785" s="35">
        <f t="shared" ca="1" si="257"/>
        <v>0</v>
      </c>
      <c r="CD785" s="35">
        <f t="shared" ca="1" si="257"/>
        <v>0</v>
      </c>
      <c r="CE785" s="35">
        <f t="shared" ca="1" si="257"/>
        <v>0</v>
      </c>
      <c r="CF785" s="35">
        <f t="shared" ca="1" si="247"/>
        <v>0</v>
      </c>
      <c r="CG785" s="35">
        <f t="shared" ca="1" si="247"/>
        <v>0</v>
      </c>
      <c r="CH785" s="35">
        <f t="shared" ca="1" si="247"/>
        <v>0</v>
      </c>
      <c r="CI785" s="35">
        <f t="shared" ca="1" si="247"/>
        <v>0</v>
      </c>
      <c r="CJ785" s="35">
        <f t="shared" ca="1" si="247"/>
        <v>0</v>
      </c>
      <c r="CK785" s="35">
        <f t="shared" ca="1" si="247"/>
        <v>0</v>
      </c>
      <c r="CL785" s="35">
        <f t="shared" ca="1" si="247"/>
        <v>0</v>
      </c>
      <c r="CM785" s="35">
        <f t="shared" ca="1" si="247"/>
        <v>0</v>
      </c>
      <c r="CN785" s="35">
        <f t="shared" ca="1" si="252"/>
        <v>0</v>
      </c>
      <c r="CO785" s="35">
        <f t="shared" ca="1" si="252"/>
        <v>0</v>
      </c>
      <c r="CP785" s="35">
        <f t="shared" ca="1" si="252"/>
        <v>0</v>
      </c>
      <c r="CQ785" s="35">
        <f t="shared" ca="1" si="252"/>
        <v>0</v>
      </c>
      <c r="CR785" s="35">
        <f t="shared" ca="1" si="252"/>
        <v>0</v>
      </c>
      <c r="CS785" s="35">
        <f t="shared" ca="1" si="252"/>
        <v>0</v>
      </c>
      <c r="CT785" s="35">
        <f t="shared" ca="1" si="252"/>
        <v>0</v>
      </c>
      <c r="CU785" s="35">
        <f t="shared" ca="1" si="252"/>
        <v>0</v>
      </c>
      <c r="CV785" s="35">
        <f t="shared" ca="1" si="252"/>
        <v>0</v>
      </c>
      <c r="CW785" s="38">
        <f t="shared" ca="1" si="249"/>
        <v>0</v>
      </c>
      <c r="CX785" s="38">
        <f t="shared" ca="1" si="246"/>
        <v>0</v>
      </c>
      <c r="CY785" s="38">
        <f t="shared" ca="1" si="246"/>
        <v>0</v>
      </c>
      <c r="CZ785" s="39">
        <f t="shared" ca="1" si="246"/>
        <v>0</v>
      </c>
      <c r="DA785" s="35"/>
    </row>
    <row r="786" spans="4:105" x14ac:dyDescent="0.3">
      <c r="D786" s="19"/>
      <c r="E786" s="19"/>
      <c r="F786" s="21"/>
      <c r="G786" s="21"/>
      <c r="H786" s="21"/>
      <c r="I786" s="19"/>
      <c r="J786" s="19"/>
      <c r="K786" s="21"/>
      <c r="L786" s="21"/>
      <c r="M786" s="22"/>
      <c r="N786" s="22"/>
      <c r="O786" s="19"/>
      <c r="P786" s="21"/>
      <c r="Q786" s="62" t="str">
        <f>'Cutting Rules'!AD786</f>
        <v>0------------</v>
      </c>
      <c r="R786" s="23"/>
      <c r="S786" s="24"/>
      <c r="T786" s="78" t="s">
        <v>547</v>
      </c>
      <c r="U786" s="19"/>
      <c r="V786" s="25"/>
      <c r="W786" s="26"/>
      <c r="X786" s="27"/>
      <c r="Y786" s="47"/>
      <c r="Z786" s="121" t="str">
        <f>IFERROR(VLOOKUP(E786,[1]route!$E$3:$BL$10005,59,0),"")&amp;IFERROR(VLOOKUP(E786,[1]route!$E$3:$BL$10005,60,0),"")</f>
        <v/>
      </c>
      <c r="AA786" s="28">
        <f t="shared" si="254"/>
        <v>0</v>
      </c>
      <c r="AB786" s="77">
        <f t="shared" si="255"/>
        <v>0</v>
      </c>
      <c r="AC786" s="4">
        <f t="shared" si="253"/>
        <v>1</v>
      </c>
      <c r="AD786" s="29">
        <v>0</v>
      </c>
      <c r="AE786" s="30">
        <f ca="1">SUMIF([1]route!$E$3:$E$10005,E786,[1]!Table1[1])</f>
        <v>0</v>
      </c>
      <c r="AF786" s="30">
        <f ca="1">SUMIF([1]route!$E$3:$E$10005,E786,[1]!Table1[2])</f>
        <v>0</v>
      </c>
      <c r="AG786" s="30">
        <f ca="1">SUMIF([1]route!$E$3:$E$10005,E786,[1]!Table1[3])</f>
        <v>0</v>
      </c>
      <c r="AH786" s="30">
        <f ca="1">SUMIF([1]route!$E$3:$E$10005,E786,[1]!Table1[4])</f>
        <v>0</v>
      </c>
      <c r="AI786" s="30">
        <f ca="1">SUMIF([1]route!$E$3:$E$10005,E786,[1]!Table1[5])</f>
        <v>0</v>
      </c>
      <c r="AJ786" s="30">
        <f ca="1">SUMIF([1]route!$E$3:$E$10005,E786,[1]!Table1[6])</f>
        <v>0</v>
      </c>
      <c r="AK786" s="30">
        <f ca="1">SUMIF([1]route!$E$3:$E$10005,E786,[1]!Table1[7])</f>
        <v>0</v>
      </c>
      <c r="AL786" s="30">
        <f ca="1">SUMIF([1]route!$E$3:$E$10005,E786,[1]!Table1[8])</f>
        <v>0</v>
      </c>
      <c r="AM786" s="30">
        <f ca="1">SUMIF([1]route!$E$3:$E$10005,E786,[1]!Table1[9])</f>
        <v>0</v>
      </c>
      <c r="AN786" s="30">
        <f ca="1">SUMIF([1]route!$E$3:$E$10005,E786,[1]!Table1[10])</f>
        <v>0</v>
      </c>
      <c r="AO786" s="30">
        <f ca="1">SUMIF([1]route!$E$3:$E$10005,E786,[1]!Table1[11])</f>
        <v>0</v>
      </c>
      <c r="AP786" s="30">
        <f ca="1">SUMIF([1]route!$E$3:$E$10005,E786,[1]!Table1[12])</f>
        <v>0</v>
      </c>
      <c r="AQ786" s="30">
        <f ca="1">SUMIF([1]route!$E$3:$E$10005,E786,[1]!Table1[13])</f>
        <v>0</v>
      </c>
      <c r="AR786" s="30">
        <f ca="1">SUMIF([1]route!$E$3:$E$10005,E786,[1]!Table1[14])</f>
        <v>0</v>
      </c>
      <c r="AS786" s="30">
        <f ca="1">SUMIF([1]route!$E$3:$E$10005,E786,[1]!Table1[15])</f>
        <v>0</v>
      </c>
      <c r="AT786" s="30">
        <f ca="1">SUMIF([1]route!$E$3:$E$10005,E786,[1]!Table1[16])</f>
        <v>0</v>
      </c>
      <c r="AU786" s="30">
        <f ca="1">SUMIF([1]route!$E$3:$E$10005,E786,[1]!Table1[17])</f>
        <v>0</v>
      </c>
      <c r="AV786" s="30">
        <f ca="1">SUMIF([1]route!$E$3:$E$10005,E786,[1]!Table1[18])</f>
        <v>0</v>
      </c>
      <c r="AW786" s="30">
        <f ca="1">SUMIF([1]route!$E$3:$E$10005,E786,[1]!Table1[19])</f>
        <v>0</v>
      </c>
      <c r="AX786" s="30">
        <f ca="1">SUMIF([1]route!$E$3:$E$10005,E786,[1]!Table1[20])</f>
        <v>0</v>
      </c>
      <c r="AY786" s="30">
        <f ca="1">SUMIF([1]route!$E$3:$E$10005,E786,[1]!Table1[21])</f>
        <v>0</v>
      </c>
      <c r="AZ786" s="30">
        <f ca="1">SUMIF([1]route!$E$3:$E$10005,E786,[1]!Table1[22])</f>
        <v>0</v>
      </c>
      <c r="BA786" s="30">
        <f ca="1">SUMIF([1]route!$E$3:$E$10005,E786,[1]!Table1[23])</f>
        <v>0</v>
      </c>
      <c r="BB786" s="30">
        <f ca="1">SUMIF([1]route!$E$3:$E$10005,E786,[1]!Table1[24])</f>
        <v>0</v>
      </c>
      <c r="BC786" s="30">
        <f ca="1">SUMIF([1]route!$E$3:$E$10005,E786,[1]!Table1[25])</f>
        <v>0</v>
      </c>
      <c r="BD786" s="30">
        <f ca="1">SUMIF([1]route!$E$3:$E$10005,E786,[1]!Table1[26])</f>
        <v>0</v>
      </c>
      <c r="BE786" s="30">
        <f ca="1">SUMIF([1]route!$E$3:$E$10005,E786,[1]!Table1[27])</f>
        <v>0</v>
      </c>
      <c r="BF786" s="30">
        <f ca="1">SUMIF([1]route!$E$3:$E$10005,E786,[1]!Table1[28])</f>
        <v>0</v>
      </c>
      <c r="BG786" s="30">
        <f ca="1">SUMIF([1]route!$E$3:$E$10005,E786,[1]!Table1[29])</f>
        <v>0</v>
      </c>
      <c r="BH786" s="30">
        <f ca="1">SUMIF([1]route!$E$3:$E$10005,E786,[1]!Table1[30])</f>
        <v>0</v>
      </c>
      <c r="BI786" s="30">
        <f ca="1">SUMIF([1]route!$E$3:$E$10005,E786,[1]!Table1[31])</f>
        <v>0</v>
      </c>
      <c r="BJ786" s="30">
        <f ca="1">SUMIF([1]route!$E$3:$E$10005,E786,[1]!Table1[Remain PO])</f>
        <v>0</v>
      </c>
      <c r="BK786" s="31">
        <f ca="1">SUMIF([1]route!$E$3:$E$10005,E786,[1]!Table1[N+1])</f>
        <v>0</v>
      </c>
      <c r="BL786" s="31">
        <f ca="1">SUMIF([1]route!$E$3:$E$10005,E786,[1]!Table1[N+2])</f>
        <v>0</v>
      </c>
      <c r="BM786" s="31">
        <f ca="1">SUMIF([1]route!$E$3:$E$10005,E786,[1]!Table1[N+3])</f>
        <v>0</v>
      </c>
      <c r="BN786" s="32">
        <f ca="1">SUMIF([1]route!$E$3:$E$10005,E786,[1]!Table1[N+4])</f>
        <v>0</v>
      </c>
      <c r="BP786" s="37">
        <f t="shared" si="256"/>
        <v>0</v>
      </c>
      <c r="BQ786" s="35">
        <f t="shared" ca="1" si="257"/>
        <v>0</v>
      </c>
      <c r="BR786" s="35">
        <f t="shared" ca="1" si="257"/>
        <v>0</v>
      </c>
      <c r="BS786" s="35">
        <f t="shared" ca="1" si="257"/>
        <v>0</v>
      </c>
      <c r="BT786" s="35">
        <f t="shared" ca="1" si="257"/>
        <v>0</v>
      </c>
      <c r="BU786" s="35">
        <f t="shared" ca="1" si="257"/>
        <v>0</v>
      </c>
      <c r="BV786" s="35">
        <f t="shared" ca="1" si="257"/>
        <v>0</v>
      </c>
      <c r="BW786" s="35">
        <f t="shared" ca="1" si="257"/>
        <v>0</v>
      </c>
      <c r="BX786" s="35">
        <f t="shared" ca="1" si="257"/>
        <v>0</v>
      </c>
      <c r="BY786" s="35">
        <f t="shared" ca="1" si="257"/>
        <v>0</v>
      </c>
      <c r="BZ786" s="35">
        <f t="shared" ca="1" si="257"/>
        <v>0</v>
      </c>
      <c r="CA786" s="35">
        <f t="shared" ca="1" si="257"/>
        <v>0</v>
      </c>
      <c r="CB786" s="35">
        <f t="shared" ca="1" si="257"/>
        <v>0</v>
      </c>
      <c r="CC786" s="35">
        <f t="shared" ca="1" si="257"/>
        <v>0</v>
      </c>
      <c r="CD786" s="35">
        <f t="shared" ca="1" si="257"/>
        <v>0</v>
      </c>
      <c r="CE786" s="35">
        <f t="shared" ca="1" si="257"/>
        <v>0</v>
      </c>
      <c r="CF786" s="35">
        <f t="shared" ca="1" si="247"/>
        <v>0</v>
      </c>
      <c r="CG786" s="35">
        <f t="shared" ca="1" si="247"/>
        <v>0</v>
      </c>
      <c r="CH786" s="35">
        <f t="shared" ca="1" si="247"/>
        <v>0</v>
      </c>
      <c r="CI786" s="35">
        <f t="shared" ca="1" si="247"/>
        <v>0</v>
      </c>
      <c r="CJ786" s="35">
        <f t="shared" ca="1" si="247"/>
        <v>0</v>
      </c>
      <c r="CK786" s="35">
        <f t="shared" ca="1" si="247"/>
        <v>0</v>
      </c>
      <c r="CL786" s="35">
        <f t="shared" ca="1" si="247"/>
        <v>0</v>
      </c>
      <c r="CM786" s="35">
        <f t="shared" ca="1" si="247"/>
        <v>0</v>
      </c>
      <c r="CN786" s="35">
        <f t="shared" ca="1" si="252"/>
        <v>0</v>
      </c>
      <c r="CO786" s="35">
        <f t="shared" ca="1" si="252"/>
        <v>0</v>
      </c>
      <c r="CP786" s="35">
        <f t="shared" ca="1" si="252"/>
        <v>0</v>
      </c>
      <c r="CQ786" s="35">
        <f t="shared" ca="1" si="252"/>
        <v>0</v>
      </c>
      <c r="CR786" s="35">
        <f t="shared" ca="1" si="252"/>
        <v>0</v>
      </c>
      <c r="CS786" s="35">
        <f t="shared" ca="1" si="252"/>
        <v>0</v>
      </c>
      <c r="CT786" s="35">
        <f t="shared" ca="1" si="252"/>
        <v>0</v>
      </c>
      <c r="CU786" s="35">
        <f t="shared" ca="1" si="252"/>
        <v>0</v>
      </c>
      <c r="CV786" s="35">
        <f t="shared" ca="1" si="252"/>
        <v>0</v>
      </c>
      <c r="CW786" s="38">
        <f t="shared" ca="1" si="249"/>
        <v>0</v>
      </c>
      <c r="CX786" s="38">
        <f t="shared" ca="1" si="246"/>
        <v>0</v>
      </c>
      <c r="CY786" s="38">
        <f t="shared" ca="1" si="246"/>
        <v>0</v>
      </c>
      <c r="CZ786" s="39">
        <f t="shared" ca="1" si="246"/>
        <v>0</v>
      </c>
      <c r="DA786" s="35"/>
    </row>
    <row r="787" spans="4:105" x14ac:dyDescent="0.3">
      <c r="D787" s="19"/>
      <c r="E787" s="19"/>
      <c r="F787" s="21"/>
      <c r="G787" s="21"/>
      <c r="H787" s="21"/>
      <c r="I787" s="19"/>
      <c r="J787" s="19"/>
      <c r="K787" s="21"/>
      <c r="L787" s="21"/>
      <c r="M787" s="22"/>
      <c r="N787" s="22"/>
      <c r="O787" s="19"/>
      <c r="P787" s="21"/>
      <c r="Q787" s="62" t="str">
        <f>'Cutting Rules'!AD787</f>
        <v>0------------</v>
      </c>
      <c r="R787" s="23"/>
      <c r="S787" s="24"/>
      <c r="T787" s="78" t="s">
        <v>547</v>
      </c>
      <c r="U787" s="19"/>
      <c r="V787" s="25"/>
      <c r="W787" s="26"/>
      <c r="X787" s="27"/>
      <c r="Y787" s="47"/>
      <c r="Z787" s="121" t="str">
        <f>IFERROR(VLOOKUP(E787,[1]route!$E$3:$BL$10005,59,0),"")&amp;IFERROR(VLOOKUP(E787,[1]route!$E$3:$BL$10005,60,0),"")</f>
        <v/>
      </c>
      <c r="AA787" s="28">
        <f t="shared" si="254"/>
        <v>0</v>
      </c>
      <c r="AB787" s="77">
        <f t="shared" si="255"/>
        <v>0</v>
      </c>
      <c r="AC787" s="4">
        <f t="shared" si="253"/>
        <v>1</v>
      </c>
      <c r="AD787" s="29">
        <v>0</v>
      </c>
      <c r="AE787" s="30">
        <f ca="1">SUMIF([1]route!$E$3:$E$10005,E787,[1]!Table1[1])</f>
        <v>0</v>
      </c>
      <c r="AF787" s="30">
        <f ca="1">SUMIF([1]route!$E$3:$E$10005,E787,[1]!Table1[2])</f>
        <v>0</v>
      </c>
      <c r="AG787" s="30">
        <f ca="1">SUMIF([1]route!$E$3:$E$10005,E787,[1]!Table1[3])</f>
        <v>0</v>
      </c>
      <c r="AH787" s="30">
        <f ca="1">SUMIF([1]route!$E$3:$E$10005,E787,[1]!Table1[4])</f>
        <v>0</v>
      </c>
      <c r="AI787" s="30">
        <f ca="1">SUMIF([1]route!$E$3:$E$10005,E787,[1]!Table1[5])</f>
        <v>0</v>
      </c>
      <c r="AJ787" s="30">
        <f ca="1">SUMIF([1]route!$E$3:$E$10005,E787,[1]!Table1[6])</f>
        <v>0</v>
      </c>
      <c r="AK787" s="30">
        <f ca="1">SUMIF([1]route!$E$3:$E$10005,E787,[1]!Table1[7])</f>
        <v>0</v>
      </c>
      <c r="AL787" s="30">
        <f ca="1">SUMIF([1]route!$E$3:$E$10005,E787,[1]!Table1[8])</f>
        <v>0</v>
      </c>
      <c r="AM787" s="30">
        <f ca="1">SUMIF([1]route!$E$3:$E$10005,E787,[1]!Table1[9])</f>
        <v>0</v>
      </c>
      <c r="AN787" s="30">
        <f ca="1">SUMIF([1]route!$E$3:$E$10005,E787,[1]!Table1[10])</f>
        <v>0</v>
      </c>
      <c r="AO787" s="30">
        <f ca="1">SUMIF([1]route!$E$3:$E$10005,E787,[1]!Table1[11])</f>
        <v>0</v>
      </c>
      <c r="AP787" s="30">
        <f ca="1">SUMIF([1]route!$E$3:$E$10005,E787,[1]!Table1[12])</f>
        <v>0</v>
      </c>
      <c r="AQ787" s="30">
        <f ca="1">SUMIF([1]route!$E$3:$E$10005,E787,[1]!Table1[13])</f>
        <v>0</v>
      </c>
      <c r="AR787" s="30">
        <f ca="1">SUMIF([1]route!$E$3:$E$10005,E787,[1]!Table1[14])</f>
        <v>0</v>
      </c>
      <c r="AS787" s="30">
        <f ca="1">SUMIF([1]route!$E$3:$E$10005,E787,[1]!Table1[15])</f>
        <v>0</v>
      </c>
      <c r="AT787" s="30">
        <f ca="1">SUMIF([1]route!$E$3:$E$10005,E787,[1]!Table1[16])</f>
        <v>0</v>
      </c>
      <c r="AU787" s="30">
        <f ca="1">SUMIF([1]route!$E$3:$E$10005,E787,[1]!Table1[17])</f>
        <v>0</v>
      </c>
      <c r="AV787" s="30">
        <f ca="1">SUMIF([1]route!$E$3:$E$10005,E787,[1]!Table1[18])</f>
        <v>0</v>
      </c>
      <c r="AW787" s="30">
        <f ca="1">SUMIF([1]route!$E$3:$E$10005,E787,[1]!Table1[19])</f>
        <v>0</v>
      </c>
      <c r="AX787" s="30">
        <f ca="1">SUMIF([1]route!$E$3:$E$10005,E787,[1]!Table1[20])</f>
        <v>0</v>
      </c>
      <c r="AY787" s="30">
        <f ca="1">SUMIF([1]route!$E$3:$E$10005,E787,[1]!Table1[21])</f>
        <v>0</v>
      </c>
      <c r="AZ787" s="30">
        <f ca="1">SUMIF([1]route!$E$3:$E$10005,E787,[1]!Table1[22])</f>
        <v>0</v>
      </c>
      <c r="BA787" s="30">
        <f ca="1">SUMIF([1]route!$E$3:$E$10005,E787,[1]!Table1[23])</f>
        <v>0</v>
      </c>
      <c r="BB787" s="30">
        <f ca="1">SUMIF([1]route!$E$3:$E$10005,E787,[1]!Table1[24])</f>
        <v>0</v>
      </c>
      <c r="BC787" s="30">
        <f ca="1">SUMIF([1]route!$E$3:$E$10005,E787,[1]!Table1[25])</f>
        <v>0</v>
      </c>
      <c r="BD787" s="30">
        <f ca="1">SUMIF([1]route!$E$3:$E$10005,E787,[1]!Table1[26])</f>
        <v>0</v>
      </c>
      <c r="BE787" s="30">
        <f ca="1">SUMIF([1]route!$E$3:$E$10005,E787,[1]!Table1[27])</f>
        <v>0</v>
      </c>
      <c r="BF787" s="30">
        <f ca="1">SUMIF([1]route!$E$3:$E$10005,E787,[1]!Table1[28])</f>
        <v>0</v>
      </c>
      <c r="BG787" s="30">
        <f ca="1">SUMIF([1]route!$E$3:$E$10005,E787,[1]!Table1[29])</f>
        <v>0</v>
      </c>
      <c r="BH787" s="30">
        <f ca="1">SUMIF([1]route!$E$3:$E$10005,E787,[1]!Table1[30])</f>
        <v>0</v>
      </c>
      <c r="BI787" s="30">
        <f ca="1">SUMIF([1]route!$E$3:$E$10005,E787,[1]!Table1[31])</f>
        <v>0</v>
      </c>
      <c r="BJ787" s="30">
        <f ca="1">SUMIF([1]route!$E$3:$E$10005,E787,[1]!Table1[Remain PO])</f>
        <v>0</v>
      </c>
      <c r="BK787" s="31">
        <f ca="1">SUMIF([1]route!$E$3:$E$10005,E787,[1]!Table1[N+1])</f>
        <v>0</v>
      </c>
      <c r="BL787" s="31">
        <f ca="1">SUMIF([1]route!$E$3:$E$10005,E787,[1]!Table1[N+2])</f>
        <v>0</v>
      </c>
      <c r="BM787" s="31">
        <f ca="1">SUMIF([1]route!$E$3:$E$10005,E787,[1]!Table1[N+3])</f>
        <v>0</v>
      </c>
      <c r="BN787" s="32">
        <f ca="1">SUMIF([1]route!$E$3:$E$10005,E787,[1]!Table1[N+4])</f>
        <v>0</v>
      </c>
      <c r="BP787" s="37">
        <f t="shared" si="256"/>
        <v>0</v>
      </c>
      <c r="BQ787" s="35">
        <f t="shared" ca="1" si="257"/>
        <v>0</v>
      </c>
      <c r="BR787" s="35">
        <f t="shared" ca="1" si="257"/>
        <v>0</v>
      </c>
      <c r="BS787" s="35">
        <f t="shared" ca="1" si="257"/>
        <v>0</v>
      </c>
      <c r="BT787" s="35">
        <f t="shared" ca="1" si="257"/>
        <v>0</v>
      </c>
      <c r="BU787" s="35">
        <f t="shared" ca="1" si="257"/>
        <v>0</v>
      </c>
      <c r="BV787" s="35">
        <f t="shared" ca="1" si="257"/>
        <v>0</v>
      </c>
      <c r="BW787" s="35">
        <f t="shared" ca="1" si="257"/>
        <v>0</v>
      </c>
      <c r="BX787" s="35">
        <f t="shared" ca="1" si="257"/>
        <v>0</v>
      </c>
      <c r="BY787" s="35">
        <f t="shared" ca="1" si="257"/>
        <v>0</v>
      </c>
      <c r="BZ787" s="35">
        <f t="shared" ca="1" si="257"/>
        <v>0</v>
      </c>
      <c r="CA787" s="35">
        <f t="shared" ca="1" si="257"/>
        <v>0</v>
      </c>
      <c r="CB787" s="35">
        <f t="shared" ca="1" si="257"/>
        <v>0</v>
      </c>
      <c r="CC787" s="35">
        <f t="shared" ca="1" si="257"/>
        <v>0</v>
      </c>
      <c r="CD787" s="35">
        <f t="shared" ca="1" si="257"/>
        <v>0</v>
      </c>
      <c r="CE787" s="35">
        <f t="shared" ca="1" si="257"/>
        <v>0</v>
      </c>
      <c r="CF787" s="35">
        <f t="shared" ca="1" si="247"/>
        <v>0</v>
      </c>
      <c r="CG787" s="35">
        <f t="shared" ca="1" si="247"/>
        <v>0</v>
      </c>
      <c r="CH787" s="35">
        <f t="shared" ca="1" si="247"/>
        <v>0</v>
      </c>
      <c r="CI787" s="35">
        <f t="shared" ca="1" si="247"/>
        <v>0</v>
      </c>
      <c r="CJ787" s="35">
        <f t="shared" ca="1" si="247"/>
        <v>0</v>
      </c>
      <c r="CK787" s="35">
        <f t="shared" ca="1" si="247"/>
        <v>0</v>
      </c>
      <c r="CL787" s="35">
        <f t="shared" ca="1" si="247"/>
        <v>0</v>
      </c>
      <c r="CM787" s="35">
        <f t="shared" ca="1" si="247"/>
        <v>0</v>
      </c>
      <c r="CN787" s="35">
        <f t="shared" ca="1" si="252"/>
        <v>0</v>
      </c>
      <c r="CO787" s="35">
        <f t="shared" ca="1" si="252"/>
        <v>0</v>
      </c>
      <c r="CP787" s="35">
        <f t="shared" ca="1" si="252"/>
        <v>0</v>
      </c>
      <c r="CQ787" s="35">
        <f t="shared" ca="1" si="252"/>
        <v>0</v>
      </c>
      <c r="CR787" s="35">
        <f t="shared" ca="1" si="252"/>
        <v>0</v>
      </c>
      <c r="CS787" s="35">
        <f t="shared" ca="1" si="252"/>
        <v>0</v>
      </c>
      <c r="CT787" s="35">
        <f t="shared" ca="1" si="252"/>
        <v>0</v>
      </c>
      <c r="CU787" s="35">
        <f t="shared" ca="1" si="252"/>
        <v>0</v>
      </c>
      <c r="CV787" s="35">
        <f t="shared" ca="1" si="252"/>
        <v>0</v>
      </c>
      <c r="CW787" s="38">
        <f t="shared" ca="1" si="249"/>
        <v>0</v>
      </c>
      <c r="CX787" s="38">
        <f t="shared" ca="1" si="246"/>
        <v>0</v>
      </c>
      <c r="CY787" s="38">
        <f t="shared" ca="1" si="246"/>
        <v>0</v>
      </c>
      <c r="CZ787" s="39">
        <f t="shared" ca="1" si="246"/>
        <v>0</v>
      </c>
      <c r="DA787" s="35"/>
    </row>
    <row r="788" spans="4:105" x14ac:dyDescent="0.3">
      <c r="D788" s="19"/>
      <c r="E788" s="19"/>
      <c r="F788" s="21"/>
      <c r="G788" s="21"/>
      <c r="H788" s="21"/>
      <c r="I788" s="19"/>
      <c r="J788" s="19"/>
      <c r="K788" s="21"/>
      <c r="L788" s="21"/>
      <c r="M788" s="22"/>
      <c r="N788" s="22"/>
      <c r="O788" s="19"/>
      <c r="P788" s="21"/>
      <c r="Q788" s="62" t="str">
        <f>'Cutting Rules'!AD788</f>
        <v>0------------</v>
      </c>
      <c r="R788" s="23"/>
      <c r="S788" s="24"/>
      <c r="T788" s="78" t="s">
        <v>547</v>
      </c>
      <c r="U788" s="19"/>
      <c r="V788" s="25"/>
      <c r="W788" s="26"/>
      <c r="X788" s="27"/>
      <c r="Y788" s="47"/>
      <c r="Z788" s="121" t="str">
        <f>IFERROR(VLOOKUP(E788,[1]route!$E$3:$BL$10005,59,0),"")&amp;IFERROR(VLOOKUP(E788,[1]route!$E$3:$BL$10005,60,0),"")</f>
        <v/>
      </c>
      <c r="AA788" s="28">
        <f t="shared" si="254"/>
        <v>0</v>
      </c>
      <c r="AB788" s="77">
        <f t="shared" si="255"/>
        <v>0</v>
      </c>
      <c r="AC788" s="4">
        <f t="shared" si="253"/>
        <v>1</v>
      </c>
      <c r="AD788" s="29">
        <v>0</v>
      </c>
      <c r="AE788" s="30">
        <f ca="1">SUMIF([1]route!$E$3:$E$10005,E788,[1]!Table1[1])</f>
        <v>0</v>
      </c>
      <c r="AF788" s="30">
        <f ca="1">SUMIF([1]route!$E$3:$E$10005,E788,[1]!Table1[2])</f>
        <v>0</v>
      </c>
      <c r="AG788" s="30">
        <f ca="1">SUMIF([1]route!$E$3:$E$10005,E788,[1]!Table1[3])</f>
        <v>0</v>
      </c>
      <c r="AH788" s="30">
        <f ca="1">SUMIF([1]route!$E$3:$E$10005,E788,[1]!Table1[4])</f>
        <v>0</v>
      </c>
      <c r="AI788" s="30">
        <f ca="1">SUMIF([1]route!$E$3:$E$10005,E788,[1]!Table1[5])</f>
        <v>0</v>
      </c>
      <c r="AJ788" s="30">
        <f ca="1">SUMIF([1]route!$E$3:$E$10005,E788,[1]!Table1[6])</f>
        <v>0</v>
      </c>
      <c r="AK788" s="30">
        <f ca="1">SUMIF([1]route!$E$3:$E$10005,E788,[1]!Table1[7])</f>
        <v>0</v>
      </c>
      <c r="AL788" s="30">
        <f ca="1">SUMIF([1]route!$E$3:$E$10005,E788,[1]!Table1[8])</f>
        <v>0</v>
      </c>
      <c r="AM788" s="30">
        <f ca="1">SUMIF([1]route!$E$3:$E$10005,E788,[1]!Table1[9])</f>
        <v>0</v>
      </c>
      <c r="AN788" s="30">
        <f ca="1">SUMIF([1]route!$E$3:$E$10005,E788,[1]!Table1[10])</f>
        <v>0</v>
      </c>
      <c r="AO788" s="30">
        <f ca="1">SUMIF([1]route!$E$3:$E$10005,E788,[1]!Table1[11])</f>
        <v>0</v>
      </c>
      <c r="AP788" s="30">
        <f ca="1">SUMIF([1]route!$E$3:$E$10005,E788,[1]!Table1[12])</f>
        <v>0</v>
      </c>
      <c r="AQ788" s="30">
        <f ca="1">SUMIF([1]route!$E$3:$E$10005,E788,[1]!Table1[13])</f>
        <v>0</v>
      </c>
      <c r="AR788" s="30">
        <f ca="1">SUMIF([1]route!$E$3:$E$10005,E788,[1]!Table1[14])</f>
        <v>0</v>
      </c>
      <c r="AS788" s="30">
        <f ca="1">SUMIF([1]route!$E$3:$E$10005,E788,[1]!Table1[15])</f>
        <v>0</v>
      </c>
      <c r="AT788" s="30">
        <f ca="1">SUMIF([1]route!$E$3:$E$10005,E788,[1]!Table1[16])</f>
        <v>0</v>
      </c>
      <c r="AU788" s="30">
        <f ca="1">SUMIF([1]route!$E$3:$E$10005,E788,[1]!Table1[17])</f>
        <v>0</v>
      </c>
      <c r="AV788" s="30">
        <f ca="1">SUMIF([1]route!$E$3:$E$10005,E788,[1]!Table1[18])</f>
        <v>0</v>
      </c>
      <c r="AW788" s="30">
        <f ca="1">SUMIF([1]route!$E$3:$E$10005,E788,[1]!Table1[19])</f>
        <v>0</v>
      </c>
      <c r="AX788" s="30">
        <f ca="1">SUMIF([1]route!$E$3:$E$10005,E788,[1]!Table1[20])</f>
        <v>0</v>
      </c>
      <c r="AY788" s="30">
        <f ca="1">SUMIF([1]route!$E$3:$E$10005,E788,[1]!Table1[21])</f>
        <v>0</v>
      </c>
      <c r="AZ788" s="30">
        <f ca="1">SUMIF([1]route!$E$3:$E$10005,E788,[1]!Table1[22])</f>
        <v>0</v>
      </c>
      <c r="BA788" s="30">
        <f ca="1">SUMIF([1]route!$E$3:$E$10005,E788,[1]!Table1[23])</f>
        <v>0</v>
      </c>
      <c r="BB788" s="30">
        <f ca="1">SUMIF([1]route!$E$3:$E$10005,E788,[1]!Table1[24])</f>
        <v>0</v>
      </c>
      <c r="BC788" s="30">
        <f ca="1">SUMIF([1]route!$E$3:$E$10005,E788,[1]!Table1[25])</f>
        <v>0</v>
      </c>
      <c r="BD788" s="30">
        <f ca="1">SUMIF([1]route!$E$3:$E$10005,E788,[1]!Table1[26])</f>
        <v>0</v>
      </c>
      <c r="BE788" s="30">
        <f ca="1">SUMIF([1]route!$E$3:$E$10005,E788,[1]!Table1[27])</f>
        <v>0</v>
      </c>
      <c r="BF788" s="30">
        <f ca="1">SUMIF([1]route!$E$3:$E$10005,E788,[1]!Table1[28])</f>
        <v>0</v>
      </c>
      <c r="BG788" s="30">
        <f ca="1">SUMIF([1]route!$E$3:$E$10005,E788,[1]!Table1[29])</f>
        <v>0</v>
      </c>
      <c r="BH788" s="30">
        <f ca="1">SUMIF([1]route!$E$3:$E$10005,E788,[1]!Table1[30])</f>
        <v>0</v>
      </c>
      <c r="BI788" s="30">
        <f ca="1">SUMIF([1]route!$E$3:$E$10005,E788,[1]!Table1[31])</f>
        <v>0</v>
      </c>
      <c r="BJ788" s="30">
        <f ca="1">SUMIF([1]route!$E$3:$E$10005,E788,[1]!Table1[Remain PO])</f>
        <v>0</v>
      </c>
      <c r="BK788" s="31">
        <f ca="1">SUMIF([1]route!$E$3:$E$10005,E788,[1]!Table1[N+1])</f>
        <v>0</v>
      </c>
      <c r="BL788" s="31">
        <f ca="1">SUMIF([1]route!$E$3:$E$10005,E788,[1]!Table1[N+2])</f>
        <v>0</v>
      </c>
      <c r="BM788" s="31">
        <f ca="1">SUMIF([1]route!$E$3:$E$10005,E788,[1]!Table1[N+3])</f>
        <v>0</v>
      </c>
      <c r="BN788" s="32">
        <f ca="1">SUMIF([1]route!$E$3:$E$10005,E788,[1]!Table1[N+4])</f>
        <v>0</v>
      </c>
      <c r="BP788" s="37">
        <f t="shared" si="256"/>
        <v>0</v>
      </c>
      <c r="BQ788" s="35">
        <f t="shared" ca="1" si="257"/>
        <v>0</v>
      </c>
      <c r="BR788" s="35">
        <f t="shared" ca="1" si="257"/>
        <v>0</v>
      </c>
      <c r="BS788" s="35">
        <f t="shared" ca="1" si="257"/>
        <v>0</v>
      </c>
      <c r="BT788" s="35">
        <f t="shared" ca="1" si="257"/>
        <v>0</v>
      </c>
      <c r="BU788" s="35">
        <f t="shared" ca="1" si="257"/>
        <v>0</v>
      </c>
      <c r="BV788" s="35">
        <f t="shared" ca="1" si="257"/>
        <v>0</v>
      </c>
      <c r="BW788" s="35">
        <f t="shared" ca="1" si="257"/>
        <v>0</v>
      </c>
      <c r="BX788" s="35">
        <f t="shared" ca="1" si="257"/>
        <v>0</v>
      </c>
      <c r="BY788" s="35">
        <f t="shared" ca="1" si="257"/>
        <v>0</v>
      </c>
      <c r="BZ788" s="35">
        <f t="shared" ca="1" si="257"/>
        <v>0</v>
      </c>
      <c r="CA788" s="35">
        <f t="shared" ca="1" si="257"/>
        <v>0</v>
      </c>
      <c r="CB788" s="35">
        <f t="shared" ca="1" si="257"/>
        <v>0</v>
      </c>
      <c r="CC788" s="35">
        <f t="shared" ca="1" si="257"/>
        <v>0</v>
      </c>
      <c r="CD788" s="35">
        <f t="shared" ca="1" si="257"/>
        <v>0</v>
      </c>
      <c r="CE788" s="35">
        <f t="shared" ca="1" si="257"/>
        <v>0</v>
      </c>
      <c r="CF788" s="35">
        <f t="shared" ca="1" si="247"/>
        <v>0</v>
      </c>
      <c r="CG788" s="35">
        <f t="shared" ca="1" si="247"/>
        <v>0</v>
      </c>
      <c r="CH788" s="35">
        <f t="shared" ca="1" si="247"/>
        <v>0</v>
      </c>
      <c r="CI788" s="35">
        <f t="shared" ca="1" si="247"/>
        <v>0</v>
      </c>
      <c r="CJ788" s="35">
        <f t="shared" ca="1" si="247"/>
        <v>0</v>
      </c>
      <c r="CK788" s="35">
        <f t="shared" ca="1" si="247"/>
        <v>0</v>
      </c>
      <c r="CL788" s="35">
        <f t="shared" ca="1" si="247"/>
        <v>0</v>
      </c>
      <c r="CM788" s="35">
        <f t="shared" ca="1" si="247"/>
        <v>0</v>
      </c>
      <c r="CN788" s="35">
        <f t="shared" ca="1" si="252"/>
        <v>0</v>
      </c>
      <c r="CO788" s="35">
        <f t="shared" ca="1" si="252"/>
        <v>0</v>
      </c>
      <c r="CP788" s="35">
        <f t="shared" ca="1" si="252"/>
        <v>0</v>
      </c>
      <c r="CQ788" s="35">
        <f t="shared" ca="1" si="252"/>
        <v>0</v>
      </c>
      <c r="CR788" s="35">
        <f t="shared" ca="1" si="252"/>
        <v>0</v>
      </c>
      <c r="CS788" s="35">
        <f t="shared" ca="1" si="252"/>
        <v>0</v>
      </c>
      <c r="CT788" s="35">
        <f t="shared" ca="1" si="252"/>
        <v>0</v>
      </c>
      <c r="CU788" s="35">
        <f t="shared" ca="1" si="252"/>
        <v>0</v>
      </c>
      <c r="CV788" s="35">
        <f t="shared" ca="1" si="252"/>
        <v>0</v>
      </c>
      <c r="CW788" s="38">
        <f t="shared" ca="1" si="249"/>
        <v>0</v>
      </c>
      <c r="CX788" s="38">
        <f t="shared" ca="1" si="246"/>
        <v>0</v>
      </c>
      <c r="CY788" s="38">
        <f t="shared" ca="1" si="246"/>
        <v>0</v>
      </c>
      <c r="CZ788" s="39">
        <f t="shared" ca="1" si="246"/>
        <v>0</v>
      </c>
      <c r="DA788" s="35"/>
    </row>
    <row r="789" spans="4:105" x14ac:dyDescent="0.3">
      <c r="D789" s="19"/>
      <c r="E789" s="19"/>
      <c r="F789" s="21"/>
      <c r="G789" s="21"/>
      <c r="H789" s="21"/>
      <c r="I789" s="19"/>
      <c r="J789" s="19"/>
      <c r="K789" s="21"/>
      <c r="L789" s="21"/>
      <c r="M789" s="22"/>
      <c r="N789" s="22"/>
      <c r="O789" s="19"/>
      <c r="P789" s="21"/>
      <c r="Q789" s="62" t="str">
        <f>'Cutting Rules'!AD789</f>
        <v>0------------</v>
      </c>
      <c r="R789" s="23"/>
      <c r="S789" s="24"/>
      <c r="T789" s="78" t="s">
        <v>547</v>
      </c>
      <c r="U789" s="19"/>
      <c r="V789" s="25"/>
      <c r="W789" s="26"/>
      <c r="X789" s="27"/>
      <c r="Y789" s="47"/>
      <c r="Z789" s="121" t="str">
        <f>IFERROR(VLOOKUP(E789,[1]route!$E$3:$BL$10005,59,0),"")&amp;IFERROR(VLOOKUP(E789,[1]route!$E$3:$BL$10005,60,0),"")</f>
        <v/>
      </c>
      <c r="AA789" s="28">
        <f t="shared" si="254"/>
        <v>0</v>
      </c>
      <c r="AB789" s="77">
        <f t="shared" si="255"/>
        <v>0</v>
      </c>
      <c r="AC789" s="4">
        <f t="shared" si="253"/>
        <v>1</v>
      </c>
      <c r="AD789" s="29">
        <v>0</v>
      </c>
      <c r="AE789" s="30">
        <f ca="1">SUMIF([1]route!$E$3:$E$10005,E789,[1]!Table1[1])</f>
        <v>0</v>
      </c>
      <c r="AF789" s="30">
        <f ca="1">SUMIF([1]route!$E$3:$E$10005,E789,[1]!Table1[2])</f>
        <v>0</v>
      </c>
      <c r="AG789" s="30">
        <f ca="1">SUMIF([1]route!$E$3:$E$10005,E789,[1]!Table1[3])</f>
        <v>0</v>
      </c>
      <c r="AH789" s="30">
        <f ca="1">SUMIF([1]route!$E$3:$E$10005,E789,[1]!Table1[4])</f>
        <v>0</v>
      </c>
      <c r="AI789" s="30">
        <f ca="1">SUMIF([1]route!$E$3:$E$10005,E789,[1]!Table1[5])</f>
        <v>0</v>
      </c>
      <c r="AJ789" s="30">
        <f ca="1">SUMIF([1]route!$E$3:$E$10005,E789,[1]!Table1[6])</f>
        <v>0</v>
      </c>
      <c r="AK789" s="30">
        <f ca="1">SUMIF([1]route!$E$3:$E$10005,E789,[1]!Table1[7])</f>
        <v>0</v>
      </c>
      <c r="AL789" s="30">
        <f ca="1">SUMIF([1]route!$E$3:$E$10005,E789,[1]!Table1[8])</f>
        <v>0</v>
      </c>
      <c r="AM789" s="30">
        <f ca="1">SUMIF([1]route!$E$3:$E$10005,E789,[1]!Table1[9])</f>
        <v>0</v>
      </c>
      <c r="AN789" s="30">
        <f ca="1">SUMIF([1]route!$E$3:$E$10005,E789,[1]!Table1[10])</f>
        <v>0</v>
      </c>
      <c r="AO789" s="30">
        <f ca="1">SUMIF([1]route!$E$3:$E$10005,E789,[1]!Table1[11])</f>
        <v>0</v>
      </c>
      <c r="AP789" s="30">
        <f ca="1">SUMIF([1]route!$E$3:$E$10005,E789,[1]!Table1[12])</f>
        <v>0</v>
      </c>
      <c r="AQ789" s="30">
        <f ca="1">SUMIF([1]route!$E$3:$E$10005,E789,[1]!Table1[13])</f>
        <v>0</v>
      </c>
      <c r="AR789" s="30">
        <f ca="1">SUMIF([1]route!$E$3:$E$10005,E789,[1]!Table1[14])</f>
        <v>0</v>
      </c>
      <c r="AS789" s="30">
        <f ca="1">SUMIF([1]route!$E$3:$E$10005,E789,[1]!Table1[15])</f>
        <v>0</v>
      </c>
      <c r="AT789" s="30">
        <f ca="1">SUMIF([1]route!$E$3:$E$10005,E789,[1]!Table1[16])</f>
        <v>0</v>
      </c>
      <c r="AU789" s="30">
        <f ca="1">SUMIF([1]route!$E$3:$E$10005,E789,[1]!Table1[17])</f>
        <v>0</v>
      </c>
      <c r="AV789" s="30">
        <f ca="1">SUMIF([1]route!$E$3:$E$10005,E789,[1]!Table1[18])</f>
        <v>0</v>
      </c>
      <c r="AW789" s="30">
        <f ca="1">SUMIF([1]route!$E$3:$E$10005,E789,[1]!Table1[19])</f>
        <v>0</v>
      </c>
      <c r="AX789" s="30">
        <f ca="1">SUMIF([1]route!$E$3:$E$10005,E789,[1]!Table1[20])</f>
        <v>0</v>
      </c>
      <c r="AY789" s="30">
        <f ca="1">SUMIF([1]route!$E$3:$E$10005,E789,[1]!Table1[21])</f>
        <v>0</v>
      </c>
      <c r="AZ789" s="30">
        <f ca="1">SUMIF([1]route!$E$3:$E$10005,E789,[1]!Table1[22])</f>
        <v>0</v>
      </c>
      <c r="BA789" s="30">
        <f ca="1">SUMIF([1]route!$E$3:$E$10005,E789,[1]!Table1[23])</f>
        <v>0</v>
      </c>
      <c r="BB789" s="30">
        <f ca="1">SUMIF([1]route!$E$3:$E$10005,E789,[1]!Table1[24])</f>
        <v>0</v>
      </c>
      <c r="BC789" s="30">
        <f ca="1">SUMIF([1]route!$E$3:$E$10005,E789,[1]!Table1[25])</f>
        <v>0</v>
      </c>
      <c r="BD789" s="30">
        <f ca="1">SUMIF([1]route!$E$3:$E$10005,E789,[1]!Table1[26])</f>
        <v>0</v>
      </c>
      <c r="BE789" s="30">
        <f ca="1">SUMIF([1]route!$E$3:$E$10005,E789,[1]!Table1[27])</f>
        <v>0</v>
      </c>
      <c r="BF789" s="30">
        <f ca="1">SUMIF([1]route!$E$3:$E$10005,E789,[1]!Table1[28])</f>
        <v>0</v>
      </c>
      <c r="BG789" s="30">
        <f ca="1">SUMIF([1]route!$E$3:$E$10005,E789,[1]!Table1[29])</f>
        <v>0</v>
      </c>
      <c r="BH789" s="30">
        <f ca="1">SUMIF([1]route!$E$3:$E$10005,E789,[1]!Table1[30])</f>
        <v>0</v>
      </c>
      <c r="BI789" s="30">
        <f ca="1">SUMIF([1]route!$E$3:$E$10005,E789,[1]!Table1[31])</f>
        <v>0</v>
      </c>
      <c r="BJ789" s="30">
        <f ca="1">SUMIF([1]route!$E$3:$E$10005,E789,[1]!Table1[Remain PO])</f>
        <v>0</v>
      </c>
      <c r="BK789" s="31">
        <f ca="1">SUMIF([1]route!$E$3:$E$10005,E789,[1]!Table1[N+1])</f>
        <v>0</v>
      </c>
      <c r="BL789" s="31">
        <f ca="1">SUMIF([1]route!$E$3:$E$10005,E789,[1]!Table1[N+2])</f>
        <v>0</v>
      </c>
      <c r="BM789" s="31">
        <f ca="1">SUMIF([1]route!$E$3:$E$10005,E789,[1]!Table1[N+3])</f>
        <v>0</v>
      </c>
      <c r="BN789" s="32">
        <f ca="1">SUMIF([1]route!$E$3:$E$10005,E789,[1]!Table1[N+4])</f>
        <v>0</v>
      </c>
      <c r="BP789" s="37">
        <f t="shared" si="256"/>
        <v>0</v>
      </c>
      <c r="BQ789" s="35">
        <f t="shared" ca="1" si="257"/>
        <v>0</v>
      </c>
      <c r="BR789" s="35">
        <f t="shared" ca="1" si="257"/>
        <v>0</v>
      </c>
      <c r="BS789" s="35">
        <f t="shared" ca="1" si="257"/>
        <v>0</v>
      </c>
      <c r="BT789" s="35">
        <f t="shared" ca="1" si="257"/>
        <v>0</v>
      </c>
      <c r="BU789" s="35">
        <f t="shared" ca="1" si="257"/>
        <v>0</v>
      </c>
      <c r="BV789" s="35">
        <f t="shared" ca="1" si="257"/>
        <v>0</v>
      </c>
      <c r="BW789" s="35">
        <f t="shared" ca="1" si="257"/>
        <v>0</v>
      </c>
      <c r="BX789" s="35">
        <f t="shared" ca="1" si="257"/>
        <v>0</v>
      </c>
      <c r="BY789" s="35">
        <f t="shared" ca="1" si="257"/>
        <v>0</v>
      </c>
      <c r="BZ789" s="35">
        <f t="shared" ca="1" si="257"/>
        <v>0</v>
      </c>
      <c r="CA789" s="35">
        <f t="shared" ca="1" si="257"/>
        <v>0</v>
      </c>
      <c r="CB789" s="35">
        <f t="shared" ca="1" si="257"/>
        <v>0</v>
      </c>
      <c r="CC789" s="35">
        <f t="shared" ca="1" si="257"/>
        <v>0</v>
      </c>
      <c r="CD789" s="35">
        <f t="shared" ca="1" si="257"/>
        <v>0</v>
      </c>
      <c r="CE789" s="35">
        <f t="shared" ca="1" si="257"/>
        <v>0</v>
      </c>
      <c r="CF789" s="35">
        <f t="shared" ca="1" si="247"/>
        <v>0</v>
      </c>
      <c r="CG789" s="35">
        <f t="shared" ca="1" si="247"/>
        <v>0</v>
      </c>
      <c r="CH789" s="35">
        <f t="shared" ca="1" si="247"/>
        <v>0</v>
      </c>
      <c r="CI789" s="35">
        <f t="shared" ca="1" si="247"/>
        <v>0</v>
      </c>
      <c r="CJ789" s="35">
        <f t="shared" ca="1" si="247"/>
        <v>0</v>
      </c>
      <c r="CK789" s="35">
        <f t="shared" ca="1" si="247"/>
        <v>0</v>
      </c>
      <c r="CL789" s="35">
        <f t="shared" ca="1" si="247"/>
        <v>0</v>
      </c>
      <c r="CM789" s="35">
        <f t="shared" ca="1" si="247"/>
        <v>0</v>
      </c>
      <c r="CN789" s="35">
        <f t="shared" ca="1" si="252"/>
        <v>0</v>
      </c>
      <c r="CO789" s="35">
        <f t="shared" ca="1" si="252"/>
        <v>0</v>
      </c>
      <c r="CP789" s="35">
        <f t="shared" ca="1" si="252"/>
        <v>0</v>
      </c>
      <c r="CQ789" s="35">
        <f t="shared" ca="1" si="252"/>
        <v>0</v>
      </c>
      <c r="CR789" s="35">
        <f t="shared" ca="1" si="252"/>
        <v>0</v>
      </c>
      <c r="CS789" s="35">
        <f t="shared" ca="1" si="252"/>
        <v>0</v>
      </c>
      <c r="CT789" s="35">
        <f t="shared" ca="1" si="252"/>
        <v>0</v>
      </c>
      <c r="CU789" s="35">
        <f t="shared" ca="1" si="252"/>
        <v>0</v>
      </c>
      <c r="CV789" s="35">
        <f t="shared" ca="1" si="252"/>
        <v>0</v>
      </c>
      <c r="CW789" s="38">
        <f t="shared" ca="1" si="249"/>
        <v>0</v>
      </c>
      <c r="CX789" s="38">
        <f t="shared" ca="1" si="246"/>
        <v>0</v>
      </c>
      <c r="CY789" s="38">
        <f t="shared" ca="1" si="246"/>
        <v>0</v>
      </c>
      <c r="CZ789" s="39">
        <f t="shared" ca="1" si="246"/>
        <v>0</v>
      </c>
      <c r="DA789" s="35"/>
    </row>
    <row r="790" spans="4:105" x14ac:dyDescent="0.3">
      <c r="D790" s="19"/>
      <c r="E790" s="19"/>
      <c r="F790" s="21"/>
      <c r="G790" s="21"/>
      <c r="H790" s="21"/>
      <c r="I790" s="19"/>
      <c r="J790" s="19"/>
      <c r="K790" s="21"/>
      <c r="L790" s="21"/>
      <c r="M790" s="22"/>
      <c r="N790" s="22"/>
      <c r="O790" s="19"/>
      <c r="P790" s="21"/>
      <c r="Q790" s="62" t="str">
        <f>'Cutting Rules'!AD790</f>
        <v>0------------</v>
      </c>
      <c r="R790" s="23"/>
      <c r="S790" s="24"/>
      <c r="T790" s="78" t="s">
        <v>547</v>
      </c>
      <c r="U790" s="19"/>
      <c r="V790" s="25"/>
      <c r="W790" s="26"/>
      <c r="X790" s="27"/>
      <c r="Y790" s="47"/>
      <c r="Z790" s="121" t="str">
        <f>IFERROR(VLOOKUP(E790,[1]route!$E$3:$BL$10005,59,0),"")&amp;IFERROR(VLOOKUP(E790,[1]route!$E$3:$BL$10005,60,0),"")</f>
        <v/>
      </c>
      <c r="AA790" s="28">
        <f t="shared" si="254"/>
        <v>0</v>
      </c>
      <c r="AB790" s="77">
        <f t="shared" si="255"/>
        <v>0</v>
      </c>
      <c r="AC790" s="4">
        <f t="shared" si="253"/>
        <v>1</v>
      </c>
      <c r="AD790" s="29">
        <v>0</v>
      </c>
      <c r="AE790" s="30">
        <f ca="1">SUMIF([1]route!$E$3:$E$10005,E790,[1]!Table1[1])</f>
        <v>0</v>
      </c>
      <c r="AF790" s="30">
        <f ca="1">SUMIF([1]route!$E$3:$E$10005,E790,[1]!Table1[2])</f>
        <v>0</v>
      </c>
      <c r="AG790" s="30">
        <f ca="1">SUMIF([1]route!$E$3:$E$10005,E790,[1]!Table1[3])</f>
        <v>0</v>
      </c>
      <c r="AH790" s="30">
        <f ca="1">SUMIF([1]route!$E$3:$E$10005,E790,[1]!Table1[4])</f>
        <v>0</v>
      </c>
      <c r="AI790" s="30">
        <f ca="1">SUMIF([1]route!$E$3:$E$10005,E790,[1]!Table1[5])</f>
        <v>0</v>
      </c>
      <c r="AJ790" s="30">
        <f ca="1">SUMIF([1]route!$E$3:$E$10005,E790,[1]!Table1[6])</f>
        <v>0</v>
      </c>
      <c r="AK790" s="30">
        <f ca="1">SUMIF([1]route!$E$3:$E$10005,E790,[1]!Table1[7])</f>
        <v>0</v>
      </c>
      <c r="AL790" s="30">
        <f ca="1">SUMIF([1]route!$E$3:$E$10005,E790,[1]!Table1[8])</f>
        <v>0</v>
      </c>
      <c r="AM790" s="30">
        <f ca="1">SUMIF([1]route!$E$3:$E$10005,E790,[1]!Table1[9])</f>
        <v>0</v>
      </c>
      <c r="AN790" s="30">
        <f ca="1">SUMIF([1]route!$E$3:$E$10005,E790,[1]!Table1[10])</f>
        <v>0</v>
      </c>
      <c r="AO790" s="30">
        <f ca="1">SUMIF([1]route!$E$3:$E$10005,E790,[1]!Table1[11])</f>
        <v>0</v>
      </c>
      <c r="AP790" s="30">
        <f ca="1">SUMIF([1]route!$E$3:$E$10005,E790,[1]!Table1[12])</f>
        <v>0</v>
      </c>
      <c r="AQ790" s="30">
        <f ca="1">SUMIF([1]route!$E$3:$E$10005,E790,[1]!Table1[13])</f>
        <v>0</v>
      </c>
      <c r="AR790" s="30">
        <f ca="1">SUMIF([1]route!$E$3:$E$10005,E790,[1]!Table1[14])</f>
        <v>0</v>
      </c>
      <c r="AS790" s="30">
        <f ca="1">SUMIF([1]route!$E$3:$E$10005,E790,[1]!Table1[15])</f>
        <v>0</v>
      </c>
      <c r="AT790" s="30">
        <f ca="1">SUMIF([1]route!$E$3:$E$10005,E790,[1]!Table1[16])</f>
        <v>0</v>
      </c>
      <c r="AU790" s="30">
        <f ca="1">SUMIF([1]route!$E$3:$E$10005,E790,[1]!Table1[17])</f>
        <v>0</v>
      </c>
      <c r="AV790" s="30">
        <f ca="1">SUMIF([1]route!$E$3:$E$10005,E790,[1]!Table1[18])</f>
        <v>0</v>
      </c>
      <c r="AW790" s="30">
        <f ca="1">SUMIF([1]route!$E$3:$E$10005,E790,[1]!Table1[19])</f>
        <v>0</v>
      </c>
      <c r="AX790" s="30">
        <f ca="1">SUMIF([1]route!$E$3:$E$10005,E790,[1]!Table1[20])</f>
        <v>0</v>
      </c>
      <c r="AY790" s="30">
        <f ca="1">SUMIF([1]route!$E$3:$E$10005,E790,[1]!Table1[21])</f>
        <v>0</v>
      </c>
      <c r="AZ790" s="30">
        <f ca="1">SUMIF([1]route!$E$3:$E$10005,E790,[1]!Table1[22])</f>
        <v>0</v>
      </c>
      <c r="BA790" s="30">
        <f ca="1">SUMIF([1]route!$E$3:$E$10005,E790,[1]!Table1[23])</f>
        <v>0</v>
      </c>
      <c r="BB790" s="30">
        <f ca="1">SUMIF([1]route!$E$3:$E$10005,E790,[1]!Table1[24])</f>
        <v>0</v>
      </c>
      <c r="BC790" s="30">
        <f ca="1">SUMIF([1]route!$E$3:$E$10005,E790,[1]!Table1[25])</f>
        <v>0</v>
      </c>
      <c r="BD790" s="30">
        <f ca="1">SUMIF([1]route!$E$3:$E$10005,E790,[1]!Table1[26])</f>
        <v>0</v>
      </c>
      <c r="BE790" s="30">
        <f ca="1">SUMIF([1]route!$E$3:$E$10005,E790,[1]!Table1[27])</f>
        <v>0</v>
      </c>
      <c r="BF790" s="30">
        <f ca="1">SUMIF([1]route!$E$3:$E$10005,E790,[1]!Table1[28])</f>
        <v>0</v>
      </c>
      <c r="BG790" s="30">
        <f ca="1">SUMIF([1]route!$E$3:$E$10005,E790,[1]!Table1[29])</f>
        <v>0</v>
      </c>
      <c r="BH790" s="30">
        <f ca="1">SUMIF([1]route!$E$3:$E$10005,E790,[1]!Table1[30])</f>
        <v>0</v>
      </c>
      <c r="BI790" s="30">
        <f ca="1">SUMIF([1]route!$E$3:$E$10005,E790,[1]!Table1[31])</f>
        <v>0</v>
      </c>
      <c r="BJ790" s="30">
        <f ca="1">SUMIF([1]route!$E$3:$E$10005,E790,[1]!Table1[Remain PO])</f>
        <v>0</v>
      </c>
      <c r="BK790" s="31">
        <f ca="1">SUMIF([1]route!$E$3:$E$10005,E790,[1]!Table1[N+1])</f>
        <v>0</v>
      </c>
      <c r="BL790" s="31">
        <f ca="1">SUMIF([1]route!$E$3:$E$10005,E790,[1]!Table1[N+2])</f>
        <v>0</v>
      </c>
      <c r="BM790" s="31">
        <f ca="1">SUMIF([1]route!$E$3:$E$10005,E790,[1]!Table1[N+3])</f>
        <v>0</v>
      </c>
      <c r="BN790" s="32">
        <f ca="1">SUMIF([1]route!$E$3:$E$10005,E790,[1]!Table1[N+4])</f>
        <v>0</v>
      </c>
      <c r="BP790" s="37">
        <f t="shared" si="256"/>
        <v>0</v>
      </c>
      <c r="BQ790" s="35">
        <f t="shared" ref="BQ790:CF806" ca="1" si="258">BP790-AE790</f>
        <v>0</v>
      </c>
      <c r="BR790" s="35">
        <f t="shared" ca="1" si="258"/>
        <v>0</v>
      </c>
      <c r="BS790" s="35">
        <f t="shared" ca="1" si="258"/>
        <v>0</v>
      </c>
      <c r="BT790" s="35">
        <f t="shared" ca="1" si="258"/>
        <v>0</v>
      </c>
      <c r="BU790" s="35">
        <f t="shared" ca="1" si="258"/>
        <v>0</v>
      </c>
      <c r="BV790" s="35">
        <f t="shared" ca="1" si="258"/>
        <v>0</v>
      </c>
      <c r="BW790" s="35">
        <f t="shared" ca="1" si="258"/>
        <v>0</v>
      </c>
      <c r="BX790" s="35">
        <f t="shared" ca="1" si="258"/>
        <v>0</v>
      </c>
      <c r="BY790" s="35">
        <f t="shared" ca="1" si="258"/>
        <v>0</v>
      </c>
      <c r="BZ790" s="35">
        <f t="shared" ca="1" si="258"/>
        <v>0</v>
      </c>
      <c r="CA790" s="35">
        <f t="shared" ca="1" si="258"/>
        <v>0</v>
      </c>
      <c r="CB790" s="35">
        <f t="shared" ca="1" si="258"/>
        <v>0</v>
      </c>
      <c r="CC790" s="35">
        <f t="shared" ca="1" si="258"/>
        <v>0</v>
      </c>
      <c r="CD790" s="35">
        <f t="shared" ca="1" si="258"/>
        <v>0</v>
      </c>
      <c r="CE790" s="35">
        <f t="shared" ca="1" si="258"/>
        <v>0</v>
      </c>
      <c r="CF790" s="35">
        <f t="shared" ca="1" si="247"/>
        <v>0</v>
      </c>
      <c r="CG790" s="35">
        <f t="shared" ca="1" si="247"/>
        <v>0</v>
      </c>
      <c r="CH790" s="35">
        <f t="shared" ca="1" si="247"/>
        <v>0</v>
      </c>
      <c r="CI790" s="35">
        <f t="shared" ca="1" si="247"/>
        <v>0</v>
      </c>
      <c r="CJ790" s="35">
        <f t="shared" ca="1" si="247"/>
        <v>0</v>
      </c>
      <c r="CK790" s="35">
        <f t="shared" ca="1" si="247"/>
        <v>0</v>
      </c>
      <c r="CL790" s="35">
        <f t="shared" ca="1" si="247"/>
        <v>0</v>
      </c>
      <c r="CM790" s="35">
        <f t="shared" ca="1" si="247"/>
        <v>0</v>
      </c>
      <c r="CN790" s="35">
        <f t="shared" ca="1" si="252"/>
        <v>0</v>
      </c>
      <c r="CO790" s="35">
        <f t="shared" ca="1" si="252"/>
        <v>0</v>
      </c>
      <c r="CP790" s="35">
        <f t="shared" ca="1" si="252"/>
        <v>0</v>
      </c>
      <c r="CQ790" s="35">
        <f t="shared" ca="1" si="252"/>
        <v>0</v>
      </c>
      <c r="CR790" s="35">
        <f t="shared" ca="1" si="252"/>
        <v>0</v>
      </c>
      <c r="CS790" s="35">
        <f t="shared" ca="1" si="252"/>
        <v>0</v>
      </c>
      <c r="CT790" s="35">
        <f t="shared" ca="1" si="252"/>
        <v>0</v>
      </c>
      <c r="CU790" s="35">
        <f t="shared" ca="1" si="252"/>
        <v>0</v>
      </c>
      <c r="CV790" s="35">
        <f t="shared" ca="1" si="252"/>
        <v>0</v>
      </c>
      <c r="CW790" s="38">
        <f t="shared" ca="1" si="249"/>
        <v>0</v>
      </c>
      <c r="CX790" s="38">
        <f t="shared" ca="1" si="246"/>
        <v>0</v>
      </c>
      <c r="CY790" s="38">
        <f t="shared" ca="1" si="246"/>
        <v>0</v>
      </c>
      <c r="CZ790" s="39">
        <f t="shared" ca="1" si="246"/>
        <v>0</v>
      </c>
      <c r="DA790" s="35"/>
    </row>
    <row r="791" spans="4:105" x14ac:dyDescent="0.3">
      <c r="D791" s="19"/>
      <c r="E791" s="19"/>
      <c r="F791" s="21"/>
      <c r="G791" s="21"/>
      <c r="H791" s="21"/>
      <c r="I791" s="19"/>
      <c r="J791" s="19"/>
      <c r="K791" s="21"/>
      <c r="L791" s="21"/>
      <c r="M791" s="22"/>
      <c r="N791" s="22"/>
      <c r="O791" s="19"/>
      <c r="P791" s="21"/>
      <c r="Q791" s="62" t="str">
        <f>'Cutting Rules'!AD791</f>
        <v>0------------</v>
      </c>
      <c r="R791" s="23"/>
      <c r="S791" s="24"/>
      <c r="T791" s="78" t="s">
        <v>547</v>
      </c>
      <c r="U791" s="19"/>
      <c r="V791" s="25"/>
      <c r="W791" s="26"/>
      <c r="X791" s="27"/>
      <c r="Y791" s="47"/>
      <c r="Z791" s="121" t="str">
        <f>IFERROR(VLOOKUP(E791,[1]route!$E$3:$BL$10005,59,0),"")&amp;IFERROR(VLOOKUP(E791,[1]route!$E$3:$BL$10005,60,0),"")</f>
        <v/>
      </c>
      <c r="AA791" s="28">
        <f t="shared" si="254"/>
        <v>0</v>
      </c>
      <c r="AB791" s="77">
        <f t="shared" si="255"/>
        <v>0</v>
      </c>
      <c r="AC791" s="4">
        <f t="shared" si="253"/>
        <v>1</v>
      </c>
      <c r="AD791" s="29">
        <v>0</v>
      </c>
      <c r="AE791" s="30">
        <f ca="1">SUMIF([1]route!$E$3:$E$10005,E791,[1]!Table1[1])</f>
        <v>0</v>
      </c>
      <c r="AF791" s="30">
        <f ca="1">SUMIF([1]route!$E$3:$E$10005,E791,[1]!Table1[2])</f>
        <v>0</v>
      </c>
      <c r="AG791" s="30">
        <f ca="1">SUMIF([1]route!$E$3:$E$10005,E791,[1]!Table1[3])</f>
        <v>0</v>
      </c>
      <c r="AH791" s="30">
        <f ca="1">SUMIF([1]route!$E$3:$E$10005,E791,[1]!Table1[4])</f>
        <v>0</v>
      </c>
      <c r="AI791" s="30">
        <f ca="1">SUMIF([1]route!$E$3:$E$10005,E791,[1]!Table1[5])</f>
        <v>0</v>
      </c>
      <c r="AJ791" s="30">
        <f ca="1">SUMIF([1]route!$E$3:$E$10005,E791,[1]!Table1[6])</f>
        <v>0</v>
      </c>
      <c r="AK791" s="30">
        <f ca="1">SUMIF([1]route!$E$3:$E$10005,E791,[1]!Table1[7])</f>
        <v>0</v>
      </c>
      <c r="AL791" s="30">
        <f ca="1">SUMIF([1]route!$E$3:$E$10005,E791,[1]!Table1[8])</f>
        <v>0</v>
      </c>
      <c r="AM791" s="30">
        <f ca="1">SUMIF([1]route!$E$3:$E$10005,E791,[1]!Table1[9])</f>
        <v>0</v>
      </c>
      <c r="AN791" s="30">
        <f ca="1">SUMIF([1]route!$E$3:$E$10005,E791,[1]!Table1[10])</f>
        <v>0</v>
      </c>
      <c r="AO791" s="30">
        <f ca="1">SUMIF([1]route!$E$3:$E$10005,E791,[1]!Table1[11])</f>
        <v>0</v>
      </c>
      <c r="AP791" s="30">
        <f ca="1">SUMIF([1]route!$E$3:$E$10005,E791,[1]!Table1[12])</f>
        <v>0</v>
      </c>
      <c r="AQ791" s="30">
        <f ca="1">SUMIF([1]route!$E$3:$E$10005,E791,[1]!Table1[13])</f>
        <v>0</v>
      </c>
      <c r="AR791" s="30">
        <f ca="1">SUMIF([1]route!$E$3:$E$10005,E791,[1]!Table1[14])</f>
        <v>0</v>
      </c>
      <c r="AS791" s="30">
        <f ca="1">SUMIF([1]route!$E$3:$E$10005,E791,[1]!Table1[15])</f>
        <v>0</v>
      </c>
      <c r="AT791" s="30">
        <f ca="1">SUMIF([1]route!$E$3:$E$10005,E791,[1]!Table1[16])</f>
        <v>0</v>
      </c>
      <c r="AU791" s="30">
        <f ca="1">SUMIF([1]route!$E$3:$E$10005,E791,[1]!Table1[17])</f>
        <v>0</v>
      </c>
      <c r="AV791" s="30">
        <f ca="1">SUMIF([1]route!$E$3:$E$10005,E791,[1]!Table1[18])</f>
        <v>0</v>
      </c>
      <c r="AW791" s="30">
        <f ca="1">SUMIF([1]route!$E$3:$E$10005,E791,[1]!Table1[19])</f>
        <v>0</v>
      </c>
      <c r="AX791" s="30">
        <f ca="1">SUMIF([1]route!$E$3:$E$10005,E791,[1]!Table1[20])</f>
        <v>0</v>
      </c>
      <c r="AY791" s="30">
        <f ca="1">SUMIF([1]route!$E$3:$E$10005,E791,[1]!Table1[21])</f>
        <v>0</v>
      </c>
      <c r="AZ791" s="30">
        <f ca="1">SUMIF([1]route!$E$3:$E$10005,E791,[1]!Table1[22])</f>
        <v>0</v>
      </c>
      <c r="BA791" s="30">
        <f ca="1">SUMIF([1]route!$E$3:$E$10005,E791,[1]!Table1[23])</f>
        <v>0</v>
      </c>
      <c r="BB791" s="30">
        <f ca="1">SUMIF([1]route!$E$3:$E$10005,E791,[1]!Table1[24])</f>
        <v>0</v>
      </c>
      <c r="BC791" s="30">
        <f ca="1">SUMIF([1]route!$E$3:$E$10005,E791,[1]!Table1[25])</f>
        <v>0</v>
      </c>
      <c r="BD791" s="30">
        <f ca="1">SUMIF([1]route!$E$3:$E$10005,E791,[1]!Table1[26])</f>
        <v>0</v>
      </c>
      <c r="BE791" s="30">
        <f ca="1">SUMIF([1]route!$E$3:$E$10005,E791,[1]!Table1[27])</f>
        <v>0</v>
      </c>
      <c r="BF791" s="30">
        <f ca="1">SUMIF([1]route!$E$3:$E$10005,E791,[1]!Table1[28])</f>
        <v>0</v>
      </c>
      <c r="BG791" s="30">
        <f ca="1">SUMIF([1]route!$E$3:$E$10005,E791,[1]!Table1[29])</f>
        <v>0</v>
      </c>
      <c r="BH791" s="30">
        <f ca="1">SUMIF([1]route!$E$3:$E$10005,E791,[1]!Table1[30])</f>
        <v>0</v>
      </c>
      <c r="BI791" s="30">
        <f ca="1">SUMIF([1]route!$E$3:$E$10005,E791,[1]!Table1[31])</f>
        <v>0</v>
      </c>
      <c r="BJ791" s="30">
        <f ca="1">SUMIF([1]route!$E$3:$E$10005,E791,[1]!Table1[Remain PO])</f>
        <v>0</v>
      </c>
      <c r="BK791" s="31">
        <f ca="1">SUMIF([1]route!$E$3:$E$10005,E791,[1]!Table1[N+1])</f>
        <v>0</v>
      </c>
      <c r="BL791" s="31">
        <f ca="1">SUMIF([1]route!$E$3:$E$10005,E791,[1]!Table1[N+2])</f>
        <v>0</v>
      </c>
      <c r="BM791" s="31">
        <f ca="1">SUMIF([1]route!$E$3:$E$10005,E791,[1]!Table1[N+3])</f>
        <v>0</v>
      </c>
      <c r="BN791" s="32">
        <f ca="1">SUMIF([1]route!$E$3:$E$10005,E791,[1]!Table1[N+4])</f>
        <v>0</v>
      </c>
      <c r="BP791" s="37">
        <f t="shared" si="256"/>
        <v>0</v>
      </c>
      <c r="BQ791" s="35">
        <f t="shared" ca="1" si="258"/>
        <v>0</v>
      </c>
      <c r="BR791" s="35">
        <f t="shared" ca="1" si="258"/>
        <v>0</v>
      </c>
      <c r="BS791" s="35">
        <f t="shared" ca="1" si="258"/>
        <v>0</v>
      </c>
      <c r="BT791" s="35">
        <f t="shared" ca="1" si="258"/>
        <v>0</v>
      </c>
      <c r="BU791" s="35">
        <f t="shared" ca="1" si="258"/>
        <v>0</v>
      </c>
      <c r="BV791" s="35">
        <f t="shared" ca="1" si="258"/>
        <v>0</v>
      </c>
      <c r="BW791" s="35">
        <f t="shared" ca="1" si="258"/>
        <v>0</v>
      </c>
      <c r="BX791" s="35">
        <f t="shared" ca="1" si="258"/>
        <v>0</v>
      </c>
      <c r="BY791" s="35">
        <f t="shared" ca="1" si="258"/>
        <v>0</v>
      </c>
      <c r="BZ791" s="35">
        <f t="shared" ca="1" si="258"/>
        <v>0</v>
      </c>
      <c r="CA791" s="35">
        <f t="shared" ca="1" si="258"/>
        <v>0</v>
      </c>
      <c r="CB791" s="35">
        <f t="shared" ca="1" si="258"/>
        <v>0</v>
      </c>
      <c r="CC791" s="35">
        <f t="shared" ca="1" si="258"/>
        <v>0</v>
      </c>
      <c r="CD791" s="35">
        <f t="shared" ca="1" si="258"/>
        <v>0</v>
      </c>
      <c r="CE791" s="35">
        <f t="shared" ca="1" si="258"/>
        <v>0</v>
      </c>
      <c r="CF791" s="35">
        <f t="shared" ca="1" si="247"/>
        <v>0</v>
      </c>
      <c r="CG791" s="35">
        <f t="shared" ca="1" si="247"/>
        <v>0</v>
      </c>
      <c r="CH791" s="35">
        <f t="shared" ca="1" si="247"/>
        <v>0</v>
      </c>
      <c r="CI791" s="35">
        <f t="shared" ca="1" si="247"/>
        <v>0</v>
      </c>
      <c r="CJ791" s="35">
        <f t="shared" ca="1" si="247"/>
        <v>0</v>
      </c>
      <c r="CK791" s="35">
        <f t="shared" ca="1" si="247"/>
        <v>0</v>
      </c>
      <c r="CL791" s="35">
        <f t="shared" ca="1" si="247"/>
        <v>0</v>
      </c>
      <c r="CM791" s="35">
        <f t="shared" ca="1" si="247"/>
        <v>0</v>
      </c>
      <c r="CN791" s="35">
        <f t="shared" ca="1" si="252"/>
        <v>0</v>
      </c>
      <c r="CO791" s="35">
        <f t="shared" ca="1" si="252"/>
        <v>0</v>
      </c>
      <c r="CP791" s="35">
        <f t="shared" ca="1" si="252"/>
        <v>0</v>
      </c>
      <c r="CQ791" s="35">
        <f t="shared" ca="1" si="252"/>
        <v>0</v>
      </c>
      <c r="CR791" s="35">
        <f t="shared" ca="1" si="252"/>
        <v>0</v>
      </c>
      <c r="CS791" s="35">
        <f t="shared" ca="1" si="252"/>
        <v>0</v>
      </c>
      <c r="CT791" s="35">
        <f t="shared" ca="1" si="252"/>
        <v>0</v>
      </c>
      <c r="CU791" s="35">
        <f t="shared" ca="1" si="252"/>
        <v>0</v>
      </c>
      <c r="CV791" s="35">
        <f t="shared" ca="1" si="252"/>
        <v>0</v>
      </c>
      <c r="CW791" s="38">
        <f t="shared" ca="1" si="249"/>
        <v>0</v>
      </c>
      <c r="CX791" s="38">
        <f t="shared" ca="1" si="246"/>
        <v>0</v>
      </c>
      <c r="CY791" s="38">
        <f t="shared" ca="1" si="246"/>
        <v>0</v>
      </c>
      <c r="CZ791" s="39">
        <f t="shared" ca="1" si="246"/>
        <v>0</v>
      </c>
      <c r="DA791" s="35"/>
    </row>
    <row r="792" spans="4:105" x14ac:dyDescent="0.3">
      <c r="D792" s="19"/>
      <c r="E792" s="19"/>
      <c r="F792" s="21"/>
      <c r="G792" s="21"/>
      <c r="H792" s="21"/>
      <c r="I792" s="19"/>
      <c r="J792" s="19"/>
      <c r="K792" s="21"/>
      <c r="L792" s="21"/>
      <c r="M792" s="22"/>
      <c r="N792" s="22"/>
      <c r="O792" s="19"/>
      <c r="P792" s="21"/>
      <c r="Q792" s="62" t="str">
        <f>'Cutting Rules'!AD792</f>
        <v>0------------</v>
      </c>
      <c r="R792" s="23"/>
      <c r="S792" s="24"/>
      <c r="T792" s="78" t="s">
        <v>547</v>
      </c>
      <c r="U792" s="19"/>
      <c r="V792" s="25"/>
      <c r="W792" s="26"/>
      <c r="X792" s="27"/>
      <c r="Y792" s="47"/>
      <c r="Z792" s="121" t="str">
        <f>IFERROR(VLOOKUP(E792,[1]route!$E$3:$BL$10005,59,0),"")&amp;IFERROR(VLOOKUP(E792,[1]route!$E$3:$BL$10005,60,0),"")</f>
        <v/>
      </c>
      <c r="AA792" s="28">
        <f t="shared" si="254"/>
        <v>0</v>
      </c>
      <c r="AB792" s="77">
        <f t="shared" si="255"/>
        <v>0</v>
      </c>
      <c r="AC792" s="4">
        <f t="shared" si="253"/>
        <v>1</v>
      </c>
      <c r="AD792" s="29">
        <v>0</v>
      </c>
      <c r="AE792" s="30">
        <f ca="1">SUMIF([1]route!$E$3:$E$10005,E792,[1]!Table1[1])</f>
        <v>0</v>
      </c>
      <c r="AF792" s="30">
        <f ca="1">SUMIF([1]route!$E$3:$E$10005,E792,[1]!Table1[2])</f>
        <v>0</v>
      </c>
      <c r="AG792" s="30">
        <f ca="1">SUMIF([1]route!$E$3:$E$10005,E792,[1]!Table1[3])</f>
        <v>0</v>
      </c>
      <c r="AH792" s="30">
        <f ca="1">SUMIF([1]route!$E$3:$E$10005,E792,[1]!Table1[4])</f>
        <v>0</v>
      </c>
      <c r="AI792" s="30">
        <f ca="1">SUMIF([1]route!$E$3:$E$10005,E792,[1]!Table1[5])</f>
        <v>0</v>
      </c>
      <c r="AJ792" s="30">
        <f ca="1">SUMIF([1]route!$E$3:$E$10005,E792,[1]!Table1[6])</f>
        <v>0</v>
      </c>
      <c r="AK792" s="30">
        <f ca="1">SUMIF([1]route!$E$3:$E$10005,E792,[1]!Table1[7])</f>
        <v>0</v>
      </c>
      <c r="AL792" s="30">
        <f ca="1">SUMIF([1]route!$E$3:$E$10005,E792,[1]!Table1[8])</f>
        <v>0</v>
      </c>
      <c r="AM792" s="30">
        <f ca="1">SUMIF([1]route!$E$3:$E$10005,E792,[1]!Table1[9])</f>
        <v>0</v>
      </c>
      <c r="AN792" s="30">
        <f ca="1">SUMIF([1]route!$E$3:$E$10005,E792,[1]!Table1[10])</f>
        <v>0</v>
      </c>
      <c r="AO792" s="30">
        <f ca="1">SUMIF([1]route!$E$3:$E$10005,E792,[1]!Table1[11])</f>
        <v>0</v>
      </c>
      <c r="AP792" s="30">
        <f ca="1">SUMIF([1]route!$E$3:$E$10005,E792,[1]!Table1[12])</f>
        <v>0</v>
      </c>
      <c r="AQ792" s="30">
        <f ca="1">SUMIF([1]route!$E$3:$E$10005,E792,[1]!Table1[13])</f>
        <v>0</v>
      </c>
      <c r="AR792" s="30">
        <f ca="1">SUMIF([1]route!$E$3:$E$10005,E792,[1]!Table1[14])</f>
        <v>0</v>
      </c>
      <c r="AS792" s="30">
        <f ca="1">SUMIF([1]route!$E$3:$E$10005,E792,[1]!Table1[15])</f>
        <v>0</v>
      </c>
      <c r="AT792" s="30">
        <f ca="1">SUMIF([1]route!$E$3:$E$10005,E792,[1]!Table1[16])</f>
        <v>0</v>
      </c>
      <c r="AU792" s="30">
        <f ca="1">SUMIF([1]route!$E$3:$E$10005,E792,[1]!Table1[17])</f>
        <v>0</v>
      </c>
      <c r="AV792" s="30">
        <f ca="1">SUMIF([1]route!$E$3:$E$10005,E792,[1]!Table1[18])</f>
        <v>0</v>
      </c>
      <c r="AW792" s="30">
        <f ca="1">SUMIF([1]route!$E$3:$E$10005,E792,[1]!Table1[19])</f>
        <v>0</v>
      </c>
      <c r="AX792" s="30">
        <f ca="1">SUMIF([1]route!$E$3:$E$10005,E792,[1]!Table1[20])</f>
        <v>0</v>
      </c>
      <c r="AY792" s="30">
        <f ca="1">SUMIF([1]route!$E$3:$E$10005,E792,[1]!Table1[21])</f>
        <v>0</v>
      </c>
      <c r="AZ792" s="30">
        <f ca="1">SUMIF([1]route!$E$3:$E$10005,E792,[1]!Table1[22])</f>
        <v>0</v>
      </c>
      <c r="BA792" s="30">
        <f ca="1">SUMIF([1]route!$E$3:$E$10005,E792,[1]!Table1[23])</f>
        <v>0</v>
      </c>
      <c r="BB792" s="30">
        <f ca="1">SUMIF([1]route!$E$3:$E$10005,E792,[1]!Table1[24])</f>
        <v>0</v>
      </c>
      <c r="BC792" s="30">
        <f ca="1">SUMIF([1]route!$E$3:$E$10005,E792,[1]!Table1[25])</f>
        <v>0</v>
      </c>
      <c r="BD792" s="30">
        <f ca="1">SUMIF([1]route!$E$3:$E$10005,E792,[1]!Table1[26])</f>
        <v>0</v>
      </c>
      <c r="BE792" s="30">
        <f ca="1">SUMIF([1]route!$E$3:$E$10005,E792,[1]!Table1[27])</f>
        <v>0</v>
      </c>
      <c r="BF792" s="30">
        <f ca="1">SUMIF([1]route!$E$3:$E$10005,E792,[1]!Table1[28])</f>
        <v>0</v>
      </c>
      <c r="BG792" s="30">
        <f ca="1">SUMIF([1]route!$E$3:$E$10005,E792,[1]!Table1[29])</f>
        <v>0</v>
      </c>
      <c r="BH792" s="30">
        <f ca="1">SUMIF([1]route!$E$3:$E$10005,E792,[1]!Table1[30])</f>
        <v>0</v>
      </c>
      <c r="BI792" s="30">
        <f ca="1">SUMIF([1]route!$E$3:$E$10005,E792,[1]!Table1[31])</f>
        <v>0</v>
      </c>
      <c r="BJ792" s="30">
        <f ca="1">SUMIF([1]route!$E$3:$E$10005,E792,[1]!Table1[Remain PO])</f>
        <v>0</v>
      </c>
      <c r="BK792" s="31">
        <f ca="1">SUMIF([1]route!$E$3:$E$10005,E792,[1]!Table1[N+1])</f>
        <v>0</v>
      </c>
      <c r="BL792" s="31">
        <f ca="1">SUMIF([1]route!$E$3:$E$10005,E792,[1]!Table1[N+2])</f>
        <v>0</v>
      </c>
      <c r="BM792" s="31">
        <f ca="1">SUMIF([1]route!$E$3:$E$10005,E792,[1]!Table1[N+3])</f>
        <v>0</v>
      </c>
      <c r="BN792" s="32">
        <f ca="1">SUMIF([1]route!$E$3:$E$10005,E792,[1]!Table1[N+4])</f>
        <v>0</v>
      </c>
      <c r="BP792" s="37">
        <f t="shared" si="256"/>
        <v>0</v>
      </c>
      <c r="BQ792" s="35">
        <f t="shared" ca="1" si="258"/>
        <v>0</v>
      </c>
      <c r="BR792" s="35">
        <f t="shared" ca="1" si="258"/>
        <v>0</v>
      </c>
      <c r="BS792" s="35">
        <f t="shared" ca="1" si="258"/>
        <v>0</v>
      </c>
      <c r="BT792" s="35">
        <f t="shared" ca="1" si="258"/>
        <v>0</v>
      </c>
      <c r="BU792" s="35">
        <f t="shared" ca="1" si="258"/>
        <v>0</v>
      </c>
      <c r="BV792" s="35">
        <f t="shared" ca="1" si="258"/>
        <v>0</v>
      </c>
      <c r="BW792" s="35">
        <f t="shared" ca="1" si="258"/>
        <v>0</v>
      </c>
      <c r="BX792" s="35">
        <f t="shared" ca="1" si="258"/>
        <v>0</v>
      </c>
      <c r="BY792" s="35">
        <f t="shared" ca="1" si="258"/>
        <v>0</v>
      </c>
      <c r="BZ792" s="35">
        <f t="shared" ca="1" si="258"/>
        <v>0</v>
      </c>
      <c r="CA792" s="35">
        <f t="shared" ca="1" si="258"/>
        <v>0</v>
      </c>
      <c r="CB792" s="35">
        <f t="shared" ca="1" si="258"/>
        <v>0</v>
      </c>
      <c r="CC792" s="35">
        <f t="shared" ca="1" si="258"/>
        <v>0</v>
      </c>
      <c r="CD792" s="35">
        <f t="shared" ca="1" si="258"/>
        <v>0</v>
      </c>
      <c r="CE792" s="35">
        <f t="shared" ca="1" si="258"/>
        <v>0</v>
      </c>
      <c r="CF792" s="35">
        <f t="shared" ca="1" si="247"/>
        <v>0</v>
      </c>
      <c r="CG792" s="35">
        <f t="shared" ca="1" si="247"/>
        <v>0</v>
      </c>
      <c r="CH792" s="35">
        <f t="shared" ca="1" si="247"/>
        <v>0</v>
      </c>
      <c r="CI792" s="35">
        <f t="shared" ca="1" si="247"/>
        <v>0</v>
      </c>
      <c r="CJ792" s="35">
        <f t="shared" ca="1" si="247"/>
        <v>0</v>
      </c>
      <c r="CK792" s="35">
        <f t="shared" ca="1" si="247"/>
        <v>0</v>
      </c>
      <c r="CL792" s="35">
        <f t="shared" ca="1" si="247"/>
        <v>0</v>
      </c>
      <c r="CM792" s="35">
        <f t="shared" ca="1" si="247"/>
        <v>0</v>
      </c>
      <c r="CN792" s="35">
        <f t="shared" ca="1" si="252"/>
        <v>0</v>
      </c>
      <c r="CO792" s="35">
        <f t="shared" ca="1" si="252"/>
        <v>0</v>
      </c>
      <c r="CP792" s="35">
        <f t="shared" ca="1" si="252"/>
        <v>0</v>
      </c>
      <c r="CQ792" s="35">
        <f t="shared" ca="1" si="252"/>
        <v>0</v>
      </c>
      <c r="CR792" s="35">
        <f t="shared" ca="1" si="252"/>
        <v>0</v>
      </c>
      <c r="CS792" s="35">
        <f t="shared" ca="1" si="252"/>
        <v>0</v>
      </c>
      <c r="CT792" s="35">
        <f t="shared" ca="1" si="252"/>
        <v>0</v>
      </c>
      <c r="CU792" s="35">
        <f t="shared" ca="1" si="252"/>
        <v>0</v>
      </c>
      <c r="CV792" s="35">
        <f t="shared" ca="1" si="252"/>
        <v>0</v>
      </c>
      <c r="CW792" s="38">
        <f t="shared" ca="1" si="249"/>
        <v>0</v>
      </c>
      <c r="CX792" s="38">
        <f t="shared" ca="1" si="246"/>
        <v>0</v>
      </c>
      <c r="CY792" s="38">
        <f t="shared" ca="1" si="246"/>
        <v>0</v>
      </c>
      <c r="CZ792" s="39">
        <f t="shared" ca="1" si="246"/>
        <v>0</v>
      </c>
      <c r="DA792" s="35"/>
    </row>
    <row r="793" spans="4:105" x14ac:dyDescent="0.3">
      <c r="D793" s="19"/>
      <c r="E793" s="19"/>
      <c r="F793" s="21"/>
      <c r="G793" s="21"/>
      <c r="H793" s="21"/>
      <c r="I793" s="19"/>
      <c r="J793" s="19"/>
      <c r="K793" s="21"/>
      <c r="L793" s="21"/>
      <c r="M793" s="22"/>
      <c r="N793" s="22"/>
      <c r="O793" s="19"/>
      <c r="P793" s="21"/>
      <c r="Q793" s="62" t="str">
        <f>'Cutting Rules'!AD793</f>
        <v>0------------</v>
      </c>
      <c r="R793" s="23"/>
      <c r="S793" s="24"/>
      <c r="T793" s="78" t="s">
        <v>547</v>
      </c>
      <c r="U793" s="19"/>
      <c r="V793" s="25"/>
      <c r="W793" s="26"/>
      <c r="X793" s="27"/>
      <c r="Y793" s="47"/>
      <c r="Z793" s="121" t="str">
        <f>IFERROR(VLOOKUP(E793,[1]route!$E$3:$BL$10005,59,0),"")&amp;IFERROR(VLOOKUP(E793,[1]route!$E$3:$BL$10005,60,0),"")</f>
        <v/>
      </c>
      <c r="AA793" s="28">
        <f t="shared" si="254"/>
        <v>0</v>
      </c>
      <c r="AB793" s="77">
        <f t="shared" si="255"/>
        <v>0</v>
      </c>
      <c r="AC793" s="4">
        <f t="shared" si="253"/>
        <v>1</v>
      </c>
      <c r="AD793" s="29">
        <v>0</v>
      </c>
      <c r="AE793" s="30">
        <f ca="1">SUMIF([1]route!$E$3:$E$10005,E793,[1]!Table1[1])</f>
        <v>0</v>
      </c>
      <c r="AF793" s="30">
        <f ca="1">SUMIF([1]route!$E$3:$E$10005,E793,[1]!Table1[2])</f>
        <v>0</v>
      </c>
      <c r="AG793" s="30">
        <f ca="1">SUMIF([1]route!$E$3:$E$10005,E793,[1]!Table1[3])</f>
        <v>0</v>
      </c>
      <c r="AH793" s="30">
        <f ca="1">SUMIF([1]route!$E$3:$E$10005,E793,[1]!Table1[4])</f>
        <v>0</v>
      </c>
      <c r="AI793" s="30">
        <f ca="1">SUMIF([1]route!$E$3:$E$10005,E793,[1]!Table1[5])</f>
        <v>0</v>
      </c>
      <c r="AJ793" s="30">
        <f ca="1">SUMIF([1]route!$E$3:$E$10005,E793,[1]!Table1[6])</f>
        <v>0</v>
      </c>
      <c r="AK793" s="30">
        <f ca="1">SUMIF([1]route!$E$3:$E$10005,E793,[1]!Table1[7])</f>
        <v>0</v>
      </c>
      <c r="AL793" s="30">
        <f ca="1">SUMIF([1]route!$E$3:$E$10005,E793,[1]!Table1[8])</f>
        <v>0</v>
      </c>
      <c r="AM793" s="30">
        <f ca="1">SUMIF([1]route!$E$3:$E$10005,E793,[1]!Table1[9])</f>
        <v>0</v>
      </c>
      <c r="AN793" s="30">
        <f ca="1">SUMIF([1]route!$E$3:$E$10005,E793,[1]!Table1[10])</f>
        <v>0</v>
      </c>
      <c r="AO793" s="30">
        <f ca="1">SUMIF([1]route!$E$3:$E$10005,E793,[1]!Table1[11])</f>
        <v>0</v>
      </c>
      <c r="AP793" s="30">
        <f ca="1">SUMIF([1]route!$E$3:$E$10005,E793,[1]!Table1[12])</f>
        <v>0</v>
      </c>
      <c r="AQ793" s="30">
        <f ca="1">SUMIF([1]route!$E$3:$E$10005,E793,[1]!Table1[13])</f>
        <v>0</v>
      </c>
      <c r="AR793" s="30">
        <f ca="1">SUMIF([1]route!$E$3:$E$10005,E793,[1]!Table1[14])</f>
        <v>0</v>
      </c>
      <c r="AS793" s="30">
        <f ca="1">SUMIF([1]route!$E$3:$E$10005,E793,[1]!Table1[15])</f>
        <v>0</v>
      </c>
      <c r="AT793" s="30">
        <f ca="1">SUMIF([1]route!$E$3:$E$10005,E793,[1]!Table1[16])</f>
        <v>0</v>
      </c>
      <c r="AU793" s="30">
        <f ca="1">SUMIF([1]route!$E$3:$E$10005,E793,[1]!Table1[17])</f>
        <v>0</v>
      </c>
      <c r="AV793" s="30">
        <f ca="1">SUMIF([1]route!$E$3:$E$10005,E793,[1]!Table1[18])</f>
        <v>0</v>
      </c>
      <c r="AW793" s="30">
        <f ca="1">SUMIF([1]route!$E$3:$E$10005,E793,[1]!Table1[19])</f>
        <v>0</v>
      </c>
      <c r="AX793" s="30">
        <f ca="1">SUMIF([1]route!$E$3:$E$10005,E793,[1]!Table1[20])</f>
        <v>0</v>
      </c>
      <c r="AY793" s="30">
        <f ca="1">SUMIF([1]route!$E$3:$E$10005,E793,[1]!Table1[21])</f>
        <v>0</v>
      </c>
      <c r="AZ793" s="30">
        <f ca="1">SUMIF([1]route!$E$3:$E$10005,E793,[1]!Table1[22])</f>
        <v>0</v>
      </c>
      <c r="BA793" s="30">
        <f ca="1">SUMIF([1]route!$E$3:$E$10005,E793,[1]!Table1[23])</f>
        <v>0</v>
      </c>
      <c r="BB793" s="30">
        <f ca="1">SUMIF([1]route!$E$3:$E$10005,E793,[1]!Table1[24])</f>
        <v>0</v>
      </c>
      <c r="BC793" s="30">
        <f ca="1">SUMIF([1]route!$E$3:$E$10005,E793,[1]!Table1[25])</f>
        <v>0</v>
      </c>
      <c r="BD793" s="30">
        <f ca="1">SUMIF([1]route!$E$3:$E$10005,E793,[1]!Table1[26])</f>
        <v>0</v>
      </c>
      <c r="BE793" s="30">
        <f ca="1">SUMIF([1]route!$E$3:$E$10005,E793,[1]!Table1[27])</f>
        <v>0</v>
      </c>
      <c r="BF793" s="30">
        <f ca="1">SUMIF([1]route!$E$3:$E$10005,E793,[1]!Table1[28])</f>
        <v>0</v>
      </c>
      <c r="BG793" s="30">
        <f ca="1">SUMIF([1]route!$E$3:$E$10005,E793,[1]!Table1[29])</f>
        <v>0</v>
      </c>
      <c r="BH793" s="30">
        <f ca="1">SUMIF([1]route!$E$3:$E$10005,E793,[1]!Table1[30])</f>
        <v>0</v>
      </c>
      <c r="BI793" s="30">
        <f ca="1">SUMIF([1]route!$E$3:$E$10005,E793,[1]!Table1[31])</f>
        <v>0</v>
      </c>
      <c r="BJ793" s="30">
        <f ca="1">SUMIF([1]route!$E$3:$E$10005,E793,[1]!Table1[Remain PO])</f>
        <v>0</v>
      </c>
      <c r="BK793" s="31">
        <f ca="1">SUMIF([1]route!$E$3:$E$10005,E793,[1]!Table1[N+1])</f>
        <v>0</v>
      </c>
      <c r="BL793" s="31">
        <f ca="1">SUMIF([1]route!$E$3:$E$10005,E793,[1]!Table1[N+2])</f>
        <v>0</v>
      </c>
      <c r="BM793" s="31">
        <f ca="1">SUMIF([1]route!$E$3:$E$10005,E793,[1]!Table1[N+3])</f>
        <v>0</v>
      </c>
      <c r="BN793" s="32">
        <f ca="1">SUMIF([1]route!$E$3:$E$10005,E793,[1]!Table1[N+4])</f>
        <v>0</v>
      </c>
      <c r="BP793" s="37">
        <f t="shared" si="256"/>
        <v>0</v>
      </c>
      <c r="BQ793" s="35">
        <f t="shared" ca="1" si="258"/>
        <v>0</v>
      </c>
      <c r="BR793" s="35">
        <f t="shared" ca="1" si="258"/>
        <v>0</v>
      </c>
      <c r="BS793" s="35">
        <f t="shared" ca="1" si="258"/>
        <v>0</v>
      </c>
      <c r="BT793" s="35">
        <f t="shared" ca="1" si="258"/>
        <v>0</v>
      </c>
      <c r="BU793" s="35">
        <f t="shared" ca="1" si="258"/>
        <v>0</v>
      </c>
      <c r="BV793" s="35">
        <f t="shared" ca="1" si="258"/>
        <v>0</v>
      </c>
      <c r="BW793" s="35">
        <f t="shared" ca="1" si="258"/>
        <v>0</v>
      </c>
      <c r="BX793" s="35">
        <f t="shared" ca="1" si="258"/>
        <v>0</v>
      </c>
      <c r="BY793" s="35">
        <f t="shared" ca="1" si="258"/>
        <v>0</v>
      </c>
      <c r="BZ793" s="35">
        <f t="shared" ca="1" si="258"/>
        <v>0</v>
      </c>
      <c r="CA793" s="35">
        <f t="shared" ca="1" si="258"/>
        <v>0</v>
      </c>
      <c r="CB793" s="35">
        <f t="shared" ca="1" si="258"/>
        <v>0</v>
      </c>
      <c r="CC793" s="35">
        <f t="shared" ca="1" si="258"/>
        <v>0</v>
      </c>
      <c r="CD793" s="35">
        <f t="shared" ca="1" si="258"/>
        <v>0</v>
      </c>
      <c r="CE793" s="35">
        <f t="shared" ca="1" si="258"/>
        <v>0</v>
      </c>
      <c r="CF793" s="35">
        <f t="shared" ca="1" si="247"/>
        <v>0</v>
      </c>
      <c r="CG793" s="35">
        <f t="shared" ca="1" si="247"/>
        <v>0</v>
      </c>
      <c r="CH793" s="35">
        <f t="shared" ca="1" si="247"/>
        <v>0</v>
      </c>
      <c r="CI793" s="35">
        <f t="shared" ca="1" si="247"/>
        <v>0</v>
      </c>
      <c r="CJ793" s="35">
        <f t="shared" ca="1" si="247"/>
        <v>0</v>
      </c>
      <c r="CK793" s="35">
        <f t="shared" ca="1" si="247"/>
        <v>0</v>
      </c>
      <c r="CL793" s="35">
        <f t="shared" ca="1" si="247"/>
        <v>0</v>
      </c>
      <c r="CM793" s="35">
        <f t="shared" ca="1" si="247"/>
        <v>0</v>
      </c>
      <c r="CN793" s="35">
        <f t="shared" ca="1" si="252"/>
        <v>0</v>
      </c>
      <c r="CO793" s="35">
        <f t="shared" ca="1" si="252"/>
        <v>0</v>
      </c>
      <c r="CP793" s="35">
        <f t="shared" ca="1" si="252"/>
        <v>0</v>
      </c>
      <c r="CQ793" s="35">
        <f t="shared" ca="1" si="252"/>
        <v>0</v>
      </c>
      <c r="CR793" s="35">
        <f t="shared" ca="1" si="252"/>
        <v>0</v>
      </c>
      <c r="CS793" s="35">
        <f t="shared" ca="1" si="252"/>
        <v>0</v>
      </c>
      <c r="CT793" s="35">
        <f t="shared" ca="1" si="252"/>
        <v>0</v>
      </c>
      <c r="CU793" s="35">
        <f t="shared" ca="1" si="252"/>
        <v>0</v>
      </c>
      <c r="CV793" s="35">
        <f t="shared" ca="1" si="252"/>
        <v>0</v>
      </c>
      <c r="CW793" s="38">
        <f t="shared" ca="1" si="249"/>
        <v>0</v>
      </c>
      <c r="CX793" s="38">
        <f t="shared" ca="1" si="246"/>
        <v>0</v>
      </c>
      <c r="CY793" s="38">
        <f t="shared" ca="1" si="246"/>
        <v>0</v>
      </c>
      <c r="CZ793" s="39">
        <f t="shared" ca="1" si="246"/>
        <v>0</v>
      </c>
      <c r="DA793" s="35"/>
    </row>
    <row r="794" spans="4:105" x14ac:dyDescent="0.3">
      <c r="D794" s="19"/>
      <c r="E794" s="19"/>
      <c r="F794" s="21"/>
      <c r="G794" s="21"/>
      <c r="H794" s="21"/>
      <c r="I794" s="19"/>
      <c r="J794" s="19"/>
      <c r="K794" s="21"/>
      <c r="L794" s="21"/>
      <c r="M794" s="22"/>
      <c r="N794" s="22"/>
      <c r="O794" s="19"/>
      <c r="P794" s="21"/>
      <c r="Q794" s="62" t="str">
        <f>'Cutting Rules'!AD794</f>
        <v>0------------</v>
      </c>
      <c r="R794" s="23"/>
      <c r="S794" s="24"/>
      <c r="T794" s="78" t="s">
        <v>547</v>
      </c>
      <c r="U794" s="19"/>
      <c r="V794" s="25"/>
      <c r="W794" s="26"/>
      <c r="X794" s="27"/>
      <c r="Y794" s="47"/>
      <c r="Z794" s="121" t="str">
        <f>IFERROR(VLOOKUP(E794,[1]route!$E$3:$BL$10005,59,0),"")&amp;IFERROR(VLOOKUP(E794,[1]route!$E$3:$BL$10005,60,0),"")</f>
        <v/>
      </c>
      <c r="AA794" s="28">
        <f t="shared" si="254"/>
        <v>0</v>
      </c>
      <c r="AB794" s="77">
        <f t="shared" si="255"/>
        <v>0</v>
      </c>
      <c r="AC794" s="4">
        <f t="shared" si="253"/>
        <v>1</v>
      </c>
      <c r="AD794" s="29">
        <v>0</v>
      </c>
      <c r="AE794" s="30">
        <f ca="1">SUMIF([1]route!$E$3:$E$10005,E794,[1]!Table1[1])</f>
        <v>0</v>
      </c>
      <c r="AF794" s="30">
        <f ca="1">SUMIF([1]route!$E$3:$E$10005,E794,[1]!Table1[2])</f>
        <v>0</v>
      </c>
      <c r="AG794" s="30">
        <f ca="1">SUMIF([1]route!$E$3:$E$10005,E794,[1]!Table1[3])</f>
        <v>0</v>
      </c>
      <c r="AH794" s="30">
        <f ca="1">SUMIF([1]route!$E$3:$E$10005,E794,[1]!Table1[4])</f>
        <v>0</v>
      </c>
      <c r="AI794" s="30">
        <f ca="1">SUMIF([1]route!$E$3:$E$10005,E794,[1]!Table1[5])</f>
        <v>0</v>
      </c>
      <c r="AJ794" s="30">
        <f ca="1">SUMIF([1]route!$E$3:$E$10005,E794,[1]!Table1[6])</f>
        <v>0</v>
      </c>
      <c r="AK794" s="30">
        <f ca="1">SUMIF([1]route!$E$3:$E$10005,E794,[1]!Table1[7])</f>
        <v>0</v>
      </c>
      <c r="AL794" s="30">
        <f ca="1">SUMIF([1]route!$E$3:$E$10005,E794,[1]!Table1[8])</f>
        <v>0</v>
      </c>
      <c r="AM794" s="30">
        <f ca="1">SUMIF([1]route!$E$3:$E$10005,E794,[1]!Table1[9])</f>
        <v>0</v>
      </c>
      <c r="AN794" s="30">
        <f ca="1">SUMIF([1]route!$E$3:$E$10005,E794,[1]!Table1[10])</f>
        <v>0</v>
      </c>
      <c r="AO794" s="30">
        <f ca="1">SUMIF([1]route!$E$3:$E$10005,E794,[1]!Table1[11])</f>
        <v>0</v>
      </c>
      <c r="AP794" s="30">
        <f ca="1">SUMIF([1]route!$E$3:$E$10005,E794,[1]!Table1[12])</f>
        <v>0</v>
      </c>
      <c r="AQ794" s="30">
        <f ca="1">SUMIF([1]route!$E$3:$E$10005,E794,[1]!Table1[13])</f>
        <v>0</v>
      </c>
      <c r="AR794" s="30">
        <f ca="1">SUMIF([1]route!$E$3:$E$10005,E794,[1]!Table1[14])</f>
        <v>0</v>
      </c>
      <c r="AS794" s="30">
        <f ca="1">SUMIF([1]route!$E$3:$E$10005,E794,[1]!Table1[15])</f>
        <v>0</v>
      </c>
      <c r="AT794" s="30">
        <f ca="1">SUMIF([1]route!$E$3:$E$10005,E794,[1]!Table1[16])</f>
        <v>0</v>
      </c>
      <c r="AU794" s="30">
        <f ca="1">SUMIF([1]route!$E$3:$E$10005,E794,[1]!Table1[17])</f>
        <v>0</v>
      </c>
      <c r="AV794" s="30">
        <f ca="1">SUMIF([1]route!$E$3:$E$10005,E794,[1]!Table1[18])</f>
        <v>0</v>
      </c>
      <c r="AW794" s="30">
        <f ca="1">SUMIF([1]route!$E$3:$E$10005,E794,[1]!Table1[19])</f>
        <v>0</v>
      </c>
      <c r="AX794" s="30">
        <f ca="1">SUMIF([1]route!$E$3:$E$10005,E794,[1]!Table1[20])</f>
        <v>0</v>
      </c>
      <c r="AY794" s="30">
        <f ca="1">SUMIF([1]route!$E$3:$E$10005,E794,[1]!Table1[21])</f>
        <v>0</v>
      </c>
      <c r="AZ794" s="30">
        <f ca="1">SUMIF([1]route!$E$3:$E$10005,E794,[1]!Table1[22])</f>
        <v>0</v>
      </c>
      <c r="BA794" s="30">
        <f ca="1">SUMIF([1]route!$E$3:$E$10005,E794,[1]!Table1[23])</f>
        <v>0</v>
      </c>
      <c r="BB794" s="30">
        <f ca="1">SUMIF([1]route!$E$3:$E$10005,E794,[1]!Table1[24])</f>
        <v>0</v>
      </c>
      <c r="BC794" s="30">
        <f ca="1">SUMIF([1]route!$E$3:$E$10005,E794,[1]!Table1[25])</f>
        <v>0</v>
      </c>
      <c r="BD794" s="30">
        <f ca="1">SUMIF([1]route!$E$3:$E$10005,E794,[1]!Table1[26])</f>
        <v>0</v>
      </c>
      <c r="BE794" s="30">
        <f ca="1">SUMIF([1]route!$E$3:$E$10005,E794,[1]!Table1[27])</f>
        <v>0</v>
      </c>
      <c r="BF794" s="30">
        <f ca="1">SUMIF([1]route!$E$3:$E$10005,E794,[1]!Table1[28])</f>
        <v>0</v>
      </c>
      <c r="BG794" s="30">
        <f ca="1">SUMIF([1]route!$E$3:$E$10005,E794,[1]!Table1[29])</f>
        <v>0</v>
      </c>
      <c r="BH794" s="30">
        <f ca="1">SUMIF([1]route!$E$3:$E$10005,E794,[1]!Table1[30])</f>
        <v>0</v>
      </c>
      <c r="BI794" s="30">
        <f ca="1">SUMIF([1]route!$E$3:$E$10005,E794,[1]!Table1[31])</f>
        <v>0</v>
      </c>
      <c r="BJ794" s="30">
        <f ca="1">SUMIF([1]route!$E$3:$E$10005,E794,[1]!Table1[Remain PO])</f>
        <v>0</v>
      </c>
      <c r="BK794" s="31">
        <f ca="1">SUMIF([1]route!$E$3:$E$10005,E794,[1]!Table1[N+1])</f>
        <v>0</v>
      </c>
      <c r="BL794" s="31">
        <f ca="1">SUMIF([1]route!$E$3:$E$10005,E794,[1]!Table1[N+2])</f>
        <v>0</v>
      </c>
      <c r="BM794" s="31">
        <f ca="1">SUMIF([1]route!$E$3:$E$10005,E794,[1]!Table1[N+3])</f>
        <v>0</v>
      </c>
      <c r="BN794" s="32">
        <f ca="1">SUMIF([1]route!$E$3:$E$10005,E794,[1]!Table1[N+4])</f>
        <v>0</v>
      </c>
      <c r="BP794" s="37">
        <f t="shared" si="256"/>
        <v>0</v>
      </c>
      <c r="BQ794" s="35">
        <f t="shared" ca="1" si="258"/>
        <v>0</v>
      </c>
      <c r="BR794" s="35">
        <f t="shared" ca="1" si="258"/>
        <v>0</v>
      </c>
      <c r="BS794" s="35">
        <f t="shared" ca="1" si="258"/>
        <v>0</v>
      </c>
      <c r="BT794" s="35">
        <f t="shared" ca="1" si="258"/>
        <v>0</v>
      </c>
      <c r="BU794" s="35">
        <f t="shared" ca="1" si="258"/>
        <v>0</v>
      </c>
      <c r="BV794" s="35">
        <f t="shared" ca="1" si="258"/>
        <v>0</v>
      </c>
      <c r="BW794" s="35">
        <f t="shared" ca="1" si="258"/>
        <v>0</v>
      </c>
      <c r="BX794" s="35">
        <f t="shared" ca="1" si="258"/>
        <v>0</v>
      </c>
      <c r="BY794" s="35">
        <f t="shared" ca="1" si="258"/>
        <v>0</v>
      </c>
      <c r="BZ794" s="35">
        <f t="shared" ca="1" si="258"/>
        <v>0</v>
      </c>
      <c r="CA794" s="35">
        <f t="shared" ca="1" si="258"/>
        <v>0</v>
      </c>
      <c r="CB794" s="35">
        <f t="shared" ca="1" si="258"/>
        <v>0</v>
      </c>
      <c r="CC794" s="35">
        <f t="shared" ca="1" si="258"/>
        <v>0</v>
      </c>
      <c r="CD794" s="35">
        <f t="shared" ca="1" si="258"/>
        <v>0</v>
      </c>
      <c r="CE794" s="35">
        <f t="shared" ca="1" si="258"/>
        <v>0</v>
      </c>
      <c r="CF794" s="35">
        <f t="shared" ca="1" si="247"/>
        <v>0</v>
      </c>
      <c r="CG794" s="35">
        <f t="shared" ca="1" si="247"/>
        <v>0</v>
      </c>
      <c r="CH794" s="35">
        <f t="shared" ca="1" si="247"/>
        <v>0</v>
      </c>
      <c r="CI794" s="35">
        <f t="shared" ca="1" si="247"/>
        <v>0</v>
      </c>
      <c r="CJ794" s="35">
        <f t="shared" ca="1" si="247"/>
        <v>0</v>
      </c>
      <c r="CK794" s="35">
        <f t="shared" ca="1" si="247"/>
        <v>0</v>
      </c>
      <c r="CL794" s="35">
        <f t="shared" ca="1" si="247"/>
        <v>0</v>
      </c>
      <c r="CM794" s="35">
        <f t="shared" ca="1" si="247"/>
        <v>0</v>
      </c>
      <c r="CN794" s="35">
        <f t="shared" ca="1" si="252"/>
        <v>0</v>
      </c>
      <c r="CO794" s="35">
        <f t="shared" ca="1" si="252"/>
        <v>0</v>
      </c>
      <c r="CP794" s="35">
        <f t="shared" ca="1" si="252"/>
        <v>0</v>
      </c>
      <c r="CQ794" s="35">
        <f t="shared" ca="1" si="252"/>
        <v>0</v>
      </c>
      <c r="CR794" s="35">
        <f t="shared" ca="1" si="252"/>
        <v>0</v>
      </c>
      <c r="CS794" s="35">
        <f t="shared" ca="1" si="252"/>
        <v>0</v>
      </c>
      <c r="CT794" s="35">
        <f t="shared" ca="1" si="252"/>
        <v>0</v>
      </c>
      <c r="CU794" s="35">
        <f t="shared" ca="1" si="252"/>
        <v>0</v>
      </c>
      <c r="CV794" s="35">
        <f t="shared" ca="1" si="252"/>
        <v>0</v>
      </c>
      <c r="CW794" s="38">
        <f t="shared" ca="1" si="249"/>
        <v>0</v>
      </c>
      <c r="CX794" s="38">
        <f t="shared" ca="1" si="246"/>
        <v>0</v>
      </c>
      <c r="CY794" s="38">
        <f t="shared" ca="1" si="246"/>
        <v>0</v>
      </c>
      <c r="CZ794" s="39">
        <f t="shared" ca="1" si="246"/>
        <v>0</v>
      </c>
      <c r="DA794" s="35"/>
    </row>
    <row r="795" spans="4:105" x14ac:dyDescent="0.3">
      <c r="D795" s="19"/>
      <c r="E795" s="19"/>
      <c r="F795" s="21"/>
      <c r="G795" s="21"/>
      <c r="H795" s="21"/>
      <c r="I795" s="19"/>
      <c r="J795" s="19"/>
      <c r="K795" s="21"/>
      <c r="L795" s="21"/>
      <c r="M795" s="22"/>
      <c r="N795" s="22"/>
      <c r="O795" s="19"/>
      <c r="P795" s="21"/>
      <c r="Q795" s="62" t="str">
        <f>'Cutting Rules'!AD795</f>
        <v>0------------</v>
      </c>
      <c r="R795" s="23"/>
      <c r="S795" s="24"/>
      <c r="T795" s="78" t="s">
        <v>547</v>
      </c>
      <c r="U795" s="19"/>
      <c r="V795" s="25"/>
      <c r="W795" s="26"/>
      <c r="X795" s="27"/>
      <c r="Y795" s="47"/>
      <c r="Z795" s="121" t="str">
        <f>IFERROR(VLOOKUP(E795,[1]route!$E$3:$BL$10005,59,0),"")&amp;IFERROR(VLOOKUP(E795,[1]route!$E$3:$BL$10005,60,0),"")</f>
        <v/>
      </c>
      <c r="AA795" s="28">
        <f t="shared" si="254"/>
        <v>0</v>
      </c>
      <c r="AB795" s="77">
        <f t="shared" si="255"/>
        <v>0</v>
      </c>
      <c r="AC795" s="4">
        <f t="shared" si="253"/>
        <v>1</v>
      </c>
      <c r="AD795" s="29">
        <v>0</v>
      </c>
      <c r="AE795" s="30">
        <f ca="1">SUMIF([1]route!$E$3:$E$10005,E795,[1]!Table1[1])</f>
        <v>0</v>
      </c>
      <c r="AF795" s="30">
        <f ca="1">SUMIF([1]route!$E$3:$E$10005,E795,[1]!Table1[2])</f>
        <v>0</v>
      </c>
      <c r="AG795" s="30">
        <f ca="1">SUMIF([1]route!$E$3:$E$10005,E795,[1]!Table1[3])</f>
        <v>0</v>
      </c>
      <c r="AH795" s="30">
        <f ca="1">SUMIF([1]route!$E$3:$E$10005,E795,[1]!Table1[4])</f>
        <v>0</v>
      </c>
      <c r="AI795" s="30">
        <f ca="1">SUMIF([1]route!$E$3:$E$10005,E795,[1]!Table1[5])</f>
        <v>0</v>
      </c>
      <c r="AJ795" s="30">
        <f ca="1">SUMIF([1]route!$E$3:$E$10005,E795,[1]!Table1[6])</f>
        <v>0</v>
      </c>
      <c r="AK795" s="30">
        <f ca="1">SUMIF([1]route!$E$3:$E$10005,E795,[1]!Table1[7])</f>
        <v>0</v>
      </c>
      <c r="AL795" s="30">
        <f ca="1">SUMIF([1]route!$E$3:$E$10005,E795,[1]!Table1[8])</f>
        <v>0</v>
      </c>
      <c r="AM795" s="30">
        <f ca="1">SUMIF([1]route!$E$3:$E$10005,E795,[1]!Table1[9])</f>
        <v>0</v>
      </c>
      <c r="AN795" s="30">
        <f ca="1">SUMIF([1]route!$E$3:$E$10005,E795,[1]!Table1[10])</f>
        <v>0</v>
      </c>
      <c r="AO795" s="30">
        <f ca="1">SUMIF([1]route!$E$3:$E$10005,E795,[1]!Table1[11])</f>
        <v>0</v>
      </c>
      <c r="AP795" s="30">
        <f ca="1">SUMIF([1]route!$E$3:$E$10005,E795,[1]!Table1[12])</f>
        <v>0</v>
      </c>
      <c r="AQ795" s="30">
        <f ca="1">SUMIF([1]route!$E$3:$E$10005,E795,[1]!Table1[13])</f>
        <v>0</v>
      </c>
      <c r="AR795" s="30">
        <f ca="1">SUMIF([1]route!$E$3:$E$10005,E795,[1]!Table1[14])</f>
        <v>0</v>
      </c>
      <c r="AS795" s="30">
        <f ca="1">SUMIF([1]route!$E$3:$E$10005,E795,[1]!Table1[15])</f>
        <v>0</v>
      </c>
      <c r="AT795" s="30">
        <f ca="1">SUMIF([1]route!$E$3:$E$10005,E795,[1]!Table1[16])</f>
        <v>0</v>
      </c>
      <c r="AU795" s="30">
        <f ca="1">SUMIF([1]route!$E$3:$E$10005,E795,[1]!Table1[17])</f>
        <v>0</v>
      </c>
      <c r="AV795" s="30">
        <f ca="1">SUMIF([1]route!$E$3:$E$10005,E795,[1]!Table1[18])</f>
        <v>0</v>
      </c>
      <c r="AW795" s="30">
        <f ca="1">SUMIF([1]route!$E$3:$E$10005,E795,[1]!Table1[19])</f>
        <v>0</v>
      </c>
      <c r="AX795" s="30">
        <f ca="1">SUMIF([1]route!$E$3:$E$10005,E795,[1]!Table1[20])</f>
        <v>0</v>
      </c>
      <c r="AY795" s="30">
        <f ca="1">SUMIF([1]route!$E$3:$E$10005,E795,[1]!Table1[21])</f>
        <v>0</v>
      </c>
      <c r="AZ795" s="30">
        <f ca="1">SUMIF([1]route!$E$3:$E$10005,E795,[1]!Table1[22])</f>
        <v>0</v>
      </c>
      <c r="BA795" s="30">
        <f ca="1">SUMIF([1]route!$E$3:$E$10005,E795,[1]!Table1[23])</f>
        <v>0</v>
      </c>
      <c r="BB795" s="30">
        <f ca="1">SUMIF([1]route!$E$3:$E$10005,E795,[1]!Table1[24])</f>
        <v>0</v>
      </c>
      <c r="BC795" s="30">
        <f ca="1">SUMIF([1]route!$E$3:$E$10005,E795,[1]!Table1[25])</f>
        <v>0</v>
      </c>
      <c r="BD795" s="30">
        <f ca="1">SUMIF([1]route!$E$3:$E$10005,E795,[1]!Table1[26])</f>
        <v>0</v>
      </c>
      <c r="BE795" s="30">
        <f ca="1">SUMIF([1]route!$E$3:$E$10005,E795,[1]!Table1[27])</f>
        <v>0</v>
      </c>
      <c r="BF795" s="30">
        <f ca="1">SUMIF([1]route!$E$3:$E$10005,E795,[1]!Table1[28])</f>
        <v>0</v>
      </c>
      <c r="BG795" s="30">
        <f ca="1">SUMIF([1]route!$E$3:$E$10005,E795,[1]!Table1[29])</f>
        <v>0</v>
      </c>
      <c r="BH795" s="30">
        <f ca="1">SUMIF([1]route!$E$3:$E$10005,E795,[1]!Table1[30])</f>
        <v>0</v>
      </c>
      <c r="BI795" s="30">
        <f ca="1">SUMIF([1]route!$E$3:$E$10005,E795,[1]!Table1[31])</f>
        <v>0</v>
      </c>
      <c r="BJ795" s="30">
        <f ca="1">SUMIF([1]route!$E$3:$E$10005,E795,[1]!Table1[Remain PO])</f>
        <v>0</v>
      </c>
      <c r="BK795" s="31">
        <f ca="1">SUMIF([1]route!$E$3:$E$10005,E795,[1]!Table1[N+1])</f>
        <v>0</v>
      </c>
      <c r="BL795" s="31">
        <f ca="1">SUMIF([1]route!$E$3:$E$10005,E795,[1]!Table1[N+2])</f>
        <v>0</v>
      </c>
      <c r="BM795" s="31">
        <f ca="1">SUMIF([1]route!$E$3:$E$10005,E795,[1]!Table1[N+3])</f>
        <v>0</v>
      </c>
      <c r="BN795" s="32">
        <f ca="1">SUMIF([1]route!$E$3:$E$10005,E795,[1]!Table1[N+4])</f>
        <v>0</v>
      </c>
      <c r="BP795" s="37">
        <f t="shared" si="256"/>
        <v>0</v>
      </c>
      <c r="BQ795" s="35">
        <f t="shared" ca="1" si="258"/>
        <v>0</v>
      </c>
      <c r="BR795" s="35">
        <f t="shared" ca="1" si="258"/>
        <v>0</v>
      </c>
      <c r="BS795" s="35">
        <f t="shared" ca="1" si="258"/>
        <v>0</v>
      </c>
      <c r="BT795" s="35">
        <f t="shared" ca="1" si="258"/>
        <v>0</v>
      </c>
      <c r="BU795" s="35">
        <f t="shared" ca="1" si="258"/>
        <v>0</v>
      </c>
      <c r="BV795" s="35">
        <f t="shared" ca="1" si="258"/>
        <v>0</v>
      </c>
      <c r="BW795" s="35">
        <f t="shared" ca="1" si="258"/>
        <v>0</v>
      </c>
      <c r="BX795" s="35">
        <f t="shared" ca="1" si="258"/>
        <v>0</v>
      </c>
      <c r="BY795" s="35">
        <f t="shared" ca="1" si="258"/>
        <v>0</v>
      </c>
      <c r="BZ795" s="35">
        <f t="shared" ca="1" si="258"/>
        <v>0</v>
      </c>
      <c r="CA795" s="35">
        <f t="shared" ca="1" si="258"/>
        <v>0</v>
      </c>
      <c r="CB795" s="35">
        <f t="shared" ca="1" si="258"/>
        <v>0</v>
      </c>
      <c r="CC795" s="35">
        <f t="shared" ca="1" si="258"/>
        <v>0</v>
      </c>
      <c r="CD795" s="35">
        <f t="shared" ca="1" si="258"/>
        <v>0</v>
      </c>
      <c r="CE795" s="35">
        <f t="shared" ca="1" si="258"/>
        <v>0</v>
      </c>
      <c r="CF795" s="35">
        <f t="shared" ca="1" si="247"/>
        <v>0</v>
      </c>
      <c r="CG795" s="35">
        <f t="shared" ca="1" si="247"/>
        <v>0</v>
      </c>
      <c r="CH795" s="35">
        <f t="shared" ca="1" si="247"/>
        <v>0</v>
      </c>
      <c r="CI795" s="35">
        <f t="shared" ca="1" si="247"/>
        <v>0</v>
      </c>
      <c r="CJ795" s="35">
        <f t="shared" ca="1" si="247"/>
        <v>0</v>
      </c>
      <c r="CK795" s="35">
        <f t="shared" ca="1" si="247"/>
        <v>0</v>
      </c>
      <c r="CL795" s="35">
        <f t="shared" ca="1" si="247"/>
        <v>0</v>
      </c>
      <c r="CM795" s="35">
        <f t="shared" ca="1" si="247"/>
        <v>0</v>
      </c>
      <c r="CN795" s="35">
        <f t="shared" ca="1" si="252"/>
        <v>0</v>
      </c>
      <c r="CO795" s="35">
        <f t="shared" ca="1" si="252"/>
        <v>0</v>
      </c>
      <c r="CP795" s="35">
        <f t="shared" ca="1" si="252"/>
        <v>0</v>
      </c>
      <c r="CQ795" s="35">
        <f t="shared" ca="1" si="252"/>
        <v>0</v>
      </c>
      <c r="CR795" s="35">
        <f t="shared" ca="1" si="252"/>
        <v>0</v>
      </c>
      <c r="CS795" s="35">
        <f t="shared" ca="1" si="252"/>
        <v>0</v>
      </c>
      <c r="CT795" s="35">
        <f t="shared" ca="1" si="252"/>
        <v>0</v>
      </c>
      <c r="CU795" s="35">
        <f t="shared" ca="1" si="252"/>
        <v>0</v>
      </c>
      <c r="CV795" s="35">
        <f t="shared" ca="1" si="252"/>
        <v>0</v>
      </c>
      <c r="CW795" s="38">
        <f t="shared" ca="1" si="249"/>
        <v>0</v>
      </c>
      <c r="CX795" s="38">
        <f t="shared" ca="1" si="246"/>
        <v>0</v>
      </c>
      <c r="CY795" s="38">
        <f t="shared" ca="1" si="246"/>
        <v>0</v>
      </c>
      <c r="CZ795" s="39">
        <f t="shared" ca="1" si="246"/>
        <v>0</v>
      </c>
      <c r="DA795" s="35"/>
    </row>
    <row r="796" spans="4:105" x14ac:dyDescent="0.3">
      <c r="D796" s="19"/>
      <c r="E796" s="19"/>
      <c r="F796" s="21"/>
      <c r="G796" s="21"/>
      <c r="H796" s="21"/>
      <c r="I796" s="19"/>
      <c r="J796" s="19"/>
      <c r="K796" s="21"/>
      <c r="L796" s="21"/>
      <c r="M796" s="22"/>
      <c r="N796" s="22"/>
      <c r="O796" s="19"/>
      <c r="P796" s="21"/>
      <c r="Q796" s="62" t="str">
        <f>'Cutting Rules'!AD796</f>
        <v>0------------</v>
      </c>
      <c r="R796" s="23"/>
      <c r="S796" s="24"/>
      <c r="T796" s="78" t="s">
        <v>547</v>
      </c>
      <c r="U796" s="19"/>
      <c r="V796" s="25"/>
      <c r="W796" s="26"/>
      <c r="X796" s="27"/>
      <c r="Y796" s="47"/>
      <c r="Z796" s="121" t="str">
        <f>IFERROR(VLOOKUP(E796,[1]route!$E$3:$BL$10005,59,0),"")&amp;IFERROR(VLOOKUP(E796,[1]route!$E$3:$BL$10005,60,0),"")</f>
        <v/>
      </c>
      <c r="AA796" s="28">
        <f t="shared" si="254"/>
        <v>0</v>
      </c>
      <c r="AB796" s="77">
        <f t="shared" si="255"/>
        <v>0</v>
      </c>
      <c r="AC796" s="4">
        <f t="shared" si="253"/>
        <v>1</v>
      </c>
      <c r="AD796" s="29">
        <v>0</v>
      </c>
      <c r="AE796" s="30">
        <f ca="1">SUMIF([1]route!$E$3:$E$10005,E796,[1]!Table1[1])</f>
        <v>0</v>
      </c>
      <c r="AF796" s="30">
        <f ca="1">SUMIF([1]route!$E$3:$E$10005,E796,[1]!Table1[2])</f>
        <v>0</v>
      </c>
      <c r="AG796" s="30">
        <f ca="1">SUMIF([1]route!$E$3:$E$10005,E796,[1]!Table1[3])</f>
        <v>0</v>
      </c>
      <c r="AH796" s="30">
        <f ca="1">SUMIF([1]route!$E$3:$E$10005,E796,[1]!Table1[4])</f>
        <v>0</v>
      </c>
      <c r="AI796" s="30">
        <f ca="1">SUMIF([1]route!$E$3:$E$10005,E796,[1]!Table1[5])</f>
        <v>0</v>
      </c>
      <c r="AJ796" s="30">
        <f ca="1">SUMIF([1]route!$E$3:$E$10005,E796,[1]!Table1[6])</f>
        <v>0</v>
      </c>
      <c r="AK796" s="30">
        <f ca="1">SUMIF([1]route!$E$3:$E$10005,E796,[1]!Table1[7])</f>
        <v>0</v>
      </c>
      <c r="AL796" s="30">
        <f ca="1">SUMIF([1]route!$E$3:$E$10005,E796,[1]!Table1[8])</f>
        <v>0</v>
      </c>
      <c r="AM796" s="30">
        <f ca="1">SUMIF([1]route!$E$3:$E$10005,E796,[1]!Table1[9])</f>
        <v>0</v>
      </c>
      <c r="AN796" s="30">
        <f ca="1">SUMIF([1]route!$E$3:$E$10005,E796,[1]!Table1[10])</f>
        <v>0</v>
      </c>
      <c r="AO796" s="30">
        <f ca="1">SUMIF([1]route!$E$3:$E$10005,E796,[1]!Table1[11])</f>
        <v>0</v>
      </c>
      <c r="AP796" s="30">
        <f ca="1">SUMIF([1]route!$E$3:$E$10005,E796,[1]!Table1[12])</f>
        <v>0</v>
      </c>
      <c r="AQ796" s="30">
        <f ca="1">SUMIF([1]route!$E$3:$E$10005,E796,[1]!Table1[13])</f>
        <v>0</v>
      </c>
      <c r="AR796" s="30">
        <f ca="1">SUMIF([1]route!$E$3:$E$10005,E796,[1]!Table1[14])</f>
        <v>0</v>
      </c>
      <c r="AS796" s="30">
        <f ca="1">SUMIF([1]route!$E$3:$E$10005,E796,[1]!Table1[15])</f>
        <v>0</v>
      </c>
      <c r="AT796" s="30">
        <f ca="1">SUMIF([1]route!$E$3:$E$10005,E796,[1]!Table1[16])</f>
        <v>0</v>
      </c>
      <c r="AU796" s="30">
        <f ca="1">SUMIF([1]route!$E$3:$E$10005,E796,[1]!Table1[17])</f>
        <v>0</v>
      </c>
      <c r="AV796" s="30">
        <f ca="1">SUMIF([1]route!$E$3:$E$10005,E796,[1]!Table1[18])</f>
        <v>0</v>
      </c>
      <c r="AW796" s="30">
        <f ca="1">SUMIF([1]route!$E$3:$E$10005,E796,[1]!Table1[19])</f>
        <v>0</v>
      </c>
      <c r="AX796" s="30">
        <f ca="1">SUMIF([1]route!$E$3:$E$10005,E796,[1]!Table1[20])</f>
        <v>0</v>
      </c>
      <c r="AY796" s="30">
        <f ca="1">SUMIF([1]route!$E$3:$E$10005,E796,[1]!Table1[21])</f>
        <v>0</v>
      </c>
      <c r="AZ796" s="30">
        <f ca="1">SUMIF([1]route!$E$3:$E$10005,E796,[1]!Table1[22])</f>
        <v>0</v>
      </c>
      <c r="BA796" s="30">
        <f ca="1">SUMIF([1]route!$E$3:$E$10005,E796,[1]!Table1[23])</f>
        <v>0</v>
      </c>
      <c r="BB796" s="30">
        <f ca="1">SUMIF([1]route!$E$3:$E$10005,E796,[1]!Table1[24])</f>
        <v>0</v>
      </c>
      <c r="BC796" s="30">
        <f ca="1">SUMIF([1]route!$E$3:$E$10005,E796,[1]!Table1[25])</f>
        <v>0</v>
      </c>
      <c r="BD796" s="30">
        <f ca="1">SUMIF([1]route!$E$3:$E$10005,E796,[1]!Table1[26])</f>
        <v>0</v>
      </c>
      <c r="BE796" s="30">
        <f ca="1">SUMIF([1]route!$E$3:$E$10005,E796,[1]!Table1[27])</f>
        <v>0</v>
      </c>
      <c r="BF796" s="30">
        <f ca="1">SUMIF([1]route!$E$3:$E$10005,E796,[1]!Table1[28])</f>
        <v>0</v>
      </c>
      <c r="BG796" s="30">
        <f ca="1">SUMIF([1]route!$E$3:$E$10005,E796,[1]!Table1[29])</f>
        <v>0</v>
      </c>
      <c r="BH796" s="30">
        <f ca="1">SUMIF([1]route!$E$3:$E$10005,E796,[1]!Table1[30])</f>
        <v>0</v>
      </c>
      <c r="BI796" s="30">
        <f ca="1">SUMIF([1]route!$E$3:$E$10005,E796,[1]!Table1[31])</f>
        <v>0</v>
      </c>
      <c r="BJ796" s="30">
        <f ca="1">SUMIF([1]route!$E$3:$E$10005,E796,[1]!Table1[Remain PO])</f>
        <v>0</v>
      </c>
      <c r="BK796" s="31">
        <f ca="1">SUMIF([1]route!$E$3:$E$10005,E796,[1]!Table1[N+1])</f>
        <v>0</v>
      </c>
      <c r="BL796" s="31">
        <f ca="1">SUMIF([1]route!$E$3:$E$10005,E796,[1]!Table1[N+2])</f>
        <v>0</v>
      </c>
      <c r="BM796" s="31">
        <f ca="1">SUMIF([1]route!$E$3:$E$10005,E796,[1]!Table1[N+3])</f>
        <v>0</v>
      </c>
      <c r="BN796" s="32">
        <f ca="1">SUMIF([1]route!$E$3:$E$10005,E796,[1]!Table1[N+4])</f>
        <v>0</v>
      </c>
      <c r="BP796" s="37">
        <f t="shared" si="256"/>
        <v>0</v>
      </c>
      <c r="BQ796" s="35">
        <f t="shared" ca="1" si="258"/>
        <v>0</v>
      </c>
      <c r="BR796" s="35">
        <f t="shared" ca="1" si="258"/>
        <v>0</v>
      </c>
      <c r="BS796" s="35">
        <f t="shared" ca="1" si="258"/>
        <v>0</v>
      </c>
      <c r="BT796" s="35">
        <f t="shared" ca="1" si="258"/>
        <v>0</v>
      </c>
      <c r="BU796" s="35">
        <f t="shared" ca="1" si="258"/>
        <v>0</v>
      </c>
      <c r="BV796" s="35">
        <f t="shared" ca="1" si="258"/>
        <v>0</v>
      </c>
      <c r="BW796" s="35">
        <f t="shared" ca="1" si="258"/>
        <v>0</v>
      </c>
      <c r="BX796" s="35">
        <f t="shared" ca="1" si="258"/>
        <v>0</v>
      </c>
      <c r="BY796" s="35">
        <f t="shared" ca="1" si="258"/>
        <v>0</v>
      </c>
      <c r="BZ796" s="35">
        <f t="shared" ca="1" si="258"/>
        <v>0</v>
      </c>
      <c r="CA796" s="35">
        <f t="shared" ca="1" si="258"/>
        <v>0</v>
      </c>
      <c r="CB796" s="35">
        <f t="shared" ca="1" si="258"/>
        <v>0</v>
      </c>
      <c r="CC796" s="35">
        <f t="shared" ca="1" si="258"/>
        <v>0</v>
      </c>
      <c r="CD796" s="35">
        <f t="shared" ca="1" si="258"/>
        <v>0</v>
      </c>
      <c r="CE796" s="35">
        <f t="shared" ca="1" si="258"/>
        <v>0</v>
      </c>
      <c r="CF796" s="35">
        <f t="shared" ca="1" si="247"/>
        <v>0</v>
      </c>
      <c r="CG796" s="35">
        <f t="shared" ca="1" si="247"/>
        <v>0</v>
      </c>
      <c r="CH796" s="35">
        <f t="shared" ca="1" si="247"/>
        <v>0</v>
      </c>
      <c r="CI796" s="35">
        <f t="shared" ca="1" si="247"/>
        <v>0</v>
      </c>
      <c r="CJ796" s="35">
        <f t="shared" ca="1" si="247"/>
        <v>0</v>
      </c>
      <c r="CK796" s="35">
        <f t="shared" ca="1" si="247"/>
        <v>0</v>
      </c>
      <c r="CL796" s="35">
        <f t="shared" ca="1" si="247"/>
        <v>0</v>
      </c>
      <c r="CM796" s="35">
        <f t="shared" ca="1" si="247"/>
        <v>0</v>
      </c>
      <c r="CN796" s="35">
        <f t="shared" ca="1" si="252"/>
        <v>0</v>
      </c>
      <c r="CO796" s="35">
        <f t="shared" ca="1" si="252"/>
        <v>0</v>
      </c>
      <c r="CP796" s="35">
        <f t="shared" ca="1" si="252"/>
        <v>0</v>
      </c>
      <c r="CQ796" s="35">
        <f t="shared" ca="1" si="252"/>
        <v>0</v>
      </c>
      <c r="CR796" s="35">
        <f t="shared" ca="1" si="252"/>
        <v>0</v>
      </c>
      <c r="CS796" s="35">
        <f t="shared" ca="1" si="252"/>
        <v>0</v>
      </c>
      <c r="CT796" s="35">
        <f t="shared" ca="1" si="252"/>
        <v>0</v>
      </c>
      <c r="CU796" s="35">
        <f t="shared" ca="1" si="252"/>
        <v>0</v>
      </c>
      <c r="CV796" s="35">
        <f t="shared" ca="1" si="252"/>
        <v>0</v>
      </c>
      <c r="CW796" s="38">
        <f t="shared" ca="1" si="249"/>
        <v>0</v>
      </c>
      <c r="CX796" s="38">
        <f t="shared" ca="1" si="246"/>
        <v>0</v>
      </c>
      <c r="CY796" s="38">
        <f t="shared" ca="1" si="246"/>
        <v>0</v>
      </c>
      <c r="CZ796" s="39">
        <f t="shared" ca="1" si="246"/>
        <v>0</v>
      </c>
      <c r="DA796" s="35"/>
    </row>
    <row r="797" spans="4:105" x14ac:dyDescent="0.3">
      <c r="D797" s="19"/>
      <c r="E797" s="19"/>
      <c r="F797" s="21"/>
      <c r="G797" s="21"/>
      <c r="H797" s="21"/>
      <c r="I797" s="19"/>
      <c r="J797" s="19"/>
      <c r="K797" s="21"/>
      <c r="L797" s="21"/>
      <c r="M797" s="22"/>
      <c r="N797" s="22"/>
      <c r="O797" s="19"/>
      <c r="P797" s="21"/>
      <c r="Q797" s="62" t="str">
        <f>'Cutting Rules'!AD797</f>
        <v>0------------</v>
      </c>
      <c r="R797" s="23"/>
      <c r="S797" s="24"/>
      <c r="T797" s="78" t="s">
        <v>547</v>
      </c>
      <c r="U797" s="19"/>
      <c r="V797" s="25"/>
      <c r="W797" s="26"/>
      <c r="X797" s="27"/>
      <c r="Y797" s="47"/>
      <c r="Z797" s="121" t="str">
        <f>IFERROR(VLOOKUP(E797,[1]route!$E$3:$BL$10005,59,0),"")&amp;IFERROR(VLOOKUP(E797,[1]route!$E$3:$BL$10005,60,0),"")</f>
        <v/>
      </c>
      <c r="AA797" s="28">
        <f t="shared" si="254"/>
        <v>0</v>
      </c>
      <c r="AB797" s="77">
        <f t="shared" si="255"/>
        <v>0</v>
      </c>
      <c r="AC797" s="4">
        <f t="shared" si="253"/>
        <v>1</v>
      </c>
      <c r="AD797" s="29">
        <v>0</v>
      </c>
      <c r="AE797" s="30">
        <f ca="1">SUMIF([1]route!$E$3:$E$10005,E797,[1]!Table1[1])</f>
        <v>0</v>
      </c>
      <c r="AF797" s="30">
        <f ca="1">SUMIF([1]route!$E$3:$E$10005,E797,[1]!Table1[2])</f>
        <v>0</v>
      </c>
      <c r="AG797" s="30">
        <f ca="1">SUMIF([1]route!$E$3:$E$10005,E797,[1]!Table1[3])</f>
        <v>0</v>
      </c>
      <c r="AH797" s="30">
        <f ca="1">SUMIF([1]route!$E$3:$E$10005,E797,[1]!Table1[4])</f>
        <v>0</v>
      </c>
      <c r="AI797" s="30">
        <f ca="1">SUMIF([1]route!$E$3:$E$10005,E797,[1]!Table1[5])</f>
        <v>0</v>
      </c>
      <c r="AJ797" s="30">
        <f ca="1">SUMIF([1]route!$E$3:$E$10005,E797,[1]!Table1[6])</f>
        <v>0</v>
      </c>
      <c r="AK797" s="30">
        <f ca="1">SUMIF([1]route!$E$3:$E$10005,E797,[1]!Table1[7])</f>
        <v>0</v>
      </c>
      <c r="AL797" s="30">
        <f ca="1">SUMIF([1]route!$E$3:$E$10005,E797,[1]!Table1[8])</f>
        <v>0</v>
      </c>
      <c r="AM797" s="30">
        <f ca="1">SUMIF([1]route!$E$3:$E$10005,E797,[1]!Table1[9])</f>
        <v>0</v>
      </c>
      <c r="AN797" s="30">
        <f ca="1">SUMIF([1]route!$E$3:$E$10005,E797,[1]!Table1[10])</f>
        <v>0</v>
      </c>
      <c r="AO797" s="30">
        <f ca="1">SUMIF([1]route!$E$3:$E$10005,E797,[1]!Table1[11])</f>
        <v>0</v>
      </c>
      <c r="AP797" s="30">
        <f ca="1">SUMIF([1]route!$E$3:$E$10005,E797,[1]!Table1[12])</f>
        <v>0</v>
      </c>
      <c r="AQ797" s="30">
        <f ca="1">SUMIF([1]route!$E$3:$E$10005,E797,[1]!Table1[13])</f>
        <v>0</v>
      </c>
      <c r="AR797" s="30">
        <f ca="1">SUMIF([1]route!$E$3:$E$10005,E797,[1]!Table1[14])</f>
        <v>0</v>
      </c>
      <c r="AS797" s="30">
        <f ca="1">SUMIF([1]route!$E$3:$E$10005,E797,[1]!Table1[15])</f>
        <v>0</v>
      </c>
      <c r="AT797" s="30">
        <f ca="1">SUMIF([1]route!$E$3:$E$10005,E797,[1]!Table1[16])</f>
        <v>0</v>
      </c>
      <c r="AU797" s="30">
        <f ca="1">SUMIF([1]route!$E$3:$E$10005,E797,[1]!Table1[17])</f>
        <v>0</v>
      </c>
      <c r="AV797" s="30">
        <f ca="1">SUMIF([1]route!$E$3:$E$10005,E797,[1]!Table1[18])</f>
        <v>0</v>
      </c>
      <c r="AW797" s="30">
        <f ca="1">SUMIF([1]route!$E$3:$E$10005,E797,[1]!Table1[19])</f>
        <v>0</v>
      </c>
      <c r="AX797" s="30">
        <f ca="1">SUMIF([1]route!$E$3:$E$10005,E797,[1]!Table1[20])</f>
        <v>0</v>
      </c>
      <c r="AY797" s="30">
        <f ca="1">SUMIF([1]route!$E$3:$E$10005,E797,[1]!Table1[21])</f>
        <v>0</v>
      </c>
      <c r="AZ797" s="30">
        <f ca="1">SUMIF([1]route!$E$3:$E$10005,E797,[1]!Table1[22])</f>
        <v>0</v>
      </c>
      <c r="BA797" s="30">
        <f ca="1">SUMIF([1]route!$E$3:$E$10005,E797,[1]!Table1[23])</f>
        <v>0</v>
      </c>
      <c r="BB797" s="30">
        <f ca="1">SUMIF([1]route!$E$3:$E$10005,E797,[1]!Table1[24])</f>
        <v>0</v>
      </c>
      <c r="BC797" s="30">
        <f ca="1">SUMIF([1]route!$E$3:$E$10005,E797,[1]!Table1[25])</f>
        <v>0</v>
      </c>
      <c r="BD797" s="30">
        <f ca="1">SUMIF([1]route!$E$3:$E$10005,E797,[1]!Table1[26])</f>
        <v>0</v>
      </c>
      <c r="BE797" s="30">
        <f ca="1">SUMIF([1]route!$E$3:$E$10005,E797,[1]!Table1[27])</f>
        <v>0</v>
      </c>
      <c r="BF797" s="30">
        <f ca="1">SUMIF([1]route!$E$3:$E$10005,E797,[1]!Table1[28])</f>
        <v>0</v>
      </c>
      <c r="BG797" s="30">
        <f ca="1">SUMIF([1]route!$E$3:$E$10005,E797,[1]!Table1[29])</f>
        <v>0</v>
      </c>
      <c r="BH797" s="30">
        <f ca="1">SUMIF([1]route!$E$3:$E$10005,E797,[1]!Table1[30])</f>
        <v>0</v>
      </c>
      <c r="BI797" s="30">
        <f ca="1">SUMIF([1]route!$E$3:$E$10005,E797,[1]!Table1[31])</f>
        <v>0</v>
      </c>
      <c r="BJ797" s="30">
        <f ca="1">SUMIF([1]route!$E$3:$E$10005,E797,[1]!Table1[Remain PO])</f>
        <v>0</v>
      </c>
      <c r="BK797" s="31">
        <f ca="1">SUMIF([1]route!$E$3:$E$10005,E797,[1]!Table1[N+1])</f>
        <v>0</v>
      </c>
      <c r="BL797" s="31">
        <f ca="1">SUMIF([1]route!$E$3:$E$10005,E797,[1]!Table1[N+2])</f>
        <v>0</v>
      </c>
      <c r="BM797" s="31">
        <f ca="1">SUMIF([1]route!$E$3:$E$10005,E797,[1]!Table1[N+3])</f>
        <v>0</v>
      </c>
      <c r="BN797" s="32">
        <f ca="1">SUMIF([1]route!$E$3:$E$10005,E797,[1]!Table1[N+4])</f>
        <v>0</v>
      </c>
      <c r="BP797" s="37">
        <f t="shared" si="256"/>
        <v>0</v>
      </c>
      <c r="BQ797" s="35">
        <f t="shared" ca="1" si="258"/>
        <v>0</v>
      </c>
      <c r="BR797" s="35">
        <f t="shared" ca="1" si="258"/>
        <v>0</v>
      </c>
      <c r="BS797" s="35">
        <f t="shared" ca="1" si="258"/>
        <v>0</v>
      </c>
      <c r="BT797" s="35">
        <f t="shared" ca="1" si="258"/>
        <v>0</v>
      </c>
      <c r="BU797" s="35">
        <f t="shared" ca="1" si="258"/>
        <v>0</v>
      </c>
      <c r="BV797" s="35">
        <f t="shared" ca="1" si="258"/>
        <v>0</v>
      </c>
      <c r="BW797" s="35">
        <f t="shared" ca="1" si="258"/>
        <v>0</v>
      </c>
      <c r="BX797" s="35">
        <f t="shared" ca="1" si="258"/>
        <v>0</v>
      </c>
      <c r="BY797" s="35">
        <f t="shared" ca="1" si="258"/>
        <v>0</v>
      </c>
      <c r="BZ797" s="35">
        <f t="shared" ca="1" si="258"/>
        <v>0</v>
      </c>
      <c r="CA797" s="35">
        <f t="shared" ca="1" si="258"/>
        <v>0</v>
      </c>
      <c r="CB797" s="35">
        <f t="shared" ca="1" si="258"/>
        <v>0</v>
      </c>
      <c r="CC797" s="35">
        <f t="shared" ca="1" si="258"/>
        <v>0</v>
      </c>
      <c r="CD797" s="35">
        <f t="shared" ca="1" si="258"/>
        <v>0</v>
      </c>
      <c r="CE797" s="35">
        <f t="shared" ca="1" si="258"/>
        <v>0</v>
      </c>
      <c r="CF797" s="35">
        <f t="shared" ca="1" si="247"/>
        <v>0</v>
      </c>
      <c r="CG797" s="35">
        <f t="shared" ca="1" si="247"/>
        <v>0</v>
      </c>
      <c r="CH797" s="35">
        <f t="shared" ca="1" si="247"/>
        <v>0</v>
      </c>
      <c r="CI797" s="35">
        <f t="shared" ca="1" si="247"/>
        <v>0</v>
      </c>
      <c r="CJ797" s="35">
        <f t="shared" ca="1" si="247"/>
        <v>0</v>
      </c>
      <c r="CK797" s="35">
        <f t="shared" ca="1" si="247"/>
        <v>0</v>
      </c>
      <c r="CL797" s="35">
        <f t="shared" ca="1" si="247"/>
        <v>0</v>
      </c>
      <c r="CM797" s="35">
        <f t="shared" ca="1" si="247"/>
        <v>0</v>
      </c>
      <c r="CN797" s="35">
        <f t="shared" ca="1" si="252"/>
        <v>0</v>
      </c>
      <c r="CO797" s="35">
        <f t="shared" ca="1" si="252"/>
        <v>0</v>
      </c>
      <c r="CP797" s="35">
        <f t="shared" ca="1" si="252"/>
        <v>0</v>
      </c>
      <c r="CQ797" s="35">
        <f t="shared" ca="1" si="252"/>
        <v>0</v>
      </c>
      <c r="CR797" s="35">
        <f t="shared" ca="1" si="252"/>
        <v>0</v>
      </c>
      <c r="CS797" s="35">
        <f t="shared" ca="1" si="252"/>
        <v>0</v>
      </c>
      <c r="CT797" s="35">
        <f t="shared" ca="1" si="252"/>
        <v>0</v>
      </c>
      <c r="CU797" s="35">
        <f t="shared" ca="1" si="252"/>
        <v>0</v>
      </c>
      <c r="CV797" s="35">
        <f t="shared" ca="1" si="252"/>
        <v>0</v>
      </c>
      <c r="CW797" s="38">
        <f t="shared" ca="1" si="249"/>
        <v>0</v>
      </c>
      <c r="CX797" s="38">
        <f t="shared" ca="1" si="246"/>
        <v>0</v>
      </c>
      <c r="CY797" s="38">
        <f t="shared" ca="1" si="246"/>
        <v>0</v>
      </c>
      <c r="CZ797" s="39">
        <f t="shared" ca="1" si="246"/>
        <v>0</v>
      </c>
      <c r="DA797" s="35"/>
    </row>
    <row r="798" spans="4:105" x14ac:dyDescent="0.3">
      <c r="D798" s="19"/>
      <c r="E798" s="19"/>
      <c r="F798" s="21"/>
      <c r="G798" s="21"/>
      <c r="H798" s="21"/>
      <c r="I798" s="19"/>
      <c r="J798" s="19"/>
      <c r="K798" s="21"/>
      <c r="L798" s="21"/>
      <c r="M798" s="22"/>
      <c r="N798" s="22"/>
      <c r="O798" s="19"/>
      <c r="P798" s="21"/>
      <c r="Q798" s="62" t="str">
        <f>'Cutting Rules'!AD798</f>
        <v>0------------</v>
      </c>
      <c r="R798" s="23"/>
      <c r="S798" s="24"/>
      <c r="T798" s="78" t="s">
        <v>547</v>
      </c>
      <c r="U798" s="19"/>
      <c r="V798" s="25"/>
      <c r="W798" s="26"/>
      <c r="X798" s="27"/>
      <c r="Y798" s="47"/>
      <c r="Z798" s="121" t="str">
        <f>IFERROR(VLOOKUP(E798,[1]route!$E$3:$BL$10005,59,0),"")&amp;IFERROR(VLOOKUP(E798,[1]route!$E$3:$BL$10005,60,0),"")</f>
        <v/>
      </c>
      <c r="AA798" s="28">
        <f t="shared" si="254"/>
        <v>0</v>
      </c>
      <c r="AB798" s="77">
        <f t="shared" si="255"/>
        <v>0</v>
      </c>
      <c r="AC798" s="4">
        <f t="shared" si="253"/>
        <v>1</v>
      </c>
      <c r="AD798" s="29">
        <v>0</v>
      </c>
      <c r="AE798" s="30">
        <f ca="1">SUMIF([1]route!$E$3:$E$10005,E798,[1]!Table1[1])</f>
        <v>0</v>
      </c>
      <c r="AF798" s="30">
        <f ca="1">SUMIF([1]route!$E$3:$E$10005,E798,[1]!Table1[2])</f>
        <v>0</v>
      </c>
      <c r="AG798" s="30">
        <f ca="1">SUMIF([1]route!$E$3:$E$10005,E798,[1]!Table1[3])</f>
        <v>0</v>
      </c>
      <c r="AH798" s="30">
        <f ca="1">SUMIF([1]route!$E$3:$E$10005,E798,[1]!Table1[4])</f>
        <v>0</v>
      </c>
      <c r="AI798" s="30">
        <f ca="1">SUMIF([1]route!$E$3:$E$10005,E798,[1]!Table1[5])</f>
        <v>0</v>
      </c>
      <c r="AJ798" s="30">
        <f ca="1">SUMIF([1]route!$E$3:$E$10005,E798,[1]!Table1[6])</f>
        <v>0</v>
      </c>
      <c r="AK798" s="30">
        <f ca="1">SUMIF([1]route!$E$3:$E$10005,E798,[1]!Table1[7])</f>
        <v>0</v>
      </c>
      <c r="AL798" s="30">
        <f ca="1">SUMIF([1]route!$E$3:$E$10005,E798,[1]!Table1[8])</f>
        <v>0</v>
      </c>
      <c r="AM798" s="30">
        <f ca="1">SUMIF([1]route!$E$3:$E$10005,E798,[1]!Table1[9])</f>
        <v>0</v>
      </c>
      <c r="AN798" s="30">
        <f ca="1">SUMIF([1]route!$E$3:$E$10005,E798,[1]!Table1[10])</f>
        <v>0</v>
      </c>
      <c r="AO798" s="30">
        <f ca="1">SUMIF([1]route!$E$3:$E$10005,E798,[1]!Table1[11])</f>
        <v>0</v>
      </c>
      <c r="AP798" s="30">
        <f ca="1">SUMIF([1]route!$E$3:$E$10005,E798,[1]!Table1[12])</f>
        <v>0</v>
      </c>
      <c r="AQ798" s="30">
        <f ca="1">SUMIF([1]route!$E$3:$E$10005,E798,[1]!Table1[13])</f>
        <v>0</v>
      </c>
      <c r="AR798" s="30">
        <f ca="1">SUMIF([1]route!$E$3:$E$10005,E798,[1]!Table1[14])</f>
        <v>0</v>
      </c>
      <c r="AS798" s="30">
        <f ca="1">SUMIF([1]route!$E$3:$E$10005,E798,[1]!Table1[15])</f>
        <v>0</v>
      </c>
      <c r="AT798" s="30">
        <f ca="1">SUMIF([1]route!$E$3:$E$10005,E798,[1]!Table1[16])</f>
        <v>0</v>
      </c>
      <c r="AU798" s="30">
        <f ca="1">SUMIF([1]route!$E$3:$E$10005,E798,[1]!Table1[17])</f>
        <v>0</v>
      </c>
      <c r="AV798" s="30">
        <f ca="1">SUMIF([1]route!$E$3:$E$10005,E798,[1]!Table1[18])</f>
        <v>0</v>
      </c>
      <c r="AW798" s="30">
        <f ca="1">SUMIF([1]route!$E$3:$E$10005,E798,[1]!Table1[19])</f>
        <v>0</v>
      </c>
      <c r="AX798" s="30">
        <f ca="1">SUMIF([1]route!$E$3:$E$10005,E798,[1]!Table1[20])</f>
        <v>0</v>
      </c>
      <c r="AY798" s="30">
        <f ca="1">SUMIF([1]route!$E$3:$E$10005,E798,[1]!Table1[21])</f>
        <v>0</v>
      </c>
      <c r="AZ798" s="30">
        <f ca="1">SUMIF([1]route!$E$3:$E$10005,E798,[1]!Table1[22])</f>
        <v>0</v>
      </c>
      <c r="BA798" s="30">
        <f ca="1">SUMIF([1]route!$E$3:$E$10005,E798,[1]!Table1[23])</f>
        <v>0</v>
      </c>
      <c r="BB798" s="30">
        <f ca="1">SUMIF([1]route!$E$3:$E$10005,E798,[1]!Table1[24])</f>
        <v>0</v>
      </c>
      <c r="BC798" s="30">
        <f ca="1">SUMIF([1]route!$E$3:$E$10005,E798,[1]!Table1[25])</f>
        <v>0</v>
      </c>
      <c r="BD798" s="30">
        <f ca="1">SUMIF([1]route!$E$3:$E$10005,E798,[1]!Table1[26])</f>
        <v>0</v>
      </c>
      <c r="BE798" s="30">
        <f ca="1">SUMIF([1]route!$E$3:$E$10005,E798,[1]!Table1[27])</f>
        <v>0</v>
      </c>
      <c r="BF798" s="30">
        <f ca="1">SUMIF([1]route!$E$3:$E$10005,E798,[1]!Table1[28])</f>
        <v>0</v>
      </c>
      <c r="BG798" s="30">
        <f ca="1">SUMIF([1]route!$E$3:$E$10005,E798,[1]!Table1[29])</f>
        <v>0</v>
      </c>
      <c r="BH798" s="30">
        <f ca="1">SUMIF([1]route!$E$3:$E$10005,E798,[1]!Table1[30])</f>
        <v>0</v>
      </c>
      <c r="BI798" s="30">
        <f ca="1">SUMIF([1]route!$E$3:$E$10005,E798,[1]!Table1[31])</f>
        <v>0</v>
      </c>
      <c r="BJ798" s="30">
        <f ca="1">SUMIF([1]route!$E$3:$E$10005,E798,[1]!Table1[Remain PO])</f>
        <v>0</v>
      </c>
      <c r="BK798" s="31">
        <f ca="1">SUMIF([1]route!$E$3:$E$10005,E798,[1]!Table1[N+1])</f>
        <v>0</v>
      </c>
      <c r="BL798" s="31">
        <f ca="1">SUMIF([1]route!$E$3:$E$10005,E798,[1]!Table1[N+2])</f>
        <v>0</v>
      </c>
      <c r="BM798" s="31">
        <f ca="1">SUMIF([1]route!$E$3:$E$10005,E798,[1]!Table1[N+3])</f>
        <v>0</v>
      </c>
      <c r="BN798" s="32">
        <f ca="1">SUMIF([1]route!$E$3:$E$10005,E798,[1]!Table1[N+4])</f>
        <v>0</v>
      </c>
      <c r="BP798" s="37">
        <f t="shared" si="256"/>
        <v>0</v>
      </c>
      <c r="BQ798" s="35">
        <f t="shared" ca="1" si="258"/>
        <v>0</v>
      </c>
      <c r="BR798" s="35">
        <f t="shared" ca="1" si="258"/>
        <v>0</v>
      </c>
      <c r="BS798" s="35">
        <f t="shared" ca="1" si="258"/>
        <v>0</v>
      </c>
      <c r="BT798" s="35">
        <f t="shared" ca="1" si="258"/>
        <v>0</v>
      </c>
      <c r="BU798" s="35">
        <f t="shared" ca="1" si="258"/>
        <v>0</v>
      </c>
      <c r="BV798" s="35">
        <f t="shared" ca="1" si="258"/>
        <v>0</v>
      </c>
      <c r="BW798" s="35">
        <f t="shared" ca="1" si="258"/>
        <v>0</v>
      </c>
      <c r="BX798" s="35">
        <f t="shared" ca="1" si="258"/>
        <v>0</v>
      </c>
      <c r="BY798" s="35">
        <f t="shared" ca="1" si="258"/>
        <v>0</v>
      </c>
      <c r="BZ798" s="35">
        <f t="shared" ca="1" si="258"/>
        <v>0</v>
      </c>
      <c r="CA798" s="35">
        <f t="shared" ca="1" si="258"/>
        <v>0</v>
      </c>
      <c r="CB798" s="35">
        <f t="shared" ca="1" si="258"/>
        <v>0</v>
      </c>
      <c r="CC798" s="35">
        <f t="shared" ca="1" si="258"/>
        <v>0</v>
      </c>
      <c r="CD798" s="35">
        <f t="shared" ca="1" si="258"/>
        <v>0</v>
      </c>
      <c r="CE798" s="35">
        <f t="shared" ca="1" si="258"/>
        <v>0</v>
      </c>
      <c r="CF798" s="35">
        <f t="shared" ca="1" si="247"/>
        <v>0</v>
      </c>
      <c r="CG798" s="35">
        <f t="shared" ca="1" si="247"/>
        <v>0</v>
      </c>
      <c r="CH798" s="35">
        <f t="shared" ca="1" si="247"/>
        <v>0</v>
      </c>
      <c r="CI798" s="35">
        <f t="shared" ca="1" si="247"/>
        <v>0</v>
      </c>
      <c r="CJ798" s="35">
        <f t="shared" ca="1" si="247"/>
        <v>0</v>
      </c>
      <c r="CK798" s="35">
        <f t="shared" ca="1" si="247"/>
        <v>0</v>
      </c>
      <c r="CL798" s="35">
        <f t="shared" ca="1" si="247"/>
        <v>0</v>
      </c>
      <c r="CM798" s="35">
        <f t="shared" ca="1" si="247"/>
        <v>0</v>
      </c>
      <c r="CN798" s="35">
        <f t="shared" ca="1" si="252"/>
        <v>0</v>
      </c>
      <c r="CO798" s="35">
        <f t="shared" ca="1" si="252"/>
        <v>0</v>
      </c>
      <c r="CP798" s="35">
        <f t="shared" ca="1" si="252"/>
        <v>0</v>
      </c>
      <c r="CQ798" s="35">
        <f t="shared" ref="CQ798:CZ827" ca="1" si="259">CP798-BE798</f>
        <v>0</v>
      </c>
      <c r="CR798" s="35">
        <f t="shared" ca="1" si="259"/>
        <v>0</v>
      </c>
      <c r="CS798" s="35">
        <f t="shared" ca="1" si="259"/>
        <v>0</v>
      </c>
      <c r="CT798" s="35">
        <f t="shared" ca="1" si="259"/>
        <v>0</v>
      </c>
      <c r="CU798" s="35">
        <f t="shared" ca="1" si="259"/>
        <v>0</v>
      </c>
      <c r="CV798" s="35">
        <f t="shared" ca="1" si="259"/>
        <v>0</v>
      </c>
      <c r="CW798" s="38">
        <f t="shared" ca="1" si="249"/>
        <v>0</v>
      </c>
      <c r="CX798" s="38">
        <f t="shared" ca="1" si="246"/>
        <v>0</v>
      </c>
      <c r="CY798" s="38">
        <f t="shared" ca="1" si="246"/>
        <v>0</v>
      </c>
      <c r="CZ798" s="39">
        <f t="shared" ca="1" si="246"/>
        <v>0</v>
      </c>
      <c r="DA798" s="35"/>
    </row>
    <row r="799" spans="4:105" x14ac:dyDescent="0.3">
      <c r="D799" s="19"/>
      <c r="E799" s="19"/>
      <c r="F799" s="21"/>
      <c r="G799" s="21"/>
      <c r="H799" s="21"/>
      <c r="I799" s="19"/>
      <c r="J799" s="19"/>
      <c r="K799" s="21"/>
      <c r="L799" s="21"/>
      <c r="M799" s="22"/>
      <c r="N799" s="22"/>
      <c r="O799" s="19"/>
      <c r="P799" s="21"/>
      <c r="Q799" s="62" t="str">
        <f>'Cutting Rules'!AD799</f>
        <v>0------------</v>
      </c>
      <c r="R799" s="23"/>
      <c r="S799" s="24"/>
      <c r="T799" s="78" t="s">
        <v>547</v>
      </c>
      <c r="U799" s="19"/>
      <c r="V799" s="25"/>
      <c r="W799" s="26"/>
      <c r="X799" s="27"/>
      <c r="Y799" s="47"/>
      <c r="Z799" s="121" t="str">
        <f>IFERROR(VLOOKUP(E799,[1]route!$E$3:$BL$10005,59,0),"")&amp;IFERROR(VLOOKUP(E799,[1]route!$E$3:$BL$10005,60,0),"")</f>
        <v/>
      </c>
      <c r="AA799" s="28">
        <f t="shared" si="254"/>
        <v>0</v>
      </c>
      <c r="AB799" s="77">
        <f t="shared" si="255"/>
        <v>0</v>
      </c>
      <c r="AC799" s="4">
        <f t="shared" si="253"/>
        <v>1</v>
      </c>
      <c r="AD799" s="29">
        <v>0</v>
      </c>
      <c r="AE799" s="30">
        <f ca="1">SUMIF([1]route!$E$3:$E$10005,E799,[1]!Table1[1])</f>
        <v>0</v>
      </c>
      <c r="AF799" s="30">
        <f ca="1">SUMIF([1]route!$E$3:$E$10005,E799,[1]!Table1[2])</f>
        <v>0</v>
      </c>
      <c r="AG799" s="30">
        <f ca="1">SUMIF([1]route!$E$3:$E$10005,E799,[1]!Table1[3])</f>
        <v>0</v>
      </c>
      <c r="AH799" s="30">
        <f ca="1">SUMIF([1]route!$E$3:$E$10005,E799,[1]!Table1[4])</f>
        <v>0</v>
      </c>
      <c r="AI799" s="30">
        <f ca="1">SUMIF([1]route!$E$3:$E$10005,E799,[1]!Table1[5])</f>
        <v>0</v>
      </c>
      <c r="AJ799" s="30">
        <f ca="1">SUMIF([1]route!$E$3:$E$10005,E799,[1]!Table1[6])</f>
        <v>0</v>
      </c>
      <c r="AK799" s="30">
        <f ca="1">SUMIF([1]route!$E$3:$E$10005,E799,[1]!Table1[7])</f>
        <v>0</v>
      </c>
      <c r="AL799" s="30">
        <f ca="1">SUMIF([1]route!$E$3:$E$10005,E799,[1]!Table1[8])</f>
        <v>0</v>
      </c>
      <c r="AM799" s="30">
        <f ca="1">SUMIF([1]route!$E$3:$E$10005,E799,[1]!Table1[9])</f>
        <v>0</v>
      </c>
      <c r="AN799" s="30">
        <f ca="1">SUMIF([1]route!$E$3:$E$10005,E799,[1]!Table1[10])</f>
        <v>0</v>
      </c>
      <c r="AO799" s="30">
        <f ca="1">SUMIF([1]route!$E$3:$E$10005,E799,[1]!Table1[11])</f>
        <v>0</v>
      </c>
      <c r="AP799" s="30">
        <f ca="1">SUMIF([1]route!$E$3:$E$10005,E799,[1]!Table1[12])</f>
        <v>0</v>
      </c>
      <c r="AQ799" s="30">
        <f ca="1">SUMIF([1]route!$E$3:$E$10005,E799,[1]!Table1[13])</f>
        <v>0</v>
      </c>
      <c r="AR799" s="30">
        <f ca="1">SUMIF([1]route!$E$3:$E$10005,E799,[1]!Table1[14])</f>
        <v>0</v>
      </c>
      <c r="AS799" s="30">
        <f ca="1">SUMIF([1]route!$E$3:$E$10005,E799,[1]!Table1[15])</f>
        <v>0</v>
      </c>
      <c r="AT799" s="30">
        <f ca="1">SUMIF([1]route!$E$3:$E$10005,E799,[1]!Table1[16])</f>
        <v>0</v>
      </c>
      <c r="AU799" s="30">
        <f ca="1">SUMIF([1]route!$E$3:$E$10005,E799,[1]!Table1[17])</f>
        <v>0</v>
      </c>
      <c r="AV799" s="30">
        <f ca="1">SUMIF([1]route!$E$3:$E$10005,E799,[1]!Table1[18])</f>
        <v>0</v>
      </c>
      <c r="AW799" s="30">
        <f ca="1">SUMIF([1]route!$E$3:$E$10005,E799,[1]!Table1[19])</f>
        <v>0</v>
      </c>
      <c r="AX799" s="30">
        <f ca="1">SUMIF([1]route!$E$3:$E$10005,E799,[1]!Table1[20])</f>
        <v>0</v>
      </c>
      <c r="AY799" s="30">
        <f ca="1">SUMIF([1]route!$E$3:$E$10005,E799,[1]!Table1[21])</f>
        <v>0</v>
      </c>
      <c r="AZ799" s="30">
        <f ca="1">SUMIF([1]route!$E$3:$E$10005,E799,[1]!Table1[22])</f>
        <v>0</v>
      </c>
      <c r="BA799" s="30">
        <f ca="1">SUMIF([1]route!$E$3:$E$10005,E799,[1]!Table1[23])</f>
        <v>0</v>
      </c>
      <c r="BB799" s="30">
        <f ca="1">SUMIF([1]route!$E$3:$E$10005,E799,[1]!Table1[24])</f>
        <v>0</v>
      </c>
      <c r="BC799" s="30">
        <f ca="1">SUMIF([1]route!$E$3:$E$10005,E799,[1]!Table1[25])</f>
        <v>0</v>
      </c>
      <c r="BD799" s="30">
        <f ca="1">SUMIF([1]route!$E$3:$E$10005,E799,[1]!Table1[26])</f>
        <v>0</v>
      </c>
      <c r="BE799" s="30">
        <f ca="1">SUMIF([1]route!$E$3:$E$10005,E799,[1]!Table1[27])</f>
        <v>0</v>
      </c>
      <c r="BF799" s="30">
        <f ca="1">SUMIF([1]route!$E$3:$E$10005,E799,[1]!Table1[28])</f>
        <v>0</v>
      </c>
      <c r="BG799" s="30">
        <f ca="1">SUMIF([1]route!$E$3:$E$10005,E799,[1]!Table1[29])</f>
        <v>0</v>
      </c>
      <c r="BH799" s="30">
        <f ca="1">SUMIF([1]route!$E$3:$E$10005,E799,[1]!Table1[30])</f>
        <v>0</v>
      </c>
      <c r="BI799" s="30">
        <f ca="1">SUMIF([1]route!$E$3:$E$10005,E799,[1]!Table1[31])</f>
        <v>0</v>
      </c>
      <c r="BJ799" s="30">
        <f ca="1">SUMIF([1]route!$E$3:$E$10005,E799,[1]!Table1[Remain PO])</f>
        <v>0</v>
      </c>
      <c r="BK799" s="31">
        <f ca="1">SUMIF([1]route!$E$3:$E$10005,E799,[1]!Table1[N+1])</f>
        <v>0</v>
      </c>
      <c r="BL799" s="31">
        <f ca="1">SUMIF([1]route!$E$3:$E$10005,E799,[1]!Table1[N+2])</f>
        <v>0</v>
      </c>
      <c r="BM799" s="31">
        <f ca="1">SUMIF([1]route!$E$3:$E$10005,E799,[1]!Table1[N+3])</f>
        <v>0</v>
      </c>
      <c r="BN799" s="32">
        <f ca="1">SUMIF([1]route!$E$3:$E$10005,E799,[1]!Table1[N+4])</f>
        <v>0</v>
      </c>
      <c r="BP799" s="37">
        <f t="shared" si="256"/>
        <v>0</v>
      </c>
      <c r="BQ799" s="35">
        <f t="shared" ca="1" si="258"/>
        <v>0</v>
      </c>
      <c r="BR799" s="35">
        <f t="shared" ca="1" si="258"/>
        <v>0</v>
      </c>
      <c r="BS799" s="35">
        <f t="shared" ca="1" si="258"/>
        <v>0</v>
      </c>
      <c r="BT799" s="35">
        <f t="shared" ca="1" si="258"/>
        <v>0</v>
      </c>
      <c r="BU799" s="35">
        <f t="shared" ca="1" si="258"/>
        <v>0</v>
      </c>
      <c r="BV799" s="35">
        <f t="shared" ca="1" si="258"/>
        <v>0</v>
      </c>
      <c r="BW799" s="35">
        <f t="shared" ca="1" si="258"/>
        <v>0</v>
      </c>
      <c r="BX799" s="35">
        <f t="shared" ca="1" si="258"/>
        <v>0</v>
      </c>
      <c r="BY799" s="35">
        <f t="shared" ca="1" si="258"/>
        <v>0</v>
      </c>
      <c r="BZ799" s="35">
        <f t="shared" ca="1" si="258"/>
        <v>0</v>
      </c>
      <c r="CA799" s="35">
        <f t="shared" ca="1" si="258"/>
        <v>0</v>
      </c>
      <c r="CB799" s="35">
        <f t="shared" ca="1" si="258"/>
        <v>0</v>
      </c>
      <c r="CC799" s="35">
        <f t="shared" ca="1" si="258"/>
        <v>0</v>
      </c>
      <c r="CD799" s="35">
        <f t="shared" ca="1" si="258"/>
        <v>0</v>
      </c>
      <c r="CE799" s="35">
        <f t="shared" ca="1" si="258"/>
        <v>0</v>
      </c>
      <c r="CF799" s="35">
        <f t="shared" ca="1" si="247"/>
        <v>0</v>
      </c>
      <c r="CG799" s="35">
        <f t="shared" ca="1" si="247"/>
        <v>0</v>
      </c>
      <c r="CH799" s="35">
        <f t="shared" ca="1" si="247"/>
        <v>0</v>
      </c>
      <c r="CI799" s="35">
        <f t="shared" ca="1" si="247"/>
        <v>0</v>
      </c>
      <c r="CJ799" s="35">
        <f t="shared" ca="1" si="247"/>
        <v>0</v>
      </c>
      <c r="CK799" s="35">
        <f t="shared" ca="1" si="247"/>
        <v>0</v>
      </c>
      <c r="CL799" s="35">
        <f t="shared" ca="1" si="247"/>
        <v>0</v>
      </c>
      <c r="CM799" s="35">
        <f t="shared" ca="1" si="247"/>
        <v>0</v>
      </c>
      <c r="CN799" s="35">
        <f t="shared" ca="1" si="247"/>
        <v>0</v>
      </c>
      <c r="CO799" s="35">
        <f t="shared" ca="1" si="247"/>
        <v>0</v>
      </c>
      <c r="CP799" s="35">
        <f t="shared" ca="1" si="247"/>
        <v>0</v>
      </c>
      <c r="CQ799" s="35">
        <f t="shared" ca="1" si="259"/>
        <v>0</v>
      </c>
      <c r="CR799" s="35">
        <f t="shared" ca="1" si="259"/>
        <v>0</v>
      </c>
      <c r="CS799" s="35">
        <f t="shared" ca="1" si="259"/>
        <v>0</v>
      </c>
      <c r="CT799" s="35">
        <f t="shared" ca="1" si="259"/>
        <v>0</v>
      </c>
      <c r="CU799" s="35">
        <f t="shared" ca="1" si="259"/>
        <v>0</v>
      </c>
      <c r="CV799" s="35">
        <f t="shared" ca="1" si="259"/>
        <v>0</v>
      </c>
      <c r="CW799" s="38">
        <f t="shared" ca="1" si="249"/>
        <v>0</v>
      </c>
      <c r="CX799" s="38">
        <f t="shared" ca="1" si="249"/>
        <v>0</v>
      </c>
      <c r="CY799" s="38">
        <f t="shared" ca="1" si="249"/>
        <v>0</v>
      </c>
      <c r="CZ799" s="39">
        <f t="shared" ca="1" si="249"/>
        <v>0</v>
      </c>
      <c r="DA799" s="35"/>
    </row>
    <row r="800" spans="4:105" x14ac:dyDescent="0.3">
      <c r="D800" s="19"/>
      <c r="E800" s="19"/>
      <c r="F800" s="21"/>
      <c r="G800" s="21"/>
      <c r="H800" s="21"/>
      <c r="I800" s="19"/>
      <c r="J800" s="19"/>
      <c r="K800" s="21"/>
      <c r="L800" s="21"/>
      <c r="M800" s="22"/>
      <c r="N800" s="22"/>
      <c r="O800" s="19"/>
      <c r="P800" s="21"/>
      <c r="Q800" s="62" t="str">
        <f>'Cutting Rules'!AD800</f>
        <v>0------------</v>
      </c>
      <c r="R800" s="23"/>
      <c r="S800" s="24"/>
      <c r="T800" s="78" t="s">
        <v>547</v>
      </c>
      <c r="U800" s="19"/>
      <c r="V800" s="25"/>
      <c r="W800" s="26"/>
      <c r="X800" s="27"/>
      <c r="Y800" s="47"/>
      <c r="Z800" s="121" t="str">
        <f>IFERROR(VLOOKUP(E800,[1]route!$E$3:$BL$10005,59,0),"")&amp;IFERROR(VLOOKUP(E800,[1]route!$E$3:$BL$10005,60,0),"")</f>
        <v/>
      </c>
      <c r="AA800" s="28">
        <f t="shared" si="254"/>
        <v>0</v>
      </c>
      <c r="AB800" s="77">
        <f t="shared" si="255"/>
        <v>0</v>
      </c>
      <c r="AC800" s="4">
        <f t="shared" si="253"/>
        <v>1</v>
      </c>
      <c r="AD800" s="29">
        <v>0</v>
      </c>
      <c r="AE800" s="30">
        <f ca="1">SUMIF([1]route!$E$3:$E$10005,E800,[1]!Table1[1])</f>
        <v>0</v>
      </c>
      <c r="AF800" s="30">
        <f ca="1">SUMIF([1]route!$E$3:$E$10005,E800,[1]!Table1[2])</f>
        <v>0</v>
      </c>
      <c r="AG800" s="30">
        <f ca="1">SUMIF([1]route!$E$3:$E$10005,E800,[1]!Table1[3])</f>
        <v>0</v>
      </c>
      <c r="AH800" s="30">
        <f ca="1">SUMIF([1]route!$E$3:$E$10005,E800,[1]!Table1[4])</f>
        <v>0</v>
      </c>
      <c r="AI800" s="30">
        <f ca="1">SUMIF([1]route!$E$3:$E$10005,E800,[1]!Table1[5])</f>
        <v>0</v>
      </c>
      <c r="AJ800" s="30">
        <f ca="1">SUMIF([1]route!$E$3:$E$10005,E800,[1]!Table1[6])</f>
        <v>0</v>
      </c>
      <c r="AK800" s="30">
        <f ca="1">SUMIF([1]route!$E$3:$E$10005,E800,[1]!Table1[7])</f>
        <v>0</v>
      </c>
      <c r="AL800" s="30">
        <f ca="1">SUMIF([1]route!$E$3:$E$10005,E800,[1]!Table1[8])</f>
        <v>0</v>
      </c>
      <c r="AM800" s="30">
        <f ca="1">SUMIF([1]route!$E$3:$E$10005,E800,[1]!Table1[9])</f>
        <v>0</v>
      </c>
      <c r="AN800" s="30">
        <f ca="1">SUMIF([1]route!$E$3:$E$10005,E800,[1]!Table1[10])</f>
        <v>0</v>
      </c>
      <c r="AO800" s="30">
        <f ca="1">SUMIF([1]route!$E$3:$E$10005,E800,[1]!Table1[11])</f>
        <v>0</v>
      </c>
      <c r="AP800" s="30">
        <f ca="1">SUMIF([1]route!$E$3:$E$10005,E800,[1]!Table1[12])</f>
        <v>0</v>
      </c>
      <c r="AQ800" s="30">
        <f ca="1">SUMIF([1]route!$E$3:$E$10005,E800,[1]!Table1[13])</f>
        <v>0</v>
      </c>
      <c r="AR800" s="30">
        <f ca="1">SUMIF([1]route!$E$3:$E$10005,E800,[1]!Table1[14])</f>
        <v>0</v>
      </c>
      <c r="AS800" s="30">
        <f ca="1">SUMIF([1]route!$E$3:$E$10005,E800,[1]!Table1[15])</f>
        <v>0</v>
      </c>
      <c r="AT800" s="30">
        <f ca="1">SUMIF([1]route!$E$3:$E$10005,E800,[1]!Table1[16])</f>
        <v>0</v>
      </c>
      <c r="AU800" s="30">
        <f ca="1">SUMIF([1]route!$E$3:$E$10005,E800,[1]!Table1[17])</f>
        <v>0</v>
      </c>
      <c r="AV800" s="30">
        <f ca="1">SUMIF([1]route!$E$3:$E$10005,E800,[1]!Table1[18])</f>
        <v>0</v>
      </c>
      <c r="AW800" s="30">
        <f ca="1">SUMIF([1]route!$E$3:$E$10005,E800,[1]!Table1[19])</f>
        <v>0</v>
      </c>
      <c r="AX800" s="30">
        <f ca="1">SUMIF([1]route!$E$3:$E$10005,E800,[1]!Table1[20])</f>
        <v>0</v>
      </c>
      <c r="AY800" s="30">
        <f ca="1">SUMIF([1]route!$E$3:$E$10005,E800,[1]!Table1[21])</f>
        <v>0</v>
      </c>
      <c r="AZ800" s="30">
        <f ca="1">SUMIF([1]route!$E$3:$E$10005,E800,[1]!Table1[22])</f>
        <v>0</v>
      </c>
      <c r="BA800" s="30">
        <f ca="1">SUMIF([1]route!$E$3:$E$10005,E800,[1]!Table1[23])</f>
        <v>0</v>
      </c>
      <c r="BB800" s="30">
        <f ca="1">SUMIF([1]route!$E$3:$E$10005,E800,[1]!Table1[24])</f>
        <v>0</v>
      </c>
      <c r="BC800" s="30">
        <f ca="1">SUMIF([1]route!$E$3:$E$10005,E800,[1]!Table1[25])</f>
        <v>0</v>
      </c>
      <c r="BD800" s="30">
        <f ca="1">SUMIF([1]route!$E$3:$E$10005,E800,[1]!Table1[26])</f>
        <v>0</v>
      </c>
      <c r="BE800" s="30">
        <f ca="1">SUMIF([1]route!$E$3:$E$10005,E800,[1]!Table1[27])</f>
        <v>0</v>
      </c>
      <c r="BF800" s="30">
        <f ca="1">SUMIF([1]route!$E$3:$E$10005,E800,[1]!Table1[28])</f>
        <v>0</v>
      </c>
      <c r="BG800" s="30">
        <f ca="1">SUMIF([1]route!$E$3:$E$10005,E800,[1]!Table1[29])</f>
        <v>0</v>
      </c>
      <c r="BH800" s="30">
        <f ca="1">SUMIF([1]route!$E$3:$E$10005,E800,[1]!Table1[30])</f>
        <v>0</v>
      </c>
      <c r="BI800" s="30">
        <f ca="1">SUMIF([1]route!$E$3:$E$10005,E800,[1]!Table1[31])</f>
        <v>0</v>
      </c>
      <c r="BJ800" s="30">
        <f ca="1">SUMIF([1]route!$E$3:$E$10005,E800,[1]!Table1[Remain PO])</f>
        <v>0</v>
      </c>
      <c r="BK800" s="31">
        <f ca="1">SUMIF([1]route!$E$3:$E$10005,E800,[1]!Table1[N+1])</f>
        <v>0</v>
      </c>
      <c r="BL800" s="31">
        <f ca="1">SUMIF([1]route!$E$3:$E$10005,E800,[1]!Table1[N+2])</f>
        <v>0</v>
      </c>
      <c r="BM800" s="31">
        <f ca="1">SUMIF([1]route!$E$3:$E$10005,E800,[1]!Table1[N+3])</f>
        <v>0</v>
      </c>
      <c r="BN800" s="32">
        <f ca="1">SUMIF([1]route!$E$3:$E$10005,E800,[1]!Table1[N+4])</f>
        <v>0</v>
      </c>
      <c r="BP800" s="37">
        <f t="shared" si="256"/>
        <v>0</v>
      </c>
      <c r="BQ800" s="35">
        <f t="shared" ca="1" si="258"/>
        <v>0</v>
      </c>
      <c r="BR800" s="35">
        <f t="shared" ca="1" si="258"/>
        <v>0</v>
      </c>
      <c r="BS800" s="35">
        <f t="shared" ca="1" si="258"/>
        <v>0</v>
      </c>
      <c r="BT800" s="35">
        <f t="shared" ca="1" si="258"/>
        <v>0</v>
      </c>
      <c r="BU800" s="35">
        <f t="shared" ca="1" si="258"/>
        <v>0</v>
      </c>
      <c r="BV800" s="35">
        <f t="shared" ca="1" si="258"/>
        <v>0</v>
      </c>
      <c r="BW800" s="35">
        <f t="shared" ca="1" si="258"/>
        <v>0</v>
      </c>
      <c r="BX800" s="35">
        <f t="shared" ca="1" si="258"/>
        <v>0</v>
      </c>
      <c r="BY800" s="35">
        <f t="shared" ca="1" si="258"/>
        <v>0</v>
      </c>
      <c r="BZ800" s="35">
        <f t="shared" ca="1" si="258"/>
        <v>0</v>
      </c>
      <c r="CA800" s="35">
        <f t="shared" ca="1" si="258"/>
        <v>0</v>
      </c>
      <c r="CB800" s="35">
        <f t="shared" ca="1" si="258"/>
        <v>0</v>
      </c>
      <c r="CC800" s="35">
        <f t="shared" ca="1" si="258"/>
        <v>0</v>
      </c>
      <c r="CD800" s="35">
        <f t="shared" ca="1" si="258"/>
        <v>0</v>
      </c>
      <c r="CE800" s="35">
        <f t="shared" ca="1" si="258"/>
        <v>0</v>
      </c>
      <c r="CF800" s="35">
        <f t="shared" ca="1" si="247"/>
        <v>0</v>
      </c>
      <c r="CG800" s="35">
        <f t="shared" ca="1" si="247"/>
        <v>0</v>
      </c>
      <c r="CH800" s="35">
        <f t="shared" ca="1" si="247"/>
        <v>0</v>
      </c>
      <c r="CI800" s="35">
        <f t="shared" ca="1" si="247"/>
        <v>0</v>
      </c>
      <c r="CJ800" s="35">
        <f t="shared" ca="1" si="247"/>
        <v>0</v>
      </c>
      <c r="CK800" s="35">
        <f t="shared" ca="1" si="247"/>
        <v>0</v>
      </c>
      <c r="CL800" s="35">
        <f t="shared" ca="1" si="247"/>
        <v>0</v>
      </c>
      <c r="CM800" s="35">
        <f t="shared" ca="1" si="247"/>
        <v>0</v>
      </c>
      <c r="CN800" s="35">
        <f t="shared" ca="1" si="247"/>
        <v>0</v>
      </c>
      <c r="CO800" s="35">
        <f t="shared" ca="1" si="247"/>
        <v>0</v>
      </c>
      <c r="CP800" s="35">
        <f t="shared" ca="1" si="247"/>
        <v>0</v>
      </c>
      <c r="CQ800" s="35">
        <f t="shared" ca="1" si="259"/>
        <v>0</v>
      </c>
      <c r="CR800" s="35">
        <f t="shared" ca="1" si="259"/>
        <v>0</v>
      </c>
      <c r="CS800" s="35">
        <f t="shared" ca="1" si="259"/>
        <v>0</v>
      </c>
      <c r="CT800" s="35">
        <f t="shared" ca="1" si="259"/>
        <v>0</v>
      </c>
      <c r="CU800" s="35">
        <f t="shared" ca="1" si="259"/>
        <v>0</v>
      </c>
      <c r="CV800" s="35">
        <f t="shared" ca="1" si="259"/>
        <v>0</v>
      </c>
      <c r="CW800" s="38">
        <f t="shared" ca="1" si="249"/>
        <v>0</v>
      </c>
      <c r="CX800" s="38">
        <f t="shared" ca="1" si="249"/>
        <v>0</v>
      </c>
      <c r="CY800" s="38">
        <f t="shared" ca="1" si="249"/>
        <v>0</v>
      </c>
      <c r="CZ800" s="39">
        <f t="shared" ca="1" si="249"/>
        <v>0</v>
      </c>
      <c r="DA800" s="35"/>
    </row>
    <row r="801" spans="4:105" x14ac:dyDescent="0.3">
      <c r="D801" s="19"/>
      <c r="E801" s="19"/>
      <c r="F801" s="21"/>
      <c r="G801" s="21"/>
      <c r="H801" s="21"/>
      <c r="I801" s="19"/>
      <c r="J801" s="19"/>
      <c r="K801" s="21"/>
      <c r="L801" s="21"/>
      <c r="M801" s="22"/>
      <c r="N801" s="22"/>
      <c r="O801" s="19"/>
      <c r="P801" s="21"/>
      <c r="Q801" s="62" t="str">
        <f>'Cutting Rules'!AD801</f>
        <v>0------------</v>
      </c>
      <c r="R801" s="23"/>
      <c r="S801" s="24"/>
      <c r="T801" s="78" t="s">
        <v>547</v>
      </c>
      <c r="U801" s="19"/>
      <c r="V801" s="25"/>
      <c r="W801" s="26"/>
      <c r="X801" s="27"/>
      <c r="Y801" s="47"/>
      <c r="Z801" s="121" t="str">
        <f>IFERROR(VLOOKUP(E801,[1]route!$E$3:$BL$10005,59,0),"")&amp;IFERROR(VLOOKUP(E801,[1]route!$E$3:$BL$10005,60,0),"")</f>
        <v/>
      </c>
      <c r="AA801" s="28">
        <f t="shared" si="254"/>
        <v>0</v>
      </c>
      <c r="AB801" s="77">
        <f t="shared" si="255"/>
        <v>0</v>
      </c>
      <c r="AC801" s="4">
        <f t="shared" si="253"/>
        <v>1</v>
      </c>
      <c r="AD801" s="29">
        <v>0</v>
      </c>
      <c r="AE801" s="30">
        <f ca="1">SUMIF([1]route!$E$3:$E$10005,E801,[1]!Table1[1])</f>
        <v>0</v>
      </c>
      <c r="AF801" s="30">
        <f ca="1">SUMIF([1]route!$E$3:$E$10005,E801,[1]!Table1[2])</f>
        <v>0</v>
      </c>
      <c r="AG801" s="30">
        <f ca="1">SUMIF([1]route!$E$3:$E$10005,E801,[1]!Table1[3])</f>
        <v>0</v>
      </c>
      <c r="AH801" s="30">
        <f ca="1">SUMIF([1]route!$E$3:$E$10005,E801,[1]!Table1[4])</f>
        <v>0</v>
      </c>
      <c r="AI801" s="30">
        <f ca="1">SUMIF([1]route!$E$3:$E$10005,E801,[1]!Table1[5])</f>
        <v>0</v>
      </c>
      <c r="AJ801" s="30">
        <f ca="1">SUMIF([1]route!$E$3:$E$10005,E801,[1]!Table1[6])</f>
        <v>0</v>
      </c>
      <c r="AK801" s="30">
        <f ca="1">SUMIF([1]route!$E$3:$E$10005,E801,[1]!Table1[7])</f>
        <v>0</v>
      </c>
      <c r="AL801" s="30">
        <f ca="1">SUMIF([1]route!$E$3:$E$10005,E801,[1]!Table1[8])</f>
        <v>0</v>
      </c>
      <c r="AM801" s="30">
        <f ca="1">SUMIF([1]route!$E$3:$E$10005,E801,[1]!Table1[9])</f>
        <v>0</v>
      </c>
      <c r="AN801" s="30">
        <f ca="1">SUMIF([1]route!$E$3:$E$10005,E801,[1]!Table1[10])</f>
        <v>0</v>
      </c>
      <c r="AO801" s="30">
        <f ca="1">SUMIF([1]route!$E$3:$E$10005,E801,[1]!Table1[11])</f>
        <v>0</v>
      </c>
      <c r="AP801" s="30">
        <f ca="1">SUMIF([1]route!$E$3:$E$10005,E801,[1]!Table1[12])</f>
        <v>0</v>
      </c>
      <c r="AQ801" s="30">
        <f ca="1">SUMIF([1]route!$E$3:$E$10005,E801,[1]!Table1[13])</f>
        <v>0</v>
      </c>
      <c r="AR801" s="30">
        <f ca="1">SUMIF([1]route!$E$3:$E$10005,E801,[1]!Table1[14])</f>
        <v>0</v>
      </c>
      <c r="AS801" s="30">
        <f ca="1">SUMIF([1]route!$E$3:$E$10005,E801,[1]!Table1[15])</f>
        <v>0</v>
      </c>
      <c r="AT801" s="30">
        <f ca="1">SUMIF([1]route!$E$3:$E$10005,E801,[1]!Table1[16])</f>
        <v>0</v>
      </c>
      <c r="AU801" s="30">
        <f ca="1">SUMIF([1]route!$E$3:$E$10005,E801,[1]!Table1[17])</f>
        <v>0</v>
      </c>
      <c r="AV801" s="30">
        <f ca="1">SUMIF([1]route!$E$3:$E$10005,E801,[1]!Table1[18])</f>
        <v>0</v>
      </c>
      <c r="AW801" s="30">
        <f ca="1">SUMIF([1]route!$E$3:$E$10005,E801,[1]!Table1[19])</f>
        <v>0</v>
      </c>
      <c r="AX801" s="30">
        <f ca="1">SUMIF([1]route!$E$3:$E$10005,E801,[1]!Table1[20])</f>
        <v>0</v>
      </c>
      <c r="AY801" s="30">
        <f ca="1">SUMIF([1]route!$E$3:$E$10005,E801,[1]!Table1[21])</f>
        <v>0</v>
      </c>
      <c r="AZ801" s="30">
        <f ca="1">SUMIF([1]route!$E$3:$E$10005,E801,[1]!Table1[22])</f>
        <v>0</v>
      </c>
      <c r="BA801" s="30">
        <f ca="1">SUMIF([1]route!$E$3:$E$10005,E801,[1]!Table1[23])</f>
        <v>0</v>
      </c>
      <c r="BB801" s="30">
        <f ca="1">SUMIF([1]route!$E$3:$E$10005,E801,[1]!Table1[24])</f>
        <v>0</v>
      </c>
      <c r="BC801" s="30">
        <f ca="1">SUMIF([1]route!$E$3:$E$10005,E801,[1]!Table1[25])</f>
        <v>0</v>
      </c>
      <c r="BD801" s="30">
        <f ca="1">SUMIF([1]route!$E$3:$E$10005,E801,[1]!Table1[26])</f>
        <v>0</v>
      </c>
      <c r="BE801" s="30">
        <f ca="1">SUMIF([1]route!$E$3:$E$10005,E801,[1]!Table1[27])</f>
        <v>0</v>
      </c>
      <c r="BF801" s="30">
        <f ca="1">SUMIF([1]route!$E$3:$E$10005,E801,[1]!Table1[28])</f>
        <v>0</v>
      </c>
      <c r="BG801" s="30">
        <f ca="1">SUMIF([1]route!$E$3:$E$10005,E801,[1]!Table1[29])</f>
        <v>0</v>
      </c>
      <c r="BH801" s="30">
        <f ca="1">SUMIF([1]route!$E$3:$E$10005,E801,[1]!Table1[30])</f>
        <v>0</v>
      </c>
      <c r="BI801" s="30">
        <f ca="1">SUMIF([1]route!$E$3:$E$10005,E801,[1]!Table1[31])</f>
        <v>0</v>
      </c>
      <c r="BJ801" s="30">
        <f ca="1">SUMIF([1]route!$E$3:$E$10005,E801,[1]!Table1[Remain PO])</f>
        <v>0</v>
      </c>
      <c r="BK801" s="31">
        <f ca="1">SUMIF([1]route!$E$3:$E$10005,E801,[1]!Table1[N+1])</f>
        <v>0</v>
      </c>
      <c r="BL801" s="31">
        <f ca="1">SUMIF([1]route!$E$3:$E$10005,E801,[1]!Table1[N+2])</f>
        <v>0</v>
      </c>
      <c r="BM801" s="31">
        <f ca="1">SUMIF([1]route!$E$3:$E$10005,E801,[1]!Table1[N+3])</f>
        <v>0</v>
      </c>
      <c r="BN801" s="32">
        <f ca="1">SUMIF([1]route!$E$3:$E$10005,E801,[1]!Table1[N+4])</f>
        <v>0</v>
      </c>
      <c r="BP801" s="37">
        <f t="shared" si="256"/>
        <v>0</v>
      </c>
      <c r="BQ801" s="35">
        <f t="shared" ca="1" si="258"/>
        <v>0</v>
      </c>
      <c r="BR801" s="35">
        <f t="shared" ca="1" si="258"/>
        <v>0</v>
      </c>
      <c r="BS801" s="35">
        <f t="shared" ca="1" si="258"/>
        <v>0</v>
      </c>
      <c r="BT801" s="35">
        <f t="shared" ca="1" si="258"/>
        <v>0</v>
      </c>
      <c r="BU801" s="35">
        <f t="shared" ca="1" si="258"/>
        <v>0</v>
      </c>
      <c r="BV801" s="35">
        <f t="shared" ca="1" si="258"/>
        <v>0</v>
      </c>
      <c r="BW801" s="35">
        <f t="shared" ca="1" si="258"/>
        <v>0</v>
      </c>
      <c r="BX801" s="35">
        <f t="shared" ca="1" si="258"/>
        <v>0</v>
      </c>
      <c r="BY801" s="35">
        <f t="shared" ca="1" si="258"/>
        <v>0</v>
      </c>
      <c r="BZ801" s="35">
        <f t="shared" ca="1" si="258"/>
        <v>0</v>
      </c>
      <c r="CA801" s="35">
        <f t="shared" ca="1" si="258"/>
        <v>0</v>
      </c>
      <c r="CB801" s="35">
        <f t="shared" ca="1" si="258"/>
        <v>0</v>
      </c>
      <c r="CC801" s="35">
        <f t="shared" ca="1" si="258"/>
        <v>0</v>
      </c>
      <c r="CD801" s="35">
        <f t="shared" ca="1" si="258"/>
        <v>0</v>
      </c>
      <c r="CE801" s="35">
        <f t="shared" ca="1" si="258"/>
        <v>0</v>
      </c>
      <c r="CF801" s="35">
        <f t="shared" ca="1" si="247"/>
        <v>0</v>
      </c>
      <c r="CG801" s="35">
        <f t="shared" ca="1" si="247"/>
        <v>0</v>
      </c>
      <c r="CH801" s="35">
        <f t="shared" ca="1" si="247"/>
        <v>0</v>
      </c>
      <c r="CI801" s="35">
        <f t="shared" ca="1" si="247"/>
        <v>0</v>
      </c>
      <c r="CJ801" s="35">
        <f t="shared" ca="1" si="247"/>
        <v>0</v>
      </c>
      <c r="CK801" s="35">
        <f t="shared" ca="1" si="247"/>
        <v>0</v>
      </c>
      <c r="CL801" s="35">
        <f t="shared" ca="1" si="247"/>
        <v>0</v>
      </c>
      <c r="CM801" s="35">
        <f t="shared" ca="1" si="247"/>
        <v>0</v>
      </c>
      <c r="CN801" s="35">
        <f t="shared" ca="1" si="247"/>
        <v>0</v>
      </c>
      <c r="CO801" s="35">
        <f t="shared" ca="1" si="247"/>
        <v>0</v>
      </c>
      <c r="CP801" s="35">
        <f t="shared" ca="1" si="247"/>
        <v>0</v>
      </c>
      <c r="CQ801" s="35">
        <f t="shared" ca="1" si="259"/>
        <v>0</v>
      </c>
      <c r="CR801" s="35">
        <f t="shared" ca="1" si="259"/>
        <v>0</v>
      </c>
      <c r="CS801" s="35">
        <f t="shared" ca="1" si="259"/>
        <v>0</v>
      </c>
      <c r="CT801" s="35">
        <f t="shared" ca="1" si="259"/>
        <v>0</v>
      </c>
      <c r="CU801" s="35">
        <f t="shared" ca="1" si="259"/>
        <v>0</v>
      </c>
      <c r="CV801" s="35">
        <f t="shared" ca="1" si="259"/>
        <v>0</v>
      </c>
      <c r="CW801" s="38">
        <f t="shared" ca="1" si="249"/>
        <v>0</v>
      </c>
      <c r="CX801" s="38">
        <f t="shared" ca="1" si="249"/>
        <v>0</v>
      </c>
      <c r="CY801" s="38">
        <f t="shared" ca="1" si="249"/>
        <v>0</v>
      </c>
      <c r="CZ801" s="39">
        <f t="shared" ca="1" si="249"/>
        <v>0</v>
      </c>
      <c r="DA801" s="35"/>
    </row>
    <row r="802" spans="4:105" x14ac:dyDescent="0.3">
      <c r="D802" s="19"/>
      <c r="E802" s="19"/>
      <c r="F802" s="21"/>
      <c r="G802" s="21"/>
      <c r="H802" s="21"/>
      <c r="I802" s="19"/>
      <c r="J802" s="19"/>
      <c r="K802" s="21"/>
      <c r="L802" s="21"/>
      <c r="M802" s="22"/>
      <c r="N802" s="22"/>
      <c r="O802" s="19"/>
      <c r="P802" s="21"/>
      <c r="Q802" s="62" t="str">
        <f>'Cutting Rules'!AD802</f>
        <v>0------------</v>
      </c>
      <c r="R802" s="23"/>
      <c r="S802" s="24"/>
      <c r="T802" s="78" t="s">
        <v>547</v>
      </c>
      <c r="U802" s="19"/>
      <c r="V802" s="25"/>
      <c r="W802" s="26"/>
      <c r="X802" s="27"/>
      <c r="Y802" s="47"/>
      <c r="Z802" s="121" t="str">
        <f>IFERROR(VLOOKUP(E802,[1]route!$E$3:$BL$10005,59,0),"")&amp;IFERROR(VLOOKUP(E802,[1]route!$E$3:$BL$10005,60,0),"")</f>
        <v/>
      </c>
      <c r="AA802" s="28">
        <f t="shared" si="254"/>
        <v>0</v>
      </c>
      <c r="AB802" s="77">
        <f t="shared" si="255"/>
        <v>0</v>
      </c>
      <c r="AC802" s="4">
        <f t="shared" si="253"/>
        <v>1</v>
      </c>
      <c r="AD802" s="29">
        <v>0</v>
      </c>
      <c r="AE802" s="30">
        <f ca="1">SUMIF([1]route!$E$3:$E$10005,E802,[1]!Table1[1])</f>
        <v>0</v>
      </c>
      <c r="AF802" s="30">
        <f ca="1">SUMIF([1]route!$E$3:$E$10005,E802,[1]!Table1[2])</f>
        <v>0</v>
      </c>
      <c r="AG802" s="30">
        <f ca="1">SUMIF([1]route!$E$3:$E$10005,E802,[1]!Table1[3])</f>
        <v>0</v>
      </c>
      <c r="AH802" s="30">
        <f ca="1">SUMIF([1]route!$E$3:$E$10005,E802,[1]!Table1[4])</f>
        <v>0</v>
      </c>
      <c r="AI802" s="30">
        <f ca="1">SUMIF([1]route!$E$3:$E$10005,E802,[1]!Table1[5])</f>
        <v>0</v>
      </c>
      <c r="AJ802" s="30">
        <f ca="1">SUMIF([1]route!$E$3:$E$10005,E802,[1]!Table1[6])</f>
        <v>0</v>
      </c>
      <c r="AK802" s="30">
        <f ca="1">SUMIF([1]route!$E$3:$E$10005,E802,[1]!Table1[7])</f>
        <v>0</v>
      </c>
      <c r="AL802" s="30">
        <f ca="1">SUMIF([1]route!$E$3:$E$10005,E802,[1]!Table1[8])</f>
        <v>0</v>
      </c>
      <c r="AM802" s="30">
        <f ca="1">SUMIF([1]route!$E$3:$E$10005,E802,[1]!Table1[9])</f>
        <v>0</v>
      </c>
      <c r="AN802" s="30">
        <f ca="1">SUMIF([1]route!$E$3:$E$10005,E802,[1]!Table1[10])</f>
        <v>0</v>
      </c>
      <c r="AO802" s="30">
        <f ca="1">SUMIF([1]route!$E$3:$E$10005,E802,[1]!Table1[11])</f>
        <v>0</v>
      </c>
      <c r="AP802" s="30">
        <f ca="1">SUMIF([1]route!$E$3:$E$10005,E802,[1]!Table1[12])</f>
        <v>0</v>
      </c>
      <c r="AQ802" s="30">
        <f ca="1">SUMIF([1]route!$E$3:$E$10005,E802,[1]!Table1[13])</f>
        <v>0</v>
      </c>
      <c r="AR802" s="30">
        <f ca="1">SUMIF([1]route!$E$3:$E$10005,E802,[1]!Table1[14])</f>
        <v>0</v>
      </c>
      <c r="AS802" s="30">
        <f ca="1">SUMIF([1]route!$E$3:$E$10005,E802,[1]!Table1[15])</f>
        <v>0</v>
      </c>
      <c r="AT802" s="30">
        <f ca="1">SUMIF([1]route!$E$3:$E$10005,E802,[1]!Table1[16])</f>
        <v>0</v>
      </c>
      <c r="AU802" s="30">
        <f ca="1">SUMIF([1]route!$E$3:$E$10005,E802,[1]!Table1[17])</f>
        <v>0</v>
      </c>
      <c r="AV802" s="30">
        <f ca="1">SUMIF([1]route!$E$3:$E$10005,E802,[1]!Table1[18])</f>
        <v>0</v>
      </c>
      <c r="AW802" s="30">
        <f ca="1">SUMIF([1]route!$E$3:$E$10005,E802,[1]!Table1[19])</f>
        <v>0</v>
      </c>
      <c r="AX802" s="30">
        <f ca="1">SUMIF([1]route!$E$3:$E$10005,E802,[1]!Table1[20])</f>
        <v>0</v>
      </c>
      <c r="AY802" s="30">
        <f ca="1">SUMIF([1]route!$E$3:$E$10005,E802,[1]!Table1[21])</f>
        <v>0</v>
      </c>
      <c r="AZ802" s="30">
        <f ca="1">SUMIF([1]route!$E$3:$E$10005,E802,[1]!Table1[22])</f>
        <v>0</v>
      </c>
      <c r="BA802" s="30">
        <f ca="1">SUMIF([1]route!$E$3:$E$10005,E802,[1]!Table1[23])</f>
        <v>0</v>
      </c>
      <c r="BB802" s="30">
        <f ca="1">SUMIF([1]route!$E$3:$E$10005,E802,[1]!Table1[24])</f>
        <v>0</v>
      </c>
      <c r="BC802" s="30">
        <f ca="1">SUMIF([1]route!$E$3:$E$10005,E802,[1]!Table1[25])</f>
        <v>0</v>
      </c>
      <c r="BD802" s="30">
        <f ca="1">SUMIF([1]route!$E$3:$E$10005,E802,[1]!Table1[26])</f>
        <v>0</v>
      </c>
      <c r="BE802" s="30">
        <f ca="1">SUMIF([1]route!$E$3:$E$10005,E802,[1]!Table1[27])</f>
        <v>0</v>
      </c>
      <c r="BF802" s="30">
        <f ca="1">SUMIF([1]route!$E$3:$E$10005,E802,[1]!Table1[28])</f>
        <v>0</v>
      </c>
      <c r="BG802" s="30">
        <f ca="1">SUMIF([1]route!$E$3:$E$10005,E802,[1]!Table1[29])</f>
        <v>0</v>
      </c>
      <c r="BH802" s="30">
        <f ca="1">SUMIF([1]route!$E$3:$E$10005,E802,[1]!Table1[30])</f>
        <v>0</v>
      </c>
      <c r="BI802" s="30">
        <f ca="1">SUMIF([1]route!$E$3:$E$10005,E802,[1]!Table1[31])</f>
        <v>0</v>
      </c>
      <c r="BJ802" s="30">
        <f ca="1">SUMIF([1]route!$E$3:$E$10005,E802,[1]!Table1[Remain PO])</f>
        <v>0</v>
      </c>
      <c r="BK802" s="31">
        <f ca="1">SUMIF([1]route!$E$3:$E$10005,E802,[1]!Table1[N+1])</f>
        <v>0</v>
      </c>
      <c r="BL802" s="31">
        <f ca="1">SUMIF([1]route!$E$3:$E$10005,E802,[1]!Table1[N+2])</f>
        <v>0</v>
      </c>
      <c r="BM802" s="31">
        <f ca="1">SUMIF([1]route!$E$3:$E$10005,E802,[1]!Table1[N+3])</f>
        <v>0</v>
      </c>
      <c r="BN802" s="32">
        <f ca="1">SUMIF([1]route!$E$3:$E$10005,E802,[1]!Table1[N+4])</f>
        <v>0</v>
      </c>
      <c r="BP802" s="37">
        <f t="shared" si="256"/>
        <v>0</v>
      </c>
      <c r="BQ802" s="35">
        <f t="shared" ca="1" si="258"/>
        <v>0</v>
      </c>
      <c r="BR802" s="35">
        <f t="shared" ca="1" si="258"/>
        <v>0</v>
      </c>
      <c r="BS802" s="35">
        <f t="shared" ca="1" si="258"/>
        <v>0</v>
      </c>
      <c r="BT802" s="35">
        <f t="shared" ca="1" si="258"/>
        <v>0</v>
      </c>
      <c r="BU802" s="35">
        <f t="shared" ca="1" si="258"/>
        <v>0</v>
      </c>
      <c r="BV802" s="35">
        <f t="shared" ca="1" si="258"/>
        <v>0</v>
      </c>
      <c r="BW802" s="35">
        <f t="shared" ca="1" si="258"/>
        <v>0</v>
      </c>
      <c r="BX802" s="35">
        <f t="shared" ca="1" si="258"/>
        <v>0</v>
      </c>
      <c r="BY802" s="35">
        <f t="shared" ca="1" si="258"/>
        <v>0</v>
      </c>
      <c r="BZ802" s="35">
        <f t="shared" ca="1" si="258"/>
        <v>0</v>
      </c>
      <c r="CA802" s="35">
        <f t="shared" ca="1" si="258"/>
        <v>0</v>
      </c>
      <c r="CB802" s="35">
        <f t="shared" ca="1" si="258"/>
        <v>0</v>
      </c>
      <c r="CC802" s="35">
        <f t="shared" ca="1" si="258"/>
        <v>0</v>
      </c>
      <c r="CD802" s="35">
        <f t="shared" ca="1" si="258"/>
        <v>0</v>
      </c>
      <c r="CE802" s="35">
        <f t="shared" ca="1" si="258"/>
        <v>0</v>
      </c>
      <c r="CF802" s="35">
        <f t="shared" ca="1" si="258"/>
        <v>0</v>
      </c>
      <c r="CG802" s="35">
        <f t="shared" ref="CG802:CP827" ca="1" si="260">CF802-AU802</f>
        <v>0</v>
      </c>
      <c r="CH802" s="35">
        <f t="shared" ca="1" si="260"/>
        <v>0</v>
      </c>
      <c r="CI802" s="35">
        <f t="shared" ca="1" si="260"/>
        <v>0</v>
      </c>
      <c r="CJ802" s="35">
        <f t="shared" ca="1" si="260"/>
        <v>0</v>
      </c>
      <c r="CK802" s="35">
        <f t="shared" ca="1" si="260"/>
        <v>0</v>
      </c>
      <c r="CL802" s="35">
        <f t="shared" ca="1" si="260"/>
        <v>0</v>
      </c>
      <c r="CM802" s="35">
        <f t="shared" ca="1" si="260"/>
        <v>0</v>
      </c>
      <c r="CN802" s="35">
        <f t="shared" ca="1" si="260"/>
        <v>0</v>
      </c>
      <c r="CO802" s="35">
        <f t="shared" ca="1" si="260"/>
        <v>0</v>
      </c>
      <c r="CP802" s="35">
        <f t="shared" ca="1" si="260"/>
        <v>0</v>
      </c>
      <c r="CQ802" s="35">
        <f t="shared" ca="1" si="259"/>
        <v>0</v>
      </c>
      <c r="CR802" s="35">
        <f t="shared" ca="1" si="259"/>
        <v>0</v>
      </c>
      <c r="CS802" s="35">
        <f t="shared" ca="1" si="259"/>
        <v>0</v>
      </c>
      <c r="CT802" s="35">
        <f t="shared" ca="1" si="259"/>
        <v>0</v>
      </c>
      <c r="CU802" s="35">
        <f t="shared" ca="1" si="259"/>
        <v>0</v>
      </c>
      <c r="CV802" s="35">
        <f t="shared" ca="1" si="259"/>
        <v>0</v>
      </c>
      <c r="CW802" s="38">
        <f t="shared" ca="1" si="249"/>
        <v>0</v>
      </c>
      <c r="CX802" s="38">
        <f t="shared" ca="1" si="249"/>
        <v>0</v>
      </c>
      <c r="CY802" s="38">
        <f t="shared" ca="1" si="249"/>
        <v>0</v>
      </c>
      <c r="CZ802" s="39">
        <f t="shared" ca="1" si="249"/>
        <v>0</v>
      </c>
      <c r="DA802" s="35"/>
    </row>
    <row r="803" spans="4:105" x14ac:dyDescent="0.3">
      <c r="D803" s="19"/>
      <c r="E803" s="19"/>
      <c r="F803" s="21"/>
      <c r="G803" s="21"/>
      <c r="H803" s="21"/>
      <c r="I803" s="19"/>
      <c r="J803" s="19"/>
      <c r="K803" s="21"/>
      <c r="L803" s="21"/>
      <c r="M803" s="22"/>
      <c r="N803" s="22"/>
      <c r="O803" s="19"/>
      <c r="P803" s="21"/>
      <c r="Q803" s="62" t="str">
        <f>'Cutting Rules'!AD803</f>
        <v>0------------</v>
      </c>
      <c r="R803" s="23"/>
      <c r="S803" s="24"/>
      <c r="T803" s="78" t="s">
        <v>547</v>
      </c>
      <c r="U803" s="19"/>
      <c r="V803" s="25"/>
      <c r="W803" s="26"/>
      <c r="X803" s="27"/>
      <c r="Y803" s="47"/>
      <c r="Z803" s="121" t="str">
        <f>IFERROR(VLOOKUP(E803,[1]route!$E$3:$BL$10005,59,0),"")&amp;IFERROR(VLOOKUP(E803,[1]route!$E$3:$BL$10005,60,0),"")</f>
        <v/>
      </c>
      <c r="AA803" s="28">
        <f t="shared" si="254"/>
        <v>0</v>
      </c>
      <c r="AB803" s="77">
        <f t="shared" si="255"/>
        <v>0</v>
      </c>
      <c r="AC803" s="4">
        <f t="shared" si="253"/>
        <v>1</v>
      </c>
      <c r="AD803" s="29">
        <v>0</v>
      </c>
      <c r="AE803" s="30">
        <f ca="1">SUMIF([1]route!$E$3:$E$10005,E803,[1]!Table1[1])</f>
        <v>0</v>
      </c>
      <c r="AF803" s="30">
        <f ca="1">SUMIF([1]route!$E$3:$E$10005,E803,[1]!Table1[2])</f>
        <v>0</v>
      </c>
      <c r="AG803" s="30">
        <f ca="1">SUMIF([1]route!$E$3:$E$10005,E803,[1]!Table1[3])</f>
        <v>0</v>
      </c>
      <c r="AH803" s="30">
        <f ca="1">SUMIF([1]route!$E$3:$E$10005,E803,[1]!Table1[4])</f>
        <v>0</v>
      </c>
      <c r="AI803" s="30">
        <f ca="1">SUMIF([1]route!$E$3:$E$10005,E803,[1]!Table1[5])</f>
        <v>0</v>
      </c>
      <c r="AJ803" s="30">
        <f ca="1">SUMIF([1]route!$E$3:$E$10005,E803,[1]!Table1[6])</f>
        <v>0</v>
      </c>
      <c r="AK803" s="30">
        <f ca="1">SUMIF([1]route!$E$3:$E$10005,E803,[1]!Table1[7])</f>
        <v>0</v>
      </c>
      <c r="AL803" s="30">
        <f ca="1">SUMIF([1]route!$E$3:$E$10005,E803,[1]!Table1[8])</f>
        <v>0</v>
      </c>
      <c r="AM803" s="30">
        <f ca="1">SUMIF([1]route!$E$3:$E$10005,E803,[1]!Table1[9])</f>
        <v>0</v>
      </c>
      <c r="AN803" s="30">
        <f ca="1">SUMIF([1]route!$E$3:$E$10005,E803,[1]!Table1[10])</f>
        <v>0</v>
      </c>
      <c r="AO803" s="30">
        <f ca="1">SUMIF([1]route!$E$3:$E$10005,E803,[1]!Table1[11])</f>
        <v>0</v>
      </c>
      <c r="AP803" s="30">
        <f ca="1">SUMIF([1]route!$E$3:$E$10005,E803,[1]!Table1[12])</f>
        <v>0</v>
      </c>
      <c r="AQ803" s="30">
        <f ca="1">SUMIF([1]route!$E$3:$E$10005,E803,[1]!Table1[13])</f>
        <v>0</v>
      </c>
      <c r="AR803" s="30">
        <f ca="1">SUMIF([1]route!$E$3:$E$10005,E803,[1]!Table1[14])</f>
        <v>0</v>
      </c>
      <c r="AS803" s="30">
        <f ca="1">SUMIF([1]route!$E$3:$E$10005,E803,[1]!Table1[15])</f>
        <v>0</v>
      </c>
      <c r="AT803" s="30">
        <f ca="1">SUMIF([1]route!$E$3:$E$10005,E803,[1]!Table1[16])</f>
        <v>0</v>
      </c>
      <c r="AU803" s="30">
        <f ca="1">SUMIF([1]route!$E$3:$E$10005,E803,[1]!Table1[17])</f>
        <v>0</v>
      </c>
      <c r="AV803" s="30">
        <f ca="1">SUMIF([1]route!$E$3:$E$10005,E803,[1]!Table1[18])</f>
        <v>0</v>
      </c>
      <c r="AW803" s="30">
        <f ca="1">SUMIF([1]route!$E$3:$E$10005,E803,[1]!Table1[19])</f>
        <v>0</v>
      </c>
      <c r="AX803" s="30">
        <f ca="1">SUMIF([1]route!$E$3:$E$10005,E803,[1]!Table1[20])</f>
        <v>0</v>
      </c>
      <c r="AY803" s="30">
        <f ca="1">SUMIF([1]route!$E$3:$E$10005,E803,[1]!Table1[21])</f>
        <v>0</v>
      </c>
      <c r="AZ803" s="30">
        <f ca="1">SUMIF([1]route!$E$3:$E$10005,E803,[1]!Table1[22])</f>
        <v>0</v>
      </c>
      <c r="BA803" s="30">
        <f ca="1">SUMIF([1]route!$E$3:$E$10005,E803,[1]!Table1[23])</f>
        <v>0</v>
      </c>
      <c r="BB803" s="30">
        <f ca="1">SUMIF([1]route!$E$3:$E$10005,E803,[1]!Table1[24])</f>
        <v>0</v>
      </c>
      <c r="BC803" s="30">
        <f ca="1">SUMIF([1]route!$E$3:$E$10005,E803,[1]!Table1[25])</f>
        <v>0</v>
      </c>
      <c r="BD803" s="30">
        <f ca="1">SUMIF([1]route!$E$3:$E$10005,E803,[1]!Table1[26])</f>
        <v>0</v>
      </c>
      <c r="BE803" s="30">
        <f ca="1">SUMIF([1]route!$E$3:$E$10005,E803,[1]!Table1[27])</f>
        <v>0</v>
      </c>
      <c r="BF803" s="30">
        <f ca="1">SUMIF([1]route!$E$3:$E$10005,E803,[1]!Table1[28])</f>
        <v>0</v>
      </c>
      <c r="BG803" s="30">
        <f ca="1">SUMIF([1]route!$E$3:$E$10005,E803,[1]!Table1[29])</f>
        <v>0</v>
      </c>
      <c r="BH803" s="30">
        <f ca="1">SUMIF([1]route!$E$3:$E$10005,E803,[1]!Table1[30])</f>
        <v>0</v>
      </c>
      <c r="BI803" s="30">
        <f ca="1">SUMIF([1]route!$E$3:$E$10005,E803,[1]!Table1[31])</f>
        <v>0</v>
      </c>
      <c r="BJ803" s="30">
        <f ca="1">SUMIF([1]route!$E$3:$E$10005,E803,[1]!Table1[Remain PO])</f>
        <v>0</v>
      </c>
      <c r="BK803" s="31">
        <f ca="1">SUMIF([1]route!$E$3:$E$10005,E803,[1]!Table1[N+1])</f>
        <v>0</v>
      </c>
      <c r="BL803" s="31">
        <f ca="1">SUMIF([1]route!$E$3:$E$10005,E803,[1]!Table1[N+2])</f>
        <v>0</v>
      </c>
      <c r="BM803" s="31">
        <f ca="1">SUMIF([1]route!$E$3:$E$10005,E803,[1]!Table1[N+3])</f>
        <v>0</v>
      </c>
      <c r="BN803" s="32">
        <f ca="1">SUMIF([1]route!$E$3:$E$10005,E803,[1]!Table1[N+4])</f>
        <v>0</v>
      </c>
      <c r="BP803" s="37">
        <f t="shared" si="256"/>
        <v>0</v>
      </c>
      <c r="BQ803" s="35">
        <f t="shared" ca="1" si="258"/>
        <v>0</v>
      </c>
      <c r="BR803" s="35">
        <f t="shared" ca="1" si="258"/>
        <v>0</v>
      </c>
      <c r="BS803" s="35">
        <f t="shared" ca="1" si="258"/>
        <v>0</v>
      </c>
      <c r="BT803" s="35">
        <f t="shared" ca="1" si="258"/>
        <v>0</v>
      </c>
      <c r="BU803" s="35">
        <f t="shared" ca="1" si="258"/>
        <v>0</v>
      </c>
      <c r="BV803" s="35">
        <f t="shared" ca="1" si="258"/>
        <v>0</v>
      </c>
      <c r="BW803" s="35">
        <f t="shared" ca="1" si="258"/>
        <v>0</v>
      </c>
      <c r="BX803" s="35">
        <f t="shared" ca="1" si="258"/>
        <v>0</v>
      </c>
      <c r="BY803" s="35">
        <f t="shared" ca="1" si="258"/>
        <v>0</v>
      </c>
      <c r="BZ803" s="35">
        <f t="shared" ca="1" si="258"/>
        <v>0</v>
      </c>
      <c r="CA803" s="35">
        <f t="shared" ca="1" si="258"/>
        <v>0</v>
      </c>
      <c r="CB803" s="35">
        <f t="shared" ca="1" si="258"/>
        <v>0</v>
      </c>
      <c r="CC803" s="35">
        <f t="shared" ca="1" si="258"/>
        <v>0</v>
      </c>
      <c r="CD803" s="35">
        <f t="shared" ca="1" si="258"/>
        <v>0</v>
      </c>
      <c r="CE803" s="35">
        <f t="shared" ca="1" si="258"/>
        <v>0</v>
      </c>
      <c r="CF803" s="35">
        <f t="shared" ca="1" si="258"/>
        <v>0</v>
      </c>
      <c r="CG803" s="35">
        <f t="shared" ca="1" si="260"/>
        <v>0</v>
      </c>
      <c r="CH803" s="35">
        <f t="shared" ca="1" si="260"/>
        <v>0</v>
      </c>
      <c r="CI803" s="35">
        <f t="shared" ca="1" si="260"/>
        <v>0</v>
      </c>
      <c r="CJ803" s="35">
        <f t="shared" ca="1" si="260"/>
        <v>0</v>
      </c>
      <c r="CK803" s="35">
        <f t="shared" ca="1" si="260"/>
        <v>0</v>
      </c>
      <c r="CL803" s="35">
        <f t="shared" ca="1" si="260"/>
        <v>0</v>
      </c>
      <c r="CM803" s="35">
        <f t="shared" ca="1" si="260"/>
        <v>0</v>
      </c>
      <c r="CN803" s="35">
        <f t="shared" ca="1" si="260"/>
        <v>0</v>
      </c>
      <c r="CO803" s="35">
        <f t="shared" ca="1" si="260"/>
        <v>0</v>
      </c>
      <c r="CP803" s="35">
        <f t="shared" ca="1" si="260"/>
        <v>0</v>
      </c>
      <c r="CQ803" s="35">
        <f t="shared" ca="1" si="259"/>
        <v>0</v>
      </c>
      <c r="CR803" s="35">
        <f t="shared" ca="1" si="259"/>
        <v>0</v>
      </c>
      <c r="CS803" s="35">
        <f t="shared" ca="1" si="259"/>
        <v>0</v>
      </c>
      <c r="CT803" s="35">
        <f t="shared" ca="1" si="259"/>
        <v>0</v>
      </c>
      <c r="CU803" s="35">
        <f t="shared" ca="1" si="259"/>
        <v>0</v>
      </c>
      <c r="CV803" s="35">
        <f t="shared" ca="1" si="259"/>
        <v>0</v>
      </c>
      <c r="CW803" s="38">
        <f t="shared" ca="1" si="249"/>
        <v>0</v>
      </c>
      <c r="CX803" s="38">
        <f t="shared" ca="1" si="249"/>
        <v>0</v>
      </c>
      <c r="CY803" s="38">
        <f t="shared" ca="1" si="249"/>
        <v>0</v>
      </c>
      <c r="CZ803" s="39">
        <f t="shared" ca="1" si="249"/>
        <v>0</v>
      </c>
      <c r="DA803" s="35"/>
    </row>
    <row r="804" spans="4:105" x14ac:dyDescent="0.3">
      <c r="D804" s="19"/>
      <c r="E804" s="19"/>
      <c r="F804" s="21"/>
      <c r="G804" s="21"/>
      <c r="H804" s="21"/>
      <c r="I804" s="19"/>
      <c r="J804" s="19"/>
      <c r="K804" s="21"/>
      <c r="L804" s="21"/>
      <c r="M804" s="22"/>
      <c r="N804" s="22"/>
      <c r="O804" s="19"/>
      <c r="P804" s="21"/>
      <c r="Q804" s="62" t="str">
        <f>'Cutting Rules'!AD804</f>
        <v>0------------</v>
      </c>
      <c r="R804" s="23"/>
      <c r="S804" s="24"/>
      <c r="T804" s="78" t="s">
        <v>547</v>
      </c>
      <c r="U804" s="19"/>
      <c r="V804" s="25"/>
      <c r="W804" s="26"/>
      <c r="X804" s="27"/>
      <c r="Y804" s="47"/>
      <c r="Z804" s="121" t="str">
        <f>IFERROR(VLOOKUP(E804,[1]route!$E$3:$BL$10005,59,0),"")&amp;IFERROR(VLOOKUP(E804,[1]route!$E$3:$BL$10005,60,0),"")</f>
        <v/>
      </c>
      <c r="AA804" s="28">
        <f t="shared" si="254"/>
        <v>0</v>
      </c>
      <c r="AB804" s="77">
        <f t="shared" si="255"/>
        <v>0</v>
      </c>
      <c r="AC804" s="4">
        <f t="shared" si="253"/>
        <v>1</v>
      </c>
      <c r="AD804" s="29">
        <v>0</v>
      </c>
      <c r="AE804" s="30">
        <f ca="1">SUMIF([1]route!$E$3:$E$10005,E804,[1]!Table1[1])</f>
        <v>0</v>
      </c>
      <c r="AF804" s="30">
        <f ca="1">SUMIF([1]route!$E$3:$E$10005,E804,[1]!Table1[2])</f>
        <v>0</v>
      </c>
      <c r="AG804" s="30">
        <f ca="1">SUMIF([1]route!$E$3:$E$10005,E804,[1]!Table1[3])</f>
        <v>0</v>
      </c>
      <c r="AH804" s="30">
        <f ca="1">SUMIF([1]route!$E$3:$E$10005,E804,[1]!Table1[4])</f>
        <v>0</v>
      </c>
      <c r="AI804" s="30">
        <f ca="1">SUMIF([1]route!$E$3:$E$10005,E804,[1]!Table1[5])</f>
        <v>0</v>
      </c>
      <c r="AJ804" s="30">
        <f ca="1">SUMIF([1]route!$E$3:$E$10005,E804,[1]!Table1[6])</f>
        <v>0</v>
      </c>
      <c r="AK804" s="30">
        <f ca="1">SUMIF([1]route!$E$3:$E$10005,E804,[1]!Table1[7])</f>
        <v>0</v>
      </c>
      <c r="AL804" s="30">
        <f ca="1">SUMIF([1]route!$E$3:$E$10005,E804,[1]!Table1[8])</f>
        <v>0</v>
      </c>
      <c r="AM804" s="30">
        <f ca="1">SUMIF([1]route!$E$3:$E$10005,E804,[1]!Table1[9])</f>
        <v>0</v>
      </c>
      <c r="AN804" s="30">
        <f ca="1">SUMIF([1]route!$E$3:$E$10005,E804,[1]!Table1[10])</f>
        <v>0</v>
      </c>
      <c r="AO804" s="30">
        <f ca="1">SUMIF([1]route!$E$3:$E$10005,E804,[1]!Table1[11])</f>
        <v>0</v>
      </c>
      <c r="AP804" s="30">
        <f ca="1">SUMIF([1]route!$E$3:$E$10005,E804,[1]!Table1[12])</f>
        <v>0</v>
      </c>
      <c r="AQ804" s="30">
        <f ca="1">SUMIF([1]route!$E$3:$E$10005,E804,[1]!Table1[13])</f>
        <v>0</v>
      </c>
      <c r="AR804" s="30">
        <f ca="1">SUMIF([1]route!$E$3:$E$10005,E804,[1]!Table1[14])</f>
        <v>0</v>
      </c>
      <c r="AS804" s="30">
        <f ca="1">SUMIF([1]route!$E$3:$E$10005,E804,[1]!Table1[15])</f>
        <v>0</v>
      </c>
      <c r="AT804" s="30">
        <f ca="1">SUMIF([1]route!$E$3:$E$10005,E804,[1]!Table1[16])</f>
        <v>0</v>
      </c>
      <c r="AU804" s="30">
        <f ca="1">SUMIF([1]route!$E$3:$E$10005,E804,[1]!Table1[17])</f>
        <v>0</v>
      </c>
      <c r="AV804" s="30">
        <f ca="1">SUMIF([1]route!$E$3:$E$10005,E804,[1]!Table1[18])</f>
        <v>0</v>
      </c>
      <c r="AW804" s="30">
        <f ca="1">SUMIF([1]route!$E$3:$E$10005,E804,[1]!Table1[19])</f>
        <v>0</v>
      </c>
      <c r="AX804" s="30">
        <f ca="1">SUMIF([1]route!$E$3:$E$10005,E804,[1]!Table1[20])</f>
        <v>0</v>
      </c>
      <c r="AY804" s="30">
        <f ca="1">SUMIF([1]route!$E$3:$E$10005,E804,[1]!Table1[21])</f>
        <v>0</v>
      </c>
      <c r="AZ804" s="30">
        <f ca="1">SUMIF([1]route!$E$3:$E$10005,E804,[1]!Table1[22])</f>
        <v>0</v>
      </c>
      <c r="BA804" s="30">
        <f ca="1">SUMIF([1]route!$E$3:$E$10005,E804,[1]!Table1[23])</f>
        <v>0</v>
      </c>
      <c r="BB804" s="30">
        <f ca="1">SUMIF([1]route!$E$3:$E$10005,E804,[1]!Table1[24])</f>
        <v>0</v>
      </c>
      <c r="BC804" s="30">
        <f ca="1">SUMIF([1]route!$E$3:$E$10005,E804,[1]!Table1[25])</f>
        <v>0</v>
      </c>
      <c r="BD804" s="30">
        <f ca="1">SUMIF([1]route!$E$3:$E$10005,E804,[1]!Table1[26])</f>
        <v>0</v>
      </c>
      <c r="BE804" s="30">
        <f ca="1">SUMIF([1]route!$E$3:$E$10005,E804,[1]!Table1[27])</f>
        <v>0</v>
      </c>
      <c r="BF804" s="30">
        <f ca="1">SUMIF([1]route!$E$3:$E$10005,E804,[1]!Table1[28])</f>
        <v>0</v>
      </c>
      <c r="BG804" s="30">
        <f ca="1">SUMIF([1]route!$E$3:$E$10005,E804,[1]!Table1[29])</f>
        <v>0</v>
      </c>
      <c r="BH804" s="30">
        <f ca="1">SUMIF([1]route!$E$3:$E$10005,E804,[1]!Table1[30])</f>
        <v>0</v>
      </c>
      <c r="BI804" s="30">
        <f ca="1">SUMIF([1]route!$E$3:$E$10005,E804,[1]!Table1[31])</f>
        <v>0</v>
      </c>
      <c r="BJ804" s="30">
        <f ca="1">SUMIF([1]route!$E$3:$E$10005,E804,[1]!Table1[Remain PO])</f>
        <v>0</v>
      </c>
      <c r="BK804" s="31">
        <f ca="1">SUMIF([1]route!$E$3:$E$10005,E804,[1]!Table1[N+1])</f>
        <v>0</v>
      </c>
      <c r="BL804" s="31">
        <f ca="1">SUMIF([1]route!$E$3:$E$10005,E804,[1]!Table1[N+2])</f>
        <v>0</v>
      </c>
      <c r="BM804" s="31">
        <f ca="1">SUMIF([1]route!$E$3:$E$10005,E804,[1]!Table1[N+3])</f>
        <v>0</v>
      </c>
      <c r="BN804" s="32">
        <f ca="1">SUMIF([1]route!$E$3:$E$10005,E804,[1]!Table1[N+4])</f>
        <v>0</v>
      </c>
      <c r="BP804" s="37">
        <f t="shared" si="256"/>
        <v>0</v>
      </c>
      <c r="BQ804" s="35">
        <f t="shared" ca="1" si="258"/>
        <v>0</v>
      </c>
      <c r="BR804" s="35">
        <f t="shared" ca="1" si="258"/>
        <v>0</v>
      </c>
      <c r="BS804" s="35">
        <f t="shared" ca="1" si="258"/>
        <v>0</v>
      </c>
      <c r="BT804" s="35">
        <f t="shared" ca="1" si="258"/>
        <v>0</v>
      </c>
      <c r="BU804" s="35">
        <f t="shared" ca="1" si="258"/>
        <v>0</v>
      </c>
      <c r="BV804" s="35">
        <f t="shared" ca="1" si="258"/>
        <v>0</v>
      </c>
      <c r="BW804" s="35">
        <f t="shared" ca="1" si="258"/>
        <v>0</v>
      </c>
      <c r="BX804" s="35">
        <f t="shared" ca="1" si="258"/>
        <v>0</v>
      </c>
      <c r="BY804" s="35">
        <f t="shared" ca="1" si="258"/>
        <v>0</v>
      </c>
      <c r="BZ804" s="35">
        <f t="shared" ca="1" si="258"/>
        <v>0</v>
      </c>
      <c r="CA804" s="35">
        <f t="shared" ca="1" si="258"/>
        <v>0</v>
      </c>
      <c r="CB804" s="35">
        <f t="shared" ca="1" si="258"/>
        <v>0</v>
      </c>
      <c r="CC804" s="35">
        <f t="shared" ca="1" si="258"/>
        <v>0</v>
      </c>
      <c r="CD804" s="35">
        <f t="shared" ca="1" si="258"/>
        <v>0</v>
      </c>
      <c r="CE804" s="35">
        <f t="shared" ca="1" si="258"/>
        <v>0</v>
      </c>
      <c r="CF804" s="35">
        <f t="shared" ca="1" si="258"/>
        <v>0</v>
      </c>
      <c r="CG804" s="35">
        <f t="shared" ca="1" si="260"/>
        <v>0</v>
      </c>
      <c r="CH804" s="35">
        <f t="shared" ca="1" si="260"/>
        <v>0</v>
      </c>
      <c r="CI804" s="35">
        <f t="shared" ca="1" si="260"/>
        <v>0</v>
      </c>
      <c r="CJ804" s="35">
        <f t="shared" ca="1" si="260"/>
        <v>0</v>
      </c>
      <c r="CK804" s="35">
        <f t="shared" ca="1" si="260"/>
        <v>0</v>
      </c>
      <c r="CL804" s="35">
        <f t="shared" ca="1" si="260"/>
        <v>0</v>
      </c>
      <c r="CM804" s="35">
        <f t="shared" ca="1" si="260"/>
        <v>0</v>
      </c>
      <c r="CN804" s="35">
        <f t="shared" ca="1" si="260"/>
        <v>0</v>
      </c>
      <c r="CO804" s="35">
        <f t="shared" ca="1" si="260"/>
        <v>0</v>
      </c>
      <c r="CP804" s="35">
        <f t="shared" ca="1" si="260"/>
        <v>0</v>
      </c>
      <c r="CQ804" s="35">
        <f t="shared" ca="1" si="259"/>
        <v>0</v>
      </c>
      <c r="CR804" s="35">
        <f t="shared" ca="1" si="259"/>
        <v>0</v>
      </c>
      <c r="CS804" s="35">
        <f t="shared" ca="1" si="259"/>
        <v>0</v>
      </c>
      <c r="CT804" s="35">
        <f t="shared" ca="1" si="259"/>
        <v>0</v>
      </c>
      <c r="CU804" s="35">
        <f t="shared" ca="1" si="259"/>
        <v>0</v>
      </c>
      <c r="CV804" s="35">
        <f t="shared" ca="1" si="259"/>
        <v>0</v>
      </c>
      <c r="CW804" s="38">
        <f t="shared" ca="1" si="249"/>
        <v>0</v>
      </c>
      <c r="CX804" s="38">
        <f t="shared" ca="1" si="249"/>
        <v>0</v>
      </c>
      <c r="CY804" s="38">
        <f t="shared" ca="1" si="249"/>
        <v>0</v>
      </c>
      <c r="CZ804" s="39">
        <f t="shared" ca="1" si="249"/>
        <v>0</v>
      </c>
      <c r="DA804" s="35"/>
    </row>
    <row r="805" spans="4:105" x14ac:dyDescent="0.3">
      <c r="D805" s="19"/>
      <c r="E805" s="19"/>
      <c r="F805" s="21"/>
      <c r="G805" s="21"/>
      <c r="H805" s="21"/>
      <c r="I805" s="19"/>
      <c r="J805" s="19"/>
      <c r="K805" s="21"/>
      <c r="L805" s="21"/>
      <c r="M805" s="22"/>
      <c r="N805" s="22"/>
      <c r="O805" s="19"/>
      <c r="P805" s="21"/>
      <c r="Q805" s="62" t="str">
        <f>'Cutting Rules'!AD805</f>
        <v>0------------</v>
      </c>
      <c r="R805" s="23"/>
      <c r="S805" s="24"/>
      <c r="T805" s="78" t="s">
        <v>547</v>
      </c>
      <c r="U805" s="19"/>
      <c r="V805" s="25"/>
      <c r="W805" s="26"/>
      <c r="X805" s="27"/>
      <c r="Y805" s="47"/>
      <c r="Z805" s="121" t="str">
        <f>IFERROR(VLOOKUP(E805,[1]route!$E$3:$BL$10005,59,0),"")&amp;IFERROR(VLOOKUP(E805,[1]route!$E$3:$BL$10005,60,0),"")</f>
        <v/>
      </c>
      <c r="AA805" s="28">
        <f t="shared" si="254"/>
        <v>0</v>
      </c>
      <c r="AB805" s="77">
        <f t="shared" si="255"/>
        <v>0</v>
      </c>
      <c r="AC805" s="4">
        <f t="shared" si="253"/>
        <v>1</v>
      </c>
      <c r="AD805" s="29">
        <v>0</v>
      </c>
      <c r="AE805" s="30">
        <f ca="1">SUMIF([1]route!$E$3:$E$10005,E805,[1]!Table1[1])</f>
        <v>0</v>
      </c>
      <c r="AF805" s="30">
        <f ca="1">SUMIF([1]route!$E$3:$E$10005,E805,[1]!Table1[2])</f>
        <v>0</v>
      </c>
      <c r="AG805" s="30">
        <f ca="1">SUMIF([1]route!$E$3:$E$10005,E805,[1]!Table1[3])</f>
        <v>0</v>
      </c>
      <c r="AH805" s="30">
        <f ca="1">SUMIF([1]route!$E$3:$E$10005,E805,[1]!Table1[4])</f>
        <v>0</v>
      </c>
      <c r="AI805" s="30">
        <f ca="1">SUMIF([1]route!$E$3:$E$10005,E805,[1]!Table1[5])</f>
        <v>0</v>
      </c>
      <c r="AJ805" s="30">
        <f ca="1">SUMIF([1]route!$E$3:$E$10005,E805,[1]!Table1[6])</f>
        <v>0</v>
      </c>
      <c r="AK805" s="30">
        <f ca="1">SUMIF([1]route!$E$3:$E$10005,E805,[1]!Table1[7])</f>
        <v>0</v>
      </c>
      <c r="AL805" s="30">
        <f ca="1">SUMIF([1]route!$E$3:$E$10005,E805,[1]!Table1[8])</f>
        <v>0</v>
      </c>
      <c r="AM805" s="30">
        <f ca="1">SUMIF([1]route!$E$3:$E$10005,E805,[1]!Table1[9])</f>
        <v>0</v>
      </c>
      <c r="AN805" s="30">
        <f ca="1">SUMIF([1]route!$E$3:$E$10005,E805,[1]!Table1[10])</f>
        <v>0</v>
      </c>
      <c r="AO805" s="30">
        <f ca="1">SUMIF([1]route!$E$3:$E$10005,E805,[1]!Table1[11])</f>
        <v>0</v>
      </c>
      <c r="AP805" s="30">
        <f ca="1">SUMIF([1]route!$E$3:$E$10005,E805,[1]!Table1[12])</f>
        <v>0</v>
      </c>
      <c r="AQ805" s="30">
        <f ca="1">SUMIF([1]route!$E$3:$E$10005,E805,[1]!Table1[13])</f>
        <v>0</v>
      </c>
      <c r="AR805" s="30">
        <f ca="1">SUMIF([1]route!$E$3:$E$10005,E805,[1]!Table1[14])</f>
        <v>0</v>
      </c>
      <c r="AS805" s="30">
        <f ca="1">SUMIF([1]route!$E$3:$E$10005,E805,[1]!Table1[15])</f>
        <v>0</v>
      </c>
      <c r="AT805" s="30">
        <f ca="1">SUMIF([1]route!$E$3:$E$10005,E805,[1]!Table1[16])</f>
        <v>0</v>
      </c>
      <c r="AU805" s="30">
        <f ca="1">SUMIF([1]route!$E$3:$E$10005,E805,[1]!Table1[17])</f>
        <v>0</v>
      </c>
      <c r="AV805" s="30">
        <f ca="1">SUMIF([1]route!$E$3:$E$10005,E805,[1]!Table1[18])</f>
        <v>0</v>
      </c>
      <c r="AW805" s="30">
        <f ca="1">SUMIF([1]route!$E$3:$E$10005,E805,[1]!Table1[19])</f>
        <v>0</v>
      </c>
      <c r="AX805" s="30">
        <f ca="1">SUMIF([1]route!$E$3:$E$10005,E805,[1]!Table1[20])</f>
        <v>0</v>
      </c>
      <c r="AY805" s="30">
        <f ca="1">SUMIF([1]route!$E$3:$E$10005,E805,[1]!Table1[21])</f>
        <v>0</v>
      </c>
      <c r="AZ805" s="30">
        <f ca="1">SUMIF([1]route!$E$3:$E$10005,E805,[1]!Table1[22])</f>
        <v>0</v>
      </c>
      <c r="BA805" s="30">
        <f ca="1">SUMIF([1]route!$E$3:$E$10005,E805,[1]!Table1[23])</f>
        <v>0</v>
      </c>
      <c r="BB805" s="30">
        <f ca="1">SUMIF([1]route!$E$3:$E$10005,E805,[1]!Table1[24])</f>
        <v>0</v>
      </c>
      <c r="BC805" s="30">
        <f ca="1">SUMIF([1]route!$E$3:$E$10005,E805,[1]!Table1[25])</f>
        <v>0</v>
      </c>
      <c r="BD805" s="30">
        <f ca="1">SUMIF([1]route!$E$3:$E$10005,E805,[1]!Table1[26])</f>
        <v>0</v>
      </c>
      <c r="BE805" s="30">
        <f ca="1">SUMIF([1]route!$E$3:$E$10005,E805,[1]!Table1[27])</f>
        <v>0</v>
      </c>
      <c r="BF805" s="30">
        <f ca="1">SUMIF([1]route!$E$3:$E$10005,E805,[1]!Table1[28])</f>
        <v>0</v>
      </c>
      <c r="BG805" s="30">
        <f ca="1">SUMIF([1]route!$E$3:$E$10005,E805,[1]!Table1[29])</f>
        <v>0</v>
      </c>
      <c r="BH805" s="30">
        <f ca="1">SUMIF([1]route!$E$3:$E$10005,E805,[1]!Table1[30])</f>
        <v>0</v>
      </c>
      <c r="BI805" s="30">
        <f ca="1">SUMIF([1]route!$E$3:$E$10005,E805,[1]!Table1[31])</f>
        <v>0</v>
      </c>
      <c r="BJ805" s="30">
        <f ca="1">SUMIF([1]route!$E$3:$E$10005,E805,[1]!Table1[Remain PO])</f>
        <v>0</v>
      </c>
      <c r="BK805" s="31">
        <f ca="1">SUMIF([1]route!$E$3:$E$10005,E805,[1]!Table1[N+1])</f>
        <v>0</v>
      </c>
      <c r="BL805" s="31">
        <f ca="1">SUMIF([1]route!$E$3:$E$10005,E805,[1]!Table1[N+2])</f>
        <v>0</v>
      </c>
      <c r="BM805" s="31">
        <f ca="1">SUMIF([1]route!$E$3:$E$10005,E805,[1]!Table1[N+3])</f>
        <v>0</v>
      </c>
      <c r="BN805" s="32">
        <f ca="1">SUMIF([1]route!$E$3:$E$10005,E805,[1]!Table1[N+4])</f>
        <v>0</v>
      </c>
      <c r="BP805" s="37">
        <f t="shared" si="256"/>
        <v>0</v>
      </c>
      <c r="BQ805" s="35">
        <f t="shared" ca="1" si="258"/>
        <v>0</v>
      </c>
      <c r="BR805" s="35">
        <f t="shared" ca="1" si="258"/>
        <v>0</v>
      </c>
      <c r="BS805" s="35">
        <f t="shared" ca="1" si="258"/>
        <v>0</v>
      </c>
      <c r="BT805" s="35">
        <f t="shared" ca="1" si="258"/>
        <v>0</v>
      </c>
      <c r="BU805" s="35">
        <f t="shared" ca="1" si="258"/>
        <v>0</v>
      </c>
      <c r="BV805" s="35">
        <f t="shared" ca="1" si="258"/>
        <v>0</v>
      </c>
      <c r="BW805" s="35">
        <f t="shared" ca="1" si="258"/>
        <v>0</v>
      </c>
      <c r="BX805" s="35">
        <f t="shared" ca="1" si="258"/>
        <v>0</v>
      </c>
      <c r="BY805" s="35">
        <f t="shared" ca="1" si="258"/>
        <v>0</v>
      </c>
      <c r="BZ805" s="35">
        <f t="shared" ca="1" si="258"/>
        <v>0</v>
      </c>
      <c r="CA805" s="35">
        <f t="shared" ca="1" si="258"/>
        <v>0</v>
      </c>
      <c r="CB805" s="35">
        <f t="shared" ca="1" si="258"/>
        <v>0</v>
      </c>
      <c r="CC805" s="35">
        <f t="shared" ca="1" si="258"/>
        <v>0</v>
      </c>
      <c r="CD805" s="35">
        <f t="shared" ca="1" si="258"/>
        <v>0</v>
      </c>
      <c r="CE805" s="35">
        <f t="shared" ca="1" si="258"/>
        <v>0</v>
      </c>
      <c r="CF805" s="35">
        <f t="shared" ca="1" si="258"/>
        <v>0</v>
      </c>
      <c r="CG805" s="35">
        <f t="shared" ca="1" si="260"/>
        <v>0</v>
      </c>
      <c r="CH805" s="35">
        <f t="shared" ca="1" si="260"/>
        <v>0</v>
      </c>
      <c r="CI805" s="35">
        <f t="shared" ca="1" si="260"/>
        <v>0</v>
      </c>
      <c r="CJ805" s="35">
        <f t="shared" ca="1" si="260"/>
        <v>0</v>
      </c>
      <c r="CK805" s="35">
        <f t="shared" ca="1" si="260"/>
        <v>0</v>
      </c>
      <c r="CL805" s="35">
        <f t="shared" ca="1" si="260"/>
        <v>0</v>
      </c>
      <c r="CM805" s="35">
        <f t="shared" ca="1" si="260"/>
        <v>0</v>
      </c>
      <c r="CN805" s="35">
        <f t="shared" ca="1" si="260"/>
        <v>0</v>
      </c>
      <c r="CO805" s="35">
        <f t="shared" ca="1" si="260"/>
        <v>0</v>
      </c>
      <c r="CP805" s="35">
        <f t="shared" ca="1" si="260"/>
        <v>0</v>
      </c>
      <c r="CQ805" s="35">
        <f t="shared" ca="1" si="259"/>
        <v>0</v>
      </c>
      <c r="CR805" s="35">
        <f t="shared" ca="1" si="259"/>
        <v>0</v>
      </c>
      <c r="CS805" s="35">
        <f t="shared" ca="1" si="259"/>
        <v>0</v>
      </c>
      <c r="CT805" s="35">
        <f t="shared" ca="1" si="259"/>
        <v>0</v>
      </c>
      <c r="CU805" s="35">
        <f t="shared" ca="1" si="259"/>
        <v>0</v>
      </c>
      <c r="CV805" s="35">
        <f t="shared" ca="1" si="259"/>
        <v>0</v>
      </c>
      <c r="CW805" s="38">
        <f t="shared" ca="1" si="249"/>
        <v>0</v>
      </c>
      <c r="CX805" s="38">
        <f t="shared" ca="1" si="249"/>
        <v>0</v>
      </c>
      <c r="CY805" s="38">
        <f t="shared" ca="1" si="249"/>
        <v>0</v>
      </c>
      <c r="CZ805" s="39">
        <f t="shared" ca="1" si="249"/>
        <v>0</v>
      </c>
      <c r="DA805" s="35"/>
    </row>
    <row r="806" spans="4:105" x14ac:dyDescent="0.3">
      <c r="D806" s="19"/>
      <c r="E806" s="19"/>
      <c r="F806" s="21"/>
      <c r="G806" s="21"/>
      <c r="H806" s="21"/>
      <c r="I806" s="19"/>
      <c r="J806" s="19"/>
      <c r="K806" s="21"/>
      <c r="L806" s="21"/>
      <c r="M806" s="22"/>
      <c r="N806" s="22"/>
      <c r="O806" s="19"/>
      <c r="P806" s="21"/>
      <c r="Q806" s="62" t="str">
        <f>'Cutting Rules'!AD806</f>
        <v>0------------</v>
      </c>
      <c r="R806" s="23"/>
      <c r="S806" s="24"/>
      <c r="T806" s="78" t="s">
        <v>547</v>
      </c>
      <c r="U806" s="19"/>
      <c r="V806" s="25"/>
      <c r="W806" s="26"/>
      <c r="X806" s="27"/>
      <c r="Y806" s="47"/>
      <c r="Z806" s="121" t="str">
        <f>IFERROR(VLOOKUP(E806,[1]route!$E$3:$BL$10005,59,0),"")&amp;IFERROR(VLOOKUP(E806,[1]route!$E$3:$BL$10005,60,0),"")</f>
        <v/>
      </c>
      <c r="AA806" s="28">
        <f t="shared" si="254"/>
        <v>0</v>
      </c>
      <c r="AB806" s="77">
        <f t="shared" si="255"/>
        <v>0</v>
      </c>
      <c r="AC806" s="4">
        <f t="shared" si="253"/>
        <v>1</v>
      </c>
      <c r="AD806" s="29">
        <v>0</v>
      </c>
      <c r="AE806" s="30">
        <f ca="1">SUMIF([1]route!$E$3:$E$10005,E806,[1]!Table1[1])</f>
        <v>0</v>
      </c>
      <c r="AF806" s="30">
        <f ca="1">SUMIF([1]route!$E$3:$E$10005,E806,[1]!Table1[2])</f>
        <v>0</v>
      </c>
      <c r="AG806" s="30">
        <f ca="1">SUMIF([1]route!$E$3:$E$10005,E806,[1]!Table1[3])</f>
        <v>0</v>
      </c>
      <c r="AH806" s="30">
        <f ca="1">SUMIF([1]route!$E$3:$E$10005,E806,[1]!Table1[4])</f>
        <v>0</v>
      </c>
      <c r="AI806" s="30">
        <f ca="1">SUMIF([1]route!$E$3:$E$10005,E806,[1]!Table1[5])</f>
        <v>0</v>
      </c>
      <c r="AJ806" s="30">
        <f ca="1">SUMIF([1]route!$E$3:$E$10005,E806,[1]!Table1[6])</f>
        <v>0</v>
      </c>
      <c r="AK806" s="30">
        <f ca="1">SUMIF([1]route!$E$3:$E$10005,E806,[1]!Table1[7])</f>
        <v>0</v>
      </c>
      <c r="AL806" s="30">
        <f ca="1">SUMIF([1]route!$E$3:$E$10005,E806,[1]!Table1[8])</f>
        <v>0</v>
      </c>
      <c r="AM806" s="30">
        <f ca="1">SUMIF([1]route!$E$3:$E$10005,E806,[1]!Table1[9])</f>
        <v>0</v>
      </c>
      <c r="AN806" s="30">
        <f ca="1">SUMIF([1]route!$E$3:$E$10005,E806,[1]!Table1[10])</f>
        <v>0</v>
      </c>
      <c r="AO806" s="30">
        <f ca="1">SUMIF([1]route!$E$3:$E$10005,E806,[1]!Table1[11])</f>
        <v>0</v>
      </c>
      <c r="AP806" s="30">
        <f ca="1">SUMIF([1]route!$E$3:$E$10005,E806,[1]!Table1[12])</f>
        <v>0</v>
      </c>
      <c r="AQ806" s="30">
        <f ca="1">SUMIF([1]route!$E$3:$E$10005,E806,[1]!Table1[13])</f>
        <v>0</v>
      </c>
      <c r="AR806" s="30">
        <f ca="1">SUMIF([1]route!$E$3:$E$10005,E806,[1]!Table1[14])</f>
        <v>0</v>
      </c>
      <c r="AS806" s="30">
        <f ca="1">SUMIF([1]route!$E$3:$E$10005,E806,[1]!Table1[15])</f>
        <v>0</v>
      </c>
      <c r="AT806" s="30">
        <f ca="1">SUMIF([1]route!$E$3:$E$10005,E806,[1]!Table1[16])</f>
        <v>0</v>
      </c>
      <c r="AU806" s="30">
        <f ca="1">SUMIF([1]route!$E$3:$E$10005,E806,[1]!Table1[17])</f>
        <v>0</v>
      </c>
      <c r="AV806" s="30">
        <f ca="1">SUMIF([1]route!$E$3:$E$10005,E806,[1]!Table1[18])</f>
        <v>0</v>
      </c>
      <c r="AW806" s="30">
        <f ca="1">SUMIF([1]route!$E$3:$E$10005,E806,[1]!Table1[19])</f>
        <v>0</v>
      </c>
      <c r="AX806" s="30">
        <f ca="1">SUMIF([1]route!$E$3:$E$10005,E806,[1]!Table1[20])</f>
        <v>0</v>
      </c>
      <c r="AY806" s="30">
        <f ca="1">SUMIF([1]route!$E$3:$E$10005,E806,[1]!Table1[21])</f>
        <v>0</v>
      </c>
      <c r="AZ806" s="30">
        <f ca="1">SUMIF([1]route!$E$3:$E$10005,E806,[1]!Table1[22])</f>
        <v>0</v>
      </c>
      <c r="BA806" s="30">
        <f ca="1">SUMIF([1]route!$E$3:$E$10005,E806,[1]!Table1[23])</f>
        <v>0</v>
      </c>
      <c r="BB806" s="30">
        <f ca="1">SUMIF([1]route!$E$3:$E$10005,E806,[1]!Table1[24])</f>
        <v>0</v>
      </c>
      <c r="BC806" s="30">
        <f ca="1">SUMIF([1]route!$E$3:$E$10005,E806,[1]!Table1[25])</f>
        <v>0</v>
      </c>
      <c r="BD806" s="30">
        <f ca="1">SUMIF([1]route!$E$3:$E$10005,E806,[1]!Table1[26])</f>
        <v>0</v>
      </c>
      <c r="BE806" s="30">
        <f ca="1">SUMIF([1]route!$E$3:$E$10005,E806,[1]!Table1[27])</f>
        <v>0</v>
      </c>
      <c r="BF806" s="30">
        <f ca="1">SUMIF([1]route!$E$3:$E$10005,E806,[1]!Table1[28])</f>
        <v>0</v>
      </c>
      <c r="BG806" s="30">
        <f ca="1">SUMIF([1]route!$E$3:$E$10005,E806,[1]!Table1[29])</f>
        <v>0</v>
      </c>
      <c r="BH806" s="30">
        <f ca="1">SUMIF([1]route!$E$3:$E$10005,E806,[1]!Table1[30])</f>
        <v>0</v>
      </c>
      <c r="BI806" s="30">
        <f ca="1">SUMIF([1]route!$E$3:$E$10005,E806,[1]!Table1[31])</f>
        <v>0</v>
      </c>
      <c r="BJ806" s="30">
        <f ca="1">SUMIF([1]route!$E$3:$E$10005,E806,[1]!Table1[Remain PO])</f>
        <v>0</v>
      </c>
      <c r="BK806" s="31">
        <f ca="1">SUMIF([1]route!$E$3:$E$10005,E806,[1]!Table1[N+1])</f>
        <v>0</v>
      </c>
      <c r="BL806" s="31">
        <f ca="1">SUMIF([1]route!$E$3:$E$10005,E806,[1]!Table1[N+2])</f>
        <v>0</v>
      </c>
      <c r="BM806" s="31">
        <f ca="1">SUMIF([1]route!$E$3:$E$10005,E806,[1]!Table1[N+3])</f>
        <v>0</v>
      </c>
      <c r="BN806" s="32">
        <f ca="1">SUMIF([1]route!$E$3:$E$10005,E806,[1]!Table1[N+4])</f>
        <v>0</v>
      </c>
      <c r="BP806" s="37">
        <f t="shared" si="256"/>
        <v>0</v>
      </c>
      <c r="BQ806" s="35">
        <f t="shared" ca="1" si="258"/>
        <v>0</v>
      </c>
      <c r="BR806" s="35">
        <f t="shared" ca="1" si="258"/>
        <v>0</v>
      </c>
      <c r="BS806" s="35">
        <f t="shared" ca="1" si="258"/>
        <v>0</v>
      </c>
      <c r="BT806" s="35">
        <f t="shared" ca="1" si="258"/>
        <v>0</v>
      </c>
      <c r="BU806" s="35">
        <f t="shared" ca="1" si="258"/>
        <v>0</v>
      </c>
      <c r="BV806" s="35">
        <f t="shared" ca="1" si="258"/>
        <v>0</v>
      </c>
      <c r="BW806" s="35">
        <f t="shared" ca="1" si="258"/>
        <v>0</v>
      </c>
      <c r="BX806" s="35">
        <f t="shared" ca="1" si="258"/>
        <v>0</v>
      </c>
      <c r="BY806" s="35">
        <f t="shared" ca="1" si="258"/>
        <v>0</v>
      </c>
      <c r="BZ806" s="35">
        <f t="shared" ca="1" si="258"/>
        <v>0</v>
      </c>
      <c r="CA806" s="35">
        <f t="shared" ca="1" si="258"/>
        <v>0</v>
      </c>
      <c r="CB806" s="35">
        <f t="shared" ref="CB806:CK842" ca="1" si="261">CA806-AP806</f>
        <v>0</v>
      </c>
      <c r="CC806" s="35">
        <f t="shared" ca="1" si="261"/>
        <v>0</v>
      </c>
      <c r="CD806" s="35">
        <f t="shared" ca="1" si="261"/>
        <v>0</v>
      </c>
      <c r="CE806" s="35">
        <f t="shared" ca="1" si="261"/>
        <v>0</v>
      </c>
      <c r="CF806" s="35">
        <f t="shared" ca="1" si="261"/>
        <v>0</v>
      </c>
      <c r="CG806" s="35">
        <f t="shared" ca="1" si="260"/>
        <v>0</v>
      </c>
      <c r="CH806" s="35">
        <f t="shared" ca="1" si="260"/>
        <v>0</v>
      </c>
      <c r="CI806" s="35">
        <f t="shared" ca="1" si="260"/>
        <v>0</v>
      </c>
      <c r="CJ806" s="35">
        <f t="shared" ca="1" si="260"/>
        <v>0</v>
      </c>
      <c r="CK806" s="35">
        <f t="shared" ca="1" si="260"/>
        <v>0</v>
      </c>
      <c r="CL806" s="35">
        <f t="shared" ca="1" si="260"/>
        <v>0</v>
      </c>
      <c r="CM806" s="35">
        <f t="shared" ca="1" si="260"/>
        <v>0</v>
      </c>
      <c r="CN806" s="35">
        <f t="shared" ca="1" si="260"/>
        <v>0</v>
      </c>
      <c r="CO806" s="35">
        <f t="shared" ca="1" si="260"/>
        <v>0</v>
      </c>
      <c r="CP806" s="35">
        <f t="shared" ca="1" si="260"/>
        <v>0</v>
      </c>
      <c r="CQ806" s="35">
        <f t="shared" ca="1" si="259"/>
        <v>0</v>
      </c>
      <c r="CR806" s="35">
        <f t="shared" ca="1" si="259"/>
        <v>0</v>
      </c>
      <c r="CS806" s="35">
        <f t="shared" ca="1" si="259"/>
        <v>0</v>
      </c>
      <c r="CT806" s="35">
        <f t="shared" ca="1" si="259"/>
        <v>0</v>
      </c>
      <c r="CU806" s="35">
        <f t="shared" ca="1" si="259"/>
        <v>0</v>
      </c>
      <c r="CV806" s="35">
        <f t="shared" ca="1" si="259"/>
        <v>0</v>
      </c>
      <c r="CW806" s="38">
        <f t="shared" ca="1" si="249"/>
        <v>0</v>
      </c>
      <c r="CX806" s="38">
        <f t="shared" ca="1" si="249"/>
        <v>0</v>
      </c>
      <c r="CY806" s="38">
        <f t="shared" ca="1" si="249"/>
        <v>0</v>
      </c>
      <c r="CZ806" s="39">
        <f t="shared" ca="1" si="249"/>
        <v>0</v>
      </c>
      <c r="DA806" s="35"/>
    </row>
    <row r="807" spans="4:105" x14ac:dyDescent="0.3">
      <c r="D807" s="19"/>
      <c r="E807" s="19"/>
      <c r="F807" s="21"/>
      <c r="G807" s="21"/>
      <c r="H807" s="21"/>
      <c r="I807" s="19"/>
      <c r="J807" s="19"/>
      <c r="K807" s="21"/>
      <c r="L807" s="21"/>
      <c r="M807" s="22"/>
      <c r="N807" s="22"/>
      <c r="O807" s="19"/>
      <c r="P807" s="21"/>
      <c r="Q807" s="62" t="str">
        <f>'Cutting Rules'!AD807</f>
        <v>0------------</v>
      </c>
      <c r="R807" s="23"/>
      <c r="S807" s="24"/>
      <c r="T807" s="78" t="s">
        <v>547</v>
      </c>
      <c r="U807" s="19"/>
      <c r="V807" s="25"/>
      <c r="W807" s="26"/>
      <c r="X807" s="27"/>
      <c r="Y807" s="47"/>
      <c r="Z807" s="121" t="str">
        <f>IFERROR(VLOOKUP(E807,[1]route!$E$3:$BL$10005,59,0),"")&amp;IFERROR(VLOOKUP(E807,[1]route!$E$3:$BL$10005,60,0),"")</f>
        <v/>
      </c>
      <c r="AA807" s="28">
        <f t="shared" si="254"/>
        <v>0</v>
      </c>
      <c r="AB807" s="77">
        <f t="shared" si="255"/>
        <v>0</v>
      </c>
      <c r="AC807" s="4">
        <f t="shared" si="253"/>
        <v>1</v>
      </c>
      <c r="AD807" s="29">
        <v>0</v>
      </c>
      <c r="AE807" s="30">
        <f ca="1">SUMIF([1]route!$E$3:$E$10005,E807,[1]!Table1[1])</f>
        <v>0</v>
      </c>
      <c r="AF807" s="30">
        <f ca="1">SUMIF([1]route!$E$3:$E$10005,E807,[1]!Table1[2])</f>
        <v>0</v>
      </c>
      <c r="AG807" s="30">
        <f ca="1">SUMIF([1]route!$E$3:$E$10005,E807,[1]!Table1[3])</f>
        <v>0</v>
      </c>
      <c r="AH807" s="30">
        <f ca="1">SUMIF([1]route!$E$3:$E$10005,E807,[1]!Table1[4])</f>
        <v>0</v>
      </c>
      <c r="AI807" s="30">
        <f ca="1">SUMIF([1]route!$E$3:$E$10005,E807,[1]!Table1[5])</f>
        <v>0</v>
      </c>
      <c r="AJ807" s="30">
        <f ca="1">SUMIF([1]route!$E$3:$E$10005,E807,[1]!Table1[6])</f>
        <v>0</v>
      </c>
      <c r="AK807" s="30">
        <f ca="1">SUMIF([1]route!$E$3:$E$10005,E807,[1]!Table1[7])</f>
        <v>0</v>
      </c>
      <c r="AL807" s="30">
        <f ca="1">SUMIF([1]route!$E$3:$E$10005,E807,[1]!Table1[8])</f>
        <v>0</v>
      </c>
      <c r="AM807" s="30">
        <f ca="1">SUMIF([1]route!$E$3:$E$10005,E807,[1]!Table1[9])</f>
        <v>0</v>
      </c>
      <c r="AN807" s="30">
        <f ca="1">SUMIF([1]route!$E$3:$E$10005,E807,[1]!Table1[10])</f>
        <v>0</v>
      </c>
      <c r="AO807" s="30">
        <f ca="1">SUMIF([1]route!$E$3:$E$10005,E807,[1]!Table1[11])</f>
        <v>0</v>
      </c>
      <c r="AP807" s="30">
        <f ca="1">SUMIF([1]route!$E$3:$E$10005,E807,[1]!Table1[12])</f>
        <v>0</v>
      </c>
      <c r="AQ807" s="30">
        <f ca="1">SUMIF([1]route!$E$3:$E$10005,E807,[1]!Table1[13])</f>
        <v>0</v>
      </c>
      <c r="AR807" s="30">
        <f ca="1">SUMIF([1]route!$E$3:$E$10005,E807,[1]!Table1[14])</f>
        <v>0</v>
      </c>
      <c r="AS807" s="30">
        <f ca="1">SUMIF([1]route!$E$3:$E$10005,E807,[1]!Table1[15])</f>
        <v>0</v>
      </c>
      <c r="AT807" s="30">
        <f ca="1">SUMIF([1]route!$E$3:$E$10005,E807,[1]!Table1[16])</f>
        <v>0</v>
      </c>
      <c r="AU807" s="30">
        <f ca="1">SUMIF([1]route!$E$3:$E$10005,E807,[1]!Table1[17])</f>
        <v>0</v>
      </c>
      <c r="AV807" s="30">
        <f ca="1">SUMIF([1]route!$E$3:$E$10005,E807,[1]!Table1[18])</f>
        <v>0</v>
      </c>
      <c r="AW807" s="30">
        <f ca="1">SUMIF([1]route!$E$3:$E$10005,E807,[1]!Table1[19])</f>
        <v>0</v>
      </c>
      <c r="AX807" s="30">
        <f ca="1">SUMIF([1]route!$E$3:$E$10005,E807,[1]!Table1[20])</f>
        <v>0</v>
      </c>
      <c r="AY807" s="30">
        <f ca="1">SUMIF([1]route!$E$3:$E$10005,E807,[1]!Table1[21])</f>
        <v>0</v>
      </c>
      <c r="AZ807" s="30">
        <f ca="1">SUMIF([1]route!$E$3:$E$10005,E807,[1]!Table1[22])</f>
        <v>0</v>
      </c>
      <c r="BA807" s="30">
        <f ca="1">SUMIF([1]route!$E$3:$E$10005,E807,[1]!Table1[23])</f>
        <v>0</v>
      </c>
      <c r="BB807" s="30">
        <f ca="1">SUMIF([1]route!$E$3:$E$10005,E807,[1]!Table1[24])</f>
        <v>0</v>
      </c>
      <c r="BC807" s="30">
        <f ca="1">SUMIF([1]route!$E$3:$E$10005,E807,[1]!Table1[25])</f>
        <v>0</v>
      </c>
      <c r="BD807" s="30">
        <f ca="1">SUMIF([1]route!$E$3:$E$10005,E807,[1]!Table1[26])</f>
        <v>0</v>
      </c>
      <c r="BE807" s="30">
        <f ca="1">SUMIF([1]route!$E$3:$E$10005,E807,[1]!Table1[27])</f>
        <v>0</v>
      </c>
      <c r="BF807" s="30">
        <f ca="1">SUMIF([1]route!$E$3:$E$10005,E807,[1]!Table1[28])</f>
        <v>0</v>
      </c>
      <c r="BG807" s="30">
        <f ca="1">SUMIF([1]route!$E$3:$E$10005,E807,[1]!Table1[29])</f>
        <v>0</v>
      </c>
      <c r="BH807" s="30">
        <f ca="1">SUMIF([1]route!$E$3:$E$10005,E807,[1]!Table1[30])</f>
        <v>0</v>
      </c>
      <c r="BI807" s="30">
        <f ca="1">SUMIF([1]route!$E$3:$E$10005,E807,[1]!Table1[31])</f>
        <v>0</v>
      </c>
      <c r="BJ807" s="30">
        <f ca="1">SUMIF([1]route!$E$3:$E$10005,E807,[1]!Table1[Remain PO])</f>
        <v>0</v>
      </c>
      <c r="BK807" s="31">
        <f ca="1">SUMIF([1]route!$E$3:$E$10005,E807,[1]!Table1[N+1])</f>
        <v>0</v>
      </c>
      <c r="BL807" s="31">
        <f ca="1">SUMIF([1]route!$E$3:$E$10005,E807,[1]!Table1[N+2])</f>
        <v>0</v>
      </c>
      <c r="BM807" s="31">
        <f ca="1">SUMIF([1]route!$E$3:$E$10005,E807,[1]!Table1[N+3])</f>
        <v>0</v>
      </c>
      <c r="BN807" s="32">
        <f ca="1">SUMIF([1]route!$E$3:$E$10005,E807,[1]!Table1[N+4])</f>
        <v>0</v>
      </c>
      <c r="BP807" s="37">
        <f t="shared" si="256"/>
        <v>0</v>
      </c>
      <c r="BQ807" s="35">
        <f t="shared" ref="BQ807:CA830" ca="1" si="262">BP807-AE807</f>
        <v>0</v>
      </c>
      <c r="BR807" s="35">
        <f t="shared" ca="1" si="262"/>
        <v>0</v>
      </c>
      <c r="BS807" s="35">
        <f t="shared" ca="1" si="262"/>
        <v>0</v>
      </c>
      <c r="BT807" s="35">
        <f t="shared" ca="1" si="262"/>
        <v>0</v>
      </c>
      <c r="BU807" s="35">
        <f t="shared" ca="1" si="262"/>
        <v>0</v>
      </c>
      <c r="BV807" s="35">
        <f t="shared" ca="1" si="262"/>
        <v>0</v>
      </c>
      <c r="BW807" s="35">
        <f t="shared" ca="1" si="262"/>
        <v>0</v>
      </c>
      <c r="BX807" s="35">
        <f t="shared" ca="1" si="262"/>
        <v>0</v>
      </c>
      <c r="BY807" s="35">
        <f t="shared" ca="1" si="262"/>
        <v>0</v>
      </c>
      <c r="BZ807" s="35">
        <f t="shared" ca="1" si="262"/>
        <v>0</v>
      </c>
      <c r="CA807" s="35">
        <f t="shared" ca="1" si="262"/>
        <v>0</v>
      </c>
      <c r="CB807" s="35">
        <f t="shared" ca="1" si="261"/>
        <v>0</v>
      </c>
      <c r="CC807" s="35">
        <f t="shared" ca="1" si="261"/>
        <v>0</v>
      </c>
      <c r="CD807" s="35">
        <f t="shared" ca="1" si="261"/>
        <v>0</v>
      </c>
      <c r="CE807" s="35">
        <f t="shared" ca="1" si="261"/>
        <v>0</v>
      </c>
      <c r="CF807" s="35">
        <f t="shared" ca="1" si="261"/>
        <v>0</v>
      </c>
      <c r="CG807" s="35">
        <f t="shared" ca="1" si="260"/>
        <v>0</v>
      </c>
      <c r="CH807" s="35">
        <f t="shared" ca="1" si="260"/>
        <v>0</v>
      </c>
      <c r="CI807" s="35">
        <f t="shared" ca="1" si="260"/>
        <v>0</v>
      </c>
      <c r="CJ807" s="35">
        <f t="shared" ca="1" si="260"/>
        <v>0</v>
      </c>
      <c r="CK807" s="35">
        <f t="shared" ca="1" si="260"/>
        <v>0</v>
      </c>
      <c r="CL807" s="35">
        <f t="shared" ca="1" si="260"/>
        <v>0</v>
      </c>
      <c r="CM807" s="35">
        <f t="shared" ca="1" si="260"/>
        <v>0</v>
      </c>
      <c r="CN807" s="35">
        <f t="shared" ca="1" si="260"/>
        <v>0</v>
      </c>
      <c r="CO807" s="35">
        <f t="shared" ca="1" si="260"/>
        <v>0</v>
      </c>
      <c r="CP807" s="35">
        <f t="shared" ca="1" si="260"/>
        <v>0</v>
      </c>
      <c r="CQ807" s="35">
        <f t="shared" ca="1" si="259"/>
        <v>0</v>
      </c>
      <c r="CR807" s="35">
        <f t="shared" ca="1" si="259"/>
        <v>0</v>
      </c>
      <c r="CS807" s="35">
        <f t="shared" ca="1" si="259"/>
        <v>0</v>
      </c>
      <c r="CT807" s="35">
        <f t="shared" ca="1" si="259"/>
        <v>0</v>
      </c>
      <c r="CU807" s="35">
        <f t="shared" ca="1" si="259"/>
        <v>0</v>
      </c>
      <c r="CV807" s="35">
        <f t="shared" ca="1" si="259"/>
        <v>0</v>
      </c>
      <c r="CW807" s="38">
        <f t="shared" ca="1" si="259"/>
        <v>0</v>
      </c>
      <c r="CX807" s="38">
        <f t="shared" ca="1" si="259"/>
        <v>0</v>
      </c>
      <c r="CY807" s="38">
        <f t="shared" ca="1" si="259"/>
        <v>0</v>
      </c>
      <c r="CZ807" s="39">
        <f t="shared" ca="1" si="259"/>
        <v>0</v>
      </c>
      <c r="DA807" s="35"/>
    </row>
    <row r="808" spans="4:105" x14ac:dyDescent="0.3">
      <c r="D808" s="19"/>
      <c r="E808" s="19"/>
      <c r="F808" s="21"/>
      <c r="G808" s="21"/>
      <c r="H808" s="21"/>
      <c r="I808" s="19"/>
      <c r="J808" s="19"/>
      <c r="K808" s="21"/>
      <c r="L808" s="21"/>
      <c r="M808" s="22"/>
      <c r="N808" s="22"/>
      <c r="O808" s="19"/>
      <c r="P808" s="21"/>
      <c r="Q808" s="62" t="str">
        <f>'Cutting Rules'!AD808</f>
        <v>0------------</v>
      </c>
      <c r="R808" s="23"/>
      <c r="S808" s="24"/>
      <c r="T808" s="78" t="s">
        <v>547</v>
      </c>
      <c r="U808" s="19"/>
      <c r="V808" s="25"/>
      <c r="W808" s="26"/>
      <c r="X808" s="27"/>
      <c r="Y808" s="47"/>
      <c r="Z808" s="121" t="str">
        <f>IFERROR(VLOOKUP(E808,[1]route!$E$3:$BL$10005,59,0),"")&amp;IFERROR(VLOOKUP(E808,[1]route!$E$3:$BL$10005,60,0),"")</f>
        <v/>
      </c>
      <c r="AA808" s="28">
        <f t="shared" si="254"/>
        <v>0</v>
      </c>
      <c r="AB808" s="77">
        <f t="shared" si="255"/>
        <v>0</v>
      </c>
      <c r="AC808" s="4">
        <f t="shared" si="253"/>
        <v>1</v>
      </c>
      <c r="AD808" s="29">
        <v>0</v>
      </c>
      <c r="AE808" s="30">
        <f ca="1">SUMIF([1]route!$E$3:$E$10005,E808,[1]!Table1[1])</f>
        <v>0</v>
      </c>
      <c r="AF808" s="30">
        <f ca="1">SUMIF([1]route!$E$3:$E$10005,E808,[1]!Table1[2])</f>
        <v>0</v>
      </c>
      <c r="AG808" s="30">
        <f ca="1">SUMIF([1]route!$E$3:$E$10005,E808,[1]!Table1[3])</f>
        <v>0</v>
      </c>
      <c r="AH808" s="30">
        <f ca="1">SUMIF([1]route!$E$3:$E$10005,E808,[1]!Table1[4])</f>
        <v>0</v>
      </c>
      <c r="AI808" s="30">
        <f ca="1">SUMIF([1]route!$E$3:$E$10005,E808,[1]!Table1[5])</f>
        <v>0</v>
      </c>
      <c r="AJ808" s="30">
        <f ca="1">SUMIF([1]route!$E$3:$E$10005,E808,[1]!Table1[6])</f>
        <v>0</v>
      </c>
      <c r="AK808" s="30">
        <f ca="1">SUMIF([1]route!$E$3:$E$10005,E808,[1]!Table1[7])</f>
        <v>0</v>
      </c>
      <c r="AL808" s="30">
        <f ca="1">SUMIF([1]route!$E$3:$E$10005,E808,[1]!Table1[8])</f>
        <v>0</v>
      </c>
      <c r="AM808" s="30">
        <f ca="1">SUMIF([1]route!$E$3:$E$10005,E808,[1]!Table1[9])</f>
        <v>0</v>
      </c>
      <c r="AN808" s="30">
        <f ca="1">SUMIF([1]route!$E$3:$E$10005,E808,[1]!Table1[10])</f>
        <v>0</v>
      </c>
      <c r="AO808" s="30">
        <f ca="1">SUMIF([1]route!$E$3:$E$10005,E808,[1]!Table1[11])</f>
        <v>0</v>
      </c>
      <c r="AP808" s="30">
        <f ca="1">SUMIF([1]route!$E$3:$E$10005,E808,[1]!Table1[12])</f>
        <v>0</v>
      </c>
      <c r="AQ808" s="30">
        <f ca="1">SUMIF([1]route!$E$3:$E$10005,E808,[1]!Table1[13])</f>
        <v>0</v>
      </c>
      <c r="AR808" s="30">
        <f ca="1">SUMIF([1]route!$E$3:$E$10005,E808,[1]!Table1[14])</f>
        <v>0</v>
      </c>
      <c r="AS808" s="30">
        <f ca="1">SUMIF([1]route!$E$3:$E$10005,E808,[1]!Table1[15])</f>
        <v>0</v>
      </c>
      <c r="AT808" s="30">
        <f ca="1">SUMIF([1]route!$E$3:$E$10005,E808,[1]!Table1[16])</f>
        <v>0</v>
      </c>
      <c r="AU808" s="30">
        <f ca="1">SUMIF([1]route!$E$3:$E$10005,E808,[1]!Table1[17])</f>
        <v>0</v>
      </c>
      <c r="AV808" s="30">
        <f ca="1">SUMIF([1]route!$E$3:$E$10005,E808,[1]!Table1[18])</f>
        <v>0</v>
      </c>
      <c r="AW808" s="30">
        <f ca="1">SUMIF([1]route!$E$3:$E$10005,E808,[1]!Table1[19])</f>
        <v>0</v>
      </c>
      <c r="AX808" s="30">
        <f ca="1">SUMIF([1]route!$E$3:$E$10005,E808,[1]!Table1[20])</f>
        <v>0</v>
      </c>
      <c r="AY808" s="30">
        <f ca="1">SUMIF([1]route!$E$3:$E$10005,E808,[1]!Table1[21])</f>
        <v>0</v>
      </c>
      <c r="AZ808" s="30">
        <f ca="1">SUMIF([1]route!$E$3:$E$10005,E808,[1]!Table1[22])</f>
        <v>0</v>
      </c>
      <c r="BA808" s="30">
        <f ca="1">SUMIF([1]route!$E$3:$E$10005,E808,[1]!Table1[23])</f>
        <v>0</v>
      </c>
      <c r="BB808" s="30">
        <f ca="1">SUMIF([1]route!$E$3:$E$10005,E808,[1]!Table1[24])</f>
        <v>0</v>
      </c>
      <c r="BC808" s="30">
        <f ca="1">SUMIF([1]route!$E$3:$E$10005,E808,[1]!Table1[25])</f>
        <v>0</v>
      </c>
      <c r="BD808" s="30">
        <f ca="1">SUMIF([1]route!$E$3:$E$10005,E808,[1]!Table1[26])</f>
        <v>0</v>
      </c>
      <c r="BE808" s="30">
        <f ca="1">SUMIF([1]route!$E$3:$E$10005,E808,[1]!Table1[27])</f>
        <v>0</v>
      </c>
      <c r="BF808" s="30">
        <f ca="1">SUMIF([1]route!$E$3:$E$10005,E808,[1]!Table1[28])</f>
        <v>0</v>
      </c>
      <c r="BG808" s="30">
        <f ca="1">SUMIF([1]route!$E$3:$E$10005,E808,[1]!Table1[29])</f>
        <v>0</v>
      </c>
      <c r="BH808" s="30">
        <f ca="1">SUMIF([1]route!$E$3:$E$10005,E808,[1]!Table1[30])</f>
        <v>0</v>
      </c>
      <c r="BI808" s="30">
        <f ca="1">SUMIF([1]route!$E$3:$E$10005,E808,[1]!Table1[31])</f>
        <v>0</v>
      </c>
      <c r="BJ808" s="30">
        <f ca="1">SUMIF([1]route!$E$3:$E$10005,E808,[1]!Table1[Remain PO])</f>
        <v>0</v>
      </c>
      <c r="BK808" s="31">
        <f ca="1">SUMIF([1]route!$E$3:$E$10005,E808,[1]!Table1[N+1])</f>
        <v>0</v>
      </c>
      <c r="BL808" s="31">
        <f ca="1">SUMIF([1]route!$E$3:$E$10005,E808,[1]!Table1[N+2])</f>
        <v>0</v>
      </c>
      <c r="BM808" s="31">
        <f ca="1">SUMIF([1]route!$E$3:$E$10005,E808,[1]!Table1[N+3])</f>
        <v>0</v>
      </c>
      <c r="BN808" s="32">
        <f ca="1">SUMIF([1]route!$E$3:$E$10005,E808,[1]!Table1[N+4])</f>
        <v>0</v>
      </c>
      <c r="BP808" s="37">
        <f t="shared" si="256"/>
        <v>0</v>
      </c>
      <c r="BQ808" s="35">
        <f t="shared" ca="1" si="262"/>
        <v>0</v>
      </c>
      <c r="BR808" s="35">
        <f t="shared" ca="1" si="262"/>
        <v>0</v>
      </c>
      <c r="BS808" s="35">
        <f t="shared" ca="1" si="262"/>
        <v>0</v>
      </c>
      <c r="BT808" s="35">
        <f t="shared" ca="1" si="262"/>
        <v>0</v>
      </c>
      <c r="BU808" s="35">
        <f t="shared" ca="1" si="262"/>
        <v>0</v>
      </c>
      <c r="BV808" s="35">
        <f t="shared" ca="1" si="262"/>
        <v>0</v>
      </c>
      <c r="BW808" s="35">
        <f t="shared" ca="1" si="262"/>
        <v>0</v>
      </c>
      <c r="BX808" s="35">
        <f t="shared" ca="1" si="262"/>
        <v>0</v>
      </c>
      <c r="BY808" s="35">
        <f t="shared" ca="1" si="262"/>
        <v>0</v>
      </c>
      <c r="BZ808" s="35">
        <f t="shared" ca="1" si="262"/>
        <v>0</v>
      </c>
      <c r="CA808" s="35">
        <f t="shared" ca="1" si="262"/>
        <v>0</v>
      </c>
      <c r="CB808" s="35">
        <f t="shared" ca="1" si="261"/>
        <v>0</v>
      </c>
      <c r="CC808" s="35">
        <f t="shared" ca="1" si="261"/>
        <v>0</v>
      </c>
      <c r="CD808" s="35">
        <f t="shared" ca="1" si="261"/>
        <v>0</v>
      </c>
      <c r="CE808" s="35">
        <f t="shared" ca="1" si="261"/>
        <v>0</v>
      </c>
      <c r="CF808" s="35">
        <f t="shared" ca="1" si="261"/>
        <v>0</v>
      </c>
      <c r="CG808" s="35">
        <f t="shared" ca="1" si="260"/>
        <v>0</v>
      </c>
      <c r="CH808" s="35">
        <f t="shared" ca="1" si="260"/>
        <v>0</v>
      </c>
      <c r="CI808" s="35">
        <f t="shared" ca="1" si="260"/>
        <v>0</v>
      </c>
      <c r="CJ808" s="35">
        <f t="shared" ca="1" si="260"/>
        <v>0</v>
      </c>
      <c r="CK808" s="35">
        <f t="shared" ca="1" si="260"/>
        <v>0</v>
      </c>
      <c r="CL808" s="35">
        <f t="shared" ca="1" si="260"/>
        <v>0</v>
      </c>
      <c r="CM808" s="35">
        <f t="shared" ca="1" si="260"/>
        <v>0</v>
      </c>
      <c r="CN808" s="35">
        <f t="shared" ca="1" si="260"/>
        <v>0</v>
      </c>
      <c r="CO808" s="35">
        <f t="shared" ca="1" si="260"/>
        <v>0</v>
      </c>
      <c r="CP808" s="35">
        <f t="shared" ca="1" si="260"/>
        <v>0</v>
      </c>
      <c r="CQ808" s="35">
        <f t="shared" ca="1" si="259"/>
        <v>0</v>
      </c>
      <c r="CR808" s="35">
        <f t="shared" ca="1" si="259"/>
        <v>0</v>
      </c>
      <c r="CS808" s="35">
        <f t="shared" ca="1" si="259"/>
        <v>0</v>
      </c>
      <c r="CT808" s="35">
        <f t="shared" ca="1" si="259"/>
        <v>0</v>
      </c>
      <c r="CU808" s="35">
        <f t="shared" ca="1" si="259"/>
        <v>0</v>
      </c>
      <c r="CV808" s="35">
        <f t="shared" ca="1" si="259"/>
        <v>0</v>
      </c>
      <c r="CW808" s="38">
        <f t="shared" ca="1" si="259"/>
        <v>0</v>
      </c>
      <c r="CX808" s="38">
        <f t="shared" ca="1" si="259"/>
        <v>0</v>
      </c>
      <c r="CY808" s="38">
        <f t="shared" ca="1" si="259"/>
        <v>0</v>
      </c>
      <c r="CZ808" s="39">
        <f t="shared" ca="1" si="259"/>
        <v>0</v>
      </c>
      <c r="DA808" s="35"/>
    </row>
    <row r="809" spans="4:105" x14ac:dyDescent="0.3">
      <c r="D809" s="19"/>
      <c r="E809" s="19"/>
      <c r="F809" s="21"/>
      <c r="G809" s="21"/>
      <c r="H809" s="21"/>
      <c r="I809" s="19"/>
      <c r="J809" s="19"/>
      <c r="K809" s="21"/>
      <c r="L809" s="21"/>
      <c r="M809" s="22"/>
      <c r="N809" s="22"/>
      <c r="O809" s="19"/>
      <c r="P809" s="21"/>
      <c r="Q809" s="62" t="str">
        <f>'Cutting Rules'!AD809</f>
        <v>0------------</v>
      </c>
      <c r="R809" s="23"/>
      <c r="S809" s="24"/>
      <c r="T809" s="78" t="s">
        <v>547</v>
      </c>
      <c r="U809" s="19"/>
      <c r="V809" s="25"/>
      <c r="W809" s="26"/>
      <c r="X809" s="27"/>
      <c r="Y809" s="47"/>
      <c r="Z809" s="121" t="str">
        <f>IFERROR(VLOOKUP(E809,[1]route!$E$3:$BL$10005,59,0),"")&amp;IFERROR(VLOOKUP(E809,[1]route!$E$3:$BL$10005,60,0),"")</f>
        <v/>
      </c>
      <c r="AA809" s="28">
        <f t="shared" si="254"/>
        <v>0</v>
      </c>
      <c r="AB809" s="77">
        <f t="shared" si="255"/>
        <v>0</v>
      </c>
      <c r="AC809" s="4">
        <f t="shared" si="253"/>
        <v>1</v>
      </c>
      <c r="AD809" s="29">
        <v>0</v>
      </c>
      <c r="AE809" s="30">
        <f ca="1">SUMIF([1]route!$E$3:$E$10005,E809,[1]!Table1[1])</f>
        <v>0</v>
      </c>
      <c r="AF809" s="30">
        <f ca="1">SUMIF([1]route!$E$3:$E$10005,E809,[1]!Table1[2])</f>
        <v>0</v>
      </c>
      <c r="AG809" s="30">
        <f ca="1">SUMIF([1]route!$E$3:$E$10005,E809,[1]!Table1[3])</f>
        <v>0</v>
      </c>
      <c r="AH809" s="30">
        <f ca="1">SUMIF([1]route!$E$3:$E$10005,E809,[1]!Table1[4])</f>
        <v>0</v>
      </c>
      <c r="AI809" s="30">
        <f ca="1">SUMIF([1]route!$E$3:$E$10005,E809,[1]!Table1[5])</f>
        <v>0</v>
      </c>
      <c r="AJ809" s="30">
        <f ca="1">SUMIF([1]route!$E$3:$E$10005,E809,[1]!Table1[6])</f>
        <v>0</v>
      </c>
      <c r="AK809" s="30">
        <f ca="1">SUMIF([1]route!$E$3:$E$10005,E809,[1]!Table1[7])</f>
        <v>0</v>
      </c>
      <c r="AL809" s="30">
        <f ca="1">SUMIF([1]route!$E$3:$E$10005,E809,[1]!Table1[8])</f>
        <v>0</v>
      </c>
      <c r="AM809" s="30">
        <f ca="1">SUMIF([1]route!$E$3:$E$10005,E809,[1]!Table1[9])</f>
        <v>0</v>
      </c>
      <c r="AN809" s="30">
        <f ca="1">SUMIF([1]route!$E$3:$E$10005,E809,[1]!Table1[10])</f>
        <v>0</v>
      </c>
      <c r="AO809" s="30">
        <f ca="1">SUMIF([1]route!$E$3:$E$10005,E809,[1]!Table1[11])</f>
        <v>0</v>
      </c>
      <c r="AP809" s="30">
        <f ca="1">SUMIF([1]route!$E$3:$E$10005,E809,[1]!Table1[12])</f>
        <v>0</v>
      </c>
      <c r="AQ809" s="30">
        <f ca="1">SUMIF([1]route!$E$3:$E$10005,E809,[1]!Table1[13])</f>
        <v>0</v>
      </c>
      <c r="AR809" s="30">
        <f ca="1">SUMIF([1]route!$E$3:$E$10005,E809,[1]!Table1[14])</f>
        <v>0</v>
      </c>
      <c r="AS809" s="30">
        <f ca="1">SUMIF([1]route!$E$3:$E$10005,E809,[1]!Table1[15])</f>
        <v>0</v>
      </c>
      <c r="AT809" s="30">
        <f ca="1">SUMIF([1]route!$E$3:$E$10005,E809,[1]!Table1[16])</f>
        <v>0</v>
      </c>
      <c r="AU809" s="30">
        <f ca="1">SUMIF([1]route!$E$3:$E$10005,E809,[1]!Table1[17])</f>
        <v>0</v>
      </c>
      <c r="AV809" s="30">
        <f ca="1">SUMIF([1]route!$E$3:$E$10005,E809,[1]!Table1[18])</f>
        <v>0</v>
      </c>
      <c r="AW809" s="30">
        <f ca="1">SUMIF([1]route!$E$3:$E$10005,E809,[1]!Table1[19])</f>
        <v>0</v>
      </c>
      <c r="AX809" s="30">
        <f ca="1">SUMIF([1]route!$E$3:$E$10005,E809,[1]!Table1[20])</f>
        <v>0</v>
      </c>
      <c r="AY809" s="30">
        <f ca="1">SUMIF([1]route!$E$3:$E$10005,E809,[1]!Table1[21])</f>
        <v>0</v>
      </c>
      <c r="AZ809" s="30">
        <f ca="1">SUMIF([1]route!$E$3:$E$10005,E809,[1]!Table1[22])</f>
        <v>0</v>
      </c>
      <c r="BA809" s="30">
        <f ca="1">SUMIF([1]route!$E$3:$E$10005,E809,[1]!Table1[23])</f>
        <v>0</v>
      </c>
      <c r="BB809" s="30">
        <f ca="1">SUMIF([1]route!$E$3:$E$10005,E809,[1]!Table1[24])</f>
        <v>0</v>
      </c>
      <c r="BC809" s="30">
        <f ca="1">SUMIF([1]route!$E$3:$E$10005,E809,[1]!Table1[25])</f>
        <v>0</v>
      </c>
      <c r="BD809" s="30">
        <f ca="1">SUMIF([1]route!$E$3:$E$10005,E809,[1]!Table1[26])</f>
        <v>0</v>
      </c>
      <c r="BE809" s="30">
        <f ca="1">SUMIF([1]route!$E$3:$E$10005,E809,[1]!Table1[27])</f>
        <v>0</v>
      </c>
      <c r="BF809" s="30">
        <f ca="1">SUMIF([1]route!$E$3:$E$10005,E809,[1]!Table1[28])</f>
        <v>0</v>
      </c>
      <c r="BG809" s="30">
        <f ca="1">SUMIF([1]route!$E$3:$E$10005,E809,[1]!Table1[29])</f>
        <v>0</v>
      </c>
      <c r="BH809" s="30">
        <f ca="1">SUMIF([1]route!$E$3:$E$10005,E809,[1]!Table1[30])</f>
        <v>0</v>
      </c>
      <c r="BI809" s="30">
        <f ca="1">SUMIF([1]route!$E$3:$E$10005,E809,[1]!Table1[31])</f>
        <v>0</v>
      </c>
      <c r="BJ809" s="30">
        <f ca="1">SUMIF([1]route!$E$3:$E$10005,E809,[1]!Table1[Remain PO])</f>
        <v>0</v>
      </c>
      <c r="BK809" s="31">
        <f ca="1">SUMIF([1]route!$E$3:$E$10005,E809,[1]!Table1[N+1])</f>
        <v>0</v>
      </c>
      <c r="BL809" s="31">
        <f ca="1">SUMIF([1]route!$E$3:$E$10005,E809,[1]!Table1[N+2])</f>
        <v>0</v>
      </c>
      <c r="BM809" s="31">
        <f ca="1">SUMIF([1]route!$E$3:$E$10005,E809,[1]!Table1[N+3])</f>
        <v>0</v>
      </c>
      <c r="BN809" s="32">
        <f ca="1">SUMIF([1]route!$E$3:$E$10005,E809,[1]!Table1[N+4])</f>
        <v>0</v>
      </c>
      <c r="BP809" s="37">
        <f t="shared" si="256"/>
        <v>0</v>
      </c>
      <c r="BQ809" s="35">
        <f t="shared" ca="1" si="262"/>
        <v>0</v>
      </c>
      <c r="BR809" s="35">
        <f t="shared" ca="1" si="262"/>
        <v>0</v>
      </c>
      <c r="BS809" s="35">
        <f t="shared" ca="1" si="262"/>
        <v>0</v>
      </c>
      <c r="BT809" s="35">
        <f t="shared" ca="1" si="262"/>
        <v>0</v>
      </c>
      <c r="BU809" s="35">
        <f t="shared" ca="1" si="262"/>
        <v>0</v>
      </c>
      <c r="BV809" s="35">
        <f t="shared" ca="1" si="262"/>
        <v>0</v>
      </c>
      <c r="BW809" s="35">
        <f t="shared" ca="1" si="262"/>
        <v>0</v>
      </c>
      <c r="BX809" s="35">
        <f t="shared" ca="1" si="262"/>
        <v>0</v>
      </c>
      <c r="BY809" s="35">
        <f t="shared" ca="1" si="262"/>
        <v>0</v>
      </c>
      <c r="BZ809" s="35">
        <f t="shared" ca="1" si="262"/>
        <v>0</v>
      </c>
      <c r="CA809" s="35">
        <f t="shared" ca="1" si="262"/>
        <v>0</v>
      </c>
      <c r="CB809" s="35">
        <f t="shared" ca="1" si="261"/>
        <v>0</v>
      </c>
      <c r="CC809" s="35">
        <f t="shared" ca="1" si="261"/>
        <v>0</v>
      </c>
      <c r="CD809" s="35">
        <f t="shared" ca="1" si="261"/>
        <v>0</v>
      </c>
      <c r="CE809" s="35">
        <f t="shared" ca="1" si="261"/>
        <v>0</v>
      </c>
      <c r="CF809" s="35">
        <f t="shared" ca="1" si="261"/>
        <v>0</v>
      </c>
      <c r="CG809" s="35">
        <f t="shared" ca="1" si="260"/>
        <v>0</v>
      </c>
      <c r="CH809" s="35">
        <f t="shared" ca="1" si="260"/>
        <v>0</v>
      </c>
      <c r="CI809" s="35">
        <f t="shared" ca="1" si="260"/>
        <v>0</v>
      </c>
      <c r="CJ809" s="35">
        <f t="shared" ca="1" si="260"/>
        <v>0</v>
      </c>
      <c r="CK809" s="35">
        <f t="shared" ca="1" si="260"/>
        <v>0</v>
      </c>
      <c r="CL809" s="35">
        <f t="shared" ca="1" si="260"/>
        <v>0</v>
      </c>
      <c r="CM809" s="35">
        <f t="shared" ca="1" si="260"/>
        <v>0</v>
      </c>
      <c r="CN809" s="35">
        <f t="shared" ca="1" si="260"/>
        <v>0</v>
      </c>
      <c r="CO809" s="35">
        <f t="shared" ca="1" si="260"/>
        <v>0</v>
      </c>
      <c r="CP809" s="35">
        <f t="shared" ca="1" si="260"/>
        <v>0</v>
      </c>
      <c r="CQ809" s="35">
        <f t="shared" ca="1" si="259"/>
        <v>0</v>
      </c>
      <c r="CR809" s="35">
        <f t="shared" ca="1" si="259"/>
        <v>0</v>
      </c>
      <c r="CS809" s="35">
        <f t="shared" ca="1" si="259"/>
        <v>0</v>
      </c>
      <c r="CT809" s="35">
        <f t="shared" ca="1" si="259"/>
        <v>0</v>
      </c>
      <c r="CU809" s="35">
        <f t="shared" ca="1" si="259"/>
        <v>0</v>
      </c>
      <c r="CV809" s="35">
        <f t="shared" ca="1" si="259"/>
        <v>0</v>
      </c>
      <c r="CW809" s="38">
        <f t="shared" ca="1" si="259"/>
        <v>0</v>
      </c>
      <c r="CX809" s="38">
        <f t="shared" ca="1" si="259"/>
        <v>0</v>
      </c>
      <c r="CY809" s="38">
        <f t="shared" ca="1" si="259"/>
        <v>0</v>
      </c>
      <c r="CZ809" s="39">
        <f t="shared" ca="1" si="259"/>
        <v>0</v>
      </c>
      <c r="DA809" s="35"/>
    </row>
    <row r="810" spans="4:105" x14ac:dyDescent="0.3">
      <c r="D810" s="19"/>
      <c r="E810" s="19"/>
      <c r="F810" s="21"/>
      <c r="G810" s="21"/>
      <c r="H810" s="21"/>
      <c r="I810" s="19"/>
      <c r="J810" s="19"/>
      <c r="K810" s="21"/>
      <c r="L810" s="21"/>
      <c r="M810" s="22"/>
      <c r="N810" s="22"/>
      <c r="O810" s="19"/>
      <c r="P810" s="21"/>
      <c r="Q810" s="62" t="str">
        <f>'Cutting Rules'!AD810</f>
        <v>0------------</v>
      </c>
      <c r="R810" s="23"/>
      <c r="S810" s="24"/>
      <c r="T810" s="78" t="s">
        <v>547</v>
      </c>
      <c r="U810" s="19"/>
      <c r="V810" s="25"/>
      <c r="W810" s="26"/>
      <c r="X810" s="27"/>
      <c r="Y810" s="47"/>
      <c r="Z810" s="121" t="str">
        <f>IFERROR(VLOOKUP(E810,[1]route!$E$3:$BL$10005,59,0),"")&amp;IFERROR(VLOOKUP(E810,[1]route!$E$3:$BL$10005,60,0),"")</f>
        <v/>
      </c>
      <c r="AA810" s="28">
        <f t="shared" si="254"/>
        <v>0</v>
      </c>
      <c r="AB810" s="77">
        <f t="shared" si="255"/>
        <v>0</v>
      </c>
      <c r="AC810" s="4">
        <f t="shared" si="253"/>
        <v>1</v>
      </c>
      <c r="AD810" s="29">
        <v>0</v>
      </c>
      <c r="AE810" s="30">
        <f ca="1">SUMIF([1]route!$E$3:$E$10005,E810,[1]!Table1[1])</f>
        <v>0</v>
      </c>
      <c r="AF810" s="30">
        <f ca="1">SUMIF([1]route!$E$3:$E$10005,E810,[1]!Table1[2])</f>
        <v>0</v>
      </c>
      <c r="AG810" s="30">
        <f ca="1">SUMIF([1]route!$E$3:$E$10005,E810,[1]!Table1[3])</f>
        <v>0</v>
      </c>
      <c r="AH810" s="30">
        <f ca="1">SUMIF([1]route!$E$3:$E$10005,E810,[1]!Table1[4])</f>
        <v>0</v>
      </c>
      <c r="AI810" s="30">
        <f ca="1">SUMIF([1]route!$E$3:$E$10005,E810,[1]!Table1[5])</f>
        <v>0</v>
      </c>
      <c r="AJ810" s="30">
        <f ca="1">SUMIF([1]route!$E$3:$E$10005,E810,[1]!Table1[6])</f>
        <v>0</v>
      </c>
      <c r="AK810" s="30">
        <f ca="1">SUMIF([1]route!$E$3:$E$10005,E810,[1]!Table1[7])</f>
        <v>0</v>
      </c>
      <c r="AL810" s="30">
        <f ca="1">SUMIF([1]route!$E$3:$E$10005,E810,[1]!Table1[8])</f>
        <v>0</v>
      </c>
      <c r="AM810" s="30">
        <f ca="1">SUMIF([1]route!$E$3:$E$10005,E810,[1]!Table1[9])</f>
        <v>0</v>
      </c>
      <c r="AN810" s="30">
        <f ca="1">SUMIF([1]route!$E$3:$E$10005,E810,[1]!Table1[10])</f>
        <v>0</v>
      </c>
      <c r="AO810" s="30">
        <f ca="1">SUMIF([1]route!$E$3:$E$10005,E810,[1]!Table1[11])</f>
        <v>0</v>
      </c>
      <c r="AP810" s="30">
        <f ca="1">SUMIF([1]route!$E$3:$E$10005,E810,[1]!Table1[12])</f>
        <v>0</v>
      </c>
      <c r="AQ810" s="30">
        <f ca="1">SUMIF([1]route!$E$3:$E$10005,E810,[1]!Table1[13])</f>
        <v>0</v>
      </c>
      <c r="AR810" s="30">
        <f ca="1">SUMIF([1]route!$E$3:$E$10005,E810,[1]!Table1[14])</f>
        <v>0</v>
      </c>
      <c r="AS810" s="30">
        <f ca="1">SUMIF([1]route!$E$3:$E$10005,E810,[1]!Table1[15])</f>
        <v>0</v>
      </c>
      <c r="AT810" s="30">
        <f ca="1">SUMIF([1]route!$E$3:$E$10005,E810,[1]!Table1[16])</f>
        <v>0</v>
      </c>
      <c r="AU810" s="30">
        <f ca="1">SUMIF([1]route!$E$3:$E$10005,E810,[1]!Table1[17])</f>
        <v>0</v>
      </c>
      <c r="AV810" s="30">
        <f ca="1">SUMIF([1]route!$E$3:$E$10005,E810,[1]!Table1[18])</f>
        <v>0</v>
      </c>
      <c r="AW810" s="30">
        <f ca="1">SUMIF([1]route!$E$3:$E$10005,E810,[1]!Table1[19])</f>
        <v>0</v>
      </c>
      <c r="AX810" s="30">
        <f ca="1">SUMIF([1]route!$E$3:$E$10005,E810,[1]!Table1[20])</f>
        <v>0</v>
      </c>
      <c r="AY810" s="30">
        <f ca="1">SUMIF([1]route!$E$3:$E$10005,E810,[1]!Table1[21])</f>
        <v>0</v>
      </c>
      <c r="AZ810" s="30">
        <f ca="1">SUMIF([1]route!$E$3:$E$10005,E810,[1]!Table1[22])</f>
        <v>0</v>
      </c>
      <c r="BA810" s="30">
        <f ca="1">SUMIF([1]route!$E$3:$E$10005,E810,[1]!Table1[23])</f>
        <v>0</v>
      </c>
      <c r="BB810" s="30">
        <f ca="1">SUMIF([1]route!$E$3:$E$10005,E810,[1]!Table1[24])</f>
        <v>0</v>
      </c>
      <c r="BC810" s="30">
        <f ca="1">SUMIF([1]route!$E$3:$E$10005,E810,[1]!Table1[25])</f>
        <v>0</v>
      </c>
      <c r="BD810" s="30">
        <f ca="1">SUMIF([1]route!$E$3:$E$10005,E810,[1]!Table1[26])</f>
        <v>0</v>
      </c>
      <c r="BE810" s="30">
        <f ca="1">SUMIF([1]route!$E$3:$E$10005,E810,[1]!Table1[27])</f>
        <v>0</v>
      </c>
      <c r="BF810" s="30">
        <f ca="1">SUMIF([1]route!$E$3:$E$10005,E810,[1]!Table1[28])</f>
        <v>0</v>
      </c>
      <c r="BG810" s="30">
        <f ca="1">SUMIF([1]route!$E$3:$E$10005,E810,[1]!Table1[29])</f>
        <v>0</v>
      </c>
      <c r="BH810" s="30">
        <f ca="1">SUMIF([1]route!$E$3:$E$10005,E810,[1]!Table1[30])</f>
        <v>0</v>
      </c>
      <c r="BI810" s="30">
        <f ca="1">SUMIF([1]route!$E$3:$E$10005,E810,[1]!Table1[31])</f>
        <v>0</v>
      </c>
      <c r="BJ810" s="30">
        <f ca="1">SUMIF([1]route!$E$3:$E$10005,E810,[1]!Table1[Remain PO])</f>
        <v>0</v>
      </c>
      <c r="BK810" s="31">
        <f ca="1">SUMIF([1]route!$E$3:$E$10005,E810,[1]!Table1[N+1])</f>
        <v>0</v>
      </c>
      <c r="BL810" s="31">
        <f ca="1">SUMIF([1]route!$E$3:$E$10005,E810,[1]!Table1[N+2])</f>
        <v>0</v>
      </c>
      <c r="BM810" s="31">
        <f ca="1">SUMIF([1]route!$E$3:$E$10005,E810,[1]!Table1[N+3])</f>
        <v>0</v>
      </c>
      <c r="BN810" s="32">
        <f ca="1">SUMIF([1]route!$E$3:$E$10005,E810,[1]!Table1[N+4])</f>
        <v>0</v>
      </c>
      <c r="BP810" s="37">
        <f t="shared" si="256"/>
        <v>0</v>
      </c>
      <c r="BQ810" s="35">
        <f t="shared" ca="1" si="262"/>
        <v>0</v>
      </c>
      <c r="BR810" s="35">
        <f t="shared" ca="1" si="262"/>
        <v>0</v>
      </c>
      <c r="BS810" s="35">
        <f t="shared" ca="1" si="262"/>
        <v>0</v>
      </c>
      <c r="BT810" s="35">
        <f t="shared" ca="1" si="262"/>
        <v>0</v>
      </c>
      <c r="BU810" s="35">
        <f t="shared" ca="1" si="262"/>
        <v>0</v>
      </c>
      <c r="BV810" s="35">
        <f t="shared" ca="1" si="262"/>
        <v>0</v>
      </c>
      <c r="BW810" s="35">
        <f t="shared" ca="1" si="262"/>
        <v>0</v>
      </c>
      <c r="BX810" s="35">
        <f t="shared" ca="1" si="262"/>
        <v>0</v>
      </c>
      <c r="BY810" s="35">
        <f t="shared" ca="1" si="262"/>
        <v>0</v>
      </c>
      <c r="BZ810" s="35">
        <f t="shared" ca="1" si="262"/>
        <v>0</v>
      </c>
      <c r="CA810" s="35">
        <f t="shared" ca="1" si="262"/>
        <v>0</v>
      </c>
      <c r="CB810" s="35">
        <f t="shared" ca="1" si="261"/>
        <v>0</v>
      </c>
      <c r="CC810" s="35">
        <f t="shared" ca="1" si="261"/>
        <v>0</v>
      </c>
      <c r="CD810" s="35">
        <f t="shared" ca="1" si="261"/>
        <v>0</v>
      </c>
      <c r="CE810" s="35">
        <f t="shared" ca="1" si="261"/>
        <v>0</v>
      </c>
      <c r="CF810" s="35">
        <f t="shared" ca="1" si="261"/>
        <v>0</v>
      </c>
      <c r="CG810" s="35">
        <f t="shared" ca="1" si="260"/>
        <v>0</v>
      </c>
      <c r="CH810" s="35">
        <f t="shared" ca="1" si="260"/>
        <v>0</v>
      </c>
      <c r="CI810" s="35">
        <f t="shared" ca="1" si="260"/>
        <v>0</v>
      </c>
      <c r="CJ810" s="35">
        <f t="shared" ca="1" si="260"/>
        <v>0</v>
      </c>
      <c r="CK810" s="35">
        <f t="shared" ca="1" si="260"/>
        <v>0</v>
      </c>
      <c r="CL810" s="35">
        <f t="shared" ca="1" si="260"/>
        <v>0</v>
      </c>
      <c r="CM810" s="35">
        <f t="shared" ca="1" si="260"/>
        <v>0</v>
      </c>
      <c r="CN810" s="35">
        <f t="shared" ca="1" si="260"/>
        <v>0</v>
      </c>
      <c r="CO810" s="35">
        <f t="shared" ca="1" si="260"/>
        <v>0</v>
      </c>
      <c r="CP810" s="35">
        <f t="shared" ca="1" si="260"/>
        <v>0</v>
      </c>
      <c r="CQ810" s="35">
        <f t="shared" ca="1" si="259"/>
        <v>0</v>
      </c>
      <c r="CR810" s="35">
        <f t="shared" ca="1" si="259"/>
        <v>0</v>
      </c>
      <c r="CS810" s="35">
        <f t="shared" ca="1" si="259"/>
        <v>0</v>
      </c>
      <c r="CT810" s="35">
        <f t="shared" ca="1" si="259"/>
        <v>0</v>
      </c>
      <c r="CU810" s="35">
        <f t="shared" ca="1" si="259"/>
        <v>0</v>
      </c>
      <c r="CV810" s="35">
        <f t="shared" ca="1" si="259"/>
        <v>0</v>
      </c>
      <c r="CW810" s="38">
        <f t="shared" ca="1" si="259"/>
        <v>0</v>
      </c>
      <c r="CX810" s="38">
        <f t="shared" ca="1" si="259"/>
        <v>0</v>
      </c>
      <c r="CY810" s="38">
        <f t="shared" ca="1" si="259"/>
        <v>0</v>
      </c>
      <c r="CZ810" s="39">
        <f t="shared" ca="1" si="259"/>
        <v>0</v>
      </c>
      <c r="DA810" s="35"/>
    </row>
    <row r="811" spans="4:105" x14ac:dyDescent="0.3">
      <c r="D811" s="19"/>
      <c r="E811" s="19"/>
      <c r="F811" s="21"/>
      <c r="G811" s="21"/>
      <c r="H811" s="21"/>
      <c r="I811" s="19"/>
      <c r="J811" s="19"/>
      <c r="K811" s="21"/>
      <c r="L811" s="21"/>
      <c r="M811" s="22"/>
      <c r="N811" s="22"/>
      <c r="O811" s="19"/>
      <c r="P811" s="21"/>
      <c r="Q811" s="62" t="str">
        <f>'Cutting Rules'!AD811</f>
        <v>0------------</v>
      </c>
      <c r="R811" s="23"/>
      <c r="S811" s="24"/>
      <c r="T811" s="78" t="s">
        <v>547</v>
      </c>
      <c r="U811" s="19"/>
      <c r="V811" s="25"/>
      <c r="W811" s="26"/>
      <c r="X811" s="27"/>
      <c r="Y811" s="47"/>
      <c r="Z811" s="121" t="str">
        <f>IFERROR(VLOOKUP(E811,[1]route!$E$3:$BL$10005,59,0),"")&amp;IFERROR(VLOOKUP(E811,[1]route!$E$3:$BL$10005,60,0),"")</f>
        <v/>
      </c>
      <c r="AA811" s="28">
        <f t="shared" si="254"/>
        <v>0</v>
      </c>
      <c r="AB811" s="77">
        <f t="shared" si="255"/>
        <v>0</v>
      </c>
      <c r="AC811" s="4">
        <f t="shared" si="253"/>
        <v>1</v>
      </c>
      <c r="AD811" s="29">
        <v>0</v>
      </c>
      <c r="AE811" s="30">
        <f ca="1">SUMIF([1]route!$E$3:$E$10005,E811,[1]!Table1[1])</f>
        <v>0</v>
      </c>
      <c r="AF811" s="30">
        <f ca="1">SUMIF([1]route!$E$3:$E$10005,E811,[1]!Table1[2])</f>
        <v>0</v>
      </c>
      <c r="AG811" s="30">
        <f ca="1">SUMIF([1]route!$E$3:$E$10005,E811,[1]!Table1[3])</f>
        <v>0</v>
      </c>
      <c r="AH811" s="30">
        <f ca="1">SUMIF([1]route!$E$3:$E$10005,E811,[1]!Table1[4])</f>
        <v>0</v>
      </c>
      <c r="AI811" s="30">
        <f ca="1">SUMIF([1]route!$E$3:$E$10005,E811,[1]!Table1[5])</f>
        <v>0</v>
      </c>
      <c r="AJ811" s="30">
        <f ca="1">SUMIF([1]route!$E$3:$E$10005,E811,[1]!Table1[6])</f>
        <v>0</v>
      </c>
      <c r="AK811" s="30">
        <f ca="1">SUMIF([1]route!$E$3:$E$10005,E811,[1]!Table1[7])</f>
        <v>0</v>
      </c>
      <c r="AL811" s="30">
        <f ca="1">SUMIF([1]route!$E$3:$E$10005,E811,[1]!Table1[8])</f>
        <v>0</v>
      </c>
      <c r="AM811" s="30">
        <f ca="1">SUMIF([1]route!$E$3:$E$10005,E811,[1]!Table1[9])</f>
        <v>0</v>
      </c>
      <c r="AN811" s="30">
        <f ca="1">SUMIF([1]route!$E$3:$E$10005,E811,[1]!Table1[10])</f>
        <v>0</v>
      </c>
      <c r="AO811" s="30">
        <f ca="1">SUMIF([1]route!$E$3:$E$10005,E811,[1]!Table1[11])</f>
        <v>0</v>
      </c>
      <c r="AP811" s="30">
        <f ca="1">SUMIF([1]route!$E$3:$E$10005,E811,[1]!Table1[12])</f>
        <v>0</v>
      </c>
      <c r="AQ811" s="30">
        <f ca="1">SUMIF([1]route!$E$3:$E$10005,E811,[1]!Table1[13])</f>
        <v>0</v>
      </c>
      <c r="AR811" s="30">
        <f ca="1">SUMIF([1]route!$E$3:$E$10005,E811,[1]!Table1[14])</f>
        <v>0</v>
      </c>
      <c r="AS811" s="30">
        <f ca="1">SUMIF([1]route!$E$3:$E$10005,E811,[1]!Table1[15])</f>
        <v>0</v>
      </c>
      <c r="AT811" s="30">
        <f ca="1">SUMIF([1]route!$E$3:$E$10005,E811,[1]!Table1[16])</f>
        <v>0</v>
      </c>
      <c r="AU811" s="30">
        <f ca="1">SUMIF([1]route!$E$3:$E$10005,E811,[1]!Table1[17])</f>
        <v>0</v>
      </c>
      <c r="AV811" s="30">
        <f ca="1">SUMIF([1]route!$E$3:$E$10005,E811,[1]!Table1[18])</f>
        <v>0</v>
      </c>
      <c r="AW811" s="30">
        <f ca="1">SUMIF([1]route!$E$3:$E$10005,E811,[1]!Table1[19])</f>
        <v>0</v>
      </c>
      <c r="AX811" s="30">
        <f ca="1">SUMIF([1]route!$E$3:$E$10005,E811,[1]!Table1[20])</f>
        <v>0</v>
      </c>
      <c r="AY811" s="30">
        <f ca="1">SUMIF([1]route!$E$3:$E$10005,E811,[1]!Table1[21])</f>
        <v>0</v>
      </c>
      <c r="AZ811" s="30">
        <f ca="1">SUMIF([1]route!$E$3:$E$10005,E811,[1]!Table1[22])</f>
        <v>0</v>
      </c>
      <c r="BA811" s="30">
        <f ca="1">SUMIF([1]route!$E$3:$E$10005,E811,[1]!Table1[23])</f>
        <v>0</v>
      </c>
      <c r="BB811" s="30">
        <f ca="1">SUMIF([1]route!$E$3:$E$10005,E811,[1]!Table1[24])</f>
        <v>0</v>
      </c>
      <c r="BC811" s="30">
        <f ca="1">SUMIF([1]route!$E$3:$E$10005,E811,[1]!Table1[25])</f>
        <v>0</v>
      </c>
      <c r="BD811" s="30">
        <f ca="1">SUMIF([1]route!$E$3:$E$10005,E811,[1]!Table1[26])</f>
        <v>0</v>
      </c>
      <c r="BE811" s="30">
        <f ca="1">SUMIF([1]route!$E$3:$E$10005,E811,[1]!Table1[27])</f>
        <v>0</v>
      </c>
      <c r="BF811" s="30">
        <f ca="1">SUMIF([1]route!$E$3:$E$10005,E811,[1]!Table1[28])</f>
        <v>0</v>
      </c>
      <c r="BG811" s="30">
        <f ca="1">SUMIF([1]route!$E$3:$E$10005,E811,[1]!Table1[29])</f>
        <v>0</v>
      </c>
      <c r="BH811" s="30">
        <f ca="1">SUMIF([1]route!$E$3:$E$10005,E811,[1]!Table1[30])</f>
        <v>0</v>
      </c>
      <c r="BI811" s="30">
        <f ca="1">SUMIF([1]route!$E$3:$E$10005,E811,[1]!Table1[31])</f>
        <v>0</v>
      </c>
      <c r="BJ811" s="30">
        <f ca="1">SUMIF([1]route!$E$3:$E$10005,E811,[1]!Table1[Remain PO])</f>
        <v>0</v>
      </c>
      <c r="BK811" s="31">
        <f ca="1">SUMIF([1]route!$E$3:$E$10005,E811,[1]!Table1[N+1])</f>
        <v>0</v>
      </c>
      <c r="BL811" s="31">
        <f ca="1">SUMIF([1]route!$E$3:$E$10005,E811,[1]!Table1[N+2])</f>
        <v>0</v>
      </c>
      <c r="BM811" s="31">
        <f ca="1">SUMIF([1]route!$E$3:$E$10005,E811,[1]!Table1[N+3])</f>
        <v>0</v>
      </c>
      <c r="BN811" s="32">
        <f ca="1">SUMIF([1]route!$E$3:$E$10005,E811,[1]!Table1[N+4])</f>
        <v>0</v>
      </c>
      <c r="BP811" s="37">
        <f t="shared" si="256"/>
        <v>0</v>
      </c>
      <c r="BQ811" s="35">
        <f t="shared" ca="1" si="262"/>
        <v>0</v>
      </c>
      <c r="BR811" s="35">
        <f t="shared" ca="1" si="262"/>
        <v>0</v>
      </c>
      <c r="BS811" s="35">
        <f t="shared" ca="1" si="262"/>
        <v>0</v>
      </c>
      <c r="BT811" s="35">
        <f t="shared" ca="1" si="262"/>
        <v>0</v>
      </c>
      <c r="BU811" s="35">
        <f t="shared" ca="1" si="262"/>
        <v>0</v>
      </c>
      <c r="BV811" s="35">
        <f t="shared" ca="1" si="262"/>
        <v>0</v>
      </c>
      <c r="BW811" s="35">
        <f t="shared" ca="1" si="262"/>
        <v>0</v>
      </c>
      <c r="BX811" s="35">
        <f t="shared" ca="1" si="262"/>
        <v>0</v>
      </c>
      <c r="BY811" s="35">
        <f t="shared" ca="1" si="262"/>
        <v>0</v>
      </c>
      <c r="BZ811" s="35">
        <f t="shared" ca="1" si="262"/>
        <v>0</v>
      </c>
      <c r="CA811" s="35">
        <f t="shared" ca="1" si="262"/>
        <v>0</v>
      </c>
      <c r="CB811" s="35">
        <f t="shared" ca="1" si="261"/>
        <v>0</v>
      </c>
      <c r="CC811" s="35">
        <f t="shared" ca="1" si="261"/>
        <v>0</v>
      </c>
      <c r="CD811" s="35">
        <f t="shared" ca="1" si="261"/>
        <v>0</v>
      </c>
      <c r="CE811" s="35">
        <f t="shared" ca="1" si="261"/>
        <v>0</v>
      </c>
      <c r="CF811" s="35">
        <f t="shared" ca="1" si="261"/>
        <v>0</v>
      </c>
      <c r="CG811" s="35">
        <f t="shared" ca="1" si="260"/>
        <v>0</v>
      </c>
      <c r="CH811" s="35">
        <f t="shared" ca="1" si="260"/>
        <v>0</v>
      </c>
      <c r="CI811" s="35">
        <f t="shared" ca="1" si="260"/>
        <v>0</v>
      </c>
      <c r="CJ811" s="35">
        <f t="shared" ca="1" si="260"/>
        <v>0</v>
      </c>
      <c r="CK811" s="35">
        <f t="shared" ca="1" si="260"/>
        <v>0</v>
      </c>
      <c r="CL811" s="35">
        <f t="shared" ca="1" si="260"/>
        <v>0</v>
      </c>
      <c r="CM811" s="35">
        <f t="shared" ca="1" si="260"/>
        <v>0</v>
      </c>
      <c r="CN811" s="35">
        <f t="shared" ca="1" si="260"/>
        <v>0</v>
      </c>
      <c r="CO811" s="35">
        <f t="shared" ca="1" si="260"/>
        <v>0</v>
      </c>
      <c r="CP811" s="35">
        <f t="shared" ca="1" si="260"/>
        <v>0</v>
      </c>
      <c r="CQ811" s="35">
        <f t="shared" ca="1" si="259"/>
        <v>0</v>
      </c>
      <c r="CR811" s="35">
        <f t="shared" ca="1" si="259"/>
        <v>0</v>
      </c>
      <c r="CS811" s="35">
        <f t="shared" ca="1" si="259"/>
        <v>0</v>
      </c>
      <c r="CT811" s="35">
        <f t="shared" ca="1" si="259"/>
        <v>0</v>
      </c>
      <c r="CU811" s="35">
        <f t="shared" ca="1" si="259"/>
        <v>0</v>
      </c>
      <c r="CV811" s="35">
        <f t="shared" ca="1" si="259"/>
        <v>0</v>
      </c>
      <c r="CW811" s="38">
        <f t="shared" ca="1" si="259"/>
        <v>0</v>
      </c>
      <c r="CX811" s="38">
        <f t="shared" ca="1" si="259"/>
        <v>0</v>
      </c>
      <c r="CY811" s="38">
        <f t="shared" ca="1" si="259"/>
        <v>0</v>
      </c>
      <c r="CZ811" s="39">
        <f t="shared" ca="1" si="259"/>
        <v>0</v>
      </c>
      <c r="DA811" s="35"/>
    </row>
    <row r="812" spans="4:105" x14ac:dyDescent="0.3">
      <c r="D812" s="19"/>
      <c r="E812" s="19"/>
      <c r="F812" s="21"/>
      <c r="G812" s="21"/>
      <c r="H812" s="21"/>
      <c r="I812" s="19"/>
      <c r="J812" s="19"/>
      <c r="K812" s="21"/>
      <c r="L812" s="21"/>
      <c r="M812" s="22"/>
      <c r="N812" s="22"/>
      <c r="O812" s="19"/>
      <c r="P812" s="21"/>
      <c r="Q812" s="62" t="str">
        <f>'Cutting Rules'!AD812</f>
        <v>0------------</v>
      </c>
      <c r="R812" s="23"/>
      <c r="S812" s="24"/>
      <c r="T812" s="78" t="s">
        <v>547</v>
      </c>
      <c r="U812" s="19"/>
      <c r="V812" s="25"/>
      <c r="W812" s="26"/>
      <c r="X812" s="27"/>
      <c r="Y812" s="47"/>
      <c r="Z812" s="121" t="str">
        <f>IFERROR(VLOOKUP(E812,[1]route!$E$3:$BL$10005,59,0),"")&amp;IFERROR(VLOOKUP(E812,[1]route!$E$3:$BL$10005,60,0),"")</f>
        <v/>
      </c>
      <c r="AA812" s="28">
        <f t="shared" si="254"/>
        <v>0</v>
      </c>
      <c r="AB812" s="77">
        <f t="shared" si="255"/>
        <v>0</v>
      </c>
      <c r="AC812" s="4">
        <f t="shared" si="253"/>
        <v>1</v>
      </c>
      <c r="AD812" s="29">
        <v>0</v>
      </c>
      <c r="AE812" s="30">
        <f ca="1">SUMIF([1]route!$E$3:$E$10005,E812,[1]!Table1[1])</f>
        <v>0</v>
      </c>
      <c r="AF812" s="30">
        <f ca="1">SUMIF([1]route!$E$3:$E$10005,E812,[1]!Table1[2])</f>
        <v>0</v>
      </c>
      <c r="AG812" s="30">
        <f ca="1">SUMIF([1]route!$E$3:$E$10005,E812,[1]!Table1[3])</f>
        <v>0</v>
      </c>
      <c r="AH812" s="30">
        <f ca="1">SUMIF([1]route!$E$3:$E$10005,E812,[1]!Table1[4])</f>
        <v>0</v>
      </c>
      <c r="AI812" s="30">
        <f ca="1">SUMIF([1]route!$E$3:$E$10005,E812,[1]!Table1[5])</f>
        <v>0</v>
      </c>
      <c r="AJ812" s="30">
        <f ca="1">SUMIF([1]route!$E$3:$E$10005,E812,[1]!Table1[6])</f>
        <v>0</v>
      </c>
      <c r="AK812" s="30">
        <f ca="1">SUMIF([1]route!$E$3:$E$10005,E812,[1]!Table1[7])</f>
        <v>0</v>
      </c>
      <c r="AL812" s="30">
        <f ca="1">SUMIF([1]route!$E$3:$E$10005,E812,[1]!Table1[8])</f>
        <v>0</v>
      </c>
      <c r="AM812" s="30">
        <f ca="1">SUMIF([1]route!$E$3:$E$10005,E812,[1]!Table1[9])</f>
        <v>0</v>
      </c>
      <c r="AN812" s="30">
        <f ca="1">SUMIF([1]route!$E$3:$E$10005,E812,[1]!Table1[10])</f>
        <v>0</v>
      </c>
      <c r="AO812" s="30">
        <f ca="1">SUMIF([1]route!$E$3:$E$10005,E812,[1]!Table1[11])</f>
        <v>0</v>
      </c>
      <c r="AP812" s="30">
        <f ca="1">SUMIF([1]route!$E$3:$E$10005,E812,[1]!Table1[12])</f>
        <v>0</v>
      </c>
      <c r="AQ812" s="30">
        <f ca="1">SUMIF([1]route!$E$3:$E$10005,E812,[1]!Table1[13])</f>
        <v>0</v>
      </c>
      <c r="AR812" s="30">
        <f ca="1">SUMIF([1]route!$E$3:$E$10005,E812,[1]!Table1[14])</f>
        <v>0</v>
      </c>
      <c r="AS812" s="30">
        <f ca="1">SUMIF([1]route!$E$3:$E$10005,E812,[1]!Table1[15])</f>
        <v>0</v>
      </c>
      <c r="AT812" s="30">
        <f ca="1">SUMIF([1]route!$E$3:$E$10005,E812,[1]!Table1[16])</f>
        <v>0</v>
      </c>
      <c r="AU812" s="30">
        <f ca="1">SUMIF([1]route!$E$3:$E$10005,E812,[1]!Table1[17])</f>
        <v>0</v>
      </c>
      <c r="AV812" s="30">
        <f ca="1">SUMIF([1]route!$E$3:$E$10005,E812,[1]!Table1[18])</f>
        <v>0</v>
      </c>
      <c r="AW812" s="30">
        <f ca="1">SUMIF([1]route!$E$3:$E$10005,E812,[1]!Table1[19])</f>
        <v>0</v>
      </c>
      <c r="AX812" s="30">
        <f ca="1">SUMIF([1]route!$E$3:$E$10005,E812,[1]!Table1[20])</f>
        <v>0</v>
      </c>
      <c r="AY812" s="30">
        <f ca="1">SUMIF([1]route!$E$3:$E$10005,E812,[1]!Table1[21])</f>
        <v>0</v>
      </c>
      <c r="AZ812" s="30">
        <f ca="1">SUMIF([1]route!$E$3:$E$10005,E812,[1]!Table1[22])</f>
        <v>0</v>
      </c>
      <c r="BA812" s="30">
        <f ca="1">SUMIF([1]route!$E$3:$E$10005,E812,[1]!Table1[23])</f>
        <v>0</v>
      </c>
      <c r="BB812" s="30">
        <f ca="1">SUMIF([1]route!$E$3:$E$10005,E812,[1]!Table1[24])</f>
        <v>0</v>
      </c>
      <c r="BC812" s="30">
        <f ca="1">SUMIF([1]route!$E$3:$E$10005,E812,[1]!Table1[25])</f>
        <v>0</v>
      </c>
      <c r="BD812" s="30">
        <f ca="1">SUMIF([1]route!$E$3:$E$10005,E812,[1]!Table1[26])</f>
        <v>0</v>
      </c>
      <c r="BE812" s="30">
        <f ca="1">SUMIF([1]route!$E$3:$E$10005,E812,[1]!Table1[27])</f>
        <v>0</v>
      </c>
      <c r="BF812" s="30">
        <f ca="1">SUMIF([1]route!$E$3:$E$10005,E812,[1]!Table1[28])</f>
        <v>0</v>
      </c>
      <c r="BG812" s="30">
        <f ca="1">SUMIF([1]route!$E$3:$E$10005,E812,[1]!Table1[29])</f>
        <v>0</v>
      </c>
      <c r="BH812" s="30">
        <f ca="1">SUMIF([1]route!$E$3:$E$10005,E812,[1]!Table1[30])</f>
        <v>0</v>
      </c>
      <c r="BI812" s="30">
        <f ca="1">SUMIF([1]route!$E$3:$E$10005,E812,[1]!Table1[31])</f>
        <v>0</v>
      </c>
      <c r="BJ812" s="30">
        <f ca="1">SUMIF([1]route!$E$3:$E$10005,E812,[1]!Table1[Remain PO])</f>
        <v>0</v>
      </c>
      <c r="BK812" s="31">
        <f ca="1">SUMIF([1]route!$E$3:$E$10005,E812,[1]!Table1[N+1])</f>
        <v>0</v>
      </c>
      <c r="BL812" s="31">
        <f ca="1">SUMIF([1]route!$E$3:$E$10005,E812,[1]!Table1[N+2])</f>
        <v>0</v>
      </c>
      <c r="BM812" s="31">
        <f ca="1">SUMIF([1]route!$E$3:$E$10005,E812,[1]!Table1[N+3])</f>
        <v>0</v>
      </c>
      <c r="BN812" s="32">
        <f ca="1">SUMIF([1]route!$E$3:$E$10005,E812,[1]!Table1[N+4])</f>
        <v>0</v>
      </c>
      <c r="BP812" s="37">
        <f t="shared" si="256"/>
        <v>0</v>
      </c>
      <c r="BQ812" s="35">
        <f t="shared" ca="1" si="262"/>
        <v>0</v>
      </c>
      <c r="BR812" s="35">
        <f t="shared" ca="1" si="262"/>
        <v>0</v>
      </c>
      <c r="BS812" s="35">
        <f t="shared" ca="1" si="262"/>
        <v>0</v>
      </c>
      <c r="BT812" s="35">
        <f t="shared" ca="1" si="262"/>
        <v>0</v>
      </c>
      <c r="BU812" s="35">
        <f t="shared" ca="1" si="262"/>
        <v>0</v>
      </c>
      <c r="BV812" s="35">
        <f t="shared" ca="1" si="262"/>
        <v>0</v>
      </c>
      <c r="BW812" s="35">
        <f t="shared" ca="1" si="262"/>
        <v>0</v>
      </c>
      <c r="BX812" s="35">
        <f t="shared" ca="1" si="262"/>
        <v>0</v>
      </c>
      <c r="BY812" s="35">
        <f t="shared" ca="1" si="262"/>
        <v>0</v>
      </c>
      <c r="BZ812" s="35">
        <f t="shared" ca="1" si="262"/>
        <v>0</v>
      </c>
      <c r="CA812" s="35">
        <f t="shared" ca="1" si="262"/>
        <v>0</v>
      </c>
      <c r="CB812" s="35">
        <f t="shared" ca="1" si="261"/>
        <v>0</v>
      </c>
      <c r="CC812" s="35">
        <f t="shared" ca="1" si="261"/>
        <v>0</v>
      </c>
      <c r="CD812" s="35">
        <f t="shared" ca="1" si="261"/>
        <v>0</v>
      </c>
      <c r="CE812" s="35">
        <f t="shared" ca="1" si="261"/>
        <v>0</v>
      </c>
      <c r="CF812" s="35">
        <f t="shared" ca="1" si="261"/>
        <v>0</v>
      </c>
      <c r="CG812" s="35">
        <f t="shared" ca="1" si="260"/>
        <v>0</v>
      </c>
      <c r="CH812" s="35">
        <f t="shared" ca="1" si="260"/>
        <v>0</v>
      </c>
      <c r="CI812" s="35">
        <f t="shared" ca="1" si="260"/>
        <v>0</v>
      </c>
      <c r="CJ812" s="35">
        <f t="shared" ca="1" si="260"/>
        <v>0</v>
      </c>
      <c r="CK812" s="35">
        <f t="shared" ca="1" si="260"/>
        <v>0</v>
      </c>
      <c r="CL812" s="35">
        <f t="shared" ca="1" si="260"/>
        <v>0</v>
      </c>
      <c r="CM812" s="35">
        <f t="shared" ca="1" si="260"/>
        <v>0</v>
      </c>
      <c r="CN812" s="35">
        <f t="shared" ca="1" si="260"/>
        <v>0</v>
      </c>
      <c r="CO812" s="35">
        <f t="shared" ca="1" si="260"/>
        <v>0</v>
      </c>
      <c r="CP812" s="35">
        <f t="shared" ca="1" si="260"/>
        <v>0</v>
      </c>
      <c r="CQ812" s="35">
        <f t="shared" ca="1" si="259"/>
        <v>0</v>
      </c>
      <c r="CR812" s="35">
        <f t="shared" ca="1" si="259"/>
        <v>0</v>
      </c>
      <c r="CS812" s="35">
        <f t="shared" ca="1" si="259"/>
        <v>0</v>
      </c>
      <c r="CT812" s="35">
        <f t="shared" ca="1" si="259"/>
        <v>0</v>
      </c>
      <c r="CU812" s="35">
        <f t="shared" ca="1" si="259"/>
        <v>0</v>
      </c>
      <c r="CV812" s="35">
        <f t="shared" ca="1" si="259"/>
        <v>0</v>
      </c>
      <c r="CW812" s="38">
        <f t="shared" ca="1" si="259"/>
        <v>0</v>
      </c>
      <c r="CX812" s="38">
        <f t="shared" ca="1" si="259"/>
        <v>0</v>
      </c>
      <c r="CY812" s="38">
        <f t="shared" ca="1" si="259"/>
        <v>0</v>
      </c>
      <c r="CZ812" s="39">
        <f t="shared" ca="1" si="259"/>
        <v>0</v>
      </c>
      <c r="DA812" s="35"/>
    </row>
    <row r="813" spans="4:105" x14ac:dyDescent="0.3">
      <c r="D813" s="19"/>
      <c r="E813" s="19"/>
      <c r="F813" s="21"/>
      <c r="G813" s="21"/>
      <c r="H813" s="21"/>
      <c r="I813" s="19"/>
      <c r="J813" s="19"/>
      <c r="K813" s="21"/>
      <c r="L813" s="21"/>
      <c r="M813" s="22"/>
      <c r="N813" s="22"/>
      <c r="O813" s="19"/>
      <c r="P813" s="21"/>
      <c r="Q813" s="62" t="str">
        <f>'Cutting Rules'!AD813</f>
        <v>0------------</v>
      </c>
      <c r="R813" s="23"/>
      <c r="S813" s="24"/>
      <c r="T813" s="78" t="s">
        <v>547</v>
      </c>
      <c r="U813" s="19"/>
      <c r="V813" s="25"/>
      <c r="W813" s="26"/>
      <c r="X813" s="27"/>
      <c r="Y813" s="47"/>
      <c r="Z813" s="121" t="str">
        <f>IFERROR(VLOOKUP(E813,[1]route!$E$3:$BL$10005,59,0),"")&amp;IFERROR(VLOOKUP(E813,[1]route!$E$3:$BL$10005,60,0),"")</f>
        <v/>
      </c>
      <c r="AA813" s="28">
        <f t="shared" si="254"/>
        <v>0</v>
      </c>
      <c r="AB813" s="77">
        <f t="shared" si="255"/>
        <v>0</v>
      </c>
      <c r="AC813" s="4">
        <f t="shared" si="253"/>
        <v>1</v>
      </c>
      <c r="AD813" s="29">
        <v>0</v>
      </c>
      <c r="AE813" s="30">
        <f ca="1">SUMIF([1]route!$E$3:$E$10005,E813,[1]!Table1[1])</f>
        <v>0</v>
      </c>
      <c r="AF813" s="30">
        <f ca="1">SUMIF([1]route!$E$3:$E$10005,E813,[1]!Table1[2])</f>
        <v>0</v>
      </c>
      <c r="AG813" s="30">
        <f ca="1">SUMIF([1]route!$E$3:$E$10005,E813,[1]!Table1[3])</f>
        <v>0</v>
      </c>
      <c r="AH813" s="30">
        <f ca="1">SUMIF([1]route!$E$3:$E$10005,E813,[1]!Table1[4])</f>
        <v>0</v>
      </c>
      <c r="AI813" s="30">
        <f ca="1">SUMIF([1]route!$E$3:$E$10005,E813,[1]!Table1[5])</f>
        <v>0</v>
      </c>
      <c r="AJ813" s="30">
        <f ca="1">SUMIF([1]route!$E$3:$E$10005,E813,[1]!Table1[6])</f>
        <v>0</v>
      </c>
      <c r="AK813" s="30">
        <f ca="1">SUMIF([1]route!$E$3:$E$10005,E813,[1]!Table1[7])</f>
        <v>0</v>
      </c>
      <c r="AL813" s="30">
        <f ca="1">SUMIF([1]route!$E$3:$E$10005,E813,[1]!Table1[8])</f>
        <v>0</v>
      </c>
      <c r="AM813" s="30">
        <f ca="1">SUMIF([1]route!$E$3:$E$10005,E813,[1]!Table1[9])</f>
        <v>0</v>
      </c>
      <c r="AN813" s="30">
        <f ca="1">SUMIF([1]route!$E$3:$E$10005,E813,[1]!Table1[10])</f>
        <v>0</v>
      </c>
      <c r="AO813" s="30">
        <f ca="1">SUMIF([1]route!$E$3:$E$10005,E813,[1]!Table1[11])</f>
        <v>0</v>
      </c>
      <c r="AP813" s="30">
        <f ca="1">SUMIF([1]route!$E$3:$E$10005,E813,[1]!Table1[12])</f>
        <v>0</v>
      </c>
      <c r="AQ813" s="30">
        <f ca="1">SUMIF([1]route!$E$3:$E$10005,E813,[1]!Table1[13])</f>
        <v>0</v>
      </c>
      <c r="AR813" s="30">
        <f ca="1">SUMIF([1]route!$E$3:$E$10005,E813,[1]!Table1[14])</f>
        <v>0</v>
      </c>
      <c r="AS813" s="30">
        <f ca="1">SUMIF([1]route!$E$3:$E$10005,E813,[1]!Table1[15])</f>
        <v>0</v>
      </c>
      <c r="AT813" s="30">
        <f ca="1">SUMIF([1]route!$E$3:$E$10005,E813,[1]!Table1[16])</f>
        <v>0</v>
      </c>
      <c r="AU813" s="30">
        <f ca="1">SUMIF([1]route!$E$3:$E$10005,E813,[1]!Table1[17])</f>
        <v>0</v>
      </c>
      <c r="AV813" s="30">
        <f ca="1">SUMIF([1]route!$E$3:$E$10005,E813,[1]!Table1[18])</f>
        <v>0</v>
      </c>
      <c r="AW813" s="30">
        <f ca="1">SUMIF([1]route!$E$3:$E$10005,E813,[1]!Table1[19])</f>
        <v>0</v>
      </c>
      <c r="AX813" s="30">
        <f ca="1">SUMIF([1]route!$E$3:$E$10005,E813,[1]!Table1[20])</f>
        <v>0</v>
      </c>
      <c r="AY813" s="30">
        <f ca="1">SUMIF([1]route!$E$3:$E$10005,E813,[1]!Table1[21])</f>
        <v>0</v>
      </c>
      <c r="AZ813" s="30">
        <f ca="1">SUMIF([1]route!$E$3:$E$10005,E813,[1]!Table1[22])</f>
        <v>0</v>
      </c>
      <c r="BA813" s="30">
        <f ca="1">SUMIF([1]route!$E$3:$E$10005,E813,[1]!Table1[23])</f>
        <v>0</v>
      </c>
      <c r="BB813" s="30">
        <f ca="1">SUMIF([1]route!$E$3:$E$10005,E813,[1]!Table1[24])</f>
        <v>0</v>
      </c>
      <c r="BC813" s="30">
        <f ca="1">SUMIF([1]route!$E$3:$E$10005,E813,[1]!Table1[25])</f>
        <v>0</v>
      </c>
      <c r="BD813" s="30">
        <f ca="1">SUMIF([1]route!$E$3:$E$10005,E813,[1]!Table1[26])</f>
        <v>0</v>
      </c>
      <c r="BE813" s="30">
        <f ca="1">SUMIF([1]route!$E$3:$E$10005,E813,[1]!Table1[27])</f>
        <v>0</v>
      </c>
      <c r="BF813" s="30">
        <f ca="1">SUMIF([1]route!$E$3:$E$10005,E813,[1]!Table1[28])</f>
        <v>0</v>
      </c>
      <c r="BG813" s="30">
        <f ca="1">SUMIF([1]route!$E$3:$E$10005,E813,[1]!Table1[29])</f>
        <v>0</v>
      </c>
      <c r="BH813" s="30">
        <f ca="1">SUMIF([1]route!$E$3:$E$10005,E813,[1]!Table1[30])</f>
        <v>0</v>
      </c>
      <c r="BI813" s="30">
        <f ca="1">SUMIF([1]route!$E$3:$E$10005,E813,[1]!Table1[31])</f>
        <v>0</v>
      </c>
      <c r="BJ813" s="30">
        <f ca="1">SUMIF([1]route!$E$3:$E$10005,E813,[1]!Table1[Remain PO])</f>
        <v>0</v>
      </c>
      <c r="BK813" s="31">
        <f ca="1">SUMIF([1]route!$E$3:$E$10005,E813,[1]!Table1[N+1])</f>
        <v>0</v>
      </c>
      <c r="BL813" s="31">
        <f ca="1">SUMIF([1]route!$E$3:$E$10005,E813,[1]!Table1[N+2])</f>
        <v>0</v>
      </c>
      <c r="BM813" s="31">
        <f ca="1">SUMIF([1]route!$E$3:$E$10005,E813,[1]!Table1[N+3])</f>
        <v>0</v>
      </c>
      <c r="BN813" s="32">
        <f ca="1">SUMIF([1]route!$E$3:$E$10005,E813,[1]!Table1[N+4])</f>
        <v>0</v>
      </c>
      <c r="BP813" s="37">
        <f t="shared" si="256"/>
        <v>0</v>
      </c>
      <c r="BQ813" s="35">
        <f t="shared" ca="1" si="262"/>
        <v>0</v>
      </c>
      <c r="BR813" s="35">
        <f t="shared" ca="1" si="262"/>
        <v>0</v>
      </c>
      <c r="BS813" s="35">
        <f t="shared" ca="1" si="262"/>
        <v>0</v>
      </c>
      <c r="BT813" s="35">
        <f t="shared" ca="1" si="262"/>
        <v>0</v>
      </c>
      <c r="BU813" s="35">
        <f t="shared" ca="1" si="262"/>
        <v>0</v>
      </c>
      <c r="BV813" s="35">
        <f t="shared" ca="1" si="262"/>
        <v>0</v>
      </c>
      <c r="BW813" s="35">
        <f t="shared" ca="1" si="262"/>
        <v>0</v>
      </c>
      <c r="BX813" s="35">
        <f t="shared" ca="1" si="262"/>
        <v>0</v>
      </c>
      <c r="BY813" s="35">
        <f t="shared" ca="1" si="262"/>
        <v>0</v>
      </c>
      <c r="BZ813" s="35">
        <f t="shared" ca="1" si="262"/>
        <v>0</v>
      </c>
      <c r="CA813" s="35">
        <f t="shared" ca="1" si="262"/>
        <v>0</v>
      </c>
      <c r="CB813" s="35">
        <f t="shared" ca="1" si="261"/>
        <v>0</v>
      </c>
      <c r="CC813" s="35">
        <f t="shared" ca="1" si="261"/>
        <v>0</v>
      </c>
      <c r="CD813" s="35">
        <f t="shared" ca="1" si="261"/>
        <v>0</v>
      </c>
      <c r="CE813" s="35">
        <f t="shared" ca="1" si="261"/>
        <v>0</v>
      </c>
      <c r="CF813" s="35">
        <f t="shared" ca="1" si="261"/>
        <v>0</v>
      </c>
      <c r="CG813" s="35">
        <f t="shared" ca="1" si="260"/>
        <v>0</v>
      </c>
      <c r="CH813" s="35">
        <f t="shared" ca="1" si="260"/>
        <v>0</v>
      </c>
      <c r="CI813" s="35">
        <f t="shared" ca="1" si="260"/>
        <v>0</v>
      </c>
      <c r="CJ813" s="35">
        <f t="shared" ca="1" si="260"/>
        <v>0</v>
      </c>
      <c r="CK813" s="35">
        <f t="shared" ca="1" si="260"/>
        <v>0</v>
      </c>
      <c r="CL813" s="35">
        <f t="shared" ca="1" si="260"/>
        <v>0</v>
      </c>
      <c r="CM813" s="35">
        <f t="shared" ca="1" si="260"/>
        <v>0</v>
      </c>
      <c r="CN813" s="35">
        <f t="shared" ca="1" si="260"/>
        <v>0</v>
      </c>
      <c r="CO813" s="35">
        <f t="shared" ca="1" si="260"/>
        <v>0</v>
      </c>
      <c r="CP813" s="35">
        <f t="shared" ca="1" si="260"/>
        <v>0</v>
      </c>
      <c r="CQ813" s="35">
        <f t="shared" ca="1" si="259"/>
        <v>0</v>
      </c>
      <c r="CR813" s="35">
        <f t="shared" ca="1" si="259"/>
        <v>0</v>
      </c>
      <c r="CS813" s="35">
        <f t="shared" ca="1" si="259"/>
        <v>0</v>
      </c>
      <c r="CT813" s="35">
        <f t="shared" ca="1" si="259"/>
        <v>0</v>
      </c>
      <c r="CU813" s="35">
        <f t="shared" ca="1" si="259"/>
        <v>0</v>
      </c>
      <c r="CV813" s="35">
        <f t="shared" ca="1" si="259"/>
        <v>0</v>
      </c>
      <c r="CW813" s="38">
        <f t="shared" ca="1" si="259"/>
        <v>0</v>
      </c>
      <c r="CX813" s="38">
        <f t="shared" ca="1" si="259"/>
        <v>0</v>
      </c>
      <c r="CY813" s="38">
        <f t="shared" ca="1" si="259"/>
        <v>0</v>
      </c>
      <c r="CZ813" s="39">
        <f t="shared" ca="1" si="259"/>
        <v>0</v>
      </c>
      <c r="DA813" s="35"/>
    </row>
    <row r="814" spans="4:105" x14ac:dyDescent="0.3">
      <c r="D814" s="19"/>
      <c r="E814" s="19"/>
      <c r="F814" s="21"/>
      <c r="G814" s="21"/>
      <c r="H814" s="21"/>
      <c r="I814" s="19"/>
      <c r="J814" s="19"/>
      <c r="K814" s="21"/>
      <c r="L814" s="21"/>
      <c r="M814" s="22"/>
      <c r="N814" s="22"/>
      <c r="O814" s="19"/>
      <c r="P814" s="21"/>
      <c r="Q814" s="62" t="str">
        <f>'Cutting Rules'!AD814</f>
        <v>0------------</v>
      </c>
      <c r="R814" s="23"/>
      <c r="S814" s="24"/>
      <c r="T814" s="78" t="s">
        <v>547</v>
      </c>
      <c r="U814" s="19"/>
      <c r="V814" s="25"/>
      <c r="W814" s="26"/>
      <c r="X814" s="27"/>
      <c r="Y814" s="47"/>
      <c r="Z814" s="121" t="str">
        <f>IFERROR(VLOOKUP(E814,[1]route!$E$3:$BL$10005,59,0),"")&amp;IFERROR(VLOOKUP(E814,[1]route!$E$3:$BL$10005,60,0),"")</f>
        <v/>
      </c>
      <c r="AA814" s="28">
        <f t="shared" si="254"/>
        <v>0</v>
      </c>
      <c r="AB814" s="77">
        <f t="shared" si="255"/>
        <v>0</v>
      </c>
      <c r="AC814" s="4">
        <f t="shared" si="253"/>
        <v>1</v>
      </c>
      <c r="AD814" s="29">
        <v>0</v>
      </c>
      <c r="AE814" s="30">
        <f ca="1">SUMIF([1]route!$E$3:$E$10005,E814,[1]!Table1[1])</f>
        <v>0</v>
      </c>
      <c r="AF814" s="30">
        <f ca="1">SUMIF([1]route!$E$3:$E$10005,E814,[1]!Table1[2])</f>
        <v>0</v>
      </c>
      <c r="AG814" s="30">
        <f ca="1">SUMIF([1]route!$E$3:$E$10005,E814,[1]!Table1[3])</f>
        <v>0</v>
      </c>
      <c r="AH814" s="30">
        <f ca="1">SUMIF([1]route!$E$3:$E$10005,E814,[1]!Table1[4])</f>
        <v>0</v>
      </c>
      <c r="AI814" s="30">
        <f ca="1">SUMIF([1]route!$E$3:$E$10005,E814,[1]!Table1[5])</f>
        <v>0</v>
      </c>
      <c r="AJ814" s="30">
        <f ca="1">SUMIF([1]route!$E$3:$E$10005,E814,[1]!Table1[6])</f>
        <v>0</v>
      </c>
      <c r="AK814" s="30">
        <f ca="1">SUMIF([1]route!$E$3:$E$10005,E814,[1]!Table1[7])</f>
        <v>0</v>
      </c>
      <c r="AL814" s="30">
        <f ca="1">SUMIF([1]route!$E$3:$E$10005,E814,[1]!Table1[8])</f>
        <v>0</v>
      </c>
      <c r="AM814" s="30">
        <f ca="1">SUMIF([1]route!$E$3:$E$10005,E814,[1]!Table1[9])</f>
        <v>0</v>
      </c>
      <c r="AN814" s="30">
        <f ca="1">SUMIF([1]route!$E$3:$E$10005,E814,[1]!Table1[10])</f>
        <v>0</v>
      </c>
      <c r="AO814" s="30">
        <f ca="1">SUMIF([1]route!$E$3:$E$10005,E814,[1]!Table1[11])</f>
        <v>0</v>
      </c>
      <c r="AP814" s="30">
        <f ca="1">SUMIF([1]route!$E$3:$E$10005,E814,[1]!Table1[12])</f>
        <v>0</v>
      </c>
      <c r="AQ814" s="30">
        <f ca="1">SUMIF([1]route!$E$3:$E$10005,E814,[1]!Table1[13])</f>
        <v>0</v>
      </c>
      <c r="AR814" s="30">
        <f ca="1">SUMIF([1]route!$E$3:$E$10005,E814,[1]!Table1[14])</f>
        <v>0</v>
      </c>
      <c r="AS814" s="30">
        <f ca="1">SUMIF([1]route!$E$3:$E$10005,E814,[1]!Table1[15])</f>
        <v>0</v>
      </c>
      <c r="AT814" s="30">
        <f ca="1">SUMIF([1]route!$E$3:$E$10005,E814,[1]!Table1[16])</f>
        <v>0</v>
      </c>
      <c r="AU814" s="30">
        <f ca="1">SUMIF([1]route!$E$3:$E$10005,E814,[1]!Table1[17])</f>
        <v>0</v>
      </c>
      <c r="AV814" s="30">
        <f ca="1">SUMIF([1]route!$E$3:$E$10005,E814,[1]!Table1[18])</f>
        <v>0</v>
      </c>
      <c r="AW814" s="30">
        <f ca="1">SUMIF([1]route!$E$3:$E$10005,E814,[1]!Table1[19])</f>
        <v>0</v>
      </c>
      <c r="AX814" s="30">
        <f ca="1">SUMIF([1]route!$E$3:$E$10005,E814,[1]!Table1[20])</f>
        <v>0</v>
      </c>
      <c r="AY814" s="30">
        <f ca="1">SUMIF([1]route!$E$3:$E$10005,E814,[1]!Table1[21])</f>
        <v>0</v>
      </c>
      <c r="AZ814" s="30">
        <f ca="1">SUMIF([1]route!$E$3:$E$10005,E814,[1]!Table1[22])</f>
        <v>0</v>
      </c>
      <c r="BA814" s="30">
        <f ca="1">SUMIF([1]route!$E$3:$E$10005,E814,[1]!Table1[23])</f>
        <v>0</v>
      </c>
      <c r="BB814" s="30">
        <f ca="1">SUMIF([1]route!$E$3:$E$10005,E814,[1]!Table1[24])</f>
        <v>0</v>
      </c>
      <c r="BC814" s="30">
        <f ca="1">SUMIF([1]route!$E$3:$E$10005,E814,[1]!Table1[25])</f>
        <v>0</v>
      </c>
      <c r="BD814" s="30">
        <f ca="1">SUMIF([1]route!$E$3:$E$10005,E814,[1]!Table1[26])</f>
        <v>0</v>
      </c>
      <c r="BE814" s="30">
        <f ca="1">SUMIF([1]route!$E$3:$E$10005,E814,[1]!Table1[27])</f>
        <v>0</v>
      </c>
      <c r="BF814" s="30">
        <f ca="1">SUMIF([1]route!$E$3:$E$10005,E814,[1]!Table1[28])</f>
        <v>0</v>
      </c>
      <c r="BG814" s="30">
        <f ca="1">SUMIF([1]route!$E$3:$E$10005,E814,[1]!Table1[29])</f>
        <v>0</v>
      </c>
      <c r="BH814" s="30">
        <f ca="1">SUMIF([1]route!$E$3:$E$10005,E814,[1]!Table1[30])</f>
        <v>0</v>
      </c>
      <c r="BI814" s="30">
        <f ca="1">SUMIF([1]route!$E$3:$E$10005,E814,[1]!Table1[31])</f>
        <v>0</v>
      </c>
      <c r="BJ814" s="30">
        <f ca="1">SUMIF([1]route!$E$3:$E$10005,E814,[1]!Table1[Remain PO])</f>
        <v>0</v>
      </c>
      <c r="BK814" s="31">
        <f ca="1">SUMIF([1]route!$E$3:$E$10005,E814,[1]!Table1[N+1])</f>
        <v>0</v>
      </c>
      <c r="BL814" s="31">
        <f ca="1">SUMIF([1]route!$E$3:$E$10005,E814,[1]!Table1[N+2])</f>
        <v>0</v>
      </c>
      <c r="BM814" s="31">
        <f ca="1">SUMIF([1]route!$E$3:$E$10005,E814,[1]!Table1[N+3])</f>
        <v>0</v>
      </c>
      <c r="BN814" s="32">
        <f ca="1">SUMIF([1]route!$E$3:$E$10005,E814,[1]!Table1[N+4])</f>
        <v>0</v>
      </c>
      <c r="BP814" s="37">
        <f t="shared" si="256"/>
        <v>0</v>
      </c>
      <c r="BQ814" s="35">
        <f t="shared" ca="1" si="262"/>
        <v>0</v>
      </c>
      <c r="BR814" s="35">
        <f t="shared" ca="1" si="262"/>
        <v>0</v>
      </c>
      <c r="BS814" s="35">
        <f t="shared" ca="1" si="262"/>
        <v>0</v>
      </c>
      <c r="BT814" s="35">
        <f t="shared" ca="1" si="262"/>
        <v>0</v>
      </c>
      <c r="BU814" s="35">
        <f t="shared" ca="1" si="262"/>
        <v>0</v>
      </c>
      <c r="BV814" s="35">
        <f t="shared" ca="1" si="262"/>
        <v>0</v>
      </c>
      <c r="BW814" s="35">
        <f t="shared" ca="1" si="262"/>
        <v>0</v>
      </c>
      <c r="BX814" s="35">
        <f t="shared" ca="1" si="262"/>
        <v>0</v>
      </c>
      <c r="BY814" s="35">
        <f t="shared" ca="1" si="262"/>
        <v>0</v>
      </c>
      <c r="BZ814" s="35">
        <f t="shared" ca="1" si="262"/>
        <v>0</v>
      </c>
      <c r="CA814" s="35">
        <f t="shared" ca="1" si="262"/>
        <v>0</v>
      </c>
      <c r="CB814" s="35">
        <f t="shared" ca="1" si="261"/>
        <v>0</v>
      </c>
      <c r="CC814" s="35">
        <f t="shared" ca="1" si="261"/>
        <v>0</v>
      </c>
      <c r="CD814" s="35">
        <f t="shared" ca="1" si="261"/>
        <v>0</v>
      </c>
      <c r="CE814" s="35">
        <f t="shared" ca="1" si="261"/>
        <v>0</v>
      </c>
      <c r="CF814" s="35">
        <f t="shared" ca="1" si="261"/>
        <v>0</v>
      </c>
      <c r="CG814" s="35">
        <f t="shared" ca="1" si="260"/>
        <v>0</v>
      </c>
      <c r="CH814" s="35">
        <f t="shared" ca="1" si="260"/>
        <v>0</v>
      </c>
      <c r="CI814" s="35">
        <f t="shared" ca="1" si="260"/>
        <v>0</v>
      </c>
      <c r="CJ814" s="35">
        <f t="shared" ca="1" si="260"/>
        <v>0</v>
      </c>
      <c r="CK814" s="35">
        <f t="shared" ca="1" si="260"/>
        <v>0</v>
      </c>
      <c r="CL814" s="35">
        <f t="shared" ca="1" si="260"/>
        <v>0</v>
      </c>
      <c r="CM814" s="35">
        <f t="shared" ca="1" si="260"/>
        <v>0</v>
      </c>
      <c r="CN814" s="35">
        <f t="shared" ca="1" si="260"/>
        <v>0</v>
      </c>
      <c r="CO814" s="35">
        <f t="shared" ca="1" si="260"/>
        <v>0</v>
      </c>
      <c r="CP814" s="35">
        <f t="shared" ca="1" si="260"/>
        <v>0</v>
      </c>
      <c r="CQ814" s="35">
        <f t="shared" ca="1" si="259"/>
        <v>0</v>
      </c>
      <c r="CR814" s="35">
        <f t="shared" ca="1" si="259"/>
        <v>0</v>
      </c>
      <c r="CS814" s="35">
        <f t="shared" ca="1" si="259"/>
        <v>0</v>
      </c>
      <c r="CT814" s="35">
        <f t="shared" ca="1" si="259"/>
        <v>0</v>
      </c>
      <c r="CU814" s="35">
        <f t="shared" ca="1" si="259"/>
        <v>0</v>
      </c>
      <c r="CV814" s="35">
        <f t="shared" ca="1" si="259"/>
        <v>0</v>
      </c>
      <c r="CW814" s="38">
        <f t="shared" ca="1" si="259"/>
        <v>0</v>
      </c>
      <c r="CX814" s="38">
        <f t="shared" ca="1" si="259"/>
        <v>0</v>
      </c>
      <c r="CY814" s="38">
        <f t="shared" ca="1" si="259"/>
        <v>0</v>
      </c>
      <c r="CZ814" s="39">
        <f t="shared" ca="1" si="259"/>
        <v>0</v>
      </c>
      <c r="DA814" s="35"/>
    </row>
    <row r="815" spans="4:105" x14ac:dyDescent="0.3">
      <c r="D815" s="19"/>
      <c r="E815" s="19"/>
      <c r="F815" s="21"/>
      <c r="G815" s="21"/>
      <c r="H815" s="21"/>
      <c r="I815" s="19"/>
      <c r="J815" s="19"/>
      <c r="K815" s="21"/>
      <c r="L815" s="21"/>
      <c r="M815" s="22"/>
      <c r="N815" s="22"/>
      <c r="O815" s="19"/>
      <c r="P815" s="21"/>
      <c r="Q815" s="62" t="str">
        <f>'Cutting Rules'!AD815</f>
        <v>0------------</v>
      </c>
      <c r="R815" s="23"/>
      <c r="S815" s="24"/>
      <c r="T815" s="78" t="s">
        <v>547</v>
      </c>
      <c r="U815" s="19"/>
      <c r="V815" s="25"/>
      <c r="W815" s="26"/>
      <c r="X815" s="27"/>
      <c r="Y815" s="47"/>
      <c r="Z815" s="121" t="str">
        <f>IFERROR(VLOOKUP(E815,[1]route!$E$3:$BL$10005,59,0),"")&amp;IFERROR(VLOOKUP(E815,[1]route!$E$3:$BL$10005,60,0),"")</f>
        <v/>
      </c>
      <c r="AA815" s="28">
        <f t="shared" si="254"/>
        <v>0</v>
      </c>
      <c r="AB815" s="77">
        <f t="shared" si="255"/>
        <v>0</v>
      </c>
      <c r="AC815" s="4">
        <f t="shared" si="253"/>
        <v>1</v>
      </c>
      <c r="AD815" s="29">
        <v>0</v>
      </c>
      <c r="AE815" s="30">
        <f ca="1">SUMIF([1]route!$E$3:$E$10005,E815,[1]!Table1[1])</f>
        <v>0</v>
      </c>
      <c r="AF815" s="30">
        <f ca="1">SUMIF([1]route!$E$3:$E$10005,E815,[1]!Table1[2])</f>
        <v>0</v>
      </c>
      <c r="AG815" s="30">
        <f ca="1">SUMIF([1]route!$E$3:$E$10005,E815,[1]!Table1[3])</f>
        <v>0</v>
      </c>
      <c r="AH815" s="30">
        <f ca="1">SUMIF([1]route!$E$3:$E$10005,E815,[1]!Table1[4])</f>
        <v>0</v>
      </c>
      <c r="AI815" s="30">
        <f ca="1">SUMIF([1]route!$E$3:$E$10005,E815,[1]!Table1[5])</f>
        <v>0</v>
      </c>
      <c r="AJ815" s="30">
        <f ca="1">SUMIF([1]route!$E$3:$E$10005,E815,[1]!Table1[6])</f>
        <v>0</v>
      </c>
      <c r="AK815" s="30">
        <f ca="1">SUMIF([1]route!$E$3:$E$10005,E815,[1]!Table1[7])</f>
        <v>0</v>
      </c>
      <c r="AL815" s="30">
        <f ca="1">SUMIF([1]route!$E$3:$E$10005,E815,[1]!Table1[8])</f>
        <v>0</v>
      </c>
      <c r="AM815" s="30">
        <f ca="1">SUMIF([1]route!$E$3:$E$10005,E815,[1]!Table1[9])</f>
        <v>0</v>
      </c>
      <c r="AN815" s="30">
        <f ca="1">SUMIF([1]route!$E$3:$E$10005,E815,[1]!Table1[10])</f>
        <v>0</v>
      </c>
      <c r="AO815" s="30">
        <f ca="1">SUMIF([1]route!$E$3:$E$10005,E815,[1]!Table1[11])</f>
        <v>0</v>
      </c>
      <c r="AP815" s="30">
        <f ca="1">SUMIF([1]route!$E$3:$E$10005,E815,[1]!Table1[12])</f>
        <v>0</v>
      </c>
      <c r="AQ815" s="30">
        <f ca="1">SUMIF([1]route!$E$3:$E$10005,E815,[1]!Table1[13])</f>
        <v>0</v>
      </c>
      <c r="AR815" s="30">
        <f ca="1">SUMIF([1]route!$E$3:$E$10005,E815,[1]!Table1[14])</f>
        <v>0</v>
      </c>
      <c r="AS815" s="30">
        <f ca="1">SUMIF([1]route!$E$3:$E$10005,E815,[1]!Table1[15])</f>
        <v>0</v>
      </c>
      <c r="AT815" s="30">
        <f ca="1">SUMIF([1]route!$E$3:$E$10005,E815,[1]!Table1[16])</f>
        <v>0</v>
      </c>
      <c r="AU815" s="30">
        <f ca="1">SUMIF([1]route!$E$3:$E$10005,E815,[1]!Table1[17])</f>
        <v>0</v>
      </c>
      <c r="AV815" s="30">
        <f ca="1">SUMIF([1]route!$E$3:$E$10005,E815,[1]!Table1[18])</f>
        <v>0</v>
      </c>
      <c r="AW815" s="30">
        <f ca="1">SUMIF([1]route!$E$3:$E$10005,E815,[1]!Table1[19])</f>
        <v>0</v>
      </c>
      <c r="AX815" s="30">
        <f ca="1">SUMIF([1]route!$E$3:$E$10005,E815,[1]!Table1[20])</f>
        <v>0</v>
      </c>
      <c r="AY815" s="30">
        <f ca="1">SUMIF([1]route!$E$3:$E$10005,E815,[1]!Table1[21])</f>
        <v>0</v>
      </c>
      <c r="AZ815" s="30">
        <f ca="1">SUMIF([1]route!$E$3:$E$10005,E815,[1]!Table1[22])</f>
        <v>0</v>
      </c>
      <c r="BA815" s="30">
        <f ca="1">SUMIF([1]route!$E$3:$E$10005,E815,[1]!Table1[23])</f>
        <v>0</v>
      </c>
      <c r="BB815" s="30">
        <f ca="1">SUMIF([1]route!$E$3:$E$10005,E815,[1]!Table1[24])</f>
        <v>0</v>
      </c>
      <c r="BC815" s="30">
        <f ca="1">SUMIF([1]route!$E$3:$E$10005,E815,[1]!Table1[25])</f>
        <v>0</v>
      </c>
      <c r="BD815" s="30">
        <f ca="1">SUMIF([1]route!$E$3:$E$10005,E815,[1]!Table1[26])</f>
        <v>0</v>
      </c>
      <c r="BE815" s="30">
        <f ca="1">SUMIF([1]route!$E$3:$E$10005,E815,[1]!Table1[27])</f>
        <v>0</v>
      </c>
      <c r="BF815" s="30">
        <f ca="1">SUMIF([1]route!$E$3:$E$10005,E815,[1]!Table1[28])</f>
        <v>0</v>
      </c>
      <c r="BG815" s="30">
        <f ca="1">SUMIF([1]route!$E$3:$E$10005,E815,[1]!Table1[29])</f>
        <v>0</v>
      </c>
      <c r="BH815" s="30">
        <f ca="1">SUMIF([1]route!$E$3:$E$10005,E815,[1]!Table1[30])</f>
        <v>0</v>
      </c>
      <c r="BI815" s="30">
        <f ca="1">SUMIF([1]route!$E$3:$E$10005,E815,[1]!Table1[31])</f>
        <v>0</v>
      </c>
      <c r="BJ815" s="30">
        <f ca="1">SUMIF([1]route!$E$3:$E$10005,E815,[1]!Table1[Remain PO])</f>
        <v>0</v>
      </c>
      <c r="BK815" s="31">
        <f ca="1">SUMIF([1]route!$E$3:$E$10005,E815,[1]!Table1[N+1])</f>
        <v>0</v>
      </c>
      <c r="BL815" s="31">
        <f ca="1">SUMIF([1]route!$E$3:$E$10005,E815,[1]!Table1[N+2])</f>
        <v>0</v>
      </c>
      <c r="BM815" s="31">
        <f ca="1">SUMIF([1]route!$E$3:$E$10005,E815,[1]!Table1[N+3])</f>
        <v>0</v>
      </c>
      <c r="BN815" s="32">
        <f ca="1">SUMIF([1]route!$E$3:$E$10005,E815,[1]!Table1[N+4])</f>
        <v>0</v>
      </c>
      <c r="BP815" s="37">
        <f t="shared" si="256"/>
        <v>0</v>
      </c>
      <c r="BQ815" s="35">
        <f t="shared" ca="1" si="262"/>
        <v>0</v>
      </c>
      <c r="BR815" s="35">
        <f t="shared" ca="1" si="262"/>
        <v>0</v>
      </c>
      <c r="BS815" s="35">
        <f t="shared" ca="1" si="262"/>
        <v>0</v>
      </c>
      <c r="BT815" s="35">
        <f t="shared" ca="1" si="262"/>
        <v>0</v>
      </c>
      <c r="BU815" s="35">
        <f t="shared" ca="1" si="262"/>
        <v>0</v>
      </c>
      <c r="BV815" s="35">
        <f t="shared" ca="1" si="262"/>
        <v>0</v>
      </c>
      <c r="BW815" s="35">
        <f t="shared" ca="1" si="262"/>
        <v>0</v>
      </c>
      <c r="BX815" s="35">
        <f t="shared" ca="1" si="262"/>
        <v>0</v>
      </c>
      <c r="BY815" s="35">
        <f t="shared" ca="1" si="262"/>
        <v>0</v>
      </c>
      <c r="BZ815" s="35">
        <f t="shared" ca="1" si="262"/>
        <v>0</v>
      </c>
      <c r="CA815" s="35">
        <f t="shared" ca="1" si="262"/>
        <v>0</v>
      </c>
      <c r="CB815" s="35">
        <f t="shared" ca="1" si="261"/>
        <v>0</v>
      </c>
      <c r="CC815" s="35">
        <f t="shared" ca="1" si="261"/>
        <v>0</v>
      </c>
      <c r="CD815" s="35">
        <f t="shared" ca="1" si="261"/>
        <v>0</v>
      </c>
      <c r="CE815" s="35">
        <f t="shared" ca="1" si="261"/>
        <v>0</v>
      </c>
      <c r="CF815" s="35">
        <f t="shared" ca="1" si="261"/>
        <v>0</v>
      </c>
      <c r="CG815" s="35">
        <f t="shared" ca="1" si="260"/>
        <v>0</v>
      </c>
      <c r="CH815" s="35">
        <f t="shared" ca="1" si="260"/>
        <v>0</v>
      </c>
      <c r="CI815" s="35">
        <f t="shared" ca="1" si="260"/>
        <v>0</v>
      </c>
      <c r="CJ815" s="35">
        <f t="shared" ca="1" si="260"/>
        <v>0</v>
      </c>
      <c r="CK815" s="35">
        <f t="shared" ca="1" si="260"/>
        <v>0</v>
      </c>
      <c r="CL815" s="35">
        <f t="shared" ca="1" si="260"/>
        <v>0</v>
      </c>
      <c r="CM815" s="35">
        <f t="shared" ca="1" si="260"/>
        <v>0</v>
      </c>
      <c r="CN815" s="35">
        <f t="shared" ca="1" si="260"/>
        <v>0</v>
      </c>
      <c r="CO815" s="35">
        <f t="shared" ca="1" si="260"/>
        <v>0</v>
      </c>
      <c r="CP815" s="35">
        <f t="shared" ca="1" si="260"/>
        <v>0</v>
      </c>
      <c r="CQ815" s="35">
        <f t="shared" ca="1" si="259"/>
        <v>0</v>
      </c>
      <c r="CR815" s="35">
        <f t="shared" ca="1" si="259"/>
        <v>0</v>
      </c>
      <c r="CS815" s="35">
        <f t="shared" ca="1" si="259"/>
        <v>0</v>
      </c>
      <c r="CT815" s="35">
        <f t="shared" ca="1" si="259"/>
        <v>0</v>
      </c>
      <c r="CU815" s="35">
        <f t="shared" ca="1" si="259"/>
        <v>0</v>
      </c>
      <c r="CV815" s="35">
        <f t="shared" ca="1" si="259"/>
        <v>0</v>
      </c>
      <c r="CW815" s="38">
        <f t="shared" ca="1" si="259"/>
        <v>0</v>
      </c>
      <c r="CX815" s="38">
        <f t="shared" ca="1" si="259"/>
        <v>0</v>
      </c>
      <c r="CY815" s="38">
        <f t="shared" ca="1" si="259"/>
        <v>0</v>
      </c>
      <c r="CZ815" s="39">
        <f t="shared" ca="1" si="259"/>
        <v>0</v>
      </c>
      <c r="DA815" s="35"/>
    </row>
    <row r="816" spans="4:105" x14ac:dyDescent="0.3">
      <c r="D816" s="19"/>
      <c r="E816" s="19"/>
      <c r="F816" s="21"/>
      <c r="G816" s="21"/>
      <c r="H816" s="21"/>
      <c r="I816" s="19"/>
      <c r="J816" s="19"/>
      <c r="K816" s="21"/>
      <c r="L816" s="21"/>
      <c r="M816" s="22"/>
      <c r="N816" s="22"/>
      <c r="O816" s="19"/>
      <c r="P816" s="21"/>
      <c r="Q816" s="62" t="str">
        <f>'Cutting Rules'!AD816</f>
        <v>0------------</v>
      </c>
      <c r="R816" s="23"/>
      <c r="S816" s="24"/>
      <c r="T816" s="78" t="s">
        <v>547</v>
      </c>
      <c r="U816" s="19"/>
      <c r="V816" s="25"/>
      <c r="W816" s="26"/>
      <c r="X816" s="27"/>
      <c r="Y816" s="47"/>
      <c r="Z816" s="121" t="str">
        <f>IFERROR(VLOOKUP(E816,[1]route!$E$3:$BL$10005,59,0),"")&amp;IFERROR(VLOOKUP(E816,[1]route!$E$3:$BL$10005,60,0),"")</f>
        <v/>
      </c>
      <c r="AA816" s="28">
        <f t="shared" si="254"/>
        <v>0</v>
      </c>
      <c r="AB816" s="77">
        <f t="shared" si="255"/>
        <v>0</v>
      </c>
      <c r="AC816" s="4">
        <f t="shared" si="253"/>
        <v>1</v>
      </c>
      <c r="AD816" s="29">
        <v>0</v>
      </c>
      <c r="AE816" s="30">
        <f ca="1">SUMIF([1]route!$E$3:$E$10005,E816,[1]!Table1[1])</f>
        <v>0</v>
      </c>
      <c r="AF816" s="30">
        <f ca="1">SUMIF([1]route!$E$3:$E$10005,E816,[1]!Table1[2])</f>
        <v>0</v>
      </c>
      <c r="AG816" s="30">
        <f ca="1">SUMIF([1]route!$E$3:$E$10005,E816,[1]!Table1[3])</f>
        <v>0</v>
      </c>
      <c r="AH816" s="30">
        <f ca="1">SUMIF([1]route!$E$3:$E$10005,E816,[1]!Table1[4])</f>
        <v>0</v>
      </c>
      <c r="AI816" s="30">
        <f ca="1">SUMIF([1]route!$E$3:$E$10005,E816,[1]!Table1[5])</f>
        <v>0</v>
      </c>
      <c r="AJ816" s="30">
        <f ca="1">SUMIF([1]route!$E$3:$E$10005,E816,[1]!Table1[6])</f>
        <v>0</v>
      </c>
      <c r="AK816" s="30">
        <f ca="1">SUMIF([1]route!$E$3:$E$10005,E816,[1]!Table1[7])</f>
        <v>0</v>
      </c>
      <c r="AL816" s="30">
        <f ca="1">SUMIF([1]route!$E$3:$E$10005,E816,[1]!Table1[8])</f>
        <v>0</v>
      </c>
      <c r="AM816" s="30">
        <f ca="1">SUMIF([1]route!$E$3:$E$10005,E816,[1]!Table1[9])</f>
        <v>0</v>
      </c>
      <c r="AN816" s="30">
        <f ca="1">SUMIF([1]route!$E$3:$E$10005,E816,[1]!Table1[10])</f>
        <v>0</v>
      </c>
      <c r="AO816" s="30">
        <f ca="1">SUMIF([1]route!$E$3:$E$10005,E816,[1]!Table1[11])</f>
        <v>0</v>
      </c>
      <c r="AP816" s="30">
        <f ca="1">SUMIF([1]route!$E$3:$E$10005,E816,[1]!Table1[12])</f>
        <v>0</v>
      </c>
      <c r="AQ816" s="30">
        <f ca="1">SUMIF([1]route!$E$3:$E$10005,E816,[1]!Table1[13])</f>
        <v>0</v>
      </c>
      <c r="AR816" s="30">
        <f ca="1">SUMIF([1]route!$E$3:$E$10005,E816,[1]!Table1[14])</f>
        <v>0</v>
      </c>
      <c r="AS816" s="30">
        <f ca="1">SUMIF([1]route!$E$3:$E$10005,E816,[1]!Table1[15])</f>
        <v>0</v>
      </c>
      <c r="AT816" s="30">
        <f ca="1">SUMIF([1]route!$E$3:$E$10005,E816,[1]!Table1[16])</f>
        <v>0</v>
      </c>
      <c r="AU816" s="30">
        <f ca="1">SUMIF([1]route!$E$3:$E$10005,E816,[1]!Table1[17])</f>
        <v>0</v>
      </c>
      <c r="AV816" s="30">
        <f ca="1">SUMIF([1]route!$E$3:$E$10005,E816,[1]!Table1[18])</f>
        <v>0</v>
      </c>
      <c r="AW816" s="30">
        <f ca="1">SUMIF([1]route!$E$3:$E$10005,E816,[1]!Table1[19])</f>
        <v>0</v>
      </c>
      <c r="AX816" s="30">
        <f ca="1">SUMIF([1]route!$E$3:$E$10005,E816,[1]!Table1[20])</f>
        <v>0</v>
      </c>
      <c r="AY816" s="30">
        <f ca="1">SUMIF([1]route!$E$3:$E$10005,E816,[1]!Table1[21])</f>
        <v>0</v>
      </c>
      <c r="AZ816" s="30">
        <f ca="1">SUMIF([1]route!$E$3:$E$10005,E816,[1]!Table1[22])</f>
        <v>0</v>
      </c>
      <c r="BA816" s="30">
        <f ca="1">SUMIF([1]route!$E$3:$E$10005,E816,[1]!Table1[23])</f>
        <v>0</v>
      </c>
      <c r="BB816" s="30">
        <f ca="1">SUMIF([1]route!$E$3:$E$10005,E816,[1]!Table1[24])</f>
        <v>0</v>
      </c>
      <c r="BC816" s="30">
        <f ca="1">SUMIF([1]route!$E$3:$E$10005,E816,[1]!Table1[25])</f>
        <v>0</v>
      </c>
      <c r="BD816" s="30">
        <f ca="1">SUMIF([1]route!$E$3:$E$10005,E816,[1]!Table1[26])</f>
        <v>0</v>
      </c>
      <c r="BE816" s="30">
        <f ca="1">SUMIF([1]route!$E$3:$E$10005,E816,[1]!Table1[27])</f>
        <v>0</v>
      </c>
      <c r="BF816" s="30">
        <f ca="1">SUMIF([1]route!$E$3:$E$10005,E816,[1]!Table1[28])</f>
        <v>0</v>
      </c>
      <c r="BG816" s="30">
        <f ca="1">SUMIF([1]route!$E$3:$E$10005,E816,[1]!Table1[29])</f>
        <v>0</v>
      </c>
      <c r="BH816" s="30">
        <f ca="1">SUMIF([1]route!$E$3:$E$10005,E816,[1]!Table1[30])</f>
        <v>0</v>
      </c>
      <c r="BI816" s="30">
        <f ca="1">SUMIF([1]route!$E$3:$E$10005,E816,[1]!Table1[31])</f>
        <v>0</v>
      </c>
      <c r="BJ816" s="30">
        <f ca="1">SUMIF([1]route!$E$3:$E$10005,E816,[1]!Table1[Remain PO])</f>
        <v>0</v>
      </c>
      <c r="BK816" s="31">
        <f ca="1">SUMIF([1]route!$E$3:$E$10005,E816,[1]!Table1[N+1])</f>
        <v>0</v>
      </c>
      <c r="BL816" s="31">
        <f ca="1">SUMIF([1]route!$E$3:$E$10005,E816,[1]!Table1[N+2])</f>
        <v>0</v>
      </c>
      <c r="BM816" s="31">
        <f ca="1">SUMIF([1]route!$E$3:$E$10005,E816,[1]!Table1[N+3])</f>
        <v>0</v>
      </c>
      <c r="BN816" s="32">
        <f ca="1">SUMIF([1]route!$E$3:$E$10005,E816,[1]!Table1[N+4])</f>
        <v>0</v>
      </c>
      <c r="BP816" s="37">
        <f t="shared" si="256"/>
        <v>0</v>
      </c>
      <c r="BQ816" s="35">
        <f t="shared" ca="1" si="262"/>
        <v>0</v>
      </c>
      <c r="BR816" s="35">
        <f t="shared" ca="1" si="262"/>
        <v>0</v>
      </c>
      <c r="BS816" s="35">
        <f t="shared" ca="1" si="262"/>
        <v>0</v>
      </c>
      <c r="BT816" s="35">
        <f t="shared" ca="1" si="262"/>
        <v>0</v>
      </c>
      <c r="BU816" s="35">
        <f t="shared" ca="1" si="262"/>
        <v>0</v>
      </c>
      <c r="BV816" s="35">
        <f t="shared" ca="1" si="262"/>
        <v>0</v>
      </c>
      <c r="BW816" s="35">
        <f t="shared" ca="1" si="262"/>
        <v>0</v>
      </c>
      <c r="BX816" s="35">
        <f t="shared" ca="1" si="262"/>
        <v>0</v>
      </c>
      <c r="BY816" s="35">
        <f t="shared" ca="1" si="262"/>
        <v>0</v>
      </c>
      <c r="BZ816" s="35">
        <f t="shared" ca="1" si="262"/>
        <v>0</v>
      </c>
      <c r="CA816" s="35">
        <f t="shared" ca="1" si="262"/>
        <v>0</v>
      </c>
      <c r="CB816" s="35">
        <f t="shared" ca="1" si="261"/>
        <v>0</v>
      </c>
      <c r="CC816" s="35">
        <f t="shared" ca="1" si="261"/>
        <v>0</v>
      </c>
      <c r="CD816" s="35">
        <f t="shared" ca="1" si="261"/>
        <v>0</v>
      </c>
      <c r="CE816" s="35">
        <f t="shared" ca="1" si="261"/>
        <v>0</v>
      </c>
      <c r="CF816" s="35">
        <f t="shared" ca="1" si="261"/>
        <v>0</v>
      </c>
      <c r="CG816" s="35">
        <f t="shared" ca="1" si="260"/>
        <v>0</v>
      </c>
      <c r="CH816" s="35">
        <f t="shared" ca="1" si="260"/>
        <v>0</v>
      </c>
      <c r="CI816" s="35">
        <f t="shared" ca="1" si="260"/>
        <v>0</v>
      </c>
      <c r="CJ816" s="35">
        <f t="shared" ca="1" si="260"/>
        <v>0</v>
      </c>
      <c r="CK816" s="35">
        <f t="shared" ca="1" si="260"/>
        <v>0</v>
      </c>
      <c r="CL816" s="35">
        <f t="shared" ca="1" si="260"/>
        <v>0</v>
      </c>
      <c r="CM816" s="35">
        <f t="shared" ca="1" si="260"/>
        <v>0</v>
      </c>
      <c r="CN816" s="35">
        <f t="shared" ca="1" si="260"/>
        <v>0</v>
      </c>
      <c r="CO816" s="35">
        <f t="shared" ca="1" si="260"/>
        <v>0</v>
      </c>
      <c r="CP816" s="35">
        <f t="shared" ca="1" si="260"/>
        <v>0</v>
      </c>
      <c r="CQ816" s="35">
        <f t="shared" ca="1" si="259"/>
        <v>0</v>
      </c>
      <c r="CR816" s="35">
        <f t="shared" ca="1" si="259"/>
        <v>0</v>
      </c>
      <c r="CS816" s="35">
        <f t="shared" ca="1" si="259"/>
        <v>0</v>
      </c>
      <c r="CT816" s="35">
        <f t="shared" ca="1" si="259"/>
        <v>0</v>
      </c>
      <c r="CU816" s="35">
        <f t="shared" ca="1" si="259"/>
        <v>0</v>
      </c>
      <c r="CV816" s="35">
        <f t="shared" ca="1" si="259"/>
        <v>0</v>
      </c>
      <c r="CW816" s="38">
        <f t="shared" ca="1" si="259"/>
        <v>0</v>
      </c>
      <c r="CX816" s="38">
        <f t="shared" ca="1" si="259"/>
        <v>0</v>
      </c>
      <c r="CY816" s="38">
        <f t="shared" ca="1" si="259"/>
        <v>0</v>
      </c>
      <c r="CZ816" s="39">
        <f t="shared" ca="1" si="259"/>
        <v>0</v>
      </c>
      <c r="DA816" s="35"/>
    </row>
    <row r="817" spans="4:105" x14ac:dyDescent="0.3">
      <c r="D817" s="19"/>
      <c r="E817" s="19"/>
      <c r="F817" s="21"/>
      <c r="G817" s="21"/>
      <c r="H817" s="21"/>
      <c r="I817" s="19"/>
      <c r="J817" s="19"/>
      <c r="K817" s="21"/>
      <c r="L817" s="21"/>
      <c r="M817" s="22"/>
      <c r="N817" s="22"/>
      <c r="O817" s="19"/>
      <c r="P817" s="21"/>
      <c r="Q817" s="62" t="str">
        <f>'Cutting Rules'!AD817</f>
        <v>0------------</v>
      </c>
      <c r="R817" s="23"/>
      <c r="S817" s="24"/>
      <c r="T817" s="78" t="s">
        <v>547</v>
      </c>
      <c r="U817" s="19"/>
      <c r="V817" s="25"/>
      <c r="W817" s="26"/>
      <c r="X817" s="27"/>
      <c r="Y817" s="47"/>
      <c r="Z817" s="121" t="str">
        <f>IFERROR(VLOOKUP(E817,[1]route!$E$3:$BL$10005,59,0),"")&amp;IFERROR(VLOOKUP(E817,[1]route!$E$3:$BL$10005,60,0),"")</f>
        <v/>
      </c>
      <c r="AA817" s="28">
        <f t="shared" si="254"/>
        <v>0</v>
      </c>
      <c r="AB817" s="77">
        <f t="shared" si="255"/>
        <v>0</v>
      </c>
      <c r="AC817" s="4">
        <f t="shared" si="253"/>
        <v>1</v>
      </c>
      <c r="AD817" s="29">
        <v>0</v>
      </c>
      <c r="AE817" s="30">
        <f ca="1">SUMIF([1]route!$E$3:$E$10005,E817,[1]!Table1[1])</f>
        <v>0</v>
      </c>
      <c r="AF817" s="30">
        <f ca="1">SUMIF([1]route!$E$3:$E$10005,E817,[1]!Table1[2])</f>
        <v>0</v>
      </c>
      <c r="AG817" s="30">
        <f ca="1">SUMIF([1]route!$E$3:$E$10005,E817,[1]!Table1[3])</f>
        <v>0</v>
      </c>
      <c r="AH817" s="30">
        <f ca="1">SUMIF([1]route!$E$3:$E$10005,E817,[1]!Table1[4])</f>
        <v>0</v>
      </c>
      <c r="AI817" s="30">
        <f ca="1">SUMIF([1]route!$E$3:$E$10005,E817,[1]!Table1[5])</f>
        <v>0</v>
      </c>
      <c r="AJ817" s="30">
        <f ca="1">SUMIF([1]route!$E$3:$E$10005,E817,[1]!Table1[6])</f>
        <v>0</v>
      </c>
      <c r="AK817" s="30">
        <f ca="1">SUMIF([1]route!$E$3:$E$10005,E817,[1]!Table1[7])</f>
        <v>0</v>
      </c>
      <c r="AL817" s="30">
        <f ca="1">SUMIF([1]route!$E$3:$E$10005,E817,[1]!Table1[8])</f>
        <v>0</v>
      </c>
      <c r="AM817" s="30">
        <f ca="1">SUMIF([1]route!$E$3:$E$10005,E817,[1]!Table1[9])</f>
        <v>0</v>
      </c>
      <c r="AN817" s="30">
        <f ca="1">SUMIF([1]route!$E$3:$E$10005,E817,[1]!Table1[10])</f>
        <v>0</v>
      </c>
      <c r="AO817" s="30">
        <f ca="1">SUMIF([1]route!$E$3:$E$10005,E817,[1]!Table1[11])</f>
        <v>0</v>
      </c>
      <c r="AP817" s="30">
        <f ca="1">SUMIF([1]route!$E$3:$E$10005,E817,[1]!Table1[12])</f>
        <v>0</v>
      </c>
      <c r="AQ817" s="30">
        <f ca="1">SUMIF([1]route!$E$3:$E$10005,E817,[1]!Table1[13])</f>
        <v>0</v>
      </c>
      <c r="AR817" s="30">
        <f ca="1">SUMIF([1]route!$E$3:$E$10005,E817,[1]!Table1[14])</f>
        <v>0</v>
      </c>
      <c r="AS817" s="30">
        <f ca="1">SUMIF([1]route!$E$3:$E$10005,E817,[1]!Table1[15])</f>
        <v>0</v>
      </c>
      <c r="AT817" s="30">
        <f ca="1">SUMIF([1]route!$E$3:$E$10005,E817,[1]!Table1[16])</f>
        <v>0</v>
      </c>
      <c r="AU817" s="30">
        <f ca="1">SUMIF([1]route!$E$3:$E$10005,E817,[1]!Table1[17])</f>
        <v>0</v>
      </c>
      <c r="AV817" s="30">
        <f ca="1">SUMIF([1]route!$E$3:$E$10005,E817,[1]!Table1[18])</f>
        <v>0</v>
      </c>
      <c r="AW817" s="30">
        <f ca="1">SUMIF([1]route!$E$3:$E$10005,E817,[1]!Table1[19])</f>
        <v>0</v>
      </c>
      <c r="AX817" s="30">
        <f ca="1">SUMIF([1]route!$E$3:$E$10005,E817,[1]!Table1[20])</f>
        <v>0</v>
      </c>
      <c r="AY817" s="30">
        <f ca="1">SUMIF([1]route!$E$3:$E$10005,E817,[1]!Table1[21])</f>
        <v>0</v>
      </c>
      <c r="AZ817" s="30">
        <f ca="1">SUMIF([1]route!$E$3:$E$10005,E817,[1]!Table1[22])</f>
        <v>0</v>
      </c>
      <c r="BA817" s="30">
        <f ca="1">SUMIF([1]route!$E$3:$E$10005,E817,[1]!Table1[23])</f>
        <v>0</v>
      </c>
      <c r="BB817" s="30">
        <f ca="1">SUMIF([1]route!$E$3:$E$10005,E817,[1]!Table1[24])</f>
        <v>0</v>
      </c>
      <c r="BC817" s="30">
        <f ca="1">SUMIF([1]route!$E$3:$E$10005,E817,[1]!Table1[25])</f>
        <v>0</v>
      </c>
      <c r="BD817" s="30">
        <f ca="1">SUMIF([1]route!$E$3:$E$10005,E817,[1]!Table1[26])</f>
        <v>0</v>
      </c>
      <c r="BE817" s="30">
        <f ca="1">SUMIF([1]route!$E$3:$E$10005,E817,[1]!Table1[27])</f>
        <v>0</v>
      </c>
      <c r="BF817" s="30">
        <f ca="1">SUMIF([1]route!$E$3:$E$10005,E817,[1]!Table1[28])</f>
        <v>0</v>
      </c>
      <c r="BG817" s="30">
        <f ca="1">SUMIF([1]route!$E$3:$E$10005,E817,[1]!Table1[29])</f>
        <v>0</v>
      </c>
      <c r="BH817" s="30">
        <f ca="1">SUMIF([1]route!$E$3:$E$10005,E817,[1]!Table1[30])</f>
        <v>0</v>
      </c>
      <c r="BI817" s="30">
        <f ca="1">SUMIF([1]route!$E$3:$E$10005,E817,[1]!Table1[31])</f>
        <v>0</v>
      </c>
      <c r="BJ817" s="30">
        <f ca="1">SUMIF([1]route!$E$3:$E$10005,E817,[1]!Table1[Remain PO])</f>
        <v>0</v>
      </c>
      <c r="BK817" s="31">
        <f ca="1">SUMIF([1]route!$E$3:$E$10005,E817,[1]!Table1[N+1])</f>
        <v>0</v>
      </c>
      <c r="BL817" s="31">
        <f ca="1">SUMIF([1]route!$E$3:$E$10005,E817,[1]!Table1[N+2])</f>
        <v>0</v>
      </c>
      <c r="BM817" s="31">
        <f ca="1">SUMIF([1]route!$E$3:$E$10005,E817,[1]!Table1[N+3])</f>
        <v>0</v>
      </c>
      <c r="BN817" s="32">
        <f ca="1">SUMIF([1]route!$E$3:$E$10005,E817,[1]!Table1[N+4])</f>
        <v>0</v>
      </c>
      <c r="BP817" s="37">
        <f t="shared" si="256"/>
        <v>0</v>
      </c>
      <c r="BQ817" s="35">
        <f t="shared" ca="1" si="262"/>
        <v>0</v>
      </c>
      <c r="BR817" s="35">
        <f t="shared" ca="1" si="262"/>
        <v>0</v>
      </c>
      <c r="BS817" s="35">
        <f t="shared" ca="1" si="262"/>
        <v>0</v>
      </c>
      <c r="BT817" s="35">
        <f t="shared" ca="1" si="262"/>
        <v>0</v>
      </c>
      <c r="BU817" s="35">
        <f t="shared" ca="1" si="262"/>
        <v>0</v>
      </c>
      <c r="BV817" s="35">
        <f t="shared" ca="1" si="262"/>
        <v>0</v>
      </c>
      <c r="BW817" s="35">
        <f t="shared" ca="1" si="262"/>
        <v>0</v>
      </c>
      <c r="BX817" s="35">
        <f t="shared" ca="1" si="262"/>
        <v>0</v>
      </c>
      <c r="BY817" s="35">
        <f t="shared" ca="1" si="262"/>
        <v>0</v>
      </c>
      <c r="BZ817" s="35">
        <f t="shared" ca="1" si="262"/>
        <v>0</v>
      </c>
      <c r="CA817" s="35">
        <f t="shared" ca="1" si="262"/>
        <v>0</v>
      </c>
      <c r="CB817" s="35">
        <f t="shared" ca="1" si="261"/>
        <v>0</v>
      </c>
      <c r="CC817" s="35">
        <f t="shared" ca="1" si="261"/>
        <v>0</v>
      </c>
      <c r="CD817" s="35">
        <f t="shared" ca="1" si="261"/>
        <v>0</v>
      </c>
      <c r="CE817" s="35">
        <f t="shared" ca="1" si="261"/>
        <v>0</v>
      </c>
      <c r="CF817" s="35">
        <f t="shared" ca="1" si="261"/>
        <v>0</v>
      </c>
      <c r="CG817" s="35">
        <f t="shared" ca="1" si="260"/>
        <v>0</v>
      </c>
      <c r="CH817" s="35">
        <f t="shared" ca="1" si="260"/>
        <v>0</v>
      </c>
      <c r="CI817" s="35">
        <f t="shared" ca="1" si="260"/>
        <v>0</v>
      </c>
      <c r="CJ817" s="35">
        <f t="shared" ca="1" si="260"/>
        <v>0</v>
      </c>
      <c r="CK817" s="35">
        <f t="shared" ca="1" si="260"/>
        <v>0</v>
      </c>
      <c r="CL817" s="35">
        <f t="shared" ca="1" si="260"/>
        <v>0</v>
      </c>
      <c r="CM817" s="35">
        <f t="shared" ca="1" si="260"/>
        <v>0</v>
      </c>
      <c r="CN817" s="35">
        <f t="shared" ca="1" si="260"/>
        <v>0</v>
      </c>
      <c r="CO817" s="35">
        <f t="shared" ca="1" si="260"/>
        <v>0</v>
      </c>
      <c r="CP817" s="35">
        <f t="shared" ca="1" si="260"/>
        <v>0</v>
      </c>
      <c r="CQ817" s="35">
        <f t="shared" ca="1" si="259"/>
        <v>0</v>
      </c>
      <c r="CR817" s="35">
        <f t="shared" ca="1" si="259"/>
        <v>0</v>
      </c>
      <c r="CS817" s="35">
        <f t="shared" ca="1" si="259"/>
        <v>0</v>
      </c>
      <c r="CT817" s="35">
        <f t="shared" ca="1" si="259"/>
        <v>0</v>
      </c>
      <c r="CU817" s="35">
        <f t="shared" ca="1" si="259"/>
        <v>0</v>
      </c>
      <c r="CV817" s="35">
        <f t="shared" ca="1" si="259"/>
        <v>0</v>
      </c>
      <c r="CW817" s="38">
        <f t="shared" ca="1" si="259"/>
        <v>0</v>
      </c>
      <c r="CX817" s="38">
        <f t="shared" ca="1" si="259"/>
        <v>0</v>
      </c>
      <c r="CY817" s="38">
        <f t="shared" ca="1" si="259"/>
        <v>0</v>
      </c>
      <c r="CZ817" s="39">
        <f t="shared" ca="1" si="259"/>
        <v>0</v>
      </c>
      <c r="DA817" s="35"/>
    </row>
    <row r="818" spans="4:105" x14ac:dyDescent="0.3">
      <c r="D818" s="19"/>
      <c r="E818" s="19"/>
      <c r="F818" s="21"/>
      <c r="G818" s="21"/>
      <c r="H818" s="21"/>
      <c r="I818" s="19"/>
      <c r="J818" s="19"/>
      <c r="K818" s="21"/>
      <c r="L818" s="21"/>
      <c r="M818" s="22"/>
      <c r="N818" s="22"/>
      <c r="O818" s="19"/>
      <c r="P818" s="21"/>
      <c r="Q818" s="62" t="str">
        <f>'Cutting Rules'!AD818</f>
        <v>0------------</v>
      </c>
      <c r="R818" s="23"/>
      <c r="S818" s="24"/>
      <c r="T818" s="78" t="s">
        <v>547</v>
      </c>
      <c r="U818" s="19"/>
      <c r="V818" s="25"/>
      <c r="W818" s="26"/>
      <c r="X818" s="27"/>
      <c r="Y818" s="47"/>
      <c r="Z818" s="121" t="str">
        <f>IFERROR(VLOOKUP(E818,[1]route!$E$3:$BL$10005,59,0),"")&amp;IFERROR(VLOOKUP(E818,[1]route!$E$3:$BL$10005,60,0),"")</f>
        <v/>
      </c>
      <c r="AA818" s="28">
        <f t="shared" si="254"/>
        <v>0</v>
      </c>
      <c r="AB818" s="77">
        <f t="shared" si="255"/>
        <v>0</v>
      </c>
      <c r="AC818" s="4">
        <f t="shared" si="253"/>
        <v>1</v>
      </c>
      <c r="AD818" s="29">
        <v>0</v>
      </c>
      <c r="AE818" s="30">
        <f ca="1">SUMIF([1]route!$E$3:$E$10005,E818,[1]!Table1[1])</f>
        <v>0</v>
      </c>
      <c r="AF818" s="30">
        <f ca="1">SUMIF([1]route!$E$3:$E$10005,E818,[1]!Table1[2])</f>
        <v>0</v>
      </c>
      <c r="AG818" s="30">
        <f ca="1">SUMIF([1]route!$E$3:$E$10005,E818,[1]!Table1[3])</f>
        <v>0</v>
      </c>
      <c r="AH818" s="30">
        <f ca="1">SUMIF([1]route!$E$3:$E$10005,E818,[1]!Table1[4])</f>
        <v>0</v>
      </c>
      <c r="AI818" s="30">
        <f ca="1">SUMIF([1]route!$E$3:$E$10005,E818,[1]!Table1[5])</f>
        <v>0</v>
      </c>
      <c r="AJ818" s="30">
        <f ca="1">SUMIF([1]route!$E$3:$E$10005,E818,[1]!Table1[6])</f>
        <v>0</v>
      </c>
      <c r="AK818" s="30">
        <f ca="1">SUMIF([1]route!$E$3:$E$10005,E818,[1]!Table1[7])</f>
        <v>0</v>
      </c>
      <c r="AL818" s="30">
        <f ca="1">SUMIF([1]route!$E$3:$E$10005,E818,[1]!Table1[8])</f>
        <v>0</v>
      </c>
      <c r="AM818" s="30">
        <f ca="1">SUMIF([1]route!$E$3:$E$10005,E818,[1]!Table1[9])</f>
        <v>0</v>
      </c>
      <c r="AN818" s="30">
        <f ca="1">SUMIF([1]route!$E$3:$E$10005,E818,[1]!Table1[10])</f>
        <v>0</v>
      </c>
      <c r="AO818" s="30">
        <f ca="1">SUMIF([1]route!$E$3:$E$10005,E818,[1]!Table1[11])</f>
        <v>0</v>
      </c>
      <c r="AP818" s="30">
        <f ca="1">SUMIF([1]route!$E$3:$E$10005,E818,[1]!Table1[12])</f>
        <v>0</v>
      </c>
      <c r="AQ818" s="30">
        <f ca="1">SUMIF([1]route!$E$3:$E$10005,E818,[1]!Table1[13])</f>
        <v>0</v>
      </c>
      <c r="AR818" s="30">
        <f ca="1">SUMIF([1]route!$E$3:$E$10005,E818,[1]!Table1[14])</f>
        <v>0</v>
      </c>
      <c r="AS818" s="30">
        <f ca="1">SUMIF([1]route!$E$3:$E$10005,E818,[1]!Table1[15])</f>
        <v>0</v>
      </c>
      <c r="AT818" s="30">
        <f ca="1">SUMIF([1]route!$E$3:$E$10005,E818,[1]!Table1[16])</f>
        <v>0</v>
      </c>
      <c r="AU818" s="30">
        <f ca="1">SUMIF([1]route!$E$3:$E$10005,E818,[1]!Table1[17])</f>
        <v>0</v>
      </c>
      <c r="AV818" s="30">
        <f ca="1">SUMIF([1]route!$E$3:$E$10005,E818,[1]!Table1[18])</f>
        <v>0</v>
      </c>
      <c r="AW818" s="30">
        <f ca="1">SUMIF([1]route!$E$3:$E$10005,E818,[1]!Table1[19])</f>
        <v>0</v>
      </c>
      <c r="AX818" s="30">
        <f ca="1">SUMIF([1]route!$E$3:$E$10005,E818,[1]!Table1[20])</f>
        <v>0</v>
      </c>
      <c r="AY818" s="30">
        <f ca="1">SUMIF([1]route!$E$3:$E$10005,E818,[1]!Table1[21])</f>
        <v>0</v>
      </c>
      <c r="AZ818" s="30">
        <f ca="1">SUMIF([1]route!$E$3:$E$10005,E818,[1]!Table1[22])</f>
        <v>0</v>
      </c>
      <c r="BA818" s="30">
        <f ca="1">SUMIF([1]route!$E$3:$E$10005,E818,[1]!Table1[23])</f>
        <v>0</v>
      </c>
      <c r="BB818" s="30">
        <f ca="1">SUMIF([1]route!$E$3:$E$10005,E818,[1]!Table1[24])</f>
        <v>0</v>
      </c>
      <c r="BC818" s="30">
        <f ca="1">SUMIF([1]route!$E$3:$E$10005,E818,[1]!Table1[25])</f>
        <v>0</v>
      </c>
      <c r="BD818" s="30">
        <f ca="1">SUMIF([1]route!$E$3:$E$10005,E818,[1]!Table1[26])</f>
        <v>0</v>
      </c>
      <c r="BE818" s="30">
        <f ca="1">SUMIF([1]route!$E$3:$E$10005,E818,[1]!Table1[27])</f>
        <v>0</v>
      </c>
      <c r="BF818" s="30">
        <f ca="1">SUMIF([1]route!$E$3:$E$10005,E818,[1]!Table1[28])</f>
        <v>0</v>
      </c>
      <c r="BG818" s="30">
        <f ca="1">SUMIF([1]route!$E$3:$E$10005,E818,[1]!Table1[29])</f>
        <v>0</v>
      </c>
      <c r="BH818" s="30">
        <f ca="1">SUMIF([1]route!$E$3:$E$10005,E818,[1]!Table1[30])</f>
        <v>0</v>
      </c>
      <c r="BI818" s="30">
        <f ca="1">SUMIF([1]route!$E$3:$E$10005,E818,[1]!Table1[31])</f>
        <v>0</v>
      </c>
      <c r="BJ818" s="30">
        <f ca="1">SUMIF([1]route!$E$3:$E$10005,E818,[1]!Table1[Remain PO])</f>
        <v>0</v>
      </c>
      <c r="BK818" s="31">
        <f ca="1">SUMIF([1]route!$E$3:$E$10005,E818,[1]!Table1[N+1])</f>
        <v>0</v>
      </c>
      <c r="BL818" s="31">
        <f ca="1">SUMIF([1]route!$E$3:$E$10005,E818,[1]!Table1[N+2])</f>
        <v>0</v>
      </c>
      <c r="BM818" s="31">
        <f ca="1">SUMIF([1]route!$E$3:$E$10005,E818,[1]!Table1[N+3])</f>
        <v>0</v>
      </c>
      <c r="BN818" s="32">
        <f ca="1">SUMIF([1]route!$E$3:$E$10005,E818,[1]!Table1[N+4])</f>
        <v>0</v>
      </c>
      <c r="BP818" s="37">
        <f t="shared" si="256"/>
        <v>0</v>
      </c>
      <c r="BQ818" s="35">
        <f t="shared" ca="1" si="262"/>
        <v>0</v>
      </c>
      <c r="BR818" s="35">
        <f t="shared" ca="1" si="262"/>
        <v>0</v>
      </c>
      <c r="BS818" s="35">
        <f t="shared" ca="1" si="262"/>
        <v>0</v>
      </c>
      <c r="BT818" s="35">
        <f t="shared" ca="1" si="262"/>
        <v>0</v>
      </c>
      <c r="BU818" s="35">
        <f t="shared" ca="1" si="262"/>
        <v>0</v>
      </c>
      <c r="BV818" s="35">
        <f t="shared" ca="1" si="262"/>
        <v>0</v>
      </c>
      <c r="BW818" s="35">
        <f t="shared" ca="1" si="262"/>
        <v>0</v>
      </c>
      <c r="BX818" s="35">
        <f t="shared" ca="1" si="262"/>
        <v>0</v>
      </c>
      <c r="BY818" s="35">
        <f t="shared" ca="1" si="262"/>
        <v>0</v>
      </c>
      <c r="BZ818" s="35">
        <f t="shared" ca="1" si="262"/>
        <v>0</v>
      </c>
      <c r="CA818" s="35">
        <f t="shared" ca="1" si="262"/>
        <v>0</v>
      </c>
      <c r="CB818" s="35">
        <f t="shared" ca="1" si="261"/>
        <v>0</v>
      </c>
      <c r="CC818" s="35">
        <f t="shared" ca="1" si="261"/>
        <v>0</v>
      </c>
      <c r="CD818" s="35">
        <f t="shared" ca="1" si="261"/>
        <v>0</v>
      </c>
      <c r="CE818" s="35">
        <f t="shared" ca="1" si="261"/>
        <v>0</v>
      </c>
      <c r="CF818" s="35">
        <f t="shared" ca="1" si="261"/>
        <v>0</v>
      </c>
      <c r="CG818" s="35">
        <f t="shared" ca="1" si="260"/>
        <v>0</v>
      </c>
      <c r="CH818" s="35">
        <f t="shared" ca="1" si="260"/>
        <v>0</v>
      </c>
      <c r="CI818" s="35">
        <f t="shared" ca="1" si="260"/>
        <v>0</v>
      </c>
      <c r="CJ818" s="35">
        <f t="shared" ca="1" si="260"/>
        <v>0</v>
      </c>
      <c r="CK818" s="35">
        <f t="shared" ca="1" si="260"/>
        <v>0</v>
      </c>
      <c r="CL818" s="35">
        <f t="shared" ca="1" si="260"/>
        <v>0</v>
      </c>
      <c r="CM818" s="35">
        <f t="shared" ca="1" si="260"/>
        <v>0</v>
      </c>
      <c r="CN818" s="35">
        <f t="shared" ca="1" si="260"/>
        <v>0</v>
      </c>
      <c r="CO818" s="35">
        <f t="shared" ca="1" si="260"/>
        <v>0</v>
      </c>
      <c r="CP818" s="35">
        <f t="shared" ca="1" si="260"/>
        <v>0</v>
      </c>
      <c r="CQ818" s="35">
        <f t="shared" ca="1" si="259"/>
        <v>0</v>
      </c>
      <c r="CR818" s="35">
        <f t="shared" ca="1" si="259"/>
        <v>0</v>
      </c>
      <c r="CS818" s="35">
        <f t="shared" ca="1" si="259"/>
        <v>0</v>
      </c>
      <c r="CT818" s="35">
        <f t="shared" ca="1" si="259"/>
        <v>0</v>
      </c>
      <c r="CU818" s="35">
        <f t="shared" ca="1" si="259"/>
        <v>0</v>
      </c>
      <c r="CV818" s="35">
        <f t="shared" ca="1" si="259"/>
        <v>0</v>
      </c>
      <c r="CW818" s="38">
        <f t="shared" ca="1" si="259"/>
        <v>0</v>
      </c>
      <c r="CX818" s="38">
        <f t="shared" ca="1" si="259"/>
        <v>0</v>
      </c>
      <c r="CY818" s="38">
        <f t="shared" ca="1" si="259"/>
        <v>0</v>
      </c>
      <c r="CZ818" s="39">
        <f t="shared" ca="1" si="259"/>
        <v>0</v>
      </c>
      <c r="DA818" s="35"/>
    </row>
    <row r="819" spans="4:105" x14ac:dyDescent="0.3">
      <c r="D819" s="19"/>
      <c r="E819" s="19"/>
      <c r="F819" s="21"/>
      <c r="G819" s="21"/>
      <c r="H819" s="21"/>
      <c r="I819" s="19"/>
      <c r="J819" s="19"/>
      <c r="K819" s="21"/>
      <c r="L819" s="21"/>
      <c r="M819" s="22"/>
      <c r="N819" s="22"/>
      <c r="O819" s="19"/>
      <c r="P819" s="21"/>
      <c r="Q819" s="62" t="str">
        <f>'Cutting Rules'!AD819</f>
        <v>0------------</v>
      </c>
      <c r="R819" s="23"/>
      <c r="S819" s="24"/>
      <c r="T819" s="78" t="s">
        <v>547</v>
      </c>
      <c r="U819" s="19"/>
      <c r="V819" s="25"/>
      <c r="W819" s="26"/>
      <c r="X819" s="27"/>
      <c r="Y819" s="47"/>
      <c r="Z819" s="121" t="str">
        <f>IFERROR(VLOOKUP(E819,[1]route!$E$3:$BL$10005,59,0),"")&amp;IFERROR(VLOOKUP(E819,[1]route!$E$3:$BL$10005,60,0),"")</f>
        <v/>
      </c>
      <c r="AA819" s="28">
        <f t="shared" si="254"/>
        <v>0</v>
      </c>
      <c r="AB819" s="77">
        <f t="shared" si="255"/>
        <v>0</v>
      </c>
      <c r="AC819" s="4">
        <f t="shared" si="253"/>
        <v>1</v>
      </c>
      <c r="AD819" s="29">
        <v>0</v>
      </c>
      <c r="AE819" s="30">
        <f ca="1">SUMIF([1]route!$E$3:$E$10005,E819,[1]!Table1[1])</f>
        <v>0</v>
      </c>
      <c r="AF819" s="30">
        <f ca="1">SUMIF([1]route!$E$3:$E$10005,E819,[1]!Table1[2])</f>
        <v>0</v>
      </c>
      <c r="AG819" s="30">
        <f ca="1">SUMIF([1]route!$E$3:$E$10005,E819,[1]!Table1[3])</f>
        <v>0</v>
      </c>
      <c r="AH819" s="30">
        <f ca="1">SUMIF([1]route!$E$3:$E$10005,E819,[1]!Table1[4])</f>
        <v>0</v>
      </c>
      <c r="AI819" s="30">
        <f ca="1">SUMIF([1]route!$E$3:$E$10005,E819,[1]!Table1[5])</f>
        <v>0</v>
      </c>
      <c r="AJ819" s="30">
        <f ca="1">SUMIF([1]route!$E$3:$E$10005,E819,[1]!Table1[6])</f>
        <v>0</v>
      </c>
      <c r="AK819" s="30">
        <f ca="1">SUMIF([1]route!$E$3:$E$10005,E819,[1]!Table1[7])</f>
        <v>0</v>
      </c>
      <c r="AL819" s="30">
        <f ca="1">SUMIF([1]route!$E$3:$E$10005,E819,[1]!Table1[8])</f>
        <v>0</v>
      </c>
      <c r="AM819" s="30">
        <f ca="1">SUMIF([1]route!$E$3:$E$10005,E819,[1]!Table1[9])</f>
        <v>0</v>
      </c>
      <c r="AN819" s="30">
        <f ca="1">SUMIF([1]route!$E$3:$E$10005,E819,[1]!Table1[10])</f>
        <v>0</v>
      </c>
      <c r="AO819" s="30">
        <f ca="1">SUMIF([1]route!$E$3:$E$10005,E819,[1]!Table1[11])</f>
        <v>0</v>
      </c>
      <c r="AP819" s="30">
        <f ca="1">SUMIF([1]route!$E$3:$E$10005,E819,[1]!Table1[12])</f>
        <v>0</v>
      </c>
      <c r="AQ819" s="30">
        <f ca="1">SUMIF([1]route!$E$3:$E$10005,E819,[1]!Table1[13])</f>
        <v>0</v>
      </c>
      <c r="AR819" s="30">
        <f ca="1">SUMIF([1]route!$E$3:$E$10005,E819,[1]!Table1[14])</f>
        <v>0</v>
      </c>
      <c r="AS819" s="30">
        <f ca="1">SUMIF([1]route!$E$3:$E$10005,E819,[1]!Table1[15])</f>
        <v>0</v>
      </c>
      <c r="AT819" s="30">
        <f ca="1">SUMIF([1]route!$E$3:$E$10005,E819,[1]!Table1[16])</f>
        <v>0</v>
      </c>
      <c r="AU819" s="30">
        <f ca="1">SUMIF([1]route!$E$3:$E$10005,E819,[1]!Table1[17])</f>
        <v>0</v>
      </c>
      <c r="AV819" s="30">
        <f ca="1">SUMIF([1]route!$E$3:$E$10005,E819,[1]!Table1[18])</f>
        <v>0</v>
      </c>
      <c r="AW819" s="30">
        <f ca="1">SUMIF([1]route!$E$3:$E$10005,E819,[1]!Table1[19])</f>
        <v>0</v>
      </c>
      <c r="AX819" s="30">
        <f ca="1">SUMIF([1]route!$E$3:$E$10005,E819,[1]!Table1[20])</f>
        <v>0</v>
      </c>
      <c r="AY819" s="30">
        <f ca="1">SUMIF([1]route!$E$3:$E$10005,E819,[1]!Table1[21])</f>
        <v>0</v>
      </c>
      <c r="AZ819" s="30">
        <f ca="1">SUMIF([1]route!$E$3:$E$10005,E819,[1]!Table1[22])</f>
        <v>0</v>
      </c>
      <c r="BA819" s="30">
        <f ca="1">SUMIF([1]route!$E$3:$E$10005,E819,[1]!Table1[23])</f>
        <v>0</v>
      </c>
      <c r="BB819" s="30">
        <f ca="1">SUMIF([1]route!$E$3:$E$10005,E819,[1]!Table1[24])</f>
        <v>0</v>
      </c>
      <c r="BC819" s="30">
        <f ca="1">SUMIF([1]route!$E$3:$E$10005,E819,[1]!Table1[25])</f>
        <v>0</v>
      </c>
      <c r="BD819" s="30">
        <f ca="1">SUMIF([1]route!$E$3:$E$10005,E819,[1]!Table1[26])</f>
        <v>0</v>
      </c>
      <c r="BE819" s="30">
        <f ca="1">SUMIF([1]route!$E$3:$E$10005,E819,[1]!Table1[27])</f>
        <v>0</v>
      </c>
      <c r="BF819" s="30">
        <f ca="1">SUMIF([1]route!$E$3:$E$10005,E819,[1]!Table1[28])</f>
        <v>0</v>
      </c>
      <c r="BG819" s="30">
        <f ca="1">SUMIF([1]route!$E$3:$E$10005,E819,[1]!Table1[29])</f>
        <v>0</v>
      </c>
      <c r="BH819" s="30">
        <f ca="1">SUMIF([1]route!$E$3:$E$10005,E819,[1]!Table1[30])</f>
        <v>0</v>
      </c>
      <c r="BI819" s="30">
        <f ca="1">SUMIF([1]route!$E$3:$E$10005,E819,[1]!Table1[31])</f>
        <v>0</v>
      </c>
      <c r="BJ819" s="30">
        <f ca="1">SUMIF([1]route!$E$3:$E$10005,E819,[1]!Table1[Remain PO])</f>
        <v>0</v>
      </c>
      <c r="BK819" s="31">
        <f ca="1">SUMIF([1]route!$E$3:$E$10005,E819,[1]!Table1[N+1])</f>
        <v>0</v>
      </c>
      <c r="BL819" s="31">
        <f ca="1">SUMIF([1]route!$E$3:$E$10005,E819,[1]!Table1[N+2])</f>
        <v>0</v>
      </c>
      <c r="BM819" s="31">
        <f ca="1">SUMIF([1]route!$E$3:$E$10005,E819,[1]!Table1[N+3])</f>
        <v>0</v>
      </c>
      <c r="BN819" s="32">
        <f ca="1">SUMIF([1]route!$E$3:$E$10005,E819,[1]!Table1[N+4])</f>
        <v>0</v>
      </c>
      <c r="BP819" s="37">
        <f t="shared" si="256"/>
        <v>0</v>
      </c>
      <c r="BQ819" s="35">
        <f t="shared" ca="1" si="262"/>
        <v>0</v>
      </c>
      <c r="BR819" s="35">
        <f t="shared" ca="1" si="262"/>
        <v>0</v>
      </c>
      <c r="BS819" s="35">
        <f t="shared" ca="1" si="262"/>
        <v>0</v>
      </c>
      <c r="BT819" s="35">
        <f t="shared" ca="1" si="262"/>
        <v>0</v>
      </c>
      <c r="BU819" s="35">
        <f t="shared" ca="1" si="262"/>
        <v>0</v>
      </c>
      <c r="BV819" s="35">
        <f t="shared" ca="1" si="262"/>
        <v>0</v>
      </c>
      <c r="BW819" s="35">
        <f t="shared" ca="1" si="262"/>
        <v>0</v>
      </c>
      <c r="BX819" s="35">
        <f t="shared" ca="1" si="262"/>
        <v>0</v>
      </c>
      <c r="BY819" s="35">
        <f t="shared" ca="1" si="262"/>
        <v>0</v>
      </c>
      <c r="BZ819" s="35">
        <f t="shared" ca="1" si="262"/>
        <v>0</v>
      </c>
      <c r="CA819" s="35">
        <f t="shared" ca="1" si="262"/>
        <v>0</v>
      </c>
      <c r="CB819" s="35">
        <f t="shared" ca="1" si="261"/>
        <v>0</v>
      </c>
      <c r="CC819" s="35">
        <f t="shared" ca="1" si="261"/>
        <v>0</v>
      </c>
      <c r="CD819" s="35">
        <f t="shared" ca="1" si="261"/>
        <v>0</v>
      </c>
      <c r="CE819" s="35">
        <f t="shared" ca="1" si="261"/>
        <v>0</v>
      </c>
      <c r="CF819" s="35">
        <f t="shared" ca="1" si="261"/>
        <v>0</v>
      </c>
      <c r="CG819" s="35">
        <f t="shared" ca="1" si="260"/>
        <v>0</v>
      </c>
      <c r="CH819" s="35">
        <f t="shared" ca="1" si="260"/>
        <v>0</v>
      </c>
      <c r="CI819" s="35">
        <f t="shared" ca="1" si="260"/>
        <v>0</v>
      </c>
      <c r="CJ819" s="35">
        <f t="shared" ca="1" si="260"/>
        <v>0</v>
      </c>
      <c r="CK819" s="35">
        <f t="shared" ca="1" si="260"/>
        <v>0</v>
      </c>
      <c r="CL819" s="35">
        <f t="shared" ca="1" si="260"/>
        <v>0</v>
      </c>
      <c r="CM819" s="35">
        <f t="shared" ca="1" si="260"/>
        <v>0</v>
      </c>
      <c r="CN819" s="35">
        <f t="shared" ca="1" si="260"/>
        <v>0</v>
      </c>
      <c r="CO819" s="35">
        <f t="shared" ca="1" si="260"/>
        <v>0</v>
      </c>
      <c r="CP819" s="35">
        <f t="shared" ca="1" si="260"/>
        <v>0</v>
      </c>
      <c r="CQ819" s="35">
        <f t="shared" ca="1" si="259"/>
        <v>0</v>
      </c>
      <c r="CR819" s="35">
        <f t="shared" ca="1" si="259"/>
        <v>0</v>
      </c>
      <c r="CS819" s="35">
        <f t="shared" ca="1" si="259"/>
        <v>0</v>
      </c>
      <c r="CT819" s="35">
        <f t="shared" ca="1" si="259"/>
        <v>0</v>
      </c>
      <c r="CU819" s="35">
        <f t="shared" ca="1" si="259"/>
        <v>0</v>
      </c>
      <c r="CV819" s="35">
        <f t="shared" ca="1" si="259"/>
        <v>0</v>
      </c>
      <c r="CW819" s="38">
        <f t="shared" ca="1" si="259"/>
        <v>0</v>
      </c>
      <c r="CX819" s="38">
        <f t="shared" ca="1" si="259"/>
        <v>0</v>
      </c>
      <c r="CY819" s="38">
        <f t="shared" ca="1" si="259"/>
        <v>0</v>
      </c>
      <c r="CZ819" s="39">
        <f t="shared" ca="1" si="259"/>
        <v>0</v>
      </c>
      <c r="DA819" s="35"/>
    </row>
    <row r="820" spans="4:105" x14ac:dyDescent="0.3">
      <c r="D820" s="19"/>
      <c r="E820" s="19"/>
      <c r="F820" s="21"/>
      <c r="G820" s="21"/>
      <c r="H820" s="21"/>
      <c r="I820" s="19"/>
      <c r="J820" s="19"/>
      <c r="K820" s="21"/>
      <c r="L820" s="21"/>
      <c r="M820" s="22"/>
      <c r="N820" s="22"/>
      <c r="O820" s="19"/>
      <c r="P820" s="21"/>
      <c r="Q820" s="62" t="str">
        <f>'Cutting Rules'!AD820</f>
        <v>0------------</v>
      </c>
      <c r="R820" s="23"/>
      <c r="S820" s="24"/>
      <c r="T820" s="78" t="s">
        <v>547</v>
      </c>
      <c r="U820" s="19"/>
      <c r="V820" s="25"/>
      <c r="W820" s="26"/>
      <c r="X820" s="27"/>
      <c r="Y820" s="47"/>
      <c r="Z820" s="121" t="str">
        <f>IFERROR(VLOOKUP(E820,[1]route!$E$3:$BL$10005,59,0),"")&amp;IFERROR(VLOOKUP(E820,[1]route!$E$3:$BL$10005,60,0),"")</f>
        <v/>
      </c>
      <c r="AA820" s="28">
        <f t="shared" si="254"/>
        <v>0</v>
      </c>
      <c r="AB820" s="77">
        <f t="shared" si="255"/>
        <v>0</v>
      </c>
      <c r="AC820" s="4">
        <f t="shared" si="253"/>
        <v>1</v>
      </c>
      <c r="AD820" s="29">
        <v>0</v>
      </c>
      <c r="AE820" s="30">
        <f ca="1">SUMIF([1]route!$E$3:$E$10005,E820,[1]!Table1[1])</f>
        <v>0</v>
      </c>
      <c r="AF820" s="30">
        <f ca="1">SUMIF([1]route!$E$3:$E$10005,E820,[1]!Table1[2])</f>
        <v>0</v>
      </c>
      <c r="AG820" s="30">
        <f ca="1">SUMIF([1]route!$E$3:$E$10005,E820,[1]!Table1[3])</f>
        <v>0</v>
      </c>
      <c r="AH820" s="30">
        <f ca="1">SUMIF([1]route!$E$3:$E$10005,E820,[1]!Table1[4])</f>
        <v>0</v>
      </c>
      <c r="AI820" s="30">
        <f ca="1">SUMIF([1]route!$E$3:$E$10005,E820,[1]!Table1[5])</f>
        <v>0</v>
      </c>
      <c r="AJ820" s="30">
        <f ca="1">SUMIF([1]route!$E$3:$E$10005,E820,[1]!Table1[6])</f>
        <v>0</v>
      </c>
      <c r="AK820" s="30">
        <f ca="1">SUMIF([1]route!$E$3:$E$10005,E820,[1]!Table1[7])</f>
        <v>0</v>
      </c>
      <c r="AL820" s="30">
        <f ca="1">SUMIF([1]route!$E$3:$E$10005,E820,[1]!Table1[8])</f>
        <v>0</v>
      </c>
      <c r="AM820" s="30">
        <f ca="1">SUMIF([1]route!$E$3:$E$10005,E820,[1]!Table1[9])</f>
        <v>0</v>
      </c>
      <c r="AN820" s="30">
        <f ca="1">SUMIF([1]route!$E$3:$E$10005,E820,[1]!Table1[10])</f>
        <v>0</v>
      </c>
      <c r="AO820" s="30">
        <f ca="1">SUMIF([1]route!$E$3:$E$10005,E820,[1]!Table1[11])</f>
        <v>0</v>
      </c>
      <c r="AP820" s="30">
        <f ca="1">SUMIF([1]route!$E$3:$E$10005,E820,[1]!Table1[12])</f>
        <v>0</v>
      </c>
      <c r="AQ820" s="30">
        <f ca="1">SUMIF([1]route!$E$3:$E$10005,E820,[1]!Table1[13])</f>
        <v>0</v>
      </c>
      <c r="AR820" s="30">
        <f ca="1">SUMIF([1]route!$E$3:$E$10005,E820,[1]!Table1[14])</f>
        <v>0</v>
      </c>
      <c r="AS820" s="30">
        <f ca="1">SUMIF([1]route!$E$3:$E$10005,E820,[1]!Table1[15])</f>
        <v>0</v>
      </c>
      <c r="AT820" s="30">
        <f ca="1">SUMIF([1]route!$E$3:$E$10005,E820,[1]!Table1[16])</f>
        <v>0</v>
      </c>
      <c r="AU820" s="30">
        <f ca="1">SUMIF([1]route!$E$3:$E$10005,E820,[1]!Table1[17])</f>
        <v>0</v>
      </c>
      <c r="AV820" s="30">
        <f ca="1">SUMIF([1]route!$E$3:$E$10005,E820,[1]!Table1[18])</f>
        <v>0</v>
      </c>
      <c r="AW820" s="30">
        <f ca="1">SUMIF([1]route!$E$3:$E$10005,E820,[1]!Table1[19])</f>
        <v>0</v>
      </c>
      <c r="AX820" s="30">
        <f ca="1">SUMIF([1]route!$E$3:$E$10005,E820,[1]!Table1[20])</f>
        <v>0</v>
      </c>
      <c r="AY820" s="30">
        <f ca="1">SUMIF([1]route!$E$3:$E$10005,E820,[1]!Table1[21])</f>
        <v>0</v>
      </c>
      <c r="AZ820" s="30">
        <f ca="1">SUMIF([1]route!$E$3:$E$10005,E820,[1]!Table1[22])</f>
        <v>0</v>
      </c>
      <c r="BA820" s="30">
        <f ca="1">SUMIF([1]route!$E$3:$E$10005,E820,[1]!Table1[23])</f>
        <v>0</v>
      </c>
      <c r="BB820" s="30">
        <f ca="1">SUMIF([1]route!$E$3:$E$10005,E820,[1]!Table1[24])</f>
        <v>0</v>
      </c>
      <c r="BC820" s="30">
        <f ca="1">SUMIF([1]route!$E$3:$E$10005,E820,[1]!Table1[25])</f>
        <v>0</v>
      </c>
      <c r="BD820" s="30">
        <f ca="1">SUMIF([1]route!$E$3:$E$10005,E820,[1]!Table1[26])</f>
        <v>0</v>
      </c>
      <c r="BE820" s="30">
        <f ca="1">SUMIF([1]route!$E$3:$E$10005,E820,[1]!Table1[27])</f>
        <v>0</v>
      </c>
      <c r="BF820" s="30">
        <f ca="1">SUMIF([1]route!$E$3:$E$10005,E820,[1]!Table1[28])</f>
        <v>0</v>
      </c>
      <c r="BG820" s="30">
        <f ca="1">SUMIF([1]route!$E$3:$E$10005,E820,[1]!Table1[29])</f>
        <v>0</v>
      </c>
      <c r="BH820" s="30">
        <f ca="1">SUMIF([1]route!$E$3:$E$10005,E820,[1]!Table1[30])</f>
        <v>0</v>
      </c>
      <c r="BI820" s="30">
        <f ca="1">SUMIF([1]route!$E$3:$E$10005,E820,[1]!Table1[31])</f>
        <v>0</v>
      </c>
      <c r="BJ820" s="30">
        <f ca="1">SUMIF([1]route!$E$3:$E$10005,E820,[1]!Table1[Remain PO])</f>
        <v>0</v>
      </c>
      <c r="BK820" s="31">
        <f ca="1">SUMIF([1]route!$E$3:$E$10005,E820,[1]!Table1[N+1])</f>
        <v>0</v>
      </c>
      <c r="BL820" s="31">
        <f ca="1">SUMIF([1]route!$E$3:$E$10005,E820,[1]!Table1[N+2])</f>
        <v>0</v>
      </c>
      <c r="BM820" s="31">
        <f ca="1">SUMIF([1]route!$E$3:$E$10005,E820,[1]!Table1[N+3])</f>
        <v>0</v>
      </c>
      <c r="BN820" s="32">
        <f ca="1">SUMIF([1]route!$E$3:$E$10005,E820,[1]!Table1[N+4])</f>
        <v>0</v>
      </c>
      <c r="BP820" s="37">
        <f t="shared" si="256"/>
        <v>0</v>
      </c>
      <c r="BQ820" s="35">
        <f t="shared" ca="1" si="262"/>
        <v>0</v>
      </c>
      <c r="BR820" s="35">
        <f t="shared" ca="1" si="262"/>
        <v>0</v>
      </c>
      <c r="BS820" s="35">
        <f t="shared" ca="1" si="262"/>
        <v>0</v>
      </c>
      <c r="BT820" s="35">
        <f t="shared" ca="1" si="262"/>
        <v>0</v>
      </c>
      <c r="BU820" s="35">
        <f t="shared" ca="1" si="262"/>
        <v>0</v>
      </c>
      <c r="BV820" s="35">
        <f t="shared" ca="1" si="262"/>
        <v>0</v>
      </c>
      <c r="BW820" s="35">
        <f t="shared" ca="1" si="262"/>
        <v>0</v>
      </c>
      <c r="BX820" s="35">
        <f t="shared" ca="1" si="262"/>
        <v>0</v>
      </c>
      <c r="BY820" s="35">
        <f t="shared" ca="1" si="262"/>
        <v>0</v>
      </c>
      <c r="BZ820" s="35">
        <f t="shared" ca="1" si="262"/>
        <v>0</v>
      </c>
      <c r="CA820" s="35">
        <f t="shared" ca="1" si="262"/>
        <v>0</v>
      </c>
      <c r="CB820" s="35">
        <f t="shared" ca="1" si="261"/>
        <v>0</v>
      </c>
      <c r="CC820" s="35">
        <f t="shared" ca="1" si="261"/>
        <v>0</v>
      </c>
      <c r="CD820" s="35">
        <f t="shared" ca="1" si="261"/>
        <v>0</v>
      </c>
      <c r="CE820" s="35">
        <f t="shared" ca="1" si="261"/>
        <v>0</v>
      </c>
      <c r="CF820" s="35">
        <f t="shared" ca="1" si="261"/>
        <v>0</v>
      </c>
      <c r="CG820" s="35">
        <f t="shared" ca="1" si="260"/>
        <v>0</v>
      </c>
      <c r="CH820" s="35">
        <f t="shared" ca="1" si="260"/>
        <v>0</v>
      </c>
      <c r="CI820" s="35">
        <f t="shared" ca="1" si="260"/>
        <v>0</v>
      </c>
      <c r="CJ820" s="35">
        <f t="shared" ca="1" si="260"/>
        <v>0</v>
      </c>
      <c r="CK820" s="35">
        <f t="shared" ca="1" si="260"/>
        <v>0</v>
      </c>
      <c r="CL820" s="35">
        <f t="shared" ca="1" si="260"/>
        <v>0</v>
      </c>
      <c r="CM820" s="35">
        <f t="shared" ca="1" si="260"/>
        <v>0</v>
      </c>
      <c r="CN820" s="35">
        <f t="shared" ca="1" si="260"/>
        <v>0</v>
      </c>
      <c r="CO820" s="35">
        <f t="shared" ca="1" si="260"/>
        <v>0</v>
      </c>
      <c r="CP820" s="35">
        <f t="shared" ca="1" si="260"/>
        <v>0</v>
      </c>
      <c r="CQ820" s="35">
        <f t="shared" ca="1" si="259"/>
        <v>0</v>
      </c>
      <c r="CR820" s="35">
        <f t="shared" ca="1" si="259"/>
        <v>0</v>
      </c>
      <c r="CS820" s="35">
        <f t="shared" ca="1" si="259"/>
        <v>0</v>
      </c>
      <c r="CT820" s="35">
        <f t="shared" ca="1" si="259"/>
        <v>0</v>
      </c>
      <c r="CU820" s="35">
        <f t="shared" ca="1" si="259"/>
        <v>0</v>
      </c>
      <c r="CV820" s="35">
        <f t="shared" ca="1" si="259"/>
        <v>0</v>
      </c>
      <c r="CW820" s="38">
        <f t="shared" ca="1" si="259"/>
        <v>0</v>
      </c>
      <c r="CX820" s="38">
        <f t="shared" ca="1" si="259"/>
        <v>0</v>
      </c>
      <c r="CY820" s="38">
        <f t="shared" ca="1" si="259"/>
        <v>0</v>
      </c>
      <c r="CZ820" s="39">
        <f t="shared" ca="1" si="259"/>
        <v>0</v>
      </c>
      <c r="DA820" s="35"/>
    </row>
    <row r="821" spans="4:105" x14ac:dyDescent="0.3">
      <c r="D821" s="19"/>
      <c r="E821" s="19"/>
      <c r="F821" s="21"/>
      <c r="G821" s="21"/>
      <c r="H821" s="21"/>
      <c r="I821" s="19"/>
      <c r="J821" s="19"/>
      <c r="K821" s="21"/>
      <c r="L821" s="21"/>
      <c r="M821" s="22"/>
      <c r="N821" s="22"/>
      <c r="O821" s="19"/>
      <c r="P821" s="21"/>
      <c r="Q821" s="62" t="str">
        <f>'Cutting Rules'!AD821</f>
        <v>0------------</v>
      </c>
      <c r="R821" s="23"/>
      <c r="S821" s="24"/>
      <c r="T821" s="78" t="s">
        <v>547</v>
      </c>
      <c r="U821" s="19"/>
      <c r="V821" s="25"/>
      <c r="W821" s="26"/>
      <c r="X821" s="27"/>
      <c r="Y821" s="47"/>
      <c r="Z821" s="121" t="str">
        <f>IFERROR(VLOOKUP(E821,[1]route!$E$3:$BL$10005,59,0),"")&amp;IFERROR(VLOOKUP(E821,[1]route!$E$3:$BL$10005,60,0),"")</f>
        <v/>
      </c>
      <c r="AA821" s="28">
        <f t="shared" si="254"/>
        <v>0</v>
      </c>
      <c r="AB821" s="77">
        <f t="shared" si="255"/>
        <v>0</v>
      </c>
      <c r="AC821" s="4">
        <f t="shared" si="253"/>
        <v>1</v>
      </c>
      <c r="AD821" s="29">
        <v>0</v>
      </c>
      <c r="AE821" s="30">
        <f ca="1">SUMIF([1]route!$E$3:$E$10005,E821,[1]!Table1[1])</f>
        <v>0</v>
      </c>
      <c r="AF821" s="30">
        <f ca="1">SUMIF([1]route!$E$3:$E$10005,E821,[1]!Table1[2])</f>
        <v>0</v>
      </c>
      <c r="AG821" s="30">
        <f ca="1">SUMIF([1]route!$E$3:$E$10005,E821,[1]!Table1[3])</f>
        <v>0</v>
      </c>
      <c r="AH821" s="30">
        <f ca="1">SUMIF([1]route!$E$3:$E$10005,E821,[1]!Table1[4])</f>
        <v>0</v>
      </c>
      <c r="AI821" s="30">
        <f ca="1">SUMIF([1]route!$E$3:$E$10005,E821,[1]!Table1[5])</f>
        <v>0</v>
      </c>
      <c r="AJ821" s="30">
        <f ca="1">SUMIF([1]route!$E$3:$E$10005,E821,[1]!Table1[6])</f>
        <v>0</v>
      </c>
      <c r="AK821" s="30">
        <f ca="1">SUMIF([1]route!$E$3:$E$10005,E821,[1]!Table1[7])</f>
        <v>0</v>
      </c>
      <c r="AL821" s="30">
        <f ca="1">SUMIF([1]route!$E$3:$E$10005,E821,[1]!Table1[8])</f>
        <v>0</v>
      </c>
      <c r="AM821" s="30">
        <f ca="1">SUMIF([1]route!$E$3:$E$10005,E821,[1]!Table1[9])</f>
        <v>0</v>
      </c>
      <c r="AN821" s="30">
        <f ca="1">SUMIF([1]route!$E$3:$E$10005,E821,[1]!Table1[10])</f>
        <v>0</v>
      </c>
      <c r="AO821" s="30">
        <f ca="1">SUMIF([1]route!$E$3:$E$10005,E821,[1]!Table1[11])</f>
        <v>0</v>
      </c>
      <c r="AP821" s="30">
        <f ca="1">SUMIF([1]route!$E$3:$E$10005,E821,[1]!Table1[12])</f>
        <v>0</v>
      </c>
      <c r="AQ821" s="30">
        <f ca="1">SUMIF([1]route!$E$3:$E$10005,E821,[1]!Table1[13])</f>
        <v>0</v>
      </c>
      <c r="AR821" s="30">
        <f ca="1">SUMIF([1]route!$E$3:$E$10005,E821,[1]!Table1[14])</f>
        <v>0</v>
      </c>
      <c r="AS821" s="30">
        <f ca="1">SUMIF([1]route!$E$3:$E$10005,E821,[1]!Table1[15])</f>
        <v>0</v>
      </c>
      <c r="AT821" s="30">
        <f ca="1">SUMIF([1]route!$E$3:$E$10005,E821,[1]!Table1[16])</f>
        <v>0</v>
      </c>
      <c r="AU821" s="30">
        <f ca="1">SUMIF([1]route!$E$3:$E$10005,E821,[1]!Table1[17])</f>
        <v>0</v>
      </c>
      <c r="AV821" s="30">
        <f ca="1">SUMIF([1]route!$E$3:$E$10005,E821,[1]!Table1[18])</f>
        <v>0</v>
      </c>
      <c r="AW821" s="30">
        <f ca="1">SUMIF([1]route!$E$3:$E$10005,E821,[1]!Table1[19])</f>
        <v>0</v>
      </c>
      <c r="AX821" s="30">
        <f ca="1">SUMIF([1]route!$E$3:$E$10005,E821,[1]!Table1[20])</f>
        <v>0</v>
      </c>
      <c r="AY821" s="30">
        <f ca="1">SUMIF([1]route!$E$3:$E$10005,E821,[1]!Table1[21])</f>
        <v>0</v>
      </c>
      <c r="AZ821" s="30">
        <f ca="1">SUMIF([1]route!$E$3:$E$10005,E821,[1]!Table1[22])</f>
        <v>0</v>
      </c>
      <c r="BA821" s="30">
        <f ca="1">SUMIF([1]route!$E$3:$E$10005,E821,[1]!Table1[23])</f>
        <v>0</v>
      </c>
      <c r="BB821" s="30">
        <f ca="1">SUMIF([1]route!$E$3:$E$10005,E821,[1]!Table1[24])</f>
        <v>0</v>
      </c>
      <c r="BC821" s="30">
        <f ca="1">SUMIF([1]route!$E$3:$E$10005,E821,[1]!Table1[25])</f>
        <v>0</v>
      </c>
      <c r="BD821" s="30">
        <f ca="1">SUMIF([1]route!$E$3:$E$10005,E821,[1]!Table1[26])</f>
        <v>0</v>
      </c>
      <c r="BE821" s="30">
        <f ca="1">SUMIF([1]route!$E$3:$E$10005,E821,[1]!Table1[27])</f>
        <v>0</v>
      </c>
      <c r="BF821" s="30">
        <f ca="1">SUMIF([1]route!$E$3:$E$10005,E821,[1]!Table1[28])</f>
        <v>0</v>
      </c>
      <c r="BG821" s="30">
        <f ca="1">SUMIF([1]route!$E$3:$E$10005,E821,[1]!Table1[29])</f>
        <v>0</v>
      </c>
      <c r="BH821" s="30">
        <f ca="1">SUMIF([1]route!$E$3:$E$10005,E821,[1]!Table1[30])</f>
        <v>0</v>
      </c>
      <c r="BI821" s="30">
        <f ca="1">SUMIF([1]route!$E$3:$E$10005,E821,[1]!Table1[31])</f>
        <v>0</v>
      </c>
      <c r="BJ821" s="30">
        <f ca="1">SUMIF([1]route!$E$3:$E$10005,E821,[1]!Table1[Remain PO])</f>
        <v>0</v>
      </c>
      <c r="BK821" s="31">
        <f ca="1">SUMIF([1]route!$E$3:$E$10005,E821,[1]!Table1[N+1])</f>
        <v>0</v>
      </c>
      <c r="BL821" s="31">
        <f ca="1">SUMIF([1]route!$E$3:$E$10005,E821,[1]!Table1[N+2])</f>
        <v>0</v>
      </c>
      <c r="BM821" s="31">
        <f ca="1">SUMIF([1]route!$E$3:$E$10005,E821,[1]!Table1[N+3])</f>
        <v>0</v>
      </c>
      <c r="BN821" s="32">
        <f ca="1">SUMIF([1]route!$E$3:$E$10005,E821,[1]!Table1[N+4])</f>
        <v>0</v>
      </c>
      <c r="BP821" s="37">
        <f t="shared" si="256"/>
        <v>0</v>
      </c>
      <c r="BQ821" s="35">
        <f t="shared" ca="1" si="262"/>
        <v>0</v>
      </c>
      <c r="BR821" s="35">
        <f t="shared" ca="1" si="262"/>
        <v>0</v>
      </c>
      <c r="BS821" s="35">
        <f t="shared" ca="1" si="262"/>
        <v>0</v>
      </c>
      <c r="BT821" s="35">
        <f t="shared" ca="1" si="262"/>
        <v>0</v>
      </c>
      <c r="BU821" s="35">
        <f t="shared" ca="1" si="262"/>
        <v>0</v>
      </c>
      <c r="BV821" s="35">
        <f t="shared" ca="1" si="262"/>
        <v>0</v>
      </c>
      <c r="BW821" s="35">
        <f t="shared" ca="1" si="262"/>
        <v>0</v>
      </c>
      <c r="BX821" s="35">
        <f t="shared" ca="1" si="262"/>
        <v>0</v>
      </c>
      <c r="BY821" s="35">
        <f t="shared" ca="1" si="262"/>
        <v>0</v>
      </c>
      <c r="BZ821" s="35">
        <f t="shared" ca="1" si="262"/>
        <v>0</v>
      </c>
      <c r="CA821" s="35">
        <f t="shared" ca="1" si="262"/>
        <v>0</v>
      </c>
      <c r="CB821" s="35">
        <f t="shared" ca="1" si="261"/>
        <v>0</v>
      </c>
      <c r="CC821" s="35">
        <f t="shared" ca="1" si="261"/>
        <v>0</v>
      </c>
      <c r="CD821" s="35">
        <f t="shared" ca="1" si="261"/>
        <v>0</v>
      </c>
      <c r="CE821" s="35">
        <f t="shared" ca="1" si="261"/>
        <v>0</v>
      </c>
      <c r="CF821" s="35">
        <f t="shared" ca="1" si="261"/>
        <v>0</v>
      </c>
      <c r="CG821" s="35">
        <f t="shared" ca="1" si="260"/>
        <v>0</v>
      </c>
      <c r="CH821" s="35">
        <f t="shared" ca="1" si="260"/>
        <v>0</v>
      </c>
      <c r="CI821" s="35">
        <f t="shared" ca="1" si="260"/>
        <v>0</v>
      </c>
      <c r="CJ821" s="35">
        <f t="shared" ca="1" si="260"/>
        <v>0</v>
      </c>
      <c r="CK821" s="35">
        <f t="shared" ca="1" si="260"/>
        <v>0</v>
      </c>
      <c r="CL821" s="35">
        <f t="shared" ca="1" si="260"/>
        <v>0</v>
      </c>
      <c r="CM821" s="35">
        <f t="shared" ca="1" si="260"/>
        <v>0</v>
      </c>
      <c r="CN821" s="35">
        <f t="shared" ca="1" si="260"/>
        <v>0</v>
      </c>
      <c r="CO821" s="35">
        <f t="shared" ca="1" si="260"/>
        <v>0</v>
      </c>
      <c r="CP821" s="35">
        <f t="shared" ca="1" si="260"/>
        <v>0</v>
      </c>
      <c r="CQ821" s="35">
        <f t="shared" ca="1" si="259"/>
        <v>0</v>
      </c>
      <c r="CR821" s="35">
        <f t="shared" ca="1" si="259"/>
        <v>0</v>
      </c>
      <c r="CS821" s="35">
        <f t="shared" ca="1" si="259"/>
        <v>0</v>
      </c>
      <c r="CT821" s="35">
        <f t="shared" ca="1" si="259"/>
        <v>0</v>
      </c>
      <c r="CU821" s="35">
        <f t="shared" ca="1" si="259"/>
        <v>0</v>
      </c>
      <c r="CV821" s="35">
        <f t="shared" ca="1" si="259"/>
        <v>0</v>
      </c>
      <c r="CW821" s="38">
        <f t="shared" ca="1" si="259"/>
        <v>0</v>
      </c>
      <c r="CX821" s="38">
        <f t="shared" ca="1" si="259"/>
        <v>0</v>
      </c>
      <c r="CY821" s="38">
        <f t="shared" ca="1" si="259"/>
        <v>0</v>
      </c>
      <c r="CZ821" s="39">
        <f t="shared" ca="1" si="259"/>
        <v>0</v>
      </c>
      <c r="DA821" s="35"/>
    </row>
    <row r="822" spans="4:105" x14ac:dyDescent="0.3">
      <c r="D822" s="19"/>
      <c r="E822" s="19"/>
      <c r="F822" s="21"/>
      <c r="G822" s="21"/>
      <c r="H822" s="21"/>
      <c r="I822" s="19"/>
      <c r="J822" s="19"/>
      <c r="K822" s="21"/>
      <c r="L822" s="21"/>
      <c r="M822" s="22"/>
      <c r="N822" s="22"/>
      <c r="O822" s="19"/>
      <c r="P822" s="21"/>
      <c r="Q822" s="62" t="str">
        <f>'Cutting Rules'!AD822</f>
        <v>0------------</v>
      </c>
      <c r="R822" s="23"/>
      <c r="S822" s="24"/>
      <c r="T822" s="78" t="s">
        <v>547</v>
      </c>
      <c r="U822" s="19"/>
      <c r="V822" s="25"/>
      <c r="W822" s="26"/>
      <c r="X822" s="27"/>
      <c r="Y822" s="47"/>
      <c r="Z822" s="121" t="str">
        <f>IFERROR(VLOOKUP(E822,[1]route!$E$3:$BL$10005,59,0),"")&amp;IFERROR(VLOOKUP(E822,[1]route!$E$3:$BL$10005,60,0),"")</f>
        <v/>
      </c>
      <c r="AA822" s="28">
        <f t="shared" si="254"/>
        <v>0</v>
      </c>
      <c r="AB822" s="77">
        <f t="shared" si="255"/>
        <v>0</v>
      </c>
      <c r="AC822" s="4">
        <f t="shared" si="253"/>
        <v>1</v>
      </c>
      <c r="AD822" s="29">
        <v>0</v>
      </c>
      <c r="AE822" s="30">
        <f ca="1">SUMIF([1]route!$E$3:$E$10005,E822,[1]!Table1[1])</f>
        <v>0</v>
      </c>
      <c r="AF822" s="30">
        <f ca="1">SUMIF([1]route!$E$3:$E$10005,E822,[1]!Table1[2])</f>
        <v>0</v>
      </c>
      <c r="AG822" s="30">
        <f ca="1">SUMIF([1]route!$E$3:$E$10005,E822,[1]!Table1[3])</f>
        <v>0</v>
      </c>
      <c r="AH822" s="30">
        <f ca="1">SUMIF([1]route!$E$3:$E$10005,E822,[1]!Table1[4])</f>
        <v>0</v>
      </c>
      <c r="AI822" s="30">
        <f ca="1">SUMIF([1]route!$E$3:$E$10005,E822,[1]!Table1[5])</f>
        <v>0</v>
      </c>
      <c r="AJ822" s="30">
        <f ca="1">SUMIF([1]route!$E$3:$E$10005,E822,[1]!Table1[6])</f>
        <v>0</v>
      </c>
      <c r="AK822" s="30">
        <f ca="1">SUMIF([1]route!$E$3:$E$10005,E822,[1]!Table1[7])</f>
        <v>0</v>
      </c>
      <c r="AL822" s="30">
        <f ca="1">SUMIF([1]route!$E$3:$E$10005,E822,[1]!Table1[8])</f>
        <v>0</v>
      </c>
      <c r="AM822" s="30">
        <f ca="1">SUMIF([1]route!$E$3:$E$10005,E822,[1]!Table1[9])</f>
        <v>0</v>
      </c>
      <c r="AN822" s="30">
        <f ca="1">SUMIF([1]route!$E$3:$E$10005,E822,[1]!Table1[10])</f>
        <v>0</v>
      </c>
      <c r="AO822" s="30">
        <f ca="1">SUMIF([1]route!$E$3:$E$10005,E822,[1]!Table1[11])</f>
        <v>0</v>
      </c>
      <c r="AP822" s="30">
        <f ca="1">SUMIF([1]route!$E$3:$E$10005,E822,[1]!Table1[12])</f>
        <v>0</v>
      </c>
      <c r="AQ822" s="30">
        <f ca="1">SUMIF([1]route!$E$3:$E$10005,E822,[1]!Table1[13])</f>
        <v>0</v>
      </c>
      <c r="AR822" s="30">
        <f ca="1">SUMIF([1]route!$E$3:$E$10005,E822,[1]!Table1[14])</f>
        <v>0</v>
      </c>
      <c r="AS822" s="30">
        <f ca="1">SUMIF([1]route!$E$3:$E$10005,E822,[1]!Table1[15])</f>
        <v>0</v>
      </c>
      <c r="AT822" s="30">
        <f ca="1">SUMIF([1]route!$E$3:$E$10005,E822,[1]!Table1[16])</f>
        <v>0</v>
      </c>
      <c r="AU822" s="30">
        <f ca="1">SUMIF([1]route!$E$3:$E$10005,E822,[1]!Table1[17])</f>
        <v>0</v>
      </c>
      <c r="AV822" s="30">
        <f ca="1">SUMIF([1]route!$E$3:$E$10005,E822,[1]!Table1[18])</f>
        <v>0</v>
      </c>
      <c r="AW822" s="30">
        <f ca="1">SUMIF([1]route!$E$3:$E$10005,E822,[1]!Table1[19])</f>
        <v>0</v>
      </c>
      <c r="AX822" s="30">
        <f ca="1">SUMIF([1]route!$E$3:$E$10005,E822,[1]!Table1[20])</f>
        <v>0</v>
      </c>
      <c r="AY822" s="30">
        <f ca="1">SUMIF([1]route!$E$3:$E$10005,E822,[1]!Table1[21])</f>
        <v>0</v>
      </c>
      <c r="AZ822" s="30">
        <f ca="1">SUMIF([1]route!$E$3:$E$10005,E822,[1]!Table1[22])</f>
        <v>0</v>
      </c>
      <c r="BA822" s="30">
        <f ca="1">SUMIF([1]route!$E$3:$E$10005,E822,[1]!Table1[23])</f>
        <v>0</v>
      </c>
      <c r="BB822" s="30">
        <f ca="1">SUMIF([1]route!$E$3:$E$10005,E822,[1]!Table1[24])</f>
        <v>0</v>
      </c>
      <c r="BC822" s="30">
        <f ca="1">SUMIF([1]route!$E$3:$E$10005,E822,[1]!Table1[25])</f>
        <v>0</v>
      </c>
      <c r="BD822" s="30">
        <f ca="1">SUMIF([1]route!$E$3:$E$10005,E822,[1]!Table1[26])</f>
        <v>0</v>
      </c>
      <c r="BE822" s="30">
        <f ca="1">SUMIF([1]route!$E$3:$E$10005,E822,[1]!Table1[27])</f>
        <v>0</v>
      </c>
      <c r="BF822" s="30">
        <f ca="1">SUMIF([1]route!$E$3:$E$10005,E822,[1]!Table1[28])</f>
        <v>0</v>
      </c>
      <c r="BG822" s="30">
        <f ca="1">SUMIF([1]route!$E$3:$E$10005,E822,[1]!Table1[29])</f>
        <v>0</v>
      </c>
      <c r="BH822" s="30">
        <f ca="1">SUMIF([1]route!$E$3:$E$10005,E822,[1]!Table1[30])</f>
        <v>0</v>
      </c>
      <c r="BI822" s="30">
        <f ca="1">SUMIF([1]route!$E$3:$E$10005,E822,[1]!Table1[31])</f>
        <v>0</v>
      </c>
      <c r="BJ822" s="30">
        <f ca="1">SUMIF([1]route!$E$3:$E$10005,E822,[1]!Table1[Remain PO])</f>
        <v>0</v>
      </c>
      <c r="BK822" s="31">
        <f ca="1">SUMIF([1]route!$E$3:$E$10005,E822,[1]!Table1[N+1])</f>
        <v>0</v>
      </c>
      <c r="BL822" s="31">
        <f ca="1">SUMIF([1]route!$E$3:$E$10005,E822,[1]!Table1[N+2])</f>
        <v>0</v>
      </c>
      <c r="BM822" s="31">
        <f ca="1">SUMIF([1]route!$E$3:$E$10005,E822,[1]!Table1[N+3])</f>
        <v>0</v>
      </c>
      <c r="BN822" s="32">
        <f ca="1">SUMIF([1]route!$E$3:$E$10005,E822,[1]!Table1[N+4])</f>
        <v>0</v>
      </c>
      <c r="BP822" s="37">
        <f t="shared" si="256"/>
        <v>0</v>
      </c>
      <c r="BQ822" s="35">
        <f t="shared" ca="1" si="262"/>
        <v>0</v>
      </c>
      <c r="BR822" s="35">
        <f t="shared" ca="1" si="262"/>
        <v>0</v>
      </c>
      <c r="BS822" s="35">
        <f t="shared" ca="1" si="262"/>
        <v>0</v>
      </c>
      <c r="BT822" s="35">
        <f t="shared" ca="1" si="262"/>
        <v>0</v>
      </c>
      <c r="BU822" s="35">
        <f t="shared" ca="1" si="262"/>
        <v>0</v>
      </c>
      <c r="BV822" s="35">
        <f t="shared" ca="1" si="262"/>
        <v>0</v>
      </c>
      <c r="BW822" s="35">
        <f t="shared" ca="1" si="262"/>
        <v>0</v>
      </c>
      <c r="BX822" s="35">
        <f t="shared" ca="1" si="262"/>
        <v>0</v>
      </c>
      <c r="BY822" s="35">
        <f t="shared" ca="1" si="262"/>
        <v>0</v>
      </c>
      <c r="BZ822" s="35">
        <f t="shared" ca="1" si="262"/>
        <v>0</v>
      </c>
      <c r="CA822" s="35">
        <f t="shared" ca="1" si="262"/>
        <v>0</v>
      </c>
      <c r="CB822" s="35">
        <f t="shared" ca="1" si="261"/>
        <v>0</v>
      </c>
      <c r="CC822" s="35">
        <f t="shared" ca="1" si="261"/>
        <v>0</v>
      </c>
      <c r="CD822" s="35">
        <f t="shared" ca="1" si="261"/>
        <v>0</v>
      </c>
      <c r="CE822" s="35">
        <f t="shared" ca="1" si="261"/>
        <v>0</v>
      </c>
      <c r="CF822" s="35">
        <f t="shared" ca="1" si="261"/>
        <v>0</v>
      </c>
      <c r="CG822" s="35">
        <f t="shared" ca="1" si="260"/>
        <v>0</v>
      </c>
      <c r="CH822" s="35">
        <f t="shared" ca="1" si="260"/>
        <v>0</v>
      </c>
      <c r="CI822" s="35">
        <f t="shared" ca="1" si="260"/>
        <v>0</v>
      </c>
      <c r="CJ822" s="35">
        <f t="shared" ca="1" si="260"/>
        <v>0</v>
      </c>
      <c r="CK822" s="35">
        <f t="shared" ca="1" si="260"/>
        <v>0</v>
      </c>
      <c r="CL822" s="35">
        <f t="shared" ca="1" si="260"/>
        <v>0</v>
      </c>
      <c r="CM822" s="35">
        <f t="shared" ca="1" si="260"/>
        <v>0</v>
      </c>
      <c r="CN822" s="35">
        <f t="shared" ca="1" si="260"/>
        <v>0</v>
      </c>
      <c r="CO822" s="35">
        <f t="shared" ca="1" si="260"/>
        <v>0</v>
      </c>
      <c r="CP822" s="35">
        <f t="shared" ca="1" si="260"/>
        <v>0</v>
      </c>
      <c r="CQ822" s="35">
        <f t="shared" ca="1" si="259"/>
        <v>0</v>
      </c>
      <c r="CR822" s="35">
        <f t="shared" ca="1" si="259"/>
        <v>0</v>
      </c>
      <c r="CS822" s="35">
        <f t="shared" ca="1" si="259"/>
        <v>0</v>
      </c>
      <c r="CT822" s="35">
        <f t="shared" ca="1" si="259"/>
        <v>0</v>
      </c>
      <c r="CU822" s="35">
        <f t="shared" ca="1" si="259"/>
        <v>0</v>
      </c>
      <c r="CV822" s="35">
        <f t="shared" ca="1" si="259"/>
        <v>0</v>
      </c>
      <c r="CW822" s="38">
        <f t="shared" ca="1" si="259"/>
        <v>0</v>
      </c>
      <c r="CX822" s="38">
        <f t="shared" ca="1" si="259"/>
        <v>0</v>
      </c>
      <c r="CY822" s="38">
        <f t="shared" ca="1" si="259"/>
        <v>0</v>
      </c>
      <c r="CZ822" s="39">
        <f t="shared" ca="1" si="259"/>
        <v>0</v>
      </c>
      <c r="DA822" s="35"/>
    </row>
    <row r="823" spans="4:105" x14ac:dyDescent="0.3">
      <c r="D823" s="19"/>
      <c r="E823" s="19"/>
      <c r="F823" s="21"/>
      <c r="G823" s="21"/>
      <c r="H823" s="21"/>
      <c r="I823" s="19"/>
      <c r="J823" s="19"/>
      <c r="K823" s="21"/>
      <c r="L823" s="21"/>
      <c r="M823" s="22"/>
      <c r="N823" s="22"/>
      <c r="O823" s="19"/>
      <c r="P823" s="21"/>
      <c r="Q823" s="62" t="str">
        <f>'Cutting Rules'!AD823</f>
        <v>0------------</v>
      </c>
      <c r="R823" s="23"/>
      <c r="S823" s="24"/>
      <c r="T823" s="78" t="s">
        <v>547</v>
      </c>
      <c r="U823" s="19"/>
      <c r="V823" s="25"/>
      <c r="W823" s="26"/>
      <c r="X823" s="27"/>
      <c r="Y823" s="47"/>
      <c r="Z823" s="121" t="str">
        <f>IFERROR(VLOOKUP(E823,[1]route!$E$3:$BL$10005,59,0),"")&amp;IFERROR(VLOOKUP(E823,[1]route!$E$3:$BL$10005,60,0),"")</f>
        <v/>
      </c>
      <c r="AA823" s="28">
        <f t="shared" si="254"/>
        <v>0</v>
      </c>
      <c r="AB823" s="77">
        <f t="shared" si="255"/>
        <v>0</v>
      </c>
      <c r="AC823" s="4">
        <f t="shared" si="253"/>
        <v>1</v>
      </c>
      <c r="AD823" s="29">
        <v>0</v>
      </c>
      <c r="AE823" s="30">
        <f ca="1">SUMIF([1]route!$E$3:$E$10005,E823,[1]!Table1[1])</f>
        <v>0</v>
      </c>
      <c r="AF823" s="30">
        <f ca="1">SUMIF([1]route!$E$3:$E$10005,E823,[1]!Table1[2])</f>
        <v>0</v>
      </c>
      <c r="AG823" s="30">
        <f ca="1">SUMIF([1]route!$E$3:$E$10005,E823,[1]!Table1[3])</f>
        <v>0</v>
      </c>
      <c r="AH823" s="30">
        <f ca="1">SUMIF([1]route!$E$3:$E$10005,E823,[1]!Table1[4])</f>
        <v>0</v>
      </c>
      <c r="AI823" s="30">
        <f ca="1">SUMIF([1]route!$E$3:$E$10005,E823,[1]!Table1[5])</f>
        <v>0</v>
      </c>
      <c r="AJ823" s="30">
        <f ca="1">SUMIF([1]route!$E$3:$E$10005,E823,[1]!Table1[6])</f>
        <v>0</v>
      </c>
      <c r="AK823" s="30">
        <f ca="1">SUMIF([1]route!$E$3:$E$10005,E823,[1]!Table1[7])</f>
        <v>0</v>
      </c>
      <c r="AL823" s="30">
        <f ca="1">SUMIF([1]route!$E$3:$E$10005,E823,[1]!Table1[8])</f>
        <v>0</v>
      </c>
      <c r="AM823" s="30">
        <f ca="1">SUMIF([1]route!$E$3:$E$10005,E823,[1]!Table1[9])</f>
        <v>0</v>
      </c>
      <c r="AN823" s="30">
        <f ca="1">SUMIF([1]route!$E$3:$E$10005,E823,[1]!Table1[10])</f>
        <v>0</v>
      </c>
      <c r="AO823" s="30">
        <f ca="1">SUMIF([1]route!$E$3:$E$10005,E823,[1]!Table1[11])</f>
        <v>0</v>
      </c>
      <c r="AP823" s="30">
        <f ca="1">SUMIF([1]route!$E$3:$E$10005,E823,[1]!Table1[12])</f>
        <v>0</v>
      </c>
      <c r="AQ823" s="30">
        <f ca="1">SUMIF([1]route!$E$3:$E$10005,E823,[1]!Table1[13])</f>
        <v>0</v>
      </c>
      <c r="AR823" s="30">
        <f ca="1">SUMIF([1]route!$E$3:$E$10005,E823,[1]!Table1[14])</f>
        <v>0</v>
      </c>
      <c r="AS823" s="30">
        <f ca="1">SUMIF([1]route!$E$3:$E$10005,E823,[1]!Table1[15])</f>
        <v>0</v>
      </c>
      <c r="AT823" s="30">
        <f ca="1">SUMIF([1]route!$E$3:$E$10005,E823,[1]!Table1[16])</f>
        <v>0</v>
      </c>
      <c r="AU823" s="30">
        <f ca="1">SUMIF([1]route!$E$3:$E$10005,E823,[1]!Table1[17])</f>
        <v>0</v>
      </c>
      <c r="AV823" s="30">
        <f ca="1">SUMIF([1]route!$E$3:$E$10005,E823,[1]!Table1[18])</f>
        <v>0</v>
      </c>
      <c r="AW823" s="30">
        <f ca="1">SUMIF([1]route!$E$3:$E$10005,E823,[1]!Table1[19])</f>
        <v>0</v>
      </c>
      <c r="AX823" s="30">
        <f ca="1">SUMIF([1]route!$E$3:$E$10005,E823,[1]!Table1[20])</f>
        <v>0</v>
      </c>
      <c r="AY823" s="30">
        <f ca="1">SUMIF([1]route!$E$3:$E$10005,E823,[1]!Table1[21])</f>
        <v>0</v>
      </c>
      <c r="AZ823" s="30">
        <f ca="1">SUMIF([1]route!$E$3:$E$10005,E823,[1]!Table1[22])</f>
        <v>0</v>
      </c>
      <c r="BA823" s="30">
        <f ca="1">SUMIF([1]route!$E$3:$E$10005,E823,[1]!Table1[23])</f>
        <v>0</v>
      </c>
      <c r="BB823" s="30">
        <f ca="1">SUMIF([1]route!$E$3:$E$10005,E823,[1]!Table1[24])</f>
        <v>0</v>
      </c>
      <c r="BC823" s="30">
        <f ca="1">SUMIF([1]route!$E$3:$E$10005,E823,[1]!Table1[25])</f>
        <v>0</v>
      </c>
      <c r="BD823" s="30">
        <f ca="1">SUMIF([1]route!$E$3:$E$10005,E823,[1]!Table1[26])</f>
        <v>0</v>
      </c>
      <c r="BE823" s="30">
        <f ca="1">SUMIF([1]route!$E$3:$E$10005,E823,[1]!Table1[27])</f>
        <v>0</v>
      </c>
      <c r="BF823" s="30">
        <f ca="1">SUMIF([1]route!$E$3:$E$10005,E823,[1]!Table1[28])</f>
        <v>0</v>
      </c>
      <c r="BG823" s="30">
        <f ca="1">SUMIF([1]route!$E$3:$E$10005,E823,[1]!Table1[29])</f>
        <v>0</v>
      </c>
      <c r="BH823" s="30">
        <f ca="1">SUMIF([1]route!$E$3:$E$10005,E823,[1]!Table1[30])</f>
        <v>0</v>
      </c>
      <c r="BI823" s="30">
        <f ca="1">SUMIF([1]route!$E$3:$E$10005,E823,[1]!Table1[31])</f>
        <v>0</v>
      </c>
      <c r="BJ823" s="30">
        <f ca="1">SUMIF([1]route!$E$3:$E$10005,E823,[1]!Table1[Remain PO])</f>
        <v>0</v>
      </c>
      <c r="BK823" s="31">
        <f ca="1">SUMIF([1]route!$E$3:$E$10005,E823,[1]!Table1[N+1])</f>
        <v>0</v>
      </c>
      <c r="BL823" s="31">
        <f ca="1">SUMIF([1]route!$E$3:$E$10005,E823,[1]!Table1[N+2])</f>
        <v>0</v>
      </c>
      <c r="BM823" s="31">
        <f ca="1">SUMIF([1]route!$E$3:$E$10005,E823,[1]!Table1[N+3])</f>
        <v>0</v>
      </c>
      <c r="BN823" s="32">
        <f ca="1">SUMIF([1]route!$E$3:$E$10005,E823,[1]!Table1[N+4])</f>
        <v>0</v>
      </c>
      <c r="BP823" s="37">
        <f t="shared" si="256"/>
        <v>0</v>
      </c>
      <c r="BQ823" s="35">
        <f t="shared" ca="1" si="262"/>
        <v>0</v>
      </c>
      <c r="BR823" s="35">
        <f t="shared" ca="1" si="262"/>
        <v>0</v>
      </c>
      <c r="BS823" s="35">
        <f t="shared" ca="1" si="262"/>
        <v>0</v>
      </c>
      <c r="BT823" s="35">
        <f t="shared" ca="1" si="262"/>
        <v>0</v>
      </c>
      <c r="BU823" s="35">
        <f t="shared" ca="1" si="262"/>
        <v>0</v>
      </c>
      <c r="BV823" s="35">
        <f t="shared" ca="1" si="262"/>
        <v>0</v>
      </c>
      <c r="BW823" s="35">
        <f t="shared" ca="1" si="262"/>
        <v>0</v>
      </c>
      <c r="BX823" s="35">
        <f t="shared" ca="1" si="262"/>
        <v>0</v>
      </c>
      <c r="BY823" s="35">
        <f t="shared" ca="1" si="262"/>
        <v>0</v>
      </c>
      <c r="BZ823" s="35">
        <f t="shared" ca="1" si="262"/>
        <v>0</v>
      </c>
      <c r="CA823" s="35">
        <f t="shared" ca="1" si="262"/>
        <v>0</v>
      </c>
      <c r="CB823" s="35">
        <f t="shared" ca="1" si="261"/>
        <v>0</v>
      </c>
      <c r="CC823" s="35">
        <f t="shared" ca="1" si="261"/>
        <v>0</v>
      </c>
      <c r="CD823" s="35">
        <f t="shared" ca="1" si="261"/>
        <v>0</v>
      </c>
      <c r="CE823" s="35">
        <f t="shared" ca="1" si="261"/>
        <v>0</v>
      </c>
      <c r="CF823" s="35">
        <f t="shared" ca="1" si="261"/>
        <v>0</v>
      </c>
      <c r="CG823" s="35">
        <f t="shared" ca="1" si="260"/>
        <v>0</v>
      </c>
      <c r="CH823" s="35">
        <f t="shared" ca="1" si="260"/>
        <v>0</v>
      </c>
      <c r="CI823" s="35">
        <f t="shared" ca="1" si="260"/>
        <v>0</v>
      </c>
      <c r="CJ823" s="35">
        <f t="shared" ca="1" si="260"/>
        <v>0</v>
      </c>
      <c r="CK823" s="35">
        <f t="shared" ca="1" si="260"/>
        <v>0</v>
      </c>
      <c r="CL823" s="35">
        <f t="shared" ca="1" si="260"/>
        <v>0</v>
      </c>
      <c r="CM823" s="35">
        <f t="shared" ca="1" si="260"/>
        <v>0</v>
      </c>
      <c r="CN823" s="35">
        <f t="shared" ca="1" si="260"/>
        <v>0</v>
      </c>
      <c r="CO823" s="35">
        <f t="shared" ca="1" si="260"/>
        <v>0</v>
      </c>
      <c r="CP823" s="35">
        <f t="shared" ca="1" si="260"/>
        <v>0</v>
      </c>
      <c r="CQ823" s="35">
        <f t="shared" ca="1" si="259"/>
        <v>0</v>
      </c>
      <c r="CR823" s="35">
        <f t="shared" ca="1" si="259"/>
        <v>0</v>
      </c>
      <c r="CS823" s="35">
        <f t="shared" ca="1" si="259"/>
        <v>0</v>
      </c>
      <c r="CT823" s="35">
        <f t="shared" ca="1" si="259"/>
        <v>0</v>
      </c>
      <c r="CU823" s="35">
        <f t="shared" ca="1" si="259"/>
        <v>0</v>
      </c>
      <c r="CV823" s="35">
        <f t="shared" ca="1" si="259"/>
        <v>0</v>
      </c>
      <c r="CW823" s="38">
        <f t="shared" ca="1" si="259"/>
        <v>0</v>
      </c>
      <c r="CX823" s="38">
        <f t="shared" ca="1" si="259"/>
        <v>0</v>
      </c>
      <c r="CY823" s="38">
        <f t="shared" ca="1" si="259"/>
        <v>0</v>
      </c>
      <c r="CZ823" s="39">
        <f t="shared" ca="1" si="259"/>
        <v>0</v>
      </c>
      <c r="DA823" s="35"/>
    </row>
    <row r="824" spans="4:105" x14ac:dyDescent="0.3">
      <c r="D824" s="19"/>
      <c r="E824" s="19"/>
      <c r="F824" s="21"/>
      <c r="G824" s="21"/>
      <c r="H824" s="21"/>
      <c r="I824" s="19"/>
      <c r="J824" s="19"/>
      <c r="K824" s="21"/>
      <c r="L824" s="21"/>
      <c r="M824" s="22"/>
      <c r="N824" s="22"/>
      <c r="O824" s="19"/>
      <c r="P824" s="21"/>
      <c r="Q824" s="62" t="str">
        <f>'Cutting Rules'!AD824</f>
        <v>0------------</v>
      </c>
      <c r="R824" s="23"/>
      <c r="S824" s="24"/>
      <c r="T824" s="78" t="s">
        <v>547</v>
      </c>
      <c r="U824" s="19"/>
      <c r="V824" s="25"/>
      <c r="W824" s="26"/>
      <c r="X824" s="27"/>
      <c r="Y824" s="47"/>
      <c r="Z824" s="121" t="str">
        <f>IFERROR(VLOOKUP(E824,[1]route!$E$3:$BL$10005,59,0),"")&amp;IFERROR(VLOOKUP(E824,[1]route!$E$3:$BL$10005,60,0),"")</f>
        <v/>
      </c>
      <c r="AA824" s="28">
        <f t="shared" si="254"/>
        <v>0</v>
      </c>
      <c r="AB824" s="77">
        <f t="shared" si="255"/>
        <v>0</v>
      </c>
      <c r="AC824" s="4">
        <f t="shared" si="253"/>
        <v>1</v>
      </c>
      <c r="AD824" s="29">
        <v>0</v>
      </c>
      <c r="AE824" s="30">
        <f ca="1">SUMIF([1]route!$E$3:$E$10005,E824,[1]!Table1[1])</f>
        <v>0</v>
      </c>
      <c r="AF824" s="30">
        <f ca="1">SUMIF([1]route!$E$3:$E$10005,E824,[1]!Table1[2])</f>
        <v>0</v>
      </c>
      <c r="AG824" s="30">
        <f ca="1">SUMIF([1]route!$E$3:$E$10005,E824,[1]!Table1[3])</f>
        <v>0</v>
      </c>
      <c r="AH824" s="30">
        <f ca="1">SUMIF([1]route!$E$3:$E$10005,E824,[1]!Table1[4])</f>
        <v>0</v>
      </c>
      <c r="AI824" s="30">
        <f ca="1">SUMIF([1]route!$E$3:$E$10005,E824,[1]!Table1[5])</f>
        <v>0</v>
      </c>
      <c r="AJ824" s="30">
        <f ca="1">SUMIF([1]route!$E$3:$E$10005,E824,[1]!Table1[6])</f>
        <v>0</v>
      </c>
      <c r="AK824" s="30">
        <f ca="1">SUMIF([1]route!$E$3:$E$10005,E824,[1]!Table1[7])</f>
        <v>0</v>
      </c>
      <c r="AL824" s="30">
        <f ca="1">SUMIF([1]route!$E$3:$E$10005,E824,[1]!Table1[8])</f>
        <v>0</v>
      </c>
      <c r="AM824" s="30">
        <f ca="1">SUMIF([1]route!$E$3:$E$10005,E824,[1]!Table1[9])</f>
        <v>0</v>
      </c>
      <c r="AN824" s="30">
        <f ca="1">SUMIF([1]route!$E$3:$E$10005,E824,[1]!Table1[10])</f>
        <v>0</v>
      </c>
      <c r="AO824" s="30">
        <f ca="1">SUMIF([1]route!$E$3:$E$10005,E824,[1]!Table1[11])</f>
        <v>0</v>
      </c>
      <c r="AP824" s="30">
        <f ca="1">SUMIF([1]route!$E$3:$E$10005,E824,[1]!Table1[12])</f>
        <v>0</v>
      </c>
      <c r="AQ824" s="30">
        <f ca="1">SUMIF([1]route!$E$3:$E$10005,E824,[1]!Table1[13])</f>
        <v>0</v>
      </c>
      <c r="AR824" s="30">
        <f ca="1">SUMIF([1]route!$E$3:$E$10005,E824,[1]!Table1[14])</f>
        <v>0</v>
      </c>
      <c r="AS824" s="30">
        <f ca="1">SUMIF([1]route!$E$3:$E$10005,E824,[1]!Table1[15])</f>
        <v>0</v>
      </c>
      <c r="AT824" s="30">
        <f ca="1">SUMIF([1]route!$E$3:$E$10005,E824,[1]!Table1[16])</f>
        <v>0</v>
      </c>
      <c r="AU824" s="30">
        <f ca="1">SUMIF([1]route!$E$3:$E$10005,E824,[1]!Table1[17])</f>
        <v>0</v>
      </c>
      <c r="AV824" s="30">
        <f ca="1">SUMIF([1]route!$E$3:$E$10005,E824,[1]!Table1[18])</f>
        <v>0</v>
      </c>
      <c r="AW824" s="30">
        <f ca="1">SUMIF([1]route!$E$3:$E$10005,E824,[1]!Table1[19])</f>
        <v>0</v>
      </c>
      <c r="AX824" s="30">
        <f ca="1">SUMIF([1]route!$E$3:$E$10005,E824,[1]!Table1[20])</f>
        <v>0</v>
      </c>
      <c r="AY824" s="30">
        <f ca="1">SUMIF([1]route!$E$3:$E$10005,E824,[1]!Table1[21])</f>
        <v>0</v>
      </c>
      <c r="AZ824" s="30">
        <f ca="1">SUMIF([1]route!$E$3:$E$10005,E824,[1]!Table1[22])</f>
        <v>0</v>
      </c>
      <c r="BA824" s="30">
        <f ca="1">SUMIF([1]route!$E$3:$E$10005,E824,[1]!Table1[23])</f>
        <v>0</v>
      </c>
      <c r="BB824" s="30">
        <f ca="1">SUMIF([1]route!$E$3:$E$10005,E824,[1]!Table1[24])</f>
        <v>0</v>
      </c>
      <c r="BC824" s="30">
        <f ca="1">SUMIF([1]route!$E$3:$E$10005,E824,[1]!Table1[25])</f>
        <v>0</v>
      </c>
      <c r="BD824" s="30">
        <f ca="1">SUMIF([1]route!$E$3:$E$10005,E824,[1]!Table1[26])</f>
        <v>0</v>
      </c>
      <c r="BE824" s="30">
        <f ca="1">SUMIF([1]route!$E$3:$E$10005,E824,[1]!Table1[27])</f>
        <v>0</v>
      </c>
      <c r="BF824" s="30">
        <f ca="1">SUMIF([1]route!$E$3:$E$10005,E824,[1]!Table1[28])</f>
        <v>0</v>
      </c>
      <c r="BG824" s="30">
        <f ca="1">SUMIF([1]route!$E$3:$E$10005,E824,[1]!Table1[29])</f>
        <v>0</v>
      </c>
      <c r="BH824" s="30">
        <f ca="1">SUMIF([1]route!$E$3:$E$10005,E824,[1]!Table1[30])</f>
        <v>0</v>
      </c>
      <c r="BI824" s="30">
        <f ca="1">SUMIF([1]route!$E$3:$E$10005,E824,[1]!Table1[31])</f>
        <v>0</v>
      </c>
      <c r="BJ824" s="30">
        <f ca="1">SUMIF([1]route!$E$3:$E$10005,E824,[1]!Table1[Remain PO])</f>
        <v>0</v>
      </c>
      <c r="BK824" s="31">
        <f ca="1">SUMIF([1]route!$E$3:$E$10005,E824,[1]!Table1[N+1])</f>
        <v>0</v>
      </c>
      <c r="BL824" s="31">
        <f ca="1">SUMIF([1]route!$E$3:$E$10005,E824,[1]!Table1[N+2])</f>
        <v>0</v>
      </c>
      <c r="BM824" s="31">
        <f ca="1">SUMIF([1]route!$E$3:$E$10005,E824,[1]!Table1[N+3])</f>
        <v>0</v>
      </c>
      <c r="BN824" s="32">
        <f ca="1">SUMIF([1]route!$E$3:$E$10005,E824,[1]!Table1[N+4])</f>
        <v>0</v>
      </c>
      <c r="BP824" s="37">
        <f t="shared" si="256"/>
        <v>0</v>
      </c>
      <c r="BQ824" s="35">
        <f t="shared" ca="1" si="262"/>
        <v>0</v>
      </c>
      <c r="BR824" s="35">
        <f t="shared" ca="1" si="262"/>
        <v>0</v>
      </c>
      <c r="BS824" s="35">
        <f t="shared" ca="1" si="262"/>
        <v>0</v>
      </c>
      <c r="BT824" s="35">
        <f t="shared" ca="1" si="262"/>
        <v>0</v>
      </c>
      <c r="BU824" s="35">
        <f t="shared" ca="1" si="262"/>
        <v>0</v>
      </c>
      <c r="BV824" s="35">
        <f t="shared" ca="1" si="262"/>
        <v>0</v>
      </c>
      <c r="BW824" s="35">
        <f t="shared" ca="1" si="262"/>
        <v>0</v>
      </c>
      <c r="BX824" s="35">
        <f t="shared" ca="1" si="262"/>
        <v>0</v>
      </c>
      <c r="BY824" s="35">
        <f t="shared" ca="1" si="262"/>
        <v>0</v>
      </c>
      <c r="BZ824" s="35">
        <f t="shared" ca="1" si="262"/>
        <v>0</v>
      </c>
      <c r="CA824" s="35">
        <f t="shared" ca="1" si="262"/>
        <v>0</v>
      </c>
      <c r="CB824" s="35">
        <f t="shared" ca="1" si="261"/>
        <v>0</v>
      </c>
      <c r="CC824" s="35">
        <f t="shared" ca="1" si="261"/>
        <v>0</v>
      </c>
      <c r="CD824" s="35">
        <f t="shared" ca="1" si="261"/>
        <v>0</v>
      </c>
      <c r="CE824" s="35">
        <f t="shared" ca="1" si="261"/>
        <v>0</v>
      </c>
      <c r="CF824" s="35">
        <f t="shared" ca="1" si="261"/>
        <v>0</v>
      </c>
      <c r="CG824" s="35">
        <f t="shared" ca="1" si="260"/>
        <v>0</v>
      </c>
      <c r="CH824" s="35">
        <f t="shared" ca="1" si="260"/>
        <v>0</v>
      </c>
      <c r="CI824" s="35">
        <f t="shared" ca="1" si="260"/>
        <v>0</v>
      </c>
      <c r="CJ824" s="35">
        <f t="shared" ca="1" si="260"/>
        <v>0</v>
      </c>
      <c r="CK824" s="35">
        <f t="shared" ca="1" si="260"/>
        <v>0</v>
      </c>
      <c r="CL824" s="35">
        <f t="shared" ca="1" si="260"/>
        <v>0</v>
      </c>
      <c r="CM824" s="35">
        <f t="shared" ca="1" si="260"/>
        <v>0</v>
      </c>
      <c r="CN824" s="35">
        <f t="shared" ca="1" si="260"/>
        <v>0</v>
      </c>
      <c r="CO824" s="35">
        <f t="shared" ca="1" si="260"/>
        <v>0</v>
      </c>
      <c r="CP824" s="35">
        <f t="shared" ca="1" si="260"/>
        <v>0</v>
      </c>
      <c r="CQ824" s="35">
        <f t="shared" ca="1" si="259"/>
        <v>0</v>
      </c>
      <c r="CR824" s="35">
        <f t="shared" ca="1" si="259"/>
        <v>0</v>
      </c>
      <c r="CS824" s="35">
        <f t="shared" ca="1" si="259"/>
        <v>0</v>
      </c>
      <c r="CT824" s="35">
        <f t="shared" ca="1" si="259"/>
        <v>0</v>
      </c>
      <c r="CU824" s="35">
        <f t="shared" ca="1" si="259"/>
        <v>0</v>
      </c>
      <c r="CV824" s="35">
        <f t="shared" ca="1" si="259"/>
        <v>0</v>
      </c>
      <c r="CW824" s="38">
        <f t="shared" ca="1" si="259"/>
        <v>0</v>
      </c>
      <c r="CX824" s="38">
        <f t="shared" ca="1" si="259"/>
        <v>0</v>
      </c>
      <c r="CY824" s="38">
        <f t="shared" ca="1" si="259"/>
        <v>0</v>
      </c>
      <c r="CZ824" s="39">
        <f t="shared" ca="1" si="259"/>
        <v>0</v>
      </c>
      <c r="DA824" s="35"/>
    </row>
    <row r="825" spans="4:105" x14ac:dyDescent="0.3">
      <c r="D825" s="19"/>
      <c r="E825" s="19"/>
      <c r="F825" s="21"/>
      <c r="G825" s="21"/>
      <c r="H825" s="21"/>
      <c r="I825" s="19"/>
      <c r="J825" s="19"/>
      <c r="K825" s="21"/>
      <c r="L825" s="21"/>
      <c r="M825" s="22"/>
      <c r="N825" s="22"/>
      <c r="O825" s="19"/>
      <c r="P825" s="21"/>
      <c r="Q825" s="62" t="str">
        <f>'Cutting Rules'!AD825</f>
        <v>0------------</v>
      </c>
      <c r="R825" s="23"/>
      <c r="S825" s="24"/>
      <c r="T825" s="78" t="s">
        <v>547</v>
      </c>
      <c r="U825" s="19"/>
      <c r="V825" s="25"/>
      <c r="W825" s="26"/>
      <c r="X825" s="27"/>
      <c r="Y825" s="47"/>
      <c r="Z825" s="121" t="str">
        <f>IFERROR(VLOOKUP(E825,[1]route!$E$3:$BL$10005,59,0),"")&amp;IFERROR(VLOOKUP(E825,[1]route!$E$3:$BL$10005,60,0),"")</f>
        <v/>
      </c>
      <c r="AA825" s="28">
        <f t="shared" si="254"/>
        <v>0</v>
      </c>
      <c r="AB825" s="77">
        <f t="shared" si="255"/>
        <v>0</v>
      </c>
      <c r="AC825" s="4">
        <f t="shared" si="253"/>
        <v>1</v>
      </c>
      <c r="AD825" s="29">
        <v>0</v>
      </c>
      <c r="AE825" s="30">
        <f ca="1">SUMIF([1]route!$E$3:$E$10005,E825,[1]!Table1[1])</f>
        <v>0</v>
      </c>
      <c r="AF825" s="30">
        <f ca="1">SUMIF([1]route!$E$3:$E$10005,E825,[1]!Table1[2])</f>
        <v>0</v>
      </c>
      <c r="AG825" s="30">
        <f ca="1">SUMIF([1]route!$E$3:$E$10005,E825,[1]!Table1[3])</f>
        <v>0</v>
      </c>
      <c r="AH825" s="30">
        <f ca="1">SUMIF([1]route!$E$3:$E$10005,E825,[1]!Table1[4])</f>
        <v>0</v>
      </c>
      <c r="AI825" s="30">
        <f ca="1">SUMIF([1]route!$E$3:$E$10005,E825,[1]!Table1[5])</f>
        <v>0</v>
      </c>
      <c r="AJ825" s="30">
        <f ca="1">SUMIF([1]route!$E$3:$E$10005,E825,[1]!Table1[6])</f>
        <v>0</v>
      </c>
      <c r="AK825" s="30">
        <f ca="1">SUMIF([1]route!$E$3:$E$10005,E825,[1]!Table1[7])</f>
        <v>0</v>
      </c>
      <c r="AL825" s="30">
        <f ca="1">SUMIF([1]route!$E$3:$E$10005,E825,[1]!Table1[8])</f>
        <v>0</v>
      </c>
      <c r="AM825" s="30">
        <f ca="1">SUMIF([1]route!$E$3:$E$10005,E825,[1]!Table1[9])</f>
        <v>0</v>
      </c>
      <c r="AN825" s="30">
        <f ca="1">SUMIF([1]route!$E$3:$E$10005,E825,[1]!Table1[10])</f>
        <v>0</v>
      </c>
      <c r="AO825" s="30">
        <f ca="1">SUMIF([1]route!$E$3:$E$10005,E825,[1]!Table1[11])</f>
        <v>0</v>
      </c>
      <c r="AP825" s="30">
        <f ca="1">SUMIF([1]route!$E$3:$E$10005,E825,[1]!Table1[12])</f>
        <v>0</v>
      </c>
      <c r="AQ825" s="30">
        <f ca="1">SUMIF([1]route!$E$3:$E$10005,E825,[1]!Table1[13])</f>
        <v>0</v>
      </c>
      <c r="AR825" s="30">
        <f ca="1">SUMIF([1]route!$E$3:$E$10005,E825,[1]!Table1[14])</f>
        <v>0</v>
      </c>
      <c r="AS825" s="30">
        <f ca="1">SUMIF([1]route!$E$3:$E$10005,E825,[1]!Table1[15])</f>
        <v>0</v>
      </c>
      <c r="AT825" s="30">
        <f ca="1">SUMIF([1]route!$E$3:$E$10005,E825,[1]!Table1[16])</f>
        <v>0</v>
      </c>
      <c r="AU825" s="30">
        <f ca="1">SUMIF([1]route!$E$3:$E$10005,E825,[1]!Table1[17])</f>
        <v>0</v>
      </c>
      <c r="AV825" s="30">
        <f ca="1">SUMIF([1]route!$E$3:$E$10005,E825,[1]!Table1[18])</f>
        <v>0</v>
      </c>
      <c r="AW825" s="30">
        <f ca="1">SUMIF([1]route!$E$3:$E$10005,E825,[1]!Table1[19])</f>
        <v>0</v>
      </c>
      <c r="AX825" s="30">
        <f ca="1">SUMIF([1]route!$E$3:$E$10005,E825,[1]!Table1[20])</f>
        <v>0</v>
      </c>
      <c r="AY825" s="30">
        <f ca="1">SUMIF([1]route!$E$3:$E$10005,E825,[1]!Table1[21])</f>
        <v>0</v>
      </c>
      <c r="AZ825" s="30">
        <f ca="1">SUMIF([1]route!$E$3:$E$10005,E825,[1]!Table1[22])</f>
        <v>0</v>
      </c>
      <c r="BA825" s="30">
        <f ca="1">SUMIF([1]route!$E$3:$E$10005,E825,[1]!Table1[23])</f>
        <v>0</v>
      </c>
      <c r="BB825" s="30">
        <f ca="1">SUMIF([1]route!$E$3:$E$10005,E825,[1]!Table1[24])</f>
        <v>0</v>
      </c>
      <c r="BC825" s="30">
        <f ca="1">SUMIF([1]route!$E$3:$E$10005,E825,[1]!Table1[25])</f>
        <v>0</v>
      </c>
      <c r="BD825" s="30">
        <f ca="1">SUMIF([1]route!$E$3:$E$10005,E825,[1]!Table1[26])</f>
        <v>0</v>
      </c>
      <c r="BE825" s="30">
        <f ca="1">SUMIF([1]route!$E$3:$E$10005,E825,[1]!Table1[27])</f>
        <v>0</v>
      </c>
      <c r="BF825" s="30">
        <f ca="1">SUMIF([1]route!$E$3:$E$10005,E825,[1]!Table1[28])</f>
        <v>0</v>
      </c>
      <c r="BG825" s="30">
        <f ca="1">SUMIF([1]route!$E$3:$E$10005,E825,[1]!Table1[29])</f>
        <v>0</v>
      </c>
      <c r="BH825" s="30">
        <f ca="1">SUMIF([1]route!$E$3:$E$10005,E825,[1]!Table1[30])</f>
        <v>0</v>
      </c>
      <c r="BI825" s="30">
        <f ca="1">SUMIF([1]route!$E$3:$E$10005,E825,[1]!Table1[31])</f>
        <v>0</v>
      </c>
      <c r="BJ825" s="30">
        <f ca="1">SUMIF([1]route!$E$3:$E$10005,E825,[1]!Table1[Remain PO])</f>
        <v>0</v>
      </c>
      <c r="BK825" s="31">
        <f ca="1">SUMIF([1]route!$E$3:$E$10005,E825,[1]!Table1[N+1])</f>
        <v>0</v>
      </c>
      <c r="BL825" s="31">
        <f ca="1">SUMIF([1]route!$E$3:$E$10005,E825,[1]!Table1[N+2])</f>
        <v>0</v>
      </c>
      <c r="BM825" s="31">
        <f ca="1">SUMIF([1]route!$E$3:$E$10005,E825,[1]!Table1[N+3])</f>
        <v>0</v>
      </c>
      <c r="BN825" s="32">
        <f ca="1">SUMIF([1]route!$E$3:$E$10005,E825,[1]!Table1[N+4])</f>
        <v>0</v>
      </c>
      <c r="BP825" s="37">
        <f t="shared" si="256"/>
        <v>0</v>
      </c>
      <c r="BQ825" s="35">
        <f t="shared" ca="1" si="262"/>
        <v>0</v>
      </c>
      <c r="BR825" s="35">
        <f t="shared" ca="1" si="262"/>
        <v>0</v>
      </c>
      <c r="BS825" s="35">
        <f t="shared" ca="1" si="262"/>
        <v>0</v>
      </c>
      <c r="BT825" s="35">
        <f t="shared" ca="1" si="262"/>
        <v>0</v>
      </c>
      <c r="BU825" s="35">
        <f t="shared" ca="1" si="262"/>
        <v>0</v>
      </c>
      <c r="BV825" s="35">
        <f t="shared" ca="1" si="262"/>
        <v>0</v>
      </c>
      <c r="BW825" s="35">
        <f t="shared" ca="1" si="262"/>
        <v>0</v>
      </c>
      <c r="BX825" s="35">
        <f t="shared" ca="1" si="262"/>
        <v>0</v>
      </c>
      <c r="BY825" s="35">
        <f t="shared" ca="1" si="262"/>
        <v>0</v>
      </c>
      <c r="BZ825" s="35">
        <f t="shared" ca="1" si="262"/>
        <v>0</v>
      </c>
      <c r="CA825" s="35">
        <f t="shared" ca="1" si="262"/>
        <v>0</v>
      </c>
      <c r="CB825" s="35">
        <f t="shared" ca="1" si="261"/>
        <v>0</v>
      </c>
      <c r="CC825" s="35">
        <f t="shared" ca="1" si="261"/>
        <v>0</v>
      </c>
      <c r="CD825" s="35">
        <f t="shared" ca="1" si="261"/>
        <v>0</v>
      </c>
      <c r="CE825" s="35">
        <f t="shared" ca="1" si="261"/>
        <v>0</v>
      </c>
      <c r="CF825" s="35">
        <f t="shared" ca="1" si="261"/>
        <v>0</v>
      </c>
      <c r="CG825" s="35">
        <f t="shared" ca="1" si="260"/>
        <v>0</v>
      </c>
      <c r="CH825" s="35">
        <f t="shared" ca="1" si="260"/>
        <v>0</v>
      </c>
      <c r="CI825" s="35">
        <f t="shared" ca="1" si="260"/>
        <v>0</v>
      </c>
      <c r="CJ825" s="35">
        <f t="shared" ca="1" si="260"/>
        <v>0</v>
      </c>
      <c r="CK825" s="35">
        <f t="shared" ca="1" si="260"/>
        <v>0</v>
      </c>
      <c r="CL825" s="35">
        <f t="shared" ca="1" si="260"/>
        <v>0</v>
      </c>
      <c r="CM825" s="35">
        <f t="shared" ca="1" si="260"/>
        <v>0</v>
      </c>
      <c r="CN825" s="35">
        <f t="shared" ca="1" si="260"/>
        <v>0</v>
      </c>
      <c r="CO825" s="35">
        <f t="shared" ca="1" si="260"/>
        <v>0</v>
      </c>
      <c r="CP825" s="35">
        <f t="shared" ca="1" si="260"/>
        <v>0</v>
      </c>
      <c r="CQ825" s="35">
        <f t="shared" ca="1" si="259"/>
        <v>0</v>
      </c>
      <c r="CR825" s="35">
        <f t="shared" ca="1" si="259"/>
        <v>0</v>
      </c>
      <c r="CS825" s="35">
        <f t="shared" ca="1" si="259"/>
        <v>0</v>
      </c>
      <c r="CT825" s="35">
        <f t="shared" ca="1" si="259"/>
        <v>0</v>
      </c>
      <c r="CU825" s="35">
        <f t="shared" ca="1" si="259"/>
        <v>0</v>
      </c>
      <c r="CV825" s="35">
        <f t="shared" ca="1" si="259"/>
        <v>0</v>
      </c>
      <c r="CW825" s="38">
        <f t="shared" ca="1" si="259"/>
        <v>0</v>
      </c>
      <c r="CX825" s="38">
        <f t="shared" ca="1" si="259"/>
        <v>0</v>
      </c>
      <c r="CY825" s="38">
        <f t="shared" ca="1" si="259"/>
        <v>0</v>
      </c>
      <c r="CZ825" s="39">
        <f t="shared" ca="1" si="259"/>
        <v>0</v>
      </c>
      <c r="DA825" s="35"/>
    </row>
    <row r="826" spans="4:105" x14ac:dyDescent="0.3">
      <c r="D826" s="19"/>
      <c r="E826" s="19"/>
      <c r="F826" s="21"/>
      <c r="G826" s="21"/>
      <c r="H826" s="21"/>
      <c r="I826" s="19"/>
      <c r="J826" s="19"/>
      <c r="K826" s="21"/>
      <c r="L826" s="21"/>
      <c r="M826" s="22"/>
      <c r="N826" s="22"/>
      <c r="O826" s="19"/>
      <c r="P826" s="21"/>
      <c r="Q826" s="62" t="str">
        <f>'Cutting Rules'!AD826</f>
        <v>0------------</v>
      </c>
      <c r="R826" s="23"/>
      <c r="S826" s="24"/>
      <c r="T826" s="78" t="s">
        <v>547</v>
      </c>
      <c r="U826" s="19"/>
      <c r="V826" s="25"/>
      <c r="W826" s="26"/>
      <c r="X826" s="27"/>
      <c r="Y826" s="47"/>
      <c r="Z826" s="121" t="str">
        <f>IFERROR(VLOOKUP(E826,[1]route!$E$3:$BL$10005,59,0),"")&amp;IFERROR(VLOOKUP(E826,[1]route!$E$3:$BL$10005,60,0),"")</f>
        <v/>
      </c>
      <c r="AA826" s="28">
        <f t="shared" si="254"/>
        <v>0</v>
      </c>
      <c r="AB826" s="77">
        <f t="shared" si="255"/>
        <v>0</v>
      </c>
      <c r="AC826" s="4">
        <f t="shared" si="253"/>
        <v>1</v>
      </c>
      <c r="AD826" s="29">
        <v>0</v>
      </c>
      <c r="AE826" s="30">
        <f ca="1">SUMIF([1]route!$E$3:$E$10005,E826,[1]!Table1[1])</f>
        <v>0</v>
      </c>
      <c r="AF826" s="30">
        <f ca="1">SUMIF([1]route!$E$3:$E$10005,E826,[1]!Table1[2])</f>
        <v>0</v>
      </c>
      <c r="AG826" s="30">
        <f ca="1">SUMIF([1]route!$E$3:$E$10005,E826,[1]!Table1[3])</f>
        <v>0</v>
      </c>
      <c r="AH826" s="30">
        <f ca="1">SUMIF([1]route!$E$3:$E$10005,E826,[1]!Table1[4])</f>
        <v>0</v>
      </c>
      <c r="AI826" s="30">
        <f ca="1">SUMIF([1]route!$E$3:$E$10005,E826,[1]!Table1[5])</f>
        <v>0</v>
      </c>
      <c r="AJ826" s="30">
        <f ca="1">SUMIF([1]route!$E$3:$E$10005,E826,[1]!Table1[6])</f>
        <v>0</v>
      </c>
      <c r="AK826" s="30">
        <f ca="1">SUMIF([1]route!$E$3:$E$10005,E826,[1]!Table1[7])</f>
        <v>0</v>
      </c>
      <c r="AL826" s="30">
        <f ca="1">SUMIF([1]route!$E$3:$E$10005,E826,[1]!Table1[8])</f>
        <v>0</v>
      </c>
      <c r="AM826" s="30">
        <f ca="1">SUMIF([1]route!$E$3:$E$10005,E826,[1]!Table1[9])</f>
        <v>0</v>
      </c>
      <c r="AN826" s="30">
        <f ca="1">SUMIF([1]route!$E$3:$E$10005,E826,[1]!Table1[10])</f>
        <v>0</v>
      </c>
      <c r="AO826" s="30">
        <f ca="1">SUMIF([1]route!$E$3:$E$10005,E826,[1]!Table1[11])</f>
        <v>0</v>
      </c>
      <c r="AP826" s="30">
        <f ca="1">SUMIF([1]route!$E$3:$E$10005,E826,[1]!Table1[12])</f>
        <v>0</v>
      </c>
      <c r="AQ826" s="30">
        <f ca="1">SUMIF([1]route!$E$3:$E$10005,E826,[1]!Table1[13])</f>
        <v>0</v>
      </c>
      <c r="AR826" s="30">
        <f ca="1">SUMIF([1]route!$E$3:$E$10005,E826,[1]!Table1[14])</f>
        <v>0</v>
      </c>
      <c r="AS826" s="30">
        <f ca="1">SUMIF([1]route!$E$3:$E$10005,E826,[1]!Table1[15])</f>
        <v>0</v>
      </c>
      <c r="AT826" s="30">
        <f ca="1">SUMIF([1]route!$E$3:$E$10005,E826,[1]!Table1[16])</f>
        <v>0</v>
      </c>
      <c r="AU826" s="30">
        <f ca="1">SUMIF([1]route!$E$3:$E$10005,E826,[1]!Table1[17])</f>
        <v>0</v>
      </c>
      <c r="AV826" s="30">
        <f ca="1">SUMIF([1]route!$E$3:$E$10005,E826,[1]!Table1[18])</f>
        <v>0</v>
      </c>
      <c r="AW826" s="30">
        <f ca="1">SUMIF([1]route!$E$3:$E$10005,E826,[1]!Table1[19])</f>
        <v>0</v>
      </c>
      <c r="AX826" s="30">
        <f ca="1">SUMIF([1]route!$E$3:$E$10005,E826,[1]!Table1[20])</f>
        <v>0</v>
      </c>
      <c r="AY826" s="30">
        <f ca="1">SUMIF([1]route!$E$3:$E$10005,E826,[1]!Table1[21])</f>
        <v>0</v>
      </c>
      <c r="AZ826" s="30">
        <f ca="1">SUMIF([1]route!$E$3:$E$10005,E826,[1]!Table1[22])</f>
        <v>0</v>
      </c>
      <c r="BA826" s="30">
        <f ca="1">SUMIF([1]route!$E$3:$E$10005,E826,[1]!Table1[23])</f>
        <v>0</v>
      </c>
      <c r="BB826" s="30">
        <f ca="1">SUMIF([1]route!$E$3:$E$10005,E826,[1]!Table1[24])</f>
        <v>0</v>
      </c>
      <c r="BC826" s="30">
        <f ca="1">SUMIF([1]route!$E$3:$E$10005,E826,[1]!Table1[25])</f>
        <v>0</v>
      </c>
      <c r="BD826" s="30">
        <f ca="1">SUMIF([1]route!$E$3:$E$10005,E826,[1]!Table1[26])</f>
        <v>0</v>
      </c>
      <c r="BE826" s="30">
        <f ca="1">SUMIF([1]route!$E$3:$E$10005,E826,[1]!Table1[27])</f>
        <v>0</v>
      </c>
      <c r="BF826" s="30">
        <f ca="1">SUMIF([1]route!$E$3:$E$10005,E826,[1]!Table1[28])</f>
        <v>0</v>
      </c>
      <c r="BG826" s="30">
        <f ca="1">SUMIF([1]route!$E$3:$E$10005,E826,[1]!Table1[29])</f>
        <v>0</v>
      </c>
      <c r="BH826" s="30">
        <f ca="1">SUMIF([1]route!$E$3:$E$10005,E826,[1]!Table1[30])</f>
        <v>0</v>
      </c>
      <c r="BI826" s="30">
        <f ca="1">SUMIF([1]route!$E$3:$E$10005,E826,[1]!Table1[31])</f>
        <v>0</v>
      </c>
      <c r="BJ826" s="30">
        <f ca="1">SUMIF([1]route!$E$3:$E$10005,E826,[1]!Table1[Remain PO])</f>
        <v>0</v>
      </c>
      <c r="BK826" s="31">
        <f ca="1">SUMIF([1]route!$E$3:$E$10005,E826,[1]!Table1[N+1])</f>
        <v>0</v>
      </c>
      <c r="BL826" s="31">
        <f ca="1">SUMIF([1]route!$E$3:$E$10005,E826,[1]!Table1[N+2])</f>
        <v>0</v>
      </c>
      <c r="BM826" s="31">
        <f ca="1">SUMIF([1]route!$E$3:$E$10005,E826,[1]!Table1[N+3])</f>
        <v>0</v>
      </c>
      <c r="BN826" s="32">
        <f ca="1">SUMIF([1]route!$E$3:$E$10005,E826,[1]!Table1[N+4])</f>
        <v>0</v>
      </c>
      <c r="BP826" s="37">
        <f t="shared" si="256"/>
        <v>0</v>
      </c>
      <c r="BQ826" s="35">
        <f t="shared" ca="1" si="262"/>
        <v>0</v>
      </c>
      <c r="BR826" s="35">
        <f t="shared" ca="1" si="262"/>
        <v>0</v>
      </c>
      <c r="BS826" s="35">
        <f t="shared" ca="1" si="262"/>
        <v>0</v>
      </c>
      <c r="BT826" s="35">
        <f t="shared" ca="1" si="262"/>
        <v>0</v>
      </c>
      <c r="BU826" s="35">
        <f t="shared" ca="1" si="262"/>
        <v>0</v>
      </c>
      <c r="BV826" s="35">
        <f t="shared" ca="1" si="262"/>
        <v>0</v>
      </c>
      <c r="BW826" s="35">
        <f t="shared" ca="1" si="262"/>
        <v>0</v>
      </c>
      <c r="BX826" s="35">
        <f t="shared" ca="1" si="262"/>
        <v>0</v>
      </c>
      <c r="BY826" s="35">
        <f t="shared" ca="1" si="262"/>
        <v>0</v>
      </c>
      <c r="BZ826" s="35">
        <f t="shared" ca="1" si="262"/>
        <v>0</v>
      </c>
      <c r="CA826" s="35">
        <f t="shared" ca="1" si="262"/>
        <v>0</v>
      </c>
      <c r="CB826" s="35">
        <f t="shared" ca="1" si="261"/>
        <v>0</v>
      </c>
      <c r="CC826" s="35">
        <f t="shared" ca="1" si="261"/>
        <v>0</v>
      </c>
      <c r="CD826" s="35">
        <f t="shared" ca="1" si="261"/>
        <v>0</v>
      </c>
      <c r="CE826" s="35">
        <f t="shared" ca="1" si="261"/>
        <v>0</v>
      </c>
      <c r="CF826" s="35">
        <f t="shared" ca="1" si="261"/>
        <v>0</v>
      </c>
      <c r="CG826" s="35">
        <f t="shared" ca="1" si="260"/>
        <v>0</v>
      </c>
      <c r="CH826" s="35">
        <f t="shared" ca="1" si="260"/>
        <v>0</v>
      </c>
      <c r="CI826" s="35">
        <f t="shared" ca="1" si="260"/>
        <v>0</v>
      </c>
      <c r="CJ826" s="35">
        <f t="shared" ca="1" si="260"/>
        <v>0</v>
      </c>
      <c r="CK826" s="35">
        <f t="shared" ca="1" si="260"/>
        <v>0</v>
      </c>
      <c r="CL826" s="35">
        <f t="shared" ca="1" si="260"/>
        <v>0</v>
      </c>
      <c r="CM826" s="35">
        <f t="shared" ca="1" si="260"/>
        <v>0</v>
      </c>
      <c r="CN826" s="35">
        <f t="shared" ca="1" si="260"/>
        <v>0</v>
      </c>
      <c r="CO826" s="35">
        <f t="shared" ca="1" si="260"/>
        <v>0</v>
      </c>
      <c r="CP826" s="35">
        <f t="shared" ca="1" si="260"/>
        <v>0</v>
      </c>
      <c r="CQ826" s="35">
        <f t="shared" ca="1" si="259"/>
        <v>0</v>
      </c>
      <c r="CR826" s="35">
        <f t="shared" ca="1" si="259"/>
        <v>0</v>
      </c>
      <c r="CS826" s="35">
        <f t="shared" ca="1" si="259"/>
        <v>0</v>
      </c>
      <c r="CT826" s="35">
        <f t="shared" ca="1" si="259"/>
        <v>0</v>
      </c>
      <c r="CU826" s="35">
        <f t="shared" ca="1" si="259"/>
        <v>0</v>
      </c>
      <c r="CV826" s="35">
        <f t="shared" ca="1" si="259"/>
        <v>0</v>
      </c>
      <c r="CW826" s="38">
        <f t="shared" ca="1" si="259"/>
        <v>0</v>
      </c>
      <c r="CX826" s="38">
        <f t="shared" ca="1" si="259"/>
        <v>0</v>
      </c>
      <c r="CY826" s="38">
        <f t="shared" ca="1" si="259"/>
        <v>0</v>
      </c>
      <c r="CZ826" s="39">
        <f t="shared" ca="1" si="259"/>
        <v>0</v>
      </c>
      <c r="DA826" s="35"/>
    </row>
    <row r="827" spans="4:105" x14ac:dyDescent="0.3">
      <c r="D827" s="19"/>
      <c r="E827" s="19"/>
      <c r="F827" s="21"/>
      <c r="G827" s="21"/>
      <c r="H827" s="21"/>
      <c r="I827" s="19"/>
      <c r="J827" s="19"/>
      <c r="K827" s="21"/>
      <c r="L827" s="21"/>
      <c r="M827" s="22"/>
      <c r="N827" s="22"/>
      <c r="O827" s="19"/>
      <c r="P827" s="21"/>
      <c r="Q827" s="62" t="str">
        <f>'Cutting Rules'!AD827</f>
        <v>0------------</v>
      </c>
      <c r="R827" s="23"/>
      <c r="S827" s="24"/>
      <c r="T827" s="78" t="s">
        <v>547</v>
      </c>
      <c r="U827" s="19"/>
      <c r="V827" s="25"/>
      <c r="W827" s="26"/>
      <c r="X827" s="27"/>
      <c r="Y827" s="47"/>
      <c r="Z827" s="121" t="str">
        <f>IFERROR(VLOOKUP(E827,[1]route!$E$3:$BL$10005,59,0),"")&amp;IFERROR(VLOOKUP(E827,[1]route!$E$3:$BL$10005,60,0),"")</f>
        <v/>
      </c>
      <c r="AA827" s="28">
        <f t="shared" si="254"/>
        <v>0</v>
      </c>
      <c r="AB827" s="77">
        <f t="shared" si="255"/>
        <v>0</v>
      </c>
      <c r="AC827" s="4">
        <f t="shared" si="253"/>
        <v>1</v>
      </c>
      <c r="AD827" s="29">
        <v>0</v>
      </c>
      <c r="AE827" s="30">
        <f ca="1">SUMIF([1]route!$E$3:$E$10005,E827,[1]!Table1[1])</f>
        <v>0</v>
      </c>
      <c r="AF827" s="30">
        <f ca="1">SUMIF([1]route!$E$3:$E$10005,E827,[1]!Table1[2])</f>
        <v>0</v>
      </c>
      <c r="AG827" s="30">
        <f ca="1">SUMIF([1]route!$E$3:$E$10005,E827,[1]!Table1[3])</f>
        <v>0</v>
      </c>
      <c r="AH827" s="30">
        <f ca="1">SUMIF([1]route!$E$3:$E$10005,E827,[1]!Table1[4])</f>
        <v>0</v>
      </c>
      <c r="AI827" s="30">
        <f ca="1">SUMIF([1]route!$E$3:$E$10005,E827,[1]!Table1[5])</f>
        <v>0</v>
      </c>
      <c r="AJ827" s="30">
        <f ca="1">SUMIF([1]route!$E$3:$E$10005,E827,[1]!Table1[6])</f>
        <v>0</v>
      </c>
      <c r="AK827" s="30">
        <f ca="1">SUMIF([1]route!$E$3:$E$10005,E827,[1]!Table1[7])</f>
        <v>0</v>
      </c>
      <c r="AL827" s="30">
        <f ca="1">SUMIF([1]route!$E$3:$E$10005,E827,[1]!Table1[8])</f>
        <v>0</v>
      </c>
      <c r="AM827" s="30">
        <f ca="1">SUMIF([1]route!$E$3:$E$10005,E827,[1]!Table1[9])</f>
        <v>0</v>
      </c>
      <c r="AN827" s="30">
        <f ca="1">SUMIF([1]route!$E$3:$E$10005,E827,[1]!Table1[10])</f>
        <v>0</v>
      </c>
      <c r="AO827" s="30">
        <f ca="1">SUMIF([1]route!$E$3:$E$10005,E827,[1]!Table1[11])</f>
        <v>0</v>
      </c>
      <c r="AP827" s="30">
        <f ca="1">SUMIF([1]route!$E$3:$E$10005,E827,[1]!Table1[12])</f>
        <v>0</v>
      </c>
      <c r="AQ827" s="30">
        <f ca="1">SUMIF([1]route!$E$3:$E$10005,E827,[1]!Table1[13])</f>
        <v>0</v>
      </c>
      <c r="AR827" s="30">
        <f ca="1">SUMIF([1]route!$E$3:$E$10005,E827,[1]!Table1[14])</f>
        <v>0</v>
      </c>
      <c r="AS827" s="30">
        <f ca="1">SUMIF([1]route!$E$3:$E$10005,E827,[1]!Table1[15])</f>
        <v>0</v>
      </c>
      <c r="AT827" s="30">
        <f ca="1">SUMIF([1]route!$E$3:$E$10005,E827,[1]!Table1[16])</f>
        <v>0</v>
      </c>
      <c r="AU827" s="30">
        <f ca="1">SUMIF([1]route!$E$3:$E$10005,E827,[1]!Table1[17])</f>
        <v>0</v>
      </c>
      <c r="AV827" s="30">
        <f ca="1">SUMIF([1]route!$E$3:$E$10005,E827,[1]!Table1[18])</f>
        <v>0</v>
      </c>
      <c r="AW827" s="30">
        <f ca="1">SUMIF([1]route!$E$3:$E$10005,E827,[1]!Table1[19])</f>
        <v>0</v>
      </c>
      <c r="AX827" s="30">
        <f ca="1">SUMIF([1]route!$E$3:$E$10005,E827,[1]!Table1[20])</f>
        <v>0</v>
      </c>
      <c r="AY827" s="30">
        <f ca="1">SUMIF([1]route!$E$3:$E$10005,E827,[1]!Table1[21])</f>
        <v>0</v>
      </c>
      <c r="AZ827" s="30">
        <f ca="1">SUMIF([1]route!$E$3:$E$10005,E827,[1]!Table1[22])</f>
        <v>0</v>
      </c>
      <c r="BA827" s="30">
        <f ca="1">SUMIF([1]route!$E$3:$E$10005,E827,[1]!Table1[23])</f>
        <v>0</v>
      </c>
      <c r="BB827" s="30">
        <f ca="1">SUMIF([1]route!$E$3:$E$10005,E827,[1]!Table1[24])</f>
        <v>0</v>
      </c>
      <c r="BC827" s="30">
        <f ca="1">SUMIF([1]route!$E$3:$E$10005,E827,[1]!Table1[25])</f>
        <v>0</v>
      </c>
      <c r="BD827" s="30">
        <f ca="1">SUMIF([1]route!$E$3:$E$10005,E827,[1]!Table1[26])</f>
        <v>0</v>
      </c>
      <c r="BE827" s="30">
        <f ca="1">SUMIF([1]route!$E$3:$E$10005,E827,[1]!Table1[27])</f>
        <v>0</v>
      </c>
      <c r="BF827" s="30">
        <f ca="1">SUMIF([1]route!$E$3:$E$10005,E827,[1]!Table1[28])</f>
        <v>0</v>
      </c>
      <c r="BG827" s="30">
        <f ca="1">SUMIF([1]route!$E$3:$E$10005,E827,[1]!Table1[29])</f>
        <v>0</v>
      </c>
      <c r="BH827" s="30">
        <f ca="1">SUMIF([1]route!$E$3:$E$10005,E827,[1]!Table1[30])</f>
        <v>0</v>
      </c>
      <c r="BI827" s="30">
        <f ca="1">SUMIF([1]route!$E$3:$E$10005,E827,[1]!Table1[31])</f>
        <v>0</v>
      </c>
      <c r="BJ827" s="30">
        <f ca="1">SUMIF([1]route!$E$3:$E$10005,E827,[1]!Table1[Remain PO])</f>
        <v>0</v>
      </c>
      <c r="BK827" s="31">
        <f ca="1">SUMIF([1]route!$E$3:$E$10005,E827,[1]!Table1[N+1])</f>
        <v>0</v>
      </c>
      <c r="BL827" s="31">
        <f ca="1">SUMIF([1]route!$E$3:$E$10005,E827,[1]!Table1[N+2])</f>
        <v>0</v>
      </c>
      <c r="BM827" s="31">
        <f ca="1">SUMIF([1]route!$E$3:$E$10005,E827,[1]!Table1[N+3])</f>
        <v>0</v>
      </c>
      <c r="BN827" s="32">
        <f ca="1">SUMIF([1]route!$E$3:$E$10005,E827,[1]!Table1[N+4])</f>
        <v>0</v>
      </c>
      <c r="BP827" s="37">
        <f t="shared" si="256"/>
        <v>0</v>
      </c>
      <c r="BQ827" s="35">
        <f t="shared" ca="1" si="262"/>
        <v>0</v>
      </c>
      <c r="BR827" s="35">
        <f t="shared" ca="1" si="262"/>
        <v>0</v>
      </c>
      <c r="BS827" s="35">
        <f t="shared" ca="1" si="262"/>
        <v>0</v>
      </c>
      <c r="BT827" s="35">
        <f t="shared" ca="1" si="262"/>
        <v>0</v>
      </c>
      <c r="BU827" s="35">
        <f t="shared" ca="1" si="262"/>
        <v>0</v>
      </c>
      <c r="BV827" s="35">
        <f t="shared" ca="1" si="262"/>
        <v>0</v>
      </c>
      <c r="BW827" s="35">
        <f t="shared" ca="1" si="262"/>
        <v>0</v>
      </c>
      <c r="BX827" s="35">
        <f t="shared" ca="1" si="262"/>
        <v>0</v>
      </c>
      <c r="BY827" s="35">
        <f t="shared" ca="1" si="262"/>
        <v>0</v>
      </c>
      <c r="BZ827" s="35">
        <f t="shared" ca="1" si="262"/>
        <v>0</v>
      </c>
      <c r="CA827" s="35">
        <f t="shared" ca="1" si="262"/>
        <v>0</v>
      </c>
      <c r="CB827" s="35">
        <f t="shared" ca="1" si="261"/>
        <v>0</v>
      </c>
      <c r="CC827" s="35">
        <f t="shared" ca="1" si="261"/>
        <v>0</v>
      </c>
      <c r="CD827" s="35">
        <f t="shared" ca="1" si="261"/>
        <v>0</v>
      </c>
      <c r="CE827" s="35">
        <f t="shared" ca="1" si="261"/>
        <v>0</v>
      </c>
      <c r="CF827" s="35">
        <f t="shared" ca="1" si="261"/>
        <v>0</v>
      </c>
      <c r="CG827" s="35">
        <f t="shared" ca="1" si="260"/>
        <v>0</v>
      </c>
      <c r="CH827" s="35">
        <f t="shared" ca="1" si="260"/>
        <v>0</v>
      </c>
      <c r="CI827" s="35">
        <f t="shared" ca="1" si="260"/>
        <v>0</v>
      </c>
      <c r="CJ827" s="35">
        <f t="shared" ca="1" si="260"/>
        <v>0</v>
      </c>
      <c r="CK827" s="35">
        <f t="shared" ca="1" si="260"/>
        <v>0</v>
      </c>
      <c r="CL827" s="35">
        <f t="shared" ref="CL827:CT865" ca="1" si="263">CK827-AZ827</f>
        <v>0</v>
      </c>
      <c r="CM827" s="35">
        <f t="shared" ca="1" si="263"/>
        <v>0</v>
      </c>
      <c r="CN827" s="35">
        <f t="shared" ca="1" si="263"/>
        <v>0</v>
      </c>
      <c r="CO827" s="35">
        <f t="shared" ca="1" si="263"/>
        <v>0</v>
      </c>
      <c r="CP827" s="35">
        <f t="shared" ca="1" si="263"/>
        <v>0</v>
      </c>
      <c r="CQ827" s="35">
        <f t="shared" ca="1" si="259"/>
        <v>0</v>
      </c>
      <c r="CR827" s="35">
        <f t="shared" ref="CR827:CZ855" ca="1" si="264">CQ827-BF827</f>
        <v>0</v>
      </c>
      <c r="CS827" s="35">
        <f t="shared" ca="1" si="264"/>
        <v>0</v>
      </c>
      <c r="CT827" s="35">
        <f t="shared" ca="1" si="264"/>
        <v>0</v>
      </c>
      <c r="CU827" s="35">
        <f t="shared" ca="1" si="264"/>
        <v>0</v>
      </c>
      <c r="CV827" s="35">
        <f t="shared" ca="1" si="264"/>
        <v>0</v>
      </c>
      <c r="CW827" s="38">
        <f t="shared" ca="1" si="264"/>
        <v>0</v>
      </c>
      <c r="CX827" s="38">
        <f t="shared" ca="1" si="264"/>
        <v>0</v>
      </c>
      <c r="CY827" s="38">
        <f t="shared" ca="1" si="264"/>
        <v>0</v>
      </c>
      <c r="CZ827" s="39">
        <f t="shared" ca="1" si="264"/>
        <v>0</v>
      </c>
      <c r="DA827" s="35"/>
    </row>
    <row r="828" spans="4:105" x14ac:dyDescent="0.3">
      <c r="D828" s="19"/>
      <c r="E828" s="19"/>
      <c r="F828" s="21"/>
      <c r="G828" s="21"/>
      <c r="H828" s="21"/>
      <c r="I828" s="19"/>
      <c r="J828" s="19"/>
      <c r="K828" s="21"/>
      <c r="L828" s="21"/>
      <c r="M828" s="22"/>
      <c r="N828" s="22"/>
      <c r="O828" s="19"/>
      <c r="P828" s="21"/>
      <c r="Q828" s="62" t="str">
        <f>'Cutting Rules'!AD828</f>
        <v>0------------</v>
      </c>
      <c r="R828" s="23"/>
      <c r="S828" s="24"/>
      <c r="T828" s="78" t="s">
        <v>547</v>
      </c>
      <c r="U828" s="19"/>
      <c r="V828" s="25"/>
      <c r="W828" s="26"/>
      <c r="X828" s="27"/>
      <c r="Y828" s="47"/>
      <c r="Z828" s="121" t="str">
        <f>IFERROR(VLOOKUP(E828,[1]route!$E$3:$BL$10005,59,0),"")&amp;IFERROR(VLOOKUP(E828,[1]route!$E$3:$BL$10005,60,0),"")</f>
        <v/>
      </c>
      <c r="AA828" s="28">
        <f t="shared" si="254"/>
        <v>0</v>
      </c>
      <c r="AB828" s="77">
        <f t="shared" si="255"/>
        <v>0</v>
      </c>
      <c r="AC828" s="4">
        <f t="shared" si="253"/>
        <v>1</v>
      </c>
      <c r="AD828" s="29">
        <v>0</v>
      </c>
      <c r="AE828" s="30">
        <f ca="1">SUMIF([1]route!$E$3:$E$10005,E828,[1]!Table1[1])</f>
        <v>0</v>
      </c>
      <c r="AF828" s="30">
        <f ca="1">SUMIF([1]route!$E$3:$E$10005,E828,[1]!Table1[2])</f>
        <v>0</v>
      </c>
      <c r="AG828" s="30">
        <f ca="1">SUMIF([1]route!$E$3:$E$10005,E828,[1]!Table1[3])</f>
        <v>0</v>
      </c>
      <c r="AH828" s="30">
        <f ca="1">SUMIF([1]route!$E$3:$E$10005,E828,[1]!Table1[4])</f>
        <v>0</v>
      </c>
      <c r="AI828" s="30">
        <f ca="1">SUMIF([1]route!$E$3:$E$10005,E828,[1]!Table1[5])</f>
        <v>0</v>
      </c>
      <c r="AJ828" s="30">
        <f ca="1">SUMIF([1]route!$E$3:$E$10005,E828,[1]!Table1[6])</f>
        <v>0</v>
      </c>
      <c r="AK828" s="30">
        <f ca="1">SUMIF([1]route!$E$3:$E$10005,E828,[1]!Table1[7])</f>
        <v>0</v>
      </c>
      <c r="AL828" s="30">
        <f ca="1">SUMIF([1]route!$E$3:$E$10005,E828,[1]!Table1[8])</f>
        <v>0</v>
      </c>
      <c r="AM828" s="30">
        <f ca="1">SUMIF([1]route!$E$3:$E$10005,E828,[1]!Table1[9])</f>
        <v>0</v>
      </c>
      <c r="AN828" s="30">
        <f ca="1">SUMIF([1]route!$E$3:$E$10005,E828,[1]!Table1[10])</f>
        <v>0</v>
      </c>
      <c r="AO828" s="30">
        <f ca="1">SUMIF([1]route!$E$3:$E$10005,E828,[1]!Table1[11])</f>
        <v>0</v>
      </c>
      <c r="AP828" s="30">
        <f ca="1">SUMIF([1]route!$E$3:$E$10005,E828,[1]!Table1[12])</f>
        <v>0</v>
      </c>
      <c r="AQ828" s="30">
        <f ca="1">SUMIF([1]route!$E$3:$E$10005,E828,[1]!Table1[13])</f>
        <v>0</v>
      </c>
      <c r="AR828" s="30">
        <f ca="1">SUMIF([1]route!$E$3:$E$10005,E828,[1]!Table1[14])</f>
        <v>0</v>
      </c>
      <c r="AS828" s="30">
        <f ca="1">SUMIF([1]route!$E$3:$E$10005,E828,[1]!Table1[15])</f>
        <v>0</v>
      </c>
      <c r="AT828" s="30">
        <f ca="1">SUMIF([1]route!$E$3:$E$10005,E828,[1]!Table1[16])</f>
        <v>0</v>
      </c>
      <c r="AU828" s="30">
        <f ca="1">SUMIF([1]route!$E$3:$E$10005,E828,[1]!Table1[17])</f>
        <v>0</v>
      </c>
      <c r="AV828" s="30">
        <f ca="1">SUMIF([1]route!$E$3:$E$10005,E828,[1]!Table1[18])</f>
        <v>0</v>
      </c>
      <c r="AW828" s="30">
        <f ca="1">SUMIF([1]route!$E$3:$E$10005,E828,[1]!Table1[19])</f>
        <v>0</v>
      </c>
      <c r="AX828" s="30">
        <f ca="1">SUMIF([1]route!$E$3:$E$10005,E828,[1]!Table1[20])</f>
        <v>0</v>
      </c>
      <c r="AY828" s="30">
        <f ca="1">SUMIF([1]route!$E$3:$E$10005,E828,[1]!Table1[21])</f>
        <v>0</v>
      </c>
      <c r="AZ828" s="30">
        <f ca="1">SUMIF([1]route!$E$3:$E$10005,E828,[1]!Table1[22])</f>
        <v>0</v>
      </c>
      <c r="BA828" s="30">
        <f ca="1">SUMIF([1]route!$E$3:$E$10005,E828,[1]!Table1[23])</f>
        <v>0</v>
      </c>
      <c r="BB828" s="30">
        <f ca="1">SUMIF([1]route!$E$3:$E$10005,E828,[1]!Table1[24])</f>
        <v>0</v>
      </c>
      <c r="BC828" s="30">
        <f ca="1">SUMIF([1]route!$E$3:$E$10005,E828,[1]!Table1[25])</f>
        <v>0</v>
      </c>
      <c r="BD828" s="30">
        <f ca="1">SUMIF([1]route!$E$3:$E$10005,E828,[1]!Table1[26])</f>
        <v>0</v>
      </c>
      <c r="BE828" s="30">
        <f ca="1">SUMIF([1]route!$E$3:$E$10005,E828,[1]!Table1[27])</f>
        <v>0</v>
      </c>
      <c r="BF828" s="30">
        <f ca="1">SUMIF([1]route!$E$3:$E$10005,E828,[1]!Table1[28])</f>
        <v>0</v>
      </c>
      <c r="BG828" s="30">
        <f ca="1">SUMIF([1]route!$E$3:$E$10005,E828,[1]!Table1[29])</f>
        <v>0</v>
      </c>
      <c r="BH828" s="30">
        <f ca="1">SUMIF([1]route!$E$3:$E$10005,E828,[1]!Table1[30])</f>
        <v>0</v>
      </c>
      <c r="BI828" s="30">
        <f ca="1">SUMIF([1]route!$E$3:$E$10005,E828,[1]!Table1[31])</f>
        <v>0</v>
      </c>
      <c r="BJ828" s="30">
        <f ca="1">SUMIF([1]route!$E$3:$E$10005,E828,[1]!Table1[Remain PO])</f>
        <v>0</v>
      </c>
      <c r="BK828" s="31">
        <f ca="1">SUMIF([1]route!$E$3:$E$10005,E828,[1]!Table1[N+1])</f>
        <v>0</v>
      </c>
      <c r="BL828" s="31">
        <f ca="1">SUMIF([1]route!$E$3:$E$10005,E828,[1]!Table1[N+2])</f>
        <v>0</v>
      </c>
      <c r="BM828" s="31">
        <f ca="1">SUMIF([1]route!$E$3:$E$10005,E828,[1]!Table1[N+3])</f>
        <v>0</v>
      </c>
      <c r="BN828" s="32">
        <f ca="1">SUMIF([1]route!$E$3:$E$10005,E828,[1]!Table1[N+4])</f>
        <v>0</v>
      </c>
      <c r="BP828" s="37">
        <f t="shared" si="256"/>
        <v>0</v>
      </c>
      <c r="BQ828" s="35">
        <f t="shared" ca="1" si="262"/>
        <v>0</v>
      </c>
      <c r="BR828" s="35">
        <f t="shared" ca="1" si="262"/>
        <v>0</v>
      </c>
      <c r="BS828" s="35">
        <f t="shared" ca="1" si="262"/>
        <v>0</v>
      </c>
      <c r="BT828" s="35">
        <f t="shared" ca="1" si="262"/>
        <v>0</v>
      </c>
      <c r="BU828" s="35">
        <f t="shared" ca="1" si="262"/>
        <v>0</v>
      </c>
      <c r="BV828" s="35">
        <f t="shared" ca="1" si="262"/>
        <v>0</v>
      </c>
      <c r="BW828" s="35">
        <f t="shared" ca="1" si="262"/>
        <v>0</v>
      </c>
      <c r="BX828" s="35">
        <f t="shared" ca="1" si="262"/>
        <v>0</v>
      </c>
      <c r="BY828" s="35">
        <f t="shared" ca="1" si="262"/>
        <v>0</v>
      </c>
      <c r="BZ828" s="35">
        <f t="shared" ca="1" si="262"/>
        <v>0</v>
      </c>
      <c r="CA828" s="35">
        <f t="shared" ca="1" si="262"/>
        <v>0</v>
      </c>
      <c r="CB828" s="35">
        <f t="shared" ca="1" si="261"/>
        <v>0</v>
      </c>
      <c r="CC828" s="35">
        <f t="shared" ca="1" si="261"/>
        <v>0</v>
      </c>
      <c r="CD828" s="35">
        <f t="shared" ca="1" si="261"/>
        <v>0</v>
      </c>
      <c r="CE828" s="35">
        <f t="shared" ca="1" si="261"/>
        <v>0</v>
      </c>
      <c r="CF828" s="35">
        <f t="shared" ca="1" si="261"/>
        <v>0</v>
      </c>
      <c r="CG828" s="35">
        <f t="shared" ca="1" si="261"/>
        <v>0</v>
      </c>
      <c r="CH828" s="35">
        <f t="shared" ca="1" si="261"/>
        <v>0</v>
      </c>
      <c r="CI828" s="35">
        <f t="shared" ca="1" si="261"/>
        <v>0</v>
      </c>
      <c r="CJ828" s="35">
        <f t="shared" ca="1" si="261"/>
        <v>0</v>
      </c>
      <c r="CK828" s="35">
        <f t="shared" ca="1" si="261"/>
        <v>0</v>
      </c>
      <c r="CL828" s="35">
        <f t="shared" ca="1" si="263"/>
        <v>0</v>
      </c>
      <c r="CM828" s="35">
        <f t="shared" ca="1" si="263"/>
        <v>0</v>
      </c>
      <c r="CN828" s="35">
        <f t="shared" ca="1" si="263"/>
        <v>0</v>
      </c>
      <c r="CO828" s="35">
        <f t="shared" ca="1" si="263"/>
        <v>0</v>
      </c>
      <c r="CP828" s="35">
        <f t="shared" ca="1" si="263"/>
        <v>0</v>
      </c>
      <c r="CQ828" s="35">
        <f t="shared" ca="1" si="263"/>
        <v>0</v>
      </c>
      <c r="CR828" s="35">
        <f t="shared" ca="1" si="264"/>
        <v>0</v>
      </c>
      <c r="CS828" s="35">
        <f t="shared" ca="1" si="264"/>
        <v>0</v>
      </c>
      <c r="CT828" s="35">
        <f t="shared" ca="1" si="264"/>
        <v>0</v>
      </c>
      <c r="CU828" s="35">
        <f t="shared" ca="1" si="264"/>
        <v>0</v>
      </c>
      <c r="CV828" s="35">
        <f t="shared" ca="1" si="264"/>
        <v>0</v>
      </c>
      <c r="CW828" s="38">
        <f t="shared" ca="1" si="264"/>
        <v>0</v>
      </c>
      <c r="CX828" s="38">
        <f t="shared" ca="1" si="264"/>
        <v>0</v>
      </c>
      <c r="CY828" s="38">
        <f t="shared" ca="1" si="264"/>
        <v>0</v>
      </c>
      <c r="CZ828" s="39">
        <f t="shared" ca="1" si="264"/>
        <v>0</v>
      </c>
      <c r="DA828" s="35"/>
    </row>
    <row r="829" spans="4:105" x14ac:dyDescent="0.3">
      <c r="D829" s="19"/>
      <c r="E829" s="19"/>
      <c r="F829" s="21"/>
      <c r="G829" s="21"/>
      <c r="H829" s="21"/>
      <c r="I829" s="19"/>
      <c r="J829" s="19"/>
      <c r="K829" s="21"/>
      <c r="L829" s="21"/>
      <c r="M829" s="22"/>
      <c r="N829" s="22"/>
      <c r="O829" s="19"/>
      <c r="P829" s="21"/>
      <c r="Q829" s="62" t="str">
        <f>'Cutting Rules'!AD829</f>
        <v>0------------</v>
      </c>
      <c r="R829" s="23"/>
      <c r="S829" s="24"/>
      <c r="T829" s="78" t="s">
        <v>547</v>
      </c>
      <c r="U829" s="19"/>
      <c r="V829" s="25"/>
      <c r="W829" s="26"/>
      <c r="X829" s="27"/>
      <c r="Y829" s="47"/>
      <c r="Z829" s="121" t="str">
        <f>IFERROR(VLOOKUP(E829,[1]route!$E$3:$BL$10005,59,0),"")&amp;IFERROR(VLOOKUP(E829,[1]route!$E$3:$BL$10005,60,0),"")</f>
        <v/>
      </c>
      <c r="AA829" s="28">
        <f t="shared" si="254"/>
        <v>0</v>
      </c>
      <c r="AB829" s="77">
        <f t="shared" si="255"/>
        <v>0</v>
      </c>
      <c r="AC829" s="4">
        <f t="shared" si="253"/>
        <v>1</v>
      </c>
      <c r="AD829" s="29">
        <v>0</v>
      </c>
      <c r="AE829" s="30">
        <f ca="1">SUMIF([1]route!$E$3:$E$10005,E829,[1]!Table1[1])</f>
        <v>0</v>
      </c>
      <c r="AF829" s="30">
        <f ca="1">SUMIF([1]route!$E$3:$E$10005,E829,[1]!Table1[2])</f>
        <v>0</v>
      </c>
      <c r="AG829" s="30">
        <f ca="1">SUMIF([1]route!$E$3:$E$10005,E829,[1]!Table1[3])</f>
        <v>0</v>
      </c>
      <c r="AH829" s="30">
        <f ca="1">SUMIF([1]route!$E$3:$E$10005,E829,[1]!Table1[4])</f>
        <v>0</v>
      </c>
      <c r="AI829" s="30">
        <f ca="1">SUMIF([1]route!$E$3:$E$10005,E829,[1]!Table1[5])</f>
        <v>0</v>
      </c>
      <c r="AJ829" s="30">
        <f ca="1">SUMIF([1]route!$E$3:$E$10005,E829,[1]!Table1[6])</f>
        <v>0</v>
      </c>
      <c r="AK829" s="30">
        <f ca="1">SUMIF([1]route!$E$3:$E$10005,E829,[1]!Table1[7])</f>
        <v>0</v>
      </c>
      <c r="AL829" s="30">
        <f ca="1">SUMIF([1]route!$E$3:$E$10005,E829,[1]!Table1[8])</f>
        <v>0</v>
      </c>
      <c r="AM829" s="30">
        <f ca="1">SUMIF([1]route!$E$3:$E$10005,E829,[1]!Table1[9])</f>
        <v>0</v>
      </c>
      <c r="AN829" s="30">
        <f ca="1">SUMIF([1]route!$E$3:$E$10005,E829,[1]!Table1[10])</f>
        <v>0</v>
      </c>
      <c r="AO829" s="30">
        <f ca="1">SUMIF([1]route!$E$3:$E$10005,E829,[1]!Table1[11])</f>
        <v>0</v>
      </c>
      <c r="AP829" s="30">
        <f ca="1">SUMIF([1]route!$E$3:$E$10005,E829,[1]!Table1[12])</f>
        <v>0</v>
      </c>
      <c r="AQ829" s="30">
        <f ca="1">SUMIF([1]route!$E$3:$E$10005,E829,[1]!Table1[13])</f>
        <v>0</v>
      </c>
      <c r="AR829" s="30">
        <f ca="1">SUMIF([1]route!$E$3:$E$10005,E829,[1]!Table1[14])</f>
        <v>0</v>
      </c>
      <c r="AS829" s="30">
        <f ca="1">SUMIF([1]route!$E$3:$E$10005,E829,[1]!Table1[15])</f>
        <v>0</v>
      </c>
      <c r="AT829" s="30">
        <f ca="1">SUMIF([1]route!$E$3:$E$10005,E829,[1]!Table1[16])</f>
        <v>0</v>
      </c>
      <c r="AU829" s="30">
        <f ca="1">SUMIF([1]route!$E$3:$E$10005,E829,[1]!Table1[17])</f>
        <v>0</v>
      </c>
      <c r="AV829" s="30">
        <f ca="1">SUMIF([1]route!$E$3:$E$10005,E829,[1]!Table1[18])</f>
        <v>0</v>
      </c>
      <c r="AW829" s="30">
        <f ca="1">SUMIF([1]route!$E$3:$E$10005,E829,[1]!Table1[19])</f>
        <v>0</v>
      </c>
      <c r="AX829" s="30">
        <f ca="1">SUMIF([1]route!$E$3:$E$10005,E829,[1]!Table1[20])</f>
        <v>0</v>
      </c>
      <c r="AY829" s="30">
        <f ca="1">SUMIF([1]route!$E$3:$E$10005,E829,[1]!Table1[21])</f>
        <v>0</v>
      </c>
      <c r="AZ829" s="30">
        <f ca="1">SUMIF([1]route!$E$3:$E$10005,E829,[1]!Table1[22])</f>
        <v>0</v>
      </c>
      <c r="BA829" s="30">
        <f ca="1">SUMIF([1]route!$E$3:$E$10005,E829,[1]!Table1[23])</f>
        <v>0</v>
      </c>
      <c r="BB829" s="30">
        <f ca="1">SUMIF([1]route!$E$3:$E$10005,E829,[1]!Table1[24])</f>
        <v>0</v>
      </c>
      <c r="BC829" s="30">
        <f ca="1">SUMIF([1]route!$E$3:$E$10005,E829,[1]!Table1[25])</f>
        <v>0</v>
      </c>
      <c r="BD829" s="30">
        <f ca="1">SUMIF([1]route!$E$3:$E$10005,E829,[1]!Table1[26])</f>
        <v>0</v>
      </c>
      <c r="BE829" s="30">
        <f ca="1">SUMIF([1]route!$E$3:$E$10005,E829,[1]!Table1[27])</f>
        <v>0</v>
      </c>
      <c r="BF829" s="30">
        <f ca="1">SUMIF([1]route!$E$3:$E$10005,E829,[1]!Table1[28])</f>
        <v>0</v>
      </c>
      <c r="BG829" s="30">
        <f ca="1">SUMIF([1]route!$E$3:$E$10005,E829,[1]!Table1[29])</f>
        <v>0</v>
      </c>
      <c r="BH829" s="30">
        <f ca="1">SUMIF([1]route!$E$3:$E$10005,E829,[1]!Table1[30])</f>
        <v>0</v>
      </c>
      <c r="BI829" s="30">
        <f ca="1">SUMIF([1]route!$E$3:$E$10005,E829,[1]!Table1[31])</f>
        <v>0</v>
      </c>
      <c r="BJ829" s="30">
        <f ca="1">SUMIF([1]route!$E$3:$E$10005,E829,[1]!Table1[Remain PO])</f>
        <v>0</v>
      </c>
      <c r="BK829" s="31">
        <f ca="1">SUMIF([1]route!$E$3:$E$10005,E829,[1]!Table1[N+1])</f>
        <v>0</v>
      </c>
      <c r="BL829" s="31">
        <f ca="1">SUMIF([1]route!$E$3:$E$10005,E829,[1]!Table1[N+2])</f>
        <v>0</v>
      </c>
      <c r="BM829" s="31">
        <f ca="1">SUMIF([1]route!$E$3:$E$10005,E829,[1]!Table1[N+3])</f>
        <v>0</v>
      </c>
      <c r="BN829" s="32">
        <f ca="1">SUMIF([1]route!$E$3:$E$10005,E829,[1]!Table1[N+4])</f>
        <v>0</v>
      </c>
      <c r="BP829" s="37">
        <f t="shared" si="256"/>
        <v>0</v>
      </c>
      <c r="BQ829" s="35">
        <f t="shared" ca="1" si="262"/>
        <v>0</v>
      </c>
      <c r="BR829" s="35">
        <f t="shared" ca="1" si="262"/>
        <v>0</v>
      </c>
      <c r="BS829" s="35">
        <f t="shared" ca="1" si="262"/>
        <v>0</v>
      </c>
      <c r="BT829" s="35">
        <f t="shared" ca="1" si="262"/>
        <v>0</v>
      </c>
      <c r="BU829" s="35">
        <f t="shared" ca="1" si="262"/>
        <v>0</v>
      </c>
      <c r="BV829" s="35">
        <f t="shared" ca="1" si="262"/>
        <v>0</v>
      </c>
      <c r="BW829" s="35">
        <f t="shared" ca="1" si="262"/>
        <v>0</v>
      </c>
      <c r="BX829" s="35">
        <f t="shared" ca="1" si="262"/>
        <v>0</v>
      </c>
      <c r="BY829" s="35">
        <f t="shared" ca="1" si="262"/>
        <v>0</v>
      </c>
      <c r="BZ829" s="35">
        <f t="shared" ca="1" si="262"/>
        <v>0</v>
      </c>
      <c r="CA829" s="35">
        <f t="shared" ca="1" si="262"/>
        <v>0</v>
      </c>
      <c r="CB829" s="35">
        <f t="shared" ca="1" si="261"/>
        <v>0</v>
      </c>
      <c r="CC829" s="35">
        <f t="shared" ca="1" si="261"/>
        <v>0</v>
      </c>
      <c r="CD829" s="35">
        <f t="shared" ca="1" si="261"/>
        <v>0</v>
      </c>
      <c r="CE829" s="35">
        <f t="shared" ca="1" si="261"/>
        <v>0</v>
      </c>
      <c r="CF829" s="35">
        <f t="shared" ca="1" si="261"/>
        <v>0</v>
      </c>
      <c r="CG829" s="35">
        <f t="shared" ca="1" si="261"/>
        <v>0</v>
      </c>
      <c r="CH829" s="35">
        <f t="shared" ca="1" si="261"/>
        <v>0</v>
      </c>
      <c r="CI829" s="35">
        <f t="shared" ca="1" si="261"/>
        <v>0</v>
      </c>
      <c r="CJ829" s="35">
        <f t="shared" ca="1" si="261"/>
        <v>0</v>
      </c>
      <c r="CK829" s="35">
        <f t="shared" ca="1" si="261"/>
        <v>0</v>
      </c>
      <c r="CL829" s="35">
        <f t="shared" ca="1" si="263"/>
        <v>0</v>
      </c>
      <c r="CM829" s="35">
        <f t="shared" ca="1" si="263"/>
        <v>0</v>
      </c>
      <c r="CN829" s="35">
        <f t="shared" ca="1" si="263"/>
        <v>0</v>
      </c>
      <c r="CO829" s="35">
        <f t="shared" ca="1" si="263"/>
        <v>0</v>
      </c>
      <c r="CP829" s="35">
        <f t="shared" ca="1" si="263"/>
        <v>0</v>
      </c>
      <c r="CQ829" s="35">
        <f t="shared" ca="1" si="263"/>
        <v>0</v>
      </c>
      <c r="CR829" s="35">
        <f t="shared" ca="1" si="264"/>
        <v>0</v>
      </c>
      <c r="CS829" s="35">
        <f t="shared" ca="1" si="264"/>
        <v>0</v>
      </c>
      <c r="CT829" s="35">
        <f t="shared" ca="1" si="264"/>
        <v>0</v>
      </c>
      <c r="CU829" s="35">
        <f t="shared" ca="1" si="264"/>
        <v>0</v>
      </c>
      <c r="CV829" s="35">
        <f t="shared" ca="1" si="264"/>
        <v>0</v>
      </c>
      <c r="CW829" s="38">
        <f t="shared" ca="1" si="264"/>
        <v>0</v>
      </c>
      <c r="CX829" s="38">
        <f t="shared" ca="1" si="264"/>
        <v>0</v>
      </c>
      <c r="CY829" s="38">
        <f t="shared" ca="1" si="264"/>
        <v>0</v>
      </c>
      <c r="CZ829" s="39">
        <f t="shared" ca="1" si="264"/>
        <v>0</v>
      </c>
      <c r="DA829" s="35"/>
    </row>
    <row r="830" spans="4:105" x14ac:dyDescent="0.3">
      <c r="D830" s="19"/>
      <c r="E830" s="19"/>
      <c r="F830" s="21"/>
      <c r="G830" s="21"/>
      <c r="H830" s="21"/>
      <c r="I830" s="19"/>
      <c r="J830" s="19"/>
      <c r="K830" s="21"/>
      <c r="L830" s="21"/>
      <c r="M830" s="22"/>
      <c r="N830" s="22"/>
      <c r="O830" s="19"/>
      <c r="P830" s="21"/>
      <c r="Q830" s="62" t="str">
        <f>'Cutting Rules'!AD830</f>
        <v>0------------</v>
      </c>
      <c r="R830" s="23"/>
      <c r="S830" s="24"/>
      <c r="T830" s="78" t="s">
        <v>547</v>
      </c>
      <c r="U830" s="19"/>
      <c r="V830" s="25"/>
      <c r="W830" s="26"/>
      <c r="X830" s="27"/>
      <c r="Y830" s="47"/>
      <c r="Z830" s="121" t="str">
        <f>IFERROR(VLOOKUP(E830,[1]route!$E$3:$BL$10005,59,0),"")&amp;IFERROR(VLOOKUP(E830,[1]route!$E$3:$BL$10005,60,0),"")</f>
        <v/>
      </c>
      <c r="AA830" s="28">
        <f t="shared" si="254"/>
        <v>0</v>
      </c>
      <c r="AB830" s="77">
        <f t="shared" si="255"/>
        <v>0</v>
      </c>
      <c r="AC830" s="4">
        <f t="shared" si="253"/>
        <v>1</v>
      </c>
      <c r="AD830" s="29">
        <v>0</v>
      </c>
      <c r="AE830" s="30">
        <f ca="1">SUMIF([1]route!$E$3:$E$10005,E830,[1]!Table1[1])</f>
        <v>0</v>
      </c>
      <c r="AF830" s="30">
        <f ca="1">SUMIF([1]route!$E$3:$E$10005,E830,[1]!Table1[2])</f>
        <v>0</v>
      </c>
      <c r="AG830" s="30">
        <f ca="1">SUMIF([1]route!$E$3:$E$10005,E830,[1]!Table1[3])</f>
        <v>0</v>
      </c>
      <c r="AH830" s="30">
        <f ca="1">SUMIF([1]route!$E$3:$E$10005,E830,[1]!Table1[4])</f>
        <v>0</v>
      </c>
      <c r="AI830" s="30">
        <f ca="1">SUMIF([1]route!$E$3:$E$10005,E830,[1]!Table1[5])</f>
        <v>0</v>
      </c>
      <c r="AJ830" s="30">
        <f ca="1">SUMIF([1]route!$E$3:$E$10005,E830,[1]!Table1[6])</f>
        <v>0</v>
      </c>
      <c r="AK830" s="30">
        <f ca="1">SUMIF([1]route!$E$3:$E$10005,E830,[1]!Table1[7])</f>
        <v>0</v>
      </c>
      <c r="AL830" s="30">
        <f ca="1">SUMIF([1]route!$E$3:$E$10005,E830,[1]!Table1[8])</f>
        <v>0</v>
      </c>
      <c r="AM830" s="30">
        <f ca="1">SUMIF([1]route!$E$3:$E$10005,E830,[1]!Table1[9])</f>
        <v>0</v>
      </c>
      <c r="AN830" s="30">
        <f ca="1">SUMIF([1]route!$E$3:$E$10005,E830,[1]!Table1[10])</f>
        <v>0</v>
      </c>
      <c r="AO830" s="30">
        <f ca="1">SUMIF([1]route!$E$3:$E$10005,E830,[1]!Table1[11])</f>
        <v>0</v>
      </c>
      <c r="AP830" s="30">
        <f ca="1">SUMIF([1]route!$E$3:$E$10005,E830,[1]!Table1[12])</f>
        <v>0</v>
      </c>
      <c r="AQ830" s="30">
        <f ca="1">SUMIF([1]route!$E$3:$E$10005,E830,[1]!Table1[13])</f>
        <v>0</v>
      </c>
      <c r="AR830" s="30">
        <f ca="1">SUMIF([1]route!$E$3:$E$10005,E830,[1]!Table1[14])</f>
        <v>0</v>
      </c>
      <c r="AS830" s="30">
        <f ca="1">SUMIF([1]route!$E$3:$E$10005,E830,[1]!Table1[15])</f>
        <v>0</v>
      </c>
      <c r="AT830" s="30">
        <f ca="1">SUMIF([1]route!$E$3:$E$10005,E830,[1]!Table1[16])</f>
        <v>0</v>
      </c>
      <c r="AU830" s="30">
        <f ca="1">SUMIF([1]route!$E$3:$E$10005,E830,[1]!Table1[17])</f>
        <v>0</v>
      </c>
      <c r="AV830" s="30">
        <f ca="1">SUMIF([1]route!$E$3:$E$10005,E830,[1]!Table1[18])</f>
        <v>0</v>
      </c>
      <c r="AW830" s="30">
        <f ca="1">SUMIF([1]route!$E$3:$E$10005,E830,[1]!Table1[19])</f>
        <v>0</v>
      </c>
      <c r="AX830" s="30">
        <f ca="1">SUMIF([1]route!$E$3:$E$10005,E830,[1]!Table1[20])</f>
        <v>0</v>
      </c>
      <c r="AY830" s="30">
        <f ca="1">SUMIF([1]route!$E$3:$E$10005,E830,[1]!Table1[21])</f>
        <v>0</v>
      </c>
      <c r="AZ830" s="30">
        <f ca="1">SUMIF([1]route!$E$3:$E$10005,E830,[1]!Table1[22])</f>
        <v>0</v>
      </c>
      <c r="BA830" s="30">
        <f ca="1">SUMIF([1]route!$E$3:$E$10005,E830,[1]!Table1[23])</f>
        <v>0</v>
      </c>
      <c r="BB830" s="30">
        <f ca="1">SUMIF([1]route!$E$3:$E$10005,E830,[1]!Table1[24])</f>
        <v>0</v>
      </c>
      <c r="BC830" s="30">
        <f ca="1">SUMIF([1]route!$E$3:$E$10005,E830,[1]!Table1[25])</f>
        <v>0</v>
      </c>
      <c r="BD830" s="30">
        <f ca="1">SUMIF([1]route!$E$3:$E$10005,E830,[1]!Table1[26])</f>
        <v>0</v>
      </c>
      <c r="BE830" s="30">
        <f ca="1">SUMIF([1]route!$E$3:$E$10005,E830,[1]!Table1[27])</f>
        <v>0</v>
      </c>
      <c r="BF830" s="30">
        <f ca="1">SUMIF([1]route!$E$3:$E$10005,E830,[1]!Table1[28])</f>
        <v>0</v>
      </c>
      <c r="BG830" s="30">
        <f ca="1">SUMIF([1]route!$E$3:$E$10005,E830,[1]!Table1[29])</f>
        <v>0</v>
      </c>
      <c r="BH830" s="30">
        <f ca="1">SUMIF([1]route!$E$3:$E$10005,E830,[1]!Table1[30])</f>
        <v>0</v>
      </c>
      <c r="BI830" s="30">
        <f ca="1">SUMIF([1]route!$E$3:$E$10005,E830,[1]!Table1[31])</f>
        <v>0</v>
      </c>
      <c r="BJ830" s="30">
        <f ca="1">SUMIF([1]route!$E$3:$E$10005,E830,[1]!Table1[Remain PO])</f>
        <v>0</v>
      </c>
      <c r="BK830" s="31">
        <f ca="1">SUMIF([1]route!$E$3:$E$10005,E830,[1]!Table1[N+1])</f>
        <v>0</v>
      </c>
      <c r="BL830" s="31">
        <f ca="1">SUMIF([1]route!$E$3:$E$10005,E830,[1]!Table1[N+2])</f>
        <v>0</v>
      </c>
      <c r="BM830" s="31">
        <f ca="1">SUMIF([1]route!$E$3:$E$10005,E830,[1]!Table1[N+3])</f>
        <v>0</v>
      </c>
      <c r="BN830" s="32">
        <f ca="1">SUMIF([1]route!$E$3:$E$10005,E830,[1]!Table1[N+4])</f>
        <v>0</v>
      </c>
      <c r="BP830" s="37">
        <f t="shared" si="256"/>
        <v>0</v>
      </c>
      <c r="BQ830" s="35">
        <f t="shared" ca="1" si="262"/>
        <v>0</v>
      </c>
      <c r="BR830" s="35">
        <f t="shared" ca="1" si="262"/>
        <v>0</v>
      </c>
      <c r="BS830" s="35">
        <f t="shared" ref="BS830:CF852" ca="1" si="265">BR830-AG830</f>
        <v>0</v>
      </c>
      <c r="BT830" s="35">
        <f t="shared" ca="1" si="265"/>
        <v>0</v>
      </c>
      <c r="BU830" s="35">
        <f t="shared" ca="1" si="265"/>
        <v>0</v>
      </c>
      <c r="BV830" s="35">
        <f t="shared" ca="1" si="265"/>
        <v>0</v>
      </c>
      <c r="BW830" s="35">
        <f t="shared" ca="1" si="265"/>
        <v>0</v>
      </c>
      <c r="BX830" s="35">
        <f t="shared" ca="1" si="265"/>
        <v>0</v>
      </c>
      <c r="BY830" s="35">
        <f t="shared" ca="1" si="265"/>
        <v>0</v>
      </c>
      <c r="BZ830" s="35">
        <f t="shared" ca="1" si="265"/>
        <v>0</v>
      </c>
      <c r="CA830" s="35">
        <f t="shared" ca="1" si="265"/>
        <v>0</v>
      </c>
      <c r="CB830" s="35">
        <f t="shared" ca="1" si="261"/>
        <v>0</v>
      </c>
      <c r="CC830" s="35">
        <f t="shared" ca="1" si="261"/>
        <v>0</v>
      </c>
      <c r="CD830" s="35">
        <f t="shared" ca="1" si="261"/>
        <v>0</v>
      </c>
      <c r="CE830" s="35">
        <f t="shared" ca="1" si="261"/>
        <v>0</v>
      </c>
      <c r="CF830" s="35">
        <f t="shared" ca="1" si="261"/>
        <v>0</v>
      </c>
      <c r="CG830" s="35">
        <f t="shared" ca="1" si="261"/>
        <v>0</v>
      </c>
      <c r="CH830" s="35">
        <f t="shared" ca="1" si="261"/>
        <v>0</v>
      </c>
      <c r="CI830" s="35">
        <f t="shared" ca="1" si="261"/>
        <v>0</v>
      </c>
      <c r="CJ830" s="35">
        <f t="shared" ca="1" si="261"/>
        <v>0</v>
      </c>
      <c r="CK830" s="35">
        <f t="shared" ca="1" si="261"/>
        <v>0</v>
      </c>
      <c r="CL830" s="35">
        <f t="shared" ca="1" si="263"/>
        <v>0</v>
      </c>
      <c r="CM830" s="35">
        <f t="shared" ca="1" si="263"/>
        <v>0</v>
      </c>
      <c r="CN830" s="35">
        <f t="shared" ca="1" si="263"/>
        <v>0</v>
      </c>
      <c r="CO830" s="35">
        <f t="shared" ca="1" si="263"/>
        <v>0</v>
      </c>
      <c r="CP830" s="35">
        <f t="shared" ca="1" si="263"/>
        <v>0</v>
      </c>
      <c r="CQ830" s="35">
        <f t="shared" ca="1" si="263"/>
        <v>0</v>
      </c>
      <c r="CR830" s="35">
        <f t="shared" ca="1" si="264"/>
        <v>0</v>
      </c>
      <c r="CS830" s="35">
        <f t="shared" ca="1" si="264"/>
        <v>0</v>
      </c>
      <c r="CT830" s="35">
        <f t="shared" ca="1" si="264"/>
        <v>0</v>
      </c>
      <c r="CU830" s="35">
        <f t="shared" ca="1" si="264"/>
        <v>0</v>
      </c>
      <c r="CV830" s="35">
        <f t="shared" ca="1" si="264"/>
        <v>0</v>
      </c>
      <c r="CW830" s="38">
        <f t="shared" ca="1" si="264"/>
        <v>0</v>
      </c>
      <c r="CX830" s="38">
        <f t="shared" ca="1" si="264"/>
        <v>0</v>
      </c>
      <c r="CY830" s="38">
        <f t="shared" ca="1" si="264"/>
        <v>0</v>
      </c>
      <c r="CZ830" s="39">
        <f t="shared" ca="1" si="264"/>
        <v>0</v>
      </c>
      <c r="DA830" s="35"/>
    </row>
    <row r="831" spans="4:105" x14ac:dyDescent="0.3">
      <c r="D831" s="19"/>
      <c r="E831" s="19"/>
      <c r="F831" s="21"/>
      <c r="G831" s="21"/>
      <c r="H831" s="21"/>
      <c r="I831" s="19"/>
      <c r="J831" s="19"/>
      <c r="K831" s="21"/>
      <c r="L831" s="21"/>
      <c r="M831" s="22"/>
      <c r="N831" s="22"/>
      <c r="O831" s="19"/>
      <c r="P831" s="21"/>
      <c r="Q831" s="62" t="str">
        <f>'Cutting Rules'!AD831</f>
        <v>0------------</v>
      </c>
      <c r="R831" s="23"/>
      <c r="S831" s="24"/>
      <c r="T831" s="78" t="s">
        <v>547</v>
      </c>
      <c r="U831" s="19"/>
      <c r="V831" s="25"/>
      <c r="W831" s="26"/>
      <c r="X831" s="27"/>
      <c r="Y831" s="47"/>
      <c r="Z831" s="121" t="str">
        <f>IFERROR(VLOOKUP(E831,[1]route!$E$3:$BL$10005,59,0),"")&amp;IFERROR(VLOOKUP(E831,[1]route!$E$3:$BL$10005,60,0),"")</f>
        <v/>
      </c>
      <c r="AA831" s="28">
        <f t="shared" si="254"/>
        <v>0</v>
      </c>
      <c r="AB831" s="77">
        <f t="shared" si="255"/>
        <v>0</v>
      </c>
      <c r="AC831" s="4">
        <f t="shared" si="253"/>
        <v>1</v>
      </c>
      <c r="AD831" s="29">
        <v>0</v>
      </c>
      <c r="AE831" s="30">
        <f ca="1">SUMIF([1]route!$E$3:$E$10005,E831,[1]!Table1[1])</f>
        <v>0</v>
      </c>
      <c r="AF831" s="30">
        <f ca="1">SUMIF([1]route!$E$3:$E$10005,E831,[1]!Table1[2])</f>
        <v>0</v>
      </c>
      <c r="AG831" s="30">
        <f ca="1">SUMIF([1]route!$E$3:$E$10005,E831,[1]!Table1[3])</f>
        <v>0</v>
      </c>
      <c r="AH831" s="30">
        <f ca="1">SUMIF([1]route!$E$3:$E$10005,E831,[1]!Table1[4])</f>
        <v>0</v>
      </c>
      <c r="AI831" s="30">
        <f ca="1">SUMIF([1]route!$E$3:$E$10005,E831,[1]!Table1[5])</f>
        <v>0</v>
      </c>
      <c r="AJ831" s="30">
        <f ca="1">SUMIF([1]route!$E$3:$E$10005,E831,[1]!Table1[6])</f>
        <v>0</v>
      </c>
      <c r="AK831" s="30">
        <f ca="1">SUMIF([1]route!$E$3:$E$10005,E831,[1]!Table1[7])</f>
        <v>0</v>
      </c>
      <c r="AL831" s="30">
        <f ca="1">SUMIF([1]route!$E$3:$E$10005,E831,[1]!Table1[8])</f>
        <v>0</v>
      </c>
      <c r="AM831" s="30">
        <f ca="1">SUMIF([1]route!$E$3:$E$10005,E831,[1]!Table1[9])</f>
        <v>0</v>
      </c>
      <c r="AN831" s="30">
        <f ca="1">SUMIF([1]route!$E$3:$E$10005,E831,[1]!Table1[10])</f>
        <v>0</v>
      </c>
      <c r="AO831" s="30">
        <f ca="1">SUMIF([1]route!$E$3:$E$10005,E831,[1]!Table1[11])</f>
        <v>0</v>
      </c>
      <c r="AP831" s="30">
        <f ca="1">SUMIF([1]route!$E$3:$E$10005,E831,[1]!Table1[12])</f>
        <v>0</v>
      </c>
      <c r="AQ831" s="30">
        <f ca="1">SUMIF([1]route!$E$3:$E$10005,E831,[1]!Table1[13])</f>
        <v>0</v>
      </c>
      <c r="AR831" s="30">
        <f ca="1">SUMIF([1]route!$E$3:$E$10005,E831,[1]!Table1[14])</f>
        <v>0</v>
      </c>
      <c r="AS831" s="30">
        <f ca="1">SUMIF([1]route!$E$3:$E$10005,E831,[1]!Table1[15])</f>
        <v>0</v>
      </c>
      <c r="AT831" s="30">
        <f ca="1">SUMIF([1]route!$E$3:$E$10005,E831,[1]!Table1[16])</f>
        <v>0</v>
      </c>
      <c r="AU831" s="30">
        <f ca="1">SUMIF([1]route!$E$3:$E$10005,E831,[1]!Table1[17])</f>
        <v>0</v>
      </c>
      <c r="AV831" s="30">
        <f ca="1">SUMIF([1]route!$E$3:$E$10005,E831,[1]!Table1[18])</f>
        <v>0</v>
      </c>
      <c r="AW831" s="30">
        <f ca="1">SUMIF([1]route!$E$3:$E$10005,E831,[1]!Table1[19])</f>
        <v>0</v>
      </c>
      <c r="AX831" s="30">
        <f ca="1">SUMIF([1]route!$E$3:$E$10005,E831,[1]!Table1[20])</f>
        <v>0</v>
      </c>
      <c r="AY831" s="30">
        <f ca="1">SUMIF([1]route!$E$3:$E$10005,E831,[1]!Table1[21])</f>
        <v>0</v>
      </c>
      <c r="AZ831" s="30">
        <f ca="1">SUMIF([1]route!$E$3:$E$10005,E831,[1]!Table1[22])</f>
        <v>0</v>
      </c>
      <c r="BA831" s="30">
        <f ca="1">SUMIF([1]route!$E$3:$E$10005,E831,[1]!Table1[23])</f>
        <v>0</v>
      </c>
      <c r="BB831" s="30">
        <f ca="1">SUMIF([1]route!$E$3:$E$10005,E831,[1]!Table1[24])</f>
        <v>0</v>
      </c>
      <c r="BC831" s="30">
        <f ca="1">SUMIF([1]route!$E$3:$E$10005,E831,[1]!Table1[25])</f>
        <v>0</v>
      </c>
      <c r="BD831" s="30">
        <f ca="1">SUMIF([1]route!$E$3:$E$10005,E831,[1]!Table1[26])</f>
        <v>0</v>
      </c>
      <c r="BE831" s="30">
        <f ca="1">SUMIF([1]route!$E$3:$E$10005,E831,[1]!Table1[27])</f>
        <v>0</v>
      </c>
      <c r="BF831" s="30">
        <f ca="1">SUMIF([1]route!$E$3:$E$10005,E831,[1]!Table1[28])</f>
        <v>0</v>
      </c>
      <c r="BG831" s="30">
        <f ca="1">SUMIF([1]route!$E$3:$E$10005,E831,[1]!Table1[29])</f>
        <v>0</v>
      </c>
      <c r="BH831" s="30">
        <f ca="1">SUMIF([1]route!$E$3:$E$10005,E831,[1]!Table1[30])</f>
        <v>0</v>
      </c>
      <c r="BI831" s="30">
        <f ca="1">SUMIF([1]route!$E$3:$E$10005,E831,[1]!Table1[31])</f>
        <v>0</v>
      </c>
      <c r="BJ831" s="30">
        <f ca="1">SUMIF([1]route!$E$3:$E$10005,E831,[1]!Table1[Remain PO])</f>
        <v>0</v>
      </c>
      <c r="BK831" s="31">
        <f ca="1">SUMIF([1]route!$E$3:$E$10005,E831,[1]!Table1[N+1])</f>
        <v>0</v>
      </c>
      <c r="BL831" s="31">
        <f ca="1">SUMIF([1]route!$E$3:$E$10005,E831,[1]!Table1[N+2])</f>
        <v>0</v>
      </c>
      <c r="BM831" s="31">
        <f ca="1">SUMIF([1]route!$E$3:$E$10005,E831,[1]!Table1[N+3])</f>
        <v>0</v>
      </c>
      <c r="BN831" s="32">
        <f ca="1">SUMIF([1]route!$E$3:$E$10005,E831,[1]!Table1[N+4])</f>
        <v>0</v>
      </c>
      <c r="BP831" s="37">
        <f t="shared" si="256"/>
        <v>0</v>
      </c>
      <c r="BQ831" s="35">
        <f t="shared" ref="BQ831:CD868" ca="1" si="266">BP831-AE831</f>
        <v>0</v>
      </c>
      <c r="BR831" s="35">
        <f t="shared" ca="1" si="266"/>
        <v>0</v>
      </c>
      <c r="BS831" s="35">
        <f t="shared" ca="1" si="265"/>
        <v>0</v>
      </c>
      <c r="BT831" s="35">
        <f t="shared" ca="1" si="265"/>
        <v>0</v>
      </c>
      <c r="BU831" s="35">
        <f t="shared" ca="1" si="265"/>
        <v>0</v>
      </c>
      <c r="BV831" s="35">
        <f t="shared" ca="1" si="265"/>
        <v>0</v>
      </c>
      <c r="BW831" s="35">
        <f t="shared" ca="1" si="265"/>
        <v>0</v>
      </c>
      <c r="BX831" s="35">
        <f t="shared" ca="1" si="265"/>
        <v>0</v>
      </c>
      <c r="BY831" s="35">
        <f t="shared" ca="1" si="265"/>
        <v>0</v>
      </c>
      <c r="BZ831" s="35">
        <f t="shared" ca="1" si="265"/>
        <v>0</v>
      </c>
      <c r="CA831" s="35">
        <f t="shared" ca="1" si="265"/>
        <v>0</v>
      </c>
      <c r="CB831" s="35">
        <f t="shared" ca="1" si="261"/>
        <v>0</v>
      </c>
      <c r="CC831" s="35">
        <f t="shared" ca="1" si="261"/>
        <v>0</v>
      </c>
      <c r="CD831" s="35">
        <f t="shared" ca="1" si="261"/>
        <v>0</v>
      </c>
      <c r="CE831" s="35">
        <f t="shared" ca="1" si="261"/>
        <v>0</v>
      </c>
      <c r="CF831" s="35">
        <f t="shared" ca="1" si="261"/>
        <v>0</v>
      </c>
      <c r="CG831" s="35">
        <f t="shared" ca="1" si="261"/>
        <v>0</v>
      </c>
      <c r="CH831" s="35">
        <f t="shared" ca="1" si="261"/>
        <v>0</v>
      </c>
      <c r="CI831" s="35">
        <f t="shared" ca="1" si="261"/>
        <v>0</v>
      </c>
      <c r="CJ831" s="35">
        <f t="shared" ca="1" si="261"/>
        <v>0</v>
      </c>
      <c r="CK831" s="35">
        <f t="shared" ca="1" si="261"/>
        <v>0</v>
      </c>
      <c r="CL831" s="35">
        <f t="shared" ca="1" si="263"/>
        <v>0</v>
      </c>
      <c r="CM831" s="35">
        <f t="shared" ca="1" si="263"/>
        <v>0</v>
      </c>
      <c r="CN831" s="35">
        <f t="shared" ca="1" si="263"/>
        <v>0</v>
      </c>
      <c r="CO831" s="35">
        <f t="shared" ca="1" si="263"/>
        <v>0</v>
      </c>
      <c r="CP831" s="35">
        <f t="shared" ca="1" si="263"/>
        <v>0</v>
      </c>
      <c r="CQ831" s="35">
        <f t="shared" ca="1" si="263"/>
        <v>0</v>
      </c>
      <c r="CR831" s="35">
        <f t="shared" ca="1" si="264"/>
        <v>0</v>
      </c>
      <c r="CS831" s="35">
        <f t="shared" ca="1" si="264"/>
        <v>0</v>
      </c>
      <c r="CT831" s="35">
        <f t="shared" ca="1" si="264"/>
        <v>0</v>
      </c>
      <c r="CU831" s="35">
        <f t="shared" ca="1" si="264"/>
        <v>0</v>
      </c>
      <c r="CV831" s="35">
        <f t="shared" ca="1" si="264"/>
        <v>0</v>
      </c>
      <c r="CW831" s="38">
        <f t="shared" ca="1" si="264"/>
        <v>0</v>
      </c>
      <c r="CX831" s="38">
        <f t="shared" ca="1" si="264"/>
        <v>0</v>
      </c>
      <c r="CY831" s="38">
        <f t="shared" ca="1" si="264"/>
        <v>0</v>
      </c>
      <c r="CZ831" s="39">
        <f t="shared" ca="1" si="264"/>
        <v>0</v>
      </c>
      <c r="DA831" s="35"/>
    </row>
    <row r="832" spans="4:105" x14ac:dyDescent="0.3">
      <c r="D832" s="19"/>
      <c r="E832" s="19"/>
      <c r="F832" s="21"/>
      <c r="G832" s="21"/>
      <c r="H832" s="21"/>
      <c r="I832" s="19"/>
      <c r="J832" s="19"/>
      <c r="K832" s="21"/>
      <c r="L832" s="21"/>
      <c r="M832" s="22"/>
      <c r="N832" s="22"/>
      <c r="O832" s="19"/>
      <c r="P832" s="21"/>
      <c r="Q832" s="62" t="str">
        <f>'Cutting Rules'!AD832</f>
        <v>0------------</v>
      </c>
      <c r="R832" s="23"/>
      <c r="S832" s="24"/>
      <c r="T832" s="78" t="s">
        <v>547</v>
      </c>
      <c r="U832" s="19"/>
      <c r="V832" s="25"/>
      <c r="W832" s="26"/>
      <c r="X832" s="27"/>
      <c r="Y832" s="47"/>
      <c r="Z832" s="121" t="str">
        <f>IFERROR(VLOOKUP(E832,[1]route!$E$3:$BL$10005,59,0),"")&amp;IFERROR(VLOOKUP(E832,[1]route!$E$3:$BL$10005,60,0),"")</f>
        <v/>
      </c>
      <c r="AA832" s="28">
        <f t="shared" si="254"/>
        <v>0</v>
      </c>
      <c r="AB832" s="77">
        <f t="shared" si="255"/>
        <v>0</v>
      </c>
      <c r="AC832" s="4">
        <f t="shared" si="253"/>
        <v>1</v>
      </c>
      <c r="AD832" s="29">
        <v>0</v>
      </c>
      <c r="AE832" s="30">
        <f ca="1">SUMIF([1]route!$E$3:$E$10005,E832,[1]!Table1[1])</f>
        <v>0</v>
      </c>
      <c r="AF832" s="30">
        <f ca="1">SUMIF([1]route!$E$3:$E$10005,E832,[1]!Table1[2])</f>
        <v>0</v>
      </c>
      <c r="AG832" s="30">
        <f ca="1">SUMIF([1]route!$E$3:$E$10005,E832,[1]!Table1[3])</f>
        <v>0</v>
      </c>
      <c r="AH832" s="30">
        <f ca="1">SUMIF([1]route!$E$3:$E$10005,E832,[1]!Table1[4])</f>
        <v>0</v>
      </c>
      <c r="AI832" s="30">
        <f ca="1">SUMIF([1]route!$E$3:$E$10005,E832,[1]!Table1[5])</f>
        <v>0</v>
      </c>
      <c r="AJ832" s="30">
        <f ca="1">SUMIF([1]route!$E$3:$E$10005,E832,[1]!Table1[6])</f>
        <v>0</v>
      </c>
      <c r="AK832" s="30">
        <f ca="1">SUMIF([1]route!$E$3:$E$10005,E832,[1]!Table1[7])</f>
        <v>0</v>
      </c>
      <c r="AL832" s="30">
        <f ca="1">SUMIF([1]route!$E$3:$E$10005,E832,[1]!Table1[8])</f>
        <v>0</v>
      </c>
      <c r="AM832" s="30">
        <f ca="1">SUMIF([1]route!$E$3:$E$10005,E832,[1]!Table1[9])</f>
        <v>0</v>
      </c>
      <c r="AN832" s="30">
        <f ca="1">SUMIF([1]route!$E$3:$E$10005,E832,[1]!Table1[10])</f>
        <v>0</v>
      </c>
      <c r="AO832" s="30">
        <f ca="1">SUMIF([1]route!$E$3:$E$10005,E832,[1]!Table1[11])</f>
        <v>0</v>
      </c>
      <c r="AP832" s="30">
        <f ca="1">SUMIF([1]route!$E$3:$E$10005,E832,[1]!Table1[12])</f>
        <v>0</v>
      </c>
      <c r="AQ832" s="30">
        <f ca="1">SUMIF([1]route!$E$3:$E$10005,E832,[1]!Table1[13])</f>
        <v>0</v>
      </c>
      <c r="AR832" s="30">
        <f ca="1">SUMIF([1]route!$E$3:$E$10005,E832,[1]!Table1[14])</f>
        <v>0</v>
      </c>
      <c r="AS832" s="30">
        <f ca="1">SUMIF([1]route!$E$3:$E$10005,E832,[1]!Table1[15])</f>
        <v>0</v>
      </c>
      <c r="AT832" s="30">
        <f ca="1">SUMIF([1]route!$E$3:$E$10005,E832,[1]!Table1[16])</f>
        <v>0</v>
      </c>
      <c r="AU832" s="30">
        <f ca="1">SUMIF([1]route!$E$3:$E$10005,E832,[1]!Table1[17])</f>
        <v>0</v>
      </c>
      <c r="AV832" s="30">
        <f ca="1">SUMIF([1]route!$E$3:$E$10005,E832,[1]!Table1[18])</f>
        <v>0</v>
      </c>
      <c r="AW832" s="30">
        <f ca="1">SUMIF([1]route!$E$3:$E$10005,E832,[1]!Table1[19])</f>
        <v>0</v>
      </c>
      <c r="AX832" s="30">
        <f ca="1">SUMIF([1]route!$E$3:$E$10005,E832,[1]!Table1[20])</f>
        <v>0</v>
      </c>
      <c r="AY832" s="30">
        <f ca="1">SUMIF([1]route!$E$3:$E$10005,E832,[1]!Table1[21])</f>
        <v>0</v>
      </c>
      <c r="AZ832" s="30">
        <f ca="1">SUMIF([1]route!$E$3:$E$10005,E832,[1]!Table1[22])</f>
        <v>0</v>
      </c>
      <c r="BA832" s="30">
        <f ca="1">SUMIF([1]route!$E$3:$E$10005,E832,[1]!Table1[23])</f>
        <v>0</v>
      </c>
      <c r="BB832" s="30">
        <f ca="1">SUMIF([1]route!$E$3:$E$10005,E832,[1]!Table1[24])</f>
        <v>0</v>
      </c>
      <c r="BC832" s="30">
        <f ca="1">SUMIF([1]route!$E$3:$E$10005,E832,[1]!Table1[25])</f>
        <v>0</v>
      </c>
      <c r="BD832" s="30">
        <f ca="1">SUMIF([1]route!$E$3:$E$10005,E832,[1]!Table1[26])</f>
        <v>0</v>
      </c>
      <c r="BE832" s="30">
        <f ca="1">SUMIF([1]route!$E$3:$E$10005,E832,[1]!Table1[27])</f>
        <v>0</v>
      </c>
      <c r="BF832" s="30">
        <f ca="1">SUMIF([1]route!$E$3:$E$10005,E832,[1]!Table1[28])</f>
        <v>0</v>
      </c>
      <c r="BG832" s="30">
        <f ca="1">SUMIF([1]route!$E$3:$E$10005,E832,[1]!Table1[29])</f>
        <v>0</v>
      </c>
      <c r="BH832" s="30">
        <f ca="1">SUMIF([1]route!$E$3:$E$10005,E832,[1]!Table1[30])</f>
        <v>0</v>
      </c>
      <c r="BI832" s="30">
        <f ca="1">SUMIF([1]route!$E$3:$E$10005,E832,[1]!Table1[31])</f>
        <v>0</v>
      </c>
      <c r="BJ832" s="30">
        <f ca="1">SUMIF([1]route!$E$3:$E$10005,E832,[1]!Table1[Remain PO])</f>
        <v>0</v>
      </c>
      <c r="BK832" s="31">
        <f ca="1">SUMIF([1]route!$E$3:$E$10005,E832,[1]!Table1[N+1])</f>
        <v>0</v>
      </c>
      <c r="BL832" s="31">
        <f ca="1">SUMIF([1]route!$E$3:$E$10005,E832,[1]!Table1[N+2])</f>
        <v>0</v>
      </c>
      <c r="BM832" s="31">
        <f ca="1">SUMIF([1]route!$E$3:$E$10005,E832,[1]!Table1[N+3])</f>
        <v>0</v>
      </c>
      <c r="BN832" s="32">
        <f ca="1">SUMIF([1]route!$E$3:$E$10005,E832,[1]!Table1[N+4])</f>
        <v>0</v>
      </c>
      <c r="BP832" s="37">
        <f t="shared" si="256"/>
        <v>0</v>
      </c>
      <c r="BQ832" s="35">
        <f t="shared" ca="1" si="266"/>
        <v>0</v>
      </c>
      <c r="BR832" s="35">
        <f t="shared" ca="1" si="266"/>
        <v>0</v>
      </c>
      <c r="BS832" s="35">
        <f t="shared" ca="1" si="265"/>
        <v>0</v>
      </c>
      <c r="BT832" s="35">
        <f t="shared" ca="1" si="265"/>
        <v>0</v>
      </c>
      <c r="BU832" s="35">
        <f t="shared" ca="1" si="265"/>
        <v>0</v>
      </c>
      <c r="BV832" s="35">
        <f t="shared" ca="1" si="265"/>
        <v>0</v>
      </c>
      <c r="BW832" s="35">
        <f t="shared" ca="1" si="265"/>
        <v>0</v>
      </c>
      <c r="BX832" s="35">
        <f t="shared" ca="1" si="265"/>
        <v>0</v>
      </c>
      <c r="BY832" s="35">
        <f t="shared" ca="1" si="265"/>
        <v>0</v>
      </c>
      <c r="BZ832" s="35">
        <f t="shared" ca="1" si="265"/>
        <v>0</v>
      </c>
      <c r="CA832" s="35">
        <f t="shared" ca="1" si="265"/>
        <v>0</v>
      </c>
      <c r="CB832" s="35">
        <f t="shared" ca="1" si="261"/>
        <v>0</v>
      </c>
      <c r="CC832" s="35">
        <f t="shared" ca="1" si="261"/>
        <v>0</v>
      </c>
      <c r="CD832" s="35">
        <f t="shared" ca="1" si="261"/>
        <v>0</v>
      </c>
      <c r="CE832" s="35">
        <f t="shared" ca="1" si="261"/>
        <v>0</v>
      </c>
      <c r="CF832" s="35">
        <f t="shared" ca="1" si="261"/>
        <v>0</v>
      </c>
      <c r="CG832" s="35">
        <f t="shared" ca="1" si="261"/>
        <v>0</v>
      </c>
      <c r="CH832" s="35">
        <f t="shared" ca="1" si="261"/>
        <v>0</v>
      </c>
      <c r="CI832" s="35">
        <f t="shared" ca="1" si="261"/>
        <v>0</v>
      </c>
      <c r="CJ832" s="35">
        <f t="shared" ca="1" si="261"/>
        <v>0</v>
      </c>
      <c r="CK832" s="35">
        <f t="shared" ca="1" si="261"/>
        <v>0</v>
      </c>
      <c r="CL832" s="35">
        <f t="shared" ca="1" si="263"/>
        <v>0</v>
      </c>
      <c r="CM832" s="35">
        <f t="shared" ca="1" si="263"/>
        <v>0</v>
      </c>
      <c r="CN832" s="35">
        <f t="shared" ca="1" si="263"/>
        <v>0</v>
      </c>
      <c r="CO832" s="35">
        <f t="shared" ca="1" si="263"/>
        <v>0</v>
      </c>
      <c r="CP832" s="35">
        <f t="shared" ca="1" si="263"/>
        <v>0</v>
      </c>
      <c r="CQ832" s="35">
        <f t="shared" ca="1" si="263"/>
        <v>0</v>
      </c>
      <c r="CR832" s="35">
        <f t="shared" ca="1" si="264"/>
        <v>0</v>
      </c>
      <c r="CS832" s="35">
        <f t="shared" ca="1" si="264"/>
        <v>0</v>
      </c>
      <c r="CT832" s="35">
        <f t="shared" ca="1" si="264"/>
        <v>0</v>
      </c>
      <c r="CU832" s="35">
        <f t="shared" ca="1" si="264"/>
        <v>0</v>
      </c>
      <c r="CV832" s="35">
        <f t="shared" ca="1" si="264"/>
        <v>0</v>
      </c>
      <c r="CW832" s="38">
        <f t="shared" ca="1" si="264"/>
        <v>0</v>
      </c>
      <c r="CX832" s="38">
        <f t="shared" ca="1" si="264"/>
        <v>0</v>
      </c>
      <c r="CY832" s="38">
        <f t="shared" ca="1" si="264"/>
        <v>0</v>
      </c>
      <c r="CZ832" s="39">
        <f t="shared" ca="1" si="264"/>
        <v>0</v>
      </c>
      <c r="DA832" s="35"/>
    </row>
    <row r="833" spans="4:105" x14ac:dyDescent="0.3">
      <c r="D833" s="19"/>
      <c r="E833" s="19"/>
      <c r="F833" s="21"/>
      <c r="G833" s="21"/>
      <c r="H833" s="21"/>
      <c r="I833" s="19"/>
      <c r="J833" s="19"/>
      <c r="K833" s="21"/>
      <c r="L833" s="21"/>
      <c r="M833" s="22"/>
      <c r="N833" s="22"/>
      <c r="O833" s="19"/>
      <c r="P833" s="21"/>
      <c r="Q833" s="62" t="str">
        <f>'Cutting Rules'!AD833</f>
        <v>0------------</v>
      </c>
      <c r="R833" s="23"/>
      <c r="S833" s="24"/>
      <c r="T833" s="78" t="s">
        <v>547</v>
      </c>
      <c r="U833" s="19"/>
      <c r="V833" s="25"/>
      <c r="W833" s="26"/>
      <c r="X833" s="27"/>
      <c r="Y833" s="47"/>
      <c r="Z833" s="121" t="str">
        <f>IFERROR(VLOOKUP(E833,[1]route!$E$3:$BL$10005,59,0),"")&amp;IFERROR(VLOOKUP(E833,[1]route!$E$3:$BL$10005,60,0),"")</f>
        <v/>
      </c>
      <c r="AA833" s="28">
        <f t="shared" si="254"/>
        <v>0</v>
      </c>
      <c r="AB833" s="77">
        <f t="shared" si="255"/>
        <v>0</v>
      </c>
      <c r="AC833" s="4">
        <f t="shared" si="253"/>
        <v>1</v>
      </c>
      <c r="AD833" s="29">
        <v>0</v>
      </c>
      <c r="AE833" s="30">
        <f ca="1">SUMIF([1]route!$E$3:$E$10005,E833,[1]!Table1[1])</f>
        <v>0</v>
      </c>
      <c r="AF833" s="30">
        <f ca="1">SUMIF([1]route!$E$3:$E$10005,E833,[1]!Table1[2])</f>
        <v>0</v>
      </c>
      <c r="AG833" s="30">
        <f ca="1">SUMIF([1]route!$E$3:$E$10005,E833,[1]!Table1[3])</f>
        <v>0</v>
      </c>
      <c r="AH833" s="30">
        <f ca="1">SUMIF([1]route!$E$3:$E$10005,E833,[1]!Table1[4])</f>
        <v>0</v>
      </c>
      <c r="AI833" s="30">
        <f ca="1">SUMIF([1]route!$E$3:$E$10005,E833,[1]!Table1[5])</f>
        <v>0</v>
      </c>
      <c r="AJ833" s="30">
        <f ca="1">SUMIF([1]route!$E$3:$E$10005,E833,[1]!Table1[6])</f>
        <v>0</v>
      </c>
      <c r="AK833" s="30">
        <f ca="1">SUMIF([1]route!$E$3:$E$10005,E833,[1]!Table1[7])</f>
        <v>0</v>
      </c>
      <c r="AL833" s="30">
        <f ca="1">SUMIF([1]route!$E$3:$E$10005,E833,[1]!Table1[8])</f>
        <v>0</v>
      </c>
      <c r="AM833" s="30">
        <f ca="1">SUMIF([1]route!$E$3:$E$10005,E833,[1]!Table1[9])</f>
        <v>0</v>
      </c>
      <c r="AN833" s="30">
        <f ca="1">SUMIF([1]route!$E$3:$E$10005,E833,[1]!Table1[10])</f>
        <v>0</v>
      </c>
      <c r="AO833" s="30">
        <f ca="1">SUMIF([1]route!$E$3:$E$10005,E833,[1]!Table1[11])</f>
        <v>0</v>
      </c>
      <c r="AP833" s="30">
        <f ca="1">SUMIF([1]route!$E$3:$E$10005,E833,[1]!Table1[12])</f>
        <v>0</v>
      </c>
      <c r="AQ833" s="30">
        <f ca="1">SUMIF([1]route!$E$3:$E$10005,E833,[1]!Table1[13])</f>
        <v>0</v>
      </c>
      <c r="AR833" s="30">
        <f ca="1">SUMIF([1]route!$E$3:$E$10005,E833,[1]!Table1[14])</f>
        <v>0</v>
      </c>
      <c r="AS833" s="30">
        <f ca="1">SUMIF([1]route!$E$3:$E$10005,E833,[1]!Table1[15])</f>
        <v>0</v>
      </c>
      <c r="AT833" s="30">
        <f ca="1">SUMIF([1]route!$E$3:$E$10005,E833,[1]!Table1[16])</f>
        <v>0</v>
      </c>
      <c r="AU833" s="30">
        <f ca="1">SUMIF([1]route!$E$3:$E$10005,E833,[1]!Table1[17])</f>
        <v>0</v>
      </c>
      <c r="AV833" s="30">
        <f ca="1">SUMIF([1]route!$E$3:$E$10005,E833,[1]!Table1[18])</f>
        <v>0</v>
      </c>
      <c r="AW833" s="30">
        <f ca="1">SUMIF([1]route!$E$3:$E$10005,E833,[1]!Table1[19])</f>
        <v>0</v>
      </c>
      <c r="AX833" s="30">
        <f ca="1">SUMIF([1]route!$E$3:$E$10005,E833,[1]!Table1[20])</f>
        <v>0</v>
      </c>
      <c r="AY833" s="30">
        <f ca="1">SUMIF([1]route!$E$3:$E$10005,E833,[1]!Table1[21])</f>
        <v>0</v>
      </c>
      <c r="AZ833" s="30">
        <f ca="1">SUMIF([1]route!$E$3:$E$10005,E833,[1]!Table1[22])</f>
        <v>0</v>
      </c>
      <c r="BA833" s="30">
        <f ca="1">SUMIF([1]route!$E$3:$E$10005,E833,[1]!Table1[23])</f>
        <v>0</v>
      </c>
      <c r="BB833" s="30">
        <f ca="1">SUMIF([1]route!$E$3:$E$10005,E833,[1]!Table1[24])</f>
        <v>0</v>
      </c>
      <c r="BC833" s="30">
        <f ca="1">SUMIF([1]route!$E$3:$E$10005,E833,[1]!Table1[25])</f>
        <v>0</v>
      </c>
      <c r="BD833" s="30">
        <f ca="1">SUMIF([1]route!$E$3:$E$10005,E833,[1]!Table1[26])</f>
        <v>0</v>
      </c>
      <c r="BE833" s="30">
        <f ca="1">SUMIF([1]route!$E$3:$E$10005,E833,[1]!Table1[27])</f>
        <v>0</v>
      </c>
      <c r="BF833" s="30">
        <f ca="1">SUMIF([1]route!$E$3:$E$10005,E833,[1]!Table1[28])</f>
        <v>0</v>
      </c>
      <c r="BG833" s="30">
        <f ca="1">SUMIF([1]route!$E$3:$E$10005,E833,[1]!Table1[29])</f>
        <v>0</v>
      </c>
      <c r="BH833" s="30">
        <f ca="1">SUMIF([1]route!$E$3:$E$10005,E833,[1]!Table1[30])</f>
        <v>0</v>
      </c>
      <c r="BI833" s="30">
        <f ca="1">SUMIF([1]route!$E$3:$E$10005,E833,[1]!Table1[31])</f>
        <v>0</v>
      </c>
      <c r="BJ833" s="30">
        <f ca="1">SUMIF([1]route!$E$3:$E$10005,E833,[1]!Table1[Remain PO])</f>
        <v>0</v>
      </c>
      <c r="BK833" s="31">
        <f ca="1">SUMIF([1]route!$E$3:$E$10005,E833,[1]!Table1[N+1])</f>
        <v>0</v>
      </c>
      <c r="BL833" s="31">
        <f ca="1">SUMIF([1]route!$E$3:$E$10005,E833,[1]!Table1[N+2])</f>
        <v>0</v>
      </c>
      <c r="BM833" s="31">
        <f ca="1">SUMIF([1]route!$E$3:$E$10005,E833,[1]!Table1[N+3])</f>
        <v>0</v>
      </c>
      <c r="BN833" s="32">
        <f ca="1">SUMIF([1]route!$E$3:$E$10005,E833,[1]!Table1[N+4])</f>
        <v>0</v>
      </c>
      <c r="BP833" s="37">
        <f t="shared" si="256"/>
        <v>0</v>
      </c>
      <c r="BQ833" s="35">
        <f t="shared" ca="1" si="266"/>
        <v>0</v>
      </c>
      <c r="BR833" s="35">
        <f t="shared" ca="1" si="266"/>
        <v>0</v>
      </c>
      <c r="BS833" s="35">
        <f t="shared" ca="1" si="265"/>
        <v>0</v>
      </c>
      <c r="BT833" s="35">
        <f t="shared" ca="1" si="265"/>
        <v>0</v>
      </c>
      <c r="BU833" s="35">
        <f t="shared" ca="1" si="265"/>
        <v>0</v>
      </c>
      <c r="BV833" s="35">
        <f t="shared" ca="1" si="265"/>
        <v>0</v>
      </c>
      <c r="BW833" s="35">
        <f t="shared" ca="1" si="265"/>
        <v>0</v>
      </c>
      <c r="BX833" s="35">
        <f t="shared" ca="1" si="265"/>
        <v>0</v>
      </c>
      <c r="BY833" s="35">
        <f t="shared" ca="1" si="265"/>
        <v>0</v>
      </c>
      <c r="BZ833" s="35">
        <f t="shared" ca="1" si="265"/>
        <v>0</v>
      </c>
      <c r="CA833" s="35">
        <f t="shared" ca="1" si="265"/>
        <v>0</v>
      </c>
      <c r="CB833" s="35">
        <f t="shared" ca="1" si="261"/>
        <v>0</v>
      </c>
      <c r="CC833" s="35">
        <f t="shared" ca="1" si="261"/>
        <v>0</v>
      </c>
      <c r="CD833" s="35">
        <f t="shared" ca="1" si="261"/>
        <v>0</v>
      </c>
      <c r="CE833" s="35">
        <f t="shared" ca="1" si="261"/>
        <v>0</v>
      </c>
      <c r="CF833" s="35">
        <f t="shared" ca="1" si="261"/>
        <v>0</v>
      </c>
      <c r="CG833" s="35">
        <f t="shared" ca="1" si="261"/>
        <v>0</v>
      </c>
      <c r="CH833" s="35">
        <f t="shared" ca="1" si="261"/>
        <v>0</v>
      </c>
      <c r="CI833" s="35">
        <f t="shared" ca="1" si="261"/>
        <v>0</v>
      </c>
      <c r="CJ833" s="35">
        <f t="shared" ca="1" si="261"/>
        <v>0</v>
      </c>
      <c r="CK833" s="35">
        <f t="shared" ca="1" si="261"/>
        <v>0</v>
      </c>
      <c r="CL833" s="35">
        <f t="shared" ca="1" si="263"/>
        <v>0</v>
      </c>
      <c r="CM833" s="35">
        <f t="shared" ca="1" si="263"/>
        <v>0</v>
      </c>
      <c r="CN833" s="35">
        <f t="shared" ca="1" si="263"/>
        <v>0</v>
      </c>
      <c r="CO833" s="35">
        <f t="shared" ca="1" si="263"/>
        <v>0</v>
      </c>
      <c r="CP833" s="35">
        <f t="shared" ca="1" si="263"/>
        <v>0</v>
      </c>
      <c r="CQ833" s="35">
        <f t="shared" ca="1" si="263"/>
        <v>0</v>
      </c>
      <c r="CR833" s="35">
        <f t="shared" ca="1" si="264"/>
        <v>0</v>
      </c>
      <c r="CS833" s="35">
        <f t="shared" ca="1" si="264"/>
        <v>0</v>
      </c>
      <c r="CT833" s="35">
        <f t="shared" ca="1" si="264"/>
        <v>0</v>
      </c>
      <c r="CU833" s="35">
        <f t="shared" ca="1" si="264"/>
        <v>0</v>
      </c>
      <c r="CV833" s="35">
        <f t="shared" ca="1" si="264"/>
        <v>0</v>
      </c>
      <c r="CW833" s="38">
        <f t="shared" ca="1" si="264"/>
        <v>0</v>
      </c>
      <c r="CX833" s="38">
        <f t="shared" ca="1" si="264"/>
        <v>0</v>
      </c>
      <c r="CY833" s="38">
        <f t="shared" ca="1" si="264"/>
        <v>0</v>
      </c>
      <c r="CZ833" s="39">
        <f t="shared" ca="1" si="264"/>
        <v>0</v>
      </c>
      <c r="DA833" s="35"/>
    </row>
    <row r="834" spans="4:105" x14ac:dyDescent="0.3">
      <c r="D834" s="19"/>
      <c r="E834" s="19"/>
      <c r="F834" s="21"/>
      <c r="G834" s="21"/>
      <c r="H834" s="21"/>
      <c r="I834" s="19"/>
      <c r="J834" s="19"/>
      <c r="K834" s="21"/>
      <c r="L834" s="21"/>
      <c r="M834" s="22"/>
      <c r="N834" s="22"/>
      <c r="O834" s="19"/>
      <c r="P834" s="21"/>
      <c r="Q834" s="62" t="str">
        <f>'Cutting Rules'!AD834</f>
        <v>0------------</v>
      </c>
      <c r="R834" s="23"/>
      <c r="S834" s="24"/>
      <c r="T834" s="78" t="s">
        <v>547</v>
      </c>
      <c r="U834" s="19"/>
      <c r="V834" s="25"/>
      <c r="W834" s="26"/>
      <c r="X834" s="27"/>
      <c r="Y834" s="47"/>
      <c r="Z834" s="121" t="str">
        <f>IFERROR(VLOOKUP(E834,[1]route!$E$3:$BL$10005,59,0),"")&amp;IFERROR(VLOOKUP(E834,[1]route!$E$3:$BL$10005,60,0),"")</f>
        <v/>
      </c>
      <c r="AA834" s="28">
        <f t="shared" si="254"/>
        <v>0</v>
      </c>
      <c r="AB834" s="77">
        <f t="shared" si="255"/>
        <v>0</v>
      </c>
      <c r="AC834" s="4">
        <f t="shared" si="253"/>
        <v>1</v>
      </c>
      <c r="AD834" s="29">
        <v>0</v>
      </c>
      <c r="AE834" s="30">
        <f ca="1">SUMIF([1]route!$E$3:$E$10005,E834,[1]!Table1[1])</f>
        <v>0</v>
      </c>
      <c r="AF834" s="30">
        <f ca="1">SUMIF([1]route!$E$3:$E$10005,E834,[1]!Table1[2])</f>
        <v>0</v>
      </c>
      <c r="AG834" s="30">
        <f ca="1">SUMIF([1]route!$E$3:$E$10005,E834,[1]!Table1[3])</f>
        <v>0</v>
      </c>
      <c r="AH834" s="30">
        <f ca="1">SUMIF([1]route!$E$3:$E$10005,E834,[1]!Table1[4])</f>
        <v>0</v>
      </c>
      <c r="AI834" s="30">
        <f ca="1">SUMIF([1]route!$E$3:$E$10005,E834,[1]!Table1[5])</f>
        <v>0</v>
      </c>
      <c r="AJ834" s="30">
        <f ca="1">SUMIF([1]route!$E$3:$E$10005,E834,[1]!Table1[6])</f>
        <v>0</v>
      </c>
      <c r="AK834" s="30">
        <f ca="1">SUMIF([1]route!$E$3:$E$10005,E834,[1]!Table1[7])</f>
        <v>0</v>
      </c>
      <c r="AL834" s="30">
        <f ca="1">SUMIF([1]route!$E$3:$E$10005,E834,[1]!Table1[8])</f>
        <v>0</v>
      </c>
      <c r="AM834" s="30">
        <f ca="1">SUMIF([1]route!$E$3:$E$10005,E834,[1]!Table1[9])</f>
        <v>0</v>
      </c>
      <c r="AN834" s="30">
        <f ca="1">SUMIF([1]route!$E$3:$E$10005,E834,[1]!Table1[10])</f>
        <v>0</v>
      </c>
      <c r="AO834" s="30">
        <f ca="1">SUMIF([1]route!$E$3:$E$10005,E834,[1]!Table1[11])</f>
        <v>0</v>
      </c>
      <c r="AP834" s="30">
        <f ca="1">SUMIF([1]route!$E$3:$E$10005,E834,[1]!Table1[12])</f>
        <v>0</v>
      </c>
      <c r="AQ834" s="30">
        <f ca="1">SUMIF([1]route!$E$3:$E$10005,E834,[1]!Table1[13])</f>
        <v>0</v>
      </c>
      <c r="AR834" s="30">
        <f ca="1">SUMIF([1]route!$E$3:$E$10005,E834,[1]!Table1[14])</f>
        <v>0</v>
      </c>
      <c r="AS834" s="30">
        <f ca="1">SUMIF([1]route!$E$3:$E$10005,E834,[1]!Table1[15])</f>
        <v>0</v>
      </c>
      <c r="AT834" s="30">
        <f ca="1">SUMIF([1]route!$E$3:$E$10005,E834,[1]!Table1[16])</f>
        <v>0</v>
      </c>
      <c r="AU834" s="30">
        <f ca="1">SUMIF([1]route!$E$3:$E$10005,E834,[1]!Table1[17])</f>
        <v>0</v>
      </c>
      <c r="AV834" s="30">
        <f ca="1">SUMIF([1]route!$E$3:$E$10005,E834,[1]!Table1[18])</f>
        <v>0</v>
      </c>
      <c r="AW834" s="30">
        <f ca="1">SUMIF([1]route!$E$3:$E$10005,E834,[1]!Table1[19])</f>
        <v>0</v>
      </c>
      <c r="AX834" s="30">
        <f ca="1">SUMIF([1]route!$E$3:$E$10005,E834,[1]!Table1[20])</f>
        <v>0</v>
      </c>
      <c r="AY834" s="30">
        <f ca="1">SUMIF([1]route!$E$3:$E$10005,E834,[1]!Table1[21])</f>
        <v>0</v>
      </c>
      <c r="AZ834" s="30">
        <f ca="1">SUMIF([1]route!$E$3:$E$10005,E834,[1]!Table1[22])</f>
        <v>0</v>
      </c>
      <c r="BA834" s="30">
        <f ca="1">SUMIF([1]route!$E$3:$E$10005,E834,[1]!Table1[23])</f>
        <v>0</v>
      </c>
      <c r="BB834" s="30">
        <f ca="1">SUMIF([1]route!$E$3:$E$10005,E834,[1]!Table1[24])</f>
        <v>0</v>
      </c>
      <c r="BC834" s="30">
        <f ca="1">SUMIF([1]route!$E$3:$E$10005,E834,[1]!Table1[25])</f>
        <v>0</v>
      </c>
      <c r="BD834" s="30">
        <f ca="1">SUMIF([1]route!$E$3:$E$10005,E834,[1]!Table1[26])</f>
        <v>0</v>
      </c>
      <c r="BE834" s="30">
        <f ca="1">SUMIF([1]route!$E$3:$E$10005,E834,[1]!Table1[27])</f>
        <v>0</v>
      </c>
      <c r="BF834" s="30">
        <f ca="1">SUMIF([1]route!$E$3:$E$10005,E834,[1]!Table1[28])</f>
        <v>0</v>
      </c>
      <c r="BG834" s="30">
        <f ca="1">SUMIF([1]route!$E$3:$E$10005,E834,[1]!Table1[29])</f>
        <v>0</v>
      </c>
      <c r="BH834" s="30">
        <f ca="1">SUMIF([1]route!$E$3:$E$10005,E834,[1]!Table1[30])</f>
        <v>0</v>
      </c>
      <c r="BI834" s="30">
        <f ca="1">SUMIF([1]route!$E$3:$E$10005,E834,[1]!Table1[31])</f>
        <v>0</v>
      </c>
      <c r="BJ834" s="30">
        <f ca="1">SUMIF([1]route!$E$3:$E$10005,E834,[1]!Table1[Remain PO])</f>
        <v>0</v>
      </c>
      <c r="BK834" s="31">
        <f ca="1">SUMIF([1]route!$E$3:$E$10005,E834,[1]!Table1[N+1])</f>
        <v>0</v>
      </c>
      <c r="BL834" s="31">
        <f ca="1">SUMIF([1]route!$E$3:$E$10005,E834,[1]!Table1[N+2])</f>
        <v>0</v>
      </c>
      <c r="BM834" s="31">
        <f ca="1">SUMIF([1]route!$E$3:$E$10005,E834,[1]!Table1[N+3])</f>
        <v>0</v>
      </c>
      <c r="BN834" s="32">
        <f ca="1">SUMIF([1]route!$E$3:$E$10005,E834,[1]!Table1[N+4])</f>
        <v>0</v>
      </c>
      <c r="BP834" s="37">
        <f t="shared" si="256"/>
        <v>0</v>
      </c>
      <c r="BQ834" s="35">
        <f t="shared" ca="1" si="266"/>
        <v>0</v>
      </c>
      <c r="BR834" s="35">
        <f t="shared" ca="1" si="266"/>
        <v>0</v>
      </c>
      <c r="BS834" s="35">
        <f t="shared" ca="1" si="265"/>
        <v>0</v>
      </c>
      <c r="BT834" s="35">
        <f t="shared" ca="1" si="265"/>
        <v>0</v>
      </c>
      <c r="BU834" s="35">
        <f t="shared" ca="1" si="265"/>
        <v>0</v>
      </c>
      <c r="BV834" s="35">
        <f t="shared" ca="1" si="265"/>
        <v>0</v>
      </c>
      <c r="BW834" s="35">
        <f t="shared" ca="1" si="265"/>
        <v>0</v>
      </c>
      <c r="BX834" s="35">
        <f t="shared" ca="1" si="265"/>
        <v>0</v>
      </c>
      <c r="BY834" s="35">
        <f t="shared" ca="1" si="265"/>
        <v>0</v>
      </c>
      <c r="BZ834" s="35">
        <f t="shared" ca="1" si="265"/>
        <v>0</v>
      </c>
      <c r="CA834" s="35">
        <f t="shared" ca="1" si="265"/>
        <v>0</v>
      </c>
      <c r="CB834" s="35">
        <f t="shared" ca="1" si="261"/>
        <v>0</v>
      </c>
      <c r="CC834" s="35">
        <f t="shared" ca="1" si="261"/>
        <v>0</v>
      </c>
      <c r="CD834" s="35">
        <f t="shared" ca="1" si="261"/>
        <v>0</v>
      </c>
      <c r="CE834" s="35">
        <f t="shared" ca="1" si="261"/>
        <v>0</v>
      </c>
      <c r="CF834" s="35">
        <f t="shared" ca="1" si="261"/>
        <v>0</v>
      </c>
      <c r="CG834" s="35">
        <f t="shared" ca="1" si="261"/>
        <v>0</v>
      </c>
      <c r="CH834" s="35">
        <f t="shared" ca="1" si="261"/>
        <v>0</v>
      </c>
      <c r="CI834" s="35">
        <f t="shared" ca="1" si="261"/>
        <v>0</v>
      </c>
      <c r="CJ834" s="35">
        <f t="shared" ca="1" si="261"/>
        <v>0</v>
      </c>
      <c r="CK834" s="35">
        <f t="shared" ca="1" si="261"/>
        <v>0</v>
      </c>
      <c r="CL834" s="35">
        <f t="shared" ca="1" si="263"/>
        <v>0</v>
      </c>
      <c r="CM834" s="35">
        <f t="shared" ca="1" si="263"/>
        <v>0</v>
      </c>
      <c r="CN834" s="35">
        <f t="shared" ca="1" si="263"/>
        <v>0</v>
      </c>
      <c r="CO834" s="35">
        <f t="shared" ca="1" si="263"/>
        <v>0</v>
      </c>
      <c r="CP834" s="35">
        <f t="shared" ca="1" si="263"/>
        <v>0</v>
      </c>
      <c r="CQ834" s="35">
        <f t="shared" ca="1" si="263"/>
        <v>0</v>
      </c>
      <c r="CR834" s="35">
        <f t="shared" ca="1" si="264"/>
        <v>0</v>
      </c>
      <c r="CS834" s="35">
        <f t="shared" ca="1" si="264"/>
        <v>0</v>
      </c>
      <c r="CT834" s="35">
        <f t="shared" ca="1" si="264"/>
        <v>0</v>
      </c>
      <c r="CU834" s="35">
        <f t="shared" ca="1" si="264"/>
        <v>0</v>
      </c>
      <c r="CV834" s="35">
        <f t="shared" ca="1" si="264"/>
        <v>0</v>
      </c>
      <c r="CW834" s="38">
        <f t="shared" ca="1" si="264"/>
        <v>0</v>
      </c>
      <c r="CX834" s="38">
        <f t="shared" ca="1" si="264"/>
        <v>0</v>
      </c>
      <c r="CY834" s="38">
        <f t="shared" ca="1" si="264"/>
        <v>0</v>
      </c>
      <c r="CZ834" s="39">
        <f t="shared" ca="1" si="264"/>
        <v>0</v>
      </c>
      <c r="DA834" s="35"/>
    </row>
    <row r="835" spans="4:105" x14ac:dyDescent="0.3">
      <c r="D835" s="19"/>
      <c r="E835" s="19"/>
      <c r="F835" s="21"/>
      <c r="G835" s="21"/>
      <c r="H835" s="21"/>
      <c r="I835" s="19"/>
      <c r="J835" s="19"/>
      <c r="K835" s="21"/>
      <c r="L835" s="21"/>
      <c r="M835" s="22"/>
      <c r="N835" s="22"/>
      <c r="O835" s="19"/>
      <c r="P835" s="21"/>
      <c r="Q835" s="62" t="str">
        <f>'Cutting Rules'!AD835</f>
        <v>0------------</v>
      </c>
      <c r="R835" s="23"/>
      <c r="S835" s="24"/>
      <c r="T835" s="78" t="s">
        <v>547</v>
      </c>
      <c r="U835" s="19"/>
      <c r="V835" s="25"/>
      <c r="W835" s="26"/>
      <c r="X835" s="27"/>
      <c r="Y835" s="47"/>
      <c r="Z835" s="121" t="str">
        <f>IFERROR(VLOOKUP(E835,[1]route!$E$3:$BL$10005,59,0),"")&amp;IFERROR(VLOOKUP(E835,[1]route!$E$3:$BL$10005,60,0),"")</f>
        <v/>
      </c>
      <c r="AA835" s="28">
        <f t="shared" si="254"/>
        <v>0</v>
      </c>
      <c r="AB835" s="77">
        <f t="shared" si="255"/>
        <v>0</v>
      </c>
      <c r="AC835" s="4">
        <f t="shared" ref="AC835:AC898" si="267">IFERROR(MATCH($X835,$BP835:$CZ835,0),"")</f>
        <v>1</v>
      </c>
      <c r="AD835" s="29">
        <v>0</v>
      </c>
      <c r="AE835" s="30">
        <f ca="1">SUMIF([1]route!$E$3:$E$10005,E835,[1]!Table1[1])</f>
        <v>0</v>
      </c>
      <c r="AF835" s="30">
        <f ca="1">SUMIF([1]route!$E$3:$E$10005,E835,[1]!Table1[2])</f>
        <v>0</v>
      </c>
      <c r="AG835" s="30">
        <f ca="1">SUMIF([1]route!$E$3:$E$10005,E835,[1]!Table1[3])</f>
        <v>0</v>
      </c>
      <c r="AH835" s="30">
        <f ca="1">SUMIF([1]route!$E$3:$E$10005,E835,[1]!Table1[4])</f>
        <v>0</v>
      </c>
      <c r="AI835" s="30">
        <f ca="1">SUMIF([1]route!$E$3:$E$10005,E835,[1]!Table1[5])</f>
        <v>0</v>
      </c>
      <c r="AJ835" s="30">
        <f ca="1">SUMIF([1]route!$E$3:$E$10005,E835,[1]!Table1[6])</f>
        <v>0</v>
      </c>
      <c r="AK835" s="30">
        <f ca="1">SUMIF([1]route!$E$3:$E$10005,E835,[1]!Table1[7])</f>
        <v>0</v>
      </c>
      <c r="AL835" s="30">
        <f ca="1">SUMIF([1]route!$E$3:$E$10005,E835,[1]!Table1[8])</f>
        <v>0</v>
      </c>
      <c r="AM835" s="30">
        <f ca="1">SUMIF([1]route!$E$3:$E$10005,E835,[1]!Table1[9])</f>
        <v>0</v>
      </c>
      <c r="AN835" s="30">
        <f ca="1">SUMIF([1]route!$E$3:$E$10005,E835,[1]!Table1[10])</f>
        <v>0</v>
      </c>
      <c r="AO835" s="30">
        <f ca="1">SUMIF([1]route!$E$3:$E$10005,E835,[1]!Table1[11])</f>
        <v>0</v>
      </c>
      <c r="AP835" s="30">
        <f ca="1">SUMIF([1]route!$E$3:$E$10005,E835,[1]!Table1[12])</f>
        <v>0</v>
      </c>
      <c r="AQ835" s="30">
        <f ca="1">SUMIF([1]route!$E$3:$E$10005,E835,[1]!Table1[13])</f>
        <v>0</v>
      </c>
      <c r="AR835" s="30">
        <f ca="1">SUMIF([1]route!$E$3:$E$10005,E835,[1]!Table1[14])</f>
        <v>0</v>
      </c>
      <c r="AS835" s="30">
        <f ca="1">SUMIF([1]route!$E$3:$E$10005,E835,[1]!Table1[15])</f>
        <v>0</v>
      </c>
      <c r="AT835" s="30">
        <f ca="1">SUMIF([1]route!$E$3:$E$10005,E835,[1]!Table1[16])</f>
        <v>0</v>
      </c>
      <c r="AU835" s="30">
        <f ca="1">SUMIF([1]route!$E$3:$E$10005,E835,[1]!Table1[17])</f>
        <v>0</v>
      </c>
      <c r="AV835" s="30">
        <f ca="1">SUMIF([1]route!$E$3:$E$10005,E835,[1]!Table1[18])</f>
        <v>0</v>
      </c>
      <c r="AW835" s="30">
        <f ca="1">SUMIF([1]route!$E$3:$E$10005,E835,[1]!Table1[19])</f>
        <v>0</v>
      </c>
      <c r="AX835" s="30">
        <f ca="1">SUMIF([1]route!$E$3:$E$10005,E835,[1]!Table1[20])</f>
        <v>0</v>
      </c>
      <c r="AY835" s="30">
        <f ca="1">SUMIF([1]route!$E$3:$E$10005,E835,[1]!Table1[21])</f>
        <v>0</v>
      </c>
      <c r="AZ835" s="30">
        <f ca="1">SUMIF([1]route!$E$3:$E$10005,E835,[1]!Table1[22])</f>
        <v>0</v>
      </c>
      <c r="BA835" s="30">
        <f ca="1">SUMIF([1]route!$E$3:$E$10005,E835,[1]!Table1[23])</f>
        <v>0</v>
      </c>
      <c r="BB835" s="30">
        <f ca="1">SUMIF([1]route!$E$3:$E$10005,E835,[1]!Table1[24])</f>
        <v>0</v>
      </c>
      <c r="BC835" s="30">
        <f ca="1">SUMIF([1]route!$E$3:$E$10005,E835,[1]!Table1[25])</f>
        <v>0</v>
      </c>
      <c r="BD835" s="30">
        <f ca="1">SUMIF([1]route!$E$3:$E$10005,E835,[1]!Table1[26])</f>
        <v>0</v>
      </c>
      <c r="BE835" s="30">
        <f ca="1">SUMIF([1]route!$E$3:$E$10005,E835,[1]!Table1[27])</f>
        <v>0</v>
      </c>
      <c r="BF835" s="30">
        <f ca="1">SUMIF([1]route!$E$3:$E$10005,E835,[1]!Table1[28])</f>
        <v>0</v>
      </c>
      <c r="BG835" s="30">
        <f ca="1">SUMIF([1]route!$E$3:$E$10005,E835,[1]!Table1[29])</f>
        <v>0</v>
      </c>
      <c r="BH835" s="30">
        <f ca="1">SUMIF([1]route!$E$3:$E$10005,E835,[1]!Table1[30])</f>
        <v>0</v>
      </c>
      <c r="BI835" s="30">
        <f ca="1">SUMIF([1]route!$E$3:$E$10005,E835,[1]!Table1[31])</f>
        <v>0</v>
      </c>
      <c r="BJ835" s="30">
        <f ca="1">SUMIF([1]route!$E$3:$E$10005,E835,[1]!Table1[Remain PO])</f>
        <v>0</v>
      </c>
      <c r="BK835" s="31">
        <f ca="1">SUMIF([1]route!$E$3:$E$10005,E835,[1]!Table1[N+1])</f>
        <v>0</v>
      </c>
      <c r="BL835" s="31">
        <f ca="1">SUMIF([1]route!$E$3:$E$10005,E835,[1]!Table1[N+2])</f>
        <v>0</v>
      </c>
      <c r="BM835" s="31">
        <f ca="1">SUMIF([1]route!$E$3:$E$10005,E835,[1]!Table1[N+3])</f>
        <v>0</v>
      </c>
      <c r="BN835" s="32">
        <f ca="1">SUMIF([1]route!$E$3:$E$10005,E835,[1]!Table1[N+4])</f>
        <v>0</v>
      </c>
      <c r="BP835" s="37">
        <f t="shared" si="256"/>
        <v>0</v>
      </c>
      <c r="BQ835" s="35">
        <f t="shared" ca="1" si="266"/>
        <v>0</v>
      </c>
      <c r="BR835" s="35">
        <f t="shared" ca="1" si="266"/>
        <v>0</v>
      </c>
      <c r="BS835" s="35">
        <f t="shared" ca="1" si="265"/>
        <v>0</v>
      </c>
      <c r="BT835" s="35">
        <f t="shared" ca="1" si="265"/>
        <v>0</v>
      </c>
      <c r="BU835" s="35">
        <f t="shared" ca="1" si="265"/>
        <v>0</v>
      </c>
      <c r="BV835" s="35">
        <f t="shared" ca="1" si="265"/>
        <v>0</v>
      </c>
      <c r="BW835" s="35">
        <f t="shared" ca="1" si="265"/>
        <v>0</v>
      </c>
      <c r="BX835" s="35">
        <f t="shared" ca="1" si="265"/>
        <v>0</v>
      </c>
      <c r="BY835" s="35">
        <f t="shared" ca="1" si="265"/>
        <v>0</v>
      </c>
      <c r="BZ835" s="35">
        <f t="shared" ca="1" si="265"/>
        <v>0</v>
      </c>
      <c r="CA835" s="35">
        <f t="shared" ca="1" si="265"/>
        <v>0</v>
      </c>
      <c r="CB835" s="35">
        <f t="shared" ca="1" si="261"/>
        <v>0</v>
      </c>
      <c r="CC835" s="35">
        <f t="shared" ca="1" si="261"/>
        <v>0</v>
      </c>
      <c r="CD835" s="35">
        <f t="shared" ca="1" si="261"/>
        <v>0</v>
      </c>
      <c r="CE835" s="35">
        <f t="shared" ca="1" si="261"/>
        <v>0</v>
      </c>
      <c r="CF835" s="35">
        <f t="shared" ca="1" si="261"/>
        <v>0</v>
      </c>
      <c r="CG835" s="35">
        <f t="shared" ca="1" si="261"/>
        <v>0</v>
      </c>
      <c r="CH835" s="35">
        <f t="shared" ca="1" si="261"/>
        <v>0</v>
      </c>
      <c r="CI835" s="35">
        <f t="shared" ca="1" si="261"/>
        <v>0</v>
      </c>
      <c r="CJ835" s="35">
        <f t="shared" ca="1" si="261"/>
        <v>0</v>
      </c>
      <c r="CK835" s="35">
        <f t="shared" ca="1" si="261"/>
        <v>0</v>
      </c>
      <c r="CL835" s="35">
        <f t="shared" ca="1" si="263"/>
        <v>0</v>
      </c>
      <c r="CM835" s="35">
        <f t="shared" ca="1" si="263"/>
        <v>0</v>
      </c>
      <c r="CN835" s="35">
        <f t="shared" ca="1" si="263"/>
        <v>0</v>
      </c>
      <c r="CO835" s="35">
        <f t="shared" ca="1" si="263"/>
        <v>0</v>
      </c>
      <c r="CP835" s="35">
        <f t="shared" ca="1" si="263"/>
        <v>0</v>
      </c>
      <c r="CQ835" s="35">
        <f t="shared" ca="1" si="263"/>
        <v>0</v>
      </c>
      <c r="CR835" s="35">
        <f t="shared" ca="1" si="264"/>
        <v>0</v>
      </c>
      <c r="CS835" s="35">
        <f t="shared" ca="1" si="264"/>
        <v>0</v>
      </c>
      <c r="CT835" s="35">
        <f t="shared" ca="1" si="264"/>
        <v>0</v>
      </c>
      <c r="CU835" s="35">
        <f t="shared" ca="1" si="264"/>
        <v>0</v>
      </c>
      <c r="CV835" s="35">
        <f t="shared" ca="1" si="264"/>
        <v>0</v>
      </c>
      <c r="CW835" s="38">
        <f t="shared" ca="1" si="264"/>
        <v>0</v>
      </c>
      <c r="CX835" s="38">
        <f t="shared" ca="1" si="264"/>
        <v>0</v>
      </c>
      <c r="CY835" s="38">
        <f t="shared" ca="1" si="264"/>
        <v>0</v>
      </c>
      <c r="CZ835" s="39">
        <f t="shared" ca="1" si="264"/>
        <v>0</v>
      </c>
      <c r="DA835" s="35"/>
    </row>
    <row r="836" spans="4:105" x14ac:dyDescent="0.3">
      <c r="D836" s="19"/>
      <c r="E836" s="19"/>
      <c r="F836" s="21"/>
      <c r="G836" s="21"/>
      <c r="H836" s="21"/>
      <c r="I836" s="19"/>
      <c r="J836" s="19"/>
      <c r="K836" s="21"/>
      <c r="L836" s="21"/>
      <c r="M836" s="22"/>
      <c r="N836" s="22"/>
      <c r="O836" s="19"/>
      <c r="P836" s="21"/>
      <c r="Q836" s="62" t="str">
        <f>'Cutting Rules'!AD836</f>
        <v>0------------</v>
      </c>
      <c r="R836" s="23"/>
      <c r="S836" s="24"/>
      <c r="T836" s="78" t="s">
        <v>547</v>
      </c>
      <c r="U836" s="19"/>
      <c r="V836" s="25"/>
      <c r="W836" s="26"/>
      <c r="X836" s="27"/>
      <c r="Y836" s="47"/>
      <c r="Z836" s="121" t="str">
        <f>IFERROR(VLOOKUP(E836,[1]route!$E$3:$BL$10005,59,0),"")&amp;IFERROR(VLOOKUP(E836,[1]route!$E$3:$BL$10005,60,0),"")</f>
        <v/>
      </c>
      <c r="AA836" s="28">
        <f t="shared" ref="AA836:AA899" si="268">IF(R836&gt;V836,R836-V836,0)</f>
        <v>0</v>
      </c>
      <c r="AB836" s="77">
        <f t="shared" ref="AB836:AB899" si="269">AA836*O836*N836/1000</f>
        <v>0</v>
      </c>
      <c r="AC836" s="4">
        <f t="shared" si="267"/>
        <v>1</v>
      </c>
      <c r="AD836" s="29">
        <v>0</v>
      </c>
      <c r="AE836" s="30">
        <f ca="1">SUMIF([1]route!$E$3:$E$10005,E836,[1]!Table1[1])</f>
        <v>0</v>
      </c>
      <c r="AF836" s="30">
        <f ca="1">SUMIF([1]route!$E$3:$E$10005,E836,[1]!Table1[2])</f>
        <v>0</v>
      </c>
      <c r="AG836" s="30">
        <f ca="1">SUMIF([1]route!$E$3:$E$10005,E836,[1]!Table1[3])</f>
        <v>0</v>
      </c>
      <c r="AH836" s="30">
        <f ca="1">SUMIF([1]route!$E$3:$E$10005,E836,[1]!Table1[4])</f>
        <v>0</v>
      </c>
      <c r="AI836" s="30">
        <f ca="1">SUMIF([1]route!$E$3:$E$10005,E836,[1]!Table1[5])</f>
        <v>0</v>
      </c>
      <c r="AJ836" s="30">
        <f ca="1">SUMIF([1]route!$E$3:$E$10005,E836,[1]!Table1[6])</f>
        <v>0</v>
      </c>
      <c r="AK836" s="30">
        <f ca="1">SUMIF([1]route!$E$3:$E$10005,E836,[1]!Table1[7])</f>
        <v>0</v>
      </c>
      <c r="AL836" s="30">
        <f ca="1">SUMIF([1]route!$E$3:$E$10005,E836,[1]!Table1[8])</f>
        <v>0</v>
      </c>
      <c r="AM836" s="30">
        <f ca="1">SUMIF([1]route!$E$3:$E$10005,E836,[1]!Table1[9])</f>
        <v>0</v>
      </c>
      <c r="AN836" s="30">
        <f ca="1">SUMIF([1]route!$E$3:$E$10005,E836,[1]!Table1[10])</f>
        <v>0</v>
      </c>
      <c r="AO836" s="30">
        <f ca="1">SUMIF([1]route!$E$3:$E$10005,E836,[1]!Table1[11])</f>
        <v>0</v>
      </c>
      <c r="AP836" s="30">
        <f ca="1">SUMIF([1]route!$E$3:$E$10005,E836,[1]!Table1[12])</f>
        <v>0</v>
      </c>
      <c r="AQ836" s="30">
        <f ca="1">SUMIF([1]route!$E$3:$E$10005,E836,[1]!Table1[13])</f>
        <v>0</v>
      </c>
      <c r="AR836" s="30">
        <f ca="1">SUMIF([1]route!$E$3:$E$10005,E836,[1]!Table1[14])</f>
        <v>0</v>
      </c>
      <c r="AS836" s="30">
        <f ca="1">SUMIF([1]route!$E$3:$E$10005,E836,[1]!Table1[15])</f>
        <v>0</v>
      </c>
      <c r="AT836" s="30">
        <f ca="1">SUMIF([1]route!$E$3:$E$10005,E836,[1]!Table1[16])</f>
        <v>0</v>
      </c>
      <c r="AU836" s="30">
        <f ca="1">SUMIF([1]route!$E$3:$E$10005,E836,[1]!Table1[17])</f>
        <v>0</v>
      </c>
      <c r="AV836" s="30">
        <f ca="1">SUMIF([1]route!$E$3:$E$10005,E836,[1]!Table1[18])</f>
        <v>0</v>
      </c>
      <c r="AW836" s="30">
        <f ca="1">SUMIF([1]route!$E$3:$E$10005,E836,[1]!Table1[19])</f>
        <v>0</v>
      </c>
      <c r="AX836" s="30">
        <f ca="1">SUMIF([1]route!$E$3:$E$10005,E836,[1]!Table1[20])</f>
        <v>0</v>
      </c>
      <c r="AY836" s="30">
        <f ca="1">SUMIF([1]route!$E$3:$E$10005,E836,[1]!Table1[21])</f>
        <v>0</v>
      </c>
      <c r="AZ836" s="30">
        <f ca="1">SUMIF([1]route!$E$3:$E$10005,E836,[1]!Table1[22])</f>
        <v>0</v>
      </c>
      <c r="BA836" s="30">
        <f ca="1">SUMIF([1]route!$E$3:$E$10005,E836,[1]!Table1[23])</f>
        <v>0</v>
      </c>
      <c r="BB836" s="30">
        <f ca="1">SUMIF([1]route!$E$3:$E$10005,E836,[1]!Table1[24])</f>
        <v>0</v>
      </c>
      <c r="BC836" s="30">
        <f ca="1">SUMIF([1]route!$E$3:$E$10005,E836,[1]!Table1[25])</f>
        <v>0</v>
      </c>
      <c r="BD836" s="30">
        <f ca="1">SUMIF([1]route!$E$3:$E$10005,E836,[1]!Table1[26])</f>
        <v>0</v>
      </c>
      <c r="BE836" s="30">
        <f ca="1">SUMIF([1]route!$E$3:$E$10005,E836,[1]!Table1[27])</f>
        <v>0</v>
      </c>
      <c r="BF836" s="30">
        <f ca="1">SUMIF([1]route!$E$3:$E$10005,E836,[1]!Table1[28])</f>
        <v>0</v>
      </c>
      <c r="BG836" s="30">
        <f ca="1">SUMIF([1]route!$E$3:$E$10005,E836,[1]!Table1[29])</f>
        <v>0</v>
      </c>
      <c r="BH836" s="30">
        <f ca="1">SUMIF([1]route!$E$3:$E$10005,E836,[1]!Table1[30])</f>
        <v>0</v>
      </c>
      <c r="BI836" s="30">
        <f ca="1">SUMIF([1]route!$E$3:$E$10005,E836,[1]!Table1[31])</f>
        <v>0</v>
      </c>
      <c r="BJ836" s="30">
        <f ca="1">SUMIF([1]route!$E$3:$E$10005,E836,[1]!Table1[Remain PO])</f>
        <v>0</v>
      </c>
      <c r="BK836" s="31">
        <f ca="1">SUMIF([1]route!$E$3:$E$10005,E836,[1]!Table1[N+1])</f>
        <v>0</v>
      </c>
      <c r="BL836" s="31">
        <f ca="1">SUMIF([1]route!$E$3:$E$10005,E836,[1]!Table1[N+2])</f>
        <v>0</v>
      </c>
      <c r="BM836" s="31">
        <f ca="1">SUMIF([1]route!$E$3:$E$10005,E836,[1]!Table1[N+3])</f>
        <v>0</v>
      </c>
      <c r="BN836" s="32">
        <f ca="1">SUMIF([1]route!$E$3:$E$10005,E836,[1]!Table1[N+4])</f>
        <v>0</v>
      </c>
      <c r="BP836" s="37">
        <f t="shared" ref="BP836:BP899" si="270">$V836-$AD836</f>
        <v>0</v>
      </c>
      <c r="BQ836" s="35">
        <f t="shared" ca="1" si="266"/>
        <v>0</v>
      </c>
      <c r="BR836" s="35">
        <f t="shared" ca="1" si="266"/>
        <v>0</v>
      </c>
      <c r="BS836" s="35">
        <f t="shared" ca="1" si="265"/>
        <v>0</v>
      </c>
      <c r="BT836" s="35">
        <f t="shared" ca="1" si="265"/>
        <v>0</v>
      </c>
      <c r="BU836" s="35">
        <f t="shared" ca="1" si="265"/>
        <v>0</v>
      </c>
      <c r="BV836" s="35">
        <f t="shared" ca="1" si="265"/>
        <v>0</v>
      </c>
      <c r="BW836" s="35">
        <f t="shared" ca="1" si="265"/>
        <v>0</v>
      </c>
      <c r="BX836" s="35">
        <f t="shared" ca="1" si="265"/>
        <v>0</v>
      </c>
      <c r="BY836" s="35">
        <f t="shared" ca="1" si="265"/>
        <v>0</v>
      </c>
      <c r="BZ836" s="35">
        <f t="shared" ca="1" si="265"/>
        <v>0</v>
      </c>
      <c r="CA836" s="35">
        <f t="shared" ca="1" si="265"/>
        <v>0</v>
      </c>
      <c r="CB836" s="35">
        <f t="shared" ca="1" si="261"/>
        <v>0</v>
      </c>
      <c r="CC836" s="35">
        <f t="shared" ca="1" si="261"/>
        <v>0</v>
      </c>
      <c r="CD836" s="35">
        <f t="shared" ca="1" si="261"/>
        <v>0</v>
      </c>
      <c r="CE836" s="35">
        <f t="shared" ca="1" si="261"/>
        <v>0</v>
      </c>
      <c r="CF836" s="35">
        <f t="shared" ca="1" si="261"/>
        <v>0</v>
      </c>
      <c r="CG836" s="35">
        <f t="shared" ca="1" si="261"/>
        <v>0</v>
      </c>
      <c r="CH836" s="35">
        <f t="shared" ca="1" si="261"/>
        <v>0</v>
      </c>
      <c r="CI836" s="35">
        <f t="shared" ca="1" si="261"/>
        <v>0</v>
      </c>
      <c r="CJ836" s="35">
        <f t="shared" ca="1" si="261"/>
        <v>0</v>
      </c>
      <c r="CK836" s="35">
        <f t="shared" ca="1" si="261"/>
        <v>0</v>
      </c>
      <c r="CL836" s="35">
        <f t="shared" ca="1" si="263"/>
        <v>0</v>
      </c>
      <c r="CM836" s="35">
        <f t="shared" ca="1" si="263"/>
        <v>0</v>
      </c>
      <c r="CN836" s="35">
        <f t="shared" ca="1" si="263"/>
        <v>0</v>
      </c>
      <c r="CO836" s="35">
        <f t="shared" ca="1" si="263"/>
        <v>0</v>
      </c>
      <c r="CP836" s="35">
        <f t="shared" ca="1" si="263"/>
        <v>0</v>
      </c>
      <c r="CQ836" s="35">
        <f t="shared" ca="1" si="263"/>
        <v>0</v>
      </c>
      <c r="CR836" s="35">
        <f t="shared" ca="1" si="264"/>
        <v>0</v>
      </c>
      <c r="CS836" s="35">
        <f t="shared" ca="1" si="264"/>
        <v>0</v>
      </c>
      <c r="CT836" s="35">
        <f t="shared" ca="1" si="264"/>
        <v>0</v>
      </c>
      <c r="CU836" s="35">
        <f t="shared" ca="1" si="264"/>
        <v>0</v>
      </c>
      <c r="CV836" s="35">
        <f t="shared" ca="1" si="264"/>
        <v>0</v>
      </c>
      <c r="CW836" s="38">
        <f t="shared" ca="1" si="264"/>
        <v>0</v>
      </c>
      <c r="CX836" s="38">
        <f t="shared" ca="1" si="264"/>
        <v>0</v>
      </c>
      <c r="CY836" s="38">
        <f t="shared" ca="1" si="264"/>
        <v>0</v>
      </c>
      <c r="CZ836" s="39">
        <f t="shared" ca="1" si="264"/>
        <v>0</v>
      </c>
      <c r="DA836" s="35"/>
    </row>
    <row r="837" spans="4:105" x14ac:dyDescent="0.3">
      <c r="D837" s="19"/>
      <c r="E837" s="19"/>
      <c r="F837" s="21"/>
      <c r="G837" s="21"/>
      <c r="H837" s="21"/>
      <c r="I837" s="19"/>
      <c r="J837" s="19"/>
      <c r="K837" s="21"/>
      <c r="L837" s="21"/>
      <c r="M837" s="22"/>
      <c r="N837" s="22"/>
      <c r="O837" s="19"/>
      <c r="P837" s="21"/>
      <c r="Q837" s="62" t="str">
        <f>'Cutting Rules'!AD837</f>
        <v>0------------</v>
      </c>
      <c r="R837" s="23"/>
      <c r="S837" s="24"/>
      <c r="T837" s="78" t="s">
        <v>547</v>
      </c>
      <c r="U837" s="19"/>
      <c r="V837" s="25"/>
      <c r="W837" s="26"/>
      <c r="X837" s="27"/>
      <c r="Y837" s="47"/>
      <c r="Z837" s="121" t="str">
        <f>IFERROR(VLOOKUP(E837,[1]route!$E$3:$BL$10005,59,0),"")&amp;IFERROR(VLOOKUP(E837,[1]route!$E$3:$BL$10005,60,0),"")</f>
        <v/>
      </c>
      <c r="AA837" s="28">
        <f t="shared" si="268"/>
        <v>0</v>
      </c>
      <c r="AB837" s="77">
        <f t="shared" si="269"/>
        <v>0</v>
      </c>
      <c r="AC837" s="4">
        <f t="shared" si="267"/>
        <v>1</v>
      </c>
      <c r="AD837" s="29">
        <v>0</v>
      </c>
      <c r="AE837" s="30">
        <f ca="1">SUMIF([1]route!$E$3:$E$10005,E837,[1]!Table1[1])</f>
        <v>0</v>
      </c>
      <c r="AF837" s="30">
        <f ca="1">SUMIF([1]route!$E$3:$E$10005,E837,[1]!Table1[2])</f>
        <v>0</v>
      </c>
      <c r="AG837" s="30">
        <f ca="1">SUMIF([1]route!$E$3:$E$10005,E837,[1]!Table1[3])</f>
        <v>0</v>
      </c>
      <c r="AH837" s="30">
        <f ca="1">SUMIF([1]route!$E$3:$E$10005,E837,[1]!Table1[4])</f>
        <v>0</v>
      </c>
      <c r="AI837" s="30">
        <f ca="1">SUMIF([1]route!$E$3:$E$10005,E837,[1]!Table1[5])</f>
        <v>0</v>
      </c>
      <c r="AJ837" s="30">
        <f ca="1">SUMIF([1]route!$E$3:$E$10005,E837,[1]!Table1[6])</f>
        <v>0</v>
      </c>
      <c r="AK837" s="30">
        <f ca="1">SUMIF([1]route!$E$3:$E$10005,E837,[1]!Table1[7])</f>
        <v>0</v>
      </c>
      <c r="AL837" s="30">
        <f ca="1">SUMIF([1]route!$E$3:$E$10005,E837,[1]!Table1[8])</f>
        <v>0</v>
      </c>
      <c r="AM837" s="30">
        <f ca="1">SUMIF([1]route!$E$3:$E$10005,E837,[1]!Table1[9])</f>
        <v>0</v>
      </c>
      <c r="AN837" s="30">
        <f ca="1">SUMIF([1]route!$E$3:$E$10005,E837,[1]!Table1[10])</f>
        <v>0</v>
      </c>
      <c r="AO837" s="30">
        <f ca="1">SUMIF([1]route!$E$3:$E$10005,E837,[1]!Table1[11])</f>
        <v>0</v>
      </c>
      <c r="AP837" s="30">
        <f ca="1">SUMIF([1]route!$E$3:$E$10005,E837,[1]!Table1[12])</f>
        <v>0</v>
      </c>
      <c r="AQ837" s="30">
        <f ca="1">SUMIF([1]route!$E$3:$E$10005,E837,[1]!Table1[13])</f>
        <v>0</v>
      </c>
      <c r="AR837" s="30">
        <f ca="1">SUMIF([1]route!$E$3:$E$10005,E837,[1]!Table1[14])</f>
        <v>0</v>
      </c>
      <c r="AS837" s="30">
        <f ca="1">SUMIF([1]route!$E$3:$E$10005,E837,[1]!Table1[15])</f>
        <v>0</v>
      </c>
      <c r="AT837" s="30">
        <f ca="1">SUMIF([1]route!$E$3:$E$10005,E837,[1]!Table1[16])</f>
        <v>0</v>
      </c>
      <c r="AU837" s="30">
        <f ca="1">SUMIF([1]route!$E$3:$E$10005,E837,[1]!Table1[17])</f>
        <v>0</v>
      </c>
      <c r="AV837" s="30">
        <f ca="1">SUMIF([1]route!$E$3:$E$10005,E837,[1]!Table1[18])</f>
        <v>0</v>
      </c>
      <c r="AW837" s="30">
        <f ca="1">SUMIF([1]route!$E$3:$E$10005,E837,[1]!Table1[19])</f>
        <v>0</v>
      </c>
      <c r="AX837" s="30">
        <f ca="1">SUMIF([1]route!$E$3:$E$10005,E837,[1]!Table1[20])</f>
        <v>0</v>
      </c>
      <c r="AY837" s="30">
        <f ca="1">SUMIF([1]route!$E$3:$E$10005,E837,[1]!Table1[21])</f>
        <v>0</v>
      </c>
      <c r="AZ837" s="30">
        <f ca="1">SUMIF([1]route!$E$3:$E$10005,E837,[1]!Table1[22])</f>
        <v>0</v>
      </c>
      <c r="BA837" s="30">
        <f ca="1">SUMIF([1]route!$E$3:$E$10005,E837,[1]!Table1[23])</f>
        <v>0</v>
      </c>
      <c r="BB837" s="30">
        <f ca="1">SUMIF([1]route!$E$3:$E$10005,E837,[1]!Table1[24])</f>
        <v>0</v>
      </c>
      <c r="BC837" s="30">
        <f ca="1">SUMIF([1]route!$E$3:$E$10005,E837,[1]!Table1[25])</f>
        <v>0</v>
      </c>
      <c r="BD837" s="30">
        <f ca="1">SUMIF([1]route!$E$3:$E$10005,E837,[1]!Table1[26])</f>
        <v>0</v>
      </c>
      <c r="BE837" s="30">
        <f ca="1">SUMIF([1]route!$E$3:$E$10005,E837,[1]!Table1[27])</f>
        <v>0</v>
      </c>
      <c r="BF837" s="30">
        <f ca="1">SUMIF([1]route!$E$3:$E$10005,E837,[1]!Table1[28])</f>
        <v>0</v>
      </c>
      <c r="BG837" s="30">
        <f ca="1">SUMIF([1]route!$E$3:$E$10005,E837,[1]!Table1[29])</f>
        <v>0</v>
      </c>
      <c r="BH837" s="30">
        <f ca="1">SUMIF([1]route!$E$3:$E$10005,E837,[1]!Table1[30])</f>
        <v>0</v>
      </c>
      <c r="BI837" s="30">
        <f ca="1">SUMIF([1]route!$E$3:$E$10005,E837,[1]!Table1[31])</f>
        <v>0</v>
      </c>
      <c r="BJ837" s="30">
        <f ca="1">SUMIF([1]route!$E$3:$E$10005,E837,[1]!Table1[Remain PO])</f>
        <v>0</v>
      </c>
      <c r="BK837" s="31">
        <f ca="1">SUMIF([1]route!$E$3:$E$10005,E837,[1]!Table1[N+1])</f>
        <v>0</v>
      </c>
      <c r="BL837" s="31">
        <f ca="1">SUMIF([1]route!$E$3:$E$10005,E837,[1]!Table1[N+2])</f>
        <v>0</v>
      </c>
      <c r="BM837" s="31">
        <f ca="1">SUMIF([1]route!$E$3:$E$10005,E837,[1]!Table1[N+3])</f>
        <v>0</v>
      </c>
      <c r="BN837" s="32">
        <f ca="1">SUMIF([1]route!$E$3:$E$10005,E837,[1]!Table1[N+4])</f>
        <v>0</v>
      </c>
      <c r="BP837" s="37">
        <f t="shared" si="270"/>
        <v>0</v>
      </c>
      <c r="BQ837" s="35">
        <f t="shared" ca="1" si="266"/>
        <v>0</v>
      </c>
      <c r="BR837" s="35">
        <f t="shared" ca="1" si="266"/>
        <v>0</v>
      </c>
      <c r="BS837" s="35">
        <f t="shared" ca="1" si="265"/>
        <v>0</v>
      </c>
      <c r="BT837" s="35">
        <f t="shared" ca="1" si="265"/>
        <v>0</v>
      </c>
      <c r="BU837" s="35">
        <f t="shared" ca="1" si="265"/>
        <v>0</v>
      </c>
      <c r="BV837" s="35">
        <f t="shared" ca="1" si="265"/>
        <v>0</v>
      </c>
      <c r="BW837" s="35">
        <f t="shared" ca="1" si="265"/>
        <v>0</v>
      </c>
      <c r="BX837" s="35">
        <f t="shared" ca="1" si="265"/>
        <v>0</v>
      </c>
      <c r="BY837" s="35">
        <f t="shared" ca="1" si="265"/>
        <v>0</v>
      </c>
      <c r="BZ837" s="35">
        <f t="shared" ca="1" si="265"/>
        <v>0</v>
      </c>
      <c r="CA837" s="35">
        <f t="shared" ca="1" si="265"/>
        <v>0</v>
      </c>
      <c r="CB837" s="35">
        <f t="shared" ca="1" si="261"/>
        <v>0</v>
      </c>
      <c r="CC837" s="35">
        <f t="shared" ca="1" si="261"/>
        <v>0</v>
      </c>
      <c r="CD837" s="35">
        <f t="shared" ca="1" si="261"/>
        <v>0</v>
      </c>
      <c r="CE837" s="35">
        <f t="shared" ca="1" si="261"/>
        <v>0</v>
      </c>
      <c r="CF837" s="35">
        <f t="shared" ca="1" si="261"/>
        <v>0</v>
      </c>
      <c r="CG837" s="35">
        <f t="shared" ca="1" si="261"/>
        <v>0</v>
      </c>
      <c r="CH837" s="35">
        <f t="shared" ca="1" si="261"/>
        <v>0</v>
      </c>
      <c r="CI837" s="35">
        <f t="shared" ca="1" si="261"/>
        <v>0</v>
      </c>
      <c r="CJ837" s="35">
        <f t="shared" ca="1" si="261"/>
        <v>0</v>
      </c>
      <c r="CK837" s="35">
        <f t="shared" ca="1" si="261"/>
        <v>0</v>
      </c>
      <c r="CL837" s="35">
        <f t="shared" ca="1" si="263"/>
        <v>0</v>
      </c>
      <c r="CM837" s="35">
        <f t="shared" ca="1" si="263"/>
        <v>0</v>
      </c>
      <c r="CN837" s="35">
        <f t="shared" ca="1" si="263"/>
        <v>0</v>
      </c>
      <c r="CO837" s="35">
        <f t="shared" ca="1" si="263"/>
        <v>0</v>
      </c>
      <c r="CP837" s="35">
        <f t="shared" ca="1" si="263"/>
        <v>0</v>
      </c>
      <c r="CQ837" s="35">
        <f t="shared" ca="1" si="263"/>
        <v>0</v>
      </c>
      <c r="CR837" s="35">
        <f t="shared" ca="1" si="264"/>
        <v>0</v>
      </c>
      <c r="CS837" s="35">
        <f t="shared" ca="1" si="264"/>
        <v>0</v>
      </c>
      <c r="CT837" s="35">
        <f t="shared" ca="1" si="264"/>
        <v>0</v>
      </c>
      <c r="CU837" s="35">
        <f t="shared" ca="1" si="264"/>
        <v>0</v>
      </c>
      <c r="CV837" s="35">
        <f t="shared" ca="1" si="264"/>
        <v>0</v>
      </c>
      <c r="CW837" s="38">
        <f t="shared" ca="1" si="264"/>
        <v>0</v>
      </c>
      <c r="CX837" s="38">
        <f t="shared" ca="1" si="264"/>
        <v>0</v>
      </c>
      <c r="CY837" s="38">
        <f t="shared" ca="1" si="264"/>
        <v>0</v>
      </c>
      <c r="CZ837" s="39">
        <f t="shared" ca="1" si="264"/>
        <v>0</v>
      </c>
      <c r="DA837" s="35"/>
    </row>
    <row r="838" spans="4:105" x14ac:dyDescent="0.3">
      <c r="D838" s="19"/>
      <c r="E838" s="19"/>
      <c r="F838" s="21"/>
      <c r="G838" s="21"/>
      <c r="H838" s="21"/>
      <c r="I838" s="19"/>
      <c r="J838" s="19"/>
      <c r="K838" s="21"/>
      <c r="L838" s="21"/>
      <c r="M838" s="22"/>
      <c r="N838" s="22"/>
      <c r="O838" s="19"/>
      <c r="P838" s="21"/>
      <c r="Q838" s="62" t="str">
        <f>'Cutting Rules'!AD838</f>
        <v>0------------</v>
      </c>
      <c r="R838" s="23"/>
      <c r="S838" s="24"/>
      <c r="T838" s="78" t="s">
        <v>547</v>
      </c>
      <c r="U838" s="19"/>
      <c r="V838" s="25"/>
      <c r="W838" s="26"/>
      <c r="X838" s="27"/>
      <c r="Y838" s="47"/>
      <c r="Z838" s="121" t="str">
        <f>IFERROR(VLOOKUP(E838,[1]route!$E$3:$BL$10005,59,0),"")&amp;IFERROR(VLOOKUP(E838,[1]route!$E$3:$BL$10005,60,0),"")</f>
        <v/>
      </c>
      <c r="AA838" s="28">
        <f t="shared" si="268"/>
        <v>0</v>
      </c>
      <c r="AB838" s="77">
        <f t="shared" si="269"/>
        <v>0</v>
      </c>
      <c r="AC838" s="4">
        <f t="shared" si="267"/>
        <v>1</v>
      </c>
      <c r="AD838" s="29">
        <v>0</v>
      </c>
      <c r="AE838" s="30">
        <f ca="1">SUMIF([1]route!$E$3:$E$10005,E838,[1]!Table1[1])</f>
        <v>0</v>
      </c>
      <c r="AF838" s="30">
        <f ca="1">SUMIF([1]route!$E$3:$E$10005,E838,[1]!Table1[2])</f>
        <v>0</v>
      </c>
      <c r="AG838" s="30">
        <f ca="1">SUMIF([1]route!$E$3:$E$10005,E838,[1]!Table1[3])</f>
        <v>0</v>
      </c>
      <c r="AH838" s="30">
        <f ca="1">SUMIF([1]route!$E$3:$E$10005,E838,[1]!Table1[4])</f>
        <v>0</v>
      </c>
      <c r="AI838" s="30">
        <f ca="1">SUMIF([1]route!$E$3:$E$10005,E838,[1]!Table1[5])</f>
        <v>0</v>
      </c>
      <c r="AJ838" s="30">
        <f ca="1">SUMIF([1]route!$E$3:$E$10005,E838,[1]!Table1[6])</f>
        <v>0</v>
      </c>
      <c r="AK838" s="30">
        <f ca="1">SUMIF([1]route!$E$3:$E$10005,E838,[1]!Table1[7])</f>
        <v>0</v>
      </c>
      <c r="AL838" s="30">
        <f ca="1">SUMIF([1]route!$E$3:$E$10005,E838,[1]!Table1[8])</f>
        <v>0</v>
      </c>
      <c r="AM838" s="30">
        <f ca="1">SUMIF([1]route!$E$3:$E$10005,E838,[1]!Table1[9])</f>
        <v>0</v>
      </c>
      <c r="AN838" s="30">
        <f ca="1">SUMIF([1]route!$E$3:$E$10005,E838,[1]!Table1[10])</f>
        <v>0</v>
      </c>
      <c r="AO838" s="30">
        <f ca="1">SUMIF([1]route!$E$3:$E$10005,E838,[1]!Table1[11])</f>
        <v>0</v>
      </c>
      <c r="AP838" s="30">
        <f ca="1">SUMIF([1]route!$E$3:$E$10005,E838,[1]!Table1[12])</f>
        <v>0</v>
      </c>
      <c r="AQ838" s="30">
        <f ca="1">SUMIF([1]route!$E$3:$E$10005,E838,[1]!Table1[13])</f>
        <v>0</v>
      </c>
      <c r="AR838" s="30">
        <f ca="1">SUMIF([1]route!$E$3:$E$10005,E838,[1]!Table1[14])</f>
        <v>0</v>
      </c>
      <c r="AS838" s="30">
        <f ca="1">SUMIF([1]route!$E$3:$E$10005,E838,[1]!Table1[15])</f>
        <v>0</v>
      </c>
      <c r="AT838" s="30">
        <f ca="1">SUMIF([1]route!$E$3:$E$10005,E838,[1]!Table1[16])</f>
        <v>0</v>
      </c>
      <c r="AU838" s="30">
        <f ca="1">SUMIF([1]route!$E$3:$E$10005,E838,[1]!Table1[17])</f>
        <v>0</v>
      </c>
      <c r="AV838" s="30">
        <f ca="1">SUMIF([1]route!$E$3:$E$10005,E838,[1]!Table1[18])</f>
        <v>0</v>
      </c>
      <c r="AW838" s="30">
        <f ca="1">SUMIF([1]route!$E$3:$E$10005,E838,[1]!Table1[19])</f>
        <v>0</v>
      </c>
      <c r="AX838" s="30">
        <f ca="1">SUMIF([1]route!$E$3:$E$10005,E838,[1]!Table1[20])</f>
        <v>0</v>
      </c>
      <c r="AY838" s="30">
        <f ca="1">SUMIF([1]route!$E$3:$E$10005,E838,[1]!Table1[21])</f>
        <v>0</v>
      </c>
      <c r="AZ838" s="30">
        <f ca="1">SUMIF([1]route!$E$3:$E$10005,E838,[1]!Table1[22])</f>
        <v>0</v>
      </c>
      <c r="BA838" s="30">
        <f ca="1">SUMIF([1]route!$E$3:$E$10005,E838,[1]!Table1[23])</f>
        <v>0</v>
      </c>
      <c r="BB838" s="30">
        <f ca="1">SUMIF([1]route!$E$3:$E$10005,E838,[1]!Table1[24])</f>
        <v>0</v>
      </c>
      <c r="BC838" s="30">
        <f ca="1">SUMIF([1]route!$E$3:$E$10005,E838,[1]!Table1[25])</f>
        <v>0</v>
      </c>
      <c r="BD838" s="30">
        <f ca="1">SUMIF([1]route!$E$3:$E$10005,E838,[1]!Table1[26])</f>
        <v>0</v>
      </c>
      <c r="BE838" s="30">
        <f ca="1">SUMIF([1]route!$E$3:$E$10005,E838,[1]!Table1[27])</f>
        <v>0</v>
      </c>
      <c r="BF838" s="30">
        <f ca="1">SUMIF([1]route!$E$3:$E$10005,E838,[1]!Table1[28])</f>
        <v>0</v>
      </c>
      <c r="BG838" s="30">
        <f ca="1">SUMIF([1]route!$E$3:$E$10005,E838,[1]!Table1[29])</f>
        <v>0</v>
      </c>
      <c r="BH838" s="30">
        <f ca="1">SUMIF([1]route!$E$3:$E$10005,E838,[1]!Table1[30])</f>
        <v>0</v>
      </c>
      <c r="BI838" s="30">
        <f ca="1">SUMIF([1]route!$E$3:$E$10005,E838,[1]!Table1[31])</f>
        <v>0</v>
      </c>
      <c r="BJ838" s="30">
        <f ca="1">SUMIF([1]route!$E$3:$E$10005,E838,[1]!Table1[Remain PO])</f>
        <v>0</v>
      </c>
      <c r="BK838" s="31">
        <f ca="1">SUMIF([1]route!$E$3:$E$10005,E838,[1]!Table1[N+1])</f>
        <v>0</v>
      </c>
      <c r="BL838" s="31">
        <f ca="1">SUMIF([1]route!$E$3:$E$10005,E838,[1]!Table1[N+2])</f>
        <v>0</v>
      </c>
      <c r="BM838" s="31">
        <f ca="1">SUMIF([1]route!$E$3:$E$10005,E838,[1]!Table1[N+3])</f>
        <v>0</v>
      </c>
      <c r="BN838" s="32">
        <f ca="1">SUMIF([1]route!$E$3:$E$10005,E838,[1]!Table1[N+4])</f>
        <v>0</v>
      </c>
      <c r="BP838" s="37">
        <f t="shared" si="270"/>
        <v>0</v>
      </c>
      <c r="BQ838" s="35">
        <f t="shared" ca="1" si="266"/>
        <v>0</v>
      </c>
      <c r="BR838" s="35">
        <f t="shared" ca="1" si="266"/>
        <v>0</v>
      </c>
      <c r="BS838" s="35">
        <f t="shared" ca="1" si="265"/>
        <v>0</v>
      </c>
      <c r="BT838" s="35">
        <f t="shared" ca="1" si="265"/>
        <v>0</v>
      </c>
      <c r="BU838" s="35">
        <f t="shared" ca="1" si="265"/>
        <v>0</v>
      </c>
      <c r="BV838" s="35">
        <f t="shared" ca="1" si="265"/>
        <v>0</v>
      </c>
      <c r="BW838" s="35">
        <f t="shared" ca="1" si="265"/>
        <v>0</v>
      </c>
      <c r="BX838" s="35">
        <f t="shared" ca="1" si="265"/>
        <v>0</v>
      </c>
      <c r="BY838" s="35">
        <f t="shared" ca="1" si="265"/>
        <v>0</v>
      </c>
      <c r="BZ838" s="35">
        <f t="shared" ca="1" si="265"/>
        <v>0</v>
      </c>
      <c r="CA838" s="35">
        <f t="shared" ca="1" si="265"/>
        <v>0</v>
      </c>
      <c r="CB838" s="35">
        <f t="shared" ca="1" si="261"/>
        <v>0</v>
      </c>
      <c r="CC838" s="35">
        <f t="shared" ca="1" si="261"/>
        <v>0</v>
      </c>
      <c r="CD838" s="35">
        <f t="shared" ca="1" si="261"/>
        <v>0</v>
      </c>
      <c r="CE838" s="35">
        <f t="shared" ca="1" si="261"/>
        <v>0</v>
      </c>
      <c r="CF838" s="35">
        <f t="shared" ca="1" si="261"/>
        <v>0</v>
      </c>
      <c r="CG838" s="35">
        <f t="shared" ca="1" si="261"/>
        <v>0</v>
      </c>
      <c r="CH838" s="35">
        <f t="shared" ca="1" si="261"/>
        <v>0</v>
      </c>
      <c r="CI838" s="35">
        <f t="shared" ca="1" si="261"/>
        <v>0</v>
      </c>
      <c r="CJ838" s="35">
        <f t="shared" ca="1" si="261"/>
        <v>0</v>
      </c>
      <c r="CK838" s="35">
        <f t="shared" ca="1" si="261"/>
        <v>0</v>
      </c>
      <c r="CL838" s="35">
        <f t="shared" ca="1" si="263"/>
        <v>0</v>
      </c>
      <c r="CM838" s="35">
        <f t="shared" ca="1" si="263"/>
        <v>0</v>
      </c>
      <c r="CN838" s="35">
        <f t="shared" ca="1" si="263"/>
        <v>0</v>
      </c>
      <c r="CO838" s="35">
        <f t="shared" ca="1" si="263"/>
        <v>0</v>
      </c>
      <c r="CP838" s="35">
        <f t="shared" ca="1" si="263"/>
        <v>0</v>
      </c>
      <c r="CQ838" s="35">
        <f t="shared" ca="1" si="263"/>
        <v>0</v>
      </c>
      <c r="CR838" s="35">
        <f t="shared" ca="1" si="264"/>
        <v>0</v>
      </c>
      <c r="CS838" s="35">
        <f t="shared" ca="1" si="264"/>
        <v>0</v>
      </c>
      <c r="CT838" s="35">
        <f t="shared" ca="1" si="264"/>
        <v>0</v>
      </c>
      <c r="CU838" s="35">
        <f t="shared" ca="1" si="264"/>
        <v>0</v>
      </c>
      <c r="CV838" s="35">
        <f t="shared" ca="1" si="264"/>
        <v>0</v>
      </c>
      <c r="CW838" s="38">
        <f t="shared" ca="1" si="264"/>
        <v>0</v>
      </c>
      <c r="CX838" s="38">
        <f t="shared" ca="1" si="264"/>
        <v>0</v>
      </c>
      <c r="CY838" s="38">
        <f t="shared" ca="1" si="264"/>
        <v>0</v>
      </c>
      <c r="CZ838" s="39">
        <f t="shared" ca="1" si="264"/>
        <v>0</v>
      </c>
      <c r="DA838" s="35"/>
    </row>
    <row r="839" spans="4:105" x14ac:dyDescent="0.3">
      <c r="D839" s="19"/>
      <c r="E839" s="19"/>
      <c r="F839" s="21"/>
      <c r="G839" s="21"/>
      <c r="H839" s="21"/>
      <c r="I839" s="19"/>
      <c r="J839" s="19"/>
      <c r="K839" s="21"/>
      <c r="L839" s="21"/>
      <c r="M839" s="22"/>
      <c r="N839" s="22"/>
      <c r="O839" s="19"/>
      <c r="P839" s="21"/>
      <c r="Q839" s="62" t="str">
        <f>'Cutting Rules'!AD839</f>
        <v>0------------</v>
      </c>
      <c r="R839" s="23"/>
      <c r="S839" s="24"/>
      <c r="T839" s="78" t="s">
        <v>547</v>
      </c>
      <c r="U839" s="19"/>
      <c r="V839" s="25"/>
      <c r="W839" s="26"/>
      <c r="X839" s="27"/>
      <c r="Y839" s="47"/>
      <c r="Z839" s="121" t="str">
        <f>IFERROR(VLOOKUP(E839,[1]route!$E$3:$BL$10005,59,0),"")&amp;IFERROR(VLOOKUP(E839,[1]route!$E$3:$BL$10005,60,0),"")</f>
        <v/>
      </c>
      <c r="AA839" s="28">
        <f t="shared" si="268"/>
        <v>0</v>
      </c>
      <c r="AB839" s="77">
        <f t="shared" si="269"/>
        <v>0</v>
      </c>
      <c r="AC839" s="4">
        <f t="shared" si="267"/>
        <v>1</v>
      </c>
      <c r="AD839" s="29">
        <v>0</v>
      </c>
      <c r="AE839" s="30">
        <f ca="1">SUMIF([1]route!$E$3:$E$10005,E839,[1]!Table1[1])</f>
        <v>0</v>
      </c>
      <c r="AF839" s="30">
        <f ca="1">SUMIF([1]route!$E$3:$E$10005,E839,[1]!Table1[2])</f>
        <v>0</v>
      </c>
      <c r="AG839" s="30">
        <f ca="1">SUMIF([1]route!$E$3:$E$10005,E839,[1]!Table1[3])</f>
        <v>0</v>
      </c>
      <c r="AH839" s="30">
        <f ca="1">SUMIF([1]route!$E$3:$E$10005,E839,[1]!Table1[4])</f>
        <v>0</v>
      </c>
      <c r="AI839" s="30">
        <f ca="1">SUMIF([1]route!$E$3:$E$10005,E839,[1]!Table1[5])</f>
        <v>0</v>
      </c>
      <c r="AJ839" s="30">
        <f ca="1">SUMIF([1]route!$E$3:$E$10005,E839,[1]!Table1[6])</f>
        <v>0</v>
      </c>
      <c r="AK839" s="30">
        <f ca="1">SUMIF([1]route!$E$3:$E$10005,E839,[1]!Table1[7])</f>
        <v>0</v>
      </c>
      <c r="AL839" s="30">
        <f ca="1">SUMIF([1]route!$E$3:$E$10005,E839,[1]!Table1[8])</f>
        <v>0</v>
      </c>
      <c r="AM839" s="30">
        <f ca="1">SUMIF([1]route!$E$3:$E$10005,E839,[1]!Table1[9])</f>
        <v>0</v>
      </c>
      <c r="AN839" s="30">
        <f ca="1">SUMIF([1]route!$E$3:$E$10005,E839,[1]!Table1[10])</f>
        <v>0</v>
      </c>
      <c r="AO839" s="30">
        <f ca="1">SUMIF([1]route!$E$3:$E$10005,E839,[1]!Table1[11])</f>
        <v>0</v>
      </c>
      <c r="AP839" s="30">
        <f ca="1">SUMIF([1]route!$E$3:$E$10005,E839,[1]!Table1[12])</f>
        <v>0</v>
      </c>
      <c r="AQ839" s="30">
        <f ca="1">SUMIF([1]route!$E$3:$E$10005,E839,[1]!Table1[13])</f>
        <v>0</v>
      </c>
      <c r="AR839" s="30">
        <f ca="1">SUMIF([1]route!$E$3:$E$10005,E839,[1]!Table1[14])</f>
        <v>0</v>
      </c>
      <c r="AS839" s="30">
        <f ca="1">SUMIF([1]route!$E$3:$E$10005,E839,[1]!Table1[15])</f>
        <v>0</v>
      </c>
      <c r="AT839" s="30">
        <f ca="1">SUMIF([1]route!$E$3:$E$10005,E839,[1]!Table1[16])</f>
        <v>0</v>
      </c>
      <c r="AU839" s="30">
        <f ca="1">SUMIF([1]route!$E$3:$E$10005,E839,[1]!Table1[17])</f>
        <v>0</v>
      </c>
      <c r="AV839" s="30">
        <f ca="1">SUMIF([1]route!$E$3:$E$10005,E839,[1]!Table1[18])</f>
        <v>0</v>
      </c>
      <c r="AW839" s="30">
        <f ca="1">SUMIF([1]route!$E$3:$E$10005,E839,[1]!Table1[19])</f>
        <v>0</v>
      </c>
      <c r="AX839" s="30">
        <f ca="1">SUMIF([1]route!$E$3:$E$10005,E839,[1]!Table1[20])</f>
        <v>0</v>
      </c>
      <c r="AY839" s="30">
        <f ca="1">SUMIF([1]route!$E$3:$E$10005,E839,[1]!Table1[21])</f>
        <v>0</v>
      </c>
      <c r="AZ839" s="30">
        <f ca="1">SUMIF([1]route!$E$3:$E$10005,E839,[1]!Table1[22])</f>
        <v>0</v>
      </c>
      <c r="BA839" s="30">
        <f ca="1">SUMIF([1]route!$E$3:$E$10005,E839,[1]!Table1[23])</f>
        <v>0</v>
      </c>
      <c r="BB839" s="30">
        <f ca="1">SUMIF([1]route!$E$3:$E$10005,E839,[1]!Table1[24])</f>
        <v>0</v>
      </c>
      <c r="BC839" s="30">
        <f ca="1">SUMIF([1]route!$E$3:$E$10005,E839,[1]!Table1[25])</f>
        <v>0</v>
      </c>
      <c r="BD839" s="30">
        <f ca="1">SUMIF([1]route!$E$3:$E$10005,E839,[1]!Table1[26])</f>
        <v>0</v>
      </c>
      <c r="BE839" s="30">
        <f ca="1">SUMIF([1]route!$E$3:$E$10005,E839,[1]!Table1[27])</f>
        <v>0</v>
      </c>
      <c r="BF839" s="30">
        <f ca="1">SUMIF([1]route!$E$3:$E$10005,E839,[1]!Table1[28])</f>
        <v>0</v>
      </c>
      <c r="BG839" s="30">
        <f ca="1">SUMIF([1]route!$E$3:$E$10005,E839,[1]!Table1[29])</f>
        <v>0</v>
      </c>
      <c r="BH839" s="30">
        <f ca="1">SUMIF([1]route!$E$3:$E$10005,E839,[1]!Table1[30])</f>
        <v>0</v>
      </c>
      <c r="BI839" s="30">
        <f ca="1">SUMIF([1]route!$E$3:$E$10005,E839,[1]!Table1[31])</f>
        <v>0</v>
      </c>
      <c r="BJ839" s="30">
        <f ca="1">SUMIF([1]route!$E$3:$E$10005,E839,[1]!Table1[Remain PO])</f>
        <v>0</v>
      </c>
      <c r="BK839" s="31">
        <f ca="1">SUMIF([1]route!$E$3:$E$10005,E839,[1]!Table1[N+1])</f>
        <v>0</v>
      </c>
      <c r="BL839" s="31">
        <f ca="1">SUMIF([1]route!$E$3:$E$10005,E839,[1]!Table1[N+2])</f>
        <v>0</v>
      </c>
      <c r="BM839" s="31">
        <f ca="1">SUMIF([1]route!$E$3:$E$10005,E839,[1]!Table1[N+3])</f>
        <v>0</v>
      </c>
      <c r="BN839" s="32">
        <f ca="1">SUMIF([1]route!$E$3:$E$10005,E839,[1]!Table1[N+4])</f>
        <v>0</v>
      </c>
      <c r="BP839" s="37">
        <f t="shared" si="270"/>
        <v>0</v>
      </c>
      <c r="BQ839" s="35">
        <f t="shared" ca="1" si="266"/>
        <v>0</v>
      </c>
      <c r="BR839" s="35">
        <f t="shared" ca="1" si="266"/>
        <v>0</v>
      </c>
      <c r="BS839" s="35">
        <f t="shared" ca="1" si="265"/>
        <v>0</v>
      </c>
      <c r="BT839" s="35">
        <f t="shared" ca="1" si="265"/>
        <v>0</v>
      </c>
      <c r="BU839" s="35">
        <f t="shared" ca="1" si="265"/>
        <v>0</v>
      </c>
      <c r="BV839" s="35">
        <f t="shared" ca="1" si="265"/>
        <v>0</v>
      </c>
      <c r="BW839" s="35">
        <f t="shared" ca="1" si="265"/>
        <v>0</v>
      </c>
      <c r="BX839" s="35">
        <f t="shared" ca="1" si="265"/>
        <v>0</v>
      </c>
      <c r="BY839" s="35">
        <f t="shared" ca="1" si="265"/>
        <v>0</v>
      </c>
      <c r="BZ839" s="35">
        <f t="shared" ca="1" si="265"/>
        <v>0</v>
      </c>
      <c r="CA839" s="35">
        <f t="shared" ca="1" si="265"/>
        <v>0</v>
      </c>
      <c r="CB839" s="35">
        <f t="shared" ca="1" si="261"/>
        <v>0</v>
      </c>
      <c r="CC839" s="35">
        <f t="shared" ca="1" si="261"/>
        <v>0</v>
      </c>
      <c r="CD839" s="35">
        <f t="shared" ca="1" si="261"/>
        <v>0</v>
      </c>
      <c r="CE839" s="35">
        <f t="shared" ca="1" si="261"/>
        <v>0</v>
      </c>
      <c r="CF839" s="35">
        <f t="shared" ca="1" si="261"/>
        <v>0</v>
      </c>
      <c r="CG839" s="35">
        <f t="shared" ca="1" si="261"/>
        <v>0</v>
      </c>
      <c r="CH839" s="35">
        <f t="shared" ca="1" si="261"/>
        <v>0</v>
      </c>
      <c r="CI839" s="35">
        <f t="shared" ca="1" si="261"/>
        <v>0</v>
      </c>
      <c r="CJ839" s="35">
        <f t="shared" ca="1" si="261"/>
        <v>0</v>
      </c>
      <c r="CK839" s="35">
        <f t="shared" ca="1" si="261"/>
        <v>0</v>
      </c>
      <c r="CL839" s="35">
        <f t="shared" ca="1" si="263"/>
        <v>0</v>
      </c>
      <c r="CM839" s="35">
        <f t="shared" ca="1" si="263"/>
        <v>0</v>
      </c>
      <c r="CN839" s="35">
        <f t="shared" ca="1" si="263"/>
        <v>0</v>
      </c>
      <c r="CO839" s="35">
        <f t="shared" ca="1" si="263"/>
        <v>0</v>
      </c>
      <c r="CP839" s="35">
        <f t="shared" ca="1" si="263"/>
        <v>0</v>
      </c>
      <c r="CQ839" s="35">
        <f t="shared" ca="1" si="263"/>
        <v>0</v>
      </c>
      <c r="CR839" s="35">
        <f t="shared" ca="1" si="264"/>
        <v>0</v>
      </c>
      <c r="CS839" s="35">
        <f t="shared" ca="1" si="264"/>
        <v>0</v>
      </c>
      <c r="CT839" s="35">
        <f t="shared" ca="1" si="264"/>
        <v>0</v>
      </c>
      <c r="CU839" s="35">
        <f t="shared" ca="1" si="264"/>
        <v>0</v>
      </c>
      <c r="CV839" s="35">
        <f t="shared" ca="1" si="264"/>
        <v>0</v>
      </c>
      <c r="CW839" s="38">
        <f t="shared" ca="1" si="264"/>
        <v>0</v>
      </c>
      <c r="CX839" s="38">
        <f t="shared" ca="1" si="264"/>
        <v>0</v>
      </c>
      <c r="CY839" s="38">
        <f t="shared" ca="1" si="264"/>
        <v>0</v>
      </c>
      <c r="CZ839" s="39">
        <f t="shared" ca="1" si="264"/>
        <v>0</v>
      </c>
      <c r="DA839" s="35"/>
    </row>
    <row r="840" spans="4:105" x14ac:dyDescent="0.3">
      <c r="D840" s="19"/>
      <c r="E840" s="19"/>
      <c r="F840" s="21"/>
      <c r="G840" s="21"/>
      <c r="H840" s="21"/>
      <c r="I840" s="19"/>
      <c r="J840" s="19"/>
      <c r="K840" s="21"/>
      <c r="L840" s="21"/>
      <c r="M840" s="22"/>
      <c r="N840" s="22"/>
      <c r="O840" s="19"/>
      <c r="P840" s="21"/>
      <c r="Q840" s="62" t="str">
        <f>'Cutting Rules'!AD840</f>
        <v>0------------</v>
      </c>
      <c r="R840" s="23"/>
      <c r="S840" s="24"/>
      <c r="T840" s="78" t="s">
        <v>547</v>
      </c>
      <c r="U840" s="19"/>
      <c r="V840" s="25"/>
      <c r="W840" s="26"/>
      <c r="X840" s="27"/>
      <c r="Y840" s="47"/>
      <c r="Z840" s="121" t="str">
        <f>IFERROR(VLOOKUP(E840,[1]route!$E$3:$BL$10005,59,0),"")&amp;IFERROR(VLOOKUP(E840,[1]route!$E$3:$BL$10005,60,0),"")</f>
        <v/>
      </c>
      <c r="AA840" s="28">
        <f t="shared" si="268"/>
        <v>0</v>
      </c>
      <c r="AB840" s="77">
        <f t="shared" si="269"/>
        <v>0</v>
      </c>
      <c r="AC840" s="4">
        <f t="shared" si="267"/>
        <v>1</v>
      </c>
      <c r="AD840" s="29">
        <v>0</v>
      </c>
      <c r="AE840" s="30">
        <f ca="1">SUMIF([1]route!$E$3:$E$10005,E840,[1]!Table1[1])</f>
        <v>0</v>
      </c>
      <c r="AF840" s="30">
        <f ca="1">SUMIF([1]route!$E$3:$E$10005,E840,[1]!Table1[2])</f>
        <v>0</v>
      </c>
      <c r="AG840" s="30">
        <f ca="1">SUMIF([1]route!$E$3:$E$10005,E840,[1]!Table1[3])</f>
        <v>0</v>
      </c>
      <c r="AH840" s="30">
        <f ca="1">SUMIF([1]route!$E$3:$E$10005,E840,[1]!Table1[4])</f>
        <v>0</v>
      </c>
      <c r="AI840" s="30">
        <f ca="1">SUMIF([1]route!$E$3:$E$10005,E840,[1]!Table1[5])</f>
        <v>0</v>
      </c>
      <c r="AJ840" s="30">
        <f ca="1">SUMIF([1]route!$E$3:$E$10005,E840,[1]!Table1[6])</f>
        <v>0</v>
      </c>
      <c r="AK840" s="30">
        <f ca="1">SUMIF([1]route!$E$3:$E$10005,E840,[1]!Table1[7])</f>
        <v>0</v>
      </c>
      <c r="AL840" s="30">
        <f ca="1">SUMIF([1]route!$E$3:$E$10005,E840,[1]!Table1[8])</f>
        <v>0</v>
      </c>
      <c r="AM840" s="30">
        <f ca="1">SUMIF([1]route!$E$3:$E$10005,E840,[1]!Table1[9])</f>
        <v>0</v>
      </c>
      <c r="AN840" s="30">
        <f ca="1">SUMIF([1]route!$E$3:$E$10005,E840,[1]!Table1[10])</f>
        <v>0</v>
      </c>
      <c r="AO840" s="30">
        <f ca="1">SUMIF([1]route!$E$3:$E$10005,E840,[1]!Table1[11])</f>
        <v>0</v>
      </c>
      <c r="AP840" s="30">
        <f ca="1">SUMIF([1]route!$E$3:$E$10005,E840,[1]!Table1[12])</f>
        <v>0</v>
      </c>
      <c r="AQ840" s="30">
        <f ca="1">SUMIF([1]route!$E$3:$E$10005,E840,[1]!Table1[13])</f>
        <v>0</v>
      </c>
      <c r="AR840" s="30">
        <f ca="1">SUMIF([1]route!$E$3:$E$10005,E840,[1]!Table1[14])</f>
        <v>0</v>
      </c>
      <c r="AS840" s="30">
        <f ca="1">SUMIF([1]route!$E$3:$E$10005,E840,[1]!Table1[15])</f>
        <v>0</v>
      </c>
      <c r="AT840" s="30">
        <f ca="1">SUMIF([1]route!$E$3:$E$10005,E840,[1]!Table1[16])</f>
        <v>0</v>
      </c>
      <c r="AU840" s="30">
        <f ca="1">SUMIF([1]route!$E$3:$E$10005,E840,[1]!Table1[17])</f>
        <v>0</v>
      </c>
      <c r="AV840" s="30">
        <f ca="1">SUMIF([1]route!$E$3:$E$10005,E840,[1]!Table1[18])</f>
        <v>0</v>
      </c>
      <c r="AW840" s="30">
        <f ca="1">SUMIF([1]route!$E$3:$E$10005,E840,[1]!Table1[19])</f>
        <v>0</v>
      </c>
      <c r="AX840" s="30">
        <f ca="1">SUMIF([1]route!$E$3:$E$10005,E840,[1]!Table1[20])</f>
        <v>0</v>
      </c>
      <c r="AY840" s="30">
        <f ca="1">SUMIF([1]route!$E$3:$E$10005,E840,[1]!Table1[21])</f>
        <v>0</v>
      </c>
      <c r="AZ840" s="30">
        <f ca="1">SUMIF([1]route!$E$3:$E$10005,E840,[1]!Table1[22])</f>
        <v>0</v>
      </c>
      <c r="BA840" s="30">
        <f ca="1">SUMIF([1]route!$E$3:$E$10005,E840,[1]!Table1[23])</f>
        <v>0</v>
      </c>
      <c r="BB840" s="30">
        <f ca="1">SUMIF([1]route!$E$3:$E$10005,E840,[1]!Table1[24])</f>
        <v>0</v>
      </c>
      <c r="BC840" s="30">
        <f ca="1">SUMIF([1]route!$E$3:$E$10005,E840,[1]!Table1[25])</f>
        <v>0</v>
      </c>
      <c r="BD840" s="30">
        <f ca="1">SUMIF([1]route!$E$3:$E$10005,E840,[1]!Table1[26])</f>
        <v>0</v>
      </c>
      <c r="BE840" s="30">
        <f ca="1">SUMIF([1]route!$E$3:$E$10005,E840,[1]!Table1[27])</f>
        <v>0</v>
      </c>
      <c r="BF840" s="30">
        <f ca="1">SUMIF([1]route!$E$3:$E$10005,E840,[1]!Table1[28])</f>
        <v>0</v>
      </c>
      <c r="BG840" s="30">
        <f ca="1">SUMIF([1]route!$E$3:$E$10005,E840,[1]!Table1[29])</f>
        <v>0</v>
      </c>
      <c r="BH840" s="30">
        <f ca="1">SUMIF([1]route!$E$3:$E$10005,E840,[1]!Table1[30])</f>
        <v>0</v>
      </c>
      <c r="BI840" s="30">
        <f ca="1">SUMIF([1]route!$E$3:$E$10005,E840,[1]!Table1[31])</f>
        <v>0</v>
      </c>
      <c r="BJ840" s="30">
        <f ca="1">SUMIF([1]route!$E$3:$E$10005,E840,[1]!Table1[Remain PO])</f>
        <v>0</v>
      </c>
      <c r="BK840" s="31">
        <f ca="1">SUMIF([1]route!$E$3:$E$10005,E840,[1]!Table1[N+1])</f>
        <v>0</v>
      </c>
      <c r="BL840" s="31">
        <f ca="1">SUMIF([1]route!$E$3:$E$10005,E840,[1]!Table1[N+2])</f>
        <v>0</v>
      </c>
      <c r="BM840" s="31">
        <f ca="1">SUMIF([1]route!$E$3:$E$10005,E840,[1]!Table1[N+3])</f>
        <v>0</v>
      </c>
      <c r="BN840" s="32">
        <f ca="1">SUMIF([1]route!$E$3:$E$10005,E840,[1]!Table1[N+4])</f>
        <v>0</v>
      </c>
      <c r="BP840" s="37">
        <f t="shared" si="270"/>
        <v>0</v>
      </c>
      <c r="BQ840" s="35">
        <f t="shared" ca="1" si="266"/>
        <v>0</v>
      </c>
      <c r="BR840" s="35">
        <f t="shared" ca="1" si="266"/>
        <v>0</v>
      </c>
      <c r="BS840" s="35">
        <f t="shared" ca="1" si="265"/>
        <v>0</v>
      </c>
      <c r="BT840" s="35">
        <f t="shared" ca="1" si="265"/>
        <v>0</v>
      </c>
      <c r="BU840" s="35">
        <f t="shared" ca="1" si="265"/>
        <v>0</v>
      </c>
      <c r="BV840" s="35">
        <f t="shared" ca="1" si="265"/>
        <v>0</v>
      </c>
      <c r="BW840" s="35">
        <f t="shared" ca="1" si="265"/>
        <v>0</v>
      </c>
      <c r="BX840" s="35">
        <f t="shared" ca="1" si="265"/>
        <v>0</v>
      </c>
      <c r="BY840" s="35">
        <f t="shared" ca="1" si="265"/>
        <v>0</v>
      </c>
      <c r="BZ840" s="35">
        <f t="shared" ca="1" si="265"/>
        <v>0</v>
      </c>
      <c r="CA840" s="35">
        <f t="shared" ca="1" si="265"/>
        <v>0</v>
      </c>
      <c r="CB840" s="35">
        <f t="shared" ca="1" si="261"/>
        <v>0</v>
      </c>
      <c r="CC840" s="35">
        <f t="shared" ca="1" si="261"/>
        <v>0</v>
      </c>
      <c r="CD840" s="35">
        <f t="shared" ca="1" si="261"/>
        <v>0</v>
      </c>
      <c r="CE840" s="35">
        <f t="shared" ca="1" si="261"/>
        <v>0</v>
      </c>
      <c r="CF840" s="35">
        <f t="shared" ca="1" si="261"/>
        <v>0</v>
      </c>
      <c r="CG840" s="35">
        <f t="shared" ca="1" si="261"/>
        <v>0</v>
      </c>
      <c r="CH840" s="35">
        <f t="shared" ca="1" si="261"/>
        <v>0</v>
      </c>
      <c r="CI840" s="35">
        <f t="shared" ca="1" si="261"/>
        <v>0</v>
      </c>
      <c r="CJ840" s="35">
        <f t="shared" ca="1" si="261"/>
        <v>0</v>
      </c>
      <c r="CK840" s="35">
        <f t="shared" ca="1" si="261"/>
        <v>0</v>
      </c>
      <c r="CL840" s="35">
        <f t="shared" ca="1" si="263"/>
        <v>0</v>
      </c>
      <c r="CM840" s="35">
        <f t="shared" ca="1" si="263"/>
        <v>0</v>
      </c>
      <c r="CN840" s="35">
        <f t="shared" ca="1" si="263"/>
        <v>0</v>
      </c>
      <c r="CO840" s="35">
        <f t="shared" ca="1" si="263"/>
        <v>0</v>
      </c>
      <c r="CP840" s="35">
        <f t="shared" ca="1" si="263"/>
        <v>0</v>
      </c>
      <c r="CQ840" s="35">
        <f t="shared" ca="1" si="263"/>
        <v>0</v>
      </c>
      <c r="CR840" s="35">
        <f t="shared" ca="1" si="264"/>
        <v>0</v>
      </c>
      <c r="CS840" s="35">
        <f t="shared" ca="1" si="264"/>
        <v>0</v>
      </c>
      <c r="CT840" s="35">
        <f t="shared" ca="1" si="264"/>
        <v>0</v>
      </c>
      <c r="CU840" s="35">
        <f t="shared" ca="1" si="264"/>
        <v>0</v>
      </c>
      <c r="CV840" s="35">
        <f t="shared" ca="1" si="264"/>
        <v>0</v>
      </c>
      <c r="CW840" s="38">
        <f t="shared" ca="1" si="264"/>
        <v>0</v>
      </c>
      <c r="CX840" s="38">
        <f t="shared" ca="1" si="264"/>
        <v>0</v>
      </c>
      <c r="CY840" s="38">
        <f t="shared" ca="1" si="264"/>
        <v>0</v>
      </c>
      <c r="CZ840" s="39">
        <f t="shared" ca="1" si="264"/>
        <v>0</v>
      </c>
      <c r="DA840" s="35"/>
    </row>
    <row r="841" spans="4:105" x14ac:dyDescent="0.3">
      <c r="D841" s="19"/>
      <c r="E841" s="19"/>
      <c r="F841" s="21"/>
      <c r="G841" s="21"/>
      <c r="H841" s="21"/>
      <c r="I841" s="19"/>
      <c r="J841" s="19"/>
      <c r="K841" s="21"/>
      <c r="L841" s="21"/>
      <c r="M841" s="22"/>
      <c r="N841" s="22"/>
      <c r="O841" s="19"/>
      <c r="P841" s="21"/>
      <c r="Q841" s="62" t="str">
        <f>'Cutting Rules'!AD841</f>
        <v>0------------</v>
      </c>
      <c r="R841" s="23"/>
      <c r="S841" s="24"/>
      <c r="T841" s="78" t="s">
        <v>547</v>
      </c>
      <c r="U841" s="19"/>
      <c r="V841" s="25"/>
      <c r="W841" s="26"/>
      <c r="X841" s="27"/>
      <c r="Y841" s="47"/>
      <c r="Z841" s="121" t="str">
        <f>IFERROR(VLOOKUP(E841,[1]route!$E$3:$BL$10005,59,0),"")&amp;IFERROR(VLOOKUP(E841,[1]route!$E$3:$BL$10005,60,0),"")</f>
        <v/>
      </c>
      <c r="AA841" s="28">
        <f t="shared" si="268"/>
        <v>0</v>
      </c>
      <c r="AB841" s="77">
        <f t="shared" si="269"/>
        <v>0</v>
      </c>
      <c r="AC841" s="4">
        <f t="shared" si="267"/>
        <v>1</v>
      </c>
      <c r="AD841" s="29">
        <v>0</v>
      </c>
      <c r="AE841" s="30">
        <f ca="1">SUMIF([1]route!$E$3:$E$10005,E841,[1]!Table1[1])</f>
        <v>0</v>
      </c>
      <c r="AF841" s="30">
        <f ca="1">SUMIF([1]route!$E$3:$E$10005,E841,[1]!Table1[2])</f>
        <v>0</v>
      </c>
      <c r="AG841" s="30">
        <f ca="1">SUMIF([1]route!$E$3:$E$10005,E841,[1]!Table1[3])</f>
        <v>0</v>
      </c>
      <c r="AH841" s="30">
        <f ca="1">SUMIF([1]route!$E$3:$E$10005,E841,[1]!Table1[4])</f>
        <v>0</v>
      </c>
      <c r="AI841" s="30">
        <f ca="1">SUMIF([1]route!$E$3:$E$10005,E841,[1]!Table1[5])</f>
        <v>0</v>
      </c>
      <c r="AJ841" s="30">
        <f ca="1">SUMIF([1]route!$E$3:$E$10005,E841,[1]!Table1[6])</f>
        <v>0</v>
      </c>
      <c r="AK841" s="30">
        <f ca="1">SUMIF([1]route!$E$3:$E$10005,E841,[1]!Table1[7])</f>
        <v>0</v>
      </c>
      <c r="AL841" s="30">
        <f ca="1">SUMIF([1]route!$E$3:$E$10005,E841,[1]!Table1[8])</f>
        <v>0</v>
      </c>
      <c r="AM841" s="30">
        <f ca="1">SUMIF([1]route!$E$3:$E$10005,E841,[1]!Table1[9])</f>
        <v>0</v>
      </c>
      <c r="AN841" s="30">
        <f ca="1">SUMIF([1]route!$E$3:$E$10005,E841,[1]!Table1[10])</f>
        <v>0</v>
      </c>
      <c r="AO841" s="30">
        <f ca="1">SUMIF([1]route!$E$3:$E$10005,E841,[1]!Table1[11])</f>
        <v>0</v>
      </c>
      <c r="AP841" s="30">
        <f ca="1">SUMIF([1]route!$E$3:$E$10005,E841,[1]!Table1[12])</f>
        <v>0</v>
      </c>
      <c r="AQ841" s="30">
        <f ca="1">SUMIF([1]route!$E$3:$E$10005,E841,[1]!Table1[13])</f>
        <v>0</v>
      </c>
      <c r="AR841" s="30">
        <f ca="1">SUMIF([1]route!$E$3:$E$10005,E841,[1]!Table1[14])</f>
        <v>0</v>
      </c>
      <c r="AS841" s="30">
        <f ca="1">SUMIF([1]route!$E$3:$E$10005,E841,[1]!Table1[15])</f>
        <v>0</v>
      </c>
      <c r="AT841" s="30">
        <f ca="1">SUMIF([1]route!$E$3:$E$10005,E841,[1]!Table1[16])</f>
        <v>0</v>
      </c>
      <c r="AU841" s="30">
        <f ca="1">SUMIF([1]route!$E$3:$E$10005,E841,[1]!Table1[17])</f>
        <v>0</v>
      </c>
      <c r="AV841" s="30">
        <f ca="1">SUMIF([1]route!$E$3:$E$10005,E841,[1]!Table1[18])</f>
        <v>0</v>
      </c>
      <c r="AW841" s="30">
        <f ca="1">SUMIF([1]route!$E$3:$E$10005,E841,[1]!Table1[19])</f>
        <v>0</v>
      </c>
      <c r="AX841" s="30">
        <f ca="1">SUMIF([1]route!$E$3:$E$10005,E841,[1]!Table1[20])</f>
        <v>0</v>
      </c>
      <c r="AY841" s="30">
        <f ca="1">SUMIF([1]route!$E$3:$E$10005,E841,[1]!Table1[21])</f>
        <v>0</v>
      </c>
      <c r="AZ841" s="30">
        <f ca="1">SUMIF([1]route!$E$3:$E$10005,E841,[1]!Table1[22])</f>
        <v>0</v>
      </c>
      <c r="BA841" s="30">
        <f ca="1">SUMIF([1]route!$E$3:$E$10005,E841,[1]!Table1[23])</f>
        <v>0</v>
      </c>
      <c r="BB841" s="30">
        <f ca="1">SUMIF([1]route!$E$3:$E$10005,E841,[1]!Table1[24])</f>
        <v>0</v>
      </c>
      <c r="BC841" s="30">
        <f ca="1">SUMIF([1]route!$E$3:$E$10005,E841,[1]!Table1[25])</f>
        <v>0</v>
      </c>
      <c r="BD841" s="30">
        <f ca="1">SUMIF([1]route!$E$3:$E$10005,E841,[1]!Table1[26])</f>
        <v>0</v>
      </c>
      <c r="BE841" s="30">
        <f ca="1">SUMIF([1]route!$E$3:$E$10005,E841,[1]!Table1[27])</f>
        <v>0</v>
      </c>
      <c r="BF841" s="30">
        <f ca="1">SUMIF([1]route!$E$3:$E$10005,E841,[1]!Table1[28])</f>
        <v>0</v>
      </c>
      <c r="BG841" s="30">
        <f ca="1">SUMIF([1]route!$E$3:$E$10005,E841,[1]!Table1[29])</f>
        <v>0</v>
      </c>
      <c r="BH841" s="30">
        <f ca="1">SUMIF([1]route!$E$3:$E$10005,E841,[1]!Table1[30])</f>
        <v>0</v>
      </c>
      <c r="BI841" s="30">
        <f ca="1">SUMIF([1]route!$E$3:$E$10005,E841,[1]!Table1[31])</f>
        <v>0</v>
      </c>
      <c r="BJ841" s="30">
        <f ca="1">SUMIF([1]route!$E$3:$E$10005,E841,[1]!Table1[Remain PO])</f>
        <v>0</v>
      </c>
      <c r="BK841" s="31">
        <f ca="1">SUMIF([1]route!$E$3:$E$10005,E841,[1]!Table1[N+1])</f>
        <v>0</v>
      </c>
      <c r="BL841" s="31">
        <f ca="1">SUMIF([1]route!$E$3:$E$10005,E841,[1]!Table1[N+2])</f>
        <v>0</v>
      </c>
      <c r="BM841" s="31">
        <f ca="1">SUMIF([1]route!$E$3:$E$10005,E841,[1]!Table1[N+3])</f>
        <v>0</v>
      </c>
      <c r="BN841" s="32">
        <f ca="1">SUMIF([1]route!$E$3:$E$10005,E841,[1]!Table1[N+4])</f>
        <v>0</v>
      </c>
      <c r="BP841" s="37">
        <f t="shared" si="270"/>
        <v>0</v>
      </c>
      <c r="BQ841" s="35">
        <f t="shared" ca="1" si="266"/>
        <v>0</v>
      </c>
      <c r="BR841" s="35">
        <f t="shared" ca="1" si="266"/>
        <v>0</v>
      </c>
      <c r="BS841" s="35">
        <f t="shared" ca="1" si="265"/>
        <v>0</v>
      </c>
      <c r="BT841" s="35">
        <f t="shared" ca="1" si="265"/>
        <v>0</v>
      </c>
      <c r="BU841" s="35">
        <f t="shared" ca="1" si="265"/>
        <v>0</v>
      </c>
      <c r="BV841" s="35">
        <f t="shared" ca="1" si="265"/>
        <v>0</v>
      </c>
      <c r="BW841" s="35">
        <f t="shared" ca="1" si="265"/>
        <v>0</v>
      </c>
      <c r="BX841" s="35">
        <f t="shared" ca="1" si="265"/>
        <v>0</v>
      </c>
      <c r="BY841" s="35">
        <f t="shared" ca="1" si="265"/>
        <v>0</v>
      </c>
      <c r="BZ841" s="35">
        <f t="shared" ca="1" si="265"/>
        <v>0</v>
      </c>
      <c r="CA841" s="35">
        <f t="shared" ca="1" si="265"/>
        <v>0</v>
      </c>
      <c r="CB841" s="35">
        <f t="shared" ca="1" si="261"/>
        <v>0</v>
      </c>
      <c r="CC841" s="35">
        <f t="shared" ca="1" si="261"/>
        <v>0</v>
      </c>
      <c r="CD841" s="35">
        <f t="shared" ca="1" si="261"/>
        <v>0</v>
      </c>
      <c r="CE841" s="35">
        <f t="shared" ca="1" si="261"/>
        <v>0</v>
      </c>
      <c r="CF841" s="35">
        <f t="shared" ca="1" si="261"/>
        <v>0</v>
      </c>
      <c r="CG841" s="35">
        <f t="shared" ca="1" si="261"/>
        <v>0</v>
      </c>
      <c r="CH841" s="35">
        <f t="shared" ca="1" si="261"/>
        <v>0</v>
      </c>
      <c r="CI841" s="35">
        <f t="shared" ca="1" si="261"/>
        <v>0</v>
      </c>
      <c r="CJ841" s="35">
        <f t="shared" ca="1" si="261"/>
        <v>0</v>
      </c>
      <c r="CK841" s="35">
        <f t="shared" ca="1" si="261"/>
        <v>0</v>
      </c>
      <c r="CL841" s="35">
        <f t="shared" ca="1" si="263"/>
        <v>0</v>
      </c>
      <c r="CM841" s="35">
        <f t="shared" ca="1" si="263"/>
        <v>0</v>
      </c>
      <c r="CN841" s="35">
        <f t="shared" ca="1" si="263"/>
        <v>0</v>
      </c>
      <c r="CO841" s="35">
        <f t="shared" ca="1" si="263"/>
        <v>0</v>
      </c>
      <c r="CP841" s="35">
        <f t="shared" ca="1" si="263"/>
        <v>0</v>
      </c>
      <c r="CQ841" s="35">
        <f t="shared" ca="1" si="263"/>
        <v>0</v>
      </c>
      <c r="CR841" s="35">
        <f t="shared" ca="1" si="264"/>
        <v>0</v>
      </c>
      <c r="CS841" s="35">
        <f t="shared" ca="1" si="264"/>
        <v>0</v>
      </c>
      <c r="CT841" s="35">
        <f t="shared" ca="1" si="264"/>
        <v>0</v>
      </c>
      <c r="CU841" s="35">
        <f t="shared" ca="1" si="264"/>
        <v>0</v>
      </c>
      <c r="CV841" s="35">
        <f t="shared" ca="1" si="264"/>
        <v>0</v>
      </c>
      <c r="CW841" s="38">
        <f t="shared" ca="1" si="264"/>
        <v>0</v>
      </c>
      <c r="CX841" s="38">
        <f t="shared" ca="1" si="264"/>
        <v>0</v>
      </c>
      <c r="CY841" s="38">
        <f t="shared" ca="1" si="264"/>
        <v>0</v>
      </c>
      <c r="CZ841" s="39">
        <f t="shared" ca="1" si="264"/>
        <v>0</v>
      </c>
      <c r="DA841" s="35"/>
    </row>
    <row r="842" spans="4:105" x14ac:dyDescent="0.3">
      <c r="D842" s="19"/>
      <c r="E842" s="19"/>
      <c r="F842" s="21"/>
      <c r="G842" s="21"/>
      <c r="H842" s="21"/>
      <c r="I842" s="19"/>
      <c r="J842" s="19"/>
      <c r="K842" s="21"/>
      <c r="L842" s="21"/>
      <c r="M842" s="22"/>
      <c r="N842" s="22"/>
      <c r="O842" s="19"/>
      <c r="P842" s="21"/>
      <c r="Q842" s="62" t="str">
        <f>'Cutting Rules'!AD842</f>
        <v>0------------</v>
      </c>
      <c r="R842" s="23"/>
      <c r="S842" s="24"/>
      <c r="T842" s="78" t="s">
        <v>547</v>
      </c>
      <c r="U842" s="19"/>
      <c r="V842" s="25"/>
      <c r="W842" s="26"/>
      <c r="X842" s="27"/>
      <c r="Y842" s="47"/>
      <c r="Z842" s="121" t="str">
        <f>IFERROR(VLOOKUP(E842,[1]route!$E$3:$BL$10005,59,0),"")&amp;IFERROR(VLOOKUP(E842,[1]route!$E$3:$BL$10005,60,0),"")</f>
        <v/>
      </c>
      <c r="AA842" s="28">
        <f t="shared" si="268"/>
        <v>0</v>
      </c>
      <c r="AB842" s="77">
        <f t="shared" si="269"/>
        <v>0</v>
      </c>
      <c r="AC842" s="4">
        <f t="shared" si="267"/>
        <v>1</v>
      </c>
      <c r="AD842" s="29">
        <v>0</v>
      </c>
      <c r="AE842" s="30">
        <f ca="1">SUMIF([1]route!$E$3:$E$10005,E842,[1]!Table1[1])</f>
        <v>0</v>
      </c>
      <c r="AF842" s="30">
        <f ca="1">SUMIF([1]route!$E$3:$E$10005,E842,[1]!Table1[2])</f>
        <v>0</v>
      </c>
      <c r="AG842" s="30">
        <f ca="1">SUMIF([1]route!$E$3:$E$10005,E842,[1]!Table1[3])</f>
        <v>0</v>
      </c>
      <c r="AH842" s="30">
        <f ca="1">SUMIF([1]route!$E$3:$E$10005,E842,[1]!Table1[4])</f>
        <v>0</v>
      </c>
      <c r="AI842" s="30">
        <f ca="1">SUMIF([1]route!$E$3:$E$10005,E842,[1]!Table1[5])</f>
        <v>0</v>
      </c>
      <c r="AJ842" s="30">
        <f ca="1">SUMIF([1]route!$E$3:$E$10005,E842,[1]!Table1[6])</f>
        <v>0</v>
      </c>
      <c r="AK842" s="30">
        <f ca="1">SUMIF([1]route!$E$3:$E$10005,E842,[1]!Table1[7])</f>
        <v>0</v>
      </c>
      <c r="AL842" s="30">
        <f ca="1">SUMIF([1]route!$E$3:$E$10005,E842,[1]!Table1[8])</f>
        <v>0</v>
      </c>
      <c r="AM842" s="30">
        <f ca="1">SUMIF([1]route!$E$3:$E$10005,E842,[1]!Table1[9])</f>
        <v>0</v>
      </c>
      <c r="AN842" s="30">
        <f ca="1">SUMIF([1]route!$E$3:$E$10005,E842,[1]!Table1[10])</f>
        <v>0</v>
      </c>
      <c r="AO842" s="30">
        <f ca="1">SUMIF([1]route!$E$3:$E$10005,E842,[1]!Table1[11])</f>
        <v>0</v>
      </c>
      <c r="AP842" s="30">
        <f ca="1">SUMIF([1]route!$E$3:$E$10005,E842,[1]!Table1[12])</f>
        <v>0</v>
      </c>
      <c r="AQ842" s="30">
        <f ca="1">SUMIF([1]route!$E$3:$E$10005,E842,[1]!Table1[13])</f>
        <v>0</v>
      </c>
      <c r="AR842" s="30">
        <f ca="1">SUMIF([1]route!$E$3:$E$10005,E842,[1]!Table1[14])</f>
        <v>0</v>
      </c>
      <c r="AS842" s="30">
        <f ca="1">SUMIF([1]route!$E$3:$E$10005,E842,[1]!Table1[15])</f>
        <v>0</v>
      </c>
      <c r="AT842" s="30">
        <f ca="1">SUMIF([1]route!$E$3:$E$10005,E842,[1]!Table1[16])</f>
        <v>0</v>
      </c>
      <c r="AU842" s="30">
        <f ca="1">SUMIF([1]route!$E$3:$E$10005,E842,[1]!Table1[17])</f>
        <v>0</v>
      </c>
      <c r="AV842" s="30">
        <f ca="1">SUMIF([1]route!$E$3:$E$10005,E842,[1]!Table1[18])</f>
        <v>0</v>
      </c>
      <c r="AW842" s="30">
        <f ca="1">SUMIF([1]route!$E$3:$E$10005,E842,[1]!Table1[19])</f>
        <v>0</v>
      </c>
      <c r="AX842" s="30">
        <f ca="1">SUMIF([1]route!$E$3:$E$10005,E842,[1]!Table1[20])</f>
        <v>0</v>
      </c>
      <c r="AY842" s="30">
        <f ca="1">SUMIF([1]route!$E$3:$E$10005,E842,[1]!Table1[21])</f>
        <v>0</v>
      </c>
      <c r="AZ842" s="30">
        <f ca="1">SUMIF([1]route!$E$3:$E$10005,E842,[1]!Table1[22])</f>
        <v>0</v>
      </c>
      <c r="BA842" s="30">
        <f ca="1">SUMIF([1]route!$E$3:$E$10005,E842,[1]!Table1[23])</f>
        <v>0</v>
      </c>
      <c r="BB842" s="30">
        <f ca="1">SUMIF([1]route!$E$3:$E$10005,E842,[1]!Table1[24])</f>
        <v>0</v>
      </c>
      <c r="BC842" s="30">
        <f ca="1">SUMIF([1]route!$E$3:$E$10005,E842,[1]!Table1[25])</f>
        <v>0</v>
      </c>
      <c r="BD842" s="30">
        <f ca="1">SUMIF([1]route!$E$3:$E$10005,E842,[1]!Table1[26])</f>
        <v>0</v>
      </c>
      <c r="BE842" s="30">
        <f ca="1">SUMIF([1]route!$E$3:$E$10005,E842,[1]!Table1[27])</f>
        <v>0</v>
      </c>
      <c r="BF842" s="30">
        <f ca="1">SUMIF([1]route!$E$3:$E$10005,E842,[1]!Table1[28])</f>
        <v>0</v>
      </c>
      <c r="BG842" s="30">
        <f ca="1">SUMIF([1]route!$E$3:$E$10005,E842,[1]!Table1[29])</f>
        <v>0</v>
      </c>
      <c r="BH842" s="30">
        <f ca="1">SUMIF([1]route!$E$3:$E$10005,E842,[1]!Table1[30])</f>
        <v>0</v>
      </c>
      <c r="BI842" s="30">
        <f ca="1">SUMIF([1]route!$E$3:$E$10005,E842,[1]!Table1[31])</f>
        <v>0</v>
      </c>
      <c r="BJ842" s="30">
        <f ca="1">SUMIF([1]route!$E$3:$E$10005,E842,[1]!Table1[Remain PO])</f>
        <v>0</v>
      </c>
      <c r="BK842" s="31">
        <f ca="1">SUMIF([1]route!$E$3:$E$10005,E842,[1]!Table1[N+1])</f>
        <v>0</v>
      </c>
      <c r="BL842" s="31">
        <f ca="1">SUMIF([1]route!$E$3:$E$10005,E842,[1]!Table1[N+2])</f>
        <v>0</v>
      </c>
      <c r="BM842" s="31">
        <f ca="1">SUMIF([1]route!$E$3:$E$10005,E842,[1]!Table1[N+3])</f>
        <v>0</v>
      </c>
      <c r="BN842" s="32">
        <f ca="1">SUMIF([1]route!$E$3:$E$10005,E842,[1]!Table1[N+4])</f>
        <v>0</v>
      </c>
      <c r="BP842" s="37">
        <f t="shared" si="270"/>
        <v>0</v>
      </c>
      <c r="BQ842" s="35">
        <f t="shared" ca="1" si="266"/>
        <v>0</v>
      </c>
      <c r="BR842" s="35">
        <f t="shared" ca="1" si="266"/>
        <v>0</v>
      </c>
      <c r="BS842" s="35">
        <f t="shared" ca="1" si="265"/>
        <v>0</v>
      </c>
      <c r="BT842" s="35">
        <f t="shared" ca="1" si="265"/>
        <v>0</v>
      </c>
      <c r="BU842" s="35">
        <f t="shared" ca="1" si="265"/>
        <v>0</v>
      </c>
      <c r="BV842" s="35">
        <f t="shared" ca="1" si="265"/>
        <v>0</v>
      </c>
      <c r="BW842" s="35">
        <f t="shared" ca="1" si="265"/>
        <v>0</v>
      </c>
      <c r="BX842" s="35">
        <f t="shared" ca="1" si="265"/>
        <v>0</v>
      </c>
      <c r="BY842" s="35">
        <f t="shared" ca="1" si="265"/>
        <v>0</v>
      </c>
      <c r="BZ842" s="35">
        <f t="shared" ca="1" si="265"/>
        <v>0</v>
      </c>
      <c r="CA842" s="35">
        <f t="shared" ca="1" si="265"/>
        <v>0</v>
      </c>
      <c r="CB842" s="35">
        <f t="shared" ca="1" si="261"/>
        <v>0</v>
      </c>
      <c r="CC842" s="35">
        <f t="shared" ca="1" si="261"/>
        <v>0</v>
      </c>
      <c r="CD842" s="35">
        <f t="shared" ca="1" si="261"/>
        <v>0</v>
      </c>
      <c r="CE842" s="35">
        <f t="shared" ca="1" si="261"/>
        <v>0</v>
      </c>
      <c r="CF842" s="35">
        <f t="shared" ca="1" si="261"/>
        <v>0</v>
      </c>
      <c r="CG842" s="35">
        <f t="shared" ref="CG842:CL888" ca="1" si="271">CF842-AU842</f>
        <v>0</v>
      </c>
      <c r="CH842" s="35">
        <f t="shared" ca="1" si="271"/>
        <v>0</v>
      </c>
      <c r="CI842" s="35">
        <f t="shared" ca="1" si="271"/>
        <v>0</v>
      </c>
      <c r="CJ842" s="35">
        <f t="shared" ca="1" si="271"/>
        <v>0</v>
      </c>
      <c r="CK842" s="35">
        <f t="shared" ca="1" si="271"/>
        <v>0</v>
      </c>
      <c r="CL842" s="35">
        <f t="shared" ca="1" si="263"/>
        <v>0</v>
      </c>
      <c r="CM842" s="35">
        <f t="shared" ca="1" si="263"/>
        <v>0</v>
      </c>
      <c r="CN842" s="35">
        <f t="shared" ca="1" si="263"/>
        <v>0</v>
      </c>
      <c r="CO842" s="35">
        <f t="shared" ca="1" si="263"/>
        <v>0</v>
      </c>
      <c r="CP842" s="35">
        <f t="shared" ca="1" si="263"/>
        <v>0</v>
      </c>
      <c r="CQ842" s="35">
        <f t="shared" ca="1" si="263"/>
        <v>0</v>
      </c>
      <c r="CR842" s="35">
        <f t="shared" ca="1" si="264"/>
        <v>0</v>
      </c>
      <c r="CS842" s="35">
        <f t="shared" ca="1" si="264"/>
        <v>0</v>
      </c>
      <c r="CT842" s="35">
        <f t="shared" ca="1" si="264"/>
        <v>0</v>
      </c>
      <c r="CU842" s="35">
        <f t="shared" ca="1" si="264"/>
        <v>0</v>
      </c>
      <c r="CV842" s="35">
        <f t="shared" ca="1" si="264"/>
        <v>0</v>
      </c>
      <c r="CW842" s="38">
        <f t="shared" ca="1" si="264"/>
        <v>0</v>
      </c>
      <c r="CX842" s="38">
        <f t="shared" ca="1" si="264"/>
        <v>0</v>
      </c>
      <c r="CY842" s="38">
        <f t="shared" ca="1" si="264"/>
        <v>0</v>
      </c>
      <c r="CZ842" s="39">
        <f t="shared" ca="1" si="264"/>
        <v>0</v>
      </c>
      <c r="DA842" s="35"/>
    </row>
    <row r="843" spans="4:105" x14ac:dyDescent="0.3">
      <c r="D843" s="19"/>
      <c r="E843" s="19"/>
      <c r="F843" s="21"/>
      <c r="G843" s="21"/>
      <c r="H843" s="21"/>
      <c r="I843" s="19"/>
      <c r="J843" s="19"/>
      <c r="K843" s="21"/>
      <c r="L843" s="21"/>
      <c r="M843" s="22"/>
      <c r="N843" s="22"/>
      <c r="O843" s="19"/>
      <c r="P843" s="21"/>
      <c r="Q843" s="62" t="str">
        <f>'Cutting Rules'!AD843</f>
        <v>0------------</v>
      </c>
      <c r="R843" s="23"/>
      <c r="S843" s="24"/>
      <c r="T843" s="78" t="s">
        <v>547</v>
      </c>
      <c r="U843" s="19"/>
      <c r="V843" s="25"/>
      <c r="W843" s="26"/>
      <c r="X843" s="27"/>
      <c r="Y843" s="47"/>
      <c r="Z843" s="121" t="str">
        <f>IFERROR(VLOOKUP(E843,[1]route!$E$3:$BL$10005,59,0),"")&amp;IFERROR(VLOOKUP(E843,[1]route!$E$3:$BL$10005,60,0),"")</f>
        <v/>
      </c>
      <c r="AA843" s="28">
        <f t="shared" si="268"/>
        <v>0</v>
      </c>
      <c r="AB843" s="77">
        <f t="shared" si="269"/>
        <v>0</v>
      </c>
      <c r="AC843" s="4">
        <f t="shared" si="267"/>
        <v>1</v>
      </c>
      <c r="AD843" s="29">
        <v>0</v>
      </c>
      <c r="AE843" s="30">
        <f ca="1">SUMIF([1]route!$E$3:$E$10005,E843,[1]!Table1[1])</f>
        <v>0</v>
      </c>
      <c r="AF843" s="30">
        <f ca="1">SUMIF([1]route!$E$3:$E$10005,E843,[1]!Table1[2])</f>
        <v>0</v>
      </c>
      <c r="AG843" s="30">
        <f ca="1">SUMIF([1]route!$E$3:$E$10005,E843,[1]!Table1[3])</f>
        <v>0</v>
      </c>
      <c r="AH843" s="30">
        <f ca="1">SUMIF([1]route!$E$3:$E$10005,E843,[1]!Table1[4])</f>
        <v>0</v>
      </c>
      <c r="AI843" s="30">
        <f ca="1">SUMIF([1]route!$E$3:$E$10005,E843,[1]!Table1[5])</f>
        <v>0</v>
      </c>
      <c r="AJ843" s="30">
        <f ca="1">SUMIF([1]route!$E$3:$E$10005,E843,[1]!Table1[6])</f>
        <v>0</v>
      </c>
      <c r="AK843" s="30">
        <f ca="1">SUMIF([1]route!$E$3:$E$10005,E843,[1]!Table1[7])</f>
        <v>0</v>
      </c>
      <c r="AL843" s="30">
        <f ca="1">SUMIF([1]route!$E$3:$E$10005,E843,[1]!Table1[8])</f>
        <v>0</v>
      </c>
      <c r="AM843" s="30">
        <f ca="1">SUMIF([1]route!$E$3:$E$10005,E843,[1]!Table1[9])</f>
        <v>0</v>
      </c>
      <c r="AN843" s="30">
        <f ca="1">SUMIF([1]route!$E$3:$E$10005,E843,[1]!Table1[10])</f>
        <v>0</v>
      </c>
      <c r="AO843" s="30">
        <f ca="1">SUMIF([1]route!$E$3:$E$10005,E843,[1]!Table1[11])</f>
        <v>0</v>
      </c>
      <c r="AP843" s="30">
        <f ca="1">SUMIF([1]route!$E$3:$E$10005,E843,[1]!Table1[12])</f>
        <v>0</v>
      </c>
      <c r="AQ843" s="30">
        <f ca="1">SUMIF([1]route!$E$3:$E$10005,E843,[1]!Table1[13])</f>
        <v>0</v>
      </c>
      <c r="AR843" s="30">
        <f ca="1">SUMIF([1]route!$E$3:$E$10005,E843,[1]!Table1[14])</f>
        <v>0</v>
      </c>
      <c r="AS843" s="30">
        <f ca="1">SUMIF([1]route!$E$3:$E$10005,E843,[1]!Table1[15])</f>
        <v>0</v>
      </c>
      <c r="AT843" s="30">
        <f ca="1">SUMIF([1]route!$E$3:$E$10005,E843,[1]!Table1[16])</f>
        <v>0</v>
      </c>
      <c r="AU843" s="30">
        <f ca="1">SUMIF([1]route!$E$3:$E$10005,E843,[1]!Table1[17])</f>
        <v>0</v>
      </c>
      <c r="AV843" s="30">
        <f ca="1">SUMIF([1]route!$E$3:$E$10005,E843,[1]!Table1[18])</f>
        <v>0</v>
      </c>
      <c r="AW843" s="30">
        <f ca="1">SUMIF([1]route!$E$3:$E$10005,E843,[1]!Table1[19])</f>
        <v>0</v>
      </c>
      <c r="AX843" s="30">
        <f ca="1">SUMIF([1]route!$E$3:$E$10005,E843,[1]!Table1[20])</f>
        <v>0</v>
      </c>
      <c r="AY843" s="30">
        <f ca="1">SUMIF([1]route!$E$3:$E$10005,E843,[1]!Table1[21])</f>
        <v>0</v>
      </c>
      <c r="AZ843" s="30">
        <f ca="1">SUMIF([1]route!$E$3:$E$10005,E843,[1]!Table1[22])</f>
        <v>0</v>
      </c>
      <c r="BA843" s="30">
        <f ca="1">SUMIF([1]route!$E$3:$E$10005,E843,[1]!Table1[23])</f>
        <v>0</v>
      </c>
      <c r="BB843" s="30">
        <f ca="1">SUMIF([1]route!$E$3:$E$10005,E843,[1]!Table1[24])</f>
        <v>0</v>
      </c>
      <c r="BC843" s="30">
        <f ca="1">SUMIF([1]route!$E$3:$E$10005,E843,[1]!Table1[25])</f>
        <v>0</v>
      </c>
      <c r="BD843" s="30">
        <f ca="1">SUMIF([1]route!$E$3:$E$10005,E843,[1]!Table1[26])</f>
        <v>0</v>
      </c>
      <c r="BE843" s="30">
        <f ca="1">SUMIF([1]route!$E$3:$E$10005,E843,[1]!Table1[27])</f>
        <v>0</v>
      </c>
      <c r="BF843" s="30">
        <f ca="1">SUMIF([1]route!$E$3:$E$10005,E843,[1]!Table1[28])</f>
        <v>0</v>
      </c>
      <c r="BG843" s="30">
        <f ca="1">SUMIF([1]route!$E$3:$E$10005,E843,[1]!Table1[29])</f>
        <v>0</v>
      </c>
      <c r="BH843" s="30">
        <f ca="1">SUMIF([1]route!$E$3:$E$10005,E843,[1]!Table1[30])</f>
        <v>0</v>
      </c>
      <c r="BI843" s="30">
        <f ca="1">SUMIF([1]route!$E$3:$E$10005,E843,[1]!Table1[31])</f>
        <v>0</v>
      </c>
      <c r="BJ843" s="30">
        <f ca="1">SUMIF([1]route!$E$3:$E$10005,E843,[1]!Table1[Remain PO])</f>
        <v>0</v>
      </c>
      <c r="BK843" s="31">
        <f ca="1">SUMIF([1]route!$E$3:$E$10005,E843,[1]!Table1[N+1])</f>
        <v>0</v>
      </c>
      <c r="BL843" s="31">
        <f ca="1">SUMIF([1]route!$E$3:$E$10005,E843,[1]!Table1[N+2])</f>
        <v>0</v>
      </c>
      <c r="BM843" s="31">
        <f ca="1">SUMIF([1]route!$E$3:$E$10005,E843,[1]!Table1[N+3])</f>
        <v>0</v>
      </c>
      <c r="BN843" s="32">
        <f ca="1">SUMIF([1]route!$E$3:$E$10005,E843,[1]!Table1[N+4])</f>
        <v>0</v>
      </c>
      <c r="BP843" s="37">
        <f t="shared" si="270"/>
        <v>0</v>
      </c>
      <c r="BQ843" s="35">
        <f t="shared" ca="1" si="266"/>
        <v>0</v>
      </c>
      <c r="BR843" s="35">
        <f t="shared" ca="1" si="266"/>
        <v>0</v>
      </c>
      <c r="BS843" s="35">
        <f t="shared" ca="1" si="265"/>
        <v>0</v>
      </c>
      <c r="BT843" s="35">
        <f t="shared" ca="1" si="265"/>
        <v>0</v>
      </c>
      <c r="BU843" s="35">
        <f t="shared" ca="1" si="265"/>
        <v>0</v>
      </c>
      <c r="BV843" s="35">
        <f t="shared" ca="1" si="265"/>
        <v>0</v>
      </c>
      <c r="BW843" s="35">
        <f t="shared" ca="1" si="265"/>
        <v>0</v>
      </c>
      <c r="BX843" s="35">
        <f t="shared" ca="1" si="265"/>
        <v>0</v>
      </c>
      <c r="BY843" s="35">
        <f t="shared" ca="1" si="265"/>
        <v>0</v>
      </c>
      <c r="BZ843" s="35">
        <f t="shared" ca="1" si="265"/>
        <v>0</v>
      </c>
      <c r="CA843" s="35">
        <f t="shared" ca="1" si="265"/>
        <v>0</v>
      </c>
      <c r="CB843" s="35">
        <f t="shared" ca="1" si="265"/>
        <v>0</v>
      </c>
      <c r="CC843" s="35">
        <f t="shared" ca="1" si="265"/>
        <v>0</v>
      </c>
      <c r="CD843" s="35">
        <f t="shared" ca="1" si="265"/>
        <v>0</v>
      </c>
      <c r="CE843" s="35">
        <f t="shared" ca="1" si="265"/>
        <v>0</v>
      </c>
      <c r="CF843" s="35">
        <f t="shared" ca="1" si="265"/>
        <v>0</v>
      </c>
      <c r="CG843" s="35">
        <f t="shared" ca="1" si="271"/>
        <v>0</v>
      </c>
      <c r="CH843" s="35">
        <f t="shared" ca="1" si="271"/>
        <v>0</v>
      </c>
      <c r="CI843" s="35">
        <f t="shared" ca="1" si="271"/>
        <v>0</v>
      </c>
      <c r="CJ843" s="35">
        <f t="shared" ca="1" si="271"/>
        <v>0</v>
      </c>
      <c r="CK843" s="35">
        <f t="shared" ca="1" si="271"/>
        <v>0</v>
      </c>
      <c r="CL843" s="35">
        <f t="shared" ca="1" si="263"/>
        <v>0</v>
      </c>
      <c r="CM843" s="35">
        <f t="shared" ca="1" si="263"/>
        <v>0</v>
      </c>
      <c r="CN843" s="35">
        <f t="shared" ca="1" si="263"/>
        <v>0</v>
      </c>
      <c r="CO843" s="35">
        <f t="shared" ca="1" si="263"/>
        <v>0</v>
      </c>
      <c r="CP843" s="35">
        <f t="shared" ca="1" si="263"/>
        <v>0</v>
      </c>
      <c r="CQ843" s="35">
        <f t="shared" ca="1" si="263"/>
        <v>0</v>
      </c>
      <c r="CR843" s="35">
        <f t="shared" ca="1" si="264"/>
        <v>0</v>
      </c>
      <c r="CS843" s="35">
        <f t="shared" ca="1" si="264"/>
        <v>0</v>
      </c>
      <c r="CT843" s="35">
        <f t="shared" ca="1" si="264"/>
        <v>0</v>
      </c>
      <c r="CU843" s="35">
        <f t="shared" ca="1" si="264"/>
        <v>0</v>
      </c>
      <c r="CV843" s="35">
        <f t="shared" ca="1" si="264"/>
        <v>0</v>
      </c>
      <c r="CW843" s="38">
        <f t="shared" ca="1" si="264"/>
        <v>0</v>
      </c>
      <c r="CX843" s="38">
        <f t="shared" ca="1" si="264"/>
        <v>0</v>
      </c>
      <c r="CY843" s="38">
        <f t="shared" ca="1" si="264"/>
        <v>0</v>
      </c>
      <c r="CZ843" s="39">
        <f t="shared" ca="1" si="264"/>
        <v>0</v>
      </c>
      <c r="DA843" s="35"/>
    </row>
    <row r="844" spans="4:105" x14ac:dyDescent="0.3">
      <c r="D844" s="19"/>
      <c r="E844" s="19"/>
      <c r="F844" s="21"/>
      <c r="G844" s="21"/>
      <c r="H844" s="21"/>
      <c r="I844" s="19"/>
      <c r="J844" s="19"/>
      <c r="K844" s="21"/>
      <c r="L844" s="21"/>
      <c r="M844" s="22"/>
      <c r="N844" s="22"/>
      <c r="O844" s="19"/>
      <c r="P844" s="21"/>
      <c r="Q844" s="62" t="str">
        <f>'Cutting Rules'!AD844</f>
        <v>0------------</v>
      </c>
      <c r="R844" s="23"/>
      <c r="S844" s="24"/>
      <c r="T844" s="78" t="s">
        <v>547</v>
      </c>
      <c r="U844" s="19"/>
      <c r="V844" s="25"/>
      <c r="W844" s="26"/>
      <c r="X844" s="27"/>
      <c r="Y844" s="47"/>
      <c r="Z844" s="121" t="str">
        <f>IFERROR(VLOOKUP(E844,[1]route!$E$3:$BL$10005,59,0),"")&amp;IFERROR(VLOOKUP(E844,[1]route!$E$3:$BL$10005,60,0),"")</f>
        <v/>
      </c>
      <c r="AA844" s="28">
        <f t="shared" si="268"/>
        <v>0</v>
      </c>
      <c r="AB844" s="77">
        <f t="shared" si="269"/>
        <v>0</v>
      </c>
      <c r="AC844" s="4">
        <f t="shared" si="267"/>
        <v>1</v>
      </c>
      <c r="AD844" s="29">
        <v>0</v>
      </c>
      <c r="AE844" s="30">
        <f ca="1">SUMIF([1]route!$E$3:$E$10005,E844,[1]!Table1[1])</f>
        <v>0</v>
      </c>
      <c r="AF844" s="30">
        <f ca="1">SUMIF([1]route!$E$3:$E$10005,E844,[1]!Table1[2])</f>
        <v>0</v>
      </c>
      <c r="AG844" s="30">
        <f ca="1">SUMIF([1]route!$E$3:$E$10005,E844,[1]!Table1[3])</f>
        <v>0</v>
      </c>
      <c r="AH844" s="30">
        <f ca="1">SUMIF([1]route!$E$3:$E$10005,E844,[1]!Table1[4])</f>
        <v>0</v>
      </c>
      <c r="AI844" s="30">
        <f ca="1">SUMIF([1]route!$E$3:$E$10005,E844,[1]!Table1[5])</f>
        <v>0</v>
      </c>
      <c r="AJ844" s="30">
        <f ca="1">SUMIF([1]route!$E$3:$E$10005,E844,[1]!Table1[6])</f>
        <v>0</v>
      </c>
      <c r="AK844" s="30">
        <f ca="1">SUMIF([1]route!$E$3:$E$10005,E844,[1]!Table1[7])</f>
        <v>0</v>
      </c>
      <c r="AL844" s="30">
        <f ca="1">SUMIF([1]route!$E$3:$E$10005,E844,[1]!Table1[8])</f>
        <v>0</v>
      </c>
      <c r="AM844" s="30">
        <f ca="1">SUMIF([1]route!$E$3:$E$10005,E844,[1]!Table1[9])</f>
        <v>0</v>
      </c>
      <c r="AN844" s="30">
        <f ca="1">SUMIF([1]route!$E$3:$E$10005,E844,[1]!Table1[10])</f>
        <v>0</v>
      </c>
      <c r="AO844" s="30">
        <f ca="1">SUMIF([1]route!$E$3:$E$10005,E844,[1]!Table1[11])</f>
        <v>0</v>
      </c>
      <c r="AP844" s="30">
        <f ca="1">SUMIF([1]route!$E$3:$E$10005,E844,[1]!Table1[12])</f>
        <v>0</v>
      </c>
      <c r="AQ844" s="30">
        <f ca="1">SUMIF([1]route!$E$3:$E$10005,E844,[1]!Table1[13])</f>
        <v>0</v>
      </c>
      <c r="AR844" s="30">
        <f ca="1">SUMIF([1]route!$E$3:$E$10005,E844,[1]!Table1[14])</f>
        <v>0</v>
      </c>
      <c r="AS844" s="30">
        <f ca="1">SUMIF([1]route!$E$3:$E$10005,E844,[1]!Table1[15])</f>
        <v>0</v>
      </c>
      <c r="AT844" s="30">
        <f ca="1">SUMIF([1]route!$E$3:$E$10005,E844,[1]!Table1[16])</f>
        <v>0</v>
      </c>
      <c r="AU844" s="30">
        <f ca="1">SUMIF([1]route!$E$3:$E$10005,E844,[1]!Table1[17])</f>
        <v>0</v>
      </c>
      <c r="AV844" s="30">
        <f ca="1">SUMIF([1]route!$E$3:$E$10005,E844,[1]!Table1[18])</f>
        <v>0</v>
      </c>
      <c r="AW844" s="30">
        <f ca="1">SUMIF([1]route!$E$3:$E$10005,E844,[1]!Table1[19])</f>
        <v>0</v>
      </c>
      <c r="AX844" s="30">
        <f ca="1">SUMIF([1]route!$E$3:$E$10005,E844,[1]!Table1[20])</f>
        <v>0</v>
      </c>
      <c r="AY844" s="30">
        <f ca="1">SUMIF([1]route!$E$3:$E$10005,E844,[1]!Table1[21])</f>
        <v>0</v>
      </c>
      <c r="AZ844" s="30">
        <f ca="1">SUMIF([1]route!$E$3:$E$10005,E844,[1]!Table1[22])</f>
        <v>0</v>
      </c>
      <c r="BA844" s="30">
        <f ca="1">SUMIF([1]route!$E$3:$E$10005,E844,[1]!Table1[23])</f>
        <v>0</v>
      </c>
      <c r="BB844" s="30">
        <f ca="1">SUMIF([1]route!$E$3:$E$10005,E844,[1]!Table1[24])</f>
        <v>0</v>
      </c>
      <c r="BC844" s="30">
        <f ca="1">SUMIF([1]route!$E$3:$E$10005,E844,[1]!Table1[25])</f>
        <v>0</v>
      </c>
      <c r="BD844" s="30">
        <f ca="1">SUMIF([1]route!$E$3:$E$10005,E844,[1]!Table1[26])</f>
        <v>0</v>
      </c>
      <c r="BE844" s="30">
        <f ca="1">SUMIF([1]route!$E$3:$E$10005,E844,[1]!Table1[27])</f>
        <v>0</v>
      </c>
      <c r="BF844" s="30">
        <f ca="1">SUMIF([1]route!$E$3:$E$10005,E844,[1]!Table1[28])</f>
        <v>0</v>
      </c>
      <c r="BG844" s="30">
        <f ca="1">SUMIF([1]route!$E$3:$E$10005,E844,[1]!Table1[29])</f>
        <v>0</v>
      </c>
      <c r="BH844" s="30">
        <f ca="1">SUMIF([1]route!$E$3:$E$10005,E844,[1]!Table1[30])</f>
        <v>0</v>
      </c>
      <c r="BI844" s="30">
        <f ca="1">SUMIF([1]route!$E$3:$E$10005,E844,[1]!Table1[31])</f>
        <v>0</v>
      </c>
      <c r="BJ844" s="30">
        <f ca="1">SUMIF([1]route!$E$3:$E$10005,E844,[1]!Table1[Remain PO])</f>
        <v>0</v>
      </c>
      <c r="BK844" s="31">
        <f ca="1">SUMIF([1]route!$E$3:$E$10005,E844,[1]!Table1[N+1])</f>
        <v>0</v>
      </c>
      <c r="BL844" s="31">
        <f ca="1">SUMIF([1]route!$E$3:$E$10005,E844,[1]!Table1[N+2])</f>
        <v>0</v>
      </c>
      <c r="BM844" s="31">
        <f ca="1">SUMIF([1]route!$E$3:$E$10005,E844,[1]!Table1[N+3])</f>
        <v>0</v>
      </c>
      <c r="BN844" s="32">
        <f ca="1">SUMIF([1]route!$E$3:$E$10005,E844,[1]!Table1[N+4])</f>
        <v>0</v>
      </c>
      <c r="BP844" s="37">
        <f t="shared" si="270"/>
        <v>0</v>
      </c>
      <c r="BQ844" s="35">
        <f t="shared" ca="1" si="266"/>
        <v>0</v>
      </c>
      <c r="BR844" s="35">
        <f t="shared" ca="1" si="266"/>
        <v>0</v>
      </c>
      <c r="BS844" s="35">
        <f t="shared" ca="1" si="265"/>
        <v>0</v>
      </c>
      <c r="BT844" s="35">
        <f t="shared" ca="1" si="265"/>
        <v>0</v>
      </c>
      <c r="BU844" s="35">
        <f t="shared" ca="1" si="265"/>
        <v>0</v>
      </c>
      <c r="BV844" s="35">
        <f t="shared" ca="1" si="265"/>
        <v>0</v>
      </c>
      <c r="BW844" s="35">
        <f t="shared" ca="1" si="265"/>
        <v>0</v>
      </c>
      <c r="BX844" s="35">
        <f t="shared" ca="1" si="265"/>
        <v>0</v>
      </c>
      <c r="BY844" s="35">
        <f t="shared" ca="1" si="265"/>
        <v>0</v>
      </c>
      <c r="BZ844" s="35">
        <f t="shared" ca="1" si="265"/>
        <v>0</v>
      </c>
      <c r="CA844" s="35">
        <f t="shared" ca="1" si="265"/>
        <v>0</v>
      </c>
      <c r="CB844" s="35">
        <f t="shared" ca="1" si="265"/>
        <v>0</v>
      </c>
      <c r="CC844" s="35">
        <f t="shared" ca="1" si="265"/>
        <v>0</v>
      </c>
      <c r="CD844" s="35">
        <f t="shared" ca="1" si="265"/>
        <v>0</v>
      </c>
      <c r="CE844" s="35">
        <f t="shared" ca="1" si="265"/>
        <v>0</v>
      </c>
      <c r="CF844" s="35">
        <f t="shared" ca="1" si="265"/>
        <v>0</v>
      </c>
      <c r="CG844" s="35">
        <f t="shared" ca="1" si="271"/>
        <v>0</v>
      </c>
      <c r="CH844" s="35">
        <f t="shared" ca="1" si="271"/>
        <v>0</v>
      </c>
      <c r="CI844" s="35">
        <f t="shared" ca="1" si="271"/>
        <v>0</v>
      </c>
      <c r="CJ844" s="35">
        <f t="shared" ca="1" si="271"/>
        <v>0</v>
      </c>
      <c r="CK844" s="35">
        <f t="shared" ca="1" si="271"/>
        <v>0</v>
      </c>
      <c r="CL844" s="35">
        <f t="shared" ca="1" si="263"/>
        <v>0</v>
      </c>
      <c r="CM844" s="35">
        <f t="shared" ca="1" si="263"/>
        <v>0</v>
      </c>
      <c r="CN844" s="35">
        <f t="shared" ca="1" si="263"/>
        <v>0</v>
      </c>
      <c r="CO844" s="35">
        <f t="shared" ca="1" si="263"/>
        <v>0</v>
      </c>
      <c r="CP844" s="35">
        <f t="shared" ca="1" si="263"/>
        <v>0</v>
      </c>
      <c r="CQ844" s="35">
        <f t="shared" ca="1" si="263"/>
        <v>0</v>
      </c>
      <c r="CR844" s="35">
        <f t="shared" ca="1" si="264"/>
        <v>0</v>
      </c>
      <c r="CS844" s="35">
        <f t="shared" ca="1" si="264"/>
        <v>0</v>
      </c>
      <c r="CT844" s="35">
        <f t="shared" ca="1" si="264"/>
        <v>0</v>
      </c>
      <c r="CU844" s="35">
        <f t="shared" ca="1" si="264"/>
        <v>0</v>
      </c>
      <c r="CV844" s="35">
        <f t="shared" ca="1" si="264"/>
        <v>0</v>
      </c>
      <c r="CW844" s="38">
        <f t="shared" ca="1" si="264"/>
        <v>0</v>
      </c>
      <c r="CX844" s="38">
        <f t="shared" ca="1" si="264"/>
        <v>0</v>
      </c>
      <c r="CY844" s="38">
        <f t="shared" ca="1" si="264"/>
        <v>0</v>
      </c>
      <c r="CZ844" s="39">
        <f t="shared" ca="1" si="264"/>
        <v>0</v>
      </c>
      <c r="DA844" s="35"/>
    </row>
    <row r="845" spans="4:105" x14ac:dyDescent="0.3">
      <c r="D845" s="19"/>
      <c r="E845" s="19"/>
      <c r="F845" s="21"/>
      <c r="G845" s="21"/>
      <c r="H845" s="21"/>
      <c r="I845" s="19"/>
      <c r="J845" s="19"/>
      <c r="K845" s="21"/>
      <c r="L845" s="21"/>
      <c r="M845" s="22"/>
      <c r="N845" s="22"/>
      <c r="O845" s="19"/>
      <c r="P845" s="21"/>
      <c r="Q845" s="62" t="str">
        <f>'Cutting Rules'!AD845</f>
        <v>0------------</v>
      </c>
      <c r="R845" s="23"/>
      <c r="S845" s="24"/>
      <c r="T845" s="78" t="s">
        <v>547</v>
      </c>
      <c r="U845" s="19"/>
      <c r="V845" s="25"/>
      <c r="W845" s="26"/>
      <c r="X845" s="27"/>
      <c r="Y845" s="47"/>
      <c r="Z845" s="121" t="str">
        <f>IFERROR(VLOOKUP(E845,[1]route!$E$3:$BL$10005,59,0),"")&amp;IFERROR(VLOOKUP(E845,[1]route!$E$3:$BL$10005,60,0),"")</f>
        <v/>
      </c>
      <c r="AA845" s="28">
        <f t="shared" si="268"/>
        <v>0</v>
      </c>
      <c r="AB845" s="77">
        <f t="shared" si="269"/>
        <v>0</v>
      </c>
      <c r="AC845" s="4">
        <f t="shared" si="267"/>
        <v>1</v>
      </c>
      <c r="AD845" s="29">
        <v>0</v>
      </c>
      <c r="AE845" s="30">
        <f ca="1">SUMIF([1]route!$E$3:$E$10005,E845,[1]!Table1[1])</f>
        <v>0</v>
      </c>
      <c r="AF845" s="30">
        <f ca="1">SUMIF([1]route!$E$3:$E$10005,E845,[1]!Table1[2])</f>
        <v>0</v>
      </c>
      <c r="AG845" s="30">
        <f ca="1">SUMIF([1]route!$E$3:$E$10005,E845,[1]!Table1[3])</f>
        <v>0</v>
      </c>
      <c r="AH845" s="30">
        <f ca="1">SUMIF([1]route!$E$3:$E$10005,E845,[1]!Table1[4])</f>
        <v>0</v>
      </c>
      <c r="AI845" s="30">
        <f ca="1">SUMIF([1]route!$E$3:$E$10005,E845,[1]!Table1[5])</f>
        <v>0</v>
      </c>
      <c r="AJ845" s="30">
        <f ca="1">SUMIF([1]route!$E$3:$E$10005,E845,[1]!Table1[6])</f>
        <v>0</v>
      </c>
      <c r="AK845" s="30">
        <f ca="1">SUMIF([1]route!$E$3:$E$10005,E845,[1]!Table1[7])</f>
        <v>0</v>
      </c>
      <c r="AL845" s="30">
        <f ca="1">SUMIF([1]route!$E$3:$E$10005,E845,[1]!Table1[8])</f>
        <v>0</v>
      </c>
      <c r="AM845" s="30">
        <f ca="1">SUMIF([1]route!$E$3:$E$10005,E845,[1]!Table1[9])</f>
        <v>0</v>
      </c>
      <c r="AN845" s="30">
        <f ca="1">SUMIF([1]route!$E$3:$E$10005,E845,[1]!Table1[10])</f>
        <v>0</v>
      </c>
      <c r="AO845" s="30">
        <f ca="1">SUMIF([1]route!$E$3:$E$10005,E845,[1]!Table1[11])</f>
        <v>0</v>
      </c>
      <c r="AP845" s="30">
        <f ca="1">SUMIF([1]route!$E$3:$E$10005,E845,[1]!Table1[12])</f>
        <v>0</v>
      </c>
      <c r="AQ845" s="30">
        <f ca="1">SUMIF([1]route!$E$3:$E$10005,E845,[1]!Table1[13])</f>
        <v>0</v>
      </c>
      <c r="AR845" s="30">
        <f ca="1">SUMIF([1]route!$E$3:$E$10005,E845,[1]!Table1[14])</f>
        <v>0</v>
      </c>
      <c r="AS845" s="30">
        <f ca="1">SUMIF([1]route!$E$3:$E$10005,E845,[1]!Table1[15])</f>
        <v>0</v>
      </c>
      <c r="AT845" s="30">
        <f ca="1">SUMIF([1]route!$E$3:$E$10005,E845,[1]!Table1[16])</f>
        <v>0</v>
      </c>
      <c r="AU845" s="30">
        <f ca="1">SUMIF([1]route!$E$3:$E$10005,E845,[1]!Table1[17])</f>
        <v>0</v>
      </c>
      <c r="AV845" s="30">
        <f ca="1">SUMIF([1]route!$E$3:$E$10005,E845,[1]!Table1[18])</f>
        <v>0</v>
      </c>
      <c r="AW845" s="30">
        <f ca="1">SUMIF([1]route!$E$3:$E$10005,E845,[1]!Table1[19])</f>
        <v>0</v>
      </c>
      <c r="AX845" s="30">
        <f ca="1">SUMIF([1]route!$E$3:$E$10005,E845,[1]!Table1[20])</f>
        <v>0</v>
      </c>
      <c r="AY845" s="30">
        <f ca="1">SUMIF([1]route!$E$3:$E$10005,E845,[1]!Table1[21])</f>
        <v>0</v>
      </c>
      <c r="AZ845" s="30">
        <f ca="1">SUMIF([1]route!$E$3:$E$10005,E845,[1]!Table1[22])</f>
        <v>0</v>
      </c>
      <c r="BA845" s="30">
        <f ca="1">SUMIF([1]route!$E$3:$E$10005,E845,[1]!Table1[23])</f>
        <v>0</v>
      </c>
      <c r="BB845" s="30">
        <f ca="1">SUMIF([1]route!$E$3:$E$10005,E845,[1]!Table1[24])</f>
        <v>0</v>
      </c>
      <c r="BC845" s="30">
        <f ca="1">SUMIF([1]route!$E$3:$E$10005,E845,[1]!Table1[25])</f>
        <v>0</v>
      </c>
      <c r="BD845" s="30">
        <f ca="1">SUMIF([1]route!$E$3:$E$10005,E845,[1]!Table1[26])</f>
        <v>0</v>
      </c>
      <c r="BE845" s="30">
        <f ca="1">SUMIF([1]route!$E$3:$E$10005,E845,[1]!Table1[27])</f>
        <v>0</v>
      </c>
      <c r="BF845" s="30">
        <f ca="1">SUMIF([1]route!$E$3:$E$10005,E845,[1]!Table1[28])</f>
        <v>0</v>
      </c>
      <c r="BG845" s="30">
        <f ca="1">SUMIF([1]route!$E$3:$E$10005,E845,[1]!Table1[29])</f>
        <v>0</v>
      </c>
      <c r="BH845" s="30">
        <f ca="1">SUMIF([1]route!$E$3:$E$10005,E845,[1]!Table1[30])</f>
        <v>0</v>
      </c>
      <c r="BI845" s="30">
        <f ca="1">SUMIF([1]route!$E$3:$E$10005,E845,[1]!Table1[31])</f>
        <v>0</v>
      </c>
      <c r="BJ845" s="30">
        <f ca="1">SUMIF([1]route!$E$3:$E$10005,E845,[1]!Table1[Remain PO])</f>
        <v>0</v>
      </c>
      <c r="BK845" s="31">
        <f ca="1">SUMIF([1]route!$E$3:$E$10005,E845,[1]!Table1[N+1])</f>
        <v>0</v>
      </c>
      <c r="BL845" s="31">
        <f ca="1">SUMIF([1]route!$E$3:$E$10005,E845,[1]!Table1[N+2])</f>
        <v>0</v>
      </c>
      <c r="BM845" s="31">
        <f ca="1">SUMIF([1]route!$E$3:$E$10005,E845,[1]!Table1[N+3])</f>
        <v>0</v>
      </c>
      <c r="BN845" s="32">
        <f ca="1">SUMIF([1]route!$E$3:$E$10005,E845,[1]!Table1[N+4])</f>
        <v>0</v>
      </c>
      <c r="BP845" s="37">
        <f t="shared" si="270"/>
        <v>0</v>
      </c>
      <c r="BQ845" s="35">
        <f t="shared" ca="1" si="266"/>
        <v>0</v>
      </c>
      <c r="BR845" s="35">
        <f t="shared" ca="1" si="266"/>
        <v>0</v>
      </c>
      <c r="BS845" s="35">
        <f t="shared" ca="1" si="265"/>
        <v>0</v>
      </c>
      <c r="BT845" s="35">
        <f t="shared" ca="1" si="265"/>
        <v>0</v>
      </c>
      <c r="BU845" s="35">
        <f t="shared" ca="1" si="265"/>
        <v>0</v>
      </c>
      <c r="BV845" s="35">
        <f t="shared" ca="1" si="265"/>
        <v>0</v>
      </c>
      <c r="BW845" s="35">
        <f t="shared" ca="1" si="265"/>
        <v>0</v>
      </c>
      <c r="BX845" s="35">
        <f t="shared" ca="1" si="265"/>
        <v>0</v>
      </c>
      <c r="BY845" s="35">
        <f t="shared" ca="1" si="265"/>
        <v>0</v>
      </c>
      <c r="BZ845" s="35">
        <f t="shared" ca="1" si="265"/>
        <v>0</v>
      </c>
      <c r="CA845" s="35">
        <f t="shared" ca="1" si="265"/>
        <v>0</v>
      </c>
      <c r="CB845" s="35">
        <f t="shared" ca="1" si="265"/>
        <v>0</v>
      </c>
      <c r="CC845" s="35">
        <f t="shared" ca="1" si="265"/>
        <v>0</v>
      </c>
      <c r="CD845" s="35">
        <f t="shared" ca="1" si="265"/>
        <v>0</v>
      </c>
      <c r="CE845" s="35">
        <f t="shared" ca="1" si="265"/>
        <v>0</v>
      </c>
      <c r="CF845" s="35">
        <f t="shared" ca="1" si="265"/>
        <v>0</v>
      </c>
      <c r="CG845" s="35">
        <f t="shared" ca="1" si="271"/>
        <v>0</v>
      </c>
      <c r="CH845" s="35">
        <f t="shared" ca="1" si="271"/>
        <v>0</v>
      </c>
      <c r="CI845" s="35">
        <f t="shared" ca="1" si="271"/>
        <v>0</v>
      </c>
      <c r="CJ845" s="35">
        <f t="shared" ca="1" si="271"/>
        <v>0</v>
      </c>
      <c r="CK845" s="35">
        <f t="shared" ca="1" si="271"/>
        <v>0</v>
      </c>
      <c r="CL845" s="35">
        <f t="shared" ca="1" si="263"/>
        <v>0</v>
      </c>
      <c r="CM845" s="35">
        <f t="shared" ca="1" si="263"/>
        <v>0</v>
      </c>
      <c r="CN845" s="35">
        <f t="shared" ca="1" si="263"/>
        <v>0</v>
      </c>
      <c r="CO845" s="35">
        <f t="shared" ca="1" si="263"/>
        <v>0</v>
      </c>
      <c r="CP845" s="35">
        <f t="shared" ca="1" si="263"/>
        <v>0</v>
      </c>
      <c r="CQ845" s="35">
        <f t="shared" ca="1" si="263"/>
        <v>0</v>
      </c>
      <c r="CR845" s="35">
        <f t="shared" ca="1" si="264"/>
        <v>0</v>
      </c>
      <c r="CS845" s="35">
        <f t="shared" ca="1" si="264"/>
        <v>0</v>
      </c>
      <c r="CT845" s="35">
        <f t="shared" ca="1" si="264"/>
        <v>0</v>
      </c>
      <c r="CU845" s="35">
        <f t="shared" ca="1" si="264"/>
        <v>0</v>
      </c>
      <c r="CV845" s="35">
        <f t="shared" ca="1" si="264"/>
        <v>0</v>
      </c>
      <c r="CW845" s="38">
        <f t="shared" ca="1" si="264"/>
        <v>0</v>
      </c>
      <c r="CX845" s="38">
        <f t="shared" ca="1" si="264"/>
        <v>0</v>
      </c>
      <c r="CY845" s="38">
        <f t="shared" ca="1" si="264"/>
        <v>0</v>
      </c>
      <c r="CZ845" s="39">
        <f t="shared" ca="1" si="264"/>
        <v>0</v>
      </c>
      <c r="DA845" s="35"/>
    </row>
    <row r="846" spans="4:105" x14ac:dyDescent="0.3">
      <c r="D846" s="19"/>
      <c r="E846" s="19"/>
      <c r="F846" s="21"/>
      <c r="G846" s="21"/>
      <c r="H846" s="21"/>
      <c r="I846" s="19"/>
      <c r="J846" s="19"/>
      <c r="K846" s="21"/>
      <c r="L846" s="21"/>
      <c r="M846" s="22"/>
      <c r="N846" s="22"/>
      <c r="O846" s="19"/>
      <c r="P846" s="21"/>
      <c r="Q846" s="62" t="str">
        <f>'Cutting Rules'!AD846</f>
        <v>0------------</v>
      </c>
      <c r="R846" s="23"/>
      <c r="S846" s="24"/>
      <c r="T846" s="78" t="s">
        <v>547</v>
      </c>
      <c r="U846" s="19"/>
      <c r="V846" s="25"/>
      <c r="W846" s="26"/>
      <c r="X846" s="27"/>
      <c r="Y846" s="47"/>
      <c r="Z846" s="121" t="str">
        <f>IFERROR(VLOOKUP(E846,[1]route!$E$3:$BL$10005,59,0),"")&amp;IFERROR(VLOOKUP(E846,[1]route!$E$3:$BL$10005,60,0),"")</f>
        <v/>
      </c>
      <c r="AA846" s="28">
        <f t="shared" si="268"/>
        <v>0</v>
      </c>
      <c r="AB846" s="77">
        <f t="shared" si="269"/>
        <v>0</v>
      </c>
      <c r="AC846" s="4">
        <f t="shared" si="267"/>
        <v>1</v>
      </c>
      <c r="AD846" s="29">
        <v>0</v>
      </c>
      <c r="AE846" s="30">
        <f ca="1">SUMIF([1]route!$E$3:$E$10005,E846,[1]!Table1[1])</f>
        <v>0</v>
      </c>
      <c r="AF846" s="30">
        <f ca="1">SUMIF([1]route!$E$3:$E$10005,E846,[1]!Table1[2])</f>
        <v>0</v>
      </c>
      <c r="AG846" s="30">
        <f ca="1">SUMIF([1]route!$E$3:$E$10005,E846,[1]!Table1[3])</f>
        <v>0</v>
      </c>
      <c r="AH846" s="30">
        <f ca="1">SUMIF([1]route!$E$3:$E$10005,E846,[1]!Table1[4])</f>
        <v>0</v>
      </c>
      <c r="AI846" s="30">
        <f ca="1">SUMIF([1]route!$E$3:$E$10005,E846,[1]!Table1[5])</f>
        <v>0</v>
      </c>
      <c r="AJ846" s="30">
        <f ca="1">SUMIF([1]route!$E$3:$E$10005,E846,[1]!Table1[6])</f>
        <v>0</v>
      </c>
      <c r="AK846" s="30">
        <f ca="1">SUMIF([1]route!$E$3:$E$10005,E846,[1]!Table1[7])</f>
        <v>0</v>
      </c>
      <c r="AL846" s="30">
        <f ca="1">SUMIF([1]route!$E$3:$E$10005,E846,[1]!Table1[8])</f>
        <v>0</v>
      </c>
      <c r="AM846" s="30">
        <f ca="1">SUMIF([1]route!$E$3:$E$10005,E846,[1]!Table1[9])</f>
        <v>0</v>
      </c>
      <c r="AN846" s="30">
        <f ca="1">SUMIF([1]route!$E$3:$E$10005,E846,[1]!Table1[10])</f>
        <v>0</v>
      </c>
      <c r="AO846" s="30">
        <f ca="1">SUMIF([1]route!$E$3:$E$10005,E846,[1]!Table1[11])</f>
        <v>0</v>
      </c>
      <c r="AP846" s="30">
        <f ca="1">SUMIF([1]route!$E$3:$E$10005,E846,[1]!Table1[12])</f>
        <v>0</v>
      </c>
      <c r="AQ846" s="30">
        <f ca="1">SUMIF([1]route!$E$3:$E$10005,E846,[1]!Table1[13])</f>
        <v>0</v>
      </c>
      <c r="AR846" s="30">
        <f ca="1">SUMIF([1]route!$E$3:$E$10005,E846,[1]!Table1[14])</f>
        <v>0</v>
      </c>
      <c r="AS846" s="30">
        <f ca="1">SUMIF([1]route!$E$3:$E$10005,E846,[1]!Table1[15])</f>
        <v>0</v>
      </c>
      <c r="AT846" s="30">
        <f ca="1">SUMIF([1]route!$E$3:$E$10005,E846,[1]!Table1[16])</f>
        <v>0</v>
      </c>
      <c r="AU846" s="30">
        <f ca="1">SUMIF([1]route!$E$3:$E$10005,E846,[1]!Table1[17])</f>
        <v>0</v>
      </c>
      <c r="AV846" s="30">
        <f ca="1">SUMIF([1]route!$E$3:$E$10005,E846,[1]!Table1[18])</f>
        <v>0</v>
      </c>
      <c r="AW846" s="30">
        <f ca="1">SUMIF([1]route!$E$3:$E$10005,E846,[1]!Table1[19])</f>
        <v>0</v>
      </c>
      <c r="AX846" s="30">
        <f ca="1">SUMIF([1]route!$E$3:$E$10005,E846,[1]!Table1[20])</f>
        <v>0</v>
      </c>
      <c r="AY846" s="30">
        <f ca="1">SUMIF([1]route!$E$3:$E$10005,E846,[1]!Table1[21])</f>
        <v>0</v>
      </c>
      <c r="AZ846" s="30">
        <f ca="1">SUMIF([1]route!$E$3:$E$10005,E846,[1]!Table1[22])</f>
        <v>0</v>
      </c>
      <c r="BA846" s="30">
        <f ca="1">SUMIF([1]route!$E$3:$E$10005,E846,[1]!Table1[23])</f>
        <v>0</v>
      </c>
      <c r="BB846" s="30">
        <f ca="1">SUMIF([1]route!$E$3:$E$10005,E846,[1]!Table1[24])</f>
        <v>0</v>
      </c>
      <c r="BC846" s="30">
        <f ca="1">SUMIF([1]route!$E$3:$E$10005,E846,[1]!Table1[25])</f>
        <v>0</v>
      </c>
      <c r="BD846" s="30">
        <f ca="1">SUMIF([1]route!$E$3:$E$10005,E846,[1]!Table1[26])</f>
        <v>0</v>
      </c>
      <c r="BE846" s="30">
        <f ca="1">SUMIF([1]route!$E$3:$E$10005,E846,[1]!Table1[27])</f>
        <v>0</v>
      </c>
      <c r="BF846" s="30">
        <f ca="1">SUMIF([1]route!$E$3:$E$10005,E846,[1]!Table1[28])</f>
        <v>0</v>
      </c>
      <c r="BG846" s="30">
        <f ca="1">SUMIF([1]route!$E$3:$E$10005,E846,[1]!Table1[29])</f>
        <v>0</v>
      </c>
      <c r="BH846" s="30">
        <f ca="1">SUMIF([1]route!$E$3:$E$10005,E846,[1]!Table1[30])</f>
        <v>0</v>
      </c>
      <c r="BI846" s="30">
        <f ca="1">SUMIF([1]route!$E$3:$E$10005,E846,[1]!Table1[31])</f>
        <v>0</v>
      </c>
      <c r="BJ846" s="30">
        <f ca="1">SUMIF([1]route!$E$3:$E$10005,E846,[1]!Table1[Remain PO])</f>
        <v>0</v>
      </c>
      <c r="BK846" s="31">
        <f ca="1">SUMIF([1]route!$E$3:$E$10005,E846,[1]!Table1[N+1])</f>
        <v>0</v>
      </c>
      <c r="BL846" s="31">
        <f ca="1">SUMIF([1]route!$E$3:$E$10005,E846,[1]!Table1[N+2])</f>
        <v>0</v>
      </c>
      <c r="BM846" s="31">
        <f ca="1">SUMIF([1]route!$E$3:$E$10005,E846,[1]!Table1[N+3])</f>
        <v>0</v>
      </c>
      <c r="BN846" s="32">
        <f ca="1">SUMIF([1]route!$E$3:$E$10005,E846,[1]!Table1[N+4])</f>
        <v>0</v>
      </c>
      <c r="BP846" s="37">
        <f t="shared" si="270"/>
        <v>0</v>
      </c>
      <c r="BQ846" s="35">
        <f t="shared" ca="1" si="266"/>
        <v>0</v>
      </c>
      <c r="BR846" s="35">
        <f t="shared" ca="1" si="266"/>
        <v>0</v>
      </c>
      <c r="BS846" s="35">
        <f t="shared" ca="1" si="265"/>
        <v>0</v>
      </c>
      <c r="BT846" s="35">
        <f t="shared" ca="1" si="265"/>
        <v>0</v>
      </c>
      <c r="BU846" s="35">
        <f t="shared" ca="1" si="265"/>
        <v>0</v>
      </c>
      <c r="BV846" s="35">
        <f t="shared" ca="1" si="265"/>
        <v>0</v>
      </c>
      <c r="BW846" s="35">
        <f t="shared" ca="1" si="265"/>
        <v>0</v>
      </c>
      <c r="BX846" s="35">
        <f t="shared" ca="1" si="265"/>
        <v>0</v>
      </c>
      <c r="BY846" s="35">
        <f t="shared" ca="1" si="265"/>
        <v>0</v>
      </c>
      <c r="BZ846" s="35">
        <f t="shared" ca="1" si="265"/>
        <v>0</v>
      </c>
      <c r="CA846" s="35">
        <f t="shared" ca="1" si="265"/>
        <v>0</v>
      </c>
      <c r="CB846" s="35">
        <f t="shared" ca="1" si="265"/>
        <v>0</v>
      </c>
      <c r="CC846" s="35">
        <f t="shared" ca="1" si="265"/>
        <v>0</v>
      </c>
      <c r="CD846" s="35">
        <f t="shared" ca="1" si="265"/>
        <v>0</v>
      </c>
      <c r="CE846" s="35">
        <f t="shared" ca="1" si="265"/>
        <v>0</v>
      </c>
      <c r="CF846" s="35">
        <f t="shared" ca="1" si="265"/>
        <v>0</v>
      </c>
      <c r="CG846" s="35">
        <f t="shared" ca="1" si="271"/>
        <v>0</v>
      </c>
      <c r="CH846" s="35">
        <f t="shared" ca="1" si="271"/>
        <v>0</v>
      </c>
      <c r="CI846" s="35">
        <f t="shared" ca="1" si="271"/>
        <v>0</v>
      </c>
      <c r="CJ846" s="35">
        <f t="shared" ca="1" si="271"/>
        <v>0</v>
      </c>
      <c r="CK846" s="35">
        <f t="shared" ca="1" si="271"/>
        <v>0</v>
      </c>
      <c r="CL846" s="35">
        <f t="shared" ca="1" si="263"/>
        <v>0</v>
      </c>
      <c r="CM846" s="35">
        <f t="shared" ca="1" si="263"/>
        <v>0</v>
      </c>
      <c r="CN846" s="35">
        <f t="shared" ca="1" si="263"/>
        <v>0</v>
      </c>
      <c r="CO846" s="35">
        <f t="shared" ca="1" si="263"/>
        <v>0</v>
      </c>
      <c r="CP846" s="35">
        <f t="shared" ca="1" si="263"/>
        <v>0</v>
      </c>
      <c r="CQ846" s="35">
        <f t="shared" ca="1" si="263"/>
        <v>0</v>
      </c>
      <c r="CR846" s="35">
        <f t="shared" ca="1" si="264"/>
        <v>0</v>
      </c>
      <c r="CS846" s="35">
        <f t="shared" ca="1" si="264"/>
        <v>0</v>
      </c>
      <c r="CT846" s="35">
        <f t="shared" ca="1" si="264"/>
        <v>0</v>
      </c>
      <c r="CU846" s="35">
        <f t="shared" ca="1" si="264"/>
        <v>0</v>
      </c>
      <c r="CV846" s="35">
        <f t="shared" ca="1" si="264"/>
        <v>0</v>
      </c>
      <c r="CW846" s="38">
        <f t="shared" ca="1" si="264"/>
        <v>0</v>
      </c>
      <c r="CX846" s="38">
        <f t="shared" ca="1" si="264"/>
        <v>0</v>
      </c>
      <c r="CY846" s="38">
        <f t="shared" ca="1" si="264"/>
        <v>0</v>
      </c>
      <c r="CZ846" s="39">
        <f t="shared" ca="1" si="264"/>
        <v>0</v>
      </c>
      <c r="DA846" s="35"/>
    </row>
    <row r="847" spans="4:105" x14ac:dyDescent="0.3">
      <c r="D847" s="19"/>
      <c r="E847" s="19"/>
      <c r="F847" s="21"/>
      <c r="G847" s="21"/>
      <c r="H847" s="21"/>
      <c r="I847" s="19"/>
      <c r="J847" s="19"/>
      <c r="K847" s="21"/>
      <c r="L847" s="21"/>
      <c r="M847" s="22"/>
      <c r="N847" s="22"/>
      <c r="O847" s="19"/>
      <c r="P847" s="21"/>
      <c r="Q847" s="62" t="str">
        <f>'Cutting Rules'!AD847</f>
        <v>0------------</v>
      </c>
      <c r="R847" s="23"/>
      <c r="S847" s="24"/>
      <c r="T847" s="78" t="s">
        <v>547</v>
      </c>
      <c r="U847" s="19"/>
      <c r="V847" s="25"/>
      <c r="W847" s="26"/>
      <c r="X847" s="27"/>
      <c r="Y847" s="47"/>
      <c r="Z847" s="121" t="str">
        <f>IFERROR(VLOOKUP(E847,[1]route!$E$3:$BL$10005,59,0),"")&amp;IFERROR(VLOOKUP(E847,[1]route!$E$3:$BL$10005,60,0),"")</f>
        <v/>
      </c>
      <c r="AA847" s="28">
        <f t="shared" si="268"/>
        <v>0</v>
      </c>
      <c r="AB847" s="77">
        <f t="shared" si="269"/>
        <v>0</v>
      </c>
      <c r="AC847" s="4">
        <f t="shared" si="267"/>
        <v>1</v>
      </c>
      <c r="AD847" s="29">
        <v>0</v>
      </c>
      <c r="AE847" s="30">
        <f ca="1">SUMIF([1]route!$E$3:$E$10005,E847,[1]!Table1[1])</f>
        <v>0</v>
      </c>
      <c r="AF847" s="30">
        <f ca="1">SUMIF([1]route!$E$3:$E$10005,E847,[1]!Table1[2])</f>
        <v>0</v>
      </c>
      <c r="AG847" s="30">
        <f ca="1">SUMIF([1]route!$E$3:$E$10005,E847,[1]!Table1[3])</f>
        <v>0</v>
      </c>
      <c r="AH847" s="30">
        <f ca="1">SUMIF([1]route!$E$3:$E$10005,E847,[1]!Table1[4])</f>
        <v>0</v>
      </c>
      <c r="AI847" s="30">
        <f ca="1">SUMIF([1]route!$E$3:$E$10005,E847,[1]!Table1[5])</f>
        <v>0</v>
      </c>
      <c r="AJ847" s="30">
        <f ca="1">SUMIF([1]route!$E$3:$E$10005,E847,[1]!Table1[6])</f>
        <v>0</v>
      </c>
      <c r="AK847" s="30">
        <f ca="1">SUMIF([1]route!$E$3:$E$10005,E847,[1]!Table1[7])</f>
        <v>0</v>
      </c>
      <c r="AL847" s="30">
        <f ca="1">SUMIF([1]route!$E$3:$E$10005,E847,[1]!Table1[8])</f>
        <v>0</v>
      </c>
      <c r="AM847" s="30">
        <f ca="1">SUMIF([1]route!$E$3:$E$10005,E847,[1]!Table1[9])</f>
        <v>0</v>
      </c>
      <c r="AN847" s="30">
        <f ca="1">SUMIF([1]route!$E$3:$E$10005,E847,[1]!Table1[10])</f>
        <v>0</v>
      </c>
      <c r="AO847" s="30">
        <f ca="1">SUMIF([1]route!$E$3:$E$10005,E847,[1]!Table1[11])</f>
        <v>0</v>
      </c>
      <c r="AP847" s="30">
        <f ca="1">SUMIF([1]route!$E$3:$E$10005,E847,[1]!Table1[12])</f>
        <v>0</v>
      </c>
      <c r="AQ847" s="30">
        <f ca="1">SUMIF([1]route!$E$3:$E$10005,E847,[1]!Table1[13])</f>
        <v>0</v>
      </c>
      <c r="AR847" s="30">
        <f ca="1">SUMIF([1]route!$E$3:$E$10005,E847,[1]!Table1[14])</f>
        <v>0</v>
      </c>
      <c r="AS847" s="30">
        <f ca="1">SUMIF([1]route!$E$3:$E$10005,E847,[1]!Table1[15])</f>
        <v>0</v>
      </c>
      <c r="AT847" s="30">
        <f ca="1">SUMIF([1]route!$E$3:$E$10005,E847,[1]!Table1[16])</f>
        <v>0</v>
      </c>
      <c r="AU847" s="30">
        <f ca="1">SUMIF([1]route!$E$3:$E$10005,E847,[1]!Table1[17])</f>
        <v>0</v>
      </c>
      <c r="AV847" s="30">
        <f ca="1">SUMIF([1]route!$E$3:$E$10005,E847,[1]!Table1[18])</f>
        <v>0</v>
      </c>
      <c r="AW847" s="30">
        <f ca="1">SUMIF([1]route!$E$3:$E$10005,E847,[1]!Table1[19])</f>
        <v>0</v>
      </c>
      <c r="AX847" s="30">
        <f ca="1">SUMIF([1]route!$E$3:$E$10005,E847,[1]!Table1[20])</f>
        <v>0</v>
      </c>
      <c r="AY847" s="30">
        <f ca="1">SUMIF([1]route!$E$3:$E$10005,E847,[1]!Table1[21])</f>
        <v>0</v>
      </c>
      <c r="AZ847" s="30">
        <f ca="1">SUMIF([1]route!$E$3:$E$10005,E847,[1]!Table1[22])</f>
        <v>0</v>
      </c>
      <c r="BA847" s="30">
        <f ca="1">SUMIF([1]route!$E$3:$E$10005,E847,[1]!Table1[23])</f>
        <v>0</v>
      </c>
      <c r="BB847" s="30">
        <f ca="1">SUMIF([1]route!$E$3:$E$10005,E847,[1]!Table1[24])</f>
        <v>0</v>
      </c>
      <c r="BC847" s="30">
        <f ca="1">SUMIF([1]route!$E$3:$E$10005,E847,[1]!Table1[25])</f>
        <v>0</v>
      </c>
      <c r="BD847" s="30">
        <f ca="1">SUMIF([1]route!$E$3:$E$10005,E847,[1]!Table1[26])</f>
        <v>0</v>
      </c>
      <c r="BE847" s="30">
        <f ca="1">SUMIF([1]route!$E$3:$E$10005,E847,[1]!Table1[27])</f>
        <v>0</v>
      </c>
      <c r="BF847" s="30">
        <f ca="1">SUMIF([1]route!$E$3:$E$10005,E847,[1]!Table1[28])</f>
        <v>0</v>
      </c>
      <c r="BG847" s="30">
        <f ca="1">SUMIF([1]route!$E$3:$E$10005,E847,[1]!Table1[29])</f>
        <v>0</v>
      </c>
      <c r="BH847" s="30">
        <f ca="1">SUMIF([1]route!$E$3:$E$10005,E847,[1]!Table1[30])</f>
        <v>0</v>
      </c>
      <c r="BI847" s="30">
        <f ca="1">SUMIF([1]route!$E$3:$E$10005,E847,[1]!Table1[31])</f>
        <v>0</v>
      </c>
      <c r="BJ847" s="30">
        <f ca="1">SUMIF([1]route!$E$3:$E$10005,E847,[1]!Table1[Remain PO])</f>
        <v>0</v>
      </c>
      <c r="BK847" s="31">
        <f ca="1">SUMIF([1]route!$E$3:$E$10005,E847,[1]!Table1[N+1])</f>
        <v>0</v>
      </c>
      <c r="BL847" s="31">
        <f ca="1">SUMIF([1]route!$E$3:$E$10005,E847,[1]!Table1[N+2])</f>
        <v>0</v>
      </c>
      <c r="BM847" s="31">
        <f ca="1">SUMIF([1]route!$E$3:$E$10005,E847,[1]!Table1[N+3])</f>
        <v>0</v>
      </c>
      <c r="BN847" s="32">
        <f ca="1">SUMIF([1]route!$E$3:$E$10005,E847,[1]!Table1[N+4])</f>
        <v>0</v>
      </c>
      <c r="BP847" s="37">
        <f t="shared" si="270"/>
        <v>0</v>
      </c>
      <c r="BQ847" s="35">
        <f t="shared" ca="1" si="266"/>
        <v>0</v>
      </c>
      <c r="BR847" s="35">
        <f t="shared" ca="1" si="266"/>
        <v>0</v>
      </c>
      <c r="BS847" s="35">
        <f t="shared" ca="1" si="265"/>
        <v>0</v>
      </c>
      <c r="BT847" s="35">
        <f t="shared" ca="1" si="265"/>
        <v>0</v>
      </c>
      <c r="BU847" s="35">
        <f t="shared" ca="1" si="265"/>
        <v>0</v>
      </c>
      <c r="BV847" s="35">
        <f t="shared" ca="1" si="265"/>
        <v>0</v>
      </c>
      <c r="BW847" s="35">
        <f t="shared" ca="1" si="265"/>
        <v>0</v>
      </c>
      <c r="BX847" s="35">
        <f t="shared" ca="1" si="265"/>
        <v>0</v>
      </c>
      <c r="BY847" s="35">
        <f t="shared" ca="1" si="265"/>
        <v>0</v>
      </c>
      <c r="BZ847" s="35">
        <f t="shared" ca="1" si="265"/>
        <v>0</v>
      </c>
      <c r="CA847" s="35">
        <f t="shared" ca="1" si="265"/>
        <v>0</v>
      </c>
      <c r="CB847" s="35">
        <f t="shared" ca="1" si="265"/>
        <v>0</v>
      </c>
      <c r="CC847" s="35">
        <f t="shared" ca="1" si="265"/>
        <v>0</v>
      </c>
      <c r="CD847" s="35">
        <f t="shared" ca="1" si="265"/>
        <v>0</v>
      </c>
      <c r="CE847" s="35">
        <f t="shared" ca="1" si="265"/>
        <v>0</v>
      </c>
      <c r="CF847" s="35">
        <f t="shared" ca="1" si="265"/>
        <v>0</v>
      </c>
      <c r="CG847" s="35">
        <f t="shared" ca="1" si="271"/>
        <v>0</v>
      </c>
      <c r="CH847" s="35">
        <f t="shared" ca="1" si="271"/>
        <v>0</v>
      </c>
      <c r="CI847" s="35">
        <f t="shared" ca="1" si="271"/>
        <v>0</v>
      </c>
      <c r="CJ847" s="35">
        <f t="shared" ca="1" si="271"/>
        <v>0</v>
      </c>
      <c r="CK847" s="35">
        <f t="shared" ca="1" si="271"/>
        <v>0</v>
      </c>
      <c r="CL847" s="35">
        <f t="shared" ca="1" si="263"/>
        <v>0</v>
      </c>
      <c r="CM847" s="35">
        <f t="shared" ca="1" si="263"/>
        <v>0</v>
      </c>
      <c r="CN847" s="35">
        <f t="shared" ca="1" si="263"/>
        <v>0</v>
      </c>
      <c r="CO847" s="35">
        <f t="shared" ca="1" si="263"/>
        <v>0</v>
      </c>
      <c r="CP847" s="35">
        <f t="shared" ca="1" si="263"/>
        <v>0</v>
      </c>
      <c r="CQ847" s="35">
        <f t="shared" ca="1" si="263"/>
        <v>0</v>
      </c>
      <c r="CR847" s="35">
        <f t="shared" ca="1" si="264"/>
        <v>0</v>
      </c>
      <c r="CS847" s="35">
        <f t="shared" ca="1" si="264"/>
        <v>0</v>
      </c>
      <c r="CT847" s="35">
        <f t="shared" ca="1" si="264"/>
        <v>0</v>
      </c>
      <c r="CU847" s="35">
        <f t="shared" ca="1" si="264"/>
        <v>0</v>
      </c>
      <c r="CV847" s="35">
        <f t="shared" ca="1" si="264"/>
        <v>0</v>
      </c>
      <c r="CW847" s="38">
        <f t="shared" ca="1" si="264"/>
        <v>0</v>
      </c>
      <c r="CX847" s="38">
        <f t="shared" ca="1" si="264"/>
        <v>0</v>
      </c>
      <c r="CY847" s="38">
        <f t="shared" ca="1" si="264"/>
        <v>0</v>
      </c>
      <c r="CZ847" s="39">
        <f t="shared" ca="1" si="264"/>
        <v>0</v>
      </c>
      <c r="DA847" s="35"/>
    </row>
    <row r="848" spans="4:105" x14ac:dyDescent="0.3">
      <c r="D848" s="19"/>
      <c r="E848" s="19"/>
      <c r="F848" s="21"/>
      <c r="G848" s="21"/>
      <c r="H848" s="21"/>
      <c r="I848" s="19"/>
      <c r="J848" s="19"/>
      <c r="K848" s="21"/>
      <c r="L848" s="21"/>
      <c r="M848" s="22"/>
      <c r="N848" s="22"/>
      <c r="O848" s="19"/>
      <c r="P848" s="21"/>
      <c r="Q848" s="62" t="str">
        <f>'Cutting Rules'!AD848</f>
        <v>0------------</v>
      </c>
      <c r="R848" s="23"/>
      <c r="S848" s="24"/>
      <c r="T848" s="78" t="s">
        <v>547</v>
      </c>
      <c r="U848" s="19"/>
      <c r="V848" s="25"/>
      <c r="W848" s="26"/>
      <c r="X848" s="27"/>
      <c r="Y848" s="47"/>
      <c r="Z848" s="121" t="str">
        <f>IFERROR(VLOOKUP(E848,[1]route!$E$3:$BL$10005,59,0),"")&amp;IFERROR(VLOOKUP(E848,[1]route!$E$3:$BL$10005,60,0),"")</f>
        <v/>
      </c>
      <c r="AA848" s="28">
        <f t="shared" si="268"/>
        <v>0</v>
      </c>
      <c r="AB848" s="77">
        <f t="shared" si="269"/>
        <v>0</v>
      </c>
      <c r="AC848" s="4">
        <f t="shared" si="267"/>
        <v>1</v>
      </c>
      <c r="AD848" s="29">
        <v>0</v>
      </c>
      <c r="AE848" s="30">
        <f ca="1">SUMIF([1]route!$E$3:$E$10005,E848,[1]!Table1[1])</f>
        <v>0</v>
      </c>
      <c r="AF848" s="30">
        <f ca="1">SUMIF([1]route!$E$3:$E$10005,E848,[1]!Table1[2])</f>
        <v>0</v>
      </c>
      <c r="AG848" s="30">
        <f ca="1">SUMIF([1]route!$E$3:$E$10005,E848,[1]!Table1[3])</f>
        <v>0</v>
      </c>
      <c r="AH848" s="30">
        <f ca="1">SUMIF([1]route!$E$3:$E$10005,E848,[1]!Table1[4])</f>
        <v>0</v>
      </c>
      <c r="AI848" s="30">
        <f ca="1">SUMIF([1]route!$E$3:$E$10005,E848,[1]!Table1[5])</f>
        <v>0</v>
      </c>
      <c r="AJ848" s="30">
        <f ca="1">SUMIF([1]route!$E$3:$E$10005,E848,[1]!Table1[6])</f>
        <v>0</v>
      </c>
      <c r="AK848" s="30">
        <f ca="1">SUMIF([1]route!$E$3:$E$10005,E848,[1]!Table1[7])</f>
        <v>0</v>
      </c>
      <c r="AL848" s="30">
        <f ca="1">SUMIF([1]route!$E$3:$E$10005,E848,[1]!Table1[8])</f>
        <v>0</v>
      </c>
      <c r="AM848" s="30">
        <f ca="1">SUMIF([1]route!$E$3:$E$10005,E848,[1]!Table1[9])</f>
        <v>0</v>
      </c>
      <c r="AN848" s="30">
        <f ca="1">SUMIF([1]route!$E$3:$E$10005,E848,[1]!Table1[10])</f>
        <v>0</v>
      </c>
      <c r="AO848" s="30">
        <f ca="1">SUMIF([1]route!$E$3:$E$10005,E848,[1]!Table1[11])</f>
        <v>0</v>
      </c>
      <c r="AP848" s="30">
        <f ca="1">SUMIF([1]route!$E$3:$E$10005,E848,[1]!Table1[12])</f>
        <v>0</v>
      </c>
      <c r="AQ848" s="30">
        <f ca="1">SUMIF([1]route!$E$3:$E$10005,E848,[1]!Table1[13])</f>
        <v>0</v>
      </c>
      <c r="AR848" s="30">
        <f ca="1">SUMIF([1]route!$E$3:$E$10005,E848,[1]!Table1[14])</f>
        <v>0</v>
      </c>
      <c r="AS848" s="30">
        <f ca="1">SUMIF([1]route!$E$3:$E$10005,E848,[1]!Table1[15])</f>
        <v>0</v>
      </c>
      <c r="AT848" s="30">
        <f ca="1">SUMIF([1]route!$E$3:$E$10005,E848,[1]!Table1[16])</f>
        <v>0</v>
      </c>
      <c r="AU848" s="30">
        <f ca="1">SUMIF([1]route!$E$3:$E$10005,E848,[1]!Table1[17])</f>
        <v>0</v>
      </c>
      <c r="AV848" s="30">
        <f ca="1">SUMIF([1]route!$E$3:$E$10005,E848,[1]!Table1[18])</f>
        <v>0</v>
      </c>
      <c r="AW848" s="30">
        <f ca="1">SUMIF([1]route!$E$3:$E$10005,E848,[1]!Table1[19])</f>
        <v>0</v>
      </c>
      <c r="AX848" s="30">
        <f ca="1">SUMIF([1]route!$E$3:$E$10005,E848,[1]!Table1[20])</f>
        <v>0</v>
      </c>
      <c r="AY848" s="30">
        <f ca="1">SUMIF([1]route!$E$3:$E$10005,E848,[1]!Table1[21])</f>
        <v>0</v>
      </c>
      <c r="AZ848" s="30">
        <f ca="1">SUMIF([1]route!$E$3:$E$10005,E848,[1]!Table1[22])</f>
        <v>0</v>
      </c>
      <c r="BA848" s="30">
        <f ca="1">SUMIF([1]route!$E$3:$E$10005,E848,[1]!Table1[23])</f>
        <v>0</v>
      </c>
      <c r="BB848" s="30">
        <f ca="1">SUMIF([1]route!$E$3:$E$10005,E848,[1]!Table1[24])</f>
        <v>0</v>
      </c>
      <c r="BC848" s="30">
        <f ca="1">SUMIF([1]route!$E$3:$E$10005,E848,[1]!Table1[25])</f>
        <v>0</v>
      </c>
      <c r="BD848" s="30">
        <f ca="1">SUMIF([1]route!$E$3:$E$10005,E848,[1]!Table1[26])</f>
        <v>0</v>
      </c>
      <c r="BE848" s="30">
        <f ca="1">SUMIF([1]route!$E$3:$E$10005,E848,[1]!Table1[27])</f>
        <v>0</v>
      </c>
      <c r="BF848" s="30">
        <f ca="1">SUMIF([1]route!$E$3:$E$10005,E848,[1]!Table1[28])</f>
        <v>0</v>
      </c>
      <c r="BG848" s="30">
        <f ca="1">SUMIF([1]route!$E$3:$E$10005,E848,[1]!Table1[29])</f>
        <v>0</v>
      </c>
      <c r="BH848" s="30">
        <f ca="1">SUMIF([1]route!$E$3:$E$10005,E848,[1]!Table1[30])</f>
        <v>0</v>
      </c>
      <c r="BI848" s="30">
        <f ca="1">SUMIF([1]route!$E$3:$E$10005,E848,[1]!Table1[31])</f>
        <v>0</v>
      </c>
      <c r="BJ848" s="30">
        <f ca="1">SUMIF([1]route!$E$3:$E$10005,E848,[1]!Table1[Remain PO])</f>
        <v>0</v>
      </c>
      <c r="BK848" s="31">
        <f ca="1">SUMIF([1]route!$E$3:$E$10005,E848,[1]!Table1[N+1])</f>
        <v>0</v>
      </c>
      <c r="BL848" s="31">
        <f ca="1">SUMIF([1]route!$E$3:$E$10005,E848,[1]!Table1[N+2])</f>
        <v>0</v>
      </c>
      <c r="BM848" s="31">
        <f ca="1">SUMIF([1]route!$E$3:$E$10005,E848,[1]!Table1[N+3])</f>
        <v>0</v>
      </c>
      <c r="BN848" s="32">
        <f ca="1">SUMIF([1]route!$E$3:$E$10005,E848,[1]!Table1[N+4])</f>
        <v>0</v>
      </c>
      <c r="BP848" s="37">
        <f t="shared" si="270"/>
        <v>0</v>
      </c>
      <c r="BQ848" s="35">
        <f t="shared" ca="1" si="266"/>
        <v>0</v>
      </c>
      <c r="BR848" s="35">
        <f t="shared" ca="1" si="266"/>
        <v>0</v>
      </c>
      <c r="BS848" s="35">
        <f t="shared" ca="1" si="265"/>
        <v>0</v>
      </c>
      <c r="BT848" s="35">
        <f t="shared" ca="1" si="265"/>
        <v>0</v>
      </c>
      <c r="BU848" s="35">
        <f t="shared" ca="1" si="265"/>
        <v>0</v>
      </c>
      <c r="BV848" s="35">
        <f t="shared" ca="1" si="265"/>
        <v>0</v>
      </c>
      <c r="BW848" s="35">
        <f t="shared" ca="1" si="265"/>
        <v>0</v>
      </c>
      <c r="BX848" s="35">
        <f t="shared" ca="1" si="265"/>
        <v>0</v>
      </c>
      <c r="BY848" s="35">
        <f t="shared" ca="1" si="265"/>
        <v>0</v>
      </c>
      <c r="BZ848" s="35">
        <f t="shared" ca="1" si="265"/>
        <v>0</v>
      </c>
      <c r="CA848" s="35">
        <f t="shared" ca="1" si="265"/>
        <v>0</v>
      </c>
      <c r="CB848" s="35">
        <f t="shared" ca="1" si="265"/>
        <v>0</v>
      </c>
      <c r="CC848" s="35">
        <f t="shared" ca="1" si="265"/>
        <v>0</v>
      </c>
      <c r="CD848" s="35">
        <f t="shared" ca="1" si="265"/>
        <v>0</v>
      </c>
      <c r="CE848" s="35">
        <f t="shared" ca="1" si="265"/>
        <v>0</v>
      </c>
      <c r="CF848" s="35">
        <f t="shared" ca="1" si="265"/>
        <v>0</v>
      </c>
      <c r="CG848" s="35">
        <f t="shared" ca="1" si="271"/>
        <v>0</v>
      </c>
      <c r="CH848" s="35">
        <f t="shared" ca="1" si="271"/>
        <v>0</v>
      </c>
      <c r="CI848" s="35">
        <f t="shared" ca="1" si="271"/>
        <v>0</v>
      </c>
      <c r="CJ848" s="35">
        <f t="shared" ca="1" si="271"/>
        <v>0</v>
      </c>
      <c r="CK848" s="35">
        <f t="shared" ca="1" si="271"/>
        <v>0</v>
      </c>
      <c r="CL848" s="35">
        <f t="shared" ca="1" si="263"/>
        <v>0</v>
      </c>
      <c r="CM848" s="35">
        <f t="shared" ca="1" si="263"/>
        <v>0</v>
      </c>
      <c r="CN848" s="35">
        <f t="shared" ca="1" si="263"/>
        <v>0</v>
      </c>
      <c r="CO848" s="35">
        <f t="shared" ca="1" si="263"/>
        <v>0</v>
      </c>
      <c r="CP848" s="35">
        <f t="shared" ca="1" si="263"/>
        <v>0</v>
      </c>
      <c r="CQ848" s="35">
        <f t="shared" ca="1" si="263"/>
        <v>0</v>
      </c>
      <c r="CR848" s="35">
        <f t="shared" ca="1" si="264"/>
        <v>0</v>
      </c>
      <c r="CS848" s="35">
        <f t="shared" ca="1" si="264"/>
        <v>0</v>
      </c>
      <c r="CT848" s="35">
        <f t="shared" ca="1" si="264"/>
        <v>0</v>
      </c>
      <c r="CU848" s="35">
        <f t="shared" ca="1" si="264"/>
        <v>0</v>
      </c>
      <c r="CV848" s="35">
        <f t="shared" ca="1" si="264"/>
        <v>0</v>
      </c>
      <c r="CW848" s="38">
        <f t="shared" ca="1" si="264"/>
        <v>0</v>
      </c>
      <c r="CX848" s="38">
        <f t="shared" ca="1" si="264"/>
        <v>0</v>
      </c>
      <c r="CY848" s="38">
        <f t="shared" ca="1" si="264"/>
        <v>0</v>
      </c>
      <c r="CZ848" s="39">
        <f t="shared" ca="1" si="264"/>
        <v>0</v>
      </c>
      <c r="DA848" s="35"/>
    </row>
    <row r="849" spans="4:105" x14ac:dyDescent="0.3">
      <c r="D849" s="19"/>
      <c r="E849" s="19"/>
      <c r="F849" s="21"/>
      <c r="G849" s="21"/>
      <c r="H849" s="21"/>
      <c r="I849" s="19"/>
      <c r="J849" s="19"/>
      <c r="K849" s="21"/>
      <c r="L849" s="21"/>
      <c r="M849" s="22"/>
      <c r="N849" s="22"/>
      <c r="O849" s="19"/>
      <c r="P849" s="21"/>
      <c r="Q849" s="62" t="str">
        <f>'Cutting Rules'!AD849</f>
        <v>0------------</v>
      </c>
      <c r="R849" s="23"/>
      <c r="S849" s="24"/>
      <c r="T849" s="78" t="s">
        <v>547</v>
      </c>
      <c r="U849" s="19"/>
      <c r="V849" s="25"/>
      <c r="W849" s="26"/>
      <c r="X849" s="27"/>
      <c r="Y849" s="47"/>
      <c r="Z849" s="121" t="str">
        <f>IFERROR(VLOOKUP(E849,[1]route!$E$3:$BL$10005,59,0),"")&amp;IFERROR(VLOOKUP(E849,[1]route!$E$3:$BL$10005,60,0),"")</f>
        <v/>
      </c>
      <c r="AA849" s="28">
        <f t="shared" si="268"/>
        <v>0</v>
      </c>
      <c r="AB849" s="77">
        <f t="shared" si="269"/>
        <v>0</v>
      </c>
      <c r="AC849" s="4">
        <f t="shared" si="267"/>
        <v>1</v>
      </c>
      <c r="AD849" s="29">
        <v>0</v>
      </c>
      <c r="AE849" s="30">
        <f ca="1">SUMIF([1]route!$E$3:$E$10005,E849,[1]!Table1[1])</f>
        <v>0</v>
      </c>
      <c r="AF849" s="30">
        <f ca="1">SUMIF([1]route!$E$3:$E$10005,E849,[1]!Table1[2])</f>
        <v>0</v>
      </c>
      <c r="AG849" s="30">
        <f ca="1">SUMIF([1]route!$E$3:$E$10005,E849,[1]!Table1[3])</f>
        <v>0</v>
      </c>
      <c r="AH849" s="30">
        <f ca="1">SUMIF([1]route!$E$3:$E$10005,E849,[1]!Table1[4])</f>
        <v>0</v>
      </c>
      <c r="AI849" s="30">
        <f ca="1">SUMIF([1]route!$E$3:$E$10005,E849,[1]!Table1[5])</f>
        <v>0</v>
      </c>
      <c r="AJ849" s="30">
        <f ca="1">SUMIF([1]route!$E$3:$E$10005,E849,[1]!Table1[6])</f>
        <v>0</v>
      </c>
      <c r="AK849" s="30">
        <f ca="1">SUMIF([1]route!$E$3:$E$10005,E849,[1]!Table1[7])</f>
        <v>0</v>
      </c>
      <c r="AL849" s="30">
        <f ca="1">SUMIF([1]route!$E$3:$E$10005,E849,[1]!Table1[8])</f>
        <v>0</v>
      </c>
      <c r="AM849" s="30">
        <f ca="1">SUMIF([1]route!$E$3:$E$10005,E849,[1]!Table1[9])</f>
        <v>0</v>
      </c>
      <c r="AN849" s="30">
        <f ca="1">SUMIF([1]route!$E$3:$E$10005,E849,[1]!Table1[10])</f>
        <v>0</v>
      </c>
      <c r="AO849" s="30">
        <f ca="1">SUMIF([1]route!$E$3:$E$10005,E849,[1]!Table1[11])</f>
        <v>0</v>
      </c>
      <c r="AP849" s="30">
        <f ca="1">SUMIF([1]route!$E$3:$E$10005,E849,[1]!Table1[12])</f>
        <v>0</v>
      </c>
      <c r="AQ849" s="30">
        <f ca="1">SUMIF([1]route!$E$3:$E$10005,E849,[1]!Table1[13])</f>
        <v>0</v>
      </c>
      <c r="AR849" s="30">
        <f ca="1">SUMIF([1]route!$E$3:$E$10005,E849,[1]!Table1[14])</f>
        <v>0</v>
      </c>
      <c r="AS849" s="30">
        <f ca="1">SUMIF([1]route!$E$3:$E$10005,E849,[1]!Table1[15])</f>
        <v>0</v>
      </c>
      <c r="AT849" s="30">
        <f ca="1">SUMIF([1]route!$E$3:$E$10005,E849,[1]!Table1[16])</f>
        <v>0</v>
      </c>
      <c r="AU849" s="30">
        <f ca="1">SUMIF([1]route!$E$3:$E$10005,E849,[1]!Table1[17])</f>
        <v>0</v>
      </c>
      <c r="AV849" s="30">
        <f ca="1">SUMIF([1]route!$E$3:$E$10005,E849,[1]!Table1[18])</f>
        <v>0</v>
      </c>
      <c r="AW849" s="30">
        <f ca="1">SUMIF([1]route!$E$3:$E$10005,E849,[1]!Table1[19])</f>
        <v>0</v>
      </c>
      <c r="AX849" s="30">
        <f ca="1">SUMIF([1]route!$E$3:$E$10005,E849,[1]!Table1[20])</f>
        <v>0</v>
      </c>
      <c r="AY849" s="30">
        <f ca="1">SUMIF([1]route!$E$3:$E$10005,E849,[1]!Table1[21])</f>
        <v>0</v>
      </c>
      <c r="AZ849" s="30">
        <f ca="1">SUMIF([1]route!$E$3:$E$10005,E849,[1]!Table1[22])</f>
        <v>0</v>
      </c>
      <c r="BA849" s="30">
        <f ca="1">SUMIF([1]route!$E$3:$E$10005,E849,[1]!Table1[23])</f>
        <v>0</v>
      </c>
      <c r="BB849" s="30">
        <f ca="1">SUMIF([1]route!$E$3:$E$10005,E849,[1]!Table1[24])</f>
        <v>0</v>
      </c>
      <c r="BC849" s="30">
        <f ca="1">SUMIF([1]route!$E$3:$E$10005,E849,[1]!Table1[25])</f>
        <v>0</v>
      </c>
      <c r="BD849" s="30">
        <f ca="1">SUMIF([1]route!$E$3:$E$10005,E849,[1]!Table1[26])</f>
        <v>0</v>
      </c>
      <c r="BE849" s="30">
        <f ca="1">SUMIF([1]route!$E$3:$E$10005,E849,[1]!Table1[27])</f>
        <v>0</v>
      </c>
      <c r="BF849" s="30">
        <f ca="1">SUMIF([1]route!$E$3:$E$10005,E849,[1]!Table1[28])</f>
        <v>0</v>
      </c>
      <c r="BG849" s="30">
        <f ca="1">SUMIF([1]route!$E$3:$E$10005,E849,[1]!Table1[29])</f>
        <v>0</v>
      </c>
      <c r="BH849" s="30">
        <f ca="1">SUMIF([1]route!$E$3:$E$10005,E849,[1]!Table1[30])</f>
        <v>0</v>
      </c>
      <c r="BI849" s="30">
        <f ca="1">SUMIF([1]route!$E$3:$E$10005,E849,[1]!Table1[31])</f>
        <v>0</v>
      </c>
      <c r="BJ849" s="30">
        <f ca="1">SUMIF([1]route!$E$3:$E$10005,E849,[1]!Table1[Remain PO])</f>
        <v>0</v>
      </c>
      <c r="BK849" s="31">
        <f ca="1">SUMIF([1]route!$E$3:$E$10005,E849,[1]!Table1[N+1])</f>
        <v>0</v>
      </c>
      <c r="BL849" s="31">
        <f ca="1">SUMIF([1]route!$E$3:$E$10005,E849,[1]!Table1[N+2])</f>
        <v>0</v>
      </c>
      <c r="BM849" s="31">
        <f ca="1">SUMIF([1]route!$E$3:$E$10005,E849,[1]!Table1[N+3])</f>
        <v>0</v>
      </c>
      <c r="BN849" s="32">
        <f ca="1">SUMIF([1]route!$E$3:$E$10005,E849,[1]!Table1[N+4])</f>
        <v>0</v>
      </c>
      <c r="BP849" s="37">
        <f t="shared" si="270"/>
        <v>0</v>
      </c>
      <c r="BQ849" s="35">
        <f t="shared" ca="1" si="266"/>
        <v>0</v>
      </c>
      <c r="BR849" s="35">
        <f t="shared" ca="1" si="266"/>
        <v>0</v>
      </c>
      <c r="BS849" s="35">
        <f t="shared" ca="1" si="265"/>
        <v>0</v>
      </c>
      <c r="BT849" s="35">
        <f t="shared" ca="1" si="265"/>
        <v>0</v>
      </c>
      <c r="BU849" s="35">
        <f t="shared" ca="1" si="265"/>
        <v>0</v>
      </c>
      <c r="BV849" s="35">
        <f t="shared" ca="1" si="265"/>
        <v>0</v>
      </c>
      <c r="BW849" s="35">
        <f t="shared" ca="1" si="265"/>
        <v>0</v>
      </c>
      <c r="BX849" s="35">
        <f t="shared" ca="1" si="265"/>
        <v>0</v>
      </c>
      <c r="BY849" s="35">
        <f t="shared" ca="1" si="265"/>
        <v>0</v>
      </c>
      <c r="BZ849" s="35">
        <f t="shared" ca="1" si="265"/>
        <v>0</v>
      </c>
      <c r="CA849" s="35">
        <f t="shared" ca="1" si="265"/>
        <v>0</v>
      </c>
      <c r="CB849" s="35">
        <f t="shared" ca="1" si="265"/>
        <v>0</v>
      </c>
      <c r="CC849" s="35">
        <f t="shared" ca="1" si="265"/>
        <v>0</v>
      </c>
      <c r="CD849" s="35">
        <f t="shared" ca="1" si="265"/>
        <v>0</v>
      </c>
      <c r="CE849" s="35">
        <f t="shared" ca="1" si="265"/>
        <v>0</v>
      </c>
      <c r="CF849" s="35">
        <f t="shared" ca="1" si="265"/>
        <v>0</v>
      </c>
      <c r="CG849" s="35">
        <f t="shared" ca="1" si="271"/>
        <v>0</v>
      </c>
      <c r="CH849" s="35">
        <f t="shared" ca="1" si="271"/>
        <v>0</v>
      </c>
      <c r="CI849" s="35">
        <f t="shared" ca="1" si="271"/>
        <v>0</v>
      </c>
      <c r="CJ849" s="35">
        <f t="shared" ca="1" si="271"/>
        <v>0</v>
      </c>
      <c r="CK849" s="35">
        <f t="shared" ca="1" si="271"/>
        <v>0</v>
      </c>
      <c r="CL849" s="35">
        <f t="shared" ca="1" si="263"/>
        <v>0</v>
      </c>
      <c r="CM849" s="35">
        <f t="shared" ca="1" si="263"/>
        <v>0</v>
      </c>
      <c r="CN849" s="35">
        <f t="shared" ca="1" si="263"/>
        <v>0</v>
      </c>
      <c r="CO849" s="35">
        <f t="shared" ca="1" si="263"/>
        <v>0</v>
      </c>
      <c r="CP849" s="35">
        <f t="shared" ca="1" si="263"/>
        <v>0</v>
      </c>
      <c r="CQ849" s="35">
        <f t="shared" ca="1" si="263"/>
        <v>0</v>
      </c>
      <c r="CR849" s="35">
        <f t="shared" ca="1" si="264"/>
        <v>0</v>
      </c>
      <c r="CS849" s="35">
        <f t="shared" ca="1" si="264"/>
        <v>0</v>
      </c>
      <c r="CT849" s="35">
        <f t="shared" ca="1" si="264"/>
        <v>0</v>
      </c>
      <c r="CU849" s="35">
        <f t="shared" ca="1" si="264"/>
        <v>0</v>
      </c>
      <c r="CV849" s="35">
        <f t="shared" ca="1" si="264"/>
        <v>0</v>
      </c>
      <c r="CW849" s="38">
        <f t="shared" ca="1" si="264"/>
        <v>0</v>
      </c>
      <c r="CX849" s="38">
        <f t="shared" ca="1" si="264"/>
        <v>0</v>
      </c>
      <c r="CY849" s="38">
        <f t="shared" ca="1" si="264"/>
        <v>0</v>
      </c>
      <c r="CZ849" s="39">
        <f t="shared" ca="1" si="264"/>
        <v>0</v>
      </c>
      <c r="DA849" s="35"/>
    </row>
    <row r="850" spans="4:105" x14ac:dyDescent="0.3">
      <c r="D850" s="19"/>
      <c r="E850" s="19"/>
      <c r="F850" s="21"/>
      <c r="G850" s="21"/>
      <c r="H850" s="21"/>
      <c r="I850" s="19"/>
      <c r="J850" s="19"/>
      <c r="K850" s="21"/>
      <c r="L850" s="21"/>
      <c r="M850" s="22"/>
      <c r="N850" s="22"/>
      <c r="O850" s="19"/>
      <c r="P850" s="21"/>
      <c r="Q850" s="62" t="str">
        <f>'Cutting Rules'!AD850</f>
        <v>0------------</v>
      </c>
      <c r="R850" s="23"/>
      <c r="S850" s="24"/>
      <c r="T850" s="78" t="s">
        <v>547</v>
      </c>
      <c r="U850" s="19"/>
      <c r="V850" s="25"/>
      <c r="W850" s="26"/>
      <c r="X850" s="27"/>
      <c r="Y850" s="47"/>
      <c r="Z850" s="121" t="str">
        <f>IFERROR(VLOOKUP(E850,[1]route!$E$3:$BL$10005,59,0),"")&amp;IFERROR(VLOOKUP(E850,[1]route!$E$3:$BL$10005,60,0),"")</f>
        <v/>
      </c>
      <c r="AA850" s="28">
        <f t="shared" si="268"/>
        <v>0</v>
      </c>
      <c r="AB850" s="77">
        <f t="shared" si="269"/>
        <v>0</v>
      </c>
      <c r="AC850" s="4">
        <f t="shared" si="267"/>
        <v>1</v>
      </c>
      <c r="AD850" s="29">
        <v>0</v>
      </c>
      <c r="AE850" s="30">
        <f ca="1">SUMIF([1]route!$E$3:$E$10005,E850,[1]!Table1[1])</f>
        <v>0</v>
      </c>
      <c r="AF850" s="30">
        <f ca="1">SUMIF([1]route!$E$3:$E$10005,E850,[1]!Table1[2])</f>
        <v>0</v>
      </c>
      <c r="AG850" s="30">
        <f ca="1">SUMIF([1]route!$E$3:$E$10005,E850,[1]!Table1[3])</f>
        <v>0</v>
      </c>
      <c r="AH850" s="30">
        <f ca="1">SUMIF([1]route!$E$3:$E$10005,E850,[1]!Table1[4])</f>
        <v>0</v>
      </c>
      <c r="AI850" s="30">
        <f ca="1">SUMIF([1]route!$E$3:$E$10005,E850,[1]!Table1[5])</f>
        <v>0</v>
      </c>
      <c r="AJ850" s="30">
        <f ca="1">SUMIF([1]route!$E$3:$E$10005,E850,[1]!Table1[6])</f>
        <v>0</v>
      </c>
      <c r="AK850" s="30">
        <f ca="1">SUMIF([1]route!$E$3:$E$10005,E850,[1]!Table1[7])</f>
        <v>0</v>
      </c>
      <c r="AL850" s="30">
        <f ca="1">SUMIF([1]route!$E$3:$E$10005,E850,[1]!Table1[8])</f>
        <v>0</v>
      </c>
      <c r="AM850" s="30">
        <f ca="1">SUMIF([1]route!$E$3:$E$10005,E850,[1]!Table1[9])</f>
        <v>0</v>
      </c>
      <c r="AN850" s="30">
        <f ca="1">SUMIF([1]route!$E$3:$E$10005,E850,[1]!Table1[10])</f>
        <v>0</v>
      </c>
      <c r="AO850" s="30">
        <f ca="1">SUMIF([1]route!$E$3:$E$10005,E850,[1]!Table1[11])</f>
        <v>0</v>
      </c>
      <c r="AP850" s="30">
        <f ca="1">SUMIF([1]route!$E$3:$E$10005,E850,[1]!Table1[12])</f>
        <v>0</v>
      </c>
      <c r="AQ850" s="30">
        <f ca="1">SUMIF([1]route!$E$3:$E$10005,E850,[1]!Table1[13])</f>
        <v>0</v>
      </c>
      <c r="AR850" s="30">
        <f ca="1">SUMIF([1]route!$E$3:$E$10005,E850,[1]!Table1[14])</f>
        <v>0</v>
      </c>
      <c r="AS850" s="30">
        <f ca="1">SUMIF([1]route!$E$3:$E$10005,E850,[1]!Table1[15])</f>
        <v>0</v>
      </c>
      <c r="AT850" s="30">
        <f ca="1">SUMIF([1]route!$E$3:$E$10005,E850,[1]!Table1[16])</f>
        <v>0</v>
      </c>
      <c r="AU850" s="30">
        <f ca="1">SUMIF([1]route!$E$3:$E$10005,E850,[1]!Table1[17])</f>
        <v>0</v>
      </c>
      <c r="AV850" s="30">
        <f ca="1">SUMIF([1]route!$E$3:$E$10005,E850,[1]!Table1[18])</f>
        <v>0</v>
      </c>
      <c r="AW850" s="30">
        <f ca="1">SUMIF([1]route!$E$3:$E$10005,E850,[1]!Table1[19])</f>
        <v>0</v>
      </c>
      <c r="AX850" s="30">
        <f ca="1">SUMIF([1]route!$E$3:$E$10005,E850,[1]!Table1[20])</f>
        <v>0</v>
      </c>
      <c r="AY850" s="30">
        <f ca="1">SUMIF([1]route!$E$3:$E$10005,E850,[1]!Table1[21])</f>
        <v>0</v>
      </c>
      <c r="AZ850" s="30">
        <f ca="1">SUMIF([1]route!$E$3:$E$10005,E850,[1]!Table1[22])</f>
        <v>0</v>
      </c>
      <c r="BA850" s="30">
        <f ca="1">SUMIF([1]route!$E$3:$E$10005,E850,[1]!Table1[23])</f>
        <v>0</v>
      </c>
      <c r="BB850" s="30">
        <f ca="1">SUMIF([1]route!$E$3:$E$10005,E850,[1]!Table1[24])</f>
        <v>0</v>
      </c>
      <c r="BC850" s="30">
        <f ca="1">SUMIF([1]route!$E$3:$E$10005,E850,[1]!Table1[25])</f>
        <v>0</v>
      </c>
      <c r="BD850" s="30">
        <f ca="1">SUMIF([1]route!$E$3:$E$10005,E850,[1]!Table1[26])</f>
        <v>0</v>
      </c>
      <c r="BE850" s="30">
        <f ca="1">SUMIF([1]route!$E$3:$E$10005,E850,[1]!Table1[27])</f>
        <v>0</v>
      </c>
      <c r="BF850" s="30">
        <f ca="1">SUMIF([1]route!$E$3:$E$10005,E850,[1]!Table1[28])</f>
        <v>0</v>
      </c>
      <c r="BG850" s="30">
        <f ca="1">SUMIF([1]route!$E$3:$E$10005,E850,[1]!Table1[29])</f>
        <v>0</v>
      </c>
      <c r="BH850" s="30">
        <f ca="1">SUMIF([1]route!$E$3:$E$10005,E850,[1]!Table1[30])</f>
        <v>0</v>
      </c>
      <c r="BI850" s="30">
        <f ca="1">SUMIF([1]route!$E$3:$E$10005,E850,[1]!Table1[31])</f>
        <v>0</v>
      </c>
      <c r="BJ850" s="30">
        <f ca="1">SUMIF([1]route!$E$3:$E$10005,E850,[1]!Table1[Remain PO])</f>
        <v>0</v>
      </c>
      <c r="BK850" s="31">
        <f ca="1">SUMIF([1]route!$E$3:$E$10005,E850,[1]!Table1[N+1])</f>
        <v>0</v>
      </c>
      <c r="BL850" s="31">
        <f ca="1">SUMIF([1]route!$E$3:$E$10005,E850,[1]!Table1[N+2])</f>
        <v>0</v>
      </c>
      <c r="BM850" s="31">
        <f ca="1">SUMIF([1]route!$E$3:$E$10005,E850,[1]!Table1[N+3])</f>
        <v>0</v>
      </c>
      <c r="BN850" s="32">
        <f ca="1">SUMIF([1]route!$E$3:$E$10005,E850,[1]!Table1[N+4])</f>
        <v>0</v>
      </c>
      <c r="BP850" s="37">
        <f t="shared" si="270"/>
        <v>0</v>
      </c>
      <c r="BQ850" s="35">
        <f t="shared" ca="1" si="266"/>
        <v>0</v>
      </c>
      <c r="BR850" s="35">
        <f t="shared" ca="1" si="266"/>
        <v>0</v>
      </c>
      <c r="BS850" s="35">
        <f t="shared" ca="1" si="265"/>
        <v>0</v>
      </c>
      <c r="BT850" s="35">
        <f t="shared" ca="1" si="265"/>
        <v>0</v>
      </c>
      <c r="BU850" s="35">
        <f t="shared" ca="1" si="265"/>
        <v>0</v>
      </c>
      <c r="BV850" s="35">
        <f t="shared" ca="1" si="265"/>
        <v>0</v>
      </c>
      <c r="BW850" s="35">
        <f t="shared" ca="1" si="265"/>
        <v>0</v>
      </c>
      <c r="BX850" s="35">
        <f t="shared" ca="1" si="265"/>
        <v>0</v>
      </c>
      <c r="BY850" s="35">
        <f t="shared" ca="1" si="265"/>
        <v>0</v>
      </c>
      <c r="BZ850" s="35">
        <f t="shared" ca="1" si="265"/>
        <v>0</v>
      </c>
      <c r="CA850" s="35">
        <f t="shared" ca="1" si="265"/>
        <v>0</v>
      </c>
      <c r="CB850" s="35">
        <f t="shared" ca="1" si="265"/>
        <v>0</v>
      </c>
      <c r="CC850" s="35">
        <f t="shared" ca="1" si="265"/>
        <v>0</v>
      </c>
      <c r="CD850" s="35">
        <f t="shared" ca="1" si="265"/>
        <v>0</v>
      </c>
      <c r="CE850" s="35">
        <f t="shared" ca="1" si="265"/>
        <v>0</v>
      </c>
      <c r="CF850" s="35">
        <f t="shared" ca="1" si="265"/>
        <v>0</v>
      </c>
      <c r="CG850" s="35">
        <f t="shared" ca="1" si="271"/>
        <v>0</v>
      </c>
      <c r="CH850" s="35">
        <f t="shared" ca="1" si="271"/>
        <v>0</v>
      </c>
      <c r="CI850" s="35">
        <f t="shared" ca="1" si="271"/>
        <v>0</v>
      </c>
      <c r="CJ850" s="35">
        <f t="shared" ca="1" si="271"/>
        <v>0</v>
      </c>
      <c r="CK850" s="35">
        <f t="shared" ca="1" si="271"/>
        <v>0</v>
      </c>
      <c r="CL850" s="35">
        <f t="shared" ca="1" si="263"/>
        <v>0</v>
      </c>
      <c r="CM850" s="35">
        <f t="shared" ca="1" si="263"/>
        <v>0</v>
      </c>
      <c r="CN850" s="35">
        <f t="shared" ca="1" si="263"/>
        <v>0</v>
      </c>
      <c r="CO850" s="35">
        <f t="shared" ca="1" si="263"/>
        <v>0</v>
      </c>
      <c r="CP850" s="35">
        <f t="shared" ca="1" si="263"/>
        <v>0</v>
      </c>
      <c r="CQ850" s="35">
        <f t="shared" ca="1" si="263"/>
        <v>0</v>
      </c>
      <c r="CR850" s="35">
        <f t="shared" ca="1" si="264"/>
        <v>0</v>
      </c>
      <c r="CS850" s="35">
        <f t="shared" ca="1" si="264"/>
        <v>0</v>
      </c>
      <c r="CT850" s="35">
        <f t="shared" ca="1" si="264"/>
        <v>0</v>
      </c>
      <c r="CU850" s="35">
        <f t="shared" ca="1" si="264"/>
        <v>0</v>
      </c>
      <c r="CV850" s="35">
        <f t="shared" ca="1" si="264"/>
        <v>0</v>
      </c>
      <c r="CW850" s="38">
        <f t="shared" ca="1" si="264"/>
        <v>0</v>
      </c>
      <c r="CX850" s="38">
        <f t="shared" ca="1" si="264"/>
        <v>0</v>
      </c>
      <c r="CY850" s="38">
        <f t="shared" ca="1" si="264"/>
        <v>0</v>
      </c>
      <c r="CZ850" s="39">
        <f t="shared" ca="1" si="264"/>
        <v>0</v>
      </c>
      <c r="DA850" s="35"/>
    </row>
    <row r="851" spans="4:105" x14ac:dyDescent="0.3">
      <c r="D851" s="19"/>
      <c r="E851" s="19"/>
      <c r="F851" s="21"/>
      <c r="G851" s="21"/>
      <c r="H851" s="21"/>
      <c r="I851" s="19"/>
      <c r="J851" s="19"/>
      <c r="K851" s="21"/>
      <c r="L851" s="21"/>
      <c r="M851" s="22"/>
      <c r="N851" s="22"/>
      <c r="O851" s="19"/>
      <c r="P851" s="21"/>
      <c r="Q851" s="62" t="str">
        <f>'Cutting Rules'!AD851</f>
        <v>0------------</v>
      </c>
      <c r="R851" s="23"/>
      <c r="S851" s="24"/>
      <c r="T851" s="78" t="s">
        <v>547</v>
      </c>
      <c r="U851" s="19"/>
      <c r="V851" s="25"/>
      <c r="W851" s="26"/>
      <c r="X851" s="27"/>
      <c r="Y851" s="47"/>
      <c r="Z851" s="121" t="str">
        <f>IFERROR(VLOOKUP(E851,[1]route!$E$3:$BL$10005,59,0),"")&amp;IFERROR(VLOOKUP(E851,[1]route!$E$3:$BL$10005,60,0),"")</f>
        <v/>
      </c>
      <c r="AA851" s="28">
        <f t="shared" si="268"/>
        <v>0</v>
      </c>
      <c r="AB851" s="77">
        <f t="shared" si="269"/>
        <v>0</v>
      </c>
      <c r="AC851" s="4">
        <f t="shared" si="267"/>
        <v>1</v>
      </c>
      <c r="AD851" s="29">
        <v>0</v>
      </c>
      <c r="AE851" s="30">
        <f ca="1">SUMIF([1]route!$E$3:$E$10005,E851,[1]!Table1[1])</f>
        <v>0</v>
      </c>
      <c r="AF851" s="30">
        <f ca="1">SUMIF([1]route!$E$3:$E$10005,E851,[1]!Table1[2])</f>
        <v>0</v>
      </c>
      <c r="AG851" s="30">
        <f ca="1">SUMIF([1]route!$E$3:$E$10005,E851,[1]!Table1[3])</f>
        <v>0</v>
      </c>
      <c r="AH851" s="30">
        <f ca="1">SUMIF([1]route!$E$3:$E$10005,E851,[1]!Table1[4])</f>
        <v>0</v>
      </c>
      <c r="AI851" s="30">
        <f ca="1">SUMIF([1]route!$E$3:$E$10005,E851,[1]!Table1[5])</f>
        <v>0</v>
      </c>
      <c r="AJ851" s="30">
        <f ca="1">SUMIF([1]route!$E$3:$E$10005,E851,[1]!Table1[6])</f>
        <v>0</v>
      </c>
      <c r="AK851" s="30">
        <f ca="1">SUMIF([1]route!$E$3:$E$10005,E851,[1]!Table1[7])</f>
        <v>0</v>
      </c>
      <c r="AL851" s="30">
        <f ca="1">SUMIF([1]route!$E$3:$E$10005,E851,[1]!Table1[8])</f>
        <v>0</v>
      </c>
      <c r="AM851" s="30">
        <f ca="1">SUMIF([1]route!$E$3:$E$10005,E851,[1]!Table1[9])</f>
        <v>0</v>
      </c>
      <c r="AN851" s="30">
        <f ca="1">SUMIF([1]route!$E$3:$E$10005,E851,[1]!Table1[10])</f>
        <v>0</v>
      </c>
      <c r="AO851" s="30">
        <f ca="1">SUMIF([1]route!$E$3:$E$10005,E851,[1]!Table1[11])</f>
        <v>0</v>
      </c>
      <c r="AP851" s="30">
        <f ca="1">SUMIF([1]route!$E$3:$E$10005,E851,[1]!Table1[12])</f>
        <v>0</v>
      </c>
      <c r="AQ851" s="30">
        <f ca="1">SUMIF([1]route!$E$3:$E$10005,E851,[1]!Table1[13])</f>
        <v>0</v>
      </c>
      <c r="AR851" s="30">
        <f ca="1">SUMIF([1]route!$E$3:$E$10005,E851,[1]!Table1[14])</f>
        <v>0</v>
      </c>
      <c r="AS851" s="30">
        <f ca="1">SUMIF([1]route!$E$3:$E$10005,E851,[1]!Table1[15])</f>
        <v>0</v>
      </c>
      <c r="AT851" s="30">
        <f ca="1">SUMIF([1]route!$E$3:$E$10005,E851,[1]!Table1[16])</f>
        <v>0</v>
      </c>
      <c r="AU851" s="30">
        <f ca="1">SUMIF([1]route!$E$3:$E$10005,E851,[1]!Table1[17])</f>
        <v>0</v>
      </c>
      <c r="AV851" s="30">
        <f ca="1">SUMIF([1]route!$E$3:$E$10005,E851,[1]!Table1[18])</f>
        <v>0</v>
      </c>
      <c r="AW851" s="30">
        <f ca="1">SUMIF([1]route!$E$3:$E$10005,E851,[1]!Table1[19])</f>
        <v>0</v>
      </c>
      <c r="AX851" s="30">
        <f ca="1">SUMIF([1]route!$E$3:$E$10005,E851,[1]!Table1[20])</f>
        <v>0</v>
      </c>
      <c r="AY851" s="30">
        <f ca="1">SUMIF([1]route!$E$3:$E$10005,E851,[1]!Table1[21])</f>
        <v>0</v>
      </c>
      <c r="AZ851" s="30">
        <f ca="1">SUMIF([1]route!$E$3:$E$10005,E851,[1]!Table1[22])</f>
        <v>0</v>
      </c>
      <c r="BA851" s="30">
        <f ca="1">SUMIF([1]route!$E$3:$E$10005,E851,[1]!Table1[23])</f>
        <v>0</v>
      </c>
      <c r="BB851" s="30">
        <f ca="1">SUMIF([1]route!$E$3:$E$10005,E851,[1]!Table1[24])</f>
        <v>0</v>
      </c>
      <c r="BC851" s="30">
        <f ca="1">SUMIF([1]route!$E$3:$E$10005,E851,[1]!Table1[25])</f>
        <v>0</v>
      </c>
      <c r="BD851" s="30">
        <f ca="1">SUMIF([1]route!$E$3:$E$10005,E851,[1]!Table1[26])</f>
        <v>0</v>
      </c>
      <c r="BE851" s="30">
        <f ca="1">SUMIF([1]route!$E$3:$E$10005,E851,[1]!Table1[27])</f>
        <v>0</v>
      </c>
      <c r="BF851" s="30">
        <f ca="1">SUMIF([1]route!$E$3:$E$10005,E851,[1]!Table1[28])</f>
        <v>0</v>
      </c>
      <c r="BG851" s="30">
        <f ca="1">SUMIF([1]route!$E$3:$E$10005,E851,[1]!Table1[29])</f>
        <v>0</v>
      </c>
      <c r="BH851" s="30">
        <f ca="1">SUMIF([1]route!$E$3:$E$10005,E851,[1]!Table1[30])</f>
        <v>0</v>
      </c>
      <c r="BI851" s="30">
        <f ca="1">SUMIF([1]route!$E$3:$E$10005,E851,[1]!Table1[31])</f>
        <v>0</v>
      </c>
      <c r="BJ851" s="30">
        <f ca="1">SUMIF([1]route!$E$3:$E$10005,E851,[1]!Table1[Remain PO])</f>
        <v>0</v>
      </c>
      <c r="BK851" s="31">
        <f ca="1">SUMIF([1]route!$E$3:$E$10005,E851,[1]!Table1[N+1])</f>
        <v>0</v>
      </c>
      <c r="BL851" s="31">
        <f ca="1">SUMIF([1]route!$E$3:$E$10005,E851,[1]!Table1[N+2])</f>
        <v>0</v>
      </c>
      <c r="BM851" s="31">
        <f ca="1">SUMIF([1]route!$E$3:$E$10005,E851,[1]!Table1[N+3])</f>
        <v>0</v>
      </c>
      <c r="BN851" s="32">
        <f ca="1">SUMIF([1]route!$E$3:$E$10005,E851,[1]!Table1[N+4])</f>
        <v>0</v>
      </c>
      <c r="BP851" s="37">
        <f t="shared" si="270"/>
        <v>0</v>
      </c>
      <c r="BQ851" s="35">
        <f t="shared" ca="1" si="266"/>
        <v>0</v>
      </c>
      <c r="BR851" s="35">
        <f t="shared" ca="1" si="266"/>
        <v>0</v>
      </c>
      <c r="BS851" s="35">
        <f t="shared" ca="1" si="265"/>
        <v>0</v>
      </c>
      <c r="BT851" s="35">
        <f t="shared" ca="1" si="265"/>
        <v>0</v>
      </c>
      <c r="BU851" s="35">
        <f t="shared" ca="1" si="265"/>
        <v>0</v>
      </c>
      <c r="BV851" s="35">
        <f t="shared" ca="1" si="265"/>
        <v>0</v>
      </c>
      <c r="BW851" s="35">
        <f t="shared" ca="1" si="265"/>
        <v>0</v>
      </c>
      <c r="BX851" s="35">
        <f t="shared" ca="1" si="265"/>
        <v>0</v>
      </c>
      <c r="BY851" s="35">
        <f t="shared" ca="1" si="265"/>
        <v>0</v>
      </c>
      <c r="BZ851" s="35">
        <f t="shared" ca="1" si="265"/>
        <v>0</v>
      </c>
      <c r="CA851" s="35">
        <f t="shared" ca="1" si="265"/>
        <v>0</v>
      </c>
      <c r="CB851" s="35">
        <f t="shared" ca="1" si="265"/>
        <v>0</v>
      </c>
      <c r="CC851" s="35">
        <f t="shared" ca="1" si="265"/>
        <v>0</v>
      </c>
      <c r="CD851" s="35">
        <f t="shared" ca="1" si="265"/>
        <v>0</v>
      </c>
      <c r="CE851" s="35">
        <f t="shared" ca="1" si="265"/>
        <v>0</v>
      </c>
      <c r="CF851" s="35">
        <f t="shared" ca="1" si="265"/>
        <v>0</v>
      </c>
      <c r="CG851" s="35">
        <f t="shared" ca="1" si="271"/>
        <v>0</v>
      </c>
      <c r="CH851" s="35">
        <f t="shared" ca="1" si="271"/>
        <v>0</v>
      </c>
      <c r="CI851" s="35">
        <f t="shared" ca="1" si="271"/>
        <v>0</v>
      </c>
      <c r="CJ851" s="35">
        <f t="shared" ca="1" si="271"/>
        <v>0</v>
      </c>
      <c r="CK851" s="35">
        <f t="shared" ca="1" si="271"/>
        <v>0</v>
      </c>
      <c r="CL851" s="35">
        <f t="shared" ca="1" si="263"/>
        <v>0</v>
      </c>
      <c r="CM851" s="35">
        <f t="shared" ca="1" si="263"/>
        <v>0</v>
      </c>
      <c r="CN851" s="35">
        <f t="shared" ca="1" si="263"/>
        <v>0</v>
      </c>
      <c r="CO851" s="35">
        <f t="shared" ca="1" si="263"/>
        <v>0</v>
      </c>
      <c r="CP851" s="35">
        <f t="shared" ca="1" si="263"/>
        <v>0</v>
      </c>
      <c r="CQ851" s="35">
        <f t="shared" ca="1" si="263"/>
        <v>0</v>
      </c>
      <c r="CR851" s="35">
        <f t="shared" ca="1" si="264"/>
        <v>0</v>
      </c>
      <c r="CS851" s="35">
        <f t="shared" ca="1" si="264"/>
        <v>0</v>
      </c>
      <c r="CT851" s="35">
        <f t="shared" ca="1" si="264"/>
        <v>0</v>
      </c>
      <c r="CU851" s="35">
        <f t="shared" ca="1" si="264"/>
        <v>0</v>
      </c>
      <c r="CV851" s="35">
        <f t="shared" ca="1" si="264"/>
        <v>0</v>
      </c>
      <c r="CW851" s="38">
        <f t="shared" ca="1" si="264"/>
        <v>0</v>
      </c>
      <c r="CX851" s="38">
        <f t="shared" ca="1" si="264"/>
        <v>0</v>
      </c>
      <c r="CY851" s="38">
        <f t="shared" ca="1" si="264"/>
        <v>0</v>
      </c>
      <c r="CZ851" s="39">
        <f t="shared" ca="1" si="264"/>
        <v>0</v>
      </c>
      <c r="DA851" s="35"/>
    </row>
    <row r="852" spans="4:105" x14ac:dyDescent="0.3">
      <c r="D852" s="19"/>
      <c r="E852" s="19"/>
      <c r="F852" s="21"/>
      <c r="G852" s="21"/>
      <c r="H852" s="21"/>
      <c r="I852" s="19"/>
      <c r="J852" s="19"/>
      <c r="K852" s="21"/>
      <c r="L852" s="21"/>
      <c r="M852" s="22"/>
      <c r="N852" s="22"/>
      <c r="O852" s="19"/>
      <c r="P852" s="21"/>
      <c r="Q852" s="62" t="str">
        <f>'Cutting Rules'!AD852</f>
        <v>0------------</v>
      </c>
      <c r="R852" s="23"/>
      <c r="S852" s="24"/>
      <c r="T852" s="78" t="s">
        <v>547</v>
      </c>
      <c r="U852" s="19"/>
      <c r="V852" s="25"/>
      <c r="W852" s="26"/>
      <c r="X852" s="27"/>
      <c r="Y852" s="47"/>
      <c r="Z852" s="121" t="str">
        <f>IFERROR(VLOOKUP(E852,[1]route!$E$3:$BL$10005,59,0),"")&amp;IFERROR(VLOOKUP(E852,[1]route!$E$3:$BL$10005,60,0),"")</f>
        <v/>
      </c>
      <c r="AA852" s="28">
        <f t="shared" si="268"/>
        <v>0</v>
      </c>
      <c r="AB852" s="77">
        <f t="shared" si="269"/>
        <v>0</v>
      </c>
      <c r="AC852" s="4">
        <f t="shared" si="267"/>
        <v>1</v>
      </c>
      <c r="AD852" s="29">
        <v>0</v>
      </c>
      <c r="AE852" s="30">
        <f ca="1">SUMIF([1]route!$E$3:$E$10005,E852,[1]!Table1[1])</f>
        <v>0</v>
      </c>
      <c r="AF852" s="30">
        <f ca="1">SUMIF([1]route!$E$3:$E$10005,E852,[1]!Table1[2])</f>
        <v>0</v>
      </c>
      <c r="AG852" s="30">
        <f ca="1">SUMIF([1]route!$E$3:$E$10005,E852,[1]!Table1[3])</f>
        <v>0</v>
      </c>
      <c r="AH852" s="30">
        <f ca="1">SUMIF([1]route!$E$3:$E$10005,E852,[1]!Table1[4])</f>
        <v>0</v>
      </c>
      <c r="AI852" s="30">
        <f ca="1">SUMIF([1]route!$E$3:$E$10005,E852,[1]!Table1[5])</f>
        <v>0</v>
      </c>
      <c r="AJ852" s="30">
        <f ca="1">SUMIF([1]route!$E$3:$E$10005,E852,[1]!Table1[6])</f>
        <v>0</v>
      </c>
      <c r="AK852" s="30">
        <f ca="1">SUMIF([1]route!$E$3:$E$10005,E852,[1]!Table1[7])</f>
        <v>0</v>
      </c>
      <c r="AL852" s="30">
        <f ca="1">SUMIF([1]route!$E$3:$E$10005,E852,[1]!Table1[8])</f>
        <v>0</v>
      </c>
      <c r="AM852" s="30">
        <f ca="1">SUMIF([1]route!$E$3:$E$10005,E852,[1]!Table1[9])</f>
        <v>0</v>
      </c>
      <c r="AN852" s="30">
        <f ca="1">SUMIF([1]route!$E$3:$E$10005,E852,[1]!Table1[10])</f>
        <v>0</v>
      </c>
      <c r="AO852" s="30">
        <f ca="1">SUMIF([1]route!$E$3:$E$10005,E852,[1]!Table1[11])</f>
        <v>0</v>
      </c>
      <c r="AP852" s="30">
        <f ca="1">SUMIF([1]route!$E$3:$E$10005,E852,[1]!Table1[12])</f>
        <v>0</v>
      </c>
      <c r="AQ852" s="30">
        <f ca="1">SUMIF([1]route!$E$3:$E$10005,E852,[1]!Table1[13])</f>
        <v>0</v>
      </c>
      <c r="AR852" s="30">
        <f ca="1">SUMIF([1]route!$E$3:$E$10005,E852,[1]!Table1[14])</f>
        <v>0</v>
      </c>
      <c r="AS852" s="30">
        <f ca="1">SUMIF([1]route!$E$3:$E$10005,E852,[1]!Table1[15])</f>
        <v>0</v>
      </c>
      <c r="AT852" s="30">
        <f ca="1">SUMIF([1]route!$E$3:$E$10005,E852,[1]!Table1[16])</f>
        <v>0</v>
      </c>
      <c r="AU852" s="30">
        <f ca="1">SUMIF([1]route!$E$3:$E$10005,E852,[1]!Table1[17])</f>
        <v>0</v>
      </c>
      <c r="AV852" s="30">
        <f ca="1">SUMIF([1]route!$E$3:$E$10005,E852,[1]!Table1[18])</f>
        <v>0</v>
      </c>
      <c r="AW852" s="30">
        <f ca="1">SUMIF([1]route!$E$3:$E$10005,E852,[1]!Table1[19])</f>
        <v>0</v>
      </c>
      <c r="AX852" s="30">
        <f ca="1">SUMIF([1]route!$E$3:$E$10005,E852,[1]!Table1[20])</f>
        <v>0</v>
      </c>
      <c r="AY852" s="30">
        <f ca="1">SUMIF([1]route!$E$3:$E$10005,E852,[1]!Table1[21])</f>
        <v>0</v>
      </c>
      <c r="AZ852" s="30">
        <f ca="1">SUMIF([1]route!$E$3:$E$10005,E852,[1]!Table1[22])</f>
        <v>0</v>
      </c>
      <c r="BA852" s="30">
        <f ca="1">SUMIF([1]route!$E$3:$E$10005,E852,[1]!Table1[23])</f>
        <v>0</v>
      </c>
      <c r="BB852" s="30">
        <f ca="1">SUMIF([1]route!$E$3:$E$10005,E852,[1]!Table1[24])</f>
        <v>0</v>
      </c>
      <c r="BC852" s="30">
        <f ca="1">SUMIF([1]route!$E$3:$E$10005,E852,[1]!Table1[25])</f>
        <v>0</v>
      </c>
      <c r="BD852" s="30">
        <f ca="1">SUMIF([1]route!$E$3:$E$10005,E852,[1]!Table1[26])</f>
        <v>0</v>
      </c>
      <c r="BE852" s="30">
        <f ca="1">SUMIF([1]route!$E$3:$E$10005,E852,[1]!Table1[27])</f>
        <v>0</v>
      </c>
      <c r="BF852" s="30">
        <f ca="1">SUMIF([1]route!$E$3:$E$10005,E852,[1]!Table1[28])</f>
        <v>0</v>
      </c>
      <c r="BG852" s="30">
        <f ca="1">SUMIF([1]route!$E$3:$E$10005,E852,[1]!Table1[29])</f>
        <v>0</v>
      </c>
      <c r="BH852" s="30">
        <f ca="1">SUMIF([1]route!$E$3:$E$10005,E852,[1]!Table1[30])</f>
        <v>0</v>
      </c>
      <c r="BI852" s="30">
        <f ca="1">SUMIF([1]route!$E$3:$E$10005,E852,[1]!Table1[31])</f>
        <v>0</v>
      </c>
      <c r="BJ852" s="30">
        <f ca="1">SUMIF([1]route!$E$3:$E$10005,E852,[1]!Table1[Remain PO])</f>
        <v>0</v>
      </c>
      <c r="BK852" s="31">
        <f ca="1">SUMIF([1]route!$E$3:$E$10005,E852,[1]!Table1[N+1])</f>
        <v>0</v>
      </c>
      <c r="BL852" s="31">
        <f ca="1">SUMIF([1]route!$E$3:$E$10005,E852,[1]!Table1[N+2])</f>
        <v>0</v>
      </c>
      <c r="BM852" s="31">
        <f ca="1">SUMIF([1]route!$E$3:$E$10005,E852,[1]!Table1[N+3])</f>
        <v>0</v>
      </c>
      <c r="BN852" s="32">
        <f ca="1">SUMIF([1]route!$E$3:$E$10005,E852,[1]!Table1[N+4])</f>
        <v>0</v>
      </c>
      <c r="BP852" s="37">
        <f t="shared" si="270"/>
        <v>0</v>
      </c>
      <c r="BQ852" s="35">
        <f t="shared" ca="1" si="266"/>
        <v>0</v>
      </c>
      <c r="BR852" s="35">
        <f t="shared" ca="1" si="266"/>
        <v>0</v>
      </c>
      <c r="BS852" s="35">
        <f t="shared" ca="1" si="265"/>
        <v>0</v>
      </c>
      <c r="BT852" s="35">
        <f t="shared" ca="1" si="265"/>
        <v>0</v>
      </c>
      <c r="BU852" s="35">
        <f t="shared" ca="1" si="265"/>
        <v>0</v>
      </c>
      <c r="BV852" s="35">
        <f t="shared" ca="1" si="265"/>
        <v>0</v>
      </c>
      <c r="BW852" s="35">
        <f t="shared" ca="1" si="265"/>
        <v>0</v>
      </c>
      <c r="BX852" s="35">
        <f t="shared" ca="1" si="265"/>
        <v>0</v>
      </c>
      <c r="BY852" s="35">
        <f t="shared" ca="1" si="265"/>
        <v>0</v>
      </c>
      <c r="BZ852" s="35">
        <f t="shared" ca="1" si="265"/>
        <v>0</v>
      </c>
      <c r="CA852" s="35">
        <f t="shared" ca="1" si="265"/>
        <v>0</v>
      </c>
      <c r="CB852" s="35">
        <f t="shared" ca="1" si="265"/>
        <v>0</v>
      </c>
      <c r="CC852" s="35">
        <f t="shared" ca="1" si="265"/>
        <v>0</v>
      </c>
      <c r="CD852" s="35">
        <f t="shared" ca="1" si="265"/>
        <v>0</v>
      </c>
      <c r="CE852" s="35">
        <f t="shared" ref="CE852:CI915" ca="1" si="272">CD852-AS852</f>
        <v>0</v>
      </c>
      <c r="CF852" s="35">
        <f t="shared" ca="1" si="272"/>
        <v>0</v>
      </c>
      <c r="CG852" s="35">
        <f t="shared" ca="1" si="271"/>
        <v>0</v>
      </c>
      <c r="CH852" s="35">
        <f t="shared" ca="1" si="271"/>
        <v>0</v>
      </c>
      <c r="CI852" s="35">
        <f t="shared" ca="1" si="271"/>
        <v>0</v>
      </c>
      <c r="CJ852" s="35">
        <f t="shared" ca="1" si="271"/>
        <v>0</v>
      </c>
      <c r="CK852" s="35">
        <f t="shared" ca="1" si="271"/>
        <v>0</v>
      </c>
      <c r="CL852" s="35">
        <f t="shared" ca="1" si="263"/>
        <v>0</v>
      </c>
      <c r="CM852" s="35">
        <f t="shared" ca="1" si="263"/>
        <v>0</v>
      </c>
      <c r="CN852" s="35">
        <f t="shared" ca="1" si="263"/>
        <v>0</v>
      </c>
      <c r="CO852" s="35">
        <f t="shared" ca="1" si="263"/>
        <v>0</v>
      </c>
      <c r="CP852" s="35">
        <f t="shared" ca="1" si="263"/>
        <v>0</v>
      </c>
      <c r="CQ852" s="35">
        <f t="shared" ca="1" si="263"/>
        <v>0</v>
      </c>
      <c r="CR852" s="35">
        <f t="shared" ca="1" si="264"/>
        <v>0</v>
      </c>
      <c r="CS852" s="35">
        <f t="shared" ca="1" si="264"/>
        <v>0</v>
      </c>
      <c r="CT852" s="35">
        <f t="shared" ca="1" si="264"/>
        <v>0</v>
      </c>
      <c r="CU852" s="35">
        <f t="shared" ca="1" si="264"/>
        <v>0</v>
      </c>
      <c r="CV852" s="35">
        <f t="shared" ca="1" si="264"/>
        <v>0</v>
      </c>
      <c r="CW852" s="38">
        <f t="shared" ca="1" si="264"/>
        <v>0</v>
      </c>
      <c r="CX852" s="38">
        <f t="shared" ca="1" si="264"/>
        <v>0</v>
      </c>
      <c r="CY852" s="38">
        <f t="shared" ca="1" si="264"/>
        <v>0</v>
      </c>
      <c r="CZ852" s="39">
        <f t="shared" ca="1" si="264"/>
        <v>0</v>
      </c>
      <c r="DA852" s="35"/>
    </row>
    <row r="853" spans="4:105" x14ac:dyDescent="0.3">
      <c r="D853" s="19"/>
      <c r="E853" s="19"/>
      <c r="F853" s="21"/>
      <c r="G853" s="21"/>
      <c r="H853" s="21"/>
      <c r="I853" s="19"/>
      <c r="J853" s="19"/>
      <c r="K853" s="21"/>
      <c r="L853" s="21"/>
      <c r="M853" s="22"/>
      <c r="N853" s="22"/>
      <c r="O853" s="19"/>
      <c r="P853" s="21"/>
      <c r="Q853" s="62" t="str">
        <f>'Cutting Rules'!AD853</f>
        <v>0------------</v>
      </c>
      <c r="R853" s="23"/>
      <c r="S853" s="24"/>
      <c r="T853" s="78" t="s">
        <v>547</v>
      </c>
      <c r="U853" s="19"/>
      <c r="V853" s="25"/>
      <c r="W853" s="26"/>
      <c r="X853" s="27"/>
      <c r="Y853" s="47"/>
      <c r="Z853" s="121" t="str">
        <f>IFERROR(VLOOKUP(E853,[1]route!$E$3:$BL$10005,59,0),"")&amp;IFERROR(VLOOKUP(E853,[1]route!$E$3:$BL$10005,60,0),"")</f>
        <v/>
      </c>
      <c r="AA853" s="28">
        <f t="shared" si="268"/>
        <v>0</v>
      </c>
      <c r="AB853" s="77">
        <f t="shared" si="269"/>
        <v>0</v>
      </c>
      <c r="AC853" s="4">
        <f t="shared" si="267"/>
        <v>1</v>
      </c>
      <c r="AD853" s="29">
        <v>0</v>
      </c>
      <c r="AE853" s="30">
        <f ca="1">SUMIF([1]route!$E$3:$E$10005,E853,[1]!Table1[1])</f>
        <v>0</v>
      </c>
      <c r="AF853" s="30">
        <f ca="1">SUMIF([1]route!$E$3:$E$10005,E853,[1]!Table1[2])</f>
        <v>0</v>
      </c>
      <c r="AG853" s="30">
        <f ca="1">SUMIF([1]route!$E$3:$E$10005,E853,[1]!Table1[3])</f>
        <v>0</v>
      </c>
      <c r="AH853" s="30">
        <f ca="1">SUMIF([1]route!$E$3:$E$10005,E853,[1]!Table1[4])</f>
        <v>0</v>
      </c>
      <c r="AI853" s="30">
        <f ca="1">SUMIF([1]route!$E$3:$E$10005,E853,[1]!Table1[5])</f>
        <v>0</v>
      </c>
      <c r="AJ853" s="30">
        <f ca="1">SUMIF([1]route!$E$3:$E$10005,E853,[1]!Table1[6])</f>
        <v>0</v>
      </c>
      <c r="AK853" s="30">
        <f ca="1">SUMIF([1]route!$E$3:$E$10005,E853,[1]!Table1[7])</f>
        <v>0</v>
      </c>
      <c r="AL853" s="30">
        <f ca="1">SUMIF([1]route!$E$3:$E$10005,E853,[1]!Table1[8])</f>
        <v>0</v>
      </c>
      <c r="AM853" s="30">
        <f ca="1">SUMIF([1]route!$E$3:$E$10005,E853,[1]!Table1[9])</f>
        <v>0</v>
      </c>
      <c r="AN853" s="30">
        <f ca="1">SUMIF([1]route!$E$3:$E$10005,E853,[1]!Table1[10])</f>
        <v>0</v>
      </c>
      <c r="AO853" s="30">
        <f ca="1">SUMIF([1]route!$E$3:$E$10005,E853,[1]!Table1[11])</f>
        <v>0</v>
      </c>
      <c r="AP853" s="30">
        <f ca="1">SUMIF([1]route!$E$3:$E$10005,E853,[1]!Table1[12])</f>
        <v>0</v>
      </c>
      <c r="AQ853" s="30">
        <f ca="1">SUMIF([1]route!$E$3:$E$10005,E853,[1]!Table1[13])</f>
        <v>0</v>
      </c>
      <c r="AR853" s="30">
        <f ca="1">SUMIF([1]route!$E$3:$E$10005,E853,[1]!Table1[14])</f>
        <v>0</v>
      </c>
      <c r="AS853" s="30">
        <f ca="1">SUMIF([1]route!$E$3:$E$10005,E853,[1]!Table1[15])</f>
        <v>0</v>
      </c>
      <c r="AT853" s="30">
        <f ca="1">SUMIF([1]route!$E$3:$E$10005,E853,[1]!Table1[16])</f>
        <v>0</v>
      </c>
      <c r="AU853" s="30">
        <f ca="1">SUMIF([1]route!$E$3:$E$10005,E853,[1]!Table1[17])</f>
        <v>0</v>
      </c>
      <c r="AV853" s="30">
        <f ca="1">SUMIF([1]route!$E$3:$E$10005,E853,[1]!Table1[18])</f>
        <v>0</v>
      </c>
      <c r="AW853" s="30">
        <f ca="1">SUMIF([1]route!$E$3:$E$10005,E853,[1]!Table1[19])</f>
        <v>0</v>
      </c>
      <c r="AX853" s="30">
        <f ca="1">SUMIF([1]route!$E$3:$E$10005,E853,[1]!Table1[20])</f>
        <v>0</v>
      </c>
      <c r="AY853" s="30">
        <f ca="1">SUMIF([1]route!$E$3:$E$10005,E853,[1]!Table1[21])</f>
        <v>0</v>
      </c>
      <c r="AZ853" s="30">
        <f ca="1">SUMIF([1]route!$E$3:$E$10005,E853,[1]!Table1[22])</f>
        <v>0</v>
      </c>
      <c r="BA853" s="30">
        <f ca="1">SUMIF([1]route!$E$3:$E$10005,E853,[1]!Table1[23])</f>
        <v>0</v>
      </c>
      <c r="BB853" s="30">
        <f ca="1">SUMIF([1]route!$E$3:$E$10005,E853,[1]!Table1[24])</f>
        <v>0</v>
      </c>
      <c r="BC853" s="30">
        <f ca="1">SUMIF([1]route!$E$3:$E$10005,E853,[1]!Table1[25])</f>
        <v>0</v>
      </c>
      <c r="BD853" s="30">
        <f ca="1">SUMIF([1]route!$E$3:$E$10005,E853,[1]!Table1[26])</f>
        <v>0</v>
      </c>
      <c r="BE853" s="30">
        <f ca="1">SUMIF([1]route!$E$3:$E$10005,E853,[1]!Table1[27])</f>
        <v>0</v>
      </c>
      <c r="BF853" s="30">
        <f ca="1">SUMIF([1]route!$E$3:$E$10005,E853,[1]!Table1[28])</f>
        <v>0</v>
      </c>
      <c r="BG853" s="30">
        <f ca="1">SUMIF([1]route!$E$3:$E$10005,E853,[1]!Table1[29])</f>
        <v>0</v>
      </c>
      <c r="BH853" s="30">
        <f ca="1">SUMIF([1]route!$E$3:$E$10005,E853,[1]!Table1[30])</f>
        <v>0</v>
      </c>
      <c r="BI853" s="30">
        <f ca="1">SUMIF([1]route!$E$3:$E$10005,E853,[1]!Table1[31])</f>
        <v>0</v>
      </c>
      <c r="BJ853" s="30">
        <f ca="1">SUMIF([1]route!$E$3:$E$10005,E853,[1]!Table1[Remain PO])</f>
        <v>0</v>
      </c>
      <c r="BK853" s="31">
        <f ca="1">SUMIF([1]route!$E$3:$E$10005,E853,[1]!Table1[N+1])</f>
        <v>0</v>
      </c>
      <c r="BL853" s="31">
        <f ca="1">SUMIF([1]route!$E$3:$E$10005,E853,[1]!Table1[N+2])</f>
        <v>0</v>
      </c>
      <c r="BM853" s="31">
        <f ca="1">SUMIF([1]route!$E$3:$E$10005,E853,[1]!Table1[N+3])</f>
        <v>0</v>
      </c>
      <c r="BN853" s="32">
        <f ca="1">SUMIF([1]route!$E$3:$E$10005,E853,[1]!Table1[N+4])</f>
        <v>0</v>
      </c>
      <c r="BP853" s="37">
        <f t="shared" si="270"/>
        <v>0</v>
      </c>
      <c r="BQ853" s="35">
        <f t="shared" ca="1" si="266"/>
        <v>0</v>
      </c>
      <c r="BR853" s="35">
        <f t="shared" ca="1" si="266"/>
        <v>0</v>
      </c>
      <c r="BS853" s="35">
        <f t="shared" ca="1" si="266"/>
        <v>0</v>
      </c>
      <c r="BT853" s="35">
        <f t="shared" ca="1" si="266"/>
        <v>0</v>
      </c>
      <c r="BU853" s="35">
        <f t="shared" ca="1" si="266"/>
        <v>0</v>
      </c>
      <c r="BV853" s="35">
        <f t="shared" ca="1" si="266"/>
        <v>0</v>
      </c>
      <c r="BW853" s="35">
        <f t="shared" ca="1" si="266"/>
        <v>0</v>
      </c>
      <c r="BX853" s="35">
        <f t="shared" ca="1" si="266"/>
        <v>0</v>
      </c>
      <c r="BY853" s="35">
        <f t="shared" ca="1" si="266"/>
        <v>0</v>
      </c>
      <c r="BZ853" s="35">
        <f t="shared" ca="1" si="266"/>
        <v>0</v>
      </c>
      <c r="CA853" s="35">
        <f t="shared" ca="1" si="266"/>
        <v>0</v>
      </c>
      <c r="CB853" s="35">
        <f t="shared" ca="1" si="266"/>
        <v>0</v>
      </c>
      <c r="CC853" s="35">
        <f t="shared" ca="1" si="266"/>
        <v>0</v>
      </c>
      <c r="CD853" s="35">
        <f t="shared" ca="1" si="266"/>
        <v>0</v>
      </c>
      <c r="CE853" s="35">
        <f t="shared" ca="1" si="272"/>
        <v>0</v>
      </c>
      <c r="CF853" s="35">
        <f t="shared" ca="1" si="272"/>
        <v>0</v>
      </c>
      <c r="CG853" s="35">
        <f t="shared" ca="1" si="271"/>
        <v>0</v>
      </c>
      <c r="CH853" s="35">
        <f t="shared" ca="1" si="271"/>
        <v>0</v>
      </c>
      <c r="CI853" s="35">
        <f t="shared" ca="1" si="271"/>
        <v>0</v>
      </c>
      <c r="CJ853" s="35">
        <f t="shared" ca="1" si="271"/>
        <v>0</v>
      </c>
      <c r="CK853" s="35">
        <f t="shared" ca="1" si="271"/>
        <v>0</v>
      </c>
      <c r="CL853" s="35">
        <f t="shared" ca="1" si="263"/>
        <v>0</v>
      </c>
      <c r="CM853" s="35">
        <f t="shared" ca="1" si="263"/>
        <v>0</v>
      </c>
      <c r="CN853" s="35">
        <f t="shared" ca="1" si="263"/>
        <v>0</v>
      </c>
      <c r="CO853" s="35">
        <f t="shared" ca="1" si="263"/>
        <v>0</v>
      </c>
      <c r="CP853" s="35">
        <f t="shared" ca="1" si="263"/>
        <v>0</v>
      </c>
      <c r="CQ853" s="35">
        <f t="shared" ca="1" si="263"/>
        <v>0</v>
      </c>
      <c r="CR853" s="35">
        <f t="shared" ca="1" si="264"/>
        <v>0</v>
      </c>
      <c r="CS853" s="35">
        <f t="shared" ca="1" si="264"/>
        <v>0</v>
      </c>
      <c r="CT853" s="35">
        <f t="shared" ca="1" si="264"/>
        <v>0</v>
      </c>
      <c r="CU853" s="35">
        <f t="shared" ca="1" si="264"/>
        <v>0</v>
      </c>
      <c r="CV853" s="35">
        <f t="shared" ca="1" si="264"/>
        <v>0</v>
      </c>
      <c r="CW853" s="38">
        <f t="shared" ca="1" si="264"/>
        <v>0</v>
      </c>
      <c r="CX853" s="38">
        <f t="shared" ca="1" si="264"/>
        <v>0</v>
      </c>
      <c r="CY853" s="38">
        <f t="shared" ca="1" si="264"/>
        <v>0</v>
      </c>
      <c r="CZ853" s="39">
        <f t="shared" ca="1" si="264"/>
        <v>0</v>
      </c>
      <c r="DA853" s="35"/>
    </row>
    <row r="854" spans="4:105" x14ac:dyDescent="0.3">
      <c r="D854" s="19"/>
      <c r="E854" s="19"/>
      <c r="F854" s="21"/>
      <c r="G854" s="21"/>
      <c r="H854" s="21"/>
      <c r="I854" s="19"/>
      <c r="J854" s="19"/>
      <c r="K854" s="21"/>
      <c r="L854" s="21"/>
      <c r="M854" s="22"/>
      <c r="N854" s="22"/>
      <c r="O854" s="19"/>
      <c r="P854" s="21"/>
      <c r="Q854" s="62" t="str">
        <f>'Cutting Rules'!AD854</f>
        <v>0------------</v>
      </c>
      <c r="R854" s="23"/>
      <c r="S854" s="24"/>
      <c r="T854" s="78" t="s">
        <v>547</v>
      </c>
      <c r="U854" s="19"/>
      <c r="V854" s="25"/>
      <c r="W854" s="26"/>
      <c r="X854" s="27"/>
      <c r="Y854" s="47"/>
      <c r="Z854" s="121" t="str">
        <f>IFERROR(VLOOKUP(E854,[1]route!$E$3:$BL$10005,59,0),"")&amp;IFERROR(VLOOKUP(E854,[1]route!$E$3:$BL$10005,60,0),"")</f>
        <v/>
      </c>
      <c r="AA854" s="28">
        <f t="shared" si="268"/>
        <v>0</v>
      </c>
      <c r="AB854" s="77">
        <f t="shared" si="269"/>
        <v>0</v>
      </c>
      <c r="AC854" s="4">
        <f t="shared" si="267"/>
        <v>1</v>
      </c>
      <c r="AD854" s="29">
        <v>0</v>
      </c>
      <c r="AE854" s="30">
        <f ca="1">SUMIF([1]route!$E$3:$E$10005,E854,[1]!Table1[1])</f>
        <v>0</v>
      </c>
      <c r="AF854" s="30">
        <f ca="1">SUMIF([1]route!$E$3:$E$10005,E854,[1]!Table1[2])</f>
        <v>0</v>
      </c>
      <c r="AG854" s="30">
        <f ca="1">SUMIF([1]route!$E$3:$E$10005,E854,[1]!Table1[3])</f>
        <v>0</v>
      </c>
      <c r="AH854" s="30">
        <f ca="1">SUMIF([1]route!$E$3:$E$10005,E854,[1]!Table1[4])</f>
        <v>0</v>
      </c>
      <c r="AI854" s="30">
        <f ca="1">SUMIF([1]route!$E$3:$E$10005,E854,[1]!Table1[5])</f>
        <v>0</v>
      </c>
      <c r="AJ854" s="30">
        <f ca="1">SUMIF([1]route!$E$3:$E$10005,E854,[1]!Table1[6])</f>
        <v>0</v>
      </c>
      <c r="AK854" s="30">
        <f ca="1">SUMIF([1]route!$E$3:$E$10005,E854,[1]!Table1[7])</f>
        <v>0</v>
      </c>
      <c r="AL854" s="30">
        <f ca="1">SUMIF([1]route!$E$3:$E$10005,E854,[1]!Table1[8])</f>
        <v>0</v>
      </c>
      <c r="AM854" s="30">
        <f ca="1">SUMIF([1]route!$E$3:$E$10005,E854,[1]!Table1[9])</f>
        <v>0</v>
      </c>
      <c r="AN854" s="30">
        <f ca="1">SUMIF([1]route!$E$3:$E$10005,E854,[1]!Table1[10])</f>
        <v>0</v>
      </c>
      <c r="AO854" s="30">
        <f ca="1">SUMIF([1]route!$E$3:$E$10005,E854,[1]!Table1[11])</f>
        <v>0</v>
      </c>
      <c r="AP854" s="30">
        <f ca="1">SUMIF([1]route!$E$3:$E$10005,E854,[1]!Table1[12])</f>
        <v>0</v>
      </c>
      <c r="AQ854" s="30">
        <f ca="1">SUMIF([1]route!$E$3:$E$10005,E854,[1]!Table1[13])</f>
        <v>0</v>
      </c>
      <c r="AR854" s="30">
        <f ca="1">SUMIF([1]route!$E$3:$E$10005,E854,[1]!Table1[14])</f>
        <v>0</v>
      </c>
      <c r="AS854" s="30">
        <f ca="1">SUMIF([1]route!$E$3:$E$10005,E854,[1]!Table1[15])</f>
        <v>0</v>
      </c>
      <c r="AT854" s="30">
        <f ca="1">SUMIF([1]route!$E$3:$E$10005,E854,[1]!Table1[16])</f>
        <v>0</v>
      </c>
      <c r="AU854" s="30">
        <f ca="1">SUMIF([1]route!$E$3:$E$10005,E854,[1]!Table1[17])</f>
        <v>0</v>
      </c>
      <c r="AV854" s="30">
        <f ca="1">SUMIF([1]route!$E$3:$E$10005,E854,[1]!Table1[18])</f>
        <v>0</v>
      </c>
      <c r="AW854" s="30">
        <f ca="1">SUMIF([1]route!$E$3:$E$10005,E854,[1]!Table1[19])</f>
        <v>0</v>
      </c>
      <c r="AX854" s="30">
        <f ca="1">SUMIF([1]route!$E$3:$E$10005,E854,[1]!Table1[20])</f>
        <v>0</v>
      </c>
      <c r="AY854" s="30">
        <f ca="1">SUMIF([1]route!$E$3:$E$10005,E854,[1]!Table1[21])</f>
        <v>0</v>
      </c>
      <c r="AZ854" s="30">
        <f ca="1">SUMIF([1]route!$E$3:$E$10005,E854,[1]!Table1[22])</f>
        <v>0</v>
      </c>
      <c r="BA854" s="30">
        <f ca="1">SUMIF([1]route!$E$3:$E$10005,E854,[1]!Table1[23])</f>
        <v>0</v>
      </c>
      <c r="BB854" s="30">
        <f ca="1">SUMIF([1]route!$E$3:$E$10005,E854,[1]!Table1[24])</f>
        <v>0</v>
      </c>
      <c r="BC854" s="30">
        <f ca="1">SUMIF([1]route!$E$3:$E$10005,E854,[1]!Table1[25])</f>
        <v>0</v>
      </c>
      <c r="BD854" s="30">
        <f ca="1">SUMIF([1]route!$E$3:$E$10005,E854,[1]!Table1[26])</f>
        <v>0</v>
      </c>
      <c r="BE854" s="30">
        <f ca="1">SUMIF([1]route!$E$3:$E$10005,E854,[1]!Table1[27])</f>
        <v>0</v>
      </c>
      <c r="BF854" s="30">
        <f ca="1">SUMIF([1]route!$E$3:$E$10005,E854,[1]!Table1[28])</f>
        <v>0</v>
      </c>
      <c r="BG854" s="30">
        <f ca="1">SUMIF([1]route!$E$3:$E$10005,E854,[1]!Table1[29])</f>
        <v>0</v>
      </c>
      <c r="BH854" s="30">
        <f ca="1">SUMIF([1]route!$E$3:$E$10005,E854,[1]!Table1[30])</f>
        <v>0</v>
      </c>
      <c r="BI854" s="30">
        <f ca="1">SUMIF([1]route!$E$3:$E$10005,E854,[1]!Table1[31])</f>
        <v>0</v>
      </c>
      <c r="BJ854" s="30">
        <f ca="1">SUMIF([1]route!$E$3:$E$10005,E854,[1]!Table1[Remain PO])</f>
        <v>0</v>
      </c>
      <c r="BK854" s="31">
        <f ca="1">SUMIF([1]route!$E$3:$E$10005,E854,[1]!Table1[N+1])</f>
        <v>0</v>
      </c>
      <c r="BL854" s="31">
        <f ca="1">SUMIF([1]route!$E$3:$E$10005,E854,[1]!Table1[N+2])</f>
        <v>0</v>
      </c>
      <c r="BM854" s="31">
        <f ca="1">SUMIF([1]route!$E$3:$E$10005,E854,[1]!Table1[N+3])</f>
        <v>0</v>
      </c>
      <c r="BN854" s="32">
        <f ca="1">SUMIF([1]route!$E$3:$E$10005,E854,[1]!Table1[N+4])</f>
        <v>0</v>
      </c>
      <c r="BP854" s="37">
        <f t="shared" si="270"/>
        <v>0</v>
      </c>
      <c r="BQ854" s="35">
        <f t="shared" ca="1" si="266"/>
        <v>0</v>
      </c>
      <c r="BR854" s="35">
        <f t="shared" ca="1" si="266"/>
        <v>0</v>
      </c>
      <c r="BS854" s="35">
        <f t="shared" ca="1" si="266"/>
        <v>0</v>
      </c>
      <c r="BT854" s="35">
        <f t="shared" ca="1" si="266"/>
        <v>0</v>
      </c>
      <c r="BU854" s="35">
        <f t="shared" ca="1" si="266"/>
        <v>0</v>
      </c>
      <c r="BV854" s="35">
        <f t="shared" ca="1" si="266"/>
        <v>0</v>
      </c>
      <c r="BW854" s="35">
        <f t="shared" ca="1" si="266"/>
        <v>0</v>
      </c>
      <c r="BX854" s="35">
        <f t="shared" ca="1" si="266"/>
        <v>0</v>
      </c>
      <c r="BY854" s="35">
        <f t="shared" ca="1" si="266"/>
        <v>0</v>
      </c>
      <c r="BZ854" s="35">
        <f t="shared" ca="1" si="266"/>
        <v>0</v>
      </c>
      <c r="CA854" s="35">
        <f t="shared" ca="1" si="266"/>
        <v>0</v>
      </c>
      <c r="CB854" s="35">
        <f t="shared" ca="1" si="266"/>
        <v>0</v>
      </c>
      <c r="CC854" s="35">
        <f t="shared" ca="1" si="266"/>
        <v>0</v>
      </c>
      <c r="CD854" s="35">
        <f t="shared" ca="1" si="266"/>
        <v>0</v>
      </c>
      <c r="CE854" s="35">
        <f t="shared" ca="1" si="272"/>
        <v>0</v>
      </c>
      <c r="CF854" s="35">
        <f t="shared" ca="1" si="272"/>
        <v>0</v>
      </c>
      <c r="CG854" s="35">
        <f t="shared" ca="1" si="271"/>
        <v>0</v>
      </c>
      <c r="CH854" s="35">
        <f t="shared" ca="1" si="271"/>
        <v>0</v>
      </c>
      <c r="CI854" s="35">
        <f t="shared" ca="1" si="271"/>
        <v>0</v>
      </c>
      <c r="CJ854" s="35">
        <f t="shared" ca="1" si="271"/>
        <v>0</v>
      </c>
      <c r="CK854" s="35">
        <f t="shared" ca="1" si="271"/>
        <v>0</v>
      </c>
      <c r="CL854" s="35">
        <f t="shared" ca="1" si="263"/>
        <v>0</v>
      </c>
      <c r="CM854" s="35">
        <f t="shared" ca="1" si="263"/>
        <v>0</v>
      </c>
      <c r="CN854" s="35">
        <f t="shared" ca="1" si="263"/>
        <v>0</v>
      </c>
      <c r="CO854" s="35">
        <f t="shared" ca="1" si="263"/>
        <v>0</v>
      </c>
      <c r="CP854" s="35">
        <f t="shared" ca="1" si="263"/>
        <v>0</v>
      </c>
      <c r="CQ854" s="35">
        <f t="shared" ca="1" si="263"/>
        <v>0</v>
      </c>
      <c r="CR854" s="35">
        <f t="shared" ca="1" si="264"/>
        <v>0</v>
      </c>
      <c r="CS854" s="35">
        <f t="shared" ca="1" si="264"/>
        <v>0</v>
      </c>
      <c r="CT854" s="35">
        <f t="shared" ca="1" si="264"/>
        <v>0</v>
      </c>
      <c r="CU854" s="35">
        <f t="shared" ca="1" si="264"/>
        <v>0</v>
      </c>
      <c r="CV854" s="35">
        <f t="shared" ca="1" si="264"/>
        <v>0</v>
      </c>
      <c r="CW854" s="38">
        <f t="shared" ca="1" si="264"/>
        <v>0</v>
      </c>
      <c r="CX854" s="38">
        <f t="shared" ca="1" si="264"/>
        <v>0</v>
      </c>
      <c r="CY854" s="38">
        <f t="shared" ca="1" si="264"/>
        <v>0</v>
      </c>
      <c r="CZ854" s="39">
        <f t="shared" ca="1" si="264"/>
        <v>0</v>
      </c>
      <c r="DA854" s="35"/>
    </row>
    <row r="855" spans="4:105" x14ac:dyDescent="0.3">
      <c r="D855" s="19"/>
      <c r="E855" s="19"/>
      <c r="F855" s="21"/>
      <c r="G855" s="21"/>
      <c r="H855" s="21"/>
      <c r="I855" s="19"/>
      <c r="J855" s="19"/>
      <c r="K855" s="21"/>
      <c r="L855" s="21"/>
      <c r="M855" s="22"/>
      <c r="N855" s="22"/>
      <c r="O855" s="19"/>
      <c r="P855" s="21"/>
      <c r="Q855" s="62" t="str">
        <f>'Cutting Rules'!AD855</f>
        <v>0------------</v>
      </c>
      <c r="R855" s="23"/>
      <c r="S855" s="24"/>
      <c r="T855" s="78" t="s">
        <v>547</v>
      </c>
      <c r="U855" s="19"/>
      <c r="V855" s="25"/>
      <c r="W855" s="26"/>
      <c r="X855" s="27"/>
      <c r="Y855" s="47"/>
      <c r="Z855" s="121" t="str">
        <f>IFERROR(VLOOKUP(E855,[1]route!$E$3:$BL$10005,59,0),"")&amp;IFERROR(VLOOKUP(E855,[1]route!$E$3:$BL$10005,60,0),"")</f>
        <v/>
      </c>
      <c r="AA855" s="28">
        <f t="shared" si="268"/>
        <v>0</v>
      </c>
      <c r="AB855" s="77">
        <f t="shared" si="269"/>
        <v>0</v>
      </c>
      <c r="AC855" s="4">
        <f t="shared" si="267"/>
        <v>1</v>
      </c>
      <c r="AD855" s="29">
        <v>0</v>
      </c>
      <c r="AE855" s="30">
        <f ca="1">SUMIF([1]route!$E$3:$E$10005,E855,[1]!Table1[1])</f>
        <v>0</v>
      </c>
      <c r="AF855" s="30">
        <f ca="1">SUMIF([1]route!$E$3:$E$10005,E855,[1]!Table1[2])</f>
        <v>0</v>
      </c>
      <c r="AG855" s="30">
        <f ca="1">SUMIF([1]route!$E$3:$E$10005,E855,[1]!Table1[3])</f>
        <v>0</v>
      </c>
      <c r="AH855" s="30">
        <f ca="1">SUMIF([1]route!$E$3:$E$10005,E855,[1]!Table1[4])</f>
        <v>0</v>
      </c>
      <c r="AI855" s="30">
        <f ca="1">SUMIF([1]route!$E$3:$E$10005,E855,[1]!Table1[5])</f>
        <v>0</v>
      </c>
      <c r="AJ855" s="30">
        <f ca="1">SUMIF([1]route!$E$3:$E$10005,E855,[1]!Table1[6])</f>
        <v>0</v>
      </c>
      <c r="AK855" s="30">
        <f ca="1">SUMIF([1]route!$E$3:$E$10005,E855,[1]!Table1[7])</f>
        <v>0</v>
      </c>
      <c r="AL855" s="30">
        <f ca="1">SUMIF([1]route!$E$3:$E$10005,E855,[1]!Table1[8])</f>
        <v>0</v>
      </c>
      <c r="AM855" s="30">
        <f ca="1">SUMIF([1]route!$E$3:$E$10005,E855,[1]!Table1[9])</f>
        <v>0</v>
      </c>
      <c r="AN855" s="30">
        <f ca="1">SUMIF([1]route!$E$3:$E$10005,E855,[1]!Table1[10])</f>
        <v>0</v>
      </c>
      <c r="AO855" s="30">
        <f ca="1">SUMIF([1]route!$E$3:$E$10005,E855,[1]!Table1[11])</f>
        <v>0</v>
      </c>
      <c r="AP855" s="30">
        <f ca="1">SUMIF([1]route!$E$3:$E$10005,E855,[1]!Table1[12])</f>
        <v>0</v>
      </c>
      <c r="AQ855" s="30">
        <f ca="1">SUMIF([1]route!$E$3:$E$10005,E855,[1]!Table1[13])</f>
        <v>0</v>
      </c>
      <c r="AR855" s="30">
        <f ca="1">SUMIF([1]route!$E$3:$E$10005,E855,[1]!Table1[14])</f>
        <v>0</v>
      </c>
      <c r="AS855" s="30">
        <f ca="1">SUMIF([1]route!$E$3:$E$10005,E855,[1]!Table1[15])</f>
        <v>0</v>
      </c>
      <c r="AT855" s="30">
        <f ca="1">SUMIF([1]route!$E$3:$E$10005,E855,[1]!Table1[16])</f>
        <v>0</v>
      </c>
      <c r="AU855" s="30">
        <f ca="1">SUMIF([1]route!$E$3:$E$10005,E855,[1]!Table1[17])</f>
        <v>0</v>
      </c>
      <c r="AV855" s="30">
        <f ca="1">SUMIF([1]route!$E$3:$E$10005,E855,[1]!Table1[18])</f>
        <v>0</v>
      </c>
      <c r="AW855" s="30">
        <f ca="1">SUMIF([1]route!$E$3:$E$10005,E855,[1]!Table1[19])</f>
        <v>0</v>
      </c>
      <c r="AX855" s="30">
        <f ca="1">SUMIF([1]route!$E$3:$E$10005,E855,[1]!Table1[20])</f>
        <v>0</v>
      </c>
      <c r="AY855" s="30">
        <f ca="1">SUMIF([1]route!$E$3:$E$10005,E855,[1]!Table1[21])</f>
        <v>0</v>
      </c>
      <c r="AZ855" s="30">
        <f ca="1">SUMIF([1]route!$E$3:$E$10005,E855,[1]!Table1[22])</f>
        <v>0</v>
      </c>
      <c r="BA855" s="30">
        <f ca="1">SUMIF([1]route!$E$3:$E$10005,E855,[1]!Table1[23])</f>
        <v>0</v>
      </c>
      <c r="BB855" s="30">
        <f ca="1">SUMIF([1]route!$E$3:$E$10005,E855,[1]!Table1[24])</f>
        <v>0</v>
      </c>
      <c r="BC855" s="30">
        <f ca="1">SUMIF([1]route!$E$3:$E$10005,E855,[1]!Table1[25])</f>
        <v>0</v>
      </c>
      <c r="BD855" s="30">
        <f ca="1">SUMIF([1]route!$E$3:$E$10005,E855,[1]!Table1[26])</f>
        <v>0</v>
      </c>
      <c r="BE855" s="30">
        <f ca="1">SUMIF([1]route!$E$3:$E$10005,E855,[1]!Table1[27])</f>
        <v>0</v>
      </c>
      <c r="BF855" s="30">
        <f ca="1">SUMIF([1]route!$E$3:$E$10005,E855,[1]!Table1[28])</f>
        <v>0</v>
      </c>
      <c r="BG855" s="30">
        <f ca="1">SUMIF([1]route!$E$3:$E$10005,E855,[1]!Table1[29])</f>
        <v>0</v>
      </c>
      <c r="BH855" s="30">
        <f ca="1">SUMIF([1]route!$E$3:$E$10005,E855,[1]!Table1[30])</f>
        <v>0</v>
      </c>
      <c r="BI855" s="30">
        <f ca="1">SUMIF([1]route!$E$3:$E$10005,E855,[1]!Table1[31])</f>
        <v>0</v>
      </c>
      <c r="BJ855" s="30">
        <f ca="1">SUMIF([1]route!$E$3:$E$10005,E855,[1]!Table1[Remain PO])</f>
        <v>0</v>
      </c>
      <c r="BK855" s="31">
        <f ca="1">SUMIF([1]route!$E$3:$E$10005,E855,[1]!Table1[N+1])</f>
        <v>0</v>
      </c>
      <c r="BL855" s="31">
        <f ca="1">SUMIF([1]route!$E$3:$E$10005,E855,[1]!Table1[N+2])</f>
        <v>0</v>
      </c>
      <c r="BM855" s="31">
        <f ca="1">SUMIF([1]route!$E$3:$E$10005,E855,[1]!Table1[N+3])</f>
        <v>0</v>
      </c>
      <c r="BN855" s="32">
        <f ca="1">SUMIF([1]route!$E$3:$E$10005,E855,[1]!Table1[N+4])</f>
        <v>0</v>
      </c>
      <c r="BP855" s="37">
        <f t="shared" si="270"/>
        <v>0</v>
      </c>
      <c r="BQ855" s="35">
        <f t="shared" ca="1" si="266"/>
        <v>0</v>
      </c>
      <c r="BR855" s="35">
        <f t="shared" ca="1" si="266"/>
        <v>0</v>
      </c>
      <c r="BS855" s="35">
        <f t="shared" ca="1" si="266"/>
        <v>0</v>
      </c>
      <c r="BT855" s="35">
        <f t="shared" ca="1" si="266"/>
        <v>0</v>
      </c>
      <c r="BU855" s="35">
        <f t="shared" ca="1" si="266"/>
        <v>0</v>
      </c>
      <c r="BV855" s="35">
        <f t="shared" ca="1" si="266"/>
        <v>0</v>
      </c>
      <c r="BW855" s="35">
        <f t="shared" ca="1" si="266"/>
        <v>0</v>
      </c>
      <c r="BX855" s="35">
        <f t="shared" ca="1" si="266"/>
        <v>0</v>
      </c>
      <c r="BY855" s="35">
        <f t="shared" ca="1" si="266"/>
        <v>0</v>
      </c>
      <c r="BZ855" s="35">
        <f t="shared" ca="1" si="266"/>
        <v>0</v>
      </c>
      <c r="CA855" s="35">
        <f t="shared" ca="1" si="266"/>
        <v>0</v>
      </c>
      <c r="CB855" s="35">
        <f t="shared" ca="1" si="266"/>
        <v>0</v>
      </c>
      <c r="CC855" s="35">
        <f t="shared" ca="1" si="266"/>
        <v>0</v>
      </c>
      <c r="CD855" s="35">
        <f t="shared" ca="1" si="266"/>
        <v>0</v>
      </c>
      <c r="CE855" s="35">
        <f t="shared" ca="1" si="272"/>
        <v>0</v>
      </c>
      <c r="CF855" s="35">
        <f t="shared" ca="1" si="272"/>
        <v>0</v>
      </c>
      <c r="CG855" s="35">
        <f t="shared" ca="1" si="271"/>
        <v>0</v>
      </c>
      <c r="CH855" s="35">
        <f t="shared" ca="1" si="271"/>
        <v>0</v>
      </c>
      <c r="CI855" s="35">
        <f t="shared" ca="1" si="271"/>
        <v>0</v>
      </c>
      <c r="CJ855" s="35">
        <f t="shared" ca="1" si="271"/>
        <v>0</v>
      </c>
      <c r="CK855" s="35">
        <f t="shared" ca="1" si="271"/>
        <v>0</v>
      </c>
      <c r="CL855" s="35">
        <f t="shared" ca="1" si="263"/>
        <v>0</v>
      </c>
      <c r="CM855" s="35">
        <f t="shared" ca="1" si="263"/>
        <v>0</v>
      </c>
      <c r="CN855" s="35">
        <f t="shared" ca="1" si="263"/>
        <v>0</v>
      </c>
      <c r="CO855" s="35">
        <f t="shared" ca="1" si="263"/>
        <v>0</v>
      </c>
      <c r="CP855" s="35">
        <f t="shared" ca="1" si="263"/>
        <v>0</v>
      </c>
      <c r="CQ855" s="35">
        <f t="shared" ca="1" si="263"/>
        <v>0</v>
      </c>
      <c r="CR855" s="35">
        <f t="shared" ca="1" si="264"/>
        <v>0</v>
      </c>
      <c r="CS855" s="35">
        <f t="shared" ca="1" si="264"/>
        <v>0</v>
      </c>
      <c r="CT855" s="35">
        <f t="shared" ca="1" si="264"/>
        <v>0</v>
      </c>
      <c r="CU855" s="35">
        <f t="shared" ref="CU855:CZ897" ca="1" si="273">CT855-BI855</f>
        <v>0</v>
      </c>
      <c r="CV855" s="35">
        <f t="shared" ca="1" si="273"/>
        <v>0</v>
      </c>
      <c r="CW855" s="38">
        <f t="shared" ca="1" si="273"/>
        <v>0</v>
      </c>
      <c r="CX855" s="38">
        <f t="shared" ca="1" si="273"/>
        <v>0</v>
      </c>
      <c r="CY855" s="38">
        <f t="shared" ca="1" si="273"/>
        <v>0</v>
      </c>
      <c r="CZ855" s="39">
        <f t="shared" ca="1" si="273"/>
        <v>0</v>
      </c>
      <c r="DA855" s="35"/>
    </row>
    <row r="856" spans="4:105" x14ac:dyDescent="0.3">
      <c r="D856" s="19"/>
      <c r="E856" s="19"/>
      <c r="F856" s="21"/>
      <c r="G856" s="21"/>
      <c r="H856" s="21"/>
      <c r="I856" s="19"/>
      <c r="J856" s="19"/>
      <c r="K856" s="21"/>
      <c r="L856" s="21"/>
      <c r="M856" s="22"/>
      <c r="N856" s="22"/>
      <c r="O856" s="19"/>
      <c r="P856" s="21"/>
      <c r="Q856" s="62" t="str">
        <f>'Cutting Rules'!AD856</f>
        <v>0------------</v>
      </c>
      <c r="R856" s="23"/>
      <c r="S856" s="24"/>
      <c r="T856" s="78" t="s">
        <v>547</v>
      </c>
      <c r="U856" s="19"/>
      <c r="V856" s="25"/>
      <c r="W856" s="26"/>
      <c r="X856" s="27"/>
      <c r="Y856" s="47"/>
      <c r="Z856" s="121" t="str">
        <f>IFERROR(VLOOKUP(E856,[1]route!$E$3:$BL$10005,59,0),"")&amp;IFERROR(VLOOKUP(E856,[1]route!$E$3:$BL$10005,60,0),"")</f>
        <v/>
      </c>
      <c r="AA856" s="28">
        <f t="shared" si="268"/>
        <v>0</v>
      </c>
      <c r="AB856" s="77">
        <f t="shared" si="269"/>
        <v>0</v>
      </c>
      <c r="AC856" s="4">
        <f t="shared" si="267"/>
        <v>1</v>
      </c>
      <c r="AD856" s="29">
        <v>0</v>
      </c>
      <c r="AE856" s="30">
        <f ca="1">SUMIF([1]route!$E$3:$E$10005,E856,[1]!Table1[1])</f>
        <v>0</v>
      </c>
      <c r="AF856" s="30">
        <f ca="1">SUMIF([1]route!$E$3:$E$10005,E856,[1]!Table1[2])</f>
        <v>0</v>
      </c>
      <c r="AG856" s="30">
        <f ca="1">SUMIF([1]route!$E$3:$E$10005,E856,[1]!Table1[3])</f>
        <v>0</v>
      </c>
      <c r="AH856" s="30">
        <f ca="1">SUMIF([1]route!$E$3:$E$10005,E856,[1]!Table1[4])</f>
        <v>0</v>
      </c>
      <c r="AI856" s="30">
        <f ca="1">SUMIF([1]route!$E$3:$E$10005,E856,[1]!Table1[5])</f>
        <v>0</v>
      </c>
      <c r="AJ856" s="30">
        <f ca="1">SUMIF([1]route!$E$3:$E$10005,E856,[1]!Table1[6])</f>
        <v>0</v>
      </c>
      <c r="AK856" s="30">
        <f ca="1">SUMIF([1]route!$E$3:$E$10005,E856,[1]!Table1[7])</f>
        <v>0</v>
      </c>
      <c r="AL856" s="30">
        <f ca="1">SUMIF([1]route!$E$3:$E$10005,E856,[1]!Table1[8])</f>
        <v>0</v>
      </c>
      <c r="AM856" s="30">
        <f ca="1">SUMIF([1]route!$E$3:$E$10005,E856,[1]!Table1[9])</f>
        <v>0</v>
      </c>
      <c r="AN856" s="30">
        <f ca="1">SUMIF([1]route!$E$3:$E$10005,E856,[1]!Table1[10])</f>
        <v>0</v>
      </c>
      <c r="AO856" s="30">
        <f ca="1">SUMIF([1]route!$E$3:$E$10005,E856,[1]!Table1[11])</f>
        <v>0</v>
      </c>
      <c r="AP856" s="30">
        <f ca="1">SUMIF([1]route!$E$3:$E$10005,E856,[1]!Table1[12])</f>
        <v>0</v>
      </c>
      <c r="AQ856" s="30">
        <f ca="1">SUMIF([1]route!$E$3:$E$10005,E856,[1]!Table1[13])</f>
        <v>0</v>
      </c>
      <c r="AR856" s="30">
        <f ca="1">SUMIF([1]route!$E$3:$E$10005,E856,[1]!Table1[14])</f>
        <v>0</v>
      </c>
      <c r="AS856" s="30">
        <f ca="1">SUMIF([1]route!$E$3:$E$10005,E856,[1]!Table1[15])</f>
        <v>0</v>
      </c>
      <c r="AT856" s="30">
        <f ca="1">SUMIF([1]route!$E$3:$E$10005,E856,[1]!Table1[16])</f>
        <v>0</v>
      </c>
      <c r="AU856" s="30">
        <f ca="1">SUMIF([1]route!$E$3:$E$10005,E856,[1]!Table1[17])</f>
        <v>0</v>
      </c>
      <c r="AV856" s="30">
        <f ca="1">SUMIF([1]route!$E$3:$E$10005,E856,[1]!Table1[18])</f>
        <v>0</v>
      </c>
      <c r="AW856" s="30">
        <f ca="1">SUMIF([1]route!$E$3:$E$10005,E856,[1]!Table1[19])</f>
        <v>0</v>
      </c>
      <c r="AX856" s="30">
        <f ca="1">SUMIF([1]route!$E$3:$E$10005,E856,[1]!Table1[20])</f>
        <v>0</v>
      </c>
      <c r="AY856" s="30">
        <f ca="1">SUMIF([1]route!$E$3:$E$10005,E856,[1]!Table1[21])</f>
        <v>0</v>
      </c>
      <c r="AZ856" s="30">
        <f ca="1">SUMIF([1]route!$E$3:$E$10005,E856,[1]!Table1[22])</f>
        <v>0</v>
      </c>
      <c r="BA856" s="30">
        <f ca="1">SUMIF([1]route!$E$3:$E$10005,E856,[1]!Table1[23])</f>
        <v>0</v>
      </c>
      <c r="BB856" s="30">
        <f ca="1">SUMIF([1]route!$E$3:$E$10005,E856,[1]!Table1[24])</f>
        <v>0</v>
      </c>
      <c r="BC856" s="30">
        <f ca="1">SUMIF([1]route!$E$3:$E$10005,E856,[1]!Table1[25])</f>
        <v>0</v>
      </c>
      <c r="BD856" s="30">
        <f ca="1">SUMIF([1]route!$E$3:$E$10005,E856,[1]!Table1[26])</f>
        <v>0</v>
      </c>
      <c r="BE856" s="30">
        <f ca="1">SUMIF([1]route!$E$3:$E$10005,E856,[1]!Table1[27])</f>
        <v>0</v>
      </c>
      <c r="BF856" s="30">
        <f ca="1">SUMIF([1]route!$E$3:$E$10005,E856,[1]!Table1[28])</f>
        <v>0</v>
      </c>
      <c r="BG856" s="30">
        <f ca="1">SUMIF([1]route!$E$3:$E$10005,E856,[1]!Table1[29])</f>
        <v>0</v>
      </c>
      <c r="BH856" s="30">
        <f ca="1">SUMIF([1]route!$E$3:$E$10005,E856,[1]!Table1[30])</f>
        <v>0</v>
      </c>
      <c r="BI856" s="30">
        <f ca="1">SUMIF([1]route!$E$3:$E$10005,E856,[1]!Table1[31])</f>
        <v>0</v>
      </c>
      <c r="BJ856" s="30">
        <f ca="1">SUMIF([1]route!$E$3:$E$10005,E856,[1]!Table1[Remain PO])</f>
        <v>0</v>
      </c>
      <c r="BK856" s="31">
        <f ca="1">SUMIF([1]route!$E$3:$E$10005,E856,[1]!Table1[N+1])</f>
        <v>0</v>
      </c>
      <c r="BL856" s="31">
        <f ca="1">SUMIF([1]route!$E$3:$E$10005,E856,[1]!Table1[N+2])</f>
        <v>0</v>
      </c>
      <c r="BM856" s="31">
        <f ca="1">SUMIF([1]route!$E$3:$E$10005,E856,[1]!Table1[N+3])</f>
        <v>0</v>
      </c>
      <c r="BN856" s="32">
        <f ca="1">SUMIF([1]route!$E$3:$E$10005,E856,[1]!Table1[N+4])</f>
        <v>0</v>
      </c>
      <c r="BP856" s="37">
        <f t="shared" si="270"/>
        <v>0</v>
      </c>
      <c r="BQ856" s="35">
        <f t="shared" ca="1" si="266"/>
        <v>0</v>
      </c>
      <c r="BR856" s="35">
        <f t="shared" ca="1" si="266"/>
        <v>0</v>
      </c>
      <c r="BS856" s="35">
        <f t="shared" ca="1" si="266"/>
        <v>0</v>
      </c>
      <c r="BT856" s="35">
        <f t="shared" ca="1" si="266"/>
        <v>0</v>
      </c>
      <c r="BU856" s="35">
        <f t="shared" ca="1" si="266"/>
        <v>0</v>
      </c>
      <c r="BV856" s="35">
        <f t="shared" ca="1" si="266"/>
        <v>0</v>
      </c>
      <c r="BW856" s="35">
        <f t="shared" ca="1" si="266"/>
        <v>0</v>
      </c>
      <c r="BX856" s="35">
        <f t="shared" ca="1" si="266"/>
        <v>0</v>
      </c>
      <c r="BY856" s="35">
        <f t="shared" ca="1" si="266"/>
        <v>0</v>
      </c>
      <c r="BZ856" s="35">
        <f t="shared" ca="1" si="266"/>
        <v>0</v>
      </c>
      <c r="CA856" s="35">
        <f t="shared" ca="1" si="266"/>
        <v>0</v>
      </c>
      <c r="CB856" s="35">
        <f t="shared" ca="1" si="266"/>
        <v>0</v>
      </c>
      <c r="CC856" s="35">
        <f t="shared" ca="1" si="266"/>
        <v>0</v>
      </c>
      <c r="CD856" s="35">
        <f t="shared" ca="1" si="266"/>
        <v>0</v>
      </c>
      <c r="CE856" s="35">
        <f t="shared" ca="1" si="272"/>
        <v>0</v>
      </c>
      <c r="CF856" s="35">
        <f t="shared" ca="1" si="272"/>
        <v>0</v>
      </c>
      <c r="CG856" s="35">
        <f t="shared" ca="1" si="271"/>
        <v>0</v>
      </c>
      <c r="CH856" s="35">
        <f t="shared" ca="1" si="271"/>
        <v>0</v>
      </c>
      <c r="CI856" s="35">
        <f t="shared" ca="1" si="271"/>
        <v>0</v>
      </c>
      <c r="CJ856" s="35">
        <f t="shared" ca="1" si="271"/>
        <v>0</v>
      </c>
      <c r="CK856" s="35">
        <f t="shared" ca="1" si="271"/>
        <v>0</v>
      </c>
      <c r="CL856" s="35">
        <f t="shared" ca="1" si="263"/>
        <v>0</v>
      </c>
      <c r="CM856" s="35">
        <f t="shared" ca="1" si="263"/>
        <v>0</v>
      </c>
      <c r="CN856" s="35">
        <f t="shared" ca="1" si="263"/>
        <v>0</v>
      </c>
      <c r="CO856" s="35">
        <f t="shared" ca="1" si="263"/>
        <v>0</v>
      </c>
      <c r="CP856" s="35">
        <f t="shared" ca="1" si="263"/>
        <v>0</v>
      </c>
      <c r="CQ856" s="35">
        <f t="shared" ca="1" si="263"/>
        <v>0</v>
      </c>
      <c r="CR856" s="35">
        <f t="shared" ca="1" si="263"/>
        <v>0</v>
      </c>
      <c r="CS856" s="35">
        <f t="shared" ca="1" si="263"/>
        <v>0</v>
      </c>
      <c r="CT856" s="35">
        <f t="shared" ca="1" si="263"/>
        <v>0</v>
      </c>
      <c r="CU856" s="35">
        <f t="shared" ca="1" si="273"/>
        <v>0</v>
      </c>
      <c r="CV856" s="35">
        <f t="shared" ca="1" si="273"/>
        <v>0</v>
      </c>
      <c r="CW856" s="38">
        <f t="shared" ca="1" si="273"/>
        <v>0</v>
      </c>
      <c r="CX856" s="38">
        <f t="shared" ca="1" si="273"/>
        <v>0</v>
      </c>
      <c r="CY856" s="38">
        <f t="shared" ca="1" si="273"/>
        <v>0</v>
      </c>
      <c r="CZ856" s="39">
        <f t="shared" ca="1" si="273"/>
        <v>0</v>
      </c>
      <c r="DA856" s="35"/>
    </row>
    <row r="857" spans="4:105" x14ac:dyDescent="0.3">
      <c r="D857" s="19"/>
      <c r="E857" s="19"/>
      <c r="F857" s="21"/>
      <c r="G857" s="21"/>
      <c r="H857" s="21"/>
      <c r="I857" s="19"/>
      <c r="J857" s="19"/>
      <c r="K857" s="21"/>
      <c r="L857" s="21"/>
      <c r="M857" s="22"/>
      <c r="N857" s="22"/>
      <c r="O857" s="19"/>
      <c r="P857" s="21"/>
      <c r="Q857" s="62" t="str">
        <f>'Cutting Rules'!AD857</f>
        <v>0------------</v>
      </c>
      <c r="R857" s="23"/>
      <c r="S857" s="24"/>
      <c r="T857" s="78" t="s">
        <v>547</v>
      </c>
      <c r="U857" s="19"/>
      <c r="V857" s="25"/>
      <c r="W857" s="26"/>
      <c r="X857" s="27"/>
      <c r="Y857" s="47"/>
      <c r="Z857" s="121" t="str">
        <f>IFERROR(VLOOKUP(E857,[1]route!$E$3:$BL$10005,59,0),"")&amp;IFERROR(VLOOKUP(E857,[1]route!$E$3:$BL$10005,60,0),"")</f>
        <v/>
      </c>
      <c r="AA857" s="28">
        <f t="shared" si="268"/>
        <v>0</v>
      </c>
      <c r="AB857" s="77">
        <f t="shared" si="269"/>
        <v>0</v>
      </c>
      <c r="AC857" s="4">
        <f t="shared" si="267"/>
        <v>1</v>
      </c>
      <c r="AD857" s="29">
        <v>0</v>
      </c>
      <c r="AE857" s="30">
        <f ca="1">SUMIF([1]route!$E$3:$E$10005,E857,[1]!Table1[1])</f>
        <v>0</v>
      </c>
      <c r="AF857" s="30">
        <f ca="1">SUMIF([1]route!$E$3:$E$10005,E857,[1]!Table1[2])</f>
        <v>0</v>
      </c>
      <c r="AG857" s="30">
        <f ca="1">SUMIF([1]route!$E$3:$E$10005,E857,[1]!Table1[3])</f>
        <v>0</v>
      </c>
      <c r="AH857" s="30">
        <f ca="1">SUMIF([1]route!$E$3:$E$10005,E857,[1]!Table1[4])</f>
        <v>0</v>
      </c>
      <c r="AI857" s="30">
        <f ca="1">SUMIF([1]route!$E$3:$E$10005,E857,[1]!Table1[5])</f>
        <v>0</v>
      </c>
      <c r="AJ857" s="30">
        <f ca="1">SUMIF([1]route!$E$3:$E$10005,E857,[1]!Table1[6])</f>
        <v>0</v>
      </c>
      <c r="AK857" s="30">
        <f ca="1">SUMIF([1]route!$E$3:$E$10005,E857,[1]!Table1[7])</f>
        <v>0</v>
      </c>
      <c r="AL857" s="30">
        <f ca="1">SUMIF([1]route!$E$3:$E$10005,E857,[1]!Table1[8])</f>
        <v>0</v>
      </c>
      <c r="AM857" s="30">
        <f ca="1">SUMIF([1]route!$E$3:$E$10005,E857,[1]!Table1[9])</f>
        <v>0</v>
      </c>
      <c r="AN857" s="30">
        <f ca="1">SUMIF([1]route!$E$3:$E$10005,E857,[1]!Table1[10])</f>
        <v>0</v>
      </c>
      <c r="AO857" s="30">
        <f ca="1">SUMIF([1]route!$E$3:$E$10005,E857,[1]!Table1[11])</f>
        <v>0</v>
      </c>
      <c r="AP857" s="30">
        <f ca="1">SUMIF([1]route!$E$3:$E$10005,E857,[1]!Table1[12])</f>
        <v>0</v>
      </c>
      <c r="AQ857" s="30">
        <f ca="1">SUMIF([1]route!$E$3:$E$10005,E857,[1]!Table1[13])</f>
        <v>0</v>
      </c>
      <c r="AR857" s="30">
        <f ca="1">SUMIF([1]route!$E$3:$E$10005,E857,[1]!Table1[14])</f>
        <v>0</v>
      </c>
      <c r="AS857" s="30">
        <f ca="1">SUMIF([1]route!$E$3:$E$10005,E857,[1]!Table1[15])</f>
        <v>0</v>
      </c>
      <c r="AT857" s="30">
        <f ca="1">SUMIF([1]route!$E$3:$E$10005,E857,[1]!Table1[16])</f>
        <v>0</v>
      </c>
      <c r="AU857" s="30">
        <f ca="1">SUMIF([1]route!$E$3:$E$10005,E857,[1]!Table1[17])</f>
        <v>0</v>
      </c>
      <c r="AV857" s="30">
        <f ca="1">SUMIF([1]route!$E$3:$E$10005,E857,[1]!Table1[18])</f>
        <v>0</v>
      </c>
      <c r="AW857" s="30">
        <f ca="1">SUMIF([1]route!$E$3:$E$10005,E857,[1]!Table1[19])</f>
        <v>0</v>
      </c>
      <c r="AX857" s="30">
        <f ca="1">SUMIF([1]route!$E$3:$E$10005,E857,[1]!Table1[20])</f>
        <v>0</v>
      </c>
      <c r="AY857" s="30">
        <f ca="1">SUMIF([1]route!$E$3:$E$10005,E857,[1]!Table1[21])</f>
        <v>0</v>
      </c>
      <c r="AZ857" s="30">
        <f ca="1">SUMIF([1]route!$E$3:$E$10005,E857,[1]!Table1[22])</f>
        <v>0</v>
      </c>
      <c r="BA857" s="30">
        <f ca="1">SUMIF([1]route!$E$3:$E$10005,E857,[1]!Table1[23])</f>
        <v>0</v>
      </c>
      <c r="BB857" s="30">
        <f ca="1">SUMIF([1]route!$E$3:$E$10005,E857,[1]!Table1[24])</f>
        <v>0</v>
      </c>
      <c r="BC857" s="30">
        <f ca="1">SUMIF([1]route!$E$3:$E$10005,E857,[1]!Table1[25])</f>
        <v>0</v>
      </c>
      <c r="BD857" s="30">
        <f ca="1">SUMIF([1]route!$E$3:$E$10005,E857,[1]!Table1[26])</f>
        <v>0</v>
      </c>
      <c r="BE857" s="30">
        <f ca="1">SUMIF([1]route!$E$3:$E$10005,E857,[1]!Table1[27])</f>
        <v>0</v>
      </c>
      <c r="BF857" s="30">
        <f ca="1">SUMIF([1]route!$E$3:$E$10005,E857,[1]!Table1[28])</f>
        <v>0</v>
      </c>
      <c r="BG857" s="30">
        <f ca="1">SUMIF([1]route!$E$3:$E$10005,E857,[1]!Table1[29])</f>
        <v>0</v>
      </c>
      <c r="BH857" s="30">
        <f ca="1">SUMIF([1]route!$E$3:$E$10005,E857,[1]!Table1[30])</f>
        <v>0</v>
      </c>
      <c r="BI857" s="30">
        <f ca="1">SUMIF([1]route!$E$3:$E$10005,E857,[1]!Table1[31])</f>
        <v>0</v>
      </c>
      <c r="BJ857" s="30">
        <f ca="1">SUMIF([1]route!$E$3:$E$10005,E857,[1]!Table1[Remain PO])</f>
        <v>0</v>
      </c>
      <c r="BK857" s="31">
        <f ca="1">SUMIF([1]route!$E$3:$E$10005,E857,[1]!Table1[N+1])</f>
        <v>0</v>
      </c>
      <c r="BL857" s="31">
        <f ca="1">SUMIF([1]route!$E$3:$E$10005,E857,[1]!Table1[N+2])</f>
        <v>0</v>
      </c>
      <c r="BM857" s="31">
        <f ca="1">SUMIF([1]route!$E$3:$E$10005,E857,[1]!Table1[N+3])</f>
        <v>0</v>
      </c>
      <c r="BN857" s="32">
        <f ca="1">SUMIF([1]route!$E$3:$E$10005,E857,[1]!Table1[N+4])</f>
        <v>0</v>
      </c>
      <c r="BP857" s="37">
        <f t="shared" si="270"/>
        <v>0</v>
      </c>
      <c r="BQ857" s="35">
        <f t="shared" ca="1" si="266"/>
        <v>0</v>
      </c>
      <c r="BR857" s="35">
        <f t="shared" ca="1" si="266"/>
        <v>0</v>
      </c>
      <c r="BS857" s="35">
        <f t="shared" ca="1" si="266"/>
        <v>0</v>
      </c>
      <c r="BT857" s="35">
        <f t="shared" ca="1" si="266"/>
        <v>0</v>
      </c>
      <c r="BU857" s="35">
        <f t="shared" ca="1" si="266"/>
        <v>0</v>
      </c>
      <c r="BV857" s="35">
        <f t="shared" ca="1" si="266"/>
        <v>0</v>
      </c>
      <c r="BW857" s="35">
        <f t="shared" ca="1" si="266"/>
        <v>0</v>
      </c>
      <c r="BX857" s="35">
        <f t="shared" ca="1" si="266"/>
        <v>0</v>
      </c>
      <c r="BY857" s="35">
        <f t="shared" ca="1" si="266"/>
        <v>0</v>
      </c>
      <c r="BZ857" s="35">
        <f t="shared" ca="1" si="266"/>
        <v>0</v>
      </c>
      <c r="CA857" s="35">
        <f t="shared" ca="1" si="266"/>
        <v>0</v>
      </c>
      <c r="CB857" s="35">
        <f t="shared" ca="1" si="266"/>
        <v>0</v>
      </c>
      <c r="CC857" s="35">
        <f t="shared" ca="1" si="266"/>
        <v>0</v>
      </c>
      <c r="CD857" s="35">
        <f t="shared" ca="1" si="266"/>
        <v>0</v>
      </c>
      <c r="CE857" s="35">
        <f t="shared" ca="1" si="272"/>
        <v>0</v>
      </c>
      <c r="CF857" s="35">
        <f t="shared" ca="1" si="272"/>
        <v>0</v>
      </c>
      <c r="CG857" s="35">
        <f t="shared" ca="1" si="271"/>
        <v>0</v>
      </c>
      <c r="CH857" s="35">
        <f t="shared" ca="1" si="271"/>
        <v>0</v>
      </c>
      <c r="CI857" s="35">
        <f t="shared" ca="1" si="271"/>
        <v>0</v>
      </c>
      <c r="CJ857" s="35">
        <f t="shared" ca="1" si="271"/>
        <v>0</v>
      </c>
      <c r="CK857" s="35">
        <f t="shared" ca="1" si="271"/>
        <v>0</v>
      </c>
      <c r="CL857" s="35">
        <f t="shared" ca="1" si="263"/>
        <v>0</v>
      </c>
      <c r="CM857" s="35">
        <f t="shared" ca="1" si="263"/>
        <v>0</v>
      </c>
      <c r="CN857" s="35">
        <f t="shared" ca="1" si="263"/>
        <v>0</v>
      </c>
      <c r="CO857" s="35">
        <f t="shared" ca="1" si="263"/>
        <v>0</v>
      </c>
      <c r="CP857" s="35">
        <f t="shared" ca="1" si="263"/>
        <v>0</v>
      </c>
      <c r="CQ857" s="35">
        <f t="shared" ca="1" si="263"/>
        <v>0</v>
      </c>
      <c r="CR857" s="35">
        <f t="shared" ca="1" si="263"/>
        <v>0</v>
      </c>
      <c r="CS857" s="35">
        <f t="shared" ca="1" si="263"/>
        <v>0</v>
      </c>
      <c r="CT857" s="35">
        <f t="shared" ca="1" si="263"/>
        <v>0</v>
      </c>
      <c r="CU857" s="35">
        <f t="shared" ca="1" si="273"/>
        <v>0</v>
      </c>
      <c r="CV857" s="35">
        <f t="shared" ca="1" si="273"/>
        <v>0</v>
      </c>
      <c r="CW857" s="38">
        <f t="shared" ca="1" si="273"/>
        <v>0</v>
      </c>
      <c r="CX857" s="38">
        <f t="shared" ca="1" si="273"/>
        <v>0</v>
      </c>
      <c r="CY857" s="38">
        <f t="shared" ca="1" si="273"/>
        <v>0</v>
      </c>
      <c r="CZ857" s="39">
        <f t="shared" ca="1" si="273"/>
        <v>0</v>
      </c>
      <c r="DA857" s="35"/>
    </row>
    <row r="858" spans="4:105" x14ac:dyDescent="0.3">
      <c r="D858" s="19"/>
      <c r="E858" s="19"/>
      <c r="F858" s="21"/>
      <c r="G858" s="21"/>
      <c r="H858" s="21"/>
      <c r="I858" s="19"/>
      <c r="J858" s="19"/>
      <c r="K858" s="21"/>
      <c r="L858" s="21"/>
      <c r="M858" s="22"/>
      <c r="N858" s="22"/>
      <c r="O858" s="19"/>
      <c r="P858" s="21"/>
      <c r="Q858" s="62" t="str">
        <f>'Cutting Rules'!AD858</f>
        <v>0------------</v>
      </c>
      <c r="R858" s="23"/>
      <c r="S858" s="24"/>
      <c r="T858" s="78" t="s">
        <v>547</v>
      </c>
      <c r="U858" s="19"/>
      <c r="V858" s="25"/>
      <c r="W858" s="26"/>
      <c r="X858" s="27"/>
      <c r="Y858" s="47"/>
      <c r="Z858" s="121" t="str">
        <f>IFERROR(VLOOKUP(E858,[1]route!$E$3:$BL$10005,59,0),"")&amp;IFERROR(VLOOKUP(E858,[1]route!$E$3:$BL$10005,60,0),"")</f>
        <v/>
      </c>
      <c r="AA858" s="28">
        <f t="shared" si="268"/>
        <v>0</v>
      </c>
      <c r="AB858" s="77">
        <f t="shared" si="269"/>
        <v>0</v>
      </c>
      <c r="AC858" s="4">
        <f t="shared" si="267"/>
        <v>1</v>
      </c>
      <c r="AD858" s="29">
        <v>0</v>
      </c>
      <c r="AE858" s="30">
        <f ca="1">SUMIF([1]route!$E$3:$E$10005,E858,[1]!Table1[1])</f>
        <v>0</v>
      </c>
      <c r="AF858" s="30">
        <f ca="1">SUMIF([1]route!$E$3:$E$10005,E858,[1]!Table1[2])</f>
        <v>0</v>
      </c>
      <c r="AG858" s="30">
        <f ca="1">SUMIF([1]route!$E$3:$E$10005,E858,[1]!Table1[3])</f>
        <v>0</v>
      </c>
      <c r="AH858" s="30">
        <f ca="1">SUMIF([1]route!$E$3:$E$10005,E858,[1]!Table1[4])</f>
        <v>0</v>
      </c>
      <c r="AI858" s="30">
        <f ca="1">SUMIF([1]route!$E$3:$E$10005,E858,[1]!Table1[5])</f>
        <v>0</v>
      </c>
      <c r="AJ858" s="30">
        <f ca="1">SUMIF([1]route!$E$3:$E$10005,E858,[1]!Table1[6])</f>
        <v>0</v>
      </c>
      <c r="AK858" s="30">
        <f ca="1">SUMIF([1]route!$E$3:$E$10005,E858,[1]!Table1[7])</f>
        <v>0</v>
      </c>
      <c r="AL858" s="30">
        <f ca="1">SUMIF([1]route!$E$3:$E$10005,E858,[1]!Table1[8])</f>
        <v>0</v>
      </c>
      <c r="AM858" s="30">
        <f ca="1">SUMIF([1]route!$E$3:$E$10005,E858,[1]!Table1[9])</f>
        <v>0</v>
      </c>
      <c r="AN858" s="30">
        <f ca="1">SUMIF([1]route!$E$3:$E$10005,E858,[1]!Table1[10])</f>
        <v>0</v>
      </c>
      <c r="AO858" s="30">
        <f ca="1">SUMIF([1]route!$E$3:$E$10005,E858,[1]!Table1[11])</f>
        <v>0</v>
      </c>
      <c r="AP858" s="30">
        <f ca="1">SUMIF([1]route!$E$3:$E$10005,E858,[1]!Table1[12])</f>
        <v>0</v>
      </c>
      <c r="AQ858" s="30">
        <f ca="1">SUMIF([1]route!$E$3:$E$10005,E858,[1]!Table1[13])</f>
        <v>0</v>
      </c>
      <c r="AR858" s="30">
        <f ca="1">SUMIF([1]route!$E$3:$E$10005,E858,[1]!Table1[14])</f>
        <v>0</v>
      </c>
      <c r="AS858" s="30">
        <f ca="1">SUMIF([1]route!$E$3:$E$10005,E858,[1]!Table1[15])</f>
        <v>0</v>
      </c>
      <c r="AT858" s="30">
        <f ca="1">SUMIF([1]route!$E$3:$E$10005,E858,[1]!Table1[16])</f>
        <v>0</v>
      </c>
      <c r="AU858" s="30">
        <f ca="1">SUMIF([1]route!$E$3:$E$10005,E858,[1]!Table1[17])</f>
        <v>0</v>
      </c>
      <c r="AV858" s="30">
        <f ca="1">SUMIF([1]route!$E$3:$E$10005,E858,[1]!Table1[18])</f>
        <v>0</v>
      </c>
      <c r="AW858" s="30">
        <f ca="1">SUMIF([1]route!$E$3:$E$10005,E858,[1]!Table1[19])</f>
        <v>0</v>
      </c>
      <c r="AX858" s="30">
        <f ca="1">SUMIF([1]route!$E$3:$E$10005,E858,[1]!Table1[20])</f>
        <v>0</v>
      </c>
      <c r="AY858" s="30">
        <f ca="1">SUMIF([1]route!$E$3:$E$10005,E858,[1]!Table1[21])</f>
        <v>0</v>
      </c>
      <c r="AZ858" s="30">
        <f ca="1">SUMIF([1]route!$E$3:$E$10005,E858,[1]!Table1[22])</f>
        <v>0</v>
      </c>
      <c r="BA858" s="30">
        <f ca="1">SUMIF([1]route!$E$3:$E$10005,E858,[1]!Table1[23])</f>
        <v>0</v>
      </c>
      <c r="BB858" s="30">
        <f ca="1">SUMIF([1]route!$E$3:$E$10005,E858,[1]!Table1[24])</f>
        <v>0</v>
      </c>
      <c r="BC858" s="30">
        <f ca="1">SUMIF([1]route!$E$3:$E$10005,E858,[1]!Table1[25])</f>
        <v>0</v>
      </c>
      <c r="BD858" s="30">
        <f ca="1">SUMIF([1]route!$E$3:$E$10005,E858,[1]!Table1[26])</f>
        <v>0</v>
      </c>
      <c r="BE858" s="30">
        <f ca="1">SUMIF([1]route!$E$3:$E$10005,E858,[1]!Table1[27])</f>
        <v>0</v>
      </c>
      <c r="BF858" s="30">
        <f ca="1">SUMIF([1]route!$E$3:$E$10005,E858,[1]!Table1[28])</f>
        <v>0</v>
      </c>
      <c r="BG858" s="30">
        <f ca="1">SUMIF([1]route!$E$3:$E$10005,E858,[1]!Table1[29])</f>
        <v>0</v>
      </c>
      <c r="BH858" s="30">
        <f ca="1">SUMIF([1]route!$E$3:$E$10005,E858,[1]!Table1[30])</f>
        <v>0</v>
      </c>
      <c r="BI858" s="30">
        <f ca="1">SUMIF([1]route!$E$3:$E$10005,E858,[1]!Table1[31])</f>
        <v>0</v>
      </c>
      <c r="BJ858" s="30">
        <f ca="1">SUMIF([1]route!$E$3:$E$10005,E858,[1]!Table1[Remain PO])</f>
        <v>0</v>
      </c>
      <c r="BK858" s="31">
        <f ca="1">SUMIF([1]route!$E$3:$E$10005,E858,[1]!Table1[N+1])</f>
        <v>0</v>
      </c>
      <c r="BL858" s="31">
        <f ca="1">SUMIF([1]route!$E$3:$E$10005,E858,[1]!Table1[N+2])</f>
        <v>0</v>
      </c>
      <c r="BM858" s="31">
        <f ca="1">SUMIF([1]route!$E$3:$E$10005,E858,[1]!Table1[N+3])</f>
        <v>0</v>
      </c>
      <c r="BN858" s="32">
        <f ca="1">SUMIF([1]route!$E$3:$E$10005,E858,[1]!Table1[N+4])</f>
        <v>0</v>
      </c>
      <c r="BP858" s="37">
        <f t="shared" si="270"/>
        <v>0</v>
      </c>
      <c r="BQ858" s="35">
        <f t="shared" ca="1" si="266"/>
        <v>0</v>
      </c>
      <c r="BR858" s="35">
        <f t="shared" ca="1" si="266"/>
        <v>0</v>
      </c>
      <c r="BS858" s="35">
        <f t="shared" ca="1" si="266"/>
        <v>0</v>
      </c>
      <c r="BT858" s="35">
        <f t="shared" ca="1" si="266"/>
        <v>0</v>
      </c>
      <c r="BU858" s="35">
        <f t="shared" ca="1" si="266"/>
        <v>0</v>
      </c>
      <c r="BV858" s="35">
        <f t="shared" ca="1" si="266"/>
        <v>0</v>
      </c>
      <c r="BW858" s="35">
        <f t="shared" ca="1" si="266"/>
        <v>0</v>
      </c>
      <c r="BX858" s="35">
        <f t="shared" ca="1" si="266"/>
        <v>0</v>
      </c>
      <c r="BY858" s="35">
        <f t="shared" ca="1" si="266"/>
        <v>0</v>
      </c>
      <c r="BZ858" s="35">
        <f t="shared" ca="1" si="266"/>
        <v>0</v>
      </c>
      <c r="CA858" s="35">
        <f t="shared" ca="1" si="266"/>
        <v>0</v>
      </c>
      <c r="CB858" s="35">
        <f t="shared" ca="1" si="266"/>
        <v>0</v>
      </c>
      <c r="CC858" s="35">
        <f t="shared" ca="1" si="266"/>
        <v>0</v>
      </c>
      <c r="CD858" s="35">
        <f t="shared" ca="1" si="266"/>
        <v>0</v>
      </c>
      <c r="CE858" s="35">
        <f t="shared" ca="1" si="272"/>
        <v>0</v>
      </c>
      <c r="CF858" s="35">
        <f t="shared" ca="1" si="272"/>
        <v>0</v>
      </c>
      <c r="CG858" s="35">
        <f t="shared" ca="1" si="271"/>
        <v>0</v>
      </c>
      <c r="CH858" s="35">
        <f t="shared" ca="1" si="271"/>
        <v>0</v>
      </c>
      <c r="CI858" s="35">
        <f t="shared" ca="1" si="271"/>
        <v>0</v>
      </c>
      <c r="CJ858" s="35">
        <f t="shared" ca="1" si="271"/>
        <v>0</v>
      </c>
      <c r="CK858" s="35">
        <f t="shared" ca="1" si="271"/>
        <v>0</v>
      </c>
      <c r="CL858" s="35">
        <f t="shared" ca="1" si="263"/>
        <v>0</v>
      </c>
      <c r="CM858" s="35">
        <f t="shared" ca="1" si="263"/>
        <v>0</v>
      </c>
      <c r="CN858" s="35">
        <f t="shared" ca="1" si="263"/>
        <v>0</v>
      </c>
      <c r="CO858" s="35">
        <f t="shared" ca="1" si="263"/>
        <v>0</v>
      </c>
      <c r="CP858" s="35">
        <f t="shared" ca="1" si="263"/>
        <v>0</v>
      </c>
      <c r="CQ858" s="35">
        <f t="shared" ca="1" si="263"/>
        <v>0</v>
      </c>
      <c r="CR858" s="35">
        <f t="shared" ca="1" si="263"/>
        <v>0</v>
      </c>
      <c r="CS858" s="35">
        <f t="shared" ca="1" si="263"/>
        <v>0</v>
      </c>
      <c r="CT858" s="35">
        <f t="shared" ca="1" si="263"/>
        <v>0</v>
      </c>
      <c r="CU858" s="35">
        <f t="shared" ca="1" si="273"/>
        <v>0</v>
      </c>
      <c r="CV858" s="35">
        <f t="shared" ca="1" si="273"/>
        <v>0</v>
      </c>
      <c r="CW858" s="38">
        <f t="shared" ca="1" si="273"/>
        <v>0</v>
      </c>
      <c r="CX858" s="38">
        <f t="shared" ca="1" si="273"/>
        <v>0</v>
      </c>
      <c r="CY858" s="38">
        <f t="shared" ca="1" si="273"/>
        <v>0</v>
      </c>
      <c r="CZ858" s="39">
        <f t="shared" ca="1" si="273"/>
        <v>0</v>
      </c>
      <c r="DA858" s="35"/>
    </row>
    <row r="859" spans="4:105" x14ac:dyDescent="0.3">
      <c r="D859" s="19"/>
      <c r="E859" s="19"/>
      <c r="F859" s="21"/>
      <c r="G859" s="21"/>
      <c r="H859" s="21"/>
      <c r="I859" s="19"/>
      <c r="J859" s="19"/>
      <c r="K859" s="21"/>
      <c r="L859" s="21"/>
      <c r="M859" s="22"/>
      <c r="N859" s="22"/>
      <c r="O859" s="19"/>
      <c r="P859" s="21"/>
      <c r="Q859" s="62" t="str">
        <f>'Cutting Rules'!AD859</f>
        <v>0------------</v>
      </c>
      <c r="R859" s="23"/>
      <c r="S859" s="24"/>
      <c r="T859" s="78" t="s">
        <v>547</v>
      </c>
      <c r="U859" s="19"/>
      <c r="V859" s="25"/>
      <c r="W859" s="26"/>
      <c r="X859" s="27"/>
      <c r="Y859" s="47"/>
      <c r="Z859" s="121" t="str">
        <f>IFERROR(VLOOKUP(E859,[1]route!$E$3:$BL$10005,59,0),"")&amp;IFERROR(VLOOKUP(E859,[1]route!$E$3:$BL$10005,60,0),"")</f>
        <v/>
      </c>
      <c r="AA859" s="28">
        <f t="shared" si="268"/>
        <v>0</v>
      </c>
      <c r="AB859" s="77">
        <f t="shared" si="269"/>
        <v>0</v>
      </c>
      <c r="AC859" s="4">
        <f t="shared" si="267"/>
        <v>1</v>
      </c>
      <c r="AD859" s="29">
        <v>0</v>
      </c>
      <c r="AE859" s="30">
        <f ca="1">SUMIF([1]route!$E$3:$E$10005,E859,[1]!Table1[1])</f>
        <v>0</v>
      </c>
      <c r="AF859" s="30">
        <f ca="1">SUMIF([1]route!$E$3:$E$10005,E859,[1]!Table1[2])</f>
        <v>0</v>
      </c>
      <c r="AG859" s="30">
        <f ca="1">SUMIF([1]route!$E$3:$E$10005,E859,[1]!Table1[3])</f>
        <v>0</v>
      </c>
      <c r="AH859" s="30">
        <f ca="1">SUMIF([1]route!$E$3:$E$10005,E859,[1]!Table1[4])</f>
        <v>0</v>
      </c>
      <c r="AI859" s="30">
        <f ca="1">SUMIF([1]route!$E$3:$E$10005,E859,[1]!Table1[5])</f>
        <v>0</v>
      </c>
      <c r="AJ859" s="30">
        <f ca="1">SUMIF([1]route!$E$3:$E$10005,E859,[1]!Table1[6])</f>
        <v>0</v>
      </c>
      <c r="AK859" s="30">
        <f ca="1">SUMIF([1]route!$E$3:$E$10005,E859,[1]!Table1[7])</f>
        <v>0</v>
      </c>
      <c r="AL859" s="30">
        <f ca="1">SUMIF([1]route!$E$3:$E$10005,E859,[1]!Table1[8])</f>
        <v>0</v>
      </c>
      <c r="AM859" s="30">
        <f ca="1">SUMIF([1]route!$E$3:$E$10005,E859,[1]!Table1[9])</f>
        <v>0</v>
      </c>
      <c r="AN859" s="30">
        <f ca="1">SUMIF([1]route!$E$3:$E$10005,E859,[1]!Table1[10])</f>
        <v>0</v>
      </c>
      <c r="AO859" s="30">
        <f ca="1">SUMIF([1]route!$E$3:$E$10005,E859,[1]!Table1[11])</f>
        <v>0</v>
      </c>
      <c r="AP859" s="30">
        <f ca="1">SUMIF([1]route!$E$3:$E$10005,E859,[1]!Table1[12])</f>
        <v>0</v>
      </c>
      <c r="AQ859" s="30">
        <f ca="1">SUMIF([1]route!$E$3:$E$10005,E859,[1]!Table1[13])</f>
        <v>0</v>
      </c>
      <c r="AR859" s="30">
        <f ca="1">SUMIF([1]route!$E$3:$E$10005,E859,[1]!Table1[14])</f>
        <v>0</v>
      </c>
      <c r="AS859" s="30">
        <f ca="1">SUMIF([1]route!$E$3:$E$10005,E859,[1]!Table1[15])</f>
        <v>0</v>
      </c>
      <c r="AT859" s="30">
        <f ca="1">SUMIF([1]route!$E$3:$E$10005,E859,[1]!Table1[16])</f>
        <v>0</v>
      </c>
      <c r="AU859" s="30">
        <f ca="1">SUMIF([1]route!$E$3:$E$10005,E859,[1]!Table1[17])</f>
        <v>0</v>
      </c>
      <c r="AV859" s="30">
        <f ca="1">SUMIF([1]route!$E$3:$E$10005,E859,[1]!Table1[18])</f>
        <v>0</v>
      </c>
      <c r="AW859" s="30">
        <f ca="1">SUMIF([1]route!$E$3:$E$10005,E859,[1]!Table1[19])</f>
        <v>0</v>
      </c>
      <c r="AX859" s="30">
        <f ca="1">SUMIF([1]route!$E$3:$E$10005,E859,[1]!Table1[20])</f>
        <v>0</v>
      </c>
      <c r="AY859" s="30">
        <f ca="1">SUMIF([1]route!$E$3:$E$10005,E859,[1]!Table1[21])</f>
        <v>0</v>
      </c>
      <c r="AZ859" s="30">
        <f ca="1">SUMIF([1]route!$E$3:$E$10005,E859,[1]!Table1[22])</f>
        <v>0</v>
      </c>
      <c r="BA859" s="30">
        <f ca="1">SUMIF([1]route!$E$3:$E$10005,E859,[1]!Table1[23])</f>
        <v>0</v>
      </c>
      <c r="BB859" s="30">
        <f ca="1">SUMIF([1]route!$E$3:$E$10005,E859,[1]!Table1[24])</f>
        <v>0</v>
      </c>
      <c r="BC859" s="30">
        <f ca="1">SUMIF([1]route!$E$3:$E$10005,E859,[1]!Table1[25])</f>
        <v>0</v>
      </c>
      <c r="BD859" s="30">
        <f ca="1">SUMIF([1]route!$E$3:$E$10005,E859,[1]!Table1[26])</f>
        <v>0</v>
      </c>
      <c r="BE859" s="30">
        <f ca="1">SUMIF([1]route!$E$3:$E$10005,E859,[1]!Table1[27])</f>
        <v>0</v>
      </c>
      <c r="BF859" s="30">
        <f ca="1">SUMIF([1]route!$E$3:$E$10005,E859,[1]!Table1[28])</f>
        <v>0</v>
      </c>
      <c r="BG859" s="30">
        <f ca="1">SUMIF([1]route!$E$3:$E$10005,E859,[1]!Table1[29])</f>
        <v>0</v>
      </c>
      <c r="BH859" s="30">
        <f ca="1">SUMIF([1]route!$E$3:$E$10005,E859,[1]!Table1[30])</f>
        <v>0</v>
      </c>
      <c r="BI859" s="30">
        <f ca="1">SUMIF([1]route!$E$3:$E$10005,E859,[1]!Table1[31])</f>
        <v>0</v>
      </c>
      <c r="BJ859" s="30">
        <f ca="1">SUMIF([1]route!$E$3:$E$10005,E859,[1]!Table1[Remain PO])</f>
        <v>0</v>
      </c>
      <c r="BK859" s="31">
        <f ca="1">SUMIF([1]route!$E$3:$E$10005,E859,[1]!Table1[N+1])</f>
        <v>0</v>
      </c>
      <c r="BL859" s="31">
        <f ca="1">SUMIF([1]route!$E$3:$E$10005,E859,[1]!Table1[N+2])</f>
        <v>0</v>
      </c>
      <c r="BM859" s="31">
        <f ca="1">SUMIF([1]route!$E$3:$E$10005,E859,[1]!Table1[N+3])</f>
        <v>0</v>
      </c>
      <c r="BN859" s="32">
        <f ca="1">SUMIF([1]route!$E$3:$E$10005,E859,[1]!Table1[N+4])</f>
        <v>0</v>
      </c>
      <c r="BP859" s="37">
        <f t="shared" si="270"/>
        <v>0</v>
      </c>
      <c r="BQ859" s="35">
        <f t="shared" ca="1" si="266"/>
        <v>0</v>
      </c>
      <c r="BR859" s="35">
        <f t="shared" ca="1" si="266"/>
        <v>0</v>
      </c>
      <c r="BS859" s="35">
        <f t="shared" ca="1" si="266"/>
        <v>0</v>
      </c>
      <c r="BT859" s="35">
        <f t="shared" ca="1" si="266"/>
        <v>0</v>
      </c>
      <c r="BU859" s="35">
        <f t="shared" ca="1" si="266"/>
        <v>0</v>
      </c>
      <c r="BV859" s="35">
        <f t="shared" ca="1" si="266"/>
        <v>0</v>
      </c>
      <c r="BW859" s="35">
        <f t="shared" ca="1" si="266"/>
        <v>0</v>
      </c>
      <c r="BX859" s="35">
        <f t="shared" ca="1" si="266"/>
        <v>0</v>
      </c>
      <c r="BY859" s="35">
        <f t="shared" ca="1" si="266"/>
        <v>0</v>
      </c>
      <c r="BZ859" s="35">
        <f t="shared" ca="1" si="266"/>
        <v>0</v>
      </c>
      <c r="CA859" s="35">
        <f t="shared" ca="1" si="266"/>
        <v>0</v>
      </c>
      <c r="CB859" s="35">
        <f t="shared" ca="1" si="266"/>
        <v>0</v>
      </c>
      <c r="CC859" s="35">
        <f t="shared" ca="1" si="266"/>
        <v>0</v>
      </c>
      <c r="CD859" s="35">
        <f t="shared" ca="1" si="266"/>
        <v>0</v>
      </c>
      <c r="CE859" s="35">
        <f t="shared" ca="1" si="272"/>
        <v>0</v>
      </c>
      <c r="CF859" s="35">
        <f t="shared" ca="1" si="272"/>
        <v>0</v>
      </c>
      <c r="CG859" s="35">
        <f t="shared" ca="1" si="271"/>
        <v>0</v>
      </c>
      <c r="CH859" s="35">
        <f t="shared" ca="1" si="271"/>
        <v>0</v>
      </c>
      <c r="CI859" s="35">
        <f t="shared" ca="1" si="271"/>
        <v>0</v>
      </c>
      <c r="CJ859" s="35">
        <f t="shared" ca="1" si="271"/>
        <v>0</v>
      </c>
      <c r="CK859" s="35">
        <f t="shared" ca="1" si="271"/>
        <v>0</v>
      </c>
      <c r="CL859" s="35">
        <f t="shared" ca="1" si="263"/>
        <v>0</v>
      </c>
      <c r="CM859" s="35">
        <f t="shared" ca="1" si="263"/>
        <v>0</v>
      </c>
      <c r="CN859" s="35">
        <f t="shared" ca="1" si="263"/>
        <v>0</v>
      </c>
      <c r="CO859" s="35">
        <f t="shared" ca="1" si="263"/>
        <v>0</v>
      </c>
      <c r="CP859" s="35">
        <f t="shared" ca="1" si="263"/>
        <v>0</v>
      </c>
      <c r="CQ859" s="35">
        <f t="shared" ca="1" si="263"/>
        <v>0</v>
      </c>
      <c r="CR859" s="35">
        <f t="shared" ca="1" si="263"/>
        <v>0</v>
      </c>
      <c r="CS859" s="35">
        <f t="shared" ca="1" si="263"/>
        <v>0</v>
      </c>
      <c r="CT859" s="35">
        <f t="shared" ca="1" si="263"/>
        <v>0</v>
      </c>
      <c r="CU859" s="35">
        <f t="shared" ca="1" si="273"/>
        <v>0</v>
      </c>
      <c r="CV859" s="35">
        <f t="shared" ca="1" si="273"/>
        <v>0</v>
      </c>
      <c r="CW859" s="38">
        <f t="shared" ca="1" si="273"/>
        <v>0</v>
      </c>
      <c r="CX859" s="38">
        <f t="shared" ca="1" si="273"/>
        <v>0</v>
      </c>
      <c r="CY859" s="38">
        <f t="shared" ca="1" si="273"/>
        <v>0</v>
      </c>
      <c r="CZ859" s="39">
        <f t="shared" ca="1" si="273"/>
        <v>0</v>
      </c>
      <c r="DA859" s="35"/>
    </row>
    <row r="860" spans="4:105" x14ac:dyDescent="0.3">
      <c r="D860" s="19"/>
      <c r="E860" s="19"/>
      <c r="F860" s="21"/>
      <c r="G860" s="21"/>
      <c r="H860" s="21"/>
      <c r="I860" s="19"/>
      <c r="J860" s="19"/>
      <c r="K860" s="21"/>
      <c r="L860" s="21"/>
      <c r="M860" s="22"/>
      <c r="N860" s="22"/>
      <c r="O860" s="19"/>
      <c r="P860" s="21"/>
      <c r="Q860" s="62" t="str">
        <f>'Cutting Rules'!AD860</f>
        <v>0------------</v>
      </c>
      <c r="R860" s="23"/>
      <c r="S860" s="24"/>
      <c r="T860" s="78" t="s">
        <v>547</v>
      </c>
      <c r="U860" s="19"/>
      <c r="V860" s="25"/>
      <c r="W860" s="26"/>
      <c r="X860" s="27"/>
      <c r="Y860" s="47"/>
      <c r="Z860" s="121" t="str">
        <f>IFERROR(VLOOKUP(E860,[1]route!$E$3:$BL$10005,59,0),"")&amp;IFERROR(VLOOKUP(E860,[1]route!$E$3:$BL$10005,60,0),"")</f>
        <v/>
      </c>
      <c r="AA860" s="28">
        <f t="shared" si="268"/>
        <v>0</v>
      </c>
      <c r="AB860" s="77">
        <f t="shared" si="269"/>
        <v>0</v>
      </c>
      <c r="AC860" s="4">
        <f t="shared" si="267"/>
        <v>1</v>
      </c>
      <c r="AD860" s="29">
        <v>0</v>
      </c>
      <c r="AE860" s="30">
        <f ca="1">SUMIF([1]route!$E$3:$E$10005,E860,[1]!Table1[1])</f>
        <v>0</v>
      </c>
      <c r="AF860" s="30">
        <f ca="1">SUMIF([1]route!$E$3:$E$10005,E860,[1]!Table1[2])</f>
        <v>0</v>
      </c>
      <c r="AG860" s="30">
        <f ca="1">SUMIF([1]route!$E$3:$E$10005,E860,[1]!Table1[3])</f>
        <v>0</v>
      </c>
      <c r="AH860" s="30">
        <f ca="1">SUMIF([1]route!$E$3:$E$10005,E860,[1]!Table1[4])</f>
        <v>0</v>
      </c>
      <c r="AI860" s="30">
        <f ca="1">SUMIF([1]route!$E$3:$E$10005,E860,[1]!Table1[5])</f>
        <v>0</v>
      </c>
      <c r="AJ860" s="30">
        <f ca="1">SUMIF([1]route!$E$3:$E$10005,E860,[1]!Table1[6])</f>
        <v>0</v>
      </c>
      <c r="AK860" s="30">
        <f ca="1">SUMIF([1]route!$E$3:$E$10005,E860,[1]!Table1[7])</f>
        <v>0</v>
      </c>
      <c r="AL860" s="30">
        <f ca="1">SUMIF([1]route!$E$3:$E$10005,E860,[1]!Table1[8])</f>
        <v>0</v>
      </c>
      <c r="AM860" s="30">
        <f ca="1">SUMIF([1]route!$E$3:$E$10005,E860,[1]!Table1[9])</f>
        <v>0</v>
      </c>
      <c r="AN860" s="30">
        <f ca="1">SUMIF([1]route!$E$3:$E$10005,E860,[1]!Table1[10])</f>
        <v>0</v>
      </c>
      <c r="AO860" s="30">
        <f ca="1">SUMIF([1]route!$E$3:$E$10005,E860,[1]!Table1[11])</f>
        <v>0</v>
      </c>
      <c r="AP860" s="30">
        <f ca="1">SUMIF([1]route!$E$3:$E$10005,E860,[1]!Table1[12])</f>
        <v>0</v>
      </c>
      <c r="AQ860" s="30">
        <f ca="1">SUMIF([1]route!$E$3:$E$10005,E860,[1]!Table1[13])</f>
        <v>0</v>
      </c>
      <c r="AR860" s="30">
        <f ca="1">SUMIF([1]route!$E$3:$E$10005,E860,[1]!Table1[14])</f>
        <v>0</v>
      </c>
      <c r="AS860" s="30">
        <f ca="1">SUMIF([1]route!$E$3:$E$10005,E860,[1]!Table1[15])</f>
        <v>0</v>
      </c>
      <c r="AT860" s="30">
        <f ca="1">SUMIF([1]route!$E$3:$E$10005,E860,[1]!Table1[16])</f>
        <v>0</v>
      </c>
      <c r="AU860" s="30">
        <f ca="1">SUMIF([1]route!$E$3:$E$10005,E860,[1]!Table1[17])</f>
        <v>0</v>
      </c>
      <c r="AV860" s="30">
        <f ca="1">SUMIF([1]route!$E$3:$E$10005,E860,[1]!Table1[18])</f>
        <v>0</v>
      </c>
      <c r="AW860" s="30">
        <f ca="1">SUMIF([1]route!$E$3:$E$10005,E860,[1]!Table1[19])</f>
        <v>0</v>
      </c>
      <c r="AX860" s="30">
        <f ca="1">SUMIF([1]route!$E$3:$E$10005,E860,[1]!Table1[20])</f>
        <v>0</v>
      </c>
      <c r="AY860" s="30">
        <f ca="1">SUMIF([1]route!$E$3:$E$10005,E860,[1]!Table1[21])</f>
        <v>0</v>
      </c>
      <c r="AZ860" s="30">
        <f ca="1">SUMIF([1]route!$E$3:$E$10005,E860,[1]!Table1[22])</f>
        <v>0</v>
      </c>
      <c r="BA860" s="30">
        <f ca="1">SUMIF([1]route!$E$3:$E$10005,E860,[1]!Table1[23])</f>
        <v>0</v>
      </c>
      <c r="BB860" s="30">
        <f ca="1">SUMIF([1]route!$E$3:$E$10005,E860,[1]!Table1[24])</f>
        <v>0</v>
      </c>
      <c r="BC860" s="30">
        <f ca="1">SUMIF([1]route!$E$3:$E$10005,E860,[1]!Table1[25])</f>
        <v>0</v>
      </c>
      <c r="BD860" s="30">
        <f ca="1">SUMIF([1]route!$E$3:$E$10005,E860,[1]!Table1[26])</f>
        <v>0</v>
      </c>
      <c r="BE860" s="30">
        <f ca="1">SUMIF([1]route!$E$3:$E$10005,E860,[1]!Table1[27])</f>
        <v>0</v>
      </c>
      <c r="BF860" s="30">
        <f ca="1">SUMIF([1]route!$E$3:$E$10005,E860,[1]!Table1[28])</f>
        <v>0</v>
      </c>
      <c r="BG860" s="30">
        <f ca="1">SUMIF([1]route!$E$3:$E$10005,E860,[1]!Table1[29])</f>
        <v>0</v>
      </c>
      <c r="BH860" s="30">
        <f ca="1">SUMIF([1]route!$E$3:$E$10005,E860,[1]!Table1[30])</f>
        <v>0</v>
      </c>
      <c r="BI860" s="30">
        <f ca="1">SUMIF([1]route!$E$3:$E$10005,E860,[1]!Table1[31])</f>
        <v>0</v>
      </c>
      <c r="BJ860" s="30">
        <f ca="1">SUMIF([1]route!$E$3:$E$10005,E860,[1]!Table1[Remain PO])</f>
        <v>0</v>
      </c>
      <c r="BK860" s="31">
        <f ca="1">SUMIF([1]route!$E$3:$E$10005,E860,[1]!Table1[N+1])</f>
        <v>0</v>
      </c>
      <c r="BL860" s="31">
        <f ca="1">SUMIF([1]route!$E$3:$E$10005,E860,[1]!Table1[N+2])</f>
        <v>0</v>
      </c>
      <c r="BM860" s="31">
        <f ca="1">SUMIF([1]route!$E$3:$E$10005,E860,[1]!Table1[N+3])</f>
        <v>0</v>
      </c>
      <c r="BN860" s="32">
        <f ca="1">SUMIF([1]route!$E$3:$E$10005,E860,[1]!Table1[N+4])</f>
        <v>0</v>
      </c>
      <c r="BP860" s="37">
        <f t="shared" si="270"/>
        <v>0</v>
      </c>
      <c r="BQ860" s="35">
        <f t="shared" ca="1" si="266"/>
        <v>0</v>
      </c>
      <c r="BR860" s="35">
        <f t="shared" ca="1" si="266"/>
        <v>0</v>
      </c>
      <c r="BS860" s="35">
        <f t="shared" ca="1" si="266"/>
        <v>0</v>
      </c>
      <c r="BT860" s="35">
        <f t="shared" ca="1" si="266"/>
        <v>0</v>
      </c>
      <c r="BU860" s="35">
        <f t="shared" ca="1" si="266"/>
        <v>0</v>
      </c>
      <c r="BV860" s="35">
        <f t="shared" ca="1" si="266"/>
        <v>0</v>
      </c>
      <c r="BW860" s="35">
        <f t="shared" ca="1" si="266"/>
        <v>0</v>
      </c>
      <c r="BX860" s="35">
        <f t="shared" ca="1" si="266"/>
        <v>0</v>
      </c>
      <c r="BY860" s="35">
        <f t="shared" ca="1" si="266"/>
        <v>0</v>
      </c>
      <c r="BZ860" s="35">
        <f t="shared" ca="1" si="266"/>
        <v>0</v>
      </c>
      <c r="CA860" s="35">
        <f t="shared" ca="1" si="266"/>
        <v>0</v>
      </c>
      <c r="CB860" s="35">
        <f t="shared" ca="1" si="266"/>
        <v>0</v>
      </c>
      <c r="CC860" s="35">
        <f t="shared" ca="1" si="266"/>
        <v>0</v>
      </c>
      <c r="CD860" s="35">
        <f t="shared" ca="1" si="266"/>
        <v>0</v>
      </c>
      <c r="CE860" s="35">
        <f t="shared" ca="1" si="272"/>
        <v>0</v>
      </c>
      <c r="CF860" s="35">
        <f t="shared" ca="1" si="272"/>
        <v>0</v>
      </c>
      <c r="CG860" s="35">
        <f t="shared" ca="1" si="271"/>
        <v>0</v>
      </c>
      <c r="CH860" s="35">
        <f t="shared" ca="1" si="271"/>
        <v>0</v>
      </c>
      <c r="CI860" s="35">
        <f t="shared" ca="1" si="271"/>
        <v>0</v>
      </c>
      <c r="CJ860" s="35">
        <f t="shared" ca="1" si="271"/>
        <v>0</v>
      </c>
      <c r="CK860" s="35">
        <f t="shared" ca="1" si="271"/>
        <v>0</v>
      </c>
      <c r="CL860" s="35">
        <f t="shared" ca="1" si="263"/>
        <v>0</v>
      </c>
      <c r="CM860" s="35">
        <f t="shared" ca="1" si="263"/>
        <v>0</v>
      </c>
      <c r="CN860" s="35">
        <f t="shared" ca="1" si="263"/>
        <v>0</v>
      </c>
      <c r="CO860" s="35">
        <f t="shared" ca="1" si="263"/>
        <v>0</v>
      </c>
      <c r="CP860" s="35">
        <f t="shared" ca="1" si="263"/>
        <v>0</v>
      </c>
      <c r="CQ860" s="35">
        <f t="shared" ca="1" si="263"/>
        <v>0</v>
      </c>
      <c r="CR860" s="35">
        <f t="shared" ca="1" si="263"/>
        <v>0</v>
      </c>
      <c r="CS860" s="35">
        <f t="shared" ca="1" si="263"/>
        <v>0</v>
      </c>
      <c r="CT860" s="35">
        <f t="shared" ca="1" si="263"/>
        <v>0</v>
      </c>
      <c r="CU860" s="35">
        <f t="shared" ca="1" si="273"/>
        <v>0</v>
      </c>
      <c r="CV860" s="35">
        <f t="shared" ca="1" si="273"/>
        <v>0</v>
      </c>
      <c r="CW860" s="38">
        <f t="shared" ca="1" si="273"/>
        <v>0</v>
      </c>
      <c r="CX860" s="38">
        <f t="shared" ca="1" si="273"/>
        <v>0</v>
      </c>
      <c r="CY860" s="38">
        <f t="shared" ca="1" si="273"/>
        <v>0</v>
      </c>
      <c r="CZ860" s="39">
        <f t="shared" ca="1" si="273"/>
        <v>0</v>
      </c>
      <c r="DA860" s="35"/>
    </row>
    <row r="861" spans="4:105" x14ac:dyDescent="0.3">
      <c r="D861" s="19"/>
      <c r="E861" s="19"/>
      <c r="F861" s="21"/>
      <c r="G861" s="21"/>
      <c r="H861" s="21"/>
      <c r="I861" s="19"/>
      <c r="J861" s="19"/>
      <c r="K861" s="21"/>
      <c r="L861" s="21"/>
      <c r="M861" s="22"/>
      <c r="N861" s="22"/>
      <c r="O861" s="19"/>
      <c r="P861" s="21"/>
      <c r="Q861" s="62" t="str">
        <f>'Cutting Rules'!AD861</f>
        <v>0------------</v>
      </c>
      <c r="R861" s="23"/>
      <c r="S861" s="24"/>
      <c r="T861" s="78" t="s">
        <v>547</v>
      </c>
      <c r="U861" s="19"/>
      <c r="V861" s="25"/>
      <c r="W861" s="26"/>
      <c r="X861" s="27"/>
      <c r="Y861" s="47"/>
      <c r="Z861" s="121" t="str">
        <f>IFERROR(VLOOKUP(E861,[1]route!$E$3:$BL$10005,59,0),"")&amp;IFERROR(VLOOKUP(E861,[1]route!$E$3:$BL$10005,60,0),"")</f>
        <v/>
      </c>
      <c r="AA861" s="28">
        <f t="shared" si="268"/>
        <v>0</v>
      </c>
      <c r="AB861" s="77">
        <f t="shared" si="269"/>
        <v>0</v>
      </c>
      <c r="AC861" s="4">
        <f t="shared" si="267"/>
        <v>1</v>
      </c>
      <c r="AD861" s="29">
        <v>0</v>
      </c>
      <c r="AE861" s="30">
        <f ca="1">SUMIF([1]route!$E$3:$E$10005,E861,[1]!Table1[1])</f>
        <v>0</v>
      </c>
      <c r="AF861" s="30">
        <f ca="1">SUMIF([1]route!$E$3:$E$10005,E861,[1]!Table1[2])</f>
        <v>0</v>
      </c>
      <c r="AG861" s="30">
        <f ca="1">SUMIF([1]route!$E$3:$E$10005,E861,[1]!Table1[3])</f>
        <v>0</v>
      </c>
      <c r="AH861" s="30">
        <f ca="1">SUMIF([1]route!$E$3:$E$10005,E861,[1]!Table1[4])</f>
        <v>0</v>
      </c>
      <c r="AI861" s="30">
        <f ca="1">SUMIF([1]route!$E$3:$E$10005,E861,[1]!Table1[5])</f>
        <v>0</v>
      </c>
      <c r="AJ861" s="30">
        <f ca="1">SUMIF([1]route!$E$3:$E$10005,E861,[1]!Table1[6])</f>
        <v>0</v>
      </c>
      <c r="AK861" s="30">
        <f ca="1">SUMIF([1]route!$E$3:$E$10005,E861,[1]!Table1[7])</f>
        <v>0</v>
      </c>
      <c r="AL861" s="30">
        <f ca="1">SUMIF([1]route!$E$3:$E$10005,E861,[1]!Table1[8])</f>
        <v>0</v>
      </c>
      <c r="AM861" s="30">
        <f ca="1">SUMIF([1]route!$E$3:$E$10005,E861,[1]!Table1[9])</f>
        <v>0</v>
      </c>
      <c r="AN861" s="30">
        <f ca="1">SUMIF([1]route!$E$3:$E$10005,E861,[1]!Table1[10])</f>
        <v>0</v>
      </c>
      <c r="AO861" s="30">
        <f ca="1">SUMIF([1]route!$E$3:$E$10005,E861,[1]!Table1[11])</f>
        <v>0</v>
      </c>
      <c r="AP861" s="30">
        <f ca="1">SUMIF([1]route!$E$3:$E$10005,E861,[1]!Table1[12])</f>
        <v>0</v>
      </c>
      <c r="AQ861" s="30">
        <f ca="1">SUMIF([1]route!$E$3:$E$10005,E861,[1]!Table1[13])</f>
        <v>0</v>
      </c>
      <c r="AR861" s="30">
        <f ca="1">SUMIF([1]route!$E$3:$E$10005,E861,[1]!Table1[14])</f>
        <v>0</v>
      </c>
      <c r="AS861" s="30">
        <f ca="1">SUMIF([1]route!$E$3:$E$10005,E861,[1]!Table1[15])</f>
        <v>0</v>
      </c>
      <c r="AT861" s="30">
        <f ca="1">SUMIF([1]route!$E$3:$E$10005,E861,[1]!Table1[16])</f>
        <v>0</v>
      </c>
      <c r="AU861" s="30">
        <f ca="1">SUMIF([1]route!$E$3:$E$10005,E861,[1]!Table1[17])</f>
        <v>0</v>
      </c>
      <c r="AV861" s="30">
        <f ca="1">SUMIF([1]route!$E$3:$E$10005,E861,[1]!Table1[18])</f>
        <v>0</v>
      </c>
      <c r="AW861" s="30">
        <f ca="1">SUMIF([1]route!$E$3:$E$10005,E861,[1]!Table1[19])</f>
        <v>0</v>
      </c>
      <c r="AX861" s="30">
        <f ca="1">SUMIF([1]route!$E$3:$E$10005,E861,[1]!Table1[20])</f>
        <v>0</v>
      </c>
      <c r="AY861" s="30">
        <f ca="1">SUMIF([1]route!$E$3:$E$10005,E861,[1]!Table1[21])</f>
        <v>0</v>
      </c>
      <c r="AZ861" s="30">
        <f ca="1">SUMIF([1]route!$E$3:$E$10005,E861,[1]!Table1[22])</f>
        <v>0</v>
      </c>
      <c r="BA861" s="30">
        <f ca="1">SUMIF([1]route!$E$3:$E$10005,E861,[1]!Table1[23])</f>
        <v>0</v>
      </c>
      <c r="BB861" s="30">
        <f ca="1">SUMIF([1]route!$E$3:$E$10005,E861,[1]!Table1[24])</f>
        <v>0</v>
      </c>
      <c r="BC861" s="30">
        <f ca="1">SUMIF([1]route!$E$3:$E$10005,E861,[1]!Table1[25])</f>
        <v>0</v>
      </c>
      <c r="BD861" s="30">
        <f ca="1">SUMIF([1]route!$E$3:$E$10005,E861,[1]!Table1[26])</f>
        <v>0</v>
      </c>
      <c r="BE861" s="30">
        <f ca="1">SUMIF([1]route!$E$3:$E$10005,E861,[1]!Table1[27])</f>
        <v>0</v>
      </c>
      <c r="BF861" s="30">
        <f ca="1">SUMIF([1]route!$E$3:$E$10005,E861,[1]!Table1[28])</f>
        <v>0</v>
      </c>
      <c r="BG861" s="30">
        <f ca="1">SUMIF([1]route!$E$3:$E$10005,E861,[1]!Table1[29])</f>
        <v>0</v>
      </c>
      <c r="BH861" s="30">
        <f ca="1">SUMIF([1]route!$E$3:$E$10005,E861,[1]!Table1[30])</f>
        <v>0</v>
      </c>
      <c r="BI861" s="30">
        <f ca="1">SUMIF([1]route!$E$3:$E$10005,E861,[1]!Table1[31])</f>
        <v>0</v>
      </c>
      <c r="BJ861" s="30">
        <f ca="1">SUMIF([1]route!$E$3:$E$10005,E861,[1]!Table1[Remain PO])</f>
        <v>0</v>
      </c>
      <c r="BK861" s="31">
        <f ca="1">SUMIF([1]route!$E$3:$E$10005,E861,[1]!Table1[N+1])</f>
        <v>0</v>
      </c>
      <c r="BL861" s="31">
        <f ca="1">SUMIF([1]route!$E$3:$E$10005,E861,[1]!Table1[N+2])</f>
        <v>0</v>
      </c>
      <c r="BM861" s="31">
        <f ca="1">SUMIF([1]route!$E$3:$E$10005,E861,[1]!Table1[N+3])</f>
        <v>0</v>
      </c>
      <c r="BN861" s="32">
        <f ca="1">SUMIF([1]route!$E$3:$E$10005,E861,[1]!Table1[N+4])</f>
        <v>0</v>
      </c>
      <c r="BP861" s="37">
        <f t="shared" si="270"/>
        <v>0</v>
      </c>
      <c r="BQ861" s="35">
        <f t="shared" ca="1" si="266"/>
        <v>0</v>
      </c>
      <c r="BR861" s="35">
        <f t="shared" ca="1" si="266"/>
        <v>0</v>
      </c>
      <c r="BS861" s="35">
        <f t="shared" ca="1" si="266"/>
        <v>0</v>
      </c>
      <c r="BT861" s="35">
        <f t="shared" ca="1" si="266"/>
        <v>0</v>
      </c>
      <c r="BU861" s="35">
        <f t="shared" ca="1" si="266"/>
        <v>0</v>
      </c>
      <c r="BV861" s="35">
        <f t="shared" ca="1" si="266"/>
        <v>0</v>
      </c>
      <c r="BW861" s="35">
        <f t="shared" ca="1" si="266"/>
        <v>0</v>
      </c>
      <c r="BX861" s="35">
        <f t="shared" ca="1" si="266"/>
        <v>0</v>
      </c>
      <c r="BY861" s="35">
        <f t="shared" ca="1" si="266"/>
        <v>0</v>
      </c>
      <c r="BZ861" s="35">
        <f t="shared" ca="1" si="266"/>
        <v>0</v>
      </c>
      <c r="CA861" s="35">
        <f t="shared" ca="1" si="266"/>
        <v>0</v>
      </c>
      <c r="CB861" s="35">
        <f t="shared" ca="1" si="266"/>
        <v>0</v>
      </c>
      <c r="CC861" s="35">
        <f t="shared" ca="1" si="266"/>
        <v>0</v>
      </c>
      <c r="CD861" s="35">
        <f t="shared" ca="1" si="266"/>
        <v>0</v>
      </c>
      <c r="CE861" s="35">
        <f t="shared" ca="1" si="272"/>
        <v>0</v>
      </c>
      <c r="CF861" s="35">
        <f t="shared" ca="1" si="272"/>
        <v>0</v>
      </c>
      <c r="CG861" s="35">
        <f t="shared" ca="1" si="271"/>
        <v>0</v>
      </c>
      <c r="CH861" s="35">
        <f t="shared" ca="1" si="271"/>
        <v>0</v>
      </c>
      <c r="CI861" s="35">
        <f t="shared" ca="1" si="271"/>
        <v>0</v>
      </c>
      <c r="CJ861" s="35">
        <f t="shared" ca="1" si="271"/>
        <v>0</v>
      </c>
      <c r="CK861" s="35">
        <f t="shared" ca="1" si="271"/>
        <v>0</v>
      </c>
      <c r="CL861" s="35">
        <f t="shared" ca="1" si="263"/>
        <v>0</v>
      </c>
      <c r="CM861" s="35">
        <f t="shared" ca="1" si="263"/>
        <v>0</v>
      </c>
      <c r="CN861" s="35">
        <f t="shared" ca="1" si="263"/>
        <v>0</v>
      </c>
      <c r="CO861" s="35">
        <f t="shared" ca="1" si="263"/>
        <v>0</v>
      </c>
      <c r="CP861" s="35">
        <f t="shared" ca="1" si="263"/>
        <v>0</v>
      </c>
      <c r="CQ861" s="35">
        <f t="shared" ca="1" si="263"/>
        <v>0</v>
      </c>
      <c r="CR861" s="35">
        <f t="shared" ca="1" si="263"/>
        <v>0</v>
      </c>
      <c r="CS861" s="35">
        <f t="shared" ca="1" si="263"/>
        <v>0</v>
      </c>
      <c r="CT861" s="35">
        <f t="shared" ca="1" si="263"/>
        <v>0</v>
      </c>
      <c r="CU861" s="35">
        <f t="shared" ca="1" si="273"/>
        <v>0</v>
      </c>
      <c r="CV861" s="35">
        <f t="shared" ca="1" si="273"/>
        <v>0</v>
      </c>
      <c r="CW861" s="38">
        <f t="shared" ca="1" si="273"/>
        <v>0</v>
      </c>
      <c r="CX861" s="38">
        <f t="shared" ca="1" si="273"/>
        <v>0</v>
      </c>
      <c r="CY861" s="38">
        <f t="shared" ca="1" si="273"/>
        <v>0</v>
      </c>
      <c r="CZ861" s="39">
        <f t="shared" ca="1" si="273"/>
        <v>0</v>
      </c>
      <c r="DA861" s="35"/>
    </row>
    <row r="862" spans="4:105" x14ac:dyDescent="0.3">
      <c r="D862" s="19"/>
      <c r="E862" s="19"/>
      <c r="F862" s="21"/>
      <c r="G862" s="21"/>
      <c r="H862" s="21"/>
      <c r="I862" s="19"/>
      <c r="J862" s="19"/>
      <c r="K862" s="21"/>
      <c r="L862" s="21"/>
      <c r="M862" s="22"/>
      <c r="N862" s="22"/>
      <c r="O862" s="19"/>
      <c r="P862" s="21"/>
      <c r="Q862" s="62" t="str">
        <f>'Cutting Rules'!AD862</f>
        <v>------------</v>
      </c>
      <c r="R862" s="23"/>
      <c r="S862" s="24"/>
      <c r="T862" s="78" t="s">
        <v>547</v>
      </c>
      <c r="U862" s="19"/>
      <c r="V862" s="25"/>
      <c r="W862" s="26"/>
      <c r="X862" s="27"/>
      <c r="Y862" s="47"/>
      <c r="Z862" s="121" t="str">
        <f>IFERROR(VLOOKUP(E862,[1]route!$E$3:$BL$10005,59,0),"")&amp;IFERROR(VLOOKUP(E862,[1]route!$E$3:$BL$10005,60,0),"")</f>
        <v/>
      </c>
      <c r="AA862" s="28">
        <f t="shared" si="268"/>
        <v>0</v>
      </c>
      <c r="AB862" s="77">
        <f t="shared" si="269"/>
        <v>0</v>
      </c>
      <c r="AC862" s="4">
        <f t="shared" si="267"/>
        <v>1</v>
      </c>
      <c r="AD862" s="29">
        <v>0</v>
      </c>
      <c r="AE862" s="30">
        <f ca="1">SUMIF([1]route!$E$3:$E$10005,E862,[1]!Table1[1])</f>
        <v>0</v>
      </c>
      <c r="AF862" s="30">
        <f ca="1">SUMIF([1]route!$E$3:$E$10005,E862,[1]!Table1[2])</f>
        <v>0</v>
      </c>
      <c r="AG862" s="30">
        <f ca="1">SUMIF([1]route!$E$3:$E$10005,E862,[1]!Table1[3])</f>
        <v>0</v>
      </c>
      <c r="AH862" s="30">
        <f ca="1">SUMIF([1]route!$E$3:$E$10005,E862,[1]!Table1[4])</f>
        <v>0</v>
      </c>
      <c r="AI862" s="30">
        <f ca="1">SUMIF([1]route!$E$3:$E$10005,E862,[1]!Table1[5])</f>
        <v>0</v>
      </c>
      <c r="AJ862" s="30">
        <f ca="1">SUMIF([1]route!$E$3:$E$10005,E862,[1]!Table1[6])</f>
        <v>0</v>
      </c>
      <c r="AK862" s="30">
        <f ca="1">SUMIF([1]route!$E$3:$E$10005,E862,[1]!Table1[7])</f>
        <v>0</v>
      </c>
      <c r="AL862" s="30">
        <f ca="1">SUMIF([1]route!$E$3:$E$10005,E862,[1]!Table1[8])</f>
        <v>0</v>
      </c>
      <c r="AM862" s="30">
        <f ca="1">SUMIF([1]route!$E$3:$E$10005,E862,[1]!Table1[9])</f>
        <v>0</v>
      </c>
      <c r="AN862" s="30">
        <f ca="1">SUMIF([1]route!$E$3:$E$10005,E862,[1]!Table1[10])</f>
        <v>0</v>
      </c>
      <c r="AO862" s="30">
        <f ca="1">SUMIF([1]route!$E$3:$E$10005,E862,[1]!Table1[11])</f>
        <v>0</v>
      </c>
      <c r="AP862" s="30">
        <f ca="1">SUMIF([1]route!$E$3:$E$10005,E862,[1]!Table1[12])</f>
        <v>0</v>
      </c>
      <c r="AQ862" s="30">
        <f ca="1">SUMIF([1]route!$E$3:$E$10005,E862,[1]!Table1[13])</f>
        <v>0</v>
      </c>
      <c r="AR862" s="30">
        <f ca="1">SUMIF([1]route!$E$3:$E$10005,E862,[1]!Table1[14])</f>
        <v>0</v>
      </c>
      <c r="AS862" s="30">
        <f ca="1">SUMIF([1]route!$E$3:$E$10005,E862,[1]!Table1[15])</f>
        <v>0</v>
      </c>
      <c r="AT862" s="30">
        <f ca="1">SUMIF([1]route!$E$3:$E$10005,E862,[1]!Table1[16])</f>
        <v>0</v>
      </c>
      <c r="AU862" s="30">
        <f ca="1">SUMIF([1]route!$E$3:$E$10005,E862,[1]!Table1[17])</f>
        <v>0</v>
      </c>
      <c r="AV862" s="30">
        <f ca="1">SUMIF([1]route!$E$3:$E$10005,E862,[1]!Table1[18])</f>
        <v>0</v>
      </c>
      <c r="AW862" s="30">
        <f ca="1">SUMIF([1]route!$E$3:$E$10005,E862,[1]!Table1[19])</f>
        <v>0</v>
      </c>
      <c r="AX862" s="30">
        <f ca="1">SUMIF([1]route!$E$3:$E$10005,E862,[1]!Table1[20])</f>
        <v>0</v>
      </c>
      <c r="AY862" s="30">
        <f ca="1">SUMIF([1]route!$E$3:$E$10005,E862,[1]!Table1[21])</f>
        <v>0</v>
      </c>
      <c r="AZ862" s="30">
        <f ca="1">SUMIF([1]route!$E$3:$E$10005,E862,[1]!Table1[22])</f>
        <v>0</v>
      </c>
      <c r="BA862" s="30">
        <f ca="1">SUMIF([1]route!$E$3:$E$10005,E862,[1]!Table1[23])</f>
        <v>0</v>
      </c>
      <c r="BB862" s="30">
        <f ca="1">SUMIF([1]route!$E$3:$E$10005,E862,[1]!Table1[24])</f>
        <v>0</v>
      </c>
      <c r="BC862" s="30">
        <f ca="1">SUMIF([1]route!$E$3:$E$10005,E862,[1]!Table1[25])</f>
        <v>0</v>
      </c>
      <c r="BD862" s="30">
        <f ca="1">SUMIF([1]route!$E$3:$E$10005,E862,[1]!Table1[26])</f>
        <v>0</v>
      </c>
      <c r="BE862" s="30">
        <f ca="1">SUMIF([1]route!$E$3:$E$10005,E862,[1]!Table1[27])</f>
        <v>0</v>
      </c>
      <c r="BF862" s="30">
        <f ca="1">SUMIF([1]route!$E$3:$E$10005,E862,[1]!Table1[28])</f>
        <v>0</v>
      </c>
      <c r="BG862" s="30">
        <f ca="1">SUMIF([1]route!$E$3:$E$10005,E862,[1]!Table1[29])</f>
        <v>0</v>
      </c>
      <c r="BH862" s="30">
        <f ca="1">SUMIF([1]route!$E$3:$E$10005,E862,[1]!Table1[30])</f>
        <v>0</v>
      </c>
      <c r="BI862" s="30">
        <f ca="1">SUMIF([1]route!$E$3:$E$10005,E862,[1]!Table1[31])</f>
        <v>0</v>
      </c>
      <c r="BJ862" s="30">
        <f ca="1">SUMIF([1]route!$E$3:$E$10005,E862,[1]!Table1[Remain PO])</f>
        <v>0</v>
      </c>
      <c r="BK862" s="31">
        <f ca="1">SUMIF([1]route!$E$3:$E$10005,E862,[1]!Table1[N+1])</f>
        <v>0</v>
      </c>
      <c r="BL862" s="31">
        <f ca="1">SUMIF([1]route!$E$3:$E$10005,E862,[1]!Table1[N+2])</f>
        <v>0</v>
      </c>
      <c r="BM862" s="31">
        <f ca="1">SUMIF([1]route!$E$3:$E$10005,E862,[1]!Table1[N+3])</f>
        <v>0</v>
      </c>
      <c r="BN862" s="32">
        <f ca="1">SUMIF([1]route!$E$3:$E$10005,E862,[1]!Table1[N+4])</f>
        <v>0</v>
      </c>
      <c r="BP862" s="37">
        <f t="shared" si="270"/>
        <v>0</v>
      </c>
      <c r="BQ862" s="35">
        <f t="shared" ca="1" si="266"/>
        <v>0</v>
      </c>
      <c r="BR862" s="35">
        <f t="shared" ca="1" si="266"/>
        <v>0</v>
      </c>
      <c r="BS862" s="35">
        <f t="shared" ca="1" si="266"/>
        <v>0</v>
      </c>
      <c r="BT862" s="35">
        <f t="shared" ca="1" si="266"/>
        <v>0</v>
      </c>
      <c r="BU862" s="35">
        <f t="shared" ca="1" si="266"/>
        <v>0</v>
      </c>
      <c r="BV862" s="35">
        <f t="shared" ca="1" si="266"/>
        <v>0</v>
      </c>
      <c r="BW862" s="35">
        <f t="shared" ca="1" si="266"/>
        <v>0</v>
      </c>
      <c r="BX862" s="35">
        <f t="shared" ca="1" si="266"/>
        <v>0</v>
      </c>
      <c r="BY862" s="35">
        <f t="shared" ca="1" si="266"/>
        <v>0</v>
      </c>
      <c r="BZ862" s="35">
        <f t="shared" ca="1" si="266"/>
        <v>0</v>
      </c>
      <c r="CA862" s="35">
        <f t="shared" ca="1" si="266"/>
        <v>0</v>
      </c>
      <c r="CB862" s="35">
        <f t="shared" ca="1" si="266"/>
        <v>0</v>
      </c>
      <c r="CC862" s="35">
        <f t="shared" ca="1" si="266"/>
        <v>0</v>
      </c>
      <c r="CD862" s="35">
        <f t="shared" ca="1" si="266"/>
        <v>0</v>
      </c>
      <c r="CE862" s="35">
        <f t="shared" ca="1" si="272"/>
        <v>0</v>
      </c>
      <c r="CF862" s="35">
        <f t="shared" ca="1" si="272"/>
        <v>0</v>
      </c>
      <c r="CG862" s="35">
        <f t="shared" ca="1" si="271"/>
        <v>0</v>
      </c>
      <c r="CH862" s="35">
        <f t="shared" ca="1" si="271"/>
        <v>0</v>
      </c>
      <c r="CI862" s="35">
        <f t="shared" ca="1" si="271"/>
        <v>0</v>
      </c>
      <c r="CJ862" s="35">
        <f t="shared" ca="1" si="271"/>
        <v>0</v>
      </c>
      <c r="CK862" s="35">
        <f t="shared" ca="1" si="271"/>
        <v>0</v>
      </c>
      <c r="CL862" s="35">
        <f t="shared" ca="1" si="263"/>
        <v>0</v>
      </c>
      <c r="CM862" s="35">
        <f t="shared" ca="1" si="263"/>
        <v>0</v>
      </c>
      <c r="CN862" s="35">
        <f t="shared" ca="1" si="263"/>
        <v>0</v>
      </c>
      <c r="CO862" s="35">
        <f t="shared" ca="1" si="263"/>
        <v>0</v>
      </c>
      <c r="CP862" s="35">
        <f t="shared" ca="1" si="263"/>
        <v>0</v>
      </c>
      <c r="CQ862" s="35">
        <f t="shared" ca="1" si="263"/>
        <v>0</v>
      </c>
      <c r="CR862" s="35">
        <f t="shared" ca="1" si="263"/>
        <v>0</v>
      </c>
      <c r="CS862" s="35">
        <f t="shared" ca="1" si="263"/>
        <v>0</v>
      </c>
      <c r="CT862" s="35">
        <f t="shared" ca="1" si="263"/>
        <v>0</v>
      </c>
      <c r="CU862" s="35">
        <f t="shared" ca="1" si="273"/>
        <v>0</v>
      </c>
      <c r="CV862" s="35">
        <f t="shared" ca="1" si="273"/>
        <v>0</v>
      </c>
      <c r="CW862" s="38">
        <f t="shared" ca="1" si="273"/>
        <v>0</v>
      </c>
      <c r="CX862" s="38">
        <f t="shared" ca="1" si="273"/>
        <v>0</v>
      </c>
      <c r="CY862" s="38">
        <f t="shared" ca="1" si="273"/>
        <v>0</v>
      </c>
      <c r="CZ862" s="39">
        <f t="shared" ca="1" si="273"/>
        <v>0</v>
      </c>
      <c r="DA862" s="35"/>
    </row>
    <row r="863" spans="4:105" x14ac:dyDescent="0.3">
      <c r="D863" s="19"/>
      <c r="E863" s="19"/>
      <c r="F863" s="21"/>
      <c r="G863" s="21"/>
      <c r="H863" s="21"/>
      <c r="I863" s="19"/>
      <c r="J863" s="19"/>
      <c r="K863" s="21"/>
      <c r="L863" s="21"/>
      <c r="M863" s="22"/>
      <c r="N863" s="22"/>
      <c r="O863" s="19"/>
      <c r="P863" s="21"/>
      <c r="Q863" s="62" t="str">
        <f>'Cutting Rules'!AD863</f>
        <v>------------</v>
      </c>
      <c r="R863" s="23"/>
      <c r="S863" s="24"/>
      <c r="T863" s="78" t="s">
        <v>547</v>
      </c>
      <c r="U863" s="19"/>
      <c r="V863" s="25"/>
      <c r="W863" s="26"/>
      <c r="X863" s="27"/>
      <c r="Y863" s="47"/>
      <c r="Z863" s="121" t="str">
        <f>IFERROR(VLOOKUP(E863,[1]route!$E$3:$BL$10005,59,0),"")&amp;IFERROR(VLOOKUP(E863,[1]route!$E$3:$BL$10005,60,0),"")</f>
        <v/>
      </c>
      <c r="AA863" s="28">
        <f t="shared" si="268"/>
        <v>0</v>
      </c>
      <c r="AB863" s="77">
        <f t="shared" si="269"/>
        <v>0</v>
      </c>
      <c r="AC863" s="4">
        <f t="shared" si="267"/>
        <v>1</v>
      </c>
      <c r="AD863" s="29">
        <v>0</v>
      </c>
      <c r="AE863" s="30">
        <f ca="1">SUMIF([1]route!$E$3:$E$10005,E863,[1]!Table1[1])</f>
        <v>0</v>
      </c>
      <c r="AF863" s="30">
        <f ca="1">SUMIF([1]route!$E$3:$E$10005,E863,[1]!Table1[2])</f>
        <v>0</v>
      </c>
      <c r="AG863" s="30">
        <f ca="1">SUMIF([1]route!$E$3:$E$10005,E863,[1]!Table1[3])</f>
        <v>0</v>
      </c>
      <c r="AH863" s="30">
        <f ca="1">SUMIF([1]route!$E$3:$E$10005,E863,[1]!Table1[4])</f>
        <v>0</v>
      </c>
      <c r="AI863" s="30">
        <f ca="1">SUMIF([1]route!$E$3:$E$10005,E863,[1]!Table1[5])</f>
        <v>0</v>
      </c>
      <c r="AJ863" s="30">
        <f ca="1">SUMIF([1]route!$E$3:$E$10005,E863,[1]!Table1[6])</f>
        <v>0</v>
      </c>
      <c r="AK863" s="30">
        <f ca="1">SUMIF([1]route!$E$3:$E$10005,E863,[1]!Table1[7])</f>
        <v>0</v>
      </c>
      <c r="AL863" s="30">
        <f ca="1">SUMIF([1]route!$E$3:$E$10005,E863,[1]!Table1[8])</f>
        <v>0</v>
      </c>
      <c r="AM863" s="30">
        <f ca="1">SUMIF([1]route!$E$3:$E$10005,E863,[1]!Table1[9])</f>
        <v>0</v>
      </c>
      <c r="AN863" s="30">
        <f ca="1">SUMIF([1]route!$E$3:$E$10005,E863,[1]!Table1[10])</f>
        <v>0</v>
      </c>
      <c r="AO863" s="30">
        <f ca="1">SUMIF([1]route!$E$3:$E$10005,E863,[1]!Table1[11])</f>
        <v>0</v>
      </c>
      <c r="AP863" s="30">
        <f ca="1">SUMIF([1]route!$E$3:$E$10005,E863,[1]!Table1[12])</f>
        <v>0</v>
      </c>
      <c r="AQ863" s="30">
        <f ca="1">SUMIF([1]route!$E$3:$E$10005,E863,[1]!Table1[13])</f>
        <v>0</v>
      </c>
      <c r="AR863" s="30">
        <f ca="1">SUMIF([1]route!$E$3:$E$10005,E863,[1]!Table1[14])</f>
        <v>0</v>
      </c>
      <c r="AS863" s="30">
        <f ca="1">SUMIF([1]route!$E$3:$E$10005,E863,[1]!Table1[15])</f>
        <v>0</v>
      </c>
      <c r="AT863" s="30">
        <f ca="1">SUMIF([1]route!$E$3:$E$10005,E863,[1]!Table1[16])</f>
        <v>0</v>
      </c>
      <c r="AU863" s="30">
        <f ca="1">SUMIF([1]route!$E$3:$E$10005,E863,[1]!Table1[17])</f>
        <v>0</v>
      </c>
      <c r="AV863" s="30">
        <f ca="1">SUMIF([1]route!$E$3:$E$10005,E863,[1]!Table1[18])</f>
        <v>0</v>
      </c>
      <c r="AW863" s="30">
        <f ca="1">SUMIF([1]route!$E$3:$E$10005,E863,[1]!Table1[19])</f>
        <v>0</v>
      </c>
      <c r="AX863" s="30">
        <f ca="1">SUMIF([1]route!$E$3:$E$10005,E863,[1]!Table1[20])</f>
        <v>0</v>
      </c>
      <c r="AY863" s="30">
        <f ca="1">SUMIF([1]route!$E$3:$E$10005,E863,[1]!Table1[21])</f>
        <v>0</v>
      </c>
      <c r="AZ863" s="30">
        <f ca="1">SUMIF([1]route!$E$3:$E$10005,E863,[1]!Table1[22])</f>
        <v>0</v>
      </c>
      <c r="BA863" s="30">
        <f ca="1">SUMIF([1]route!$E$3:$E$10005,E863,[1]!Table1[23])</f>
        <v>0</v>
      </c>
      <c r="BB863" s="30">
        <f ca="1">SUMIF([1]route!$E$3:$E$10005,E863,[1]!Table1[24])</f>
        <v>0</v>
      </c>
      <c r="BC863" s="30">
        <f ca="1">SUMIF([1]route!$E$3:$E$10005,E863,[1]!Table1[25])</f>
        <v>0</v>
      </c>
      <c r="BD863" s="30">
        <f ca="1">SUMIF([1]route!$E$3:$E$10005,E863,[1]!Table1[26])</f>
        <v>0</v>
      </c>
      <c r="BE863" s="30">
        <f ca="1">SUMIF([1]route!$E$3:$E$10005,E863,[1]!Table1[27])</f>
        <v>0</v>
      </c>
      <c r="BF863" s="30">
        <f ca="1">SUMIF([1]route!$E$3:$E$10005,E863,[1]!Table1[28])</f>
        <v>0</v>
      </c>
      <c r="BG863" s="30">
        <f ca="1">SUMIF([1]route!$E$3:$E$10005,E863,[1]!Table1[29])</f>
        <v>0</v>
      </c>
      <c r="BH863" s="30">
        <f ca="1">SUMIF([1]route!$E$3:$E$10005,E863,[1]!Table1[30])</f>
        <v>0</v>
      </c>
      <c r="BI863" s="30">
        <f ca="1">SUMIF([1]route!$E$3:$E$10005,E863,[1]!Table1[31])</f>
        <v>0</v>
      </c>
      <c r="BJ863" s="30">
        <f ca="1">SUMIF([1]route!$E$3:$E$10005,E863,[1]!Table1[Remain PO])</f>
        <v>0</v>
      </c>
      <c r="BK863" s="31">
        <f ca="1">SUMIF([1]route!$E$3:$E$10005,E863,[1]!Table1[N+1])</f>
        <v>0</v>
      </c>
      <c r="BL863" s="31">
        <f ca="1">SUMIF([1]route!$E$3:$E$10005,E863,[1]!Table1[N+2])</f>
        <v>0</v>
      </c>
      <c r="BM863" s="31">
        <f ca="1">SUMIF([1]route!$E$3:$E$10005,E863,[1]!Table1[N+3])</f>
        <v>0</v>
      </c>
      <c r="BN863" s="32">
        <f ca="1">SUMIF([1]route!$E$3:$E$10005,E863,[1]!Table1[N+4])</f>
        <v>0</v>
      </c>
      <c r="BP863" s="37">
        <f t="shared" si="270"/>
        <v>0</v>
      </c>
      <c r="BQ863" s="35">
        <f t="shared" ca="1" si="266"/>
        <v>0</v>
      </c>
      <c r="BR863" s="35">
        <f t="shared" ca="1" si="266"/>
        <v>0</v>
      </c>
      <c r="BS863" s="35">
        <f t="shared" ca="1" si="266"/>
        <v>0</v>
      </c>
      <c r="BT863" s="35">
        <f t="shared" ca="1" si="266"/>
        <v>0</v>
      </c>
      <c r="BU863" s="35">
        <f t="shared" ca="1" si="266"/>
        <v>0</v>
      </c>
      <c r="BV863" s="35">
        <f t="shared" ca="1" si="266"/>
        <v>0</v>
      </c>
      <c r="BW863" s="35">
        <f t="shared" ca="1" si="266"/>
        <v>0</v>
      </c>
      <c r="BX863" s="35">
        <f t="shared" ca="1" si="266"/>
        <v>0</v>
      </c>
      <c r="BY863" s="35">
        <f t="shared" ca="1" si="266"/>
        <v>0</v>
      </c>
      <c r="BZ863" s="35">
        <f t="shared" ca="1" si="266"/>
        <v>0</v>
      </c>
      <c r="CA863" s="35">
        <f t="shared" ca="1" si="266"/>
        <v>0</v>
      </c>
      <c r="CB863" s="35">
        <f t="shared" ca="1" si="266"/>
        <v>0</v>
      </c>
      <c r="CC863" s="35">
        <f t="shared" ca="1" si="266"/>
        <v>0</v>
      </c>
      <c r="CD863" s="35">
        <f t="shared" ca="1" si="266"/>
        <v>0</v>
      </c>
      <c r="CE863" s="35">
        <f t="shared" ca="1" si="272"/>
        <v>0</v>
      </c>
      <c r="CF863" s="35">
        <f t="shared" ca="1" si="272"/>
        <v>0</v>
      </c>
      <c r="CG863" s="35">
        <f t="shared" ca="1" si="271"/>
        <v>0</v>
      </c>
      <c r="CH863" s="35">
        <f t="shared" ca="1" si="271"/>
        <v>0</v>
      </c>
      <c r="CI863" s="35">
        <f t="shared" ca="1" si="271"/>
        <v>0</v>
      </c>
      <c r="CJ863" s="35">
        <f t="shared" ca="1" si="271"/>
        <v>0</v>
      </c>
      <c r="CK863" s="35">
        <f t="shared" ca="1" si="271"/>
        <v>0</v>
      </c>
      <c r="CL863" s="35">
        <f t="shared" ca="1" si="263"/>
        <v>0</v>
      </c>
      <c r="CM863" s="35">
        <f t="shared" ca="1" si="263"/>
        <v>0</v>
      </c>
      <c r="CN863" s="35">
        <f t="shared" ca="1" si="263"/>
        <v>0</v>
      </c>
      <c r="CO863" s="35">
        <f t="shared" ca="1" si="263"/>
        <v>0</v>
      </c>
      <c r="CP863" s="35">
        <f t="shared" ca="1" si="263"/>
        <v>0</v>
      </c>
      <c r="CQ863" s="35">
        <f t="shared" ca="1" si="263"/>
        <v>0</v>
      </c>
      <c r="CR863" s="35">
        <f t="shared" ca="1" si="263"/>
        <v>0</v>
      </c>
      <c r="CS863" s="35">
        <f t="shared" ca="1" si="263"/>
        <v>0</v>
      </c>
      <c r="CT863" s="35">
        <f t="shared" ca="1" si="263"/>
        <v>0</v>
      </c>
      <c r="CU863" s="35">
        <f t="shared" ca="1" si="273"/>
        <v>0</v>
      </c>
      <c r="CV863" s="35">
        <f t="shared" ca="1" si="273"/>
        <v>0</v>
      </c>
      <c r="CW863" s="38">
        <f t="shared" ca="1" si="273"/>
        <v>0</v>
      </c>
      <c r="CX863" s="38">
        <f t="shared" ca="1" si="273"/>
        <v>0</v>
      </c>
      <c r="CY863" s="38">
        <f t="shared" ca="1" si="273"/>
        <v>0</v>
      </c>
      <c r="CZ863" s="39">
        <f t="shared" ca="1" si="273"/>
        <v>0</v>
      </c>
      <c r="DA863" s="35"/>
    </row>
    <row r="864" spans="4:105" x14ac:dyDescent="0.3">
      <c r="D864" s="19"/>
      <c r="E864" s="19"/>
      <c r="F864" s="21"/>
      <c r="G864" s="21"/>
      <c r="H864" s="21"/>
      <c r="I864" s="19"/>
      <c r="J864" s="19"/>
      <c r="K864" s="21"/>
      <c r="L864" s="21"/>
      <c r="M864" s="22"/>
      <c r="N864" s="22"/>
      <c r="O864" s="19"/>
      <c r="P864" s="21"/>
      <c r="Q864" s="62" t="str">
        <f>'Cutting Rules'!AD864</f>
        <v>------------</v>
      </c>
      <c r="R864" s="23"/>
      <c r="S864" s="24"/>
      <c r="T864" s="78" t="s">
        <v>547</v>
      </c>
      <c r="U864" s="19"/>
      <c r="V864" s="25"/>
      <c r="W864" s="26"/>
      <c r="X864" s="27"/>
      <c r="Y864" s="47"/>
      <c r="Z864" s="121" t="str">
        <f>IFERROR(VLOOKUP(E864,[1]route!$E$3:$BL$10005,59,0),"")&amp;IFERROR(VLOOKUP(E864,[1]route!$E$3:$BL$10005,60,0),"")</f>
        <v/>
      </c>
      <c r="AA864" s="28">
        <f t="shared" si="268"/>
        <v>0</v>
      </c>
      <c r="AB864" s="77">
        <f t="shared" si="269"/>
        <v>0</v>
      </c>
      <c r="AC864" s="4">
        <f t="shared" si="267"/>
        <v>1</v>
      </c>
      <c r="AD864" s="29">
        <v>0</v>
      </c>
      <c r="AE864" s="30">
        <f ca="1">SUMIF([1]route!$E$3:$E$10005,E864,[1]!Table1[1])</f>
        <v>0</v>
      </c>
      <c r="AF864" s="30">
        <f ca="1">SUMIF([1]route!$E$3:$E$10005,E864,[1]!Table1[2])</f>
        <v>0</v>
      </c>
      <c r="AG864" s="30">
        <f ca="1">SUMIF([1]route!$E$3:$E$10005,E864,[1]!Table1[3])</f>
        <v>0</v>
      </c>
      <c r="AH864" s="30">
        <f ca="1">SUMIF([1]route!$E$3:$E$10005,E864,[1]!Table1[4])</f>
        <v>0</v>
      </c>
      <c r="AI864" s="30">
        <f ca="1">SUMIF([1]route!$E$3:$E$10005,E864,[1]!Table1[5])</f>
        <v>0</v>
      </c>
      <c r="AJ864" s="30">
        <f ca="1">SUMIF([1]route!$E$3:$E$10005,E864,[1]!Table1[6])</f>
        <v>0</v>
      </c>
      <c r="AK864" s="30">
        <f ca="1">SUMIF([1]route!$E$3:$E$10005,E864,[1]!Table1[7])</f>
        <v>0</v>
      </c>
      <c r="AL864" s="30">
        <f ca="1">SUMIF([1]route!$E$3:$E$10005,E864,[1]!Table1[8])</f>
        <v>0</v>
      </c>
      <c r="AM864" s="30">
        <f ca="1">SUMIF([1]route!$E$3:$E$10005,E864,[1]!Table1[9])</f>
        <v>0</v>
      </c>
      <c r="AN864" s="30">
        <f ca="1">SUMIF([1]route!$E$3:$E$10005,E864,[1]!Table1[10])</f>
        <v>0</v>
      </c>
      <c r="AO864" s="30">
        <f ca="1">SUMIF([1]route!$E$3:$E$10005,E864,[1]!Table1[11])</f>
        <v>0</v>
      </c>
      <c r="AP864" s="30">
        <f ca="1">SUMIF([1]route!$E$3:$E$10005,E864,[1]!Table1[12])</f>
        <v>0</v>
      </c>
      <c r="AQ864" s="30">
        <f ca="1">SUMIF([1]route!$E$3:$E$10005,E864,[1]!Table1[13])</f>
        <v>0</v>
      </c>
      <c r="AR864" s="30">
        <f ca="1">SUMIF([1]route!$E$3:$E$10005,E864,[1]!Table1[14])</f>
        <v>0</v>
      </c>
      <c r="AS864" s="30">
        <f ca="1">SUMIF([1]route!$E$3:$E$10005,E864,[1]!Table1[15])</f>
        <v>0</v>
      </c>
      <c r="AT864" s="30">
        <f ca="1">SUMIF([1]route!$E$3:$E$10005,E864,[1]!Table1[16])</f>
        <v>0</v>
      </c>
      <c r="AU864" s="30">
        <f ca="1">SUMIF([1]route!$E$3:$E$10005,E864,[1]!Table1[17])</f>
        <v>0</v>
      </c>
      <c r="AV864" s="30">
        <f ca="1">SUMIF([1]route!$E$3:$E$10005,E864,[1]!Table1[18])</f>
        <v>0</v>
      </c>
      <c r="AW864" s="30">
        <f ca="1">SUMIF([1]route!$E$3:$E$10005,E864,[1]!Table1[19])</f>
        <v>0</v>
      </c>
      <c r="AX864" s="30">
        <f ca="1">SUMIF([1]route!$E$3:$E$10005,E864,[1]!Table1[20])</f>
        <v>0</v>
      </c>
      <c r="AY864" s="30">
        <f ca="1">SUMIF([1]route!$E$3:$E$10005,E864,[1]!Table1[21])</f>
        <v>0</v>
      </c>
      <c r="AZ864" s="30">
        <f ca="1">SUMIF([1]route!$E$3:$E$10005,E864,[1]!Table1[22])</f>
        <v>0</v>
      </c>
      <c r="BA864" s="30">
        <f ca="1">SUMIF([1]route!$E$3:$E$10005,E864,[1]!Table1[23])</f>
        <v>0</v>
      </c>
      <c r="BB864" s="30">
        <f ca="1">SUMIF([1]route!$E$3:$E$10005,E864,[1]!Table1[24])</f>
        <v>0</v>
      </c>
      <c r="BC864" s="30">
        <f ca="1">SUMIF([1]route!$E$3:$E$10005,E864,[1]!Table1[25])</f>
        <v>0</v>
      </c>
      <c r="BD864" s="30">
        <f ca="1">SUMIF([1]route!$E$3:$E$10005,E864,[1]!Table1[26])</f>
        <v>0</v>
      </c>
      <c r="BE864" s="30">
        <f ca="1">SUMIF([1]route!$E$3:$E$10005,E864,[1]!Table1[27])</f>
        <v>0</v>
      </c>
      <c r="BF864" s="30">
        <f ca="1">SUMIF([1]route!$E$3:$E$10005,E864,[1]!Table1[28])</f>
        <v>0</v>
      </c>
      <c r="BG864" s="30">
        <f ca="1">SUMIF([1]route!$E$3:$E$10005,E864,[1]!Table1[29])</f>
        <v>0</v>
      </c>
      <c r="BH864" s="30">
        <f ca="1">SUMIF([1]route!$E$3:$E$10005,E864,[1]!Table1[30])</f>
        <v>0</v>
      </c>
      <c r="BI864" s="30">
        <f ca="1">SUMIF([1]route!$E$3:$E$10005,E864,[1]!Table1[31])</f>
        <v>0</v>
      </c>
      <c r="BJ864" s="30">
        <f ca="1">SUMIF([1]route!$E$3:$E$10005,E864,[1]!Table1[Remain PO])</f>
        <v>0</v>
      </c>
      <c r="BK864" s="31">
        <f ca="1">SUMIF([1]route!$E$3:$E$10005,E864,[1]!Table1[N+1])</f>
        <v>0</v>
      </c>
      <c r="BL864" s="31">
        <f ca="1">SUMIF([1]route!$E$3:$E$10005,E864,[1]!Table1[N+2])</f>
        <v>0</v>
      </c>
      <c r="BM864" s="31">
        <f ca="1">SUMIF([1]route!$E$3:$E$10005,E864,[1]!Table1[N+3])</f>
        <v>0</v>
      </c>
      <c r="BN864" s="32">
        <f ca="1">SUMIF([1]route!$E$3:$E$10005,E864,[1]!Table1[N+4])</f>
        <v>0</v>
      </c>
      <c r="BP864" s="37">
        <f t="shared" si="270"/>
        <v>0</v>
      </c>
      <c r="BQ864" s="35">
        <f t="shared" ca="1" si="266"/>
        <v>0</v>
      </c>
      <c r="BR864" s="35">
        <f t="shared" ca="1" si="266"/>
        <v>0</v>
      </c>
      <c r="BS864" s="35">
        <f t="shared" ca="1" si="266"/>
        <v>0</v>
      </c>
      <c r="BT864" s="35">
        <f t="shared" ca="1" si="266"/>
        <v>0</v>
      </c>
      <c r="BU864" s="35">
        <f t="shared" ca="1" si="266"/>
        <v>0</v>
      </c>
      <c r="BV864" s="35">
        <f t="shared" ca="1" si="266"/>
        <v>0</v>
      </c>
      <c r="BW864" s="35">
        <f t="shared" ca="1" si="266"/>
        <v>0</v>
      </c>
      <c r="BX864" s="35">
        <f t="shared" ca="1" si="266"/>
        <v>0</v>
      </c>
      <c r="BY864" s="35">
        <f t="shared" ca="1" si="266"/>
        <v>0</v>
      </c>
      <c r="BZ864" s="35">
        <f t="shared" ca="1" si="266"/>
        <v>0</v>
      </c>
      <c r="CA864" s="35">
        <f t="shared" ca="1" si="266"/>
        <v>0</v>
      </c>
      <c r="CB864" s="35">
        <f t="shared" ca="1" si="266"/>
        <v>0</v>
      </c>
      <c r="CC864" s="35">
        <f t="shared" ca="1" si="266"/>
        <v>0</v>
      </c>
      <c r="CD864" s="35">
        <f t="shared" ca="1" si="266"/>
        <v>0</v>
      </c>
      <c r="CE864" s="35">
        <f t="shared" ca="1" si="272"/>
        <v>0</v>
      </c>
      <c r="CF864" s="35">
        <f t="shared" ca="1" si="272"/>
        <v>0</v>
      </c>
      <c r="CG864" s="35">
        <f t="shared" ca="1" si="271"/>
        <v>0</v>
      </c>
      <c r="CH864" s="35">
        <f t="shared" ca="1" si="271"/>
        <v>0</v>
      </c>
      <c r="CI864" s="35">
        <f t="shared" ca="1" si="271"/>
        <v>0</v>
      </c>
      <c r="CJ864" s="35">
        <f t="shared" ca="1" si="271"/>
        <v>0</v>
      </c>
      <c r="CK864" s="35">
        <f t="shared" ca="1" si="271"/>
        <v>0</v>
      </c>
      <c r="CL864" s="35">
        <f t="shared" ca="1" si="263"/>
        <v>0</v>
      </c>
      <c r="CM864" s="35">
        <f t="shared" ca="1" si="263"/>
        <v>0</v>
      </c>
      <c r="CN864" s="35">
        <f t="shared" ca="1" si="263"/>
        <v>0</v>
      </c>
      <c r="CO864" s="35">
        <f t="shared" ca="1" si="263"/>
        <v>0</v>
      </c>
      <c r="CP864" s="35">
        <f t="shared" ca="1" si="263"/>
        <v>0</v>
      </c>
      <c r="CQ864" s="35">
        <f t="shared" ca="1" si="263"/>
        <v>0</v>
      </c>
      <c r="CR864" s="35">
        <f t="shared" ca="1" si="263"/>
        <v>0</v>
      </c>
      <c r="CS864" s="35">
        <f t="shared" ca="1" si="263"/>
        <v>0</v>
      </c>
      <c r="CT864" s="35">
        <f t="shared" ca="1" si="263"/>
        <v>0</v>
      </c>
      <c r="CU864" s="35">
        <f t="shared" ca="1" si="273"/>
        <v>0</v>
      </c>
      <c r="CV864" s="35">
        <f t="shared" ca="1" si="273"/>
        <v>0</v>
      </c>
      <c r="CW864" s="38">
        <f t="shared" ca="1" si="273"/>
        <v>0</v>
      </c>
      <c r="CX864" s="38">
        <f t="shared" ca="1" si="273"/>
        <v>0</v>
      </c>
      <c r="CY864" s="38">
        <f t="shared" ca="1" si="273"/>
        <v>0</v>
      </c>
      <c r="CZ864" s="39">
        <f t="shared" ca="1" si="273"/>
        <v>0</v>
      </c>
      <c r="DA864" s="35"/>
    </row>
    <row r="865" spans="4:105" x14ac:dyDescent="0.3">
      <c r="D865" s="19"/>
      <c r="E865" s="19"/>
      <c r="F865" s="21"/>
      <c r="G865" s="21"/>
      <c r="H865" s="21"/>
      <c r="I865" s="19"/>
      <c r="J865" s="19"/>
      <c r="K865" s="21"/>
      <c r="L865" s="21"/>
      <c r="M865" s="22"/>
      <c r="N865" s="22"/>
      <c r="O865" s="19"/>
      <c r="P865" s="21"/>
      <c r="Q865" s="62" t="str">
        <f>'Cutting Rules'!AD865</f>
        <v>------------</v>
      </c>
      <c r="R865" s="23"/>
      <c r="S865" s="24"/>
      <c r="T865" s="78" t="s">
        <v>547</v>
      </c>
      <c r="U865" s="19"/>
      <c r="V865" s="25"/>
      <c r="W865" s="26"/>
      <c r="X865" s="27"/>
      <c r="Y865" s="47"/>
      <c r="Z865" s="121" t="str">
        <f>IFERROR(VLOOKUP(E865,[1]route!$E$3:$BL$10005,59,0),"")&amp;IFERROR(VLOOKUP(E865,[1]route!$E$3:$BL$10005,60,0),"")</f>
        <v/>
      </c>
      <c r="AA865" s="28">
        <f t="shared" si="268"/>
        <v>0</v>
      </c>
      <c r="AB865" s="77">
        <f t="shared" si="269"/>
        <v>0</v>
      </c>
      <c r="AC865" s="4">
        <f t="shared" si="267"/>
        <v>1</v>
      </c>
      <c r="AD865" s="29">
        <v>0</v>
      </c>
      <c r="AE865" s="30">
        <f ca="1">SUMIF([1]route!$E$3:$E$10005,E865,[1]!Table1[1])</f>
        <v>0</v>
      </c>
      <c r="AF865" s="30">
        <f ca="1">SUMIF([1]route!$E$3:$E$10005,E865,[1]!Table1[2])</f>
        <v>0</v>
      </c>
      <c r="AG865" s="30">
        <f ca="1">SUMIF([1]route!$E$3:$E$10005,E865,[1]!Table1[3])</f>
        <v>0</v>
      </c>
      <c r="AH865" s="30">
        <f ca="1">SUMIF([1]route!$E$3:$E$10005,E865,[1]!Table1[4])</f>
        <v>0</v>
      </c>
      <c r="AI865" s="30">
        <f ca="1">SUMIF([1]route!$E$3:$E$10005,E865,[1]!Table1[5])</f>
        <v>0</v>
      </c>
      <c r="AJ865" s="30">
        <f ca="1">SUMIF([1]route!$E$3:$E$10005,E865,[1]!Table1[6])</f>
        <v>0</v>
      </c>
      <c r="AK865" s="30">
        <f ca="1">SUMIF([1]route!$E$3:$E$10005,E865,[1]!Table1[7])</f>
        <v>0</v>
      </c>
      <c r="AL865" s="30">
        <f ca="1">SUMIF([1]route!$E$3:$E$10005,E865,[1]!Table1[8])</f>
        <v>0</v>
      </c>
      <c r="AM865" s="30">
        <f ca="1">SUMIF([1]route!$E$3:$E$10005,E865,[1]!Table1[9])</f>
        <v>0</v>
      </c>
      <c r="AN865" s="30">
        <f ca="1">SUMIF([1]route!$E$3:$E$10005,E865,[1]!Table1[10])</f>
        <v>0</v>
      </c>
      <c r="AO865" s="30">
        <f ca="1">SUMIF([1]route!$E$3:$E$10005,E865,[1]!Table1[11])</f>
        <v>0</v>
      </c>
      <c r="AP865" s="30">
        <f ca="1">SUMIF([1]route!$E$3:$E$10005,E865,[1]!Table1[12])</f>
        <v>0</v>
      </c>
      <c r="AQ865" s="30">
        <f ca="1">SUMIF([1]route!$E$3:$E$10005,E865,[1]!Table1[13])</f>
        <v>0</v>
      </c>
      <c r="AR865" s="30">
        <f ca="1">SUMIF([1]route!$E$3:$E$10005,E865,[1]!Table1[14])</f>
        <v>0</v>
      </c>
      <c r="AS865" s="30">
        <f ca="1">SUMIF([1]route!$E$3:$E$10005,E865,[1]!Table1[15])</f>
        <v>0</v>
      </c>
      <c r="AT865" s="30">
        <f ca="1">SUMIF([1]route!$E$3:$E$10005,E865,[1]!Table1[16])</f>
        <v>0</v>
      </c>
      <c r="AU865" s="30">
        <f ca="1">SUMIF([1]route!$E$3:$E$10005,E865,[1]!Table1[17])</f>
        <v>0</v>
      </c>
      <c r="AV865" s="30">
        <f ca="1">SUMIF([1]route!$E$3:$E$10005,E865,[1]!Table1[18])</f>
        <v>0</v>
      </c>
      <c r="AW865" s="30">
        <f ca="1">SUMIF([1]route!$E$3:$E$10005,E865,[1]!Table1[19])</f>
        <v>0</v>
      </c>
      <c r="AX865" s="30">
        <f ca="1">SUMIF([1]route!$E$3:$E$10005,E865,[1]!Table1[20])</f>
        <v>0</v>
      </c>
      <c r="AY865" s="30">
        <f ca="1">SUMIF([1]route!$E$3:$E$10005,E865,[1]!Table1[21])</f>
        <v>0</v>
      </c>
      <c r="AZ865" s="30">
        <f ca="1">SUMIF([1]route!$E$3:$E$10005,E865,[1]!Table1[22])</f>
        <v>0</v>
      </c>
      <c r="BA865" s="30">
        <f ca="1">SUMIF([1]route!$E$3:$E$10005,E865,[1]!Table1[23])</f>
        <v>0</v>
      </c>
      <c r="BB865" s="30">
        <f ca="1">SUMIF([1]route!$E$3:$E$10005,E865,[1]!Table1[24])</f>
        <v>0</v>
      </c>
      <c r="BC865" s="30">
        <f ca="1">SUMIF([1]route!$E$3:$E$10005,E865,[1]!Table1[25])</f>
        <v>0</v>
      </c>
      <c r="BD865" s="30">
        <f ca="1">SUMIF([1]route!$E$3:$E$10005,E865,[1]!Table1[26])</f>
        <v>0</v>
      </c>
      <c r="BE865" s="30">
        <f ca="1">SUMIF([1]route!$E$3:$E$10005,E865,[1]!Table1[27])</f>
        <v>0</v>
      </c>
      <c r="BF865" s="30">
        <f ca="1">SUMIF([1]route!$E$3:$E$10005,E865,[1]!Table1[28])</f>
        <v>0</v>
      </c>
      <c r="BG865" s="30">
        <f ca="1">SUMIF([1]route!$E$3:$E$10005,E865,[1]!Table1[29])</f>
        <v>0</v>
      </c>
      <c r="BH865" s="30">
        <f ca="1">SUMIF([1]route!$E$3:$E$10005,E865,[1]!Table1[30])</f>
        <v>0</v>
      </c>
      <c r="BI865" s="30">
        <f ca="1">SUMIF([1]route!$E$3:$E$10005,E865,[1]!Table1[31])</f>
        <v>0</v>
      </c>
      <c r="BJ865" s="30">
        <f ca="1">SUMIF([1]route!$E$3:$E$10005,E865,[1]!Table1[Remain PO])</f>
        <v>0</v>
      </c>
      <c r="BK865" s="31">
        <f ca="1">SUMIF([1]route!$E$3:$E$10005,E865,[1]!Table1[N+1])</f>
        <v>0</v>
      </c>
      <c r="BL865" s="31">
        <f ca="1">SUMIF([1]route!$E$3:$E$10005,E865,[1]!Table1[N+2])</f>
        <v>0</v>
      </c>
      <c r="BM865" s="31">
        <f ca="1">SUMIF([1]route!$E$3:$E$10005,E865,[1]!Table1[N+3])</f>
        <v>0</v>
      </c>
      <c r="BN865" s="32">
        <f ca="1">SUMIF([1]route!$E$3:$E$10005,E865,[1]!Table1[N+4])</f>
        <v>0</v>
      </c>
      <c r="BP865" s="37">
        <f t="shared" si="270"/>
        <v>0</v>
      </c>
      <c r="BQ865" s="35">
        <f t="shared" ca="1" si="266"/>
        <v>0</v>
      </c>
      <c r="BR865" s="35">
        <f t="shared" ca="1" si="266"/>
        <v>0</v>
      </c>
      <c r="BS865" s="35">
        <f t="shared" ca="1" si="266"/>
        <v>0</v>
      </c>
      <c r="BT865" s="35">
        <f t="shared" ca="1" si="266"/>
        <v>0</v>
      </c>
      <c r="BU865" s="35">
        <f t="shared" ca="1" si="266"/>
        <v>0</v>
      </c>
      <c r="BV865" s="35">
        <f t="shared" ca="1" si="266"/>
        <v>0</v>
      </c>
      <c r="BW865" s="35">
        <f t="shared" ca="1" si="266"/>
        <v>0</v>
      </c>
      <c r="BX865" s="35">
        <f t="shared" ca="1" si="266"/>
        <v>0</v>
      </c>
      <c r="BY865" s="35">
        <f t="shared" ca="1" si="266"/>
        <v>0</v>
      </c>
      <c r="BZ865" s="35">
        <f t="shared" ca="1" si="266"/>
        <v>0</v>
      </c>
      <c r="CA865" s="35">
        <f t="shared" ca="1" si="266"/>
        <v>0</v>
      </c>
      <c r="CB865" s="35">
        <f t="shared" ca="1" si="266"/>
        <v>0</v>
      </c>
      <c r="CC865" s="35">
        <f t="shared" ca="1" si="266"/>
        <v>0</v>
      </c>
      <c r="CD865" s="35">
        <f t="shared" ca="1" si="266"/>
        <v>0</v>
      </c>
      <c r="CE865" s="35">
        <f t="shared" ca="1" si="272"/>
        <v>0</v>
      </c>
      <c r="CF865" s="35">
        <f t="shared" ca="1" si="272"/>
        <v>0</v>
      </c>
      <c r="CG865" s="35">
        <f t="shared" ca="1" si="271"/>
        <v>0</v>
      </c>
      <c r="CH865" s="35">
        <f t="shared" ca="1" si="271"/>
        <v>0</v>
      </c>
      <c r="CI865" s="35">
        <f t="shared" ca="1" si="271"/>
        <v>0</v>
      </c>
      <c r="CJ865" s="35">
        <f t="shared" ca="1" si="271"/>
        <v>0</v>
      </c>
      <c r="CK865" s="35">
        <f t="shared" ca="1" si="271"/>
        <v>0</v>
      </c>
      <c r="CL865" s="35">
        <f t="shared" ca="1" si="263"/>
        <v>0</v>
      </c>
      <c r="CM865" s="35">
        <f t="shared" ref="CM865:CT896" ca="1" si="274">CL865-BA865</f>
        <v>0</v>
      </c>
      <c r="CN865" s="35">
        <f t="shared" ca="1" si="274"/>
        <v>0</v>
      </c>
      <c r="CO865" s="35">
        <f t="shared" ca="1" si="274"/>
        <v>0</v>
      </c>
      <c r="CP865" s="35">
        <f t="shared" ca="1" si="274"/>
        <v>0</v>
      </c>
      <c r="CQ865" s="35">
        <f t="shared" ca="1" si="274"/>
        <v>0</v>
      </c>
      <c r="CR865" s="35">
        <f t="shared" ca="1" si="274"/>
        <v>0</v>
      </c>
      <c r="CS865" s="35">
        <f t="shared" ca="1" si="274"/>
        <v>0</v>
      </c>
      <c r="CT865" s="35">
        <f t="shared" ca="1" si="274"/>
        <v>0</v>
      </c>
      <c r="CU865" s="35">
        <f t="shared" ca="1" si="273"/>
        <v>0</v>
      </c>
      <c r="CV865" s="35">
        <f t="shared" ca="1" si="273"/>
        <v>0</v>
      </c>
      <c r="CW865" s="38">
        <f t="shared" ca="1" si="273"/>
        <v>0</v>
      </c>
      <c r="CX865" s="38">
        <f t="shared" ca="1" si="273"/>
        <v>0</v>
      </c>
      <c r="CY865" s="38">
        <f t="shared" ca="1" si="273"/>
        <v>0</v>
      </c>
      <c r="CZ865" s="39">
        <f t="shared" ca="1" si="273"/>
        <v>0</v>
      </c>
      <c r="DA865" s="35"/>
    </row>
    <row r="866" spans="4:105" x14ac:dyDescent="0.3">
      <c r="D866" s="19"/>
      <c r="E866" s="19"/>
      <c r="F866" s="21"/>
      <c r="G866" s="21"/>
      <c r="H866" s="21"/>
      <c r="I866" s="19"/>
      <c r="J866" s="19"/>
      <c r="K866" s="21"/>
      <c r="L866" s="21"/>
      <c r="M866" s="22"/>
      <c r="N866" s="22"/>
      <c r="O866" s="19"/>
      <c r="P866" s="21"/>
      <c r="Q866" s="62" t="str">
        <f>'Cutting Rules'!AD866</f>
        <v>------------</v>
      </c>
      <c r="R866" s="23"/>
      <c r="S866" s="24"/>
      <c r="T866" s="78" t="s">
        <v>547</v>
      </c>
      <c r="U866" s="19"/>
      <c r="V866" s="25"/>
      <c r="W866" s="26"/>
      <c r="X866" s="27"/>
      <c r="Y866" s="47"/>
      <c r="Z866" s="121" t="str">
        <f>IFERROR(VLOOKUP(E866,[1]route!$E$3:$BL$10005,59,0),"")&amp;IFERROR(VLOOKUP(E866,[1]route!$E$3:$BL$10005,60,0),"")</f>
        <v/>
      </c>
      <c r="AA866" s="28">
        <f t="shared" si="268"/>
        <v>0</v>
      </c>
      <c r="AB866" s="77">
        <f t="shared" si="269"/>
        <v>0</v>
      </c>
      <c r="AC866" s="4">
        <f t="shared" si="267"/>
        <v>1</v>
      </c>
      <c r="AD866" s="29">
        <v>0</v>
      </c>
      <c r="AE866" s="30">
        <f ca="1">SUMIF([1]route!$E$3:$E$10005,E866,[1]!Table1[1])</f>
        <v>0</v>
      </c>
      <c r="AF866" s="30">
        <f ca="1">SUMIF([1]route!$E$3:$E$10005,E866,[1]!Table1[2])</f>
        <v>0</v>
      </c>
      <c r="AG866" s="30">
        <f ca="1">SUMIF([1]route!$E$3:$E$10005,E866,[1]!Table1[3])</f>
        <v>0</v>
      </c>
      <c r="AH866" s="30">
        <f ca="1">SUMIF([1]route!$E$3:$E$10005,E866,[1]!Table1[4])</f>
        <v>0</v>
      </c>
      <c r="AI866" s="30">
        <f ca="1">SUMIF([1]route!$E$3:$E$10005,E866,[1]!Table1[5])</f>
        <v>0</v>
      </c>
      <c r="AJ866" s="30">
        <f ca="1">SUMIF([1]route!$E$3:$E$10005,E866,[1]!Table1[6])</f>
        <v>0</v>
      </c>
      <c r="AK866" s="30">
        <f ca="1">SUMIF([1]route!$E$3:$E$10005,E866,[1]!Table1[7])</f>
        <v>0</v>
      </c>
      <c r="AL866" s="30">
        <f ca="1">SUMIF([1]route!$E$3:$E$10005,E866,[1]!Table1[8])</f>
        <v>0</v>
      </c>
      <c r="AM866" s="30">
        <f ca="1">SUMIF([1]route!$E$3:$E$10005,E866,[1]!Table1[9])</f>
        <v>0</v>
      </c>
      <c r="AN866" s="30">
        <f ca="1">SUMIF([1]route!$E$3:$E$10005,E866,[1]!Table1[10])</f>
        <v>0</v>
      </c>
      <c r="AO866" s="30">
        <f ca="1">SUMIF([1]route!$E$3:$E$10005,E866,[1]!Table1[11])</f>
        <v>0</v>
      </c>
      <c r="AP866" s="30">
        <f ca="1">SUMIF([1]route!$E$3:$E$10005,E866,[1]!Table1[12])</f>
        <v>0</v>
      </c>
      <c r="AQ866" s="30">
        <f ca="1">SUMIF([1]route!$E$3:$E$10005,E866,[1]!Table1[13])</f>
        <v>0</v>
      </c>
      <c r="AR866" s="30">
        <f ca="1">SUMIF([1]route!$E$3:$E$10005,E866,[1]!Table1[14])</f>
        <v>0</v>
      </c>
      <c r="AS866" s="30">
        <f ca="1">SUMIF([1]route!$E$3:$E$10005,E866,[1]!Table1[15])</f>
        <v>0</v>
      </c>
      <c r="AT866" s="30">
        <f ca="1">SUMIF([1]route!$E$3:$E$10005,E866,[1]!Table1[16])</f>
        <v>0</v>
      </c>
      <c r="AU866" s="30">
        <f ca="1">SUMIF([1]route!$E$3:$E$10005,E866,[1]!Table1[17])</f>
        <v>0</v>
      </c>
      <c r="AV866" s="30">
        <f ca="1">SUMIF([1]route!$E$3:$E$10005,E866,[1]!Table1[18])</f>
        <v>0</v>
      </c>
      <c r="AW866" s="30">
        <f ca="1">SUMIF([1]route!$E$3:$E$10005,E866,[1]!Table1[19])</f>
        <v>0</v>
      </c>
      <c r="AX866" s="30">
        <f ca="1">SUMIF([1]route!$E$3:$E$10005,E866,[1]!Table1[20])</f>
        <v>0</v>
      </c>
      <c r="AY866" s="30">
        <f ca="1">SUMIF([1]route!$E$3:$E$10005,E866,[1]!Table1[21])</f>
        <v>0</v>
      </c>
      <c r="AZ866" s="30">
        <f ca="1">SUMIF([1]route!$E$3:$E$10005,E866,[1]!Table1[22])</f>
        <v>0</v>
      </c>
      <c r="BA866" s="30">
        <f ca="1">SUMIF([1]route!$E$3:$E$10005,E866,[1]!Table1[23])</f>
        <v>0</v>
      </c>
      <c r="BB866" s="30">
        <f ca="1">SUMIF([1]route!$E$3:$E$10005,E866,[1]!Table1[24])</f>
        <v>0</v>
      </c>
      <c r="BC866" s="30">
        <f ca="1">SUMIF([1]route!$E$3:$E$10005,E866,[1]!Table1[25])</f>
        <v>0</v>
      </c>
      <c r="BD866" s="30">
        <f ca="1">SUMIF([1]route!$E$3:$E$10005,E866,[1]!Table1[26])</f>
        <v>0</v>
      </c>
      <c r="BE866" s="30">
        <f ca="1">SUMIF([1]route!$E$3:$E$10005,E866,[1]!Table1[27])</f>
        <v>0</v>
      </c>
      <c r="BF866" s="30">
        <f ca="1">SUMIF([1]route!$E$3:$E$10005,E866,[1]!Table1[28])</f>
        <v>0</v>
      </c>
      <c r="BG866" s="30">
        <f ca="1">SUMIF([1]route!$E$3:$E$10005,E866,[1]!Table1[29])</f>
        <v>0</v>
      </c>
      <c r="BH866" s="30">
        <f ca="1">SUMIF([1]route!$E$3:$E$10005,E866,[1]!Table1[30])</f>
        <v>0</v>
      </c>
      <c r="BI866" s="30">
        <f ca="1">SUMIF([1]route!$E$3:$E$10005,E866,[1]!Table1[31])</f>
        <v>0</v>
      </c>
      <c r="BJ866" s="30">
        <f ca="1">SUMIF([1]route!$E$3:$E$10005,E866,[1]!Table1[Remain PO])</f>
        <v>0</v>
      </c>
      <c r="BK866" s="31">
        <f ca="1">SUMIF([1]route!$E$3:$E$10005,E866,[1]!Table1[N+1])</f>
        <v>0</v>
      </c>
      <c r="BL866" s="31">
        <f ca="1">SUMIF([1]route!$E$3:$E$10005,E866,[1]!Table1[N+2])</f>
        <v>0</v>
      </c>
      <c r="BM866" s="31">
        <f ca="1">SUMIF([1]route!$E$3:$E$10005,E866,[1]!Table1[N+3])</f>
        <v>0</v>
      </c>
      <c r="BN866" s="32">
        <f ca="1">SUMIF([1]route!$E$3:$E$10005,E866,[1]!Table1[N+4])</f>
        <v>0</v>
      </c>
      <c r="BP866" s="37">
        <f t="shared" si="270"/>
        <v>0</v>
      </c>
      <c r="BQ866" s="35">
        <f t="shared" ca="1" si="266"/>
        <v>0</v>
      </c>
      <c r="BR866" s="35">
        <f t="shared" ca="1" si="266"/>
        <v>0</v>
      </c>
      <c r="BS866" s="35">
        <f t="shared" ca="1" si="266"/>
        <v>0</v>
      </c>
      <c r="BT866" s="35">
        <f t="shared" ca="1" si="266"/>
        <v>0</v>
      </c>
      <c r="BU866" s="35">
        <f t="shared" ca="1" si="266"/>
        <v>0</v>
      </c>
      <c r="BV866" s="35">
        <f t="shared" ca="1" si="266"/>
        <v>0</v>
      </c>
      <c r="BW866" s="35">
        <f t="shared" ca="1" si="266"/>
        <v>0</v>
      </c>
      <c r="BX866" s="35">
        <f t="shared" ca="1" si="266"/>
        <v>0</v>
      </c>
      <c r="BY866" s="35">
        <f t="shared" ca="1" si="266"/>
        <v>0</v>
      </c>
      <c r="BZ866" s="35">
        <f t="shared" ca="1" si="266"/>
        <v>0</v>
      </c>
      <c r="CA866" s="35">
        <f t="shared" ca="1" si="266"/>
        <v>0</v>
      </c>
      <c r="CB866" s="35">
        <f t="shared" ca="1" si="266"/>
        <v>0</v>
      </c>
      <c r="CC866" s="35">
        <f t="shared" ca="1" si="266"/>
        <v>0</v>
      </c>
      <c r="CD866" s="35">
        <f t="shared" ca="1" si="266"/>
        <v>0</v>
      </c>
      <c r="CE866" s="35">
        <f t="shared" ca="1" si="272"/>
        <v>0</v>
      </c>
      <c r="CF866" s="35">
        <f t="shared" ca="1" si="272"/>
        <v>0</v>
      </c>
      <c r="CG866" s="35">
        <f t="shared" ca="1" si="271"/>
        <v>0</v>
      </c>
      <c r="CH866" s="35">
        <f t="shared" ca="1" si="271"/>
        <v>0</v>
      </c>
      <c r="CI866" s="35">
        <f t="shared" ca="1" si="271"/>
        <v>0</v>
      </c>
      <c r="CJ866" s="35">
        <f t="shared" ca="1" si="271"/>
        <v>0</v>
      </c>
      <c r="CK866" s="35">
        <f t="shared" ca="1" si="271"/>
        <v>0</v>
      </c>
      <c r="CL866" s="35">
        <f t="shared" ca="1" si="271"/>
        <v>0</v>
      </c>
      <c r="CM866" s="35">
        <f t="shared" ca="1" si="274"/>
        <v>0</v>
      </c>
      <c r="CN866" s="35">
        <f t="shared" ca="1" si="274"/>
        <v>0</v>
      </c>
      <c r="CO866" s="35">
        <f t="shared" ca="1" si="274"/>
        <v>0</v>
      </c>
      <c r="CP866" s="35">
        <f t="shared" ca="1" si="274"/>
        <v>0</v>
      </c>
      <c r="CQ866" s="35">
        <f t="shared" ca="1" si="274"/>
        <v>0</v>
      </c>
      <c r="CR866" s="35">
        <f t="shared" ca="1" si="274"/>
        <v>0</v>
      </c>
      <c r="CS866" s="35">
        <f t="shared" ca="1" si="274"/>
        <v>0</v>
      </c>
      <c r="CT866" s="35">
        <f t="shared" ca="1" si="274"/>
        <v>0</v>
      </c>
      <c r="CU866" s="35">
        <f t="shared" ca="1" si="273"/>
        <v>0</v>
      </c>
      <c r="CV866" s="35">
        <f t="shared" ca="1" si="273"/>
        <v>0</v>
      </c>
      <c r="CW866" s="38">
        <f t="shared" ca="1" si="273"/>
        <v>0</v>
      </c>
      <c r="CX866" s="38">
        <f t="shared" ca="1" si="273"/>
        <v>0</v>
      </c>
      <c r="CY866" s="38">
        <f t="shared" ca="1" si="273"/>
        <v>0</v>
      </c>
      <c r="CZ866" s="39">
        <f t="shared" ca="1" si="273"/>
        <v>0</v>
      </c>
      <c r="DA866" s="35"/>
    </row>
    <row r="867" spans="4:105" x14ac:dyDescent="0.3">
      <c r="D867" s="19"/>
      <c r="E867" s="19"/>
      <c r="F867" s="21"/>
      <c r="G867" s="21"/>
      <c r="H867" s="21"/>
      <c r="I867" s="19"/>
      <c r="J867" s="19"/>
      <c r="K867" s="21"/>
      <c r="L867" s="21"/>
      <c r="M867" s="22"/>
      <c r="N867" s="22"/>
      <c r="O867" s="19"/>
      <c r="P867" s="21"/>
      <c r="Q867" s="62" t="str">
        <f>'Cutting Rules'!AD867</f>
        <v>------------</v>
      </c>
      <c r="R867" s="23"/>
      <c r="S867" s="24"/>
      <c r="T867" s="78" t="s">
        <v>547</v>
      </c>
      <c r="U867" s="19"/>
      <c r="V867" s="25"/>
      <c r="W867" s="26"/>
      <c r="X867" s="27"/>
      <c r="Y867" s="47"/>
      <c r="Z867" s="121" t="str">
        <f>IFERROR(VLOOKUP(E867,[1]route!$E$3:$BL$10005,59,0),"")&amp;IFERROR(VLOOKUP(E867,[1]route!$E$3:$BL$10005,60,0),"")</f>
        <v/>
      </c>
      <c r="AA867" s="28">
        <f t="shared" si="268"/>
        <v>0</v>
      </c>
      <c r="AB867" s="77">
        <f t="shared" si="269"/>
        <v>0</v>
      </c>
      <c r="AC867" s="4">
        <f t="shared" si="267"/>
        <v>1</v>
      </c>
      <c r="AD867" s="29">
        <v>0</v>
      </c>
      <c r="AE867" s="30">
        <f ca="1">SUMIF([1]route!$E$3:$E$10005,E867,[1]!Table1[1])</f>
        <v>0</v>
      </c>
      <c r="AF867" s="30">
        <f ca="1">SUMIF([1]route!$E$3:$E$10005,E867,[1]!Table1[2])</f>
        <v>0</v>
      </c>
      <c r="AG867" s="30">
        <f ca="1">SUMIF([1]route!$E$3:$E$10005,E867,[1]!Table1[3])</f>
        <v>0</v>
      </c>
      <c r="AH867" s="30">
        <f ca="1">SUMIF([1]route!$E$3:$E$10005,E867,[1]!Table1[4])</f>
        <v>0</v>
      </c>
      <c r="AI867" s="30">
        <f ca="1">SUMIF([1]route!$E$3:$E$10005,E867,[1]!Table1[5])</f>
        <v>0</v>
      </c>
      <c r="AJ867" s="30">
        <f ca="1">SUMIF([1]route!$E$3:$E$10005,E867,[1]!Table1[6])</f>
        <v>0</v>
      </c>
      <c r="AK867" s="30">
        <f ca="1">SUMIF([1]route!$E$3:$E$10005,E867,[1]!Table1[7])</f>
        <v>0</v>
      </c>
      <c r="AL867" s="30">
        <f ca="1">SUMIF([1]route!$E$3:$E$10005,E867,[1]!Table1[8])</f>
        <v>0</v>
      </c>
      <c r="AM867" s="30">
        <f ca="1">SUMIF([1]route!$E$3:$E$10005,E867,[1]!Table1[9])</f>
        <v>0</v>
      </c>
      <c r="AN867" s="30">
        <f ca="1">SUMIF([1]route!$E$3:$E$10005,E867,[1]!Table1[10])</f>
        <v>0</v>
      </c>
      <c r="AO867" s="30">
        <f ca="1">SUMIF([1]route!$E$3:$E$10005,E867,[1]!Table1[11])</f>
        <v>0</v>
      </c>
      <c r="AP867" s="30">
        <f ca="1">SUMIF([1]route!$E$3:$E$10005,E867,[1]!Table1[12])</f>
        <v>0</v>
      </c>
      <c r="AQ867" s="30">
        <f ca="1">SUMIF([1]route!$E$3:$E$10005,E867,[1]!Table1[13])</f>
        <v>0</v>
      </c>
      <c r="AR867" s="30">
        <f ca="1">SUMIF([1]route!$E$3:$E$10005,E867,[1]!Table1[14])</f>
        <v>0</v>
      </c>
      <c r="AS867" s="30">
        <f ca="1">SUMIF([1]route!$E$3:$E$10005,E867,[1]!Table1[15])</f>
        <v>0</v>
      </c>
      <c r="AT867" s="30">
        <f ca="1">SUMIF([1]route!$E$3:$E$10005,E867,[1]!Table1[16])</f>
        <v>0</v>
      </c>
      <c r="AU867" s="30">
        <f ca="1">SUMIF([1]route!$E$3:$E$10005,E867,[1]!Table1[17])</f>
        <v>0</v>
      </c>
      <c r="AV867" s="30">
        <f ca="1">SUMIF([1]route!$E$3:$E$10005,E867,[1]!Table1[18])</f>
        <v>0</v>
      </c>
      <c r="AW867" s="30">
        <f ca="1">SUMIF([1]route!$E$3:$E$10005,E867,[1]!Table1[19])</f>
        <v>0</v>
      </c>
      <c r="AX867" s="30">
        <f ca="1">SUMIF([1]route!$E$3:$E$10005,E867,[1]!Table1[20])</f>
        <v>0</v>
      </c>
      <c r="AY867" s="30">
        <f ca="1">SUMIF([1]route!$E$3:$E$10005,E867,[1]!Table1[21])</f>
        <v>0</v>
      </c>
      <c r="AZ867" s="30">
        <f ca="1">SUMIF([1]route!$E$3:$E$10005,E867,[1]!Table1[22])</f>
        <v>0</v>
      </c>
      <c r="BA867" s="30">
        <f ca="1">SUMIF([1]route!$E$3:$E$10005,E867,[1]!Table1[23])</f>
        <v>0</v>
      </c>
      <c r="BB867" s="30">
        <f ca="1">SUMIF([1]route!$E$3:$E$10005,E867,[1]!Table1[24])</f>
        <v>0</v>
      </c>
      <c r="BC867" s="30">
        <f ca="1">SUMIF([1]route!$E$3:$E$10005,E867,[1]!Table1[25])</f>
        <v>0</v>
      </c>
      <c r="BD867" s="30">
        <f ca="1">SUMIF([1]route!$E$3:$E$10005,E867,[1]!Table1[26])</f>
        <v>0</v>
      </c>
      <c r="BE867" s="30">
        <f ca="1">SUMIF([1]route!$E$3:$E$10005,E867,[1]!Table1[27])</f>
        <v>0</v>
      </c>
      <c r="BF867" s="30">
        <f ca="1">SUMIF([1]route!$E$3:$E$10005,E867,[1]!Table1[28])</f>
        <v>0</v>
      </c>
      <c r="BG867" s="30">
        <f ca="1">SUMIF([1]route!$E$3:$E$10005,E867,[1]!Table1[29])</f>
        <v>0</v>
      </c>
      <c r="BH867" s="30">
        <f ca="1">SUMIF([1]route!$E$3:$E$10005,E867,[1]!Table1[30])</f>
        <v>0</v>
      </c>
      <c r="BI867" s="30">
        <f ca="1">SUMIF([1]route!$E$3:$E$10005,E867,[1]!Table1[31])</f>
        <v>0</v>
      </c>
      <c r="BJ867" s="30">
        <f ca="1">SUMIF([1]route!$E$3:$E$10005,E867,[1]!Table1[Remain PO])</f>
        <v>0</v>
      </c>
      <c r="BK867" s="31">
        <f ca="1">SUMIF([1]route!$E$3:$E$10005,E867,[1]!Table1[N+1])</f>
        <v>0</v>
      </c>
      <c r="BL867" s="31">
        <f ca="1">SUMIF([1]route!$E$3:$E$10005,E867,[1]!Table1[N+2])</f>
        <v>0</v>
      </c>
      <c r="BM867" s="31">
        <f ca="1">SUMIF([1]route!$E$3:$E$10005,E867,[1]!Table1[N+3])</f>
        <v>0</v>
      </c>
      <c r="BN867" s="32">
        <f ca="1">SUMIF([1]route!$E$3:$E$10005,E867,[1]!Table1[N+4])</f>
        <v>0</v>
      </c>
      <c r="BP867" s="37">
        <f t="shared" si="270"/>
        <v>0</v>
      </c>
      <c r="BQ867" s="35">
        <f t="shared" ca="1" si="266"/>
        <v>0</v>
      </c>
      <c r="BR867" s="35">
        <f t="shared" ca="1" si="266"/>
        <v>0</v>
      </c>
      <c r="BS867" s="35">
        <f t="shared" ca="1" si="266"/>
        <v>0</v>
      </c>
      <c r="BT867" s="35">
        <f t="shared" ca="1" si="266"/>
        <v>0</v>
      </c>
      <c r="BU867" s="35">
        <f t="shared" ca="1" si="266"/>
        <v>0</v>
      </c>
      <c r="BV867" s="35">
        <f t="shared" ca="1" si="266"/>
        <v>0</v>
      </c>
      <c r="BW867" s="35">
        <f t="shared" ca="1" si="266"/>
        <v>0</v>
      </c>
      <c r="BX867" s="35">
        <f t="shared" ca="1" si="266"/>
        <v>0</v>
      </c>
      <c r="BY867" s="35">
        <f t="shared" ca="1" si="266"/>
        <v>0</v>
      </c>
      <c r="BZ867" s="35">
        <f t="shared" ca="1" si="266"/>
        <v>0</v>
      </c>
      <c r="CA867" s="35">
        <f t="shared" ca="1" si="266"/>
        <v>0</v>
      </c>
      <c r="CB867" s="35">
        <f t="shared" ca="1" si="266"/>
        <v>0</v>
      </c>
      <c r="CC867" s="35">
        <f t="shared" ca="1" si="266"/>
        <v>0</v>
      </c>
      <c r="CD867" s="35">
        <f t="shared" ca="1" si="266"/>
        <v>0</v>
      </c>
      <c r="CE867" s="35">
        <f t="shared" ca="1" si="272"/>
        <v>0</v>
      </c>
      <c r="CF867" s="35">
        <f t="shared" ca="1" si="272"/>
        <v>0</v>
      </c>
      <c r="CG867" s="35">
        <f t="shared" ca="1" si="271"/>
        <v>0</v>
      </c>
      <c r="CH867" s="35">
        <f t="shared" ca="1" si="271"/>
        <v>0</v>
      </c>
      <c r="CI867" s="35">
        <f t="shared" ca="1" si="271"/>
        <v>0</v>
      </c>
      <c r="CJ867" s="35">
        <f t="shared" ca="1" si="271"/>
        <v>0</v>
      </c>
      <c r="CK867" s="35">
        <f t="shared" ca="1" si="271"/>
        <v>0</v>
      </c>
      <c r="CL867" s="35">
        <f t="shared" ca="1" si="271"/>
        <v>0</v>
      </c>
      <c r="CM867" s="35">
        <f t="shared" ca="1" si="274"/>
        <v>0</v>
      </c>
      <c r="CN867" s="35">
        <f t="shared" ca="1" si="274"/>
        <v>0</v>
      </c>
      <c r="CO867" s="35">
        <f t="shared" ca="1" si="274"/>
        <v>0</v>
      </c>
      <c r="CP867" s="35">
        <f t="shared" ca="1" si="274"/>
        <v>0</v>
      </c>
      <c r="CQ867" s="35">
        <f t="shared" ca="1" si="274"/>
        <v>0</v>
      </c>
      <c r="CR867" s="35">
        <f t="shared" ca="1" si="274"/>
        <v>0</v>
      </c>
      <c r="CS867" s="35">
        <f t="shared" ca="1" si="274"/>
        <v>0</v>
      </c>
      <c r="CT867" s="35">
        <f t="shared" ca="1" si="274"/>
        <v>0</v>
      </c>
      <c r="CU867" s="35">
        <f t="shared" ca="1" si="273"/>
        <v>0</v>
      </c>
      <c r="CV867" s="35">
        <f t="shared" ca="1" si="273"/>
        <v>0</v>
      </c>
      <c r="CW867" s="38">
        <f t="shared" ca="1" si="273"/>
        <v>0</v>
      </c>
      <c r="CX867" s="38">
        <f t="shared" ca="1" si="273"/>
        <v>0</v>
      </c>
      <c r="CY867" s="38">
        <f t="shared" ca="1" si="273"/>
        <v>0</v>
      </c>
      <c r="CZ867" s="39">
        <f t="shared" ca="1" si="273"/>
        <v>0</v>
      </c>
      <c r="DA867" s="35"/>
    </row>
    <row r="868" spans="4:105" x14ac:dyDescent="0.3">
      <c r="D868" s="19"/>
      <c r="E868" s="19"/>
      <c r="F868" s="21"/>
      <c r="G868" s="21"/>
      <c r="H868" s="21"/>
      <c r="I868" s="19"/>
      <c r="J868" s="19"/>
      <c r="K868" s="21"/>
      <c r="L868" s="21"/>
      <c r="M868" s="22"/>
      <c r="N868" s="22"/>
      <c r="O868" s="19"/>
      <c r="P868" s="21"/>
      <c r="Q868" s="62" t="str">
        <f>'Cutting Rules'!AD868</f>
        <v>------------</v>
      </c>
      <c r="R868" s="23"/>
      <c r="S868" s="24"/>
      <c r="T868" s="78" t="s">
        <v>547</v>
      </c>
      <c r="U868" s="19"/>
      <c r="V868" s="25"/>
      <c r="W868" s="26"/>
      <c r="X868" s="27"/>
      <c r="Y868" s="47"/>
      <c r="Z868" s="121" t="str">
        <f>IFERROR(VLOOKUP(E868,[1]route!$E$3:$BL$10005,59,0),"")&amp;IFERROR(VLOOKUP(E868,[1]route!$E$3:$BL$10005,60,0),"")</f>
        <v/>
      </c>
      <c r="AA868" s="28">
        <f t="shared" si="268"/>
        <v>0</v>
      </c>
      <c r="AB868" s="77">
        <f t="shared" si="269"/>
        <v>0</v>
      </c>
      <c r="AC868" s="4">
        <f t="shared" si="267"/>
        <v>1</v>
      </c>
      <c r="AD868" s="29">
        <v>0</v>
      </c>
      <c r="AE868" s="30">
        <f ca="1">SUMIF([1]route!$E$3:$E$10005,E868,[1]!Table1[1])</f>
        <v>0</v>
      </c>
      <c r="AF868" s="30">
        <f ca="1">SUMIF([1]route!$E$3:$E$10005,E868,[1]!Table1[2])</f>
        <v>0</v>
      </c>
      <c r="AG868" s="30">
        <f ca="1">SUMIF([1]route!$E$3:$E$10005,E868,[1]!Table1[3])</f>
        <v>0</v>
      </c>
      <c r="AH868" s="30">
        <f ca="1">SUMIF([1]route!$E$3:$E$10005,E868,[1]!Table1[4])</f>
        <v>0</v>
      </c>
      <c r="AI868" s="30">
        <f ca="1">SUMIF([1]route!$E$3:$E$10005,E868,[1]!Table1[5])</f>
        <v>0</v>
      </c>
      <c r="AJ868" s="30">
        <f ca="1">SUMIF([1]route!$E$3:$E$10005,E868,[1]!Table1[6])</f>
        <v>0</v>
      </c>
      <c r="AK868" s="30">
        <f ca="1">SUMIF([1]route!$E$3:$E$10005,E868,[1]!Table1[7])</f>
        <v>0</v>
      </c>
      <c r="AL868" s="30">
        <f ca="1">SUMIF([1]route!$E$3:$E$10005,E868,[1]!Table1[8])</f>
        <v>0</v>
      </c>
      <c r="AM868" s="30">
        <f ca="1">SUMIF([1]route!$E$3:$E$10005,E868,[1]!Table1[9])</f>
        <v>0</v>
      </c>
      <c r="AN868" s="30">
        <f ca="1">SUMIF([1]route!$E$3:$E$10005,E868,[1]!Table1[10])</f>
        <v>0</v>
      </c>
      <c r="AO868" s="30">
        <f ca="1">SUMIF([1]route!$E$3:$E$10005,E868,[1]!Table1[11])</f>
        <v>0</v>
      </c>
      <c r="AP868" s="30">
        <f ca="1">SUMIF([1]route!$E$3:$E$10005,E868,[1]!Table1[12])</f>
        <v>0</v>
      </c>
      <c r="AQ868" s="30">
        <f ca="1">SUMIF([1]route!$E$3:$E$10005,E868,[1]!Table1[13])</f>
        <v>0</v>
      </c>
      <c r="AR868" s="30">
        <f ca="1">SUMIF([1]route!$E$3:$E$10005,E868,[1]!Table1[14])</f>
        <v>0</v>
      </c>
      <c r="AS868" s="30">
        <f ca="1">SUMIF([1]route!$E$3:$E$10005,E868,[1]!Table1[15])</f>
        <v>0</v>
      </c>
      <c r="AT868" s="30">
        <f ca="1">SUMIF([1]route!$E$3:$E$10005,E868,[1]!Table1[16])</f>
        <v>0</v>
      </c>
      <c r="AU868" s="30">
        <f ca="1">SUMIF([1]route!$E$3:$E$10005,E868,[1]!Table1[17])</f>
        <v>0</v>
      </c>
      <c r="AV868" s="30">
        <f ca="1">SUMIF([1]route!$E$3:$E$10005,E868,[1]!Table1[18])</f>
        <v>0</v>
      </c>
      <c r="AW868" s="30">
        <f ca="1">SUMIF([1]route!$E$3:$E$10005,E868,[1]!Table1[19])</f>
        <v>0</v>
      </c>
      <c r="AX868" s="30">
        <f ca="1">SUMIF([1]route!$E$3:$E$10005,E868,[1]!Table1[20])</f>
        <v>0</v>
      </c>
      <c r="AY868" s="30">
        <f ca="1">SUMIF([1]route!$E$3:$E$10005,E868,[1]!Table1[21])</f>
        <v>0</v>
      </c>
      <c r="AZ868" s="30">
        <f ca="1">SUMIF([1]route!$E$3:$E$10005,E868,[1]!Table1[22])</f>
        <v>0</v>
      </c>
      <c r="BA868" s="30">
        <f ca="1">SUMIF([1]route!$E$3:$E$10005,E868,[1]!Table1[23])</f>
        <v>0</v>
      </c>
      <c r="BB868" s="30">
        <f ca="1">SUMIF([1]route!$E$3:$E$10005,E868,[1]!Table1[24])</f>
        <v>0</v>
      </c>
      <c r="BC868" s="30">
        <f ca="1">SUMIF([1]route!$E$3:$E$10005,E868,[1]!Table1[25])</f>
        <v>0</v>
      </c>
      <c r="BD868" s="30">
        <f ca="1">SUMIF([1]route!$E$3:$E$10005,E868,[1]!Table1[26])</f>
        <v>0</v>
      </c>
      <c r="BE868" s="30">
        <f ca="1">SUMIF([1]route!$E$3:$E$10005,E868,[1]!Table1[27])</f>
        <v>0</v>
      </c>
      <c r="BF868" s="30">
        <f ca="1">SUMIF([1]route!$E$3:$E$10005,E868,[1]!Table1[28])</f>
        <v>0</v>
      </c>
      <c r="BG868" s="30">
        <f ca="1">SUMIF([1]route!$E$3:$E$10005,E868,[1]!Table1[29])</f>
        <v>0</v>
      </c>
      <c r="BH868" s="30">
        <f ca="1">SUMIF([1]route!$E$3:$E$10005,E868,[1]!Table1[30])</f>
        <v>0</v>
      </c>
      <c r="BI868" s="30">
        <f ca="1">SUMIF([1]route!$E$3:$E$10005,E868,[1]!Table1[31])</f>
        <v>0</v>
      </c>
      <c r="BJ868" s="30">
        <f ca="1">SUMIF([1]route!$E$3:$E$10005,E868,[1]!Table1[Remain PO])</f>
        <v>0</v>
      </c>
      <c r="BK868" s="31">
        <f ca="1">SUMIF([1]route!$E$3:$E$10005,E868,[1]!Table1[N+1])</f>
        <v>0</v>
      </c>
      <c r="BL868" s="31">
        <f ca="1">SUMIF([1]route!$E$3:$E$10005,E868,[1]!Table1[N+2])</f>
        <v>0</v>
      </c>
      <c r="BM868" s="31">
        <f ca="1">SUMIF([1]route!$E$3:$E$10005,E868,[1]!Table1[N+3])</f>
        <v>0</v>
      </c>
      <c r="BN868" s="32">
        <f ca="1">SUMIF([1]route!$E$3:$E$10005,E868,[1]!Table1[N+4])</f>
        <v>0</v>
      </c>
      <c r="BP868" s="37">
        <f t="shared" si="270"/>
        <v>0</v>
      </c>
      <c r="BQ868" s="35">
        <f t="shared" ca="1" si="266"/>
        <v>0</v>
      </c>
      <c r="BR868" s="35">
        <f t="shared" ref="BR868:CD887" ca="1" si="275">BQ868-AF868</f>
        <v>0</v>
      </c>
      <c r="BS868" s="35">
        <f t="shared" ca="1" si="275"/>
        <v>0</v>
      </c>
      <c r="BT868" s="35">
        <f t="shared" ca="1" si="275"/>
        <v>0</v>
      </c>
      <c r="BU868" s="35">
        <f t="shared" ca="1" si="275"/>
        <v>0</v>
      </c>
      <c r="BV868" s="35">
        <f t="shared" ca="1" si="275"/>
        <v>0</v>
      </c>
      <c r="BW868" s="35">
        <f t="shared" ca="1" si="275"/>
        <v>0</v>
      </c>
      <c r="BX868" s="35">
        <f t="shared" ca="1" si="275"/>
        <v>0</v>
      </c>
      <c r="BY868" s="35">
        <f t="shared" ca="1" si="275"/>
        <v>0</v>
      </c>
      <c r="BZ868" s="35">
        <f t="shared" ca="1" si="275"/>
        <v>0</v>
      </c>
      <c r="CA868" s="35">
        <f t="shared" ca="1" si="275"/>
        <v>0</v>
      </c>
      <c r="CB868" s="35">
        <f t="shared" ca="1" si="275"/>
        <v>0</v>
      </c>
      <c r="CC868" s="35">
        <f t="shared" ca="1" si="275"/>
        <v>0</v>
      </c>
      <c r="CD868" s="35">
        <f t="shared" ca="1" si="275"/>
        <v>0</v>
      </c>
      <c r="CE868" s="35">
        <f t="shared" ca="1" si="272"/>
        <v>0</v>
      </c>
      <c r="CF868" s="35">
        <f t="shared" ca="1" si="272"/>
        <v>0</v>
      </c>
      <c r="CG868" s="35">
        <f t="shared" ca="1" si="271"/>
        <v>0</v>
      </c>
      <c r="CH868" s="35">
        <f t="shared" ca="1" si="271"/>
        <v>0</v>
      </c>
      <c r="CI868" s="35">
        <f t="shared" ca="1" si="271"/>
        <v>0</v>
      </c>
      <c r="CJ868" s="35">
        <f t="shared" ca="1" si="271"/>
        <v>0</v>
      </c>
      <c r="CK868" s="35">
        <f t="shared" ca="1" si="271"/>
        <v>0</v>
      </c>
      <c r="CL868" s="35">
        <f t="shared" ca="1" si="271"/>
        <v>0</v>
      </c>
      <c r="CM868" s="35">
        <f t="shared" ca="1" si="274"/>
        <v>0</v>
      </c>
      <c r="CN868" s="35">
        <f t="shared" ca="1" si="274"/>
        <v>0</v>
      </c>
      <c r="CO868" s="35">
        <f t="shared" ca="1" si="274"/>
        <v>0</v>
      </c>
      <c r="CP868" s="35">
        <f t="shared" ca="1" si="274"/>
        <v>0</v>
      </c>
      <c r="CQ868" s="35">
        <f t="shared" ca="1" si="274"/>
        <v>0</v>
      </c>
      <c r="CR868" s="35">
        <f t="shared" ca="1" si="274"/>
        <v>0</v>
      </c>
      <c r="CS868" s="35">
        <f t="shared" ca="1" si="274"/>
        <v>0</v>
      </c>
      <c r="CT868" s="35">
        <f t="shared" ca="1" si="274"/>
        <v>0</v>
      </c>
      <c r="CU868" s="35">
        <f t="shared" ca="1" si="273"/>
        <v>0</v>
      </c>
      <c r="CV868" s="35">
        <f t="shared" ca="1" si="273"/>
        <v>0</v>
      </c>
      <c r="CW868" s="38">
        <f t="shared" ca="1" si="273"/>
        <v>0</v>
      </c>
      <c r="CX868" s="38">
        <f t="shared" ca="1" si="273"/>
        <v>0</v>
      </c>
      <c r="CY868" s="38">
        <f t="shared" ca="1" si="273"/>
        <v>0</v>
      </c>
      <c r="CZ868" s="39">
        <f t="shared" ca="1" si="273"/>
        <v>0</v>
      </c>
      <c r="DA868" s="35"/>
    </row>
    <row r="869" spans="4:105" x14ac:dyDescent="0.3">
      <c r="D869" s="19"/>
      <c r="E869" s="19"/>
      <c r="F869" s="21"/>
      <c r="G869" s="21"/>
      <c r="H869" s="21"/>
      <c r="I869" s="19"/>
      <c r="J869" s="19"/>
      <c r="K869" s="21"/>
      <c r="L869" s="21"/>
      <c r="M869" s="22"/>
      <c r="N869" s="22"/>
      <c r="O869" s="19"/>
      <c r="P869" s="21"/>
      <c r="Q869" s="62" t="str">
        <f>'Cutting Rules'!AD869</f>
        <v>------------</v>
      </c>
      <c r="R869" s="23"/>
      <c r="S869" s="24"/>
      <c r="T869" s="78" t="s">
        <v>547</v>
      </c>
      <c r="U869" s="19"/>
      <c r="V869" s="25"/>
      <c r="W869" s="26"/>
      <c r="X869" s="27"/>
      <c r="Y869" s="47"/>
      <c r="Z869" s="121" t="str">
        <f>IFERROR(VLOOKUP(E869,[1]route!$E$3:$BL$10005,59,0),"")&amp;IFERROR(VLOOKUP(E869,[1]route!$E$3:$BL$10005,60,0),"")</f>
        <v/>
      </c>
      <c r="AA869" s="28">
        <f t="shared" si="268"/>
        <v>0</v>
      </c>
      <c r="AB869" s="77">
        <f t="shared" si="269"/>
        <v>0</v>
      </c>
      <c r="AC869" s="4">
        <f t="shared" si="267"/>
        <v>1</v>
      </c>
      <c r="AD869" s="29">
        <v>0</v>
      </c>
      <c r="AE869" s="30">
        <f ca="1">SUMIF([1]route!$E$3:$E$10005,E869,[1]!Table1[1])</f>
        <v>0</v>
      </c>
      <c r="AF869" s="30">
        <f ca="1">SUMIF([1]route!$E$3:$E$10005,E869,[1]!Table1[2])</f>
        <v>0</v>
      </c>
      <c r="AG869" s="30">
        <f ca="1">SUMIF([1]route!$E$3:$E$10005,E869,[1]!Table1[3])</f>
        <v>0</v>
      </c>
      <c r="AH869" s="30">
        <f ca="1">SUMIF([1]route!$E$3:$E$10005,E869,[1]!Table1[4])</f>
        <v>0</v>
      </c>
      <c r="AI869" s="30">
        <f ca="1">SUMIF([1]route!$E$3:$E$10005,E869,[1]!Table1[5])</f>
        <v>0</v>
      </c>
      <c r="AJ869" s="30">
        <f ca="1">SUMIF([1]route!$E$3:$E$10005,E869,[1]!Table1[6])</f>
        <v>0</v>
      </c>
      <c r="AK869" s="30">
        <f ca="1">SUMIF([1]route!$E$3:$E$10005,E869,[1]!Table1[7])</f>
        <v>0</v>
      </c>
      <c r="AL869" s="30">
        <f ca="1">SUMIF([1]route!$E$3:$E$10005,E869,[1]!Table1[8])</f>
        <v>0</v>
      </c>
      <c r="AM869" s="30">
        <f ca="1">SUMIF([1]route!$E$3:$E$10005,E869,[1]!Table1[9])</f>
        <v>0</v>
      </c>
      <c r="AN869" s="30">
        <f ca="1">SUMIF([1]route!$E$3:$E$10005,E869,[1]!Table1[10])</f>
        <v>0</v>
      </c>
      <c r="AO869" s="30">
        <f ca="1">SUMIF([1]route!$E$3:$E$10005,E869,[1]!Table1[11])</f>
        <v>0</v>
      </c>
      <c r="AP869" s="30">
        <f ca="1">SUMIF([1]route!$E$3:$E$10005,E869,[1]!Table1[12])</f>
        <v>0</v>
      </c>
      <c r="AQ869" s="30">
        <f ca="1">SUMIF([1]route!$E$3:$E$10005,E869,[1]!Table1[13])</f>
        <v>0</v>
      </c>
      <c r="AR869" s="30">
        <f ca="1">SUMIF([1]route!$E$3:$E$10005,E869,[1]!Table1[14])</f>
        <v>0</v>
      </c>
      <c r="AS869" s="30">
        <f ca="1">SUMIF([1]route!$E$3:$E$10005,E869,[1]!Table1[15])</f>
        <v>0</v>
      </c>
      <c r="AT869" s="30">
        <f ca="1">SUMIF([1]route!$E$3:$E$10005,E869,[1]!Table1[16])</f>
        <v>0</v>
      </c>
      <c r="AU869" s="30">
        <f ca="1">SUMIF([1]route!$E$3:$E$10005,E869,[1]!Table1[17])</f>
        <v>0</v>
      </c>
      <c r="AV869" s="30">
        <f ca="1">SUMIF([1]route!$E$3:$E$10005,E869,[1]!Table1[18])</f>
        <v>0</v>
      </c>
      <c r="AW869" s="30">
        <f ca="1">SUMIF([1]route!$E$3:$E$10005,E869,[1]!Table1[19])</f>
        <v>0</v>
      </c>
      <c r="AX869" s="30">
        <f ca="1">SUMIF([1]route!$E$3:$E$10005,E869,[1]!Table1[20])</f>
        <v>0</v>
      </c>
      <c r="AY869" s="30">
        <f ca="1">SUMIF([1]route!$E$3:$E$10005,E869,[1]!Table1[21])</f>
        <v>0</v>
      </c>
      <c r="AZ869" s="30">
        <f ca="1">SUMIF([1]route!$E$3:$E$10005,E869,[1]!Table1[22])</f>
        <v>0</v>
      </c>
      <c r="BA869" s="30">
        <f ca="1">SUMIF([1]route!$E$3:$E$10005,E869,[1]!Table1[23])</f>
        <v>0</v>
      </c>
      <c r="BB869" s="30">
        <f ca="1">SUMIF([1]route!$E$3:$E$10005,E869,[1]!Table1[24])</f>
        <v>0</v>
      </c>
      <c r="BC869" s="30">
        <f ca="1">SUMIF([1]route!$E$3:$E$10005,E869,[1]!Table1[25])</f>
        <v>0</v>
      </c>
      <c r="BD869" s="30">
        <f ca="1">SUMIF([1]route!$E$3:$E$10005,E869,[1]!Table1[26])</f>
        <v>0</v>
      </c>
      <c r="BE869" s="30">
        <f ca="1">SUMIF([1]route!$E$3:$E$10005,E869,[1]!Table1[27])</f>
        <v>0</v>
      </c>
      <c r="BF869" s="30">
        <f ca="1">SUMIF([1]route!$E$3:$E$10005,E869,[1]!Table1[28])</f>
        <v>0</v>
      </c>
      <c r="BG869" s="30">
        <f ca="1">SUMIF([1]route!$E$3:$E$10005,E869,[1]!Table1[29])</f>
        <v>0</v>
      </c>
      <c r="BH869" s="30">
        <f ca="1">SUMIF([1]route!$E$3:$E$10005,E869,[1]!Table1[30])</f>
        <v>0</v>
      </c>
      <c r="BI869" s="30">
        <f ca="1">SUMIF([1]route!$E$3:$E$10005,E869,[1]!Table1[31])</f>
        <v>0</v>
      </c>
      <c r="BJ869" s="30">
        <f ca="1">SUMIF([1]route!$E$3:$E$10005,E869,[1]!Table1[Remain PO])</f>
        <v>0</v>
      </c>
      <c r="BK869" s="31">
        <f ca="1">SUMIF([1]route!$E$3:$E$10005,E869,[1]!Table1[N+1])</f>
        <v>0</v>
      </c>
      <c r="BL869" s="31">
        <f ca="1">SUMIF([1]route!$E$3:$E$10005,E869,[1]!Table1[N+2])</f>
        <v>0</v>
      </c>
      <c r="BM869" s="31">
        <f ca="1">SUMIF([1]route!$E$3:$E$10005,E869,[1]!Table1[N+3])</f>
        <v>0</v>
      </c>
      <c r="BN869" s="32">
        <f ca="1">SUMIF([1]route!$E$3:$E$10005,E869,[1]!Table1[N+4])</f>
        <v>0</v>
      </c>
      <c r="BP869" s="37">
        <f t="shared" si="270"/>
        <v>0</v>
      </c>
      <c r="BQ869" s="35">
        <f t="shared" ref="BQ869:BY914" ca="1" si="276">BP869-AE869</f>
        <v>0</v>
      </c>
      <c r="BR869" s="35">
        <f t="shared" ca="1" si="275"/>
        <v>0</v>
      </c>
      <c r="BS869" s="35">
        <f t="shared" ca="1" si="275"/>
        <v>0</v>
      </c>
      <c r="BT869" s="35">
        <f t="shared" ca="1" si="275"/>
        <v>0</v>
      </c>
      <c r="BU869" s="35">
        <f t="shared" ca="1" si="275"/>
        <v>0</v>
      </c>
      <c r="BV869" s="35">
        <f t="shared" ca="1" si="275"/>
        <v>0</v>
      </c>
      <c r="BW869" s="35">
        <f t="shared" ca="1" si="275"/>
        <v>0</v>
      </c>
      <c r="BX869" s="35">
        <f t="shared" ca="1" si="275"/>
        <v>0</v>
      </c>
      <c r="BY869" s="35">
        <f t="shared" ca="1" si="275"/>
        <v>0</v>
      </c>
      <c r="BZ869" s="35">
        <f t="shared" ca="1" si="275"/>
        <v>0</v>
      </c>
      <c r="CA869" s="35">
        <f t="shared" ca="1" si="275"/>
        <v>0</v>
      </c>
      <c r="CB869" s="35">
        <f t="shared" ca="1" si="275"/>
        <v>0</v>
      </c>
      <c r="CC869" s="35">
        <f t="shared" ca="1" si="275"/>
        <v>0</v>
      </c>
      <c r="CD869" s="35">
        <f t="shared" ca="1" si="275"/>
        <v>0</v>
      </c>
      <c r="CE869" s="35">
        <f t="shared" ca="1" si="272"/>
        <v>0</v>
      </c>
      <c r="CF869" s="35">
        <f t="shared" ca="1" si="272"/>
        <v>0</v>
      </c>
      <c r="CG869" s="35">
        <f t="shared" ca="1" si="271"/>
        <v>0</v>
      </c>
      <c r="CH869" s="35">
        <f t="shared" ca="1" si="271"/>
        <v>0</v>
      </c>
      <c r="CI869" s="35">
        <f t="shared" ca="1" si="271"/>
        <v>0</v>
      </c>
      <c r="CJ869" s="35">
        <f t="shared" ca="1" si="271"/>
        <v>0</v>
      </c>
      <c r="CK869" s="35">
        <f t="shared" ca="1" si="271"/>
        <v>0</v>
      </c>
      <c r="CL869" s="35">
        <f t="shared" ca="1" si="271"/>
        <v>0</v>
      </c>
      <c r="CM869" s="35">
        <f t="shared" ca="1" si="274"/>
        <v>0</v>
      </c>
      <c r="CN869" s="35">
        <f t="shared" ca="1" si="274"/>
        <v>0</v>
      </c>
      <c r="CO869" s="35">
        <f t="shared" ca="1" si="274"/>
        <v>0</v>
      </c>
      <c r="CP869" s="35">
        <f t="shared" ca="1" si="274"/>
        <v>0</v>
      </c>
      <c r="CQ869" s="35">
        <f t="shared" ca="1" si="274"/>
        <v>0</v>
      </c>
      <c r="CR869" s="35">
        <f t="shared" ca="1" si="274"/>
        <v>0</v>
      </c>
      <c r="CS869" s="35">
        <f t="shared" ca="1" si="274"/>
        <v>0</v>
      </c>
      <c r="CT869" s="35">
        <f t="shared" ca="1" si="274"/>
        <v>0</v>
      </c>
      <c r="CU869" s="35">
        <f t="shared" ca="1" si="273"/>
        <v>0</v>
      </c>
      <c r="CV869" s="35">
        <f t="shared" ca="1" si="273"/>
        <v>0</v>
      </c>
      <c r="CW869" s="38">
        <f t="shared" ca="1" si="273"/>
        <v>0</v>
      </c>
      <c r="CX869" s="38">
        <f t="shared" ca="1" si="273"/>
        <v>0</v>
      </c>
      <c r="CY869" s="38">
        <f t="shared" ca="1" si="273"/>
        <v>0</v>
      </c>
      <c r="CZ869" s="39">
        <f t="shared" ca="1" si="273"/>
        <v>0</v>
      </c>
      <c r="DA869" s="35"/>
    </row>
    <row r="870" spans="4:105" x14ac:dyDescent="0.3">
      <c r="D870" s="19"/>
      <c r="E870" s="19"/>
      <c r="F870" s="21"/>
      <c r="G870" s="21"/>
      <c r="H870" s="21"/>
      <c r="I870" s="19"/>
      <c r="J870" s="19"/>
      <c r="K870" s="21"/>
      <c r="L870" s="21"/>
      <c r="M870" s="22"/>
      <c r="N870" s="22"/>
      <c r="O870" s="19"/>
      <c r="P870" s="21"/>
      <c r="Q870" s="62" t="str">
        <f>'Cutting Rules'!AD870</f>
        <v>------------</v>
      </c>
      <c r="R870" s="23"/>
      <c r="S870" s="24"/>
      <c r="T870" s="78" t="s">
        <v>547</v>
      </c>
      <c r="U870" s="19"/>
      <c r="V870" s="25"/>
      <c r="W870" s="26"/>
      <c r="X870" s="27"/>
      <c r="Y870" s="47"/>
      <c r="Z870" s="121" t="str">
        <f>IFERROR(VLOOKUP(E870,[1]route!$E$3:$BL$10005,59,0),"")&amp;IFERROR(VLOOKUP(E870,[1]route!$E$3:$BL$10005,60,0),"")</f>
        <v/>
      </c>
      <c r="AA870" s="28">
        <f t="shared" si="268"/>
        <v>0</v>
      </c>
      <c r="AB870" s="77">
        <f t="shared" si="269"/>
        <v>0</v>
      </c>
      <c r="AC870" s="4">
        <f t="shared" si="267"/>
        <v>1</v>
      </c>
      <c r="AD870" s="29">
        <v>0</v>
      </c>
      <c r="AE870" s="30">
        <f ca="1">SUMIF([1]route!$E$3:$E$10005,E870,[1]!Table1[1])</f>
        <v>0</v>
      </c>
      <c r="AF870" s="30">
        <f ca="1">SUMIF([1]route!$E$3:$E$10005,E870,[1]!Table1[2])</f>
        <v>0</v>
      </c>
      <c r="AG870" s="30">
        <f ca="1">SUMIF([1]route!$E$3:$E$10005,E870,[1]!Table1[3])</f>
        <v>0</v>
      </c>
      <c r="AH870" s="30">
        <f ca="1">SUMIF([1]route!$E$3:$E$10005,E870,[1]!Table1[4])</f>
        <v>0</v>
      </c>
      <c r="AI870" s="30">
        <f ca="1">SUMIF([1]route!$E$3:$E$10005,E870,[1]!Table1[5])</f>
        <v>0</v>
      </c>
      <c r="AJ870" s="30">
        <f ca="1">SUMIF([1]route!$E$3:$E$10005,E870,[1]!Table1[6])</f>
        <v>0</v>
      </c>
      <c r="AK870" s="30">
        <f ca="1">SUMIF([1]route!$E$3:$E$10005,E870,[1]!Table1[7])</f>
        <v>0</v>
      </c>
      <c r="AL870" s="30">
        <f ca="1">SUMIF([1]route!$E$3:$E$10005,E870,[1]!Table1[8])</f>
        <v>0</v>
      </c>
      <c r="AM870" s="30">
        <f ca="1">SUMIF([1]route!$E$3:$E$10005,E870,[1]!Table1[9])</f>
        <v>0</v>
      </c>
      <c r="AN870" s="30">
        <f ca="1">SUMIF([1]route!$E$3:$E$10005,E870,[1]!Table1[10])</f>
        <v>0</v>
      </c>
      <c r="AO870" s="30">
        <f ca="1">SUMIF([1]route!$E$3:$E$10005,E870,[1]!Table1[11])</f>
        <v>0</v>
      </c>
      <c r="AP870" s="30">
        <f ca="1">SUMIF([1]route!$E$3:$E$10005,E870,[1]!Table1[12])</f>
        <v>0</v>
      </c>
      <c r="AQ870" s="30">
        <f ca="1">SUMIF([1]route!$E$3:$E$10005,E870,[1]!Table1[13])</f>
        <v>0</v>
      </c>
      <c r="AR870" s="30">
        <f ca="1">SUMIF([1]route!$E$3:$E$10005,E870,[1]!Table1[14])</f>
        <v>0</v>
      </c>
      <c r="AS870" s="30">
        <f ca="1">SUMIF([1]route!$E$3:$E$10005,E870,[1]!Table1[15])</f>
        <v>0</v>
      </c>
      <c r="AT870" s="30">
        <f ca="1">SUMIF([1]route!$E$3:$E$10005,E870,[1]!Table1[16])</f>
        <v>0</v>
      </c>
      <c r="AU870" s="30">
        <f ca="1">SUMIF([1]route!$E$3:$E$10005,E870,[1]!Table1[17])</f>
        <v>0</v>
      </c>
      <c r="AV870" s="30">
        <f ca="1">SUMIF([1]route!$E$3:$E$10005,E870,[1]!Table1[18])</f>
        <v>0</v>
      </c>
      <c r="AW870" s="30">
        <f ca="1">SUMIF([1]route!$E$3:$E$10005,E870,[1]!Table1[19])</f>
        <v>0</v>
      </c>
      <c r="AX870" s="30">
        <f ca="1">SUMIF([1]route!$E$3:$E$10005,E870,[1]!Table1[20])</f>
        <v>0</v>
      </c>
      <c r="AY870" s="30">
        <f ca="1">SUMIF([1]route!$E$3:$E$10005,E870,[1]!Table1[21])</f>
        <v>0</v>
      </c>
      <c r="AZ870" s="30">
        <f ca="1">SUMIF([1]route!$E$3:$E$10005,E870,[1]!Table1[22])</f>
        <v>0</v>
      </c>
      <c r="BA870" s="30">
        <f ca="1">SUMIF([1]route!$E$3:$E$10005,E870,[1]!Table1[23])</f>
        <v>0</v>
      </c>
      <c r="BB870" s="30">
        <f ca="1">SUMIF([1]route!$E$3:$E$10005,E870,[1]!Table1[24])</f>
        <v>0</v>
      </c>
      <c r="BC870" s="30">
        <f ca="1">SUMIF([1]route!$E$3:$E$10005,E870,[1]!Table1[25])</f>
        <v>0</v>
      </c>
      <c r="BD870" s="30">
        <f ca="1">SUMIF([1]route!$E$3:$E$10005,E870,[1]!Table1[26])</f>
        <v>0</v>
      </c>
      <c r="BE870" s="30">
        <f ca="1">SUMIF([1]route!$E$3:$E$10005,E870,[1]!Table1[27])</f>
        <v>0</v>
      </c>
      <c r="BF870" s="30">
        <f ca="1">SUMIF([1]route!$E$3:$E$10005,E870,[1]!Table1[28])</f>
        <v>0</v>
      </c>
      <c r="BG870" s="30">
        <f ca="1">SUMIF([1]route!$E$3:$E$10005,E870,[1]!Table1[29])</f>
        <v>0</v>
      </c>
      <c r="BH870" s="30">
        <f ca="1">SUMIF([1]route!$E$3:$E$10005,E870,[1]!Table1[30])</f>
        <v>0</v>
      </c>
      <c r="BI870" s="30">
        <f ca="1">SUMIF([1]route!$E$3:$E$10005,E870,[1]!Table1[31])</f>
        <v>0</v>
      </c>
      <c r="BJ870" s="30">
        <f ca="1">SUMIF([1]route!$E$3:$E$10005,E870,[1]!Table1[Remain PO])</f>
        <v>0</v>
      </c>
      <c r="BK870" s="31">
        <f ca="1">SUMIF([1]route!$E$3:$E$10005,E870,[1]!Table1[N+1])</f>
        <v>0</v>
      </c>
      <c r="BL870" s="31">
        <f ca="1">SUMIF([1]route!$E$3:$E$10005,E870,[1]!Table1[N+2])</f>
        <v>0</v>
      </c>
      <c r="BM870" s="31">
        <f ca="1">SUMIF([1]route!$E$3:$E$10005,E870,[1]!Table1[N+3])</f>
        <v>0</v>
      </c>
      <c r="BN870" s="32">
        <f ca="1">SUMIF([1]route!$E$3:$E$10005,E870,[1]!Table1[N+4])</f>
        <v>0</v>
      </c>
      <c r="BP870" s="37">
        <f t="shared" si="270"/>
        <v>0</v>
      </c>
      <c r="BQ870" s="35">
        <f t="shared" ca="1" si="276"/>
        <v>0</v>
      </c>
      <c r="BR870" s="35">
        <f t="shared" ca="1" si="275"/>
        <v>0</v>
      </c>
      <c r="BS870" s="35">
        <f t="shared" ca="1" si="275"/>
        <v>0</v>
      </c>
      <c r="BT870" s="35">
        <f t="shared" ca="1" si="275"/>
        <v>0</v>
      </c>
      <c r="BU870" s="35">
        <f t="shared" ca="1" si="275"/>
        <v>0</v>
      </c>
      <c r="BV870" s="35">
        <f t="shared" ca="1" si="275"/>
        <v>0</v>
      </c>
      <c r="BW870" s="35">
        <f t="shared" ca="1" si="275"/>
        <v>0</v>
      </c>
      <c r="BX870" s="35">
        <f t="shared" ca="1" si="275"/>
        <v>0</v>
      </c>
      <c r="BY870" s="35">
        <f t="shared" ca="1" si="275"/>
        <v>0</v>
      </c>
      <c r="BZ870" s="35">
        <f t="shared" ca="1" si="275"/>
        <v>0</v>
      </c>
      <c r="CA870" s="35">
        <f t="shared" ca="1" si="275"/>
        <v>0</v>
      </c>
      <c r="CB870" s="35">
        <f t="shared" ca="1" si="275"/>
        <v>0</v>
      </c>
      <c r="CC870" s="35">
        <f t="shared" ca="1" si="275"/>
        <v>0</v>
      </c>
      <c r="CD870" s="35">
        <f t="shared" ca="1" si="275"/>
        <v>0</v>
      </c>
      <c r="CE870" s="35">
        <f t="shared" ca="1" si="272"/>
        <v>0</v>
      </c>
      <c r="CF870" s="35">
        <f t="shared" ca="1" si="272"/>
        <v>0</v>
      </c>
      <c r="CG870" s="35">
        <f t="shared" ca="1" si="271"/>
        <v>0</v>
      </c>
      <c r="CH870" s="35">
        <f t="shared" ca="1" si="271"/>
        <v>0</v>
      </c>
      <c r="CI870" s="35">
        <f t="shared" ca="1" si="271"/>
        <v>0</v>
      </c>
      <c r="CJ870" s="35">
        <f t="shared" ca="1" si="271"/>
        <v>0</v>
      </c>
      <c r="CK870" s="35">
        <f t="shared" ca="1" si="271"/>
        <v>0</v>
      </c>
      <c r="CL870" s="35">
        <f t="shared" ca="1" si="271"/>
        <v>0</v>
      </c>
      <c r="CM870" s="35">
        <f t="shared" ca="1" si="274"/>
        <v>0</v>
      </c>
      <c r="CN870" s="35">
        <f t="shared" ca="1" si="274"/>
        <v>0</v>
      </c>
      <c r="CO870" s="35">
        <f t="shared" ca="1" si="274"/>
        <v>0</v>
      </c>
      <c r="CP870" s="35">
        <f t="shared" ca="1" si="274"/>
        <v>0</v>
      </c>
      <c r="CQ870" s="35">
        <f t="shared" ca="1" si="274"/>
        <v>0</v>
      </c>
      <c r="CR870" s="35">
        <f t="shared" ca="1" si="274"/>
        <v>0</v>
      </c>
      <c r="CS870" s="35">
        <f t="shared" ca="1" si="274"/>
        <v>0</v>
      </c>
      <c r="CT870" s="35">
        <f t="shared" ca="1" si="274"/>
        <v>0</v>
      </c>
      <c r="CU870" s="35">
        <f t="shared" ca="1" si="273"/>
        <v>0</v>
      </c>
      <c r="CV870" s="35">
        <f t="shared" ca="1" si="273"/>
        <v>0</v>
      </c>
      <c r="CW870" s="38">
        <f t="shared" ca="1" si="273"/>
        <v>0</v>
      </c>
      <c r="CX870" s="38">
        <f t="shared" ca="1" si="273"/>
        <v>0</v>
      </c>
      <c r="CY870" s="38">
        <f t="shared" ca="1" si="273"/>
        <v>0</v>
      </c>
      <c r="CZ870" s="39">
        <f t="shared" ca="1" si="273"/>
        <v>0</v>
      </c>
      <c r="DA870" s="35"/>
    </row>
    <row r="871" spans="4:105" x14ac:dyDescent="0.3">
      <c r="D871" s="19"/>
      <c r="E871" s="19"/>
      <c r="F871" s="21"/>
      <c r="G871" s="21"/>
      <c r="H871" s="21"/>
      <c r="I871" s="19"/>
      <c r="J871" s="19"/>
      <c r="K871" s="21"/>
      <c r="L871" s="21"/>
      <c r="M871" s="22"/>
      <c r="N871" s="22"/>
      <c r="O871" s="19"/>
      <c r="P871" s="21"/>
      <c r="Q871" s="62" t="str">
        <f>'Cutting Rules'!AD871</f>
        <v>------------</v>
      </c>
      <c r="R871" s="23"/>
      <c r="S871" s="24"/>
      <c r="T871" s="78" t="s">
        <v>547</v>
      </c>
      <c r="U871" s="19"/>
      <c r="V871" s="25"/>
      <c r="W871" s="26"/>
      <c r="X871" s="27"/>
      <c r="Y871" s="47"/>
      <c r="Z871" s="121" t="str">
        <f>IFERROR(VLOOKUP(E871,[1]route!$E$3:$BL$10005,59,0),"")&amp;IFERROR(VLOOKUP(E871,[1]route!$E$3:$BL$10005,60,0),"")</f>
        <v/>
      </c>
      <c r="AA871" s="28">
        <f t="shared" si="268"/>
        <v>0</v>
      </c>
      <c r="AB871" s="77">
        <f t="shared" si="269"/>
        <v>0</v>
      </c>
      <c r="AC871" s="4">
        <f t="shared" si="267"/>
        <v>1</v>
      </c>
      <c r="AD871" s="29">
        <v>0</v>
      </c>
      <c r="AE871" s="30">
        <f ca="1">SUMIF([1]route!$E$3:$E$10005,E871,[1]!Table1[1])</f>
        <v>0</v>
      </c>
      <c r="AF871" s="30">
        <f ca="1">SUMIF([1]route!$E$3:$E$10005,E871,[1]!Table1[2])</f>
        <v>0</v>
      </c>
      <c r="AG871" s="30">
        <f ca="1">SUMIF([1]route!$E$3:$E$10005,E871,[1]!Table1[3])</f>
        <v>0</v>
      </c>
      <c r="AH871" s="30">
        <f ca="1">SUMIF([1]route!$E$3:$E$10005,E871,[1]!Table1[4])</f>
        <v>0</v>
      </c>
      <c r="AI871" s="30">
        <f ca="1">SUMIF([1]route!$E$3:$E$10005,E871,[1]!Table1[5])</f>
        <v>0</v>
      </c>
      <c r="AJ871" s="30">
        <f ca="1">SUMIF([1]route!$E$3:$E$10005,E871,[1]!Table1[6])</f>
        <v>0</v>
      </c>
      <c r="AK871" s="30">
        <f ca="1">SUMIF([1]route!$E$3:$E$10005,E871,[1]!Table1[7])</f>
        <v>0</v>
      </c>
      <c r="AL871" s="30">
        <f ca="1">SUMIF([1]route!$E$3:$E$10005,E871,[1]!Table1[8])</f>
        <v>0</v>
      </c>
      <c r="AM871" s="30">
        <f ca="1">SUMIF([1]route!$E$3:$E$10005,E871,[1]!Table1[9])</f>
        <v>0</v>
      </c>
      <c r="AN871" s="30">
        <f ca="1">SUMIF([1]route!$E$3:$E$10005,E871,[1]!Table1[10])</f>
        <v>0</v>
      </c>
      <c r="AO871" s="30">
        <f ca="1">SUMIF([1]route!$E$3:$E$10005,E871,[1]!Table1[11])</f>
        <v>0</v>
      </c>
      <c r="AP871" s="30">
        <f ca="1">SUMIF([1]route!$E$3:$E$10005,E871,[1]!Table1[12])</f>
        <v>0</v>
      </c>
      <c r="AQ871" s="30">
        <f ca="1">SUMIF([1]route!$E$3:$E$10005,E871,[1]!Table1[13])</f>
        <v>0</v>
      </c>
      <c r="AR871" s="30">
        <f ca="1">SUMIF([1]route!$E$3:$E$10005,E871,[1]!Table1[14])</f>
        <v>0</v>
      </c>
      <c r="AS871" s="30">
        <f ca="1">SUMIF([1]route!$E$3:$E$10005,E871,[1]!Table1[15])</f>
        <v>0</v>
      </c>
      <c r="AT871" s="30">
        <f ca="1">SUMIF([1]route!$E$3:$E$10005,E871,[1]!Table1[16])</f>
        <v>0</v>
      </c>
      <c r="AU871" s="30">
        <f ca="1">SUMIF([1]route!$E$3:$E$10005,E871,[1]!Table1[17])</f>
        <v>0</v>
      </c>
      <c r="AV871" s="30">
        <f ca="1">SUMIF([1]route!$E$3:$E$10005,E871,[1]!Table1[18])</f>
        <v>0</v>
      </c>
      <c r="AW871" s="30">
        <f ca="1">SUMIF([1]route!$E$3:$E$10005,E871,[1]!Table1[19])</f>
        <v>0</v>
      </c>
      <c r="AX871" s="30">
        <f ca="1">SUMIF([1]route!$E$3:$E$10005,E871,[1]!Table1[20])</f>
        <v>0</v>
      </c>
      <c r="AY871" s="30">
        <f ca="1">SUMIF([1]route!$E$3:$E$10005,E871,[1]!Table1[21])</f>
        <v>0</v>
      </c>
      <c r="AZ871" s="30">
        <f ca="1">SUMIF([1]route!$E$3:$E$10005,E871,[1]!Table1[22])</f>
        <v>0</v>
      </c>
      <c r="BA871" s="30">
        <f ca="1">SUMIF([1]route!$E$3:$E$10005,E871,[1]!Table1[23])</f>
        <v>0</v>
      </c>
      <c r="BB871" s="30">
        <f ca="1">SUMIF([1]route!$E$3:$E$10005,E871,[1]!Table1[24])</f>
        <v>0</v>
      </c>
      <c r="BC871" s="30">
        <f ca="1">SUMIF([1]route!$E$3:$E$10005,E871,[1]!Table1[25])</f>
        <v>0</v>
      </c>
      <c r="BD871" s="30">
        <f ca="1">SUMIF([1]route!$E$3:$E$10005,E871,[1]!Table1[26])</f>
        <v>0</v>
      </c>
      <c r="BE871" s="30">
        <f ca="1">SUMIF([1]route!$E$3:$E$10005,E871,[1]!Table1[27])</f>
        <v>0</v>
      </c>
      <c r="BF871" s="30">
        <f ca="1">SUMIF([1]route!$E$3:$E$10005,E871,[1]!Table1[28])</f>
        <v>0</v>
      </c>
      <c r="BG871" s="30">
        <f ca="1">SUMIF([1]route!$E$3:$E$10005,E871,[1]!Table1[29])</f>
        <v>0</v>
      </c>
      <c r="BH871" s="30">
        <f ca="1">SUMIF([1]route!$E$3:$E$10005,E871,[1]!Table1[30])</f>
        <v>0</v>
      </c>
      <c r="BI871" s="30">
        <f ca="1">SUMIF([1]route!$E$3:$E$10005,E871,[1]!Table1[31])</f>
        <v>0</v>
      </c>
      <c r="BJ871" s="30">
        <f ca="1">SUMIF([1]route!$E$3:$E$10005,E871,[1]!Table1[Remain PO])</f>
        <v>0</v>
      </c>
      <c r="BK871" s="31">
        <f ca="1">SUMIF([1]route!$E$3:$E$10005,E871,[1]!Table1[N+1])</f>
        <v>0</v>
      </c>
      <c r="BL871" s="31">
        <f ca="1">SUMIF([1]route!$E$3:$E$10005,E871,[1]!Table1[N+2])</f>
        <v>0</v>
      </c>
      <c r="BM871" s="31">
        <f ca="1">SUMIF([1]route!$E$3:$E$10005,E871,[1]!Table1[N+3])</f>
        <v>0</v>
      </c>
      <c r="BN871" s="32">
        <f ca="1">SUMIF([1]route!$E$3:$E$10005,E871,[1]!Table1[N+4])</f>
        <v>0</v>
      </c>
      <c r="BP871" s="37">
        <f t="shared" si="270"/>
        <v>0</v>
      </c>
      <c r="BQ871" s="35">
        <f t="shared" ca="1" si="276"/>
        <v>0</v>
      </c>
      <c r="BR871" s="35">
        <f t="shared" ca="1" si="275"/>
        <v>0</v>
      </c>
      <c r="BS871" s="35">
        <f t="shared" ca="1" si="275"/>
        <v>0</v>
      </c>
      <c r="BT871" s="35">
        <f t="shared" ca="1" si="275"/>
        <v>0</v>
      </c>
      <c r="BU871" s="35">
        <f t="shared" ca="1" si="275"/>
        <v>0</v>
      </c>
      <c r="BV871" s="35">
        <f t="shared" ca="1" si="275"/>
        <v>0</v>
      </c>
      <c r="BW871" s="35">
        <f t="shared" ca="1" si="275"/>
        <v>0</v>
      </c>
      <c r="BX871" s="35">
        <f t="shared" ca="1" si="275"/>
        <v>0</v>
      </c>
      <c r="BY871" s="35">
        <f t="shared" ca="1" si="275"/>
        <v>0</v>
      </c>
      <c r="BZ871" s="35">
        <f t="shared" ca="1" si="275"/>
        <v>0</v>
      </c>
      <c r="CA871" s="35">
        <f t="shared" ca="1" si="275"/>
        <v>0</v>
      </c>
      <c r="CB871" s="35">
        <f t="shared" ca="1" si="275"/>
        <v>0</v>
      </c>
      <c r="CC871" s="35">
        <f t="shared" ca="1" si="275"/>
        <v>0</v>
      </c>
      <c r="CD871" s="35">
        <f t="shared" ca="1" si="275"/>
        <v>0</v>
      </c>
      <c r="CE871" s="35">
        <f t="shared" ca="1" si="272"/>
        <v>0</v>
      </c>
      <c r="CF871" s="35">
        <f t="shared" ca="1" si="272"/>
        <v>0</v>
      </c>
      <c r="CG871" s="35">
        <f t="shared" ca="1" si="271"/>
        <v>0</v>
      </c>
      <c r="CH871" s="35">
        <f t="shared" ca="1" si="271"/>
        <v>0</v>
      </c>
      <c r="CI871" s="35">
        <f t="shared" ca="1" si="271"/>
        <v>0</v>
      </c>
      <c r="CJ871" s="35">
        <f t="shared" ca="1" si="271"/>
        <v>0</v>
      </c>
      <c r="CK871" s="35">
        <f t="shared" ca="1" si="271"/>
        <v>0</v>
      </c>
      <c r="CL871" s="35">
        <f t="shared" ca="1" si="271"/>
        <v>0</v>
      </c>
      <c r="CM871" s="35">
        <f t="shared" ca="1" si="274"/>
        <v>0</v>
      </c>
      <c r="CN871" s="35">
        <f t="shared" ca="1" si="274"/>
        <v>0</v>
      </c>
      <c r="CO871" s="35">
        <f t="shared" ca="1" si="274"/>
        <v>0</v>
      </c>
      <c r="CP871" s="35">
        <f t="shared" ca="1" si="274"/>
        <v>0</v>
      </c>
      <c r="CQ871" s="35">
        <f t="shared" ca="1" si="274"/>
        <v>0</v>
      </c>
      <c r="CR871" s="35">
        <f t="shared" ca="1" si="274"/>
        <v>0</v>
      </c>
      <c r="CS871" s="35">
        <f t="shared" ca="1" si="274"/>
        <v>0</v>
      </c>
      <c r="CT871" s="35">
        <f t="shared" ca="1" si="274"/>
        <v>0</v>
      </c>
      <c r="CU871" s="35">
        <f t="shared" ca="1" si="273"/>
        <v>0</v>
      </c>
      <c r="CV871" s="35">
        <f t="shared" ca="1" si="273"/>
        <v>0</v>
      </c>
      <c r="CW871" s="38">
        <f t="shared" ca="1" si="273"/>
        <v>0</v>
      </c>
      <c r="CX871" s="38">
        <f t="shared" ca="1" si="273"/>
        <v>0</v>
      </c>
      <c r="CY871" s="38">
        <f t="shared" ca="1" si="273"/>
        <v>0</v>
      </c>
      <c r="CZ871" s="39">
        <f t="shared" ca="1" si="273"/>
        <v>0</v>
      </c>
      <c r="DA871" s="35"/>
    </row>
    <row r="872" spans="4:105" x14ac:dyDescent="0.3">
      <c r="D872" s="19"/>
      <c r="E872" s="19"/>
      <c r="F872" s="21"/>
      <c r="G872" s="21"/>
      <c r="H872" s="21"/>
      <c r="I872" s="19"/>
      <c r="J872" s="19"/>
      <c r="K872" s="21"/>
      <c r="L872" s="21"/>
      <c r="M872" s="22"/>
      <c r="N872" s="22"/>
      <c r="O872" s="19"/>
      <c r="P872" s="21"/>
      <c r="Q872" s="62" t="str">
        <f>'Cutting Rules'!AD872</f>
        <v>------------</v>
      </c>
      <c r="R872" s="23"/>
      <c r="S872" s="24"/>
      <c r="T872" s="78" t="s">
        <v>547</v>
      </c>
      <c r="U872" s="19"/>
      <c r="V872" s="25"/>
      <c r="W872" s="26"/>
      <c r="X872" s="27"/>
      <c r="Y872" s="47"/>
      <c r="Z872" s="121" t="str">
        <f>IFERROR(VLOOKUP(E872,[1]route!$E$3:$BL$10005,59,0),"")&amp;IFERROR(VLOOKUP(E872,[1]route!$E$3:$BL$10005,60,0),"")</f>
        <v/>
      </c>
      <c r="AA872" s="28">
        <f t="shared" si="268"/>
        <v>0</v>
      </c>
      <c r="AB872" s="77">
        <f t="shared" si="269"/>
        <v>0</v>
      </c>
      <c r="AC872" s="4">
        <f t="shared" si="267"/>
        <v>1</v>
      </c>
      <c r="AD872" s="29">
        <v>0</v>
      </c>
      <c r="AE872" s="30">
        <f ca="1">SUMIF([1]route!$E$3:$E$10005,E872,[1]!Table1[1])</f>
        <v>0</v>
      </c>
      <c r="AF872" s="30">
        <f ca="1">SUMIF([1]route!$E$3:$E$10005,E872,[1]!Table1[2])</f>
        <v>0</v>
      </c>
      <c r="AG872" s="30">
        <f ca="1">SUMIF([1]route!$E$3:$E$10005,E872,[1]!Table1[3])</f>
        <v>0</v>
      </c>
      <c r="AH872" s="30">
        <f ca="1">SUMIF([1]route!$E$3:$E$10005,E872,[1]!Table1[4])</f>
        <v>0</v>
      </c>
      <c r="AI872" s="30">
        <f ca="1">SUMIF([1]route!$E$3:$E$10005,E872,[1]!Table1[5])</f>
        <v>0</v>
      </c>
      <c r="AJ872" s="30">
        <f ca="1">SUMIF([1]route!$E$3:$E$10005,E872,[1]!Table1[6])</f>
        <v>0</v>
      </c>
      <c r="AK872" s="30">
        <f ca="1">SUMIF([1]route!$E$3:$E$10005,E872,[1]!Table1[7])</f>
        <v>0</v>
      </c>
      <c r="AL872" s="30">
        <f ca="1">SUMIF([1]route!$E$3:$E$10005,E872,[1]!Table1[8])</f>
        <v>0</v>
      </c>
      <c r="AM872" s="30">
        <f ca="1">SUMIF([1]route!$E$3:$E$10005,E872,[1]!Table1[9])</f>
        <v>0</v>
      </c>
      <c r="AN872" s="30">
        <f ca="1">SUMIF([1]route!$E$3:$E$10005,E872,[1]!Table1[10])</f>
        <v>0</v>
      </c>
      <c r="AO872" s="30">
        <f ca="1">SUMIF([1]route!$E$3:$E$10005,E872,[1]!Table1[11])</f>
        <v>0</v>
      </c>
      <c r="AP872" s="30">
        <f ca="1">SUMIF([1]route!$E$3:$E$10005,E872,[1]!Table1[12])</f>
        <v>0</v>
      </c>
      <c r="AQ872" s="30">
        <f ca="1">SUMIF([1]route!$E$3:$E$10005,E872,[1]!Table1[13])</f>
        <v>0</v>
      </c>
      <c r="AR872" s="30">
        <f ca="1">SUMIF([1]route!$E$3:$E$10005,E872,[1]!Table1[14])</f>
        <v>0</v>
      </c>
      <c r="AS872" s="30">
        <f ca="1">SUMIF([1]route!$E$3:$E$10005,E872,[1]!Table1[15])</f>
        <v>0</v>
      </c>
      <c r="AT872" s="30">
        <f ca="1">SUMIF([1]route!$E$3:$E$10005,E872,[1]!Table1[16])</f>
        <v>0</v>
      </c>
      <c r="AU872" s="30">
        <f ca="1">SUMIF([1]route!$E$3:$E$10005,E872,[1]!Table1[17])</f>
        <v>0</v>
      </c>
      <c r="AV872" s="30">
        <f ca="1">SUMIF([1]route!$E$3:$E$10005,E872,[1]!Table1[18])</f>
        <v>0</v>
      </c>
      <c r="AW872" s="30">
        <f ca="1">SUMIF([1]route!$E$3:$E$10005,E872,[1]!Table1[19])</f>
        <v>0</v>
      </c>
      <c r="AX872" s="30">
        <f ca="1">SUMIF([1]route!$E$3:$E$10005,E872,[1]!Table1[20])</f>
        <v>0</v>
      </c>
      <c r="AY872" s="30">
        <f ca="1">SUMIF([1]route!$E$3:$E$10005,E872,[1]!Table1[21])</f>
        <v>0</v>
      </c>
      <c r="AZ872" s="30">
        <f ca="1">SUMIF([1]route!$E$3:$E$10005,E872,[1]!Table1[22])</f>
        <v>0</v>
      </c>
      <c r="BA872" s="30">
        <f ca="1">SUMIF([1]route!$E$3:$E$10005,E872,[1]!Table1[23])</f>
        <v>0</v>
      </c>
      <c r="BB872" s="30">
        <f ca="1">SUMIF([1]route!$E$3:$E$10005,E872,[1]!Table1[24])</f>
        <v>0</v>
      </c>
      <c r="BC872" s="30">
        <f ca="1">SUMIF([1]route!$E$3:$E$10005,E872,[1]!Table1[25])</f>
        <v>0</v>
      </c>
      <c r="BD872" s="30">
        <f ca="1">SUMIF([1]route!$E$3:$E$10005,E872,[1]!Table1[26])</f>
        <v>0</v>
      </c>
      <c r="BE872" s="30">
        <f ca="1">SUMIF([1]route!$E$3:$E$10005,E872,[1]!Table1[27])</f>
        <v>0</v>
      </c>
      <c r="BF872" s="30">
        <f ca="1">SUMIF([1]route!$E$3:$E$10005,E872,[1]!Table1[28])</f>
        <v>0</v>
      </c>
      <c r="BG872" s="30">
        <f ca="1">SUMIF([1]route!$E$3:$E$10005,E872,[1]!Table1[29])</f>
        <v>0</v>
      </c>
      <c r="BH872" s="30">
        <f ca="1">SUMIF([1]route!$E$3:$E$10005,E872,[1]!Table1[30])</f>
        <v>0</v>
      </c>
      <c r="BI872" s="30">
        <f ca="1">SUMIF([1]route!$E$3:$E$10005,E872,[1]!Table1[31])</f>
        <v>0</v>
      </c>
      <c r="BJ872" s="30">
        <f ca="1">SUMIF([1]route!$E$3:$E$10005,E872,[1]!Table1[Remain PO])</f>
        <v>0</v>
      </c>
      <c r="BK872" s="31">
        <f ca="1">SUMIF([1]route!$E$3:$E$10005,E872,[1]!Table1[N+1])</f>
        <v>0</v>
      </c>
      <c r="BL872" s="31">
        <f ca="1">SUMIF([1]route!$E$3:$E$10005,E872,[1]!Table1[N+2])</f>
        <v>0</v>
      </c>
      <c r="BM872" s="31">
        <f ca="1">SUMIF([1]route!$E$3:$E$10005,E872,[1]!Table1[N+3])</f>
        <v>0</v>
      </c>
      <c r="BN872" s="32">
        <f ca="1">SUMIF([1]route!$E$3:$E$10005,E872,[1]!Table1[N+4])</f>
        <v>0</v>
      </c>
      <c r="BP872" s="37">
        <f t="shared" si="270"/>
        <v>0</v>
      </c>
      <c r="BQ872" s="35">
        <f t="shared" ca="1" si="276"/>
        <v>0</v>
      </c>
      <c r="BR872" s="35">
        <f t="shared" ca="1" si="275"/>
        <v>0</v>
      </c>
      <c r="BS872" s="35">
        <f t="shared" ca="1" si="275"/>
        <v>0</v>
      </c>
      <c r="BT872" s="35">
        <f t="shared" ca="1" si="275"/>
        <v>0</v>
      </c>
      <c r="BU872" s="35">
        <f t="shared" ca="1" si="275"/>
        <v>0</v>
      </c>
      <c r="BV872" s="35">
        <f t="shared" ca="1" si="275"/>
        <v>0</v>
      </c>
      <c r="BW872" s="35">
        <f t="shared" ca="1" si="275"/>
        <v>0</v>
      </c>
      <c r="BX872" s="35">
        <f t="shared" ca="1" si="275"/>
        <v>0</v>
      </c>
      <c r="BY872" s="35">
        <f t="shared" ca="1" si="275"/>
        <v>0</v>
      </c>
      <c r="BZ872" s="35">
        <f t="shared" ca="1" si="275"/>
        <v>0</v>
      </c>
      <c r="CA872" s="35">
        <f t="shared" ca="1" si="275"/>
        <v>0</v>
      </c>
      <c r="CB872" s="35">
        <f t="shared" ca="1" si="275"/>
        <v>0</v>
      </c>
      <c r="CC872" s="35">
        <f t="shared" ca="1" si="275"/>
        <v>0</v>
      </c>
      <c r="CD872" s="35">
        <f t="shared" ca="1" si="275"/>
        <v>0</v>
      </c>
      <c r="CE872" s="35">
        <f t="shared" ca="1" si="272"/>
        <v>0</v>
      </c>
      <c r="CF872" s="35">
        <f t="shared" ca="1" si="272"/>
        <v>0</v>
      </c>
      <c r="CG872" s="35">
        <f t="shared" ca="1" si="271"/>
        <v>0</v>
      </c>
      <c r="CH872" s="35">
        <f t="shared" ca="1" si="271"/>
        <v>0</v>
      </c>
      <c r="CI872" s="35">
        <f t="shared" ca="1" si="271"/>
        <v>0</v>
      </c>
      <c r="CJ872" s="35">
        <f t="shared" ca="1" si="271"/>
        <v>0</v>
      </c>
      <c r="CK872" s="35">
        <f t="shared" ca="1" si="271"/>
        <v>0</v>
      </c>
      <c r="CL872" s="35">
        <f t="shared" ca="1" si="271"/>
        <v>0</v>
      </c>
      <c r="CM872" s="35">
        <f t="shared" ca="1" si="274"/>
        <v>0</v>
      </c>
      <c r="CN872" s="35">
        <f t="shared" ca="1" si="274"/>
        <v>0</v>
      </c>
      <c r="CO872" s="35">
        <f t="shared" ca="1" si="274"/>
        <v>0</v>
      </c>
      <c r="CP872" s="35">
        <f t="shared" ca="1" si="274"/>
        <v>0</v>
      </c>
      <c r="CQ872" s="35">
        <f t="shared" ca="1" si="274"/>
        <v>0</v>
      </c>
      <c r="CR872" s="35">
        <f t="shared" ca="1" si="274"/>
        <v>0</v>
      </c>
      <c r="CS872" s="35">
        <f t="shared" ca="1" si="274"/>
        <v>0</v>
      </c>
      <c r="CT872" s="35">
        <f t="shared" ca="1" si="274"/>
        <v>0</v>
      </c>
      <c r="CU872" s="35">
        <f t="shared" ca="1" si="273"/>
        <v>0</v>
      </c>
      <c r="CV872" s="35">
        <f t="shared" ca="1" si="273"/>
        <v>0</v>
      </c>
      <c r="CW872" s="38">
        <f t="shared" ca="1" si="273"/>
        <v>0</v>
      </c>
      <c r="CX872" s="38">
        <f t="shared" ca="1" si="273"/>
        <v>0</v>
      </c>
      <c r="CY872" s="38">
        <f t="shared" ca="1" si="273"/>
        <v>0</v>
      </c>
      <c r="CZ872" s="39">
        <f t="shared" ca="1" si="273"/>
        <v>0</v>
      </c>
      <c r="DA872" s="35"/>
    </row>
    <row r="873" spans="4:105" x14ac:dyDescent="0.3">
      <c r="D873" s="19"/>
      <c r="E873" s="19"/>
      <c r="F873" s="21"/>
      <c r="G873" s="21"/>
      <c r="H873" s="21"/>
      <c r="I873" s="19"/>
      <c r="J873" s="19"/>
      <c r="K873" s="21"/>
      <c r="L873" s="21"/>
      <c r="M873" s="22"/>
      <c r="N873" s="22"/>
      <c r="O873" s="19"/>
      <c r="P873" s="21"/>
      <c r="Q873" s="62" t="str">
        <f>'Cutting Rules'!AD873</f>
        <v>------------</v>
      </c>
      <c r="R873" s="23"/>
      <c r="S873" s="24"/>
      <c r="T873" s="78" t="s">
        <v>547</v>
      </c>
      <c r="U873" s="19"/>
      <c r="V873" s="25"/>
      <c r="W873" s="26"/>
      <c r="X873" s="27"/>
      <c r="Y873" s="47"/>
      <c r="Z873" s="121" t="str">
        <f>IFERROR(VLOOKUP(E873,[1]route!$E$3:$BL$10005,59,0),"")&amp;IFERROR(VLOOKUP(E873,[1]route!$E$3:$BL$10005,60,0),"")</f>
        <v/>
      </c>
      <c r="AA873" s="28">
        <f t="shared" si="268"/>
        <v>0</v>
      </c>
      <c r="AB873" s="77">
        <f t="shared" si="269"/>
        <v>0</v>
      </c>
      <c r="AC873" s="4">
        <f t="shared" si="267"/>
        <v>1</v>
      </c>
      <c r="AD873" s="29">
        <v>0</v>
      </c>
      <c r="AE873" s="30">
        <f ca="1">SUMIF([1]route!$E$3:$E$10005,E873,[1]!Table1[1])</f>
        <v>0</v>
      </c>
      <c r="AF873" s="30">
        <f ca="1">SUMIF([1]route!$E$3:$E$10005,E873,[1]!Table1[2])</f>
        <v>0</v>
      </c>
      <c r="AG873" s="30">
        <f ca="1">SUMIF([1]route!$E$3:$E$10005,E873,[1]!Table1[3])</f>
        <v>0</v>
      </c>
      <c r="AH873" s="30">
        <f ca="1">SUMIF([1]route!$E$3:$E$10005,E873,[1]!Table1[4])</f>
        <v>0</v>
      </c>
      <c r="AI873" s="30">
        <f ca="1">SUMIF([1]route!$E$3:$E$10005,E873,[1]!Table1[5])</f>
        <v>0</v>
      </c>
      <c r="AJ873" s="30">
        <f ca="1">SUMIF([1]route!$E$3:$E$10005,E873,[1]!Table1[6])</f>
        <v>0</v>
      </c>
      <c r="AK873" s="30">
        <f ca="1">SUMIF([1]route!$E$3:$E$10005,E873,[1]!Table1[7])</f>
        <v>0</v>
      </c>
      <c r="AL873" s="30">
        <f ca="1">SUMIF([1]route!$E$3:$E$10005,E873,[1]!Table1[8])</f>
        <v>0</v>
      </c>
      <c r="AM873" s="30">
        <f ca="1">SUMIF([1]route!$E$3:$E$10005,E873,[1]!Table1[9])</f>
        <v>0</v>
      </c>
      <c r="AN873" s="30">
        <f ca="1">SUMIF([1]route!$E$3:$E$10005,E873,[1]!Table1[10])</f>
        <v>0</v>
      </c>
      <c r="AO873" s="30">
        <f ca="1">SUMIF([1]route!$E$3:$E$10005,E873,[1]!Table1[11])</f>
        <v>0</v>
      </c>
      <c r="AP873" s="30">
        <f ca="1">SUMIF([1]route!$E$3:$E$10005,E873,[1]!Table1[12])</f>
        <v>0</v>
      </c>
      <c r="AQ873" s="30">
        <f ca="1">SUMIF([1]route!$E$3:$E$10005,E873,[1]!Table1[13])</f>
        <v>0</v>
      </c>
      <c r="AR873" s="30">
        <f ca="1">SUMIF([1]route!$E$3:$E$10005,E873,[1]!Table1[14])</f>
        <v>0</v>
      </c>
      <c r="AS873" s="30">
        <f ca="1">SUMIF([1]route!$E$3:$E$10005,E873,[1]!Table1[15])</f>
        <v>0</v>
      </c>
      <c r="AT873" s="30">
        <f ca="1">SUMIF([1]route!$E$3:$E$10005,E873,[1]!Table1[16])</f>
        <v>0</v>
      </c>
      <c r="AU873" s="30">
        <f ca="1">SUMIF([1]route!$E$3:$E$10005,E873,[1]!Table1[17])</f>
        <v>0</v>
      </c>
      <c r="AV873" s="30">
        <f ca="1">SUMIF([1]route!$E$3:$E$10005,E873,[1]!Table1[18])</f>
        <v>0</v>
      </c>
      <c r="AW873" s="30">
        <f ca="1">SUMIF([1]route!$E$3:$E$10005,E873,[1]!Table1[19])</f>
        <v>0</v>
      </c>
      <c r="AX873" s="30">
        <f ca="1">SUMIF([1]route!$E$3:$E$10005,E873,[1]!Table1[20])</f>
        <v>0</v>
      </c>
      <c r="AY873" s="30">
        <f ca="1">SUMIF([1]route!$E$3:$E$10005,E873,[1]!Table1[21])</f>
        <v>0</v>
      </c>
      <c r="AZ873" s="30">
        <f ca="1">SUMIF([1]route!$E$3:$E$10005,E873,[1]!Table1[22])</f>
        <v>0</v>
      </c>
      <c r="BA873" s="30">
        <f ca="1">SUMIF([1]route!$E$3:$E$10005,E873,[1]!Table1[23])</f>
        <v>0</v>
      </c>
      <c r="BB873" s="30">
        <f ca="1">SUMIF([1]route!$E$3:$E$10005,E873,[1]!Table1[24])</f>
        <v>0</v>
      </c>
      <c r="BC873" s="30">
        <f ca="1">SUMIF([1]route!$E$3:$E$10005,E873,[1]!Table1[25])</f>
        <v>0</v>
      </c>
      <c r="BD873" s="30">
        <f ca="1">SUMIF([1]route!$E$3:$E$10005,E873,[1]!Table1[26])</f>
        <v>0</v>
      </c>
      <c r="BE873" s="30">
        <f ca="1">SUMIF([1]route!$E$3:$E$10005,E873,[1]!Table1[27])</f>
        <v>0</v>
      </c>
      <c r="BF873" s="30">
        <f ca="1">SUMIF([1]route!$E$3:$E$10005,E873,[1]!Table1[28])</f>
        <v>0</v>
      </c>
      <c r="BG873" s="30">
        <f ca="1">SUMIF([1]route!$E$3:$E$10005,E873,[1]!Table1[29])</f>
        <v>0</v>
      </c>
      <c r="BH873" s="30">
        <f ca="1">SUMIF([1]route!$E$3:$E$10005,E873,[1]!Table1[30])</f>
        <v>0</v>
      </c>
      <c r="BI873" s="30">
        <f ca="1">SUMIF([1]route!$E$3:$E$10005,E873,[1]!Table1[31])</f>
        <v>0</v>
      </c>
      <c r="BJ873" s="30">
        <f ca="1">SUMIF([1]route!$E$3:$E$10005,E873,[1]!Table1[Remain PO])</f>
        <v>0</v>
      </c>
      <c r="BK873" s="31">
        <f ca="1">SUMIF([1]route!$E$3:$E$10005,E873,[1]!Table1[N+1])</f>
        <v>0</v>
      </c>
      <c r="BL873" s="31">
        <f ca="1">SUMIF([1]route!$E$3:$E$10005,E873,[1]!Table1[N+2])</f>
        <v>0</v>
      </c>
      <c r="BM873" s="31">
        <f ca="1">SUMIF([1]route!$E$3:$E$10005,E873,[1]!Table1[N+3])</f>
        <v>0</v>
      </c>
      <c r="BN873" s="32">
        <f ca="1">SUMIF([1]route!$E$3:$E$10005,E873,[1]!Table1[N+4])</f>
        <v>0</v>
      </c>
      <c r="BP873" s="37">
        <f t="shared" si="270"/>
        <v>0</v>
      </c>
      <c r="BQ873" s="35">
        <f t="shared" ca="1" si="276"/>
        <v>0</v>
      </c>
      <c r="BR873" s="35">
        <f t="shared" ca="1" si="275"/>
        <v>0</v>
      </c>
      <c r="BS873" s="35">
        <f t="shared" ca="1" si="275"/>
        <v>0</v>
      </c>
      <c r="BT873" s="35">
        <f t="shared" ca="1" si="275"/>
        <v>0</v>
      </c>
      <c r="BU873" s="35">
        <f t="shared" ca="1" si="275"/>
        <v>0</v>
      </c>
      <c r="BV873" s="35">
        <f t="shared" ca="1" si="275"/>
        <v>0</v>
      </c>
      <c r="BW873" s="35">
        <f t="shared" ca="1" si="275"/>
        <v>0</v>
      </c>
      <c r="BX873" s="35">
        <f t="shared" ca="1" si="275"/>
        <v>0</v>
      </c>
      <c r="BY873" s="35">
        <f t="shared" ca="1" si="275"/>
        <v>0</v>
      </c>
      <c r="BZ873" s="35">
        <f t="shared" ca="1" si="275"/>
        <v>0</v>
      </c>
      <c r="CA873" s="35">
        <f t="shared" ca="1" si="275"/>
        <v>0</v>
      </c>
      <c r="CB873" s="35">
        <f t="shared" ca="1" si="275"/>
        <v>0</v>
      </c>
      <c r="CC873" s="35">
        <f t="shared" ca="1" si="275"/>
        <v>0</v>
      </c>
      <c r="CD873" s="35">
        <f t="shared" ca="1" si="275"/>
        <v>0</v>
      </c>
      <c r="CE873" s="35">
        <f t="shared" ca="1" si="272"/>
        <v>0</v>
      </c>
      <c r="CF873" s="35">
        <f t="shared" ca="1" si="272"/>
        <v>0</v>
      </c>
      <c r="CG873" s="35">
        <f t="shared" ca="1" si="271"/>
        <v>0</v>
      </c>
      <c r="CH873" s="35">
        <f t="shared" ca="1" si="271"/>
        <v>0</v>
      </c>
      <c r="CI873" s="35">
        <f t="shared" ca="1" si="271"/>
        <v>0</v>
      </c>
      <c r="CJ873" s="35">
        <f t="shared" ca="1" si="271"/>
        <v>0</v>
      </c>
      <c r="CK873" s="35">
        <f t="shared" ca="1" si="271"/>
        <v>0</v>
      </c>
      <c r="CL873" s="35">
        <f t="shared" ca="1" si="271"/>
        <v>0</v>
      </c>
      <c r="CM873" s="35">
        <f t="shared" ca="1" si="274"/>
        <v>0</v>
      </c>
      <c r="CN873" s="35">
        <f t="shared" ca="1" si="274"/>
        <v>0</v>
      </c>
      <c r="CO873" s="35">
        <f t="shared" ca="1" si="274"/>
        <v>0</v>
      </c>
      <c r="CP873" s="35">
        <f t="shared" ca="1" si="274"/>
        <v>0</v>
      </c>
      <c r="CQ873" s="35">
        <f t="shared" ca="1" si="274"/>
        <v>0</v>
      </c>
      <c r="CR873" s="35">
        <f t="shared" ca="1" si="274"/>
        <v>0</v>
      </c>
      <c r="CS873" s="35">
        <f t="shared" ca="1" si="274"/>
        <v>0</v>
      </c>
      <c r="CT873" s="35">
        <f t="shared" ca="1" si="274"/>
        <v>0</v>
      </c>
      <c r="CU873" s="35">
        <f t="shared" ca="1" si="273"/>
        <v>0</v>
      </c>
      <c r="CV873" s="35">
        <f t="shared" ca="1" si="273"/>
        <v>0</v>
      </c>
      <c r="CW873" s="38">
        <f t="shared" ca="1" si="273"/>
        <v>0</v>
      </c>
      <c r="CX873" s="38">
        <f t="shared" ca="1" si="273"/>
        <v>0</v>
      </c>
      <c r="CY873" s="38">
        <f t="shared" ca="1" si="273"/>
        <v>0</v>
      </c>
      <c r="CZ873" s="39">
        <f t="shared" ca="1" si="273"/>
        <v>0</v>
      </c>
      <c r="DA873" s="35"/>
    </row>
    <row r="874" spans="4:105" x14ac:dyDescent="0.3">
      <c r="D874" s="19"/>
      <c r="E874" s="19"/>
      <c r="F874" s="21"/>
      <c r="G874" s="21"/>
      <c r="H874" s="21"/>
      <c r="I874" s="19"/>
      <c r="J874" s="19"/>
      <c r="K874" s="21"/>
      <c r="L874" s="21"/>
      <c r="M874" s="22"/>
      <c r="N874" s="22"/>
      <c r="O874" s="19"/>
      <c r="P874" s="21"/>
      <c r="Q874" s="62" t="str">
        <f>'Cutting Rules'!AD874</f>
        <v>------------</v>
      </c>
      <c r="R874" s="23"/>
      <c r="S874" s="24"/>
      <c r="T874" s="78" t="s">
        <v>547</v>
      </c>
      <c r="U874" s="19"/>
      <c r="V874" s="25"/>
      <c r="W874" s="26"/>
      <c r="X874" s="27"/>
      <c r="Y874" s="47"/>
      <c r="Z874" s="121" t="str">
        <f>IFERROR(VLOOKUP(E874,[1]route!$E$3:$BL$10005,59,0),"")&amp;IFERROR(VLOOKUP(E874,[1]route!$E$3:$BL$10005,60,0),"")</f>
        <v/>
      </c>
      <c r="AA874" s="28">
        <f t="shared" si="268"/>
        <v>0</v>
      </c>
      <c r="AB874" s="77">
        <f t="shared" si="269"/>
        <v>0</v>
      </c>
      <c r="AC874" s="4">
        <f t="shared" si="267"/>
        <v>1</v>
      </c>
      <c r="AD874" s="29">
        <v>0</v>
      </c>
      <c r="AE874" s="30">
        <f ca="1">SUMIF([1]route!$E$3:$E$10005,E874,[1]!Table1[1])</f>
        <v>0</v>
      </c>
      <c r="AF874" s="30">
        <f ca="1">SUMIF([1]route!$E$3:$E$10005,E874,[1]!Table1[2])</f>
        <v>0</v>
      </c>
      <c r="AG874" s="30">
        <f ca="1">SUMIF([1]route!$E$3:$E$10005,E874,[1]!Table1[3])</f>
        <v>0</v>
      </c>
      <c r="AH874" s="30">
        <f ca="1">SUMIF([1]route!$E$3:$E$10005,E874,[1]!Table1[4])</f>
        <v>0</v>
      </c>
      <c r="AI874" s="30">
        <f ca="1">SUMIF([1]route!$E$3:$E$10005,E874,[1]!Table1[5])</f>
        <v>0</v>
      </c>
      <c r="AJ874" s="30">
        <f ca="1">SUMIF([1]route!$E$3:$E$10005,E874,[1]!Table1[6])</f>
        <v>0</v>
      </c>
      <c r="AK874" s="30">
        <f ca="1">SUMIF([1]route!$E$3:$E$10005,E874,[1]!Table1[7])</f>
        <v>0</v>
      </c>
      <c r="AL874" s="30">
        <f ca="1">SUMIF([1]route!$E$3:$E$10005,E874,[1]!Table1[8])</f>
        <v>0</v>
      </c>
      <c r="AM874" s="30">
        <f ca="1">SUMIF([1]route!$E$3:$E$10005,E874,[1]!Table1[9])</f>
        <v>0</v>
      </c>
      <c r="AN874" s="30">
        <f ca="1">SUMIF([1]route!$E$3:$E$10005,E874,[1]!Table1[10])</f>
        <v>0</v>
      </c>
      <c r="AO874" s="30">
        <f ca="1">SUMIF([1]route!$E$3:$E$10005,E874,[1]!Table1[11])</f>
        <v>0</v>
      </c>
      <c r="AP874" s="30">
        <f ca="1">SUMIF([1]route!$E$3:$E$10005,E874,[1]!Table1[12])</f>
        <v>0</v>
      </c>
      <c r="AQ874" s="30">
        <f ca="1">SUMIF([1]route!$E$3:$E$10005,E874,[1]!Table1[13])</f>
        <v>0</v>
      </c>
      <c r="AR874" s="30">
        <f ca="1">SUMIF([1]route!$E$3:$E$10005,E874,[1]!Table1[14])</f>
        <v>0</v>
      </c>
      <c r="AS874" s="30">
        <f ca="1">SUMIF([1]route!$E$3:$E$10005,E874,[1]!Table1[15])</f>
        <v>0</v>
      </c>
      <c r="AT874" s="30">
        <f ca="1">SUMIF([1]route!$E$3:$E$10005,E874,[1]!Table1[16])</f>
        <v>0</v>
      </c>
      <c r="AU874" s="30">
        <f ca="1">SUMIF([1]route!$E$3:$E$10005,E874,[1]!Table1[17])</f>
        <v>0</v>
      </c>
      <c r="AV874" s="30">
        <f ca="1">SUMIF([1]route!$E$3:$E$10005,E874,[1]!Table1[18])</f>
        <v>0</v>
      </c>
      <c r="AW874" s="30">
        <f ca="1">SUMIF([1]route!$E$3:$E$10005,E874,[1]!Table1[19])</f>
        <v>0</v>
      </c>
      <c r="AX874" s="30">
        <f ca="1">SUMIF([1]route!$E$3:$E$10005,E874,[1]!Table1[20])</f>
        <v>0</v>
      </c>
      <c r="AY874" s="30">
        <f ca="1">SUMIF([1]route!$E$3:$E$10005,E874,[1]!Table1[21])</f>
        <v>0</v>
      </c>
      <c r="AZ874" s="30">
        <f ca="1">SUMIF([1]route!$E$3:$E$10005,E874,[1]!Table1[22])</f>
        <v>0</v>
      </c>
      <c r="BA874" s="30">
        <f ca="1">SUMIF([1]route!$E$3:$E$10005,E874,[1]!Table1[23])</f>
        <v>0</v>
      </c>
      <c r="BB874" s="30">
        <f ca="1">SUMIF([1]route!$E$3:$E$10005,E874,[1]!Table1[24])</f>
        <v>0</v>
      </c>
      <c r="BC874" s="30">
        <f ca="1">SUMIF([1]route!$E$3:$E$10005,E874,[1]!Table1[25])</f>
        <v>0</v>
      </c>
      <c r="BD874" s="30">
        <f ca="1">SUMIF([1]route!$E$3:$E$10005,E874,[1]!Table1[26])</f>
        <v>0</v>
      </c>
      <c r="BE874" s="30">
        <f ca="1">SUMIF([1]route!$E$3:$E$10005,E874,[1]!Table1[27])</f>
        <v>0</v>
      </c>
      <c r="BF874" s="30">
        <f ca="1">SUMIF([1]route!$E$3:$E$10005,E874,[1]!Table1[28])</f>
        <v>0</v>
      </c>
      <c r="BG874" s="30">
        <f ca="1">SUMIF([1]route!$E$3:$E$10005,E874,[1]!Table1[29])</f>
        <v>0</v>
      </c>
      <c r="BH874" s="30">
        <f ca="1">SUMIF([1]route!$E$3:$E$10005,E874,[1]!Table1[30])</f>
        <v>0</v>
      </c>
      <c r="BI874" s="30">
        <f ca="1">SUMIF([1]route!$E$3:$E$10005,E874,[1]!Table1[31])</f>
        <v>0</v>
      </c>
      <c r="BJ874" s="30">
        <f ca="1">SUMIF([1]route!$E$3:$E$10005,E874,[1]!Table1[Remain PO])</f>
        <v>0</v>
      </c>
      <c r="BK874" s="31">
        <f ca="1">SUMIF([1]route!$E$3:$E$10005,E874,[1]!Table1[N+1])</f>
        <v>0</v>
      </c>
      <c r="BL874" s="31">
        <f ca="1">SUMIF([1]route!$E$3:$E$10005,E874,[1]!Table1[N+2])</f>
        <v>0</v>
      </c>
      <c r="BM874" s="31">
        <f ca="1">SUMIF([1]route!$E$3:$E$10005,E874,[1]!Table1[N+3])</f>
        <v>0</v>
      </c>
      <c r="BN874" s="32">
        <f ca="1">SUMIF([1]route!$E$3:$E$10005,E874,[1]!Table1[N+4])</f>
        <v>0</v>
      </c>
      <c r="BP874" s="37">
        <f t="shared" si="270"/>
        <v>0</v>
      </c>
      <c r="BQ874" s="35">
        <f t="shared" ca="1" si="276"/>
        <v>0</v>
      </c>
      <c r="BR874" s="35">
        <f t="shared" ca="1" si="275"/>
        <v>0</v>
      </c>
      <c r="BS874" s="35">
        <f t="shared" ca="1" si="275"/>
        <v>0</v>
      </c>
      <c r="BT874" s="35">
        <f t="shared" ca="1" si="275"/>
        <v>0</v>
      </c>
      <c r="BU874" s="35">
        <f t="shared" ca="1" si="275"/>
        <v>0</v>
      </c>
      <c r="BV874" s="35">
        <f t="shared" ca="1" si="275"/>
        <v>0</v>
      </c>
      <c r="BW874" s="35">
        <f t="shared" ca="1" si="275"/>
        <v>0</v>
      </c>
      <c r="BX874" s="35">
        <f t="shared" ca="1" si="275"/>
        <v>0</v>
      </c>
      <c r="BY874" s="35">
        <f t="shared" ca="1" si="275"/>
        <v>0</v>
      </c>
      <c r="BZ874" s="35">
        <f t="shared" ca="1" si="275"/>
        <v>0</v>
      </c>
      <c r="CA874" s="35">
        <f t="shared" ca="1" si="275"/>
        <v>0</v>
      </c>
      <c r="CB874" s="35">
        <f t="shared" ca="1" si="275"/>
        <v>0</v>
      </c>
      <c r="CC874" s="35">
        <f t="shared" ca="1" si="275"/>
        <v>0</v>
      </c>
      <c r="CD874" s="35">
        <f t="shared" ca="1" si="275"/>
        <v>0</v>
      </c>
      <c r="CE874" s="35">
        <f t="shared" ca="1" si="272"/>
        <v>0</v>
      </c>
      <c r="CF874" s="35">
        <f t="shared" ca="1" si="272"/>
        <v>0</v>
      </c>
      <c r="CG874" s="35">
        <f t="shared" ca="1" si="271"/>
        <v>0</v>
      </c>
      <c r="CH874" s="35">
        <f t="shared" ca="1" si="271"/>
        <v>0</v>
      </c>
      <c r="CI874" s="35">
        <f t="shared" ca="1" si="271"/>
        <v>0</v>
      </c>
      <c r="CJ874" s="35">
        <f t="shared" ca="1" si="271"/>
        <v>0</v>
      </c>
      <c r="CK874" s="35">
        <f t="shared" ca="1" si="271"/>
        <v>0</v>
      </c>
      <c r="CL874" s="35">
        <f t="shared" ca="1" si="271"/>
        <v>0</v>
      </c>
      <c r="CM874" s="35">
        <f t="shared" ca="1" si="274"/>
        <v>0</v>
      </c>
      <c r="CN874" s="35">
        <f t="shared" ca="1" si="274"/>
        <v>0</v>
      </c>
      <c r="CO874" s="35">
        <f t="shared" ca="1" si="274"/>
        <v>0</v>
      </c>
      <c r="CP874" s="35">
        <f t="shared" ca="1" si="274"/>
        <v>0</v>
      </c>
      <c r="CQ874" s="35">
        <f t="shared" ca="1" si="274"/>
        <v>0</v>
      </c>
      <c r="CR874" s="35">
        <f t="shared" ca="1" si="274"/>
        <v>0</v>
      </c>
      <c r="CS874" s="35">
        <f t="shared" ca="1" si="274"/>
        <v>0</v>
      </c>
      <c r="CT874" s="35">
        <f t="shared" ca="1" si="274"/>
        <v>0</v>
      </c>
      <c r="CU874" s="35">
        <f t="shared" ca="1" si="273"/>
        <v>0</v>
      </c>
      <c r="CV874" s="35">
        <f t="shared" ca="1" si="273"/>
        <v>0</v>
      </c>
      <c r="CW874" s="38">
        <f t="shared" ca="1" si="273"/>
        <v>0</v>
      </c>
      <c r="CX874" s="38">
        <f t="shared" ca="1" si="273"/>
        <v>0</v>
      </c>
      <c r="CY874" s="38">
        <f t="shared" ca="1" si="273"/>
        <v>0</v>
      </c>
      <c r="CZ874" s="39">
        <f t="shared" ca="1" si="273"/>
        <v>0</v>
      </c>
      <c r="DA874" s="35"/>
    </row>
    <row r="875" spans="4:105" x14ac:dyDescent="0.3">
      <c r="D875" s="19"/>
      <c r="E875" s="19"/>
      <c r="F875" s="21"/>
      <c r="G875" s="21"/>
      <c r="H875" s="21"/>
      <c r="I875" s="19"/>
      <c r="J875" s="19"/>
      <c r="K875" s="21"/>
      <c r="L875" s="21"/>
      <c r="M875" s="22"/>
      <c r="N875" s="22"/>
      <c r="O875" s="19"/>
      <c r="P875" s="21"/>
      <c r="Q875" s="62" t="str">
        <f>'Cutting Rules'!AD875</f>
        <v>------------</v>
      </c>
      <c r="R875" s="23"/>
      <c r="S875" s="24"/>
      <c r="T875" s="78" t="s">
        <v>547</v>
      </c>
      <c r="U875" s="19"/>
      <c r="V875" s="25"/>
      <c r="W875" s="26"/>
      <c r="X875" s="27"/>
      <c r="Y875" s="47"/>
      <c r="Z875" s="121" t="str">
        <f>IFERROR(VLOOKUP(E875,[1]route!$E$3:$BL$10005,59,0),"")&amp;IFERROR(VLOOKUP(E875,[1]route!$E$3:$BL$10005,60,0),"")</f>
        <v/>
      </c>
      <c r="AA875" s="28">
        <f t="shared" si="268"/>
        <v>0</v>
      </c>
      <c r="AB875" s="77">
        <f t="shared" si="269"/>
        <v>0</v>
      </c>
      <c r="AC875" s="4">
        <f t="shared" si="267"/>
        <v>1</v>
      </c>
      <c r="AD875" s="29">
        <v>0</v>
      </c>
      <c r="AE875" s="30">
        <f ca="1">SUMIF([1]route!$E$3:$E$10005,E875,[1]!Table1[1])</f>
        <v>0</v>
      </c>
      <c r="AF875" s="30">
        <f ca="1">SUMIF([1]route!$E$3:$E$10005,E875,[1]!Table1[2])</f>
        <v>0</v>
      </c>
      <c r="AG875" s="30">
        <f ca="1">SUMIF([1]route!$E$3:$E$10005,E875,[1]!Table1[3])</f>
        <v>0</v>
      </c>
      <c r="AH875" s="30">
        <f ca="1">SUMIF([1]route!$E$3:$E$10005,E875,[1]!Table1[4])</f>
        <v>0</v>
      </c>
      <c r="AI875" s="30">
        <f ca="1">SUMIF([1]route!$E$3:$E$10005,E875,[1]!Table1[5])</f>
        <v>0</v>
      </c>
      <c r="AJ875" s="30">
        <f ca="1">SUMIF([1]route!$E$3:$E$10005,E875,[1]!Table1[6])</f>
        <v>0</v>
      </c>
      <c r="AK875" s="30">
        <f ca="1">SUMIF([1]route!$E$3:$E$10005,E875,[1]!Table1[7])</f>
        <v>0</v>
      </c>
      <c r="AL875" s="30">
        <f ca="1">SUMIF([1]route!$E$3:$E$10005,E875,[1]!Table1[8])</f>
        <v>0</v>
      </c>
      <c r="AM875" s="30">
        <f ca="1">SUMIF([1]route!$E$3:$E$10005,E875,[1]!Table1[9])</f>
        <v>0</v>
      </c>
      <c r="AN875" s="30">
        <f ca="1">SUMIF([1]route!$E$3:$E$10005,E875,[1]!Table1[10])</f>
        <v>0</v>
      </c>
      <c r="AO875" s="30">
        <f ca="1">SUMIF([1]route!$E$3:$E$10005,E875,[1]!Table1[11])</f>
        <v>0</v>
      </c>
      <c r="AP875" s="30">
        <f ca="1">SUMIF([1]route!$E$3:$E$10005,E875,[1]!Table1[12])</f>
        <v>0</v>
      </c>
      <c r="AQ875" s="30">
        <f ca="1">SUMIF([1]route!$E$3:$E$10005,E875,[1]!Table1[13])</f>
        <v>0</v>
      </c>
      <c r="AR875" s="30">
        <f ca="1">SUMIF([1]route!$E$3:$E$10005,E875,[1]!Table1[14])</f>
        <v>0</v>
      </c>
      <c r="AS875" s="30">
        <f ca="1">SUMIF([1]route!$E$3:$E$10005,E875,[1]!Table1[15])</f>
        <v>0</v>
      </c>
      <c r="AT875" s="30">
        <f ca="1">SUMIF([1]route!$E$3:$E$10005,E875,[1]!Table1[16])</f>
        <v>0</v>
      </c>
      <c r="AU875" s="30">
        <f ca="1">SUMIF([1]route!$E$3:$E$10005,E875,[1]!Table1[17])</f>
        <v>0</v>
      </c>
      <c r="AV875" s="30">
        <f ca="1">SUMIF([1]route!$E$3:$E$10005,E875,[1]!Table1[18])</f>
        <v>0</v>
      </c>
      <c r="AW875" s="30">
        <f ca="1">SUMIF([1]route!$E$3:$E$10005,E875,[1]!Table1[19])</f>
        <v>0</v>
      </c>
      <c r="AX875" s="30">
        <f ca="1">SUMIF([1]route!$E$3:$E$10005,E875,[1]!Table1[20])</f>
        <v>0</v>
      </c>
      <c r="AY875" s="30">
        <f ca="1">SUMIF([1]route!$E$3:$E$10005,E875,[1]!Table1[21])</f>
        <v>0</v>
      </c>
      <c r="AZ875" s="30">
        <f ca="1">SUMIF([1]route!$E$3:$E$10005,E875,[1]!Table1[22])</f>
        <v>0</v>
      </c>
      <c r="BA875" s="30">
        <f ca="1">SUMIF([1]route!$E$3:$E$10005,E875,[1]!Table1[23])</f>
        <v>0</v>
      </c>
      <c r="BB875" s="30">
        <f ca="1">SUMIF([1]route!$E$3:$E$10005,E875,[1]!Table1[24])</f>
        <v>0</v>
      </c>
      <c r="BC875" s="30">
        <f ca="1">SUMIF([1]route!$E$3:$E$10005,E875,[1]!Table1[25])</f>
        <v>0</v>
      </c>
      <c r="BD875" s="30">
        <f ca="1">SUMIF([1]route!$E$3:$E$10005,E875,[1]!Table1[26])</f>
        <v>0</v>
      </c>
      <c r="BE875" s="30">
        <f ca="1">SUMIF([1]route!$E$3:$E$10005,E875,[1]!Table1[27])</f>
        <v>0</v>
      </c>
      <c r="BF875" s="30">
        <f ca="1">SUMIF([1]route!$E$3:$E$10005,E875,[1]!Table1[28])</f>
        <v>0</v>
      </c>
      <c r="BG875" s="30">
        <f ca="1">SUMIF([1]route!$E$3:$E$10005,E875,[1]!Table1[29])</f>
        <v>0</v>
      </c>
      <c r="BH875" s="30">
        <f ca="1">SUMIF([1]route!$E$3:$E$10005,E875,[1]!Table1[30])</f>
        <v>0</v>
      </c>
      <c r="BI875" s="30">
        <f ca="1">SUMIF([1]route!$E$3:$E$10005,E875,[1]!Table1[31])</f>
        <v>0</v>
      </c>
      <c r="BJ875" s="30">
        <f ca="1">SUMIF([1]route!$E$3:$E$10005,E875,[1]!Table1[Remain PO])</f>
        <v>0</v>
      </c>
      <c r="BK875" s="31">
        <f ca="1">SUMIF([1]route!$E$3:$E$10005,E875,[1]!Table1[N+1])</f>
        <v>0</v>
      </c>
      <c r="BL875" s="31">
        <f ca="1">SUMIF([1]route!$E$3:$E$10005,E875,[1]!Table1[N+2])</f>
        <v>0</v>
      </c>
      <c r="BM875" s="31">
        <f ca="1">SUMIF([1]route!$E$3:$E$10005,E875,[1]!Table1[N+3])</f>
        <v>0</v>
      </c>
      <c r="BN875" s="32">
        <f ca="1">SUMIF([1]route!$E$3:$E$10005,E875,[1]!Table1[N+4])</f>
        <v>0</v>
      </c>
      <c r="BP875" s="37">
        <f t="shared" si="270"/>
        <v>0</v>
      </c>
      <c r="BQ875" s="35">
        <f t="shared" ca="1" si="276"/>
        <v>0</v>
      </c>
      <c r="BR875" s="35">
        <f t="shared" ca="1" si="275"/>
        <v>0</v>
      </c>
      <c r="BS875" s="35">
        <f t="shared" ca="1" si="275"/>
        <v>0</v>
      </c>
      <c r="BT875" s="35">
        <f t="shared" ca="1" si="275"/>
        <v>0</v>
      </c>
      <c r="BU875" s="35">
        <f t="shared" ca="1" si="275"/>
        <v>0</v>
      </c>
      <c r="BV875" s="35">
        <f t="shared" ca="1" si="275"/>
        <v>0</v>
      </c>
      <c r="BW875" s="35">
        <f t="shared" ca="1" si="275"/>
        <v>0</v>
      </c>
      <c r="BX875" s="35">
        <f t="shared" ca="1" si="275"/>
        <v>0</v>
      </c>
      <c r="BY875" s="35">
        <f t="shared" ca="1" si="275"/>
        <v>0</v>
      </c>
      <c r="BZ875" s="35">
        <f t="shared" ca="1" si="275"/>
        <v>0</v>
      </c>
      <c r="CA875" s="35">
        <f t="shared" ca="1" si="275"/>
        <v>0</v>
      </c>
      <c r="CB875" s="35">
        <f t="shared" ca="1" si="275"/>
        <v>0</v>
      </c>
      <c r="CC875" s="35">
        <f t="shared" ca="1" si="275"/>
        <v>0</v>
      </c>
      <c r="CD875" s="35">
        <f t="shared" ca="1" si="275"/>
        <v>0</v>
      </c>
      <c r="CE875" s="35">
        <f t="shared" ca="1" si="272"/>
        <v>0</v>
      </c>
      <c r="CF875" s="35">
        <f t="shared" ca="1" si="272"/>
        <v>0</v>
      </c>
      <c r="CG875" s="35">
        <f t="shared" ca="1" si="271"/>
        <v>0</v>
      </c>
      <c r="CH875" s="35">
        <f t="shared" ca="1" si="271"/>
        <v>0</v>
      </c>
      <c r="CI875" s="35">
        <f t="shared" ca="1" si="271"/>
        <v>0</v>
      </c>
      <c r="CJ875" s="35">
        <f t="shared" ca="1" si="271"/>
        <v>0</v>
      </c>
      <c r="CK875" s="35">
        <f t="shared" ca="1" si="271"/>
        <v>0</v>
      </c>
      <c r="CL875" s="35">
        <f t="shared" ca="1" si="271"/>
        <v>0</v>
      </c>
      <c r="CM875" s="35">
        <f t="shared" ca="1" si="274"/>
        <v>0</v>
      </c>
      <c r="CN875" s="35">
        <f t="shared" ca="1" si="274"/>
        <v>0</v>
      </c>
      <c r="CO875" s="35">
        <f t="shared" ca="1" si="274"/>
        <v>0</v>
      </c>
      <c r="CP875" s="35">
        <f t="shared" ca="1" si="274"/>
        <v>0</v>
      </c>
      <c r="CQ875" s="35">
        <f t="shared" ca="1" si="274"/>
        <v>0</v>
      </c>
      <c r="CR875" s="35">
        <f t="shared" ca="1" si="274"/>
        <v>0</v>
      </c>
      <c r="CS875" s="35">
        <f t="shared" ca="1" si="274"/>
        <v>0</v>
      </c>
      <c r="CT875" s="35">
        <f t="shared" ca="1" si="274"/>
        <v>0</v>
      </c>
      <c r="CU875" s="35">
        <f t="shared" ca="1" si="273"/>
        <v>0</v>
      </c>
      <c r="CV875" s="35">
        <f t="shared" ca="1" si="273"/>
        <v>0</v>
      </c>
      <c r="CW875" s="38">
        <f t="shared" ca="1" si="273"/>
        <v>0</v>
      </c>
      <c r="CX875" s="38">
        <f t="shared" ca="1" si="273"/>
        <v>0</v>
      </c>
      <c r="CY875" s="38">
        <f t="shared" ca="1" si="273"/>
        <v>0</v>
      </c>
      <c r="CZ875" s="39">
        <f t="shared" ca="1" si="273"/>
        <v>0</v>
      </c>
      <c r="DA875" s="35"/>
    </row>
    <row r="876" spans="4:105" x14ac:dyDescent="0.3">
      <c r="D876" s="19"/>
      <c r="E876" s="19"/>
      <c r="F876" s="21"/>
      <c r="G876" s="21"/>
      <c r="H876" s="21"/>
      <c r="I876" s="19"/>
      <c r="J876" s="19"/>
      <c r="K876" s="21"/>
      <c r="L876" s="21"/>
      <c r="M876" s="22"/>
      <c r="N876" s="22"/>
      <c r="O876" s="19"/>
      <c r="P876" s="21"/>
      <c r="Q876" s="62" t="str">
        <f>'Cutting Rules'!AD876</f>
        <v>------------</v>
      </c>
      <c r="R876" s="23"/>
      <c r="S876" s="24"/>
      <c r="T876" s="78" t="s">
        <v>547</v>
      </c>
      <c r="U876" s="19"/>
      <c r="V876" s="25"/>
      <c r="W876" s="26"/>
      <c r="X876" s="27"/>
      <c r="Y876" s="47"/>
      <c r="Z876" s="121" t="str">
        <f>IFERROR(VLOOKUP(E876,[1]route!$E$3:$BL$10005,59,0),"")&amp;IFERROR(VLOOKUP(E876,[1]route!$E$3:$BL$10005,60,0),"")</f>
        <v/>
      </c>
      <c r="AA876" s="28">
        <f t="shared" si="268"/>
        <v>0</v>
      </c>
      <c r="AB876" s="77">
        <f t="shared" si="269"/>
        <v>0</v>
      </c>
      <c r="AC876" s="4">
        <f t="shared" si="267"/>
        <v>1</v>
      </c>
      <c r="AD876" s="29">
        <v>0</v>
      </c>
      <c r="AE876" s="30">
        <f ca="1">SUMIF([1]route!$E$3:$E$10005,E876,[1]!Table1[1])</f>
        <v>0</v>
      </c>
      <c r="AF876" s="30">
        <f ca="1">SUMIF([1]route!$E$3:$E$10005,E876,[1]!Table1[2])</f>
        <v>0</v>
      </c>
      <c r="AG876" s="30">
        <f ca="1">SUMIF([1]route!$E$3:$E$10005,E876,[1]!Table1[3])</f>
        <v>0</v>
      </c>
      <c r="AH876" s="30">
        <f ca="1">SUMIF([1]route!$E$3:$E$10005,E876,[1]!Table1[4])</f>
        <v>0</v>
      </c>
      <c r="AI876" s="30">
        <f ca="1">SUMIF([1]route!$E$3:$E$10005,E876,[1]!Table1[5])</f>
        <v>0</v>
      </c>
      <c r="AJ876" s="30">
        <f ca="1">SUMIF([1]route!$E$3:$E$10005,E876,[1]!Table1[6])</f>
        <v>0</v>
      </c>
      <c r="AK876" s="30">
        <f ca="1">SUMIF([1]route!$E$3:$E$10005,E876,[1]!Table1[7])</f>
        <v>0</v>
      </c>
      <c r="AL876" s="30">
        <f ca="1">SUMIF([1]route!$E$3:$E$10005,E876,[1]!Table1[8])</f>
        <v>0</v>
      </c>
      <c r="AM876" s="30">
        <f ca="1">SUMIF([1]route!$E$3:$E$10005,E876,[1]!Table1[9])</f>
        <v>0</v>
      </c>
      <c r="AN876" s="30">
        <f ca="1">SUMIF([1]route!$E$3:$E$10005,E876,[1]!Table1[10])</f>
        <v>0</v>
      </c>
      <c r="AO876" s="30">
        <f ca="1">SUMIF([1]route!$E$3:$E$10005,E876,[1]!Table1[11])</f>
        <v>0</v>
      </c>
      <c r="AP876" s="30">
        <f ca="1">SUMIF([1]route!$E$3:$E$10005,E876,[1]!Table1[12])</f>
        <v>0</v>
      </c>
      <c r="AQ876" s="30">
        <f ca="1">SUMIF([1]route!$E$3:$E$10005,E876,[1]!Table1[13])</f>
        <v>0</v>
      </c>
      <c r="AR876" s="30">
        <f ca="1">SUMIF([1]route!$E$3:$E$10005,E876,[1]!Table1[14])</f>
        <v>0</v>
      </c>
      <c r="AS876" s="30">
        <f ca="1">SUMIF([1]route!$E$3:$E$10005,E876,[1]!Table1[15])</f>
        <v>0</v>
      </c>
      <c r="AT876" s="30">
        <f ca="1">SUMIF([1]route!$E$3:$E$10005,E876,[1]!Table1[16])</f>
        <v>0</v>
      </c>
      <c r="AU876" s="30">
        <f ca="1">SUMIF([1]route!$E$3:$E$10005,E876,[1]!Table1[17])</f>
        <v>0</v>
      </c>
      <c r="AV876" s="30">
        <f ca="1">SUMIF([1]route!$E$3:$E$10005,E876,[1]!Table1[18])</f>
        <v>0</v>
      </c>
      <c r="AW876" s="30">
        <f ca="1">SUMIF([1]route!$E$3:$E$10005,E876,[1]!Table1[19])</f>
        <v>0</v>
      </c>
      <c r="AX876" s="30">
        <f ca="1">SUMIF([1]route!$E$3:$E$10005,E876,[1]!Table1[20])</f>
        <v>0</v>
      </c>
      <c r="AY876" s="30">
        <f ca="1">SUMIF([1]route!$E$3:$E$10005,E876,[1]!Table1[21])</f>
        <v>0</v>
      </c>
      <c r="AZ876" s="30">
        <f ca="1">SUMIF([1]route!$E$3:$E$10005,E876,[1]!Table1[22])</f>
        <v>0</v>
      </c>
      <c r="BA876" s="30">
        <f ca="1">SUMIF([1]route!$E$3:$E$10005,E876,[1]!Table1[23])</f>
        <v>0</v>
      </c>
      <c r="BB876" s="30">
        <f ca="1">SUMIF([1]route!$E$3:$E$10005,E876,[1]!Table1[24])</f>
        <v>0</v>
      </c>
      <c r="BC876" s="30">
        <f ca="1">SUMIF([1]route!$E$3:$E$10005,E876,[1]!Table1[25])</f>
        <v>0</v>
      </c>
      <c r="BD876" s="30">
        <f ca="1">SUMIF([1]route!$E$3:$E$10005,E876,[1]!Table1[26])</f>
        <v>0</v>
      </c>
      <c r="BE876" s="30">
        <f ca="1">SUMIF([1]route!$E$3:$E$10005,E876,[1]!Table1[27])</f>
        <v>0</v>
      </c>
      <c r="BF876" s="30">
        <f ca="1">SUMIF([1]route!$E$3:$E$10005,E876,[1]!Table1[28])</f>
        <v>0</v>
      </c>
      <c r="BG876" s="30">
        <f ca="1">SUMIF([1]route!$E$3:$E$10005,E876,[1]!Table1[29])</f>
        <v>0</v>
      </c>
      <c r="BH876" s="30">
        <f ca="1">SUMIF([1]route!$E$3:$E$10005,E876,[1]!Table1[30])</f>
        <v>0</v>
      </c>
      <c r="BI876" s="30">
        <f ca="1">SUMIF([1]route!$E$3:$E$10005,E876,[1]!Table1[31])</f>
        <v>0</v>
      </c>
      <c r="BJ876" s="30">
        <f ca="1">SUMIF([1]route!$E$3:$E$10005,E876,[1]!Table1[Remain PO])</f>
        <v>0</v>
      </c>
      <c r="BK876" s="31">
        <f ca="1">SUMIF([1]route!$E$3:$E$10005,E876,[1]!Table1[N+1])</f>
        <v>0</v>
      </c>
      <c r="BL876" s="31">
        <f ca="1">SUMIF([1]route!$E$3:$E$10005,E876,[1]!Table1[N+2])</f>
        <v>0</v>
      </c>
      <c r="BM876" s="31">
        <f ca="1">SUMIF([1]route!$E$3:$E$10005,E876,[1]!Table1[N+3])</f>
        <v>0</v>
      </c>
      <c r="BN876" s="32">
        <f ca="1">SUMIF([1]route!$E$3:$E$10005,E876,[1]!Table1[N+4])</f>
        <v>0</v>
      </c>
      <c r="BP876" s="37">
        <f t="shared" si="270"/>
        <v>0</v>
      </c>
      <c r="BQ876" s="35">
        <f t="shared" ca="1" si="276"/>
        <v>0</v>
      </c>
      <c r="BR876" s="35">
        <f t="shared" ca="1" si="275"/>
        <v>0</v>
      </c>
      <c r="BS876" s="35">
        <f t="shared" ca="1" si="275"/>
        <v>0</v>
      </c>
      <c r="BT876" s="35">
        <f t="shared" ca="1" si="275"/>
        <v>0</v>
      </c>
      <c r="BU876" s="35">
        <f t="shared" ca="1" si="275"/>
        <v>0</v>
      </c>
      <c r="BV876" s="35">
        <f t="shared" ca="1" si="275"/>
        <v>0</v>
      </c>
      <c r="BW876" s="35">
        <f t="shared" ca="1" si="275"/>
        <v>0</v>
      </c>
      <c r="BX876" s="35">
        <f t="shared" ca="1" si="275"/>
        <v>0</v>
      </c>
      <c r="BY876" s="35">
        <f t="shared" ca="1" si="275"/>
        <v>0</v>
      </c>
      <c r="BZ876" s="35">
        <f t="shared" ca="1" si="275"/>
        <v>0</v>
      </c>
      <c r="CA876" s="35">
        <f t="shared" ca="1" si="275"/>
        <v>0</v>
      </c>
      <c r="CB876" s="35">
        <f t="shared" ca="1" si="275"/>
        <v>0</v>
      </c>
      <c r="CC876" s="35">
        <f t="shared" ca="1" si="275"/>
        <v>0</v>
      </c>
      <c r="CD876" s="35">
        <f t="shared" ca="1" si="275"/>
        <v>0</v>
      </c>
      <c r="CE876" s="35">
        <f t="shared" ca="1" si="272"/>
        <v>0</v>
      </c>
      <c r="CF876" s="35">
        <f t="shared" ca="1" si="272"/>
        <v>0</v>
      </c>
      <c r="CG876" s="35">
        <f t="shared" ca="1" si="271"/>
        <v>0</v>
      </c>
      <c r="CH876" s="35">
        <f t="shared" ca="1" si="271"/>
        <v>0</v>
      </c>
      <c r="CI876" s="35">
        <f t="shared" ca="1" si="271"/>
        <v>0</v>
      </c>
      <c r="CJ876" s="35">
        <f t="shared" ca="1" si="271"/>
        <v>0</v>
      </c>
      <c r="CK876" s="35">
        <f t="shared" ca="1" si="271"/>
        <v>0</v>
      </c>
      <c r="CL876" s="35">
        <f t="shared" ca="1" si="271"/>
        <v>0</v>
      </c>
      <c r="CM876" s="35">
        <f t="shared" ca="1" si="274"/>
        <v>0</v>
      </c>
      <c r="CN876" s="35">
        <f t="shared" ca="1" si="274"/>
        <v>0</v>
      </c>
      <c r="CO876" s="35">
        <f t="shared" ca="1" si="274"/>
        <v>0</v>
      </c>
      <c r="CP876" s="35">
        <f t="shared" ca="1" si="274"/>
        <v>0</v>
      </c>
      <c r="CQ876" s="35">
        <f t="shared" ca="1" si="274"/>
        <v>0</v>
      </c>
      <c r="CR876" s="35">
        <f t="shared" ca="1" si="274"/>
        <v>0</v>
      </c>
      <c r="CS876" s="35">
        <f t="shared" ca="1" si="274"/>
        <v>0</v>
      </c>
      <c r="CT876" s="35">
        <f t="shared" ca="1" si="274"/>
        <v>0</v>
      </c>
      <c r="CU876" s="35">
        <f t="shared" ca="1" si="273"/>
        <v>0</v>
      </c>
      <c r="CV876" s="35">
        <f t="shared" ca="1" si="273"/>
        <v>0</v>
      </c>
      <c r="CW876" s="38">
        <f t="shared" ca="1" si="273"/>
        <v>0</v>
      </c>
      <c r="CX876" s="38">
        <f t="shared" ca="1" si="273"/>
        <v>0</v>
      </c>
      <c r="CY876" s="38">
        <f t="shared" ca="1" si="273"/>
        <v>0</v>
      </c>
      <c r="CZ876" s="39">
        <f t="shared" ca="1" si="273"/>
        <v>0</v>
      </c>
      <c r="DA876" s="35"/>
    </row>
    <row r="877" spans="4:105" x14ac:dyDescent="0.3">
      <c r="D877" s="19"/>
      <c r="E877" s="19"/>
      <c r="F877" s="21"/>
      <c r="G877" s="21"/>
      <c r="H877" s="21"/>
      <c r="I877" s="19"/>
      <c r="J877" s="19"/>
      <c r="K877" s="21"/>
      <c r="L877" s="21"/>
      <c r="M877" s="22"/>
      <c r="N877" s="22"/>
      <c r="O877" s="19"/>
      <c r="P877" s="21"/>
      <c r="Q877" s="62" t="str">
        <f>'Cutting Rules'!AD877</f>
        <v>------------</v>
      </c>
      <c r="R877" s="23"/>
      <c r="S877" s="24"/>
      <c r="T877" s="78" t="s">
        <v>547</v>
      </c>
      <c r="U877" s="19"/>
      <c r="V877" s="25"/>
      <c r="W877" s="26"/>
      <c r="X877" s="27"/>
      <c r="Y877" s="47"/>
      <c r="Z877" s="121" t="str">
        <f>IFERROR(VLOOKUP(E877,[1]route!$E$3:$BL$10005,59,0),"")&amp;IFERROR(VLOOKUP(E877,[1]route!$E$3:$BL$10005,60,0),"")</f>
        <v/>
      </c>
      <c r="AA877" s="28">
        <f t="shared" si="268"/>
        <v>0</v>
      </c>
      <c r="AB877" s="77">
        <f t="shared" si="269"/>
        <v>0</v>
      </c>
      <c r="AC877" s="4">
        <f t="shared" si="267"/>
        <v>1</v>
      </c>
      <c r="AD877" s="29">
        <v>0</v>
      </c>
      <c r="AE877" s="30">
        <f ca="1">SUMIF([1]route!$E$3:$E$10005,E877,[1]!Table1[1])</f>
        <v>0</v>
      </c>
      <c r="AF877" s="30">
        <f ca="1">SUMIF([1]route!$E$3:$E$10005,E877,[1]!Table1[2])</f>
        <v>0</v>
      </c>
      <c r="AG877" s="30">
        <f ca="1">SUMIF([1]route!$E$3:$E$10005,E877,[1]!Table1[3])</f>
        <v>0</v>
      </c>
      <c r="AH877" s="30">
        <f ca="1">SUMIF([1]route!$E$3:$E$10005,E877,[1]!Table1[4])</f>
        <v>0</v>
      </c>
      <c r="AI877" s="30">
        <f ca="1">SUMIF([1]route!$E$3:$E$10005,E877,[1]!Table1[5])</f>
        <v>0</v>
      </c>
      <c r="AJ877" s="30">
        <f ca="1">SUMIF([1]route!$E$3:$E$10005,E877,[1]!Table1[6])</f>
        <v>0</v>
      </c>
      <c r="AK877" s="30">
        <f ca="1">SUMIF([1]route!$E$3:$E$10005,E877,[1]!Table1[7])</f>
        <v>0</v>
      </c>
      <c r="AL877" s="30">
        <f ca="1">SUMIF([1]route!$E$3:$E$10005,E877,[1]!Table1[8])</f>
        <v>0</v>
      </c>
      <c r="AM877" s="30">
        <f ca="1">SUMIF([1]route!$E$3:$E$10005,E877,[1]!Table1[9])</f>
        <v>0</v>
      </c>
      <c r="AN877" s="30">
        <f ca="1">SUMIF([1]route!$E$3:$E$10005,E877,[1]!Table1[10])</f>
        <v>0</v>
      </c>
      <c r="AO877" s="30">
        <f ca="1">SUMIF([1]route!$E$3:$E$10005,E877,[1]!Table1[11])</f>
        <v>0</v>
      </c>
      <c r="AP877" s="30">
        <f ca="1">SUMIF([1]route!$E$3:$E$10005,E877,[1]!Table1[12])</f>
        <v>0</v>
      </c>
      <c r="AQ877" s="30">
        <f ca="1">SUMIF([1]route!$E$3:$E$10005,E877,[1]!Table1[13])</f>
        <v>0</v>
      </c>
      <c r="AR877" s="30">
        <f ca="1">SUMIF([1]route!$E$3:$E$10005,E877,[1]!Table1[14])</f>
        <v>0</v>
      </c>
      <c r="AS877" s="30">
        <f ca="1">SUMIF([1]route!$E$3:$E$10005,E877,[1]!Table1[15])</f>
        <v>0</v>
      </c>
      <c r="AT877" s="30">
        <f ca="1">SUMIF([1]route!$E$3:$E$10005,E877,[1]!Table1[16])</f>
        <v>0</v>
      </c>
      <c r="AU877" s="30">
        <f ca="1">SUMIF([1]route!$E$3:$E$10005,E877,[1]!Table1[17])</f>
        <v>0</v>
      </c>
      <c r="AV877" s="30">
        <f ca="1">SUMIF([1]route!$E$3:$E$10005,E877,[1]!Table1[18])</f>
        <v>0</v>
      </c>
      <c r="AW877" s="30">
        <f ca="1">SUMIF([1]route!$E$3:$E$10005,E877,[1]!Table1[19])</f>
        <v>0</v>
      </c>
      <c r="AX877" s="30">
        <f ca="1">SUMIF([1]route!$E$3:$E$10005,E877,[1]!Table1[20])</f>
        <v>0</v>
      </c>
      <c r="AY877" s="30">
        <f ca="1">SUMIF([1]route!$E$3:$E$10005,E877,[1]!Table1[21])</f>
        <v>0</v>
      </c>
      <c r="AZ877" s="30">
        <f ca="1">SUMIF([1]route!$E$3:$E$10005,E877,[1]!Table1[22])</f>
        <v>0</v>
      </c>
      <c r="BA877" s="30">
        <f ca="1">SUMIF([1]route!$E$3:$E$10005,E877,[1]!Table1[23])</f>
        <v>0</v>
      </c>
      <c r="BB877" s="30">
        <f ca="1">SUMIF([1]route!$E$3:$E$10005,E877,[1]!Table1[24])</f>
        <v>0</v>
      </c>
      <c r="BC877" s="30">
        <f ca="1">SUMIF([1]route!$E$3:$E$10005,E877,[1]!Table1[25])</f>
        <v>0</v>
      </c>
      <c r="BD877" s="30">
        <f ca="1">SUMIF([1]route!$E$3:$E$10005,E877,[1]!Table1[26])</f>
        <v>0</v>
      </c>
      <c r="BE877" s="30">
        <f ca="1">SUMIF([1]route!$E$3:$E$10005,E877,[1]!Table1[27])</f>
        <v>0</v>
      </c>
      <c r="BF877" s="30">
        <f ca="1">SUMIF([1]route!$E$3:$E$10005,E877,[1]!Table1[28])</f>
        <v>0</v>
      </c>
      <c r="BG877" s="30">
        <f ca="1">SUMIF([1]route!$E$3:$E$10005,E877,[1]!Table1[29])</f>
        <v>0</v>
      </c>
      <c r="BH877" s="30">
        <f ca="1">SUMIF([1]route!$E$3:$E$10005,E877,[1]!Table1[30])</f>
        <v>0</v>
      </c>
      <c r="BI877" s="30">
        <f ca="1">SUMIF([1]route!$E$3:$E$10005,E877,[1]!Table1[31])</f>
        <v>0</v>
      </c>
      <c r="BJ877" s="30">
        <f ca="1">SUMIF([1]route!$E$3:$E$10005,E877,[1]!Table1[Remain PO])</f>
        <v>0</v>
      </c>
      <c r="BK877" s="31">
        <f ca="1">SUMIF([1]route!$E$3:$E$10005,E877,[1]!Table1[N+1])</f>
        <v>0</v>
      </c>
      <c r="BL877" s="31">
        <f ca="1">SUMIF([1]route!$E$3:$E$10005,E877,[1]!Table1[N+2])</f>
        <v>0</v>
      </c>
      <c r="BM877" s="31">
        <f ca="1">SUMIF([1]route!$E$3:$E$10005,E877,[1]!Table1[N+3])</f>
        <v>0</v>
      </c>
      <c r="BN877" s="32">
        <f ca="1">SUMIF([1]route!$E$3:$E$10005,E877,[1]!Table1[N+4])</f>
        <v>0</v>
      </c>
      <c r="BP877" s="37">
        <f t="shared" si="270"/>
        <v>0</v>
      </c>
      <c r="BQ877" s="35">
        <f t="shared" ca="1" si="276"/>
        <v>0</v>
      </c>
      <c r="BR877" s="35">
        <f t="shared" ca="1" si="275"/>
        <v>0</v>
      </c>
      <c r="BS877" s="35">
        <f t="shared" ca="1" si="275"/>
        <v>0</v>
      </c>
      <c r="BT877" s="35">
        <f t="shared" ca="1" si="275"/>
        <v>0</v>
      </c>
      <c r="BU877" s="35">
        <f t="shared" ca="1" si="275"/>
        <v>0</v>
      </c>
      <c r="BV877" s="35">
        <f t="shared" ca="1" si="275"/>
        <v>0</v>
      </c>
      <c r="BW877" s="35">
        <f t="shared" ca="1" si="275"/>
        <v>0</v>
      </c>
      <c r="BX877" s="35">
        <f t="shared" ca="1" si="275"/>
        <v>0</v>
      </c>
      <c r="BY877" s="35">
        <f t="shared" ca="1" si="275"/>
        <v>0</v>
      </c>
      <c r="BZ877" s="35">
        <f t="shared" ca="1" si="275"/>
        <v>0</v>
      </c>
      <c r="CA877" s="35">
        <f t="shared" ca="1" si="275"/>
        <v>0</v>
      </c>
      <c r="CB877" s="35">
        <f t="shared" ca="1" si="275"/>
        <v>0</v>
      </c>
      <c r="CC877" s="35">
        <f t="shared" ca="1" si="275"/>
        <v>0</v>
      </c>
      <c r="CD877" s="35">
        <f t="shared" ca="1" si="275"/>
        <v>0</v>
      </c>
      <c r="CE877" s="35">
        <f t="shared" ca="1" si="272"/>
        <v>0</v>
      </c>
      <c r="CF877" s="35">
        <f t="shared" ca="1" si="272"/>
        <v>0</v>
      </c>
      <c r="CG877" s="35">
        <f t="shared" ca="1" si="271"/>
        <v>0</v>
      </c>
      <c r="CH877" s="35">
        <f t="shared" ca="1" si="271"/>
        <v>0</v>
      </c>
      <c r="CI877" s="35">
        <f t="shared" ca="1" si="271"/>
        <v>0</v>
      </c>
      <c r="CJ877" s="35">
        <f t="shared" ca="1" si="271"/>
        <v>0</v>
      </c>
      <c r="CK877" s="35">
        <f t="shared" ca="1" si="271"/>
        <v>0</v>
      </c>
      <c r="CL877" s="35">
        <f t="shared" ca="1" si="271"/>
        <v>0</v>
      </c>
      <c r="CM877" s="35">
        <f t="shared" ca="1" si="274"/>
        <v>0</v>
      </c>
      <c r="CN877" s="35">
        <f t="shared" ca="1" si="274"/>
        <v>0</v>
      </c>
      <c r="CO877" s="35">
        <f t="shared" ca="1" si="274"/>
        <v>0</v>
      </c>
      <c r="CP877" s="35">
        <f t="shared" ca="1" si="274"/>
        <v>0</v>
      </c>
      <c r="CQ877" s="35">
        <f t="shared" ca="1" si="274"/>
        <v>0</v>
      </c>
      <c r="CR877" s="35">
        <f t="shared" ca="1" si="274"/>
        <v>0</v>
      </c>
      <c r="CS877" s="35">
        <f t="shared" ca="1" si="274"/>
        <v>0</v>
      </c>
      <c r="CT877" s="35">
        <f t="shared" ca="1" si="274"/>
        <v>0</v>
      </c>
      <c r="CU877" s="35">
        <f t="shared" ca="1" si="273"/>
        <v>0</v>
      </c>
      <c r="CV877" s="35">
        <f t="shared" ca="1" si="273"/>
        <v>0</v>
      </c>
      <c r="CW877" s="38">
        <f t="shared" ca="1" si="273"/>
        <v>0</v>
      </c>
      <c r="CX877" s="38">
        <f t="shared" ca="1" si="273"/>
        <v>0</v>
      </c>
      <c r="CY877" s="38">
        <f t="shared" ca="1" si="273"/>
        <v>0</v>
      </c>
      <c r="CZ877" s="39">
        <f t="shared" ca="1" si="273"/>
        <v>0</v>
      </c>
      <c r="DA877" s="35"/>
    </row>
    <row r="878" spans="4:105" x14ac:dyDescent="0.3">
      <c r="D878" s="19"/>
      <c r="E878" s="19"/>
      <c r="F878" s="21"/>
      <c r="G878" s="21"/>
      <c r="H878" s="21"/>
      <c r="I878" s="19"/>
      <c r="J878" s="19"/>
      <c r="K878" s="21"/>
      <c r="L878" s="21"/>
      <c r="M878" s="22"/>
      <c r="N878" s="22"/>
      <c r="O878" s="19"/>
      <c r="P878" s="21"/>
      <c r="Q878" s="62" t="str">
        <f>'Cutting Rules'!AD878</f>
        <v>------------</v>
      </c>
      <c r="R878" s="23"/>
      <c r="S878" s="24"/>
      <c r="T878" s="78" t="s">
        <v>547</v>
      </c>
      <c r="U878" s="19"/>
      <c r="V878" s="25"/>
      <c r="W878" s="26"/>
      <c r="X878" s="27"/>
      <c r="Y878" s="47"/>
      <c r="Z878" s="121" t="str">
        <f>IFERROR(VLOOKUP(E878,[1]route!$E$3:$BL$10005,59,0),"")&amp;IFERROR(VLOOKUP(E878,[1]route!$E$3:$BL$10005,60,0),"")</f>
        <v/>
      </c>
      <c r="AA878" s="28">
        <f t="shared" si="268"/>
        <v>0</v>
      </c>
      <c r="AB878" s="77">
        <f t="shared" si="269"/>
        <v>0</v>
      </c>
      <c r="AC878" s="4">
        <f t="shared" si="267"/>
        <v>1</v>
      </c>
      <c r="AD878" s="29">
        <v>0</v>
      </c>
      <c r="AE878" s="30">
        <f ca="1">SUMIF([1]route!$E$3:$E$10005,E878,[1]!Table1[1])</f>
        <v>0</v>
      </c>
      <c r="AF878" s="30">
        <f ca="1">SUMIF([1]route!$E$3:$E$10005,E878,[1]!Table1[2])</f>
        <v>0</v>
      </c>
      <c r="AG878" s="30">
        <f ca="1">SUMIF([1]route!$E$3:$E$10005,E878,[1]!Table1[3])</f>
        <v>0</v>
      </c>
      <c r="AH878" s="30">
        <f ca="1">SUMIF([1]route!$E$3:$E$10005,E878,[1]!Table1[4])</f>
        <v>0</v>
      </c>
      <c r="AI878" s="30">
        <f ca="1">SUMIF([1]route!$E$3:$E$10005,E878,[1]!Table1[5])</f>
        <v>0</v>
      </c>
      <c r="AJ878" s="30">
        <f ca="1">SUMIF([1]route!$E$3:$E$10005,E878,[1]!Table1[6])</f>
        <v>0</v>
      </c>
      <c r="AK878" s="30">
        <f ca="1">SUMIF([1]route!$E$3:$E$10005,E878,[1]!Table1[7])</f>
        <v>0</v>
      </c>
      <c r="AL878" s="30">
        <f ca="1">SUMIF([1]route!$E$3:$E$10005,E878,[1]!Table1[8])</f>
        <v>0</v>
      </c>
      <c r="AM878" s="30">
        <f ca="1">SUMIF([1]route!$E$3:$E$10005,E878,[1]!Table1[9])</f>
        <v>0</v>
      </c>
      <c r="AN878" s="30">
        <f ca="1">SUMIF([1]route!$E$3:$E$10005,E878,[1]!Table1[10])</f>
        <v>0</v>
      </c>
      <c r="AO878" s="30">
        <f ca="1">SUMIF([1]route!$E$3:$E$10005,E878,[1]!Table1[11])</f>
        <v>0</v>
      </c>
      <c r="AP878" s="30">
        <f ca="1">SUMIF([1]route!$E$3:$E$10005,E878,[1]!Table1[12])</f>
        <v>0</v>
      </c>
      <c r="AQ878" s="30">
        <f ca="1">SUMIF([1]route!$E$3:$E$10005,E878,[1]!Table1[13])</f>
        <v>0</v>
      </c>
      <c r="AR878" s="30">
        <f ca="1">SUMIF([1]route!$E$3:$E$10005,E878,[1]!Table1[14])</f>
        <v>0</v>
      </c>
      <c r="AS878" s="30">
        <f ca="1">SUMIF([1]route!$E$3:$E$10005,E878,[1]!Table1[15])</f>
        <v>0</v>
      </c>
      <c r="AT878" s="30">
        <f ca="1">SUMIF([1]route!$E$3:$E$10005,E878,[1]!Table1[16])</f>
        <v>0</v>
      </c>
      <c r="AU878" s="30">
        <f ca="1">SUMIF([1]route!$E$3:$E$10005,E878,[1]!Table1[17])</f>
        <v>0</v>
      </c>
      <c r="AV878" s="30">
        <f ca="1">SUMIF([1]route!$E$3:$E$10005,E878,[1]!Table1[18])</f>
        <v>0</v>
      </c>
      <c r="AW878" s="30">
        <f ca="1">SUMIF([1]route!$E$3:$E$10005,E878,[1]!Table1[19])</f>
        <v>0</v>
      </c>
      <c r="AX878" s="30">
        <f ca="1">SUMIF([1]route!$E$3:$E$10005,E878,[1]!Table1[20])</f>
        <v>0</v>
      </c>
      <c r="AY878" s="30">
        <f ca="1">SUMIF([1]route!$E$3:$E$10005,E878,[1]!Table1[21])</f>
        <v>0</v>
      </c>
      <c r="AZ878" s="30">
        <f ca="1">SUMIF([1]route!$E$3:$E$10005,E878,[1]!Table1[22])</f>
        <v>0</v>
      </c>
      <c r="BA878" s="30">
        <f ca="1">SUMIF([1]route!$E$3:$E$10005,E878,[1]!Table1[23])</f>
        <v>0</v>
      </c>
      <c r="BB878" s="30">
        <f ca="1">SUMIF([1]route!$E$3:$E$10005,E878,[1]!Table1[24])</f>
        <v>0</v>
      </c>
      <c r="BC878" s="30">
        <f ca="1">SUMIF([1]route!$E$3:$E$10005,E878,[1]!Table1[25])</f>
        <v>0</v>
      </c>
      <c r="BD878" s="30">
        <f ca="1">SUMIF([1]route!$E$3:$E$10005,E878,[1]!Table1[26])</f>
        <v>0</v>
      </c>
      <c r="BE878" s="30">
        <f ca="1">SUMIF([1]route!$E$3:$E$10005,E878,[1]!Table1[27])</f>
        <v>0</v>
      </c>
      <c r="BF878" s="30">
        <f ca="1">SUMIF([1]route!$E$3:$E$10005,E878,[1]!Table1[28])</f>
        <v>0</v>
      </c>
      <c r="BG878" s="30">
        <f ca="1">SUMIF([1]route!$E$3:$E$10005,E878,[1]!Table1[29])</f>
        <v>0</v>
      </c>
      <c r="BH878" s="30">
        <f ca="1">SUMIF([1]route!$E$3:$E$10005,E878,[1]!Table1[30])</f>
        <v>0</v>
      </c>
      <c r="BI878" s="30">
        <f ca="1">SUMIF([1]route!$E$3:$E$10005,E878,[1]!Table1[31])</f>
        <v>0</v>
      </c>
      <c r="BJ878" s="30">
        <f ca="1">SUMIF([1]route!$E$3:$E$10005,E878,[1]!Table1[Remain PO])</f>
        <v>0</v>
      </c>
      <c r="BK878" s="31">
        <f ca="1">SUMIF([1]route!$E$3:$E$10005,E878,[1]!Table1[N+1])</f>
        <v>0</v>
      </c>
      <c r="BL878" s="31">
        <f ca="1">SUMIF([1]route!$E$3:$E$10005,E878,[1]!Table1[N+2])</f>
        <v>0</v>
      </c>
      <c r="BM878" s="31">
        <f ca="1">SUMIF([1]route!$E$3:$E$10005,E878,[1]!Table1[N+3])</f>
        <v>0</v>
      </c>
      <c r="BN878" s="32">
        <f ca="1">SUMIF([1]route!$E$3:$E$10005,E878,[1]!Table1[N+4])</f>
        <v>0</v>
      </c>
      <c r="BP878" s="37">
        <f t="shared" si="270"/>
        <v>0</v>
      </c>
      <c r="BQ878" s="35">
        <f t="shared" ca="1" si="276"/>
        <v>0</v>
      </c>
      <c r="BR878" s="35">
        <f t="shared" ca="1" si="275"/>
        <v>0</v>
      </c>
      <c r="BS878" s="35">
        <f t="shared" ca="1" si="275"/>
        <v>0</v>
      </c>
      <c r="BT878" s="35">
        <f t="shared" ca="1" si="275"/>
        <v>0</v>
      </c>
      <c r="BU878" s="35">
        <f t="shared" ca="1" si="275"/>
        <v>0</v>
      </c>
      <c r="BV878" s="35">
        <f t="shared" ca="1" si="275"/>
        <v>0</v>
      </c>
      <c r="BW878" s="35">
        <f t="shared" ca="1" si="275"/>
        <v>0</v>
      </c>
      <c r="BX878" s="35">
        <f t="shared" ca="1" si="275"/>
        <v>0</v>
      </c>
      <c r="BY878" s="35">
        <f t="shared" ca="1" si="275"/>
        <v>0</v>
      </c>
      <c r="BZ878" s="35">
        <f t="shared" ca="1" si="275"/>
        <v>0</v>
      </c>
      <c r="CA878" s="35">
        <f t="shared" ca="1" si="275"/>
        <v>0</v>
      </c>
      <c r="CB878" s="35">
        <f t="shared" ca="1" si="275"/>
        <v>0</v>
      </c>
      <c r="CC878" s="35">
        <f t="shared" ca="1" si="275"/>
        <v>0</v>
      </c>
      <c r="CD878" s="35">
        <f t="shared" ca="1" si="275"/>
        <v>0</v>
      </c>
      <c r="CE878" s="35">
        <f t="shared" ca="1" si="272"/>
        <v>0</v>
      </c>
      <c r="CF878" s="35">
        <f t="shared" ca="1" si="272"/>
        <v>0</v>
      </c>
      <c r="CG878" s="35">
        <f t="shared" ca="1" si="271"/>
        <v>0</v>
      </c>
      <c r="CH878" s="35">
        <f t="shared" ca="1" si="271"/>
        <v>0</v>
      </c>
      <c r="CI878" s="35">
        <f t="shared" ca="1" si="271"/>
        <v>0</v>
      </c>
      <c r="CJ878" s="35">
        <f t="shared" ca="1" si="271"/>
        <v>0</v>
      </c>
      <c r="CK878" s="35">
        <f t="shared" ca="1" si="271"/>
        <v>0</v>
      </c>
      <c r="CL878" s="35">
        <f t="shared" ca="1" si="271"/>
        <v>0</v>
      </c>
      <c r="CM878" s="35">
        <f t="shared" ca="1" si="274"/>
        <v>0</v>
      </c>
      <c r="CN878" s="35">
        <f t="shared" ca="1" si="274"/>
        <v>0</v>
      </c>
      <c r="CO878" s="35">
        <f t="shared" ca="1" si="274"/>
        <v>0</v>
      </c>
      <c r="CP878" s="35">
        <f t="shared" ca="1" si="274"/>
        <v>0</v>
      </c>
      <c r="CQ878" s="35">
        <f t="shared" ca="1" si="274"/>
        <v>0</v>
      </c>
      <c r="CR878" s="35">
        <f t="shared" ca="1" si="274"/>
        <v>0</v>
      </c>
      <c r="CS878" s="35">
        <f t="shared" ca="1" si="274"/>
        <v>0</v>
      </c>
      <c r="CT878" s="35">
        <f t="shared" ca="1" si="274"/>
        <v>0</v>
      </c>
      <c r="CU878" s="35">
        <f t="shared" ca="1" si="273"/>
        <v>0</v>
      </c>
      <c r="CV878" s="35">
        <f t="shared" ca="1" si="273"/>
        <v>0</v>
      </c>
      <c r="CW878" s="38">
        <f t="shared" ca="1" si="273"/>
        <v>0</v>
      </c>
      <c r="CX878" s="38">
        <f t="shared" ca="1" si="273"/>
        <v>0</v>
      </c>
      <c r="CY878" s="38">
        <f t="shared" ca="1" si="273"/>
        <v>0</v>
      </c>
      <c r="CZ878" s="39">
        <f t="shared" ca="1" si="273"/>
        <v>0</v>
      </c>
      <c r="DA878" s="35"/>
    </row>
    <row r="879" spans="4:105" x14ac:dyDescent="0.3">
      <c r="D879" s="19"/>
      <c r="E879" s="19"/>
      <c r="F879" s="21"/>
      <c r="G879" s="21"/>
      <c r="H879" s="21"/>
      <c r="I879" s="19"/>
      <c r="J879" s="19"/>
      <c r="K879" s="21"/>
      <c r="L879" s="21"/>
      <c r="M879" s="22"/>
      <c r="N879" s="22"/>
      <c r="O879" s="19"/>
      <c r="P879" s="21"/>
      <c r="Q879" s="62" t="str">
        <f>'Cutting Rules'!AD879</f>
        <v>------------</v>
      </c>
      <c r="R879" s="23"/>
      <c r="S879" s="24"/>
      <c r="T879" s="78" t="s">
        <v>547</v>
      </c>
      <c r="U879" s="19"/>
      <c r="V879" s="25"/>
      <c r="W879" s="26"/>
      <c r="X879" s="27"/>
      <c r="Y879" s="47"/>
      <c r="Z879" s="121" t="str">
        <f>IFERROR(VLOOKUP(E879,[1]route!$E$3:$BL$10005,59,0),"")&amp;IFERROR(VLOOKUP(E879,[1]route!$E$3:$BL$10005,60,0),"")</f>
        <v/>
      </c>
      <c r="AA879" s="28">
        <f t="shared" si="268"/>
        <v>0</v>
      </c>
      <c r="AB879" s="77">
        <f t="shared" si="269"/>
        <v>0</v>
      </c>
      <c r="AC879" s="4">
        <f t="shared" si="267"/>
        <v>1</v>
      </c>
      <c r="AD879" s="29">
        <v>0</v>
      </c>
      <c r="AE879" s="30">
        <f ca="1">SUMIF([1]route!$E$3:$E$10005,E879,[1]!Table1[1])</f>
        <v>0</v>
      </c>
      <c r="AF879" s="30">
        <f ca="1">SUMIF([1]route!$E$3:$E$10005,E879,[1]!Table1[2])</f>
        <v>0</v>
      </c>
      <c r="AG879" s="30">
        <f ca="1">SUMIF([1]route!$E$3:$E$10005,E879,[1]!Table1[3])</f>
        <v>0</v>
      </c>
      <c r="AH879" s="30">
        <f ca="1">SUMIF([1]route!$E$3:$E$10005,E879,[1]!Table1[4])</f>
        <v>0</v>
      </c>
      <c r="AI879" s="30">
        <f ca="1">SUMIF([1]route!$E$3:$E$10005,E879,[1]!Table1[5])</f>
        <v>0</v>
      </c>
      <c r="AJ879" s="30">
        <f ca="1">SUMIF([1]route!$E$3:$E$10005,E879,[1]!Table1[6])</f>
        <v>0</v>
      </c>
      <c r="AK879" s="30">
        <f ca="1">SUMIF([1]route!$E$3:$E$10005,E879,[1]!Table1[7])</f>
        <v>0</v>
      </c>
      <c r="AL879" s="30">
        <f ca="1">SUMIF([1]route!$E$3:$E$10005,E879,[1]!Table1[8])</f>
        <v>0</v>
      </c>
      <c r="AM879" s="30">
        <f ca="1">SUMIF([1]route!$E$3:$E$10005,E879,[1]!Table1[9])</f>
        <v>0</v>
      </c>
      <c r="AN879" s="30">
        <f ca="1">SUMIF([1]route!$E$3:$E$10005,E879,[1]!Table1[10])</f>
        <v>0</v>
      </c>
      <c r="AO879" s="30">
        <f ca="1">SUMIF([1]route!$E$3:$E$10005,E879,[1]!Table1[11])</f>
        <v>0</v>
      </c>
      <c r="AP879" s="30">
        <f ca="1">SUMIF([1]route!$E$3:$E$10005,E879,[1]!Table1[12])</f>
        <v>0</v>
      </c>
      <c r="AQ879" s="30">
        <f ca="1">SUMIF([1]route!$E$3:$E$10005,E879,[1]!Table1[13])</f>
        <v>0</v>
      </c>
      <c r="AR879" s="30">
        <f ca="1">SUMIF([1]route!$E$3:$E$10005,E879,[1]!Table1[14])</f>
        <v>0</v>
      </c>
      <c r="AS879" s="30">
        <f ca="1">SUMIF([1]route!$E$3:$E$10005,E879,[1]!Table1[15])</f>
        <v>0</v>
      </c>
      <c r="AT879" s="30">
        <f ca="1">SUMIF([1]route!$E$3:$E$10005,E879,[1]!Table1[16])</f>
        <v>0</v>
      </c>
      <c r="AU879" s="30">
        <f ca="1">SUMIF([1]route!$E$3:$E$10005,E879,[1]!Table1[17])</f>
        <v>0</v>
      </c>
      <c r="AV879" s="30">
        <f ca="1">SUMIF([1]route!$E$3:$E$10005,E879,[1]!Table1[18])</f>
        <v>0</v>
      </c>
      <c r="AW879" s="30">
        <f ca="1">SUMIF([1]route!$E$3:$E$10005,E879,[1]!Table1[19])</f>
        <v>0</v>
      </c>
      <c r="AX879" s="30">
        <f ca="1">SUMIF([1]route!$E$3:$E$10005,E879,[1]!Table1[20])</f>
        <v>0</v>
      </c>
      <c r="AY879" s="30">
        <f ca="1">SUMIF([1]route!$E$3:$E$10005,E879,[1]!Table1[21])</f>
        <v>0</v>
      </c>
      <c r="AZ879" s="30">
        <f ca="1">SUMIF([1]route!$E$3:$E$10005,E879,[1]!Table1[22])</f>
        <v>0</v>
      </c>
      <c r="BA879" s="30">
        <f ca="1">SUMIF([1]route!$E$3:$E$10005,E879,[1]!Table1[23])</f>
        <v>0</v>
      </c>
      <c r="BB879" s="30">
        <f ca="1">SUMIF([1]route!$E$3:$E$10005,E879,[1]!Table1[24])</f>
        <v>0</v>
      </c>
      <c r="BC879" s="30">
        <f ca="1">SUMIF([1]route!$E$3:$E$10005,E879,[1]!Table1[25])</f>
        <v>0</v>
      </c>
      <c r="BD879" s="30">
        <f ca="1">SUMIF([1]route!$E$3:$E$10005,E879,[1]!Table1[26])</f>
        <v>0</v>
      </c>
      <c r="BE879" s="30">
        <f ca="1">SUMIF([1]route!$E$3:$E$10005,E879,[1]!Table1[27])</f>
        <v>0</v>
      </c>
      <c r="BF879" s="30">
        <f ca="1">SUMIF([1]route!$E$3:$E$10005,E879,[1]!Table1[28])</f>
        <v>0</v>
      </c>
      <c r="BG879" s="30">
        <f ca="1">SUMIF([1]route!$E$3:$E$10005,E879,[1]!Table1[29])</f>
        <v>0</v>
      </c>
      <c r="BH879" s="30">
        <f ca="1">SUMIF([1]route!$E$3:$E$10005,E879,[1]!Table1[30])</f>
        <v>0</v>
      </c>
      <c r="BI879" s="30">
        <f ca="1">SUMIF([1]route!$E$3:$E$10005,E879,[1]!Table1[31])</f>
        <v>0</v>
      </c>
      <c r="BJ879" s="30">
        <f ca="1">SUMIF([1]route!$E$3:$E$10005,E879,[1]!Table1[Remain PO])</f>
        <v>0</v>
      </c>
      <c r="BK879" s="31">
        <f ca="1">SUMIF([1]route!$E$3:$E$10005,E879,[1]!Table1[N+1])</f>
        <v>0</v>
      </c>
      <c r="BL879" s="31">
        <f ca="1">SUMIF([1]route!$E$3:$E$10005,E879,[1]!Table1[N+2])</f>
        <v>0</v>
      </c>
      <c r="BM879" s="31">
        <f ca="1">SUMIF([1]route!$E$3:$E$10005,E879,[1]!Table1[N+3])</f>
        <v>0</v>
      </c>
      <c r="BN879" s="32">
        <f ca="1">SUMIF([1]route!$E$3:$E$10005,E879,[1]!Table1[N+4])</f>
        <v>0</v>
      </c>
      <c r="BP879" s="37">
        <f t="shared" si="270"/>
        <v>0</v>
      </c>
      <c r="BQ879" s="35">
        <f t="shared" ca="1" si="276"/>
        <v>0</v>
      </c>
      <c r="BR879" s="35">
        <f t="shared" ca="1" si="275"/>
        <v>0</v>
      </c>
      <c r="BS879" s="35">
        <f t="shared" ca="1" si="275"/>
        <v>0</v>
      </c>
      <c r="BT879" s="35">
        <f t="shared" ca="1" si="275"/>
        <v>0</v>
      </c>
      <c r="BU879" s="35">
        <f t="shared" ca="1" si="275"/>
        <v>0</v>
      </c>
      <c r="BV879" s="35">
        <f t="shared" ca="1" si="275"/>
        <v>0</v>
      </c>
      <c r="BW879" s="35">
        <f t="shared" ca="1" si="275"/>
        <v>0</v>
      </c>
      <c r="BX879" s="35">
        <f t="shared" ca="1" si="275"/>
        <v>0</v>
      </c>
      <c r="BY879" s="35">
        <f t="shared" ca="1" si="275"/>
        <v>0</v>
      </c>
      <c r="BZ879" s="35">
        <f t="shared" ca="1" si="275"/>
        <v>0</v>
      </c>
      <c r="CA879" s="35">
        <f t="shared" ca="1" si="275"/>
        <v>0</v>
      </c>
      <c r="CB879" s="35">
        <f t="shared" ca="1" si="275"/>
        <v>0</v>
      </c>
      <c r="CC879" s="35">
        <f t="shared" ca="1" si="275"/>
        <v>0</v>
      </c>
      <c r="CD879" s="35">
        <f t="shared" ca="1" si="275"/>
        <v>0</v>
      </c>
      <c r="CE879" s="35">
        <f t="shared" ca="1" si="272"/>
        <v>0</v>
      </c>
      <c r="CF879" s="35">
        <f t="shared" ca="1" si="272"/>
        <v>0</v>
      </c>
      <c r="CG879" s="35">
        <f t="shared" ca="1" si="271"/>
        <v>0</v>
      </c>
      <c r="CH879" s="35">
        <f t="shared" ca="1" si="271"/>
        <v>0</v>
      </c>
      <c r="CI879" s="35">
        <f t="shared" ca="1" si="271"/>
        <v>0</v>
      </c>
      <c r="CJ879" s="35">
        <f t="shared" ca="1" si="271"/>
        <v>0</v>
      </c>
      <c r="CK879" s="35">
        <f t="shared" ca="1" si="271"/>
        <v>0</v>
      </c>
      <c r="CL879" s="35">
        <f t="shared" ca="1" si="271"/>
        <v>0</v>
      </c>
      <c r="CM879" s="35">
        <f t="shared" ca="1" si="274"/>
        <v>0</v>
      </c>
      <c r="CN879" s="35">
        <f t="shared" ca="1" si="274"/>
        <v>0</v>
      </c>
      <c r="CO879" s="35">
        <f t="shared" ca="1" si="274"/>
        <v>0</v>
      </c>
      <c r="CP879" s="35">
        <f t="shared" ca="1" si="274"/>
        <v>0</v>
      </c>
      <c r="CQ879" s="35">
        <f t="shared" ca="1" si="274"/>
        <v>0</v>
      </c>
      <c r="CR879" s="35">
        <f t="shared" ca="1" si="274"/>
        <v>0</v>
      </c>
      <c r="CS879" s="35">
        <f t="shared" ca="1" si="274"/>
        <v>0</v>
      </c>
      <c r="CT879" s="35">
        <f t="shared" ca="1" si="274"/>
        <v>0</v>
      </c>
      <c r="CU879" s="35">
        <f t="shared" ca="1" si="273"/>
        <v>0</v>
      </c>
      <c r="CV879" s="35">
        <f t="shared" ca="1" si="273"/>
        <v>0</v>
      </c>
      <c r="CW879" s="38">
        <f t="shared" ca="1" si="273"/>
        <v>0</v>
      </c>
      <c r="CX879" s="38">
        <f t="shared" ca="1" si="273"/>
        <v>0</v>
      </c>
      <c r="CY879" s="38">
        <f t="shared" ca="1" si="273"/>
        <v>0</v>
      </c>
      <c r="CZ879" s="39">
        <f t="shared" ca="1" si="273"/>
        <v>0</v>
      </c>
      <c r="DA879" s="35"/>
    </row>
    <row r="880" spans="4:105" x14ac:dyDescent="0.3">
      <c r="D880" s="19"/>
      <c r="E880" s="19"/>
      <c r="F880" s="21"/>
      <c r="G880" s="21"/>
      <c r="H880" s="21"/>
      <c r="I880" s="19"/>
      <c r="J880" s="19"/>
      <c r="K880" s="21"/>
      <c r="L880" s="21"/>
      <c r="M880" s="22"/>
      <c r="N880" s="22"/>
      <c r="O880" s="19"/>
      <c r="P880" s="21"/>
      <c r="Q880" s="62" t="str">
        <f>'Cutting Rules'!AD880</f>
        <v>------------</v>
      </c>
      <c r="R880" s="23"/>
      <c r="S880" s="24"/>
      <c r="T880" s="78" t="s">
        <v>547</v>
      </c>
      <c r="U880" s="19"/>
      <c r="V880" s="25"/>
      <c r="W880" s="26"/>
      <c r="X880" s="27"/>
      <c r="Y880" s="47"/>
      <c r="Z880" s="121" t="str">
        <f>IFERROR(VLOOKUP(E880,[1]route!$E$3:$BL$10005,59,0),"")&amp;IFERROR(VLOOKUP(E880,[1]route!$E$3:$BL$10005,60,0),"")</f>
        <v/>
      </c>
      <c r="AA880" s="28">
        <f t="shared" si="268"/>
        <v>0</v>
      </c>
      <c r="AB880" s="77">
        <f t="shared" si="269"/>
        <v>0</v>
      </c>
      <c r="AC880" s="4">
        <f t="shared" si="267"/>
        <v>1</v>
      </c>
      <c r="AD880" s="29">
        <v>0</v>
      </c>
      <c r="AE880" s="30">
        <f ca="1">SUMIF([1]route!$E$3:$E$10005,E880,[1]!Table1[1])</f>
        <v>0</v>
      </c>
      <c r="AF880" s="30">
        <f ca="1">SUMIF([1]route!$E$3:$E$10005,E880,[1]!Table1[2])</f>
        <v>0</v>
      </c>
      <c r="AG880" s="30">
        <f ca="1">SUMIF([1]route!$E$3:$E$10005,E880,[1]!Table1[3])</f>
        <v>0</v>
      </c>
      <c r="AH880" s="30">
        <f ca="1">SUMIF([1]route!$E$3:$E$10005,E880,[1]!Table1[4])</f>
        <v>0</v>
      </c>
      <c r="AI880" s="30">
        <f ca="1">SUMIF([1]route!$E$3:$E$10005,E880,[1]!Table1[5])</f>
        <v>0</v>
      </c>
      <c r="AJ880" s="30">
        <f ca="1">SUMIF([1]route!$E$3:$E$10005,E880,[1]!Table1[6])</f>
        <v>0</v>
      </c>
      <c r="AK880" s="30">
        <f ca="1">SUMIF([1]route!$E$3:$E$10005,E880,[1]!Table1[7])</f>
        <v>0</v>
      </c>
      <c r="AL880" s="30">
        <f ca="1">SUMIF([1]route!$E$3:$E$10005,E880,[1]!Table1[8])</f>
        <v>0</v>
      </c>
      <c r="AM880" s="30">
        <f ca="1">SUMIF([1]route!$E$3:$E$10005,E880,[1]!Table1[9])</f>
        <v>0</v>
      </c>
      <c r="AN880" s="30">
        <f ca="1">SUMIF([1]route!$E$3:$E$10005,E880,[1]!Table1[10])</f>
        <v>0</v>
      </c>
      <c r="AO880" s="30">
        <f ca="1">SUMIF([1]route!$E$3:$E$10005,E880,[1]!Table1[11])</f>
        <v>0</v>
      </c>
      <c r="AP880" s="30">
        <f ca="1">SUMIF([1]route!$E$3:$E$10005,E880,[1]!Table1[12])</f>
        <v>0</v>
      </c>
      <c r="AQ880" s="30">
        <f ca="1">SUMIF([1]route!$E$3:$E$10005,E880,[1]!Table1[13])</f>
        <v>0</v>
      </c>
      <c r="AR880" s="30">
        <f ca="1">SUMIF([1]route!$E$3:$E$10005,E880,[1]!Table1[14])</f>
        <v>0</v>
      </c>
      <c r="AS880" s="30">
        <f ca="1">SUMIF([1]route!$E$3:$E$10005,E880,[1]!Table1[15])</f>
        <v>0</v>
      </c>
      <c r="AT880" s="30">
        <f ca="1">SUMIF([1]route!$E$3:$E$10005,E880,[1]!Table1[16])</f>
        <v>0</v>
      </c>
      <c r="AU880" s="30">
        <f ca="1">SUMIF([1]route!$E$3:$E$10005,E880,[1]!Table1[17])</f>
        <v>0</v>
      </c>
      <c r="AV880" s="30">
        <f ca="1">SUMIF([1]route!$E$3:$E$10005,E880,[1]!Table1[18])</f>
        <v>0</v>
      </c>
      <c r="AW880" s="30">
        <f ca="1">SUMIF([1]route!$E$3:$E$10005,E880,[1]!Table1[19])</f>
        <v>0</v>
      </c>
      <c r="AX880" s="30">
        <f ca="1">SUMIF([1]route!$E$3:$E$10005,E880,[1]!Table1[20])</f>
        <v>0</v>
      </c>
      <c r="AY880" s="30">
        <f ca="1">SUMIF([1]route!$E$3:$E$10005,E880,[1]!Table1[21])</f>
        <v>0</v>
      </c>
      <c r="AZ880" s="30">
        <f ca="1">SUMIF([1]route!$E$3:$E$10005,E880,[1]!Table1[22])</f>
        <v>0</v>
      </c>
      <c r="BA880" s="30">
        <f ca="1">SUMIF([1]route!$E$3:$E$10005,E880,[1]!Table1[23])</f>
        <v>0</v>
      </c>
      <c r="BB880" s="30">
        <f ca="1">SUMIF([1]route!$E$3:$E$10005,E880,[1]!Table1[24])</f>
        <v>0</v>
      </c>
      <c r="BC880" s="30">
        <f ca="1">SUMIF([1]route!$E$3:$E$10005,E880,[1]!Table1[25])</f>
        <v>0</v>
      </c>
      <c r="BD880" s="30">
        <f ca="1">SUMIF([1]route!$E$3:$E$10005,E880,[1]!Table1[26])</f>
        <v>0</v>
      </c>
      <c r="BE880" s="30">
        <f ca="1">SUMIF([1]route!$E$3:$E$10005,E880,[1]!Table1[27])</f>
        <v>0</v>
      </c>
      <c r="BF880" s="30">
        <f ca="1">SUMIF([1]route!$E$3:$E$10005,E880,[1]!Table1[28])</f>
        <v>0</v>
      </c>
      <c r="BG880" s="30">
        <f ca="1">SUMIF([1]route!$E$3:$E$10005,E880,[1]!Table1[29])</f>
        <v>0</v>
      </c>
      <c r="BH880" s="30">
        <f ca="1">SUMIF([1]route!$E$3:$E$10005,E880,[1]!Table1[30])</f>
        <v>0</v>
      </c>
      <c r="BI880" s="30">
        <f ca="1">SUMIF([1]route!$E$3:$E$10005,E880,[1]!Table1[31])</f>
        <v>0</v>
      </c>
      <c r="BJ880" s="30">
        <f ca="1">SUMIF([1]route!$E$3:$E$10005,E880,[1]!Table1[Remain PO])</f>
        <v>0</v>
      </c>
      <c r="BK880" s="31">
        <f ca="1">SUMIF([1]route!$E$3:$E$10005,E880,[1]!Table1[N+1])</f>
        <v>0</v>
      </c>
      <c r="BL880" s="31">
        <f ca="1">SUMIF([1]route!$E$3:$E$10005,E880,[1]!Table1[N+2])</f>
        <v>0</v>
      </c>
      <c r="BM880" s="31">
        <f ca="1">SUMIF([1]route!$E$3:$E$10005,E880,[1]!Table1[N+3])</f>
        <v>0</v>
      </c>
      <c r="BN880" s="32">
        <f ca="1">SUMIF([1]route!$E$3:$E$10005,E880,[1]!Table1[N+4])</f>
        <v>0</v>
      </c>
      <c r="BP880" s="37">
        <f t="shared" si="270"/>
        <v>0</v>
      </c>
      <c r="BQ880" s="35">
        <f t="shared" ca="1" si="276"/>
        <v>0</v>
      </c>
      <c r="BR880" s="35">
        <f t="shared" ca="1" si="275"/>
        <v>0</v>
      </c>
      <c r="BS880" s="35">
        <f t="shared" ca="1" si="275"/>
        <v>0</v>
      </c>
      <c r="BT880" s="35">
        <f t="shared" ca="1" si="275"/>
        <v>0</v>
      </c>
      <c r="BU880" s="35">
        <f t="shared" ca="1" si="275"/>
        <v>0</v>
      </c>
      <c r="BV880" s="35">
        <f t="shared" ca="1" si="275"/>
        <v>0</v>
      </c>
      <c r="BW880" s="35">
        <f t="shared" ca="1" si="275"/>
        <v>0</v>
      </c>
      <c r="BX880" s="35">
        <f t="shared" ca="1" si="275"/>
        <v>0</v>
      </c>
      <c r="BY880" s="35">
        <f t="shared" ca="1" si="275"/>
        <v>0</v>
      </c>
      <c r="BZ880" s="35">
        <f t="shared" ca="1" si="275"/>
        <v>0</v>
      </c>
      <c r="CA880" s="35">
        <f t="shared" ca="1" si="275"/>
        <v>0</v>
      </c>
      <c r="CB880" s="35">
        <f t="shared" ca="1" si="275"/>
        <v>0</v>
      </c>
      <c r="CC880" s="35">
        <f t="shared" ca="1" si="275"/>
        <v>0</v>
      </c>
      <c r="CD880" s="35">
        <f t="shared" ca="1" si="275"/>
        <v>0</v>
      </c>
      <c r="CE880" s="35">
        <f t="shared" ca="1" si="272"/>
        <v>0</v>
      </c>
      <c r="CF880" s="35">
        <f t="shared" ca="1" si="272"/>
        <v>0</v>
      </c>
      <c r="CG880" s="35">
        <f t="shared" ca="1" si="271"/>
        <v>0</v>
      </c>
      <c r="CH880" s="35">
        <f t="shared" ca="1" si="271"/>
        <v>0</v>
      </c>
      <c r="CI880" s="35">
        <f t="shared" ca="1" si="271"/>
        <v>0</v>
      </c>
      <c r="CJ880" s="35">
        <f t="shared" ca="1" si="271"/>
        <v>0</v>
      </c>
      <c r="CK880" s="35">
        <f t="shared" ca="1" si="271"/>
        <v>0</v>
      </c>
      <c r="CL880" s="35">
        <f t="shared" ca="1" si="271"/>
        <v>0</v>
      </c>
      <c r="CM880" s="35">
        <f t="shared" ca="1" si="274"/>
        <v>0</v>
      </c>
      <c r="CN880" s="35">
        <f t="shared" ca="1" si="274"/>
        <v>0</v>
      </c>
      <c r="CO880" s="35">
        <f t="shared" ca="1" si="274"/>
        <v>0</v>
      </c>
      <c r="CP880" s="35">
        <f t="shared" ca="1" si="274"/>
        <v>0</v>
      </c>
      <c r="CQ880" s="35">
        <f t="shared" ca="1" si="274"/>
        <v>0</v>
      </c>
      <c r="CR880" s="35">
        <f t="shared" ca="1" si="274"/>
        <v>0</v>
      </c>
      <c r="CS880" s="35">
        <f t="shared" ca="1" si="274"/>
        <v>0</v>
      </c>
      <c r="CT880" s="35">
        <f t="shared" ca="1" si="274"/>
        <v>0</v>
      </c>
      <c r="CU880" s="35">
        <f t="shared" ca="1" si="273"/>
        <v>0</v>
      </c>
      <c r="CV880" s="35">
        <f t="shared" ca="1" si="273"/>
        <v>0</v>
      </c>
      <c r="CW880" s="38">
        <f t="shared" ca="1" si="273"/>
        <v>0</v>
      </c>
      <c r="CX880" s="38">
        <f t="shared" ca="1" si="273"/>
        <v>0</v>
      </c>
      <c r="CY880" s="38">
        <f t="shared" ca="1" si="273"/>
        <v>0</v>
      </c>
      <c r="CZ880" s="39">
        <f t="shared" ca="1" si="273"/>
        <v>0</v>
      </c>
      <c r="DA880" s="35"/>
    </row>
    <row r="881" spans="4:105" x14ac:dyDescent="0.3">
      <c r="D881" s="19"/>
      <c r="E881" s="19"/>
      <c r="F881" s="21"/>
      <c r="G881" s="21"/>
      <c r="H881" s="21"/>
      <c r="I881" s="19"/>
      <c r="J881" s="19"/>
      <c r="K881" s="21"/>
      <c r="L881" s="21"/>
      <c r="M881" s="22"/>
      <c r="N881" s="22"/>
      <c r="O881" s="19"/>
      <c r="P881" s="21"/>
      <c r="Q881" s="62" t="str">
        <f>'Cutting Rules'!AD881</f>
        <v>------------</v>
      </c>
      <c r="R881" s="23"/>
      <c r="S881" s="24"/>
      <c r="T881" s="78" t="s">
        <v>547</v>
      </c>
      <c r="U881" s="19"/>
      <c r="V881" s="25"/>
      <c r="W881" s="26"/>
      <c r="X881" s="27"/>
      <c r="Y881" s="47"/>
      <c r="Z881" s="121" t="str">
        <f>IFERROR(VLOOKUP(E881,[1]route!$E$3:$BL$10005,59,0),"")&amp;IFERROR(VLOOKUP(E881,[1]route!$E$3:$BL$10005,60,0),"")</f>
        <v/>
      </c>
      <c r="AA881" s="28">
        <f t="shared" si="268"/>
        <v>0</v>
      </c>
      <c r="AB881" s="77">
        <f t="shared" si="269"/>
        <v>0</v>
      </c>
      <c r="AC881" s="4">
        <f t="shared" si="267"/>
        <v>1</v>
      </c>
      <c r="AD881" s="29">
        <v>0</v>
      </c>
      <c r="AE881" s="30">
        <f ca="1">SUMIF([1]route!$E$3:$E$10005,E881,[1]!Table1[1])</f>
        <v>0</v>
      </c>
      <c r="AF881" s="30">
        <f ca="1">SUMIF([1]route!$E$3:$E$10005,E881,[1]!Table1[2])</f>
        <v>0</v>
      </c>
      <c r="AG881" s="30">
        <f ca="1">SUMIF([1]route!$E$3:$E$10005,E881,[1]!Table1[3])</f>
        <v>0</v>
      </c>
      <c r="AH881" s="30">
        <f ca="1">SUMIF([1]route!$E$3:$E$10005,E881,[1]!Table1[4])</f>
        <v>0</v>
      </c>
      <c r="AI881" s="30">
        <f ca="1">SUMIF([1]route!$E$3:$E$10005,E881,[1]!Table1[5])</f>
        <v>0</v>
      </c>
      <c r="AJ881" s="30">
        <f ca="1">SUMIF([1]route!$E$3:$E$10005,E881,[1]!Table1[6])</f>
        <v>0</v>
      </c>
      <c r="AK881" s="30">
        <f ca="1">SUMIF([1]route!$E$3:$E$10005,E881,[1]!Table1[7])</f>
        <v>0</v>
      </c>
      <c r="AL881" s="30">
        <f ca="1">SUMIF([1]route!$E$3:$E$10005,E881,[1]!Table1[8])</f>
        <v>0</v>
      </c>
      <c r="AM881" s="30">
        <f ca="1">SUMIF([1]route!$E$3:$E$10005,E881,[1]!Table1[9])</f>
        <v>0</v>
      </c>
      <c r="AN881" s="30">
        <f ca="1">SUMIF([1]route!$E$3:$E$10005,E881,[1]!Table1[10])</f>
        <v>0</v>
      </c>
      <c r="AO881" s="30">
        <f ca="1">SUMIF([1]route!$E$3:$E$10005,E881,[1]!Table1[11])</f>
        <v>0</v>
      </c>
      <c r="AP881" s="30">
        <f ca="1">SUMIF([1]route!$E$3:$E$10005,E881,[1]!Table1[12])</f>
        <v>0</v>
      </c>
      <c r="AQ881" s="30">
        <f ca="1">SUMIF([1]route!$E$3:$E$10005,E881,[1]!Table1[13])</f>
        <v>0</v>
      </c>
      <c r="AR881" s="30">
        <f ca="1">SUMIF([1]route!$E$3:$E$10005,E881,[1]!Table1[14])</f>
        <v>0</v>
      </c>
      <c r="AS881" s="30">
        <f ca="1">SUMIF([1]route!$E$3:$E$10005,E881,[1]!Table1[15])</f>
        <v>0</v>
      </c>
      <c r="AT881" s="30">
        <f ca="1">SUMIF([1]route!$E$3:$E$10005,E881,[1]!Table1[16])</f>
        <v>0</v>
      </c>
      <c r="AU881" s="30">
        <f ca="1">SUMIF([1]route!$E$3:$E$10005,E881,[1]!Table1[17])</f>
        <v>0</v>
      </c>
      <c r="AV881" s="30">
        <f ca="1">SUMIF([1]route!$E$3:$E$10005,E881,[1]!Table1[18])</f>
        <v>0</v>
      </c>
      <c r="AW881" s="30">
        <f ca="1">SUMIF([1]route!$E$3:$E$10005,E881,[1]!Table1[19])</f>
        <v>0</v>
      </c>
      <c r="AX881" s="30">
        <f ca="1">SUMIF([1]route!$E$3:$E$10005,E881,[1]!Table1[20])</f>
        <v>0</v>
      </c>
      <c r="AY881" s="30">
        <f ca="1">SUMIF([1]route!$E$3:$E$10005,E881,[1]!Table1[21])</f>
        <v>0</v>
      </c>
      <c r="AZ881" s="30">
        <f ca="1">SUMIF([1]route!$E$3:$E$10005,E881,[1]!Table1[22])</f>
        <v>0</v>
      </c>
      <c r="BA881" s="30">
        <f ca="1">SUMIF([1]route!$E$3:$E$10005,E881,[1]!Table1[23])</f>
        <v>0</v>
      </c>
      <c r="BB881" s="30">
        <f ca="1">SUMIF([1]route!$E$3:$E$10005,E881,[1]!Table1[24])</f>
        <v>0</v>
      </c>
      <c r="BC881" s="30">
        <f ca="1">SUMIF([1]route!$E$3:$E$10005,E881,[1]!Table1[25])</f>
        <v>0</v>
      </c>
      <c r="BD881" s="30">
        <f ca="1">SUMIF([1]route!$E$3:$E$10005,E881,[1]!Table1[26])</f>
        <v>0</v>
      </c>
      <c r="BE881" s="30">
        <f ca="1">SUMIF([1]route!$E$3:$E$10005,E881,[1]!Table1[27])</f>
        <v>0</v>
      </c>
      <c r="BF881" s="30">
        <f ca="1">SUMIF([1]route!$E$3:$E$10005,E881,[1]!Table1[28])</f>
        <v>0</v>
      </c>
      <c r="BG881" s="30">
        <f ca="1">SUMIF([1]route!$E$3:$E$10005,E881,[1]!Table1[29])</f>
        <v>0</v>
      </c>
      <c r="BH881" s="30">
        <f ca="1">SUMIF([1]route!$E$3:$E$10005,E881,[1]!Table1[30])</f>
        <v>0</v>
      </c>
      <c r="BI881" s="30">
        <f ca="1">SUMIF([1]route!$E$3:$E$10005,E881,[1]!Table1[31])</f>
        <v>0</v>
      </c>
      <c r="BJ881" s="30">
        <f ca="1">SUMIF([1]route!$E$3:$E$10005,E881,[1]!Table1[Remain PO])</f>
        <v>0</v>
      </c>
      <c r="BK881" s="31">
        <f ca="1">SUMIF([1]route!$E$3:$E$10005,E881,[1]!Table1[N+1])</f>
        <v>0</v>
      </c>
      <c r="BL881" s="31">
        <f ca="1">SUMIF([1]route!$E$3:$E$10005,E881,[1]!Table1[N+2])</f>
        <v>0</v>
      </c>
      <c r="BM881" s="31">
        <f ca="1">SUMIF([1]route!$E$3:$E$10005,E881,[1]!Table1[N+3])</f>
        <v>0</v>
      </c>
      <c r="BN881" s="32">
        <f ca="1">SUMIF([1]route!$E$3:$E$10005,E881,[1]!Table1[N+4])</f>
        <v>0</v>
      </c>
      <c r="BP881" s="37">
        <f t="shared" si="270"/>
        <v>0</v>
      </c>
      <c r="BQ881" s="35">
        <f t="shared" ca="1" si="276"/>
        <v>0</v>
      </c>
      <c r="BR881" s="35">
        <f t="shared" ca="1" si="275"/>
        <v>0</v>
      </c>
      <c r="BS881" s="35">
        <f t="shared" ca="1" si="275"/>
        <v>0</v>
      </c>
      <c r="BT881" s="35">
        <f t="shared" ca="1" si="275"/>
        <v>0</v>
      </c>
      <c r="BU881" s="35">
        <f t="shared" ca="1" si="275"/>
        <v>0</v>
      </c>
      <c r="BV881" s="35">
        <f t="shared" ca="1" si="275"/>
        <v>0</v>
      </c>
      <c r="BW881" s="35">
        <f t="shared" ca="1" si="275"/>
        <v>0</v>
      </c>
      <c r="BX881" s="35">
        <f t="shared" ca="1" si="275"/>
        <v>0</v>
      </c>
      <c r="BY881" s="35">
        <f t="shared" ca="1" si="275"/>
        <v>0</v>
      </c>
      <c r="BZ881" s="35">
        <f t="shared" ca="1" si="275"/>
        <v>0</v>
      </c>
      <c r="CA881" s="35">
        <f t="shared" ca="1" si="275"/>
        <v>0</v>
      </c>
      <c r="CB881" s="35">
        <f t="shared" ca="1" si="275"/>
        <v>0</v>
      </c>
      <c r="CC881" s="35">
        <f t="shared" ca="1" si="275"/>
        <v>0</v>
      </c>
      <c r="CD881" s="35">
        <f t="shared" ca="1" si="275"/>
        <v>0</v>
      </c>
      <c r="CE881" s="35">
        <f t="shared" ca="1" si="272"/>
        <v>0</v>
      </c>
      <c r="CF881" s="35">
        <f t="shared" ca="1" si="272"/>
        <v>0</v>
      </c>
      <c r="CG881" s="35">
        <f t="shared" ca="1" si="271"/>
        <v>0</v>
      </c>
      <c r="CH881" s="35">
        <f t="shared" ca="1" si="271"/>
        <v>0</v>
      </c>
      <c r="CI881" s="35">
        <f t="shared" ca="1" si="271"/>
        <v>0</v>
      </c>
      <c r="CJ881" s="35">
        <f t="shared" ca="1" si="271"/>
        <v>0</v>
      </c>
      <c r="CK881" s="35">
        <f t="shared" ca="1" si="271"/>
        <v>0</v>
      </c>
      <c r="CL881" s="35">
        <f t="shared" ca="1" si="271"/>
        <v>0</v>
      </c>
      <c r="CM881" s="35">
        <f t="shared" ca="1" si="274"/>
        <v>0</v>
      </c>
      <c r="CN881" s="35">
        <f t="shared" ca="1" si="274"/>
        <v>0</v>
      </c>
      <c r="CO881" s="35">
        <f t="shared" ca="1" si="274"/>
        <v>0</v>
      </c>
      <c r="CP881" s="35">
        <f t="shared" ca="1" si="274"/>
        <v>0</v>
      </c>
      <c r="CQ881" s="35">
        <f t="shared" ca="1" si="274"/>
        <v>0</v>
      </c>
      <c r="CR881" s="35">
        <f t="shared" ca="1" si="274"/>
        <v>0</v>
      </c>
      <c r="CS881" s="35">
        <f t="shared" ca="1" si="274"/>
        <v>0</v>
      </c>
      <c r="CT881" s="35">
        <f t="shared" ca="1" si="274"/>
        <v>0</v>
      </c>
      <c r="CU881" s="35">
        <f t="shared" ca="1" si="273"/>
        <v>0</v>
      </c>
      <c r="CV881" s="35">
        <f t="shared" ca="1" si="273"/>
        <v>0</v>
      </c>
      <c r="CW881" s="38">
        <f t="shared" ca="1" si="273"/>
        <v>0</v>
      </c>
      <c r="CX881" s="38">
        <f t="shared" ca="1" si="273"/>
        <v>0</v>
      </c>
      <c r="CY881" s="38">
        <f t="shared" ca="1" si="273"/>
        <v>0</v>
      </c>
      <c r="CZ881" s="39">
        <f t="shared" ca="1" si="273"/>
        <v>0</v>
      </c>
      <c r="DA881" s="35"/>
    </row>
    <row r="882" spans="4:105" x14ac:dyDescent="0.3">
      <c r="D882" s="19"/>
      <c r="E882" s="19"/>
      <c r="F882" s="21"/>
      <c r="G882" s="21"/>
      <c r="H882" s="21"/>
      <c r="I882" s="19"/>
      <c r="J882" s="19"/>
      <c r="K882" s="21"/>
      <c r="L882" s="21"/>
      <c r="M882" s="22"/>
      <c r="N882" s="22"/>
      <c r="O882" s="19"/>
      <c r="P882" s="21"/>
      <c r="Q882" s="62" t="str">
        <f>'Cutting Rules'!AD882</f>
        <v>------------</v>
      </c>
      <c r="R882" s="23"/>
      <c r="S882" s="24"/>
      <c r="T882" s="78" t="s">
        <v>547</v>
      </c>
      <c r="U882" s="19"/>
      <c r="V882" s="25"/>
      <c r="W882" s="26"/>
      <c r="X882" s="27"/>
      <c r="Y882" s="47"/>
      <c r="Z882" s="121" t="str">
        <f>IFERROR(VLOOKUP(E882,[1]route!$E$3:$BL$10005,59,0),"")&amp;IFERROR(VLOOKUP(E882,[1]route!$E$3:$BL$10005,60,0),"")</f>
        <v/>
      </c>
      <c r="AA882" s="28">
        <f t="shared" si="268"/>
        <v>0</v>
      </c>
      <c r="AB882" s="77">
        <f t="shared" si="269"/>
        <v>0</v>
      </c>
      <c r="AC882" s="4">
        <f t="shared" si="267"/>
        <v>1</v>
      </c>
      <c r="AD882" s="29">
        <v>0</v>
      </c>
      <c r="AE882" s="30">
        <f ca="1">SUMIF([1]route!$E$3:$E$10005,E882,[1]!Table1[1])</f>
        <v>0</v>
      </c>
      <c r="AF882" s="30">
        <f ca="1">SUMIF([1]route!$E$3:$E$10005,E882,[1]!Table1[2])</f>
        <v>0</v>
      </c>
      <c r="AG882" s="30">
        <f ca="1">SUMIF([1]route!$E$3:$E$10005,E882,[1]!Table1[3])</f>
        <v>0</v>
      </c>
      <c r="AH882" s="30">
        <f ca="1">SUMIF([1]route!$E$3:$E$10005,E882,[1]!Table1[4])</f>
        <v>0</v>
      </c>
      <c r="AI882" s="30">
        <f ca="1">SUMIF([1]route!$E$3:$E$10005,E882,[1]!Table1[5])</f>
        <v>0</v>
      </c>
      <c r="AJ882" s="30">
        <f ca="1">SUMIF([1]route!$E$3:$E$10005,E882,[1]!Table1[6])</f>
        <v>0</v>
      </c>
      <c r="AK882" s="30">
        <f ca="1">SUMIF([1]route!$E$3:$E$10005,E882,[1]!Table1[7])</f>
        <v>0</v>
      </c>
      <c r="AL882" s="30">
        <f ca="1">SUMIF([1]route!$E$3:$E$10005,E882,[1]!Table1[8])</f>
        <v>0</v>
      </c>
      <c r="AM882" s="30">
        <f ca="1">SUMIF([1]route!$E$3:$E$10005,E882,[1]!Table1[9])</f>
        <v>0</v>
      </c>
      <c r="AN882" s="30">
        <f ca="1">SUMIF([1]route!$E$3:$E$10005,E882,[1]!Table1[10])</f>
        <v>0</v>
      </c>
      <c r="AO882" s="30">
        <f ca="1">SUMIF([1]route!$E$3:$E$10005,E882,[1]!Table1[11])</f>
        <v>0</v>
      </c>
      <c r="AP882" s="30">
        <f ca="1">SUMIF([1]route!$E$3:$E$10005,E882,[1]!Table1[12])</f>
        <v>0</v>
      </c>
      <c r="AQ882" s="30">
        <f ca="1">SUMIF([1]route!$E$3:$E$10005,E882,[1]!Table1[13])</f>
        <v>0</v>
      </c>
      <c r="AR882" s="30">
        <f ca="1">SUMIF([1]route!$E$3:$E$10005,E882,[1]!Table1[14])</f>
        <v>0</v>
      </c>
      <c r="AS882" s="30">
        <f ca="1">SUMIF([1]route!$E$3:$E$10005,E882,[1]!Table1[15])</f>
        <v>0</v>
      </c>
      <c r="AT882" s="30">
        <f ca="1">SUMIF([1]route!$E$3:$E$10005,E882,[1]!Table1[16])</f>
        <v>0</v>
      </c>
      <c r="AU882" s="30">
        <f ca="1">SUMIF([1]route!$E$3:$E$10005,E882,[1]!Table1[17])</f>
        <v>0</v>
      </c>
      <c r="AV882" s="30">
        <f ca="1">SUMIF([1]route!$E$3:$E$10005,E882,[1]!Table1[18])</f>
        <v>0</v>
      </c>
      <c r="AW882" s="30">
        <f ca="1">SUMIF([1]route!$E$3:$E$10005,E882,[1]!Table1[19])</f>
        <v>0</v>
      </c>
      <c r="AX882" s="30">
        <f ca="1">SUMIF([1]route!$E$3:$E$10005,E882,[1]!Table1[20])</f>
        <v>0</v>
      </c>
      <c r="AY882" s="30">
        <f ca="1">SUMIF([1]route!$E$3:$E$10005,E882,[1]!Table1[21])</f>
        <v>0</v>
      </c>
      <c r="AZ882" s="30">
        <f ca="1">SUMIF([1]route!$E$3:$E$10005,E882,[1]!Table1[22])</f>
        <v>0</v>
      </c>
      <c r="BA882" s="30">
        <f ca="1">SUMIF([1]route!$E$3:$E$10005,E882,[1]!Table1[23])</f>
        <v>0</v>
      </c>
      <c r="BB882" s="30">
        <f ca="1">SUMIF([1]route!$E$3:$E$10005,E882,[1]!Table1[24])</f>
        <v>0</v>
      </c>
      <c r="BC882" s="30">
        <f ca="1">SUMIF([1]route!$E$3:$E$10005,E882,[1]!Table1[25])</f>
        <v>0</v>
      </c>
      <c r="BD882" s="30">
        <f ca="1">SUMIF([1]route!$E$3:$E$10005,E882,[1]!Table1[26])</f>
        <v>0</v>
      </c>
      <c r="BE882" s="30">
        <f ca="1">SUMIF([1]route!$E$3:$E$10005,E882,[1]!Table1[27])</f>
        <v>0</v>
      </c>
      <c r="BF882" s="30">
        <f ca="1">SUMIF([1]route!$E$3:$E$10005,E882,[1]!Table1[28])</f>
        <v>0</v>
      </c>
      <c r="BG882" s="30">
        <f ca="1">SUMIF([1]route!$E$3:$E$10005,E882,[1]!Table1[29])</f>
        <v>0</v>
      </c>
      <c r="BH882" s="30">
        <f ca="1">SUMIF([1]route!$E$3:$E$10005,E882,[1]!Table1[30])</f>
        <v>0</v>
      </c>
      <c r="BI882" s="30">
        <f ca="1">SUMIF([1]route!$E$3:$E$10005,E882,[1]!Table1[31])</f>
        <v>0</v>
      </c>
      <c r="BJ882" s="30">
        <f ca="1">SUMIF([1]route!$E$3:$E$10005,E882,[1]!Table1[Remain PO])</f>
        <v>0</v>
      </c>
      <c r="BK882" s="31">
        <f ca="1">SUMIF([1]route!$E$3:$E$10005,E882,[1]!Table1[N+1])</f>
        <v>0</v>
      </c>
      <c r="BL882" s="31">
        <f ca="1">SUMIF([1]route!$E$3:$E$10005,E882,[1]!Table1[N+2])</f>
        <v>0</v>
      </c>
      <c r="BM882" s="31">
        <f ca="1">SUMIF([1]route!$E$3:$E$10005,E882,[1]!Table1[N+3])</f>
        <v>0</v>
      </c>
      <c r="BN882" s="32">
        <f ca="1">SUMIF([1]route!$E$3:$E$10005,E882,[1]!Table1[N+4])</f>
        <v>0</v>
      </c>
      <c r="BP882" s="37">
        <f t="shared" si="270"/>
        <v>0</v>
      </c>
      <c r="BQ882" s="35">
        <f t="shared" ca="1" si="276"/>
        <v>0</v>
      </c>
      <c r="BR882" s="35">
        <f t="shared" ca="1" si="275"/>
        <v>0</v>
      </c>
      <c r="BS882" s="35">
        <f t="shared" ca="1" si="275"/>
        <v>0</v>
      </c>
      <c r="BT882" s="35">
        <f t="shared" ca="1" si="275"/>
        <v>0</v>
      </c>
      <c r="BU882" s="35">
        <f t="shared" ca="1" si="275"/>
        <v>0</v>
      </c>
      <c r="BV882" s="35">
        <f t="shared" ca="1" si="275"/>
        <v>0</v>
      </c>
      <c r="BW882" s="35">
        <f t="shared" ca="1" si="275"/>
        <v>0</v>
      </c>
      <c r="BX882" s="35">
        <f t="shared" ca="1" si="275"/>
        <v>0</v>
      </c>
      <c r="BY882" s="35">
        <f t="shared" ca="1" si="275"/>
        <v>0</v>
      </c>
      <c r="BZ882" s="35">
        <f t="shared" ca="1" si="275"/>
        <v>0</v>
      </c>
      <c r="CA882" s="35">
        <f t="shared" ca="1" si="275"/>
        <v>0</v>
      </c>
      <c r="CB882" s="35">
        <f t="shared" ca="1" si="275"/>
        <v>0</v>
      </c>
      <c r="CC882" s="35">
        <f t="shared" ca="1" si="275"/>
        <v>0</v>
      </c>
      <c r="CD882" s="35">
        <f t="shared" ca="1" si="275"/>
        <v>0</v>
      </c>
      <c r="CE882" s="35">
        <f t="shared" ca="1" si="272"/>
        <v>0</v>
      </c>
      <c r="CF882" s="35">
        <f t="shared" ca="1" si="272"/>
        <v>0</v>
      </c>
      <c r="CG882" s="35">
        <f t="shared" ca="1" si="271"/>
        <v>0</v>
      </c>
      <c r="CH882" s="35">
        <f t="shared" ca="1" si="271"/>
        <v>0</v>
      </c>
      <c r="CI882" s="35">
        <f t="shared" ca="1" si="271"/>
        <v>0</v>
      </c>
      <c r="CJ882" s="35">
        <f t="shared" ca="1" si="271"/>
        <v>0</v>
      </c>
      <c r="CK882" s="35">
        <f t="shared" ca="1" si="271"/>
        <v>0</v>
      </c>
      <c r="CL882" s="35">
        <f t="shared" ca="1" si="271"/>
        <v>0</v>
      </c>
      <c r="CM882" s="35">
        <f t="shared" ca="1" si="274"/>
        <v>0</v>
      </c>
      <c r="CN882" s="35">
        <f t="shared" ca="1" si="274"/>
        <v>0</v>
      </c>
      <c r="CO882" s="35">
        <f t="shared" ca="1" si="274"/>
        <v>0</v>
      </c>
      <c r="CP882" s="35">
        <f t="shared" ca="1" si="274"/>
        <v>0</v>
      </c>
      <c r="CQ882" s="35">
        <f t="shared" ca="1" si="274"/>
        <v>0</v>
      </c>
      <c r="CR882" s="35">
        <f t="shared" ca="1" si="274"/>
        <v>0</v>
      </c>
      <c r="CS882" s="35">
        <f t="shared" ca="1" si="274"/>
        <v>0</v>
      </c>
      <c r="CT882" s="35">
        <f t="shared" ca="1" si="274"/>
        <v>0</v>
      </c>
      <c r="CU882" s="35">
        <f t="shared" ca="1" si="273"/>
        <v>0</v>
      </c>
      <c r="CV882" s="35">
        <f t="shared" ca="1" si="273"/>
        <v>0</v>
      </c>
      <c r="CW882" s="38">
        <f t="shared" ca="1" si="273"/>
        <v>0</v>
      </c>
      <c r="CX882" s="38">
        <f t="shared" ca="1" si="273"/>
        <v>0</v>
      </c>
      <c r="CY882" s="38">
        <f t="shared" ca="1" si="273"/>
        <v>0</v>
      </c>
      <c r="CZ882" s="39">
        <f t="shared" ca="1" si="273"/>
        <v>0</v>
      </c>
      <c r="DA882" s="35"/>
    </row>
    <row r="883" spans="4:105" x14ac:dyDescent="0.3">
      <c r="D883" s="19"/>
      <c r="E883" s="19"/>
      <c r="F883" s="21"/>
      <c r="G883" s="21"/>
      <c r="H883" s="21"/>
      <c r="I883" s="19"/>
      <c r="J883" s="19"/>
      <c r="K883" s="21"/>
      <c r="L883" s="21"/>
      <c r="M883" s="22"/>
      <c r="N883" s="22"/>
      <c r="O883" s="19"/>
      <c r="P883" s="21"/>
      <c r="Q883" s="62" t="str">
        <f>'Cutting Rules'!AD883</f>
        <v>------------</v>
      </c>
      <c r="R883" s="23"/>
      <c r="S883" s="24"/>
      <c r="T883" s="78" t="s">
        <v>547</v>
      </c>
      <c r="U883" s="19"/>
      <c r="V883" s="25"/>
      <c r="W883" s="26"/>
      <c r="X883" s="27"/>
      <c r="Y883" s="47"/>
      <c r="Z883" s="121" t="str">
        <f>IFERROR(VLOOKUP(E883,[1]route!$E$3:$BL$10005,59,0),"")&amp;IFERROR(VLOOKUP(E883,[1]route!$E$3:$BL$10005,60,0),"")</f>
        <v/>
      </c>
      <c r="AA883" s="28">
        <f t="shared" si="268"/>
        <v>0</v>
      </c>
      <c r="AB883" s="77">
        <f t="shared" si="269"/>
        <v>0</v>
      </c>
      <c r="AC883" s="4">
        <f t="shared" si="267"/>
        <v>1</v>
      </c>
      <c r="AD883" s="29">
        <v>0</v>
      </c>
      <c r="AE883" s="30">
        <f ca="1">SUMIF([1]route!$E$3:$E$10005,E883,[1]!Table1[1])</f>
        <v>0</v>
      </c>
      <c r="AF883" s="30">
        <f ca="1">SUMIF([1]route!$E$3:$E$10005,E883,[1]!Table1[2])</f>
        <v>0</v>
      </c>
      <c r="AG883" s="30">
        <f ca="1">SUMIF([1]route!$E$3:$E$10005,E883,[1]!Table1[3])</f>
        <v>0</v>
      </c>
      <c r="AH883" s="30">
        <f ca="1">SUMIF([1]route!$E$3:$E$10005,E883,[1]!Table1[4])</f>
        <v>0</v>
      </c>
      <c r="AI883" s="30">
        <f ca="1">SUMIF([1]route!$E$3:$E$10005,E883,[1]!Table1[5])</f>
        <v>0</v>
      </c>
      <c r="AJ883" s="30">
        <f ca="1">SUMIF([1]route!$E$3:$E$10005,E883,[1]!Table1[6])</f>
        <v>0</v>
      </c>
      <c r="AK883" s="30">
        <f ca="1">SUMIF([1]route!$E$3:$E$10005,E883,[1]!Table1[7])</f>
        <v>0</v>
      </c>
      <c r="AL883" s="30">
        <f ca="1">SUMIF([1]route!$E$3:$E$10005,E883,[1]!Table1[8])</f>
        <v>0</v>
      </c>
      <c r="AM883" s="30">
        <f ca="1">SUMIF([1]route!$E$3:$E$10005,E883,[1]!Table1[9])</f>
        <v>0</v>
      </c>
      <c r="AN883" s="30">
        <f ca="1">SUMIF([1]route!$E$3:$E$10005,E883,[1]!Table1[10])</f>
        <v>0</v>
      </c>
      <c r="AO883" s="30">
        <f ca="1">SUMIF([1]route!$E$3:$E$10005,E883,[1]!Table1[11])</f>
        <v>0</v>
      </c>
      <c r="AP883" s="30">
        <f ca="1">SUMIF([1]route!$E$3:$E$10005,E883,[1]!Table1[12])</f>
        <v>0</v>
      </c>
      <c r="AQ883" s="30">
        <f ca="1">SUMIF([1]route!$E$3:$E$10005,E883,[1]!Table1[13])</f>
        <v>0</v>
      </c>
      <c r="AR883" s="30">
        <f ca="1">SUMIF([1]route!$E$3:$E$10005,E883,[1]!Table1[14])</f>
        <v>0</v>
      </c>
      <c r="AS883" s="30">
        <f ca="1">SUMIF([1]route!$E$3:$E$10005,E883,[1]!Table1[15])</f>
        <v>0</v>
      </c>
      <c r="AT883" s="30">
        <f ca="1">SUMIF([1]route!$E$3:$E$10005,E883,[1]!Table1[16])</f>
        <v>0</v>
      </c>
      <c r="AU883" s="30">
        <f ca="1">SUMIF([1]route!$E$3:$E$10005,E883,[1]!Table1[17])</f>
        <v>0</v>
      </c>
      <c r="AV883" s="30">
        <f ca="1">SUMIF([1]route!$E$3:$E$10005,E883,[1]!Table1[18])</f>
        <v>0</v>
      </c>
      <c r="AW883" s="30">
        <f ca="1">SUMIF([1]route!$E$3:$E$10005,E883,[1]!Table1[19])</f>
        <v>0</v>
      </c>
      <c r="AX883" s="30">
        <f ca="1">SUMIF([1]route!$E$3:$E$10005,E883,[1]!Table1[20])</f>
        <v>0</v>
      </c>
      <c r="AY883" s="30">
        <f ca="1">SUMIF([1]route!$E$3:$E$10005,E883,[1]!Table1[21])</f>
        <v>0</v>
      </c>
      <c r="AZ883" s="30">
        <f ca="1">SUMIF([1]route!$E$3:$E$10005,E883,[1]!Table1[22])</f>
        <v>0</v>
      </c>
      <c r="BA883" s="30">
        <f ca="1">SUMIF([1]route!$E$3:$E$10005,E883,[1]!Table1[23])</f>
        <v>0</v>
      </c>
      <c r="BB883" s="30">
        <f ca="1">SUMIF([1]route!$E$3:$E$10005,E883,[1]!Table1[24])</f>
        <v>0</v>
      </c>
      <c r="BC883" s="30">
        <f ca="1">SUMIF([1]route!$E$3:$E$10005,E883,[1]!Table1[25])</f>
        <v>0</v>
      </c>
      <c r="BD883" s="30">
        <f ca="1">SUMIF([1]route!$E$3:$E$10005,E883,[1]!Table1[26])</f>
        <v>0</v>
      </c>
      <c r="BE883" s="30">
        <f ca="1">SUMIF([1]route!$E$3:$E$10005,E883,[1]!Table1[27])</f>
        <v>0</v>
      </c>
      <c r="BF883" s="30">
        <f ca="1">SUMIF([1]route!$E$3:$E$10005,E883,[1]!Table1[28])</f>
        <v>0</v>
      </c>
      <c r="BG883" s="30">
        <f ca="1">SUMIF([1]route!$E$3:$E$10005,E883,[1]!Table1[29])</f>
        <v>0</v>
      </c>
      <c r="BH883" s="30">
        <f ca="1">SUMIF([1]route!$E$3:$E$10005,E883,[1]!Table1[30])</f>
        <v>0</v>
      </c>
      <c r="BI883" s="30">
        <f ca="1">SUMIF([1]route!$E$3:$E$10005,E883,[1]!Table1[31])</f>
        <v>0</v>
      </c>
      <c r="BJ883" s="30">
        <f ca="1">SUMIF([1]route!$E$3:$E$10005,E883,[1]!Table1[Remain PO])</f>
        <v>0</v>
      </c>
      <c r="BK883" s="31">
        <f ca="1">SUMIF([1]route!$E$3:$E$10005,E883,[1]!Table1[N+1])</f>
        <v>0</v>
      </c>
      <c r="BL883" s="31">
        <f ca="1">SUMIF([1]route!$E$3:$E$10005,E883,[1]!Table1[N+2])</f>
        <v>0</v>
      </c>
      <c r="BM883" s="31">
        <f ca="1">SUMIF([1]route!$E$3:$E$10005,E883,[1]!Table1[N+3])</f>
        <v>0</v>
      </c>
      <c r="BN883" s="32">
        <f ca="1">SUMIF([1]route!$E$3:$E$10005,E883,[1]!Table1[N+4])</f>
        <v>0</v>
      </c>
      <c r="BP883" s="37">
        <f t="shared" si="270"/>
        <v>0</v>
      </c>
      <c r="BQ883" s="35">
        <f t="shared" ca="1" si="276"/>
        <v>0</v>
      </c>
      <c r="BR883" s="35">
        <f t="shared" ca="1" si="275"/>
        <v>0</v>
      </c>
      <c r="BS883" s="35">
        <f t="shared" ca="1" si="275"/>
        <v>0</v>
      </c>
      <c r="BT883" s="35">
        <f t="shared" ca="1" si="275"/>
        <v>0</v>
      </c>
      <c r="BU883" s="35">
        <f t="shared" ca="1" si="275"/>
        <v>0</v>
      </c>
      <c r="BV883" s="35">
        <f t="shared" ca="1" si="275"/>
        <v>0</v>
      </c>
      <c r="BW883" s="35">
        <f t="shared" ca="1" si="275"/>
        <v>0</v>
      </c>
      <c r="BX883" s="35">
        <f t="shared" ca="1" si="275"/>
        <v>0</v>
      </c>
      <c r="BY883" s="35">
        <f t="shared" ca="1" si="275"/>
        <v>0</v>
      </c>
      <c r="BZ883" s="35">
        <f t="shared" ca="1" si="275"/>
        <v>0</v>
      </c>
      <c r="CA883" s="35">
        <f t="shared" ca="1" si="275"/>
        <v>0</v>
      </c>
      <c r="CB883" s="35">
        <f t="shared" ca="1" si="275"/>
        <v>0</v>
      </c>
      <c r="CC883" s="35">
        <f t="shared" ca="1" si="275"/>
        <v>0</v>
      </c>
      <c r="CD883" s="35">
        <f t="shared" ca="1" si="275"/>
        <v>0</v>
      </c>
      <c r="CE883" s="35">
        <f t="shared" ca="1" si="272"/>
        <v>0</v>
      </c>
      <c r="CF883" s="35">
        <f t="shared" ca="1" si="272"/>
        <v>0</v>
      </c>
      <c r="CG883" s="35">
        <f t="shared" ca="1" si="271"/>
        <v>0</v>
      </c>
      <c r="CH883" s="35">
        <f t="shared" ca="1" si="271"/>
        <v>0</v>
      </c>
      <c r="CI883" s="35">
        <f t="shared" ca="1" si="271"/>
        <v>0</v>
      </c>
      <c r="CJ883" s="35">
        <f t="shared" ca="1" si="271"/>
        <v>0</v>
      </c>
      <c r="CK883" s="35">
        <f t="shared" ca="1" si="271"/>
        <v>0</v>
      </c>
      <c r="CL883" s="35">
        <f t="shared" ca="1" si="271"/>
        <v>0</v>
      </c>
      <c r="CM883" s="35">
        <f t="shared" ca="1" si="274"/>
        <v>0</v>
      </c>
      <c r="CN883" s="35">
        <f t="shared" ca="1" si="274"/>
        <v>0</v>
      </c>
      <c r="CO883" s="35">
        <f t="shared" ca="1" si="274"/>
        <v>0</v>
      </c>
      <c r="CP883" s="35">
        <f t="shared" ca="1" si="274"/>
        <v>0</v>
      </c>
      <c r="CQ883" s="35">
        <f t="shared" ca="1" si="274"/>
        <v>0</v>
      </c>
      <c r="CR883" s="35">
        <f t="shared" ca="1" si="274"/>
        <v>0</v>
      </c>
      <c r="CS883" s="35">
        <f t="shared" ca="1" si="274"/>
        <v>0</v>
      </c>
      <c r="CT883" s="35">
        <f t="shared" ca="1" si="274"/>
        <v>0</v>
      </c>
      <c r="CU883" s="35">
        <f t="shared" ca="1" si="273"/>
        <v>0</v>
      </c>
      <c r="CV883" s="35">
        <f t="shared" ca="1" si="273"/>
        <v>0</v>
      </c>
      <c r="CW883" s="38">
        <f t="shared" ca="1" si="273"/>
        <v>0</v>
      </c>
      <c r="CX883" s="38">
        <f t="shared" ca="1" si="273"/>
        <v>0</v>
      </c>
      <c r="CY883" s="38">
        <f t="shared" ca="1" si="273"/>
        <v>0</v>
      </c>
      <c r="CZ883" s="39">
        <f t="shared" ca="1" si="273"/>
        <v>0</v>
      </c>
      <c r="DA883" s="35"/>
    </row>
    <row r="884" spans="4:105" x14ac:dyDescent="0.3">
      <c r="D884" s="19"/>
      <c r="E884" s="19"/>
      <c r="F884" s="21"/>
      <c r="G884" s="21"/>
      <c r="H884" s="21"/>
      <c r="I884" s="19"/>
      <c r="J884" s="19"/>
      <c r="K884" s="21"/>
      <c r="L884" s="21"/>
      <c r="M884" s="22"/>
      <c r="N884" s="22"/>
      <c r="O884" s="19"/>
      <c r="P884" s="21"/>
      <c r="Q884" s="62" t="str">
        <f>'Cutting Rules'!AD884</f>
        <v>------------</v>
      </c>
      <c r="R884" s="23"/>
      <c r="S884" s="24"/>
      <c r="T884" s="78" t="s">
        <v>547</v>
      </c>
      <c r="U884" s="19"/>
      <c r="V884" s="25"/>
      <c r="W884" s="26"/>
      <c r="X884" s="27"/>
      <c r="Y884" s="47"/>
      <c r="Z884" s="121" t="str">
        <f>IFERROR(VLOOKUP(E884,[1]route!$E$3:$BL$10005,59,0),"")&amp;IFERROR(VLOOKUP(E884,[1]route!$E$3:$BL$10005,60,0),"")</f>
        <v/>
      </c>
      <c r="AA884" s="28">
        <f t="shared" si="268"/>
        <v>0</v>
      </c>
      <c r="AB884" s="77">
        <f t="shared" si="269"/>
        <v>0</v>
      </c>
      <c r="AC884" s="4">
        <f t="shared" si="267"/>
        <v>1</v>
      </c>
      <c r="AD884" s="29">
        <v>0</v>
      </c>
      <c r="AE884" s="30">
        <f ca="1">SUMIF([1]route!$E$3:$E$10005,E884,[1]!Table1[1])</f>
        <v>0</v>
      </c>
      <c r="AF884" s="30">
        <f ca="1">SUMIF([1]route!$E$3:$E$10005,E884,[1]!Table1[2])</f>
        <v>0</v>
      </c>
      <c r="AG884" s="30">
        <f ca="1">SUMIF([1]route!$E$3:$E$10005,E884,[1]!Table1[3])</f>
        <v>0</v>
      </c>
      <c r="AH884" s="30">
        <f ca="1">SUMIF([1]route!$E$3:$E$10005,E884,[1]!Table1[4])</f>
        <v>0</v>
      </c>
      <c r="AI884" s="30">
        <f ca="1">SUMIF([1]route!$E$3:$E$10005,E884,[1]!Table1[5])</f>
        <v>0</v>
      </c>
      <c r="AJ884" s="30">
        <f ca="1">SUMIF([1]route!$E$3:$E$10005,E884,[1]!Table1[6])</f>
        <v>0</v>
      </c>
      <c r="AK884" s="30">
        <f ca="1">SUMIF([1]route!$E$3:$E$10005,E884,[1]!Table1[7])</f>
        <v>0</v>
      </c>
      <c r="AL884" s="30">
        <f ca="1">SUMIF([1]route!$E$3:$E$10005,E884,[1]!Table1[8])</f>
        <v>0</v>
      </c>
      <c r="AM884" s="30">
        <f ca="1">SUMIF([1]route!$E$3:$E$10005,E884,[1]!Table1[9])</f>
        <v>0</v>
      </c>
      <c r="AN884" s="30">
        <f ca="1">SUMIF([1]route!$E$3:$E$10005,E884,[1]!Table1[10])</f>
        <v>0</v>
      </c>
      <c r="AO884" s="30">
        <f ca="1">SUMIF([1]route!$E$3:$E$10005,E884,[1]!Table1[11])</f>
        <v>0</v>
      </c>
      <c r="AP884" s="30">
        <f ca="1">SUMIF([1]route!$E$3:$E$10005,E884,[1]!Table1[12])</f>
        <v>0</v>
      </c>
      <c r="AQ884" s="30">
        <f ca="1">SUMIF([1]route!$E$3:$E$10005,E884,[1]!Table1[13])</f>
        <v>0</v>
      </c>
      <c r="AR884" s="30">
        <f ca="1">SUMIF([1]route!$E$3:$E$10005,E884,[1]!Table1[14])</f>
        <v>0</v>
      </c>
      <c r="AS884" s="30">
        <f ca="1">SUMIF([1]route!$E$3:$E$10005,E884,[1]!Table1[15])</f>
        <v>0</v>
      </c>
      <c r="AT884" s="30">
        <f ca="1">SUMIF([1]route!$E$3:$E$10005,E884,[1]!Table1[16])</f>
        <v>0</v>
      </c>
      <c r="AU884" s="30">
        <f ca="1">SUMIF([1]route!$E$3:$E$10005,E884,[1]!Table1[17])</f>
        <v>0</v>
      </c>
      <c r="AV884" s="30">
        <f ca="1">SUMIF([1]route!$E$3:$E$10005,E884,[1]!Table1[18])</f>
        <v>0</v>
      </c>
      <c r="AW884" s="30">
        <f ca="1">SUMIF([1]route!$E$3:$E$10005,E884,[1]!Table1[19])</f>
        <v>0</v>
      </c>
      <c r="AX884" s="30">
        <f ca="1">SUMIF([1]route!$E$3:$E$10005,E884,[1]!Table1[20])</f>
        <v>0</v>
      </c>
      <c r="AY884" s="30">
        <f ca="1">SUMIF([1]route!$E$3:$E$10005,E884,[1]!Table1[21])</f>
        <v>0</v>
      </c>
      <c r="AZ884" s="30">
        <f ca="1">SUMIF([1]route!$E$3:$E$10005,E884,[1]!Table1[22])</f>
        <v>0</v>
      </c>
      <c r="BA884" s="30">
        <f ca="1">SUMIF([1]route!$E$3:$E$10005,E884,[1]!Table1[23])</f>
        <v>0</v>
      </c>
      <c r="BB884" s="30">
        <f ca="1">SUMIF([1]route!$E$3:$E$10005,E884,[1]!Table1[24])</f>
        <v>0</v>
      </c>
      <c r="BC884" s="30">
        <f ca="1">SUMIF([1]route!$E$3:$E$10005,E884,[1]!Table1[25])</f>
        <v>0</v>
      </c>
      <c r="BD884" s="30">
        <f ca="1">SUMIF([1]route!$E$3:$E$10005,E884,[1]!Table1[26])</f>
        <v>0</v>
      </c>
      <c r="BE884" s="30">
        <f ca="1">SUMIF([1]route!$E$3:$E$10005,E884,[1]!Table1[27])</f>
        <v>0</v>
      </c>
      <c r="BF884" s="30">
        <f ca="1">SUMIF([1]route!$E$3:$E$10005,E884,[1]!Table1[28])</f>
        <v>0</v>
      </c>
      <c r="BG884" s="30">
        <f ca="1">SUMIF([1]route!$E$3:$E$10005,E884,[1]!Table1[29])</f>
        <v>0</v>
      </c>
      <c r="BH884" s="30">
        <f ca="1">SUMIF([1]route!$E$3:$E$10005,E884,[1]!Table1[30])</f>
        <v>0</v>
      </c>
      <c r="BI884" s="30">
        <f ca="1">SUMIF([1]route!$E$3:$E$10005,E884,[1]!Table1[31])</f>
        <v>0</v>
      </c>
      <c r="BJ884" s="30">
        <f ca="1">SUMIF([1]route!$E$3:$E$10005,E884,[1]!Table1[Remain PO])</f>
        <v>0</v>
      </c>
      <c r="BK884" s="31">
        <f ca="1">SUMIF([1]route!$E$3:$E$10005,E884,[1]!Table1[N+1])</f>
        <v>0</v>
      </c>
      <c r="BL884" s="31">
        <f ca="1">SUMIF([1]route!$E$3:$E$10005,E884,[1]!Table1[N+2])</f>
        <v>0</v>
      </c>
      <c r="BM884" s="31">
        <f ca="1">SUMIF([1]route!$E$3:$E$10005,E884,[1]!Table1[N+3])</f>
        <v>0</v>
      </c>
      <c r="BN884" s="32">
        <f ca="1">SUMIF([1]route!$E$3:$E$10005,E884,[1]!Table1[N+4])</f>
        <v>0</v>
      </c>
      <c r="BP884" s="37">
        <f t="shared" si="270"/>
        <v>0</v>
      </c>
      <c r="BQ884" s="35">
        <f t="shared" ca="1" si="276"/>
        <v>0</v>
      </c>
      <c r="BR884" s="35">
        <f t="shared" ca="1" si="275"/>
        <v>0</v>
      </c>
      <c r="BS884" s="35">
        <f t="shared" ca="1" si="275"/>
        <v>0</v>
      </c>
      <c r="BT884" s="35">
        <f t="shared" ca="1" si="275"/>
        <v>0</v>
      </c>
      <c r="BU884" s="35">
        <f t="shared" ca="1" si="275"/>
        <v>0</v>
      </c>
      <c r="BV884" s="35">
        <f t="shared" ca="1" si="275"/>
        <v>0</v>
      </c>
      <c r="BW884" s="35">
        <f t="shared" ca="1" si="275"/>
        <v>0</v>
      </c>
      <c r="BX884" s="35">
        <f t="shared" ca="1" si="275"/>
        <v>0</v>
      </c>
      <c r="BY884" s="35">
        <f t="shared" ca="1" si="275"/>
        <v>0</v>
      </c>
      <c r="BZ884" s="35">
        <f t="shared" ca="1" si="275"/>
        <v>0</v>
      </c>
      <c r="CA884" s="35">
        <f t="shared" ca="1" si="275"/>
        <v>0</v>
      </c>
      <c r="CB884" s="35">
        <f t="shared" ca="1" si="275"/>
        <v>0</v>
      </c>
      <c r="CC884" s="35">
        <f t="shared" ca="1" si="275"/>
        <v>0</v>
      </c>
      <c r="CD884" s="35">
        <f t="shared" ca="1" si="275"/>
        <v>0</v>
      </c>
      <c r="CE884" s="35">
        <f t="shared" ca="1" si="272"/>
        <v>0</v>
      </c>
      <c r="CF884" s="35">
        <f t="shared" ca="1" si="272"/>
        <v>0</v>
      </c>
      <c r="CG884" s="35">
        <f t="shared" ca="1" si="271"/>
        <v>0</v>
      </c>
      <c r="CH884" s="35">
        <f t="shared" ca="1" si="271"/>
        <v>0</v>
      </c>
      <c r="CI884" s="35">
        <f t="shared" ca="1" si="271"/>
        <v>0</v>
      </c>
      <c r="CJ884" s="35">
        <f t="shared" ca="1" si="271"/>
        <v>0</v>
      </c>
      <c r="CK884" s="35">
        <f t="shared" ca="1" si="271"/>
        <v>0</v>
      </c>
      <c r="CL884" s="35">
        <f t="shared" ca="1" si="271"/>
        <v>0</v>
      </c>
      <c r="CM884" s="35">
        <f t="shared" ca="1" si="274"/>
        <v>0</v>
      </c>
      <c r="CN884" s="35">
        <f t="shared" ca="1" si="274"/>
        <v>0</v>
      </c>
      <c r="CO884" s="35">
        <f t="shared" ca="1" si="274"/>
        <v>0</v>
      </c>
      <c r="CP884" s="35">
        <f t="shared" ca="1" si="274"/>
        <v>0</v>
      </c>
      <c r="CQ884" s="35">
        <f t="shared" ca="1" si="274"/>
        <v>0</v>
      </c>
      <c r="CR884" s="35">
        <f t="shared" ca="1" si="274"/>
        <v>0</v>
      </c>
      <c r="CS884" s="35">
        <f t="shared" ca="1" si="274"/>
        <v>0</v>
      </c>
      <c r="CT884" s="35">
        <f t="shared" ca="1" si="274"/>
        <v>0</v>
      </c>
      <c r="CU884" s="35">
        <f t="shared" ca="1" si="273"/>
        <v>0</v>
      </c>
      <c r="CV884" s="35">
        <f t="shared" ca="1" si="273"/>
        <v>0</v>
      </c>
      <c r="CW884" s="38">
        <f t="shared" ca="1" si="273"/>
        <v>0</v>
      </c>
      <c r="CX884" s="38">
        <f t="shared" ca="1" si="273"/>
        <v>0</v>
      </c>
      <c r="CY884" s="38">
        <f t="shared" ca="1" si="273"/>
        <v>0</v>
      </c>
      <c r="CZ884" s="39">
        <f t="shared" ca="1" si="273"/>
        <v>0</v>
      </c>
      <c r="DA884" s="35"/>
    </row>
    <row r="885" spans="4:105" x14ac:dyDescent="0.3">
      <c r="D885" s="19"/>
      <c r="E885" s="19"/>
      <c r="F885" s="21"/>
      <c r="G885" s="21"/>
      <c r="H885" s="21"/>
      <c r="I885" s="19"/>
      <c r="J885" s="19"/>
      <c r="K885" s="21"/>
      <c r="L885" s="21"/>
      <c r="M885" s="22"/>
      <c r="N885" s="22"/>
      <c r="O885" s="19"/>
      <c r="P885" s="21"/>
      <c r="Q885" s="62" t="str">
        <f>'Cutting Rules'!AD885</f>
        <v>------------</v>
      </c>
      <c r="R885" s="23"/>
      <c r="S885" s="24"/>
      <c r="T885" s="78" t="s">
        <v>547</v>
      </c>
      <c r="U885" s="19"/>
      <c r="V885" s="25"/>
      <c r="W885" s="26"/>
      <c r="X885" s="27"/>
      <c r="Y885" s="47"/>
      <c r="Z885" s="121" t="str">
        <f>IFERROR(VLOOKUP(E885,[1]route!$E$3:$BL$10005,59,0),"")&amp;IFERROR(VLOOKUP(E885,[1]route!$E$3:$BL$10005,60,0),"")</f>
        <v/>
      </c>
      <c r="AA885" s="28">
        <f t="shared" si="268"/>
        <v>0</v>
      </c>
      <c r="AB885" s="77">
        <f t="shared" si="269"/>
        <v>0</v>
      </c>
      <c r="AC885" s="4">
        <f t="shared" si="267"/>
        <v>1</v>
      </c>
      <c r="AD885" s="29">
        <v>0</v>
      </c>
      <c r="AE885" s="30">
        <f ca="1">SUMIF([1]route!$E$3:$E$10005,E885,[1]!Table1[1])</f>
        <v>0</v>
      </c>
      <c r="AF885" s="30">
        <f ca="1">SUMIF([1]route!$E$3:$E$10005,E885,[1]!Table1[2])</f>
        <v>0</v>
      </c>
      <c r="AG885" s="30">
        <f ca="1">SUMIF([1]route!$E$3:$E$10005,E885,[1]!Table1[3])</f>
        <v>0</v>
      </c>
      <c r="AH885" s="30">
        <f ca="1">SUMIF([1]route!$E$3:$E$10005,E885,[1]!Table1[4])</f>
        <v>0</v>
      </c>
      <c r="AI885" s="30">
        <f ca="1">SUMIF([1]route!$E$3:$E$10005,E885,[1]!Table1[5])</f>
        <v>0</v>
      </c>
      <c r="AJ885" s="30">
        <f ca="1">SUMIF([1]route!$E$3:$E$10005,E885,[1]!Table1[6])</f>
        <v>0</v>
      </c>
      <c r="AK885" s="30">
        <f ca="1">SUMIF([1]route!$E$3:$E$10005,E885,[1]!Table1[7])</f>
        <v>0</v>
      </c>
      <c r="AL885" s="30">
        <f ca="1">SUMIF([1]route!$E$3:$E$10005,E885,[1]!Table1[8])</f>
        <v>0</v>
      </c>
      <c r="AM885" s="30">
        <f ca="1">SUMIF([1]route!$E$3:$E$10005,E885,[1]!Table1[9])</f>
        <v>0</v>
      </c>
      <c r="AN885" s="30">
        <f ca="1">SUMIF([1]route!$E$3:$E$10005,E885,[1]!Table1[10])</f>
        <v>0</v>
      </c>
      <c r="AO885" s="30">
        <f ca="1">SUMIF([1]route!$E$3:$E$10005,E885,[1]!Table1[11])</f>
        <v>0</v>
      </c>
      <c r="AP885" s="30">
        <f ca="1">SUMIF([1]route!$E$3:$E$10005,E885,[1]!Table1[12])</f>
        <v>0</v>
      </c>
      <c r="AQ885" s="30">
        <f ca="1">SUMIF([1]route!$E$3:$E$10005,E885,[1]!Table1[13])</f>
        <v>0</v>
      </c>
      <c r="AR885" s="30">
        <f ca="1">SUMIF([1]route!$E$3:$E$10005,E885,[1]!Table1[14])</f>
        <v>0</v>
      </c>
      <c r="AS885" s="30">
        <f ca="1">SUMIF([1]route!$E$3:$E$10005,E885,[1]!Table1[15])</f>
        <v>0</v>
      </c>
      <c r="AT885" s="30">
        <f ca="1">SUMIF([1]route!$E$3:$E$10005,E885,[1]!Table1[16])</f>
        <v>0</v>
      </c>
      <c r="AU885" s="30">
        <f ca="1">SUMIF([1]route!$E$3:$E$10005,E885,[1]!Table1[17])</f>
        <v>0</v>
      </c>
      <c r="AV885" s="30">
        <f ca="1">SUMIF([1]route!$E$3:$E$10005,E885,[1]!Table1[18])</f>
        <v>0</v>
      </c>
      <c r="AW885" s="30">
        <f ca="1">SUMIF([1]route!$E$3:$E$10005,E885,[1]!Table1[19])</f>
        <v>0</v>
      </c>
      <c r="AX885" s="30">
        <f ca="1">SUMIF([1]route!$E$3:$E$10005,E885,[1]!Table1[20])</f>
        <v>0</v>
      </c>
      <c r="AY885" s="30">
        <f ca="1">SUMIF([1]route!$E$3:$E$10005,E885,[1]!Table1[21])</f>
        <v>0</v>
      </c>
      <c r="AZ885" s="30">
        <f ca="1">SUMIF([1]route!$E$3:$E$10005,E885,[1]!Table1[22])</f>
        <v>0</v>
      </c>
      <c r="BA885" s="30">
        <f ca="1">SUMIF([1]route!$E$3:$E$10005,E885,[1]!Table1[23])</f>
        <v>0</v>
      </c>
      <c r="BB885" s="30">
        <f ca="1">SUMIF([1]route!$E$3:$E$10005,E885,[1]!Table1[24])</f>
        <v>0</v>
      </c>
      <c r="BC885" s="30">
        <f ca="1">SUMIF([1]route!$E$3:$E$10005,E885,[1]!Table1[25])</f>
        <v>0</v>
      </c>
      <c r="BD885" s="30">
        <f ca="1">SUMIF([1]route!$E$3:$E$10005,E885,[1]!Table1[26])</f>
        <v>0</v>
      </c>
      <c r="BE885" s="30">
        <f ca="1">SUMIF([1]route!$E$3:$E$10005,E885,[1]!Table1[27])</f>
        <v>0</v>
      </c>
      <c r="BF885" s="30">
        <f ca="1">SUMIF([1]route!$E$3:$E$10005,E885,[1]!Table1[28])</f>
        <v>0</v>
      </c>
      <c r="BG885" s="30">
        <f ca="1">SUMIF([1]route!$E$3:$E$10005,E885,[1]!Table1[29])</f>
        <v>0</v>
      </c>
      <c r="BH885" s="30">
        <f ca="1">SUMIF([1]route!$E$3:$E$10005,E885,[1]!Table1[30])</f>
        <v>0</v>
      </c>
      <c r="BI885" s="30">
        <f ca="1">SUMIF([1]route!$E$3:$E$10005,E885,[1]!Table1[31])</f>
        <v>0</v>
      </c>
      <c r="BJ885" s="30">
        <f ca="1">SUMIF([1]route!$E$3:$E$10005,E885,[1]!Table1[Remain PO])</f>
        <v>0</v>
      </c>
      <c r="BK885" s="31">
        <f ca="1">SUMIF([1]route!$E$3:$E$10005,E885,[1]!Table1[N+1])</f>
        <v>0</v>
      </c>
      <c r="BL885" s="31">
        <f ca="1">SUMIF([1]route!$E$3:$E$10005,E885,[1]!Table1[N+2])</f>
        <v>0</v>
      </c>
      <c r="BM885" s="31">
        <f ca="1">SUMIF([1]route!$E$3:$E$10005,E885,[1]!Table1[N+3])</f>
        <v>0</v>
      </c>
      <c r="BN885" s="32">
        <f ca="1">SUMIF([1]route!$E$3:$E$10005,E885,[1]!Table1[N+4])</f>
        <v>0</v>
      </c>
      <c r="BP885" s="37">
        <f t="shared" si="270"/>
        <v>0</v>
      </c>
      <c r="BQ885" s="35">
        <f t="shared" ca="1" si="276"/>
        <v>0</v>
      </c>
      <c r="BR885" s="35">
        <f t="shared" ca="1" si="275"/>
        <v>0</v>
      </c>
      <c r="BS885" s="35">
        <f t="shared" ca="1" si="275"/>
        <v>0</v>
      </c>
      <c r="BT885" s="35">
        <f t="shared" ca="1" si="275"/>
        <v>0</v>
      </c>
      <c r="BU885" s="35">
        <f t="shared" ca="1" si="275"/>
        <v>0</v>
      </c>
      <c r="BV885" s="35">
        <f t="shared" ca="1" si="275"/>
        <v>0</v>
      </c>
      <c r="BW885" s="35">
        <f t="shared" ca="1" si="275"/>
        <v>0</v>
      </c>
      <c r="BX885" s="35">
        <f t="shared" ca="1" si="275"/>
        <v>0</v>
      </c>
      <c r="BY885" s="35">
        <f t="shared" ca="1" si="275"/>
        <v>0</v>
      </c>
      <c r="BZ885" s="35">
        <f t="shared" ca="1" si="275"/>
        <v>0</v>
      </c>
      <c r="CA885" s="35">
        <f t="shared" ca="1" si="275"/>
        <v>0</v>
      </c>
      <c r="CB885" s="35">
        <f t="shared" ca="1" si="275"/>
        <v>0</v>
      </c>
      <c r="CC885" s="35">
        <f t="shared" ca="1" si="275"/>
        <v>0</v>
      </c>
      <c r="CD885" s="35">
        <f t="shared" ca="1" si="275"/>
        <v>0</v>
      </c>
      <c r="CE885" s="35">
        <f t="shared" ca="1" si="272"/>
        <v>0</v>
      </c>
      <c r="CF885" s="35">
        <f t="shared" ca="1" si="272"/>
        <v>0</v>
      </c>
      <c r="CG885" s="35">
        <f t="shared" ca="1" si="271"/>
        <v>0</v>
      </c>
      <c r="CH885" s="35">
        <f t="shared" ca="1" si="271"/>
        <v>0</v>
      </c>
      <c r="CI885" s="35">
        <f t="shared" ca="1" si="271"/>
        <v>0</v>
      </c>
      <c r="CJ885" s="35">
        <f t="shared" ca="1" si="271"/>
        <v>0</v>
      </c>
      <c r="CK885" s="35">
        <f t="shared" ca="1" si="271"/>
        <v>0</v>
      </c>
      <c r="CL885" s="35">
        <f t="shared" ca="1" si="271"/>
        <v>0</v>
      </c>
      <c r="CM885" s="35">
        <f t="shared" ca="1" si="274"/>
        <v>0</v>
      </c>
      <c r="CN885" s="35">
        <f t="shared" ca="1" si="274"/>
        <v>0</v>
      </c>
      <c r="CO885" s="35">
        <f t="shared" ca="1" si="274"/>
        <v>0</v>
      </c>
      <c r="CP885" s="35">
        <f t="shared" ca="1" si="274"/>
        <v>0</v>
      </c>
      <c r="CQ885" s="35">
        <f t="shared" ca="1" si="274"/>
        <v>0</v>
      </c>
      <c r="CR885" s="35">
        <f t="shared" ca="1" si="274"/>
        <v>0</v>
      </c>
      <c r="CS885" s="35">
        <f t="shared" ca="1" si="274"/>
        <v>0</v>
      </c>
      <c r="CT885" s="35">
        <f t="shared" ca="1" si="274"/>
        <v>0</v>
      </c>
      <c r="CU885" s="35">
        <f t="shared" ca="1" si="273"/>
        <v>0</v>
      </c>
      <c r="CV885" s="35">
        <f t="shared" ca="1" si="273"/>
        <v>0</v>
      </c>
      <c r="CW885" s="38">
        <f t="shared" ca="1" si="273"/>
        <v>0</v>
      </c>
      <c r="CX885" s="38">
        <f t="shared" ca="1" si="273"/>
        <v>0</v>
      </c>
      <c r="CY885" s="38">
        <f t="shared" ca="1" si="273"/>
        <v>0</v>
      </c>
      <c r="CZ885" s="39">
        <f t="shared" ca="1" si="273"/>
        <v>0</v>
      </c>
      <c r="DA885" s="35"/>
    </row>
    <row r="886" spans="4:105" x14ac:dyDescent="0.3">
      <c r="D886" s="19"/>
      <c r="E886" s="19"/>
      <c r="F886" s="21"/>
      <c r="G886" s="21"/>
      <c r="H886" s="21"/>
      <c r="I886" s="19"/>
      <c r="J886" s="19"/>
      <c r="K886" s="21"/>
      <c r="L886" s="21"/>
      <c r="M886" s="22"/>
      <c r="N886" s="22"/>
      <c r="O886" s="19"/>
      <c r="P886" s="21"/>
      <c r="Q886" s="62" t="str">
        <f>'Cutting Rules'!AD886</f>
        <v>------------</v>
      </c>
      <c r="R886" s="23"/>
      <c r="S886" s="24"/>
      <c r="T886" s="78" t="s">
        <v>547</v>
      </c>
      <c r="U886" s="19"/>
      <c r="V886" s="25"/>
      <c r="W886" s="26"/>
      <c r="X886" s="27"/>
      <c r="Y886" s="47"/>
      <c r="Z886" s="121" t="str">
        <f>IFERROR(VLOOKUP(E886,[1]route!$E$3:$BL$10005,59,0),"")&amp;IFERROR(VLOOKUP(E886,[1]route!$E$3:$BL$10005,60,0),"")</f>
        <v/>
      </c>
      <c r="AA886" s="28">
        <f t="shared" si="268"/>
        <v>0</v>
      </c>
      <c r="AB886" s="77">
        <f t="shared" si="269"/>
        <v>0</v>
      </c>
      <c r="AC886" s="4">
        <f t="shared" si="267"/>
        <v>1</v>
      </c>
      <c r="AD886" s="29">
        <v>0</v>
      </c>
      <c r="AE886" s="30">
        <f ca="1">SUMIF([1]route!$E$3:$E$10005,E886,[1]!Table1[1])</f>
        <v>0</v>
      </c>
      <c r="AF886" s="30">
        <f ca="1">SUMIF([1]route!$E$3:$E$10005,E886,[1]!Table1[2])</f>
        <v>0</v>
      </c>
      <c r="AG886" s="30">
        <f ca="1">SUMIF([1]route!$E$3:$E$10005,E886,[1]!Table1[3])</f>
        <v>0</v>
      </c>
      <c r="AH886" s="30">
        <f ca="1">SUMIF([1]route!$E$3:$E$10005,E886,[1]!Table1[4])</f>
        <v>0</v>
      </c>
      <c r="AI886" s="30">
        <f ca="1">SUMIF([1]route!$E$3:$E$10005,E886,[1]!Table1[5])</f>
        <v>0</v>
      </c>
      <c r="AJ886" s="30">
        <f ca="1">SUMIF([1]route!$E$3:$E$10005,E886,[1]!Table1[6])</f>
        <v>0</v>
      </c>
      <c r="AK886" s="30">
        <f ca="1">SUMIF([1]route!$E$3:$E$10005,E886,[1]!Table1[7])</f>
        <v>0</v>
      </c>
      <c r="AL886" s="30">
        <f ca="1">SUMIF([1]route!$E$3:$E$10005,E886,[1]!Table1[8])</f>
        <v>0</v>
      </c>
      <c r="AM886" s="30">
        <f ca="1">SUMIF([1]route!$E$3:$E$10005,E886,[1]!Table1[9])</f>
        <v>0</v>
      </c>
      <c r="AN886" s="30">
        <f ca="1">SUMIF([1]route!$E$3:$E$10005,E886,[1]!Table1[10])</f>
        <v>0</v>
      </c>
      <c r="AO886" s="30">
        <f ca="1">SUMIF([1]route!$E$3:$E$10005,E886,[1]!Table1[11])</f>
        <v>0</v>
      </c>
      <c r="AP886" s="30">
        <f ca="1">SUMIF([1]route!$E$3:$E$10005,E886,[1]!Table1[12])</f>
        <v>0</v>
      </c>
      <c r="AQ886" s="30">
        <f ca="1">SUMIF([1]route!$E$3:$E$10005,E886,[1]!Table1[13])</f>
        <v>0</v>
      </c>
      <c r="AR886" s="30">
        <f ca="1">SUMIF([1]route!$E$3:$E$10005,E886,[1]!Table1[14])</f>
        <v>0</v>
      </c>
      <c r="AS886" s="30">
        <f ca="1">SUMIF([1]route!$E$3:$E$10005,E886,[1]!Table1[15])</f>
        <v>0</v>
      </c>
      <c r="AT886" s="30">
        <f ca="1">SUMIF([1]route!$E$3:$E$10005,E886,[1]!Table1[16])</f>
        <v>0</v>
      </c>
      <c r="AU886" s="30">
        <f ca="1">SUMIF([1]route!$E$3:$E$10005,E886,[1]!Table1[17])</f>
        <v>0</v>
      </c>
      <c r="AV886" s="30">
        <f ca="1">SUMIF([1]route!$E$3:$E$10005,E886,[1]!Table1[18])</f>
        <v>0</v>
      </c>
      <c r="AW886" s="30">
        <f ca="1">SUMIF([1]route!$E$3:$E$10005,E886,[1]!Table1[19])</f>
        <v>0</v>
      </c>
      <c r="AX886" s="30">
        <f ca="1">SUMIF([1]route!$E$3:$E$10005,E886,[1]!Table1[20])</f>
        <v>0</v>
      </c>
      <c r="AY886" s="30">
        <f ca="1">SUMIF([1]route!$E$3:$E$10005,E886,[1]!Table1[21])</f>
        <v>0</v>
      </c>
      <c r="AZ886" s="30">
        <f ca="1">SUMIF([1]route!$E$3:$E$10005,E886,[1]!Table1[22])</f>
        <v>0</v>
      </c>
      <c r="BA886" s="30">
        <f ca="1">SUMIF([1]route!$E$3:$E$10005,E886,[1]!Table1[23])</f>
        <v>0</v>
      </c>
      <c r="BB886" s="30">
        <f ca="1">SUMIF([1]route!$E$3:$E$10005,E886,[1]!Table1[24])</f>
        <v>0</v>
      </c>
      <c r="BC886" s="30">
        <f ca="1">SUMIF([1]route!$E$3:$E$10005,E886,[1]!Table1[25])</f>
        <v>0</v>
      </c>
      <c r="BD886" s="30">
        <f ca="1">SUMIF([1]route!$E$3:$E$10005,E886,[1]!Table1[26])</f>
        <v>0</v>
      </c>
      <c r="BE886" s="30">
        <f ca="1">SUMIF([1]route!$E$3:$E$10005,E886,[1]!Table1[27])</f>
        <v>0</v>
      </c>
      <c r="BF886" s="30">
        <f ca="1">SUMIF([1]route!$E$3:$E$10005,E886,[1]!Table1[28])</f>
        <v>0</v>
      </c>
      <c r="BG886" s="30">
        <f ca="1">SUMIF([1]route!$E$3:$E$10005,E886,[1]!Table1[29])</f>
        <v>0</v>
      </c>
      <c r="BH886" s="30">
        <f ca="1">SUMIF([1]route!$E$3:$E$10005,E886,[1]!Table1[30])</f>
        <v>0</v>
      </c>
      <c r="BI886" s="30">
        <f ca="1">SUMIF([1]route!$E$3:$E$10005,E886,[1]!Table1[31])</f>
        <v>0</v>
      </c>
      <c r="BJ886" s="30">
        <f ca="1">SUMIF([1]route!$E$3:$E$10005,E886,[1]!Table1[Remain PO])</f>
        <v>0</v>
      </c>
      <c r="BK886" s="31">
        <f ca="1">SUMIF([1]route!$E$3:$E$10005,E886,[1]!Table1[N+1])</f>
        <v>0</v>
      </c>
      <c r="BL886" s="31">
        <f ca="1">SUMIF([1]route!$E$3:$E$10005,E886,[1]!Table1[N+2])</f>
        <v>0</v>
      </c>
      <c r="BM886" s="31">
        <f ca="1">SUMIF([1]route!$E$3:$E$10005,E886,[1]!Table1[N+3])</f>
        <v>0</v>
      </c>
      <c r="BN886" s="32">
        <f ca="1">SUMIF([1]route!$E$3:$E$10005,E886,[1]!Table1[N+4])</f>
        <v>0</v>
      </c>
      <c r="BP886" s="37">
        <f t="shared" si="270"/>
        <v>0</v>
      </c>
      <c r="BQ886" s="35">
        <f t="shared" ca="1" si="276"/>
        <v>0</v>
      </c>
      <c r="BR886" s="35">
        <f t="shared" ca="1" si="275"/>
        <v>0</v>
      </c>
      <c r="BS886" s="35">
        <f t="shared" ca="1" si="275"/>
        <v>0</v>
      </c>
      <c r="BT886" s="35">
        <f t="shared" ca="1" si="275"/>
        <v>0</v>
      </c>
      <c r="BU886" s="35">
        <f t="shared" ca="1" si="275"/>
        <v>0</v>
      </c>
      <c r="BV886" s="35">
        <f t="shared" ca="1" si="275"/>
        <v>0</v>
      </c>
      <c r="BW886" s="35">
        <f t="shared" ca="1" si="275"/>
        <v>0</v>
      </c>
      <c r="BX886" s="35">
        <f t="shared" ca="1" si="275"/>
        <v>0</v>
      </c>
      <c r="BY886" s="35">
        <f t="shared" ca="1" si="275"/>
        <v>0</v>
      </c>
      <c r="BZ886" s="35">
        <f t="shared" ca="1" si="275"/>
        <v>0</v>
      </c>
      <c r="CA886" s="35">
        <f t="shared" ca="1" si="275"/>
        <v>0</v>
      </c>
      <c r="CB886" s="35">
        <f t="shared" ca="1" si="275"/>
        <v>0</v>
      </c>
      <c r="CC886" s="35">
        <f t="shared" ca="1" si="275"/>
        <v>0</v>
      </c>
      <c r="CD886" s="35">
        <f t="shared" ca="1" si="275"/>
        <v>0</v>
      </c>
      <c r="CE886" s="35">
        <f t="shared" ca="1" si="272"/>
        <v>0</v>
      </c>
      <c r="CF886" s="35">
        <f t="shared" ca="1" si="272"/>
        <v>0</v>
      </c>
      <c r="CG886" s="35">
        <f t="shared" ca="1" si="271"/>
        <v>0</v>
      </c>
      <c r="CH886" s="35">
        <f t="shared" ca="1" si="271"/>
        <v>0</v>
      </c>
      <c r="CI886" s="35">
        <f t="shared" ca="1" si="271"/>
        <v>0</v>
      </c>
      <c r="CJ886" s="35">
        <f t="shared" ca="1" si="271"/>
        <v>0</v>
      </c>
      <c r="CK886" s="35">
        <f t="shared" ca="1" si="271"/>
        <v>0</v>
      </c>
      <c r="CL886" s="35">
        <f t="shared" ca="1" si="271"/>
        <v>0</v>
      </c>
      <c r="CM886" s="35">
        <f t="shared" ca="1" si="274"/>
        <v>0</v>
      </c>
      <c r="CN886" s="35">
        <f t="shared" ca="1" si="274"/>
        <v>0</v>
      </c>
      <c r="CO886" s="35">
        <f t="shared" ca="1" si="274"/>
        <v>0</v>
      </c>
      <c r="CP886" s="35">
        <f t="shared" ca="1" si="274"/>
        <v>0</v>
      </c>
      <c r="CQ886" s="35">
        <f t="shared" ca="1" si="274"/>
        <v>0</v>
      </c>
      <c r="CR886" s="35">
        <f t="shared" ca="1" si="274"/>
        <v>0</v>
      </c>
      <c r="CS886" s="35">
        <f t="shared" ca="1" si="274"/>
        <v>0</v>
      </c>
      <c r="CT886" s="35">
        <f t="shared" ca="1" si="274"/>
        <v>0</v>
      </c>
      <c r="CU886" s="35">
        <f t="shared" ca="1" si="273"/>
        <v>0</v>
      </c>
      <c r="CV886" s="35">
        <f t="shared" ca="1" si="273"/>
        <v>0</v>
      </c>
      <c r="CW886" s="38">
        <f t="shared" ca="1" si="273"/>
        <v>0</v>
      </c>
      <c r="CX886" s="38">
        <f t="shared" ca="1" si="273"/>
        <v>0</v>
      </c>
      <c r="CY886" s="38">
        <f t="shared" ca="1" si="273"/>
        <v>0</v>
      </c>
      <c r="CZ886" s="39">
        <f t="shared" ca="1" si="273"/>
        <v>0</v>
      </c>
      <c r="DA886" s="35"/>
    </row>
    <row r="887" spans="4:105" x14ac:dyDescent="0.3">
      <c r="D887" s="19"/>
      <c r="E887" s="19"/>
      <c r="F887" s="21"/>
      <c r="G887" s="21"/>
      <c r="H887" s="21"/>
      <c r="I887" s="19"/>
      <c r="J887" s="19"/>
      <c r="K887" s="21"/>
      <c r="L887" s="21"/>
      <c r="M887" s="22"/>
      <c r="N887" s="22"/>
      <c r="O887" s="19"/>
      <c r="P887" s="21"/>
      <c r="Q887" s="62" t="str">
        <f>'Cutting Rules'!AD887</f>
        <v>------------</v>
      </c>
      <c r="R887" s="23"/>
      <c r="S887" s="24"/>
      <c r="T887" s="78" t="s">
        <v>547</v>
      </c>
      <c r="U887" s="19"/>
      <c r="V887" s="25"/>
      <c r="W887" s="26"/>
      <c r="X887" s="27"/>
      <c r="Y887" s="47"/>
      <c r="Z887" s="121" t="str">
        <f>IFERROR(VLOOKUP(E887,[1]route!$E$3:$BL$10005,59,0),"")&amp;IFERROR(VLOOKUP(E887,[1]route!$E$3:$BL$10005,60,0),"")</f>
        <v/>
      </c>
      <c r="AA887" s="28">
        <f t="shared" si="268"/>
        <v>0</v>
      </c>
      <c r="AB887" s="77">
        <f t="shared" si="269"/>
        <v>0</v>
      </c>
      <c r="AC887" s="4">
        <f t="shared" si="267"/>
        <v>1</v>
      </c>
      <c r="AD887" s="29">
        <v>0</v>
      </c>
      <c r="AE887" s="30">
        <f ca="1">SUMIF([1]route!$E$3:$E$10005,E887,[1]!Table1[1])</f>
        <v>0</v>
      </c>
      <c r="AF887" s="30">
        <f ca="1">SUMIF([1]route!$E$3:$E$10005,E887,[1]!Table1[2])</f>
        <v>0</v>
      </c>
      <c r="AG887" s="30">
        <f ca="1">SUMIF([1]route!$E$3:$E$10005,E887,[1]!Table1[3])</f>
        <v>0</v>
      </c>
      <c r="AH887" s="30">
        <f ca="1">SUMIF([1]route!$E$3:$E$10005,E887,[1]!Table1[4])</f>
        <v>0</v>
      </c>
      <c r="AI887" s="30">
        <f ca="1">SUMIF([1]route!$E$3:$E$10005,E887,[1]!Table1[5])</f>
        <v>0</v>
      </c>
      <c r="AJ887" s="30">
        <f ca="1">SUMIF([1]route!$E$3:$E$10005,E887,[1]!Table1[6])</f>
        <v>0</v>
      </c>
      <c r="AK887" s="30">
        <f ca="1">SUMIF([1]route!$E$3:$E$10005,E887,[1]!Table1[7])</f>
        <v>0</v>
      </c>
      <c r="AL887" s="30">
        <f ca="1">SUMIF([1]route!$E$3:$E$10005,E887,[1]!Table1[8])</f>
        <v>0</v>
      </c>
      <c r="AM887" s="30">
        <f ca="1">SUMIF([1]route!$E$3:$E$10005,E887,[1]!Table1[9])</f>
        <v>0</v>
      </c>
      <c r="AN887" s="30">
        <f ca="1">SUMIF([1]route!$E$3:$E$10005,E887,[1]!Table1[10])</f>
        <v>0</v>
      </c>
      <c r="AO887" s="30">
        <f ca="1">SUMIF([1]route!$E$3:$E$10005,E887,[1]!Table1[11])</f>
        <v>0</v>
      </c>
      <c r="AP887" s="30">
        <f ca="1">SUMIF([1]route!$E$3:$E$10005,E887,[1]!Table1[12])</f>
        <v>0</v>
      </c>
      <c r="AQ887" s="30">
        <f ca="1">SUMIF([1]route!$E$3:$E$10005,E887,[1]!Table1[13])</f>
        <v>0</v>
      </c>
      <c r="AR887" s="30">
        <f ca="1">SUMIF([1]route!$E$3:$E$10005,E887,[1]!Table1[14])</f>
        <v>0</v>
      </c>
      <c r="AS887" s="30">
        <f ca="1">SUMIF([1]route!$E$3:$E$10005,E887,[1]!Table1[15])</f>
        <v>0</v>
      </c>
      <c r="AT887" s="30">
        <f ca="1">SUMIF([1]route!$E$3:$E$10005,E887,[1]!Table1[16])</f>
        <v>0</v>
      </c>
      <c r="AU887" s="30">
        <f ca="1">SUMIF([1]route!$E$3:$E$10005,E887,[1]!Table1[17])</f>
        <v>0</v>
      </c>
      <c r="AV887" s="30">
        <f ca="1">SUMIF([1]route!$E$3:$E$10005,E887,[1]!Table1[18])</f>
        <v>0</v>
      </c>
      <c r="AW887" s="30">
        <f ca="1">SUMIF([1]route!$E$3:$E$10005,E887,[1]!Table1[19])</f>
        <v>0</v>
      </c>
      <c r="AX887" s="30">
        <f ca="1">SUMIF([1]route!$E$3:$E$10005,E887,[1]!Table1[20])</f>
        <v>0</v>
      </c>
      <c r="AY887" s="30">
        <f ca="1">SUMIF([1]route!$E$3:$E$10005,E887,[1]!Table1[21])</f>
        <v>0</v>
      </c>
      <c r="AZ887" s="30">
        <f ca="1">SUMIF([1]route!$E$3:$E$10005,E887,[1]!Table1[22])</f>
        <v>0</v>
      </c>
      <c r="BA887" s="30">
        <f ca="1">SUMIF([1]route!$E$3:$E$10005,E887,[1]!Table1[23])</f>
        <v>0</v>
      </c>
      <c r="BB887" s="30">
        <f ca="1">SUMIF([1]route!$E$3:$E$10005,E887,[1]!Table1[24])</f>
        <v>0</v>
      </c>
      <c r="BC887" s="30">
        <f ca="1">SUMIF([1]route!$E$3:$E$10005,E887,[1]!Table1[25])</f>
        <v>0</v>
      </c>
      <c r="BD887" s="30">
        <f ca="1">SUMIF([1]route!$E$3:$E$10005,E887,[1]!Table1[26])</f>
        <v>0</v>
      </c>
      <c r="BE887" s="30">
        <f ca="1">SUMIF([1]route!$E$3:$E$10005,E887,[1]!Table1[27])</f>
        <v>0</v>
      </c>
      <c r="BF887" s="30">
        <f ca="1">SUMIF([1]route!$E$3:$E$10005,E887,[1]!Table1[28])</f>
        <v>0</v>
      </c>
      <c r="BG887" s="30">
        <f ca="1">SUMIF([1]route!$E$3:$E$10005,E887,[1]!Table1[29])</f>
        <v>0</v>
      </c>
      <c r="BH887" s="30">
        <f ca="1">SUMIF([1]route!$E$3:$E$10005,E887,[1]!Table1[30])</f>
        <v>0</v>
      </c>
      <c r="BI887" s="30">
        <f ca="1">SUMIF([1]route!$E$3:$E$10005,E887,[1]!Table1[31])</f>
        <v>0</v>
      </c>
      <c r="BJ887" s="30">
        <f ca="1">SUMIF([1]route!$E$3:$E$10005,E887,[1]!Table1[Remain PO])</f>
        <v>0</v>
      </c>
      <c r="BK887" s="31">
        <f ca="1">SUMIF([1]route!$E$3:$E$10005,E887,[1]!Table1[N+1])</f>
        <v>0</v>
      </c>
      <c r="BL887" s="31">
        <f ca="1">SUMIF([1]route!$E$3:$E$10005,E887,[1]!Table1[N+2])</f>
        <v>0</v>
      </c>
      <c r="BM887" s="31">
        <f ca="1">SUMIF([1]route!$E$3:$E$10005,E887,[1]!Table1[N+3])</f>
        <v>0</v>
      </c>
      <c r="BN887" s="32">
        <f ca="1">SUMIF([1]route!$E$3:$E$10005,E887,[1]!Table1[N+4])</f>
        <v>0</v>
      </c>
      <c r="BP887" s="37">
        <f t="shared" si="270"/>
        <v>0</v>
      </c>
      <c r="BQ887" s="35">
        <f t="shared" ca="1" si="276"/>
        <v>0</v>
      </c>
      <c r="BR887" s="35">
        <f t="shared" ca="1" si="275"/>
        <v>0</v>
      </c>
      <c r="BS887" s="35">
        <f t="shared" ca="1" si="275"/>
        <v>0</v>
      </c>
      <c r="BT887" s="35">
        <f t="shared" ca="1" si="275"/>
        <v>0</v>
      </c>
      <c r="BU887" s="35">
        <f t="shared" ca="1" si="275"/>
        <v>0</v>
      </c>
      <c r="BV887" s="35">
        <f t="shared" ca="1" si="275"/>
        <v>0</v>
      </c>
      <c r="BW887" s="35">
        <f t="shared" ca="1" si="275"/>
        <v>0</v>
      </c>
      <c r="BX887" s="35">
        <f t="shared" ca="1" si="275"/>
        <v>0</v>
      </c>
      <c r="BY887" s="35">
        <f t="shared" ca="1" si="275"/>
        <v>0</v>
      </c>
      <c r="BZ887" s="35">
        <f t="shared" ref="BZ887:CO924" ca="1" si="277">BY887-AN887</f>
        <v>0</v>
      </c>
      <c r="CA887" s="35">
        <f t="shared" ca="1" si="277"/>
        <v>0</v>
      </c>
      <c r="CB887" s="35">
        <f t="shared" ca="1" si="277"/>
        <v>0</v>
      </c>
      <c r="CC887" s="35">
        <f t="shared" ca="1" si="277"/>
        <v>0</v>
      </c>
      <c r="CD887" s="35">
        <f t="shared" ca="1" si="277"/>
        <v>0</v>
      </c>
      <c r="CE887" s="35">
        <f t="shared" ca="1" si="272"/>
        <v>0</v>
      </c>
      <c r="CF887" s="35">
        <f t="shared" ca="1" si="272"/>
        <v>0</v>
      </c>
      <c r="CG887" s="35">
        <f t="shared" ca="1" si="271"/>
        <v>0</v>
      </c>
      <c r="CH887" s="35">
        <f t="shared" ca="1" si="271"/>
        <v>0</v>
      </c>
      <c r="CI887" s="35">
        <f t="shared" ca="1" si="271"/>
        <v>0</v>
      </c>
      <c r="CJ887" s="35">
        <f t="shared" ca="1" si="271"/>
        <v>0</v>
      </c>
      <c r="CK887" s="35">
        <f t="shared" ca="1" si="271"/>
        <v>0</v>
      </c>
      <c r="CL887" s="35">
        <f t="shared" ca="1" si="271"/>
        <v>0</v>
      </c>
      <c r="CM887" s="35">
        <f t="shared" ca="1" si="274"/>
        <v>0</v>
      </c>
      <c r="CN887" s="35">
        <f t="shared" ca="1" si="274"/>
        <v>0</v>
      </c>
      <c r="CO887" s="35">
        <f t="shared" ca="1" si="274"/>
        <v>0</v>
      </c>
      <c r="CP887" s="35">
        <f t="shared" ca="1" si="274"/>
        <v>0</v>
      </c>
      <c r="CQ887" s="35">
        <f t="shared" ca="1" si="274"/>
        <v>0</v>
      </c>
      <c r="CR887" s="35">
        <f t="shared" ca="1" si="274"/>
        <v>0</v>
      </c>
      <c r="CS887" s="35">
        <f t="shared" ca="1" si="274"/>
        <v>0</v>
      </c>
      <c r="CT887" s="35">
        <f t="shared" ca="1" si="274"/>
        <v>0</v>
      </c>
      <c r="CU887" s="35">
        <f t="shared" ca="1" si="273"/>
        <v>0</v>
      </c>
      <c r="CV887" s="35">
        <f t="shared" ca="1" si="273"/>
        <v>0</v>
      </c>
      <c r="CW887" s="38">
        <f t="shared" ca="1" si="273"/>
        <v>0</v>
      </c>
      <c r="CX887" s="38">
        <f t="shared" ca="1" si="273"/>
        <v>0</v>
      </c>
      <c r="CY887" s="38">
        <f t="shared" ca="1" si="273"/>
        <v>0</v>
      </c>
      <c r="CZ887" s="39">
        <f t="shared" ca="1" si="273"/>
        <v>0</v>
      </c>
      <c r="DA887" s="35"/>
    </row>
    <row r="888" spans="4:105" x14ac:dyDescent="0.3">
      <c r="D888" s="19"/>
      <c r="E888" s="19"/>
      <c r="F888" s="21"/>
      <c r="G888" s="21"/>
      <c r="H888" s="21"/>
      <c r="I888" s="19"/>
      <c r="J888" s="19"/>
      <c r="K888" s="21"/>
      <c r="L888" s="21"/>
      <c r="M888" s="22"/>
      <c r="N888" s="22"/>
      <c r="O888" s="19"/>
      <c r="P888" s="21"/>
      <c r="Q888" s="62" t="str">
        <f>'Cutting Rules'!AD888</f>
        <v>------------</v>
      </c>
      <c r="R888" s="23"/>
      <c r="S888" s="24"/>
      <c r="T888" s="78" t="s">
        <v>547</v>
      </c>
      <c r="U888" s="19"/>
      <c r="V888" s="25"/>
      <c r="W888" s="26"/>
      <c r="X888" s="27"/>
      <c r="Y888" s="47"/>
      <c r="Z888" s="121" t="str">
        <f>IFERROR(VLOOKUP(E888,[1]route!$E$3:$BL$10005,59,0),"")&amp;IFERROR(VLOOKUP(E888,[1]route!$E$3:$BL$10005,60,0),"")</f>
        <v/>
      </c>
      <c r="AA888" s="28">
        <f t="shared" si="268"/>
        <v>0</v>
      </c>
      <c r="AB888" s="77">
        <f t="shared" si="269"/>
        <v>0</v>
      </c>
      <c r="AC888" s="4">
        <f t="shared" si="267"/>
        <v>1</v>
      </c>
      <c r="AD888" s="29">
        <v>0</v>
      </c>
      <c r="AE888" s="30">
        <f ca="1">SUMIF([1]route!$E$3:$E$10005,E888,[1]!Table1[1])</f>
        <v>0</v>
      </c>
      <c r="AF888" s="30">
        <f ca="1">SUMIF([1]route!$E$3:$E$10005,E888,[1]!Table1[2])</f>
        <v>0</v>
      </c>
      <c r="AG888" s="30">
        <f ca="1">SUMIF([1]route!$E$3:$E$10005,E888,[1]!Table1[3])</f>
        <v>0</v>
      </c>
      <c r="AH888" s="30">
        <f ca="1">SUMIF([1]route!$E$3:$E$10005,E888,[1]!Table1[4])</f>
        <v>0</v>
      </c>
      <c r="AI888" s="30">
        <f ca="1">SUMIF([1]route!$E$3:$E$10005,E888,[1]!Table1[5])</f>
        <v>0</v>
      </c>
      <c r="AJ888" s="30">
        <f ca="1">SUMIF([1]route!$E$3:$E$10005,E888,[1]!Table1[6])</f>
        <v>0</v>
      </c>
      <c r="AK888" s="30">
        <f ca="1">SUMIF([1]route!$E$3:$E$10005,E888,[1]!Table1[7])</f>
        <v>0</v>
      </c>
      <c r="AL888" s="30">
        <f ca="1">SUMIF([1]route!$E$3:$E$10005,E888,[1]!Table1[8])</f>
        <v>0</v>
      </c>
      <c r="AM888" s="30">
        <f ca="1">SUMIF([1]route!$E$3:$E$10005,E888,[1]!Table1[9])</f>
        <v>0</v>
      </c>
      <c r="AN888" s="30">
        <f ca="1">SUMIF([1]route!$E$3:$E$10005,E888,[1]!Table1[10])</f>
        <v>0</v>
      </c>
      <c r="AO888" s="30">
        <f ca="1">SUMIF([1]route!$E$3:$E$10005,E888,[1]!Table1[11])</f>
        <v>0</v>
      </c>
      <c r="AP888" s="30">
        <f ca="1">SUMIF([1]route!$E$3:$E$10005,E888,[1]!Table1[12])</f>
        <v>0</v>
      </c>
      <c r="AQ888" s="30">
        <f ca="1">SUMIF([1]route!$E$3:$E$10005,E888,[1]!Table1[13])</f>
        <v>0</v>
      </c>
      <c r="AR888" s="30">
        <f ca="1">SUMIF([1]route!$E$3:$E$10005,E888,[1]!Table1[14])</f>
        <v>0</v>
      </c>
      <c r="AS888" s="30">
        <f ca="1">SUMIF([1]route!$E$3:$E$10005,E888,[1]!Table1[15])</f>
        <v>0</v>
      </c>
      <c r="AT888" s="30">
        <f ca="1">SUMIF([1]route!$E$3:$E$10005,E888,[1]!Table1[16])</f>
        <v>0</v>
      </c>
      <c r="AU888" s="30">
        <f ca="1">SUMIF([1]route!$E$3:$E$10005,E888,[1]!Table1[17])</f>
        <v>0</v>
      </c>
      <c r="AV888" s="30">
        <f ca="1">SUMIF([1]route!$E$3:$E$10005,E888,[1]!Table1[18])</f>
        <v>0</v>
      </c>
      <c r="AW888" s="30">
        <f ca="1">SUMIF([1]route!$E$3:$E$10005,E888,[1]!Table1[19])</f>
        <v>0</v>
      </c>
      <c r="AX888" s="30">
        <f ca="1">SUMIF([1]route!$E$3:$E$10005,E888,[1]!Table1[20])</f>
        <v>0</v>
      </c>
      <c r="AY888" s="30">
        <f ca="1">SUMIF([1]route!$E$3:$E$10005,E888,[1]!Table1[21])</f>
        <v>0</v>
      </c>
      <c r="AZ888" s="30">
        <f ca="1">SUMIF([1]route!$E$3:$E$10005,E888,[1]!Table1[22])</f>
        <v>0</v>
      </c>
      <c r="BA888" s="30">
        <f ca="1">SUMIF([1]route!$E$3:$E$10005,E888,[1]!Table1[23])</f>
        <v>0</v>
      </c>
      <c r="BB888" s="30">
        <f ca="1">SUMIF([1]route!$E$3:$E$10005,E888,[1]!Table1[24])</f>
        <v>0</v>
      </c>
      <c r="BC888" s="30">
        <f ca="1">SUMIF([1]route!$E$3:$E$10005,E888,[1]!Table1[25])</f>
        <v>0</v>
      </c>
      <c r="BD888" s="30">
        <f ca="1">SUMIF([1]route!$E$3:$E$10005,E888,[1]!Table1[26])</f>
        <v>0</v>
      </c>
      <c r="BE888" s="30">
        <f ca="1">SUMIF([1]route!$E$3:$E$10005,E888,[1]!Table1[27])</f>
        <v>0</v>
      </c>
      <c r="BF888" s="30">
        <f ca="1">SUMIF([1]route!$E$3:$E$10005,E888,[1]!Table1[28])</f>
        <v>0</v>
      </c>
      <c r="BG888" s="30">
        <f ca="1">SUMIF([1]route!$E$3:$E$10005,E888,[1]!Table1[29])</f>
        <v>0</v>
      </c>
      <c r="BH888" s="30">
        <f ca="1">SUMIF([1]route!$E$3:$E$10005,E888,[1]!Table1[30])</f>
        <v>0</v>
      </c>
      <c r="BI888" s="30">
        <f ca="1">SUMIF([1]route!$E$3:$E$10005,E888,[1]!Table1[31])</f>
        <v>0</v>
      </c>
      <c r="BJ888" s="30">
        <f ca="1">SUMIF([1]route!$E$3:$E$10005,E888,[1]!Table1[Remain PO])</f>
        <v>0</v>
      </c>
      <c r="BK888" s="31">
        <f ca="1">SUMIF([1]route!$E$3:$E$10005,E888,[1]!Table1[N+1])</f>
        <v>0</v>
      </c>
      <c r="BL888" s="31">
        <f ca="1">SUMIF([1]route!$E$3:$E$10005,E888,[1]!Table1[N+2])</f>
        <v>0</v>
      </c>
      <c r="BM888" s="31">
        <f ca="1">SUMIF([1]route!$E$3:$E$10005,E888,[1]!Table1[N+3])</f>
        <v>0</v>
      </c>
      <c r="BN888" s="32">
        <f ca="1">SUMIF([1]route!$E$3:$E$10005,E888,[1]!Table1[N+4])</f>
        <v>0</v>
      </c>
      <c r="BP888" s="37">
        <f t="shared" si="270"/>
        <v>0</v>
      </c>
      <c r="BQ888" s="35">
        <f t="shared" ca="1" si="276"/>
        <v>0</v>
      </c>
      <c r="BR888" s="35">
        <f t="shared" ca="1" si="276"/>
        <v>0</v>
      </c>
      <c r="BS888" s="35">
        <f t="shared" ca="1" si="276"/>
        <v>0</v>
      </c>
      <c r="BT888" s="35">
        <f t="shared" ca="1" si="276"/>
        <v>0</v>
      </c>
      <c r="BU888" s="35">
        <f t="shared" ca="1" si="276"/>
        <v>0</v>
      </c>
      <c r="BV888" s="35">
        <f t="shared" ca="1" si="276"/>
        <v>0</v>
      </c>
      <c r="BW888" s="35">
        <f t="shared" ca="1" si="276"/>
        <v>0</v>
      </c>
      <c r="BX888" s="35">
        <f t="shared" ca="1" si="276"/>
        <v>0</v>
      </c>
      <c r="BY888" s="35">
        <f t="shared" ca="1" si="276"/>
        <v>0</v>
      </c>
      <c r="BZ888" s="35">
        <f t="shared" ca="1" si="277"/>
        <v>0</v>
      </c>
      <c r="CA888" s="35">
        <f t="shared" ca="1" si="277"/>
        <v>0</v>
      </c>
      <c r="CB888" s="35">
        <f t="shared" ca="1" si="277"/>
        <v>0</v>
      </c>
      <c r="CC888" s="35">
        <f t="shared" ca="1" si="277"/>
        <v>0</v>
      </c>
      <c r="CD888" s="35">
        <f t="shared" ca="1" si="277"/>
        <v>0</v>
      </c>
      <c r="CE888" s="35">
        <f t="shared" ca="1" si="272"/>
        <v>0</v>
      </c>
      <c r="CF888" s="35">
        <f t="shared" ca="1" si="272"/>
        <v>0</v>
      </c>
      <c r="CG888" s="35">
        <f t="shared" ca="1" si="271"/>
        <v>0</v>
      </c>
      <c r="CH888" s="35">
        <f t="shared" ca="1" si="271"/>
        <v>0</v>
      </c>
      <c r="CI888" s="35">
        <f t="shared" ca="1" si="271"/>
        <v>0</v>
      </c>
      <c r="CJ888" s="35">
        <f t="shared" ref="CJ888:CS919" ca="1" si="278">CI888-AX888</f>
        <v>0</v>
      </c>
      <c r="CK888" s="35">
        <f t="shared" ca="1" si="278"/>
        <v>0</v>
      </c>
      <c r="CL888" s="35">
        <f t="shared" ca="1" si="278"/>
        <v>0</v>
      </c>
      <c r="CM888" s="35">
        <f t="shared" ca="1" si="274"/>
        <v>0</v>
      </c>
      <c r="CN888" s="35">
        <f t="shared" ca="1" si="274"/>
        <v>0</v>
      </c>
      <c r="CO888" s="35">
        <f t="shared" ca="1" si="274"/>
        <v>0</v>
      </c>
      <c r="CP888" s="35">
        <f t="shared" ca="1" si="274"/>
        <v>0</v>
      </c>
      <c r="CQ888" s="35">
        <f t="shared" ca="1" si="274"/>
        <v>0</v>
      </c>
      <c r="CR888" s="35">
        <f t="shared" ca="1" si="274"/>
        <v>0</v>
      </c>
      <c r="CS888" s="35">
        <f t="shared" ca="1" si="274"/>
        <v>0</v>
      </c>
      <c r="CT888" s="35">
        <f t="shared" ca="1" si="274"/>
        <v>0</v>
      </c>
      <c r="CU888" s="35">
        <f t="shared" ca="1" si="273"/>
        <v>0</v>
      </c>
      <c r="CV888" s="35">
        <f t="shared" ca="1" si="273"/>
        <v>0</v>
      </c>
      <c r="CW888" s="38">
        <f t="shared" ca="1" si="273"/>
        <v>0</v>
      </c>
      <c r="CX888" s="38">
        <f t="shared" ca="1" si="273"/>
        <v>0</v>
      </c>
      <c r="CY888" s="38">
        <f t="shared" ca="1" si="273"/>
        <v>0</v>
      </c>
      <c r="CZ888" s="39">
        <f t="shared" ca="1" si="273"/>
        <v>0</v>
      </c>
      <c r="DA888" s="35"/>
    </row>
    <row r="889" spans="4:105" x14ac:dyDescent="0.3">
      <c r="D889" s="19"/>
      <c r="E889" s="19"/>
      <c r="F889" s="21"/>
      <c r="G889" s="21"/>
      <c r="H889" s="21"/>
      <c r="I889" s="19"/>
      <c r="J889" s="19"/>
      <c r="K889" s="21"/>
      <c r="L889" s="21"/>
      <c r="M889" s="22"/>
      <c r="N889" s="22"/>
      <c r="O889" s="19"/>
      <c r="P889" s="21"/>
      <c r="Q889" s="62" t="str">
        <f>'Cutting Rules'!AD889</f>
        <v>------------</v>
      </c>
      <c r="R889" s="23"/>
      <c r="S889" s="24"/>
      <c r="T889" s="78" t="s">
        <v>547</v>
      </c>
      <c r="U889" s="19"/>
      <c r="V889" s="25"/>
      <c r="W889" s="26"/>
      <c r="X889" s="27"/>
      <c r="Y889" s="47"/>
      <c r="Z889" s="121" t="str">
        <f>IFERROR(VLOOKUP(E889,[1]route!$E$3:$BL$10005,59,0),"")&amp;IFERROR(VLOOKUP(E889,[1]route!$E$3:$BL$10005,60,0),"")</f>
        <v/>
      </c>
      <c r="AA889" s="28">
        <f t="shared" si="268"/>
        <v>0</v>
      </c>
      <c r="AB889" s="77">
        <f t="shared" si="269"/>
        <v>0</v>
      </c>
      <c r="AC889" s="4">
        <f t="shared" si="267"/>
        <v>1</v>
      </c>
      <c r="AD889" s="29">
        <v>0</v>
      </c>
      <c r="AE889" s="30">
        <f ca="1">SUMIF([1]route!$E$3:$E$10005,E889,[1]!Table1[1])</f>
        <v>0</v>
      </c>
      <c r="AF889" s="30">
        <f ca="1">SUMIF([1]route!$E$3:$E$10005,E889,[1]!Table1[2])</f>
        <v>0</v>
      </c>
      <c r="AG889" s="30">
        <f ca="1">SUMIF([1]route!$E$3:$E$10005,E889,[1]!Table1[3])</f>
        <v>0</v>
      </c>
      <c r="AH889" s="30">
        <f ca="1">SUMIF([1]route!$E$3:$E$10005,E889,[1]!Table1[4])</f>
        <v>0</v>
      </c>
      <c r="AI889" s="30">
        <f ca="1">SUMIF([1]route!$E$3:$E$10005,E889,[1]!Table1[5])</f>
        <v>0</v>
      </c>
      <c r="AJ889" s="30">
        <f ca="1">SUMIF([1]route!$E$3:$E$10005,E889,[1]!Table1[6])</f>
        <v>0</v>
      </c>
      <c r="AK889" s="30">
        <f ca="1">SUMIF([1]route!$E$3:$E$10005,E889,[1]!Table1[7])</f>
        <v>0</v>
      </c>
      <c r="AL889" s="30">
        <f ca="1">SUMIF([1]route!$E$3:$E$10005,E889,[1]!Table1[8])</f>
        <v>0</v>
      </c>
      <c r="AM889" s="30">
        <f ca="1">SUMIF([1]route!$E$3:$E$10005,E889,[1]!Table1[9])</f>
        <v>0</v>
      </c>
      <c r="AN889" s="30">
        <f ca="1">SUMIF([1]route!$E$3:$E$10005,E889,[1]!Table1[10])</f>
        <v>0</v>
      </c>
      <c r="AO889" s="30">
        <f ca="1">SUMIF([1]route!$E$3:$E$10005,E889,[1]!Table1[11])</f>
        <v>0</v>
      </c>
      <c r="AP889" s="30">
        <f ca="1">SUMIF([1]route!$E$3:$E$10005,E889,[1]!Table1[12])</f>
        <v>0</v>
      </c>
      <c r="AQ889" s="30">
        <f ca="1">SUMIF([1]route!$E$3:$E$10005,E889,[1]!Table1[13])</f>
        <v>0</v>
      </c>
      <c r="AR889" s="30">
        <f ca="1">SUMIF([1]route!$E$3:$E$10005,E889,[1]!Table1[14])</f>
        <v>0</v>
      </c>
      <c r="AS889" s="30">
        <f ca="1">SUMIF([1]route!$E$3:$E$10005,E889,[1]!Table1[15])</f>
        <v>0</v>
      </c>
      <c r="AT889" s="30">
        <f ca="1">SUMIF([1]route!$E$3:$E$10005,E889,[1]!Table1[16])</f>
        <v>0</v>
      </c>
      <c r="AU889" s="30">
        <f ca="1">SUMIF([1]route!$E$3:$E$10005,E889,[1]!Table1[17])</f>
        <v>0</v>
      </c>
      <c r="AV889" s="30">
        <f ca="1">SUMIF([1]route!$E$3:$E$10005,E889,[1]!Table1[18])</f>
        <v>0</v>
      </c>
      <c r="AW889" s="30">
        <f ca="1">SUMIF([1]route!$E$3:$E$10005,E889,[1]!Table1[19])</f>
        <v>0</v>
      </c>
      <c r="AX889" s="30">
        <f ca="1">SUMIF([1]route!$E$3:$E$10005,E889,[1]!Table1[20])</f>
        <v>0</v>
      </c>
      <c r="AY889" s="30">
        <f ca="1">SUMIF([1]route!$E$3:$E$10005,E889,[1]!Table1[21])</f>
        <v>0</v>
      </c>
      <c r="AZ889" s="30">
        <f ca="1">SUMIF([1]route!$E$3:$E$10005,E889,[1]!Table1[22])</f>
        <v>0</v>
      </c>
      <c r="BA889" s="30">
        <f ca="1">SUMIF([1]route!$E$3:$E$10005,E889,[1]!Table1[23])</f>
        <v>0</v>
      </c>
      <c r="BB889" s="30">
        <f ca="1">SUMIF([1]route!$E$3:$E$10005,E889,[1]!Table1[24])</f>
        <v>0</v>
      </c>
      <c r="BC889" s="30">
        <f ca="1">SUMIF([1]route!$E$3:$E$10005,E889,[1]!Table1[25])</f>
        <v>0</v>
      </c>
      <c r="BD889" s="30">
        <f ca="1">SUMIF([1]route!$E$3:$E$10005,E889,[1]!Table1[26])</f>
        <v>0</v>
      </c>
      <c r="BE889" s="30">
        <f ca="1">SUMIF([1]route!$E$3:$E$10005,E889,[1]!Table1[27])</f>
        <v>0</v>
      </c>
      <c r="BF889" s="30">
        <f ca="1">SUMIF([1]route!$E$3:$E$10005,E889,[1]!Table1[28])</f>
        <v>0</v>
      </c>
      <c r="BG889" s="30">
        <f ca="1">SUMIF([1]route!$E$3:$E$10005,E889,[1]!Table1[29])</f>
        <v>0</v>
      </c>
      <c r="BH889" s="30">
        <f ca="1">SUMIF([1]route!$E$3:$E$10005,E889,[1]!Table1[30])</f>
        <v>0</v>
      </c>
      <c r="BI889" s="30">
        <f ca="1">SUMIF([1]route!$E$3:$E$10005,E889,[1]!Table1[31])</f>
        <v>0</v>
      </c>
      <c r="BJ889" s="30">
        <f ca="1">SUMIF([1]route!$E$3:$E$10005,E889,[1]!Table1[Remain PO])</f>
        <v>0</v>
      </c>
      <c r="BK889" s="31">
        <f ca="1">SUMIF([1]route!$E$3:$E$10005,E889,[1]!Table1[N+1])</f>
        <v>0</v>
      </c>
      <c r="BL889" s="31">
        <f ca="1">SUMIF([1]route!$E$3:$E$10005,E889,[1]!Table1[N+2])</f>
        <v>0</v>
      </c>
      <c r="BM889" s="31">
        <f ca="1">SUMIF([1]route!$E$3:$E$10005,E889,[1]!Table1[N+3])</f>
        <v>0</v>
      </c>
      <c r="BN889" s="32">
        <f ca="1">SUMIF([1]route!$E$3:$E$10005,E889,[1]!Table1[N+4])</f>
        <v>0</v>
      </c>
      <c r="BP889" s="37">
        <f t="shared" si="270"/>
        <v>0</v>
      </c>
      <c r="BQ889" s="35">
        <f t="shared" ca="1" si="276"/>
        <v>0</v>
      </c>
      <c r="BR889" s="35">
        <f t="shared" ca="1" si="276"/>
        <v>0</v>
      </c>
      <c r="BS889" s="35">
        <f t="shared" ca="1" si="276"/>
        <v>0</v>
      </c>
      <c r="BT889" s="35">
        <f t="shared" ca="1" si="276"/>
        <v>0</v>
      </c>
      <c r="BU889" s="35">
        <f t="shared" ca="1" si="276"/>
        <v>0</v>
      </c>
      <c r="BV889" s="35">
        <f t="shared" ca="1" si="276"/>
        <v>0</v>
      </c>
      <c r="BW889" s="35">
        <f t="shared" ca="1" si="276"/>
        <v>0</v>
      </c>
      <c r="BX889" s="35">
        <f t="shared" ca="1" si="276"/>
        <v>0</v>
      </c>
      <c r="BY889" s="35">
        <f t="shared" ca="1" si="276"/>
        <v>0</v>
      </c>
      <c r="BZ889" s="35">
        <f t="shared" ca="1" si="277"/>
        <v>0</v>
      </c>
      <c r="CA889" s="35">
        <f t="shared" ca="1" si="277"/>
        <v>0</v>
      </c>
      <c r="CB889" s="35">
        <f t="shared" ca="1" si="277"/>
        <v>0</v>
      </c>
      <c r="CC889" s="35">
        <f t="shared" ca="1" si="277"/>
        <v>0</v>
      </c>
      <c r="CD889" s="35">
        <f t="shared" ca="1" si="277"/>
        <v>0</v>
      </c>
      <c r="CE889" s="35">
        <f t="shared" ca="1" si="272"/>
        <v>0</v>
      </c>
      <c r="CF889" s="35">
        <f t="shared" ca="1" si="272"/>
        <v>0</v>
      </c>
      <c r="CG889" s="35">
        <f t="shared" ca="1" si="272"/>
        <v>0</v>
      </c>
      <c r="CH889" s="35">
        <f t="shared" ca="1" si="272"/>
        <v>0</v>
      </c>
      <c r="CI889" s="35">
        <f t="shared" ca="1" si="272"/>
        <v>0</v>
      </c>
      <c r="CJ889" s="35">
        <f t="shared" ca="1" si="278"/>
        <v>0</v>
      </c>
      <c r="CK889" s="35">
        <f t="shared" ca="1" si="278"/>
        <v>0</v>
      </c>
      <c r="CL889" s="35">
        <f t="shared" ca="1" si="278"/>
        <v>0</v>
      </c>
      <c r="CM889" s="35">
        <f t="shared" ca="1" si="274"/>
        <v>0</v>
      </c>
      <c r="CN889" s="35">
        <f t="shared" ca="1" si="274"/>
        <v>0</v>
      </c>
      <c r="CO889" s="35">
        <f t="shared" ca="1" si="274"/>
        <v>0</v>
      </c>
      <c r="CP889" s="35">
        <f t="shared" ca="1" si="274"/>
        <v>0</v>
      </c>
      <c r="CQ889" s="35">
        <f t="shared" ca="1" si="274"/>
        <v>0</v>
      </c>
      <c r="CR889" s="35">
        <f t="shared" ca="1" si="274"/>
        <v>0</v>
      </c>
      <c r="CS889" s="35">
        <f t="shared" ca="1" si="274"/>
        <v>0</v>
      </c>
      <c r="CT889" s="35">
        <f t="shared" ca="1" si="274"/>
        <v>0</v>
      </c>
      <c r="CU889" s="35">
        <f t="shared" ca="1" si="273"/>
        <v>0</v>
      </c>
      <c r="CV889" s="35">
        <f t="shared" ca="1" si="273"/>
        <v>0</v>
      </c>
      <c r="CW889" s="38">
        <f t="shared" ca="1" si="273"/>
        <v>0</v>
      </c>
      <c r="CX889" s="38">
        <f t="shared" ca="1" si="273"/>
        <v>0</v>
      </c>
      <c r="CY889" s="38">
        <f t="shared" ca="1" si="273"/>
        <v>0</v>
      </c>
      <c r="CZ889" s="39">
        <f t="shared" ca="1" si="273"/>
        <v>0</v>
      </c>
      <c r="DA889" s="35"/>
    </row>
    <row r="890" spans="4:105" x14ac:dyDescent="0.3">
      <c r="D890" s="19"/>
      <c r="E890" s="19"/>
      <c r="F890" s="21"/>
      <c r="G890" s="21"/>
      <c r="H890" s="21"/>
      <c r="I890" s="19"/>
      <c r="J890" s="19"/>
      <c r="K890" s="21"/>
      <c r="L890" s="21"/>
      <c r="M890" s="22"/>
      <c r="N890" s="22"/>
      <c r="O890" s="19"/>
      <c r="P890" s="21"/>
      <c r="Q890" s="62" t="str">
        <f>'Cutting Rules'!AD890</f>
        <v>------------</v>
      </c>
      <c r="R890" s="23"/>
      <c r="S890" s="24"/>
      <c r="T890" s="78" t="s">
        <v>547</v>
      </c>
      <c r="U890" s="19"/>
      <c r="V890" s="25"/>
      <c r="W890" s="26"/>
      <c r="X890" s="27"/>
      <c r="Y890" s="47"/>
      <c r="Z890" s="121" t="str">
        <f>IFERROR(VLOOKUP(E890,[1]route!$E$3:$BL$10005,59,0),"")&amp;IFERROR(VLOOKUP(E890,[1]route!$E$3:$BL$10005,60,0),"")</f>
        <v/>
      </c>
      <c r="AA890" s="28">
        <f t="shared" si="268"/>
        <v>0</v>
      </c>
      <c r="AB890" s="77">
        <f t="shared" si="269"/>
        <v>0</v>
      </c>
      <c r="AC890" s="4">
        <f t="shared" si="267"/>
        <v>1</v>
      </c>
      <c r="AD890" s="29">
        <v>0</v>
      </c>
      <c r="AE890" s="30">
        <f ca="1">SUMIF([1]route!$E$3:$E$10005,E890,[1]!Table1[1])</f>
        <v>0</v>
      </c>
      <c r="AF890" s="30">
        <f ca="1">SUMIF([1]route!$E$3:$E$10005,E890,[1]!Table1[2])</f>
        <v>0</v>
      </c>
      <c r="AG890" s="30">
        <f ca="1">SUMIF([1]route!$E$3:$E$10005,E890,[1]!Table1[3])</f>
        <v>0</v>
      </c>
      <c r="AH890" s="30">
        <f ca="1">SUMIF([1]route!$E$3:$E$10005,E890,[1]!Table1[4])</f>
        <v>0</v>
      </c>
      <c r="AI890" s="30">
        <f ca="1">SUMIF([1]route!$E$3:$E$10005,E890,[1]!Table1[5])</f>
        <v>0</v>
      </c>
      <c r="AJ890" s="30">
        <f ca="1">SUMIF([1]route!$E$3:$E$10005,E890,[1]!Table1[6])</f>
        <v>0</v>
      </c>
      <c r="AK890" s="30">
        <f ca="1">SUMIF([1]route!$E$3:$E$10005,E890,[1]!Table1[7])</f>
        <v>0</v>
      </c>
      <c r="AL890" s="30">
        <f ca="1">SUMIF([1]route!$E$3:$E$10005,E890,[1]!Table1[8])</f>
        <v>0</v>
      </c>
      <c r="AM890" s="30">
        <f ca="1">SUMIF([1]route!$E$3:$E$10005,E890,[1]!Table1[9])</f>
        <v>0</v>
      </c>
      <c r="AN890" s="30">
        <f ca="1">SUMIF([1]route!$E$3:$E$10005,E890,[1]!Table1[10])</f>
        <v>0</v>
      </c>
      <c r="AO890" s="30">
        <f ca="1">SUMIF([1]route!$E$3:$E$10005,E890,[1]!Table1[11])</f>
        <v>0</v>
      </c>
      <c r="AP890" s="30">
        <f ca="1">SUMIF([1]route!$E$3:$E$10005,E890,[1]!Table1[12])</f>
        <v>0</v>
      </c>
      <c r="AQ890" s="30">
        <f ca="1">SUMIF([1]route!$E$3:$E$10005,E890,[1]!Table1[13])</f>
        <v>0</v>
      </c>
      <c r="AR890" s="30">
        <f ca="1">SUMIF([1]route!$E$3:$E$10005,E890,[1]!Table1[14])</f>
        <v>0</v>
      </c>
      <c r="AS890" s="30">
        <f ca="1">SUMIF([1]route!$E$3:$E$10005,E890,[1]!Table1[15])</f>
        <v>0</v>
      </c>
      <c r="AT890" s="30">
        <f ca="1">SUMIF([1]route!$E$3:$E$10005,E890,[1]!Table1[16])</f>
        <v>0</v>
      </c>
      <c r="AU890" s="30">
        <f ca="1">SUMIF([1]route!$E$3:$E$10005,E890,[1]!Table1[17])</f>
        <v>0</v>
      </c>
      <c r="AV890" s="30">
        <f ca="1">SUMIF([1]route!$E$3:$E$10005,E890,[1]!Table1[18])</f>
        <v>0</v>
      </c>
      <c r="AW890" s="30">
        <f ca="1">SUMIF([1]route!$E$3:$E$10005,E890,[1]!Table1[19])</f>
        <v>0</v>
      </c>
      <c r="AX890" s="30">
        <f ca="1">SUMIF([1]route!$E$3:$E$10005,E890,[1]!Table1[20])</f>
        <v>0</v>
      </c>
      <c r="AY890" s="30">
        <f ca="1">SUMIF([1]route!$E$3:$E$10005,E890,[1]!Table1[21])</f>
        <v>0</v>
      </c>
      <c r="AZ890" s="30">
        <f ca="1">SUMIF([1]route!$E$3:$E$10005,E890,[1]!Table1[22])</f>
        <v>0</v>
      </c>
      <c r="BA890" s="30">
        <f ca="1">SUMIF([1]route!$E$3:$E$10005,E890,[1]!Table1[23])</f>
        <v>0</v>
      </c>
      <c r="BB890" s="30">
        <f ca="1">SUMIF([1]route!$E$3:$E$10005,E890,[1]!Table1[24])</f>
        <v>0</v>
      </c>
      <c r="BC890" s="30">
        <f ca="1">SUMIF([1]route!$E$3:$E$10005,E890,[1]!Table1[25])</f>
        <v>0</v>
      </c>
      <c r="BD890" s="30">
        <f ca="1">SUMIF([1]route!$E$3:$E$10005,E890,[1]!Table1[26])</f>
        <v>0</v>
      </c>
      <c r="BE890" s="30">
        <f ca="1">SUMIF([1]route!$E$3:$E$10005,E890,[1]!Table1[27])</f>
        <v>0</v>
      </c>
      <c r="BF890" s="30">
        <f ca="1">SUMIF([1]route!$E$3:$E$10005,E890,[1]!Table1[28])</f>
        <v>0</v>
      </c>
      <c r="BG890" s="30">
        <f ca="1">SUMIF([1]route!$E$3:$E$10005,E890,[1]!Table1[29])</f>
        <v>0</v>
      </c>
      <c r="BH890" s="30">
        <f ca="1">SUMIF([1]route!$E$3:$E$10005,E890,[1]!Table1[30])</f>
        <v>0</v>
      </c>
      <c r="BI890" s="30">
        <f ca="1">SUMIF([1]route!$E$3:$E$10005,E890,[1]!Table1[31])</f>
        <v>0</v>
      </c>
      <c r="BJ890" s="30">
        <f ca="1">SUMIF([1]route!$E$3:$E$10005,E890,[1]!Table1[Remain PO])</f>
        <v>0</v>
      </c>
      <c r="BK890" s="31">
        <f ca="1">SUMIF([1]route!$E$3:$E$10005,E890,[1]!Table1[N+1])</f>
        <v>0</v>
      </c>
      <c r="BL890" s="31">
        <f ca="1">SUMIF([1]route!$E$3:$E$10005,E890,[1]!Table1[N+2])</f>
        <v>0</v>
      </c>
      <c r="BM890" s="31">
        <f ca="1">SUMIF([1]route!$E$3:$E$10005,E890,[1]!Table1[N+3])</f>
        <v>0</v>
      </c>
      <c r="BN890" s="32">
        <f ca="1">SUMIF([1]route!$E$3:$E$10005,E890,[1]!Table1[N+4])</f>
        <v>0</v>
      </c>
      <c r="BP890" s="37">
        <f t="shared" si="270"/>
        <v>0</v>
      </c>
      <c r="BQ890" s="35">
        <f t="shared" ca="1" si="276"/>
        <v>0</v>
      </c>
      <c r="BR890" s="35">
        <f t="shared" ca="1" si="276"/>
        <v>0</v>
      </c>
      <c r="BS890" s="35">
        <f t="shared" ca="1" si="276"/>
        <v>0</v>
      </c>
      <c r="BT890" s="35">
        <f t="shared" ca="1" si="276"/>
        <v>0</v>
      </c>
      <c r="BU890" s="35">
        <f t="shared" ca="1" si="276"/>
        <v>0</v>
      </c>
      <c r="BV890" s="35">
        <f t="shared" ca="1" si="276"/>
        <v>0</v>
      </c>
      <c r="BW890" s="35">
        <f t="shared" ca="1" si="276"/>
        <v>0</v>
      </c>
      <c r="BX890" s="35">
        <f t="shared" ca="1" si="276"/>
        <v>0</v>
      </c>
      <c r="BY890" s="35">
        <f t="shared" ca="1" si="276"/>
        <v>0</v>
      </c>
      <c r="BZ890" s="35">
        <f t="shared" ca="1" si="277"/>
        <v>0</v>
      </c>
      <c r="CA890" s="35">
        <f t="shared" ca="1" si="277"/>
        <v>0</v>
      </c>
      <c r="CB890" s="35">
        <f t="shared" ca="1" si="277"/>
        <v>0</v>
      </c>
      <c r="CC890" s="35">
        <f t="shared" ca="1" si="277"/>
        <v>0</v>
      </c>
      <c r="CD890" s="35">
        <f t="shared" ca="1" si="277"/>
        <v>0</v>
      </c>
      <c r="CE890" s="35">
        <f t="shared" ca="1" si="272"/>
        <v>0</v>
      </c>
      <c r="CF890" s="35">
        <f t="shared" ca="1" si="272"/>
        <v>0</v>
      </c>
      <c r="CG890" s="35">
        <f t="shared" ca="1" si="272"/>
        <v>0</v>
      </c>
      <c r="CH890" s="35">
        <f t="shared" ca="1" si="272"/>
        <v>0</v>
      </c>
      <c r="CI890" s="35">
        <f t="shared" ca="1" si="272"/>
        <v>0</v>
      </c>
      <c r="CJ890" s="35">
        <f t="shared" ca="1" si="278"/>
        <v>0</v>
      </c>
      <c r="CK890" s="35">
        <f t="shared" ca="1" si="278"/>
        <v>0</v>
      </c>
      <c r="CL890" s="35">
        <f t="shared" ca="1" si="278"/>
        <v>0</v>
      </c>
      <c r="CM890" s="35">
        <f t="shared" ca="1" si="274"/>
        <v>0</v>
      </c>
      <c r="CN890" s="35">
        <f t="shared" ca="1" si="274"/>
        <v>0</v>
      </c>
      <c r="CO890" s="35">
        <f t="shared" ca="1" si="274"/>
        <v>0</v>
      </c>
      <c r="CP890" s="35">
        <f t="shared" ca="1" si="274"/>
        <v>0</v>
      </c>
      <c r="CQ890" s="35">
        <f t="shared" ca="1" si="274"/>
        <v>0</v>
      </c>
      <c r="CR890" s="35">
        <f t="shared" ca="1" si="274"/>
        <v>0</v>
      </c>
      <c r="CS890" s="35">
        <f t="shared" ca="1" si="274"/>
        <v>0</v>
      </c>
      <c r="CT890" s="35">
        <f t="shared" ca="1" si="274"/>
        <v>0</v>
      </c>
      <c r="CU890" s="35">
        <f t="shared" ca="1" si="273"/>
        <v>0</v>
      </c>
      <c r="CV890" s="35">
        <f t="shared" ca="1" si="273"/>
        <v>0</v>
      </c>
      <c r="CW890" s="38">
        <f t="shared" ca="1" si="273"/>
        <v>0</v>
      </c>
      <c r="CX890" s="38">
        <f t="shared" ca="1" si="273"/>
        <v>0</v>
      </c>
      <c r="CY890" s="38">
        <f t="shared" ca="1" si="273"/>
        <v>0</v>
      </c>
      <c r="CZ890" s="39">
        <f t="shared" ca="1" si="273"/>
        <v>0</v>
      </c>
      <c r="DA890" s="35"/>
    </row>
    <row r="891" spans="4:105" x14ac:dyDescent="0.3">
      <c r="D891" s="19"/>
      <c r="E891" s="19"/>
      <c r="F891" s="21"/>
      <c r="G891" s="21"/>
      <c r="H891" s="21"/>
      <c r="I891" s="19"/>
      <c r="J891" s="19"/>
      <c r="K891" s="21"/>
      <c r="L891" s="21"/>
      <c r="M891" s="22"/>
      <c r="N891" s="22"/>
      <c r="O891" s="19"/>
      <c r="P891" s="21"/>
      <c r="Q891" s="62" t="str">
        <f>'Cutting Rules'!AD891</f>
        <v>------------</v>
      </c>
      <c r="R891" s="23"/>
      <c r="S891" s="24"/>
      <c r="T891" s="78" t="s">
        <v>547</v>
      </c>
      <c r="U891" s="19"/>
      <c r="V891" s="25"/>
      <c r="W891" s="26"/>
      <c r="X891" s="27"/>
      <c r="Y891" s="47"/>
      <c r="Z891" s="121" t="str">
        <f>IFERROR(VLOOKUP(E891,[1]route!$E$3:$BL$10005,59,0),"")&amp;IFERROR(VLOOKUP(E891,[1]route!$E$3:$BL$10005,60,0),"")</f>
        <v/>
      </c>
      <c r="AA891" s="28">
        <f t="shared" si="268"/>
        <v>0</v>
      </c>
      <c r="AB891" s="77">
        <f t="shared" si="269"/>
        <v>0</v>
      </c>
      <c r="AC891" s="4">
        <f t="shared" si="267"/>
        <v>1</v>
      </c>
      <c r="AD891" s="29">
        <v>0</v>
      </c>
      <c r="AE891" s="30">
        <f ca="1">SUMIF([1]route!$E$3:$E$10005,E891,[1]!Table1[1])</f>
        <v>0</v>
      </c>
      <c r="AF891" s="30">
        <f ca="1">SUMIF([1]route!$E$3:$E$10005,E891,[1]!Table1[2])</f>
        <v>0</v>
      </c>
      <c r="AG891" s="30">
        <f ca="1">SUMIF([1]route!$E$3:$E$10005,E891,[1]!Table1[3])</f>
        <v>0</v>
      </c>
      <c r="AH891" s="30">
        <f ca="1">SUMIF([1]route!$E$3:$E$10005,E891,[1]!Table1[4])</f>
        <v>0</v>
      </c>
      <c r="AI891" s="30">
        <f ca="1">SUMIF([1]route!$E$3:$E$10005,E891,[1]!Table1[5])</f>
        <v>0</v>
      </c>
      <c r="AJ891" s="30">
        <f ca="1">SUMIF([1]route!$E$3:$E$10005,E891,[1]!Table1[6])</f>
        <v>0</v>
      </c>
      <c r="AK891" s="30">
        <f ca="1">SUMIF([1]route!$E$3:$E$10005,E891,[1]!Table1[7])</f>
        <v>0</v>
      </c>
      <c r="AL891" s="30">
        <f ca="1">SUMIF([1]route!$E$3:$E$10005,E891,[1]!Table1[8])</f>
        <v>0</v>
      </c>
      <c r="AM891" s="30">
        <f ca="1">SUMIF([1]route!$E$3:$E$10005,E891,[1]!Table1[9])</f>
        <v>0</v>
      </c>
      <c r="AN891" s="30">
        <f ca="1">SUMIF([1]route!$E$3:$E$10005,E891,[1]!Table1[10])</f>
        <v>0</v>
      </c>
      <c r="AO891" s="30">
        <f ca="1">SUMIF([1]route!$E$3:$E$10005,E891,[1]!Table1[11])</f>
        <v>0</v>
      </c>
      <c r="AP891" s="30">
        <f ca="1">SUMIF([1]route!$E$3:$E$10005,E891,[1]!Table1[12])</f>
        <v>0</v>
      </c>
      <c r="AQ891" s="30">
        <f ca="1">SUMIF([1]route!$E$3:$E$10005,E891,[1]!Table1[13])</f>
        <v>0</v>
      </c>
      <c r="AR891" s="30">
        <f ca="1">SUMIF([1]route!$E$3:$E$10005,E891,[1]!Table1[14])</f>
        <v>0</v>
      </c>
      <c r="AS891" s="30">
        <f ca="1">SUMIF([1]route!$E$3:$E$10005,E891,[1]!Table1[15])</f>
        <v>0</v>
      </c>
      <c r="AT891" s="30">
        <f ca="1">SUMIF([1]route!$E$3:$E$10005,E891,[1]!Table1[16])</f>
        <v>0</v>
      </c>
      <c r="AU891" s="30">
        <f ca="1">SUMIF([1]route!$E$3:$E$10005,E891,[1]!Table1[17])</f>
        <v>0</v>
      </c>
      <c r="AV891" s="30">
        <f ca="1">SUMIF([1]route!$E$3:$E$10005,E891,[1]!Table1[18])</f>
        <v>0</v>
      </c>
      <c r="AW891" s="30">
        <f ca="1">SUMIF([1]route!$E$3:$E$10005,E891,[1]!Table1[19])</f>
        <v>0</v>
      </c>
      <c r="AX891" s="30">
        <f ca="1">SUMIF([1]route!$E$3:$E$10005,E891,[1]!Table1[20])</f>
        <v>0</v>
      </c>
      <c r="AY891" s="30">
        <f ca="1">SUMIF([1]route!$E$3:$E$10005,E891,[1]!Table1[21])</f>
        <v>0</v>
      </c>
      <c r="AZ891" s="30">
        <f ca="1">SUMIF([1]route!$E$3:$E$10005,E891,[1]!Table1[22])</f>
        <v>0</v>
      </c>
      <c r="BA891" s="30">
        <f ca="1">SUMIF([1]route!$E$3:$E$10005,E891,[1]!Table1[23])</f>
        <v>0</v>
      </c>
      <c r="BB891" s="30">
        <f ca="1">SUMIF([1]route!$E$3:$E$10005,E891,[1]!Table1[24])</f>
        <v>0</v>
      </c>
      <c r="BC891" s="30">
        <f ca="1">SUMIF([1]route!$E$3:$E$10005,E891,[1]!Table1[25])</f>
        <v>0</v>
      </c>
      <c r="BD891" s="30">
        <f ca="1">SUMIF([1]route!$E$3:$E$10005,E891,[1]!Table1[26])</f>
        <v>0</v>
      </c>
      <c r="BE891" s="30">
        <f ca="1">SUMIF([1]route!$E$3:$E$10005,E891,[1]!Table1[27])</f>
        <v>0</v>
      </c>
      <c r="BF891" s="30">
        <f ca="1">SUMIF([1]route!$E$3:$E$10005,E891,[1]!Table1[28])</f>
        <v>0</v>
      </c>
      <c r="BG891" s="30">
        <f ca="1">SUMIF([1]route!$E$3:$E$10005,E891,[1]!Table1[29])</f>
        <v>0</v>
      </c>
      <c r="BH891" s="30">
        <f ca="1">SUMIF([1]route!$E$3:$E$10005,E891,[1]!Table1[30])</f>
        <v>0</v>
      </c>
      <c r="BI891" s="30">
        <f ca="1">SUMIF([1]route!$E$3:$E$10005,E891,[1]!Table1[31])</f>
        <v>0</v>
      </c>
      <c r="BJ891" s="30">
        <f ca="1">SUMIF([1]route!$E$3:$E$10005,E891,[1]!Table1[Remain PO])</f>
        <v>0</v>
      </c>
      <c r="BK891" s="31">
        <f ca="1">SUMIF([1]route!$E$3:$E$10005,E891,[1]!Table1[N+1])</f>
        <v>0</v>
      </c>
      <c r="BL891" s="31">
        <f ca="1">SUMIF([1]route!$E$3:$E$10005,E891,[1]!Table1[N+2])</f>
        <v>0</v>
      </c>
      <c r="BM891" s="31">
        <f ca="1">SUMIF([1]route!$E$3:$E$10005,E891,[1]!Table1[N+3])</f>
        <v>0</v>
      </c>
      <c r="BN891" s="32">
        <f ca="1">SUMIF([1]route!$E$3:$E$10005,E891,[1]!Table1[N+4])</f>
        <v>0</v>
      </c>
      <c r="BP891" s="37">
        <f t="shared" si="270"/>
        <v>0</v>
      </c>
      <c r="BQ891" s="35">
        <f t="shared" ca="1" si="276"/>
        <v>0</v>
      </c>
      <c r="BR891" s="35">
        <f t="shared" ca="1" si="276"/>
        <v>0</v>
      </c>
      <c r="BS891" s="35">
        <f t="shared" ca="1" si="276"/>
        <v>0</v>
      </c>
      <c r="BT891" s="35">
        <f t="shared" ca="1" si="276"/>
        <v>0</v>
      </c>
      <c r="BU891" s="35">
        <f t="shared" ca="1" si="276"/>
        <v>0</v>
      </c>
      <c r="BV891" s="35">
        <f t="shared" ca="1" si="276"/>
        <v>0</v>
      </c>
      <c r="BW891" s="35">
        <f t="shared" ca="1" si="276"/>
        <v>0</v>
      </c>
      <c r="BX891" s="35">
        <f t="shared" ca="1" si="276"/>
        <v>0</v>
      </c>
      <c r="BY891" s="35">
        <f t="shared" ca="1" si="276"/>
        <v>0</v>
      </c>
      <c r="BZ891" s="35">
        <f t="shared" ca="1" si="277"/>
        <v>0</v>
      </c>
      <c r="CA891" s="35">
        <f t="shared" ca="1" si="277"/>
        <v>0</v>
      </c>
      <c r="CB891" s="35">
        <f t="shared" ca="1" si="277"/>
        <v>0</v>
      </c>
      <c r="CC891" s="35">
        <f t="shared" ca="1" si="277"/>
        <v>0</v>
      </c>
      <c r="CD891" s="35">
        <f t="shared" ca="1" si="277"/>
        <v>0</v>
      </c>
      <c r="CE891" s="35">
        <f t="shared" ca="1" si="272"/>
        <v>0</v>
      </c>
      <c r="CF891" s="35">
        <f t="shared" ca="1" si="272"/>
        <v>0</v>
      </c>
      <c r="CG891" s="35">
        <f t="shared" ca="1" si="272"/>
        <v>0</v>
      </c>
      <c r="CH891" s="35">
        <f t="shared" ca="1" si="272"/>
        <v>0</v>
      </c>
      <c r="CI891" s="35">
        <f t="shared" ca="1" si="272"/>
        <v>0</v>
      </c>
      <c r="CJ891" s="35">
        <f t="shared" ca="1" si="278"/>
        <v>0</v>
      </c>
      <c r="CK891" s="35">
        <f t="shared" ca="1" si="278"/>
        <v>0</v>
      </c>
      <c r="CL891" s="35">
        <f t="shared" ca="1" si="278"/>
        <v>0</v>
      </c>
      <c r="CM891" s="35">
        <f t="shared" ca="1" si="274"/>
        <v>0</v>
      </c>
      <c r="CN891" s="35">
        <f t="shared" ca="1" si="274"/>
        <v>0</v>
      </c>
      <c r="CO891" s="35">
        <f t="shared" ca="1" si="274"/>
        <v>0</v>
      </c>
      <c r="CP891" s="35">
        <f t="shared" ca="1" si="274"/>
        <v>0</v>
      </c>
      <c r="CQ891" s="35">
        <f t="shared" ca="1" si="274"/>
        <v>0</v>
      </c>
      <c r="CR891" s="35">
        <f t="shared" ca="1" si="274"/>
        <v>0</v>
      </c>
      <c r="CS891" s="35">
        <f t="shared" ca="1" si="274"/>
        <v>0</v>
      </c>
      <c r="CT891" s="35">
        <f t="shared" ca="1" si="274"/>
        <v>0</v>
      </c>
      <c r="CU891" s="35">
        <f t="shared" ca="1" si="273"/>
        <v>0</v>
      </c>
      <c r="CV891" s="35">
        <f t="shared" ca="1" si="273"/>
        <v>0</v>
      </c>
      <c r="CW891" s="38">
        <f t="shared" ca="1" si="273"/>
        <v>0</v>
      </c>
      <c r="CX891" s="38">
        <f t="shared" ca="1" si="273"/>
        <v>0</v>
      </c>
      <c r="CY891" s="38">
        <f t="shared" ca="1" si="273"/>
        <v>0</v>
      </c>
      <c r="CZ891" s="39">
        <f t="shared" ca="1" si="273"/>
        <v>0</v>
      </c>
      <c r="DA891" s="35"/>
    </row>
    <row r="892" spans="4:105" x14ac:dyDescent="0.3">
      <c r="D892" s="19"/>
      <c r="E892" s="19"/>
      <c r="F892" s="21"/>
      <c r="G892" s="21"/>
      <c r="H892" s="21"/>
      <c r="I892" s="19"/>
      <c r="J892" s="19"/>
      <c r="K892" s="21"/>
      <c r="L892" s="21"/>
      <c r="M892" s="22"/>
      <c r="N892" s="22"/>
      <c r="O892" s="19"/>
      <c r="P892" s="21"/>
      <c r="Q892" s="62" t="str">
        <f>'Cutting Rules'!AD892</f>
        <v>------------</v>
      </c>
      <c r="R892" s="23"/>
      <c r="S892" s="24"/>
      <c r="T892" s="78" t="s">
        <v>547</v>
      </c>
      <c r="U892" s="19"/>
      <c r="V892" s="25"/>
      <c r="W892" s="26"/>
      <c r="X892" s="27"/>
      <c r="Y892" s="47"/>
      <c r="Z892" s="121" t="str">
        <f>IFERROR(VLOOKUP(E892,[1]route!$E$3:$BL$10005,59,0),"")&amp;IFERROR(VLOOKUP(E892,[1]route!$E$3:$BL$10005,60,0),"")</f>
        <v/>
      </c>
      <c r="AA892" s="28">
        <f t="shared" si="268"/>
        <v>0</v>
      </c>
      <c r="AB892" s="77">
        <f t="shared" si="269"/>
        <v>0</v>
      </c>
      <c r="AC892" s="4">
        <f t="shared" si="267"/>
        <v>1</v>
      </c>
      <c r="AD892" s="29">
        <v>0</v>
      </c>
      <c r="AE892" s="30">
        <f ca="1">SUMIF([1]route!$E$3:$E$10005,E892,[1]!Table1[1])</f>
        <v>0</v>
      </c>
      <c r="AF892" s="30">
        <f ca="1">SUMIF([1]route!$E$3:$E$10005,E892,[1]!Table1[2])</f>
        <v>0</v>
      </c>
      <c r="AG892" s="30">
        <f ca="1">SUMIF([1]route!$E$3:$E$10005,E892,[1]!Table1[3])</f>
        <v>0</v>
      </c>
      <c r="AH892" s="30">
        <f ca="1">SUMIF([1]route!$E$3:$E$10005,E892,[1]!Table1[4])</f>
        <v>0</v>
      </c>
      <c r="AI892" s="30">
        <f ca="1">SUMIF([1]route!$E$3:$E$10005,E892,[1]!Table1[5])</f>
        <v>0</v>
      </c>
      <c r="AJ892" s="30">
        <f ca="1">SUMIF([1]route!$E$3:$E$10005,E892,[1]!Table1[6])</f>
        <v>0</v>
      </c>
      <c r="AK892" s="30">
        <f ca="1">SUMIF([1]route!$E$3:$E$10005,E892,[1]!Table1[7])</f>
        <v>0</v>
      </c>
      <c r="AL892" s="30">
        <f ca="1">SUMIF([1]route!$E$3:$E$10005,E892,[1]!Table1[8])</f>
        <v>0</v>
      </c>
      <c r="AM892" s="30">
        <f ca="1">SUMIF([1]route!$E$3:$E$10005,E892,[1]!Table1[9])</f>
        <v>0</v>
      </c>
      <c r="AN892" s="30">
        <f ca="1">SUMIF([1]route!$E$3:$E$10005,E892,[1]!Table1[10])</f>
        <v>0</v>
      </c>
      <c r="AO892" s="30">
        <f ca="1">SUMIF([1]route!$E$3:$E$10005,E892,[1]!Table1[11])</f>
        <v>0</v>
      </c>
      <c r="AP892" s="30">
        <f ca="1">SUMIF([1]route!$E$3:$E$10005,E892,[1]!Table1[12])</f>
        <v>0</v>
      </c>
      <c r="AQ892" s="30">
        <f ca="1">SUMIF([1]route!$E$3:$E$10005,E892,[1]!Table1[13])</f>
        <v>0</v>
      </c>
      <c r="AR892" s="30">
        <f ca="1">SUMIF([1]route!$E$3:$E$10005,E892,[1]!Table1[14])</f>
        <v>0</v>
      </c>
      <c r="AS892" s="30">
        <f ca="1">SUMIF([1]route!$E$3:$E$10005,E892,[1]!Table1[15])</f>
        <v>0</v>
      </c>
      <c r="AT892" s="30">
        <f ca="1">SUMIF([1]route!$E$3:$E$10005,E892,[1]!Table1[16])</f>
        <v>0</v>
      </c>
      <c r="AU892" s="30">
        <f ca="1">SUMIF([1]route!$E$3:$E$10005,E892,[1]!Table1[17])</f>
        <v>0</v>
      </c>
      <c r="AV892" s="30">
        <f ca="1">SUMIF([1]route!$E$3:$E$10005,E892,[1]!Table1[18])</f>
        <v>0</v>
      </c>
      <c r="AW892" s="30">
        <f ca="1">SUMIF([1]route!$E$3:$E$10005,E892,[1]!Table1[19])</f>
        <v>0</v>
      </c>
      <c r="AX892" s="30">
        <f ca="1">SUMIF([1]route!$E$3:$E$10005,E892,[1]!Table1[20])</f>
        <v>0</v>
      </c>
      <c r="AY892" s="30">
        <f ca="1">SUMIF([1]route!$E$3:$E$10005,E892,[1]!Table1[21])</f>
        <v>0</v>
      </c>
      <c r="AZ892" s="30">
        <f ca="1">SUMIF([1]route!$E$3:$E$10005,E892,[1]!Table1[22])</f>
        <v>0</v>
      </c>
      <c r="BA892" s="30">
        <f ca="1">SUMIF([1]route!$E$3:$E$10005,E892,[1]!Table1[23])</f>
        <v>0</v>
      </c>
      <c r="BB892" s="30">
        <f ca="1">SUMIF([1]route!$E$3:$E$10005,E892,[1]!Table1[24])</f>
        <v>0</v>
      </c>
      <c r="BC892" s="30">
        <f ca="1">SUMIF([1]route!$E$3:$E$10005,E892,[1]!Table1[25])</f>
        <v>0</v>
      </c>
      <c r="BD892" s="30">
        <f ca="1">SUMIF([1]route!$E$3:$E$10005,E892,[1]!Table1[26])</f>
        <v>0</v>
      </c>
      <c r="BE892" s="30">
        <f ca="1">SUMIF([1]route!$E$3:$E$10005,E892,[1]!Table1[27])</f>
        <v>0</v>
      </c>
      <c r="BF892" s="30">
        <f ca="1">SUMIF([1]route!$E$3:$E$10005,E892,[1]!Table1[28])</f>
        <v>0</v>
      </c>
      <c r="BG892" s="30">
        <f ca="1">SUMIF([1]route!$E$3:$E$10005,E892,[1]!Table1[29])</f>
        <v>0</v>
      </c>
      <c r="BH892" s="30">
        <f ca="1">SUMIF([1]route!$E$3:$E$10005,E892,[1]!Table1[30])</f>
        <v>0</v>
      </c>
      <c r="BI892" s="30">
        <f ca="1">SUMIF([1]route!$E$3:$E$10005,E892,[1]!Table1[31])</f>
        <v>0</v>
      </c>
      <c r="BJ892" s="30">
        <f ca="1">SUMIF([1]route!$E$3:$E$10005,E892,[1]!Table1[Remain PO])</f>
        <v>0</v>
      </c>
      <c r="BK892" s="31">
        <f ca="1">SUMIF([1]route!$E$3:$E$10005,E892,[1]!Table1[N+1])</f>
        <v>0</v>
      </c>
      <c r="BL892" s="31">
        <f ca="1">SUMIF([1]route!$E$3:$E$10005,E892,[1]!Table1[N+2])</f>
        <v>0</v>
      </c>
      <c r="BM892" s="31">
        <f ca="1">SUMIF([1]route!$E$3:$E$10005,E892,[1]!Table1[N+3])</f>
        <v>0</v>
      </c>
      <c r="BN892" s="32">
        <f ca="1">SUMIF([1]route!$E$3:$E$10005,E892,[1]!Table1[N+4])</f>
        <v>0</v>
      </c>
      <c r="BP892" s="37">
        <f t="shared" si="270"/>
        <v>0</v>
      </c>
      <c r="BQ892" s="35">
        <f t="shared" ca="1" si="276"/>
        <v>0</v>
      </c>
      <c r="BR892" s="35">
        <f t="shared" ca="1" si="276"/>
        <v>0</v>
      </c>
      <c r="BS892" s="35">
        <f t="shared" ca="1" si="276"/>
        <v>0</v>
      </c>
      <c r="BT892" s="35">
        <f t="shared" ca="1" si="276"/>
        <v>0</v>
      </c>
      <c r="BU892" s="35">
        <f t="shared" ca="1" si="276"/>
        <v>0</v>
      </c>
      <c r="BV892" s="35">
        <f t="shared" ca="1" si="276"/>
        <v>0</v>
      </c>
      <c r="BW892" s="35">
        <f t="shared" ca="1" si="276"/>
        <v>0</v>
      </c>
      <c r="BX892" s="35">
        <f t="shared" ca="1" si="276"/>
        <v>0</v>
      </c>
      <c r="BY892" s="35">
        <f t="shared" ca="1" si="276"/>
        <v>0</v>
      </c>
      <c r="BZ892" s="35">
        <f t="shared" ca="1" si="277"/>
        <v>0</v>
      </c>
      <c r="CA892" s="35">
        <f t="shared" ca="1" si="277"/>
        <v>0</v>
      </c>
      <c r="CB892" s="35">
        <f t="shared" ca="1" si="277"/>
        <v>0</v>
      </c>
      <c r="CC892" s="35">
        <f t="shared" ca="1" si="277"/>
        <v>0</v>
      </c>
      <c r="CD892" s="35">
        <f t="shared" ca="1" si="277"/>
        <v>0</v>
      </c>
      <c r="CE892" s="35">
        <f t="shared" ca="1" si="272"/>
        <v>0</v>
      </c>
      <c r="CF892" s="35">
        <f t="shared" ca="1" si="272"/>
        <v>0</v>
      </c>
      <c r="CG892" s="35">
        <f t="shared" ca="1" si="272"/>
        <v>0</v>
      </c>
      <c r="CH892" s="35">
        <f t="shared" ca="1" si="272"/>
        <v>0</v>
      </c>
      <c r="CI892" s="35">
        <f t="shared" ca="1" si="272"/>
        <v>0</v>
      </c>
      <c r="CJ892" s="35">
        <f t="shared" ca="1" si="278"/>
        <v>0</v>
      </c>
      <c r="CK892" s="35">
        <f t="shared" ca="1" si="278"/>
        <v>0</v>
      </c>
      <c r="CL892" s="35">
        <f t="shared" ca="1" si="278"/>
        <v>0</v>
      </c>
      <c r="CM892" s="35">
        <f t="shared" ca="1" si="274"/>
        <v>0</v>
      </c>
      <c r="CN892" s="35">
        <f t="shared" ca="1" si="274"/>
        <v>0</v>
      </c>
      <c r="CO892" s="35">
        <f t="shared" ca="1" si="274"/>
        <v>0</v>
      </c>
      <c r="CP892" s="35">
        <f t="shared" ca="1" si="274"/>
        <v>0</v>
      </c>
      <c r="CQ892" s="35">
        <f t="shared" ca="1" si="274"/>
        <v>0</v>
      </c>
      <c r="CR892" s="35">
        <f t="shared" ca="1" si="274"/>
        <v>0</v>
      </c>
      <c r="CS892" s="35">
        <f t="shared" ca="1" si="274"/>
        <v>0</v>
      </c>
      <c r="CT892" s="35">
        <f t="shared" ca="1" si="274"/>
        <v>0</v>
      </c>
      <c r="CU892" s="35">
        <f t="shared" ca="1" si="273"/>
        <v>0</v>
      </c>
      <c r="CV892" s="35">
        <f t="shared" ca="1" si="273"/>
        <v>0</v>
      </c>
      <c r="CW892" s="38">
        <f t="shared" ca="1" si="273"/>
        <v>0</v>
      </c>
      <c r="CX892" s="38">
        <f t="shared" ca="1" si="273"/>
        <v>0</v>
      </c>
      <c r="CY892" s="38">
        <f t="shared" ca="1" si="273"/>
        <v>0</v>
      </c>
      <c r="CZ892" s="39">
        <f t="shared" ca="1" si="273"/>
        <v>0</v>
      </c>
      <c r="DA892" s="35"/>
    </row>
    <row r="893" spans="4:105" x14ac:dyDescent="0.3">
      <c r="D893" s="19"/>
      <c r="E893" s="19"/>
      <c r="F893" s="21"/>
      <c r="G893" s="21"/>
      <c r="H893" s="21"/>
      <c r="I893" s="19"/>
      <c r="J893" s="19"/>
      <c r="K893" s="21"/>
      <c r="L893" s="21"/>
      <c r="M893" s="22"/>
      <c r="N893" s="22"/>
      <c r="O893" s="19"/>
      <c r="P893" s="21"/>
      <c r="Q893" s="62" t="str">
        <f>'Cutting Rules'!AD893</f>
        <v>------------</v>
      </c>
      <c r="R893" s="23"/>
      <c r="S893" s="24"/>
      <c r="T893" s="78" t="s">
        <v>547</v>
      </c>
      <c r="U893" s="19"/>
      <c r="V893" s="25"/>
      <c r="W893" s="26"/>
      <c r="X893" s="27"/>
      <c r="Y893" s="47"/>
      <c r="Z893" s="121" t="str">
        <f>IFERROR(VLOOKUP(E893,[1]route!$E$3:$BL$10005,59,0),"")&amp;IFERROR(VLOOKUP(E893,[1]route!$E$3:$BL$10005,60,0),"")</f>
        <v/>
      </c>
      <c r="AA893" s="28">
        <f t="shared" si="268"/>
        <v>0</v>
      </c>
      <c r="AB893" s="77">
        <f t="shared" si="269"/>
        <v>0</v>
      </c>
      <c r="AC893" s="4">
        <f t="shared" si="267"/>
        <v>1</v>
      </c>
      <c r="AD893" s="29">
        <v>0</v>
      </c>
      <c r="AE893" s="30">
        <f ca="1">SUMIF([1]route!$E$3:$E$10005,E893,[1]!Table1[1])</f>
        <v>0</v>
      </c>
      <c r="AF893" s="30">
        <f ca="1">SUMIF([1]route!$E$3:$E$10005,E893,[1]!Table1[2])</f>
        <v>0</v>
      </c>
      <c r="AG893" s="30">
        <f ca="1">SUMIF([1]route!$E$3:$E$10005,E893,[1]!Table1[3])</f>
        <v>0</v>
      </c>
      <c r="AH893" s="30">
        <f ca="1">SUMIF([1]route!$E$3:$E$10005,E893,[1]!Table1[4])</f>
        <v>0</v>
      </c>
      <c r="AI893" s="30">
        <f ca="1">SUMIF([1]route!$E$3:$E$10005,E893,[1]!Table1[5])</f>
        <v>0</v>
      </c>
      <c r="AJ893" s="30">
        <f ca="1">SUMIF([1]route!$E$3:$E$10005,E893,[1]!Table1[6])</f>
        <v>0</v>
      </c>
      <c r="AK893" s="30">
        <f ca="1">SUMIF([1]route!$E$3:$E$10005,E893,[1]!Table1[7])</f>
        <v>0</v>
      </c>
      <c r="AL893" s="30">
        <f ca="1">SUMIF([1]route!$E$3:$E$10005,E893,[1]!Table1[8])</f>
        <v>0</v>
      </c>
      <c r="AM893" s="30">
        <f ca="1">SUMIF([1]route!$E$3:$E$10005,E893,[1]!Table1[9])</f>
        <v>0</v>
      </c>
      <c r="AN893" s="30">
        <f ca="1">SUMIF([1]route!$E$3:$E$10005,E893,[1]!Table1[10])</f>
        <v>0</v>
      </c>
      <c r="AO893" s="30">
        <f ca="1">SUMIF([1]route!$E$3:$E$10005,E893,[1]!Table1[11])</f>
        <v>0</v>
      </c>
      <c r="AP893" s="30">
        <f ca="1">SUMIF([1]route!$E$3:$E$10005,E893,[1]!Table1[12])</f>
        <v>0</v>
      </c>
      <c r="AQ893" s="30">
        <f ca="1">SUMIF([1]route!$E$3:$E$10005,E893,[1]!Table1[13])</f>
        <v>0</v>
      </c>
      <c r="AR893" s="30">
        <f ca="1">SUMIF([1]route!$E$3:$E$10005,E893,[1]!Table1[14])</f>
        <v>0</v>
      </c>
      <c r="AS893" s="30">
        <f ca="1">SUMIF([1]route!$E$3:$E$10005,E893,[1]!Table1[15])</f>
        <v>0</v>
      </c>
      <c r="AT893" s="30">
        <f ca="1">SUMIF([1]route!$E$3:$E$10005,E893,[1]!Table1[16])</f>
        <v>0</v>
      </c>
      <c r="AU893" s="30">
        <f ca="1">SUMIF([1]route!$E$3:$E$10005,E893,[1]!Table1[17])</f>
        <v>0</v>
      </c>
      <c r="AV893" s="30">
        <f ca="1">SUMIF([1]route!$E$3:$E$10005,E893,[1]!Table1[18])</f>
        <v>0</v>
      </c>
      <c r="AW893" s="30">
        <f ca="1">SUMIF([1]route!$E$3:$E$10005,E893,[1]!Table1[19])</f>
        <v>0</v>
      </c>
      <c r="AX893" s="30">
        <f ca="1">SUMIF([1]route!$E$3:$E$10005,E893,[1]!Table1[20])</f>
        <v>0</v>
      </c>
      <c r="AY893" s="30">
        <f ca="1">SUMIF([1]route!$E$3:$E$10005,E893,[1]!Table1[21])</f>
        <v>0</v>
      </c>
      <c r="AZ893" s="30">
        <f ca="1">SUMIF([1]route!$E$3:$E$10005,E893,[1]!Table1[22])</f>
        <v>0</v>
      </c>
      <c r="BA893" s="30">
        <f ca="1">SUMIF([1]route!$E$3:$E$10005,E893,[1]!Table1[23])</f>
        <v>0</v>
      </c>
      <c r="BB893" s="30">
        <f ca="1">SUMIF([1]route!$E$3:$E$10005,E893,[1]!Table1[24])</f>
        <v>0</v>
      </c>
      <c r="BC893" s="30">
        <f ca="1">SUMIF([1]route!$E$3:$E$10005,E893,[1]!Table1[25])</f>
        <v>0</v>
      </c>
      <c r="BD893" s="30">
        <f ca="1">SUMIF([1]route!$E$3:$E$10005,E893,[1]!Table1[26])</f>
        <v>0</v>
      </c>
      <c r="BE893" s="30">
        <f ca="1">SUMIF([1]route!$E$3:$E$10005,E893,[1]!Table1[27])</f>
        <v>0</v>
      </c>
      <c r="BF893" s="30">
        <f ca="1">SUMIF([1]route!$E$3:$E$10005,E893,[1]!Table1[28])</f>
        <v>0</v>
      </c>
      <c r="BG893" s="30">
        <f ca="1">SUMIF([1]route!$E$3:$E$10005,E893,[1]!Table1[29])</f>
        <v>0</v>
      </c>
      <c r="BH893" s="30">
        <f ca="1">SUMIF([1]route!$E$3:$E$10005,E893,[1]!Table1[30])</f>
        <v>0</v>
      </c>
      <c r="BI893" s="30">
        <f ca="1">SUMIF([1]route!$E$3:$E$10005,E893,[1]!Table1[31])</f>
        <v>0</v>
      </c>
      <c r="BJ893" s="30">
        <f ca="1">SUMIF([1]route!$E$3:$E$10005,E893,[1]!Table1[Remain PO])</f>
        <v>0</v>
      </c>
      <c r="BK893" s="31">
        <f ca="1">SUMIF([1]route!$E$3:$E$10005,E893,[1]!Table1[N+1])</f>
        <v>0</v>
      </c>
      <c r="BL893" s="31">
        <f ca="1">SUMIF([1]route!$E$3:$E$10005,E893,[1]!Table1[N+2])</f>
        <v>0</v>
      </c>
      <c r="BM893" s="31">
        <f ca="1">SUMIF([1]route!$E$3:$E$10005,E893,[1]!Table1[N+3])</f>
        <v>0</v>
      </c>
      <c r="BN893" s="32">
        <f ca="1">SUMIF([1]route!$E$3:$E$10005,E893,[1]!Table1[N+4])</f>
        <v>0</v>
      </c>
      <c r="BP893" s="37">
        <f t="shared" si="270"/>
        <v>0</v>
      </c>
      <c r="BQ893" s="35">
        <f t="shared" ca="1" si="276"/>
        <v>0</v>
      </c>
      <c r="BR893" s="35">
        <f t="shared" ca="1" si="276"/>
        <v>0</v>
      </c>
      <c r="BS893" s="35">
        <f t="shared" ca="1" si="276"/>
        <v>0</v>
      </c>
      <c r="BT893" s="35">
        <f t="shared" ca="1" si="276"/>
        <v>0</v>
      </c>
      <c r="BU893" s="35">
        <f t="shared" ca="1" si="276"/>
        <v>0</v>
      </c>
      <c r="BV893" s="35">
        <f t="shared" ca="1" si="276"/>
        <v>0</v>
      </c>
      <c r="BW893" s="35">
        <f t="shared" ca="1" si="276"/>
        <v>0</v>
      </c>
      <c r="BX893" s="35">
        <f t="shared" ca="1" si="276"/>
        <v>0</v>
      </c>
      <c r="BY893" s="35">
        <f t="shared" ca="1" si="276"/>
        <v>0</v>
      </c>
      <c r="BZ893" s="35">
        <f t="shared" ca="1" si="277"/>
        <v>0</v>
      </c>
      <c r="CA893" s="35">
        <f t="shared" ca="1" si="277"/>
        <v>0</v>
      </c>
      <c r="CB893" s="35">
        <f t="shared" ca="1" si="277"/>
        <v>0</v>
      </c>
      <c r="CC893" s="35">
        <f t="shared" ca="1" si="277"/>
        <v>0</v>
      </c>
      <c r="CD893" s="35">
        <f t="shared" ca="1" si="277"/>
        <v>0</v>
      </c>
      <c r="CE893" s="35">
        <f t="shared" ca="1" si="272"/>
        <v>0</v>
      </c>
      <c r="CF893" s="35">
        <f t="shared" ca="1" si="272"/>
        <v>0</v>
      </c>
      <c r="CG893" s="35">
        <f t="shared" ca="1" si="272"/>
        <v>0</v>
      </c>
      <c r="CH893" s="35">
        <f t="shared" ca="1" si="272"/>
        <v>0</v>
      </c>
      <c r="CI893" s="35">
        <f t="shared" ca="1" si="272"/>
        <v>0</v>
      </c>
      <c r="CJ893" s="35">
        <f t="shared" ca="1" si="278"/>
        <v>0</v>
      </c>
      <c r="CK893" s="35">
        <f t="shared" ca="1" si="278"/>
        <v>0</v>
      </c>
      <c r="CL893" s="35">
        <f t="shared" ca="1" si="278"/>
        <v>0</v>
      </c>
      <c r="CM893" s="35">
        <f t="shared" ca="1" si="274"/>
        <v>0</v>
      </c>
      <c r="CN893" s="35">
        <f t="shared" ca="1" si="274"/>
        <v>0</v>
      </c>
      <c r="CO893" s="35">
        <f t="shared" ca="1" si="274"/>
        <v>0</v>
      </c>
      <c r="CP893" s="35">
        <f t="shared" ca="1" si="274"/>
        <v>0</v>
      </c>
      <c r="CQ893" s="35">
        <f t="shared" ca="1" si="274"/>
        <v>0</v>
      </c>
      <c r="CR893" s="35">
        <f t="shared" ca="1" si="274"/>
        <v>0</v>
      </c>
      <c r="CS893" s="35">
        <f t="shared" ca="1" si="274"/>
        <v>0</v>
      </c>
      <c r="CT893" s="35">
        <f t="shared" ca="1" si="274"/>
        <v>0</v>
      </c>
      <c r="CU893" s="35">
        <f t="shared" ca="1" si="273"/>
        <v>0</v>
      </c>
      <c r="CV893" s="35">
        <f t="shared" ca="1" si="273"/>
        <v>0</v>
      </c>
      <c r="CW893" s="38">
        <f t="shared" ca="1" si="273"/>
        <v>0</v>
      </c>
      <c r="CX893" s="38">
        <f t="shared" ca="1" si="273"/>
        <v>0</v>
      </c>
      <c r="CY893" s="38">
        <f t="shared" ca="1" si="273"/>
        <v>0</v>
      </c>
      <c r="CZ893" s="39">
        <f t="shared" ca="1" si="273"/>
        <v>0</v>
      </c>
      <c r="DA893" s="35"/>
    </row>
    <row r="894" spans="4:105" x14ac:dyDescent="0.3">
      <c r="D894" s="19"/>
      <c r="E894" s="19"/>
      <c r="F894" s="21"/>
      <c r="G894" s="21"/>
      <c r="H894" s="21"/>
      <c r="I894" s="19"/>
      <c r="J894" s="19"/>
      <c r="K894" s="21"/>
      <c r="L894" s="21"/>
      <c r="M894" s="22"/>
      <c r="N894" s="22"/>
      <c r="O894" s="19"/>
      <c r="P894" s="21"/>
      <c r="Q894" s="62" t="str">
        <f>'Cutting Rules'!AD894</f>
        <v>------------</v>
      </c>
      <c r="R894" s="23"/>
      <c r="S894" s="24"/>
      <c r="T894" s="78" t="s">
        <v>547</v>
      </c>
      <c r="U894" s="19"/>
      <c r="V894" s="25"/>
      <c r="W894" s="26"/>
      <c r="X894" s="27"/>
      <c r="Y894" s="47"/>
      <c r="Z894" s="121" t="str">
        <f>IFERROR(VLOOKUP(E894,[1]route!$E$3:$BL$10005,59,0),"")&amp;IFERROR(VLOOKUP(E894,[1]route!$E$3:$BL$10005,60,0),"")</f>
        <v/>
      </c>
      <c r="AA894" s="28">
        <f t="shared" si="268"/>
        <v>0</v>
      </c>
      <c r="AB894" s="77">
        <f t="shared" si="269"/>
        <v>0</v>
      </c>
      <c r="AC894" s="4">
        <f t="shared" si="267"/>
        <v>1</v>
      </c>
      <c r="AD894" s="29">
        <v>0</v>
      </c>
      <c r="AE894" s="30">
        <f ca="1">SUMIF([1]route!$E$3:$E$10005,E894,[1]!Table1[1])</f>
        <v>0</v>
      </c>
      <c r="AF894" s="30">
        <f ca="1">SUMIF([1]route!$E$3:$E$10005,E894,[1]!Table1[2])</f>
        <v>0</v>
      </c>
      <c r="AG894" s="30">
        <f ca="1">SUMIF([1]route!$E$3:$E$10005,E894,[1]!Table1[3])</f>
        <v>0</v>
      </c>
      <c r="AH894" s="30">
        <f ca="1">SUMIF([1]route!$E$3:$E$10005,E894,[1]!Table1[4])</f>
        <v>0</v>
      </c>
      <c r="AI894" s="30">
        <f ca="1">SUMIF([1]route!$E$3:$E$10005,E894,[1]!Table1[5])</f>
        <v>0</v>
      </c>
      <c r="AJ894" s="30">
        <f ca="1">SUMIF([1]route!$E$3:$E$10005,E894,[1]!Table1[6])</f>
        <v>0</v>
      </c>
      <c r="AK894" s="30">
        <f ca="1">SUMIF([1]route!$E$3:$E$10005,E894,[1]!Table1[7])</f>
        <v>0</v>
      </c>
      <c r="AL894" s="30">
        <f ca="1">SUMIF([1]route!$E$3:$E$10005,E894,[1]!Table1[8])</f>
        <v>0</v>
      </c>
      <c r="AM894" s="30">
        <f ca="1">SUMIF([1]route!$E$3:$E$10005,E894,[1]!Table1[9])</f>
        <v>0</v>
      </c>
      <c r="AN894" s="30">
        <f ca="1">SUMIF([1]route!$E$3:$E$10005,E894,[1]!Table1[10])</f>
        <v>0</v>
      </c>
      <c r="AO894" s="30">
        <f ca="1">SUMIF([1]route!$E$3:$E$10005,E894,[1]!Table1[11])</f>
        <v>0</v>
      </c>
      <c r="AP894" s="30">
        <f ca="1">SUMIF([1]route!$E$3:$E$10005,E894,[1]!Table1[12])</f>
        <v>0</v>
      </c>
      <c r="AQ894" s="30">
        <f ca="1">SUMIF([1]route!$E$3:$E$10005,E894,[1]!Table1[13])</f>
        <v>0</v>
      </c>
      <c r="AR894" s="30">
        <f ca="1">SUMIF([1]route!$E$3:$E$10005,E894,[1]!Table1[14])</f>
        <v>0</v>
      </c>
      <c r="AS894" s="30">
        <f ca="1">SUMIF([1]route!$E$3:$E$10005,E894,[1]!Table1[15])</f>
        <v>0</v>
      </c>
      <c r="AT894" s="30">
        <f ca="1">SUMIF([1]route!$E$3:$E$10005,E894,[1]!Table1[16])</f>
        <v>0</v>
      </c>
      <c r="AU894" s="30">
        <f ca="1">SUMIF([1]route!$E$3:$E$10005,E894,[1]!Table1[17])</f>
        <v>0</v>
      </c>
      <c r="AV894" s="30">
        <f ca="1">SUMIF([1]route!$E$3:$E$10005,E894,[1]!Table1[18])</f>
        <v>0</v>
      </c>
      <c r="AW894" s="30">
        <f ca="1">SUMIF([1]route!$E$3:$E$10005,E894,[1]!Table1[19])</f>
        <v>0</v>
      </c>
      <c r="AX894" s="30">
        <f ca="1">SUMIF([1]route!$E$3:$E$10005,E894,[1]!Table1[20])</f>
        <v>0</v>
      </c>
      <c r="AY894" s="30">
        <f ca="1">SUMIF([1]route!$E$3:$E$10005,E894,[1]!Table1[21])</f>
        <v>0</v>
      </c>
      <c r="AZ894" s="30">
        <f ca="1">SUMIF([1]route!$E$3:$E$10005,E894,[1]!Table1[22])</f>
        <v>0</v>
      </c>
      <c r="BA894" s="30">
        <f ca="1">SUMIF([1]route!$E$3:$E$10005,E894,[1]!Table1[23])</f>
        <v>0</v>
      </c>
      <c r="BB894" s="30">
        <f ca="1">SUMIF([1]route!$E$3:$E$10005,E894,[1]!Table1[24])</f>
        <v>0</v>
      </c>
      <c r="BC894" s="30">
        <f ca="1">SUMIF([1]route!$E$3:$E$10005,E894,[1]!Table1[25])</f>
        <v>0</v>
      </c>
      <c r="BD894" s="30">
        <f ca="1">SUMIF([1]route!$E$3:$E$10005,E894,[1]!Table1[26])</f>
        <v>0</v>
      </c>
      <c r="BE894" s="30">
        <f ca="1">SUMIF([1]route!$E$3:$E$10005,E894,[1]!Table1[27])</f>
        <v>0</v>
      </c>
      <c r="BF894" s="30">
        <f ca="1">SUMIF([1]route!$E$3:$E$10005,E894,[1]!Table1[28])</f>
        <v>0</v>
      </c>
      <c r="BG894" s="30">
        <f ca="1">SUMIF([1]route!$E$3:$E$10005,E894,[1]!Table1[29])</f>
        <v>0</v>
      </c>
      <c r="BH894" s="30">
        <f ca="1">SUMIF([1]route!$E$3:$E$10005,E894,[1]!Table1[30])</f>
        <v>0</v>
      </c>
      <c r="BI894" s="30">
        <f ca="1">SUMIF([1]route!$E$3:$E$10005,E894,[1]!Table1[31])</f>
        <v>0</v>
      </c>
      <c r="BJ894" s="30">
        <f ca="1">SUMIF([1]route!$E$3:$E$10005,E894,[1]!Table1[Remain PO])</f>
        <v>0</v>
      </c>
      <c r="BK894" s="31">
        <f ca="1">SUMIF([1]route!$E$3:$E$10005,E894,[1]!Table1[N+1])</f>
        <v>0</v>
      </c>
      <c r="BL894" s="31">
        <f ca="1">SUMIF([1]route!$E$3:$E$10005,E894,[1]!Table1[N+2])</f>
        <v>0</v>
      </c>
      <c r="BM894" s="31">
        <f ca="1">SUMIF([1]route!$E$3:$E$10005,E894,[1]!Table1[N+3])</f>
        <v>0</v>
      </c>
      <c r="BN894" s="32">
        <f ca="1">SUMIF([1]route!$E$3:$E$10005,E894,[1]!Table1[N+4])</f>
        <v>0</v>
      </c>
      <c r="BP894" s="37">
        <f t="shared" si="270"/>
        <v>0</v>
      </c>
      <c r="BQ894" s="35">
        <f t="shared" ca="1" si="276"/>
        <v>0</v>
      </c>
      <c r="BR894" s="35">
        <f t="shared" ca="1" si="276"/>
        <v>0</v>
      </c>
      <c r="BS894" s="35">
        <f t="shared" ca="1" si="276"/>
        <v>0</v>
      </c>
      <c r="BT894" s="35">
        <f t="shared" ca="1" si="276"/>
        <v>0</v>
      </c>
      <c r="BU894" s="35">
        <f t="shared" ca="1" si="276"/>
        <v>0</v>
      </c>
      <c r="BV894" s="35">
        <f t="shared" ca="1" si="276"/>
        <v>0</v>
      </c>
      <c r="BW894" s="35">
        <f t="shared" ca="1" si="276"/>
        <v>0</v>
      </c>
      <c r="BX894" s="35">
        <f t="shared" ca="1" si="276"/>
        <v>0</v>
      </c>
      <c r="BY894" s="35">
        <f t="shared" ca="1" si="276"/>
        <v>0</v>
      </c>
      <c r="BZ894" s="35">
        <f t="shared" ca="1" si="277"/>
        <v>0</v>
      </c>
      <c r="CA894" s="35">
        <f t="shared" ca="1" si="277"/>
        <v>0</v>
      </c>
      <c r="CB894" s="35">
        <f t="shared" ca="1" si="277"/>
        <v>0</v>
      </c>
      <c r="CC894" s="35">
        <f t="shared" ca="1" si="277"/>
        <v>0</v>
      </c>
      <c r="CD894" s="35">
        <f t="shared" ca="1" si="277"/>
        <v>0</v>
      </c>
      <c r="CE894" s="35">
        <f t="shared" ca="1" si="272"/>
        <v>0</v>
      </c>
      <c r="CF894" s="35">
        <f t="shared" ca="1" si="272"/>
        <v>0</v>
      </c>
      <c r="CG894" s="35">
        <f t="shared" ca="1" si="272"/>
        <v>0</v>
      </c>
      <c r="CH894" s="35">
        <f t="shared" ca="1" si="272"/>
        <v>0</v>
      </c>
      <c r="CI894" s="35">
        <f t="shared" ca="1" si="272"/>
        <v>0</v>
      </c>
      <c r="CJ894" s="35">
        <f t="shared" ca="1" si="278"/>
        <v>0</v>
      </c>
      <c r="CK894" s="35">
        <f t="shared" ca="1" si="278"/>
        <v>0</v>
      </c>
      <c r="CL894" s="35">
        <f t="shared" ca="1" si="278"/>
        <v>0</v>
      </c>
      <c r="CM894" s="35">
        <f t="shared" ca="1" si="274"/>
        <v>0</v>
      </c>
      <c r="CN894" s="35">
        <f t="shared" ca="1" si="274"/>
        <v>0</v>
      </c>
      <c r="CO894" s="35">
        <f t="shared" ca="1" si="274"/>
        <v>0</v>
      </c>
      <c r="CP894" s="35">
        <f t="shared" ca="1" si="274"/>
        <v>0</v>
      </c>
      <c r="CQ894" s="35">
        <f t="shared" ca="1" si="274"/>
        <v>0</v>
      </c>
      <c r="CR894" s="35">
        <f t="shared" ca="1" si="274"/>
        <v>0</v>
      </c>
      <c r="CS894" s="35">
        <f t="shared" ca="1" si="274"/>
        <v>0</v>
      </c>
      <c r="CT894" s="35">
        <f t="shared" ca="1" si="274"/>
        <v>0</v>
      </c>
      <c r="CU894" s="35">
        <f t="shared" ca="1" si="273"/>
        <v>0</v>
      </c>
      <c r="CV894" s="35">
        <f t="shared" ca="1" si="273"/>
        <v>0</v>
      </c>
      <c r="CW894" s="38">
        <f t="shared" ca="1" si="273"/>
        <v>0</v>
      </c>
      <c r="CX894" s="38">
        <f t="shared" ca="1" si="273"/>
        <v>0</v>
      </c>
      <c r="CY894" s="38">
        <f t="shared" ca="1" si="273"/>
        <v>0</v>
      </c>
      <c r="CZ894" s="39">
        <f t="shared" ca="1" si="273"/>
        <v>0</v>
      </c>
      <c r="DA894" s="35"/>
    </row>
    <row r="895" spans="4:105" x14ac:dyDescent="0.3">
      <c r="D895" s="19"/>
      <c r="E895" s="19"/>
      <c r="F895" s="21"/>
      <c r="G895" s="21"/>
      <c r="H895" s="21"/>
      <c r="I895" s="19"/>
      <c r="J895" s="19"/>
      <c r="K895" s="21"/>
      <c r="L895" s="21"/>
      <c r="M895" s="22"/>
      <c r="N895" s="22"/>
      <c r="O895" s="19"/>
      <c r="P895" s="21"/>
      <c r="Q895" s="62" t="str">
        <f>'Cutting Rules'!AD895</f>
        <v>------------</v>
      </c>
      <c r="R895" s="23"/>
      <c r="S895" s="24"/>
      <c r="T895" s="78" t="s">
        <v>547</v>
      </c>
      <c r="U895" s="19"/>
      <c r="V895" s="25"/>
      <c r="W895" s="26"/>
      <c r="X895" s="27"/>
      <c r="Y895" s="47"/>
      <c r="Z895" s="121" t="str">
        <f>IFERROR(VLOOKUP(E895,[1]route!$E$3:$BL$10005,59,0),"")&amp;IFERROR(VLOOKUP(E895,[1]route!$E$3:$BL$10005,60,0),"")</f>
        <v/>
      </c>
      <c r="AA895" s="28">
        <f t="shared" si="268"/>
        <v>0</v>
      </c>
      <c r="AB895" s="77">
        <f t="shared" si="269"/>
        <v>0</v>
      </c>
      <c r="AC895" s="4">
        <f t="shared" si="267"/>
        <v>1</v>
      </c>
      <c r="AD895" s="29">
        <v>0</v>
      </c>
      <c r="AE895" s="30">
        <f ca="1">SUMIF([1]route!$E$3:$E$10005,E895,[1]!Table1[1])</f>
        <v>0</v>
      </c>
      <c r="AF895" s="30">
        <f ca="1">SUMIF([1]route!$E$3:$E$10005,E895,[1]!Table1[2])</f>
        <v>0</v>
      </c>
      <c r="AG895" s="30">
        <f ca="1">SUMIF([1]route!$E$3:$E$10005,E895,[1]!Table1[3])</f>
        <v>0</v>
      </c>
      <c r="AH895" s="30">
        <f ca="1">SUMIF([1]route!$E$3:$E$10005,E895,[1]!Table1[4])</f>
        <v>0</v>
      </c>
      <c r="AI895" s="30">
        <f ca="1">SUMIF([1]route!$E$3:$E$10005,E895,[1]!Table1[5])</f>
        <v>0</v>
      </c>
      <c r="AJ895" s="30">
        <f ca="1">SUMIF([1]route!$E$3:$E$10005,E895,[1]!Table1[6])</f>
        <v>0</v>
      </c>
      <c r="AK895" s="30">
        <f ca="1">SUMIF([1]route!$E$3:$E$10005,E895,[1]!Table1[7])</f>
        <v>0</v>
      </c>
      <c r="AL895" s="30">
        <f ca="1">SUMIF([1]route!$E$3:$E$10005,E895,[1]!Table1[8])</f>
        <v>0</v>
      </c>
      <c r="AM895" s="30">
        <f ca="1">SUMIF([1]route!$E$3:$E$10005,E895,[1]!Table1[9])</f>
        <v>0</v>
      </c>
      <c r="AN895" s="30">
        <f ca="1">SUMIF([1]route!$E$3:$E$10005,E895,[1]!Table1[10])</f>
        <v>0</v>
      </c>
      <c r="AO895" s="30">
        <f ca="1">SUMIF([1]route!$E$3:$E$10005,E895,[1]!Table1[11])</f>
        <v>0</v>
      </c>
      <c r="AP895" s="30">
        <f ca="1">SUMIF([1]route!$E$3:$E$10005,E895,[1]!Table1[12])</f>
        <v>0</v>
      </c>
      <c r="AQ895" s="30">
        <f ca="1">SUMIF([1]route!$E$3:$E$10005,E895,[1]!Table1[13])</f>
        <v>0</v>
      </c>
      <c r="AR895" s="30">
        <f ca="1">SUMIF([1]route!$E$3:$E$10005,E895,[1]!Table1[14])</f>
        <v>0</v>
      </c>
      <c r="AS895" s="30">
        <f ca="1">SUMIF([1]route!$E$3:$E$10005,E895,[1]!Table1[15])</f>
        <v>0</v>
      </c>
      <c r="AT895" s="30">
        <f ca="1">SUMIF([1]route!$E$3:$E$10005,E895,[1]!Table1[16])</f>
        <v>0</v>
      </c>
      <c r="AU895" s="30">
        <f ca="1">SUMIF([1]route!$E$3:$E$10005,E895,[1]!Table1[17])</f>
        <v>0</v>
      </c>
      <c r="AV895" s="30">
        <f ca="1">SUMIF([1]route!$E$3:$E$10005,E895,[1]!Table1[18])</f>
        <v>0</v>
      </c>
      <c r="AW895" s="30">
        <f ca="1">SUMIF([1]route!$E$3:$E$10005,E895,[1]!Table1[19])</f>
        <v>0</v>
      </c>
      <c r="AX895" s="30">
        <f ca="1">SUMIF([1]route!$E$3:$E$10005,E895,[1]!Table1[20])</f>
        <v>0</v>
      </c>
      <c r="AY895" s="30">
        <f ca="1">SUMIF([1]route!$E$3:$E$10005,E895,[1]!Table1[21])</f>
        <v>0</v>
      </c>
      <c r="AZ895" s="30">
        <f ca="1">SUMIF([1]route!$E$3:$E$10005,E895,[1]!Table1[22])</f>
        <v>0</v>
      </c>
      <c r="BA895" s="30">
        <f ca="1">SUMIF([1]route!$E$3:$E$10005,E895,[1]!Table1[23])</f>
        <v>0</v>
      </c>
      <c r="BB895" s="30">
        <f ca="1">SUMIF([1]route!$E$3:$E$10005,E895,[1]!Table1[24])</f>
        <v>0</v>
      </c>
      <c r="BC895" s="30">
        <f ca="1">SUMIF([1]route!$E$3:$E$10005,E895,[1]!Table1[25])</f>
        <v>0</v>
      </c>
      <c r="BD895" s="30">
        <f ca="1">SUMIF([1]route!$E$3:$E$10005,E895,[1]!Table1[26])</f>
        <v>0</v>
      </c>
      <c r="BE895" s="30">
        <f ca="1">SUMIF([1]route!$E$3:$E$10005,E895,[1]!Table1[27])</f>
        <v>0</v>
      </c>
      <c r="BF895" s="30">
        <f ca="1">SUMIF([1]route!$E$3:$E$10005,E895,[1]!Table1[28])</f>
        <v>0</v>
      </c>
      <c r="BG895" s="30">
        <f ca="1">SUMIF([1]route!$E$3:$E$10005,E895,[1]!Table1[29])</f>
        <v>0</v>
      </c>
      <c r="BH895" s="30">
        <f ca="1">SUMIF([1]route!$E$3:$E$10005,E895,[1]!Table1[30])</f>
        <v>0</v>
      </c>
      <c r="BI895" s="30">
        <f ca="1">SUMIF([1]route!$E$3:$E$10005,E895,[1]!Table1[31])</f>
        <v>0</v>
      </c>
      <c r="BJ895" s="30">
        <f ca="1">SUMIF([1]route!$E$3:$E$10005,E895,[1]!Table1[Remain PO])</f>
        <v>0</v>
      </c>
      <c r="BK895" s="31">
        <f ca="1">SUMIF([1]route!$E$3:$E$10005,E895,[1]!Table1[N+1])</f>
        <v>0</v>
      </c>
      <c r="BL895" s="31">
        <f ca="1">SUMIF([1]route!$E$3:$E$10005,E895,[1]!Table1[N+2])</f>
        <v>0</v>
      </c>
      <c r="BM895" s="31">
        <f ca="1">SUMIF([1]route!$E$3:$E$10005,E895,[1]!Table1[N+3])</f>
        <v>0</v>
      </c>
      <c r="BN895" s="32">
        <f ca="1">SUMIF([1]route!$E$3:$E$10005,E895,[1]!Table1[N+4])</f>
        <v>0</v>
      </c>
      <c r="BP895" s="37">
        <f t="shared" si="270"/>
        <v>0</v>
      </c>
      <c r="BQ895" s="35">
        <f t="shared" ca="1" si="276"/>
        <v>0</v>
      </c>
      <c r="BR895" s="35">
        <f t="shared" ca="1" si="276"/>
        <v>0</v>
      </c>
      <c r="BS895" s="35">
        <f t="shared" ca="1" si="276"/>
        <v>0</v>
      </c>
      <c r="BT895" s="35">
        <f t="shared" ca="1" si="276"/>
        <v>0</v>
      </c>
      <c r="BU895" s="35">
        <f t="shared" ca="1" si="276"/>
        <v>0</v>
      </c>
      <c r="BV895" s="35">
        <f t="shared" ca="1" si="276"/>
        <v>0</v>
      </c>
      <c r="BW895" s="35">
        <f t="shared" ca="1" si="276"/>
        <v>0</v>
      </c>
      <c r="BX895" s="35">
        <f t="shared" ca="1" si="276"/>
        <v>0</v>
      </c>
      <c r="BY895" s="35">
        <f t="shared" ca="1" si="276"/>
        <v>0</v>
      </c>
      <c r="BZ895" s="35">
        <f t="shared" ca="1" si="277"/>
        <v>0</v>
      </c>
      <c r="CA895" s="35">
        <f t="shared" ca="1" si="277"/>
        <v>0</v>
      </c>
      <c r="CB895" s="35">
        <f t="shared" ca="1" si="277"/>
        <v>0</v>
      </c>
      <c r="CC895" s="35">
        <f t="shared" ca="1" si="277"/>
        <v>0</v>
      </c>
      <c r="CD895" s="35">
        <f t="shared" ca="1" si="277"/>
        <v>0</v>
      </c>
      <c r="CE895" s="35">
        <f t="shared" ca="1" si="272"/>
        <v>0</v>
      </c>
      <c r="CF895" s="35">
        <f t="shared" ca="1" si="272"/>
        <v>0</v>
      </c>
      <c r="CG895" s="35">
        <f t="shared" ca="1" si="272"/>
        <v>0</v>
      </c>
      <c r="CH895" s="35">
        <f t="shared" ca="1" si="272"/>
        <v>0</v>
      </c>
      <c r="CI895" s="35">
        <f t="shared" ca="1" si="272"/>
        <v>0</v>
      </c>
      <c r="CJ895" s="35">
        <f t="shared" ca="1" si="278"/>
        <v>0</v>
      </c>
      <c r="CK895" s="35">
        <f t="shared" ca="1" si="278"/>
        <v>0</v>
      </c>
      <c r="CL895" s="35">
        <f t="shared" ca="1" si="278"/>
        <v>0</v>
      </c>
      <c r="CM895" s="35">
        <f t="shared" ca="1" si="274"/>
        <v>0</v>
      </c>
      <c r="CN895" s="35">
        <f t="shared" ca="1" si="274"/>
        <v>0</v>
      </c>
      <c r="CO895" s="35">
        <f t="shared" ca="1" si="274"/>
        <v>0</v>
      </c>
      <c r="CP895" s="35">
        <f t="shared" ca="1" si="274"/>
        <v>0</v>
      </c>
      <c r="CQ895" s="35">
        <f t="shared" ca="1" si="274"/>
        <v>0</v>
      </c>
      <c r="CR895" s="35">
        <f t="shared" ca="1" si="274"/>
        <v>0</v>
      </c>
      <c r="CS895" s="35">
        <f t="shared" ca="1" si="274"/>
        <v>0</v>
      </c>
      <c r="CT895" s="35">
        <f t="shared" ca="1" si="274"/>
        <v>0</v>
      </c>
      <c r="CU895" s="35">
        <f t="shared" ca="1" si="273"/>
        <v>0</v>
      </c>
      <c r="CV895" s="35">
        <f t="shared" ca="1" si="273"/>
        <v>0</v>
      </c>
      <c r="CW895" s="38">
        <f t="shared" ca="1" si="273"/>
        <v>0</v>
      </c>
      <c r="CX895" s="38">
        <f t="shared" ca="1" si="273"/>
        <v>0</v>
      </c>
      <c r="CY895" s="38">
        <f t="shared" ca="1" si="273"/>
        <v>0</v>
      </c>
      <c r="CZ895" s="39">
        <f t="shared" ca="1" si="273"/>
        <v>0</v>
      </c>
      <c r="DA895" s="35"/>
    </row>
    <row r="896" spans="4:105" x14ac:dyDescent="0.3">
      <c r="D896" s="19"/>
      <c r="E896" s="19"/>
      <c r="F896" s="21"/>
      <c r="G896" s="21"/>
      <c r="H896" s="21"/>
      <c r="I896" s="19"/>
      <c r="J896" s="19"/>
      <c r="K896" s="21"/>
      <c r="L896" s="21"/>
      <c r="M896" s="22"/>
      <c r="N896" s="22"/>
      <c r="O896" s="19"/>
      <c r="P896" s="21"/>
      <c r="Q896" s="62" t="str">
        <f>'Cutting Rules'!AD896</f>
        <v>------------</v>
      </c>
      <c r="R896" s="23"/>
      <c r="S896" s="24"/>
      <c r="T896" s="78" t="s">
        <v>547</v>
      </c>
      <c r="U896" s="19"/>
      <c r="V896" s="25"/>
      <c r="W896" s="26"/>
      <c r="X896" s="27"/>
      <c r="Y896" s="47"/>
      <c r="Z896" s="121" t="str">
        <f>IFERROR(VLOOKUP(E896,[1]route!$E$3:$BL$10005,59,0),"")&amp;IFERROR(VLOOKUP(E896,[1]route!$E$3:$BL$10005,60,0),"")</f>
        <v/>
      </c>
      <c r="AA896" s="28">
        <f t="shared" si="268"/>
        <v>0</v>
      </c>
      <c r="AB896" s="77">
        <f t="shared" si="269"/>
        <v>0</v>
      </c>
      <c r="AC896" s="4">
        <f t="shared" si="267"/>
        <v>1</v>
      </c>
      <c r="AD896" s="29">
        <v>0</v>
      </c>
      <c r="AE896" s="30">
        <f ca="1">SUMIF([1]route!$E$3:$E$10005,E896,[1]!Table1[1])</f>
        <v>0</v>
      </c>
      <c r="AF896" s="30">
        <f ca="1">SUMIF([1]route!$E$3:$E$10005,E896,[1]!Table1[2])</f>
        <v>0</v>
      </c>
      <c r="AG896" s="30">
        <f ca="1">SUMIF([1]route!$E$3:$E$10005,E896,[1]!Table1[3])</f>
        <v>0</v>
      </c>
      <c r="AH896" s="30">
        <f ca="1">SUMIF([1]route!$E$3:$E$10005,E896,[1]!Table1[4])</f>
        <v>0</v>
      </c>
      <c r="AI896" s="30">
        <f ca="1">SUMIF([1]route!$E$3:$E$10005,E896,[1]!Table1[5])</f>
        <v>0</v>
      </c>
      <c r="AJ896" s="30">
        <f ca="1">SUMIF([1]route!$E$3:$E$10005,E896,[1]!Table1[6])</f>
        <v>0</v>
      </c>
      <c r="AK896" s="30">
        <f ca="1">SUMIF([1]route!$E$3:$E$10005,E896,[1]!Table1[7])</f>
        <v>0</v>
      </c>
      <c r="AL896" s="30">
        <f ca="1">SUMIF([1]route!$E$3:$E$10005,E896,[1]!Table1[8])</f>
        <v>0</v>
      </c>
      <c r="AM896" s="30">
        <f ca="1">SUMIF([1]route!$E$3:$E$10005,E896,[1]!Table1[9])</f>
        <v>0</v>
      </c>
      <c r="AN896" s="30">
        <f ca="1">SUMIF([1]route!$E$3:$E$10005,E896,[1]!Table1[10])</f>
        <v>0</v>
      </c>
      <c r="AO896" s="30">
        <f ca="1">SUMIF([1]route!$E$3:$E$10005,E896,[1]!Table1[11])</f>
        <v>0</v>
      </c>
      <c r="AP896" s="30">
        <f ca="1">SUMIF([1]route!$E$3:$E$10005,E896,[1]!Table1[12])</f>
        <v>0</v>
      </c>
      <c r="AQ896" s="30">
        <f ca="1">SUMIF([1]route!$E$3:$E$10005,E896,[1]!Table1[13])</f>
        <v>0</v>
      </c>
      <c r="AR896" s="30">
        <f ca="1">SUMIF([1]route!$E$3:$E$10005,E896,[1]!Table1[14])</f>
        <v>0</v>
      </c>
      <c r="AS896" s="30">
        <f ca="1">SUMIF([1]route!$E$3:$E$10005,E896,[1]!Table1[15])</f>
        <v>0</v>
      </c>
      <c r="AT896" s="30">
        <f ca="1">SUMIF([1]route!$E$3:$E$10005,E896,[1]!Table1[16])</f>
        <v>0</v>
      </c>
      <c r="AU896" s="30">
        <f ca="1">SUMIF([1]route!$E$3:$E$10005,E896,[1]!Table1[17])</f>
        <v>0</v>
      </c>
      <c r="AV896" s="30">
        <f ca="1">SUMIF([1]route!$E$3:$E$10005,E896,[1]!Table1[18])</f>
        <v>0</v>
      </c>
      <c r="AW896" s="30">
        <f ca="1">SUMIF([1]route!$E$3:$E$10005,E896,[1]!Table1[19])</f>
        <v>0</v>
      </c>
      <c r="AX896" s="30">
        <f ca="1">SUMIF([1]route!$E$3:$E$10005,E896,[1]!Table1[20])</f>
        <v>0</v>
      </c>
      <c r="AY896" s="30">
        <f ca="1">SUMIF([1]route!$E$3:$E$10005,E896,[1]!Table1[21])</f>
        <v>0</v>
      </c>
      <c r="AZ896" s="30">
        <f ca="1">SUMIF([1]route!$E$3:$E$10005,E896,[1]!Table1[22])</f>
        <v>0</v>
      </c>
      <c r="BA896" s="30">
        <f ca="1">SUMIF([1]route!$E$3:$E$10005,E896,[1]!Table1[23])</f>
        <v>0</v>
      </c>
      <c r="BB896" s="30">
        <f ca="1">SUMIF([1]route!$E$3:$E$10005,E896,[1]!Table1[24])</f>
        <v>0</v>
      </c>
      <c r="BC896" s="30">
        <f ca="1">SUMIF([1]route!$E$3:$E$10005,E896,[1]!Table1[25])</f>
        <v>0</v>
      </c>
      <c r="BD896" s="30">
        <f ca="1">SUMIF([1]route!$E$3:$E$10005,E896,[1]!Table1[26])</f>
        <v>0</v>
      </c>
      <c r="BE896" s="30">
        <f ca="1">SUMIF([1]route!$E$3:$E$10005,E896,[1]!Table1[27])</f>
        <v>0</v>
      </c>
      <c r="BF896" s="30">
        <f ca="1">SUMIF([1]route!$E$3:$E$10005,E896,[1]!Table1[28])</f>
        <v>0</v>
      </c>
      <c r="BG896" s="30">
        <f ca="1">SUMIF([1]route!$E$3:$E$10005,E896,[1]!Table1[29])</f>
        <v>0</v>
      </c>
      <c r="BH896" s="30">
        <f ca="1">SUMIF([1]route!$E$3:$E$10005,E896,[1]!Table1[30])</f>
        <v>0</v>
      </c>
      <c r="BI896" s="30">
        <f ca="1">SUMIF([1]route!$E$3:$E$10005,E896,[1]!Table1[31])</f>
        <v>0</v>
      </c>
      <c r="BJ896" s="30">
        <f ca="1">SUMIF([1]route!$E$3:$E$10005,E896,[1]!Table1[Remain PO])</f>
        <v>0</v>
      </c>
      <c r="BK896" s="31">
        <f ca="1">SUMIF([1]route!$E$3:$E$10005,E896,[1]!Table1[N+1])</f>
        <v>0</v>
      </c>
      <c r="BL896" s="31">
        <f ca="1">SUMIF([1]route!$E$3:$E$10005,E896,[1]!Table1[N+2])</f>
        <v>0</v>
      </c>
      <c r="BM896" s="31">
        <f ca="1">SUMIF([1]route!$E$3:$E$10005,E896,[1]!Table1[N+3])</f>
        <v>0</v>
      </c>
      <c r="BN896" s="32">
        <f ca="1">SUMIF([1]route!$E$3:$E$10005,E896,[1]!Table1[N+4])</f>
        <v>0</v>
      </c>
      <c r="BP896" s="37">
        <f t="shared" si="270"/>
        <v>0</v>
      </c>
      <c r="BQ896" s="35">
        <f t="shared" ca="1" si="276"/>
        <v>0</v>
      </c>
      <c r="BR896" s="35">
        <f t="shared" ca="1" si="276"/>
        <v>0</v>
      </c>
      <c r="BS896" s="35">
        <f t="shared" ca="1" si="276"/>
        <v>0</v>
      </c>
      <c r="BT896" s="35">
        <f t="shared" ca="1" si="276"/>
        <v>0</v>
      </c>
      <c r="BU896" s="35">
        <f t="shared" ca="1" si="276"/>
        <v>0</v>
      </c>
      <c r="BV896" s="35">
        <f t="shared" ca="1" si="276"/>
        <v>0</v>
      </c>
      <c r="BW896" s="35">
        <f t="shared" ca="1" si="276"/>
        <v>0</v>
      </c>
      <c r="BX896" s="35">
        <f t="shared" ca="1" si="276"/>
        <v>0</v>
      </c>
      <c r="BY896" s="35">
        <f t="shared" ca="1" si="276"/>
        <v>0</v>
      </c>
      <c r="BZ896" s="35">
        <f t="shared" ca="1" si="277"/>
        <v>0</v>
      </c>
      <c r="CA896" s="35">
        <f t="shared" ca="1" si="277"/>
        <v>0</v>
      </c>
      <c r="CB896" s="35">
        <f t="shared" ca="1" si="277"/>
        <v>0</v>
      </c>
      <c r="CC896" s="35">
        <f t="shared" ca="1" si="277"/>
        <v>0</v>
      </c>
      <c r="CD896" s="35">
        <f t="shared" ca="1" si="277"/>
        <v>0</v>
      </c>
      <c r="CE896" s="35">
        <f t="shared" ca="1" si="272"/>
        <v>0</v>
      </c>
      <c r="CF896" s="35">
        <f t="shared" ca="1" si="272"/>
        <v>0</v>
      </c>
      <c r="CG896" s="35">
        <f t="shared" ca="1" si="272"/>
        <v>0</v>
      </c>
      <c r="CH896" s="35">
        <f t="shared" ca="1" si="272"/>
        <v>0</v>
      </c>
      <c r="CI896" s="35">
        <f t="shared" ca="1" si="272"/>
        <v>0</v>
      </c>
      <c r="CJ896" s="35">
        <f t="shared" ca="1" si="278"/>
        <v>0</v>
      </c>
      <c r="CK896" s="35">
        <f t="shared" ca="1" si="278"/>
        <v>0</v>
      </c>
      <c r="CL896" s="35">
        <f t="shared" ca="1" si="278"/>
        <v>0</v>
      </c>
      <c r="CM896" s="35">
        <f t="shared" ca="1" si="274"/>
        <v>0</v>
      </c>
      <c r="CN896" s="35">
        <f t="shared" ca="1" si="274"/>
        <v>0</v>
      </c>
      <c r="CO896" s="35">
        <f t="shared" ca="1" si="274"/>
        <v>0</v>
      </c>
      <c r="CP896" s="35">
        <f t="shared" ca="1" si="274"/>
        <v>0</v>
      </c>
      <c r="CQ896" s="35">
        <f t="shared" ca="1" si="274"/>
        <v>0</v>
      </c>
      <c r="CR896" s="35">
        <f t="shared" ca="1" si="274"/>
        <v>0</v>
      </c>
      <c r="CS896" s="35">
        <f t="shared" ca="1" si="274"/>
        <v>0</v>
      </c>
      <c r="CT896" s="35">
        <f t="shared" ref="CT896:CW941" ca="1" si="279">CS896-BH896</f>
        <v>0</v>
      </c>
      <c r="CU896" s="35">
        <f t="shared" ca="1" si="273"/>
        <v>0</v>
      </c>
      <c r="CV896" s="35">
        <f t="shared" ca="1" si="273"/>
        <v>0</v>
      </c>
      <c r="CW896" s="38">
        <f t="shared" ca="1" si="273"/>
        <v>0</v>
      </c>
      <c r="CX896" s="38">
        <f t="shared" ca="1" si="273"/>
        <v>0</v>
      </c>
      <c r="CY896" s="38">
        <f t="shared" ca="1" si="273"/>
        <v>0</v>
      </c>
      <c r="CZ896" s="39">
        <f t="shared" ca="1" si="273"/>
        <v>0</v>
      </c>
      <c r="DA896" s="35"/>
    </row>
    <row r="897" spans="4:105" x14ac:dyDescent="0.3">
      <c r="D897" s="19"/>
      <c r="E897" s="19"/>
      <c r="F897" s="21"/>
      <c r="G897" s="21"/>
      <c r="H897" s="21"/>
      <c r="I897" s="19"/>
      <c r="J897" s="19"/>
      <c r="K897" s="21"/>
      <c r="L897" s="21"/>
      <c r="M897" s="22"/>
      <c r="N897" s="22"/>
      <c r="O897" s="19"/>
      <c r="P897" s="21"/>
      <c r="Q897" s="62" t="str">
        <f>'Cutting Rules'!AD897</f>
        <v>------------</v>
      </c>
      <c r="R897" s="23"/>
      <c r="S897" s="24"/>
      <c r="T897" s="78" t="s">
        <v>547</v>
      </c>
      <c r="U897" s="19"/>
      <c r="V897" s="25"/>
      <c r="W897" s="26"/>
      <c r="X897" s="27"/>
      <c r="Y897" s="47"/>
      <c r="Z897" s="121" t="str">
        <f>IFERROR(VLOOKUP(E897,[1]route!$E$3:$BL$10005,59,0),"")&amp;IFERROR(VLOOKUP(E897,[1]route!$E$3:$BL$10005,60,0),"")</f>
        <v/>
      </c>
      <c r="AA897" s="28">
        <f t="shared" si="268"/>
        <v>0</v>
      </c>
      <c r="AB897" s="77">
        <f t="shared" si="269"/>
        <v>0</v>
      </c>
      <c r="AC897" s="4">
        <f t="shared" si="267"/>
        <v>1</v>
      </c>
      <c r="AD897" s="29">
        <v>0</v>
      </c>
      <c r="AE897" s="30">
        <f ca="1">SUMIF([1]route!$E$3:$E$10005,E897,[1]!Table1[1])</f>
        <v>0</v>
      </c>
      <c r="AF897" s="30">
        <f ca="1">SUMIF([1]route!$E$3:$E$10005,E897,[1]!Table1[2])</f>
        <v>0</v>
      </c>
      <c r="AG897" s="30">
        <f ca="1">SUMIF([1]route!$E$3:$E$10005,E897,[1]!Table1[3])</f>
        <v>0</v>
      </c>
      <c r="AH897" s="30">
        <f ca="1">SUMIF([1]route!$E$3:$E$10005,E897,[1]!Table1[4])</f>
        <v>0</v>
      </c>
      <c r="AI897" s="30">
        <f ca="1">SUMIF([1]route!$E$3:$E$10005,E897,[1]!Table1[5])</f>
        <v>0</v>
      </c>
      <c r="AJ897" s="30">
        <f ca="1">SUMIF([1]route!$E$3:$E$10005,E897,[1]!Table1[6])</f>
        <v>0</v>
      </c>
      <c r="AK897" s="30">
        <f ca="1">SUMIF([1]route!$E$3:$E$10005,E897,[1]!Table1[7])</f>
        <v>0</v>
      </c>
      <c r="AL897" s="30">
        <f ca="1">SUMIF([1]route!$E$3:$E$10005,E897,[1]!Table1[8])</f>
        <v>0</v>
      </c>
      <c r="AM897" s="30">
        <f ca="1">SUMIF([1]route!$E$3:$E$10005,E897,[1]!Table1[9])</f>
        <v>0</v>
      </c>
      <c r="AN897" s="30">
        <f ca="1">SUMIF([1]route!$E$3:$E$10005,E897,[1]!Table1[10])</f>
        <v>0</v>
      </c>
      <c r="AO897" s="30">
        <f ca="1">SUMIF([1]route!$E$3:$E$10005,E897,[1]!Table1[11])</f>
        <v>0</v>
      </c>
      <c r="AP897" s="30">
        <f ca="1">SUMIF([1]route!$E$3:$E$10005,E897,[1]!Table1[12])</f>
        <v>0</v>
      </c>
      <c r="AQ897" s="30">
        <f ca="1">SUMIF([1]route!$E$3:$E$10005,E897,[1]!Table1[13])</f>
        <v>0</v>
      </c>
      <c r="AR897" s="30">
        <f ca="1">SUMIF([1]route!$E$3:$E$10005,E897,[1]!Table1[14])</f>
        <v>0</v>
      </c>
      <c r="AS897" s="30">
        <f ca="1">SUMIF([1]route!$E$3:$E$10005,E897,[1]!Table1[15])</f>
        <v>0</v>
      </c>
      <c r="AT897" s="30">
        <f ca="1">SUMIF([1]route!$E$3:$E$10005,E897,[1]!Table1[16])</f>
        <v>0</v>
      </c>
      <c r="AU897" s="30">
        <f ca="1">SUMIF([1]route!$E$3:$E$10005,E897,[1]!Table1[17])</f>
        <v>0</v>
      </c>
      <c r="AV897" s="30">
        <f ca="1">SUMIF([1]route!$E$3:$E$10005,E897,[1]!Table1[18])</f>
        <v>0</v>
      </c>
      <c r="AW897" s="30">
        <f ca="1">SUMIF([1]route!$E$3:$E$10005,E897,[1]!Table1[19])</f>
        <v>0</v>
      </c>
      <c r="AX897" s="30">
        <f ca="1">SUMIF([1]route!$E$3:$E$10005,E897,[1]!Table1[20])</f>
        <v>0</v>
      </c>
      <c r="AY897" s="30">
        <f ca="1">SUMIF([1]route!$E$3:$E$10005,E897,[1]!Table1[21])</f>
        <v>0</v>
      </c>
      <c r="AZ897" s="30">
        <f ca="1">SUMIF([1]route!$E$3:$E$10005,E897,[1]!Table1[22])</f>
        <v>0</v>
      </c>
      <c r="BA897" s="30">
        <f ca="1">SUMIF([1]route!$E$3:$E$10005,E897,[1]!Table1[23])</f>
        <v>0</v>
      </c>
      <c r="BB897" s="30">
        <f ca="1">SUMIF([1]route!$E$3:$E$10005,E897,[1]!Table1[24])</f>
        <v>0</v>
      </c>
      <c r="BC897" s="30">
        <f ca="1">SUMIF([1]route!$E$3:$E$10005,E897,[1]!Table1[25])</f>
        <v>0</v>
      </c>
      <c r="BD897" s="30">
        <f ca="1">SUMIF([1]route!$E$3:$E$10005,E897,[1]!Table1[26])</f>
        <v>0</v>
      </c>
      <c r="BE897" s="30">
        <f ca="1">SUMIF([1]route!$E$3:$E$10005,E897,[1]!Table1[27])</f>
        <v>0</v>
      </c>
      <c r="BF897" s="30">
        <f ca="1">SUMIF([1]route!$E$3:$E$10005,E897,[1]!Table1[28])</f>
        <v>0</v>
      </c>
      <c r="BG897" s="30">
        <f ca="1">SUMIF([1]route!$E$3:$E$10005,E897,[1]!Table1[29])</f>
        <v>0</v>
      </c>
      <c r="BH897" s="30">
        <f ca="1">SUMIF([1]route!$E$3:$E$10005,E897,[1]!Table1[30])</f>
        <v>0</v>
      </c>
      <c r="BI897" s="30">
        <f ca="1">SUMIF([1]route!$E$3:$E$10005,E897,[1]!Table1[31])</f>
        <v>0</v>
      </c>
      <c r="BJ897" s="30">
        <f ca="1">SUMIF([1]route!$E$3:$E$10005,E897,[1]!Table1[Remain PO])</f>
        <v>0</v>
      </c>
      <c r="BK897" s="31">
        <f ca="1">SUMIF([1]route!$E$3:$E$10005,E897,[1]!Table1[N+1])</f>
        <v>0</v>
      </c>
      <c r="BL897" s="31">
        <f ca="1">SUMIF([1]route!$E$3:$E$10005,E897,[1]!Table1[N+2])</f>
        <v>0</v>
      </c>
      <c r="BM897" s="31">
        <f ca="1">SUMIF([1]route!$E$3:$E$10005,E897,[1]!Table1[N+3])</f>
        <v>0</v>
      </c>
      <c r="BN897" s="32">
        <f ca="1">SUMIF([1]route!$E$3:$E$10005,E897,[1]!Table1[N+4])</f>
        <v>0</v>
      </c>
      <c r="BP897" s="37">
        <f t="shared" si="270"/>
        <v>0</v>
      </c>
      <c r="BQ897" s="35">
        <f t="shared" ca="1" si="276"/>
        <v>0</v>
      </c>
      <c r="BR897" s="35">
        <f t="shared" ca="1" si="276"/>
        <v>0</v>
      </c>
      <c r="BS897" s="35">
        <f t="shared" ca="1" si="276"/>
        <v>0</v>
      </c>
      <c r="BT897" s="35">
        <f t="shared" ca="1" si="276"/>
        <v>0</v>
      </c>
      <c r="BU897" s="35">
        <f t="shared" ca="1" si="276"/>
        <v>0</v>
      </c>
      <c r="BV897" s="35">
        <f t="shared" ca="1" si="276"/>
        <v>0</v>
      </c>
      <c r="BW897" s="35">
        <f t="shared" ca="1" si="276"/>
        <v>0</v>
      </c>
      <c r="BX897" s="35">
        <f t="shared" ca="1" si="276"/>
        <v>0</v>
      </c>
      <c r="BY897" s="35">
        <f t="shared" ca="1" si="276"/>
        <v>0</v>
      </c>
      <c r="BZ897" s="35">
        <f t="shared" ca="1" si="277"/>
        <v>0</v>
      </c>
      <c r="CA897" s="35">
        <f t="shared" ca="1" si="277"/>
        <v>0</v>
      </c>
      <c r="CB897" s="35">
        <f t="shared" ca="1" si="277"/>
        <v>0</v>
      </c>
      <c r="CC897" s="35">
        <f t="shared" ca="1" si="277"/>
        <v>0</v>
      </c>
      <c r="CD897" s="35">
        <f t="shared" ca="1" si="277"/>
        <v>0</v>
      </c>
      <c r="CE897" s="35">
        <f t="shared" ca="1" si="272"/>
        <v>0</v>
      </c>
      <c r="CF897" s="35">
        <f t="shared" ca="1" si="272"/>
        <v>0</v>
      </c>
      <c r="CG897" s="35">
        <f t="shared" ca="1" si="272"/>
        <v>0</v>
      </c>
      <c r="CH897" s="35">
        <f t="shared" ca="1" si="272"/>
        <v>0</v>
      </c>
      <c r="CI897" s="35">
        <f t="shared" ca="1" si="272"/>
        <v>0</v>
      </c>
      <c r="CJ897" s="35">
        <f t="shared" ca="1" si="278"/>
        <v>0</v>
      </c>
      <c r="CK897" s="35">
        <f t="shared" ca="1" si="278"/>
        <v>0</v>
      </c>
      <c r="CL897" s="35">
        <f t="shared" ca="1" si="278"/>
        <v>0</v>
      </c>
      <c r="CM897" s="35">
        <f t="shared" ca="1" si="278"/>
        <v>0</v>
      </c>
      <c r="CN897" s="35">
        <f t="shared" ca="1" si="278"/>
        <v>0</v>
      </c>
      <c r="CO897" s="35">
        <f t="shared" ca="1" si="278"/>
        <v>0</v>
      </c>
      <c r="CP897" s="35">
        <f t="shared" ca="1" si="278"/>
        <v>0</v>
      </c>
      <c r="CQ897" s="35">
        <f t="shared" ca="1" si="278"/>
        <v>0</v>
      </c>
      <c r="CR897" s="35">
        <f t="shared" ca="1" si="278"/>
        <v>0</v>
      </c>
      <c r="CS897" s="35">
        <f t="shared" ca="1" si="278"/>
        <v>0</v>
      </c>
      <c r="CT897" s="35">
        <f t="shared" ca="1" si="279"/>
        <v>0</v>
      </c>
      <c r="CU897" s="35">
        <f t="shared" ca="1" si="273"/>
        <v>0</v>
      </c>
      <c r="CV897" s="35">
        <f t="shared" ca="1" si="273"/>
        <v>0</v>
      </c>
      <c r="CW897" s="38">
        <f t="shared" ca="1" si="273"/>
        <v>0</v>
      </c>
      <c r="CX897" s="38">
        <f t="shared" ref="CX897:CZ941" ca="1" si="280">CW897-BL897</f>
        <v>0</v>
      </c>
      <c r="CY897" s="38">
        <f t="shared" ca="1" si="280"/>
        <v>0</v>
      </c>
      <c r="CZ897" s="39">
        <f t="shared" ca="1" si="280"/>
        <v>0</v>
      </c>
      <c r="DA897" s="35"/>
    </row>
    <row r="898" spans="4:105" x14ac:dyDescent="0.3">
      <c r="D898" s="19"/>
      <c r="E898" s="19"/>
      <c r="F898" s="21"/>
      <c r="G898" s="21"/>
      <c r="H898" s="21"/>
      <c r="I898" s="19"/>
      <c r="J898" s="19"/>
      <c r="K898" s="21"/>
      <c r="L898" s="21"/>
      <c r="M898" s="22"/>
      <c r="N898" s="22"/>
      <c r="O898" s="19"/>
      <c r="P898" s="21"/>
      <c r="Q898" s="62" t="str">
        <f>'Cutting Rules'!AD898</f>
        <v>------------</v>
      </c>
      <c r="R898" s="23"/>
      <c r="S898" s="24"/>
      <c r="T898" s="78" t="s">
        <v>547</v>
      </c>
      <c r="U898" s="19"/>
      <c r="V898" s="25"/>
      <c r="W898" s="26"/>
      <c r="X898" s="27"/>
      <c r="Y898" s="47"/>
      <c r="Z898" s="121" t="str">
        <f>IFERROR(VLOOKUP(E898,[1]route!$E$3:$BL$10005,59,0),"")&amp;IFERROR(VLOOKUP(E898,[1]route!$E$3:$BL$10005,60,0),"")</f>
        <v/>
      </c>
      <c r="AA898" s="28">
        <f t="shared" si="268"/>
        <v>0</v>
      </c>
      <c r="AB898" s="77">
        <f t="shared" si="269"/>
        <v>0</v>
      </c>
      <c r="AC898" s="4">
        <f t="shared" si="267"/>
        <v>1</v>
      </c>
      <c r="AD898" s="29">
        <v>0</v>
      </c>
      <c r="AE898" s="30">
        <f ca="1">SUMIF([1]route!$E$3:$E$10005,E898,[1]!Table1[1])</f>
        <v>0</v>
      </c>
      <c r="AF898" s="30">
        <f ca="1">SUMIF([1]route!$E$3:$E$10005,E898,[1]!Table1[2])</f>
        <v>0</v>
      </c>
      <c r="AG898" s="30">
        <f ca="1">SUMIF([1]route!$E$3:$E$10005,E898,[1]!Table1[3])</f>
        <v>0</v>
      </c>
      <c r="AH898" s="30">
        <f ca="1">SUMIF([1]route!$E$3:$E$10005,E898,[1]!Table1[4])</f>
        <v>0</v>
      </c>
      <c r="AI898" s="30">
        <f ca="1">SUMIF([1]route!$E$3:$E$10005,E898,[1]!Table1[5])</f>
        <v>0</v>
      </c>
      <c r="AJ898" s="30">
        <f ca="1">SUMIF([1]route!$E$3:$E$10005,E898,[1]!Table1[6])</f>
        <v>0</v>
      </c>
      <c r="AK898" s="30">
        <f ca="1">SUMIF([1]route!$E$3:$E$10005,E898,[1]!Table1[7])</f>
        <v>0</v>
      </c>
      <c r="AL898" s="30">
        <f ca="1">SUMIF([1]route!$E$3:$E$10005,E898,[1]!Table1[8])</f>
        <v>0</v>
      </c>
      <c r="AM898" s="30">
        <f ca="1">SUMIF([1]route!$E$3:$E$10005,E898,[1]!Table1[9])</f>
        <v>0</v>
      </c>
      <c r="AN898" s="30">
        <f ca="1">SUMIF([1]route!$E$3:$E$10005,E898,[1]!Table1[10])</f>
        <v>0</v>
      </c>
      <c r="AO898" s="30">
        <f ca="1">SUMIF([1]route!$E$3:$E$10005,E898,[1]!Table1[11])</f>
        <v>0</v>
      </c>
      <c r="AP898" s="30">
        <f ca="1">SUMIF([1]route!$E$3:$E$10005,E898,[1]!Table1[12])</f>
        <v>0</v>
      </c>
      <c r="AQ898" s="30">
        <f ca="1">SUMIF([1]route!$E$3:$E$10005,E898,[1]!Table1[13])</f>
        <v>0</v>
      </c>
      <c r="AR898" s="30">
        <f ca="1">SUMIF([1]route!$E$3:$E$10005,E898,[1]!Table1[14])</f>
        <v>0</v>
      </c>
      <c r="AS898" s="30">
        <f ca="1">SUMIF([1]route!$E$3:$E$10005,E898,[1]!Table1[15])</f>
        <v>0</v>
      </c>
      <c r="AT898" s="30">
        <f ca="1">SUMIF([1]route!$E$3:$E$10005,E898,[1]!Table1[16])</f>
        <v>0</v>
      </c>
      <c r="AU898" s="30">
        <f ca="1">SUMIF([1]route!$E$3:$E$10005,E898,[1]!Table1[17])</f>
        <v>0</v>
      </c>
      <c r="AV898" s="30">
        <f ca="1">SUMIF([1]route!$E$3:$E$10005,E898,[1]!Table1[18])</f>
        <v>0</v>
      </c>
      <c r="AW898" s="30">
        <f ca="1">SUMIF([1]route!$E$3:$E$10005,E898,[1]!Table1[19])</f>
        <v>0</v>
      </c>
      <c r="AX898" s="30">
        <f ca="1">SUMIF([1]route!$E$3:$E$10005,E898,[1]!Table1[20])</f>
        <v>0</v>
      </c>
      <c r="AY898" s="30">
        <f ca="1">SUMIF([1]route!$E$3:$E$10005,E898,[1]!Table1[21])</f>
        <v>0</v>
      </c>
      <c r="AZ898" s="30">
        <f ca="1">SUMIF([1]route!$E$3:$E$10005,E898,[1]!Table1[22])</f>
        <v>0</v>
      </c>
      <c r="BA898" s="30">
        <f ca="1">SUMIF([1]route!$E$3:$E$10005,E898,[1]!Table1[23])</f>
        <v>0</v>
      </c>
      <c r="BB898" s="30">
        <f ca="1">SUMIF([1]route!$E$3:$E$10005,E898,[1]!Table1[24])</f>
        <v>0</v>
      </c>
      <c r="BC898" s="30">
        <f ca="1">SUMIF([1]route!$E$3:$E$10005,E898,[1]!Table1[25])</f>
        <v>0</v>
      </c>
      <c r="BD898" s="30">
        <f ca="1">SUMIF([1]route!$E$3:$E$10005,E898,[1]!Table1[26])</f>
        <v>0</v>
      </c>
      <c r="BE898" s="30">
        <f ca="1">SUMIF([1]route!$E$3:$E$10005,E898,[1]!Table1[27])</f>
        <v>0</v>
      </c>
      <c r="BF898" s="30">
        <f ca="1">SUMIF([1]route!$E$3:$E$10005,E898,[1]!Table1[28])</f>
        <v>0</v>
      </c>
      <c r="BG898" s="30">
        <f ca="1">SUMIF([1]route!$E$3:$E$10005,E898,[1]!Table1[29])</f>
        <v>0</v>
      </c>
      <c r="BH898" s="30">
        <f ca="1">SUMIF([1]route!$E$3:$E$10005,E898,[1]!Table1[30])</f>
        <v>0</v>
      </c>
      <c r="BI898" s="30">
        <f ca="1">SUMIF([1]route!$E$3:$E$10005,E898,[1]!Table1[31])</f>
        <v>0</v>
      </c>
      <c r="BJ898" s="30">
        <f ca="1">SUMIF([1]route!$E$3:$E$10005,E898,[1]!Table1[Remain PO])</f>
        <v>0</v>
      </c>
      <c r="BK898" s="31">
        <f ca="1">SUMIF([1]route!$E$3:$E$10005,E898,[1]!Table1[N+1])</f>
        <v>0</v>
      </c>
      <c r="BL898" s="31">
        <f ca="1">SUMIF([1]route!$E$3:$E$10005,E898,[1]!Table1[N+2])</f>
        <v>0</v>
      </c>
      <c r="BM898" s="31">
        <f ca="1">SUMIF([1]route!$E$3:$E$10005,E898,[1]!Table1[N+3])</f>
        <v>0</v>
      </c>
      <c r="BN898" s="32">
        <f ca="1">SUMIF([1]route!$E$3:$E$10005,E898,[1]!Table1[N+4])</f>
        <v>0</v>
      </c>
      <c r="BP898" s="37">
        <f t="shared" si="270"/>
        <v>0</v>
      </c>
      <c r="BQ898" s="35">
        <f t="shared" ca="1" si="276"/>
        <v>0</v>
      </c>
      <c r="BR898" s="35">
        <f t="shared" ca="1" si="276"/>
        <v>0</v>
      </c>
      <c r="BS898" s="35">
        <f t="shared" ca="1" si="276"/>
        <v>0</v>
      </c>
      <c r="BT898" s="35">
        <f t="shared" ca="1" si="276"/>
        <v>0</v>
      </c>
      <c r="BU898" s="35">
        <f t="shared" ca="1" si="276"/>
        <v>0</v>
      </c>
      <c r="BV898" s="35">
        <f t="shared" ca="1" si="276"/>
        <v>0</v>
      </c>
      <c r="BW898" s="35">
        <f t="shared" ca="1" si="276"/>
        <v>0</v>
      </c>
      <c r="BX898" s="35">
        <f t="shared" ca="1" si="276"/>
        <v>0</v>
      </c>
      <c r="BY898" s="35">
        <f t="shared" ca="1" si="276"/>
        <v>0</v>
      </c>
      <c r="BZ898" s="35">
        <f t="shared" ca="1" si="277"/>
        <v>0</v>
      </c>
      <c r="CA898" s="35">
        <f t="shared" ca="1" si="277"/>
        <v>0</v>
      </c>
      <c r="CB898" s="35">
        <f t="shared" ca="1" si="277"/>
        <v>0</v>
      </c>
      <c r="CC898" s="35">
        <f t="shared" ca="1" si="277"/>
        <v>0</v>
      </c>
      <c r="CD898" s="35">
        <f t="shared" ca="1" si="277"/>
        <v>0</v>
      </c>
      <c r="CE898" s="35">
        <f t="shared" ca="1" si="272"/>
        <v>0</v>
      </c>
      <c r="CF898" s="35">
        <f t="shared" ca="1" si="272"/>
        <v>0</v>
      </c>
      <c r="CG898" s="35">
        <f t="shared" ca="1" si="272"/>
        <v>0</v>
      </c>
      <c r="CH898" s="35">
        <f t="shared" ca="1" si="272"/>
        <v>0</v>
      </c>
      <c r="CI898" s="35">
        <f t="shared" ca="1" si="272"/>
        <v>0</v>
      </c>
      <c r="CJ898" s="35">
        <f t="shared" ca="1" si="278"/>
        <v>0</v>
      </c>
      <c r="CK898" s="35">
        <f t="shared" ca="1" si="278"/>
        <v>0</v>
      </c>
      <c r="CL898" s="35">
        <f t="shared" ca="1" si="278"/>
        <v>0</v>
      </c>
      <c r="CM898" s="35">
        <f t="shared" ca="1" si="278"/>
        <v>0</v>
      </c>
      <c r="CN898" s="35">
        <f t="shared" ca="1" si="278"/>
        <v>0</v>
      </c>
      <c r="CO898" s="35">
        <f t="shared" ca="1" si="278"/>
        <v>0</v>
      </c>
      <c r="CP898" s="35">
        <f t="shared" ca="1" si="278"/>
        <v>0</v>
      </c>
      <c r="CQ898" s="35">
        <f t="shared" ca="1" si="278"/>
        <v>0</v>
      </c>
      <c r="CR898" s="35">
        <f t="shared" ca="1" si="278"/>
        <v>0</v>
      </c>
      <c r="CS898" s="35">
        <f t="shared" ca="1" si="278"/>
        <v>0</v>
      </c>
      <c r="CT898" s="35">
        <f t="shared" ca="1" si="279"/>
        <v>0</v>
      </c>
      <c r="CU898" s="35">
        <f t="shared" ca="1" si="279"/>
        <v>0</v>
      </c>
      <c r="CV898" s="35">
        <f t="shared" ca="1" si="279"/>
        <v>0</v>
      </c>
      <c r="CW898" s="38">
        <f t="shared" ca="1" si="279"/>
        <v>0</v>
      </c>
      <c r="CX898" s="38">
        <f t="shared" ca="1" si="280"/>
        <v>0</v>
      </c>
      <c r="CY898" s="38">
        <f t="shared" ca="1" si="280"/>
        <v>0</v>
      </c>
      <c r="CZ898" s="39">
        <f t="shared" ca="1" si="280"/>
        <v>0</v>
      </c>
      <c r="DA898" s="35"/>
    </row>
    <row r="899" spans="4:105" x14ac:dyDescent="0.3">
      <c r="D899" s="19"/>
      <c r="E899" s="19"/>
      <c r="F899" s="21"/>
      <c r="G899" s="21"/>
      <c r="H899" s="21"/>
      <c r="I899" s="19"/>
      <c r="J899" s="19"/>
      <c r="K899" s="21"/>
      <c r="L899" s="21"/>
      <c r="M899" s="22"/>
      <c r="N899" s="22"/>
      <c r="O899" s="19"/>
      <c r="P899" s="21"/>
      <c r="Q899" s="62" t="str">
        <f>'Cutting Rules'!AD899</f>
        <v>------------</v>
      </c>
      <c r="R899" s="23"/>
      <c r="S899" s="24"/>
      <c r="T899" s="78" t="s">
        <v>547</v>
      </c>
      <c r="U899" s="19"/>
      <c r="V899" s="25"/>
      <c r="W899" s="26"/>
      <c r="X899" s="27"/>
      <c r="Y899" s="47"/>
      <c r="Z899" s="121" t="str">
        <f>IFERROR(VLOOKUP(E899,[1]route!$E$3:$BL$10005,59,0),"")&amp;IFERROR(VLOOKUP(E899,[1]route!$E$3:$BL$10005,60,0),"")</f>
        <v/>
      </c>
      <c r="AA899" s="28">
        <f t="shared" si="268"/>
        <v>0</v>
      </c>
      <c r="AB899" s="77">
        <f t="shared" si="269"/>
        <v>0</v>
      </c>
      <c r="AC899" s="4">
        <f t="shared" ref="AC899:AC941" si="281">IFERROR(MATCH($X899,$BP899:$CZ899,0),"")</f>
        <v>1</v>
      </c>
      <c r="AD899" s="29">
        <v>0</v>
      </c>
      <c r="AE899" s="30">
        <f ca="1">SUMIF([1]route!$E$3:$E$10005,E899,[1]!Table1[1])</f>
        <v>0</v>
      </c>
      <c r="AF899" s="30">
        <f ca="1">SUMIF([1]route!$E$3:$E$10005,E899,[1]!Table1[2])</f>
        <v>0</v>
      </c>
      <c r="AG899" s="30">
        <f ca="1">SUMIF([1]route!$E$3:$E$10005,E899,[1]!Table1[3])</f>
        <v>0</v>
      </c>
      <c r="AH899" s="30">
        <f ca="1">SUMIF([1]route!$E$3:$E$10005,E899,[1]!Table1[4])</f>
        <v>0</v>
      </c>
      <c r="AI899" s="30">
        <f ca="1">SUMIF([1]route!$E$3:$E$10005,E899,[1]!Table1[5])</f>
        <v>0</v>
      </c>
      <c r="AJ899" s="30">
        <f ca="1">SUMIF([1]route!$E$3:$E$10005,E899,[1]!Table1[6])</f>
        <v>0</v>
      </c>
      <c r="AK899" s="30">
        <f ca="1">SUMIF([1]route!$E$3:$E$10005,E899,[1]!Table1[7])</f>
        <v>0</v>
      </c>
      <c r="AL899" s="30">
        <f ca="1">SUMIF([1]route!$E$3:$E$10005,E899,[1]!Table1[8])</f>
        <v>0</v>
      </c>
      <c r="AM899" s="30">
        <f ca="1">SUMIF([1]route!$E$3:$E$10005,E899,[1]!Table1[9])</f>
        <v>0</v>
      </c>
      <c r="AN899" s="30">
        <f ca="1">SUMIF([1]route!$E$3:$E$10005,E899,[1]!Table1[10])</f>
        <v>0</v>
      </c>
      <c r="AO899" s="30">
        <f ca="1">SUMIF([1]route!$E$3:$E$10005,E899,[1]!Table1[11])</f>
        <v>0</v>
      </c>
      <c r="AP899" s="30">
        <f ca="1">SUMIF([1]route!$E$3:$E$10005,E899,[1]!Table1[12])</f>
        <v>0</v>
      </c>
      <c r="AQ899" s="30">
        <f ca="1">SUMIF([1]route!$E$3:$E$10005,E899,[1]!Table1[13])</f>
        <v>0</v>
      </c>
      <c r="AR899" s="30">
        <f ca="1">SUMIF([1]route!$E$3:$E$10005,E899,[1]!Table1[14])</f>
        <v>0</v>
      </c>
      <c r="AS899" s="30">
        <f ca="1">SUMIF([1]route!$E$3:$E$10005,E899,[1]!Table1[15])</f>
        <v>0</v>
      </c>
      <c r="AT899" s="30">
        <f ca="1">SUMIF([1]route!$E$3:$E$10005,E899,[1]!Table1[16])</f>
        <v>0</v>
      </c>
      <c r="AU899" s="30">
        <f ca="1">SUMIF([1]route!$E$3:$E$10005,E899,[1]!Table1[17])</f>
        <v>0</v>
      </c>
      <c r="AV899" s="30">
        <f ca="1">SUMIF([1]route!$E$3:$E$10005,E899,[1]!Table1[18])</f>
        <v>0</v>
      </c>
      <c r="AW899" s="30">
        <f ca="1">SUMIF([1]route!$E$3:$E$10005,E899,[1]!Table1[19])</f>
        <v>0</v>
      </c>
      <c r="AX899" s="30">
        <f ca="1">SUMIF([1]route!$E$3:$E$10005,E899,[1]!Table1[20])</f>
        <v>0</v>
      </c>
      <c r="AY899" s="30">
        <f ca="1">SUMIF([1]route!$E$3:$E$10005,E899,[1]!Table1[21])</f>
        <v>0</v>
      </c>
      <c r="AZ899" s="30">
        <f ca="1">SUMIF([1]route!$E$3:$E$10005,E899,[1]!Table1[22])</f>
        <v>0</v>
      </c>
      <c r="BA899" s="30">
        <f ca="1">SUMIF([1]route!$E$3:$E$10005,E899,[1]!Table1[23])</f>
        <v>0</v>
      </c>
      <c r="BB899" s="30">
        <f ca="1">SUMIF([1]route!$E$3:$E$10005,E899,[1]!Table1[24])</f>
        <v>0</v>
      </c>
      <c r="BC899" s="30">
        <f ca="1">SUMIF([1]route!$E$3:$E$10005,E899,[1]!Table1[25])</f>
        <v>0</v>
      </c>
      <c r="BD899" s="30">
        <f ca="1">SUMIF([1]route!$E$3:$E$10005,E899,[1]!Table1[26])</f>
        <v>0</v>
      </c>
      <c r="BE899" s="30">
        <f ca="1">SUMIF([1]route!$E$3:$E$10005,E899,[1]!Table1[27])</f>
        <v>0</v>
      </c>
      <c r="BF899" s="30">
        <f ca="1">SUMIF([1]route!$E$3:$E$10005,E899,[1]!Table1[28])</f>
        <v>0</v>
      </c>
      <c r="BG899" s="30">
        <f ca="1">SUMIF([1]route!$E$3:$E$10005,E899,[1]!Table1[29])</f>
        <v>0</v>
      </c>
      <c r="BH899" s="30">
        <f ca="1">SUMIF([1]route!$E$3:$E$10005,E899,[1]!Table1[30])</f>
        <v>0</v>
      </c>
      <c r="BI899" s="30">
        <f ca="1">SUMIF([1]route!$E$3:$E$10005,E899,[1]!Table1[31])</f>
        <v>0</v>
      </c>
      <c r="BJ899" s="30">
        <f ca="1">SUMIF([1]route!$E$3:$E$10005,E899,[1]!Table1[Remain PO])</f>
        <v>0</v>
      </c>
      <c r="BK899" s="31">
        <f ca="1">SUMIF([1]route!$E$3:$E$10005,E899,[1]!Table1[N+1])</f>
        <v>0</v>
      </c>
      <c r="BL899" s="31">
        <f ca="1">SUMIF([1]route!$E$3:$E$10005,E899,[1]!Table1[N+2])</f>
        <v>0</v>
      </c>
      <c r="BM899" s="31">
        <f ca="1">SUMIF([1]route!$E$3:$E$10005,E899,[1]!Table1[N+3])</f>
        <v>0</v>
      </c>
      <c r="BN899" s="32">
        <f ca="1">SUMIF([1]route!$E$3:$E$10005,E899,[1]!Table1[N+4])</f>
        <v>0</v>
      </c>
      <c r="BP899" s="37">
        <f t="shared" si="270"/>
        <v>0</v>
      </c>
      <c r="BQ899" s="35">
        <f t="shared" ca="1" si="276"/>
        <v>0</v>
      </c>
      <c r="BR899" s="35">
        <f t="shared" ca="1" si="276"/>
        <v>0</v>
      </c>
      <c r="BS899" s="35">
        <f t="shared" ca="1" si="276"/>
        <v>0</v>
      </c>
      <c r="BT899" s="35">
        <f t="shared" ca="1" si="276"/>
        <v>0</v>
      </c>
      <c r="BU899" s="35">
        <f t="shared" ca="1" si="276"/>
        <v>0</v>
      </c>
      <c r="BV899" s="35">
        <f t="shared" ca="1" si="276"/>
        <v>0</v>
      </c>
      <c r="BW899" s="35">
        <f t="shared" ca="1" si="276"/>
        <v>0</v>
      </c>
      <c r="BX899" s="35">
        <f t="shared" ca="1" si="276"/>
        <v>0</v>
      </c>
      <c r="BY899" s="35">
        <f t="shared" ca="1" si="276"/>
        <v>0</v>
      </c>
      <c r="BZ899" s="35">
        <f t="shared" ca="1" si="277"/>
        <v>0</v>
      </c>
      <c r="CA899" s="35">
        <f t="shared" ca="1" si="277"/>
        <v>0</v>
      </c>
      <c r="CB899" s="35">
        <f t="shared" ca="1" si="277"/>
        <v>0</v>
      </c>
      <c r="CC899" s="35">
        <f t="shared" ca="1" si="277"/>
        <v>0</v>
      </c>
      <c r="CD899" s="35">
        <f t="shared" ca="1" si="277"/>
        <v>0</v>
      </c>
      <c r="CE899" s="35">
        <f t="shared" ca="1" si="272"/>
        <v>0</v>
      </c>
      <c r="CF899" s="35">
        <f t="shared" ca="1" si="272"/>
        <v>0</v>
      </c>
      <c r="CG899" s="35">
        <f t="shared" ca="1" si="272"/>
        <v>0</v>
      </c>
      <c r="CH899" s="35">
        <f t="shared" ca="1" si="272"/>
        <v>0</v>
      </c>
      <c r="CI899" s="35">
        <f t="shared" ca="1" si="272"/>
        <v>0</v>
      </c>
      <c r="CJ899" s="35">
        <f t="shared" ca="1" si="278"/>
        <v>0</v>
      </c>
      <c r="CK899" s="35">
        <f t="shared" ca="1" si="278"/>
        <v>0</v>
      </c>
      <c r="CL899" s="35">
        <f t="shared" ca="1" si="278"/>
        <v>0</v>
      </c>
      <c r="CM899" s="35">
        <f t="shared" ca="1" si="278"/>
        <v>0</v>
      </c>
      <c r="CN899" s="35">
        <f t="shared" ca="1" si="278"/>
        <v>0</v>
      </c>
      <c r="CO899" s="35">
        <f t="shared" ca="1" si="278"/>
        <v>0</v>
      </c>
      <c r="CP899" s="35">
        <f t="shared" ca="1" si="278"/>
        <v>0</v>
      </c>
      <c r="CQ899" s="35">
        <f t="shared" ca="1" si="278"/>
        <v>0</v>
      </c>
      <c r="CR899" s="35">
        <f t="shared" ca="1" si="278"/>
        <v>0</v>
      </c>
      <c r="CS899" s="35">
        <f t="shared" ca="1" si="278"/>
        <v>0</v>
      </c>
      <c r="CT899" s="35">
        <f t="shared" ca="1" si="279"/>
        <v>0</v>
      </c>
      <c r="CU899" s="35">
        <f t="shared" ca="1" si="279"/>
        <v>0</v>
      </c>
      <c r="CV899" s="35">
        <f t="shared" ca="1" si="279"/>
        <v>0</v>
      </c>
      <c r="CW899" s="38">
        <f t="shared" ca="1" si="279"/>
        <v>0</v>
      </c>
      <c r="CX899" s="38">
        <f t="shared" ca="1" si="280"/>
        <v>0</v>
      </c>
      <c r="CY899" s="38">
        <f t="shared" ca="1" si="280"/>
        <v>0</v>
      </c>
      <c r="CZ899" s="39">
        <f t="shared" ca="1" si="280"/>
        <v>0</v>
      </c>
      <c r="DA899" s="35"/>
    </row>
    <row r="900" spans="4:105" x14ac:dyDescent="0.3">
      <c r="D900" s="19"/>
      <c r="E900" s="19"/>
      <c r="F900" s="21"/>
      <c r="G900" s="21"/>
      <c r="H900" s="21"/>
      <c r="I900" s="19"/>
      <c r="J900" s="19"/>
      <c r="K900" s="21"/>
      <c r="L900" s="21"/>
      <c r="M900" s="22"/>
      <c r="N900" s="22"/>
      <c r="O900" s="19"/>
      <c r="P900" s="21"/>
      <c r="Q900" s="62" t="str">
        <f>'Cutting Rules'!AD900</f>
        <v>------------</v>
      </c>
      <c r="R900" s="23"/>
      <c r="S900" s="24"/>
      <c r="T900" s="78" t="s">
        <v>547</v>
      </c>
      <c r="U900" s="19"/>
      <c r="V900" s="25"/>
      <c r="W900" s="26"/>
      <c r="X900" s="27"/>
      <c r="Y900" s="47"/>
      <c r="Z900" s="121" t="str">
        <f>IFERROR(VLOOKUP(E900,[1]route!$E$3:$BL$10005,59,0),"")&amp;IFERROR(VLOOKUP(E900,[1]route!$E$3:$BL$10005,60,0),"")</f>
        <v/>
      </c>
      <c r="AA900" s="28">
        <f t="shared" ref="AA900:AA941" si="282">IF(R900&gt;V900,R900-V900,0)</f>
        <v>0</v>
      </c>
      <c r="AB900" s="77">
        <f t="shared" ref="AB900:AB941" si="283">AA900*O900*N900/1000</f>
        <v>0</v>
      </c>
      <c r="AC900" s="4">
        <f t="shared" si="281"/>
        <v>1</v>
      </c>
      <c r="AD900" s="29">
        <v>0</v>
      </c>
      <c r="AE900" s="30">
        <f ca="1">SUMIF([1]route!$E$3:$E$10005,E900,[1]!Table1[1])</f>
        <v>0</v>
      </c>
      <c r="AF900" s="30">
        <f ca="1">SUMIF([1]route!$E$3:$E$10005,E900,[1]!Table1[2])</f>
        <v>0</v>
      </c>
      <c r="AG900" s="30">
        <f ca="1">SUMIF([1]route!$E$3:$E$10005,E900,[1]!Table1[3])</f>
        <v>0</v>
      </c>
      <c r="AH900" s="30">
        <f ca="1">SUMIF([1]route!$E$3:$E$10005,E900,[1]!Table1[4])</f>
        <v>0</v>
      </c>
      <c r="AI900" s="30">
        <f ca="1">SUMIF([1]route!$E$3:$E$10005,E900,[1]!Table1[5])</f>
        <v>0</v>
      </c>
      <c r="AJ900" s="30">
        <f ca="1">SUMIF([1]route!$E$3:$E$10005,E900,[1]!Table1[6])</f>
        <v>0</v>
      </c>
      <c r="AK900" s="30">
        <f ca="1">SUMIF([1]route!$E$3:$E$10005,E900,[1]!Table1[7])</f>
        <v>0</v>
      </c>
      <c r="AL900" s="30">
        <f ca="1">SUMIF([1]route!$E$3:$E$10005,E900,[1]!Table1[8])</f>
        <v>0</v>
      </c>
      <c r="AM900" s="30">
        <f ca="1">SUMIF([1]route!$E$3:$E$10005,E900,[1]!Table1[9])</f>
        <v>0</v>
      </c>
      <c r="AN900" s="30">
        <f ca="1">SUMIF([1]route!$E$3:$E$10005,E900,[1]!Table1[10])</f>
        <v>0</v>
      </c>
      <c r="AO900" s="30">
        <f ca="1">SUMIF([1]route!$E$3:$E$10005,E900,[1]!Table1[11])</f>
        <v>0</v>
      </c>
      <c r="AP900" s="30">
        <f ca="1">SUMIF([1]route!$E$3:$E$10005,E900,[1]!Table1[12])</f>
        <v>0</v>
      </c>
      <c r="AQ900" s="30">
        <f ca="1">SUMIF([1]route!$E$3:$E$10005,E900,[1]!Table1[13])</f>
        <v>0</v>
      </c>
      <c r="AR900" s="30">
        <f ca="1">SUMIF([1]route!$E$3:$E$10005,E900,[1]!Table1[14])</f>
        <v>0</v>
      </c>
      <c r="AS900" s="30">
        <f ca="1">SUMIF([1]route!$E$3:$E$10005,E900,[1]!Table1[15])</f>
        <v>0</v>
      </c>
      <c r="AT900" s="30">
        <f ca="1">SUMIF([1]route!$E$3:$E$10005,E900,[1]!Table1[16])</f>
        <v>0</v>
      </c>
      <c r="AU900" s="30">
        <f ca="1">SUMIF([1]route!$E$3:$E$10005,E900,[1]!Table1[17])</f>
        <v>0</v>
      </c>
      <c r="AV900" s="30">
        <f ca="1">SUMIF([1]route!$E$3:$E$10005,E900,[1]!Table1[18])</f>
        <v>0</v>
      </c>
      <c r="AW900" s="30">
        <f ca="1">SUMIF([1]route!$E$3:$E$10005,E900,[1]!Table1[19])</f>
        <v>0</v>
      </c>
      <c r="AX900" s="30">
        <f ca="1">SUMIF([1]route!$E$3:$E$10005,E900,[1]!Table1[20])</f>
        <v>0</v>
      </c>
      <c r="AY900" s="30">
        <f ca="1">SUMIF([1]route!$E$3:$E$10005,E900,[1]!Table1[21])</f>
        <v>0</v>
      </c>
      <c r="AZ900" s="30">
        <f ca="1">SUMIF([1]route!$E$3:$E$10005,E900,[1]!Table1[22])</f>
        <v>0</v>
      </c>
      <c r="BA900" s="30">
        <f ca="1">SUMIF([1]route!$E$3:$E$10005,E900,[1]!Table1[23])</f>
        <v>0</v>
      </c>
      <c r="BB900" s="30">
        <f ca="1">SUMIF([1]route!$E$3:$E$10005,E900,[1]!Table1[24])</f>
        <v>0</v>
      </c>
      <c r="BC900" s="30">
        <f ca="1">SUMIF([1]route!$E$3:$E$10005,E900,[1]!Table1[25])</f>
        <v>0</v>
      </c>
      <c r="BD900" s="30">
        <f ca="1">SUMIF([1]route!$E$3:$E$10005,E900,[1]!Table1[26])</f>
        <v>0</v>
      </c>
      <c r="BE900" s="30">
        <f ca="1">SUMIF([1]route!$E$3:$E$10005,E900,[1]!Table1[27])</f>
        <v>0</v>
      </c>
      <c r="BF900" s="30">
        <f ca="1">SUMIF([1]route!$E$3:$E$10005,E900,[1]!Table1[28])</f>
        <v>0</v>
      </c>
      <c r="BG900" s="30">
        <f ca="1">SUMIF([1]route!$E$3:$E$10005,E900,[1]!Table1[29])</f>
        <v>0</v>
      </c>
      <c r="BH900" s="30">
        <f ca="1">SUMIF([1]route!$E$3:$E$10005,E900,[1]!Table1[30])</f>
        <v>0</v>
      </c>
      <c r="BI900" s="30">
        <f ca="1">SUMIF([1]route!$E$3:$E$10005,E900,[1]!Table1[31])</f>
        <v>0</v>
      </c>
      <c r="BJ900" s="30">
        <f ca="1">SUMIF([1]route!$E$3:$E$10005,E900,[1]!Table1[Remain PO])</f>
        <v>0</v>
      </c>
      <c r="BK900" s="31">
        <f ca="1">SUMIF([1]route!$E$3:$E$10005,E900,[1]!Table1[N+1])</f>
        <v>0</v>
      </c>
      <c r="BL900" s="31">
        <f ca="1">SUMIF([1]route!$E$3:$E$10005,E900,[1]!Table1[N+2])</f>
        <v>0</v>
      </c>
      <c r="BM900" s="31">
        <f ca="1">SUMIF([1]route!$E$3:$E$10005,E900,[1]!Table1[N+3])</f>
        <v>0</v>
      </c>
      <c r="BN900" s="32">
        <f ca="1">SUMIF([1]route!$E$3:$E$10005,E900,[1]!Table1[N+4])</f>
        <v>0</v>
      </c>
      <c r="BP900" s="37">
        <f t="shared" ref="BP900:BP941" si="284">$V900-$AD900</f>
        <v>0</v>
      </c>
      <c r="BQ900" s="35">
        <f t="shared" ca="1" si="276"/>
        <v>0</v>
      </c>
      <c r="BR900" s="35">
        <f t="shared" ca="1" si="276"/>
        <v>0</v>
      </c>
      <c r="BS900" s="35">
        <f t="shared" ca="1" si="276"/>
        <v>0</v>
      </c>
      <c r="BT900" s="35">
        <f t="shared" ca="1" si="276"/>
        <v>0</v>
      </c>
      <c r="BU900" s="35">
        <f t="shared" ca="1" si="276"/>
        <v>0</v>
      </c>
      <c r="BV900" s="35">
        <f t="shared" ca="1" si="276"/>
        <v>0</v>
      </c>
      <c r="BW900" s="35">
        <f t="shared" ca="1" si="276"/>
        <v>0</v>
      </c>
      <c r="BX900" s="35">
        <f t="shared" ca="1" si="276"/>
        <v>0</v>
      </c>
      <c r="BY900" s="35">
        <f t="shared" ca="1" si="276"/>
        <v>0</v>
      </c>
      <c r="BZ900" s="35">
        <f t="shared" ca="1" si="277"/>
        <v>0</v>
      </c>
      <c r="CA900" s="35">
        <f t="shared" ca="1" si="277"/>
        <v>0</v>
      </c>
      <c r="CB900" s="35">
        <f t="shared" ca="1" si="277"/>
        <v>0</v>
      </c>
      <c r="CC900" s="35">
        <f t="shared" ca="1" si="277"/>
        <v>0</v>
      </c>
      <c r="CD900" s="35">
        <f t="shared" ca="1" si="277"/>
        <v>0</v>
      </c>
      <c r="CE900" s="35">
        <f t="shared" ca="1" si="272"/>
        <v>0</v>
      </c>
      <c r="CF900" s="35">
        <f t="shared" ca="1" si="272"/>
        <v>0</v>
      </c>
      <c r="CG900" s="35">
        <f t="shared" ca="1" si="272"/>
        <v>0</v>
      </c>
      <c r="CH900" s="35">
        <f t="shared" ca="1" si="272"/>
        <v>0</v>
      </c>
      <c r="CI900" s="35">
        <f t="shared" ca="1" si="272"/>
        <v>0</v>
      </c>
      <c r="CJ900" s="35">
        <f t="shared" ca="1" si="278"/>
        <v>0</v>
      </c>
      <c r="CK900" s="35">
        <f t="shared" ca="1" si="278"/>
        <v>0</v>
      </c>
      <c r="CL900" s="35">
        <f t="shared" ca="1" si="278"/>
        <v>0</v>
      </c>
      <c r="CM900" s="35">
        <f t="shared" ca="1" si="278"/>
        <v>0</v>
      </c>
      <c r="CN900" s="35">
        <f t="shared" ca="1" si="278"/>
        <v>0</v>
      </c>
      <c r="CO900" s="35">
        <f t="shared" ca="1" si="278"/>
        <v>0</v>
      </c>
      <c r="CP900" s="35">
        <f t="shared" ca="1" si="278"/>
        <v>0</v>
      </c>
      <c r="CQ900" s="35">
        <f t="shared" ca="1" si="278"/>
        <v>0</v>
      </c>
      <c r="CR900" s="35">
        <f t="shared" ca="1" si="278"/>
        <v>0</v>
      </c>
      <c r="CS900" s="35">
        <f t="shared" ca="1" si="278"/>
        <v>0</v>
      </c>
      <c r="CT900" s="35">
        <f t="shared" ca="1" si="279"/>
        <v>0</v>
      </c>
      <c r="CU900" s="35">
        <f t="shared" ca="1" si="279"/>
        <v>0</v>
      </c>
      <c r="CV900" s="35">
        <f t="shared" ca="1" si="279"/>
        <v>0</v>
      </c>
      <c r="CW900" s="38">
        <f t="shared" ca="1" si="279"/>
        <v>0</v>
      </c>
      <c r="CX900" s="38">
        <f t="shared" ca="1" si="280"/>
        <v>0</v>
      </c>
      <c r="CY900" s="38">
        <f t="shared" ca="1" si="280"/>
        <v>0</v>
      </c>
      <c r="CZ900" s="39">
        <f t="shared" ca="1" si="280"/>
        <v>0</v>
      </c>
      <c r="DA900" s="35"/>
    </row>
    <row r="901" spans="4:105" x14ac:dyDescent="0.3">
      <c r="D901" s="19"/>
      <c r="E901" s="19"/>
      <c r="F901" s="21"/>
      <c r="G901" s="21"/>
      <c r="H901" s="21"/>
      <c r="I901" s="19"/>
      <c r="J901" s="19"/>
      <c r="K901" s="21"/>
      <c r="L901" s="21"/>
      <c r="M901" s="22"/>
      <c r="N901" s="22"/>
      <c r="O901" s="19"/>
      <c r="P901" s="21"/>
      <c r="Q901" s="62" t="str">
        <f>'Cutting Rules'!AD901</f>
        <v>------------</v>
      </c>
      <c r="R901" s="23"/>
      <c r="S901" s="24"/>
      <c r="T901" s="78" t="s">
        <v>547</v>
      </c>
      <c r="U901" s="19"/>
      <c r="V901" s="25"/>
      <c r="W901" s="26"/>
      <c r="X901" s="27"/>
      <c r="Y901" s="47"/>
      <c r="Z901" s="121" t="str">
        <f>IFERROR(VLOOKUP(E901,[1]route!$E$3:$BL$10005,59,0),"")&amp;IFERROR(VLOOKUP(E901,[1]route!$E$3:$BL$10005,60,0),"")</f>
        <v/>
      </c>
      <c r="AA901" s="28">
        <f t="shared" si="282"/>
        <v>0</v>
      </c>
      <c r="AB901" s="77">
        <f t="shared" si="283"/>
        <v>0</v>
      </c>
      <c r="AC901" s="4">
        <f t="shared" si="281"/>
        <v>1</v>
      </c>
      <c r="AD901" s="29">
        <v>0</v>
      </c>
      <c r="AE901" s="30">
        <f ca="1">SUMIF([1]route!$E$3:$E$10005,E901,[1]!Table1[1])</f>
        <v>0</v>
      </c>
      <c r="AF901" s="30">
        <f ca="1">SUMIF([1]route!$E$3:$E$10005,E901,[1]!Table1[2])</f>
        <v>0</v>
      </c>
      <c r="AG901" s="30">
        <f ca="1">SUMIF([1]route!$E$3:$E$10005,E901,[1]!Table1[3])</f>
        <v>0</v>
      </c>
      <c r="AH901" s="30">
        <f ca="1">SUMIF([1]route!$E$3:$E$10005,E901,[1]!Table1[4])</f>
        <v>0</v>
      </c>
      <c r="AI901" s="30">
        <f ca="1">SUMIF([1]route!$E$3:$E$10005,E901,[1]!Table1[5])</f>
        <v>0</v>
      </c>
      <c r="AJ901" s="30">
        <f ca="1">SUMIF([1]route!$E$3:$E$10005,E901,[1]!Table1[6])</f>
        <v>0</v>
      </c>
      <c r="AK901" s="30">
        <f ca="1">SUMIF([1]route!$E$3:$E$10005,E901,[1]!Table1[7])</f>
        <v>0</v>
      </c>
      <c r="AL901" s="30">
        <f ca="1">SUMIF([1]route!$E$3:$E$10005,E901,[1]!Table1[8])</f>
        <v>0</v>
      </c>
      <c r="AM901" s="30">
        <f ca="1">SUMIF([1]route!$E$3:$E$10005,E901,[1]!Table1[9])</f>
        <v>0</v>
      </c>
      <c r="AN901" s="30">
        <f ca="1">SUMIF([1]route!$E$3:$E$10005,E901,[1]!Table1[10])</f>
        <v>0</v>
      </c>
      <c r="AO901" s="30">
        <f ca="1">SUMIF([1]route!$E$3:$E$10005,E901,[1]!Table1[11])</f>
        <v>0</v>
      </c>
      <c r="AP901" s="30">
        <f ca="1">SUMIF([1]route!$E$3:$E$10005,E901,[1]!Table1[12])</f>
        <v>0</v>
      </c>
      <c r="AQ901" s="30">
        <f ca="1">SUMIF([1]route!$E$3:$E$10005,E901,[1]!Table1[13])</f>
        <v>0</v>
      </c>
      <c r="AR901" s="30">
        <f ca="1">SUMIF([1]route!$E$3:$E$10005,E901,[1]!Table1[14])</f>
        <v>0</v>
      </c>
      <c r="AS901" s="30">
        <f ca="1">SUMIF([1]route!$E$3:$E$10005,E901,[1]!Table1[15])</f>
        <v>0</v>
      </c>
      <c r="AT901" s="30">
        <f ca="1">SUMIF([1]route!$E$3:$E$10005,E901,[1]!Table1[16])</f>
        <v>0</v>
      </c>
      <c r="AU901" s="30">
        <f ca="1">SUMIF([1]route!$E$3:$E$10005,E901,[1]!Table1[17])</f>
        <v>0</v>
      </c>
      <c r="AV901" s="30">
        <f ca="1">SUMIF([1]route!$E$3:$E$10005,E901,[1]!Table1[18])</f>
        <v>0</v>
      </c>
      <c r="AW901" s="30">
        <f ca="1">SUMIF([1]route!$E$3:$E$10005,E901,[1]!Table1[19])</f>
        <v>0</v>
      </c>
      <c r="AX901" s="30">
        <f ca="1">SUMIF([1]route!$E$3:$E$10005,E901,[1]!Table1[20])</f>
        <v>0</v>
      </c>
      <c r="AY901" s="30">
        <f ca="1">SUMIF([1]route!$E$3:$E$10005,E901,[1]!Table1[21])</f>
        <v>0</v>
      </c>
      <c r="AZ901" s="30">
        <f ca="1">SUMIF([1]route!$E$3:$E$10005,E901,[1]!Table1[22])</f>
        <v>0</v>
      </c>
      <c r="BA901" s="30">
        <f ca="1">SUMIF([1]route!$E$3:$E$10005,E901,[1]!Table1[23])</f>
        <v>0</v>
      </c>
      <c r="BB901" s="30">
        <f ca="1">SUMIF([1]route!$E$3:$E$10005,E901,[1]!Table1[24])</f>
        <v>0</v>
      </c>
      <c r="BC901" s="30">
        <f ca="1">SUMIF([1]route!$E$3:$E$10005,E901,[1]!Table1[25])</f>
        <v>0</v>
      </c>
      <c r="BD901" s="30">
        <f ca="1">SUMIF([1]route!$E$3:$E$10005,E901,[1]!Table1[26])</f>
        <v>0</v>
      </c>
      <c r="BE901" s="30">
        <f ca="1">SUMIF([1]route!$E$3:$E$10005,E901,[1]!Table1[27])</f>
        <v>0</v>
      </c>
      <c r="BF901" s="30">
        <f ca="1">SUMIF([1]route!$E$3:$E$10005,E901,[1]!Table1[28])</f>
        <v>0</v>
      </c>
      <c r="BG901" s="30">
        <f ca="1">SUMIF([1]route!$E$3:$E$10005,E901,[1]!Table1[29])</f>
        <v>0</v>
      </c>
      <c r="BH901" s="30">
        <f ca="1">SUMIF([1]route!$E$3:$E$10005,E901,[1]!Table1[30])</f>
        <v>0</v>
      </c>
      <c r="BI901" s="30">
        <f ca="1">SUMIF([1]route!$E$3:$E$10005,E901,[1]!Table1[31])</f>
        <v>0</v>
      </c>
      <c r="BJ901" s="30">
        <f ca="1">SUMIF([1]route!$E$3:$E$10005,E901,[1]!Table1[Remain PO])</f>
        <v>0</v>
      </c>
      <c r="BK901" s="31">
        <f ca="1">SUMIF([1]route!$E$3:$E$10005,E901,[1]!Table1[N+1])</f>
        <v>0</v>
      </c>
      <c r="BL901" s="31">
        <f ca="1">SUMIF([1]route!$E$3:$E$10005,E901,[1]!Table1[N+2])</f>
        <v>0</v>
      </c>
      <c r="BM901" s="31">
        <f ca="1">SUMIF([1]route!$E$3:$E$10005,E901,[1]!Table1[N+3])</f>
        <v>0</v>
      </c>
      <c r="BN901" s="32">
        <f ca="1">SUMIF([1]route!$E$3:$E$10005,E901,[1]!Table1[N+4])</f>
        <v>0</v>
      </c>
      <c r="BP901" s="37">
        <f t="shared" si="284"/>
        <v>0</v>
      </c>
      <c r="BQ901" s="35">
        <f t="shared" ca="1" si="276"/>
        <v>0</v>
      </c>
      <c r="BR901" s="35">
        <f t="shared" ca="1" si="276"/>
        <v>0</v>
      </c>
      <c r="BS901" s="35">
        <f t="shared" ca="1" si="276"/>
        <v>0</v>
      </c>
      <c r="BT901" s="35">
        <f t="shared" ca="1" si="276"/>
        <v>0</v>
      </c>
      <c r="BU901" s="35">
        <f t="shared" ca="1" si="276"/>
        <v>0</v>
      </c>
      <c r="BV901" s="35">
        <f t="shared" ca="1" si="276"/>
        <v>0</v>
      </c>
      <c r="BW901" s="35">
        <f t="shared" ca="1" si="276"/>
        <v>0</v>
      </c>
      <c r="BX901" s="35">
        <f t="shared" ca="1" si="276"/>
        <v>0</v>
      </c>
      <c r="BY901" s="35">
        <f t="shared" ca="1" si="276"/>
        <v>0</v>
      </c>
      <c r="BZ901" s="35">
        <f t="shared" ca="1" si="277"/>
        <v>0</v>
      </c>
      <c r="CA901" s="35">
        <f t="shared" ca="1" si="277"/>
        <v>0</v>
      </c>
      <c r="CB901" s="35">
        <f t="shared" ca="1" si="277"/>
        <v>0</v>
      </c>
      <c r="CC901" s="35">
        <f t="shared" ca="1" si="277"/>
        <v>0</v>
      </c>
      <c r="CD901" s="35">
        <f t="shared" ca="1" si="277"/>
        <v>0</v>
      </c>
      <c r="CE901" s="35">
        <f t="shared" ca="1" si="272"/>
        <v>0</v>
      </c>
      <c r="CF901" s="35">
        <f t="shared" ca="1" si="272"/>
        <v>0</v>
      </c>
      <c r="CG901" s="35">
        <f t="shared" ca="1" si="272"/>
        <v>0</v>
      </c>
      <c r="CH901" s="35">
        <f t="shared" ca="1" si="272"/>
        <v>0</v>
      </c>
      <c r="CI901" s="35">
        <f t="shared" ca="1" si="272"/>
        <v>0</v>
      </c>
      <c r="CJ901" s="35">
        <f t="shared" ca="1" si="278"/>
        <v>0</v>
      </c>
      <c r="CK901" s="35">
        <f t="shared" ca="1" si="278"/>
        <v>0</v>
      </c>
      <c r="CL901" s="35">
        <f t="shared" ca="1" si="278"/>
        <v>0</v>
      </c>
      <c r="CM901" s="35">
        <f t="shared" ca="1" si="278"/>
        <v>0</v>
      </c>
      <c r="CN901" s="35">
        <f t="shared" ca="1" si="278"/>
        <v>0</v>
      </c>
      <c r="CO901" s="35">
        <f t="shared" ca="1" si="278"/>
        <v>0</v>
      </c>
      <c r="CP901" s="35">
        <f t="shared" ca="1" si="278"/>
        <v>0</v>
      </c>
      <c r="CQ901" s="35">
        <f t="shared" ca="1" si="278"/>
        <v>0</v>
      </c>
      <c r="CR901" s="35">
        <f t="shared" ca="1" si="278"/>
        <v>0</v>
      </c>
      <c r="CS901" s="35">
        <f t="shared" ca="1" si="278"/>
        <v>0</v>
      </c>
      <c r="CT901" s="35">
        <f t="shared" ca="1" si="279"/>
        <v>0</v>
      </c>
      <c r="CU901" s="35">
        <f t="shared" ca="1" si="279"/>
        <v>0</v>
      </c>
      <c r="CV901" s="35">
        <f t="shared" ca="1" si="279"/>
        <v>0</v>
      </c>
      <c r="CW901" s="38">
        <f t="shared" ca="1" si="279"/>
        <v>0</v>
      </c>
      <c r="CX901" s="38">
        <f t="shared" ca="1" si="280"/>
        <v>0</v>
      </c>
      <c r="CY901" s="38">
        <f t="shared" ca="1" si="280"/>
        <v>0</v>
      </c>
      <c r="CZ901" s="39">
        <f t="shared" ca="1" si="280"/>
        <v>0</v>
      </c>
      <c r="DA901" s="35"/>
    </row>
    <row r="902" spans="4:105" x14ac:dyDescent="0.3">
      <c r="D902" s="19"/>
      <c r="E902" s="19"/>
      <c r="F902" s="21"/>
      <c r="G902" s="21"/>
      <c r="H902" s="21"/>
      <c r="I902" s="19"/>
      <c r="J902" s="19"/>
      <c r="K902" s="21"/>
      <c r="L902" s="21"/>
      <c r="M902" s="22"/>
      <c r="N902" s="22"/>
      <c r="O902" s="19"/>
      <c r="P902" s="21"/>
      <c r="Q902" s="62" t="str">
        <f>'Cutting Rules'!AD902</f>
        <v>------------</v>
      </c>
      <c r="R902" s="23"/>
      <c r="S902" s="24"/>
      <c r="T902" s="78" t="s">
        <v>547</v>
      </c>
      <c r="U902" s="19"/>
      <c r="V902" s="25"/>
      <c r="W902" s="26"/>
      <c r="X902" s="27"/>
      <c r="Y902" s="47"/>
      <c r="Z902" s="121" t="str">
        <f>IFERROR(VLOOKUP(E902,[1]route!$E$3:$BL$10005,59,0),"")&amp;IFERROR(VLOOKUP(E902,[1]route!$E$3:$BL$10005,60,0),"")</f>
        <v/>
      </c>
      <c r="AA902" s="28">
        <f t="shared" si="282"/>
        <v>0</v>
      </c>
      <c r="AB902" s="77">
        <f t="shared" si="283"/>
        <v>0</v>
      </c>
      <c r="AC902" s="4">
        <f t="shared" si="281"/>
        <v>1</v>
      </c>
      <c r="AD902" s="29">
        <v>0</v>
      </c>
      <c r="AE902" s="30">
        <f ca="1">SUMIF([1]route!$E$3:$E$10005,E902,[1]!Table1[1])</f>
        <v>0</v>
      </c>
      <c r="AF902" s="30">
        <f ca="1">SUMIF([1]route!$E$3:$E$10005,E902,[1]!Table1[2])</f>
        <v>0</v>
      </c>
      <c r="AG902" s="30">
        <f ca="1">SUMIF([1]route!$E$3:$E$10005,E902,[1]!Table1[3])</f>
        <v>0</v>
      </c>
      <c r="AH902" s="30">
        <f ca="1">SUMIF([1]route!$E$3:$E$10005,E902,[1]!Table1[4])</f>
        <v>0</v>
      </c>
      <c r="AI902" s="30">
        <f ca="1">SUMIF([1]route!$E$3:$E$10005,E902,[1]!Table1[5])</f>
        <v>0</v>
      </c>
      <c r="AJ902" s="30">
        <f ca="1">SUMIF([1]route!$E$3:$E$10005,E902,[1]!Table1[6])</f>
        <v>0</v>
      </c>
      <c r="AK902" s="30">
        <f ca="1">SUMIF([1]route!$E$3:$E$10005,E902,[1]!Table1[7])</f>
        <v>0</v>
      </c>
      <c r="AL902" s="30">
        <f ca="1">SUMIF([1]route!$E$3:$E$10005,E902,[1]!Table1[8])</f>
        <v>0</v>
      </c>
      <c r="AM902" s="30">
        <f ca="1">SUMIF([1]route!$E$3:$E$10005,E902,[1]!Table1[9])</f>
        <v>0</v>
      </c>
      <c r="AN902" s="30">
        <f ca="1">SUMIF([1]route!$E$3:$E$10005,E902,[1]!Table1[10])</f>
        <v>0</v>
      </c>
      <c r="AO902" s="30">
        <f ca="1">SUMIF([1]route!$E$3:$E$10005,E902,[1]!Table1[11])</f>
        <v>0</v>
      </c>
      <c r="AP902" s="30">
        <f ca="1">SUMIF([1]route!$E$3:$E$10005,E902,[1]!Table1[12])</f>
        <v>0</v>
      </c>
      <c r="AQ902" s="30">
        <f ca="1">SUMIF([1]route!$E$3:$E$10005,E902,[1]!Table1[13])</f>
        <v>0</v>
      </c>
      <c r="AR902" s="30">
        <f ca="1">SUMIF([1]route!$E$3:$E$10005,E902,[1]!Table1[14])</f>
        <v>0</v>
      </c>
      <c r="AS902" s="30">
        <f ca="1">SUMIF([1]route!$E$3:$E$10005,E902,[1]!Table1[15])</f>
        <v>0</v>
      </c>
      <c r="AT902" s="30">
        <f ca="1">SUMIF([1]route!$E$3:$E$10005,E902,[1]!Table1[16])</f>
        <v>0</v>
      </c>
      <c r="AU902" s="30">
        <f ca="1">SUMIF([1]route!$E$3:$E$10005,E902,[1]!Table1[17])</f>
        <v>0</v>
      </c>
      <c r="AV902" s="30">
        <f ca="1">SUMIF([1]route!$E$3:$E$10005,E902,[1]!Table1[18])</f>
        <v>0</v>
      </c>
      <c r="AW902" s="30">
        <f ca="1">SUMIF([1]route!$E$3:$E$10005,E902,[1]!Table1[19])</f>
        <v>0</v>
      </c>
      <c r="AX902" s="30">
        <f ca="1">SUMIF([1]route!$E$3:$E$10005,E902,[1]!Table1[20])</f>
        <v>0</v>
      </c>
      <c r="AY902" s="30">
        <f ca="1">SUMIF([1]route!$E$3:$E$10005,E902,[1]!Table1[21])</f>
        <v>0</v>
      </c>
      <c r="AZ902" s="30">
        <f ca="1">SUMIF([1]route!$E$3:$E$10005,E902,[1]!Table1[22])</f>
        <v>0</v>
      </c>
      <c r="BA902" s="30">
        <f ca="1">SUMIF([1]route!$E$3:$E$10005,E902,[1]!Table1[23])</f>
        <v>0</v>
      </c>
      <c r="BB902" s="30">
        <f ca="1">SUMIF([1]route!$E$3:$E$10005,E902,[1]!Table1[24])</f>
        <v>0</v>
      </c>
      <c r="BC902" s="30">
        <f ca="1">SUMIF([1]route!$E$3:$E$10005,E902,[1]!Table1[25])</f>
        <v>0</v>
      </c>
      <c r="BD902" s="30">
        <f ca="1">SUMIF([1]route!$E$3:$E$10005,E902,[1]!Table1[26])</f>
        <v>0</v>
      </c>
      <c r="BE902" s="30">
        <f ca="1">SUMIF([1]route!$E$3:$E$10005,E902,[1]!Table1[27])</f>
        <v>0</v>
      </c>
      <c r="BF902" s="30">
        <f ca="1">SUMIF([1]route!$E$3:$E$10005,E902,[1]!Table1[28])</f>
        <v>0</v>
      </c>
      <c r="BG902" s="30">
        <f ca="1">SUMIF([1]route!$E$3:$E$10005,E902,[1]!Table1[29])</f>
        <v>0</v>
      </c>
      <c r="BH902" s="30">
        <f ca="1">SUMIF([1]route!$E$3:$E$10005,E902,[1]!Table1[30])</f>
        <v>0</v>
      </c>
      <c r="BI902" s="30">
        <f ca="1">SUMIF([1]route!$E$3:$E$10005,E902,[1]!Table1[31])</f>
        <v>0</v>
      </c>
      <c r="BJ902" s="30">
        <f ca="1">SUMIF([1]route!$E$3:$E$10005,E902,[1]!Table1[Remain PO])</f>
        <v>0</v>
      </c>
      <c r="BK902" s="31">
        <f ca="1">SUMIF([1]route!$E$3:$E$10005,E902,[1]!Table1[N+1])</f>
        <v>0</v>
      </c>
      <c r="BL902" s="31">
        <f ca="1">SUMIF([1]route!$E$3:$E$10005,E902,[1]!Table1[N+2])</f>
        <v>0</v>
      </c>
      <c r="BM902" s="31">
        <f ca="1">SUMIF([1]route!$E$3:$E$10005,E902,[1]!Table1[N+3])</f>
        <v>0</v>
      </c>
      <c r="BN902" s="32">
        <f ca="1">SUMIF([1]route!$E$3:$E$10005,E902,[1]!Table1[N+4])</f>
        <v>0</v>
      </c>
      <c r="BP902" s="37">
        <f t="shared" si="284"/>
        <v>0</v>
      </c>
      <c r="BQ902" s="35">
        <f t="shared" ca="1" si="276"/>
        <v>0</v>
      </c>
      <c r="BR902" s="35">
        <f t="shared" ca="1" si="276"/>
        <v>0</v>
      </c>
      <c r="BS902" s="35">
        <f t="shared" ca="1" si="276"/>
        <v>0</v>
      </c>
      <c r="BT902" s="35">
        <f t="shared" ca="1" si="276"/>
        <v>0</v>
      </c>
      <c r="BU902" s="35">
        <f t="shared" ca="1" si="276"/>
        <v>0</v>
      </c>
      <c r="BV902" s="35">
        <f t="shared" ca="1" si="276"/>
        <v>0</v>
      </c>
      <c r="BW902" s="35">
        <f t="shared" ca="1" si="276"/>
        <v>0</v>
      </c>
      <c r="BX902" s="35">
        <f t="shared" ca="1" si="276"/>
        <v>0</v>
      </c>
      <c r="BY902" s="35">
        <f t="shared" ca="1" si="276"/>
        <v>0</v>
      </c>
      <c r="BZ902" s="35">
        <f t="shared" ca="1" si="277"/>
        <v>0</v>
      </c>
      <c r="CA902" s="35">
        <f t="shared" ca="1" si="277"/>
        <v>0</v>
      </c>
      <c r="CB902" s="35">
        <f t="shared" ca="1" si="277"/>
        <v>0</v>
      </c>
      <c r="CC902" s="35">
        <f t="shared" ca="1" si="277"/>
        <v>0</v>
      </c>
      <c r="CD902" s="35">
        <f t="shared" ca="1" si="277"/>
        <v>0</v>
      </c>
      <c r="CE902" s="35">
        <f t="shared" ca="1" si="272"/>
        <v>0</v>
      </c>
      <c r="CF902" s="35">
        <f t="shared" ca="1" si="272"/>
        <v>0</v>
      </c>
      <c r="CG902" s="35">
        <f t="shared" ca="1" si="272"/>
        <v>0</v>
      </c>
      <c r="CH902" s="35">
        <f t="shared" ca="1" si="272"/>
        <v>0</v>
      </c>
      <c r="CI902" s="35">
        <f t="shared" ca="1" si="272"/>
        <v>0</v>
      </c>
      <c r="CJ902" s="35">
        <f t="shared" ca="1" si="278"/>
        <v>0</v>
      </c>
      <c r="CK902" s="35">
        <f t="shared" ca="1" si="278"/>
        <v>0</v>
      </c>
      <c r="CL902" s="35">
        <f t="shared" ca="1" si="278"/>
        <v>0</v>
      </c>
      <c r="CM902" s="35">
        <f t="shared" ca="1" si="278"/>
        <v>0</v>
      </c>
      <c r="CN902" s="35">
        <f t="shared" ca="1" si="278"/>
        <v>0</v>
      </c>
      <c r="CO902" s="35">
        <f t="shared" ca="1" si="278"/>
        <v>0</v>
      </c>
      <c r="CP902" s="35">
        <f t="shared" ca="1" si="278"/>
        <v>0</v>
      </c>
      <c r="CQ902" s="35">
        <f t="shared" ca="1" si="278"/>
        <v>0</v>
      </c>
      <c r="CR902" s="35">
        <f t="shared" ca="1" si="278"/>
        <v>0</v>
      </c>
      <c r="CS902" s="35">
        <f t="shared" ca="1" si="278"/>
        <v>0</v>
      </c>
      <c r="CT902" s="35">
        <f t="shared" ca="1" si="279"/>
        <v>0</v>
      </c>
      <c r="CU902" s="35">
        <f t="shared" ca="1" si="279"/>
        <v>0</v>
      </c>
      <c r="CV902" s="35">
        <f t="shared" ca="1" si="279"/>
        <v>0</v>
      </c>
      <c r="CW902" s="38">
        <f t="shared" ca="1" si="279"/>
        <v>0</v>
      </c>
      <c r="CX902" s="38">
        <f t="shared" ca="1" si="280"/>
        <v>0</v>
      </c>
      <c r="CY902" s="38">
        <f t="shared" ca="1" si="280"/>
        <v>0</v>
      </c>
      <c r="CZ902" s="39">
        <f t="shared" ca="1" si="280"/>
        <v>0</v>
      </c>
      <c r="DA902" s="35"/>
    </row>
    <row r="903" spans="4:105" x14ac:dyDescent="0.3">
      <c r="D903" s="19"/>
      <c r="E903" s="19"/>
      <c r="F903" s="21"/>
      <c r="G903" s="21"/>
      <c r="H903" s="21"/>
      <c r="I903" s="19"/>
      <c r="J903" s="19"/>
      <c r="K903" s="21"/>
      <c r="L903" s="21"/>
      <c r="M903" s="22"/>
      <c r="N903" s="22"/>
      <c r="O903" s="19"/>
      <c r="P903" s="21"/>
      <c r="Q903" s="62" t="str">
        <f>'Cutting Rules'!AD903</f>
        <v>------------</v>
      </c>
      <c r="R903" s="23"/>
      <c r="S903" s="24"/>
      <c r="T903" s="78" t="s">
        <v>547</v>
      </c>
      <c r="U903" s="19"/>
      <c r="V903" s="25"/>
      <c r="W903" s="26"/>
      <c r="X903" s="27"/>
      <c r="Y903" s="47"/>
      <c r="Z903" s="121" t="str">
        <f>IFERROR(VLOOKUP(E903,[1]route!$E$3:$BL$10005,59,0),"")&amp;IFERROR(VLOOKUP(E903,[1]route!$E$3:$BL$10005,60,0),"")</f>
        <v/>
      </c>
      <c r="AA903" s="28">
        <f t="shared" si="282"/>
        <v>0</v>
      </c>
      <c r="AB903" s="77">
        <f t="shared" si="283"/>
        <v>0</v>
      </c>
      <c r="AC903" s="4">
        <f t="shared" si="281"/>
        <v>1</v>
      </c>
      <c r="AD903" s="29">
        <v>0</v>
      </c>
      <c r="AE903" s="30">
        <f ca="1">SUMIF([1]route!$E$3:$E$10005,E903,[1]!Table1[1])</f>
        <v>0</v>
      </c>
      <c r="AF903" s="30">
        <f ca="1">SUMIF([1]route!$E$3:$E$10005,E903,[1]!Table1[2])</f>
        <v>0</v>
      </c>
      <c r="AG903" s="30">
        <f ca="1">SUMIF([1]route!$E$3:$E$10005,E903,[1]!Table1[3])</f>
        <v>0</v>
      </c>
      <c r="AH903" s="30">
        <f ca="1">SUMIF([1]route!$E$3:$E$10005,E903,[1]!Table1[4])</f>
        <v>0</v>
      </c>
      <c r="AI903" s="30">
        <f ca="1">SUMIF([1]route!$E$3:$E$10005,E903,[1]!Table1[5])</f>
        <v>0</v>
      </c>
      <c r="AJ903" s="30">
        <f ca="1">SUMIF([1]route!$E$3:$E$10005,E903,[1]!Table1[6])</f>
        <v>0</v>
      </c>
      <c r="AK903" s="30">
        <f ca="1">SUMIF([1]route!$E$3:$E$10005,E903,[1]!Table1[7])</f>
        <v>0</v>
      </c>
      <c r="AL903" s="30">
        <f ca="1">SUMIF([1]route!$E$3:$E$10005,E903,[1]!Table1[8])</f>
        <v>0</v>
      </c>
      <c r="AM903" s="30">
        <f ca="1">SUMIF([1]route!$E$3:$E$10005,E903,[1]!Table1[9])</f>
        <v>0</v>
      </c>
      <c r="AN903" s="30">
        <f ca="1">SUMIF([1]route!$E$3:$E$10005,E903,[1]!Table1[10])</f>
        <v>0</v>
      </c>
      <c r="AO903" s="30">
        <f ca="1">SUMIF([1]route!$E$3:$E$10005,E903,[1]!Table1[11])</f>
        <v>0</v>
      </c>
      <c r="AP903" s="30">
        <f ca="1">SUMIF([1]route!$E$3:$E$10005,E903,[1]!Table1[12])</f>
        <v>0</v>
      </c>
      <c r="AQ903" s="30">
        <f ca="1">SUMIF([1]route!$E$3:$E$10005,E903,[1]!Table1[13])</f>
        <v>0</v>
      </c>
      <c r="AR903" s="30">
        <f ca="1">SUMIF([1]route!$E$3:$E$10005,E903,[1]!Table1[14])</f>
        <v>0</v>
      </c>
      <c r="AS903" s="30">
        <f ca="1">SUMIF([1]route!$E$3:$E$10005,E903,[1]!Table1[15])</f>
        <v>0</v>
      </c>
      <c r="AT903" s="30">
        <f ca="1">SUMIF([1]route!$E$3:$E$10005,E903,[1]!Table1[16])</f>
        <v>0</v>
      </c>
      <c r="AU903" s="30">
        <f ca="1">SUMIF([1]route!$E$3:$E$10005,E903,[1]!Table1[17])</f>
        <v>0</v>
      </c>
      <c r="AV903" s="30">
        <f ca="1">SUMIF([1]route!$E$3:$E$10005,E903,[1]!Table1[18])</f>
        <v>0</v>
      </c>
      <c r="AW903" s="30">
        <f ca="1">SUMIF([1]route!$E$3:$E$10005,E903,[1]!Table1[19])</f>
        <v>0</v>
      </c>
      <c r="AX903" s="30">
        <f ca="1">SUMIF([1]route!$E$3:$E$10005,E903,[1]!Table1[20])</f>
        <v>0</v>
      </c>
      <c r="AY903" s="30">
        <f ca="1">SUMIF([1]route!$E$3:$E$10005,E903,[1]!Table1[21])</f>
        <v>0</v>
      </c>
      <c r="AZ903" s="30">
        <f ca="1">SUMIF([1]route!$E$3:$E$10005,E903,[1]!Table1[22])</f>
        <v>0</v>
      </c>
      <c r="BA903" s="30">
        <f ca="1">SUMIF([1]route!$E$3:$E$10005,E903,[1]!Table1[23])</f>
        <v>0</v>
      </c>
      <c r="BB903" s="30">
        <f ca="1">SUMIF([1]route!$E$3:$E$10005,E903,[1]!Table1[24])</f>
        <v>0</v>
      </c>
      <c r="BC903" s="30">
        <f ca="1">SUMIF([1]route!$E$3:$E$10005,E903,[1]!Table1[25])</f>
        <v>0</v>
      </c>
      <c r="BD903" s="30">
        <f ca="1">SUMIF([1]route!$E$3:$E$10005,E903,[1]!Table1[26])</f>
        <v>0</v>
      </c>
      <c r="BE903" s="30">
        <f ca="1">SUMIF([1]route!$E$3:$E$10005,E903,[1]!Table1[27])</f>
        <v>0</v>
      </c>
      <c r="BF903" s="30">
        <f ca="1">SUMIF([1]route!$E$3:$E$10005,E903,[1]!Table1[28])</f>
        <v>0</v>
      </c>
      <c r="BG903" s="30">
        <f ca="1">SUMIF([1]route!$E$3:$E$10005,E903,[1]!Table1[29])</f>
        <v>0</v>
      </c>
      <c r="BH903" s="30">
        <f ca="1">SUMIF([1]route!$E$3:$E$10005,E903,[1]!Table1[30])</f>
        <v>0</v>
      </c>
      <c r="BI903" s="30">
        <f ca="1">SUMIF([1]route!$E$3:$E$10005,E903,[1]!Table1[31])</f>
        <v>0</v>
      </c>
      <c r="BJ903" s="30">
        <f ca="1">SUMIF([1]route!$E$3:$E$10005,E903,[1]!Table1[Remain PO])</f>
        <v>0</v>
      </c>
      <c r="BK903" s="31">
        <f ca="1">SUMIF([1]route!$E$3:$E$10005,E903,[1]!Table1[N+1])</f>
        <v>0</v>
      </c>
      <c r="BL903" s="31">
        <f ca="1">SUMIF([1]route!$E$3:$E$10005,E903,[1]!Table1[N+2])</f>
        <v>0</v>
      </c>
      <c r="BM903" s="31">
        <f ca="1">SUMIF([1]route!$E$3:$E$10005,E903,[1]!Table1[N+3])</f>
        <v>0</v>
      </c>
      <c r="BN903" s="32">
        <f ca="1">SUMIF([1]route!$E$3:$E$10005,E903,[1]!Table1[N+4])</f>
        <v>0</v>
      </c>
      <c r="BP903" s="37">
        <f t="shared" si="284"/>
        <v>0</v>
      </c>
      <c r="BQ903" s="35">
        <f t="shared" ca="1" si="276"/>
        <v>0</v>
      </c>
      <c r="BR903" s="35">
        <f t="shared" ca="1" si="276"/>
        <v>0</v>
      </c>
      <c r="BS903" s="35">
        <f t="shared" ca="1" si="276"/>
        <v>0</v>
      </c>
      <c r="BT903" s="35">
        <f t="shared" ca="1" si="276"/>
        <v>0</v>
      </c>
      <c r="BU903" s="35">
        <f t="shared" ca="1" si="276"/>
        <v>0</v>
      </c>
      <c r="BV903" s="35">
        <f t="shared" ca="1" si="276"/>
        <v>0</v>
      </c>
      <c r="BW903" s="35">
        <f t="shared" ca="1" si="276"/>
        <v>0</v>
      </c>
      <c r="BX903" s="35">
        <f t="shared" ca="1" si="276"/>
        <v>0</v>
      </c>
      <c r="BY903" s="35">
        <f t="shared" ca="1" si="276"/>
        <v>0</v>
      </c>
      <c r="BZ903" s="35">
        <f t="shared" ca="1" si="277"/>
        <v>0</v>
      </c>
      <c r="CA903" s="35">
        <f t="shared" ca="1" si="277"/>
        <v>0</v>
      </c>
      <c r="CB903" s="35">
        <f t="shared" ca="1" si="277"/>
        <v>0</v>
      </c>
      <c r="CC903" s="35">
        <f t="shared" ca="1" si="277"/>
        <v>0</v>
      </c>
      <c r="CD903" s="35">
        <f t="shared" ca="1" si="277"/>
        <v>0</v>
      </c>
      <c r="CE903" s="35">
        <f t="shared" ca="1" si="272"/>
        <v>0</v>
      </c>
      <c r="CF903" s="35">
        <f t="shared" ca="1" si="272"/>
        <v>0</v>
      </c>
      <c r="CG903" s="35">
        <f t="shared" ca="1" si="272"/>
        <v>0</v>
      </c>
      <c r="CH903" s="35">
        <f t="shared" ca="1" si="272"/>
        <v>0</v>
      </c>
      <c r="CI903" s="35">
        <f t="shared" ca="1" si="272"/>
        <v>0</v>
      </c>
      <c r="CJ903" s="35">
        <f t="shared" ca="1" si="278"/>
        <v>0</v>
      </c>
      <c r="CK903" s="35">
        <f t="shared" ca="1" si="278"/>
        <v>0</v>
      </c>
      <c r="CL903" s="35">
        <f t="shared" ca="1" si="278"/>
        <v>0</v>
      </c>
      <c r="CM903" s="35">
        <f t="shared" ca="1" si="278"/>
        <v>0</v>
      </c>
      <c r="CN903" s="35">
        <f t="shared" ca="1" si="278"/>
        <v>0</v>
      </c>
      <c r="CO903" s="35">
        <f t="shared" ca="1" si="278"/>
        <v>0</v>
      </c>
      <c r="CP903" s="35">
        <f t="shared" ca="1" si="278"/>
        <v>0</v>
      </c>
      <c r="CQ903" s="35">
        <f t="shared" ca="1" si="278"/>
        <v>0</v>
      </c>
      <c r="CR903" s="35">
        <f t="shared" ca="1" si="278"/>
        <v>0</v>
      </c>
      <c r="CS903" s="35">
        <f t="shared" ca="1" si="278"/>
        <v>0</v>
      </c>
      <c r="CT903" s="35">
        <f t="shared" ca="1" si="279"/>
        <v>0</v>
      </c>
      <c r="CU903" s="35">
        <f t="shared" ca="1" si="279"/>
        <v>0</v>
      </c>
      <c r="CV903" s="35">
        <f t="shared" ca="1" si="279"/>
        <v>0</v>
      </c>
      <c r="CW903" s="38">
        <f t="shared" ca="1" si="279"/>
        <v>0</v>
      </c>
      <c r="CX903" s="38">
        <f t="shared" ca="1" si="280"/>
        <v>0</v>
      </c>
      <c r="CY903" s="38">
        <f t="shared" ca="1" si="280"/>
        <v>0</v>
      </c>
      <c r="CZ903" s="39">
        <f t="shared" ca="1" si="280"/>
        <v>0</v>
      </c>
      <c r="DA903" s="35"/>
    </row>
    <row r="904" spans="4:105" x14ac:dyDescent="0.3">
      <c r="D904" s="19"/>
      <c r="E904" s="19"/>
      <c r="F904" s="21"/>
      <c r="G904" s="21"/>
      <c r="H904" s="21"/>
      <c r="I904" s="19"/>
      <c r="J904" s="19"/>
      <c r="K904" s="21"/>
      <c r="L904" s="21"/>
      <c r="M904" s="22"/>
      <c r="N904" s="22"/>
      <c r="O904" s="19"/>
      <c r="P904" s="21"/>
      <c r="Q904" s="62" t="str">
        <f>'Cutting Rules'!AD904</f>
        <v>------------</v>
      </c>
      <c r="R904" s="23"/>
      <c r="S904" s="24"/>
      <c r="T904" s="78" t="s">
        <v>547</v>
      </c>
      <c r="U904" s="19"/>
      <c r="V904" s="25"/>
      <c r="W904" s="26"/>
      <c r="X904" s="27"/>
      <c r="Y904" s="47"/>
      <c r="Z904" s="121" t="str">
        <f>IFERROR(VLOOKUP(E904,[1]route!$E$3:$BL$10005,59,0),"")&amp;IFERROR(VLOOKUP(E904,[1]route!$E$3:$BL$10005,60,0),"")</f>
        <v/>
      </c>
      <c r="AA904" s="28">
        <f t="shared" si="282"/>
        <v>0</v>
      </c>
      <c r="AB904" s="77">
        <f t="shared" si="283"/>
        <v>0</v>
      </c>
      <c r="AC904" s="4">
        <f t="shared" si="281"/>
        <v>1</v>
      </c>
      <c r="AD904" s="29">
        <v>0</v>
      </c>
      <c r="AE904" s="30">
        <f ca="1">SUMIF([1]route!$E$3:$E$10005,E904,[1]!Table1[1])</f>
        <v>0</v>
      </c>
      <c r="AF904" s="30">
        <f ca="1">SUMIF([1]route!$E$3:$E$10005,E904,[1]!Table1[2])</f>
        <v>0</v>
      </c>
      <c r="AG904" s="30">
        <f ca="1">SUMIF([1]route!$E$3:$E$10005,E904,[1]!Table1[3])</f>
        <v>0</v>
      </c>
      <c r="AH904" s="30">
        <f ca="1">SUMIF([1]route!$E$3:$E$10005,E904,[1]!Table1[4])</f>
        <v>0</v>
      </c>
      <c r="AI904" s="30">
        <f ca="1">SUMIF([1]route!$E$3:$E$10005,E904,[1]!Table1[5])</f>
        <v>0</v>
      </c>
      <c r="AJ904" s="30">
        <f ca="1">SUMIF([1]route!$E$3:$E$10005,E904,[1]!Table1[6])</f>
        <v>0</v>
      </c>
      <c r="AK904" s="30">
        <f ca="1">SUMIF([1]route!$E$3:$E$10005,E904,[1]!Table1[7])</f>
        <v>0</v>
      </c>
      <c r="AL904" s="30">
        <f ca="1">SUMIF([1]route!$E$3:$E$10005,E904,[1]!Table1[8])</f>
        <v>0</v>
      </c>
      <c r="AM904" s="30">
        <f ca="1">SUMIF([1]route!$E$3:$E$10005,E904,[1]!Table1[9])</f>
        <v>0</v>
      </c>
      <c r="AN904" s="30">
        <f ca="1">SUMIF([1]route!$E$3:$E$10005,E904,[1]!Table1[10])</f>
        <v>0</v>
      </c>
      <c r="AO904" s="30">
        <f ca="1">SUMIF([1]route!$E$3:$E$10005,E904,[1]!Table1[11])</f>
        <v>0</v>
      </c>
      <c r="AP904" s="30">
        <f ca="1">SUMIF([1]route!$E$3:$E$10005,E904,[1]!Table1[12])</f>
        <v>0</v>
      </c>
      <c r="AQ904" s="30">
        <f ca="1">SUMIF([1]route!$E$3:$E$10005,E904,[1]!Table1[13])</f>
        <v>0</v>
      </c>
      <c r="AR904" s="30">
        <f ca="1">SUMIF([1]route!$E$3:$E$10005,E904,[1]!Table1[14])</f>
        <v>0</v>
      </c>
      <c r="AS904" s="30">
        <f ca="1">SUMIF([1]route!$E$3:$E$10005,E904,[1]!Table1[15])</f>
        <v>0</v>
      </c>
      <c r="AT904" s="30">
        <f ca="1">SUMIF([1]route!$E$3:$E$10005,E904,[1]!Table1[16])</f>
        <v>0</v>
      </c>
      <c r="AU904" s="30">
        <f ca="1">SUMIF([1]route!$E$3:$E$10005,E904,[1]!Table1[17])</f>
        <v>0</v>
      </c>
      <c r="AV904" s="30">
        <f ca="1">SUMIF([1]route!$E$3:$E$10005,E904,[1]!Table1[18])</f>
        <v>0</v>
      </c>
      <c r="AW904" s="30">
        <f ca="1">SUMIF([1]route!$E$3:$E$10005,E904,[1]!Table1[19])</f>
        <v>0</v>
      </c>
      <c r="AX904" s="30">
        <f ca="1">SUMIF([1]route!$E$3:$E$10005,E904,[1]!Table1[20])</f>
        <v>0</v>
      </c>
      <c r="AY904" s="30">
        <f ca="1">SUMIF([1]route!$E$3:$E$10005,E904,[1]!Table1[21])</f>
        <v>0</v>
      </c>
      <c r="AZ904" s="30">
        <f ca="1">SUMIF([1]route!$E$3:$E$10005,E904,[1]!Table1[22])</f>
        <v>0</v>
      </c>
      <c r="BA904" s="30">
        <f ca="1">SUMIF([1]route!$E$3:$E$10005,E904,[1]!Table1[23])</f>
        <v>0</v>
      </c>
      <c r="BB904" s="30">
        <f ca="1">SUMIF([1]route!$E$3:$E$10005,E904,[1]!Table1[24])</f>
        <v>0</v>
      </c>
      <c r="BC904" s="30">
        <f ca="1">SUMIF([1]route!$E$3:$E$10005,E904,[1]!Table1[25])</f>
        <v>0</v>
      </c>
      <c r="BD904" s="30">
        <f ca="1">SUMIF([1]route!$E$3:$E$10005,E904,[1]!Table1[26])</f>
        <v>0</v>
      </c>
      <c r="BE904" s="30">
        <f ca="1">SUMIF([1]route!$E$3:$E$10005,E904,[1]!Table1[27])</f>
        <v>0</v>
      </c>
      <c r="BF904" s="30">
        <f ca="1">SUMIF([1]route!$E$3:$E$10005,E904,[1]!Table1[28])</f>
        <v>0</v>
      </c>
      <c r="BG904" s="30">
        <f ca="1">SUMIF([1]route!$E$3:$E$10005,E904,[1]!Table1[29])</f>
        <v>0</v>
      </c>
      <c r="BH904" s="30">
        <f ca="1">SUMIF([1]route!$E$3:$E$10005,E904,[1]!Table1[30])</f>
        <v>0</v>
      </c>
      <c r="BI904" s="30">
        <f ca="1">SUMIF([1]route!$E$3:$E$10005,E904,[1]!Table1[31])</f>
        <v>0</v>
      </c>
      <c r="BJ904" s="30">
        <f ca="1">SUMIF([1]route!$E$3:$E$10005,E904,[1]!Table1[Remain PO])</f>
        <v>0</v>
      </c>
      <c r="BK904" s="31">
        <f ca="1">SUMIF([1]route!$E$3:$E$10005,E904,[1]!Table1[N+1])</f>
        <v>0</v>
      </c>
      <c r="BL904" s="31">
        <f ca="1">SUMIF([1]route!$E$3:$E$10005,E904,[1]!Table1[N+2])</f>
        <v>0</v>
      </c>
      <c r="BM904" s="31">
        <f ca="1">SUMIF([1]route!$E$3:$E$10005,E904,[1]!Table1[N+3])</f>
        <v>0</v>
      </c>
      <c r="BN904" s="32">
        <f ca="1">SUMIF([1]route!$E$3:$E$10005,E904,[1]!Table1[N+4])</f>
        <v>0</v>
      </c>
      <c r="BP904" s="37">
        <f t="shared" si="284"/>
        <v>0</v>
      </c>
      <c r="BQ904" s="35">
        <f t="shared" ca="1" si="276"/>
        <v>0</v>
      </c>
      <c r="BR904" s="35">
        <f t="shared" ca="1" si="276"/>
        <v>0</v>
      </c>
      <c r="BS904" s="35">
        <f t="shared" ca="1" si="276"/>
        <v>0</v>
      </c>
      <c r="BT904" s="35">
        <f t="shared" ca="1" si="276"/>
        <v>0</v>
      </c>
      <c r="BU904" s="35">
        <f t="shared" ca="1" si="276"/>
        <v>0</v>
      </c>
      <c r="BV904" s="35">
        <f t="shared" ca="1" si="276"/>
        <v>0</v>
      </c>
      <c r="BW904" s="35">
        <f t="shared" ca="1" si="276"/>
        <v>0</v>
      </c>
      <c r="BX904" s="35">
        <f t="shared" ca="1" si="276"/>
        <v>0</v>
      </c>
      <c r="BY904" s="35">
        <f t="shared" ca="1" si="276"/>
        <v>0</v>
      </c>
      <c r="BZ904" s="35">
        <f t="shared" ca="1" si="277"/>
        <v>0</v>
      </c>
      <c r="CA904" s="35">
        <f t="shared" ca="1" si="277"/>
        <v>0</v>
      </c>
      <c r="CB904" s="35">
        <f t="shared" ca="1" si="277"/>
        <v>0</v>
      </c>
      <c r="CC904" s="35">
        <f t="shared" ca="1" si="277"/>
        <v>0</v>
      </c>
      <c r="CD904" s="35">
        <f t="shared" ca="1" si="277"/>
        <v>0</v>
      </c>
      <c r="CE904" s="35">
        <f t="shared" ca="1" si="272"/>
        <v>0</v>
      </c>
      <c r="CF904" s="35">
        <f t="shared" ca="1" si="272"/>
        <v>0</v>
      </c>
      <c r="CG904" s="35">
        <f t="shared" ca="1" si="272"/>
        <v>0</v>
      </c>
      <c r="CH904" s="35">
        <f t="shared" ca="1" si="272"/>
        <v>0</v>
      </c>
      <c r="CI904" s="35">
        <f t="shared" ca="1" si="272"/>
        <v>0</v>
      </c>
      <c r="CJ904" s="35">
        <f t="shared" ca="1" si="278"/>
        <v>0</v>
      </c>
      <c r="CK904" s="35">
        <f t="shared" ca="1" si="278"/>
        <v>0</v>
      </c>
      <c r="CL904" s="35">
        <f t="shared" ca="1" si="278"/>
        <v>0</v>
      </c>
      <c r="CM904" s="35">
        <f t="shared" ca="1" si="278"/>
        <v>0</v>
      </c>
      <c r="CN904" s="35">
        <f t="shared" ca="1" si="278"/>
        <v>0</v>
      </c>
      <c r="CO904" s="35">
        <f t="shared" ca="1" si="278"/>
        <v>0</v>
      </c>
      <c r="CP904" s="35">
        <f t="shared" ca="1" si="278"/>
        <v>0</v>
      </c>
      <c r="CQ904" s="35">
        <f t="shared" ca="1" si="278"/>
        <v>0</v>
      </c>
      <c r="CR904" s="35">
        <f t="shared" ca="1" si="278"/>
        <v>0</v>
      </c>
      <c r="CS904" s="35">
        <f t="shared" ca="1" si="278"/>
        <v>0</v>
      </c>
      <c r="CT904" s="35">
        <f t="shared" ca="1" si="279"/>
        <v>0</v>
      </c>
      <c r="CU904" s="35">
        <f t="shared" ca="1" si="279"/>
        <v>0</v>
      </c>
      <c r="CV904" s="35">
        <f t="shared" ca="1" si="279"/>
        <v>0</v>
      </c>
      <c r="CW904" s="38">
        <f t="shared" ca="1" si="279"/>
        <v>0</v>
      </c>
      <c r="CX904" s="38">
        <f t="shared" ca="1" si="280"/>
        <v>0</v>
      </c>
      <c r="CY904" s="38">
        <f t="shared" ca="1" si="280"/>
        <v>0</v>
      </c>
      <c r="CZ904" s="39">
        <f t="shared" ca="1" si="280"/>
        <v>0</v>
      </c>
      <c r="DA904" s="35"/>
    </row>
    <row r="905" spans="4:105" x14ac:dyDescent="0.3">
      <c r="D905" s="19"/>
      <c r="E905" s="19"/>
      <c r="F905" s="21"/>
      <c r="G905" s="21"/>
      <c r="H905" s="21"/>
      <c r="I905" s="19"/>
      <c r="J905" s="19"/>
      <c r="K905" s="21"/>
      <c r="L905" s="21"/>
      <c r="M905" s="22"/>
      <c r="N905" s="22"/>
      <c r="O905" s="19"/>
      <c r="P905" s="21"/>
      <c r="Q905" s="62" t="str">
        <f>'Cutting Rules'!AD905</f>
        <v>------------</v>
      </c>
      <c r="R905" s="23"/>
      <c r="S905" s="24"/>
      <c r="T905" s="78" t="s">
        <v>547</v>
      </c>
      <c r="U905" s="19"/>
      <c r="V905" s="25"/>
      <c r="W905" s="26"/>
      <c r="X905" s="27"/>
      <c r="Y905" s="47"/>
      <c r="Z905" s="121" t="str">
        <f>IFERROR(VLOOKUP(E905,[1]route!$E$3:$BL$10005,59,0),"")&amp;IFERROR(VLOOKUP(E905,[1]route!$E$3:$BL$10005,60,0),"")</f>
        <v/>
      </c>
      <c r="AA905" s="28">
        <f t="shared" si="282"/>
        <v>0</v>
      </c>
      <c r="AB905" s="77">
        <f t="shared" si="283"/>
        <v>0</v>
      </c>
      <c r="AC905" s="4">
        <f t="shared" si="281"/>
        <v>1</v>
      </c>
      <c r="AD905" s="29">
        <v>0</v>
      </c>
      <c r="AE905" s="30">
        <f ca="1">SUMIF([1]route!$E$3:$E$10005,E905,[1]!Table1[1])</f>
        <v>0</v>
      </c>
      <c r="AF905" s="30">
        <f ca="1">SUMIF([1]route!$E$3:$E$10005,E905,[1]!Table1[2])</f>
        <v>0</v>
      </c>
      <c r="AG905" s="30">
        <f ca="1">SUMIF([1]route!$E$3:$E$10005,E905,[1]!Table1[3])</f>
        <v>0</v>
      </c>
      <c r="AH905" s="30">
        <f ca="1">SUMIF([1]route!$E$3:$E$10005,E905,[1]!Table1[4])</f>
        <v>0</v>
      </c>
      <c r="AI905" s="30">
        <f ca="1">SUMIF([1]route!$E$3:$E$10005,E905,[1]!Table1[5])</f>
        <v>0</v>
      </c>
      <c r="AJ905" s="30">
        <f ca="1">SUMIF([1]route!$E$3:$E$10005,E905,[1]!Table1[6])</f>
        <v>0</v>
      </c>
      <c r="AK905" s="30">
        <f ca="1">SUMIF([1]route!$E$3:$E$10005,E905,[1]!Table1[7])</f>
        <v>0</v>
      </c>
      <c r="AL905" s="30">
        <f ca="1">SUMIF([1]route!$E$3:$E$10005,E905,[1]!Table1[8])</f>
        <v>0</v>
      </c>
      <c r="AM905" s="30">
        <f ca="1">SUMIF([1]route!$E$3:$E$10005,E905,[1]!Table1[9])</f>
        <v>0</v>
      </c>
      <c r="AN905" s="30">
        <f ca="1">SUMIF([1]route!$E$3:$E$10005,E905,[1]!Table1[10])</f>
        <v>0</v>
      </c>
      <c r="AO905" s="30">
        <f ca="1">SUMIF([1]route!$E$3:$E$10005,E905,[1]!Table1[11])</f>
        <v>0</v>
      </c>
      <c r="AP905" s="30">
        <f ca="1">SUMIF([1]route!$E$3:$E$10005,E905,[1]!Table1[12])</f>
        <v>0</v>
      </c>
      <c r="AQ905" s="30">
        <f ca="1">SUMIF([1]route!$E$3:$E$10005,E905,[1]!Table1[13])</f>
        <v>0</v>
      </c>
      <c r="AR905" s="30">
        <f ca="1">SUMIF([1]route!$E$3:$E$10005,E905,[1]!Table1[14])</f>
        <v>0</v>
      </c>
      <c r="AS905" s="30">
        <f ca="1">SUMIF([1]route!$E$3:$E$10005,E905,[1]!Table1[15])</f>
        <v>0</v>
      </c>
      <c r="AT905" s="30">
        <f ca="1">SUMIF([1]route!$E$3:$E$10005,E905,[1]!Table1[16])</f>
        <v>0</v>
      </c>
      <c r="AU905" s="30">
        <f ca="1">SUMIF([1]route!$E$3:$E$10005,E905,[1]!Table1[17])</f>
        <v>0</v>
      </c>
      <c r="AV905" s="30">
        <f ca="1">SUMIF([1]route!$E$3:$E$10005,E905,[1]!Table1[18])</f>
        <v>0</v>
      </c>
      <c r="AW905" s="30">
        <f ca="1">SUMIF([1]route!$E$3:$E$10005,E905,[1]!Table1[19])</f>
        <v>0</v>
      </c>
      <c r="AX905" s="30">
        <f ca="1">SUMIF([1]route!$E$3:$E$10005,E905,[1]!Table1[20])</f>
        <v>0</v>
      </c>
      <c r="AY905" s="30">
        <f ca="1">SUMIF([1]route!$E$3:$E$10005,E905,[1]!Table1[21])</f>
        <v>0</v>
      </c>
      <c r="AZ905" s="30">
        <f ca="1">SUMIF([1]route!$E$3:$E$10005,E905,[1]!Table1[22])</f>
        <v>0</v>
      </c>
      <c r="BA905" s="30">
        <f ca="1">SUMIF([1]route!$E$3:$E$10005,E905,[1]!Table1[23])</f>
        <v>0</v>
      </c>
      <c r="BB905" s="30">
        <f ca="1">SUMIF([1]route!$E$3:$E$10005,E905,[1]!Table1[24])</f>
        <v>0</v>
      </c>
      <c r="BC905" s="30">
        <f ca="1">SUMIF([1]route!$E$3:$E$10005,E905,[1]!Table1[25])</f>
        <v>0</v>
      </c>
      <c r="BD905" s="30">
        <f ca="1">SUMIF([1]route!$E$3:$E$10005,E905,[1]!Table1[26])</f>
        <v>0</v>
      </c>
      <c r="BE905" s="30">
        <f ca="1">SUMIF([1]route!$E$3:$E$10005,E905,[1]!Table1[27])</f>
        <v>0</v>
      </c>
      <c r="BF905" s="30">
        <f ca="1">SUMIF([1]route!$E$3:$E$10005,E905,[1]!Table1[28])</f>
        <v>0</v>
      </c>
      <c r="BG905" s="30">
        <f ca="1">SUMIF([1]route!$E$3:$E$10005,E905,[1]!Table1[29])</f>
        <v>0</v>
      </c>
      <c r="BH905" s="30">
        <f ca="1">SUMIF([1]route!$E$3:$E$10005,E905,[1]!Table1[30])</f>
        <v>0</v>
      </c>
      <c r="BI905" s="30">
        <f ca="1">SUMIF([1]route!$E$3:$E$10005,E905,[1]!Table1[31])</f>
        <v>0</v>
      </c>
      <c r="BJ905" s="30">
        <f ca="1">SUMIF([1]route!$E$3:$E$10005,E905,[1]!Table1[Remain PO])</f>
        <v>0</v>
      </c>
      <c r="BK905" s="31">
        <f ca="1">SUMIF([1]route!$E$3:$E$10005,E905,[1]!Table1[N+1])</f>
        <v>0</v>
      </c>
      <c r="BL905" s="31">
        <f ca="1">SUMIF([1]route!$E$3:$E$10005,E905,[1]!Table1[N+2])</f>
        <v>0</v>
      </c>
      <c r="BM905" s="31">
        <f ca="1">SUMIF([1]route!$E$3:$E$10005,E905,[1]!Table1[N+3])</f>
        <v>0</v>
      </c>
      <c r="BN905" s="32">
        <f ca="1">SUMIF([1]route!$E$3:$E$10005,E905,[1]!Table1[N+4])</f>
        <v>0</v>
      </c>
      <c r="BP905" s="37">
        <f t="shared" si="284"/>
        <v>0</v>
      </c>
      <c r="BQ905" s="35">
        <f t="shared" ca="1" si="276"/>
        <v>0</v>
      </c>
      <c r="BR905" s="35">
        <f t="shared" ca="1" si="276"/>
        <v>0</v>
      </c>
      <c r="BS905" s="35">
        <f t="shared" ca="1" si="276"/>
        <v>0</v>
      </c>
      <c r="BT905" s="35">
        <f t="shared" ca="1" si="276"/>
        <v>0</v>
      </c>
      <c r="BU905" s="35">
        <f t="shared" ca="1" si="276"/>
        <v>0</v>
      </c>
      <c r="BV905" s="35">
        <f t="shared" ca="1" si="276"/>
        <v>0</v>
      </c>
      <c r="BW905" s="35">
        <f t="shared" ca="1" si="276"/>
        <v>0</v>
      </c>
      <c r="BX905" s="35">
        <f t="shared" ca="1" si="276"/>
        <v>0</v>
      </c>
      <c r="BY905" s="35">
        <f t="shared" ca="1" si="276"/>
        <v>0</v>
      </c>
      <c r="BZ905" s="35">
        <f t="shared" ca="1" si="277"/>
        <v>0</v>
      </c>
      <c r="CA905" s="35">
        <f t="shared" ca="1" si="277"/>
        <v>0</v>
      </c>
      <c r="CB905" s="35">
        <f t="shared" ca="1" si="277"/>
        <v>0</v>
      </c>
      <c r="CC905" s="35">
        <f t="shared" ca="1" si="277"/>
        <v>0</v>
      </c>
      <c r="CD905" s="35">
        <f t="shared" ca="1" si="277"/>
        <v>0</v>
      </c>
      <c r="CE905" s="35">
        <f t="shared" ca="1" si="272"/>
        <v>0</v>
      </c>
      <c r="CF905" s="35">
        <f t="shared" ca="1" si="272"/>
        <v>0</v>
      </c>
      <c r="CG905" s="35">
        <f t="shared" ca="1" si="272"/>
        <v>0</v>
      </c>
      <c r="CH905" s="35">
        <f t="shared" ca="1" si="272"/>
        <v>0</v>
      </c>
      <c r="CI905" s="35">
        <f t="shared" ca="1" si="272"/>
        <v>0</v>
      </c>
      <c r="CJ905" s="35">
        <f t="shared" ca="1" si="278"/>
        <v>0</v>
      </c>
      <c r="CK905" s="35">
        <f t="shared" ca="1" si="278"/>
        <v>0</v>
      </c>
      <c r="CL905" s="35">
        <f t="shared" ca="1" si="278"/>
        <v>0</v>
      </c>
      <c r="CM905" s="35">
        <f t="shared" ca="1" si="278"/>
        <v>0</v>
      </c>
      <c r="CN905" s="35">
        <f t="shared" ca="1" si="278"/>
        <v>0</v>
      </c>
      <c r="CO905" s="35">
        <f t="shared" ca="1" si="278"/>
        <v>0</v>
      </c>
      <c r="CP905" s="35">
        <f t="shared" ca="1" si="278"/>
        <v>0</v>
      </c>
      <c r="CQ905" s="35">
        <f t="shared" ca="1" si="278"/>
        <v>0</v>
      </c>
      <c r="CR905" s="35">
        <f t="shared" ca="1" si="278"/>
        <v>0</v>
      </c>
      <c r="CS905" s="35">
        <f t="shared" ca="1" si="278"/>
        <v>0</v>
      </c>
      <c r="CT905" s="35">
        <f t="shared" ca="1" si="279"/>
        <v>0</v>
      </c>
      <c r="CU905" s="35">
        <f t="shared" ca="1" si="279"/>
        <v>0</v>
      </c>
      <c r="CV905" s="35">
        <f t="shared" ca="1" si="279"/>
        <v>0</v>
      </c>
      <c r="CW905" s="38">
        <f t="shared" ca="1" si="279"/>
        <v>0</v>
      </c>
      <c r="CX905" s="38">
        <f t="shared" ca="1" si="280"/>
        <v>0</v>
      </c>
      <c r="CY905" s="38">
        <f t="shared" ca="1" si="280"/>
        <v>0</v>
      </c>
      <c r="CZ905" s="39">
        <f t="shared" ca="1" si="280"/>
        <v>0</v>
      </c>
      <c r="DA905" s="35"/>
    </row>
    <row r="906" spans="4:105" x14ac:dyDescent="0.3">
      <c r="D906" s="19"/>
      <c r="E906" s="19"/>
      <c r="F906" s="21"/>
      <c r="G906" s="21"/>
      <c r="H906" s="21"/>
      <c r="I906" s="19"/>
      <c r="J906" s="19"/>
      <c r="K906" s="21"/>
      <c r="L906" s="21"/>
      <c r="M906" s="22"/>
      <c r="N906" s="22"/>
      <c r="O906" s="19"/>
      <c r="P906" s="21"/>
      <c r="Q906" s="62" t="str">
        <f>'Cutting Rules'!AD906</f>
        <v>------------</v>
      </c>
      <c r="R906" s="23"/>
      <c r="S906" s="24"/>
      <c r="T906" s="78" t="s">
        <v>547</v>
      </c>
      <c r="U906" s="19"/>
      <c r="V906" s="25"/>
      <c r="W906" s="26"/>
      <c r="X906" s="27"/>
      <c r="Y906" s="47"/>
      <c r="Z906" s="121" t="str">
        <f>IFERROR(VLOOKUP(E906,[1]route!$E$3:$BL$10005,59,0),"")&amp;IFERROR(VLOOKUP(E906,[1]route!$E$3:$BL$10005,60,0),"")</f>
        <v/>
      </c>
      <c r="AA906" s="28">
        <f t="shared" si="282"/>
        <v>0</v>
      </c>
      <c r="AB906" s="77">
        <f t="shared" si="283"/>
        <v>0</v>
      </c>
      <c r="AC906" s="4">
        <f t="shared" si="281"/>
        <v>1</v>
      </c>
      <c r="AD906" s="29">
        <v>0</v>
      </c>
      <c r="AE906" s="30">
        <f ca="1">SUMIF([1]route!$E$3:$E$10005,E906,[1]!Table1[1])</f>
        <v>0</v>
      </c>
      <c r="AF906" s="30">
        <f ca="1">SUMIF([1]route!$E$3:$E$10005,E906,[1]!Table1[2])</f>
        <v>0</v>
      </c>
      <c r="AG906" s="30">
        <f ca="1">SUMIF([1]route!$E$3:$E$10005,E906,[1]!Table1[3])</f>
        <v>0</v>
      </c>
      <c r="AH906" s="30">
        <f ca="1">SUMIF([1]route!$E$3:$E$10005,E906,[1]!Table1[4])</f>
        <v>0</v>
      </c>
      <c r="AI906" s="30">
        <f ca="1">SUMIF([1]route!$E$3:$E$10005,E906,[1]!Table1[5])</f>
        <v>0</v>
      </c>
      <c r="AJ906" s="30">
        <f ca="1">SUMIF([1]route!$E$3:$E$10005,E906,[1]!Table1[6])</f>
        <v>0</v>
      </c>
      <c r="AK906" s="30">
        <f ca="1">SUMIF([1]route!$E$3:$E$10005,E906,[1]!Table1[7])</f>
        <v>0</v>
      </c>
      <c r="AL906" s="30">
        <f ca="1">SUMIF([1]route!$E$3:$E$10005,E906,[1]!Table1[8])</f>
        <v>0</v>
      </c>
      <c r="AM906" s="30">
        <f ca="1">SUMIF([1]route!$E$3:$E$10005,E906,[1]!Table1[9])</f>
        <v>0</v>
      </c>
      <c r="AN906" s="30">
        <f ca="1">SUMIF([1]route!$E$3:$E$10005,E906,[1]!Table1[10])</f>
        <v>0</v>
      </c>
      <c r="AO906" s="30">
        <f ca="1">SUMIF([1]route!$E$3:$E$10005,E906,[1]!Table1[11])</f>
        <v>0</v>
      </c>
      <c r="AP906" s="30">
        <f ca="1">SUMIF([1]route!$E$3:$E$10005,E906,[1]!Table1[12])</f>
        <v>0</v>
      </c>
      <c r="AQ906" s="30">
        <f ca="1">SUMIF([1]route!$E$3:$E$10005,E906,[1]!Table1[13])</f>
        <v>0</v>
      </c>
      <c r="AR906" s="30">
        <f ca="1">SUMIF([1]route!$E$3:$E$10005,E906,[1]!Table1[14])</f>
        <v>0</v>
      </c>
      <c r="AS906" s="30">
        <f ca="1">SUMIF([1]route!$E$3:$E$10005,E906,[1]!Table1[15])</f>
        <v>0</v>
      </c>
      <c r="AT906" s="30">
        <f ca="1">SUMIF([1]route!$E$3:$E$10005,E906,[1]!Table1[16])</f>
        <v>0</v>
      </c>
      <c r="AU906" s="30">
        <f ca="1">SUMIF([1]route!$E$3:$E$10005,E906,[1]!Table1[17])</f>
        <v>0</v>
      </c>
      <c r="AV906" s="30">
        <f ca="1">SUMIF([1]route!$E$3:$E$10005,E906,[1]!Table1[18])</f>
        <v>0</v>
      </c>
      <c r="AW906" s="30">
        <f ca="1">SUMIF([1]route!$E$3:$E$10005,E906,[1]!Table1[19])</f>
        <v>0</v>
      </c>
      <c r="AX906" s="30">
        <f ca="1">SUMIF([1]route!$E$3:$E$10005,E906,[1]!Table1[20])</f>
        <v>0</v>
      </c>
      <c r="AY906" s="30">
        <f ca="1">SUMIF([1]route!$E$3:$E$10005,E906,[1]!Table1[21])</f>
        <v>0</v>
      </c>
      <c r="AZ906" s="30">
        <f ca="1">SUMIF([1]route!$E$3:$E$10005,E906,[1]!Table1[22])</f>
        <v>0</v>
      </c>
      <c r="BA906" s="30">
        <f ca="1">SUMIF([1]route!$E$3:$E$10005,E906,[1]!Table1[23])</f>
        <v>0</v>
      </c>
      <c r="BB906" s="30">
        <f ca="1">SUMIF([1]route!$E$3:$E$10005,E906,[1]!Table1[24])</f>
        <v>0</v>
      </c>
      <c r="BC906" s="30">
        <f ca="1">SUMIF([1]route!$E$3:$E$10005,E906,[1]!Table1[25])</f>
        <v>0</v>
      </c>
      <c r="BD906" s="30">
        <f ca="1">SUMIF([1]route!$E$3:$E$10005,E906,[1]!Table1[26])</f>
        <v>0</v>
      </c>
      <c r="BE906" s="30">
        <f ca="1">SUMIF([1]route!$E$3:$E$10005,E906,[1]!Table1[27])</f>
        <v>0</v>
      </c>
      <c r="BF906" s="30">
        <f ca="1">SUMIF([1]route!$E$3:$E$10005,E906,[1]!Table1[28])</f>
        <v>0</v>
      </c>
      <c r="BG906" s="30">
        <f ca="1">SUMIF([1]route!$E$3:$E$10005,E906,[1]!Table1[29])</f>
        <v>0</v>
      </c>
      <c r="BH906" s="30">
        <f ca="1">SUMIF([1]route!$E$3:$E$10005,E906,[1]!Table1[30])</f>
        <v>0</v>
      </c>
      <c r="BI906" s="30">
        <f ca="1">SUMIF([1]route!$E$3:$E$10005,E906,[1]!Table1[31])</f>
        <v>0</v>
      </c>
      <c r="BJ906" s="30">
        <f ca="1">SUMIF([1]route!$E$3:$E$10005,E906,[1]!Table1[Remain PO])</f>
        <v>0</v>
      </c>
      <c r="BK906" s="31">
        <f ca="1">SUMIF([1]route!$E$3:$E$10005,E906,[1]!Table1[N+1])</f>
        <v>0</v>
      </c>
      <c r="BL906" s="31">
        <f ca="1">SUMIF([1]route!$E$3:$E$10005,E906,[1]!Table1[N+2])</f>
        <v>0</v>
      </c>
      <c r="BM906" s="31">
        <f ca="1">SUMIF([1]route!$E$3:$E$10005,E906,[1]!Table1[N+3])</f>
        <v>0</v>
      </c>
      <c r="BN906" s="32">
        <f ca="1">SUMIF([1]route!$E$3:$E$10005,E906,[1]!Table1[N+4])</f>
        <v>0</v>
      </c>
      <c r="BP906" s="37">
        <f t="shared" si="284"/>
        <v>0</v>
      </c>
      <c r="BQ906" s="35">
        <f t="shared" ca="1" si="276"/>
        <v>0</v>
      </c>
      <c r="BR906" s="35">
        <f t="shared" ca="1" si="276"/>
        <v>0</v>
      </c>
      <c r="BS906" s="35">
        <f t="shared" ca="1" si="276"/>
        <v>0</v>
      </c>
      <c r="BT906" s="35">
        <f t="shared" ca="1" si="276"/>
        <v>0</v>
      </c>
      <c r="BU906" s="35">
        <f t="shared" ca="1" si="276"/>
        <v>0</v>
      </c>
      <c r="BV906" s="35">
        <f t="shared" ca="1" si="276"/>
        <v>0</v>
      </c>
      <c r="BW906" s="35">
        <f t="shared" ca="1" si="276"/>
        <v>0</v>
      </c>
      <c r="BX906" s="35">
        <f t="shared" ca="1" si="276"/>
        <v>0</v>
      </c>
      <c r="BY906" s="35">
        <f t="shared" ca="1" si="276"/>
        <v>0</v>
      </c>
      <c r="BZ906" s="35">
        <f t="shared" ca="1" si="277"/>
        <v>0</v>
      </c>
      <c r="CA906" s="35">
        <f t="shared" ca="1" si="277"/>
        <v>0</v>
      </c>
      <c r="CB906" s="35">
        <f t="shared" ca="1" si="277"/>
        <v>0</v>
      </c>
      <c r="CC906" s="35">
        <f t="shared" ca="1" si="277"/>
        <v>0</v>
      </c>
      <c r="CD906" s="35">
        <f t="shared" ca="1" si="277"/>
        <v>0</v>
      </c>
      <c r="CE906" s="35">
        <f t="shared" ca="1" si="272"/>
        <v>0</v>
      </c>
      <c r="CF906" s="35">
        <f t="shared" ca="1" si="272"/>
        <v>0</v>
      </c>
      <c r="CG906" s="35">
        <f t="shared" ca="1" si="272"/>
        <v>0</v>
      </c>
      <c r="CH906" s="35">
        <f t="shared" ca="1" si="272"/>
        <v>0</v>
      </c>
      <c r="CI906" s="35">
        <f t="shared" ca="1" si="272"/>
        <v>0</v>
      </c>
      <c r="CJ906" s="35">
        <f t="shared" ca="1" si="278"/>
        <v>0</v>
      </c>
      <c r="CK906" s="35">
        <f t="shared" ca="1" si="278"/>
        <v>0</v>
      </c>
      <c r="CL906" s="35">
        <f t="shared" ca="1" si="278"/>
        <v>0</v>
      </c>
      <c r="CM906" s="35">
        <f t="shared" ca="1" si="278"/>
        <v>0</v>
      </c>
      <c r="CN906" s="35">
        <f t="shared" ca="1" si="278"/>
        <v>0</v>
      </c>
      <c r="CO906" s="35">
        <f t="shared" ca="1" si="278"/>
        <v>0</v>
      </c>
      <c r="CP906" s="35">
        <f t="shared" ca="1" si="278"/>
        <v>0</v>
      </c>
      <c r="CQ906" s="35">
        <f t="shared" ca="1" si="278"/>
        <v>0</v>
      </c>
      <c r="CR906" s="35">
        <f t="shared" ca="1" si="278"/>
        <v>0</v>
      </c>
      <c r="CS906" s="35">
        <f t="shared" ca="1" si="278"/>
        <v>0</v>
      </c>
      <c r="CT906" s="35">
        <f t="shared" ca="1" si="279"/>
        <v>0</v>
      </c>
      <c r="CU906" s="35">
        <f t="shared" ca="1" si="279"/>
        <v>0</v>
      </c>
      <c r="CV906" s="35">
        <f t="shared" ca="1" si="279"/>
        <v>0</v>
      </c>
      <c r="CW906" s="38">
        <f t="shared" ca="1" si="279"/>
        <v>0</v>
      </c>
      <c r="CX906" s="38">
        <f t="shared" ca="1" si="280"/>
        <v>0</v>
      </c>
      <c r="CY906" s="38">
        <f t="shared" ca="1" si="280"/>
        <v>0</v>
      </c>
      <c r="CZ906" s="39">
        <f t="shared" ca="1" si="280"/>
        <v>0</v>
      </c>
      <c r="DA906" s="35"/>
    </row>
    <row r="907" spans="4:105" x14ac:dyDescent="0.3">
      <c r="D907" s="19"/>
      <c r="E907" s="19"/>
      <c r="F907" s="21"/>
      <c r="G907" s="21"/>
      <c r="H907" s="21"/>
      <c r="I907" s="19"/>
      <c r="J907" s="19"/>
      <c r="K907" s="21"/>
      <c r="L907" s="21"/>
      <c r="M907" s="22"/>
      <c r="N907" s="22"/>
      <c r="O907" s="19"/>
      <c r="P907" s="21"/>
      <c r="Q907" s="62" t="str">
        <f>'Cutting Rules'!AD907</f>
        <v>------------</v>
      </c>
      <c r="R907" s="23"/>
      <c r="S907" s="24"/>
      <c r="T907" s="78" t="s">
        <v>547</v>
      </c>
      <c r="U907" s="19"/>
      <c r="V907" s="25"/>
      <c r="W907" s="26"/>
      <c r="X907" s="27"/>
      <c r="Y907" s="47"/>
      <c r="Z907" s="121" t="str">
        <f>IFERROR(VLOOKUP(E907,[1]route!$E$3:$BL$10005,59,0),"")&amp;IFERROR(VLOOKUP(E907,[1]route!$E$3:$BL$10005,60,0),"")</f>
        <v/>
      </c>
      <c r="AA907" s="28">
        <f t="shared" si="282"/>
        <v>0</v>
      </c>
      <c r="AB907" s="77">
        <f t="shared" si="283"/>
        <v>0</v>
      </c>
      <c r="AC907" s="4">
        <f t="shared" si="281"/>
        <v>1</v>
      </c>
      <c r="AD907" s="29">
        <v>0</v>
      </c>
      <c r="AE907" s="30">
        <f ca="1">SUMIF([1]route!$E$3:$E$10005,E907,[1]!Table1[1])</f>
        <v>0</v>
      </c>
      <c r="AF907" s="30">
        <f ca="1">SUMIF([1]route!$E$3:$E$10005,E907,[1]!Table1[2])</f>
        <v>0</v>
      </c>
      <c r="AG907" s="30">
        <f ca="1">SUMIF([1]route!$E$3:$E$10005,E907,[1]!Table1[3])</f>
        <v>0</v>
      </c>
      <c r="AH907" s="30">
        <f ca="1">SUMIF([1]route!$E$3:$E$10005,E907,[1]!Table1[4])</f>
        <v>0</v>
      </c>
      <c r="AI907" s="30">
        <f ca="1">SUMIF([1]route!$E$3:$E$10005,E907,[1]!Table1[5])</f>
        <v>0</v>
      </c>
      <c r="AJ907" s="30">
        <f ca="1">SUMIF([1]route!$E$3:$E$10005,E907,[1]!Table1[6])</f>
        <v>0</v>
      </c>
      <c r="AK907" s="30">
        <f ca="1">SUMIF([1]route!$E$3:$E$10005,E907,[1]!Table1[7])</f>
        <v>0</v>
      </c>
      <c r="AL907" s="30">
        <f ca="1">SUMIF([1]route!$E$3:$E$10005,E907,[1]!Table1[8])</f>
        <v>0</v>
      </c>
      <c r="AM907" s="30">
        <f ca="1">SUMIF([1]route!$E$3:$E$10005,E907,[1]!Table1[9])</f>
        <v>0</v>
      </c>
      <c r="AN907" s="30">
        <f ca="1">SUMIF([1]route!$E$3:$E$10005,E907,[1]!Table1[10])</f>
        <v>0</v>
      </c>
      <c r="AO907" s="30">
        <f ca="1">SUMIF([1]route!$E$3:$E$10005,E907,[1]!Table1[11])</f>
        <v>0</v>
      </c>
      <c r="AP907" s="30">
        <f ca="1">SUMIF([1]route!$E$3:$E$10005,E907,[1]!Table1[12])</f>
        <v>0</v>
      </c>
      <c r="AQ907" s="30">
        <f ca="1">SUMIF([1]route!$E$3:$E$10005,E907,[1]!Table1[13])</f>
        <v>0</v>
      </c>
      <c r="AR907" s="30">
        <f ca="1">SUMIF([1]route!$E$3:$E$10005,E907,[1]!Table1[14])</f>
        <v>0</v>
      </c>
      <c r="AS907" s="30">
        <f ca="1">SUMIF([1]route!$E$3:$E$10005,E907,[1]!Table1[15])</f>
        <v>0</v>
      </c>
      <c r="AT907" s="30">
        <f ca="1">SUMIF([1]route!$E$3:$E$10005,E907,[1]!Table1[16])</f>
        <v>0</v>
      </c>
      <c r="AU907" s="30">
        <f ca="1">SUMIF([1]route!$E$3:$E$10005,E907,[1]!Table1[17])</f>
        <v>0</v>
      </c>
      <c r="AV907" s="30">
        <f ca="1">SUMIF([1]route!$E$3:$E$10005,E907,[1]!Table1[18])</f>
        <v>0</v>
      </c>
      <c r="AW907" s="30">
        <f ca="1">SUMIF([1]route!$E$3:$E$10005,E907,[1]!Table1[19])</f>
        <v>0</v>
      </c>
      <c r="AX907" s="30">
        <f ca="1">SUMIF([1]route!$E$3:$E$10005,E907,[1]!Table1[20])</f>
        <v>0</v>
      </c>
      <c r="AY907" s="30">
        <f ca="1">SUMIF([1]route!$E$3:$E$10005,E907,[1]!Table1[21])</f>
        <v>0</v>
      </c>
      <c r="AZ907" s="30">
        <f ca="1">SUMIF([1]route!$E$3:$E$10005,E907,[1]!Table1[22])</f>
        <v>0</v>
      </c>
      <c r="BA907" s="30">
        <f ca="1">SUMIF([1]route!$E$3:$E$10005,E907,[1]!Table1[23])</f>
        <v>0</v>
      </c>
      <c r="BB907" s="30">
        <f ca="1">SUMIF([1]route!$E$3:$E$10005,E907,[1]!Table1[24])</f>
        <v>0</v>
      </c>
      <c r="BC907" s="30">
        <f ca="1">SUMIF([1]route!$E$3:$E$10005,E907,[1]!Table1[25])</f>
        <v>0</v>
      </c>
      <c r="BD907" s="30">
        <f ca="1">SUMIF([1]route!$E$3:$E$10005,E907,[1]!Table1[26])</f>
        <v>0</v>
      </c>
      <c r="BE907" s="30">
        <f ca="1">SUMIF([1]route!$E$3:$E$10005,E907,[1]!Table1[27])</f>
        <v>0</v>
      </c>
      <c r="BF907" s="30">
        <f ca="1">SUMIF([1]route!$E$3:$E$10005,E907,[1]!Table1[28])</f>
        <v>0</v>
      </c>
      <c r="BG907" s="30">
        <f ca="1">SUMIF([1]route!$E$3:$E$10005,E907,[1]!Table1[29])</f>
        <v>0</v>
      </c>
      <c r="BH907" s="30">
        <f ca="1">SUMIF([1]route!$E$3:$E$10005,E907,[1]!Table1[30])</f>
        <v>0</v>
      </c>
      <c r="BI907" s="30">
        <f ca="1">SUMIF([1]route!$E$3:$E$10005,E907,[1]!Table1[31])</f>
        <v>0</v>
      </c>
      <c r="BJ907" s="30">
        <f ca="1">SUMIF([1]route!$E$3:$E$10005,E907,[1]!Table1[Remain PO])</f>
        <v>0</v>
      </c>
      <c r="BK907" s="31">
        <f ca="1">SUMIF([1]route!$E$3:$E$10005,E907,[1]!Table1[N+1])</f>
        <v>0</v>
      </c>
      <c r="BL907" s="31">
        <f ca="1">SUMIF([1]route!$E$3:$E$10005,E907,[1]!Table1[N+2])</f>
        <v>0</v>
      </c>
      <c r="BM907" s="31">
        <f ca="1">SUMIF([1]route!$E$3:$E$10005,E907,[1]!Table1[N+3])</f>
        <v>0</v>
      </c>
      <c r="BN907" s="32">
        <f ca="1">SUMIF([1]route!$E$3:$E$10005,E907,[1]!Table1[N+4])</f>
        <v>0</v>
      </c>
      <c r="BP907" s="37">
        <f t="shared" si="284"/>
        <v>0</v>
      </c>
      <c r="BQ907" s="35">
        <f t="shared" ca="1" si="276"/>
        <v>0</v>
      </c>
      <c r="BR907" s="35">
        <f t="shared" ca="1" si="276"/>
        <v>0</v>
      </c>
      <c r="BS907" s="35">
        <f t="shared" ca="1" si="276"/>
        <v>0</v>
      </c>
      <c r="BT907" s="35">
        <f t="shared" ca="1" si="276"/>
        <v>0</v>
      </c>
      <c r="BU907" s="35">
        <f t="shared" ca="1" si="276"/>
        <v>0</v>
      </c>
      <c r="BV907" s="35">
        <f t="shared" ca="1" si="276"/>
        <v>0</v>
      </c>
      <c r="BW907" s="35">
        <f t="shared" ca="1" si="276"/>
        <v>0</v>
      </c>
      <c r="BX907" s="35">
        <f t="shared" ca="1" si="276"/>
        <v>0</v>
      </c>
      <c r="BY907" s="35">
        <f t="shared" ca="1" si="276"/>
        <v>0</v>
      </c>
      <c r="BZ907" s="35">
        <f t="shared" ca="1" si="277"/>
        <v>0</v>
      </c>
      <c r="CA907" s="35">
        <f t="shared" ca="1" si="277"/>
        <v>0</v>
      </c>
      <c r="CB907" s="35">
        <f t="shared" ca="1" si="277"/>
        <v>0</v>
      </c>
      <c r="CC907" s="35">
        <f t="shared" ca="1" si="277"/>
        <v>0</v>
      </c>
      <c r="CD907" s="35">
        <f t="shared" ca="1" si="277"/>
        <v>0</v>
      </c>
      <c r="CE907" s="35">
        <f t="shared" ca="1" si="272"/>
        <v>0</v>
      </c>
      <c r="CF907" s="35">
        <f t="shared" ca="1" si="272"/>
        <v>0</v>
      </c>
      <c r="CG907" s="35">
        <f t="shared" ca="1" si="272"/>
        <v>0</v>
      </c>
      <c r="CH907" s="35">
        <f t="shared" ca="1" si="272"/>
        <v>0</v>
      </c>
      <c r="CI907" s="35">
        <f t="shared" ca="1" si="272"/>
        <v>0</v>
      </c>
      <c r="CJ907" s="35">
        <f t="shared" ca="1" si="278"/>
        <v>0</v>
      </c>
      <c r="CK907" s="35">
        <f t="shared" ca="1" si="278"/>
        <v>0</v>
      </c>
      <c r="CL907" s="35">
        <f t="shared" ca="1" si="278"/>
        <v>0</v>
      </c>
      <c r="CM907" s="35">
        <f t="shared" ca="1" si="278"/>
        <v>0</v>
      </c>
      <c r="CN907" s="35">
        <f t="shared" ca="1" si="278"/>
        <v>0</v>
      </c>
      <c r="CO907" s="35">
        <f t="shared" ca="1" si="278"/>
        <v>0</v>
      </c>
      <c r="CP907" s="35">
        <f t="shared" ca="1" si="278"/>
        <v>0</v>
      </c>
      <c r="CQ907" s="35">
        <f t="shared" ca="1" si="278"/>
        <v>0</v>
      </c>
      <c r="CR907" s="35">
        <f t="shared" ca="1" si="278"/>
        <v>0</v>
      </c>
      <c r="CS907" s="35">
        <f t="shared" ca="1" si="278"/>
        <v>0</v>
      </c>
      <c r="CT907" s="35">
        <f t="shared" ca="1" si="279"/>
        <v>0</v>
      </c>
      <c r="CU907" s="35">
        <f t="shared" ca="1" si="279"/>
        <v>0</v>
      </c>
      <c r="CV907" s="35">
        <f t="shared" ca="1" si="279"/>
        <v>0</v>
      </c>
      <c r="CW907" s="38">
        <f t="shared" ca="1" si="279"/>
        <v>0</v>
      </c>
      <c r="CX907" s="38">
        <f t="shared" ca="1" si="280"/>
        <v>0</v>
      </c>
      <c r="CY907" s="38">
        <f t="shared" ca="1" si="280"/>
        <v>0</v>
      </c>
      <c r="CZ907" s="39">
        <f t="shared" ca="1" si="280"/>
        <v>0</v>
      </c>
      <c r="DA907" s="35"/>
    </row>
    <row r="908" spans="4:105" x14ac:dyDescent="0.3">
      <c r="D908" s="19"/>
      <c r="E908" s="19"/>
      <c r="F908" s="21"/>
      <c r="G908" s="21"/>
      <c r="H908" s="21"/>
      <c r="I908" s="19"/>
      <c r="J908" s="19"/>
      <c r="K908" s="21"/>
      <c r="L908" s="21"/>
      <c r="M908" s="22"/>
      <c r="N908" s="22"/>
      <c r="O908" s="19"/>
      <c r="P908" s="21"/>
      <c r="Q908" s="62" t="str">
        <f>'Cutting Rules'!AD908</f>
        <v>------------</v>
      </c>
      <c r="R908" s="23"/>
      <c r="S908" s="24"/>
      <c r="T908" s="78" t="s">
        <v>547</v>
      </c>
      <c r="U908" s="19"/>
      <c r="V908" s="25"/>
      <c r="W908" s="26"/>
      <c r="X908" s="27"/>
      <c r="Y908" s="47"/>
      <c r="Z908" s="121" t="str">
        <f>IFERROR(VLOOKUP(E908,[1]route!$E$3:$BL$10005,59,0),"")&amp;IFERROR(VLOOKUP(E908,[1]route!$E$3:$BL$10005,60,0),"")</f>
        <v/>
      </c>
      <c r="AA908" s="28">
        <f t="shared" si="282"/>
        <v>0</v>
      </c>
      <c r="AB908" s="77">
        <f t="shared" si="283"/>
        <v>0</v>
      </c>
      <c r="AC908" s="4">
        <f t="shared" si="281"/>
        <v>1</v>
      </c>
      <c r="AD908" s="29">
        <v>0</v>
      </c>
      <c r="AE908" s="30">
        <f ca="1">SUMIF([1]route!$E$3:$E$10005,E908,[1]!Table1[1])</f>
        <v>0</v>
      </c>
      <c r="AF908" s="30">
        <f ca="1">SUMIF([1]route!$E$3:$E$10005,E908,[1]!Table1[2])</f>
        <v>0</v>
      </c>
      <c r="AG908" s="30">
        <f ca="1">SUMIF([1]route!$E$3:$E$10005,E908,[1]!Table1[3])</f>
        <v>0</v>
      </c>
      <c r="AH908" s="30">
        <f ca="1">SUMIF([1]route!$E$3:$E$10005,E908,[1]!Table1[4])</f>
        <v>0</v>
      </c>
      <c r="AI908" s="30">
        <f ca="1">SUMIF([1]route!$E$3:$E$10005,E908,[1]!Table1[5])</f>
        <v>0</v>
      </c>
      <c r="AJ908" s="30">
        <f ca="1">SUMIF([1]route!$E$3:$E$10005,E908,[1]!Table1[6])</f>
        <v>0</v>
      </c>
      <c r="AK908" s="30">
        <f ca="1">SUMIF([1]route!$E$3:$E$10005,E908,[1]!Table1[7])</f>
        <v>0</v>
      </c>
      <c r="AL908" s="30">
        <f ca="1">SUMIF([1]route!$E$3:$E$10005,E908,[1]!Table1[8])</f>
        <v>0</v>
      </c>
      <c r="AM908" s="30">
        <f ca="1">SUMIF([1]route!$E$3:$E$10005,E908,[1]!Table1[9])</f>
        <v>0</v>
      </c>
      <c r="AN908" s="30">
        <f ca="1">SUMIF([1]route!$E$3:$E$10005,E908,[1]!Table1[10])</f>
        <v>0</v>
      </c>
      <c r="AO908" s="30">
        <f ca="1">SUMIF([1]route!$E$3:$E$10005,E908,[1]!Table1[11])</f>
        <v>0</v>
      </c>
      <c r="AP908" s="30">
        <f ca="1">SUMIF([1]route!$E$3:$E$10005,E908,[1]!Table1[12])</f>
        <v>0</v>
      </c>
      <c r="AQ908" s="30">
        <f ca="1">SUMIF([1]route!$E$3:$E$10005,E908,[1]!Table1[13])</f>
        <v>0</v>
      </c>
      <c r="AR908" s="30">
        <f ca="1">SUMIF([1]route!$E$3:$E$10005,E908,[1]!Table1[14])</f>
        <v>0</v>
      </c>
      <c r="AS908" s="30">
        <f ca="1">SUMIF([1]route!$E$3:$E$10005,E908,[1]!Table1[15])</f>
        <v>0</v>
      </c>
      <c r="AT908" s="30">
        <f ca="1">SUMIF([1]route!$E$3:$E$10005,E908,[1]!Table1[16])</f>
        <v>0</v>
      </c>
      <c r="AU908" s="30">
        <f ca="1">SUMIF([1]route!$E$3:$E$10005,E908,[1]!Table1[17])</f>
        <v>0</v>
      </c>
      <c r="AV908" s="30">
        <f ca="1">SUMIF([1]route!$E$3:$E$10005,E908,[1]!Table1[18])</f>
        <v>0</v>
      </c>
      <c r="AW908" s="30">
        <f ca="1">SUMIF([1]route!$E$3:$E$10005,E908,[1]!Table1[19])</f>
        <v>0</v>
      </c>
      <c r="AX908" s="30">
        <f ca="1">SUMIF([1]route!$E$3:$E$10005,E908,[1]!Table1[20])</f>
        <v>0</v>
      </c>
      <c r="AY908" s="30">
        <f ca="1">SUMIF([1]route!$E$3:$E$10005,E908,[1]!Table1[21])</f>
        <v>0</v>
      </c>
      <c r="AZ908" s="30">
        <f ca="1">SUMIF([1]route!$E$3:$E$10005,E908,[1]!Table1[22])</f>
        <v>0</v>
      </c>
      <c r="BA908" s="30">
        <f ca="1">SUMIF([1]route!$E$3:$E$10005,E908,[1]!Table1[23])</f>
        <v>0</v>
      </c>
      <c r="BB908" s="30">
        <f ca="1">SUMIF([1]route!$E$3:$E$10005,E908,[1]!Table1[24])</f>
        <v>0</v>
      </c>
      <c r="BC908" s="30">
        <f ca="1">SUMIF([1]route!$E$3:$E$10005,E908,[1]!Table1[25])</f>
        <v>0</v>
      </c>
      <c r="BD908" s="30">
        <f ca="1">SUMIF([1]route!$E$3:$E$10005,E908,[1]!Table1[26])</f>
        <v>0</v>
      </c>
      <c r="BE908" s="30">
        <f ca="1">SUMIF([1]route!$E$3:$E$10005,E908,[1]!Table1[27])</f>
        <v>0</v>
      </c>
      <c r="BF908" s="30">
        <f ca="1">SUMIF([1]route!$E$3:$E$10005,E908,[1]!Table1[28])</f>
        <v>0</v>
      </c>
      <c r="BG908" s="30">
        <f ca="1">SUMIF([1]route!$E$3:$E$10005,E908,[1]!Table1[29])</f>
        <v>0</v>
      </c>
      <c r="BH908" s="30">
        <f ca="1">SUMIF([1]route!$E$3:$E$10005,E908,[1]!Table1[30])</f>
        <v>0</v>
      </c>
      <c r="BI908" s="30">
        <f ca="1">SUMIF([1]route!$E$3:$E$10005,E908,[1]!Table1[31])</f>
        <v>0</v>
      </c>
      <c r="BJ908" s="30">
        <f ca="1">SUMIF([1]route!$E$3:$E$10005,E908,[1]!Table1[Remain PO])</f>
        <v>0</v>
      </c>
      <c r="BK908" s="31">
        <f ca="1">SUMIF([1]route!$E$3:$E$10005,E908,[1]!Table1[N+1])</f>
        <v>0</v>
      </c>
      <c r="BL908" s="31">
        <f ca="1">SUMIF([1]route!$E$3:$E$10005,E908,[1]!Table1[N+2])</f>
        <v>0</v>
      </c>
      <c r="BM908" s="31">
        <f ca="1">SUMIF([1]route!$E$3:$E$10005,E908,[1]!Table1[N+3])</f>
        <v>0</v>
      </c>
      <c r="BN908" s="32">
        <f ca="1">SUMIF([1]route!$E$3:$E$10005,E908,[1]!Table1[N+4])</f>
        <v>0</v>
      </c>
      <c r="BP908" s="37">
        <f t="shared" si="284"/>
        <v>0</v>
      </c>
      <c r="BQ908" s="35">
        <f t="shared" ca="1" si="276"/>
        <v>0</v>
      </c>
      <c r="BR908" s="35">
        <f t="shared" ca="1" si="276"/>
        <v>0</v>
      </c>
      <c r="BS908" s="35">
        <f t="shared" ca="1" si="276"/>
        <v>0</v>
      </c>
      <c r="BT908" s="35">
        <f t="shared" ca="1" si="276"/>
        <v>0</v>
      </c>
      <c r="BU908" s="35">
        <f t="shared" ca="1" si="276"/>
        <v>0</v>
      </c>
      <c r="BV908" s="35">
        <f t="shared" ca="1" si="276"/>
        <v>0</v>
      </c>
      <c r="BW908" s="35">
        <f t="shared" ca="1" si="276"/>
        <v>0</v>
      </c>
      <c r="BX908" s="35">
        <f t="shared" ca="1" si="276"/>
        <v>0</v>
      </c>
      <c r="BY908" s="35">
        <f t="shared" ca="1" si="276"/>
        <v>0</v>
      </c>
      <c r="BZ908" s="35">
        <f t="shared" ca="1" si="277"/>
        <v>0</v>
      </c>
      <c r="CA908" s="35">
        <f t="shared" ca="1" si="277"/>
        <v>0</v>
      </c>
      <c r="CB908" s="35">
        <f t="shared" ca="1" si="277"/>
        <v>0</v>
      </c>
      <c r="CC908" s="35">
        <f t="shared" ca="1" si="277"/>
        <v>0</v>
      </c>
      <c r="CD908" s="35">
        <f t="shared" ca="1" si="277"/>
        <v>0</v>
      </c>
      <c r="CE908" s="35">
        <f t="shared" ca="1" si="272"/>
        <v>0</v>
      </c>
      <c r="CF908" s="35">
        <f t="shared" ca="1" si="272"/>
        <v>0</v>
      </c>
      <c r="CG908" s="35">
        <f t="shared" ca="1" si="272"/>
        <v>0</v>
      </c>
      <c r="CH908" s="35">
        <f t="shared" ca="1" si="272"/>
        <v>0</v>
      </c>
      <c r="CI908" s="35">
        <f t="shared" ca="1" si="272"/>
        <v>0</v>
      </c>
      <c r="CJ908" s="35">
        <f t="shared" ca="1" si="278"/>
        <v>0</v>
      </c>
      <c r="CK908" s="35">
        <f t="shared" ca="1" si="278"/>
        <v>0</v>
      </c>
      <c r="CL908" s="35">
        <f t="shared" ca="1" si="278"/>
        <v>0</v>
      </c>
      <c r="CM908" s="35">
        <f t="shared" ca="1" si="278"/>
        <v>0</v>
      </c>
      <c r="CN908" s="35">
        <f t="shared" ca="1" si="278"/>
        <v>0</v>
      </c>
      <c r="CO908" s="35">
        <f t="shared" ca="1" si="278"/>
        <v>0</v>
      </c>
      <c r="CP908" s="35">
        <f t="shared" ca="1" si="278"/>
        <v>0</v>
      </c>
      <c r="CQ908" s="35">
        <f t="shared" ca="1" si="278"/>
        <v>0</v>
      </c>
      <c r="CR908" s="35">
        <f t="shared" ca="1" si="278"/>
        <v>0</v>
      </c>
      <c r="CS908" s="35">
        <f t="shared" ca="1" si="278"/>
        <v>0</v>
      </c>
      <c r="CT908" s="35">
        <f t="shared" ca="1" si="279"/>
        <v>0</v>
      </c>
      <c r="CU908" s="35">
        <f t="shared" ca="1" si="279"/>
        <v>0</v>
      </c>
      <c r="CV908" s="35">
        <f t="shared" ca="1" si="279"/>
        <v>0</v>
      </c>
      <c r="CW908" s="38">
        <f t="shared" ca="1" si="279"/>
        <v>0</v>
      </c>
      <c r="CX908" s="38">
        <f t="shared" ca="1" si="280"/>
        <v>0</v>
      </c>
      <c r="CY908" s="38">
        <f t="shared" ca="1" si="280"/>
        <v>0</v>
      </c>
      <c r="CZ908" s="39">
        <f t="shared" ca="1" si="280"/>
        <v>0</v>
      </c>
      <c r="DA908" s="35"/>
    </row>
    <row r="909" spans="4:105" x14ac:dyDescent="0.3">
      <c r="D909" s="19"/>
      <c r="E909" s="19"/>
      <c r="F909" s="21"/>
      <c r="G909" s="21"/>
      <c r="H909" s="21"/>
      <c r="I909" s="19"/>
      <c r="J909" s="19"/>
      <c r="K909" s="21"/>
      <c r="L909" s="21"/>
      <c r="M909" s="22"/>
      <c r="N909" s="22"/>
      <c r="O909" s="19"/>
      <c r="P909" s="21"/>
      <c r="Q909" s="62" t="str">
        <f>'Cutting Rules'!AD909</f>
        <v>------------</v>
      </c>
      <c r="R909" s="23"/>
      <c r="S909" s="24"/>
      <c r="T909" s="78" t="s">
        <v>547</v>
      </c>
      <c r="U909" s="19"/>
      <c r="V909" s="25"/>
      <c r="W909" s="26"/>
      <c r="X909" s="27"/>
      <c r="Y909" s="47"/>
      <c r="Z909" s="121" t="str">
        <f>IFERROR(VLOOKUP(E909,[1]route!$E$3:$BL$10005,59,0),"")&amp;IFERROR(VLOOKUP(E909,[1]route!$E$3:$BL$10005,60,0),"")</f>
        <v/>
      </c>
      <c r="AA909" s="28">
        <f t="shared" si="282"/>
        <v>0</v>
      </c>
      <c r="AB909" s="77">
        <f t="shared" si="283"/>
        <v>0</v>
      </c>
      <c r="AC909" s="4">
        <f t="shared" si="281"/>
        <v>1</v>
      </c>
      <c r="AD909" s="29">
        <v>0</v>
      </c>
      <c r="AE909" s="30">
        <f ca="1">SUMIF([1]route!$E$3:$E$10005,E909,[1]!Table1[1])</f>
        <v>0</v>
      </c>
      <c r="AF909" s="30">
        <f ca="1">SUMIF([1]route!$E$3:$E$10005,E909,[1]!Table1[2])</f>
        <v>0</v>
      </c>
      <c r="AG909" s="30">
        <f ca="1">SUMIF([1]route!$E$3:$E$10005,E909,[1]!Table1[3])</f>
        <v>0</v>
      </c>
      <c r="AH909" s="30">
        <f ca="1">SUMIF([1]route!$E$3:$E$10005,E909,[1]!Table1[4])</f>
        <v>0</v>
      </c>
      <c r="AI909" s="30">
        <f ca="1">SUMIF([1]route!$E$3:$E$10005,E909,[1]!Table1[5])</f>
        <v>0</v>
      </c>
      <c r="AJ909" s="30">
        <f ca="1">SUMIF([1]route!$E$3:$E$10005,E909,[1]!Table1[6])</f>
        <v>0</v>
      </c>
      <c r="AK909" s="30">
        <f ca="1">SUMIF([1]route!$E$3:$E$10005,E909,[1]!Table1[7])</f>
        <v>0</v>
      </c>
      <c r="AL909" s="30">
        <f ca="1">SUMIF([1]route!$E$3:$E$10005,E909,[1]!Table1[8])</f>
        <v>0</v>
      </c>
      <c r="AM909" s="30">
        <f ca="1">SUMIF([1]route!$E$3:$E$10005,E909,[1]!Table1[9])</f>
        <v>0</v>
      </c>
      <c r="AN909" s="30">
        <f ca="1">SUMIF([1]route!$E$3:$E$10005,E909,[1]!Table1[10])</f>
        <v>0</v>
      </c>
      <c r="AO909" s="30">
        <f ca="1">SUMIF([1]route!$E$3:$E$10005,E909,[1]!Table1[11])</f>
        <v>0</v>
      </c>
      <c r="AP909" s="30">
        <f ca="1">SUMIF([1]route!$E$3:$E$10005,E909,[1]!Table1[12])</f>
        <v>0</v>
      </c>
      <c r="AQ909" s="30">
        <f ca="1">SUMIF([1]route!$E$3:$E$10005,E909,[1]!Table1[13])</f>
        <v>0</v>
      </c>
      <c r="AR909" s="30">
        <f ca="1">SUMIF([1]route!$E$3:$E$10005,E909,[1]!Table1[14])</f>
        <v>0</v>
      </c>
      <c r="AS909" s="30">
        <f ca="1">SUMIF([1]route!$E$3:$E$10005,E909,[1]!Table1[15])</f>
        <v>0</v>
      </c>
      <c r="AT909" s="30">
        <f ca="1">SUMIF([1]route!$E$3:$E$10005,E909,[1]!Table1[16])</f>
        <v>0</v>
      </c>
      <c r="AU909" s="30">
        <f ca="1">SUMIF([1]route!$E$3:$E$10005,E909,[1]!Table1[17])</f>
        <v>0</v>
      </c>
      <c r="AV909" s="30">
        <f ca="1">SUMIF([1]route!$E$3:$E$10005,E909,[1]!Table1[18])</f>
        <v>0</v>
      </c>
      <c r="AW909" s="30">
        <f ca="1">SUMIF([1]route!$E$3:$E$10005,E909,[1]!Table1[19])</f>
        <v>0</v>
      </c>
      <c r="AX909" s="30">
        <f ca="1">SUMIF([1]route!$E$3:$E$10005,E909,[1]!Table1[20])</f>
        <v>0</v>
      </c>
      <c r="AY909" s="30">
        <f ca="1">SUMIF([1]route!$E$3:$E$10005,E909,[1]!Table1[21])</f>
        <v>0</v>
      </c>
      <c r="AZ909" s="30">
        <f ca="1">SUMIF([1]route!$E$3:$E$10005,E909,[1]!Table1[22])</f>
        <v>0</v>
      </c>
      <c r="BA909" s="30">
        <f ca="1">SUMIF([1]route!$E$3:$E$10005,E909,[1]!Table1[23])</f>
        <v>0</v>
      </c>
      <c r="BB909" s="30">
        <f ca="1">SUMIF([1]route!$E$3:$E$10005,E909,[1]!Table1[24])</f>
        <v>0</v>
      </c>
      <c r="BC909" s="30">
        <f ca="1">SUMIF([1]route!$E$3:$E$10005,E909,[1]!Table1[25])</f>
        <v>0</v>
      </c>
      <c r="BD909" s="30">
        <f ca="1">SUMIF([1]route!$E$3:$E$10005,E909,[1]!Table1[26])</f>
        <v>0</v>
      </c>
      <c r="BE909" s="30">
        <f ca="1">SUMIF([1]route!$E$3:$E$10005,E909,[1]!Table1[27])</f>
        <v>0</v>
      </c>
      <c r="BF909" s="30">
        <f ca="1">SUMIF([1]route!$E$3:$E$10005,E909,[1]!Table1[28])</f>
        <v>0</v>
      </c>
      <c r="BG909" s="30">
        <f ca="1">SUMIF([1]route!$E$3:$E$10005,E909,[1]!Table1[29])</f>
        <v>0</v>
      </c>
      <c r="BH909" s="30">
        <f ca="1">SUMIF([1]route!$E$3:$E$10005,E909,[1]!Table1[30])</f>
        <v>0</v>
      </c>
      <c r="BI909" s="30">
        <f ca="1">SUMIF([1]route!$E$3:$E$10005,E909,[1]!Table1[31])</f>
        <v>0</v>
      </c>
      <c r="BJ909" s="30">
        <f ca="1">SUMIF([1]route!$E$3:$E$10005,E909,[1]!Table1[Remain PO])</f>
        <v>0</v>
      </c>
      <c r="BK909" s="31">
        <f ca="1">SUMIF([1]route!$E$3:$E$10005,E909,[1]!Table1[N+1])</f>
        <v>0</v>
      </c>
      <c r="BL909" s="31">
        <f ca="1">SUMIF([1]route!$E$3:$E$10005,E909,[1]!Table1[N+2])</f>
        <v>0</v>
      </c>
      <c r="BM909" s="31">
        <f ca="1">SUMIF([1]route!$E$3:$E$10005,E909,[1]!Table1[N+3])</f>
        <v>0</v>
      </c>
      <c r="BN909" s="32">
        <f ca="1">SUMIF([1]route!$E$3:$E$10005,E909,[1]!Table1[N+4])</f>
        <v>0</v>
      </c>
      <c r="BP909" s="37">
        <f t="shared" si="284"/>
        <v>0</v>
      </c>
      <c r="BQ909" s="35">
        <f t="shared" ca="1" si="276"/>
        <v>0</v>
      </c>
      <c r="BR909" s="35">
        <f t="shared" ca="1" si="276"/>
        <v>0</v>
      </c>
      <c r="BS909" s="35">
        <f t="shared" ca="1" si="276"/>
        <v>0</v>
      </c>
      <c r="BT909" s="35">
        <f t="shared" ca="1" si="276"/>
        <v>0</v>
      </c>
      <c r="BU909" s="35">
        <f t="shared" ca="1" si="276"/>
        <v>0</v>
      </c>
      <c r="BV909" s="35">
        <f t="shared" ca="1" si="276"/>
        <v>0</v>
      </c>
      <c r="BW909" s="35">
        <f t="shared" ca="1" si="276"/>
        <v>0</v>
      </c>
      <c r="BX909" s="35">
        <f t="shared" ca="1" si="276"/>
        <v>0</v>
      </c>
      <c r="BY909" s="35">
        <f t="shared" ca="1" si="276"/>
        <v>0</v>
      </c>
      <c r="BZ909" s="35">
        <f t="shared" ca="1" si="277"/>
        <v>0</v>
      </c>
      <c r="CA909" s="35">
        <f t="shared" ca="1" si="277"/>
        <v>0</v>
      </c>
      <c r="CB909" s="35">
        <f t="shared" ca="1" si="277"/>
        <v>0</v>
      </c>
      <c r="CC909" s="35">
        <f t="shared" ca="1" si="277"/>
        <v>0</v>
      </c>
      <c r="CD909" s="35">
        <f t="shared" ca="1" si="277"/>
        <v>0</v>
      </c>
      <c r="CE909" s="35">
        <f t="shared" ca="1" si="272"/>
        <v>0</v>
      </c>
      <c r="CF909" s="35">
        <f t="shared" ca="1" si="272"/>
        <v>0</v>
      </c>
      <c r="CG909" s="35">
        <f t="shared" ca="1" si="272"/>
        <v>0</v>
      </c>
      <c r="CH909" s="35">
        <f t="shared" ca="1" si="272"/>
        <v>0</v>
      </c>
      <c r="CI909" s="35">
        <f t="shared" ca="1" si="272"/>
        <v>0</v>
      </c>
      <c r="CJ909" s="35">
        <f t="shared" ca="1" si="278"/>
        <v>0</v>
      </c>
      <c r="CK909" s="35">
        <f t="shared" ca="1" si="278"/>
        <v>0</v>
      </c>
      <c r="CL909" s="35">
        <f t="shared" ca="1" si="278"/>
        <v>0</v>
      </c>
      <c r="CM909" s="35">
        <f t="shared" ca="1" si="278"/>
        <v>0</v>
      </c>
      <c r="CN909" s="35">
        <f t="shared" ca="1" si="278"/>
        <v>0</v>
      </c>
      <c r="CO909" s="35">
        <f t="shared" ca="1" si="278"/>
        <v>0</v>
      </c>
      <c r="CP909" s="35">
        <f t="shared" ca="1" si="278"/>
        <v>0</v>
      </c>
      <c r="CQ909" s="35">
        <f t="shared" ca="1" si="278"/>
        <v>0</v>
      </c>
      <c r="CR909" s="35">
        <f t="shared" ca="1" si="278"/>
        <v>0</v>
      </c>
      <c r="CS909" s="35">
        <f t="shared" ca="1" si="278"/>
        <v>0</v>
      </c>
      <c r="CT909" s="35">
        <f t="shared" ca="1" si="279"/>
        <v>0</v>
      </c>
      <c r="CU909" s="35">
        <f t="shared" ca="1" si="279"/>
        <v>0</v>
      </c>
      <c r="CV909" s="35">
        <f t="shared" ca="1" si="279"/>
        <v>0</v>
      </c>
      <c r="CW909" s="38">
        <f t="shared" ca="1" si="279"/>
        <v>0</v>
      </c>
      <c r="CX909" s="38">
        <f t="shared" ca="1" si="280"/>
        <v>0</v>
      </c>
      <c r="CY909" s="38">
        <f t="shared" ca="1" si="280"/>
        <v>0</v>
      </c>
      <c r="CZ909" s="39">
        <f t="shared" ca="1" si="280"/>
        <v>0</v>
      </c>
      <c r="DA909" s="35"/>
    </row>
    <row r="910" spans="4:105" x14ac:dyDescent="0.3">
      <c r="D910" s="19"/>
      <c r="E910" s="19"/>
      <c r="F910" s="21"/>
      <c r="G910" s="21"/>
      <c r="H910" s="21"/>
      <c r="I910" s="19"/>
      <c r="J910" s="19"/>
      <c r="K910" s="21"/>
      <c r="L910" s="21"/>
      <c r="M910" s="22"/>
      <c r="N910" s="22"/>
      <c r="O910" s="19"/>
      <c r="P910" s="21"/>
      <c r="Q910" s="62" t="str">
        <f>'Cutting Rules'!AD910</f>
        <v>------------</v>
      </c>
      <c r="R910" s="23"/>
      <c r="S910" s="24"/>
      <c r="T910" s="78" t="s">
        <v>547</v>
      </c>
      <c r="U910" s="19"/>
      <c r="V910" s="25"/>
      <c r="W910" s="26"/>
      <c r="X910" s="27"/>
      <c r="Y910" s="47"/>
      <c r="Z910" s="121" t="str">
        <f>IFERROR(VLOOKUP(E910,[1]route!$E$3:$BL$10005,59,0),"")&amp;IFERROR(VLOOKUP(E910,[1]route!$E$3:$BL$10005,60,0),"")</f>
        <v/>
      </c>
      <c r="AA910" s="28">
        <f t="shared" si="282"/>
        <v>0</v>
      </c>
      <c r="AB910" s="77">
        <f t="shared" si="283"/>
        <v>0</v>
      </c>
      <c r="AC910" s="4">
        <f t="shared" si="281"/>
        <v>1</v>
      </c>
      <c r="AD910" s="29">
        <v>0</v>
      </c>
      <c r="AE910" s="30">
        <f ca="1">SUMIF([1]route!$E$3:$E$10005,E910,[1]!Table1[1])</f>
        <v>0</v>
      </c>
      <c r="AF910" s="30">
        <f ca="1">SUMIF([1]route!$E$3:$E$10005,E910,[1]!Table1[2])</f>
        <v>0</v>
      </c>
      <c r="AG910" s="30">
        <f ca="1">SUMIF([1]route!$E$3:$E$10005,E910,[1]!Table1[3])</f>
        <v>0</v>
      </c>
      <c r="AH910" s="30">
        <f ca="1">SUMIF([1]route!$E$3:$E$10005,E910,[1]!Table1[4])</f>
        <v>0</v>
      </c>
      <c r="AI910" s="30">
        <f ca="1">SUMIF([1]route!$E$3:$E$10005,E910,[1]!Table1[5])</f>
        <v>0</v>
      </c>
      <c r="AJ910" s="30">
        <f ca="1">SUMIF([1]route!$E$3:$E$10005,E910,[1]!Table1[6])</f>
        <v>0</v>
      </c>
      <c r="AK910" s="30">
        <f ca="1">SUMIF([1]route!$E$3:$E$10005,E910,[1]!Table1[7])</f>
        <v>0</v>
      </c>
      <c r="AL910" s="30">
        <f ca="1">SUMIF([1]route!$E$3:$E$10005,E910,[1]!Table1[8])</f>
        <v>0</v>
      </c>
      <c r="AM910" s="30">
        <f ca="1">SUMIF([1]route!$E$3:$E$10005,E910,[1]!Table1[9])</f>
        <v>0</v>
      </c>
      <c r="AN910" s="30">
        <f ca="1">SUMIF([1]route!$E$3:$E$10005,E910,[1]!Table1[10])</f>
        <v>0</v>
      </c>
      <c r="AO910" s="30">
        <f ca="1">SUMIF([1]route!$E$3:$E$10005,E910,[1]!Table1[11])</f>
        <v>0</v>
      </c>
      <c r="AP910" s="30">
        <f ca="1">SUMIF([1]route!$E$3:$E$10005,E910,[1]!Table1[12])</f>
        <v>0</v>
      </c>
      <c r="AQ910" s="30">
        <f ca="1">SUMIF([1]route!$E$3:$E$10005,E910,[1]!Table1[13])</f>
        <v>0</v>
      </c>
      <c r="AR910" s="30">
        <f ca="1">SUMIF([1]route!$E$3:$E$10005,E910,[1]!Table1[14])</f>
        <v>0</v>
      </c>
      <c r="AS910" s="30">
        <f ca="1">SUMIF([1]route!$E$3:$E$10005,E910,[1]!Table1[15])</f>
        <v>0</v>
      </c>
      <c r="AT910" s="30">
        <f ca="1">SUMIF([1]route!$E$3:$E$10005,E910,[1]!Table1[16])</f>
        <v>0</v>
      </c>
      <c r="AU910" s="30">
        <f ca="1">SUMIF([1]route!$E$3:$E$10005,E910,[1]!Table1[17])</f>
        <v>0</v>
      </c>
      <c r="AV910" s="30">
        <f ca="1">SUMIF([1]route!$E$3:$E$10005,E910,[1]!Table1[18])</f>
        <v>0</v>
      </c>
      <c r="AW910" s="30">
        <f ca="1">SUMIF([1]route!$E$3:$E$10005,E910,[1]!Table1[19])</f>
        <v>0</v>
      </c>
      <c r="AX910" s="30">
        <f ca="1">SUMIF([1]route!$E$3:$E$10005,E910,[1]!Table1[20])</f>
        <v>0</v>
      </c>
      <c r="AY910" s="30">
        <f ca="1">SUMIF([1]route!$E$3:$E$10005,E910,[1]!Table1[21])</f>
        <v>0</v>
      </c>
      <c r="AZ910" s="30">
        <f ca="1">SUMIF([1]route!$E$3:$E$10005,E910,[1]!Table1[22])</f>
        <v>0</v>
      </c>
      <c r="BA910" s="30">
        <f ca="1">SUMIF([1]route!$E$3:$E$10005,E910,[1]!Table1[23])</f>
        <v>0</v>
      </c>
      <c r="BB910" s="30">
        <f ca="1">SUMIF([1]route!$E$3:$E$10005,E910,[1]!Table1[24])</f>
        <v>0</v>
      </c>
      <c r="BC910" s="30">
        <f ca="1">SUMIF([1]route!$E$3:$E$10005,E910,[1]!Table1[25])</f>
        <v>0</v>
      </c>
      <c r="BD910" s="30">
        <f ca="1">SUMIF([1]route!$E$3:$E$10005,E910,[1]!Table1[26])</f>
        <v>0</v>
      </c>
      <c r="BE910" s="30">
        <f ca="1">SUMIF([1]route!$E$3:$E$10005,E910,[1]!Table1[27])</f>
        <v>0</v>
      </c>
      <c r="BF910" s="30">
        <f ca="1">SUMIF([1]route!$E$3:$E$10005,E910,[1]!Table1[28])</f>
        <v>0</v>
      </c>
      <c r="BG910" s="30">
        <f ca="1">SUMIF([1]route!$E$3:$E$10005,E910,[1]!Table1[29])</f>
        <v>0</v>
      </c>
      <c r="BH910" s="30">
        <f ca="1">SUMIF([1]route!$E$3:$E$10005,E910,[1]!Table1[30])</f>
        <v>0</v>
      </c>
      <c r="BI910" s="30">
        <f ca="1">SUMIF([1]route!$E$3:$E$10005,E910,[1]!Table1[31])</f>
        <v>0</v>
      </c>
      <c r="BJ910" s="30">
        <f ca="1">SUMIF([1]route!$E$3:$E$10005,E910,[1]!Table1[Remain PO])</f>
        <v>0</v>
      </c>
      <c r="BK910" s="31">
        <f ca="1">SUMIF([1]route!$E$3:$E$10005,E910,[1]!Table1[N+1])</f>
        <v>0</v>
      </c>
      <c r="BL910" s="31">
        <f ca="1">SUMIF([1]route!$E$3:$E$10005,E910,[1]!Table1[N+2])</f>
        <v>0</v>
      </c>
      <c r="BM910" s="31">
        <f ca="1">SUMIF([1]route!$E$3:$E$10005,E910,[1]!Table1[N+3])</f>
        <v>0</v>
      </c>
      <c r="BN910" s="32">
        <f ca="1">SUMIF([1]route!$E$3:$E$10005,E910,[1]!Table1[N+4])</f>
        <v>0</v>
      </c>
      <c r="BP910" s="37">
        <f t="shared" si="284"/>
        <v>0</v>
      </c>
      <c r="BQ910" s="35">
        <f t="shared" ca="1" si="276"/>
        <v>0</v>
      </c>
      <c r="BR910" s="35">
        <f t="shared" ca="1" si="276"/>
        <v>0</v>
      </c>
      <c r="BS910" s="35">
        <f t="shared" ca="1" si="276"/>
        <v>0</v>
      </c>
      <c r="BT910" s="35">
        <f t="shared" ca="1" si="276"/>
        <v>0</v>
      </c>
      <c r="BU910" s="35">
        <f t="shared" ca="1" si="276"/>
        <v>0</v>
      </c>
      <c r="BV910" s="35">
        <f t="shared" ca="1" si="276"/>
        <v>0</v>
      </c>
      <c r="BW910" s="35">
        <f t="shared" ca="1" si="276"/>
        <v>0</v>
      </c>
      <c r="BX910" s="35">
        <f t="shared" ca="1" si="276"/>
        <v>0</v>
      </c>
      <c r="BY910" s="35">
        <f t="shared" ca="1" si="276"/>
        <v>0</v>
      </c>
      <c r="BZ910" s="35">
        <f t="shared" ca="1" si="277"/>
        <v>0</v>
      </c>
      <c r="CA910" s="35">
        <f t="shared" ca="1" si="277"/>
        <v>0</v>
      </c>
      <c r="CB910" s="35">
        <f t="shared" ca="1" si="277"/>
        <v>0</v>
      </c>
      <c r="CC910" s="35">
        <f t="shared" ca="1" si="277"/>
        <v>0</v>
      </c>
      <c r="CD910" s="35">
        <f t="shared" ca="1" si="277"/>
        <v>0</v>
      </c>
      <c r="CE910" s="35">
        <f t="shared" ca="1" si="272"/>
        <v>0</v>
      </c>
      <c r="CF910" s="35">
        <f t="shared" ca="1" si="272"/>
        <v>0</v>
      </c>
      <c r="CG910" s="35">
        <f t="shared" ca="1" si="272"/>
        <v>0</v>
      </c>
      <c r="CH910" s="35">
        <f t="shared" ca="1" si="272"/>
        <v>0</v>
      </c>
      <c r="CI910" s="35">
        <f t="shared" ca="1" si="272"/>
        <v>0</v>
      </c>
      <c r="CJ910" s="35">
        <f t="shared" ca="1" si="278"/>
        <v>0</v>
      </c>
      <c r="CK910" s="35">
        <f t="shared" ca="1" si="278"/>
        <v>0</v>
      </c>
      <c r="CL910" s="35">
        <f t="shared" ca="1" si="278"/>
        <v>0</v>
      </c>
      <c r="CM910" s="35">
        <f t="shared" ca="1" si="278"/>
        <v>0</v>
      </c>
      <c r="CN910" s="35">
        <f t="shared" ca="1" si="278"/>
        <v>0</v>
      </c>
      <c r="CO910" s="35">
        <f t="shared" ca="1" si="278"/>
        <v>0</v>
      </c>
      <c r="CP910" s="35">
        <f t="shared" ca="1" si="278"/>
        <v>0</v>
      </c>
      <c r="CQ910" s="35">
        <f t="shared" ca="1" si="278"/>
        <v>0</v>
      </c>
      <c r="CR910" s="35">
        <f t="shared" ca="1" si="278"/>
        <v>0</v>
      </c>
      <c r="CS910" s="35">
        <f t="shared" ca="1" si="278"/>
        <v>0</v>
      </c>
      <c r="CT910" s="35">
        <f t="shared" ca="1" si="279"/>
        <v>0</v>
      </c>
      <c r="CU910" s="35">
        <f t="shared" ca="1" si="279"/>
        <v>0</v>
      </c>
      <c r="CV910" s="35">
        <f t="shared" ca="1" si="279"/>
        <v>0</v>
      </c>
      <c r="CW910" s="38">
        <f t="shared" ca="1" si="279"/>
        <v>0</v>
      </c>
      <c r="CX910" s="38">
        <f t="shared" ca="1" si="280"/>
        <v>0</v>
      </c>
      <c r="CY910" s="38">
        <f t="shared" ca="1" si="280"/>
        <v>0</v>
      </c>
      <c r="CZ910" s="39">
        <f t="shared" ca="1" si="280"/>
        <v>0</v>
      </c>
      <c r="DA910" s="35"/>
    </row>
    <row r="911" spans="4:105" x14ac:dyDescent="0.3">
      <c r="D911" s="19"/>
      <c r="E911" s="19"/>
      <c r="F911" s="21"/>
      <c r="G911" s="21"/>
      <c r="H911" s="21"/>
      <c r="I911" s="19"/>
      <c r="J911" s="19"/>
      <c r="K911" s="21"/>
      <c r="L911" s="21"/>
      <c r="M911" s="22"/>
      <c r="N911" s="22"/>
      <c r="O911" s="19"/>
      <c r="P911" s="21"/>
      <c r="Q911" s="62" t="str">
        <f>'Cutting Rules'!AD911</f>
        <v>------------</v>
      </c>
      <c r="R911" s="23"/>
      <c r="S911" s="24"/>
      <c r="T911" s="78" t="s">
        <v>547</v>
      </c>
      <c r="U911" s="19"/>
      <c r="V911" s="25"/>
      <c r="W911" s="26"/>
      <c r="X911" s="27"/>
      <c r="Y911" s="47"/>
      <c r="Z911" s="121" t="str">
        <f>IFERROR(VLOOKUP(E911,[1]route!$E$3:$BL$10005,59,0),"")&amp;IFERROR(VLOOKUP(E911,[1]route!$E$3:$BL$10005,60,0),"")</f>
        <v/>
      </c>
      <c r="AA911" s="28">
        <f t="shared" si="282"/>
        <v>0</v>
      </c>
      <c r="AB911" s="77">
        <f t="shared" si="283"/>
        <v>0</v>
      </c>
      <c r="AC911" s="4">
        <f t="shared" si="281"/>
        <v>1</v>
      </c>
      <c r="AD911" s="29">
        <v>0</v>
      </c>
      <c r="AE911" s="30">
        <f ca="1">SUMIF([1]route!$E$3:$E$10005,E911,[1]!Table1[1])</f>
        <v>0</v>
      </c>
      <c r="AF911" s="30">
        <f ca="1">SUMIF([1]route!$E$3:$E$10005,E911,[1]!Table1[2])</f>
        <v>0</v>
      </c>
      <c r="AG911" s="30">
        <f ca="1">SUMIF([1]route!$E$3:$E$10005,E911,[1]!Table1[3])</f>
        <v>0</v>
      </c>
      <c r="AH911" s="30">
        <f ca="1">SUMIF([1]route!$E$3:$E$10005,E911,[1]!Table1[4])</f>
        <v>0</v>
      </c>
      <c r="AI911" s="30">
        <f ca="1">SUMIF([1]route!$E$3:$E$10005,E911,[1]!Table1[5])</f>
        <v>0</v>
      </c>
      <c r="AJ911" s="30">
        <f ca="1">SUMIF([1]route!$E$3:$E$10005,E911,[1]!Table1[6])</f>
        <v>0</v>
      </c>
      <c r="AK911" s="30">
        <f ca="1">SUMIF([1]route!$E$3:$E$10005,E911,[1]!Table1[7])</f>
        <v>0</v>
      </c>
      <c r="AL911" s="30">
        <f ca="1">SUMIF([1]route!$E$3:$E$10005,E911,[1]!Table1[8])</f>
        <v>0</v>
      </c>
      <c r="AM911" s="30">
        <f ca="1">SUMIF([1]route!$E$3:$E$10005,E911,[1]!Table1[9])</f>
        <v>0</v>
      </c>
      <c r="AN911" s="30">
        <f ca="1">SUMIF([1]route!$E$3:$E$10005,E911,[1]!Table1[10])</f>
        <v>0</v>
      </c>
      <c r="AO911" s="30">
        <f ca="1">SUMIF([1]route!$E$3:$E$10005,E911,[1]!Table1[11])</f>
        <v>0</v>
      </c>
      <c r="AP911" s="30">
        <f ca="1">SUMIF([1]route!$E$3:$E$10005,E911,[1]!Table1[12])</f>
        <v>0</v>
      </c>
      <c r="AQ911" s="30">
        <f ca="1">SUMIF([1]route!$E$3:$E$10005,E911,[1]!Table1[13])</f>
        <v>0</v>
      </c>
      <c r="AR911" s="30">
        <f ca="1">SUMIF([1]route!$E$3:$E$10005,E911,[1]!Table1[14])</f>
        <v>0</v>
      </c>
      <c r="AS911" s="30">
        <f ca="1">SUMIF([1]route!$E$3:$E$10005,E911,[1]!Table1[15])</f>
        <v>0</v>
      </c>
      <c r="AT911" s="30">
        <f ca="1">SUMIF([1]route!$E$3:$E$10005,E911,[1]!Table1[16])</f>
        <v>0</v>
      </c>
      <c r="AU911" s="30">
        <f ca="1">SUMIF([1]route!$E$3:$E$10005,E911,[1]!Table1[17])</f>
        <v>0</v>
      </c>
      <c r="AV911" s="30">
        <f ca="1">SUMIF([1]route!$E$3:$E$10005,E911,[1]!Table1[18])</f>
        <v>0</v>
      </c>
      <c r="AW911" s="30">
        <f ca="1">SUMIF([1]route!$E$3:$E$10005,E911,[1]!Table1[19])</f>
        <v>0</v>
      </c>
      <c r="AX911" s="30">
        <f ca="1">SUMIF([1]route!$E$3:$E$10005,E911,[1]!Table1[20])</f>
        <v>0</v>
      </c>
      <c r="AY911" s="30">
        <f ca="1">SUMIF([1]route!$E$3:$E$10005,E911,[1]!Table1[21])</f>
        <v>0</v>
      </c>
      <c r="AZ911" s="30">
        <f ca="1">SUMIF([1]route!$E$3:$E$10005,E911,[1]!Table1[22])</f>
        <v>0</v>
      </c>
      <c r="BA911" s="30">
        <f ca="1">SUMIF([1]route!$E$3:$E$10005,E911,[1]!Table1[23])</f>
        <v>0</v>
      </c>
      <c r="BB911" s="30">
        <f ca="1">SUMIF([1]route!$E$3:$E$10005,E911,[1]!Table1[24])</f>
        <v>0</v>
      </c>
      <c r="BC911" s="30">
        <f ca="1">SUMIF([1]route!$E$3:$E$10005,E911,[1]!Table1[25])</f>
        <v>0</v>
      </c>
      <c r="BD911" s="30">
        <f ca="1">SUMIF([1]route!$E$3:$E$10005,E911,[1]!Table1[26])</f>
        <v>0</v>
      </c>
      <c r="BE911" s="30">
        <f ca="1">SUMIF([1]route!$E$3:$E$10005,E911,[1]!Table1[27])</f>
        <v>0</v>
      </c>
      <c r="BF911" s="30">
        <f ca="1">SUMIF([1]route!$E$3:$E$10005,E911,[1]!Table1[28])</f>
        <v>0</v>
      </c>
      <c r="BG911" s="30">
        <f ca="1">SUMIF([1]route!$E$3:$E$10005,E911,[1]!Table1[29])</f>
        <v>0</v>
      </c>
      <c r="BH911" s="30">
        <f ca="1">SUMIF([1]route!$E$3:$E$10005,E911,[1]!Table1[30])</f>
        <v>0</v>
      </c>
      <c r="BI911" s="30">
        <f ca="1">SUMIF([1]route!$E$3:$E$10005,E911,[1]!Table1[31])</f>
        <v>0</v>
      </c>
      <c r="BJ911" s="30">
        <f ca="1">SUMIF([1]route!$E$3:$E$10005,E911,[1]!Table1[Remain PO])</f>
        <v>0</v>
      </c>
      <c r="BK911" s="31">
        <f ca="1">SUMIF([1]route!$E$3:$E$10005,E911,[1]!Table1[N+1])</f>
        <v>0</v>
      </c>
      <c r="BL911" s="31">
        <f ca="1">SUMIF([1]route!$E$3:$E$10005,E911,[1]!Table1[N+2])</f>
        <v>0</v>
      </c>
      <c r="BM911" s="31">
        <f ca="1">SUMIF([1]route!$E$3:$E$10005,E911,[1]!Table1[N+3])</f>
        <v>0</v>
      </c>
      <c r="BN911" s="32">
        <f ca="1">SUMIF([1]route!$E$3:$E$10005,E911,[1]!Table1[N+4])</f>
        <v>0</v>
      </c>
      <c r="BP911" s="37">
        <f t="shared" si="284"/>
        <v>0</v>
      </c>
      <c r="BQ911" s="35">
        <f t="shared" ca="1" si="276"/>
        <v>0</v>
      </c>
      <c r="BR911" s="35">
        <f t="shared" ca="1" si="276"/>
        <v>0</v>
      </c>
      <c r="BS911" s="35">
        <f t="shared" ca="1" si="276"/>
        <v>0</v>
      </c>
      <c r="BT911" s="35">
        <f t="shared" ca="1" si="276"/>
        <v>0</v>
      </c>
      <c r="BU911" s="35">
        <f t="shared" ca="1" si="276"/>
        <v>0</v>
      </c>
      <c r="BV911" s="35">
        <f t="shared" ca="1" si="276"/>
        <v>0</v>
      </c>
      <c r="BW911" s="35">
        <f t="shared" ca="1" si="276"/>
        <v>0</v>
      </c>
      <c r="BX911" s="35">
        <f t="shared" ca="1" si="276"/>
        <v>0</v>
      </c>
      <c r="BY911" s="35">
        <f t="shared" ca="1" si="276"/>
        <v>0</v>
      </c>
      <c r="BZ911" s="35">
        <f t="shared" ca="1" si="277"/>
        <v>0</v>
      </c>
      <c r="CA911" s="35">
        <f t="shared" ca="1" si="277"/>
        <v>0</v>
      </c>
      <c r="CB911" s="35">
        <f t="shared" ca="1" si="277"/>
        <v>0</v>
      </c>
      <c r="CC911" s="35">
        <f t="shared" ca="1" si="277"/>
        <v>0</v>
      </c>
      <c r="CD911" s="35">
        <f t="shared" ca="1" si="277"/>
        <v>0</v>
      </c>
      <c r="CE911" s="35">
        <f t="shared" ca="1" si="272"/>
        <v>0</v>
      </c>
      <c r="CF911" s="35">
        <f t="shared" ca="1" si="272"/>
        <v>0</v>
      </c>
      <c r="CG911" s="35">
        <f t="shared" ca="1" si="272"/>
        <v>0</v>
      </c>
      <c r="CH911" s="35">
        <f t="shared" ca="1" si="272"/>
        <v>0</v>
      </c>
      <c r="CI911" s="35">
        <f t="shared" ca="1" si="272"/>
        <v>0</v>
      </c>
      <c r="CJ911" s="35">
        <f t="shared" ca="1" si="278"/>
        <v>0</v>
      </c>
      <c r="CK911" s="35">
        <f t="shared" ca="1" si="278"/>
        <v>0</v>
      </c>
      <c r="CL911" s="35">
        <f t="shared" ca="1" si="278"/>
        <v>0</v>
      </c>
      <c r="CM911" s="35">
        <f t="shared" ca="1" si="278"/>
        <v>0</v>
      </c>
      <c r="CN911" s="35">
        <f t="shared" ca="1" si="278"/>
        <v>0</v>
      </c>
      <c r="CO911" s="35">
        <f t="shared" ca="1" si="278"/>
        <v>0</v>
      </c>
      <c r="CP911" s="35">
        <f t="shared" ca="1" si="278"/>
        <v>0</v>
      </c>
      <c r="CQ911" s="35">
        <f t="shared" ca="1" si="278"/>
        <v>0</v>
      </c>
      <c r="CR911" s="35">
        <f t="shared" ca="1" si="278"/>
        <v>0</v>
      </c>
      <c r="CS911" s="35">
        <f t="shared" ca="1" si="278"/>
        <v>0</v>
      </c>
      <c r="CT911" s="35">
        <f t="shared" ca="1" si="279"/>
        <v>0</v>
      </c>
      <c r="CU911" s="35">
        <f t="shared" ca="1" si="279"/>
        <v>0</v>
      </c>
      <c r="CV911" s="35">
        <f t="shared" ca="1" si="279"/>
        <v>0</v>
      </c>
      <c r="CW911" s="38">
        <f t="shared" ca="1" si="279"/>
        <v>0</v>
      </c>
      <c r="CX911" s="38">
        <f t="shared" ca="1" si="280"/>
        <v>0</v>
      </c>
      <c r="CY911" s="38">
        <f t="shared" ca="1" si="280"/>
        <v>0</v>
      </c>
      <c r="CZ911" s="39">
        <f t="shared" ca="1" si="280"/>
        <v>0</v>
      </c>
      <c r="DA911" s="35"/>
    </row>
    <row r="912" spans="4:105" x14ac:dyDescent="0.3">
      <c r="D912" s="19"/>
      <c r="E912" s="19"/>
      <c r="F912" s="21"/>
      <c r="G912" s="21"/>
      <c r="H912" s="21"/>
      <c r="I912" s="19"/>
      <c r="J912" s="19"/>
      <c r="K912" s="21"/>
      <c r="L912" s="21"/>
      <c r="M912" s="22"/>
      <c r="N912" s="22"/>
      <c r="O912" s="19"/>
      <c r="P912" s="21"/>
      <c r="Q912" s="62" t="str">
        <f>'Cutting Rules'!AD912</f>
        <v>------------</v>
      </c>
      <c r="R912" s="23"/>
      <c r="S912" s="24"/>
      <c r="T912" s="78" t="s">
        <v>547</v>
      </c>
      <c r="U912" s="19"/>
      <c r="V912" s="25"/>
      <c r="W912" s="26"/>
      <c r="X912" s="27"/>
      <c r="Y912" s="47"/>
      <c r="Z912" s="121" t="str">
        <f>IFERROR(VLOOKUP(E912,[1]route!$E$3:$BL$10005,59,0),"")&amp;IFERROR(VLOOKUP(E912,[1]route!$E$3:$BL$10005,60,0),"")</f>
        <v/>
      </c>
      <c r="AA912" s="28">
        <f t="shared" si="282"/>
        <v>0</v>
      </c>
      <c r="AB912" s="77">
        <f t="shared" si="283"/>
        <v>0</v>
      </c>
      <c r="AC912" s="4">
        <f t="shared" si="281"/>
        <v>1</v>
      </c>
      <c r="AD912" s="29">
        <v>0</v>
      </c>
      <c r="AE912" s="30">
        <f ca="1">SUMIF([1]route!$E$3:$E$10005,E912,[1]!Table1[1])</f>
        <v>0</v>
      </c>
      <c r="AF912" s="30">
        <f ca="1">SUMIF([1]route!$E$3:$E$10005,E912,[1]!Table1[2])</f>
        <v>0</v>
      </c>
      <c r="AG912" s="30">
        <f ca="1">SUMIF([1]route!$E$3:$E$10005,E912,[1]!Table1[3])</f>
        <v>0</v>
      </c>
      <c r="AH912" s="30">
        <f ca="1">SUMIF([1]route!$E$3:$E$10005,E912,[1]!Table1[4])</f>
        <v>0</v>
      </c>
      <c r="AI912" s="30">
        <f ca="1">SUMIF([1]route!$E$3:$E$10005,E912,[1]!Table1[5])</f>
        <v>0</v>
      </c>
      <c r="AJ912" s="30">
        <f ca="1">SUMIF([1]route!$E$3:$E$10005,E912,[1]!Table1[6])</f>
        <v>0</v>
      </c>
      <c r="AK912" s="30">
        <f ca="1">SUMIF([1]route!$E$3:$E$10005,E912,[1]!Table1[7])</f>
        <v>0</v>
      </c>
      <c r="AL912" s="30">
        <f ca="1">SUMIF([1]route!$E$3:$E$10005,E912,[1]!Table1[8])</f>
        <v>0</v>
      </c>
      <c r="AM912" s="30">
        <f ca="1">SUMIF([1]route!$E$3:$E$10005,E912,[1]!Table1[9])</f>
        <v>0</v>
      </c>
      <c r="AN912" s="30">
        <f ca="1">SUMIF([1]route!$E$3:$E$10005,E912,[1]!Table1[10])</f>
        <v>0</v>
      </c>
      <c r="AO912" s="30">
        <f ca="1">SUMIF([1]route!$E$3:$E$10005,E912,[1]!Table1[11])</f>
        <v>0</v>
      </c>
      <c r="AP912" s="30">
        <f ca="1">SUMIF([1]route!$E$3:$E$10005,E912,[1]!Table1[12])</f>
        <v>0</v>
      </c>
      <c r="AQ912" s="30">
        <f ca="1">SUMIF([1]route!$E$3:$E$10005,E912,[1]!Table1[13])</f>
        <v>0</v>
      </c>
      <c r="AR912" s="30">
        <f ca="1">SUMIF([1]route!$E$3:$E$10005,E912,[1]!Table1[14])</f>
        <v>0</v>
      </c>
      <c r="AS912" s="30">
        <f ca="1">SUMIF([1]route!$E$3:$E$10005,E912,[1]!Table1[15])</f>
        <v>0</v>
      </c>
      <c r="AT912" s="30">
        <f ca="1">SUMIF([1]route!$E$3:$E$10005,E912,[1]!Table1[16])</f>
        <v>0</v>
      </c>
      <c r="AU912" s="30">
        <f ca="1">SUMIF([1]route!$E$3:$E$10005,E912,[1]!Table1[17])</f>
        <v>0</v>
      </c>
      <c r="AV912" s="30">
        <f ca="1">SUMIF([1]route!$E$3:$E$10005,E912,[1]!Table1[18])</f>
        <v>0</v>
      </c>
      <c r="AW912" s="30">
        <f ca="1">SUMIF([1]route!$E$3:$E$10005,E912,[1]!Table1[19])</f>
        <v>0</v>
      </c>
      <c r="AX912" s="30">
        <f ca="1">SUMIF([1]route!$E$3:$E$10005,E912,[1]!Table1[20])</f>
        <v>0</v>
      </c>
      <c r="AY912" s="30">
        <f ca="1">SUMIF([1]route!$E$3:$E$10005,E912,[1]!Table1[21])</f>
        <v>0</v>
      </c>
      <c r="AZ912" s="30">
        <f ca="1">SUMIF([1]route!$E$3:$E$10005,E912,[1]!Table1[22])</f>
        <v>0</v>
      </c>
      <c r="BA912" s="30">
        <f ca="1">SUMIF([1]route!$E$3:$E$10005,E912,[1]!Table1[23])</f>
        <v>0</v>
      </c>
      <c r="BB912" s="30">
        <f ca="1">SUMIF([1]route!$E$3:$E$10005,E912,[1]!Table1[24])</f>
        <v>0</v>
      </c>
      <c r="BC912" s="30">
        <f ca="1">SUMIF([1]route!$E$3:$E$10005,E912,[1]!Table1[25])</f>
        <v>0</v>
      </c>
      <c r="BD912" s="30">
        <f ca="1">SUMIF([1]route!$E$3:$E$10005,E912,[1]!Table1[26])</f>
        <v>0</v>
      </c>
      <c r="BE912" s="30">
        <f ca="1">SUMIF([1]route!$E$3:$E$10005,E912,[1]!Table1[27])</f>
        <v>0</v>
      </c>
      <c r="BF912" s="30">
        <f ca="1">SUMIF([1]route!$E$3:$E$10005,E912,[1]!Table1[28])</f>
        <v>0</v>
      </c>
      <c r="BG912" s="30">
        <f ca="1">SUMIF([1]route!$E$3:$E$10005,E912,[1]!Table1[29])</f>
        <v>0</v>
      </c>
      <c r="BH912" s="30">
        <f ca="1">SUMIF([1]route!$E$3:$E$10005,E912,[1]!Table1[30])</f>
        <v>0</v>
      </c>
      <c r="BI912" s="30">
        <f ca="1">SUMIF([1]route!$E$3:$E$10005,E912,[1]!Table1[31])</f>
        <v>0</v>
      </c>
      <c r="BJ912" s="30">
        <f ca="1">SUMIF([1]route!$E$3:$E$10005,E912,[1]!Table1[Remain PO])</f>
        <v>0</v>
      </c>
      <c r="BK912" s="31">
        <f ca="1">SUMIF([1]route!$E$3:$E$10005,E912,[1]!Table1[N+1])</f>
        <v>0</v>
      </c>
      <c r="BL912" s="31">
        <f ca="1">SUMIF([1]route!$E$3:$E$10005,E912,[1]!Table1[N+2])</f>
        <v>0</v>
      </c>
      <c r="BM912" s="31">
        <f ca="1">SUMIF([1]route!$E$3:$E$10005,E912,[1]!Table1[N+3])</f>
        <v>0</v>
      </c>
      <c r="BN912" s="32">
        <f ca="1">SUMIF([1]route!$E$3:$E$10005,E912,[1]!Table1[N+4])</f>
        <v>0</v>
      </c>
      <c r="BP912" s="37">
        <f t="shared" si="284"/>
        <v>0</v>
      </c>
      <c r="BQ912" s="35">
        <f t="shared" ca="1" si="276"/>
        <v>0</v>
      </c>
      <c r="BR912" s="35">
        <f t="shared" ca="1" si="276"/>
        <v>0</v>
      </c>
      <c r="BS912" s="35">
        <f t="shared" ca="1" si="276"/>
        <v>0</v>
      </c>
      <c r="BT912" s="35">
        <f t="shared" ca="1" si="276"/>
        <v>0</v>
      </c>
      <c r="BU912" s="35">
        <f t="shared" ca="1" si="276"/>
        <v>0</v>
      </c>
      <c r="BV912" s="35">
        <f t="shared" ca="1" si="276"/>
        <v>0</v>
      </c>
      <c r="BW912" s="35">
        <f t="shared" ca="1" si="276"/>
        <v>0</v>
      </c>
      <c r="BX912" s="35">
        <f t="shared" ca="1" si="276"/>
        <v>0</v>
      </c>
      <c r="BY912" s="35">
        <f t="shared" ca="1" si="276"/>
        <v>0</v>
      </c>
      <c r="BZ912" s="35">
        <f t="shared" ca="1" si="277"/>
        <v>0</v>
      </c>
      <c r="CA912" s="35">
        <f t="shared" ca="1" si="277"/>
        <v>0</v>
      </c>
      <c r="CB912" s="35">
        <f t="shared" ca="1" si="277"/>
        <v>0</v>
      </c>
      <c r="CC912" s="35">
        <f t="shared" ca="1" si="277"/>
        <v>0</v>
      </c>
      <c r="CD912" s="35">
        <f t="shared" ca="1" si="277"/>
        <v>0</v>
      </c>
      <c r="CE912" s="35">
        <f t="shared" ca="1" si="272"/>
        <v>0</v>
      </c>
      <c r="CF912" s="35">
        <f t="shared" ca="1" si="272"/>
        <v>0</v>
      </c>
      <c r="CG912" s="35">
        <f t="shared" ca="1" si="272"/>
        <v>0</v>
      </c>
      <c r="CH912" s="35">
        <f t="shared" ca="1" si="272"/>
        <v>0</v>
      </c>
      <c r="CI912" s="35">
        <f t="shared" ca="1" si="272"/>
        <v>0</v>
      </c>
      <c r="CJ912" s="35">
        <f t="shared" ca="1" si="278"/>
        <v>0</v>
      </c>
      <c r="CK912" s="35">
        <f t="shared" ca="1" si="278"/>
        <v>0</v>
      </c>
      <c r="CL912" s="35">
        <f t="shared" ca="1" si="278"/>
        <v>0</v>
      </c>
      <c r="CM912" s="35">
        <f t="shared" ca="1" si="278"/>
        <v>0</v>
      </c>
      <c r="CN912" s="35">
        <f t="shared" ca="1" si="278"/>
        <v>0</v>
      </c>
      <c r="CO912" s="35">
        <f t="shared" ca="1" si="278"/>
        <v>0</v>
      </c>
      <c r="CP912" s="35">
        <f t="shared" ca="1" si="278"/>
        <v>0</v>
      </c>
      <c r="CQ912" s="35">
        <f t="shared" ca="1" si="278"/>
        <v>0</v>
      </c>
      <c r="CR912" s="35">
        <f t="shared" ca="1" si="278"/>
        <v>0</v>
      </c>
      <c r="CS912" s="35">
        <f t="shared" ca="1" si="278"/>
        <v>0</v>
      </c>
      <c r="CT912" s="35">
        <f t="shared" ca="1" si="279"/>
        <v>0</v>
      </c>
      <c r="CU912" s="35">
        <f t="shared" ca="1" si="279"/>
        <v>0</v>
      </c>
      <c r="CV912" s="35">
        <f t="shared" ca="1" si="279"/>
        <v>0</v>
      </c>
      <c r="CW912" s="38">
        <f t="shared" ca="1" si="279"/>
        <v>0</v>
      </c>
      <c r="CX912" s="38">
        <f t="shared" ca="1" si="280"/>
        <v>0</v>
      </c>
      <c r="CY912" s="38">
        <f t="shared" ca="1" si="280"/>
        <v>0</v>
      </c>
      <c r="CZ912" s="39">
        <f t="shared" ca="1" si="280"/>
        <v>0</v>
      </c>
      <c r="DA912" s="35"/>
    </row>
    <row r="913" spans="4:105" x14ac:dyDescent="0.3">
      <c r="D913" s="19"/>
      <c r="E913" s="19"/>
      <c r="F913" s="21"/>
      <c r="G913" s="21"/>
      <c r="H913" s="21"/>
      <c r="I913" s="19"/>
      <c r="J913" s="19"/>
      <c r="K913" s="21"/>
      <c r="L913" s="21"/>
      <c r="M913" s="22"/>
      <c r="N913" s="22"/>
      <c r="O913" s="19"/>
      <c r="P913" s="21"/>
      <c r="Q913" s="62" t="str">
        <f>'Cutting Rules'!AD913</f>
        <v>------------</v>
      </c>
      <c r="R913" s="23"/>
      <c r="S913" s="24"/>
      <c r="T913" s="78" t="s">
        <v>547</v>
      </c>
      <c r="U913" s="19"/>
      <c r="V913" s="25"/>
      <c r="W913" s="26"/>
      <c r="X913" s="27"/>
      <c r="Y913" s="47"/>
      <c r="Z913" s="121" t="str">
        <f>IFERROR(VLOOKUP(E913,[1]route!$E$3:$BL$10005,59,0),"")&amp;IFERROR(VLOOKUP(E913,[1]route!$E$3:$BL$10005,60,0),"")</f>
        <v/>
      </c>
      <c r="AA913" s="28">
        <f t="shared" si="282"/>
        <v>0</v>
      </c>
      <c r="AB913" s="77">
        <f t="shared" si="283"/>
        <v>0</v>
      </c>
      <c r="AC913" s="4">
        <f t="shared" si="281"/>
        <v>1</v>
      </c>
      <c r="AD913" s="29">
        <v>0</v>
      </c>
      <c r="AE913" s="30">
        <f ca="1">SUMIF([1]route!$E$3:$E$10005,E913,[1]!Table1[1])</f>
        <v>0</v>
      </c>
      <c r="AF913" s="30">
        <f ca="1">SUMIF([1]route!$E$3:$E$10005,E913,[1]!Table1[2])</f>
        <v>0</v>
      </c>
      <c r="AG913" s="30">
        <f ca="1">SUMIF([1]route!$E$3:$E$10005,E913,[1]!Table1[3])</f>
        <v>0</v>
      </c>
      <c r="AH913" s="30">
        <f ca="1">SUMIF([1]route!$E$3:$E$10005,E913,[1]!Table1[4])</f>
        <v>0</v>
      </c>
      <c r="AI913" s="30">
        <f ca="1">SUMIF([1]route!$E$3:$E$10005,E913,[1]!Table1[5])</f>
        <v>0</v>
      </c>
      <c r="AJ913" s="30">
        <f ca="1">SUMIF([1]route!$E$3:$E$10005,E913,[1]!Table1[6])</f>
        <v>0</v>
      </c>
      <c r="AK913" s="30">
        <f ca="1">SUMIF([1]route!$E$3:$E$10005,E913,[1]!Table1[7])</f>
        <v>0</v>
      </c>
      <c r="AL913" s="30">
        <f ca="1">SUMIF([1]route!$E$3:$E$10005,E913,[1]!Table1[8])</f>
        <v>0</v>
      </c>
      <c r="AM913" s="30">
        <f ca="1">SUMIF([1]route!$E$3:$E$10005,E913,[1]!Table1[9])</f>
        <v>0</v>
      </c>
      <c r="AN913" s="30">
        <f ca="1">SUMIF([1]route!$E$3:$E$10005,E913,[1]!Table1[10])</f>
        <v>0</v>
      </c>
      <c r="AO913" s="30">
        <f ca="1">SUMIF([1]route!$E$3:$E$10005,E913,[1]!Table1[11])</f>
        <v>0</v>
      </c>
      <c r="AP913" s="30">
        <f ca="1">SUMIF([1]route!$E$3:$E$10005,E913,[1]!Table1[12])</f>
        <v>0</v>
      </c>
      <c r="AQ913" s="30">
        <f ca="1">SUMIF([1]route!$E$3:$E$10005,E913,[1]!Table1[13])</f>
        <v>0</v>
      </c>
      <c r="AR913" s="30">
        <f ca="1">SUMIF([1]route!$E$3:$E$10005,E913,[1]!Table1[14])</f>
        <v>0</v>
      </c>
      <c r="AS913" s="30">
        <f ca="1">SUMIF([1]route!$E$3:$E$10005,E913,[1]!Table1[15])</f>
        <v>0</v>
      </c>
      <c r="AT913" s="30">
        <f ca="1">SUMIF([1]route!$E$3:$E$10005,E913,[1]!Table1[16])</f>
        <v>0</v>
      </c>
      <c r="AU913" s="30">
        <f ca="1">SUMIF([1]route!$E$3:$E$10005,E913,[1]!Table1[17])</f>
        <v>0</v>
      </c>
      <c r="AV913" s="30">
        <f ca="1">SUMIF([1]route!$E$3:$E$10005,E913,[1]!Table1[18])</f>
        <v>0</v>
      </c>
      <c r="AW913" s="30">
        <f ca="1">SUMIF([1]route!$E$3:$E$10005,E913,[1]!Table1[19])</f>
        <v>0</v>
      </c>
      <c r="AX913" s="30">
        <f ca="1">SUMIF([1]route!$E$3:$E$10005,E913,[1]!Table1[20])</f>
        <v>0</v>
      </c>
      <c r="AY913" s="30">
        <f ca="1">SUMIF([1]route!$E$3:$E$10005,E913,[1]!Table1[21])</f>
        <v>0</v>
      </c>
      <c r="AZ913" s="30">
        <f ca="1">SUMIF([1]route!$E$3:$E$10005,E913,[1]!Table1[22])</f>
        <v>0</v>
      </c>
      <c r="BA913" s="30">
        <f ca="1">SUMIF([1]route!$E$3:$E$10005,E913,[1]!Table1[23])</f>
        <v>0</v>
      </c>
      <c r="BB913" s="30">
        <f ca="1">SUMIF([1]route!$E$3:$E$10005,E913,[1]!Table1[24])</f>
        <v>0</v>
      </c>
      <c r="BC913" s="30">
        <f ca="1">SUMIF([1]route!$E$3:$E$10005,E913,[1]!Table1[25])</f>
        <v>0</v>
      </c>
      <c r="BD913" s="30">
        <f ca="1">SUMIF([1]route!$E$3:$E$10005,E913,[1]!Table1[26])</f>
        <v>0</v>
      </c>
      <c r="BE913" s="30">
        <f ca="1">SUMIF([1]route!$E$3:$E$10005,E913,[1]!Table1[27])</f>
        <v>0</v>
      </c>
      <c r="BF913" s="30">
        <f ca="1">SUMIF([1]route!$E$3:$E$10005,E913,[1]!Table1[28])</f>
        <v>0</v>
      </c>
      <c r="BG913" s="30">
        <f ca="1">SUMIF([1]route!$E$3:$E$10005,E913,[1]!Table1[29])</f>
        <v>0</v>
      </c>
      <c r="BH913" s="30">
        <f ca="1">SUMIF([1]route!$E$3:$E$10005,E913,[1]!Table1[30])</f>
        <v>0</v>
      </c>
      <c r="BI913" s="30">
        <f ca="1">SUMIF([1]route!$E$3:$E$10005,E913,[1]!Table1[31])</f>
        <v>0</v>
      </c>
      <c r="BJ913" s="30">
        <f ca="1">SUMIF([1]route!$E$3:$E$10005,E913,[1]!Table1[Remain PO])</f>
        <v>0</v>
      </c>
      <c r="BK913" s="31">
        <f ca="1">SUMIF([1]route!$E$3:$E$10005,E913,[1]!Table1[N+1])</f>
        <v>0</v>
      </c>
      <c r="BL913" s="31">
        <f ca="1">SUMIF([1]route!$E$3:$E$10005,E913,[1]!Table1[N+2])</f>
        <v>0</v>
      </c>
      <c r="BM913" s="31">
        <f ca="1">SUMIF([1]route!$E$3:$E$10005,E913,[1]!Table1[N+3])</f>
        <v>0</v>
      </c>
      <c r="BN913" s="32">
        <f ca="1">SUMIF([1]route!$E$3:$E$10005,E913,[1]!Table1[N+4])</f>
        <v>0</v>
      </c>
      <c r="BP913" s="37">
        <f t="shared" si="284"/>
        <v>0</v>
      </c>
      <c r="BQ913" s="35">
        <f t="shared" ca="1" si="276"/>
        <v>0</v>
      </c>
      <c r="BR913" s="35">
        <f t="shared" ca="1" si="276"/>
        <v>0</v>
      </c>
      <c r="BS913" s="35">
        <f t="shared" ca="1" si="276"/>
        <v>0</v>
      </c>
      <c r="BT913" s="35">
        <f t="shared" ca="1" si="276"/>
        <v>0</v>
      </c>
      <c r="BU913" s="35">
        <f t="shared" ca="1" si="276"/>
        <v>0</v>
      </c>
      <c r="BV913" s="35">
        <f t="shared" ca="1" si="276"/>
        <v>0</v>
      </c>
      <c r="BW913" s="35">
        <f t="shared" ca="1" si="276"/>
        <v>0</v>
      </c>
      <c r="BX913" s="35">
        <f t="shared" ca="1" si="276"/>
        <v>0</v>
      </c>
      <c r="BY913" s="35">
        <f t="shared" ca="1" si="276"/>
        <v>0</v>
      </c>
      <c r="BZ913" s="35">
        <f t="shared" ca="1" si="277"/>
        <v>0</v>
      </c>
      <c r="CA913" s="35">
        <f t="shared" ca="1" si="277"/>
        <v>0</v>
      </c>
      <c r="CB913" s="35">
        <f t="shared" ca="1" si="277"/>
        <v>0</v>
      </c>
      <c r="CC913" s="35">
        <f t="shared" ca="1" si="277"/>
        <v>0</v>
      </c>
      <c r="CD913" s="35">
        <f t="shared" ca="1" si="277"/>
        <v>0</v>
      </c>
      <c r="CE913" s="35">
        <f t="shared" ca="1" si="272"/>
        <v>0</v>
      </c>
      <c r="CF913" s="35">
        <f t="shared" ca="1" si="272"/>
        <v>0</v>
      </c>
      <c r="CG913" s="35">
        <f t="shared" ca="1" si="272"/>
        <v>0</v>
      </c>
      <c r="CH913" s="35">
        <f t="shared" ca="1" si="272"/>
        <v>0</v>
      </c>
      <c r="CI913" s="35">
        <f t="shared" ca="1" si="272"/>
        <v>0</v>
      </c>
      <c r="CJ913" s="35">
        <f t="shared" ca="1" si="278"/>
        <v>0</v>
      </c>
      <c r="CK913" s="35">
        <f t="shared" ca="1" si="278"/>
        <v>0</v>
      </c>
      <c r="CL913" s="35">
        <f t="shared" ca="1" si="278"/>
        <v>0</v>
      </c>
      <c r="CM913" s="35">
        <f t="shared" ca="1" si="278"/>
        <v>0</v>
      </c>
      <c r="CN913" s="35">
        <f t="shared" ca="1" si="278"/>
        <v>0</v>
      </c>
      <c r="CO913" s="35">
        <f t="shared" ca="1" si="278"/>
        <v>0</v>
      </c>
      <c r="CP913" s="35">
        <f t="shared" ca="1" si="278"/>
        <v>0</v>
      </c>
      <c r="CQ913" s="35">
        <f t="shared" ca="1" si="278"/>
        <v>0</v>
      </c>
      <c r="CR913" s="35">
        <f t="shared" ca="1" si="278"/>
        <v>0</v>
      </c>
      <c r="CS913" s="35">
        <f t="shared" ca="1" si="278"/>
        <v>0</v>
      </c>
      <c r="CT913" s="35">
        <f t="shared" ca="1" si="279"/>
        <v>0</v>
      </c>
      <c r="CU913" s="35">
        <f t="shared" ca="1" si="279"/>
        <v>0</v>
      </c>
      <c r="CV913" s="35">
        <f t="shared" ca="1" si="279"/>
        <v>0</v>
      </c>
      <c r="CW913" s="38">
        <f t="shared" ca="1" si="279"/>
        <v>0</v>
      </c>
      <c r="CX913" s="38">
        <f t="shared" ca="1" si="280"/>
        <v>0</v>
      </c>
      <c r="CY913" s="38">
        <f t="shared" ca="1" si="280"/>
        <v>0</v>
      </c>
      <c r="CZ913" s="39">
        <f t="shared" ca="1" si="280"/>
        <v>0</v>
      </c>
      <c r="DA913" s="35"/>
    </row>
    <row r="914" spans="4:105" x14ac:dyDescent="0.3">
      <c r="D914" s="19"/>
      <c r="E914" s="19"/>
      <c r="F914" s="21"/>
      <c r="G914" s="21"/>
      <c r="H914" s="21"/>
      <c r="I914" s="19"/>
      <c r="J914" s="19"/>
      <c r="K914" s="21"/>
      <c r="L914" s="21"/>
      <c r="M914" s="22"/>
      <c r="N914" s="22"/>
      <c r="O914" s="19"/>
      <c r="P914" s="21"/>
      <c r="Q914" s="62" t="str">
        <f>'Cutting Rules'!AD914</f>
        <v>------------</v>
      </c>
      <c r="R914" s="23"/>
      <c r="S914" s="24"/>
      <c r="T914" s="78" t="s">
        <v>547</v>
      </c>
      <c r="U914" s="19"/>
      <c r="V914" s="25"/>
      <c r="W914" s="26"/>
      <c r="X914" s="27"/>
      <c r="Y914" s="47"/>
      <c r="Z914" s="121" t="str">
        <f>IFERROR(VLOOKUP(E914,[1]route!$E$3:$BL$10005,59,0),"")&amp;IFERROR(VLOOKUP(E914,[1]route!$E$3:$BL$10005,60,0),"")</f>
        <v/>
      </c>
      <c r="AA914" s="28">
        <f t="shared" si="282"/>
        <v>0</v>
      </c>
      <c r="AB914" s="77">
        <f t="shared" si="283"/>
        <v>0</v>
      </c>
      <c r="AC914" s="4">
        <f t="shared" si="281"/>
        <v>1</v>
      </c>
      <c r="AD914" s="29">
        <v>0</v>
      </c>
      <c r="AE914" s="30">
        <f ca="1">SUMIF([1]route!$E$3:$E$10005,E914,[1]!Table1[1])</f>
        <v>0</v>
      </c>
      <c r="AF914" s="30">
        <f ca="1">SUMIF([1]route!$E$3:$E$10005,E914,[1]!Table1[2])</f>
        <v>0</v>
      </c>
      <c r="AG914" s="30">
        <f ca="1">SUMIF([1]route!$E$3:$E$10005,E914,[1]!Table1[3])</f>
        <v>0</v>
      </c>
      <c r="AH914" s="30">
        <f ca="1">SUMIF([1]route!$E$3:$E$10005,E914,[1]!Table1[4])</f>
        <v>0</v>
      </c>
      <c r="AI914" s="30">
        <f ca="1">SUMIF([1]route!$E$3:$E$10005,E914,[1]!Table1[5])</f>
        <v>0</v>
      </c>
      <c r="AJ914" s="30">
        <f ca="1">SUMIF([1]route!$E$3:$E$10005,E914,[1]!Table1[6])</f>
        <v>0</v>
      </c>
      <c r="AK914" s="30">
        <f ca="1">SUMIF([1]route!$E$3:$E$10005,E914,[1]!Table1[7])</f>
        <v>0</v>
      </c>
      <c r="AL914" s="30">
        <f ca="1">SUMIF([1]route!$E$3:$E$10005,E914,[1]!Table1[8])</f>
        <v>0</v>
      </c>
      <c r="AM914" s="30">
        <f ca="1">SUMIF([1]route!$E$3:$E$10005,E914,[1]!Table1[9])</f>
        <v>0</v>
      </c>
      <c r="AN914" s="30">
        <f ca="1">SUMIF([1]route!$E$3:$E$10005,E914,[1]!Table1[10])</f>
        <v>0</v>
      </c>
      <c r="AO914" s="30">
        <f ca="1">SUMIF([1]route!$E$3:$E$10005,E914,[1]!Table1[11])</f>
        <v>0</v>
      </c>
      <c r="AP914" s="30">
        <f ca="1">SUMIF([1]route!$E$3:$E$10005,E914,[1]!Table1[12])</f>
        <v>0</v>
      </c>
      <c r="AQ914" s="30">
        <f ca="1">SUMIF([1]route!$E$3:$E$10005,E914,[1]!Table1[13])</f>
        <v>0</v>
      </c>
      <c r="AR914" s="30">
        <f ca="1">SUMIF([1]route!$E$3:$E$10005,E914,[1]!Table1[14])</f>
        <v>0</v>
      </c>
      <c r="AS914" s="30">
        <f ca="1">SUMIF([1]route!$E$3:$E$10005,E914,[1]!Table1[15])</f>
        <v>0</v>
      </c>
      <c r="AT914" s="30">
        <f ca="1">SUMIF([1]route!$E$3:$E$10005,E914,[1]!Table1[16])</f>
        <v>0</v>
      </c>
      <c r="AU914" s="30">
        <f ca="1">SUMIF([1]route!$E$3:$E$10005,E914,[1]!Table1[17])</f>
        <v>0</v>
      </c>
      <c r="AV914" s="30">
        <f ca="1">SUMIF([1]route!$E$3:$E$10005,E914,[1]!Table1[18])</f>
        <v>0</v>
      </c>
      <c r="AW914" s="30">
        <f ca="1">SUMIF([1]route!$E$3:$E$10005,E914,[1]!Table1[19])</f>
        <v>0</v>
      </c>
      <c r="AX914" s="30">
        <f ca="1">SUMIF([1]route!$E$3:$E$10005,E914,[1]!Table1[20])</f>
        <v>0</v>
      </c>
      <c r="AY914" s="30">
        <f ca="1">SUMIF([1]route!$E$3:$E$10005,E914,[1]!Table1[21])</f>
        <v>0</v>
      </c>
      <c r="AZ914" s="30">
        <f ca="1">SUMIF([1]route!$E$3:$E$10005,E914,[1]!Table1[22])</f>
        <v>0</v>
      </c>
      <c r="BA914" s="30">
        <f ca="1">SUMIF([1]route!$E$3:$E$10005,E914,[1]!Table1[23])</f>
        <v>0</v>
      </c>
      <c r="BB914" s="30">
        <f ca="1">SUMIF([1]route!$E$3:$E$10005,E914,[1]!Table1[24])</f>
        <v>0</v>
      </c>
      <c r="BC914" s="30">
        <f ca="1">SUMIF([1]route!$E$3:$E$10005,E914,[1]!Table1[25])</f>
        <v>0</v>
      </c>
      <c r="BD914" s="30">
        <f ca="1">SUMIF([1]route!$E$3:$E$10005,E914,[1]!Table1[26])</f>
        <v>0</v>
      </c>
      <c r="BE914" s="30">
        <f ca="1">SUMIF([1]route!$E$3:$E$10005,E914,[1]!Table1[27])</f>
        <v>0</v>
      </c>
      <c r="BF914" s="30">
        <f ca="1">SUMIF([1]route!$E$3:$E$10005,E914,[1]!Table1[28])</f>
        <v>0</v>
      </c>
      <c r="BG914" s="30">
        <f ca="1">SUMIF([1]route!$E$3:$E$10005,E914,[1]!Table1[29])</f>
        <v>0</v>
      </c>
      <c r="BH914" s="30">
        <f ca="1">SUMIF([1]route!$E$3:$E$10005,E914,[1]!Table1[30])</f>
        <v>0</v>
      </c>
      <c r="BI914" s="30">
        <f ca="1">SUMIF([1]route!$E$3:$E$10005,E914,[1]!Table1[31])</f>
        <v>0</v>
      </c>
      <c r="BJ914" s="30">
        <f ca="1">SUMIF([1]route!$E$3:$E$10005,E914,[1]!Table1[Remain PO])</f>
        <v>0</v>
      </c>
      <c r="BK914" s="31">
        <f ca="1">SUMIF([1]route!$E$3:$E$10005,E914,[1]!Table1[N+1])</f>
        <v>0</v>
      </c>
      <c r="BL914" s="31">
        <f ca="1">SUMIF([1]route!$E$3:$E$10005,E914,[1]!Table1[N+2])</f>
        <v>0</v>
      </c>
      <c r="BM914" s="31">
        <f ca="1">SUMIF([1]route!$E$3:$E$10005,E914,[1]!Table1[N+3])</f>
        <v>0</v>
      </c>
      <c r="BN914" s="32">
        <f ca="1">SUMIF([1]route!$E$3:$E$10005,E914,[1]!Table1[N+4])</f>
        <v>0</v>
      </c>
      <c r="BP914" s="37">
        <f t="shared" si="284"/>
        <v>0</v>
      </c>
      <c r="BQ914" s="35">
        <f t="shared" ca="1" si="276"/>
        <v>0</v>
      </c>
      <c r="BR914" s="35">
        <f t="shared" ca="1" si="276"/>
        <v>0</v>
      </c>
      <c r="BS914" s="35">
        <f t="shared" ref="BS914:CE938" ca="1" si="285">BR914-AG914</f>
        <v>0</v>
      </c>
      <c r="BT914" s="35">
        <f t="shared" ca="1" si="285"/>
        <v>0</v>
      </c>
      <c r="BU914" s="35">
        <f t="shared" ca="1" si="285"/>
        <v>0</v>
      </c>
      <c r="BV914" s="35">
        <f t="shared" ca="1" si="285"/>
        <v>0</v>
      </c>
      <c r="BW914" s="35">
        <f t="shared" ca="1" si="285"/>
        <v>0</v>
      </c>
      <c r="BX914" s="35">
        <f t="shared" ca="1" si="285"/>
        <v>0</v>
      </c>
      <c r="BY914" s="35">
        <f t="shared" ca="1" si="285"/>
        <v>0</v>
      </c>
      <c r="BZ914" s="35">
        <f t="shared" ca="1" si="277"/>
        <v>0</v>
      </c>
      <c r="CA914" s="35">
        <f t="shared" ca="1" si="277"/>
        <v>0</v>
      </c>
      <c r="CB914" s="35">
        <f t="shared" ca="1" si="277"/>
        <v>0</v>
      </c>
      <c r="CC914" s="35">
        <f t="shared" ca="1" si="277"/>
        <v>0</v>
      </c>
      <c r="CD914" s="35">
        <f t="shared" ca="1" si="277"/>
        <v>0</v>
      </c>
      <c r="CE914" s="35">
        <f t="shared" ca="1" si="272"/>
        <v>0</v>
      </c>
      <c r="CF914" s="35">
        <f t="shared" ca="1" si="272"/>
        <v>0</v>
      </c>
      <c r="CG914" s="35">
        <f t="shared" ca="1" si="272"/>
        <v>0</v>
      </c>
      <c r="CH914" s="35">
        <f t="shared" ca="1" si="272"/>
        <v>0</v>
      </c>
      <c r="CI914" s="35">
        <f t="shared" ca="1" si="272"/>
        <v>0</v>
      </c>
      <c r="CJ914" s="35">
        <f t="shared" ca="1" si="278"/>
        <v>0</v>
      </c>
      <c r="CK914" s="35">
        <f t="shared" ca="1" si="278"/>
        <v>0</v>
      </c>
      <c r="CL914" s="35">
        <f t="shared" ca="1" si="278"/>
        <v>0</v>
      </c>
      <c r="CM914" s="35">
        <f t="shared" ca="1" si="278"/>
        <v>0</v>
      </c>
      <c r="CN914" s="35">
        <f t="shared" ca="1" si="278"/>
        <v>0</v>
      </c>
      <c r="CO914" s="35">
        <f t="shared" ca="1" si="278"/>
        <v>0</v>
      </c>
      <c r="CP914" s="35">
        <f t="shared" ca="1" si="278"/>
        <v>0</v>
      </c>
      <c r="CQ914" s="35">
        <f t="shared" ca="1" si="278"/>
        <v>0</v>
      </c>
      <c r="CR914" s="35">
        <f t="shared" ca="1" si="278"/>
        <v>0</v>
      </c>
      <c r="CS914" s="35">
        <f t="shared" ca="1" si="278"/>
        <v>0</v>
      </c>
      <c r="CT914" s="35">
        <f t="shared" ca="1" si="279"/>
        <v>0</v>
      </c>
      <c r="CU914" s="35">
        <f t="shared" ca="1" si="279"/>
        <v>0</v>
      </c>
      <c r="CV914" s="35">
        <f t="shared" ca="1" si="279"/>
        <v>0</v>
      </c>
      <c r="CW914" s="38">
        <f t="shared" ca="1" si="279"/>
        <v>0</v>
      </c>
      <c r="CX914" s="38">
        <f t="shared" ca="1" si="280"/>
        <v>0</v>
      </c>
      <c r="CY914" s="38">
        <f t="shared" ca="1" si="280"/>
        <v>0</v>
      </c>
      <c r="CZ914" s="39">
        <f t="shared" ca="1" si="280"/>
        <v>0</v>
      </c>
      <c r="DA914" s="35"/>
    </row>
    <row r="915" spans="4:105" x14ac:dyDescent="0.3">
      <c r="D915" s="19"/>
      <c r="E915" s="19"/>
      <c r="F915" s="21"/>
      <c r="G915" s="21"/>
      <c r="H915" s="21"/>
      <c r="I915" s="19"/>
      <c r="J915" s="19"/>
      <c r="K915" s="21"/>
      <c r="L915" s="21"/>
      <c r="M915" s="22"/>
      <c r="N915" s="22"/>
      <c r="O915" s="19"/>
      <c r="P915" s="21"/>
      <c r="Q915" s="62" t="str">
        <f>'Cutting Rules'!AD915</f>
        <v>------------</v>
      </c>
      <c r="R915" s="23"/>
      <c r="S915" s="24"/>
      <c r="T915" s="78" t="s">
        <v>547</v>
      </c>
      <c r="U915" s="19"/>
      <c r="V915" s="25"/>
      <c r="W915" s="26"/>
      <c r="X915" s="27"/>
      <c r="Y915" s="47"/>
      <c r="Z915" s="121" t="str">
        <f>IFERROR(VLOOKUP(E915,[1]route!$E$3:$BL$10005,59,0),"")&amp;IFERROR(VLOOKUP(E915,[1]route!$E$3:$BL$10005,60,0),"")</f>
        <v/>
      </c>
      <c r="AA915" s="28">
        <f t="shared" si="282"/>
        <v>0</v>
      </c>
      <c r="AB915" s="77">
        <f t="shared" si="283"/>
        <v>0</v>
      </c>
      <c r="AC915" s="4">
        <f t="shared" si="281"/>
        <v>1</v>
      </c>
      <c r="AD915" s="29">
        <v>0</v>
      </c>
      <c r="AE915" s="30">
        <f ca="1">SUMIF([1]route!$E$3:$E$10005,E915,[1]!Table1[1])</f>
        <v>0</v>
      </c>
      <c r="AF915" s="30">
        <f ca="1">SUMIF([1]route!$E$3:$E$10005,E915,[1]!Table1[2])</f>
        <v>0</v>
      </c>
      <c r="AG915" s="30">
        <f ca="1">SUMIF([1]route!$E$3:$E$10005,E915,[1]!Table1[3])</f>
        <v>0</v>
      </c>
      <c r="AH915" s="30">
        <f ca="1">SUMIF([1]route!$E$3:$E$10005,E915,[1]!Table1[4])</f>
        <v>0</v>
      </c>
      <c r="AI915" s="30">
        <f ca="1">SUMIF([1]route!$E$3:$E$10005,E915,[1]!Table1[5])</f>
        <v>0</v>
      </c>
      <c r="AJ915" s="30">
        <f ca="1">SUMIF([1]route!$E$3:$E$10005,E915,[1]!Table1[6])</f>
        <v>0</v>
      </c>
      <c r="AK915" s="30">
        <f ca="1">SUMIF([1]route!$E$3:$E$10005,E915,[1]!Table1[7])</f>
        <v>0</v>
      </c>
      <c r="AL915" s="30">
        <f ca="1">SUMIF([1]route!$E$3:$E$10005,E915,[1]!Table1[8])</f>
        <v>0</v>
      </c>
      <c r="AM915" s="30">
        <f ca="1">SUMIF([1]route!$E$3:$E$10005,E915,[1]!Table1[9])</f>
        <v>0</v>
      </c>
      <c r="AN915" s="30">
        <f ca="1">SUMIF([1]route!$E$3:$E$10005,E915,[1]!Table1[10])</f>
        <v>0</v>
      </c>
      <c r="AO915" s="30">
        <f ca="1">SUMIF([1]route!$E$3:$E$10005,E915,[1]!Table1[11])</f>
        <v>0</v>
      </c>
      <c r="AP915" s="30">
        <f ca="1">SUMIF([1]route!$E$3:$E$10005,E915,[1]!Table1[12])</f>
        <v>0</v>
      </c>
      <c r="AQ915" s="30">
        <f ca="1">SUMIF([1]route!$E$3:$E$10005,E915,[1]!Table1[13])</f>
        <v>0</v>
      </c>
      <c r="AR915" s="30">
        <f ca="1">SUMIF([1]route!$E$3:$E$10005,E915,[1]!Table1[14])</f>
        <v>0</v>
      </c>
      <c r="AS915" s="30">
        <f ca="1">SUMIF([1]route!$E$3:$E$10005,E915,[1]!Table1[15])</f>
        <v>0</v>
      </c>
      <c r="AT915" s="30">
        <f ca="1">SUMIF([1]route!$E$3:$E$10005,E915,[1]!Table1[16])</f>
        <v>0</v>
      </c>
      <c r="AU915" s="30">
        <f ca="1">SUMIF([1]route!$E$3:$E$10005,E915,[1]!Table1[17])</f>
        <v>0</v>
      </c>
      <c r="AV915" s="30">
        <f ca="1">SUMIF([1]route!$E$3:$E$10005,E915,[1]!Table1[18])</f>
        <v>0</v>
      </c>
      <c r="AW915" s="30">
        <f ca="1">SUMIF([1]route!$E$3:$E$10005,E915,[1]!Table1[19])</f>
        <v>0</v>
      </c>
      <c r="AX915" s="30">
        <f ca="1">SUMIF([1]route!$E$3:$E$10005,E915,[1]!Table1[20])</f>
        <v>0</v>
      </c>
      <c r="AY915" s="30">
        <f ca="1">SUMIF([1]route!$E$3:$E$10005,E915,[1]!Table1[21])</f>
        <v>0</v>
      </c>
      <c r="AZ915" s="30">
        <f ca="1">SUMIF([1]route!$E$3:$E$10005,E915,[1]!Table1[22])</f>
        <v>0</v>
      </c>
      <c r="BA915" s="30">
        <f ca="1">SUMIF([1]route!$E$3:$E$10005,E915,[1]!Table1[23])</f>
        <v>0</v>
      </c>
      <c r="BB915" s="30">
        <f ca="1">SUMIF([1]route!$E$3:$E$10005,E915,[1]!Table1[24])</f>
        <v>0</v>
      </c>
      <c r="BC915" s="30">
        <f ca="1">SUMIF([1]route!$E$3:$E$10005,E915,[1]!Table1[25])</f>
        <v>0</v>
      </c>
      <c r="BD915" s="30">
        <f ca="1">SUMIF([1]route!$E$3:$E$10005,E915,[1]!Table1[26])</f>
        <v>0</v>
      </c>
      <c r="BE915" s="30">
        <f ca="1">SUMIF([1]route!$E$3:$E$10005,E915,[1]!Table1[27])</f>
        <v>0</v>
      </c>
      <c r="BF915" s="30">
        <f ca="1">SUMIF([1]route!$E$3:$E$10005,E915,[1]!Table1[28])</f>
        <v>0</v>
      </c>
      <c r="BG915" s="30">
        <f ca="1">SUMIF([1]route!$E$3:$E$10005,E915,[1]!Table1[29])</f>
        <v>0</v>
      </c>
      <c r="BH915" s="30">
        <f ca="1">SUMIF([1]route!$E$3:$E$10005,E915,[1]!Table1[30])</f>
        <v>0</v>
      </c>
      <c r="BI915" s="30">
        <f ca="1">SUMIF([1]route!$E$3:$E$10005,E915,[1]!Table1[31])</f>
        <v>0</v>
      </c>
      <c r="BJ915" s="30">
        <f ca="1">SUMIF([1]route!$E$3:$E$10005,E915,[1]!Table1[Remain PO])</f>
        <v>0</v>
      </c>
      <c r="BK915" s="31">
        <f ca="1">SUMIF([1]route!$E$3:$E$10005,E915,[1]!Table1[N+1])</f>
        <v>0</v>
      </c>
      <c r="BL915" s="31">
        <f ca="1">SUMIF([1]route!$E$3:$E$10005,E915,[1]!Table1[N+2])</f>
        <v>0</v>
      </c>
      <c r="BM915" s="31">
        <f ca="1">SUMIF([1]route!$E$3:$E$10005,E915,[1]!Table1[N+3])</f>
        <v>0</v>
      </c>
      <c r="BN915" s="32">
        <f ca="1">SUMIF([1]route!$E$3:$E$10005,E915,[1]!Table1[N+4])</f>
        <v>0</v>
      </c>
      <c r="BP915" s="37">
        <f t="shared" si="284"/>
        <v>0</v>
      </c>
      <c r="BQ915" s="35">
        <f t="shared" ref="BQ915:CA941" ca="1" si="286">BP915-AE915</f>
        <v>0</v>
      </c>
      <c r="BR915" s="35">
        <f t="shared" ca="1" si="286"/>
        <v>0</v>
      </c>
      <c r="BS915" s="35">
        <f t="shared" ca="1" si="285"/>
        <v>0</v>
      </c>
      <c r="BT915" s="35">
        <f t="shared" ca="1" si="285"/>
        <v>0</v>
      </c>
      <c r="BU915" s="35">
        <f t="shared" ca="1" si="285"/>
        <v>0</v>
      </c>
      <c r="BV915" s="35">
        <f t="shared" ca="1" si="285"/>
        <v>0</v>
      </c>
      <c r="BW915" s="35">
        <f t="shared" ca="1" si="285"/>
        <v>0</v>
      </c>
      <c r="BX915" s="35">
        <f t="shared" ca="1" si="285"/>
        <v>0</v>
      </c>
      <c r="BY915" s="35">
        <f t="shared" ca="1" si="285"/>
        <v>0</v>
      </c>
      <c r="BZ915" s="35">
        <f t="shared" ca="1" si="277"/>
        <v>0</v>
      </c>
      <c r="CA915" s="35">
        <f t="shared" ca="1" si="277"/>
        <v>0</v>
      </c>
      <c r="CB915" s="35">
        <f t="shared" ca="1" si="277"/>
        <v>0</v>
      </c>
      <c r="CC915" s="35">
        <f t="shared" ca="1" si="277"/>
        <v>0</v>
      </c>
      <c r="CD915" s="35">
        <f t="shared" ca="1" si="277"/>
        <v>0</v>
      </c>
      <c r="CE915" s="35">
        <f t="shared" ca="1" si="272"/>
        <v>0</v>
      </c>
      <c r="CF915" s="35">
        <f t="shared" ca="1" si="272"/>
        <v>0</v>
      </c>
      <c r="CG915" s="35">
        <f t="shared" ca="1" si="272"/>
        <v>0</v>
      </c>
      <c r="CH915" s="35">
        <f t="shared" ca="1" si="272"/>
        <v>0</v>
      </c>
      <c r="CI915" s="35">
        <f t="shared" ca="1" si="272"/>
        <v>0</v>
      </c>
      <c r="CJ915" s="35">
        <f t="shared" ca="1" si="278"/>
        <v>0</v>
      </c>
      <c r="CK915" s="35">
        <f t="shared" ca="1" si="278"/>
        <v>0</v>
      </c>
      <c r="CL915" s="35">
        <f t="shared" ca="1" si="278"/>
        <v>0</v>
      </c>
      <c r="CM915" s="35">
        <f t="shared" ca="1" si="278"/>
        <v>0</v>
      </c>
      <c r="CN915" s="35">
        <f t="shared" ca="1" si="278"/>
        <v>0</v>
      </c>
      <c r="CO915" s="35">
        <f t="shared" ca="1" si="278"/>
        <v>0</v>
      </c>
      <c r="CP915" s="35">
        <f t="shared" ca="1" si="278"/>
        <v>0</v>
      </c>
      <c r="CQ915" s="35">
        <f t="shared" ca="1" si="278"/>
        <v>0</v>
      </c>
      <c r="CR915" s="35">
        <f t="shared" ca="1" si="278"/>
        <v>0</v>
      </c>
      <c r="CS915" s="35">
        <f t="shared" ca="1" si="278"/>
        <v>0</v>
      </c>
      <c r="CT915" s="35">
        <f t="shared" ca="1" si="279"/>
        <v>0</v>
      </c>
      <c r="CU915" s="35">
        <f t="shared" ca="1" si="279"/>
        <v>0</v>
      </c>
      <c r="CV915" s="35">
        <f t="shared" ca="1" si="279"/>
        <v>0</v>
      </c>
      <c r="CW915" s="38">
        <f t="shared" ca="1" si="279"/>
        <v>0</v>
      </c>
      <c r="CX915" s="38">
        <f t="shared" ca="1" si="280"/>
        <v>0</v>
      </c>
      <c r="CY915" s="38">
        <f t="shared" ca="1" si="280"/>
        <v>0</v>
      </c>
      <c r="CZ915" s="39">
        <f t="shared" ca="1" si="280"/>
        <v>0</v>
      </c>
      <c r="DA915" s="35"/>
    </row>
    <row r="916" spans="4:105" x14ac:dyDescent="0.3">
      <c r="D916" s="19"/>
      <c r="E916" s="19"/>
      <c r="F916" s="21"/>
      <c r="G916" s="21"/>
      <c r="H916" s="21"/>
      <c r="I916" s="19"/>
      <c r="J916" s="19"/>
      <c r="K916" s="21"/>
      <c r="L916" s="21"/>
      <c r="M916" s="22"/>
      <c r="N916" s="22"/>
      <c r="O916" s="19"/>
      <c r="P916" s="21"/>
      <c r="Q916" s="62" t="str">
        <f>'Cutting Rules'!AD916</f>
        <v>------------</v>
      </c>
      <c r="R916" s="23"/>
      <c r="S916" s="24"/>
      <c r="T916" s="78" t="s">
        <v>547</v>
      </c>
      <c r="U916" s="19"/>
      <c r="V916" s="25"/>
      <c r="W916" s="26"/>
      <c r="X916" s="27"/>
      <c r="Y916" s="47"/>
      <c r="Z916" s="121" t="str">
        <f>IFERROR(VLOOKUP(E916,[1]route!$E$3:$BL$10005,59,0),"")&amp;IFERROR(VLOOKUP(E916,[1]route!$E$3:$BL$10005,60,0),"")</f>
        <v/>
      </c>
      <c r="AA916" s="28">
        <f t="shared" si="282"/>
        <v>0</v>
      </c>
      <c r="AB916" s="77">
        <f t="shared" si="283"/>
        <v>0</v>
      </c>
      <c r="AC916" s="4">
        <f t="shared" si="281"/>
        <v>1</v>
      </c>
      <c r="AD916" s="29">
        <v>0</v>
      </c>
      <c r="AE916" s="30">
        <f ca="1">SUMIF([1]route!$E$3:$E$10005,E916,[1]!Table1[1])</f>
        <v>0</v>
      </c>
      <c r="AF916" s="30">
        <f ca="1">SUMIF([1]route!$E$3:$E$10005,E916,[1]!Table1[2])</f>
        <v>0</v>
      </c>
      <c r="AG916" s="30">
        <f ca="1">SUMIF([1]route!$E$3:$E$10005,E916,[1]!Table1[3])</f>
        <v>0</v>
      </c>
      <c r="AH916" s="30">
        <f ca="1">SUMIF([1]route!$E$3:$E$10005,E916,[1]!Table1[4])</f>
        <v>0</v>
      </c>
      <c r="AI916" s="30">
        <f ca="1">SUMIF([1]route!$E$3:$E$10005,E916,[1]!Table1[5])</f>
        <v>0</v>
      </c>
      <c r="AJ916" s="30">
        <f ca="1">SUMIF([1]route!$E$3:$E$10005,E916,[1]!Table1[6])</f>
        <v>0</v>
      </c>
      <c r="AK916" s="30">
        <f ca="1">SUMIF([1]route!$E$3:$E$10005,E916,[1]!Table1[7])</f>
        <v>0</v>
      </c>
      <c r="AL916" s="30">
        <f ca="1">SUMIF([1]route!$E$3:$E$10005,E916,[1]!Table1[8])</f>
        <v>0</v>
      </c>
      <c r="AM916" s="30">
        <f ca="1">SUMIF([1]route!$E$3:$E$10005,E916,[1]!Table1[9])</f>
        <v>0</v>
      </c>
      <c r="AN916" s="30">
        <f ca="1">SUMIF([1]route!$E$3:$E$10005,E916,[1]!Table1[10])</f>
        <v>0</v>
      </c>
      <c r="AO916" s="30">
        <f ca="1">SUMIF([1]route!$E$3:$E$10005,E916,[1]!Table1[11])</f>
        <v>0</v>
      </c>
      <c r="AP916" s="30">
        <f ca="1">SUMIF([1]route!$E$3:$E$10005,E916,[1]!Table1[12])</f>
        <v>0</v>
      </c>
      <c r="AQ916" s="30">
        <f ca="1">SUMIF([1]route!$E$3:$E$10005,E916,[1]!Table1[13])</f>
        <v>0</v>
      </c>
      <c r="AR916" s="30">
        <f ca="1">SUMIF([1]route!$E$3:$E$10005,E916,[1]!Table1[14])</f>
        <v>0</v>
      </c>
      <c r="AS916" s="30">
        <f ca="1">SUMIF([1]route!$E$3:$E$10005,E916,[1]!Table1[15])</f>
        <v>0</v>
      </c>
      <c r="AT916" s="30">
        <f ca="1">SUMIF([1]route!$E$3:$E$10005,E916,[1]!Table1[16])</f>
        <v>0</v>
      </c>
      <c r="AU916" s="30">
        <f ca="1">SUMIF([1]route!$E$3:$E$10005,E916,[1]!Table1[17])</f>
        <v>0</v>
      </c>
      <c r="AV916" s="30">
        <f ca="1">SUMIF([1]route!$E$3:$E$10005,E916,[1]!Table1[18])</f>
        <v>0</v>
      </c>
      <c r="AW916" s="30">
        <f ca="1">SUMIF([1]route!$E$3:$E$10005,E916,[1]!Table1[19])</f>
        <v>0</v>
      </c>
      <c r="AX916" s="30">
        <f ca="1">SUMIF([1]route!$E$3:$E$10005,E916,[1]!Table1[20])</f>
        <v>0</v>
      </c>
      <c r="AY916" s="30">
        <f ca="1">SUMIF([1]route!$E$3:$E$10005,E916,[1]!Table1[21])</f>
        <v>0</v>
      </c>
      <c r="AZ916" s="30">
        <f ca="1">SUMIF([1]route!$E$3:$E$10005,E916,[1]!Table1[22])</f>
        <v>0</v>
      </c>
      <c r="BA916" s="30">
        <f ca="1">SUMIF([1]route!$E$3:$E$10005,E916,[1]!Table1[23])</f>
        <v>0</v>
      </c>
      <c r="BB916" s="30">
        <f ca="1">SUMIF([1]route!$E$3:$E$10005,E916,[1]!Table1[24])</f>
        <v>0</v>
      </c>
      <c r="BC916" s="30">
        <f ca="1">SUMIF([1]route!$E$3:$E$10005,E916,[1]!Table1[25])</f>
        <v>0</v>
      </c>
      <c r="BD916" s="30">
        <f ca="1">SUMIF([1]route!$E$3:$E$10005,E916,[1]!Table1[26])</f>
        <v>0</v>
      </c>
      <c r="BE916" s="30">
        <f ca="1">SUMIF([1]route!$E$3:$E$10005,E916,[1]!Table1[27])</f>
        <v>0</v>
      </c>
      <c r="BF916" s="30">
        <f ca="1">SUMIF([1]route!$E$3:$E$10005,E916,[1]!Table1[28])</f>
        <v>0</v>
      </c>
      <c r="BG916" s="30">
        <f ca="1">SUMIF([1]route!$E$3:$E$10005,E916,[1]!Table1[29])</f>
        <v>0</v>
      </c>
      <c r="BH916" s="30">
        <f ca="1">SUMIF([1]route!$E$3:$E$10005,E916,[1]!Table1[30])</f>
        <v>0</v>
      </c>
      <c r="BI916" s="30">
        <f ca="1">SUMIF([1]route!$E$3:$E$10005,E916,[1]!Table1[31])</f>
        <v>0</v>
      </c>
      <c r="BJ916" s="30">
        <f ca="1">SUMIF([1]route!$E$3:$E$10005,E916,[1]!Table1[Remain PO])</f>
        <v>0</v>
      </c>
      <c r="BK916" s="31">
        <f ca="1">SUMIF([1]route!$E$3:$E$10005,E916,[1]!Table1[N+1])</f>
        <v>0</v>
      </c>
      <c r="BL916" s="31">
        <f ca="1">SUMIF([1]route!$E$3:$E$10005,E916,[1]!Table1[N+2])</f>
        <v>0</v>
      </c>
      <c r="BM916" s="31">
        <f ca="1">SUMIF([1]route!$E$3:$E$10005,E916,[1]!Table1[N+3])</f>
        <v>0</v>
      </c>
      <c r="BN916" s="32">
        <f ca="1">SUMIF([1]route!$E$3:$E$10005,E916,[1]!Table1[N+4])</f>
        <v>0</v>
      </c>
      <c r="BP916" s="37">
        <f t="shared" si="284"/>
        <v>0</v>
      </c>
      <c r="BQ916" s="35">
        <f t="shared" ca="1" si="286"/>
        <v>0</v>
      </c>
      <c r="BR916" s="35">
        <f t="shared" ca="1" si="286"/>
        <v>0</v>
      </c>
      <c r="BS916" s="35">
        <f t="shared" ca="1" si="285"/>
        <v>0</v>
      </c>
      <c r="BT916" s="35">
        <f t="shared" ca="1" si="285"/>
        <v>0</v>
      </c>
      <c r="BU916" s="35">
        <f t="shared" ca="1" si="285"/>
        <v>0</v>
      </c>
      <c r="BV916" s="35">
        <f t="shared" ca="1" si="285"/>
        <v>0</v>
      </c>
      <c r="BW916" s="35">
        <f t="shared" ca="1" si="285"/>
        <v>0</v>
      </c>
      <c r="BX916" s="35">
        <f t="shared" ca="1" si="285"/>
        <v>0</v>
      </c>
      <c r="BY916" s="35">
        <f t="shared" ca="1" si="285"/>
        <v>0</v>
      </c>
      <c r="BZ916" s="35">
        <f t="shared" ca="1" si="277"/>
        <v>0</v>
      </c>
      <c r="CA916" s="35">
        <f t="shared" ca="1" si="277"/>
        <v>0</v>
      </c>
      <c r="CB916" s="35">
        <f t="shared" ca="1" si="277"/>
        <v>0</v>
      </c>
      <c r="CC916" s="35">
        <f t="shared" ca="1" si="277"/>
        <v>0</v>
      </c>
      <c r="CD916" s="35">
        <f t="shared" ca="1" si="277"/>
        <v>0</v>
      </c>
      <c r="CE916" s="35">
        <f t="shared" ca="1" si="277"/>
        <v>0</v>
      </c>
      <c r="CF916" s="35">
        <f t="shared" ca="1" si="277"/>
        <v>0</v>
      </c>
      <c r="CG916" s="35">
        <f t="shared" ca="1" si="277"/>
        <v>0</v>
      </c>
      <c r="CH916" s="35">
        <f t="shared" ca="1" si="277"/>
        <v>0</v>
      </c>
      <c r="CI916" s="35">
        <f t="shared" ca="1" si="277"/>
        <v>0</v>
      </c>
      <c r="CJ916" s="35">
        <f t="shared" ca="1" si="278"/>
        <v>0</v>
      </c>
      <c r="CK916" s="35">
        <f t="shared" ca="1" si="278"/>
        <v>0</v>
      </c>
      <c r="CL916" s="35">
        <f t="shared" ca="1" si="278"/>
        <v>0</v>
      </c>
      <c r="CM916" s="35">
        <f t="shared" ca="1" si="278"/>
        <v>0</v>
      </c>
      <c r="CN916" s="35">
        <f t="shared" ca="1" si="278"/>
        <v>0</v>
      </c>
      <c r="CO916" s="35">
        <f t="shared" ca="1" si="278"/>
        <v>0</v>
      </c>
      <c r="CP916" s="35">
        <f t="shared" ca="1" si="278"/>
        <v>0</v>
      </c>
      <c r="CQ916" s="35">
        <f t="shared" ca="1" si="278"/>
        <v>0</v>
      </c>
      <c r="CR916" s="35">
        <f t="shared" ca="1" si="278"/>
        <v>0</v>
      </c>
      <c r="CS916" s="35">
        <f t="shared" ca="1" si="278"/>
        <v>0</v>
      </c>
      <c r="CT916" s="35">
        <f t="shared" ca="1" si="279"/>
        <v>0</v>
      </c>
      <c r="CU916" s="35">
        <f t="shared" ca="1" si="279"/>
        <v>0</v>
      </c>
      <c r="CV916" s="35">
        <f t="shared" ca="1" si="279"/>
        <v>0</v>
      </c>
      <c r="CW916" s="38">
        <f t="shared" ca="1" si="279"/>
        <v>0</v>
      </c>
      <c r="CX916" s="38">
        <f t="shared" ca="1" si="280"/>
        <v>0</v>
      </c>
      <c r="CY916" s="38">
        <f t="shared" ca="1" si="280"/>
        <v>0</v>
      </c>
      <c r="CZ916" s="39">
        <f t="shared" ca="1" si="280"/>
        <v>0</v>
      </c>
      <c r="DA916" s="35"/>
    </row>
    <row r="917" spans="4:105" x14ac:dyDescent="0.3">
      <c r="D917" s="19"/>
      <c r="E917" s="19"/>
      <c r="F917" s="21"/>
      <c r="G917" s="21"/>
      <c r="H917" s="21"/>
      <c r="I917" s="19"/>
      <c r="J917" s="19"/>
      <c r="K917" s="21"/>
      <c r="L917" s="21"/>
      <c r="M917" s="22"/>
      <c r="N917" s="22"/>
      <c r="O917" s="19"/>
      <c r="P917" s="21"/>
      <c r="Q917" s="62" t="str">
        <f>'Cutting Rules'!AD917</f>
        <v>------------</v>
      </c>
      <c r="R917" s="23"/>
      <c r="S917" s="24"/>
      <c r="T917" s="78" t="s">
        <v>547</v>
      </c>
      <c r="U917" s="19"/>
      <c r="V917" s="25"/>
      <c r="W917" s="26"/>
      <c r="X917" s="27"/>
      <c r="Y917" s="47"/>
      <c r="Z917" s="121" t="str">
        <f>IFERROR(VLOOKUP(E917,[1]route!$E$3:$BL$10005,59,0),"")&amp;IFERROR(VLOOKUP(E917,[1]route!$E$3:$BL$10005,60,0),"")</f>
        <v/>
      </c>
      <c r="AA917" s="28">
        <f t="shared" si="282"/>
        <v>0</v>
      </c>
      <c r="AB917" s="77">
        <f t="shared" si="283"/>
        <v>0</v>
      </c>
      <c r="AC917" s="4">
        <f t="shared" si="281"/>
        <v>1</v>
      </c>
      <c r="AD917" s="29">
        <v>0</v>
      </c>
      <c r="AE917" s="30">
        <f ca="1">SUMIF([1]route!$E$3:$E$10005,E917,[1]!Table1[1])</f>
        <v>0</v>
      </c>
      <c r="AF917" s="30">
        <f ca="1">SUMIF([1]route!$E$3:$E$10005,E917,[1]!Table1[2])</f>
        <v>0</v>
      </c>
      <c r="AG917" s="30">
        <f ca="1">SUMIF([1]route!$E$3:$E$10005,E917,[1]!Table1[3])</f>
        <v>0</v>
      </c>
      <c r="AH917" s="30">
        <f ca="1">SUMIF([1]route!$E$3:$E$10005,E917,[1]!Table1[4])</f>
        <v>0</v>
      </c>
      <c r="AI917" s="30">
        <f ca="1">SUMIF([1]route!$E$3:$E$10005,E917,[1]!Table1[5])</f>
        <v>0</v>
      </c>
      <c r="AJ917" s="30">
        <f ca="1">SUMIF([1]route!$E$3:$E$10005,E917,[1]!Table1[6])</f>
        <v>0</v>
      </c>
      <c r="AK917" s="30">
        <f ca="1">SUMIF([1]route!$E$3:$E$10005,E917,[1]!Table1[7])</f>
        <v>0</v>
      </c>
      <c r="AL917" s="30">
        <f ca="1">SUMIF([1]route!$E$3:$E$10005,E917,[1]!Table1[8])</f>
        <v>0</v>
      </c>
      <c r="AM917" s="30">
        <f ca="1">SUMIF([1]route!$E$3:$E$10005,E917,[1]!Table1[9])</f>
        <v>0</v>
      </c>
      <c r="AN917" s="30">
        <f ca="1">SUMIF([1]route!$E$3:$E$10005,E917,[1]!Table1[10])</f>
        <v>0</v>
      </c>
      <c r="AO917" s="30">
        <f ca="1">SUMIF([1]route!$E$3:$E$10005,E917,[1]!Table1[11])</f>
        <v>0</v>
      </c>
      <c r="AP917" s="30">
        <f ca="1">SUMIF([1]route!$E$3:$E$10005,E917,[1]!Table1[12])</f>
        <v>0</v>
      </c>
      <c r="AQ917" s="30">
        <f ca="1">SUMIF([1]route!$E$3:$E$10005,E917,[1]!Table1[13])</f>
        <v>0</v>
      </c>
      <c r="AR917" s="30">
        <f ca="1">SUMIF([1]route!$E$3:$E$10005,E917,[1]!Table1[14])</f>
        <v>0</v>
      </c>
      <c r="AS917" s="30">
        <f ca="1">SUMIF([1]route!$E$3:$E$10005,E917,[1]!Table1[15])</f>
        <v>0</v>
      </c>
      <c r="AT917" s="30">
        <f ca="1">SUMIF([1]route!$E$3:$E$10005,E917,[1]!Table1[16])</f>
        <v>0</v>
      </c>
      <c r="AU917" s="30">
        <f ca="1">SUMIF([1]route!$E$3:$E$10005,E917,[1]!Table1[17])</f>
        <v>0</v>
      </c>
      <c r="AV917" s="30">
        <f ca="1">SUMIF([1]route!$E$3:$E$10005,E917,[1]!Table1[18])</f>
        <v>0</v>
      </c>
      <c r="AW917" s="30">
        <f ca="1">SUMIF([1]route!$E$3:$E$10005,E917,[1]!Table1[19])</f>
        <v>0</v>
      </c>
      <c r="AX917" s="30">
        <f ca="1">SUMIF([1]route!$E$3:$E$10005,E917,[1]!Table1[20])</f>
        <v>0</v>
      </c>
      <c r="AY917" s="30">
        <f ca="1">SUMIF([1]route!$E$3:$E$10005,E917,[1]!Table1[21])</f>
        <v>0</v>
      </c>
      <c r="AZ917" s="30">
        <f ca="1">SUMIF([1]route!$E$3:$E$10005,E917,[1]!Table1[22])</f>
        <v>0</v>
      </c>
      <c r="BA917" s="30">
        <f ca="1">SUMIF([1]route!$E$3:$E$10005,E917,[1]!Table1[23])</f>
        <v>0</v>
      </c>
      <c r="BB917" s="30">
        <f ca="1">SUMIF([1]route!$E$3:$E$10005,E917,[1]!Table1[24])</f>
        <v>0</v>
      </c>
      <c r="BC917" s="30">
        <f ca="1">SUMIF([1]route!$E$3:$E$10005,E917,[1]!Table1[25])</f>
        <v>0</v>
      </c>
      <c r="BD917" s="30">
        <f ca="1">SUMIF([1]route!$E$3:$E$10005,E917,[1]!Table1[26])</f>
        <v>0</v>
      </c>
      <c r="BE917" s="30">
        <f ca="1">SUMIF([1]route!$E$3:$E$10005,E917,[1]!Table1[27])</f>
        <v>0</v>
      </c>
      <c r="BF917" s="30">
        <f ca="1">SUMIF([1]route!$E$3:$E$10005,E917,[1]!Table1[28])</f>
        <v>0</v>
      </c>
      <c r="BG917" s="30">
        <f ca="1">SUMIF([1]route!$E$3:$E$10005,E917,[1]!Table1[29])</f>
        <v>0</v>
      </c>
      <c r="BH917" s="30">
        <f ca="1">SUMIF([1]route!$E$3:$E$10005,E917,[1]!Table1[30])</f>
        <v>0</v>
      </c>
      <c r="BI917" s="30">
        <f ca="1">SUMIF([1]route!$E$3:$E$10005,E917,[1]!Table1[31])</f>
        <v>0</v>
      </c>
      <c r="BJ917" s="30">
        <f ca="1">SUMIF([1]route!$E$3:$E$10005,E917,[1]!Table1[Remain PO])</f>
        <v>0</v>
      </c>
      <c r="BK917" s="31">
        <f ca="1">SUMIF([1]route!$E$3:$E$10005,E917,[1]!Table1[N+1])</f>
        <v>0</v>
      </c>
      <c r="BL917" s="31">
        <f ca="1">SUMIF([1]route!$E$3:$E$10005,E917,[1]!Table1[N+2])</f>
        <v>0</v>
      </c>
      <c r="BM917" s="31">
        <f ca="1">SUMIF([1]route!$E$3:$E$10005,E917,[1]!Table1[N+3])</f>
        <v>0</v>
      </c>
      <c r="BN917" s="32">
        <f ca="1">SUMIF([1]route!$E$3:$E$10005,E917,[1]!Table1[N+4])</f>
        <v>0</v>
      </c>
      <c r="BP917" s="37">
        <f t="shared" si="284"/>
        <v>0</v>
      </c>
      <c r="BQ917" s="35">
        <f t="shared" ca="1" si="286"/>
        <v>0</v>
      </c>
      <c r="BR917" s="35">
        <f t="shared" ca="1" si="286"/>
        <v>0</v>
      </c>
      <c r="BS917" s="35">
        <f t="shared" ca="1" si="285"/>
        <v>0</v>
      </c>
      <c r="BT917" s="35">
        <f t="shared" ca="1" si="285"/>
        <v>0</v>
      </c>
      <c r="BU917" s="35">
        <f t="shared" ca="1" si="285"/>
        <v>0</v>
      </c>
      <c r="BV917" s="35">
        <f t="shared" ca="1" si="285"/>
        <v>0</v>
      </c>
      <c r="BW917" s="35">
        <f t="shared" ca="1" si="285"/>
        <v>0</v>
      </c>
      <c r="BX917" s="35">
        <f t="shared" ca="1" si="285"/>
        <v>0</v>
      </c>
      <c r="BY917" s="35">
        <f t="shared" ca="1" si="285"/>
        <v>0</v>
      </c>
      <c r="BZ917" s="35">
        <f t="shared" ca="1" si="277"/>
        <v>0</v>
      </c>
      <c r="CA917" s="35">
        <f t="shared" ca="1" si="277"/>
        <v>0</v>
      </c>
      <c r="CB917" s="35">
        <f t="shared" ca="1" si="277"/>
        <v>0</v>
      </c>
      <c r="CC917" s="35">
        <f t="shared" ca="1" si="277"/>
        <v>0</v>
      </c>
      <c r="CD917" s="35">
        <f t="shared" ca="1" si="277"/>
        <v>0</v>
      </c>
      <c r="CE917" s="35">
        <f t="shared" ca="1" si="277"/>
        <v>0</v>
      </c>
      <c r="CF917" s="35">
        <f t="shared" ca="1" si="277"/>
        <v>0</v>
      </c>
      <c r="CG917" s="35">
        <f t="shared" ca="1" si="277"/>
        <v>0</v>
      </c>
      <c r="CH917" s="35">
        <f t="shared" ca="1" si="277"/>
        <v>0</v>
      </c>
      <c r="CI917" s="35">
        <f t="shared" ca="1" si="277"/>
        <v>0</v>
      </c>
      <c r="CJ917" s="35">
        <f t="shared" ca="1" si="278"/>
        <v>0</v>
      </c>
      <c r="CK917" s="35">
        <f t="shared" ca="1" si="278"/>
        <v>0</v>
      </c>
      <c r="CL917" s="35">
        <f t="shared" ca="1" si="278"/>
        <v>0</v>
      </c>
      <c r="CM917" s="35">
        <f t="shared" ca="1" si="278"/>
        <v>0</v>
      </c>
      <c r="CN917" s="35">
        <f t="shared" ca="1" si="278"/>
        <v>0</v>
      </c>
      <c r="CO917" s="35">
        <f t="shared" ca="1" si="278"/>
        <v>0</v>
      </c>
      <c r="CP917" s="35">
        <f t="shared" ca="1" si="278"/>
        <v>0</v>
      </c>
      <c r="CQ917" s="35">
        <f t="shared" ca="1" si="278"/>
        <v>0</v>
      </c>
      <c r="CR917" s="35">
        <f t="shared" ca="1" si="278"/>
        <v>0</v>
      </c>
      <c r="CS917" s="35">
        <f t="shared" ca="1" si="278"/>
        <v>0</v>
      </c>
      <c r="CT917" s="35">
        <f t="shared" ca="1" si="279"/>
        <v>0</v>
      </c>
      <c r="CU917" s="35">
        <f t="shared" ca="1" si="279"/>
        <v>0</v>
      </c>
      <c r="CV917" s="35">
        <f t="shared" ca="1" si="279"/>
        <v>0</v>
      </c>
      <c r="CW917" s="38">
        <f t="shared" ca="1" si="279"/>
        <v>0</v>
      </c>
      <c r="CX917" s="38">
        <f t="shared" ca="1" si="280"/>
        <v>0</v>
      </c>
      <c r="CY917" s="38">
        <f t="shared" ca="1" si="280"/>
        <v>0</v>
      </c>
      <c r="CZ917" s="39">
        <f t="shared" ca="1" si="280"/>
        <v>0</v>
      </c>
      <c r="DA917" s="35"/>
    </row>
    <row r="918" spans="4:105" x14ac:dyDescent="0.3">
      <c r="D918" s="19"/>
      <c r="E918" s="19"/>
      <c r="F918" s="21"/>
      <c r="G918" s="21"/>
      <c r="H918" s="21"/>
      <c r="I918" s="19"/>
      <c r="J918" s="19"/>
      <c r="K918" s="21"/>
      <c r="L918" s="21"/>
      <c r="M918" s="22"/>
      <c r="N918" s="22"/>
      <c r="O918" s="19"/>
      <c r="P918" s="21"/>
      <c r="Q918" s="62" t="str">
        <f>'Cutting Rules'!AD918</f>
        <v>------------</v>
      </c>
      <c r="R918" s="23"/>
      <c r="S918" s="24"/>
      <c r="T918" s="78" t="s">
        <v>547</v>
      </c>
      <c r="U918" s="19"/>
      <c r="V918" s="25"/>
      <c r="W918" s="26"/>
      <c r="X918" s="27"/>
      <c r="Y918" s="47"/>
      <c r="Z918" s="121" t="str">
        <f>IFERROR(VLOOKUP(E918,[1]route!$E$3:$BL$10005,59,0),"")&amp;IFERROR(VLOOKUP(E918,[1]route!$E$3:$BL$10005,60,0),"")</f>
        <v/>
      </c>
      <c r="AA918" s="28">
        <f t="shared" si="282"/>
        <v>0</v>
      </c>
      <c r="AB918" s="77">
        <f t="shared" si="283"/>
        <v>0</v>
      </c>
      <c r="AC918" s="4">
        <f t="shared" si="281"/>
        <v>1</v>
      </c>
      <c r="AD918" s="29">
        <v>0</v>
      </c>
      <c r="AE918" s="30">
        <f ca="1">SUMIF([1]route!$E$3:$E$10005,E918,[1]!Table1[1])</f>
        <v>0</v>
      </c>
      <c r="AF918" s="30">
        <f ca="1">SUMIF([1]route!$E$3:$E$10005,E918,[1]!Table1[2])</f>
        <v>0</v>
      </c>
      <c r="AG918" s="30">
        <f ca="1">SUMIF([1]route!$E$3:$E$10005,E918,[1]!Table1[3])</f>
        <v>0</v>
      </c>
      <c r="AH918" s="30">
        <f ca="1">SUMIF([1]route!$E$3:$E$10005,E918,[1]!Table1[4])</f>
        <v>0</v>
      </c>
      <c r="AI918" s="30">
        <f ca="1">SUMIF([1]route!$E$3:$E$10005,E918,[1]!Table1[5])</f>
        <v>0</v>
      </c>
      <c r="AJ918" s="30">
        <f ca="1">SUMIF([1]route!$E$3:$E$10005,E918,[1]!Table1[6])</f>
        <v>0</v>
      </c>
      <c r="AK918" s="30">
        <f ca="1">SUMIF([1]route!$E$3:$E$10005,E918,[1]!Table1[7])</f>
        <v>0</v>
      </c>
      <c r="AL918" s="30">
        <f ca="1">SUMIF([1]route!$E$3:$E$10005,E918,[1]!Table1[8])</f>
        <v>0</v>
      </c>
      <c r="AM918" s="30">
        <f ca="1">SUMIF([1]route!$E$3:$E$10005,E918,[1]!Table1[9])</f>
        <v>0</v>
      </c>
      <c r="AN918" s="30">
        <f ca="1">SUMIF([1]route!$E$3:$E$10005,E918,[1]!Table1[10])</f>
        <v>0</v>
      </c>
      <c r="AO918" s="30">
        <f ca="1">SUMIF([1]route!$E$3:$E$10005,E918,[1]!Table1[11])</f>
        <v>0</v>
      </c>
      <c r="AP918" s="30">
        <f ca="1">SUMIF([1]route!$E$3:$E$10005,E918,[1]!Table1[12])</f>
        <v>0</v>
      </c>
      <c r="AQ918" s="30">
        <f ca="1">SUMIF([1]route!$E$3:$E$10005,E918,[1]!Table1[13])</f>
        <v>0</v>
      </c>
      <c r="AR918" s="30">
        <f ca="1">SUMIF([1]route!$E$3:$E$10005,E918,[1]!Table1[14])</f>
        <v>0</v>
      </c>
      <c r="AS918" s="30">
        <f ca="1">SUMIF([1]route!$E$3:$E$10005,E918,[1]!Table1[15])</f>
        <v>0</v>
      </c>
      <c r="AT918" s="30">
        <f ca="1">SUMIF([1]route!$E$3:$E$10005,E918,[1]!Table1[16])</f>
        <v>0</v>
      </c>
      <c r="AU918" s="30">
        <f ca="1">SUMIF([1]route!$E$3:$E$10005,E918,[1]!Table1[17])</f>
        <v>0</v>
      </c>
      <c r="AV918" s="30">
        <f ca="1">SUMIF([1]route!$E$3:$E$10005,E918,[1]!Table1[18])</f>
        <v>0</v>
      </c>
      <c r="AW918" s="30">
        <f ca="1">SUMIF([1]route!$E$3:$E$10005,E918,[1]!Table1[19])</f>
        <v>0</v>
      </c>
      <c r="AX918" s="30">
        <f ca="1">SUMIF([1]route!$E$3:$E$10005,E918,[1]!Table1[20])</f>
        <v>0</v>
      </c>
      <c r="AY918" s="30">
        <f ca="1">SUMIF([1]route!$E$3:$E$10005,E918,[1]!Table1[21])</f>
        <v>0</v>
      </c>
      <c r="AZ918" s="30">
        <f ca="1">SUMIF([1]route!$E$3:$E$10005,E918,[1]!Table1[22])</f>
        <v>0</v>
      </c>
      <c r="BA918" s="30">
        <f ca="1">SUMIF([1]route!$E$3:$E$10005,E918,[1]!Table1[23])</f>
        <v>0</v>
      </c>
      <c r="BB918" s="30">
        <f ca="1">SUMIF([1]route!$E$3:$E$10005,E918,[1]!Table1[24])</f>
        <v>0</v>
      </c>
      <c r="BC918" s="30">
        <f ca="1">SUMIF([1]route!$E$3:$E$10005,E918,[1]!Table1[25])</f>
        <v>0</v>
      </c>
      <c r="BD918" s="30">
        <f ca="1">SUMIF([1]route!$E$3:$E$10005,E918,[1]!Table1[26])</f>
        <v>0</v>
      </c>
      <c r="BE918" s="30">
        <f ca="1">SUMIF([1]route!$E$3:$E$10005,E918,[1]!Table1[27])</f>
        <v>0</v>
      </c>
      <c r="BF918" s="30">
        <f ca="1">SUMIF([1]route!$E$3:$E$10005,E918,[1]!Table1[28])</f>
        <v>0</v>
      </c>
      <c r="BG918" s="30">
        <f ca="1">SUMIF([1]route!$E$3:$E$10005,E918,[1]!Table1[29])</f>
        <v>0</v>
      </c>
      <c r="BH918" s="30">
        <f ca="1">SUMIF([1]route!$E$3:$E$10005,E918,[1]!Table1[30])</f>
        <v>0</v>
      </c>
      <c r="BI918" s="30">
        <f ca="1">SUMIF([1]route!$E$3:$E$10005,E918,[1]!Table1[31])</f>
        <v>0</v>
      </c>
      <c r="BJ918" s="30">
        <f ca="1">SUMIF([1]route!$E$3:$E$10005,E918,[1]!Table1[Remain PO])</f>
        <v>0</v>
      </c>
      <c r="BK918" s="31">
        <f ca="1">SUMIF([1]route!$E$3:$E$10005,E918,[1]!Table1[N+1])</f>
        <v>0</v>
      </c>
      <c r="BL918" s="31">
        <f ca="1">SUMIF([1]route!$E$3:$E$10005,E918,[1]!Table1[N+2])</f>
        <v>0</v>
      </c>
      <c r="BM918" s="31">
        <f ca="1">SUMIF([1]route!$E$3:$E$10005,E918,[1]!Table1[N+3])</f>
        <v>0</v>
      </c>
      <c r="BN918" s="32">
        <f ca="1">SUMIF([1]route!$E$3:$E$10005,E918,[1]!Table1[N+4])</f>
        <v>0</v>
      </c>
      <c r="BP918" s="37">
        <f t="shared" si="284"/>
        <v>0</v>
      </c>
      <c r="BQ918" s="35">
        <f t="shared" ca="1" si="286"/>
        <v>0</v>
      </c>
      <c r="BR918" s="35">
        <f t="shared" ca="1" si="286"/>
        <v>0</v>
      </c>
      <c r="BS918" s="35">
        <f t="shared" ca="1" si="285"/>
        <v>0</v>
      </c>
      <c r="BT918" s="35">
        <f t="shared" ca="1" si="285"/>
        <v>0</v>
      </c>
      <c r="BU918" s="35">
        <f t="shared" ca="1" si="285"/>
        <v>0</v>
      </c>
      <c r="BV918" s="35">
        <f t="shared" ca="1" si="285"/>
        <v>0</v>
      </c>
      <c r="BW918" s="35">
        <f t="shared" ca="1" si="285"/>
        <v>0</v>
      </c>
      <c r="BX918" s="35">
        <f t="shared" ca="1" si="285"/>
        <v>0</v>
      </c>
      <c r="BY918" s="35">
        <f t="shared" ca="1" si="285"/>
        <v>0</v>
      </c>
      <c r="BZ918" s="35">
        <f t="shared" ca="1" si="277"/>
        <v>0</v>
      </c>
      <c r="CA918" s="35">
        <f t="shared" ca="1" si="277"/>
        <v>0</v>
      </c>
      <c r="CB918" s="35">
        <f t="shared" ca="1" si="277"/>
        <v>0</v>
      </c>
      <c r="CC918" s="35">
        <f t="shared" ca="1" si="277"/>
        <v>0</v>
      </c>
      <c r="CD918" s="35">
        <f t="shared" ca="1" si="277"/>
        <v>0</v>
      </c>
      <c r="CE918" s="35">
        <f t="shared" ca="1" si="277"/>
        <v>0</v>
      </c>
      <c r="CF918" s="35">
        <f t="shared" ca="1" si="277"/>
        <v>0</v>
      </c>
      <c r="CG918" s="35">
        <f t="shared" ca="1" si="277"/>
        <v>0</v>
      </c>
      <c r="CH918" s="35">
        <f t="shared" ca="1" si="277"/>
        <v>0</v>
      </c>
      <c r="CI918" s="35">
        <f t="shared" ca="1" si="277"/>
        <v>0</v>
      </c>
      <c r="CJ918" s="35">
        <f t="shared" ca="1" si="278"/>
        <v>0</v>
      </c>
      <c r="CK918" s="35">
        <f t="shared" ca="1" si="278"/>
        <v>0</v>
      </c>
      <c r="CL918" s="35">
        <f t="shared" ca="1" si="278"/>
        <v>0</v>
      </c>
      <c r="CM918" s="35">
        <f t="shared" ca="1" si="278"/>
        <v>0</v>
      </c>
      <c r="CN918" s="35">
        <f t="shared" ca="1" si="278"/>
        <v>0</v>
      </c>
      <c r="CO918" s="35">
        <f t="shared" ca="1" si="278"/>
        <v>0</v>
      </c>
      <c r="CP918" s="35">
        <f t="shared" ca="1" si="278"/>
        <v>0</v>
      </c>
      <c r="CQ918" s="35">
        <f t="shared" ca="1" si="278"/>
        <v>0</v>
      </c>
      <c r="CR918" s="35">
        <f t="shared" ca="1" si="278"/>
        <v>0</v>
      </c>
      <c r="CS918" s="35">
        <f t="shared" ca="1" si="278"/>
        <v>0</v>
      </c>
      <c r="CT918" s="35">
        <f t="shared" ca="1" si="279"/>
        <v>0</v>
      </c>
      <c r="CU918" s="35">
        <f t="shared" ca="1" si="279"/>
        <v>0</v>
      </c>
      <c r="CV918" s="35">
        <f t="shared" ca="1" si="279"/>
        <v>0</v>
      </c>
      <c r="CW918" s="38">
        <f t="shared" ca="1" si="279"/>
        <v>0</v>
      </c>
      <c r="CX918" s="38">
        <f t="shared" ca="1" si="280"/>
        <v>0</v>
      </c>
      <c r="CY918" s="38">
        <f t="shared" ca="1" si="280"/>
        <v>0</v>
      </c>
      <c r="CZ918" s="39">
        <f t="shared" ca="1" si="280"/>
        <v>0</v>
      </c>
      <c r="DA918" s="35"/>
    </row>
    <row r="919" spans="4:105" x14ac:dyDescent="0.3">
      <c r="D919" s="19"/>
      <c r="E919" s="19"/>
      <c r="F919" s="21"/>
      <c r="G919" s="21"/>
      <c r="H919" s="21"/>
      <c r="I919" s="19"/>
      <c r="J919" s="19"/>
      <c r="K919" s="21"/>
      <c r="L919" s="21"/>
      <c r="M919" s="22"/>
      <c r="N919" s="22"/>
      <c r="O919" s="19"/>
      <c r="P919" s="21"/>
      <c r="Q919" s="62" t="str">
        <f>'Cutting Rules'!AD919</f>
        <v>------------</v>
      </c>
      <c r="R919" s="23"/>
      <c r="S919" s="24"/>
      <c r="T919" s="78" t="s">
        <v>547</v>
      </c>
      <c r="U919" s="19"/>
      <c r="V919" s="25"/>
      <c r="W919" s="26"/>
      <c r="X919" s="27"/>
      <c r="Y919" s="47"/>
      <c r="Z919" s="121" t="str">
        <f>IFERROR(VLOOKUP(E919,[1]route!$E$3:$BL$10005,59,0),"")&amp;IFERROR(VLOOKUP(E919,[1]route!$E$3:$BL$10005,60,0),"")</f>
        <v/>
      </c>
      <c r="AA919" s="28">
        <f t="shared" si="282"/>
        <v>0</v>
      </c>
      <c r="AB919" s="77">
        <f t="shared" si="283"/>
        <v>0</v>
      </c>
      <c r="AC919" s="4">
        <f t="shared" si="281"/>
        <v>1</v>
      </c>
      <c r="AD919" s="29">
        <v>0</v>
      </c>
      <c r="AE919" s="30">
        <f ca="1">SUMIF([1]route!$E$3:$E$10005,E919,[1]!Table1[1])</f>
        <v>0</v>
      </c>
      <c r="AF919" s="30">
        <f ca="1">SUMIF([1]route!$E$3:$E$10005,E919,[1]!Table1[2])</f>
        <v>0</v>
      </c>
      <c r="AG919" s="30">
        <f ca="1">SUMIF([1]route!$E$3:$E$10005,E919,[1]!Table1[3])</f>
        <v>0</v>
      </c>
      <c r="AH919" s="30">
        <f ca="1">SUMIF([1]route!$E$3:$E$10005,E919,[1]!Table1[4])</f>
        <v>0</v>
      </c>
      <c r="AI919" s="30">
        <f ca="1">SUMIF([1]route!$E$3:$E$10005,E919,[1]!Table1[5])</f>
        <v>0</v>
      </c>
      <c r="AJ919" s="30">
        <f ca="1">SUMIF([1]route!$E$3:$E$10005,E919,[1]!Table1[6])</f>
        <v>0</v>
      </c>
      <c r="AK919" s="30">
        <f ca="1">SUMIF([1]route!$E$3:$E$10005,E919,[1]!Table1[7])</f>
        <v>0</v>
      </c>
      <c r="AL919" s="30">
        <f ca="1">SUMIF([1]route!$E$3:$E$10005,E919,[1]!Table1[8])</f>
        <v>0</v>
      </c>
      <c r="AM919" s="30">
        <f ca="1">SUMIF([1]route!$E$3:$E$10005,E919,[1]!Table1[9])</f>
        <v>0</v>
      </c>
      <c r="AN919" s="30">
        <f ca="1">SUMIF([1]route!$E$3:$E$10005,E919,[1]!Table1[10])</f>
        <v>0</v>
      </c>
      <c r="AO919" s="30">
        <f ca="1">SUMIF([1]route!$E$3:$E$10005,E919,[1]!Table1[11])</f>
        <v>0</v>
      </c>
      <c r="AP919" s="30">
        <f ca="1">SUMIF([1]route!$E$3:$E$10005,E919,[1]!Table1[12])</f>
        <v>0</v>
      </c>
      <c r="AQ919" s="30">
        <f ca="1">SUMIF([1]route!$E$3:$E$10005,E919,[1]!Table1[13])</f>
        <v>0</v>
      </c>
      <c r="AR919" s="30">
        <f ca="1">SUMIF([1]route!$E$3:$E$10005,E919,[1]!Table1[14])</f>
        <v>0</v>
      </c>
      <c r="AS919" s="30">
        <f ca="1">SUMIF([1]route!$E$3:$E$10005,E919,[1]!Table1[15])</f>
        <v>0</v>
      </c>
      <c r="AT919" s="30">
        <f ca="1">SUMIF([1]route!$E$3:$E$10005,E919,[1]!Table1[16])</f>
        <v>0</v>
      </c>
      <c r="AU919" s="30">
        <f ca="1">SUMIF([1]route!$E$3:$E$10005,E919,[1]!Table1[17])</f>
        <v>0</v>
      </c>
      <c r="AV919" s="30">
        <f ca="1">SUMIF([1]route!$E$3:$E$10005,E919,[1]!Table1[18])</f>
        <v>0</v>
      </c>
      <c r="AW919" s="30">
        <f ca="1">SUMIF([1]route!$E$3:$E$10005,E919,[1]!Table1[19])</f>
        <v>0</v>
      </c>
      <c r="AX919" s="30">
        <f ca="1">SUMIF([1]route!$E$3:$E$10005,E919,[1]!Table1[20])</f>
        <v>0</v>
      </c>
      <c r="AY919" s="30">
        <f ca="1">SUMIF([1]route!$E$3:$E$10005,E919,[1]!Table1[21])</f>
        <v>0</v>
      </c>
      <c r="AZ919" s="30">
        <f ca="1">SUMIF([1]route!$E$3:$E$10005,E919,[1]!Table1[22])</f>
        <v>0</v>
      </c>
      <c r="BA919" s="30">
        <f ca="1">SUMIF([1]route!$E$3:$E$10005,E919,[1]!Table1[23])</f>
        <v>0</v>
      </c>
      <c r="BB919" s="30">
        <f ca="1">SUMIF([1]route!$E$3:$E$10005,E919,[1]!Table1[24])</f>
        <v>0</v>
      </c>
      <c r="BC919" s="30">
        <f ca="1">SUMIF([1]route!$E$3:$E$10005,E919,[1]!Table1[25])</f>
        <v>0</v>
      </c>
      <c r="BD919" s="30">
        <f ca="1">SUMIF([1]route!$E$3:$E$10005,E919,[1]!Table1[26])</f>
        <v>0</v>
      </c>
      <c r="BE919" s="30">
        <f ca="1">SUMIF([1]route!$E$3:$E$10005,E919,[1]!Table1[27])</f>
        <v>0</v>
      </c>
      <c r="BF919" s="30">
        <f ca="1">SUMIF([1]route!$E$3:$E$10005,E919,[1]!Table1[28])</f>
        <v>0</v>
      </c>
      <c r="BG919" s="30">
        <f ca="1">SUMIF([1]route!$E$3:$E$10005,E919,[1]!Table1[29])</f>
        <v>0</v>
      </c>
      <c r="BH919" s="30">
        <f ca="1">SUMIF([1]route!$E$3:$E$10005,E919,[1]!Table1[30])</f>
        <v>0</v>
      </c>
      <c r="BI919" s="30">
        <f ca="1">SUMIF([1]route!$E$3:$E$10005,E919,[1]!Table1[31])</f>
        <v>0</v>
      </c>
      <c r="BJ919" s="30">
        <f ca="1">SUMIF([1]route!$E$3:$E$10005,E919,[1]!Table1[Remain PO])</f>
        <v>0</v>
      </c>
      <c r="BK919" s="31">
        <f ca="1">SUMIF([1]route!$E$3:$E$10005,E919,[1]!Table1[N+1])</f>
        <v>0</v>
      </c>
      <c r="BL919" s="31">
        <f ca="1">SUMIF([1]route!$E$3:$E$10005,E919,[1]!Table1[N+2])</f>
        <v>0</v>
      </c>
      <c r="BM919" s="31">
        <f ca="1">SUMIF([1]route!$E$3:$E$10005,E919,[1]!Table1[N+3])</f>
        <v>0</v>
      </c>
      <c r="BN919" s="32">
        <f ca="1">SUMIF([1]route!$E$3:$E$10005,E919,[1]!Table1[N+4])</f>
        <v>0</v>
      </c>
      <c r="BP919" s="37">
        <f t="shared" si="284"/>
        <v>0</v>
      </c>
      <c r="BQ919" s="35">
        <f t="shared" ca="1" si="286"/>
        <v>0</v>
      </c>
      <c r="BR919" s="35">
        <f t="shared" ca="1" si="286"/>
        <v>0</v>
      </c>
      <c r="BS919" s="35">
        <f t="shared" ca="1" si="285"/>
        <v>0</v>
      </c>
      <c r="BT919" s="35">
        <f t="shared" ca="1" si="285"/>
        <v>0</v>
      </c>
      <c r="BU919" s="35">
        <f t="shared" ca="1" si="285"/>
        <v>0</v>
      </c>
      <c r="BV919" s="35">
        <f t="shared" ca="1" si="285"/>
        <v>0</v>
      </c>
      <c r="BW919" s="35">
        <f t="shared" ca="1" si="285"/>
        <v>0</v>
      </c>
      <c r="BX919" s="35">
        <f t="shared" ca="1" si="285"/>
        <v>0</v>
      </c>
      <c r="BY919" s="35">
        <f t="shared" ca="1" si="285"/>
        <v>0</v>
      </c>
      <c r="BZ919" s="35">
        <f t="shared" ca="1" si="277"/>
        <v>0</v>
      </c>
      <c r="CA919" s="35">
        <f t="shared" ca="1" si="277"/>
        <v>0</v>
      </c>
      <c r="CB919" s="35">
        <f t="shared" ca="1" si="277"/>
        <v>0</v>
      </c>
      <c r="CC919" s="35">
        <f t="shared" ca="1" si="277"/>
        <v>0</v>
      </c>
      <c r="CD919" s="35">
        <f t="shared" ca="1" si="277"/>
        <v>0</v>
      </c>
      <c r="CE919" s="35">
        <f t="shared" ca="1" si="277"/>
        <v>0</v>
      </c>
      <c r="CF919" s="35">
        <f t="shared" ca="1" si="277"/>
        <v>0</v>
      </c>
      <c r="CG919" s="35">
        <f t="shared" ca="1" si="277"/>
        <v>0</v>
      </c>
      <c r="CH919" s="35">
        <f t="shared" ca="1" si="277"/>
        <v>0</v>
      </c>
      <c r="CI919" s="35">
        <f t="shared" ca="1" si="277"/>
        <v>0</v>
      </c>
      <c r="CJ919" s="35">
        <f t="shared" ca="1" si="278"/>
        <v>0</v>
      </c>
      <c r="CK919" s="35">
        <f t="shared" ca="1" si="278"/>
        <v>0</v>
      </c>
      <c r="CL919" s="35">
        <f t="shared" ca="1" si="278"/>
        <v>0</v>
      </c>
      <c r="CM919" s="35">
        <f t="shared" ca="1" si="278"/>
        <v>0</v>
      </c>
      <c r="CN919" s="35">
        <f t="shared" ca="1" si="278"/>
        <v>0</v>
      </c>
      <c r="CO919" s="35">
        <f t="shared" ca="1" si="278"/>
        <v>0</v>
      </c>
      <c r="CP919" s="35">
        <f t="shared" ca="1" si="278"/>
        <v>0</v>
      </c>
      <c r="CQ919" s="35">
        <f t="shared" ca="1" si="278"/>
        <v>0</v>
      </c>
      <c r="CR919" s="35">
        <f t="shared" ref="CR919:CS941" ca="1" si="287">CQ919-BF919</f>
        <v>0</v>
      </c>
      <c r="CS919" s="35">
        <f t="shared" ca="1" si="287"/>
        <v>0</v>
      </c>
      <c r="CT919" s="35">
        <f t="shared" ca="1" si="279"/>
        <v>0</v>
      </c>
      <c r="CU919" s="35">
        <f t="shared" ca="1" si="279"/>
        <v>0</v>
      </c>
      <c r="CV919" s="35">
        <f t="shared" ca="1" si="279"/>
        <v>0</v>
      </c>
      <c r="CW919" s="38">
        <f t="shared" ca="1" si="279"/>
        <v>0</v>
      </c>
      <c r="CX919" s="38">
        <f t="shared" ca="1" si="280"/>
        <v>0</v>
      </c>
      <c r="CY919" s="38">
        <f t="shared" ca="1" si="280"/>
        <v>0</v>
      </c>
      <c r="CZ919" s="39">
        <f t="shared" ca="1" si="280"/>
        <v>0</v>
      </c>
      <c r="DA919" s="35"/>
    </row>
    <row r="920" spans="4:105" x14ac:dyDescent="0.3">
      <c r="D920" s="19"/>
      <c r="E920" s="19"/>
      <c r="F920" s="21"/>
      <c r="G920" s="21"/>
      <c r="H920" s="21"/>
      <c r="I920" s="19"/>
      <c r="J920" s="19"/>
      <c r="K920" s="21"/>
      <c r="L920" s="21"/>
      <c r="M920" s="22"/>
      <c r="N920" s="22"/>
      <c r="O920" s="19"/>
      <c r="P920" s="21"/>
      <c r="Q920" s="62" t="str">
        <f>'Cutting Rules'!AD920</f>
        <v>------------</v>
      </c>
      <c r="R920" s="23"/>
      <c r="S920" s="24"/>
      <c r="T920" s="78" t="s">
        <v>547</v>
      </c>
      <c r="U920" s="19"/>
      <c r="V920" s="25"/>
      <c r="W920" s="26"/>
      <c r="X920" s="27"/>
      <c r="Y920" s="47"/>
      <c r="Z920" s="121" t="str">
        <f>IFERROR(VLOOKUP(E920,[1]route!$E$3:$BL$10005,59,0),"")&amp;IFERROR(VLOOKUP(E920,[1]route!$E$3:$BL$10005,60,0),"")</f>
        <v/>
      </c>
      <c r="AA920" s="28">
        <f t="shared" si="282"/>
        <v>0</v>
      </c>
      <c r="AB920" s="77">
        <f t="shared" si="283"/>
        <v>0</v>
      </c>
      <c r="AC920" s="4">
        <f t="shared" si="281"/>
        <v>1</v>
      </c>
      <c r="AD920" s="29">
        <v>0</v>
      </c>
      <c r="AE920" s="30">
        <f ca="1">SUMIF([1]route!$E$3:$E$10005,E920,[1]!Table1[1])</f>
        <v>0</v>
      </c>
      <c r="AF920" s="30">
        <f ca="1">SUMIF([1]route!$E$3:$E$10005,E920,[1]!Table1[2])</f>
        <v>0</v>
      </c>
      <c r="AG920" s="30">
        <f ca="1">SUMIF([1]route!$E$3:$E$10005,E920,[1]!Table1[3])</f>
        <v>0</v>
      </c>
      <c r="AH920" s="30">
        <f ca="1">SUMIF([1]route!$E$3:$E$10005,E920,[1]!Table1[4])</f>
        <v>0</v>
      </c>
      <c r="AI920" s="30">
        <f ca="1">SUMIF([1]route!$E$3:$E$10005,E920,[1]!Table1[5])</f>
        <v>0</v>
      </c>
      <c r="AJ920" s="30">
        <f ca="1">SUMIF([1]route!$E$3:$E$10005,E920,[1]!Table1[6])</f>
        <v>0</v>
      </c>
      <c r="AK920" s="30">
        <f ca="1">SUMIF([1]route!$E$3:$E$10005,E920,[1]!Table1[7])</f>
        <v>0</v>
      </c>
      <c r="AL920" s="30">
        <f ca="1">SUMIF([1]route!$E$3:$E$10005,E920,[1]!Table1[8])</f>
        <v>0</v>
      </c>
      <c r="AM920" s="30">
        <f ca="1">SUMIF([1]route!$E$3:$E$10005,E920,[1]!Table1[9])</f>
        <v>0</v>
      </c>
      <c r="AN920" s="30">
        <f ca="1">SUMIF([1]route!$E$3:$E$10005,E920,[1]!Table1[10])</f>
        <v>0</v>
      </c>
      <c r="AO920" s="30">
        <f ca="1">SUMIF([1]route!$E$3:$E$10005,E920,[1]!Table1[11])</f>
        <v>0</v>
      </c>
      <c r="AP920" s="30">
        <f ca="1">SUMIF([1]route!$E$3:$E$10005,E920,[1]!Table1[12])</f>
        <v>0</v>
      </c>
      <c r="AQ920" s="30">
        <f ca="1">SUMIF([1]route!$E$3:$E$10005,E920,[1]!Table1[13])</f>
        <v>0</v>
      </c>
      <c r="AR920" s="30">
        <f ca="1">SUMIF([1]route!$E$3:$E$10005,E920,[1]!Table1[14])</f>
        <v>0</v>
      </c>
      <c r="AS920" s="30">
        <f ca="1">SUMIF([1]route!$E$3:$E$10005,E920,[1]!Table1[15])</f>
        <v>0</v>
      </c>
      <c r="AT920" s="30">
        <f ca="1">SUMIF([1]route!$E$3:$E$10005,E920,[1]!Table1[16])</f>
        <v>0</v>
      </c>
      <c r="AU920" s="30">
        <f ca="1">SUMIF([1]route!$E$3:$E$10005,E920,[1]!Table1[17])</f>
        <v>0</v>
      </c>
      <c r="AV920" s="30">
        <f ca="1">SUMIF([1]route!$E$3:$E$10005,E920,[1]!Table1[18])</f>
        <v>0</v>
      </c>
      <c r="AW920" s="30">
        <f ca="1">SUMIF([1]route!$E$3:$E$10005,E920,[1]!Table1[19])</f>
        <v>0</v>
      </c>
      <c r="AX920" s="30">
        <f ca="1">SUMIF([1]route!$E$3:$E$10005,E920,[1]!Table1[20])</f>
        <v>0</v>
      </c>
      <c r="AY920" s="30">
        <f ca="1">SUMIF([1]route!$E$3:$E$10005,E920,[1]!Table1[21])</f>
        <v>0</v>
      </c>
      <c r="AZ920" s="30">
        <f ca="1">SUMIF([1]route!$E$3:$E$10005,E920,[1]!Table1[22])</f>
        <v>0</v>
      </c>
      <c r="BA920" s="30">
        <f ca="1">SUMIF([1]route!$E$3:$E$10005,E920,[1]!Table1[23])</f>
        <v>0</v>
      </c>
      <c r="BB920" s="30">
        <f ca="1">SUMIF([1]route!$E$3:$E$10005,E920,[1]!Table1[24])</f>
        <v>0</v>
      </c>
      <c r="BC920" s="30">
        <f ca="1">SUMIF([1]route!$E$3:$E$10005,E920,[1]!Table1[25])</f>
        <v>0</v>
      </c>
      <c r="BD920" s="30">
        <f ca="1">SUMIF([1]route!$E$3:$E$10005,E920,[1]!Table1[26])</f>
        <v>0</v>
      </c>
      <c r="BE920" s="30">
        <f ca="1">SUMIF([1]route!$E$3:$E$10005,E920,[1]!Table1[27])</f>
        <v>0</v>
      </c>
      <c r="BF920" s="30">
        <f ca="1">SUMIF([1]route!$E$3:$E$10005,E920,[1]!Table1[28])</f>
        <v>0</v>
      </c>
      <c r="BG920" s="30">
        <f ca="1">SUMIF([1]route!$E$3:$E$10005,E920,[1]!Table1[29])</f>
        <v>0</v>
      </c>
      <c r="BH920" s="30">
        <f ca="1">SUMIF([1]route!$E$3:$E$10005,E920,[1]!Table1[30])</f>
        <v>0</v>
      </c>
      <c r="BI920" s="30">
        <f ca="1">SUMIF([1]route!$E$3:$E$10005,E920,[1]!Table1[31])</f>
        <v>0</v>
      </c>
      <c r="BJ920" s="30">
        <f ca="1">SUMIF([1]route!$E$3:$E$10005,E920,[1]!Table1[Remain PO])</f>
        <v>0</v>
      </c>
      <c r="BK920" s="31">
        <f ca="1">SUMIF([1]route!$E$3:$E$10005,E920,[1]!Table1[N+1])</f>
        <v>0</v>
      </c>
      <c r="BL920" s="31">
        <f ca="1">SUMIF([1]route!$E$3:$E$10005,E920,[1]!Table1[N+2])</f>
        <v>0</v>
      </c>
      <c r="BM920" s="31">
        <f ca="1">SUMIF([1]route!$E$3:$E$10005,E920,[1]!Table1[N+3])</f>
        <v>0</v>
      </c>
      <c r="BN920" s="32">
        <f ca="1">SUMIF([1]route!$E$3:$E$10005,E920,[1]!Table1[N+4])</f>
        <v>0</v>
      </c>
      <c r="BP920" s="37">
        <f t="shared" si="284"/>
        <v>0</v>
      </c>
      <c r="BQ920" s="35">
        <f t="shared" ca="1" si="286"/>
        <v>0</v>
      </c>
      <c r="BR920" s="35">
        <f t="shared" ca="1" si="286"/>
        <v>0</v>
      </c>
      <c r="BS920" s="35">
        <f t="shared" ca="1" si="285"/>
        <v>0</v>
      </c>
      <c r="BT920" s="35">
        <f t="shared" ca="1" si="285"/>
        <v>0</v>
      </c>
      <c r="BU920" s="35">
        <f t="shared" ca="1" si="285"/>
        <v>0</v>
      </c>
      <c r="BV920" s="35">
        <f t="shared" ca="1" si="285"/>
        <v>0</v>
      </c>
      <c r="BW920" s="35">
        <f t="shared" ca="1" si="285"/>
        <v>0</v>
      </c>
      <c r="BX920" s="35">
        <f t="shared" ca="1" si="285"/>
        <v>0</v>
      </c>
      <c r="BY920" s="35">
        <f t="shared" ca="1" si="285"/>
        <v>0</v>
      </c>
      <c r="BZ920" s="35">
        <f t="shared" ca="1" si="277"/>
        <v>0</v>
      </c>
      <c r="CA920" s="35">
        <f t="shared" ca="1" si="277"/>
        <v>0</v>
      </c>
      <c r="CB920" s="35">
        <f t="shared" ca="1" si="277"/>
        <v>0</v>
      </c>
      <c r="CC920" s="35">
        <f t="shared" ca="1" si="277"/>
        <v>0</v>
      </c>
      <c r="CD920" s="35">
        <f t="shared" ca="1" si="277"/>
        <v>0</v>
      </c>
      <c r="CE920" s="35">
        <f t="shared" ca="1" si="277"/>
        <v>0</v>
      </c>
      <c r="CF920" s="35">
        <f t="shared" ca="1" si="277"/>
        <v>0</v>
      </c>
      <c r="CG920" s="35">
        <f t="shared" ca="1" si="277"/>
        <v>0</v>
      </c>
      <c r="CH920" s="35">
        <f t="shared" ca="1" si="277"/>
        <v>0</v>
      </c>
      <c r="CI920" s="35">
        <f t="shared" ca="1" si="277"/>
        <v>0</v>
      </c>
      <c r="CJ920" s="35">
        <f t="shared" ca="1" si="277"/>
        <v>0</v>
      </c>
      <c r="CK920" s="35">
        <f t="shared" ca="1" si="277"/>
        <v>0</v>
      </c>
      <c r="CL920" s="35">
        <f t="shared" ca="1" si="277"/>
        <v>0</v>
      </c>
      <c r="CM920" s="35">
        <f t="shared" ca="1" si="277"/>
        <v>0</v>
      </c>
      <c r="CN920" s="35">
        <f t="shared" ca="1" si="277"/>
        <v>0</v>
      </c>
      <c r="CO920" s="35">
        <f t="shared" ca="1" si="277"/>
        <v>0</v>
      </c>
      <c r="CP920" s="35">
        <f t="shared" ref="CP920:CQ941" ca="1" si="288">CO920-BD920</f>
        <v>0</v>
      </c>
      <c r="CQ920" s="35">
        <f t="shared" ca="1" si="288"/>
        <v>0</v>
      </c>
      <c r="CR920" s="35">
        <f t="shared" ca="1" si="287"/>
        <v>0</v>
      </c>
      <c r="CS920" s="35">
        <f t="shared" ca="1" si="287"/>
        <v>0</v>
      </c>
      <c r="CT920" s="35">
        <f t="shared" ca="1" si="279"/>
        <v>0</v>
      </c>
      <c r="CU920" s="35">
        <f t="shared" ca="1" si="279"/>
        <v>0</v>
      </c>
      <c r="CV920" s="35">
        <f t="shared" ca="1" si="279"/>
        <v>0</v>
      </c>
      <c r="CW920" s="38">
        <f t="shared" ca="1" si="279"/>
        <v>0</v>
      </c>
      <c r="CX920" s="38">
        <f t="shared" ca="1" si="280"/>
        <v>0</v>
      </c>
      <c r="CY920" s="38">
        <f t="shared" ca="1" si="280"/>
        <v>0</v>
      </c>
      <c r="CZ920" s="39">
        <f t="shared" ca="1" si="280"/>
        <v>0</v>
      </c>
      <c r="DA920" s="35"/>
    </row>
    <row r="921" spans="4:105" x14ac:dyDescent="0.3">
      <c r="D921" s="19"/>
      <c r="E921" s="19"/>
      <c r="F921" s="21"/>
      <c r="G921" s="21"/>
      <c r="H921" s="21"/>
      <c r="I921" s="19"/>
      <c r="J921" s="19"/>
      <c r="K921" s="21"/>
      <c r="L921" s="21"/>
      <c r="M921" s="22"/>
      <c r="N921" s="22"/>
      <c r="O921" s="19"/>
      <c r="P921" s="21"/>
      <c r="Q921" s="62" t="str">
        <f>'Cutting Rules'!AD921</f>
        <v>------------</v>
      </c>
      <c r="R921" s="23"/>
      <c r="S921" s="24"/>
      <c r="T921" s="78" t="s">
        <v>547</v>
      </c>
      <c r="U921" s="19"/>
      <c r="V921" s="25"/>
      <c r="W921" s="26"/>
      <c r="X921" s="27"/>
      <c r="Y921" s="47"/>
      <c r="Z921" s="121" t="str">
        <f>IFERROR(VLOOKUP(E921,[1]route!$E$3:$BL$10005,59,0),"")&amp;IFERROR(VLOOKUP(E921,[1]route!$E$3:$BL$10005,60,0),"")</f>
        <v/>
      </c>
      <c r="AA921" s="28">
        <f t="shared" si="282"/>
        <v>0</v>
      </c>
      <c r="AB921" s="77">
        <f t="shared" si="283"/>
        <v>0</v>
      </c>
      <c r="AC921" s="4">
        <f t="shared" si="281"/>
        <v>1</v>
      </c>
      <c r="AD921" s="29">
        <v>0</v>
      </c>
      <c r="AE921" s="30">
        <f ca="1">SUMIF([1]route!$E$3:$E$10005,E921,[1]!Table1[1])</f>
        <v>0</v>
      </c>
      <c r="AF921" s="30">
        <f ca="1">SUMIF([1]route!$E$3:$E$10005,E921,[1]!Table1[2])</f>
        <v>0</v>
      </c>
      <c r="AG921" s="30">
        <f ca="1">SUMIF([1]route!$E$3:$E$10005,E921,[1]!Table1[3])</f>
        <v>0</v>
      </c>
      <c r="AH921" s="30">
        <f ca="1">SUMIF([1]route!$E$3:$E$10005,E921,[1]!Table1[4])</f>
        <v>0</v>
      </c>
      <c r="AI921" s="30">
        <f ca="1">SUMIF([1]route!$E$3:$E$10005,E921,[1]!Table1[5])</f>
        <v>0</v>
      </c>
      <c r="AJ921" s="30">
        <f ca="1">SUMIF([1]route!$E$3:$E$10005,E921,[1]!Table1[6])</f>
        <v>0</v>
      </c>
      <c r="AK921" s="30">
        <f ca="1">SUMIF([1]route!$E$3:$E$10005,E921,[1]!Table1[7])</f>
        <v>0</v>
      </c>
      <c r="AL921" s="30">
        <f ca="1">SUMIF([1]route!$E$3:$E$10005,E921,[1]!Table1[8])</f>
        <v>0</v>
      </c>
      <c r="AM921" s="30">
        <f ca="1">SUMIF([1]route!$E$3:$E$10005,E921,[1]!Table1[9])</f>
        <v>0</v>
      </c>
      <c r="AN921" s="30">
        <f ca="1">SUMIF([1]route!$E$3:$E$10005,E921,[1]!Table1[10])</f>
        <v>0</v>
      </c>
      <c r="AO921" s="30">
        <f ca="1">SUMIF([1]route!$E$3:$E$10005,E921,[1]!Table1[11])</f>
        <v>0</v>
      </c>
      <c r="AP921" s="30">
        <f ca="1">SUMIF([1]route!$E$3:$E$10005,E921,[1]!Table1[12])</f>
        <v>0</v>
      </c>
      <c r="AQ921" s="30">
        <f ca="1">SUMIF([1]route!$E$3:$E$10005,E921,[1]!Table1[13])</f>
        <v>0</v>
      </c>
      <c r="AR921" s="30">
        <f ca="1">SUMIF([1]route!$E$3:$E$10005,E921,[1]!Table1[14])</f>
        <v>0</v>
      </c>
      <c r="AS921" s="30">
        <f ca="1">SUMIF([1]route!$E$3:$E$10005,E921,[1]!Table1[15])</f>
        <v>0</v>
      </c>
      <c r="AT921" s="30">
        <f ca="1">SUMIF([1]route!$E$3:$E$10005,E921,[1]!Table1[16])</f>
        <v>0</v>
      </c>
      <c r="AU921" s="30">
        <f ca="1">SUMIF([1]route!$E$3:$E$10005,E921,[1]!Table1[17])</f>
        <v>0</v>
      </c>
      <c r="AV921" s="30">
        <f ca="1">SUMIF([1]route!$E$3:$E$10005,E921,[1]!Table1[18])</f>
        <v>0</v>
      </c>
      <c r="AW921" s="30">
        <f ca="1">SUMIF([1]route!$E$3:$E$10005,E921,[1]!Table1[19])</f>
        <v>0</v>
      </c>
      <c r="AX921" s="30">
        <f ca="1">SUMIF([1]route!$E$3:$E$10005,E921,[1]!Table1[20])</f>
        <v>0</v>
      </c>
      <c r="AY921" s="30">
        <f ca="1">SUMIF([1]route!$E$3:$E$10005,E921,[1]!Table1[21])</f>
        <v>0</v>
      </c>
      <c r="AZ921" s="30">
        <f ca="1">SUMIF([1]route!$E$3:$E$10005,E921,[1]!Table1[22])</f>
        <v>0</v>
      </c>
      <c r="BA921" s="30">
        <f ca="1">SUMIF([1]route!$E$3:$E$10005,E921,[1]!Table1[23])</f>
        <v>0</v>
      </c>
      <c r="BB921" s="30">
        <f ca="1">SUMIF([1]route!$E$3:$E$10005,E921,[1]!Table1[24])</f>
        <v>0</v>
      </c>
      <c r="BC921" s="30">
        <f ca="1">SUMIF([1]route!$E$3:$E$10005,E921,[1]!Table1[25])</f>
        <v>0</v>
      </c>
      <c r="BD921" s="30">
        <f ca="1">SUMIF([1]route!$E$3:$E$10005,E921,[1]!Table1[26])</f>
        <v>0</v>
      </c>
      <c r="BE921" s="30">
        <f ca="1">SUMIF([1]route!$E$3:$E$10005,E921,[1]!Table1[27])</f>
        <v>0</v>
      </c>
      <c r="BF921" s="30">
        <f ca="1">SUMIF([1]route!$E$3:$E$10005,E921,[1]!Table1[28])</f>
        <v>0</v>
      </c>
      <c r="BG921" s="30">
        <f ca="1">SUMIF([1]route!$E$3:$E$10005,E921,[1]!Table1[29])</f>
        <v>0</v>
      </c>
      <c r="BH921" s="30">
        <f ca="1">SUMIF([1]route!$E$3:$E$10005,E921,[1]!Table1[30])</f>
        <v>0</v>
      </c>
      <c r="BI921" s="30">
        <f ca="1">SUMIF([1]route!$E$3:$E$10005,E921,[1]!Table1[31])</f>
        <v>0</v>
      </c>
      <c r="BJ921" s="30">
        <f ca="1">SUMIF([1]route!$E$3:$E$10005,E921,[1]!Table1[Remain PO])</f>
        <v>0</v>
      </c>
      <c r="BK921" s="31">
        <f ca="1">SUMIF([1]route!$E$3:$E$10005,E921,[1]!Table1[N+1])</f>
        <v>0</v>
      </c>
      <c r="BL921" s="31">
        <f ca="1">SUMIF([1]route!$E$3:$E$10005,E921,[1]!Table1[N+2])</f>
        <v>0</v>
      </c>
      <c r="BM921" s="31">
        <f ca="1">SUMIF([1]route!$E$3:$E$10005,E921,[1]!Table1[N+3])</f>
        <v>0</v>
      </c>
      <c r="BN921" s="32">
        <f ca="1">SUMIF([1]route!$E$3:$E$10005,E921,[1]!Table1[N+4])</f>
        <v>0</v>
      </c>
      <c r="BP921" s="37">
        <f t="shared" si="284"/>
        <v>0</v>
      </c>
      <c r="BQ921" s="35">
        <f t="shared" ca="1" si="286"/>
        <v>0</v>
      </c>
      <c r="BR921" s="35">
        <f t="shared" ca="1" si="286"/>
        <v>0</v>
      </c>
      <c r="BS921" s="35">
        <f t="shared" ca="1" si="285"/>
        <v>0</v>
      </c>
      <c r="BT921" s="35">
        <f t="shared" ca="1" si="285"/>
        <v>0</v>
      </c>
      <c r="BU921" s="35">
        <f t="shared" ca="1" si="285"/>
        <v>0</v>
      </c>
      <c r="BV921" s="35">
        <f t="shared" ca="1" si="285"/>
        <v>0</v>
      </c>
      <c r="BW921" s="35">
        <f t="shared" ca="1" si="285"/>
        <v>0</v>
      </c>
      <c r="BX921" s="35">
        <f t="shared" ca="1" si="285"/>
        <v>0</v>
      </c>
      <c r="BY921" s="35">
        <f t="shared" ca="1" si="285"/>
        <v>0</v>
      </c>
      <c r="BZ921" s="35">
        <f t="shared" ca="1" si="277"/>
        <v>0</v>
      </c>
      <c r="CA921" s="35">
        <f t="shared" ca="1" si="277"/>
        <v>0</v>
      </c>
      <c r="CB921" s="35">
        <f t="shared" ca="1" si="277"/>
        <v>0</v>
      </c>
      <c r="CC921" s="35">
        <f t="shared" ca="1" si="277"/>
        <v>0</v>
      </c>
      <c r="CD921" s="35">
        <f t="shared" ca="1" si="277"/>
        <v>0</v>
      </c>
      <c r="CE921" s="35">
        <f t="shared" ca="1" si="277"/>
        <v>0</v>
      </c>
      <c r="CF921" s="35">
        <f t="shared" ca="1" si="277"/>
        <v>0</v>
      </c>
      <c r="CG921" s="35">
        <f t="shared" ca="1" si="277"/>
        <v>0</v>
      </c>
      <c r="CH921" s="35">
        <f t="shared" ca="1" si="277"/>
        <v>0</v>
      </c>
      <c r="CI921" s="35">
        <f t="shared" ca="1" si="277"/>
        <v>0</v>
      </c>
      <c r="CJ921" s="35">
        <f t="shared" ca="1" si="277"/>
        <v>0</v>
      </c>
      <c r="CK921" s="35">
        <f t="shared" ca="1" si="277"/>
        <v>0</v>
      </c>
      <c r="CL921" s="35">
        <f t="shared" ca="1" si="277"/>
        <v>0</v>
      </c>
      <c r="CM921" s="35">
        <f t="shared" ca="1" si="277"/>
        <v>0</v>
      </c>
      <c r="CN921" s="35">
        <f t="shared" ca="1" si="277"/>
        <v>0</v>
      </c>
      <c r="CO921" s="35">
        <f t="shared" ca="1" si="277"/>
        <v>0</v>
      </c>
      <c r="CP921" s="35">
        <f t="shared" ca="1" si="288"/>
        <v>0</v>
      </c>
      <c r="CQ921" s="35">
        <f t="shared" ca="1" si="288"/>
        <v>0</v>
      </c>
      <c r="CR921" s="35">
        <f t="shared" ca="1" si="287"/>
        <v>0</v>
      </c>
      <c r="CS921" s="35">
        <f t="shared" ca="1" si="287"/>
        <v>0</v>
      </c>
      <c r="CT921" s="35">
        <f t="shared" ca="1" si="279"/>
        <v>0</v>
      </c>
      <c r="CU921" s="35">
        <f t="shared" ca="1" si="279"/>
        <v>0</v>
      </c>
      <c r="CV921" s="35">
        <f t="shared" ca="1" si="279"/>
        <v>0</v>
      </c>
      <c r="CW921" s="38">
        <f t="shared" ca="1" si="279"/>
        <v>0</v>
      </c>
      <c r="CX921" s="38">
        <f t="shared" ca="1" si="280"/>
        <v>0</v>
      </c>
      <c r="CY921" s="38">
        <f t="shared" ca="1" si="280"/>
        <v>0</v>
      </c>
      <c r="CZ921" s="39">
        <f t="shared" ca="1" si="280"/>
        <v>0</v>
      </c>
      <c r="DA921" s="35"/>
    </row>
    <row r="922" spans="4:105" x14ac:dyDescent="0.3">
      <c r="D922" s="19"/>
      <c r="E922" s="19"/>
      <c r="F922" s="21"/>
      <c r="G922" s="21"/>
      <c r="H922" s="21"/>
      <c r="I922" s="19"/>
      <c r="J922" s="19"/>
      <c r="K922" s="21"/>
      <c r="L922" s="21"/>
      <c r="M922" s="22"/>
      <c r="N922" s="22"/>
      <c r="O922" s="19"/>
      <c r="P922" s="21"/>
      <c r="Q922" s="62" t="str">
        <f>'Cutting Rules'!AD922</f>
        <v>------------</v>
      </c>
      <c r="R922" s="23"/>
      <c r="S922" s="24"/>
      <c r="T922" s="78" t="s">
        <v>547</v>
      </c>
      <c r="U922" s="19"/>
      <c r="V922" s="25"/>
      <c r="W922" s="26"/>
      <c r="X922" s="27"/>
      <c r="Y922" s="47"/>
      <c r="Z922" s="121" t="str">
        <f>IFERROR(VLOOKUP(E922,[1]route!$E$3:$BL$10005,59,0),"")&amp;IFERROR(VLOOKUP(E922,[1]route!$E$3:$BL$10005,60,0),"")</f>
        <v/>
      </c>
      <c r="AA922" s="28">
        <f t="shared" si="282"/>
        <v>0</v>
      </c>
      <c r="AB922" s="77">
        <f t="shared" si="283"/>
        <v>0</v>
      </c>
      <c r="AC922" s="4">
        <f t="shared" si="281"/>
        <v>1</v>
      </c>
      <c r="AD922" s="29">
        <v>0</v>
      </c>
      <c r="AE922" s="30">
        <f ca="1">SUMIF([1]route!$E$3:$E$10005,E922,[1]!Table1[1])</f>
        <v>0</v>
      </c>
      <c r="AF922" s="30">
        <f ca="1">SUMIF([1]route!$E$3:$E$10005,E922,[1]!Table1[2])</f>
        <v>0</v>
      </c>
      <c r="AG922" s="30">
        <f ca="1">SUMIF([1]route!$E$3:$E$10005,E922,[1]!Table1[3])</f>
        <v>0</v>
      </c>
      <c r="AH922" s="30">
        <f ca="1">SUMIF([1]route!$E$3:$E$10005,E922,[1]!Table1[4])</f>
        <v>0</v>
      </c>
      <c r="AI922" s="30">
        <f ca="1">SUMIF([1]route!$E$3:$E$10005,E922,[1]!Table1[5])</f>
        <v>0</v>
      </c>
      <c r="AJ922" s="30">
        <f ca="1">SUMIF([1]route!$E$3:$E$10005,E922,[1]!Table1[6])</f>
        <v>0</v>
      </c>
      <c r="AK922" s="30">
        <f ca="1">SUMIF([1]route!$E$3:$E$10005,E922,[1]!Table1[7])</f>
        <v>0</v>
      </c>
      <c r="AL922" s="30">
        <f ca="1">SUMIF([1]route!$E$3:$E$10005,E922,[1]!Table1[8])</f>
        <v>0</v>
      </c>
      <c r="AM922" s="30">
        <f ca="1">SUMIF([1]route!$E$3:$E$10005,E922,[1]!Table1[9])</f>
        <v>0</v>
      </c>
      <c r="AN922" s="30">
        <f ca="1">SUMIF([1]route!$E$3:$E$10005,E922,[1]!Table1[10])</f>
        <v>0</v>
      </c>
      <c r="AO922" s="30">
        <f ca="1">SUMIF([1]route!$E$3:$E$10005,E922,[1]!Table1[11])</f>
        <v>0</v>
      </c>
      <c r="AP922" s="30">
        <f ca="1">SUMIF([1]route!$E$3:$E$10005,E922,[1]!Table1[12])</f>
        <v>0</v>
      </c>
      <c r="AQ922" s="30">
        <f ca="1">SUMIF([1]route!$E$3:$E$10005,E922,[1]!Table1[13])</f>
        <v>0</v>
      </c>
      <c r="AR922" s="30">
        <f ca="1">SUMIF([1]route!$E$3:$E$10005,E922,[1]!Table1[14])</f>
        <v>0</v>
      </c>
      <c r="AS922" s="30">
        <f ca="1">SUMIF([1]route!$E$3:$E$10005,E922,[1]!Table1[15])</f>
        <v>0</v>
      </c>
      <c r="AT922" s="30">
        <f ca="1">SUMIF([1]route!$E$3:$E$10005,E922,[1]!Table1[16])</f>
        <v>0</v>
      </c>
      <c r="AU922" s="30">
        <f ca="1">SUMIF([1]route!$E$3:$E$10005,E922,[1]!Table1[17])</f>
        <v>0</v>
      </c>
      <c r="AV922" s="30">
        <f ca="1">SUMIF([1]route!$E$3:$E$10005,E922,[1]!Table1[18])</f>
        <v>0</v>
      </c>
      <c r="AW922" s="30">
        <f ca="1">SUMIF([1]route!$E$3:$E$10005,E922,[1]!Table1[19])</f>
        <v>0</v>
      </c>
      <c r="AX922" s="30">
        <f ca="1">SUMIF([1]route!$E$3:$E$10005,E922,[1]!Table1[20])</f>
        <v>0</v>
      </c>
      <c r="AY922" s="30">
        <f ca="1">SUMIF([1]route!$E$3:$E$10005,E922,[1]!Table1[21])</f>
        <v>0</v>
      </c>
      <c r="AZ922" s="30">
        <f ca="1">SUMIF([1]route!$E$3:$E$10005,E922,[1]!Table1[22])</f>
        <v>0</v>
      </c>
      <c r="BA922" s="30">
        <f ca="1">SUMIF([1]route!$E$3:$E$10005,E922,[1]!Table1[23])</f>
        <v>0</v>
      </c>
      <c r="BB922" s="30">
        <f ca="1">SUMIF([1]route!$E$3:$E$10005,E922,[1]!Table1[24])</f>
        <v>0</v>
      </c>
      <c r="BC922" s="30">
        <f ca="1">SUMIF([1]route!$E$3:$E$10005,E922,[1]!Table1[25])</f>
        <v>0</v>
      </c>
      <c r="BD922" s="30">
        <f ca="1">SUMIF([1]route!$E$3:$E$10005,E922,[1]!Table1[26])</f>
        <v>0</v>
      </c>
      <c r="BE922" s="30">
        <f ca="1">SUMIF([1]route!$E$3:$E$10005,E922,[1]!Table1[27])</f>
        <v>0</v>
      </c>
      <c r="BF922" s="30">
        <f ca="1">SUMIF([1]route!$E$3:$E$10005,E922,[1]!Table1[28])</f>
        <v>0</v>
      </c>
      <c r="BG922" s="30">
        <f ca="1">SUMIF([1]route!$E$3:$E$10005,E922,[1]!Table1[29])</f>
        <v>0</v>
      </c>
      <c r="BH922" s="30">
        <f ca="1">SUMIF([1]route!$E$3:$E$10005,E922,[1]!Table1[30])</f>
        <v>0</v>
      </c>
      <c r="BI922" s="30">
        <f ca="1">SUMIF([1]route!$E$3:$E$10005,E922,[1]!Table1[31])</f>
        <v>0</v>
      </c>
      <c r="BJ922" s="30">
        <f ca="1">SUMIF([1]route!$E$3:$E$10005,E922,[1]!Table1[Remain PO])</f>
        <v>0</v>
      </c>
      <c r="BK922" s="31">
        <f ca="1">SUMIF([1]route!$E$3:$E$10005,E922,[1]!Table1[N+1])</f>
        <v>0</v>
      </c>
      <c r="BL922" s="31">
        <f ca="1">SUMIF([1]route!$E$3:$E$10005,E922,[1]!Table1[N+2])</f>
        <v>0</v>
      </c>
      <c r="BM922" s="31">
        <f ca="1">SUMIF([1]route!$E$3:$E$10005,E922,[1]!Table1[N+3])</f>
        <v>0</v>
      </c>
      <c r="BN922" s="32">
        <f ca="1">SUMIF([1]route!$E$3:$E$10005,E922,[1]!Table1[N+4])</f>
        <v>0</v>
      </c>
      <c r="BP922" s="37">
        <f t="shared" si="284"/>
        <v>0</v>
      </c>
      <c r="BQ922" s="35">
        <f t="shared" ca="1" si="286"/>
        <v>0</v>
      </c>
      <c r="BR922" s="35">
        <f t="shared" ca="1" si="286"/>
        <v>0</v>
      </c>
      <c r="BS922" s="35">
        <f t="shared" ca="1" si="285"/>
        <v>0</v>
      </c>
      <c r="BT922" s="35">
        <f t="shared" ca="1" si="285"/>
        <v>0</v>
      </c>
      <c r="BU922" s="35">
        <f t="shared" ca="1" si="285"/>
        <v>0</v>
      </c>
      <c r="BV922" s="35">
        <f t="shared" ca="1" si="285"/>
        <v>0</v>
      </c>
      <c r="BW922" s="35">
        <f t="shared" ca="1" si="285"/>
        <v>0</v>
      </c>
      <c r="BX922" s="35">
        <f t="shared" ca="1" si="285"/>
        <v>0</v>
      </c>
      <c r="BY922" s="35">
        <f t="shared" ca="1" si="285"/>
        <v>0</v>
      </c>
      <c r="BZ922" s="35">
        <f t="shared" ca="1" si="277"/>
        <v>0</v>
      </c>
      <c r="CA922" s="35">
        <f t="shared" ca="1" si="277"/>
        <v>0</v>
      </c>
      <c r="CB922" s="35">
        <f t="shared" ca="1" si="277"/>
        <v>0</v>
      </c>
      <c r="CC922" s="35">
        <f t="shared" ca="1" si="277"/>
        <v>0</v>
      </c>
      <c r="CD922" s="35">
        <f t="shared" ca="1" si="277"/>
        <v>0</v>
      </c>
      <c r="CE922" s="35">
        <f t="shared" ca="1" si="277"/>
        <v>0</v>
      </c>
      <c r="CF922" s="35">
        <f t="shared" ca="1" si="277"/>
        <v>0</v>
      </c>
      <c r="CG922" s="35">
        <f t="shared" ca="1" si="277"/>
        <v>0</v>
      </c>
      <c r="CH922" s="35">
        <f t="shared" ca="1" si="277"/>
        <v>0</v>
      </c>
      <c r="CI922" s="35">
        <f t="shared" ca="1" si="277"/>
        <v>0</v>
      </c>
      <c r="CJ922" s="35">
        <f t="shared" ca="1" si="277"/>
        <v>0</v>
      </c>
      <c r="CK922" s="35">
        <f t="shared" ca="1" si="277"/>
        <v>0</v>
      </c>
      <c r="CL922" s="35">
        <f t="shared" ca="1" si="277"/>
        <v>0</v>
      </c>
      <c r="CM922" s="35">
        <f t="shared" ca="1" si="277"/>
        <v>0</v>
      </c>
      <c r="CN922" s="35">
        <f t="shared" ca="1" si="277"/>
        <v>0</v>
      </c>
      <c r="CO922" s="35">
        <f t="shared" ca="1" si="277"/>
        <v>0</v>
      </c>
      <c r="CP922" s="35">
        <f t="shared" ca="1" si="288"/>
        <v>0</v>
      </c>
      <c r="CQ922" s="35">
        <f t="shared" ca="1" si="288"/>
        <v>0</v>
      </c>
      <c r="CR922" s="35">
        <f t="shared" ca="1" si="287"/>
        <v>0</v>
      </c>
      <c r="CS922" s="35">
        <f t="shared" ca="1" si="287"/>
        <v>0</v>
      </c>
      <c r="CT922" s="35">
        <f t="shared" ca="1" si="279"/>
        <v>0</v>
      </c>
      <c r="CU922" s="35">
        <f t="shared" ca="1" si="279"/>
        <v>0</v>
      </c>
      <c r="CV922" s="35">
        <f t="shared" ca="1" si="279"/>
        <v>0</v>
      </c>
      <c r="CW922" s="38">
        <f t="shared" ca="1" si="279"/>
        <v>0</v>
      </c>
      <c r="CX922" s="38">
        <f t="shared" ca="1" si="280"/>
        <v>0</v>
      </c>
      <c r="CY922" s="38">
        <f t="shared" ca="1" si="280"/>
        <v>0</v>
      </c>
      <c r="CZ922" s="39">
        <f t="shared" ca="1" si="280"/>
        <v>0</v>
      </c>
      <c r="DA922" s="35"/>
    </row>
    <row r="923" spans="4:105" x14ac:dyDescent="0.3">
      <c r="D923" s="19"/>
      <c r="E923" s="19"/>
      <c r="F923" s="21"/>
      <c r="G923" s="21"/>
      <c r="H923" s="21"/>
      <c r="I923" s="19"/>
      <c r="J923" s="19"/>
      <c r="K923" s="21"/>
      <c r="L923" s="21"/>
      <c r="M923" s="22"/>
      <c r="N923" s="22"/>
      <c r="O923" s="19"/>
      <c r="P923" s="21"/>
      <c r="Q923" s="62" t="str">
        <f>'Cutting Rules'!AD923</f>
        <v>------------</v>
      </c>
      <c r="R923" s="23"/>
      <c r="S923" s="24"/>
      <c r="T923" s="78" t="s">
        <v>547</v>
      </c>
      <c r="U923" s="19"/>
      <c r="V923" s="25"/>
      <c r="W923" s="26"/>
      <c r="X923" s="27"/>
      <c r="Y923" s="47"/>
      <c r="Z923" s="121" t="str">
        <f>IFERROR(VLOOKUP(E923,[1]route!$E$3:$BL$10005,59,0),"")&amp;IFERROR(VLOOKUP(E923,[1]route!$E$3:$BL$10005,60,0),"")</f>
        <v/>
      </c>
      <c r="AA923" s="28">
        <f t="shared" si="282"/>
        <v>0</v>
      </c>
      <c r="AB923" s="77">
        <f t="shared" si="283"/>
        <v>0</v>
      </c>
      <c r="AC923" s="4">
        <f t="shared" si="281"/>
        <v>1</v>
      </c>
      <c r="AD923" s="29">
        <v>0</v>
      </c>
      <c r="AE923" s="30">
        <f ca="1">SUMIF([1]route!$E$3:$E$10005,E923,[1]!Table1[1])</f>
        <v>0</v>
      </c>
      <c r="AF923" s="30">
        <f ca="1">SUMIF([1]route!$E$3:$E$10005,E923,[1]!Table1[2])</f>
        <v>0</v>
      </c>
      <c r="AG923" s="30">
        <f ca="1">SUMIF([1]route!$E$3:$E$10005,E923,[1]!Table1[3])</f>
        <v>0</v>
      </c>
      <c r="AH923" s="30">
        <f ca="1">SUMIF([1]route!$E$3:$E$10005,E923,[1]!Table1[4])</f>
        <v>0</v>
      </c>
      <c r="AI923" s="30">
        <f ca="1">SUMIF([1]route!$E$3:$E$10005,E923,[1]!Table1[5])</f>
        <v>0</v>
      </c>
      <c r="AJ923" s="30">
        <f ca="1">SUMIF([1]route!$E$3:$E$10005,E923,[1]!Table1[6])</f>
        <v>0</v>
      </c>
      <c r="AK923" s="30">
        <f ca="1">SUMIF([1]route!$E$3:$E$10005,E923,[1]!Table1[7])</f>
        <v>0</v>
      </c>
      <c r="AL923" s="30">
        <f ca="1">SUMIF([1]route!$E$3:$E$10005,E923,[1]!Table1[8])</f>
        <v>0</v>
      </c>
      <c r="AM923" s="30">
        <f ca="1">SUMIF([1]route!$E$3:$E$10005,E923,[1]!Table1[9])</f>
        <v>0</v>
      </c>
      <c r="AN923" s="30">
        <f ca="1">SUMIF([1]route!$E$3:$E$10005,E923,[1]!Table1[10])</f>
        <v>0</v>
      </c>
      <c r="AO923" s="30">
        <f ca="1">SUMIF([1]route!$E$3:$E$10005,E923,[1]!Table1[11])</f>
        <v>0</v>
      </c>
      <c r="AP923" s="30">
        <f ca="1">SUMIF([1]route!$E$3:$E$10005,E923,[1]!Table1[12])</f>
        <v>0</v>
      </c>
      <c r="AQ923" s="30">
        <f ca="1">SUMIF([1]route!$E$3:$E$10005,E923,[1]!Table1[13])</f>
        <v>0</v>
      </c>
      <c r="AR923" s="30">
        <f ca="1">SUMIF([1]route!$E$3:$E$10005,E923,[1]!Table1[14])</f>
        <v>0</v>
      </c>
      <c r="AS923" s="30">
        <f ca="1">SUMIF([1]route!$E$3:$E$10005,E923,[1]!Table1[15])</f>
        <v>0</v>
      </c>
      <c r="AT923" s="30">
        <f ca="1">SUMIF([1]route!$E$3:$E$10005,E923,[1]!Table1[16])</f>
        <v>0</v>
      </c>
      <c r="AU923" s="30">
        <f ca="1">SUMIF([1]route!$E$3:$E$10005,E923,[1]!Table1[17])</f>
        <v>0</v>
      </c>
      <c r="AV923" s="30">
        <f ca="1">SUMIF([1]route!$E$3:$E$10005,E923,[1]!Table1[18])</f>
        <v>0</v>
      </c>
      <c r="AW923" s="30">
        <f ca="1">SUMIF([1]route!$E$3:$E$10005,E923,[1]!Table1[19])</f>
        <v>0</v>
      </c>
      <c r="AX923" s="30">
        <f ca="1">SUMIF([1]route!$E$3:$E$10005,E923,[1]!Table1[20])</f>
        <v>0</v>
      </c>
      <c r="AY923" s="30">
        <f ca="1">SUMIF([1]route!$E$3:$E$10005,E923,[1]!Table1[21])</f>
        <v>0</v>
      </c>
      <c r="AZ923" s="30">
        <f ca="1">SUMIF([1]route!$E$3:$E$10005,E923,[1]!Table1[22])</f>
        <v>0</v>
      </c>
      <c r="BA923" s="30">
        <f ca="1">SUMIF([1]route!$E$3:$E$10005,E923,[1]!Table1[23])</f>
        <v>0</v>
      </c>
      <c r="BB923" s="30">
        <f ca="1">SUMIF([1]route!$E$3:$E$10005,E923,[1]!Table1[24])</f>
        <v>0</v>
      </c>
      <c r="BC923" s="30">
        <f ca="1">SUMIF([1]route!$E$3:$E$10005,E923,[1]!Table1[25])</f>
        <v>0</v>
      </c>
      <c r="BD923" s="30">
        <f ca="1">SUMIF([1]route!$E$3:$E$10005,E923,[1]!Table1[26])</f>
        <v>0</v>
      </c>
      <c r="BE923" s="30">
        <f ca="1">SUMIF([1]route!$E$3:$E$10005,E923,[1]!Table1[27])</f>
        <v>0</v>
      </c>
      <c r="BF923" s="30">
        <f ca="1">SUMIF([1]route!$E$3:$E$10005,E923,[1]!Table1[28])</f>
        <v>0</v>
      </c>
      <c r="BG923" s="30">
        <f ca="1">SUMIF([1]route!$E$3:$E$10005,E923,[1]!Table1[29])</f>
        <v>0</v>
      </c>
      <c r="BH923" s="30">
        <f ca="1">SUMIF([1]route!$E$3:$E$10005,E923,[1]!Table1[30])</f>
        <v>0</v>
      </c>
      <c r="BI923" s="30">
        <f ca="1">SUMIF([1]route!$E$3:$E$10005,E923,[1]!Table1[31])</f>
        <v>0</v>
      </c>
      <c r="BJ923" s="30">
        <f ca="1">SUMIF([1]route!$E$3:$E$10005,E923,[1]!Table1[Remain PO])</f>
        <v>0</v>
      </c>
      <c r="BK923" s="31">
        <f ca="1">SUMIF([1]route!$E$3:$E$10005,E923,[1]!Table1[N+1])</f>
        <v>0</v>
      </c>
      <c r="BL923" s="31">
        <f ca="1">SUMIF([1]route!$E$3:$E$10005,E923,[1]!Table1[N+2])</f>
        <v>0</v>
      </c>
      <c r="BM923" s="31">
        <f ca="1">SUMIF([1]route!$E$3:$E$10005,E923,[1]!Table1[N+3])</f>
        <v>0</v>
      </c>
      <c r="BN923" s="32">
        <f ca="1">SUMIF([1]route!$E$3:$E$10005,E923,[1]!Table1[N+4])</f>
        <v>0</v>
      </c>
      <c r="BP923" s="37">
        <f t="shared" si="284"/>
        <v>0</v>
      </c>
      <c r="BQ923" s="35">
        <f t="shared" ca="1" si="286"/>
        <v>0</v>
      </c>
      <c r="BR923" s="35">
        <f t="shared" ca="1" si="286"/>
        <v>0</v>
      </c>
      <c r="BS923" s="35">
        <f t="shared" ca="1" si="285"/>
        <v>0</v>
      </c>
      <c r="BT923" s="35">
        <f t="shared" ca="1" si="285"/>
        <v>0</v>
      </c>
      <c r="BU923" s="35">
        <f t="shared" ca="1" si="285"/>
        <v>0</v>
      </c>
      <c r="BV923" s="35">
        <f t="shared" ca="1" si="285"/>
        <v>0</v>
      </c>
      <c r="BW923" s="35">
        <f t="shared" ca="1" si="285"/>
        <v>0</v>
      </c>
      <c r="BX923" s="35">
        <f t="shared" ca="1" si="285"/>
        <v>0</v>
      </c>
      <c r="BY923" s="35">
        <f t="shared" ca="1" si="285"/>
        <v>0</v>
      </c>
      <c r="BZ923" s="35">
        <f t="shared" ca="1" si="277"/>
        <v>0</v>
      </c>
      <c r="CA923" s="35">
        <f t="shared" ca="1" si="277"/>
        <v>0</v>
      </c>
      <c r="CB923" s="35">
        <f t="shared" ca="1" si="277"/>
        <v>0</v>
      </c>
      <c r="CC923" s="35">
        <f t="shared" ca="1" si="277"/>
        <v>0</v>
      </c>
      <c r="CD923" s="35">
        <f t="shared" ca="1" si="277"/>
        <v>0</v>
      </c>
      <c r="CE923" s="35">
        <f t="shared" ca="1" si="277"/>
        <v>0</v>
      </c>
      <c r="CF923" s="35">
        <f t="shared" ca="1" si="277"/>
        <v>0</v>
      </c>
      <c r="CG923" s="35">
        <f t="shared" ca="1" si="277"/>
        <v>0</v>
      </c>
      <c r="CH923" s="35">
        <f t="shared" ca="1" si="277"/>
        <v>0</v>
      </c>
      <c r="CI923" s="35">
        <f t="shared" ca="1" si="277"/>
        <v>0</v>
      </c>
      <c r="CJ923" s="35">
        <f t="shared" ca="1" si="277"/>
        <v>0</v>
      </c>
      <c r="CK923" s="35">
        <f t="shared" ca="1" si="277"/>
        <v>0</v>
      </c>
      <c r="CL923" s="35">
        <f t="shared" ca="1" si="277"/>
        <v>0</v>
      </c>
      <c r="CM923" s="35">
        <f t="shared" ca="1" si="277"/>
        <v>0</v>
      </c>
      <c r="CN923" s="35">
        <f t="shared" ca="1" si="277"/>
        <v>0</v>
      </c>
      <c r="CO923" s="35">
        <f t="shared" ca="1" si="277"/>
        <v>0</v>
      </c>
      <c r="CP923" s="35">
        <f t="shared" ca="1" si="288"/>
        <v>0</v>
      </c>
      <c r="CQ923" s="35">
        <f t="shared" ca="1" si="288"/>
        <v>0</v>
      </c>
      <c r="CR923" s="35">
        <f t="shared" ca="1" si="287"/>
        <v>0</v>
      </c>
      <c r="CS923" s="35">
        <f t="shared" ca="1" si="287"/>
        <v>0</v>
      </c>
      <c r="CT923" s="35">
        <f t="shared" ca="1" si="279"/>
        <v>0</v>
      </c>
      <c r="CU923" s="35">
        <f t="shared" ca="1" si="279"/>
        <v>0</v>
      </c>
      <c r="CV923" s="35">
        <f t="shared" ca="1" si="279"/>
        <v>0</v>
      </c>
      <c r="CW923" s="38">
        <f t="shared" ca="1" si="279"/>
        <v>0</v>
      </c>
      <c r="CX923" s="38">
        <f t="shared" ca="1" si="280"/>
        <v>0</v>
      </c>
      <c r="CY923" s="38">
        <f t="shared" ca="1" si="280"/>
        <v>0</v>
      </c>
      <c r="CZ923" s="39">
        <f t="shared" ca="1" si="280"/>
        <v>0</v>
      </c>
      <c r="DA923" s="35"/>
    </row>
    <row r="924" spans="4:105" x14ac:dyDescent="0.3">
      <c r="D924" s="19"/>
      <c r="E924" s="19"/>
      <c r="F924" s="21"/>
      <c r="G924" s="21"/>
      <c r="H924" s="21"/>
      <c r="I924" s="19"/>
      <c r="J924" s="19"/>
      <c r="K924" s="21"/>
      <c r="L924" s="21"/>
      <c r="M924" s="22"/>
      <c r="N924" s="22"/>
      <c r="O924" s="19"/>
      <c r="P924" s="21"/>
      <c r="Q924" s="62" t="str">
        <f>'Cutting Rules'!AD924</f>
        <v>------------</v>
      </c>
      <c r="R924" s="23"/>
      <c r="S924" s="24"/>
      <c r="T924" s="78" t="s">
        <v>547</v>
      </c>
      <c r="U924" s="19"/>
      <c r="V924" s="25"/>
      <c r="W924" s="26"/>
      <c r="X924" s="27"/>
      <c r="Y924" s="47"/>
      <c r="Z924" s="121" t="str">
        <f>IFERROR(VLOOKUP(E924,[1]route!$E$3:$BL$10005,59,0),"")&amp;IFERROR(VLOOKUP(E924,[1]route!$E$3:$BL$10005,60,0),"")</f>
        <v/>
      </c>
      <c r="AA924" s="28">
        <f t="shared" si="282"/>
        <v>0</v>
      </c>
      <c r="AB924" s="77">
        <f t="shared" si="283"/>
        <v>0</v>
      </c>
      <c r="AC924" s="4">
        <f t="shared" si="281"/>
        <v>1</v>
      </c>
      <c r="AD924" s="29">
        <v>0</v>
      </c>
      <c r="AE924" s="30">
        <f ca="1">SUMIF([1]route!$E$3:$E$10005,E924,[1]!Table1[1])</f>
        <v>0</v>
      </c>
      <c r="AF924" s="30">
        <f ca="1">SUMIF([1]route!$E$3:$E$10005,E924,[1]!Table1[2])</f>
        <v>0</v>
      </c>
      <c r="AG924" s="30">
        <f ca="1">SUMIF([1]route!$E$3:$E$10005,E924,[1]!Table1[3])</f>
        <v>0</v>
      </c>
      <c r="AH924" s="30">
        <f ca="1">SUMIF([1]route!$E$3:$E$10005,E924,[1]!Table1[4])</f>
        <v>0</v>
      </c>
      <c r="AI924" s="30">
        <f ca="1">SUMIF([1]route!$E$3:$E$10005,E924,[1]!Table1[5])</f>
        <v>0</v>
      </c>
      <c r="AJ924" s="30">
        <f ca="1">SUMIF([1]route!$E$3:$E$10005,E924,[1]!Table1[6])</f>
        <v>0</v>
      </c>
      <c r="AK924" s="30">
        <f ca="1">SUMIF([1]route!$E$3:$E$10005,E924,[1]!Table1[7])</f>
        <v>0</v>
      </c>
      <c r="AL924" s="30">
        <f ca="1">SUMIF([1]route!$E$3:$E$10005,E924,[1]!Table1[8])</f>
        <v>0</v>
      </c>
      <c r="AM924" s="30">
        <f ca="1">SUMIF([1]route!$E$3:$E$10005,E924,[1]!Table1[9])</f>
        <v>0</v>
      </c>
      <c r="AN924" s="30">
        <f ca="1">SUMIF([1]route!$E$3:$E$10005,E924,[1]!Table1[10])</f>
        <v>0</v>
      </c>
      <c r="AO924" s="30">
        <f ca="1">SUMIF([1]route!$E$3:$E$10005,E924,[1]!Table1[11])</f>
        <v>0</v>
      </c>
      <c r="AP924" s="30">
        <f ca="1">SUMIF([1]route!$E$3:$E$10005,E924,[1]!Table1[12])</f>
        <v>0</v>
      </c>
      <c r="AQ924" s="30">
        <f ca="1">SUMIF([1]route!$E$3:$E$10005,E924,[1]!Table1[13])</f>
        <v>0</v>
      </c>
      <c r="AR924" s="30">
        <f ca="1">SUMIF([1]route!$E$3:$E$10005,E924,[1]!Table1[14])</f>
        <v>0</v>
      </c>
      <c r="AS924" s="30">
        <f ca="1">SUMIF([1]route!$E$3:$E$10005,E924,[1]!Table1[15])</f>
        <v>0</v>
      </c>
      <c r="AT924" s="30">
        <f ca="1">SUMIF([1]route!$E$3:$E$10005,E924,[1]!Table1[16])</f>
        <v>0</v>
      </c>
      <c r="AU924" s="30">
        <f ca="1">SUMIF([1]route!$E$3:$E$10005,E924,[1]!Table1[17])</f>
        <v>0</v>
      </c>
      <c r="AV924" s="30">
        <f ca="1">SUMIF([1]route!$E$3:$E$10005,E924,[1]!Table1[18])</f>
        <v>0</v>
      </c>
      <c r="AW924" s="30">
        <f ca="1">SUMIF([1]route!$E$3:$E$10005,E924,[1]!Table1[19])</f>
        <v>0</v>
      </c>
      <c r="AX924" s="30">
        <f ca="1">SUMIF([1]route!$E$3:$E$10005,E924,[1]!Table1[20])</f>
        <v>0</v>
      </c>
      <c r="AY924" s="30">
        <f ca="1">SUMIF([1]route!$E$3:$E$10005,E924,[1]!Table1[21])</f>
        <v>0</v>
      </c>
      <c r="AZ924" s="30">
        <f ca="1">SUMIF([1]route!$E$3:$E$10005,E924,[1]!Table1[22])</f>
        <v>0</v>
      </c>
      <c r="BA924" s="30">
        <f ca="1">SUMIF([1]route!$E$3:$E$10005,E924,[1]!Table1[23])</f>
        <v>0</v>
      </c>
      <c r="BB924" s="30">
        <f ca="1">SUMIF([1]route!$E$3:$E$10005,E924,[1]!Table1[24])</f>
        <v>0</v>
      </c>
      <c r="BC924" s="30">
        <f ca="1">SUMIF([1]route!$E$3:$E$10005,E924,[1]!Table1[25])</f>
        <v>0</v>
      </c>
      <c r="BD924" s="30">
        <f ca="1">SUMIF([1]route!$E$3:$E$10005,E924,[1]!Table1[26])</f>
        <v>0</v>
      </c>
      <c r="BE924" s="30">
        <f ca="1">SUMIF([1]route!$E$3:$E$10005,E924,[1]!Table1[27])</f>
        <v>0</v>
      </c>
      <c r="BF924" s="30">
        <f ca="1">SUMIF([1]route!$E$3:$E$10005,E924,[1]!Table1[28])</f>
        <v>0</v>
      </c>
      <c r="BG924" s="30">
        <f ca="1">SUMIF([1]route!$E$3:$E$10005,E924,[1]!Table1[29])</f>
        <v>0</v>
      </c>
      <c r="BH924" s="30">
        <f ca="1">SUMIF([1]route!$E$3:$E$10005,E924,[1]!Table1[30])</f>
        <v>0</v>
      </c>
      <c r="BI924" s="30">
        <f ca="1">SUMIF([1]route!$E$3:$E$10005,E924,[1]!Table1[31])</f>
        <v>0</v>
      </c>
      <c r="BJ924" s="30">
        <f ca="1">SUMIF([1]route!$E$3:$E$10005,E924,[1]!Table1[Remain PO])</f>
        <v>0</v>
      </c>
      <c r="BK924" s="31">
        <f ca="1">SUMIF([1]route!$E$3:$E$10005,E924,[1]!Table1[N+1])</f>
        <v>0</v>
      </c>
      <c r="BL924" s="31">
        <f ca="1">SUMIF([1]route!$E$3:$E$10005,E924,[1]!Table1[N+2])</f>
        <v>0</v>
      </c>
      <c r="BM924" s="31">
        <f ca="1">SUMIF([1]route!$E$3:$E$10005,E924,[1]!Table1[N+3])</f>
        <v>0</v>
      </c>
      <c r="BN924" s="32">
        <f ca="1">SUMIF([1]route!$E$3:$E$10005,E924,[1]!Table1[N+4])</f>
        <v>0</v>
      </c>
      <c r="BP924" s="37">
        <f t="shared" si="284"/>
        <v>0</v>
      </c>
      <c r="BQ924" s="35">
        <f t="shared" ca="1" si="286"/>
        <v>0</v>
      </c>
      <c r="BR924" s="35">
        <f t="shared" ca="1" si="286"/>
        <v>0</v>
      </c>
      <c r="BS924" s="35">
        <f t="shared" ca="1" si="285"/>
        <v>0</v>
      </c>
      <c r="BT924" s="35">
        <f t="shared" ca="1" si="285"/>
        <v>0</v>
      </c>
      <c r="BU924" s="35">
        <f t="shared" ca="1" si="285"/>
        <v>0</v>
      </c>
      <c r="BV924" s="35">
        <f t="shared" ca="1" si="285"/>
        <v>0</v>
      </c>
      <c r="BW924" s="35">
        <f t="shared" ca="1" si="285"/>
        <v>0</v>
      </c>
      <c r="BX924" s="35">
        <f t="shared" ca="1" si="285"/>
        <v>0</v>
      </c>
      <c r="BY924" s="35">
        <f t="shared" ca="1" si="285"/>
        <v>0</v>
      </c>
      <c r="BZ924" s="35">
        <f t="shared" ca="1" si="277"/>
        <v>0</v>
      </c>
      <c r="CA924" s="35">
        <f t="shared" ca="1" si="277"/>
        <v>0</v>
      </c>
      <c r="CB924" s="35">
        <f t="shared" ca="1" si="277"/>
        <v>0</v>
      </c>
      <c r="CC924" s="35">
        <f t="shared" ca="1" si="277"/>
        <v>0</v>
      </c>
      <c r="CD924" s="35">
        <f t="shared" ca="1" si="277"/>
        <v>0</v>
      </c>
      <c r="CE924" s="35">
        <f t="shared" ca="1" si="277"/>
        <v>0</v>
      </c>
      <c r="CF924" s="35">
        <f t="shared" ref="CF924:CO941" ca="1" si="289">CE924-AT924</f>
        <v>0</v>
      </c>
      <c r="CG924" s="35">
        <f t="shared" ca="1" si="289"/>
        <v>0</v>
      </c>
      <c r="CH924" s="35">
        <f t="shared" ca="1" si="289"/>
        <v>0</v>
      </c>
      <c r="CI924" s="35">
        <f t="shared" ca="1" si="289"/>
        <v>0</v>
      </c>
      <c r="CJ924" s="35">
        <f t="shared" ca="1" si="289"/>
        <v>0</v>
      </c>
      <c r="CK924" s="35">
        <f t="shared" ca="1" si="289"/>
        <v>0</v>
      </c>
      <c r="CL924" s="35">
        <f t="shared" ca="1" si="289"/>
        <v>0</v>
      </c>
      <c r="CM924" s="35">
        <f t="shared" ca="1" si="289"/>
        <v>0</v>
      </c>
      <c r="CN924" s="35">
        <f t="shared" ca="1" si="289"/>
        <v>0</v>
      </c>
      <c r="CO924" s="35">
        <f t="shared" ca="1" si="289"/>
        <v>0</v>
      </c>
      <c r="CP924" s="35">
        <f t="shared" ca="1" si="288"/>
        <v>0</v>
      </c>
      <c r="CQ924" s="35">
        <f t="shared" ca="1" si="288"/>
        <v>0</v>
      </c>
      <c r="CR924" s="35">
        <f t="shared" ca="1" si="287"/>
        <v>0</v>
      </c>
      <c r="CS924" s="35">
        <f t="shared" ca="1" si="287"/>
        <v>0</v>
      </c>
      <c r="CT924" s="35">
        <f t="shared" ca="1" si="279"/>
        <v>0</v>
      </c>
      <c r="CU924" s="35">
        <f t="shared" ca="1" si="279"/>
        <v>0</v>
      </c>
      <c r="CV924" s="35">
        <f t="shared" ca="1" si="279"/>
        <v>0</v>
      </c>
      <c r="CW924" s="38">
        <f t="shared" ca="1" si="279"/>
        <v>0</v>
      </c>
      <c r="CX924" s="38">
        <f t="shared" ca="1" si="280"/>
        <v>0</v>
      </c>
      <c r="CY924" s="38">
        <f t="shared" ca="1" si="280"/>
        <v>0</v>
      </c>
      <c r="CZ924" s="39">
        <f t="shared" ca="1" si="280"/>
        <v>0</v>
      </c>
      <c r="DA924" s="35"/>
    </row>
    <row r="925" spans="4:105" x14ac:dyDescent="0.3">
      <c r="D925" s="19"/>
      <c r="E925" s="19"/>
      <c r="F925" s="21"/>
      <c r="G925" s="21"/>
      <c r="H925" s="21"/>
      <c r="I925" s="19"/>
      <c r="J925" s="19"/>
      <c r="K925" s="21"/>
      <c r="L925" s="21"/>
      <c r="M925" s="22"/>
      <c r="N925" s="22"/>
      <c r="O925" s="19"/>
      <c r="P925" s="21"/>
      <c r="Q925" s="62" t="str">
        <f>'Cutting Rules'!AD925</f>
        <v>------------</v>
      </c>
      <c r="R925" s="23"/>
      <c r="S925" s="24"/>
      <c r="T925" s="78" t="s">
        <v>547</v>
      </c>
      <c r="U925" s="19"/>
      <c r="V925" s="25"/>
      <c r="W925" s="26"/>
      <c r="X925" s="27"/>
      <c r="Y925" s="47"/>
      <c r="Z925" s="121" t="str">
        <f>IFERROR(VLOOKUP(E925,[1]route!$E$3:$BL$10005,59,0),"")&amp;IFERROR(VLOOKUP(E925,[1]route!$E$3:$BL$10005,60,0),"")</f>
        <v/>
      </c>
      <c r="AA925" s="28">
        <f t="shared" si="282"/>
        <v>0</v>
      </c>
      <c r="AB925" s="77">
        <f t="shared" si="283"/>
        <v>0</v>
      </c>
      <c r="AC925" s="4">
        <f t="shared" si="281"/>
        <v>1</v>
      </c>
      <c r="AD925" s="29">
        <v>0</v>
      </c>
      <c r="AE925" s="30">
        <f ca="1">SUMIF([1]route!$E$3:$E$10005,E925,[1]!Table1[1])</f>
        <v>0</v>
      </c>
      <c r="AF925" s="30">
        <f ca="1">SUMIF([1]route!$E$3:$E$10005,E925,[1]!Table1[2])</f>
        <v>0</v>
      </c>
      <c r="AG925" s="30">
        <f ca="1">SUMIF([1]route!$E$3:$E$10005,E925,[1]!Table1[3])</f>
        <v>0</v>
      </c>
      <c r="AH925" s="30">
        <f ca="1">SUMIF([1]route!$E$3:$E$10005,E925,[1]!Table1[4])</f>
        <v>0</v>
      </c>
      <c r="AI925" s="30">
        <f ca="1">SUMIF([1]route!$E$3:$E$10005,E925,[1]!Table1[5])</f>
        <v>0</v>
      </c>
      <c r="AJ925" s="30">
        <f ca="1">SUMIF([1]route!$E$3:$E$10005,E925,[1]!Table1[6])</f>
        <v>0</v>
      </c>
      <c r="AK925" s="30">
        <f ca="1">SUMIF([1]route!$E$3:$E$10005,E925,[1]!Table1[7])</f>
        <v>0</v>
      </c>
      <c r="AL925" s="30">
        <f ca="1">SUMIF([1]route!$E$3:$E$10005,E925,[1]!Table1[8])</f>
        <v>0</v>
      </c>
      <c r="AM925" s="30">
        <f ca="1">SUMIF([1]route!$E$3:$E$10005,E925,[1]!Table1[9])</f>
        <v>0</v>
      </c>
      <c r="AN925" s="30">
        <f ca="1">SUMIF([1]route!$E$3:$E$10005,E925,[1]!Table1[10])</f>
        <v>0</v>
      </c>
      <c r="AO925" s="30">
        <f ca="1">SUMIF([1]route!$E$3:$E$10005,E925,[1]!Table1[11])</f>
        <v>0</v>
      </c>
      <c r="AP925" s="30">
        <f ca="1">SUMIF([1]route!$E$3:$E$10005,E925,[1]!Table1[12])</f>
        <v>0</v>
      </c>
      <c r="AQ925" s="30">
        <f ca="1">SUMIF([1]route!$E$3:$E$10005,E925,[1]!Table1[13])</f>
        <v>0</v>
      </c>
      <c r="AR925" s="30">
        <f ca="1">SUMIF([1]route!$E$3:$E$10005,E925,[1]!Table1[14])</f>
        <v>0</v>
      </c>
      <c r="AS925" s="30">
        <f ca="1">SUMIF([1]route!$E$3:$E$10005,E925,[1]!Table1[15])</f>
        <v>0</v>
      </c>
      <c r="AT925" s="30">
        <f ca="1">SUMIF([1]route!$E$3:$E$10005,E925,[1]!Table1[16])</f>
        <v>0</v>
      </c>
      <c r="AU925" s="30">
        <f ca="1">SUMIF([1]route!$E$3:$E$10005,E925,[1]!Table1[17])</f>
        <v>0</v>
      </c>
      <c r="AV925" s="30">
        <f ca="1">SUMIF([1]route!$E$3:$E$10005,E925,[1]!Table1[18])</f>
        <v>0</v>
      </c>
      <c r="AW925" s="30">
        <f ca="1">SUMIF([1]route!$E$3:$E$10005,E925,[1]!Table1[19])</f>
        <v>0</v>
      </c>
      <c r="AX925" s="30">
        <f ca="1">SUMIF([1]route!$E$3:$E$10005,E925,[1]!Table1[20])</f>
        <v>0</v>
      </c>
      <c r="AY925" s="30">
        <f ca="1">SUMIF([1]route!$E$3:$E$10005,E925,[1]!Table1[21])</f>
        <v>0</v>
      </c>
      <c r="AZ925" s="30">
        <f ca="1">SUMIF([1]route!$E$3:$E$10005,E925,[1]!Table1[22])</f>
        <v>0</v>
      </c>
      <c r="BA925" s="30">
        <f ca="1">SUMIF([1]route!$E$3:$E$10005,E925,[1]!Table1[23])</f>
        <v>0</v>
      </c>
      <c r="BB925" s="30">
        <f ca="1">SUMIF([1]route!$E$3:$E$10005,E925,[1]!Table1[24])</f>
        <v>0</v>
      </c>
      <c r="BC925" s="30">
        <f ca="1">SUMIF([1]route!$E$3:$E$10005,E925,[1]!Table1[25])</f>
        <v>0</v>
      </c>
      <c r="BD925" s="30">
        <f ca="1">SUMIF([1]route!$E$3:$E$10005,E925,[1]!Table1[26])</f>
        <v>0</v>
      </c>
      <c r="BE925" s="30">
        <f ca="1">SUMIF([1]route!$E$3:$E$10005,E925,[1]!Table1[27])</f>
        <v>0</v>
      </c>
      <c r="BF925" s="30">
        <f ca="1">SUMIF([1]route!$E$3:$E$10005,E925,[1]!Table1[28])</f>
        <v>0</v>
      </c>
      <c r="BG925" s="30">
        <f ca="1">SUMIF([1]route!$E$3:$E$10005,E925,[1]!Table1[29])</f>
        <v>0</v>
      </c>
      <c r="BH925" s="30">
        <f ca="1">SUMIF([1]route!$E$3:$E$10005,E925,[1]!Table1[30])</f>
        <v>0</v>
      </c>
      <c r="BI925" s="30">
        <f ca="1">SUMIF([1]route!$E$3:$E$10005,E925,[1]!Table1[31])</f>
        <v>0</v>
      </c>
      <c r="BJ925" s="30">
        <f ca="1">SUMIF([1]route!$E$3:$E$10005,E925,[1]!Table1[Remain PO])</f>
        <v>0</v>
      </c>
      <c r="BK925" s="31">
        <f ca="1">SUMIF([1]route!$E$3:$E$10005,E925,[1]!Table1[N+1])</f>
        <v>0</v>
      </c>
      <c r="BL925" s="31">
        <f ca="1">SUMIF([1]route!$E$3:$E$10005,E925,[1]!Table1[N+2])</f>
        <v>0</v>
      </c>
      <c r="BM925" s="31">
        <f ca="1">SUMIF([1]route!$E$3:$E$10005,E925,[1]!Table1[N+3])</f>
        <v>0</v>
      </c>
      <c r="BN925" s="32">
        <f ca="1">SUMIF([1]route!$E$3:$E$10005,E925,[1]!Table1[N+4])</f>
        <v>0</v>
      </c>
      <c r="BP925" s="37">
        <f t="shared" si="284"/>
        <v>0</v>
      </c>
      <c r="BQ925" s="35">
        <f t="shared" ca="1" si="286"/>
        <v>0</v>
      </c>
      <c r="BR925" s="35">
        <f t="shared" ca="1" si="286"/>
        <v>0</v>
      </c>
      <c r="BS925" s="35">
        <f t="shared" ca="1" si="285"/>
        <v>0</v>
      </c>
      <c r="BT925" s="35">
        <f t="shared" ca="1" si="285"/>
        <v>0</v>
      </c>
      <c r="BU925" s="35">
        <f t="shared" ca="1" si="285"/>
        <v>0</v>
      </c>
      <c r="BV925" s="35">
        <f t="shared" ca="1" si="285"/>
        <v>0</v>
      </c>
      <c r="BW925" s="35">
        <f t="shared" ca="1" si="285"/>
        <v>0</v>
      </c>
      <c r="BX925" s="35">
        <f t="shared" ca="1" si="285"/>
        <v>0</v>
      </c>
      <c r="BY925" s="35">
        <f t="shared" ca="1" si="285"/>
        <v>0</v>
      </c>
      <c r="BZ925" s="35">
        <f t="shared" ca="1" si="285"/>
        <v>0</v>
      </c>
      <c r="CA925" s="35">
        <f t="shared" ca="1" si="285"/>
        <v>0</v>
      </c>
      <c r="CB925" s="35">
        <f t="shared" ca="1" si="285"/>
        <v>0</v>
      </c>
      <c r="CC925" s="35">
        <f t="shared" ca="1" si="285"/>
        <v>0</v>
      </c>
      <c r="CD925" s="35">
        <f t="shared" ca="1" si="285"/>
        <v>0</v>
      </c>
      <c r="CE925" s="35">
        <f t="shared" ca="1" si="285"/>
        <v>0</v>
      </c>
      <c r="CF925" s="35">
        <f t="shared" ca="1" si="289"/>
        <v>0</v>
      </c>
      <c r="CG925" s="35">
        <f t="shared" ca="1" si="289"/>
        <v>0</v>
      </c>
      <c r="CH925" s="35">
        <f t="shared" ca="1" si="289"/>
        <v>0</v>
      </c>
      <c r="CI925" s="35">
        <f t="shared" ca="1" si="289"/>
        <v>0</v>
      </c>
      <c r="CJ925" s="35">
        <f t="shared" ca="1" si="289"/>
        <v>0</v>
      </c>
      <c r="CK925" s="35">
        <f t="shared" ca="1" si="289"/>
        <v>0</v>
      </c>
      <c r="CL925" s="35">
        <f t="shared" ca="1" si="289"/>
        <v>0</v>
      </c>
      <c r="CM925" s="35">
        <f t="shared" ca="1" si="289"/>
        <v>0</v>
      </c>
      <c r="CN925" s="35">
        <f t="shared" ca="1" si="289"/>
        <v>0</v>
      </c>
      <c r="CO925" s="35">
        <f t="shared" ca="1" si="289"/>
        <v>0</v>
      </c>
      <c r="CP925" s="35">
        <f t="shared" ca="1" si="288"/>
        <v>0</v>
      </c>
      <c r="CQ925" s="35">
        <f t="shared" ca="1" si="288"/>
        <v>0</v>
      </c>
      <c r="CR925" s="35">
        <f t="shared" ca="1" si="287"/>
        <v>0</v>
      </c>
      <c r="CS925" s="35">
        <f t="shared" ca="1" si="287"/>
        <v>0</v>
      </c>
      <c r="CT925" s="35">
        <f t="shared" ca="1" si="279"/>
        <v>0</v>
      </c>
      <c r="CU925" s="35">
        <f t="shared" ca="1" si="279"/>
        <v>0</v>
      </c>
      <c r="CV925" s="35">
        <f t="shared" ca="1" si="279"/>
        <v>0</v>
      </c>
      <c r="CW925" s="38">
        <f t="shared" ca="1" si="279"/>
        <v>0</v>
      </c>
      <c r="CX925" s="38">
        <f t="shared" ca="1" si="280"/>
        <v>0</v>
      </c>
      <c r="CY925" s="38">
        <f t="shared" ca="1" si="280"/>
        <v>0</v>
      </c>
      <c r="CZ925" s="39">
        <f t="shared" ca="1" si="280"/>
        <v>0</v>
      </c>
      <c r="DA925" s="35"/>
    </row>
    <row r="926" spans="4:105" x14ac:dyDescent="0.3">
      <c r="D926" s="19"/>
      <c r="E926" s="19"/>
      <c r="F926" s="21"/>
      <c r="G926" s="21"/>
      <c r="H926" s="21"/>
      <c r="I926" s="19"/>
      <c r="J926" s="19"/>
      <c r="K926" s="21"/>
      <c r="L926" s="21"/>
      <c r="M926" s="22"/>
      <c r="N926" s="22"/>
      <c r="O926" s="19"/>
      <c r="P926" s="21"/>
      <c r="Q926" s="62" t="str">
        <f>'Cutting Rules'!AD926</f>
        <v>------------</v>
      </c>
      <c r="R926" s="23"/>
      <c r="S926" s="24"/>
      <c r="T926" s="78" t="s">
        <v>547</v>
      </c>
      <c r="U926" s="19"/>
      <c r="V926" s="25"/>
      <c r="W926" s="26"/>
      <c r="X926" s="27"/>
      <c r="Y926" s="47"/>
      <c r="Z926" s="121" t="str">
        <f>IFERROR(VLOOKUP(E926,[1]route!$E$3:$BL$10005,59,0),"")&amp;IFERROR(VLOOKUP(E926,[1]route!$E$3:$BL$10005,60,0),"")</f>
        <v/>
      </c>
      <c r="AA926" s="28">
        <f t="shared" si="282"/>
        <v>0</v>
      </c>
      <c r="AB926" s="77">
        <f t="shared" si="283"/>
        <v>0</v>
      </c>
      <c r="AC926" s="4">
        <f t="shared" si="281"/>
        <v>1</v>
      </c>
      <c r="AD926" s="29">
        <v>0</v>
      </c>
      <c r="AE926" s="30">
        <f ca="1">SUMIF([1]route!$E$3:$E$10005,E926,[1]!Table1[1])</f>
        <v>0</v>
      </c>
      <c r="AF926" s="30">
        <f ca="1">SUMIF([1]route!$E$3:$E$10005,E926,[1]!Table1[2])</f>
        <v>0</v>
      </c>
      <c r="AG926" s="30">
        <f ca="1">SUMIF([1]route!$E$3:$E$10005,E926,[1]!Table1[3])</f>
        <v>0</v>
      </c>
      <c r="AH926" s="30">
        <f ca="1">SUMIF([1]route!$E$3:$E$10005,E926,[1]!Table1[4])</f>
        <v>0</v>
      </c>
      <c r="AI926" s="30">
        <f ca="1">SUMIF([1]route!$E$3:$E$10005,E926,[1]!Table1[5])</f>
        <v>0</v>
      </c>
      <c r="AJ926" s="30">
        <f ca="1">SUMIF([1]route!$E$3:$E$10005,E926,[1]!Table1[6])</f>
        <v>0</v>
      </c>
      <c r="AK926" s="30">
        <f ca="1">SUMIF([1]route!$E$3:$E$10005,E926,[1]!Table1[7])</f>
        <v>0</v>
      </c>
      <c r="AL926" s="30">
        <f ca="1">SUMIF([1]route!$E$3:$E$10005,E926,[1]!Table1[8])</f>
        <v>0</v>
      </c>
      <c r="AM926" s="30">
        <f ca="1">SUMIF([1]route!$E$3:$E$10005,E926,[1]!Table1[9])</f>
        <v>0</v>
      </c>
      <c r="AN926" s="30">
        <f ca="1">SUMIF([1]route!$E$3:$E$10005,E926,[1]!Table1[10])</f>
        <v>0</v>
      </c>
      <c r="AO926" s="30">
        <f ca="1">SUMIF([1]route!$E$3:$E$10005,E926,[1]!Table1[11])</f>
        <v>0</v>
      </c>
      <c r="AP926" s="30">
        <f ca="1">SUMIF([1]route!$E$3:$E$10005,E926,[1]!Table1[12])</f>
        <v>0</v>
      </c>
      <c r="AQ926" s="30">
        <f ca="1">SUMIF([1]route!$E$3:$E$10005,E926,[1]!Table1[13])</f>
        <v>0</v>
      </c>
      <c r="AR926" s="30">
        <f ca="1">SUMIF([1]route!$E$3:$E$10005,E926,[1]!Table1[14])</f>
        <v>0</v>
      </c>
      <c r="AS926" s="30">
        <f ca="1">SUMIF([1]route!$E$3:$E$10005,E926,[1]!Table1[15])</f>
        <v>0</v>
      </c>
      <c r="AT926" s="30">
        <f ca="1">SUMIF([1]route!$E$3:$E$10005,E926,[1]!Table1[16])</f>
        <v>0</v>
      </c>
      <c r="AU926" s="30">
        <f ca="1">SUMIF([1]route!$E$3:$E$10005,E926,[1]!Table1[17])</f>
        <v>0</v>
      </c>
      <c r="AV926" s="30">
        <f ca="1">SUMIF([1]route!$E$3:$E$10005,E926,[1]!Table1[18])</f>
        <v>0</v>
      </c>
      <c r="AW926" s="30">
        <f ca="1">SUMIF([1]route!$E$3:$E$10005,E926,[1]!Table1[19])</f>
        <v>0</v>
      </c>
      <c r="AX926" s="30">
        <f ca="1">SUMIF([1]route!$E$3:$E$10005,E926,[1]!Table1[20])</f>
        <v>0</v>
      </c>
      <c r="AY926" s="30">
        <f ca="1">SUMIF([1]route!$E$3:$E$10005,E926,[1]!Table1[21])</f>
        <v>0</v>
      </c>
      <c r="AZ926" s="30">
        <f ca="1">SUMIF([1]route!$E$3:$E$10005,E926,[1]!Table1[22])</f>
        <v>0</v>
      </c>
      <c r="BA926" s="30">
        <f ca="1">SUMIF([1]route!$E$3:$E$10005,E926,[1]!Table1[23])</f>
        <v>0</v>
      </c>
      <c r="BB926" s="30">
        <f ca="1">SUMIF([1]route!$E$3:$E$10005,E926,[1]!Table1[24])</f>
        <v>0</v>
      </c>
      <c r="BC926" s="30">
        <f ca="1">SUMIF([1]route!$E$3:$E$10005,E926,[1]!Table1[25])</f>
        <v>0</v>
      </c>
      <c r="BD926" s="30">
        <f ca="1">SUMIF([1]route!$E$3:$E$10005,E926,[1]!Table1[26])</f>
        <v>0</v>
      </c>
      <c r="BE926" s="30">
        <f ca="1">SUMIF([1]route!$E$3:$E$10005,E926,[1]!Table1[27])</f>
        <v>0</v>
      </c>
      <c r="BF926" s="30">
        <f ca="1">SUMIF([1]route!$E$3:$E$10005,E926,[1]!Table1[28])</f>
        <v>0</v>
      </c>
      <c r="BG926" s="30">
        <f ca="1">SUMIF([1]route!$E$3:$E$10005,E926,[1]!Table1[29])</f>
        <v>0</v>
      </c>
      <c r="BH926" s="30">
        <f ca="1">SUMIF([1]route!$E$3:$E$10005,E926,[1]!Table1[30])</f>
        <v>0</v>
      </c>
      <c r="BI926" s="30">
        <f ca="1">SUMIF([1]route!$E$3:$E$10005,E926,[1]!Table1[31])</f>
        <v>0</v>
      </c>
      <c r="BJ926" s="30">
        <f ca="1">SUMIF([1]route!$E$3:$E$10005,E926,[1]!Table1[Remain PO])</f>
        <v>0</v>
      </c>
      <c r="BK926" s="31">
        <f ca="1">SUMIF([1]route!$E$3:$E$10005,E926,[1]!Table1[N+1])</f>
        <v>0</v>
      </c>
      <c r="BL926" s="31">
        <f ca="1">SUMIF([1]route!$E$3:$E$10005,E926,[1]!Table1[N+2])</f>
        <v>0</v>
      </c>
      <c r="BM926" s="31">
        <f ca="1">SUMIF([1]route!$E$3:$E$10005,E926,[1]!Table1[N+3])</f>
        <v>0</v>
      </c>
      <c r="BN926" s="32">
        <f ca="1">SUMIF([1]route!$E$3:$E$10005,E926,[1]!Table1[N+4])</f>
        <v>0</v>
      </c>
      <c r="BP926" s="37">
        <f t="shared" si="284"/>
        <v>0</v>
      </c>
      <c r="BQ926" s="35">
        <f t="shared" ca="1" si="286"/>
        <v>0</v>
      </c>
      <c r="BR926" s="35">
        <f t="shared" ca="1" si="286"/>
        <v>0</v>
      </c>
      <c r="BS926" s="35">
        <f t="shared" ca="1" si="285"/>
        <v>0</v>
      </c>
      <c r="BT926" s="35">
        <f t="shared" ca="1" si="285"/>
        <v>0</v>
      </c>
      <c r="BU926" s="35">
        <f t="shared" ca="1" si="285"/>
        <v>0</v>
      </c>
      <c r="BV926" s="35">
        <f t="shared" ca="1" si="285"/>
        <v>0</v>
      </c>
      <c r="BW926" s="35">
        <f t="shared" ca="1" si="285"/>
        <v>0</v>
      </c>
      <c r="BX926" s="35">
        <f t="shared" ca="1" si="285"/>
        <v>0</v>
      </c>
      <c r="BY926" s="35">
        <f t="shared" ca="1" si="285"/>
        <v>0</v>
      </c>
      <c r="BZ926" s="35">
        <f t="shared" ca="1" si="285"/>
        <v>0</v>
      </c>
      <c r="CA926" s="35">
        <f t="shared" ca="1" si="285"/>
        <v>0</v>
      </c>
      <c r="CB926" s="35">
        <f t="shared" ca="1" si="285"/>
        <v>0</v>
      </c>
      <c r="CC926" s="35">
        <f t="shared" ca="1" si="285"/>
        <v>0</v>
      </c>
      <c r="CD926" s="35">
        <f t="shared" ca="1" si="285"/>
        <v>0</v>
      </c>
      <c r="CE926" s="35">
        <f t="shared" ca="1" si="285"/>
        <v>0</v>
      </c>
      <c r="CF926" s="35">
        <f t="shared" ca="1" si="289"/>
        <v>0</v>
      </c>
      <c r="CG926" s="35">
        <f t="shared" ca="1" si="289"/>
        <v>0</v>
      </c>
      <c r="CH926" s="35">
        <f t="shared" ca="1" si="289"/>
        <v>0</v>
      </c>
      <c r="CI926" s="35">
        <f t="shared" ca="1" si="289"/>
        <v>0</v>
      </c>
      <c r="CJ926" s="35">
        <f t="shared" ca="1" si="289"/>
        <v>0</v>
      </c>
      <c r="CK926" s="35">
        <f t="shared" ca="1" si="289"/>
        <v>0</v>
      </c>
      <c r="CL926" s="35">
        <f t="shared" ca="1" si="289"/>
        <v>0</v>
      </c>
      <c r="CM926" s="35">
        <f t="shared" ca="1" si="289"/>
        <v>0</v>
      </c>
      <c r="CN926" s="35">
        <f t="shared" ca="1" si="289"/>
        <v>0</v>
      </c>
      <c r="CO926" s="35">
        <f t="shared" ca="1" si="289"/>
        <v>0</v>
      </c>
      <c r="CP926" s="35">
        <f t="shared" ca="1" si="288"/>
        <v>0</v>
      </c>
      <c r="CQ926" s="35">
        <f t="shared" ca="1" si="288"/>
        <v>0</v>
      </c>
      <c r="CR926" s="35">
        <f t="shared" ca="1" si="287"/>
        <v>0</v>
      </c>
      <c r="CS926" s="35">
        <f t="shared" ca="1" si="287"/>
        <v>0</v>
      </c>
      <c r="CT926" s="35">
        <f t="shared" ca="1" si="279"/>
        <v>0</v>
      </c>
      <c r="CU926" s="35">
        <f t="shared" ca="1" si="279"/>
        <v>0</v>
      </c>
      <c r="CV926" s="35">
        <f t="shared" ca="1" si="279"/>
        <v>0</v>
      </c>
      <c r="CW926" s="38">
        <f t="shared" ca="1" si="279"/>
        <v>0</v>
      </c>
      <c r="CX926" s="38">
        <f t="shared" ca="1" si="280"/>
        <v>0</v>
      </c>
      <c r="CY926" s="38">
        <f t="shared" ca="1" si="280"/>
        <v>0</v>
      </c>
      <c r="CZ926" s="39">
        <f t="shared" ca="1" si="280"/>
        <v>0</v>
      </c>
      <c r="DA926" s="35"/>
    </row>
    <row r="927" spans="4:105" x14ac:dyDescent="0.3">
      <c r="D927" s="19"/>
      <c r="E927" s="19"/>
      <c r="F927" s="21"/>
      <c r="G927" s="21"/>
      <c r="H927" s="21"/>
      <c r="I927" s="19"/>
      <c r="J927" s="19"/>
      <c r="K927" s="21"/>
      <c r="L927" s="21"/>
      <c r="M927" s="22"/>
      <c r="N927" s="22"/>
      <c r="O927" s="19"/>
      <c r="P927" s="21"/>
      <c r="Q927" s="62" t="str">
        <f>'Cutting Rules'!AD927</f>
        <v>------------</v>
      </c>
      <c r="R927" s="23"/>
      <c r="S927" s="24"/>
      <c r="T927" s="78" t="s">
        <v>547</v>
      </c>
      <c r="U927" s="19"/>
      <c r="V927" s="25"/>
      <c r="W927" s="26"/>
      <c r="X927" s="27"/>
      <c r="Y927" s="47"/>
      <c r="Z927" s="121" t="str">
        <f>IFERROR(VLOOKUP(E927,[1]route!$E$3:$BL$10005,59,0),"")&amp;IFERROR(VLOOKUP(E927,[1]route!$E$3:$BL$10005,60,0),"")</f>
        <v/>
      </c>
      <c r="AA927" s="28">
        <f t="shared" si="282"/>
        <v>0</v>
      </c>
      <c r="AB927" s="77">
        <f t="shared" si="283"/>
        <v>0</v>
      </c>
      <c r="AC927" s="4">
        <f t="shared" si="281"/>
        <v>1</v>
      </c>
      <c r="AD927" s="29">
        <v>0</v>
      </c>
      <c r="AE927" s="30">
        <f ca="1">SUMIF([1]route!$E$3:$E$10005,E927,[1]!Table1[1])</f>
        <v>0</v>
      </c>
      <c r="AF927" s="30">
        <f ca="1">SUMIF([1]route!$E$3:$E$10005,E927,[1]!Table1[2])</f>
        <v>0</v>
      </c>
      <c r="AG927" s="30">
        <f ca="1">SUMIF([1]route!$E$3:$E$10005,E927,[1]!Table1[3])</f>
        <v>0</v>
      </c>
      <c r="AH927" s="30">
        <f ca="1">SUMIF([1]route!$E$3:$E$10005,E927,[1]!Table1[4])</f>
        <v>0</v>
      </c>
      <c r="AI927" s="30">
        <f ca="1">SUMIF([1]route!$E$3:$E$10005,E927,[1]!Table1[5])</f>
        <v>0</v>
      </c>
      <c r="AJ927" s="30">
        <f ca="1">SUMIF([1]route!$E$3:$E$10005,E927,[1]!Table1[6])</f>
        <v>0</v>
      </c>
      <c r="AK927" s="30">
        <f ca="1">SUMIF([1]route!$E$3:$E$10005,E927,[1]!Table1[7])</f>
        <v>0</v>
      </c>
      <c r="AL927" s="30">
        <f ca="1">SUMIF([1]route!$E$3:$E$10005,E927,[1]!Table1[8])</f>
        <v>0</v>
      </c>
      <c r="AM927" s="30">
        <f ca="1">SUMIF([1]route!$E$3:$E$10005,E927,[1]!Table1[9])</f>
        <v>0</v>
      </c>
      <c r="AN927" s="30">
        <f ca="1">SUMIF([1]route!$E$3:$E$10005,E927,[1]!Table1[10])</f>
        <v>0</v>
      </c>
      <c r="AO927" s="30">
        <f ca="1">SUMIF([1]route!$E$3:$E$10005,E927,[1]!Table1[11])</f>
        <v>0</v>
      </c>
      <c r="AP927" s="30">
        <f ca="1">SUMIF([1]route!$E$3:$E$10005,E927,[1]!Table1[12])</f>
        <v>0</v>
      </c>
      <c r="AQ927" s="30">
        <f ca="1">SUMIF([1]route!$E$3:$E$10005,E927,[1]!Table1[13])</f>
        <v>0</v>
      </c>
      <c r="AR927" s="30">
        <f ca="1">SUMIF([1]route!$E$3:$E$10005,E927,[1]!Table1[14])</f>
        <v>0</v>
      </c>
      <c r="AS927" s="30">
        <f ca="1">SUMIF([1]route!$E$3:$E$10005,E927,[1]!Table1[15])</f>
        <v>0</v>
      </c>
      <c r="AT927" s="30">
        <f ca="1">SUMIF([1]route!$E$3:$E$10005,E927,[1]!Table1[16])</f>
        <v>0</v>
      </c>
      <c r="AU927" s="30">
        <f ca="1">SUMIF([1]route!$E$3:$E$10005,E927,[1]!Table1[17])</f>
        <v>0</v>
      </c>
      <c r="AV927" s="30">
        <f ca="1">SUMIF([1]route!$E$3:$E$10005,E927,[1]!Table1[18])</f>
        <v>0</v>
      </c>
      <c r="AW927" s="30">
        <f ca="1">SUMIF([1]route!$E$3:$E$10005,E927,[1]!Table1[19])</f>
        <v>0</v>
      </c>
      <c r="AX927" s="30">
        <f ca="1">SUMIF([1]route!$E$3:$E$10005,E927,[1]!Table1[20])</f>
        <v>0</v>
      </c>
      <c r="AY927" s="30">
        <f ca="1">SUMIF([1]route!$E$3:$E$10005,E927,[1]!Table1[21])</f>
        <v>0</v>
      </c>
      <c r="AZ927" s="30">
        <f ca="1">SUMIF([1]route!$E$3:$E$10005,E927,[1]!Table1[22])</f>
        <v>0</v>
      </c>
      <c r="BA927" s="30">
        <f ca="1">SUMIF([1]route!$E$3:$E$10005,E927,[1]!Table1[23])</f>
        <v>0</v>
      </c>
      <c r="BB927" s="30">
        <f ca="1">SUMIF([1]route!$E$3:$E$10005,E927,[1]!Table1[24])</f>
        <v>0</v>
      </c>
      <c r="BC927" s="30">
        <f ca="1">SUMIF([1]route!$E$3:$E$10005,E927,[1]!Table1[25])</f>
        <v>0</v>
      </c>
      <c r="BD927" s="30">
        <f ca="1">SUMIF([1]route!$E$3:$E$10005,E927,[1]!Table1[26])</f>
        <v>0</v>
      </c>
      <c r="BE927" s="30">
        <f ca="1">SUMIF([1]route!$E$3:$E$10005,E927,[1]!Table1[27])</f>
        <v>0</v>
      </c>
      <c r="BF927" s="30">
        <f ca="1">SUMIF([1]route!$E$3:$E$10005,E927,[1]!Table1[28])</f>
        <v>0</v>
      </c>
      <c r="BG927" s="30">
        <f ca="1">SUMIF([1]route!$E$3:$E$10005,E927,[1]!Table1[29])</f>
        <v>0</v>
      </c>
      <c r="BH927" s="30">
        <f ca="1">SUMIF([1]route!$E$3:$E$10005,E927,[1]!Table1[30])</f>
        <v>0</v>
      </c>
      <c r="BI927" s="30">
        <f ca="1">SUMIF([1]route!$E$3:$E$10005,E927,[1]!Table1[31])</f>
        <v>0</v>
      </c>
      <c r="BJ927" s="30">
        <f ca="1">SUMIF([1]route!$E$3:$E$10005,E927,[1]!Table1[Remain PO])</f>
        <v>0</v>
      </c>
      <c r="BK927" s="31">
        <f ca="1">SUMIF([1]route!$E$3:$E$10005,E927,[1]!Table1[N+1])</f>
        <v>0</v>
      </c>
      <c r="BL927" s="31">
        <f ca="1">SUMIF([1]route!$E$3:$E$10005,E927,[1]!Table1[N+2])</f>
        <v>0</v>
      </c>
      <c r="BM927" s="31">
        <f ca="1">SUMIF([1]route!$E$3:$E$10005,E927,[1]!Table1[N+3])</f>
        <v>0</v>
      </c>
      <c r="BN927" s="32">
        <f ca="1">SUMIF([1]route!$E$3:$E$10005,E927,[1]!Table1[N+4])</f>
        <v>0</v>
      </c>
      <c r="BP927" s="37">
        <f t="shared" si="284"/>
        <v>0</v>
      </c>
      <c r="BQ927" s="35">
        <f t="shared" ca="1" si="286"/>
        <v>0</v>
      </c>
      <c r="BR927" s="35">
        <f t="shared" ca="1" si="286"/>
        <v>0</v>
      </c>
      <c r="BS927" s="35">
        <f t="shared" ca="1" si="285"/>
        <v>0</v>
      </c>
      <c r="BT927" s="35">
        <f t="shared" ca="1" si="285"/>
        <v>0</v>
      </c>
      <c r="BU927" s="35">
        <f t="shared" ca="1" si="285"/>
        <v>0</v>
      </c>
      <c r="BV927" s="35">
        <f t="shared" ca="1" si="285"/>
        <v>0</v>
      </c>
      <c r="BW927" s="35">
        <f t="shared" ca="1" si="285"/>
        <v>0</v>
      </c>
      <c r="BX927" s="35">
        <f t="shared" ca="1" si="285"/>
        <v>0</v>
      </c>
      <c r="BY927" s="35">
        <f t="shared" ca="1" si="285"/>
        <v>0</v>
      </c>
      <c r="BZ927" s="35">
        <f t="shared" ca="1" si="285"/>
        <v>0</v>
      </c>
      <c r="CA927" s="35">
        <f t="shared" ca="1" si="285"/>
        <v>0</v>
      </c>
      <c r="CB927" s="35">
        <f t="shared" ca="1" si="285"/>
        <v>0</v>
      </c>
      <c r="CC927" s="35">
        <f t="shared" ca="1" si="285"/>
        <v>0</v>
      </c>
      <c r="CD927" s="35">
        <f t="shared" ca="1" si="285"/>
        <v>0</v>
      </c>
      <c r="CE927" s="35">
        <f t="shared" ca="1" si="285"/>
        <v>0</v>
      </c>
      <c r="CF927" s="35">
        <f t="shared" ca="1" si="289"/>
        <v>0</v>
      </c>
      <c r="CG927" s="35">
        <f t="shared" ca="1" si="289"/>
        <v>0</v>
      </c>
      <c r="CH927" s="35">
        <f t="shared" ca="1" si="289"/>
        <v>0</v>
      </c>
      <c r="CI927" s="35">
        <f t="shared" ca="1" si="289"/>
        <v>0</v>
      </c>
      <c r="CJ927" s="35">
        <f t="shared" ca="1" si="289"/>
        <v>0</v>
      </c>
      <c r="CK927" s="35">
        <f t="shared" ca="1" si="289"/>
        <v>0</v>
      </c>
      <c r="CL927" s="35">
        <f t="shared" ca="1" si="289"/>
        <v>0</v>
      </c>
      <c r="CM927" s="35">
        <f t="shared" ca="1" si="289"/>
        <v>0</v>
      </c>
      <c r="CN927" s="35">
        <f t="shared" ca="1" si="289"/>
        <v>0</v>
      </c>
      <c r="CO927" s="35">
        <f t="shared" ca="1" si="289"/>
        <v>0</v>
      </c>
      <c r="CP927" s="35">
        <f t="shared" ca="1" si="288"/>
        <v>0</v>
      </c>
      <c r="CQ927" s="35">
        <f t="shared" ca="1" si="288"/>
        <v>0</v>
      </c>
      <c r="CR927" s="35">
        <f t="shared" ca="1" si="287"/>
        <v>0</v>
      </c>
      <c r="CS927" s="35">
        <f t="shared" ca="1" si="287"/>
        <v>0</v>
      </c>
      <c r="CT927" s="35">
        <f t="shared" ca="1" si="279"/>
        <v>0</v>
      </c>
      <c r="CU927" s="35">
        <f t="shared" ca="1" si="279"/>
        <v>0</v>
      </c>
      <c r="CV927" s="35">
        <f t="shared" ca="1" si="279"/>
        <v>0</v>
      </c>
      <c r="CW927" s="38">
        <f t="shared" ca="1" si="279"/>
        <v>0</v>
      </c>
      <c r="CX927" s="38">
        <f t="shared" ca="1" si="280"/>
        <v>0</v>
      </c>
      <c r="CY927" s="38">
        <f t="shared" ca="1" si="280"/>
        <v>0</v>
      </c>
      <c r="CZ927" s="39">
        <f t="shared" ca="1" si="280"/>
        <v>0</v>
      </c>
      <c r="DA927" s="35"/>
    </row>
    <row r="928" spans="4:105" x14ac:dyDescent="0.3">
      <c r="D928" s="19"/>
      <c r="E928" s="19"/>
      <c r="F928" s="21"/>
      <c r="G928" s="21"/>
      <c r="H928" s="21"/>
      <c r="I928" s="19"/>
      <c r="J928" s="19"/>
      <c r="K928" s="21"/>
      <c r="L928" s="21"/>
      <c r="M928" s="22"/>
      <c r="N928" s="22"/>
      <c r="O928" s="19"/>
      <c r="P928" s="21"/>
      <c r="Q928" s="62" t="str">
        <f>'Cutting Rules'!AD928</f>
        <v>------------</v>
      </c>
      <c r="R928" s="23"/>
      <c r="S928" s="24"/>
      <c r="T928" s="78" t="s">
        <v>547</v>
      </c>
      <c r="U928" s="19"/>
      <c r="V928" s="25"/>
      <c r="W928" s="26"/>
      <c r="X928" s="27"/>
      <c r="Y928" s="47"/>
      <c r="Z928" s="121" t="str">
        <f>IFERROR(VLOOKUP(E928,[1]route!$E$3:$BL$10005,59,0),"")&amp;IFERROR(VLOOKUP(E928,[1]route!$E$3:$BL$10005,60,0),"")</f>
        <v/>
      </c>
      <c r="AA928" s="28">
        <f t="shared" si="282"/>
        <v>0</v>
      </c>
      <c r="AB928" s="77">
        <f t="shared" si="283"/>
        <v>0</v>
      </c>
      <c r="AC928" s="4">
        <f t="shared" si="281"/>
        <v>1</v>
      </c>
      <c r="AD928" s="29">
        <v>0</v>
      </c>
      <c r="AE928" s="30">
        <f ca="1">SUMIF([1]route!$E$3:$E$10005,E928,[1]!Table1[1])</f>
        <v>0</v>
      </c>
      <c r="AF928" s="30">
        <f ca="1">SUMIF([1]route!$E$3:$E$10005,E928,[1]!Table1[2])</f>
        <v>0</v>
      </c>
      <c r="AG928" s="30">
        <f ca="1">SUMIF([1]route!$E$3:$E$10005,E928,[1]!Table1[3])</f>
        <v>0</v>
      </c>
      <c r="AH928" s="30">
        <f ca="1">SUMIF([1]route!$E$3:$E$10005,E928,[1]!Table1[4])</f>
        <v>0</v>
      </c>
      <c r="AI928" s="30">
        <f ca="1">SUMIF([1]route!$E$3:$E$10005,E928,[1]!Table1[5])</f>
        <v>0</v>
      </c>
      <c r="AJ928" s="30">
        <f ca="1">SUMIF([1]route!$E$3:$E$10005,E928,[1]!Table1[6])</f>
        <v>0</v>
      </c>
      <c r="AK928" s="30">
        <f ca="1">SUMIF([1]route!$E$3:$E$10005,E928,[1]!Table1[7])</f>
        <v>0</v>
      </c>
      <c r="AL928" s="30">
        <f ca="1">SUMIF([1]route!$E$3:$E$10005,E928,[1]!Table1[8])</f>
        <v>0</v>
      </c>
      <c r="AM928" s="30">
        <f ca="1">SUMIF([1]route!$E$3:$E$10005,E928,[1]!Table1[9])</f>
        <v>0</v>
      </c>
      <c r="AN928" s="30">
        <f ca="1">SUMIF([1]route!$E$3:$E$10005,E928,[1]!Table1[10])</f>
        <v>0</v>
      </c>
      <c r="AO928" s="30">
        <f ca="1">SUMIF([1]route!$E$3:$E$10005,E928,[1]!Table1[11])</f>
        <v>0</v>
      </c>
      <c r="AP928" s="30">
        <f ca="1">SUMIF([1]route!$E$3:$E$10005,E928,[1]!Table1[12])</f>
        <v>0</v>
      </c>
      <c r="AQ928" s="30">
        <f ca="1">SUMIF([1]route!$E$3:$E$10005,E928,[1]!Table1[13])</f>
        <v>0</v>
      </c>
      <c r="AR928" s="30">
        <f ca="1">SUMIF([1]route!$E$3:$E$10005,E928,[1]!Table1[14])</f>
        <v>0</v>
      </c>
      <c r="AS928" s="30">
        <f ca="1">SUMIF([1]route!$E$3:$E$10005,E928,[1]!Table1[15])</f>
        <v>0</v>
      </c>
      <c r="AT928" s="30">
        <f ca="1">SUMIF([1]route!$E$3:$E$10005,E928,[1]!Table1[16])</f>
        <v>0</v>
      </c>
      <c r="AU928" s="30">
        <f ca="1">SUMIF([1]route!$E$3:$E$10005,E928,[1]!Table1[17])</f>
        <v>0</v>
      </c>
      <c r="AV928" s="30">
        <f ca="1">SUMIF([1]route!$E$3:$E$10005,E928,[1]!Table1[18])</f>
        <v>0</v>
      </c>
      <c r="AW928" s="30">
        <f ca="1">SUMIF([1]route!$E$3:$E$10005,E928,[1]!Table1[19])</f>
        <v>0</v>
      </c>
      <c r="AX928" s="30">
        <f ca="1">SUMIF([1]route!$E$3:$E$10005,E928,[1]!Table1[20])</f>
        <v>0</v>
      </c>
      <c r="AY928" s="30">
        <f ca="1">SUMIF([1]route!$E$3:$E$10005,E928,[1]!Table1[21])</f>
        <v>0</v>
      </c>
      <c r="AZ928" s="30">
        <f ca="1">SUMIF([1]route!$E$3:$E$10005,E928,[1]!Table1[22])</f>
        <v>0</v>
      </c>
      <c r="BA928" s="30">
        <f ca="1">SUMIF([1]route!$E$3:$E$10005,E928,[1]!Table1[23])</f>
        <v>0</v>
      </c>
      <c r="BB928" s="30">
        <f ca="1">SUMIF([1]route!$E$3:$E$10005,E928,[1]!Table1[24])</f>
        <v>0</v>
      </c>
      <c r="BC928" s="30">
        <f ca="1">SUMIF([1]route!$E$3:$E$10005,E928,[1]!Table1[25])</f>
        <v>0</v>
      </c>
      <c r="BD928" s="30">
        <f ca="1">SUMIF([1]route!$E$3:$E$10005,E928,[1]!Table1[26])</f>
        <v>0</v>
      </c>
      <c r="BE928" s="30">
        <f ca="1">SUMIF([1]route!$E$3:$E$10005,E928,[1]!Table1[27])</f>
        <v>0</v>
      </c>
      <c r="BF928" s="30">
        <f ca="1">SUMIF([1]route!$E$3:$E$10005,E928,[1]!Table1[28])</f>
        <v>0</v>
      </c>
      <c r="BG928" s="30">
        <f ca="1">SUMIF([1]route!$E$3:$E$10005,E928,[1]!Table1[29])</f>
        <v>0</v>
      </c>
      <c r="BH928" s="30">
        <f ca="1">SUMIF([1]route!$E$3:$E$10005,E928,[1]!Table1[30])</f>
        <v>0</v>
      </c>
      <c r="BI928" s="30">
        <f ca="1">SUMIF([1]route!$E$3:$E$10005,E928,[1]!Table1[31])</f>
        <v>0</v>
      </c>
      <c r="BJ928" s="30">
        <f ca="1">SUMIF([1]route!$E$3:$E$10005,E928,[1]!Table1[Remain PO])</f>
        <v>0</v>
      </c>
      <c r="BK928" s="31">
        <f ca="1">SUMIF([1]route!$E$3:$E$10005,E928,[1]!Table1[N+1])</f>
        <v>0</v>
      </c>
      <c r="BL928" s="31">
        <f ca="1">SUMIF([1]route!$E$3:$E$10005,E928,[1]!Table1[N+2])</f>
        <v>0</v>
      </c>
      <c r="BM928" s="31">
        <f ca="1">SUMIF([1]route!$E$3:$E$10005,E928,[1]!Table1[N+3])</f>
        <v>0</v>
      </c>
      <c r="BN928" s="32">
        <f ca="1">SUMIF([1]route!$E$3:$E$10005,E928,[1]!Table1[N+4])</f>
        <v>0</v>
      </c>
      <c r="BP928" s="37">
        <f t="shared" si="284"/>
        <v>0</v>
      </c>
      <c r="BQ928" s="35">
        <f t="shared" ca="1" si="286"/>
        <v>0</v>
      </c>
      <c r="BR928" s="35">
        <f t="shared" ca="1" si="286"/>
        <v>0</v>
      </c>
      <c r="BS928" s="35">
        <f t="shared" ca="1" si="285"/>
        <v>0</v>
      </c>
      <c r="BT928" s="35">
        <f t="shared" ca="1" si="285"/>
        <v>0</v>
      </c>
      <c r="BU928" s="35">
        <f t="shared" ca="1" si="285"/>
        <v>0</v>
      </c>
      <c r="BV928" s="35">
        <f t="shared" ca="1" si="285"/>
        <v>0</v>
      </c>
      <c r="BW928" s="35">
        <f t="shared" ca="1" si="285"/>
        <v>0</v>
      </c>
      <c r="BX928" s="35">
        <f t="shared" ca="1" si="285"/>
        <v>0</v>
      </c>
      <c r="BY928" s="35">
        <f t="shared" ca="1" si="285"/>
        <v>0</v>
      </c>
      <c r="BZ928" s="35">
        <f t="shared" ca="1" si="285"/>
        <v>0</v>
      </c>
      <c r="CA928" s="35">
        <f t="shared" ca="1" si="285"/>
        <v>0</v>
      </c>
      <c r="CB928" s="35">
        <f t="shared" ca="1" si="285"/>
        <v>0</v>
      </c>
      <c r="CC928" s="35">
        <f t="shared" ca="1" si="285"/>
        <v>0</v>
      </c>
      <c r="CD928" s="35">
        <f t="shared" ca="1" si="285"/>
        <v>0</v>
      </c>
      <c r="CE928" s="35">
        <f t="shared" ca="1" si="285"/>
        <v>0</v>
      </c>
      <c r="CF928" s="35">
        <f t="shared" ca="1" si="289"/>
        <v>0</v>
      </c>
      <c r="CG928" s="35">
        <f t="shared" ca="1" si="289"/>
        <v>0</v>
      </c>
      <c r="CH928" s="35">
        <f t="shared" ca="1" si="289"/>
        <v>0</v>
      </c>
      <c r="CI928" s="35">
        <f t="shared" ca="1" si="289"/>
        <v>0</v>
      </c>
      <c r="CJ928" s="35">
        <f t="shared" ca="1" si="289"/>
        <v>0</v>
      </c>
      <c r="CK928" s="35">
        <f t="shared" ca="1" si="289"/>
        <v>0</v>
      </c>
      <c r="CL928" s="35">
        <f t="shared" ca="1" si="289"/>
        <v>0</v>
      </c>
      <c r="CM928" s="35">
        <f t="shared" ca="1" si="289"/>
        <v>0</v>
      </c>
      <c r="CN928" s="35">
        <f t="shared" ca="1" si="289"/>
        <v>0</v>
      </c>
      <c r="CO928" s="35">
        <f t="shared" ca="1" si="289"/>
        <v>0</v>
      </c>
      <c r="CP928" s="35">
        <f t="shared" ca="1" si="288"/>
        <v>0</v>
      </c>
      <c r="CQ928" s="35">
        <f t="shared" ca="1" si="288"/>
        <v>0</v>
      </c>
      <c r="CR928" s="35">
        <f t="shared" ca="1" si="287"/>
        <v>0</v>
      </c>
      <c r="CS928" s="35">
        <f t="shared" ca="1" si="287"/>
        <v>0</v>
      </c>
      <c r="CT928" s="35">
        <f t="shared" ca="1" si="279"/>
        <v>0</v>
      </c>
      <c r="CU928" s="35">
        <f t="shared" ca="1" si="279"/>
        <v>0</v>
      </c>
      <c r="CV928" s="35">
        <f t="shared" ca="1" si="279"/>
        <v>0</v>
      </c>
      <c r="CW928" s="38">
        <f t="shared" ca="1" si="279"/>
        <v>0</v>
      </c>
      <c r="CX928" s="38">
        <f t="shared" ca="1" si="280"/>
        <v>0</v>
      </c>
      <c r="CY928" s="38">
        <f t="shared" ca="1" si="280"/>
        <v>0</v>
      </c>
      <c r="CZ928" s="39">
        <f t="shared" ca="1" si="280"/>
        <v>0</v>
      </c>
      <c r="DA928" s="35"/>
    </row>
    <row r="929" spans="4:105" x14ac:dyDescent="0.3">
      <c r="D929" s="19"/>
      <c r="E929" s="19"/>
      <c r="F929" s="21"/>
      <c r="G929" s="21"/>
      <c r="H929" s="21"/>
      <c r="I929" s="19"/>
      <c r="J929" s="19"/>
      <c r="K929" s="21"/>
      <c r="L929" s="21"/>
      <c r="M929" s="22"/>
      <c r="N929" s="22"/>
      <c r="O929" s="19"/>
      <c r="P929" s="21"/>
      <c r="Q929" s="62" t="str">
        <f>'Cutting Rules'!AD929</f>
        <v>------------</v>
      </c>
      <c r="R929" s="23"/>
      <c r="S929" s="24"/>
      <c r="T929" s="78" t="s">
        <v>547</v>
      </c>
      <c r="U929" s="19"/>
      <c r="V929" s="25"/>
      <c r="W929" s="26"/>
      <c r="X929" s="27"/>
      <c r="Y929" s="47"/>
      <c r="Z929" s="121" t="str">
        <f>IFERROR(VLOOKUP(E929,[1]route!$E$3:$BL$10005,59,0),"")&amp;IFERROR(VLOOKUP(E929,[1]route!$E$3:$BL$10005,60,0),"")</f>
        <v/>
      </c>
      <c r="AA929" s="28">
        <f t="shared" si="282"/>
        <v>0</v>
      </c>
      <c r="AB929" s="77">
        <f t="shared" si="283"/>
        <v>0</v>
      </c>
      <c r="AC929" s="4">
        <f t="shared" si="281"/>
        <v>1</v>
      </c>
      <c r="AD929" s="29">
        <v>0</v>
      </c>
      <c r="AE929" s="30">
        <f ca="1">SUMIF([1]route!$E$3:$E$10005,E929,[1]!Table1[1])</f>
        <v>0</v>
      </c>
      <c r="AF929" s="30">
        <f ca="1">SUMIF([1]route!$E$3:$E$10005,E929,[1]!Table1[2])</f>
        <v>0</v>
      </c>
      <c r="AG929" s="30">
        <f ca="1">SUMIF([1]route!$E$3:$E$10005,E929,[1]!Table1[3])</f>
        <v>0</v>
      </c>
      <c r="AH929" s="30">
        <f ca="1">SUMIF([1]route!$E$3:$E$10005,E929,[1]!Table1[4])</f>
        <v>0</v>
      </c>
      <c r="AI929" s="30">
        <f ca="1">SUMIF([1]route!$E$3:$E$10005,E929,[1]!Table1[5])</f>
        <v>0</v>
      </c>
      <c r="AJ929" s="30">
        <f ca="1">SUMIF([1]route!$E$3:$E$10005,E929,[1]!Table1[6])</f>
        <v>0</v>
      </c>
      <c r="AK929" s="30">
        <f ca="1">SUMIF([1]route!$E$3:$E$10005,E929,[1]!Table1[7])</f>
        <v>0</v>
      </c>
      <c r="AL929" s="30">
        <f ca="1">SUMIF([1]route!$E$3:$E$10005,E929,[1]!Table1[8])</f>
        <v>0</v>
      </c>
      <c r="AM929" s="30">
        <f ca="1">SUMIF([1]route!$E$3:$E$10005,E929,[1]!Table1[9])</f>
        <v>0</v>
      </c>
      <c r="AN929" s="30">
        <f ca="1">SUMIF([1]route!$E$3:$E$10005,E929,[1]!Table1[10])</f>
        <v>0</v>
      </c>
      <c r="AO929" s="30">
        <f ca="1">SUMIF([1]route!$E$3:$E$10005,E929,[1]!Table1[11])</f>
        <v>0</v>
      </c>
      <c r="AP929" s="30">
        <f ca="1">SUMIF([1]route!$E$3:$E$10005,E929,[1]!Table1[12])</f>
        <v>0</v>
      </c>
      <c r="AQ929" s="30">
        <f ca="1">SUMIF([1]route!$E$3:$E$10005,E929,[1]!Table1[13])</f>
        <v>0</v>
      </c>
      <c r="AR929" s="30">
        <f ca="1">SUMIF([1]route!$E$3:$E$10005,E929,[1]!Table1[14])</f>
        <v>0</v>
      </c>
      <c r="AS929" s="30">
        <f ca="1">SUMIF([1]route!$E$3:$E$10005,E929,[1]!Table1[15])</f>
        <v>0</v>
      </c>
      <c r="AT929" s="30">
        <f ca="1">SUMIF([1]route!$E$3:$E$10005,E929,[1]!Table1[16])</f>
        <v>0</v>
      </c>
      <c r="AU929" s="30">
        <f ca="1">SUMIF([1]route!$E$3:$E$10005,E929,[1]!Table1[17])</f>
        <v>0</v>
      </c>
      <c r="AV929" s="30">
        <f ca="1">SUMIF([1]route!$E$3:$E$10005,E929,[1]!Table1[18])</f>
        <v>0</v>
      </c>
      <c r="AW929" s="30">
        <f ca="1">SUMIF([1]route!$E$3:$E$10005,E929,[1]!Table1[19])</f>
        <v>0</v>
      </c>
      <c r="AX929" s="30">
        <f ca="1">SUMIF([1]route!$E$3:$E$10005,E929,[1]!Table1[20])</f>
        <v>0</v>
      </c>
      <c r="AY929" s="30">
        <f ca="1">SUMIF([1]route!$E$3:$E$10005,E929,[1]!Table1[21])</f>
        <v>0</v>
      </c>
      <c r="AZ929" s="30">
        <f ca="1">SUMIF([1]route!$E$3:$E$10005,E929,[1]!Table1[22])</f>
        <v>0</v>
      </c>
      <c r="BA929" s="30">
        <f ca="1">SUMIF([1]route!$E$3:$E$10005,E929,[1]!Table1[23])</f>
        <v>0</v>
      </c>
      <c r="BB929" s="30">
        <f ca="1">SUMIF([1]route!$E$3:$E$10005,E929,[1]!Table1[24])</f>
        <v>0</v>
      </c>
      <c r="BC929" s="30">
        <f ca="1">SUMIF([1]route!$E$3:$E$10005,E929,[1]!Table1[25])</f>
        <v>0</v>
      </c>
      <c r="BD929" s="30">
        <f ca="1">SUMIF([1]route!$E$3:$E$10005,E929,[1]!Table1[26])</f>
        <v>0</v>
      </c>
      <c r="BE929" s="30">
        <f ca="1">SUMIF([1]route!$E$3:$E$10005,E929,[1]!Table1[27])</f>
        <v>0</v>
      </c>
      <c r="BF929" s="30">
        <f ca="1">SUMIF([1]route!$E$3:$E$10005,E929,[1]!Table1[28])</f>
        <v>0</v>
      </c>
      <c r="BG929" s="30">
        <f ca="1">SUMIF([1]route!$E$3:$E$10005,E929,[1]!Table1[29])</f>
        <v>0</v>
      </c>
      <c r="BH929" s="30">
        <f ca="1">SUMIF([1]route!$E$3:$E$10005,E929,[1]!Table1[30])</f>
        <v>0</v>
      </c>
      <c r="BI929" s="30">
        <f ca="1">SUMIF([1]route!$E$3:$E$10005,E929,[1]!Table1[31])</f>
        <v>0</v>
      </c>
      <c r="BJ929" s="30">
        <f ca="1">SUMIF([1]route!$E$3:$E$10005,E929,[1]!Table1[Remain PO])</f>
        <v>0</v>
      </c>
      <c r="BK929" s="31">
        <f ca="1">SUMIF([1]route!$E$3:$E$10005,E929,[1]!Table1[N+1])</f>
        <v>0</v>
      </c>
      <c r="BL929" s="31">
        <f ca="1">SUMIF([1]route!$E$3:$E$10005,E929,[1]!Table1[N+2])</f>
        <v>0</v>
      </c>
      <c r="BM929" s="31">
        <f ca="1">SUMIF([1]route!$E$3:$E$10005,E929,[1]!Table1[N+3])</f>
        <v>0</v>
      </c>
      <c r="BN929" s="32">
        <f ca="1">SUMIF([1]route!$E$3:$E$10005,E929,[1]!Table1[N+4])</f>
        <v>0</v>
      </c>
      <c r="BP929" s="37">
        <f t="shared" si="284"/>
        <v>0</v>
      </c>
      <c r="BQ929" s="35">
        <f t="shared" ca="1" si="286"/>
        <v>0</v>
      </c>
      <c r="BR929" s="35">
        <f t="shared" ca="1" si="286"/>
        <v>0</v>
      </c>
      <c r="BS929" s="35">
        <f t="shared" ca="1" si="285"/>
        <v>0</v>
      </c>
      <c r="BT929" s="35">
        <f t="shared" ca="1" si="285"/>
        <v>0</v>
      </c>
      <c r="BU929" s="35">
        <f t="shared" ca="1" si="285"/>
        <v>0</v>
      </c>
      <c r="BV929" s="35">
        <f t="shared" ca="1" si="285"/>
        <v>0</v>
      </c>
      <c r="BW929" s="35">
        <f t="shared" ca="1" si="285"/>
        <v>0</v>
      </c>
      <c r="BX929" s="35">
        <f t="shared" ca="1" si="285"/>
        <v>0</v>
      </c>
      <c r="BY929" s="35">
        <f t="shared" ca="1" si="285"/>
        <v>0</v>
      </c>
      <c r="BZ929" s="35">
        <f t="shared" ca="1" si="285"/>
        <v>0</v>
      </c>
      <c r="CA929" s="35">
        <f t="shared" ca="1" si="285"/>
        <v>0</v>
      </c>
      <c r="CB929" s="35">
        <f t="shared" ca="1" si="285"/>
        <v>0</v>
      </c>
      <c r="CC929" s="35">
        <f t="shared" ca="1" si="285"/>
        <v>0</v>
      </c>
      <c r="CD929" s="35">
        <f t="shared" ca="1" si="285"/>
        <v>0</v>
      </c>
      <c r="CE929" s="35">
        <f t="shared" ca="1" si="285"/>
        <v>0</v>
      </c>
      <c r="CF929" s="35">
        <f t="shared" ca="1" si="289"/>
        <v>0</v>
      </c>
      <c r="CG929" s="35">
        <f t="shared" ca="1" si="289"/>
        <v>0</v>
      </c>
      <c r="CH929" s="35">
        <f t="shared" ca="1" si="289"/>
        <v>0</v>
      </c>
      <c r="CI929" s="35">
        <f t="shared" ca="1" si="289"/>
        <v>0</v>
      </c>
      <c r="CJ929" s="35">
        <f t="shared" ca="1" si="289"/>
        <v>0</v>
      </c>
      <c r="CK929" s="35">
        <f t="shared" ca="1" si="289"/>
        <v>0</v>
      </c>
      <c r="CL929" s="35">
        <f t="shared" ca="1" si="289"/>
        <v>0</v>
      </c>
      <c r="CM929" s="35">
        <f t="shared" ca="1" si="289"/>
        <v>0</v>
      </c>
      <c r="CN929" s="35">
        <f t="shared" ca="1" si="289"/>
        <v>0</v>
      </c>
      <c r="CO929" s="35">
        <f t="shared" ca="1" si="289"/>
        <v>0</v>
      </c>
      <c r="CP929" s="35">
        <f t="shared" ca="1" si="288"/>
        <v>0</v>
      </c>
      <c r="CQ929" s="35">
        <f t="shared" ca="1" si="288"/>
        <v>0</v>
      </c>
      <c r="CR929" s="35">
        <f t="shared" ca="1" si="287"/>
        <v>0</v>
      </c>
      <c r="CS929" s="35">
        <f t="shared" ca="1" si="287"/>
        <v>0</v>
      </c>
      <c r="CT929" s="35">
        <f t="shared" ca="1" si="279"/>
        <v>0</v>
      </c>
      <c r="CU929" s="35">
        <f t="shared" ca="1" si="279"/>
        <v>0</v>
      </c>
      <c r="CV929" s="35">
        <f t="shared" ca="1" si="279"/>
        <v>0</v>
      </c>
      <c r="CW929" s="38">
        <f t="shared" ca="1" si="279"/>
        <v>0</v>
      </c>
      <c r="CX929" s="38">
        <f t="shared" ca="1" si="280"/>
        <v>0</v>
      </c>
      <c r="CY929" s="38">
        <f t="shared" ca="1" si="280"/>
        <v>0</v>
      </c>
      <c r="CZ929" s="39">
        <f t="shared" ca="1" si="280"/>
        <v>0</v>
      </c>
      <c r="DA929" s="35"/>
    </row>
    <row r="930" spans="4:105" x14ac:dyDescent="0.3">
      <c r="D930" s="19"/>
      <c r="E930" s="19"/>
      <c r="F930" s="21"/>
      <c r="G930" s="21"/>
      <c r="H930" s="21"/>
      <c r="I930" s="19"/>
      <c r="J930" s="19"/>
      <c r="K930" s="21"/>
      <c r="L930" s="21"/>
      <c r="M930" s="22"/>
      <c r="N930" s="22"/>
      <c r="O930" s="19"/>
      <c r="P930" s="21"/>
      <c r="Q930" s="62" t="str">
        <f>'Cutting Rules'!AD930</f>
        <v>------------</v>
      </c>
      <c r="R930" s="23"/>
      <c r="S930" s="24"/>
      <c r="T930" s="78" t="s">
        <v>547</v>
      </c>
      <c r="U930" s="19"/>
      <c r="V930" s="25"/>
      <c r="W930" s="26"/>
      <c r="X930" s="27"/>
      <c r="Y930" s="47"/>
      <c r="Z930" s="121" t="str">
        <f>IFERROR(VLOOKUP(E930,[1]route!$E$3:$BL$10005,59,0),"")&amp;IFERROR(VLOOKUP(E930,[1]route!$E$3:$BL$10005,60,0),"")</f>
        <v/>
      </c>
      <c r="AA930" s="28">
        <f t="shared" si="282"/>
        <v>0</v>
      </c>
      <c r="AB930" s="77">
        <f t="shared" si="283"/>
        <v>0</v>
      </c>
      <c r="AC930" s="4">
        <f t="shared" si="281"/>
        <v>1</v>
      </c>
      <c r="AD930" s="29">
        <v>0</v>
      </c>
      <c r="AE930" s="30">
        <f ca="1">SUMIF([1]route!$E$3:$E$10005,E930,[1]!Table1[1])</f>
        <v>0</v>
      </c>
      <c r="AF930" s="30">
        <f ca="1">SUMIF([1]route!$E$3:$E$10005,E930,[1]!Table1[2])</f>
        <v>0</v>
      </c>
      <c r="AG930" s="30">
        <f ca="1">SUMIF([1]route!$E$3:$E$10005,E930,[1]!Table1[3])</f>
        <v>0</v>
      </c>
      <c r="AH930" s="30">
        <f ca="1">SUMIF([1]route!$E$3:$E$10005,E930,[1]!Table1[4])</f>
        <v>0</v>
      </c>
      <c r="AI930" s="30">
        <f ca="1">SUMIF([1]route!$E$3:$E$10005,E930,[1]!Table1[5])</f>
        <v>0</v>
      </c>
      <c r="AJ930" s="30">
        <f ca="1">SUMIF([1]route!$E$3:$E$10005,E930,[1]!Table1[6])</f>
        <v>0</v>
      </c>
      <c r="AK930" s="30">
        <f ca="1">SUMIF([1]route!$E$3:$E$10005,E930,[1]!Table1[7])</f>
        <v>0</v>
      </c>
      <c r="AL930" s="30">
        <f ca="1">SUMIF([1]route!$E$3:$E$10005,E930,[1]!Table1[8])</f>
        <v>0</v>
      </c>
      <c r="AM930" s="30">
        <f ca="1">SUMIF([1]route!$E$3:$E$10005,E930,[1]!Table1[9])</f>
        <v>0</v>
      </c>
      <c r="AN930" s="30">
        <f ca="1">SUMIF([1]route!$E$3:$E$10005,E930,[1]!Table1[10])</f>
        <v>0</v>
      </c>
      <c r="AO930" s="30">
        <f ca="1">SUMIF([1]route!$E$3:$E$10005,E930,[1]!Table1[11])</f>
        <v>0</v>
      </c>
      <c r="AP930" s="30">
        <f ca="1">SUMIF([1]route!$E$3:$E$10005,E930,[1]!Table1[12])</f>
        <v>0</v>
      </c>
      <c r="AQ930" s="30">
        <f ca="1">SUMIF([1]route!$E$3:$E$10005,E930,[1]!Table1[13])</f>
        <v>0</v>
      </c>
      <c r="AR930" s="30">
        <f ca="1">SUMIF([1]route!$E$3:$E$10005,E930,[1]!Table1[14])</f>
        <v>0</v>
      </c>
      <c r="AS930" s="30">
        <f ca="1">SUMIF([1]route!$E$3:$E$10005,E930,[1]!Table1[15])</f>
        <v>0</v>
      </c>
      <c r="AT930" s="30">
        <f ca="1">SUMIF([1]route!$E$3:$E$10005,E930,[1]!Table1[16])</f>
        <v>0</v>
      </c>
      <c r="AU930" s="30">
        <f ca="1">SUMIF([1]route!$E$3:$E$10005,E930,[1]!Table1[17])</f>
        <v>0</v>
      </c>
      <c r="AV930" s="30">
        <f ca="1">SUMIF([1]route!$E$3:$E$10005,E930,[1]!Table1[18])</f>
        <v>0</v>
      </c>
      <c r="AW930" s="30">
        <f ca="1">SUMIF([1]route!$E$3:$E$10005,E930,[1]!Table1[19])</f>
        <v>0</v>
      </c>
      <c r="AX930" s="30">
        <f ca="1">SUMIF([1]route!$E$3:$E$10005,E930,[1]!Table1[20])</f>
        <v>0</v>
      </c>
      <c r="AY930" s="30">
        <f ca="1">SUMIF([1]route!$E$3:$E$10005,E930,[1]!Table1[21])</f>
        <v>0</v>
      </c>
      <c r="AZ930" s="30">
        <f ca="1">SUMIF([1]route!$E$3:$E$10005,E930,[1]!Table1[22])</f>
        <v>0</v>
      </c>
      <c r="BA930" s="30">
        <f ca="1">SUMIF([1]route!$E$3:$E$10005,E930,[1]!Table1[23])</f>
        <v>0</v>
      </c>
      <c r="BB930" s="30">
        <f ca="1">SUMIF([1]route!$E$3:$E$10005,E930,[1]!Table1[24])</f>
        <v>0</v>
      </c>
      <c r="BC930" s="30">
        <f ca="1">SUMIF([1]route!$E$3:$E$10005,E930,[1]!Table1[25])</f>
        <v>0</v>
      </c>
      <c r="BD930" s="30">
        <f ca="1">SUMIF([1]route!$E$3:$E$10005,E930,[1]!Table1[26])</f>
        <v>0</v>
      </c>
      <c r="BE930" s="30">
        <f ca="1">SUMIF([1]route!$E$3:$E$10005,E930,[1]!Table1[27])</f>
        <v>0</v>
      </c>
      <c r="BF930" s="30">
        <f ca="1">SUMIF([1]route!$E$3:$E$10005,E930,[1]!Table1[28])</f>
        <v>0</v>
      </c>
      <c r="BG930" s="30">
        <f ca="1">SUMIF([1]route!$E$3:$E$10005,E930,[1]!Table1[29])</f>
        <v>0</v>
      </c>
      <c r="BH930" s="30">
        <f ca="1">SUMIF([1]route!$E$3:$E$10005,E930,[1]!Table1[30])</f>
        <v>0</v>
      </c>
      <c r="BI930" s="30">
        <f ca="1">SUMIF([1]route!$E$3:$E$10005,E930,[1]!Table1[31])</f>
        <v>0</v>
      </c>
      <c r="BJ930" s="30">
        <f ca="1">SUMIF([1]route!$E$3:$E$10005,E930,[1]!Table1[Remain PO])</f>
        <v>0</v>
      </c>
      <c r="BK930" s="31">
        <f ca="1">SUMIF([1]route!$E$3:$E$10005,E930,[1]!Table1[N+1])</f>
        <v>0</v>
      </c>
      <c r="BL930" s="31">
        <f ca="1">SUMIF([1]route!$E$3:$E$10005,E930,[1]!Table1[N+2])</f>
        <v>0</v>
      </c>
      <c r="BM930" s="31">
        <f ca="1">SUMIF([1]route!$E$3:$E$10005,E930,[1]!Table1[N+3])</f>
        <v>0</v>
      </c>
      <c r="BN930" s="32">
        <f ca="1">SUMIF([1]route!$E$3:$E$10005,E930,[1]!Table1[N+4])</f>
        <v>0</v>
      </c>
      <c r="BP930" s="37">
        <f t="shared" si="284"/>
        <v>0</v>
      </c>
      <c r="BQ930" s="35">
        <f t="shared" ca="1" si="286"/>
        <v>0</v>
      </c>
      <c r="BR930" s="35">
        <f t="shared" ca="1" si="286"/>
        <v>0</v>
      </c>
      <c r="BS930" s="35">
        <f t="shared" ca="1" si="285"/>
        <v>0</v>
      </c>
      <c r="BT930" s="35">
        <f t="shared" ca="1" si="285"/>
        <v>0</v>
      </c>
      <c r="BU930" s="35">
        <f t="shared" ca="1" si="285"/>
        <v>0</v>
      </c>
      <c r="BV930" s="35">
        <f t="shared" ca="1" si="285"/>
        <v>0</v>
      </c>
      <c r="BW930" s="35">
        <f t="shared" ca="1" si="285"/>
        <v>0</v>
      </c>
      <c r="BX930" s="35">
        <f t="shared" ca="1" si="285"/>
        <v>0</v>
      </c>
      <c r="BY930" s="35">
        <f t="shared" ca="1" si="285"/>
        <v>0</v>
      </c>
      <c r="BZ930" s="35">
        <f t="shared" ca="1" si="285"/>
        <v>0</v>
      </c>
      <c r="CA930" s="35">
        <f t="shared" ca="1" si="285"/>
        <v>0</v>
      </c>
      <c r="CB930" s="35">
        <f t="shared" ca="1" si="285"/>
        <v>0</v>
      </c>
      <c r="CC930" s="35">
        <f t="shared" ca="1" si="285"/>
        <v>0</v>
      </c>
      <c r="CD930" s="35">
        <f t="shared" ca="1" si="285"/>
        <v>0</v>
      </c>
      <c r="CE930" s="35">
        <f t="shared" ca="1" si="285"/>
        <v>0</v>
      </c>
      <c r="CF930" s="35">
        <f t="shared" ca="1" si="289"/>
        <v>0</v>
      </c>
      <c r="CG930" s="35">
        <f t="shared" ca="1" si="289"/>
        <v>0</v>
      </c>
      <c r="CH930" s="35">
        <f t="shared" ca="1" si="289"/>
        <v>0</v>
      </c>
      <c r="CI930" s="35">
        <f t="shared" ca="1" si="289"/>
        <v>0</v>
      </c>
      <c r="CJ930" s="35">
        <f t="shared" ca="1" si="289"/>
        <v>0</v>
      </c>
      <c r="CK930" s="35">
        <f t="shared" ca="1" si="289"/>
        <v>0</v>
      </c>
      <c r="CL930" s="35">
        <f t="shared" ca="1" si="289"/>
        <v>0</v>
      </c>
      <c r="CM930" s="35">
        <f t="shared" ca="1" si="289"/>
        <v>0</v>
      </c>
      <c r="CN930" s="35">
        <f t="shared" ca="1" si="289"/>
        <v>0</v>
      </c>
      <c r="CO930" s="35">
        <f t="shared" ca="1" si="289"/>
        <v>0</v>
      </c>
      <c r="CP930" s="35">
        <f t="shared" ca="1" si="288"/>
        <v>0</v>
      </c>
      <c r="CQ930" s="35">
        <f t="shared" ca="1" si="288"/>
        <v>0</v>
      </c>
      <c r="CR930" s="35">
        <f t="shared" ca="1" si="287"/>
        <v>0</v>
      </c>
      <c r="CS930" s="35">
        <f t="shared" ca="1" si="287"/>
        <v>0</v>
      </c>
      <c r="CT930" s="35">
        <f t="shared" ca="1" si="279"/>
        <v>0</v>
      </c>
      <c r="CU930" s="35">
        <f t="shared" ca="1" si="279"/>
        <v>0</v>
      </c>
      <c r="CV930" s="35">
        <f t="shared" ca="1" si="279"/>
        <v>0</v>
      </c>
      <c r="CW930" s="38">
        <f t="shared" ca="1" si="279"/>
        <v>0</v>
      </c>
      <c r="CX930" s="38">
        <f t="shared" ca="1" si="280"/>
        <v>0</v>
      </c>
      <c r="CY930" s="38">
        <f t="shared" ca="1" si="280"/>
        <v>0</v>
      </c>
      <c r="CZ930" s="39">
        <f t="shared" ca="1" si="280"/>
        <v>0</v>
      </c>
      <c r="DA930" s="35"/>
    </row>
    <row r="931" spans="4:105" x14ac:dyDescent="0.3">
      <c r="D931" s="19"/>
      <c r="E931" s="19"/>
      <c r="F931" s="21"/>
      <c r="G931" s="21"/>
      <c r="H931" s="21"/>
      <c r="I931" s="19"/>
      <c r="J931" s="19"/>
      <c r="K931" s="21"/>
      <c r="L931" s="21"/>
      <c r="M931" s="22"/>
      <c r="N931" s="22"/>
      <c r="O931" s="19"/>
      <c r="P931" s="21"/>
      <c r="Q931" s="62" t="str">
        <f>'Cutting Rules'!AD931</f>
        <v>------------</v>
      </c>
      <c r="R931" s="23"/>
      <c r="S931" s="24"/>
      <c r="T931" s="78" t="s">
        <v>547</v>
      </c>
      <c r="U931" s="19"/>
      <c r="V931" s="25"/>
      <c r="W931" s="26"/>
      <c r="X931" s="27"/>
      <c r="Y931" s="47"/>
      <c r="Z931" s="121" t="str">
        <f>IFERROR(VLOOKUP(E931,[1]route!$E$3:$BL$10005,59,0),"")&amp;IFERROR(VLOOKUP(E931,[1]route!$E$3:$BL$10005,60,0),"")</f>
        <v/>
      </c>
      <c r="AA931" s="28">
        <f t="shared" si="282"/>
        <v>0</v>
      </c>
      <c r="AB931" s="77">
        <f t="shared" si="283"/>
        <v>0</v>
      </c>
      <c r="AC931" s="4">
        <f t="shared" si="281"/>
        <v>1</v>
      </c>
      <c r="AD931" s="29">
        <v>0</v>
      </c>
      <c r="AE931" s="30">
        <f ca="1">SUMIF([1]route!$E$3:$E$10005,E931,[1]!Table1[1])</f>
        <v>0</v>
      </c>
      <c r="AF931" s="30">
        <f ca="1">SUMIF([1]route!$E$3:$E$10005,E931,[1]!Table1[2])</f>
        <v>0</v>
      </c>
      <c r="AG931" s="30">
        <f ca="1">SUMIF([1]route!$E$3:$E$10005,E931,[1]!Table1[3])</f>
        <v>0</v>
      </c>
      <c r="AH931" s="30">
        <f ca="1">SUMIF([1]route!$E$3:$E$10005,E931,[1]!Table1[4])</f>
        <v>0</v>
      </c>
      <c r="AI931" s="30">
        <f ca="1">SUMIF([1]route!$E$3:$E$10005,E931,[1]!Table1[5])</f>
        <v>0</v>
      </c>
      <c r="AJ931" s="30">
        <f ca="1">SUMIF([1]route!$E$3:$E$10005,E931,[1]!Table1[6])</f>
        <v>0</v>
      </c>
      <c r="AK931" s="30">
        <f ca="1">SUMIF([1]route!$E$3:$E$10005,E931,[1]!Table1[7])</f>
        <v>0</v>
      </c>
      <c r="AL931" s="30">
        <f ca="1">SUMIF([1]route!$E$3:$E$10005,E931,[1]!Table1[8])</f>
        <v>0</v>
      </c>
      <c r="AM931" s="30">
        <f ca="1">SUMIF([1]route!$E$3:$E$10005,E931,[1]!Table1[9])</f>
        <v>0</v>
      </c>
      <c r="AN931" s="30">
        <f ca="1">SUMIF([1]route!$E$3:$E$10005,E931,[1]!Table1[10])</f>
        <v>0</v>
      </c>
      <c r="AO931" s="30">
        <f ca="1">SUMIF([1]route!$E$3:$E$10005,E931,[1]!Table1[11])</f>
        <v>0</v>
      </c>
      <c r="AP931" s="30">
        <f ca="1">SUMIF([1]route!$E$3:$E$10005,E931,[1]!Table1[12])</f>
        <v>0</v>
      </c>
      <c r="AQ931" s="30">
        <f ca="1">SUMIF([1]route!$E$3:$E$10005,E931,[1]!Table1[13])</f>
        <v>0</v>
      </c>
      <c r="AR931" s="30">
        <f ca="1">SUMIF([1]route!$E$3:$E$10005,E931,[1]!Table1[14])</f>
        <v>0</v>
      </c>
      <c r="AS931" s="30">
        <f ca="1">SUMIF([1]route!$E$3:$E$10005,E931,[1]!Table1[15])</f>
        <v>0</v>
      </c>
      <c r="AT931" s="30">
        <f ca="1">SUMIF([1]route!$E$3:$E$10005,E931,[1]!Table1[16])</f>
        <v>0</v>
      </c>
      <c r="AU931" s="30">
        <f ca="1">SUMIF([1]route!$E$3:$E$10005,E931,[1]!Table1[17])</f>
        <v>0</v>
      </c>
      <c r="AV931" s="30">
        <f ca="1">SUMIF([1]route!$E$3:$E$10005,E931,[1]!Table1[18])</f>
        <v>0</v>
      </c>
      <c r="AW931" s="30">
        <f ca="1">SUMIF([1]route!$E$3:$E$10005,E931,[1]!Table1[19])</f>
        <v>0</v>
      </c>
      <c r="AX931" s="30">
        <f ca="1">SUMIF([1]route!$E$3:$E$10005,E931,[1]!Table1[20])</f>
        <v>0</v>
      </c>
      <c r="AY931" s="30">
        <f ca="1">SUMIF([1]route!$E$3:$E$10005,E931,[1]!Table1[21])</f>
        <v>0</v>
      </c>
      <c r="AZ931" s="30">
        <f ca="1">SUMIF([1]route!$E$3:$E$10005,E931,[1]!Table1[22])</f>
        <v>0</v>
      </c>
      <c r="BA931" s="30">
        <f ca="1">SUMIF([1]route!$E$3:$E$10005,E931,[1]!Table1[23])</f>
        <v>0</v>
      </c>
      <c r="BB931" s="30">
        <f ca="1">SUMIF([1]route!$E$3:$E$10005,E931,[1]!Table1[24])</f>
        <v>0</v>
      </c>
      <c r="BC931" s="30">
        <f ca="1">SUMIF([1]route!$E$3:$E$10005,E931,[1]!Table1[25])</f>
        <v>0</v>
      </c>
      <c r="BD931" s="30">
        <f ca="1">SUMIF([1]route!$E$3:$E$10005,E931,[1]!Table1[26])</f>
        <v>0</v>
      </c>
      <c r="BE931" s="30">
        <f ca="1">SUMIF([1]route!$E$3:$E$10005,E931,[1]!Table1[27])</f>
        <v>0</v>
      </c>
      <c r="BF931" s="30">
        <f ca="1">SUMIF([1]route!$E$3:$E$10005,E931,[1]!Table1[28])</f>
        <v>0</v>
      </c>
      <c r="BG931" s="30">
        <f ca="1">SUMIF([1]route!$E$3:$E$10005,E931,[1]!Table1[29])</f>
        <v>0</v>
      </c>
      <c r="BH931" s="30">
        <f ca="1">SUMIF([1]route!$E$3:$E$10005,E931,[1]!Table1[30])</f>
        <v>0</v>
      </c>
      <c r="BI931" s="30">
        <f ca="1">SUMIF([1]route!$E$3:$E$10005,E931,[1]!Table1[31])</f>
        <v>0</v>
      </c>
      <c r="BJ931" s="30">
        <f ca="1">SUMIF([1]route!$E$3:$E$10005,E931,[1]!Table1[Remain PO])</f>
        <v>0</v>
      </c>
      <c r="BK931" s="31">
        <f ca="1">SUMIF([1]route!$E$3:$E$10005,E931,[1]!Table1[N+1])</f>
        <v>0</v>
      </c>
      <c r="BL931" s="31">
        <f ca="1">SUMIF([1]route!$E$3:$E$10005,E931,[1]!Table1[N+2])</f>
        <v>0</v>
      </c>
      <c r="BM931" s="31">
        <f ca="1">SUMIF([1]route!$E$3:$E$10005,E931,[1]!Table1[N+3])</f>
        <v>0</v>
      </c>
      <c r="BN931" s="32">
        <f ca="1">SUMIF([1]route!$E$3:$E$10005,E931,[1]!Table1[N+4])</f>
        <v>0</v>
      </c>
      <c r="BP931" s="37">
        <f t="shared" si="284"/>
        <v>0</v>
      </c>
      <c r="BQ931" s="35">
        <f t="shared" ca="1" si="286"/>
        <v>0</v>
      </c>
      <c r="BR931" s="35">
        <f t="shared" ca="1" si="286"/>
        <v>0</v>
      </c>
      <c r="BS931" s="35">
        <f t="shared" ca="1" si="285"/>
        <v>0</v>
      </c>
      <c r="BT931" s="35">
        <f t="shared" ca="1" si="285"/>
        <v>0</v>
      </c>
      <c r="BU931" s="35">
        <f t="shared" ca="1" si="285"/>
        <v>0</v>
      </c>
      <c r="BV931" s="35">
        <f t="shared" ca="1" si="285"/>
        <v>0</v>
      </c>
      <c r="BW931" s="35">
        <f t="shared" ca="1" si="285"/>
        <v>0</v>
      </c>
      <c r="BX931" s="35">
        <f t="shared" ca="1" si="285"/>
        <v>0</v>
      </c>
      <c r="BY931" s="35">
        <f t="shared" ca="1" si="285"/>
        <v>0</v>
      </c>
      <c r="BZ931" s="35">
        <f t="shared" ca="1" si="285"/>
        <v>0</v>
      </c>
      <c r="CA931" s="35">
        <f t="shared" ca="1" si="285"/>
        <v>0</v>
      </c>
      <c r="CB931" s="35">
        <f t="shared" ca="1" si="285"/>
        <v>0</v>
      </c>
      <c r="CC931" s="35">
        <f t="shared" ca="1" si="285"/>
        <v>0</v>
      </c>
      <c r="CD931" s="35">
        <f t="shared" ca="1" si="285"/>
        <v>0</v>
      </c>
      <c r="CE931" s="35">
        <f t="shared" ca="1" si="285"/>
        <v>0</v>
      </c>
      <c r="CF931" s="35">
        <f t="shared" ca="1" si="289"/>
        <v>0</v>
      </c>
      <c r="CG931" s="35">
        <f t="shared" ca="1" si="289"/>
        <v>0</v>
      </c>
      <c r="CH931" s="35">
        <f t="shared" ca="1" si="289"/>
        <v>0</v>
      </c>
      <c r="CI931" s="35">
        <f t="shared" ca="1" si="289"/>
        <v>0</v>
      </c>
      <c r="CJ931" s="35">
        <f t="shared" ca="1" si="289"/>
        <v>0</v>
      </c>
      <c r="CK931" s="35">
        <f t="shared" ca="1" si="289"/>
        <v>0</v>
      </c>
      <c r="CL931" s="35">
        <f t="shared" ca="1" si="289"/>
        <v>0</v>
      </c>
      <c r="CM931" s="35">
        <f t="shared" ca="1" si="289"/>
        <v>0</v>
      </c>
      <c r="CN931" s="35">
        <f t="shared" ca="1" si="289"/>
        <v>0</v>
      </c>
      <c r="CO931" s="35">
        <f t="shared" ca="1" si="289"/>
        <v>0</v>
      </c>
      <c r="CP931" s="35">
        <f t="shared" ca="1" si="288"/>
        <v>0</v>
      </c>
      <c r="CQ931" s="35">
        <f t="shared" ca="1" si="288"/>
        <v>0</v>
      </c>
      <c r="CR931" s="35">
        <f t="shared" ca="1" si="287"/>
        <v>0</v>
      </c>
      <c r="CS931" s="35">
        <f t="shared" ca="1" si="287"/>
        <v>0</v>
      </c>
      <c r="CT931" s="35">
        <f t="shared" ca="1" si="279"/>
        <v>0</v>
      </c>
      <c r="CU931" s="35">
        <f t="shared" ca="1" si="279"/>
        <v>0</v>
      </c>
      <c r="CV931" s="35">
        <f t="shared" ca="1" si="279"/>
        <v>0</v>
      </c>
      <c r="CW931" s="38">
        <f t="shared" ca="1" si="279"/>
        <v>0</v>
      </c>
      <c r="CX931" s="38">
        <f t="shared" ca="1" si="280"/>
        <v>0</v>
      </c>
      <c r="CY931" s="38">
        <f t="shared" ca="1" si="280"/>
        <v>0</v>
      </c>
      <c r="CZ931" s="39">
        <f t="shared" ca="1" si="280"/>
        <v>0</v>
      </c>
      <c r="DA931" s="35"/>
    </row>
    <row r="932" spans="4:105" x14ac:dyDescent="0.3">
      <c r="D932" s="19"/>
      <c r="E932" s="19"/>
      <c r="F932" s="21"/>
      <c r="G932" s="21"/>
      <c r="H932" s="21"/>
      <c r="I932" s="19"/>
      <c r="J932" s="19"/>
      <c r="K932" s="21"/>
      <c r="L932" s="21"/>
      <c r="M932" s="22"/>
      <c r="N932" s="22"/>
      <c r="O932" s="19"/>
      <c r="P932" s="21"/>
      <c r="Q932" s="62" t="str">
        <f>'Cutting Rules'!AD932</f>
        <v>------------</v>
      </c>
      <c r="R932" s="23"/>
      <c r="S932" s="24"/>
      <c r="T932" s="78" t="s">
        <v>547</v>
      </c>
      <c r="U932" s="19"/>
      <c r="V932" s="25"/>
      <c r="W932" s="26"/>
      <c r="X932" s="27"/>
      <c r="Y932" s="47"/>
      <c r="Z932" s="121" t="str">
        <f>IFERROR(VLOOKUP(E932,[1]route!$E$3:$BL$10005,59,0),"")&amp;IFERROR(VLOOKUP(E932,[1]route!$E$3:$BL$10005,60,0),"")</f>
        <v/>
      </c>
      <c r="AA932" s="28">
        <f t="shared" si="282"/>
        <v>0</v>
      </c>
      <c r="AB932" s="77">
        <f t="shared" si="283"/>
        <v>0</v>
      </c>
      <c r="AC932" s="4">
        <f t="shared" si="281"/>
        <v>1</v>
      </c>
      <c r="AD932" s="29">
        <v>0</v>
      </c>
      <c r="AE932" s="30">
        <f ca="1">SUMIF([1]route!$E$3:$E$10005,E932,[1]!Table1[1])</f>
        <v>0</v>
      </c>
      <c r="AF932" s="30">
        <f ca="1">SUMIF([1]route!$E$3:$E$10005,E932,[1]!Table1[2])</f>
        <v>0</v>
      </c>
      <c r="AG932" s="30">
        <f ca="1">SUMIF([1]route!$E$3:$E$10005,E932,[1]!Table1[3])</f>
        <v>0</v>
      </c>
      <c r="AH932" s="30">
        <f ca="1">SUMIF([1]route!$E$3:$E$10005,E932,[1]!Table1[4])</f>
        <v>0</v>
      </c>
      <c r="AI932" s="30">
        <f ca="1">SUMIF([1]route!$E$3:$E$10005,E932,[1]!Table1[5])</f>
        <v>0</v>
      </c>
      <c r="AJ932" s="30">
        <f ca="1">SUMIF([1]route!$E$3:$E$10005,E932,[1]!Table1[6])</f>
        <v>0</v>
      </c>
      <c r="AK932" s="30">
        <f ca="1">SUMIF([1]route!$E$3:$E$10005,E932,[1]!Table1[7])</f>
        <v>0</v>
      </c>
      <c r="AL932" s="30">
        <f ca="1">SUMIF([1]route!$E$3:$E$10005,E932,[1]!Table1[8])</f>
        <v>0</v>
      </c>
      <c r="AM932" s="30">
        <f ca="1">SUMIF([1]route!$E$3:$E$10005,E932,[1]!Table1[9])</f>
        <v>0</v>
      </c>
      <c r="AN932" s="30">
        <f ca="1">SUMIF([1]route!$E$3:$E$10005,E932,[1]!Table1[10])</f>
        <v>0</v>
      </c>
      <c r="AO932" s="30">
        <f ca="1">SUMIF([1]route!$E$3:$E$10005,E932,[1]!Table1[11])</f>
        <v>0</v>
      </c>
      <c r="AP932" s="30">
        <f ca="1">SUMIF([1]route!$E$3:$E$10005,E932,[1]!Table1[12])</f>
        <v>0</v>
      </c>
      <c r="AQ932" s="30">
        <f ca="1">SUMIF([1]route!$E$3:$E$10005,E932,[1]!Table1[13])</f>
        <v>0</v>
      </c>
      <c r="AR932" s="30">
        <f ca="1">SUMIF([1]route!$E$3:$E$10005,E932,[1]!Table1[14])</f>
        <v>0</v>
      </c>
      <c r="AS932" s="30">
        <f ca="1">SUMIF([1]route!$E$3:$E$10005,E932,[1]!Table1[15])</f>
        <v>0</v>
      </c>
      <c r="AT932" s="30">
        <f ca="1">SUMIF([1]route!$E$3:$E$10005,E932,[1]!Table1[16])</f>
        <v>0</v>
      </c>
      <c r="AU932" s="30">
        <f ca="1">SUMIF([1]route!$E$3:$E$10005,E932,[1]!Table1[17])</f>
        <v>0</v>
      </c>
      <c r="AV932" s="30">
        <f ca="1">SUMIF([1]route!$E$3:$E$10005,E932,[1]!Table1[18])</f>
        <v>0</v>
      </c>
      <c r="AW932" s="30">
        <f ca="1">SUMIF([1]route!$E$3:$E$10005,E932,[1]!Table1[19])</f>
        <v>0</v>
      </c>
      <c r="AX932" s="30">
        <f ca="1">SUMIF([1]route!$E$3:$E$10005,E932,[1]!Table1[20])</f>
        <v>0</v>
      </c>
      <c r="AY932" s="30">
        <f ca="1">SUMIF([1]route!$E$3:$E$10005,E932,[1]!Table1[21])</f>
        <v>0</v>
      </c>
      <c r="AZ932" s="30">
        <f ca="1">SUMIF([1]route!$E$3:$E$10005,E932,[1]!Table1[22])</f>
        <v>0</v>
      </c>
      <c r="BA932" s="30">
        <f ca="1">SUMIF([1]route!$E$3:$E$10005,E932,[1]!Table1[23])</f>
        <v>0</v>
      </c>
      <c r="BB932" s="30">
        <f ca="1">SUMIF([1]route!$E$3:$E$10005,E932,[1]!Table1[24])</f>
        <v>0</v>
      </c>
      <c r="BC932" s="30">
        <f ca="1">SUMIF([1]route!$E$3:$E$10005,E932,[1]!Table1[25])</f>
        <v>0</v>
      </c>
      <c r="BD932" s="30">
        <f ca="1">SUMIF([1]route!$E$3:$E$10005,E932,[1]!Table1[26])</f>
        <v>0</v>
      </c>
      <c r="BE932" s="30">
        <f ca="1">SUMIF([1]route!$E$3:$E$10005,E932,[1]!Table1[27])</f>
        <v>0</v>
      </c>
      <c r="BF932" s="30">
        <f ca="1">SUMIF([1]route!$E$3:$E$10005,E932,[1]!Table1[28])</f>
        <v>0</v>
      </c>
      <c r="BG932" s="30">
        <f ca="1">SUMIF([1]route!$E$3:$E$10005,E932,[1]!Table1[29])</f>
        <v>0</v>
      </c>
      <c r="BH932" s="30">
        <f ca="1">SUMIF([1]route!$E$3:$E$10005,E932,[1]!Table1[30])</f>
        <v>0</v>
      </c>
      <c r="BI932" s="30">
        <f ca="1">SUMIF([1]route!$E$3:$E$10005,E932,[1]!Table1[31])</f>
        <v>0</v>
      </c>
      <c r="BJ932" s="30">
        <f ca="1">SUMIF([1]route!$E$3:$E$10005,E932,[1]!Table1[Remain PO])</f>
        <v>0</v>
      </c>
      <c r="BK932" s="31">
        <f ca="1">SUMIF([1]route!$E$3:$E$10005,E932,[1]!Table1[N+1])</f>
        <v>0</v>
      </c>
      <c r="BL932" s="31">
        <f ca="1">SUMIF([1]route!$E$3:$E$10005,E932,[1]!Table1[N+2])</f>
        <v>0</v>
      </c>
      <c r="BM932" s="31">
        <f ca="1">SUMIF([1]route!$E$3:$E$10005,E932,[1]!Table1[N+3])</f>
        <v>0</v>
      </c>
      <c r="BN932" s="32">
        <f ca="1">SUMIF([1]route!$E$3:$E$10005,E932,[1]!Table1[N+4])</f>
        <v>0</v>
      </c>
      <c r="BP932" s="37">
        <f t="shared" si="284"/>
        <v>0</v>
      </c>
      <c r="BQ932" s="35">
        <f t="shared" ca="1" si="286"/>
        <v>0</v>
      </c>
      <c r="BR932" s="35">
        <f t="shared" ca="1" si="286"/>
        <v>0</v>
      </c>
      <c r="BS932" s="35">
        <f t="shared" ca="1" si="285"/>
        <v>0</v>
      </c>
      <c r="BT932" s="35">
        <f t="shared" ca="1" si="285"/>
        <v>0</v>
      </c>
      <c r="BU932" s="35">
        <f t="shared" ca="1" si="285"/>
        <v>0</v>
      </c>
      <c r="BV932" s="35">
        <f t="shared" ca="1" si="285"/>
        <v>0</v>
      </c>
      <c r="BW932" s="35">
        <f t="shared" ca="1" si="285"/>
        <v>0</v>
      </c>
      <c r="BX932" s="35">
        <f t="shared" ca="1" si="285"/>
        <v>0</v>
      </c>
      <c r="BY932" s="35">
        <f t="shared" ca="1" si="285"/>
        <v>0</v>
      </c>
      <c r="BZ932" s="35">
        <f t="shared" ca="1" si="285"/>
        <v>0</v>
      </c>
      <c r="CA932" s="35">
        <f t="shared" ca="1" si="285"/>
        <v>0</v>
      </c>
      <c r="CB932" s="35">
        <f t="shared" ca="1" si="285"/>
        <v>0</v>
      </c>
      <c r="CC932" s="35">
        <f t="shared" ca="1" si="285"/>
        <v>0</v>
      </c>
      <c r="CD932" s="35">
        <f t="shared" ca="1" si="285"/>
        <v>0</v>
      </c>
      <c r="CE932" s="35">
        <f t="shared" ca="1" si="285"/>
        <v>0</v>
      </c>
      <c r="CF932" s="35">
        <f t="shared" ca="1" si="289"/>
        <v>0</v>
      </c>
      <c r="CG932" s="35">
        <f t="shared" ca="1" si="289"/>
        <v>0</v>
      </c>
      <c r="CH932" s="35">
        <f t="shared" ca="1" si="289"/>
        <v>0</v>
      </c>
      <c r="CI932" s="35">
        <f t="shared" ca="1" si="289"/>
        <v>0</v>
      </c>
      <c r="CJ932" s="35">
        <f t="shared" ca="1" si="289"/>
        <v>0</v>
      </c>
      <c r="CK932" s="35">
        <f t="shared" ca="1" si="289"/>
        <v>0</v>
      </c>
      <c r="CL932" s="35">
        <f t="shared" ca="1" si="289"/>
        <v>0</v>
      </c>
      <c r="CM932" s="35">
        <f t="shared" ca="1" si="289"/>
        <v>0</v>
      </c>
      <c r="CN932" s="35">
        <f t="shared" ca="1" si="289"/>
        <v>0</v>
      </c>
      <c r="CO932" s="35">
        <f t="shared" ca="1" si="289"/>
        <v>0</v>
      </c>
      <c r="CP932" s="35">
        <f t="shared" ca="1" si="288"/>
        <v>0</v>
      </c>
      <c r="CQ932" s="35">
        <f t="shared" ca="1" si="288"/>
        <v>0</v>
      </c>
      <c r="CR932" s="35">
        <f t="shared" ca="1" si="287"/>
        <v>0</v>
      </c>
      <c r="CS932" s="35">
        <f t="shared" ca="1" si="287"/>
        <v>0</v>
      </c>
      <c r="CT932" s="35">
        <f t="shared" ca="1" si="279"/>
        <v>0</v>
      </c>
      <c r="CU932" s="35">
        <f t="shared" ca="1" si="279"/>
        <v>0</v>
      </c>
      <c r="CV932" s="35">
        <f t="shared" ca="1" si="279"/>
        <v>0</v>
      </c>
      <c r="CW932" s="38">
        <f t="shared" ca="1" si="279"/>
        <v>0</v>
      </c>
      <c r="CX932" s="38">
        <f t="shared" ca="1" si="280"/>
        <v>0</v>
      </c>
      <c r="CY932" s="38">
        <f t="shared" ca="1" si="280"/>
        <v>0</v>
      </c>
      <c r="CZ932" s="39">
        <f t="shared" ca="1" si="280"/>
        <v>0</v>
      </c>
      <c r="DA932" s="35"/>
    </row>
    <row r="933" spans="4:105" x14ac:dyDescent="0.3">
      <c r="D933" s="19"/>
      <c r="E933" s="19"/>
      <c r="F933" s="21"/>
      <c r="G933" s="21"/>
      <c r="H933" s="21"/>
      <c r="I933" s="19"/>
      <c r="J933" s="19"/>
      <c r="K933" s="21"/>
      <c r="L933" s="21"/>
      <c r="M933" s="22"/>
      <c r="N933" s="22"/>
      <c r="O933" s="19"/>
      <c r="P933" s="21"/>
      <c r="Q933" s="62" t="str">
        <f>'Cutting Rules'!AD933</f>
        <v>------------</v>
      </c>
      <c r="R933" s="23"/>
      <c r="S933" s="24"/>
      <c r="T933" s="78" t="s">
        <v>547</v>
      </c>
      <c r="U933" s="19"/>
      <c r="V933" s="25"/>
      <c r="W933" s="26"/>
      <c r="X933" s="27"/>
      <c r="Y933" s="47"/>
      <c r="Z933" s="121" t="str">
        <f>IFERROR(VLOOKUP(E933,[1]route!$E$3:$BL$10005,59,0),"")&amp;IFERROR(VLOOKUP(E933,[1]route!$E$3:$BL$10005,60,0),"")</f>
        <v/>
      </c>
      <c r="AA933" s="28">
        <f t="shared" si="282"/>
        <v>0</v>
      </c>
      <c r="AB933" s="77">
        <f t="shared" si="283"/>
        <v>0</v>
      </c>
      <c r="AC933" s="4">
        <f t="shared" si="281"/>
        <v>1</v>
      </c>
      <c r="AD933" s="29">
        <v>0</v>
      </c>
      <c r="AE933" s="30">
        <f ca="1">SUMIF([1]route!$E$3:$E$10005,E933,[1]!Table1[1])</f>
        <v>0</v>
      </c>
      <c r="AF933" s="30">
        <f ca="1">SUMIF([1]route!$E$3:$E$10005,E933,[1]!Table1[2])</f>
        <v>0</v>
      </c>
      <c r="AG933" s="30">
        <f ca="1">SUMIF([1]route!$E$3:$E$10005,E933,[1]!Table1[3])</f>
        <v>0</v>
      </c>
      <c r="AH933" s="30">
        <f ca="1">SUMIF([1]route!$E$3:$E$10005,E933,[1]!Table1[4])</f>
        <v>0</v>
      </c>
      <c r="AI933" s="30">
        <f ca="1">SUMIF([1]route!$E$3:$E$10005,E933,[1]!Table1[5])</f>
        <v>0</v>
      </c>
      <c r="AJ933" s="30">
        <f ca="1">SUMIF([1]route!$E$3:$E$10005,E933,[1]!Table1[6])</f>
        <v>0</v>
      </c>
      <c r="AK933" s="30">
        <f ca="1">SUMIF([1]route!$E$3:$E$10005,E933,[1]!Table1[7])</f>
        <v>0</v>
      </c>
      <c r="AL933" s="30">
        <f ca="1">SUMIF([1]route!$E$3:$E$10005,E933,[1]!Table1[8])</f>
        <v>0</v>
      </c>
      <c r="AM933" s="30">
        <f ca="1">SUMIF([1]route!$E$3:$E$10005,E933,[1]!Table1[9])</f>
        <v>0</v>
      </c>
      <c r="AN933" s="30">
        <f ca="1">SUMIF([1]route!$E$3:$E$10005,E933,[1]!Table1[10])</f>
        <v>0</v>
      </c>
      <c r="AO933" s="30">
        <f ca="1">SUMIF([1]route!$E$3:$E$10005,E933,[1]!Table1[11])</f>
        <v>0</v>
      </c>
      <c r="AP933" s="30">
        <f ca="1">SUMIF([1]route!$E$3:$E$10005,E933,[1]!Table1[12])</f>
        <v>0</v>
      </c>
      <c r="AQ933" s="30">
        <f ca="1">SUMIF([1]route!$E$3:$E$10005,E933,[1]!Table1[13])</f>
        <v>0</v>
      </c>
      <c r="AR933" s="30">
        <f ca="1">SUMIF([1]route!$E$3:$E$10005,E933,[1]!Table1[14])</f>
        <v>0</v>
      </c>
      <c r="AS933" s="30">
        <f ca="1">SUMIF([1]route!$E$3:$E$10005,E933,[1]!Table1[15])</f>
        <v>0</v>
      </c>
      <c r="AT933" s="30">
        <f ca="1">SUMIF([1]route!$E$3:$E$10005,E933,[1]!Table1[16])</f>
        <v>0</v>
      </c>
      <c r="AU933" s="30">
        <f ca="1">SUMIF([1]route!$E$3:$E$10005,E933,[1]!Table1[17])</f>
        <v>0</v>
      </c>
      <c r="AV933" s="30">
        <f ca="1">SUMIF([1]route!$E$3:$E$10005,E933,[1]!Table1[18])</f>
        <v>0</v>
      </c>
      <c r="AW933" s="30">
        <f ca="1">SUMIF([1]route!$E$3:$E$10005,E933,[1]!Table1[19])</f>
        <v>0</v>
      </c>
      <c r="AX933" s="30">
        <f ca="1">SUMIF([1]route!$E$3:$E$10005,E933,[1]!Table1[20])</f>
        <v>0</v>
      </c>
      <c r="AY933" s="30">
        <f ca="1">SUMIF([1]route!$E$3:$E$10005,E933,[1]!Table1[21])</f>
        <v>0</v>
      </c>
      <c r="AZ933" s="30">
        <f ca="1">SUMIF([1]route!$E$3:$E$10005,E933,[1]!Table1[22])</f>
        <v>0</v>
      </c>
      <c r="BA933" s="30">
        <f ca="1">SUMIF([1]route!$E$3:$E$10005,E933,[1]!Table1[23])</f>
        <v>0</v>
      </c>
      <c r="BB933" s="30">
        <f ca="1">SUMIF([1]route!$E$3:$E$10005,E933,[1]!Table1[24])</f>
        <v>0</v>
      </c>
      <c r="BC933" s="30">
        <f ca="1">SUMIF([1]route!$E$3:$E$10005,E933,[1]!Table1[25])</f>
        <v>0</v>
      </c>
      <c r="BD933" s="30">
        <f ca="1">SUMIF([1]route!$E$3:$E$10005,E933,[1]!Table1[26])</f>
        <v>0</v>
      </c>
      <c r="BE933" s="30">
        <f ca="1">SUMIF([1]route!$E$3:$E$10005,E933,[1]!Table1[27])</f>
        <v>0</v>
      </c>
      <c r="BF933" s="30">
        <f ca="1">SUMIF([1]route!$E$3:$E$10005,E933,[1]!Table1[28])</f>
        <v>0</v>
      </c>
      <c r="BG933" s="30">
        <f ca="1">SUMIF([1]route!$E$3:$E$10005,E933,[1]!Table1[29])</f>
        <v>0</v>
      </c>
      <c r="BH933" s="30">
        <f ca="1">SUMIF([1]route!$E$3:$E$10005,E933,[1]!Table1[30])</f>
        <v>0</v>
      </c>
      <c r="BI933" s="30">
        <f ca="1">SUMIF([1]route!$E$3:$E$10005,E933,[1]!Table1[31])</f>
        <v>0</v>
      </c>
      <c r="BJ933" s="30">
        <f ca="1">SUMIF([1]route!$E$3:$E$10005,E933,[1]!Table1[Remain PO])</f>
        <v>0</v>
      </c>
      <c r="BK933" s="31">
        <f ca="1">SUMIF([1]route!$E$3:$E$10005,E933,[1]!Table1[N+1])</f>
        <v>0</v>
      </c>
      <c r="BL933" s="31">
        <f ca="1">SUMIF([1]route!$E$3:$E$10005,E933,[1]!Table1[N+2])</f>
        <v>0</v>
      </c>
      <c r="BM933" s="31">
        <f ca="1">SUMIF([1]route!$E$3:$E$10005,E933,[1]!Table1[N+3])</f>
        <v>0</v>
      </c>
      <c r="BN933" s="32">
        <f ca="1">SUMIF([1]route!$E$3:$E$10005,E933,[1]!Table1[N+4])</f>
        <v>0</v>
      </c>
      <c r="BP933" s="37">
        <f t="shared" si="284"/>
        <v>0</v>
      </c>
      <c r="BQ933" s="35">
        <f t="shared" ca="1" si="286"/>
        <v>0</v>
      </c>
      <c r="BR933" s="35">
        <f t="shared" ca="1" si="286"/>
        <v>0</v>
      </c>
      <c r="BS933" s="35">
        <f t="shared" ca="1" si="285"/>
        <v>0</v>
      </c>
      <c r="BT933" s="35">
        <f t="shared" ca="1" si="285"/>
        <v>0</v>
      </c>
      <c r="BU933" s="35">
        <f t="shared" ca="1" si="285"/>
        <v>0</v>
      </c>
      <c r="BV933" s="35">
        <f t="shared" ca="1" si="285"/>
        <v>0</v>
      </c>
      <c r="BW933" s="35">
        <f t="shared" ca="1" si="285"/>
        <v>0</v>
      </c>
      <c r="BX933" s="35">
        <f t="shared" ca="1" si="285"/>
        <v>0</v>
      </c>
      <c r="BY933" s="35">
        <f t="shared" ca="1" si="285"/>
        <v>0</v>
      </c>
      <c r="BZ933" s="35">
        <f t="shared" ca="1" si="285"/>
        <v>0</v>
      </c>
      <c r="CA933" s="35">
        <f t="shared" ca="1" si="285"/>
        <v>0</v>
      </c>
      <c r="CB933" s="35">
        <f t="shared" ca="1" si="285"/>
        <v>0</v>
      </c>
      <c r="CC933" s="35">
        <f t="shared" ca="1" si="285"/>
        <v>0</v>
      </c>
      <c r="CD933" s="35">
        <f t="shared" ca="1" si="285"/>
        <v>0</v>
      </c>
      <c r="CE933" s="35">
        <f t="shared" ca="1" si="285"/>
        <v>0</v>
      </c>
      <c r="CF933" s="35">
        <f t="shared" ca="1" si="289"/>
        <v>0</v>
      </c>
      <c r="CG933" s="35">
        <f t="shared" ca="1" si="289"/>
        <v>0</v>
      </c>
      <c r="CH933" s="35">
        <f t="shared" ca="1" si="289"/>
        <v>0</v>
      </c>
      <c r="CI933" s="35">
        <f t="shared" ca="1" si="289"/>
        <v>0</v>
      </c>
      <c r="CJ933" s="35">
        <f t="shared" ca="1" si="289"/>
        <v>0</v>
      </c>
      <c r="CK933" s="35">
        <f t="shared" ca="1" si="289"/>
        <v>0</v>
      </c>
      <c r="CL933" s="35">
        <f t="shared" ca="1" si="289"/>
        <v>0</v>
      </c>
      <c r="CM933" s="35">
        <f t="shared" ca="1" si="289"/>
        <v>0</v>
      </c>
      <c r="CN933" s="35">
        <f t="shared" ca="1" si="289"/>
        <v>0</v>
      </c>
      <c r="CO933" s="35">
        <f t="shared" ca="1" si="289"/>
        <v>0</v>
      </c>
      <c r="CP933" s="35">
        <f t="shared" ca="1" si="288"/>
        <v>0</v>
      </c>
      <c r="CQ933" s="35">
        <f t="shared" ca="1" si="288"/>
        <v>0</v>
      </c>
      <c r="CR933" s="35">
        <f t="shared" ca="1" si="287"/>
        <v>0</v>
      </c>
      <c r="CS933" s="35">
        <f t="shared" ca="1" si="287"/>
        <v>0</v>
      </c>
      <c r="CT933" s="35">
        <f t="shared" ca="1" si="279"/>
        <v>0</v>
      </c>
      <c r="CU933" s="35">
        <f t="shared" ca="1" si="279"/>
        <v>0</v>
      </c>
      <c r="CV933" s="35">
        <f t="shared" ca="1" si="279"/>
        <v>0</v>
      </c>
      <c r="CW933" s="38">
        <f t="shared" ca="1" si="279"/>
        <v>0</v>
      </c>
      <c r="CX933" s="38">
        <f t="shared" ca="1" si="280"/>
        <v>0</v>
      </c>
      <c r="CY933" s="38">
        <f t="shared" ca="1" si="280"/>
        <v>0</v>
      </c>
      <c r="CZ933" s="39">
        <f t="shared" ca="1" si="280"/>
        <v>0</v>
      </c>
      <c r="DA933" s="35"/>
    </row>
    <row r="934" spans="4:105" x14ac:dyDescent="0.3">
      <c r="D934" s="19"/>
      <c r="E934" s="19"/>
      <c r="F934" s="21"/>
      <c r="G934" s="21"/>
      <c r="H934" s="21"/>
      <c r="I934" s="19"/>
      <c r="J934" s="19"/>
      <c r="K934" s="21"/>
      <c r="L934" s="21"/>
      <c r="M934" s="22"/>
      <c r="N934" s="22"/>
      <c r="O934" s="19"/>
      <c r="P934" s="21"/>
      <c r="Q934" s="62" t="str">
        <f>'Cutting Rules'!AD934</f>
        <v>------------</v>
      </c>
      <c r="R934" s="23"/>
      <c r="S934" s="24"/>
      <c r="T934" s="78" t="s">
        <v>547</v>
      </c>
      <c r="U934" s="19"/>
      <c r="V934" s="25"/>
      <c r="W934" s="26"/>
      <c r="X934" s="27"/>
      <c r="Y934" s="47"/>
      <c r="Z934" s="121" t="str">
        <f>IFERROR(VLOOKUP(E934,[1]route!$E$3:$BL$10005,59,0),"")&amp;IFERROR(VLOOKUP(E934,[1]route!$E$3:$BL$10005,60,0),"")</f>
        <v/>
      </c>
      <c r="AA934" s="28">
        <f t="shared" si="282"/>
        <v>0</v>
      </c>
      <c r="AB934" s="77">
        <f t="shared" si="283"/>
        <v>0</v>
      </c>
      <c r="AC934" s="4">
        <f t="shared" si="281"/>
        <v>1</v>
      </c>
      <c r="AD934" s="29">
        <v>0</v>
      </c>
      <c r="AE934" s="30">
        <f ca="1">SUMIF([1]route!$E$3:$E$10005,E934,[1]!Table1[1])</f>
        <v>0</v>
      </c>
      <c r="AF934" s="30">
        <f ca="1">SUMIF([1]route!$E$3:$E$10005,E934,[1]!Table1[2])</f>
        <v>0</v>
      </c>
      <c r="AG934" s="30">
        <f ca="1">SUMIF([1]route!$E$3:$E$10005,E934,[1]!Table1[3])</f>
        <v>0</v>
      </c>
      <c r="AH934" s="30">
        <f ca="1">SUMIF([1]route!$E$3:$E$10005,E934,[1]!Table1[4])</f>
        <v>0</v>
      </c>
      <c r="AI934" s="30">
        <f ca="1">SUMIF([1]route!$E$3:$E$10005,E934,[1]!Table1[5])</f>
        <v>0</v>
      </c>
      <c r="AJ934" s="30">
        <f ca="1">SUMIF([1]route!$E$3:$E$10005,E934,[1]!Table1[6])</f>
        <v>0</v>
      </c>
      <c r="AK934" s="30">
        <f ca="1">SUMIF([1]route!$E$3:$E$10005,E934,[1]!Table1[7])</f>
        <v>0</v>
      </c>
      <c r="AL934" s="30">
        <f ca="1">SUMIF([1]route!$E$3:$E$10005,E934,[1]!Table1[8])</f>
        <v>0</v>
      </c>
      <c r="AM934" s="30">
        <f ca="1">SUMIF([1]route!$E$3:$E$10005,E934,[1]!Table1[9])</f>
        <v>0</v>
      </c>
      <c r="AN934" s="30">
        <f ca="1">SUMIF([1]route!$E$3:$E$10005,E934,[1]!Table1[10])</f>
        <v>0</v>
      </c>
      <c r="AO934" s="30">
        <f ca="1">SUMIF([1]route!$E$3:$E$10005,E934,[1]!Table1[11])</f>
        <v>0</v>
      </c>
      <c r="AP934" s="30">
        <f ca="1">SUMIF([1]route!$E$3:$E$10005,E934,[1]!Table1[12])</f>
        <v>0</v>
      </c>
      <c r="AQ934" s="30">
        <f ca="1">SUMIF([1]route!$E$3:$E$10005,E934,[1]!Table1[13])</f>
        <v>0</v>
      </c>
      <c r="AR934" s="30">
        <f ca="1">SUMIF([1]route!$E$3:$E$10005,E934,[1]!Table1[14])</f>
        <v>0</v>
      </c>
      <c r="AS934" s="30">
        <f ca="1">SUMIF([1]route!$E$3:$E$10005,E934,[1]!Table1[15])</f>
        <v>0</v>
      </c>
      <c r="AT934" s="30">
        <f ca="1">SUMIF([1]route!$E$3:$E$10005,E934,[1]!Table1[16])</f>
        <v>0</v>
      </c>
      <c r="AU934" s="30">
        <f ca="1">SUMIF([1]route!$E$3:$E$10005,E934,[1]!Table1[17])</f>
        <v>0</v>
      </c>
      <c r="AV934" s="30">
        <f ca="1">SUMIF([1]route!$E$3:$E$10005,E934,[1]!Table1[18])</f>
        <v>0</v>
      </c>
      <c r="AW934" s="30">
        <f ca="1">SUMIF([1]route!$E$3:$E$10005,E934,[1]!Table1[19])</f>
        <v>0</v>
      </c>
      <c r="AX934" s="30">
        <f ca="1">SUMIF([1]route!$E$3:$E$10005,E934,[1]!Table1[20])</f>
        <v>0</v>
      </c>
      <c r="AY934" s="30">
        <f ca="1">SUMIF([1]route!$E$3:$E$10005,E934,[1]!Table1[21])</f>
        <v>0</v>
      </c>
      <c r="AZ934" s="30">
        <f ca="1">SUMIF([1]route!$E$3:$E$10005,E934,[1]!Table1[22])</f>
        <v>0</v>
      </c>
      <c r="BA934" s="30">
        <f ca="1">SUMIF([1]route!$E$3:$E$10005,E934,[1]!Table1[23])</f>
        <v>0</v>
      </c>
      <c r="BB934" s="30">
        <f ca="1">SUMIF([1]route!$E$3:$E$10005,E934,[1]!Table1[24])</f>
        <v>0</v>
      </c>
      <c r="BC934" s="30">
        <f ca="1">SUMIF([1]route!$E$3:$E$10005,E934,[1]!Table1[25])</f>
        <v>0</v>
      </c>
      <c r="BD934" s="30">
        <f ca="1">SUMIF([1]route!$E$3:$E$10005,E934,[1]!Table1[26])</f>
        <v>0</v>
      </c>
      <c r="BE934" s="30">
        <f ca="1">SUMIF([1]route!$E$3:$E$10005,E934,[1]!Table1[27])</f>
        <v>0</v>
      </c>
      <c r="BF934" s="30">
        <f ca="1">SUMIF([1]route!$E$3:$E$10005,E934,[1]!Table1[28])</f>
        <v>0</v>
      </c>
      <c r="BG934" s="30">
        <f ca="1">SUMIF([1]route!$E$3:$E$10005,E934,[1]!Table1[29])</f>
        <v>0</v>
      </c>
      <c r="BH934" s="30">
        <f ca="1">SUMIF([1]route!$E$3:$E$10005,E934,[1]!Table1[30])</f>
        <v>0</v>
      </c>
      <c r="BI934" s="30">
        <f ca="1">SUMIF([1]route!$E$3:$E$10005,E934,[1]!Table1[31])</f>
        <v>0</v>
      </c>
      <c r="BJ934" s="30">
        <f ca="1">SUMIF([1]route!$E$3:$E$10005,E934,[1]!Table1[Remain PO])</f>
        <v>0</v>
      </c>
      <c r="BK934" s="31">
        <f ca="1">SUMIF([1]route!$E$3:$E$10005,E934,[1]!Table1[N+1])</f>
        <v>0</v>
      </c>
      <c r="BL934" s="31">
        <f ca="1">SUMIF([1]route!$E$3:$E$10005,E934,[1]!Table1[N+2])</f>
        <v>0</v>
      </c>
      <c r="BM934" s="31">
        <f ca="1">SUMIF([1]route!$E$3:$E$10005,E934,[1]!Table1[N+3])</f>
        <v>0</v>
      </c>
      <c r="BN934" s="32">
        <f ca="1">SUMIF([1]route!$E$3:$E$10005,E934,[1]!Table1[N+4])</f>
        <v>0</v>
      </c>
      <c r="BP934" s="37">
        <f t="shared" si="284"/>
        <v>0</v>
      </c>
      <c r="BQ934" s="35">
        <f t="shared" ca="1" si="286"/>
        <v>0</v>
      </c>
      <c r="BR934" s="35">
        <f t="shared" ca="1" si="286"/>
        <v>0</v>
      </c>
      <c r="BS934" s="35">
        <f t="shared" ca="1" si="285"/>
        <v>0</v>
      </c>
      <c r="BT934" s="35">
        <f t="shared" ca="1" si="285"/>
        <v>0</v>
      </c>
      <c r="BU934" s="35">
        <f t="shared" ca="1" si="285"/>
        <v>0</v>
      </c>
      <c r="BV934" s="35">
        <f t="shared" ca="1" si="285"/>
        <v>0</v>
      </c>
      <c r="BW934" s="35">
        <f t="shared" ca="1" si="285"/>
        <v>0</v>
      </c>
      <c r="BX934" s="35">
        <f t="shared" ca="1" si="285"/>
        <v>0</v>
      </c>
      <c r="BY934" s="35">
        <f t="shared" ca="1" si="285"/>
        <v>0</v>
      </c>
      <c r="BZ934" s="35">
        <f t="shared" ca="1" si="285"/>
        <v>0</v>
      </c>
      <c r="CA934" s="35">
        <f t="shared" ca="1" si="285"/>
        <v>0</v>
      </c>
      <c r="CB934" s="35">
        <f t="shared" ca="1" si="285"/>
        <v>0</v>
      </c>
      <c r="CC934" s="35">
        <f t="shared" ca="1" si="285"/>
        <v>0</v>
      </c>
      <c r="CD934" s="35">
        <f t="shared" ca="1" si="285"/>
        <v>0</v>
      </c>
      <c r="CE934" s="35">
        <f t="shared" ca="1" si="285"/>
        <v>0</v>
      </c>
      <c r="CF934" s="35">
        <f t="shared" ca="1" si="289"/>
        <v>0</v>
      </c>
      <c r="CG934" s="35">
        <f t="shared" ca="1" si="289"/>
        <v>0</v>
      </c>
      <c r="CH934" s="35">
        <f t="shared" ca="1" si="289"/>
        <v>0</v>
      </c>
      <c r="CI934" s="35">
        <f t="shared" ca="1" si="289"/>
        <v>0</v>
      </c>
      <c r="CJ934" s="35">
        <f t="shared" ca="1" si="289"/>
        <v>0</v>
      </c>
      <c r="CK934" s="35">
        <f t="shared" ca="1" si="289"/>
        <v>0</v>
      </c>
      <c r="CL934" s="35">
        <f t="shared" ca="1" si="289"/>
        <v>0</v>
      </c>
      <c r="CM934" s="35">
        <f t="shared" ca="1" si="289"/>
        <v>0</v>
      </c>
      <c r="CN934" s="35">
        <f t="shared" ca="1" si="289"/>
        <v>0</v>
      </c>
      <c r="CO934" s="35">
        <f t="shared" ca="1" si="289"/>
        <v>0</v>
      </c>
      <c r="CP934" s="35">
        <f t="shared" ca="1" si="288"/>
        <v>0</v>
      </c>
      <c r="CQ934" s="35">
        <f t="shared" ca="1" si="288"/>
        <v>0</v>
      </c>
      <c r="CR934" s="35">
        <f t="shared" ca="1" si="287"/>
        <v>0</v>
      </c>
      <c r="CS934" s="35">
        <f t="shared" ca="1" si="287"/>
        <v>0</v>
      </c>
      <c r="CT934" s="35">
        <f t="shared" ca="1" si="279"/>
        <v>0</v>
      </c>
      <c r="CU934" s="35">
        <f t="shared" ca="1" si="279"/>
        <v>0</v>
      </c>
      <c r="CV934" s="35">
        <f t="shared" ca="1" si="279"/>
        <v>0</v>
      </c>
      <c r="CW934" s="38">
        <f t="shared" ca="1" si="279"/>
        <v>0</v>
      </c>
      <c r="CX934" s="38">
        <f t="shared" ca="1" si="280"/>
        <v>0</v>
      </c>
      <c r="CY934" s="38">
        <f t="shared" ca="1" si="280"/>
        <v>0</v>
      </c>
      <c r="CZ934" s="39">
        <f t="shared" ca="1" si="280"/>
        <v>0</v>
      </c>
      <c r="DA934" s="35"/>
    </row>
    <row r="935" spans="4:105" x14ac:dyDescent="0.3">
      <c r="D935" s="19"/>
      <c r="E935" s="19"/>
      <c r="F935" s="21"/>
      <c r="G935" s="21"/>
      <c r="H935" s="21"/>
      <c r="I935" s="19"/>
      <c r="J935" s="19"/>
      <c r="K935" s="21"/>
      <c r="L935" s="21"/>
      <c r="M935" s="22"/>
      <c r="N935" s="22"/>
      <c r="O935" s="19"/>
      <c r="P935" s="21"/>
      <c r="Q935" s="62" t="str">
        <f>'Cutting Rules'!AD935</f>
        <v>------------</v>
      </c>
      <c r="R935" s="23"/>
      <c r="S935" s="24"/>
      <c r="T935" s="78" t="s">
        <v>547</v>
      </c>
      <c r="U935" s="19"/>
      <c r="V935" s="25"/>
      <c r="W935" s="26"/>
      <c r="X935" s="27"/>
      <c r="Y935" s="47"/>
      <c r="Z935" s="121" t="str">
        <f>IFERROR(VLOOKUP(E935,[1]route!$E$3:$BL$10005,59,0),"")&amp;IFERROR(VLOOKUP(E935,[1]route!$E$3:$BL$10005,60,0),"")</f>
        <v/>
      </c>
      <c r="AA935" s="28">
        <f t="shared" si="282"/>
        <v>0</v>
      </c>
      <c r="AB935" s="77">
        <f t="shared" si="283"/>
        <v>0</v>
      </c>
      <c r="AC935" s="4">
        <f t="shared" si="281"/>
        <v>1</v>
      </c>
      <c r="AD935" s="29">
        <v>0</v>
      </c>
      <c r="AE935" s="30">
        <f ca="1">SUMIF([1]route!$E$3:$E$10005,E935,[1]!Table1[1])</f>
        <v>0</v>
      </c>
      <c r="AF935" s="30">
        <f ca="1">SUMIF([1]route!$E$3:$E$10005,E935,[1]!Table1[2])</f>
        <v>0</v>
      </c>
      <c r="AG935" s="30">
        <f ca="1">SUMIF([1]route!$E$3:$E$10005,E935,[1]!Table1[3])</f>
        <v>0</v>
      </c>
      <c r="AH935" s="30">
        <f ca="1">SUMIF([1]route!$E$3:$E$10005,E935,[1]!Table1[4])</f>
        <v>0</v>
      </c>
      <c r="AI935" s="30">
        <f ca="1">SUMIF([1]route!$E$3:$E$10005,E935,[1]!Table1[5])</f>
        <v>0</v>
      </c>
      <c r="AJ935" s="30">
        <f ca="1">SUMIF([1]route!$E$3:$E$10005,E935,[1]!Table1[6])</f>
        <v>0</v>
      </c>
      <c r="AK935" s="30">
        <f ca="1">SUMIF([1]route!$E$3:$E$10005,E935,[1]!Table1[7])</f>
        <v>0</v>
      </c>
      <c r="AL935" s="30">
        <f ca="1">SUMIF([1]route!$E$3:$E$10005,E935,[1]!Table1[8])</f>
        <v>0</v>
      </c>
      <c r="AM935" s="30">
        <f ca="1">SUMIF([1]route!$E$3:$E$10005,E935,[1]!Table1[9])</f>
        <v>0</v>
      </c>
      <c r="AN935" s="30">
        <f ca="1">SUMIF([1]route!$E$3:$E$10005,E935,[1]!Table1[10])</f>
        <v>0</v>
      </c>
      <c r="AO935" s="30">
        <f ca="1">SUMIF([1]route!$E$3:$E$10005,E935,[1]!Table1[11])</f>
        <v>0</v>
      </c>
      <c r="AP935" s="30">
        <f ca="1">SUMIF([1]route!$E$3:$E$10005,E935,[1]!Table1[12])</f>
        <v>0</v>
      </c>
      <c r="AQ935" s="30">
        <f ca="1">SUMIF([1]route!$E$3:$E$10005,E935,[1]!Table1[13])</f>
        <v>0</v>
      </c>
      <c r="AR935" s="30">
        <f ca="1">SUMIF([1]route!$E$3:$E$10005,E935,[1]!Table1[14])</f>
        <v>0</v>
      </c>
      <c r="AS935" s="30">
        <f ca="1">SUMIF([1]route!$E$3:$E$10005,E935,[1]!Table1[15])</f>
        <v>0</v>
      </c>
      <c r="AT935" s="30">
        <f ca="1">SUMIF([1]route!$E$3:$E$10005,E935,[1]!Table1[16])</f>
        <v>0</v>
      </c>
      <c r="AU935" s="30">
        <f ca="1">SUMIF([1]route!$E$3:$E$10005,E935,[1]!Table1[17])</f>
        <v>0</v>
      </c>
      <c r="AV935" s="30">
        <f ca="1">SUMIF([1]route!$E$3:$E$10005,E935,[1]!Table1[18])</f>
        <v>0</v>
      </c>
      <c r="AW935" s="30">
        <f ca="1">SUMIF([1]route!$E$3:$E$10005,E935,[1]!Table1[19])</f>
        <v>0</v>
      </c>
      <c r="AX935" s="30">
        <f ca="1">SUMIF([1]route!$E$3:$E$10005,E935,[1]!Table1[20])</f>
        <v>0</v>
      </c>
      <c r="AY935" s="30">
        <f ca="1">SUMIF([1]route!$E$3:$E$10005,E935,[1]!Table1[21])</f>
        <v>0</v>
      </c>
      <c r="AZ935" s="30">
        <f ca="1">SUMIF([1]route!$E$3:$E$10005,E935,[1]!Table1[22])</f>
        <v>0</v>
      </c>
      <c r="BA935" s="30">
        <f ca="1">SUMIF([1]route!$E$3:$E$10005,E935,[1]!Table1[23])</f>
        <v>0</v>
      </c>
      <c r="BB935" s="30">
        <f ca="1">SUMIF([1]route!$E$3:$E$10005,E935,[1]!Table1[24])</f>
        <v>0</v>
      </c>
      <c r="BC935" s="30">
        <f ca="1">SUMIF([1]route!$E$3:$E$10005,E935,[1]!Table1[25])</f>
        <v>0</v>
      </c>
      <c r="BD935" s="30">
        <f ca="1">SUMIF([1]route!$E$3:$E$10005,E935,[1]!Table1[26])</f>
        <v>0</v>
      </c>
      <c r="BE935" s="30">
        <f ca="1">SUMIF([1]route!$E$3:$E$10005,E935,[1]!Table1[27])</f>
        <v>0</v>
      </c>
      <c r="BF935" s="30">
        <f ca="1">SUMIF([1]route!$E$3:$E$10005,E935,[1]!Table1[28])</f>
        <v>0</v>
      </c>
      <c r="BG935" s="30">
        <f ca="1">SUMIF([1]route!$E$3:$E$10005,E935,[1]!Table1[29])</f>
        <v>0</v>
      </c>
      <c r="BH935" s="30">
        <f ca="1">SUMIF([1]route!$E$3:$E$10005,E935,[1]!Table1[30])</f>
        <v>0</v>
      </c>
      <c r="BI935" s="30">
        <f ca="1">SUMIF([1]route!$E$3:$E$10005,E935,[1]!Table1[31])</f>
        <v>0</v>
      </c>
      <c r="BJ935" s="30">
        <f ca="1">SUMIF([1]route!$E$3:$E$10005,E935,[1]!Table1[Remain PO])</f>
        <v>0</v>
      </c>
      <c r="BK935" s="31">
        <f ca="1">SUMIF([1]route!$E$3:$E$10005,E935,[1]!Table1[N+1])</f>
        <v>0</v>
      </c>
      <c r="BL935" s="31">
        <f ca="1">SUMIF([1]route!$E$3:$E$10005,E935,[1]!Table1[N+2])</f>
        <v>0</v>
      </c>
      <c r="BM935" s="31">
        <f ca="1">SUMIF([1]route!$E$3:$E$10005,E935,[1]!Table1[N+3])</f>
        <v>0</v>
      </c>
      <c r="BN935" s="32">
        <f ca="1">SUMIF([1]route!$E$3:$E$10005,E935,[1]!Table1[N+4])</f>
        <v>0</v>
      </c>
      <c r="BP935" s="37">
        <f t="shared" si="284"/>
        <v>0</v>
      </c>
      <c r="BQ935" s="35">
        <f t="shared" ca="1" si="286"/>
        <v>0</v>
      </c>
      <c r="BR935" s="35">
        <f t="shared" ca="1" si="286"/>
        <v>0</v>
      </c>
      <c r="BS935" s="35">
        <f t="shared" ca="1" si="285"/>
        <v>0</v>
      </c>
      <c r="BT935" s="35">
        <f t="shared" ca="1" si="285"/>
        <v>0</v>
      </c>
      <c r="BU935" s="35">
        <f t="shared" ca="1" si="285"/>
        <v>0</v>
      </c>
      <c r="BV935" s="35">
        <f t="shared" ca="1" si="285"/>
        <v>0</v>
      </c>
      <c r="BW935" s="35">
        <f t="shared" ca="1" si="285"/>
        <v>0</v>
      </c>
      <c r="BX935" s="35">
        <f t="shared" ca="1" si="285"/>
        <v>0</v>
      </c>
      <c r="BY935" s="35">
        <f t="shared" ca="1" si="285"/>
        <v>0</v>
      </c>
      <c r="BZ935" s="35">
        <f t="shared" ca="1" si="285"/>
        <v>0</v>
      </c>
      <c r="CA935" s="35">
        <f t="shared" ca="1" si="285"/>
        <v>0</v>
      </c>
      <c r="CB935" s="35">
        <f t="shared" ca="1" si="285"/>
        <v>0</v>
      </c>
      <c r="CC935" s="35">
        <f t="shared" ca="1" si="285"/>
        <v>0</v>
      </c>
      <c r="CD935" s="35">
        <f t="shared" ca="1" si="285"/>
        <v>0</v>
      </c>
      <c r="CE935" s="35">
        <f t="shared" ca="1" si="285"/>
        <v>0</v>
      </c>
      <c r="CF935" s="35">
        <f t="shared" ca="1" si="289"/>
        <v>0</v>
      </c>
      <c r="CG935" s="35">
        <f t="shared" ca="1" si="289"/>
        <v>0</v>
      </c>
      <c r="CH935" s="35">
        <f t="shared" ca="1" si="289"/>
        <v>0</v>
      </c>
      <c r="CI935" s="35">
        <f t="shared" ca="1" si="289"/>
        <v>0</v>
      </c>
      <c r="CJ935" s="35">
        <f t="shared" ca="1" si="289"/>
        <v>0</v>
      </c>
      <c r="CK935" s="35">
        <f t="shared" ca="1" si="289"/>
        <v>0</v>
      </c>
      <c r="CL935" s="35">
        <f t="shared" ca="1" si="289"/>
        <v>0</v>
      </c>
      <c r="CM935" s="35">
        <f t="shared" ca="1" si="289"/>
        <v>0</v>
      </c>
      <c r="CN935" s="35">
        <f t="shared" ca="1" si="289"/>
        <v>0</v>
      </c>
      <c r="CO935" s="35">
        <f t="shared" ca="1" si="289"/>
        <v>0</v>
      </c>
      <c r="CP935" s="35">
        <f t="shared" ca="1" si="288"/>
        <v>0</v>
      </c>
      <c r="CQ935" s="35">
        <f t="shared" ca="1" si="288"/>
        <v>0</v>
      </c>
      <c r="CR935" s="35">
        <f t="shared" ca="1" si="287"/>
        <v>0</v>
      </c>
      <c r="CS935" s="35">
        <f t="shared" ca="1" si="287"/>
        <v>0</v>
      </c>
      <c r="CT935" s="35">
        <f t="shared" ca="1" si="279"/>
        <v>0</v>
      </c>
      <c r="CU935" s="35">
        <f t="shared" ca="1" si="279"/>
        <v>0</v>
      </c>
      <c r="CV935" s="35">
        <f t="shared" ca="1" si="279"/>
        <v>0</v>
      </c>
      <c r="CW935" s="38">
        <f t="shared" ca="1" si="279"/>
        <v>0</v>
      </c>
      <c r="CX935" s="38">
        <f t="shared" ca="1" si="280"/>
        <v>0</v>
      </c>
      <c r="CY935" s="38">
        <f t="shared" ca="1" si="280"/>
        <v>0</v>
      </c>
      <c r="CZ935" s="39">
        <f t="shared" ca="1" si="280"/>
        <v>0</v>
      </c>
      <c r="DA935" s="35"/>
    </row>
    <row r="936" spans="4:105" x14ac:dyDescent="0.3">
      <c r="D936" s="19"/>
      <c r="E936" s="19"/>
      <c r="F936" s="21"/>
      <c r="G936" s="21"/>
      <c r="H936" s="21"/>
      <c r="I936" s="19"/>
      <c r="J936" s="19"/>
      <c r="K936" s="21"/>
      <c r="L936" s="21"/>
      <c r="M936" s="22"/>
      <c r="N936" s="22"/>
      <c r="O936" s="19"/>
      <c r="P936" s="21"/>
      <c r="Q936" s="62" t="str">
        <f>'Cutting Rules'!AD936</f>
        <v>------------</v>
      </c>
      <c r="R936" s="23"/>
      <c r="S936" s="24"/>
      <c r="T936" s="78" t="s">
        <v>547</v>
      </c>
      <c r="U936" s="19"/>
      <c r="V936" s="25"/>
      <c r="W936" s="26"/>
      <c r="X936" s="27"/>
      <c r="Y936" s="47"/>
      <c r="Z936" s="121" t="str">
        <f>IFERROR(VLOOKUP(E936,[1]route!$E$3:$BL$10005,59,0),"")&amp;IFERROR(VLOOKUP(E936,[1]route!$E$3:$BL$10005,60,0),"")</f>
        <v/>
      </c>
      <c r="AA936" s="28">
        <f t="shared" si="282"/>
        <v>0</v>
      </c>
      <c r="AB936" s="77">
        <f t="shared" si="283"/>
        <v>0</v>
      </c>
      <c r="AC936" s="4">
        <f t="shared" si="281"/>
        <v>1</v>
      </c>
      <c r="AD936" s="29">
        <v>0</v>
      </c>
      <c r="AE936" s="30">
        <f ca="1">SUMIF([1]route!$E$3:$E$10005,E936,[1]!Table1[1])</f>
        <v>0</v>
      </c>
      <c r="AF936" s="30">
        <f ca="1">SUMIF([1]route!$E$3:$E$10005,E936,[1]!Table1[2])</f>
        <v>0</v>
      </c>
      <c r="AG936" s="30">
        <f ca="1">SUMIF([1]route!$E$3:$E$10005,E936,[1]!Table1[3])</f>
        <v>0</v>
      </c>
      <c r="AH936" s="30">
        <f ca="1">SUMIF([1]route!$E$3:$E$10005,E936,[1]!Table1[4])</f>
        <v>0</v>
      </c>
      <c r="AI936" s="30">
        <f ca="1">SUMIF([1]route!$E$3:$E$10005,E936,[1]!Table1[5])</f>
        <v>0</v>
      </c>
      <c r="AJ936" s="30">
        <f ca="1">SUMIF([1]route!$E$3:$E$10005,E936,[1]!Table1[6])</f>
        <v>0</v>
      </c>
      <c r="AK936" s="30">
        <f ca="1">SUMIF([1]route!$E$3:$E$10005,E936,[1]!Table1[7])</f>
        <v>0</v>
      </c>
      <c r="AL936" s="30">
        <f ca="1">SUMIF([1]route!$E$3:$E$10005,E936,[1]!Table1[8])</f>
        <v>0</v>
      </c>
      <c r="AM936" s="30">
        <f ca="1">SUMIF([1]route!$E$3:$E$10005,E936,[1]!Table1[9])</f>
        <v>0</v>
      </c>
      <c r="AN936" s="30">
        <f ca="1">SUMIF([1]route!$E$3:$E$10005,E936,[1]!Table1[10])</f>
        <v>0</v>
      </c>
      <c r="AO936" s="30">
        <f ca="1">SUMIF([1]route!$E$3:$E$10005,E936,[1]!Table1[11])</f>
        <v>0</v>
      </c>
      <c r="AP936" s="30">
        <f ca="1">SUMIF([1]route!$E$3:$E$10005,E936,[1]!Table1[12])</f>
        <v>0</v>
      </c>
      <c r="AQ936" s="30">
        <f ca="1">SUMIF([1]route!$E$3:$E$10005,E936,[1]!Table1[13])</f>
        <v>0</v>
      </c>
      <c r="AR936" s="30">
        <f ca="1">SUMIF([1]route!$E$3:$E$10005,E936,[1]!Table1[14])</f>
        <v>0</v>
      </c>
      <c r="AS936" s="30">
        <f ca="1">SUMIF([1]route!$E$3:$E$10005,E936,[1]!Table1[15])</f>
        <v>0</v>
      </c>
      <c r="AT936" s="30">
        <f ca="1">SUMIF([1]route!$E$3:$E$10005,E936,[1]!Table1[16])</f>
        <v>0</v>
      </c>
      <c r="AU936" s="30">
        <f ca="1">SUMIF([1]route!$E$3:$E$10005,E936,[1]!Table1[17])</f>
        <v>0</v>
      </c>
      <c r="AV936" s="30">
        <f ca="1">SUMIF([1]route!$E$3:$E$10005,E936,[1]!Table1[18])</f>
        <v>0</v>
      </c>
      <c r="AW936" s="30">
        <f ca="1">SUMIF([1]route!$E$3:$E$10005,E936,[1]!Table1[19])</f>
        <v>0</v>
      </c>
      <c r="AX936" s="30">
        <f ca="1">SUMIF([1]route!$E$3:$E$10005,E936,[1]!Table1[20])</f>
        <v>0</v>
      </c>
      <c r="AY936" s="30">
        <f ca="1">SUMIF([1]route!$E$3:$E$10005,E936,[1]!Table1[21])</f>
        <v>0</v>
      </c>
      <c r="AZ936" s="30">
        <f ca="1">SUMIF([1]route!$E$3:$E$10005,E936,[1]!Table1[22])</f>
        <v>0</v>
      </c>
      <c r="BA936" s="30">
        <f ca="1">SUMIF([1]route!$E$3:$E$10005,E936,[1]!Table1[23])</f>
        <v>0</v>
      </c>
      <c r="BB936" s="30">
        <f ca="1">SUMIF([1]route!$E$3:$E$10005,E936,[1]!Table1[24])</f>
        <v>0</v>
      </c>
      <c r="BC936" s="30">
        <f ca="1">SUMIF([1]route!$E$3:$E$10005,E936,[1]!Table1[25])</f>
        <v>0</v>
      </c>
      <c r="BD936" s="30">
        <f ca="1">SUMIF([1]route!$E$3:$E$10005,E936,[1]!Table1[26])</f>
        <v>0</v>
      </c>
      <c r="BE936" s="30">
        <f ca="1">SUMIF([1]route!$E$3:$E$10005,E936,[1]!Table1[27])</f>
        <v>0</v>
      </c>
      <c r="BF936" s="30">
        <f ca="1">SUMIF([1]route!$E$3:$E$10005,E936,[1]!Table1[28])</f>
        <v>0</v>
      </c>
      <c r="BG936" s="30">
        <f ca="1">SUMIF([1]route!$E$3:$E$10005,E936,[1]!Table1[29])</f>
        <v>0</v>
      </c>
      <c r="BH936" s="30">
        <f ca="1">SUMIF([1]route!$E$3:$E$10005,E936,[1]!Table1[30])</f>
        <v>0</v>
      </c>
      <c r="BI936" s="30">
        <f ca="1">SUMIF([1]route!$E$3:$E$10005,E936,[1]!Table1[31])</f>
        <v>0</v>
      </c>
      <c r="BJ936" s="30">
        <f ca="1">SUMIF([1]route!$E$3:$E$10005,E936,[1]!Table1[Remain PO])</f>
        <v>0</v>
      </c>
      <c r="BK936" s="31">
        <f ca="1">SUMIF([1]route!$E$3:$E$10005,E936,[1]!Table1[N+1])</f>
        <v>0</v>
      </c>
      <c r="BL936" s="31">
        <f ca="1">SUMIF([1]route!$E$3:$E$10005,E936,[1]!Table1[N+2])</f>
        <v>0</v>
      </c>
      <c r="BM936" s="31">
        <f ca="1">SUMIF([1]route!$E$3:$E$10005,E936,[1]!Table1[N+3])</f>
        <v>0</v>
      </c>
      <c r="BN936" s="32">
        <f ca="1">SUMIF([1]route!$E$3:$E$10005,E936,[1]!Table1[N+4])</f>
        <v>0</v>
      </c>
      <c r="BP936" s="37">
        <f t="shared" si="284"/>
        <v>0</v>
      </c>
      <c r="BQ936" s="35">
        <f t="shared" ca="1" si="286"/>
        <v>0</v>
      </c>
      <c r="BR936" s="35">
        <f t="shared" ca="1" si="286"/>
        <v>0</v>
      </c>
      <c r="BS936" s="35">
        <f t="shared" ca="1" si="285"/>
        <v>0</v>
      </c>
      <c r="BT936" s="35">
        <f t="shared" ca="1" si="285"/>
        <v>0</v>
      </c>
      <c r="BU936" s="35">
        <f t="shared" ca="1" si="285"/>
        <v>0</v>
      </c>
      <c r="BV936" s="35">
        <f t="shared" ca="1" si="285"/>
        <v>0</v>
      </c>
      <c r="BW936" s="35">
        <f t="shared" ca="1" si="285"/>
        <v>0</v>
      </c>
      <c r="BX936" s="35">
        <f t="shared" ca="1" si="285"/>
        <v>0</v>
      </c>
      <c r="BY936" s="35">
        <f t="shared" ca="1" si="285"/>
        <v>0</v>
      </c>
      <c r="BZ936" s="35">
        <f t="shared" ca="1" si="285"/>
        <v>0</v>
      </c>
      <c r="CA936" s="35">
        <f t="shared" ca="1" si="285"/>
        <v>0</v>
      </c>
      <c r="CB936" s="35">
        <f t="shared" ca="1" si="285"/>
        <v>0</v>
      </c>
      <c r="CC936" s="35">
        <f t="shared" ca="1" si="285"/>
        <v>0</v>
      </c>
      <c r="CD936" s="35">
        <f t="shared" ca="1" si="285"/>
        <v>0</v>
      </c>
      <c r="CE936" s="35">
        <f t="shared" ca="1" si="285"/>
        <v>0</v>
      </c>
      <c r="CF936" s="35">
        <f t="shared" ca="1" si="289"/>
        <v>0</v>
      </c>
      <c r="CG936" s="35">
        <f t="shared" ca="1" si="289"/>
        <v>0</v>
      </c>
      <c r="CH936" s="35">
        <f t="shared" ca="1" si="289"/>
        <v>0</v>
      </c>
      <c r="CI936" s="35">
        <f t="shared" ca="1" si="289"/>
        <v>0</v>
      </c>
      <c r="CJ936" s="35">
        <f t="shared" ca="1" si="289"/>
        <v>0</v>
      </c>
      <c r="CK936" s="35">
        <f t="shared" ca="1" si="289"/>
        <v>0</v>
      </c>
      <c r="CL936" s="35">
        <f t="shared" ca="1" si="289"/>
        <v>0</v>
      </c>
      <c r="CM936" s="35">
        <f t="shared" ca="1" si="289"/>
        <v>0</v>
      </c>
      <c r="CN936" s="35">
        <f t="shared" ca="1" si="289"/>
        <v>0</v>
      </c>
      <c r="CO936" s="35">
        <f t="shared" ca="1" si="289"/>
        <v>0</v>
      </c>
      <c r="CP936" s="35">
        <f t="shared" ca="1" si="288"/>
        <v>0</v>
      </c>
      <c r="CQ936" s="35">
        <f t="shared" ca="1" si="288"/>
        <v>0</v>
      </c>
      <c r="CR936" s="35">
        <f t="shared" ca="1" si="287"/>
        <v>0</v>
      </c>
      <c r="CS936" s="35">
        <f t="shared" ca="1" si="287"/>
        <v>0</v>
      </c>
      <c r="CT936" s="35">
        <f t="shared" ca="1" si="279"/>
        <v>0</v>
      </c>
      <c r="CU936" s="35">
        <f t="shared" ca="1" si="279"/>
        <v>0</v>
      </c>
      <c r="CV936" s="35">
        <f t="shared" ca="1" si="279"/>
        <v>0</v>
      </c>
      <c r="CW936" s="38">
        <f t="shared" ca="1" si="279"/>
        <v>0</v>
      </c>
      <c r="CX936" s="38">
        <f t="shared" ca="1" si="280"/>
        <v>0</v>
      </c>
      <c r="CY936" s="38">
        <f t="shared" ca="1" si="280"/>
        <v>0</v>
      </c>
      <c r="CZ936" s="39">
        <f t="shared" ca="1" si="280"/>
        <v>0</v>
      </c>
      <c r="DA936" s="35"/>
    </row>
    <row r="937" spans="4:105" x14ac:dyDescent="0.3">
      <c r="D937" s="19"/>
      <c r="E937" s="19"/>
      <c r="F937" s="21"/>
      <c r="G937" s="21"/>
      <c r="H937" s="21"/>
      <c r="I937" s="19"/>
      <c r="J937" s="19"/>
      <c r="K937" s="21"/>
      <c r="L937" s="21"/>
      <c r="M937" s="22"/>
      <c r="N937" s="22"/>
      <c r="O937" s="19"/>
      <c r="P937" s="21"/>
      <c r="Q937" s="62" t="str">
        <f>'Cutting Rules'!AD937</f>
        <v>------------</v>
      </c>
      <c r="R937" s="23"/>
      <c r="S937" s="24"/>
      <c r="T937" s="78" t="s">
        <v>547</v>
      </c>
      <c r="U937" s="19"/>
      <c r="V937" s="25"/>
      <c r="W937" s="26"/>
      <c r="X937" s="27"/>
      <c r="Y937" s="47"/>
      <c r="Z937" s="121" t="str">
        <f>IFERROR(VLOOKUP(E937,[1]route!$E$3:$BL$10005,59,0),"")&amp;IFERROR(VLOOKUP(E937,[1]route!$E$3:$BL$10005,60,0),"")</f>
        <v/>
      </c>
      <c r="AA937" s="28">
        <f t="shared" si="282"/>
        <v>0</v>
      </c>
      <c r="AB937" s="77">
        <f t="shared" si="283"/>
        <v>0</v>
      </c>
      <c r="AC937" s="4">
        <f t="shared" si="281"/>
        <v>1</v>
      </c>
      <c r="AD937" s="29">
        <v>0</v>
      </c>
      <c r="AE937" s="30">
        <f ca="1">SUMIF([1]route!$E$3:$E$10005,E937,[1]!Table1[1])</f>
        <v>0</v>
      </c>
      <c r="AF937" s="30">
        <f ca="1">SUMIF([1]route!$E$3:$E$10005,E937,[1]!Table1[2])</f>
        <v>0</v>
      </c>
      <c r="AG937" s="30">
        <f ca="1">SUMIF([1]route!$E$3:$E$10005,E937,[1]!Table1[3])</f>
        <v>0</v>
      </c>
      <c r="AH937" s="30">
        <f ca="1">SUMIF([1]route!$E$3:$E$10005,E937,[1]!Table1[4])</f>
        <v>0</v>
      </c>
      <c r="AI937" s="30">
        <f ca="1">SUMIF([1]route!$E$3:$E$10005,E937,[1]!Table1[5])</f>
        <v>0</v>
      </c>
      <c r="AJ937" s="30">
        <f ca="1">SUMIF([1]route!$E$3:$E$10005,E937,[1]!Table1[6])</f>
        <v>0</v>
      </c>
      <c r="AK937" s="30">
        <f ca="1">SUMIF([1]route!$E$3:$E$10005,E937,[1]!Table1[7])</f>
        <v>0</v>
      </c>
      <c r="AL937" s="30">
        <f ca="1">SUMIF([1]route!$E$3:$E$10005,E937,[1]!Table1[8])</f>
        <v>0</v>
      </c>
      <c r="AM937" s="30">
        <f ca="1">SUMIF([1]route!$E$3:$E$10005,E937,[1]!Table1[9])</f>
        <v>0</v>
      </c>
      <c r="AN937" s="30">
        <f ca="1">SUMIF([1]route!$E$3:$E$10005,E937,[1]!Table1[10])</f>
        <v>0</v>
      </c>
      <c r="AO937" s="30">
        <f ca="1">SUMIF([1]route!$E$3:$E$10005,E937,[1]!Table1[11])</f>
        <v>0</v>
      </c>
      <c r="AP937" s="30">
        <f ca="1">SUMIF([1]route!$E$3:$E$10005,E937,[1]!Table1[12])</f>
        <v>0</v>
      </c>
      <c r="AQ937" s="30">
        <f ca="1">SUMIF([1]route!$E$3:$E$10005,E937,[1]!Table1[13])</f>
        <v>0</v>
      </c>
      <c r="AR937" s="30">
        <f ca="1">SUMIF([1]route!$E$3:$E$10005,E937,[1]!Table1[14])</f>
        <v>0</v>
      </c>
      <c r="AS937" s="30">
        <f ca="1">SUMIF([1]route!$E$3:$E$10005,E937,[1]!Table1[15])</f>
        <v>0</v>
      </c>
      <c r="AT937" s="30">
        <f ca="1">SUMIF([1]route!$E$3:$E$10005,E937,[1]!Table1[16])</f>
        <v>0</v>
      </c>
      <c r="AU937" s="30">
        <f ca="1">SUMIF([1]route!$E$3:$E$10005,E937,[1]!Table1[17])</f>
        <v>0</v>
      </c>
      <c r="AV937" s="30">
        <f ca="1">SUMIF([1]route!$E$3:$E$10005,E937,[1]!Table1[18])</f>
        <v>0</v>
      </c>
      <c r="AW937" s="30">
        <f ca="1">SUMIF([1]route!$E$3:$E$10005,E937,[1]!Table1[19])</f>
        <v>0</v>
      </c>
      <c r="AX937" s="30">
        <f ca="1">SUMIF([1]route!$E$3:$E$10005,E937,[1]!Table1[20])</f>
        <v>0</v>
      </c>
      <c r="AY937" s="30">
        <f ca="1">SUMIF([1]route!$E$3:$E$10005,E937,[1]!Table1[21])</f>
        <v>0</v>
      </c>
      <c r="AZ937" s="30">
        <f ca="1">SUMIF([1]route!$E$3:$E$10005,E937,[1]!Table1[22])</f>
        <v>0</v>
      </c>
      <c r="BA937" s="30">
        <f ca="1">SUMIF([1]route!$E$3:$E$10005,E937,[1]!Table1[23])</f>
        <v>0</v>
      </c>
      <c r="BB937" s="30">
        <f ca="1">SUMIF([1]route!$E$3:$E$10005,E937,[1]!Table1[24])</f>
        <v>0</v>
      </c>
      <c r="BC937" s="30">
        <f ca="1">SUMIF([1]route!$E$3:$E$10005,E937,[1]!Table1[25])</f>
        <v>0</v>
      </c>
      <c r="BD937" s="30">
        <f ca="1">SUMIF([1]route!$E$3:$E$10005,E937,[1]!Table1[26])</f>
        <v>0</v>
      </c>
      <c r="BE937" s="30">
        <f ca="1">SUMIF([1]route!$E$3:$E$10005,E937,[1]!Table1[27])</f>
        <v>0</v>
      </c>
      <c r="BF937" s="30">
        <f ca="1">SUMIF([1]route!$E$3:$E$10005,E937,[1]!Table1[28])</f>
        <v>0</v>
      </c>
      <c r="BG937" s="30">
        <f ca="1">SUMIF([1]route!$E$3:$E$10005,E937,[1]!Table1[29])</f>
        <v>0</v>
      </c>
      <c r="BH937" s="30">
        <f ca="1">SUMIF([1]route!$E$3:$E$10005,E937,[1]!Table1[30])</f>
        <v>0</v>
      </c>
      <c r="BI937" s="30">
        <f ca="1">SUMIF([1]route!$E$3:$E$10005,E937,[1]!Table1[31])</f>
        <v>0</v>
      </c>
      <c r="BJ937" s="30">
        <f ca="1">SUMIF([1]route!$E$3:$E$10005,E937,[1]!Table1[Remain PO])</f>
        <v>0</v>
      </c>
      <c r="BK937" s="31">
        <f ca="1">SUMIF([1]route!$E$3:$E$10005,E937,[1]!Table1[N+1])</f>
        <v>0</v>
      </c>
      <c r="BL937" s="31">
        <f ca="1">SUMIF([1]route!$E$3:$E$10005,E937,[1]!Table1[N+2])</f>
        <v>0</v>
      </c>
      <c r="BM937" s="31">
        <f ca="1">SUMIF([1]route!$E$3:$E$10005,E937,[1]!Table1[N+3])</f>
        <v>0</v>
      </c>
      <c r="BN937" s="32">
        <f ca="1">SUMIF([1]route!$E$3:$E$10005,E937,[1]!Table1[N+4])</f>
        <v>0</v>
      </c>
      <c r="BP937" s="37">
        <f t="shared" si="284"/>
        <v>0</v>
      </c>
      <c r="BQ937" s="35">
        <f t="shared" ca="1" si="286"/>
        <v>0</v>
      </c>
      <c r="BR937" s="35">
        <f t="shared" ca="1" si="286"/>
        <v>0</v>
      </c>
      <c r="BS937" s="35">
        <f t="shared" ca="1" si="285"/>
        <v>0</v>
      </c>
      <c r="BT937" s="35">
        <f t="shared" ca="1" si="285"/>
        <v>0</v>
      </c>
      <c r="BU937" s="35">
        <f t="shared" ca="1" si="285"/>
        <v>0</v>
      </c>
      <c r="BV937" s="35">
        <f t="shared" ca="1" si="285"/>
        <v>0</v>
      </c>
      <c r="BW937" s="35">
        <f t="shared" ca="1" si="285"/>
        <v>0</v>
      </c>
      <c r="BX937" s="35">
        <f t="shared" ca="1" si="285"/>
        <v>0</v>
      </c>
      <c r="BY937" s="35">
        <f t="shared" ca="1" si="285"/>
        <v>0</v>
      </c>
      <c r="BZ937" s="35">
        <f t="shared" ca="1" si="285"/>
        <v>0</v>
      </c>
      <c r="CA937" s="35">
        <f t="shared" ca="1" si="285"/>
        <v>0</v>
      </c>
      <c r="CB937" s="35">
        <f t="shared" ca="1" si="285"/>
        <v>0</v>
      </c>
      <c r="CC937" s="35">
        <f t="shared" ca="1" si="285"/>
        <v>0</v>
      </c>
      <c r="CD937" s="35">
        <f t="shared" ca="1" si="285"/>
        <v>0</v>
      </c>
      <c r="CE937" s="35">
        <f t="shared" ca="1" si="285"/>
        <v>0</v>
      </c>
      <c r="CF937" s="35">
        <f t="shared" ca="1" si="289"/>
        <v>0</v>
      </c>
      <c r="CG937" s="35">
        <f t="shared" ca="1" si="289"/>
        <v>0</v>
      </c>
      <c r="CH937" s="35">
        <f t="shared" ca="1" si="289"/>
        <v>0</v>
      </c>
      <c r="CI937" s="35">
        <f t="shared" ca="1" si="289"/>
        <v>0</v>
      </c>
      <c r="CJ937" s="35">
        <f t="shared" ca="1" si="289"/>
        <v>0</v>
      </c>
      <c r="CK937" s="35">
        <f t="shared" ca="1" si="289"/>
        <v>0</v>
      </c>
      <c r="CL937" s="35">
        <f t="shared" ca="1" si="289"/>
        <v>0</v>
      </c>
      <c r="CM937" s="35">
        <f t="shared" ca="1" si="289"/>
        <v>0</v>
      </c>
      <c r="CN937" s="35">
        <f t="shared" ca="1" si="289"/>
        <v>0</v>
      </c>
      <c r="CO937" s="35">
        <f t="shared" ca="1" si="289"/>
        <v>0</v>
      </c>
      <c r="CP937" s="35">
        <f t="shared" ca="1" si="288"/>
        <v>0</v>
      </c>
      <c r="CQ937" s="35">
        <f t="shared" ca="1" si="288"/>
        <v>0</v>
      </c>
      <c r="CR937" s="35">
        <f t="shared" ca="1" si="287"/>
        <v>0</v>
      </c>
      <c r="CS937" s="35">
        <f t="shared" ca="1" si="287"/>
        <v>0</v>
      </c>
      <c r="CT937" s="35">
        <f t="shared" ca="1" si="279"/>
        <v>0</v>
      </c>
      <c r="CU937" s="35">
        <f t="shared" ca="1" si="279"/>
        <v>0</v>
      </c>
      <c r="CV937" s="35">
        <f t="shared" ca="1" si="279"/>
        <v>0</v>
      </c>
      <c r="CW937" s="38">
        <f t="shared" ca="1" si="279"/>
        <v>0</v>
      </c>
      <c r="CX937" s="38">
        <f t="shared" ca="1" si="280"/>
        <v>0</v>
      </c>
      <c r="CY937" s="38">
        <f t="shared" ca="1" si="280"/>
        <v>0</v>
      </c>
      <c r="CZ937" s="39">
        <f t="shared" ca="1" si="280"/>
        <v>0</v>
      </c>
      <c r="DA937" s="35"/>
    </row>
    <row r="938" spans="4:105" x14ac:dyDescent="0.3">
      <c r="D938" s="19"/>
      <c r="E938" s="19"/>
      <c r="F938" s="21"/>
      <c r="G938" s="21"/>
      <c r="H938" s="21"/>
      <c r="I938" s="19"/>
      <c r="J938" s="19"/>
      <c r="K938" s="21"/>
      <c r="L938" s="21"/>
      <c r="M938" s="22"/>
      <c r="N938" s="22"/>
      <c r="O938" s="19"/>
      <c r="P938" s="21"/>
      <c r="Q938" s="62" t="str">
        <f>'Cutting Rules'!AD938</f>
        <v>------------</v>
      </c>
      <c r="R938" s="23"/>
      <c r="S938" s="24"/>
      <c r="T938" s="78" t="s">
        <v>547</v>
      </c>
      <c r="U938" s="19"/>
      <c r="V938" s="25"/>
      <c r="W938" s="26"/>
      <c r="X938" s="27"/>
      <c r="Y938" s="47"/>
      <c r="Z938" s="121" t="str">
        <f>IFERROR(VLOOKUP(E938,[1]route!$E$3:$BL$10005,59,0),"")&amp;IFERROR(VLOOKUP(E938,[1]route!$E$3:$BL$10005,60,0),"")</f>
        <v/>
      </c>
      <c r="AA938" s="28">
        <f t="shared" si="282"/>
        <v>0</v>
      </c>
      <c r="AB938" s="77">
        <f t="shared" si="283"/>
        <v>0</v>
      </c>
      <c r="AC938" s="4">
        <f t="shared" si="281"/>
        <v>1</v>
      </c>
      <c r="AD938" s="29">
        <v>0</v>
      </c>
      <c r="AE938" s="30">
        <f ca="1">SUMIF([1]route!$E$3:$E$10005,E938,[1]!Table1[1])</f>
        <v>0</v>
      </c>
      <c r="AF938" s="30">
        <f ca="1">SUMIF([1]route!$E$3:$E$10005,E938,[1]!Table1[2])</f>
        <v>0</v>
      </c>
      <c r="AG938" s="30">
        <f ca="1">SUMIF([1]route!$E$3:$E$10005,E938,[1]!Table1[3])</f>
        <v>0</v>
      </c>
      <c r="AH938" s="30">
        <f ca="1">SUMIF([1]route!$E$3:$E$10005,E938,[1]!Table1[4])</f>
        <v>0</v>
      </c>
      <c r="AI938" s="30">
        <f ca="1">SUMIF([1]route!$E$3:$E$10005,E938,[1]!Table1[5])</f>
        <v>0</v>
      </c>
      <c r="AJ938" s="30">
        <f ca="1">SUMIF([1]route!$E$3:$E$10005,E938,[1]!Table1[6])</f>
        <v>0</v>
      </c>
      <c r="AK938" s="30">
        <f ca="1">SUMIF([1]route!$E$3:$E$10005,E938,[1]!Table1[7])</f>
        <v>0</v>
      </c>
      <c r="AL938" s="30">
        <f ca="1">SUMIF([1]route!$E$3:$E$10005,E938,[1]!Table1[8])</f>
        <v>0</v>
      </c>
      <c r="AM938" s="30">
        <f ca="1">SUMIF([1]route!$E$3:$E$10005,E938,[1]!Table1[9])</f>
        <v>0</v>
      </c>
      <c r="AN938" s="30">
        <f ca="1">SUMIF([1]route!$E$3:$E$10005,E938,[1]!Table1[10])</f>
        <v>0</v>
      </c>
      <c r="AO938" s="30">
        <f ca="1">SUMIF([1]route!$E$3:$E$10005,E938,[1]!Table1[11])</f>
        <v>0</v>
      </c>
      <c r="AP938" s="30">
        <f ca="1">SUMIF([1]route!$E$3:$E$10005,E938,[1]!Table1[12])</f>
        <v>0</v>
      </c>
      <c r="AQ938" s="30">
        <f ca="1">SUMIF([1]route!$E$3:$E$10005,E938,[1]!Table1[13])</f>
        <v>0</v>
      </c>
      <c r="AR938" s="30">
        <f ca="1">SUMIF([1]route!$E$3:$E$10005,E938,[1]!Table1[14])</f>
        <v>0</v>
      </c>
      <c r="AS938" s="30">
        <f ca="1">SUMIF([1]route!$E$3:$E$10005,E938,[1]!Table1[15])</f>
        <v>0</v>
      </c>
      <c r="AT938" s="30">
        <f ca="1">SUMIF([1]route!$E$3:$E$10005,E938,[1]!Table1[16])</f>
        <v>0</v>
      </c>
      <c r="AU938" s="30">
        <f ca="1">SUMIF([1]route!$E$3:$E$10005,E938,[1]!Table1[17])</f>
        <v>0</v>
      </c>
      <c r="AV938" s="30">
        <f ca="1">SUMIF([1]route!$E$3:$E$10005,E938,[1]!Table1[18])</f>
        <v>0</v>
      </c>
      <c r="AW938" s="30">
        <f ca="1">SUMIF([1]route!$E$3:$E$10005,E938,[1]!Table1[19])</f>
        <v>0</v>
      </c>
      <c r="AX938" s="30">
        <f ca="1">SUMIF([1]route!$E$3:$E$10005,E938,[1]!Table1[20])</f>
        <v>0</v>
      </c>
      <c r="AY938" s="30">
        <f ca="1">SUMIF([1]route!$E$3:$E$10005,E938,[1]!Table1[21])</f>
        <v>0</v>
      </c>
      <c r="AZ938" s="30">
        <f ca="1">SUMIF([1]route!$E$3:$E$10005,E938,[1]!Table1[22])</f>
        <v>0</v>
      </c>
      <c r="BA938" s="30">
        <f ca="1">SUMIF([1]route!$E$3:$E$10005,E938,[1]!Table1[23])</f>
        <v>0</v>
      </c>
      <c r="BB938" s="30">
        <f ca="1">SUMIF([1]route!$E$3:$E$10005,E938,[1]!Table1[24])</f>
        <v>0</v>
      </c>
      <c r="BC938" s="30">
        <f ca="1">SUMIF([1]route!$E$3:$E$10005,E938,[1]!Table1[25])</f>
        <v>0</v>
      </c>
      <c r="BD938" s="30">
        <f ca="1">SUMIF([1]route!$E$3:$E$10005,E938,[1]!Table1[26])</f>
        <v>0</v>
      </c>
      <c r="BE938" s="30">
        <f ca="1">SUMIF([1]route!$E$3:$E$10005,E938,[1]!Table1[27])</f>
        <v>0</v>
      </c>
      <c r="BF938" s="30">
        <f ca="1">SUMIF([1]route!$E$3:$E$10005,E938,[1]!Table1[28])</f>
        <v>0</v>
      </c>
      <c r="BG938" s="30">
        <f ca="1">SUMIF([1]route!$E$3:$E$10005,E938,[1]!Table1[29])</f>
        <v>0</v>
      </c>
      <c r="BH938" s="30">
        <f ca="1">SUMIF([1]route!$E$3:$E$10005,E938,[1]!Table1[30])</f>
        <v>0</v>
      </c>
      <c r="BI938" s="30">
        <f ca="1">SUMIF([1]route!$E$3:$E$10005,E938,[1]!Table1[31])</f>
        <v>0</v>
      </c>
      <c r="BJ938" s="30">
        <f ca="1">SUMIF([1]route!$E$3:$E$10005,E938,[1]!Table1[Remain PO])</f>
        <v>0</v>
      </c>
      <c r="BK938" s="31">
        <f ca="1">SUMIF([1]route!$E$3:$E$10005,E938,[1]!Table1[N+1])</f>
        <v>0</v>
      </c>
      <c r="BL938" s="31">
        <f ca="1">SUMIF([1]route!$E$3:$E$10005,E938,[1]!Table1[N+2])</f>
        <v>0</v>
      </c>
      <c r="BM938" s="31">
        <f ca="1">SUMIF([1]route!$E$3:$E$10005,E938,[1]!Table1[N+3])</f>
        <v>0</v>
      </c>
      <c r="BN938" s="32">
        <f ca="1">SUMIF([1]route!$E$3:$E$10005,E938,[1]!Table1[N+4])</f>
        <v>0</v>
      </c>
      <c r="BP938" s="37">
        <f t="shared" si="284"/>
        <v>0</v>
      </c>
      <c r="BQ938" s="35">
        <f t="shared" ca="1" si="286"/>
        <v>0</v>
      </c>
      <c r="BR938" s="35">
        <f t="shared" ca="1" si="286"/>
        <v>0</v>
      </c>
      <c r="BS938" s="35">
        <f t="shared" ca="1" si="285"/>
        <v>0</v>
      </c>
      <c r="BT938" s="35">
        <f t="shared" ca="1" si="285"/>
        <v>0</v>
      </c>
      <c r="BU938" s="35">
        <f t="shared" ca="1" si="285"/>
        <v>0</v>
      </c>
      <c r="BV938" s="35">
        <f t="shared" ca="1" si="285"/>
        <v>0</v>
      </c>
      <c r="BW938" s="35">
        <f t="shared" ca="1" si="285"/>
        <v>0</v>
      </c>
      <c r="BX938" s="35">
        <f t="shared" ca="1" si="285"/>
        <v>0</v>
      </c>
      <c r="BY938" s="35">
        <f t="shared" ca="1" si="285"/>
        <v>0</v>
      </c>
      <c r="BZ938" s="35">
        <f t="shared" ca="1" si="285"/>
        <v>0</v>
      </c>
      <c r="CA938" s="35">
        <f t="shared" ca="1" si="285"/>
        <v>0</v>
      </c>
      <c r="CB938" s="35">
        <f t="shared" ref="CB938:CE941" ca="1" si="290">CA938-AP938</f>
        <v>0</v>
      </c>
      <c r="CC938" s="35">
        <f t="shared" ca="1" si="290"/>
        <v>0</v>
      </c>
      <c r="CD938" s="35">
        <f t="shared" ca="1" si="290"/>
        <v>0</v>
      </c>
      <c r="CE938" s="35">
        <f t="shared" ca="1" si="290"/>
        <v>0</v>
      </c>
      <c r="CF938" s="35">
        <f t="shared" ca="1" si="289"/>
        <v>0</v>
      </c>
      <c r="CG938" s="35">
        <f t="shared" ca="1" si="289"/>
        <v>0</v>
      </c>
      <c r="CH938" s="35">
        <f t="shared" ca="1" si="289"/>
        <v>0</v>
      </c>
      <c r="CI938" s="35">
        <f t="shared" ca="1" si="289"/>
        <v>0</v>
      </c>
      <c r="CJ938" s="35">
        <f t="shared" ca="1" si="289"/>
        <v>0</v>
      </c>
      <c r="CK938" s="35">
        <f t="shared" ca="1" si="289"/>
        <v>0</v>
      </c>
      <c r="CL938" s="35">
        <f t="shared" ca="1" si="289"/>
        <v>0</v>
      </c>
      <c r="CM938" s="35">
        <f t="shared" ca="1" si="289"/>
        <v>0</v>
      </c>
      <c r="CN938" s="35">
        <f t="shared" ca="1" si="289"/>
        <v>0</v>
      </c>
      <c r="CO938" s="35">
        <f t="shared" ca="1" si="289"/>
        <v>0</v>
      </c>
      <c r="CP938" s="35">
        <f t="shared" ca="1" si="288"/>
        <v>0</v>
      </c>
      <c r="CQ938" s="35">
        <f t="shared" ca="1" si="288"/>
        <v>0</v>
      </c>
      <c r="CR938" s="35">
        <f t="shared" ca="1" si="287"/>
        <v>0</v>
      </c>
      <c r="CS938" s="35">
        <f t="shared" ca="1" si="287"/>
        <v>0</v>
      </c>
      <c r="CT938" s="35">
        <f t="shared" ca="1" si="279"/>
        <v>0</v>
      </c>
      <c r="CU938" s="35">
        <f t="shared" ca="1" si="279"/>
        <v>0</v>
      </c>
      <c r="CV938" s="35">
        <f t="shared" ca="1" si="279"/>
        <v>0</v>
      </c>
      <c r="CW938" s="38">
        <f t="shared" ca="1" si="279"/>
        <v>0</v>
      </c>
      <c r="CX938" s="38">
        <f t="shared" ca="1" si="280"/>
        <v>0</v>
      </c>
      <c r="CY938" s="38">
        <f t="shared" ca="1" si="280"/>
        <v>0</v>
      </c>
      <c r="CZ938" s="39">
        <f t="shared" ca="1" si="280"/>
        <v>0</v>
      </c>
      <c r="DA938" s="35"/>
    </row>
    <row r="939" spans="4:105" x14ac:dyDescent="0.3">
      <c r="D939" s="19"/>
      <c r="E939" s="19"/>
      <c r="F939" s="21"/>
      <c r="G939" s="21"/>
      <c r="H939" s="21"/>
      <c r="I939" s="19"/>
      <c r="J939" s="19"/>
      <c r="K939" s="21"/>
      <c r="L939" s="21"/>
      <c r="M939" s="22"/>
      <c r="N939" s="22"/>
      <c r="O939" s="19"/>
      <c r="P939" s="21"/>
      <c r="Q939" s="62" t="str">
        <f>'Cutting Rules'!AD939</f>
        <v>------------</v>
      </c>
      <c r="R939" s="23"/>
      <c r="S939" s="24"/>
      <c r="T939" s="78" t="s">
        <v>547</v>
      </c>
      <c r="U939" s="19"/>
      <c r="V939" s="25"/>
      <c r="W939" s="26"/>
      <c r="X939" s="27"/>
      <c r="Y939" s="47"/>
      <c r="Z939" s="121" t="str">
        <f>IFERROR(VLOOKUP(E939,[1]route!$E$3:$BL$10005,59,0),"")&amp;IFERROR(VLOOKUP(E939,[1]route!$E$3:$BL$10005,60,0),"")</f>
        <v/>
      </c>
      <c r="AA939" s="28">
        <f t="shared" si="282"/>
        <v>0</v>
      </c>
      <c r="AB939" s="77">
        <f t="shared" si="283"/>
        <v>0</v>
      </c>
      <c r="AC939" s="4">
        <f t="shared" si="281"/>
        <v>1</v>
      </c>
      <c r="AD939" s="29">
        <v>0</v>
      </c>
      <c r="AE939" s="30">
        <f ca="1">SUMIF([1]route!$E$3:$E$10005,E939,[1]!Table1[1])</f>
        <v>0</v>
      </c>
      <c r="AF939" s="30">
        <f ca="1">SUMIF([1]route!$E$3:$E$10005,E939,[1]!Table1[2])</f>
        <v>0</v>
      </c>
      <c r="AG939" s="30">
        <f ca="1">SUMIF([1]route!$E$3:$E$10005,E939,[1]!Table1[3])</f>
        <v>0</v>
      </c>
      <c r="AH939" s="30">
        <f ca="1">SUMIF([1]route!$E$3:$E$10005,E939,[1]!Table1[4])</f>
        <v>0</v>
      </c>
      <c r="AI939" s="30">
        <f ca="1">SUMIF([1]route!$E$3:$E$10005,E939,[1]!Table1[5])</f>
        <v>0</v>
      </c>
      <c r="AJ939" s="30">
        <f ca="1">SUMIF([1]route!$E$3:$E$10005,E939,[1]!Table1[6])</f>
        <v>0</v>
      </c>
      <c r="AK939" s="30">
        <f ca="1">SUMIF([1]route!$E$3:$E$10005,E939,[1]!Table1[7])</f>
        <v>0</v>
      </c>
      <c r="AL939" s="30">
        <f ca="1">SUMIF([1]route!$E$3:$E$10005,E939,[1]!Table1[8])</f>
        <v>0</v>
      </c>
      <c r="AM939" s="30">
        <f ca="1">SUMIF([1]route!$E$3:$E$10005,E939,[1]!Table1[9])</f>
        <v>0</v>
      </c>
      <c r="AN939" s="30">
        <f ca="1">SUMIF([1]route!$E$3:$E$10005,E939,[1]!Table1[10])</f>
        <v>0</v>
      </c>
      <c r="AO939" s="30">
        <f ca="1">SUMIF([1]route!$E$3:$E$10005,E939,[1]!Table1[11])</f>
        <v>0</v>
      </c>
      <c r="AP939" s="30">
        <f ca="1">SUMIF([1]route!$E$3:$E$10005,E939,[1]!Table1[12])</f>
        <v>0</v>
      </c>
      <c r="AQ939" s="30">
        <f ca="1">SUMIF([1]route!$E$3:$E$10005,E939,[1]!Table1[13])</f>
        <v>0</v>
      </c>
      <c r="AR939" s="30">
        <f ca="1">SUMIF([1]route!$E$3:$E$10005,E939,[1]!Table1[14])</f>
        <v>0</v>
      </c>
      <c r="AS939" s="30">
        <f ca="1">SUMIF([1]route!$E$3:$E$10005,E939,[1]!Table1[15])</f>
        <v>0</v>
      </c>
      <c r="AT939" s="30">
        <f ca="1">SUMIF([1]route!$E$3:$E$10005,E939,[1]!Table1[16])</f>
        <v>0</v>
      </c>
      <c r="AU939" s="30">
        <f ca="1">SUMIF([1]route!$E$3:$E$10005,E939,[1]!Table1[17])</f>
        <v>0</v>
      </c>
      <c r="AV939" s="30">
        <f ca="1">SUMIF([1]route!$E$3:$E$10005,E939,[1]!Table1[18])</f>
        <v>0</v>
      </c>
      <c r="AW939" s="30">
        <f ca="1">SUMIF([1]route!$E$3:$E$10005,E939,[1]!Table1[19])</f>
        <v>0</v>
      </c>
      <c r="AX939" s="30">
        <f ca="1">SUMIF([1]route!$E$3:$E$10005,E939,[1]!Table1[20])</f>
        <v>0</v>
      </c>
      <c r="AY939" s="30">
        <f ca="1">SUMIF([1]route!$E$3:$E$10005,E939,[1]!Table1[21])</f>
        <v>0</v>
      </c>
      <c r="AZ939" s="30">
        <f ca="1">SUMIF([1]route!$E$3:$E$10005,E939,[1]!Table1[22])</f>
        <v>0</v>
      </c>
      <c r="BA939" s="30">
        <f ca="1">SUMIF([1]route!$E$3:$E$10005,E939,[1]!Table1[23])</f>
        <v>0</v>
      </c>
      <c r="BB939" s="30">
        <f ca="1">SUMIF([1]route!$E$3:$E$10005,E939,[1]!Table1[24])</f>
        <v>0</v>
      </c>
      <c r="BC939" s="30">
        <f ca="1">SUMIF([1]route!$E$3:$E$10005,E939,[1]!Table1[25])</f>
        <v>0</v>
      </c>
      <c r="BD939" s="30">
        <f ca="1">SUMIF([1]route!$E$3:$E$10005,E939,[1]!Table1[26])</f>
        <v>0</v>
      </c>
      <c r="BE939" s="30">
        <f ca="1">SUMIF([1]route!$E$3:$E$10005,E939,[1]!Table1[27])</f>
        <v>0</v>
      </c>
      <c r="BF939" s="30">
        <f ca="1">SUMIF([1]route!$E$3:$E$10005,E939,[1]!Table1[28])</f>
        <v>0</v>
      </c>
      <c r="BG939" s="30">
        <f ca="1">SUMIF([1]route!$E$3:$E$10005,E939,[1]!Table1[29])</f>
        <v>0</v>
      </c>
      <c r="BH939" s="30">
        <f ca="1">SUMIF([1]route!$E$3:$E$10005,E939,[1]!Table1[30])</f>
        <v>0</v>
      </c>
      <c r="BI939" s="30">
        <f ca="1">SUMIF([1]route!$E$3:$E$10005,E939,[1]!Table1[31])</f>
        <v>0</v>
      </c>
      <c r="BJ939" s="30">
        <f ca="1">SUMIF([1]route!$E$3:$E$10005,E939,[1]!Table1[Remain PO])</f>
        <v>0</v>
      </c>
      <c r="BK939" s="31">
        <f ca="1">SUMIF([1]route!$E$3:$E$10005,E939,[1]!Table1[N+1])</f>
        <v>0</v>
      </c>
      <c r="BL939" s="31">
        <f ca="1">SUMIF([1]route!$E$3:$E$10005,E939,[1]!Table1[N+2])</f>
        <v>0</v>
      </c>
      <c r="BM939" s="31">
        <f ca="1">SUMIF([1]route!$E$3:$E$10005,E939,[1]!Table1[N+3])</f>
        <v>0</v>
      </c>
      <c r="BN939" s="32">
        <f ca="1">SUMIF([1]route!$E$3:$E$10005,E939,[1]!Table1[N+4])</f>
        <v>0</v>
      </c>
      <c r="BP939" s="37">
        <f t="shared" si="284"/>
        <v>0</v>
      </c>
      <c r="BQ939" s="35">
        <f t="shared" ca="1" si="286"/>
        <v>0</v>
      </c>
      <c r="BR939" s="35">
        <f t="shared" ca="1" si="286"/>
        <v>0</v>
      </c>
      <c r="BS939" s="35">
        <f t="shared" ca="1" si="286"/>
        <v>0</v>
      </c>
      <c r="BT939" s="35">
        <f t="shared" ca="1" si="286"/>
        <v>0</v>
      </c>
      <c r="BU939" s="35">
        <f t="shared" ca="1" si="286"/>
        <v>0</v>
      </c>
      <c r="BV939" s="35">
        <f t="shared" ca="1" si="286"/>
        <v>0</v>
      </c>
      <c r="BW939" s="35">
        <f t="shared" ca="1" si="286"/>
        <v>0</v>
      </c>
      <c r="BX939" s="35">
        <f t="shared" ca="1" si="286"/>
        <v>0</v>
      </c>
      <c r="BY939" s="35">
        <f t="shared" ca="1" si="286"/>
        <v>0</v>
      </c>
      <c r="BZ939" s="35">
        <f t="shared" ca="1" si="286"/>
        <v>0</v>
      </c>
      <c r="CA939" s="35">
        <f t="shared" ca="1" si="286"/>
        <v>0</v>
      </c>
      <c r="CB939" s="35">
        <f t="shared" ca="1" si="290"/>
        <v>0</v>
      </c>
      <c r="CC939" s="35">
        <f t="shared" ca="1" si="290"/>
        <v>0</v>
      </c>
      <c r="CD939" s="35">
        <f t="shared" ca="1" si="290"/>
        <v>0</v>
      </c>
      <c r="CE939" s="35">
        <f t="shared" ca="1" si="290"/>
        <v>0</v>
      </c>
      <c r="CF939" s="35">
        <f t="shared" ca="1" si="289"/>
        <v>0</v>
      </c>
      <c r="CG939" s="35">
        <f t="shared" ca="1" si="289"/>
        <v>0</v>
      </c>
      <c r="CH939" s="35">
        <f t="shared" ca="1" si="289"/>
        <v>0</v>
      </c>
      <c r="CI939" s="35">
        <f t="shared" ca="1" si="289"/>
        <v>0</v>
      </c>
      <c r="CJ939" s="35">
        <f t="shared" ca="1" si="289"/>
        <v>0</v>
      </c>
      <c r="CK939" s="35">
        <f t="shared" ca="1" si="289"/>
        <v>0</v>
      </c>
      <c r="CL939" s="35">
        <f t="shared" ca="1" si="289"/>
        <v>0</v>
      </c>
      <c r="CM939" s="35">
        <f t="shared" ca="1" si="289"/>
        <v>0</v>
      </c>
      <c r="CN939" s="35">
        <f t="shared" ca="1" si="289"/>
        <v>0</v>
      </c>
      <c r="CO939" s="35">
        <f t="shared" ca="1" si="289"/>
        <v>0</v>
      </c>
      <c r="CP939" s="35">
        <f t="shared" ca="1" si="288"/>
        <v>0</v>
      </c>
      <c r="CQ939" s="35">
        <f t="shared" ca="1" si="288"/>
        <v>0</v>
      </c>
      <c r="CR939" s="35">
        <f t="shared" ca="1" si="287"/>
        <v>0</v>
      </c>
      <c r="CS939" s="35">
        <f t="shared" ca="1" si="287"/>
        <v>0</v>
      </c>
      <c r="CT939" s="35">
        <f t="shared" ca="1" si="279"/>
        <v>0</v>
      </c>
      <c r="CU939" s="35">
        <f t="shared" ca="1" si="279"/>
        <v>0</v>
      </c>
      <c r="CV939" s="35">
        <f t="shared" ca="1" si="279"/>
        <v>0</v>
      </c>
      <c r="CW939" s="38">
        <f t="shared" ca="1" si="279"/>
        <v>0</v>
      </c>
      <c r="CX939" s="38">
        <f t="shared" ca="1" si="280"/>
        <v>0</v>
      </c>
      <c r="CY939" s="38">
        <f t="shared" ca="1" si="280"/>
        <v>0</v>
      </c>
      <c r="CZ939" s="39">
        <f t="shared" ca="1" si="280"/>
        <v>0</v>
      </c>
      <c r="DA939" s="35"/>
    </row>
    <row r="940" spans="4:105" x14ac:dyDescent="0.3">
      <c r="D940" s="19"/>
      <c r="E940" s="19"/>
      <c r="F940" s="21"/>
      <c r="G940" s="21"/>
      <c r="H940" s="21"/>
      <c r="I940" s="19"/>
      <c r="J940" s="19"/>
      <c r="K940" s="21"/>
      <c r="L940" s="21"/>
      <c r="M940" s="22"/>
      <c r="N940" s="22"/>
      <c r="O940" s="19"/>
      <c r="P940" s="21"/>
      <c r="Q940" s="62" t="str">
        <f>'Cutting Rules'!AD940</f>
        <v>------------</v>
      </c>
      <c r="R940" s="23"/>
      <c r="S940" s="24"/>
      <c r="T940" s="78" t="s">
        <v>547</v>
      </c>
      <c r="U940" s="19"/>
      <c r="V940" s="25"/>
      <c r="W940" s="26"/>
      <c r="X940" s="27"/>
      <c r="Y940" s="47"/>
      <c r="Z940" s="121" t="str">
        <f>IFERROR(VLOOKUP(E940,[1]route!$E$3:$BL$10005,59,0),"")&amp;IFERROR(VLOOKUP(E940,[1]route!$E$3:$BL$10005,60,0),"")</f>
        <v/>
      </c>
      <c r="AA940" s="28">
        <f t="shared" si="282"/>
        <v>0</v>
      </c>
      <c r="AB940" s="77">
        <f t="shared" si="283"/>
        <v>0</v>
      </c>
      <c r="AC940" s="4">
        <f t="shared" si="281"/>
        <v>1</v>
      </c>
      <c r="AD940" s="29">
        <v>0</v>
      </c>
      <c r="AE940" s="30">
        <f ca="1">SUMIF([1]route!$E$3:$E$10005,E940,[1]!Table1[1])</f>
        <v>0</v>
      </c>
      <c r="AF940" s="30">
        <f ca="1">SUMIF([1]route!$E$3:$E$10005,E940,[1]!Table1[2])</f>
        <v>0</v>
      </c>
      <c r="AG940" s="30">
        <f ca="1">SUMIF([1]route!$E$3:$E$10005,E940,[1]!Table1[3])</f>
        <v>0</v>
      </c>
      <c r="AH940" s="30">
        <f ca="1">SUMIF([1]route!$E$3:$E$10005,E940,[1]!Table1[4])</f>
        <v>0</v>
      </c>
      <c r="AI940" s="30">
        <f ca="1">SUMIF([1]route!$E$3:$E$10005,E940,[1]!Table1[5])</f>
        <v>0</v>
      </c>
      <c r="AJ940" s="30">
        <f ca="1">SUMIF([1]route!$E$3:$E$10005,E940,[1]!Table1[6])</f>
        <v>0</v>
      </c>
      <c r="AK940" s="30">
        <f ca="1">SUMIF([1]route!$E$3:$E$10005,E940,[1]!Table1[7])</f>
        <v>0</v>
      </c>
      <c r="AL940" s="30">
        <f ca="1">SUMIF([1]route!$E$3:$E$10005,E940,[1]!Table1[8])</f>
        <v>0</v>
      </c>
      <c r="AM940" s="30">
        <f ca="1">SUMIF([1]route!$E$3:$E$10005,E940,[1]!Table1[9])</f>
        <v>0</v>
      </c>
      <c r="AN940" s="30">
        <f ca="1">SUMIF([1]route!$E$3:$E$10005,E940,[1]!Table1[10])</f>
        <v>0</v>
      </c>
      <c r="AO940" s="30">
        <f ca="1">SUMIF([1]route!$E$3:$E$10005,E940,[1]!Table1[11])</f>
        <v>0</v>
      </c>
      <c r="AP940" s="30">
        <f ca="1">SUMIF([1]route!$E$3:$E$10005,E940,[1]!Table1[12])</f>
        <v>0</v>
      </c>
      <c r="AQ940" s="30">
        <f ca="1">SUMIF([1]route!$E$3:$E$10005,E940,[1]!Table1[13])</f>
        <v>0</v>
      </c>
      <c r="AR940" s="30">
        <f ca="1">SUMIF([1]route!$E$3:$E$10005,E940,[1]!Table1[14])</f>
        <v>0</v>
      </c>
      <c r="AS940" s="30">
        <f ca="1">SUMIF([1]route!$E$3:$E$10005,E940,[1]!Table1[15])</f>
        <v>0</v>
      </c>
      <c r="AT940" s="30">
        <f ca="1">SUMIF([1]route!$E$3:$E$10005,E940,[1]!Table1[16])</f>
        <v>0</v>
      </c>
      <c r="AU940" s="30">
        <f ca="1">SUMIF([1]route!$E$3:$E$10005,E940,[1]!Table1[17])</f>
        <v>0</v>
      </c>
      <c r="AV940" s="30">
        <f ca="1">SUMIF([1]route!$E$3:$E$10005,E940,[1]!Table1[18])</f>
        <v>0</v>
      </c>
      <c r="AW940" s="30">
        <f ca="1">SUMIF([1]route!$E$3:$E$10005,E940,[1]!Table1[19])</f>
        <v>0</v>
      </c>
      <c r="AX940" s="30">
        <f ca="1">SUMIF([1]route!$E$3:$E$10005,E940,[1]!Table1[20])</f>
        <v>0</v>
      </c>
      <c r="AY940" s="30">
        <f ca="1">SUMIF([1]route!$E$3:$E$10005,E940,[1]!Table1[21])</f>
        <v>0</v>
      </c>
      <c r="AZ940" s="30">
        <f ca="1">SUMIF([1]route!$E$3:$E$10005,E940,[1]!Table1[22])</f>
        <v>0</v>
      </c>
      <c r="BA940" s="30">
        <f ca="1">SUMIF([1]route!$E$3:$E$10005,E940,[1]!Table1[23])</f>
        <v>0</v>
      </c>
      <c r="BB940" s="30">
        <f ca="1">SUMIF([1]route!$E$3:$E$10005,E940,[1]!Table1[24])</f>
        <v>0</v>
      </c>
      <c r="BC940" s="30">
        <f ca="1">SUMIF([1]route!$E$3:$E$10005,E940,[1]!Table1[25])</f>
        <v>0</v>
      </c>
      <c r="BD940" s="30">
        <f ca="1">SUMIF([1]route!$E$3:$E$10005,E940,[1]!Table1[26])</f>
        <v>0</v>
      </c>
      <c r="BE940" s="30">
        <f ca="1">SUMIF([1]route!$E$3:$E$10005,E940,[1]!Table1[27])</f>
        <v>0</v>
      </c>
      <c r="BF940" s="30">
        <f ca="1">SUMIF([1]route!$E$3:$E$10005,E940,[1]!Table1[28])</f>
        <v>0</v>
      </c>
      <c r="BG940" s="30">
        <f ca="1">SUMIF([1]route!$E$3:$E$10005,E940,[1]!Table1[29])</f>
        <v>0</v>
      </c>
      <c r="BH940" s="30">
        <f ca="1">SUMIF([1]route!$E$3:$E$10005,E940,[1]!Table1[30])</f>
        <v>0</v>
      </c>
      <c r="BI940" s="30">
        <f ca="1">SUMIF([1]route!$E$3:$E$10005,E940,[1]!Table1[31])</f>
        <v>0</v>
      </c>
      <c r="BJ940" s="30">
        <f ca="1">SUMIF([1]route!$E$3:$E$10005,E940,[1]!Table1[Remain PO])</f>
        <v>0</v>
      </c>
      <c r="BK940" s="31">
        <f ca="1">SUMIF([1]route!$E$3:$E$10005,E940,[1]!Table1[N+1])</f>
        <v>0</v>
      </c>
      <c r="BL940" s="31">
        <f ca="1">SUMIF([1]route!$E$3:$E$10005,E940,[1]!Table1[N+2])</f>
        <v>0</v>
      </c>
      <c r="BM940" s="31">
        <f ca="1">SUMIF([1]route!$E$3:$E$10005,E940,[1]!Table1[N+3])</f>
        <v>0</v>
      </c>
      <c r="BN940" s="32">
        <f ca="1">SUMIF([1]route!$E$3:$E$10005,E940,[1]!Table1[N+4])</f>
        <v>0</v>
      </c>
      <c r="BP940" s="37">
        <f t="shared" si="284"/>
        <v>0</v>
      </c>
      <c r="BQ940" s="35">
        <f t="shared" ca="1" si="286"/>
        <v>0</v>
      </c>
      <c r="BR940" s="35">
        <f t="shared" ca="1" si="286"/>
        <v>0</v>
      </c>
      <c r="BS940" s="35">
        <f t="shared" ca="1" si="286"/>
        <v>0</v>
      </c>
      <c r="BT940" s="35">
        <f t="shared" ca="1" si="286"/>
        <v>0</v>
      </c>
      <c r="BU940" s="35">
        <f t="shared" ca="1" si="286"/>
        <v>0</v>
      </c>
      <c r="BV940" s="35">
        <f t="shared" ca="1" si="286"/>
        <v>0</v>
      </c>
      <c r="BW940" s="35">
        <f t="shared" ca="1" si="286"/>
        <v>0</v>
      </c>
      <c r="BX940" s="35">
        <f t="shared" ca="1" si="286"/>
        <v>0</v>
      </c>
      <c r="BY940" s="35">
        <f t="shared" ca="1" si="286"/>
        <v>0</v>
      </c>
      <c r="BZ940" s="35">
        <f t="shared" ca="1" si="286"/>
        <v>0</v>
      </c>
      <c r="CA940" s="35">
        <f t="shared" ca="1" si="286"/>
        <v>0</v>
      </c>
      <c r="CB940" s="35">
        <f t="shared" ca="1" si="290"/>
        <v>0</v>
      </c>
      <c r="CC940" s="35">
        <f t="shared" ca="1" si="290"/>
        <v>0</v>
      </c>
      <c r="CD940" s="35">
        <f t="shared" ca="1" si="290"/>
        <v>0</v>
      </c>
      <c r="CE940" s="35">
        <f t="shared" ca="1" si="290"/>
        <v>0</v>
      </c>
      <c r="CF940" s="35">
        <f t="shared" ca="1" si="289"/>
        <v>0</v>
      </c>
      <c r="CG940" s="35">
        <f t="shared" ca="1" si="289"/>
        <v>0</v>
      </c>
      <c r="CH940" s="35">
        <f t="shared" ca="1" si="289"/>
        <v>0</v>
      </c>
      <c r="CI940" s="35">
        <f t="shared" ca="1" si="289"/>
        <v>0</v>
      </c>
      <c r="CJ940" s="35">
        <f t="shared" ca="1" si="289"/>
        <v>0</v>
      </c>
      <c r="CK940" s="35">
        <f t="shared" ca="1" si="289"/>
        <v>0</v>
      </c>
      <c r="CL940" s="35">
        <f t="shared" ca="1" si="289"/>
        <v>0</v>
      </c>
      <c r="CM940" s="35">
        <f t="shared" ca="1" si="289"/>
        <v>0</v>
      </c>
      <c r="CN940" s="35">
        <f t="shared" ca="1" si="289"/>
        <v>0</v>
      </c>
      <c r="CO940" s="35">
        <f t="shared" ca="1" si="289"/>
        <v>0</v>
      </c>
      <c r="CP940" s="35">
        <f t="shared" ca="1" si="288"/>
        <v>0</v>
      </c>
      <c r="CQ940" s="35">
        <f t="shared" ca="1" si="288"/>
        <v>0</v>
      </c>
      <c r="CR940" s="35">
        <f t="shared" ca="1" si="287"/>
        <v>0</v>
      </c>
      <c r="CS940" s="35">
        <f t="shared" ca="1" si="287"/>
        <v>0</v>
      </c>
      <c r="CT940" s="35">
        <f t="shared" ca="1" si="279"/>
        <v>0</v>
      </c>
      <c r="CU940" s="35">
        <f t="shared" ca="1" si="279"/>
        <v>0</v>
      </c>
      <c r="CV940" s="35">
        <f t="shared" ca="1" si="279"/>
        <v>0</v>
      </c>
      <c r="CW940" s="38">
        <f t="shared" ca="1" si="279"/>
        <v>0</v>
      </c>
      <c r="CX940" s="38">
        <f t="shared" ca="1" si="280"/>
        <v>0</v>
      </c>
      <c r="CY940" s="38">
        <f t="shared" ca="1" si="280"/>
        <v>0</v>
      </c>
      <c r="CZ940" s="39">
        <f t="shared" ca="1" si="280"/>
        <v>0</v>
      </c>
      <c r="DA940" s="35"/>
    </row>
    <row r="941" spans="4:105" x14ac:dyDescent="0.3">
      <c r="D941" s="19"/>
      <c r="E941" s="19"/>
      <c r="F941" s="21"/>
      <c r="G941" s="21"/>
      <c r="H941" s="21"/>
      <c r="I941" s="19"/>
      <c r="J941" s="19"/>
      <c r="K941" s="21"/>
      <c r="L941" s="21"/>
      <c r="M941" s="22"/>
      <c r="N941" s="22"/>
      <c r="O941" s="19"/>
      <c r="P941" s="21"/>
      <c r="Q941" s="62" t="str">
        <f>'Cutting Rules'!AD941</f>
        <v>------------</v>
      </c>
      <c r="R941" s="23"/>
      <c r="S941" s="24"/>
      <c r="T941" s="78" t="s">
        <v>547</v>
      </c>
      <c r="U941" s="19"/>
      <c r="V941" s="25"/>
      <c r="W941" s="26"/>
      <c r="X941" s="27"/>
      <c r="Y941" s="47"/>
      <c r="Z941" s="121" t="str">
        <f>IFERROR(VLOOKUP(E941,[1]route!$E$3:$BL$10005,59,0),"")&amp;IFERROR(VLOOKUP(E941,[1]route!$E$3:$BL$10005,60,0),"")</f>
        <v/>
      </c>
      <c r="AA941" s="28">
        <f t="shared" si="282"/>
        <v>0</v>
      </c>
      <c r="AB941" s="77">
        <f t="shared" si="283"/>
        <v>0</v>
      </c>
      <c r="AC941" s="46">
        <f t="shared" si="281"/>
        <v>1</v>
      </c>
      <c r="AD941" s="29">
        <v>0</v>
      </c>
      <c r="AE941" s="30">
        <f ca="1">SUMIF([1]route!$E$3:$E$10005,E941,[1]!Table1[1])</f>
        <v>0</v>
      </c>
      <c r="AF941" s="30">
        <f ca="1">SUMIF([1]route!$E$3:$E$10005,E941,[1]!Table1[2])</f>
        <v>0</v>
      </c>
      <c r="AG941" s="30">
        <f ca="1">SUMIF([1]route!$E$3:$E$10005,E941,[1]!Table1[3])</f>
        <v>0</v>
      </c>
      <c r="AH941" s="30">
        <f ca="1">SUMIF([1]route!$E$3:$E$10005,E941,[1]!Table1[4])</f>
        <v>0</v>
      </c>
      <c r="AI941" s="30">
        <f ca="1">SUMIF([1]route!$E$3:$E$10005,E941,[1]!Table1[5])</f>
        <v>0</v>
      </c>
      <c r="AJ941" s="30">
        <f ca="1">SUMIF([1]route!$E$3:$E$10005,E941,[1]!Table1[6])</f>
        <v>0</v>
      </c>
      <c r="AK941" s="30">
        <f ca="1">SUMIF([1]route!$E$3:$E$10005,E941,[1]!Table1[7])</f>
        <v>0</v>
      </c>
      <c r="AL941" s="30">
        <f ca="1">SUMIF([1]route!$E$3:$E$10005,E941,[1]!Table1[8])</f>
        <v>0</v>
      </c>
      <c r="AM941" s="30">
        <f ca="1">SUMIF([1]route!$E$3:$E$10005,E941,[1]!Table1[9])</f>
        <v>0</v>
      </c>
      <c r="AN941" s="30">
        <f ca="1">SUMIF([1]route!$E$3:$E$10005,E941,[1]!Table1[10])</f>
        <v>0</v>
      </c>
      <c r="AO941" s="30">
        <f ca="1">SUMIF([1]route!$E$3:$E$10005,E941,[1]!Table1[11])</f>
        <v>0</v>
      </c>
      <c r="AP941" s="30">
        <f ca="1">SUMIF([1]route!$E$3:$E$10005,E941,[1]!Table1[12])</f>
        <v>0</v>
      </c>
      <c r="AQ941" s="30">
        <f ca="1">SUMIF([1]route!$E$3:$E$10005,E941,[1]!Table1[13])</f>
        <v>0</v>
      </c>
      <c r="AR941" s="30">
        <f ca="1">SUMIF([1]route!$E$3:$E$10005,E941,[1]!Table1[14])</f>
        <v>0</v>
      </c>
      <c r="AS941" s="30">
        <f ca="1">SUMIF([1]route!$E$3:$E$10005,E941,[1]!Table1[15])</f>
        <v>0</v>
      </c>
      <c r="AT941" s="30">
        <f ca="1">SUMIF([1]route!$E$3:$E$10005,E941,[1]!Table1[16])</f>
        <v>0</v>
      </c>
      <c r="AU941" s="30">
        <f ca="1">SUMIF([1]route!$E$3:$E$10005,E941,[1]!Table1[17])</f>
        <v>0</v>
      </c>
      <c r="AV941" s="30">
        <f ca="1">SUMIF([1]route!$E$3:$E$10005,E941,[1]!Table1[18])</f>
        <v>0</v>
      </c>
      <c r="AW941" s="30">
        <f ca="1">SUMIF([1]route!$E$3:$E$10005,E941,[1]!Table1[19])</f>
        <v>0</v>
      </c>
      <c r="AX941" s="30">
        <f ca="1">SUMIF([1]route!$E$3:$E$10005,E941,[1]!Table1[20])</f>
        <v>0</v>
      </c>
      <c r="AY941" s="30">
        <f ca="1">SUMIF([1]route!$E$3:$E$10005,E941,[1]!Table1[21])</f>
        <v>0</v>
      </c>
      <c r="AZ941" s="30">
        <f ca="1">SUMIF([1]route!$E$3:$E$10005,E941,[1]!Table1[22])</f>
        <v>0</v>
      </c>
      <c r="BA941" s="30">
        <f ca="1">SUMIF([1]route!$E$3:$E$10005,E941,[1]!Table1[23])</f>
        <v>0</v>
      </c>
      <c r="BB941" s="30">
        <f ca="1">SUMIF([1]route!$E$3:$E$10005,E941,[1]!Table1[24])</f>
        <v>0</v>
      </c>
      <c r="BC941" s="30">
        <f ca="1">SUMIF([1]route!$E$3:$E$10005,E941,[1]!Table1[25])</f>
        <v>0</v>
      </c>
      <c r="BD941" s="30">
        <f ca="1">SUMIF([1]route!$E$3:$E$10005,E941,[1]!Table1[26])</f>
        <v>0</v>
      </c>
      <c r="BE941" s="30">
        <f ca="1">SUMIF([1]route!$E$3:$E$10005,E941,[1]!Table1[27])</f>
        <v>0</v>
      </c>
      <c r="BF941" s="30">
        <f ca="1">SUMIF([1]route!$E$3:$E$10005,E941,[1]!Table1[28])</f>
        <v>0</v>
      </c>
      <c r="BG941" s="30">
        <f ca="1">SUMIF([1]route!$E$3:$E$10005,E941,[1]!Table1[29])</f>
        <v>0</v>
      </c>
      <c r="BH941" s="30">
        <f ca="1">SUMIF([1]route!$E$3:$E$10005,E941,[1]!Table1[30])</f>
        <v>0</v>
      </c>
      <c r="BI941" s="30">
        <f ca="1">SUMIF([1]route!$E$3:$E$10005,E941,[1]!Table1[31])</f>
        <v>0</v>
      </c>
      <c r="BJ941" s="30">
        <f ca="1">SUMIF([1]route!$E$3:$E$10005,E941,[1]!Table1[Remain PO])</f>
        <v>0</v>
      </c>
      <c r="BK941" s="31">
        <f ca="1">SUMIF([1]route!$E$3:$E$10005,E941,[1]!Table1[N+1])</f>
        <v>0</v>
      </c>
      <c r="BL941" s="31">
        <f ca="1">SUMIF([1]route!$E$3:$E$10005,E941,[1]!Table1[N+2])</f>
        <v>0</v>
      </c>
      <c r="BM941" s="31">
        <f ca="1">SUMIF([1]route!$E$3:$E$10005,E941,[1]!Table1[N+3])</f>
        <v>0</v>
      </c>
      <c r="BN941" s="32">
        <f ca="1">SUMIF([1]route!$E$3:$E$10005,E941,[1]!Table1[N+4])</f>
        <v>0</v>
      </c>
      <c r="BO941" s="41"/>
      <c r="BP941" s="42">
        <f t="shared" si="284"/>
        <v>0</v>
      </c>
      <c r="BQ941" s="43">
        <f t="shared" ca="1" si="286"/>
        <v>0</v>
      </c>
      <c r="BR941" s="43">
        <f t="shared" ca="1" si="286"/>
        <v>0</v>
      </c>
      <c r="BS941" s="43">
        <f t="shared" ca="1" si="286"/>
        <v>0</v>
      </c>
      <c r="BT941" s="43">
        <f t="shared" ca="1" si="286"/>
        <v>0</v>
      </c>
      <c r="BU941" s="43">
        <f t="shared" ca="1" si="286"/>
        <v>0</v>
      </c>
      <c r="BV941" s="43">
        <f t="shared" ca="1" si="286"/>
        <v>0</v>
      </c>
      <c r="BW941" s="43">
        <f t="shared" ca="1" si="286"/>
        <v>0</v>
      </c>
      <c r="BX941" s="43">
        <f t="shared" ca="1" si="286"/>
        <v>0</v>
      </c>
      <c r="BY941" s="43">
        <f t="shared" ca="1" si="286"/>
        <v>0</v>
      </c>
      <c r="BZ941" s="43">
        <f t="shared" ca="1" si="286"/>
        <v>0</v>
      </c>
      <c r="CA941" s="43">
        <f t="shared" ca="1" si="286"/>
        <v>0</v>
      </c>
      <c r="CB941" s="43">
        <f t="shared" ca="1" si="290"/>
        <v>0</v>
      </c>
      <c r="CC941" s="43">
        <f t="shared" ca="1" si="290"/>
        <v>0</v>
      </c>
      <c r="CD941" s="43">
        <f t="shared" ca="1" si="290"/>
        <v>0</v>
      </c>
      <c r="CE941" s="43">
        <f t="shared" ca="1" si="290"/>
        <v>0</v>
      </c>
      <c r="CF941" s="43">
        <f t="shared" ca="1" si="289"/>
        <v>0</v>
      </c>
      <c r="CG941" s="43">
        <f t="shared" ca="1" si="289"/>
        <v>0</v>
      </c>
      <c r="CH941" s="43">
        <f t="shared" ca="1" si="289"/>
        <v>0</v>
      </c>
      <c r="CI941" s="43">
        <f t="shared" ca="1" si="289"/>
        <v>0</v>
      </c>
      <c r="CJ941" s="43">
        <f t="shared" ca="1" si="289"/>
        <v>0</v>
      </c>
      <c r="CK941" s="43">
        <f t="shared" ca="1" si="289"/>
        <v>0</v>
      </c>
      <c r="CL941" s="43">
        <f t="shared" ca="1" si="289"/>
        <v>0</v>
      </c>
      <c r="CM941" s="43">
        <f t="shared" ca="1" si="289"/>
        <v>0</v>
      </c>
      <c r="CN941" s="43">
        <f t="shared" ca="1" si="289"/>
        <v>0</v>
      </c>
      <c r="CO941" s="43">
        <f t="shared" ca="1" si="289"/>
        <v>0</v>
      </c>
      <c r="CP941" s="43">
        <f t="shared" ca="1" si="288"/>
        <v>0</v>
      </c>
      <c r="CQ941" s="43">
        <f t="shared" ca="1" si="288"/>
        <v>0</v>
      </c>
      <c r="CR941" s="43">
        <f t="shared" ca="1" si="287"/>
        <v>0</v>
      </c>
      <c r="CS941" s="43">
        <f t="shared" ca="1" si="287"/>
        <v>0</v>
      </c>
      <c r="CT941" s="43">
        <f t="shared" ca="1" si="279"/>
        <v>0</v>
      </c>
      <c r="CU941" s="43">
        <f t="shared" ca="1" si="279"/>
        <v>0</v>
      </c>
      <c r="CV941" s="43">
        <f t="shared" ca="1" si="279"/>
        <v>0</v>
      </c>
      <c r="CW941" s="44">
        <f t="shared" ca="1" si="279"/>
        <v>0</v>
      </c>
      <c r="CX941" s="44">
        <f t="shared" ca="1" si="280"/>
        <v>0</v>
      </c>
      <c r="CY941" s="44">
        <f t="shared" ca="1" si="280"/>
        <v>0</v>
      </c>
      <c r="CZ941" s="45">
        <f t="shared" ca="1" si="280"/>
        <v>0</v>
      </c>
      <c r="DA941" s="35"/>
    </row>
    <row r="942" spans="4:105" x14ac:dyDescent="0.3"/>
    <row r="943" spans="4:105" x14ac:dyDescent="0.3"/>
    <row r="944" spans="4:105" x14ac:dyDescent="0.3"/>
  </sheetData>
  <sheetProtection sort="0" autoFilter="0"/>
  <autoFilter ref="D2:AB941" xr:uid="{2B7C2CB9-7058-482A-A573-384C3FEF862A}"/>
  <mergeCells count="3">
    <mergeCell ref="M1:N1"/>
    <mergeCell ref="O1:Q1"/>
    <mergeCell ref="T1:V1"/>
  </mergeCells>
  <phoneticPr fontId="10" type="noConversion"/>
  <pageMargins left="0.25" right="0.25" top="0.75" bottom="0.75" header="0.3" footer="0.3"/>
  <pageSetup paperSize="9" scale="27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42517-0C97-4364-8B3B-DC8502C3FAF0}">
  <sheetPr>
    <pageSetUpPr fitToPage="1"/>
  </sheetPr>
  <dimension ref="A1:BM503"/>
  <sheetViews>
    <sheetView tabSelected="1" zoomScale="40" zoomScaleNormal="40" workbookViewId="0">
      <pane xSplit="14" ySplit="3" topLeftCell="U13" activePane="bottomRight" state="frozen"/>
      <selection pane="topRight" activeCell="O1" sqref="O1"/>
      <selection pane="bottomLeft" activeCell="A4" sqref="A4"/>
      <selection pane="bottomRight" activeCell="AF4" sqref="AF4:BL4"/>
    </sheetView>
  </sheetViews>
  <sheetFormatPr defaultColWidth="0" defaultRowHeight="14.4" zeroHeight="1" x14ac:dyDescent="0.3"/>
  <cols>
    <col min="1" max="1" width="1.88671875" customWidth="1"/>
    <col min="2" max="2" width="2.33203125" customWidth="1"/>
    <col min="3" max="3" width="5.6640625" customWidth="1"/>
    <col min="4" max="4" width="4.77734375" customWidth="1"/>
    <col min="5" max="5" width="13.5546875" customWidth="1"/>
    <col min="6" max="6" width="12.33203125" customWidth="1"/>
    <col min="7" max="7" width="7.88671875" customWidth="1"/>
    <col min="8" max="8" width="7.109375" customWidth="1"/>
    <col min="9" max="11" width="8.88671875" customWidth="1"/>
    <col min="12" max="12" width="7.88671875" customWidth="1"/>
    <col min="13" max="13" width="7.44140625" customWidth="1"/>
    <col min="14" max="14" width="9" customWidth="1"/>
    <col min="15" max="15" width="13.109375" customWidth="1"/>
    <col min="16" max="16" width="14" customWidth="1"/>
    <col min="17" max="17" width="4.21875" customWidth="1"/>
    <col min="18" max="18" width="8.88671875" customWidth="1"/>
    <col min="19" max="19" width="4.109375" customWidth="1"/>
    <col min="20" max="20" width="14" customWidth="1"/>
    <col min="21" max="21" width="15.6640625" customWidth="1"/>
    <col min="22" max="22" width="0.6640625" customWidth="1"/>
    <col min="23" max="23" width="15.33203125" style="55" customWidth="1"/>
    <col min="24" max="24" width="11.109375" customWidth="1"/>
    <col min="25" max="25" width="13.88671875" customWidth="1"/>
    <col min="26" max="26" width="13.109375" customWidth="1"/>
    <col min="27" max="30" width="0.88671875" customWidth="1"/>
    <col min="31" max="31" width="16.44140625" customWidth="1"/>
    <col min="32" max="33" width="9.44140625" customWidth="1"/>
    <col min="34" max="34" width="11.6640625" customWidth="1"/>
    <col min="35" max="38" width="9.44140625" customWidth="1"/>
    <col min="39" max="39" width="11.77734375" customWidth="1"/>
    <col min="40" max="41" width="9.44140625" customWidth="1"/>
    <col min="42" max="42" width="10.21875" customWidth="1"/>
    <col min="43" max="44" width="9.44140625" customWidth="1"/>
    <col min="45" max="45" width="9.6640625" customWidth="1"/>
    <col min="46" max="46" width="9" customWidth="1"/>
    <col min="47" max="47" width="8.77734375" customWidth="1"/>
    <col min="48" max="49" width="9.44140625" customWidth="1"/>
    <col min="50" max="50" width="11.44140625" customWidth="1"/>
    <col min="51" max="52" width="9.44140625" customWidth="1"/>
    <col min="53" max="53" width="11.21875" customWidth="1"/>
    <col min="54" max="54" width="9.44140625" customWidth="1"/>
    <col min="55" max="55" width="11.44140625" customWidth="1"/>
    <col min="56" max="62" width="9.44140625" customWidth="1"/>
    <col min="63" max="63" width="11.109375" customWidth="1"/>
    <col min="64" max="64" width="9.44140625" customWidth="1"/>
    <col min="65" max="65" width="1.6640625" customWidth="1"/>
    <col min="66" max="16384" width="8.88671875" hidden="1"/>
  </cols>
  <sheetData>
    <row r="1" spans="1:64" ht="22.2" customHeight="1" thickBot="1" x14ac:dyDescent="0.35">
      <c r="P1" s="139">
        <f>SUBTOTAL(9,P4:P9999)</f>
        <v>255071.31304389058</v>
      </c>
      <c r="Q1" s="140"/>
      <c r="R1" s="140"/>
      <c r="S1" s="140"/>
      <c r="T1" s="139">
        <f>SUBTOTAL(9,T4:T9999)</f>
        <v>232249</v>
      </c>
      <c r="U1" s="141">
        <f>SUBTOTAL(9,U4:U9999)</f>
        <v>1733351.3499709987</v>
      </c>
      <c r="V1" s="140"/>
      <c r="W1" s="142"/>
      <c r="X1" s="140"/>
      <c r="Y1" s="141">
        <f>SUBTOTAL(9,Y4:Y9999)</f>
        <v>91486.944286656028</v>
      </c>
      <c r="Z1" s="141">
        <f>SUBTOTAL(9,Z4:Z4999)/1000</f>
        <v>676.69452460583682</v>
      </c>
    </row>
    <row r="2" spans="1:64" ht="33" customHeight="1" thickBot="1" x14ac:dyDescent="0.35">
      <c r="A2" s="105" t="s">
        <v>0</v>
      </c>
      <c r="B2" s="79"/>
      <c r="C2" s="80"/>
      <c r="D2" s="80"/>
      <c r="E2" s="80"/>
      <c r="F2" s="80"/>
      <c r="G2" s="81" t="s">
        <v>510</v>
      </c>
      <c r="H2" s="81">
        <v>12</v>
      </c>
      <c r="I2" s="82" t="s">
        <v>1134</v>
      </c>
      <c r="J2" s="151"/>
      <c r="K2" s="151"/>
      <c r="L2" s="153" t="s">
        <v>2</v>
      </c>
      <c r="M2" s="153"/>
      <c r="N2" s="83" t="s">
        <v>2</v>
      </c>
      <c r="O2" s="84" t="s">
        <v>2</v>
      </c>
      <c r="P2" s="84"/>
      <c r="Q2" s="84"/>
      <c r="R2" s="84"/>
      <c r="S2" s="85"/>
      <c r="T2" s="86" t="s">
        <v>4</v>
      </c>
      <c r="U2" s="87" t="str">
        <f>(H2-1)&amp;"月"</f>
        <v>11月</v>
      </c>
      <c r="V2" s="87"/>
      <c r="W2" s="88" t="s">
        <v>1137</v>
      </c>
      <c r="X2" s="89" t="s">
        <v>5</v>
      </c>
      <c r="Y2" s="90" t="s">
        <v>507</v>
      </c>
      <c r="Z2" s="91" t="str">
        <f>H2&amp;"月"</f>
        <v>12月</v>
      </c>
      <c r="AA2" s="58"/>
      <c r="AB2" s="58"/>
      <c r="AE2" s="152" t="s">
        <v>1260</v>
      </c>
      <c r="AF2" s="152"/>
      <c r="AG2" s="152"/>
      <c r="AH2" s="152"/>
      <c r="AI2" s="152"/>
      <c r="AJ2" s="152"/>
      <c r="AK2" s="152"/>
      <c r="AL2" s="152"/>
      <c r="AM2" s="152"/>
      <c r="AN2" s="152"/>
      <c r="AO2" s="152"/>
      <c r="AP2" s="152"/>
      <c r="AQ2" s="152"/>
      <c r="AR2" s="152"/>
      <c r="AS2" s="152"/>
      <c r="AT2" s="152"/>
      <c r="AU2" s="152"/>
      <c r="AV2" s="152"/>
      <c r="AW2" s="152"/>
      <c r="AX2" s="152"/>
      <c r="AY2" s="152"/>
      <c r="AZ2" s="152"/>
      <c r="BA2" s="152"/>
      <c r="BB2" s="152"/>
      <c r="BC2" s="152"/>
      <c r="BD2" s="152"/>
      <c r="BE2" s="152"/>
      <c r="BF2" s="152"/>
      <c r="BG2" s="152"/>
      <c r="BH2" s="152"/>
      <c r="BI2" s="152"/>
      <c r="BJ2" s="152"/>
      <c r="BK2" s="152"/>
      <c r="BL2" s="152"/>
    </row>
    <row r="3" spans="1:64" ht="53.4" customHeight="1" x14ac:dyDescent="0.3">
      <c r="A3" s="106" t="s">
        <v>1140</v>
      </c>
      <c r="B3" s="92" t="s">
        <v>511</v>
      </c>
      <c r="C3" s="93" t="s">
        <v>11</v>
      </c>
      <c r="D3" s="93" t="s">
        <v>12</v>
      </c>
      <c r="E3" s="93" t="s">
        <v>1251</v>
      </c>
      <c r="F3" s="93" t="s">
        <v>13</v>
      </c>
      <c r="G3" s="93" t="s">
        <v>14</v>
      </c>
      <c r="H3" s="93" t="s">
        <v>15</v>
      </c>
      <c r="I3" s="93" t="s">
        <v>16</v>
      </c>
      <c r="J3" s="93" t="s">
        <v>17</v>
      </c>
      <c r="K3" s="93" t="s">
        <v>18</v>
      </c>
      <c r="L3" s="93" t="s">
        <v>19</v>
      </c>
      <c r="M3" s="93" t="s">
        <v>509</v>
      </c>
      <c r="N3" s="93" t="s">
        <v>508</v>
      </c>
      <c r="O3" s="93" t="s">
        <v>1156</v>
      </c>
      <c r="P3" s="93" t="s">
        <v>1139</v>
      </c>
      <c r="Q3" s="93" t="s">
        <v>2</v>
      </c>
      <c r="R3" s="93" t="s">
        <v>1135</v>
      </c>
      <c r="S3" s="94" t="s">
        <v>2</v>
      </c>
      <c r="T3" s="95" t="s">
        <v>20</v>
      </c>
      <c r="U3" s="96" t="s">
        <v>21</v>
      </c>
      <c r="V3" s="96"/>
      <c r="W3" s="97" t="s">
        <v>1141</v>
      </c>
      <c r="X3" s="98" t="s">
        <v>24</v>
      </c>
      <c r="Y3" s="99" t="s">
        <v>20</v>
      </c>
      <c r="Z3" s="100" t="s">
        <v>21</v>
      </c>
      <c r="AA3" s="59"/>
      <c r="AB3" s="59"/>
      <c r="AE3" s="128" t="s">
        <v>512</v>
      </c>
      <c r="AF3" s="129" t="s">
        <v>513</v>
      </c>
      <c r="AG3" s="129" t="s">
        <v>514</v>
      </c>
      <c r="AH3" s="129" t="s">
        <v>515</v>
      </c>
      <c r="AI3" s="129" t="s">
        <v>516</v>
      </c>
      <c r="AJ3" s="129" t="s">
        <v>517</v>
      </c>
      <c r="AK3" s="129" t="s">
        <v>518</v>
      </c>
      <c r="AL3" s="129" t="s">
        <v>519</v>
      </c>
      <c r="AM3" s="129" t="s">
        <v>520</v>
      </c>
      <c r="AN3" s="129" t="s">
        <v>521</v>
      </c>
      <c r="AO3" s="129" t="s">
        <v>522</v>
      </c>
      <c r="AP3" s="129" t="s">
        <v>523</v>
      </c>
      <c r="AQ3" s="129" t="s">
        <v>524</v>
      </c>
      <c r="AR3" s="129" t="s">
        <v>525</v>
      </c>
      <c r="AS3" s="129" t="s">
        <v>526</v>
      </c>
      <c r="AT3" s="129" t="s">
        <v>527</v>
      </c>
      <c r="AU3" s="129" t="s">
        <v>528</v>
      </c>
      <c r="AV3" s="129" t="s">
        <v>529</v>
      </c>
      <c r="AW3" s="129" t="s">
        <v>530</v>
      </c>
      <c r="AX3" s="129" t="s">
        <v>531</v>
      </c>
      <c r="AY3" s="129" t="s">
        <v>532</v>
      </c>
      <c r="AZ3" s="129" t="s">
        <v>533</v>
      </c>
      <c r="BA3" s="129" t="s">
        <v>534</v>
      </c>
      <c r="BB3" s="129" t="s">
        <v>535</v>
      </c>
      <c r="BC3" s="129" t="s">
        <v>536</v>
      </c>
      <c r="BD3" s="129" t="s">
        <v>537</v>
      </c>
      <c r="BE3" s="129" t="s">
        <v>538</v>
      </c>
      <c r="BF3" s="129" t="s">
        <v>539</v>
      </c>
      <c r="BG3" s="129" t="s">
        <v>540</v>
      </c>
      <c r="BH3" s="129" t="s">
        <v>541</v>
      </c>
      <c r="BI3" s="129" t="s">
        <v>542</v>
      </c>
      <c r="BJ3" s="129" t="s">
        <v>543</v>
      </c>
      <c r="BK3" s="129" t="s">
        <v>544</v>
      </c>
      <c r="BL3" s="129" t="s">
        <v>545</v>
      </c>
    </row>
    <row r="4" spans="1:64" ht="18" customHeight="1" x14ac:dyDescent="0.35">
      <c r="A4" s="107">
        <v>1</v>
      </c>
      <c r="B4" s="143" t="str">
        <f t="shared" ref="B4:B67" si="0">I4&amp;"x"&amp;J4</f>
        <v>12.7x0.00</v>
      </c>
      <c r="C4" s="101" t="s">
        <v>26</v>
      </c>
      <c r="D4" s="101" t="s">
        <v>560</v>
      </c>
      <c r="E4" s="101" t="s">
        <v>1172</v>
      </c>
      <c r="F4" s="101" t="s">
        <v>561</v>
      </c>
      <c r="G4" s="101" t="s">
        <v>549</v>
      </c>
      <c r="H4" s="101" t="s">
        <v>557</v>
      </c>
      <c r="I4" s="101" t="s">
        <v>551</v>
      </c>
      <c r="J4" s="101" t="s">
        <v>552</v>
      </c>
      <c r="K4" s="101" t="s">
        <v>558</v>
      </c>
      <c r="L4" s="101" t="s">
        <v>562</v>
      </c>
      <c r="M4" s="102">
        <v>0.438</v>
      </c>
      <c r="N4" s="101" t="s">
        <v>550</v>
      </c>
      <c r="O4" s="104" t="s">
        <v>1273</v>
      </c>
      <c r="P4" s="104">
        <v>73.84615384615384</v>
      </c>
      <c r="Q4" s="101"/>
      <c r="R4" s="101" t="s">
        <v>547</v>
      </c>
      <c r="S4" s="101"/>
      <c r="T4" s="104">
        <v>327</v>
      </c>
      <c r="U4" s="103">
        <v>786.31074000000001</v>
      </c>
      <c r="V4" s="104" t="e">
        <v>#N/A</v>
      </c>
      <c r="W4" s="135" t="s">
        <v>547</v>
      </c>
      <c r="X4" s="101" t="s">
        <v>547</v>
      </c>
      <c r="Y4" s="104">
        <v>0</v>
      </c>
      <c r="Z4" s="103">
        <v>0</v>
      </c>
      <c r="AA4" s="60"/>
      <c r="AB4" s="60"/>
      <c r="AE4" s="130" t="s">
        <v>555</v>
      </c>
      <c r="AF4" s="131">
        <f>SUMIF($B$4:$B$497,AF3,$Z$4:$Z$502)/1000</f>
        <v>1.6539243599999995</v>
      </c>
      <c r="AG4" s="131">
        <f t="shared" ref="AG4:BL4" si="1">SUMIF($B$4:$B$497,AG3,$Z$4:$Z$502)/1000</f>
        <v>7.9245661580000011</v>
      </c>
      <c r="AH4" s="131">
        <f t="shared" si="1"/>
        <v>43.617371960744883</v>
      </c>
      <c r="AI4" s="131">
        <f t="shared" si="1"/>
        <v>0</v>
      </c>
      <c r="AJ4" s="131">
        <f t="shared" si="1"/>
        <v>0</v>
      </c>
      <c r="AK4" s="131">
        <f t="shared" si="1"/>
        <v>189.22566487234789</v>
      </c>
      <c r="AL4" s="131">
        <f t="shared" si="1"/>
        <v>21.10518170209091</v>
      </c>
      <c r="AM4" s="131">
        <f t="shared" si="1"/>
        <v>51.264390784601225</v>
      </c>
      <c r="AN4" s="131">
        <f t="shared" si="1"/>
        <v>26.875827916954176</v>
      </c>
      <c r="AO4" s="131">
        <f t="shared" si="1"/>
        <v>0</v>
      </c>
      <c r="AP4" s="131">
        <f t="shared" si="1"/>
        <v>18.402849741666664</v>
      </c>
      <c r="AQ4" s="131">
        <f t="shared" si="1"/>
        <v>1.20725E-2</v>
      </c>
      <c r="AR4" s="131">
        <f t="shared" si="1"/>
        <v>4.6633157999999995</v>
      </c>
      <c r="AS4" s="131">
        <f t="shared" si="1"/>
        <v>0</v>
      </c>
      <c r="AT4" s="131">
        <f t="shared" si="1"/>
        <v>28.408799382410255</v>
      </c>
      <c r="AU4" s="131">
        <f t="shared" si="1"/>
        <v>0</v>
      </c>
      <c r="AV4" s="131">
        <f t="shared" si="1"/>
        <v>0</v>
      </c>
      <c r="AW4" s="131">
        <f t="shared" si="1"/>
        <v>0</v>
      </c>
      <c r="AX4" s="131">
        <f t="shared" si="1"/>
        <v>0</v>
      </c>
      <c r="AY4" s="131">
        <f t="shared" si="1"/>
        <v>0</v>
      </c>
      <c r="AZ4" s="131">
        <f t="shared" si="1"/>
        <v>74.190096876857154</v>
      </c>
      <c r="BA4" s="131">
        <f t="shared" si="1"/>
        <v>70.913509823799998</v>
      </c>
      <c r="BB4" s="131">
        <f t="shared" si="1"/>
        <v>0</v>
      </c>
      <c r="BC4" s="131">
        <f t="shared" si="1"/>
        <v>121.62851719636363</v>
      </c>
      <c r="BD4" s="131">
        <f t="shared" si="1"/>
        <v>0</v>
      </c>
      <c r="BE4" s="131">
        <f t="shared" si="1"/>
        <v>0</v>
      </c>
      <c r="BF4" s="131">
        <f t="shared" si="1"/>
        <v>0</v>
      </c>
      <c r="BG4" s="131">
        <f t="shared" si="1"/>
        <v>0</v>
      </c>
      <c r="BH4" s="131">
        <f t="shared" si="1"/>
        <v>7.7449929299999996</v>
      </c>
      <c r="BI4" s="131">
        <f t="shared" si="1"/>
        <v>0</v>
      </c>
      <c r="BJ4" s="131">
        <f t="shared" si="1"/>
        <v>0</v>
      </c>
      <c r="BK4" s="131">
        <f t="shared" si="1"/>
        <v>0</v>
      </c>
      <c r="BL4" s="131">
        <f t="shared" si="1"/>
        <v>0</v>
      </c>
    </row>
    <row r="5" spans="1:64" ht="18" customHeight="1" x14ac:dyDescent="0.35">
      <c r="A5" s="107">
        <v>2</v>
      </c>
      <c r="B5" s="143" t="str">
        <f t="shared" si="0"/>
        <v>12.7x0.00</v>
      </c>
      <c r="C5" s="101" t="s">
        <v>27</v>
      </c>
      <c r="D5" s="101" t="s">
        <v>563</v>
      </c>
      <c r="E5" s="101" t="s">
        <v>1173</v>
      </c>
      <c r="F5" s="101" t="s">
        <v>561</v>
      </c>
      <c r="G5" s="101" t="s">
        <v>549</v>
      </c>
      <c r="H5" s="101" t="s">
        <v>557</v>
      </c>
      <c r="I5" s="101" t="s">
        <v>551</v>
      </c>
      <c r="J5" s="101" t="s">
        <v>552</v>
      </c>
      <c r="K5" s="101" t="s">
        <v>564</v>
      </c>
      <c r="L5" s="101" t="s">
        <v>565</v>
      </c>
      <c r="M5" s="102">
        <v>0.52800000000000002</v>
      </c>
      <c r="N5" s="101" t="s">
        <v>550</v>
      </c>
      <c r="O5" s="104" t="s">
        <v>1274</v>
      </c>
      <c r="P5" s="104">
        <v>0</v>
      </c>
      <c r="Q5" s="101"/>
      <c r="R5" s="101" t="s">
        <v>547</v>
      </c>
      <c r="S5" s="101"/>
      <c r="T5" s="104">
        <v>986</v>
      </c>
      <c r="U5" s="103">
        <v>2535.36096</v>
      </c>
      <c r="V5" s="104" t="e">
        <v>#N/A</v>
      </c>
      <c r="W5" s="136" t="s">
        <v>547</v>
      </c>
      <c r="X5" s="101" t="s">
        <v>547</v>
      </c>
      <c r="Y5" s="104">
        <v>0</v>
      </c>
      <c r="Z5" s="103">
        <v>0</v>
      </c>
      <c r="AA5" s="60"/>
      <c r="AB5" s="60"/>
      <c r="AE5" s="132" t="s">
        <v>1137</v>
      </c>
      <c r="AF5" s="134">
        <f>IF(VLOOKUP(AF3,$AE$9:$AU$41,17,0)&gt;0,VLOOKUP(AF3,$AE$9:$AU$41,17,0),"")</f>
        <v>45322</v>
      </c>
      <c r="AG5" s="134">
        <f t="shared" ref="AG5:BL5" si="2">IF(VLOOKUP(AG3,$AE$9:$AU$41,17,0)&gt;0,VLOOKUP(AG3,$AE$9:$AU$41,17,0),"")</f>
        <v>45322</v>
      </c>
      <c r="AH5" s="134">
        <f t="shared" si="2"/>
        <v>45322</v>
      </c>
      <c r="AI5" s="134" t="str">
        <f t="shared" si="2"/>
        <v/>
      </c>
      <c r="AJ5" s="134" t="str">
        <f t="shared" si="2"/>
        <v/>
      </c>
      <c r="AK5" s="134">
        <f t="shared" si="2"/>
        <v>45260</v>
      </c>
      <c r="AL5" s="134">
        <f t="shared" si="2"/>
        <v>45322</v>
      </c>
      <c r="AM5" s="134">
        <f t="shared" si="2"/>
        <v>45261</v>
      </c>
      <c r="AN5" s="134">
        <f t="shared" si="2"/>
        <v>45260</v>
      </c>
      <c r="AO5" s="134">
        <f t="shared" si="2"/>
        <v>45380</v>
      </c>
      <c r="AP5" s="134">
        <f t="shared" si="2"/>
        <v>45285</v>
      </c>
      <c r="AQ5" s="134">
        <f t="shared" si="2"/>
        <v>45322</v>
      </c>
      <c r="AR5" s="134">
        <f t="shared" si="2"/>
        <v>45322</v>
      </c>
      <c r="AS5" s="134" t="str">
        <f t="shared" si="2"/>
        <v/>
      </c>
      <c r="AT5" s="134">
        <f t="shared" si="2"/>
        <v>45322</v>
      </c>
      <c r="AU5" s="134">
        <f t="shared" si="2"/>
        <v>45351</v>
      </c>
      <c r="AV5" s="134" t="str">
        <f t="shared" si="2"/>
        <v/>
      </c>
      <c r="AW5" s="134">
        <f t="shared" si="2"/>
        <v>45380</v>
      </c>
      <c r="AX5" s="134">
        <f t="shared" si="2"/>
        <v>45351</v>
      </c>
      <c r="AY5" s="134" t="str">
        <f t="shared" si="2"/>
        <v/>
      </c>
      <c r="AZ5" s="134">
        <f t="shared" si="2"/>
        <v>45322</v>
      </c>
      <c r="BA5" s="134">
        <f t="shared" si="2"/>
        <v>45291</v>
      </c>
      <c r="BB5" s="134" t="str">
        <f t="shared" si="2"/>
        <v/>
      </c>
      <c r="BC5" s="134">
        <f t="shared" si="2"/>
        <v>45291</v>
      </c>
      <c r="BD5" s="134" t="str">
        <f t="shared" si="2"/>
        <v/>
      </c>
      <c r="BE5" s="134" t="str">
        <f t="shared" si="2"/>
        <v/>
      </c>
      <c r="BF5" s="134">
        <f t="shared" si="2"/>
        <v>45380</v>
      </c>
      <c r="BG5" s="134" t="str">
        <f t="shared" si="2"/>
        <v/>
      </c>
      <c r="BH5" s="134">
        <f t="shared" si="2"/>
        <v>45322</v>
      </c>
      <c r="BI5" s="134" t="str">
        <f t="shared" si="2"/>
        <v/>
      </c>
      <c r="BJ5" s="134">
        <f t="shared" si="2"/>
        <v>45351</v>
      </c>
      <c r="BK5" s="134" t="str">
        <f t="shared" si="2"/>
        <v/>
      </c>
      <c r="BL5" s="134" t="str">
        <f t="shared" si="2"/>
        <v/>
      </c>
    </row>
    <row r="6" spans="1:64" ht="18" customHeight="1" x14ac:dyDescent="0.3">
      <c r="A6" s="107">
        <v>3</v>
      </c>
      <c r="B6" s="143" t="str">
        <f t="shared" si="0"/>
        <v>13.8x0.00</v>
      </c>
      <c r="C6" s="101" t="s">
        <v>28</v>
      </c>
      <c r="D6" s="101" t="s">
        <v>566</v>
      </c>
      <c r="E6" s="101" t="s">
        <v>1172</v>
      </c>
      <c r="F6" s="101" t="s">
        <v>561</v>
      </c>
      <c r="G6" s="101" t="s">
        <v>549</v>
      </c>
      <c r="H6" s="101" t="s">
        <v>557</v>
      </c>
      <c r="I6" s="101" t="s">
        <v>567</v>
      </c>
      <c r="J6" s="101" t="s">
        <v>552</v>
      </c>
      <c r="K6" s="101" t="s">
        <v>558</v>
      </c>
      <c r="L6" s="101" t="s">
        <v>568</v>
      </c>
      <c r="M6" s="102">
        <v>0.48099999999999998</v>
      </c>
      <c r="N6" s="101" t="s">
        <v>550</v>
      </c>
      <c r="O6" s="104" t="s">
        <v>1275</v>
      </c>
      <c r="P6" s="104">
        <v>0</v>
      </c>
      <c r="Q6" s="101"/>
      <c r="R6" s="101" t="s">
        <v>547</v>
      </c>
      <c r="S6" s="101"/>
      <c r="T6" s="104">
        <v>6</v>
      </c>
      <c r="U6" s="103">
        <v>13.059150000000001</v>
      </c>
      <c r="V6" s="104" t="e">
        <v>#N/A</v>
      </c>
      <c r="W6" s="135" t="s">
        <v>547</v>
      </c>
      <c r="X6" s="101" t="s">
        <v>547</v>
      </c>
      <c r="Y6" s="104">
        <v>0</v>
      </c>
      <c r="Z6" s="103">
        <v>0</v>
      </c>
      <c r="AA6" s="60"/>
      <c r="AB6" s="60"/>
      <c r="AE6" s="126"/>
      <c r="AF6" s="127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</row>
    <row r="7" spans="1:64" ht="18" customHeight="1" x14ac:dyDescent="0.3">
      <c r="A7" s="107">
        <v>4</v>
      </c>
      <c r="B7" s="143" t="str">
        <f t="shared" si="0"/>
        <v>15.9x0.00</v>
      </c>
      <c r="C7" s="101" t="s">
        <v>29</v>
      </c>
      <c r="D7" s="101" t="s">
        <v>582</v>
      </c>
      <c r="E7" s="101" t="s">
        <v>1174</v>
      </c>
      <c r="F7" s="101" t="s">
        <v>561</v>
      </c>
      <c r="G7" s="101" t="s">
        <v>549</v>
      </c>
      <c r="H7" s="101" t="s">
        <v>550</v>
      </c>
      <c r="I7" s="101" t="s">
        <v>583</v>
      </c>
      <c r="J7" s="101" t="s">
        <v>552</v>
      </c>
      <c r="K7" s="101" t="s">
        <v>553</v>
      </c>
      <c r="L7" s="101" t="s">
        <v>584</v>
      </c>
      <c r="M7" s="102">
        <v>0.435</v>
      </c>
      <c r="N7" s="101" t="s">
        <v>550</v>
      </c>
      <c r="O7" s="104" t="s">
        <v>1276</v>
      </c>
      <c r="P7" s="104">
        <v>221.89090909090908</v>
      </c>
      <c r="Q7" s="101"/>
      <c r="R7" s="101" t="s">
        <v>547</v>
      </c>
      <c r="S7" s="101"/>
      <c r="T7" s="104">
        <v>2469</v>
      </c>
      <c r="U7" s="103">
        <v>6004.817865</v>
      </c>
      <c r="V7" s="104" t="e">
        <v>#N/A</v>
      </c>
      <c r="W7" s="136" t="s">
        <v>547</v>
      </c>
      <c r="X7" s="101" t="s">
        <v>547</v>
      </c>
      <c r="Y7" s="104">
        <v>0</v>
      </c>
      <c r="Z7" s="103">
        <v>0</v>
      </c>
      <c r="AA7" s="60"/>
      <c r="AB7" s="60"/>
      <c r="AE7" s="57"/>
    </row>
    <row r="8" spans="1:64" ht="18" customHeight="1" x14ac:dyDescent="0.3">
      <c r="A8" s="107">
        <v>5</v>
      </c>
      <c r="B8" s="143" t="str">
        <f t="shared" si="0"/>
        <v>15.9x0.00</v>
      </c>
      <c r="C8" s="101" t="s">
        <v>30</v>
      </c>
      <c r="D8" s="101" t="s">
        <v>590</v>
      </c>
      <c r="E8" s="101" t="s">
        <v>1175</v>
      </c>
      <c r="F8" s="101" t="s">
        <v>561</v>
      </c>
      <c r="G8" s="101" t="s">
        <v>549</v>
      </c>
      <c r="H8" s="101" t="s">
        <v>557</v>
      </c>
      <c r="I8" s="101" t="s">
        <v>583</v>
      </c>
      <c r="J8" s="101" t="s">
        <v>552</v>
      </c>
      <c r="K8" s="101" t="s">
        <v>558</v>
      </c>
      <c r="L8" s="101" t="s">
        <v>591</v>
      </c>
      <c r="M8" s="102">
        <v>0.56399999999999995</v>
      </c>
      <c r="N8" s="101" t="s">
        <v>550</v>
      </c>
      <c r="O8" s="104" t="s">
        <v>1277</v>
      </c>
      <c r="P8" s="104">
        <v>67.354609570940426</v>
      </c>
      <c r="Q8" s="101"/>
      <c r="R8" s="101" t="s">
        <v>547</v>
      </c>
      <c r="S8" s="101"/>
      <c r="T8" s="104">
        <v>254</v>
      </c>
      <c r="U8" s="103">
        <v>788.33776799999987</v>
      </c>
      <c r="V8" s="104" t="e">
        <v>#N/A</v>
      </c>
      <c r="W8" s="136" t="s">
        <v>547</v>
      </c>
      <c r="X8" s="101" t="s">
        <v>547</v>
      </c>
      <c r="Y8" s="104">
        <v>0</v>
      </c>
      <c r="Z8" s="103">
        <v>0</v>
      </c>
      <c r="AA8" s="60"/>
      <c r="AB8" s="60"/>
      <c r="AE8" s="57"/>
      <c r="AF8" s="19" t="s">
        <v>1141</v>
      </c>
      <c r="AG8" s="19">
        <v>2</v>
      </c>
      <c r="AH8" s="19">
        <v>3</v>
      </c>
      <c r="AI8" s="19">
        <v>4</v>
      </c>
      <c r="AJ8" s="19">
        <v>5</v>
      </c>
      <c r="AK8" s="19">
        <v>6</v>
      </c>
      <c r="AL8" s="19">
        <v>7</v>
      </c>
      <c r="AM8" s="19">
        <v>8</v>
      </c>
      <c r="AN8" s="19">
        <v>9</v>
      </c>
      <c r="AO8" s="19">
        <v>10</v>
      </c>
      <c r="AP8" s="19">
        <v>11</v>
      </c>
      <c r="AQ8" s="19">
        <v>12</v>
      </c>
      <c r="AR8" s="19">
        <v>13</v>
      </c>
      <c r="AS8" s="19">
        <v>14</v>
      </c>
      <c r="AT8" s="19">
        <v>15</v>
      </c>
    </row>
    <row r="9" spans="1:64" ht="18" customHeight="1" x14ac:dyDescent="0.3">
      <c r="A9" s="107">
        <v>6</v>
      </c>
      <c r="B9" s="143" t="str">
        <f t="shared" si="0"/>
        <v>15.9x0.00</v>
      </c>
      <c r="C9" s="101" t="s">
        <v>31</v>
      </c>
      <c r="D9" s="101" t="s">
        <v>607</v>
      </c>
      <c r="E9" s="101" t="s">
        <v>1176</v>
      </c>
      <c r="F9" s="101" t="s">
        <v>561</v>
      </c>
      <c r="G9" s="101" t="s">
        <v>549</v>
      </c>
      <c r="H9" s="101" t="s">
        <v>557</v>
      </c>
      <c r="I9" s="101" t="s">
        <v>583</v>
      </c>
      <c r="J9" s="101" t="s">
        <v>552</v>
      </c>
      <c r="K9" s="101" t="s">
        <v>608</v>
      </c>
      <c r="L9" s="101" t="s">
        <v>609</v>
      </c>
      <c r="M9" s="102">
        <v>0.77100000000000002</v>
      </c>
      <c r="N9" s="101" t="s">
        <v>550</v>
      </c>
      <c r="O9" s="104" t="s">
        <v>1278</v>
      </c>
      <c r="P9" s="104">
        <v>0</v>
      </c>
      <c r="Q9" s="101"/>
      <c r="R9" s="101" t="s">
        <v>547</v>
      </c>
      <c r="S9" s="101"/>
      <c r="T9" s="104">
        <v>72</v>
      </c>
      <c r="U9" s="103">
        <v>335.79208800000004</v>
      </c>
      <c r="V9" s="104" t="e">
        <v>#N/A</v>
      </c>
      <c r="W9" s="136" t="s">
        <v>547</v>
      </c>
      <c r="X9" s="101" t="s">
        <v>547</v>
      </c>
      <c r="Y9" s="104">
        <v>0</v>
      </c>
      <c r="Z9" s="103">
        <v>0</v>
      </c>
      <c r="AA9" s="60"/>
      <c r="AB9" s="60"/>
      <c r="AE9" s="124" t="s">
        <v>513</v>
      </c>
      <c r="AF9" s="125" t="str">
        <f>IFERROR(INDEX($W$3:$W$9999,MATCH(1,INDEX(($AE9=$B$3:$B$999)*(0=COUNTIFS(AF8,$W$3:$W$9999)),0),0)),"")</f>
        <v/>
      </c>
      <c r="AG9" s="125">
        <f>IFERROR(INDEX($W$3:$W$9999,MATCH(1,INDEX(($AE9=$B$3:$B$999)*(0=COUNTIFS(AF9,$W$3:$W$9999)),0),0)),"")</f>
        <v>45322</v>
      </c>
      <c r="AH9" s="125">
        <f>IFERROR(INDEX($W$3:$W$9999,MATCH(1,INDEX(($AE9=$B$3:$B$999)*(0=COUNTIFS(AF9:AG9,$W$3:$W$9999)),0),0)),"")</f>
        <v>45351</v>
      </c>
      <c r="AI9" s="125">
        <f>IFERROR(INDEX($W$3:$W$9999,MATCH(1,INDEX(($AE9=$B$3:$B$999)*(0=COUNTIFS(AF9:AH9,$W$3:$W$9999)),0),0)),"")</f>
        <v>45380</v>
      </c>
      <c r="AJ9" s="125" t="str">
        <f>IFERROR(INDEX($W$3:$W$9999,MATCH(1,INDEX(($AE9=$B$3:$B$999)*(0=COUNTIFS(AF9:AI9,$W$3:$W$9999)),0),0)),"")</f>
        <v/>
      </c>
      <c r="AK9" s="125" t="str">
        <f>IFERROR(INDEX($W$3:$W$9999,MATCH(1,INDEX(($AE9=$B$3:$B$999)*(0=COUNTIFS(AF9:AJ9,$W$3:$W$9999)),0),0)),"")</f>
        <v/>
      </c>
      <c r="AL9" s="125" t="str">
        <f>IFERROR(INDEX($W$3:$W$9999,MATCH(1,INDEX(($AE9=$B$3:$B$999)*(0=COUNTIFS(AF9:AK9,$W$3:$W$9999)),0),0)),"")</f>
        <v/>
      </c>
      <c r="AM9" s="125" t="str">
        <f>IFERROR(INDEX($W$3:$W$9999,MATCH(1,INDEX(($AE9=$B$3:$B$999)*(0=COUNTIFS(AF9:AL9,$W$3:$W$9999)),0),0)),"")</f>
        <v/>
      </c>
      <c r="AN9" s="125" t="str">
        <f>IFERROR(INDEX($W$3:$W$9999,MATCH(1,INDEX(($AE9=$B$3:$B$999)*(0=COUNTIFS(AF9:AM9,$W$3:$W$9999)),0),0)),"")</f>
        <v/>
      </c>
      <c r="AO9" s="125" t="str">
        <f>IFERROR(INDEX($W$3:$W$9999,MATCH(1,INDEX(($AE9=$B$3:$B$999)*(0=COUNTIFS(AF9:AN9,$W$3:$W$9999)),0),0)),"")</f>
        <v/>
      </c>
      <c r="AP9" s="125" t="str">
        <f>IFERROR(INDEX($W$3:$W$9999,MATCH(1,INDEX(($AE9=$B$3:$B$999)*(0=COUNTIFS(AF9:AO9,$W$3:$W$9999)),0),0)),"")</f>
        <v/>
      </c>
      <c r="AQ9" s="125" t="str">
        <f>IFERROR(INDEX($W$3:$W$9999,MATCH(1,INDEX(($AE9=$B$3:$B$999)*(0=COUNTIFS(AF9:AP9,$W$3:$W$9999)),0),0)),"")</f>
        <v/>
      </c>
      <c r="AR9" s="125" t="str">
        <f>IFERROR(INDEX($W$3:$W$9999,MATCH(1,INDEX(($AE9=$B$3:$B$999)*(0=COUNTIFS(AF9:AQ9,$W$3:$W$9999)),0),0)),"")</f>
        <v/>
      </c>
      <c r="AS9" s="125" t="str">
        <f>IFERROR(INDEX($W$3:$W$9999,MATCH(1,INDEX(($AE9=$B$3:$B$999)*(0=COUNTIFS(AF9:AR9,$W$3:$W$9999)),0),0)),"")</f>
        <v/>
      </c>
      <c r="AT9" s="125" t="str">
        <f>IFERROR(INDEX($W$3:$W$9999,MATCH(1,INDEX(($AE9=$B$3:$B$999)*(0=COUNTIFS(AF9:AS9,$W$3:$W$9999)),0),0)),"")</f>
        <v/>
      </c>
      <c r="AU9" s="123">
        <f>IF(MIN(AF9:AT9)=0,"",MIN(AF9:AT9))</f>
        <v>45322</v>
      </c>
    </row>
    <row r="10" spans="1:64" ht="18" customHeight="1" x14ac:dyDescent="0.3">
      <c r="A10" s="107">
        <v>7</v>
      </c>
      <c r="B10" s="143" t="str">
        <f t="shared" si="0"/>
        <v>15.9x0.00</v>
      </c>
      <c r="C10" s="101" t="s">
        <v>32</v>
      </c>
      <c r="D10" s="101" t="s">
        <v>604</v>
      </c>
      <c r="E10" s="101" t="s">
        <v>1177</v>
      </c>
      <c r="F10" s="101" t="s">
        <v>561</v>
      </c>
      <c r="G10" s="101" t="s">
        <v>549</v>
      </c>
      <c r="H10" s="101" t="s">
        <v>557</v>
      </c>
      <c r="I10" s="101" t="s">
        <v>583</v>
      </c>
      <c r="J10" s="101" t="s">
        <v>552</v>
      </c>
      <c r="K10" s="101" t="s">
        <v>564</v>
      </c>
      <c r="L10" s="101" t="s">
        <v>605</v>
      </c>
      <c r="M10" s="102">
        <v>0.68600000000000005</v>
      </c>
      <c r="N10" s="101" t="s">
        <v>550</v>
      </c>
      <c r="O10" s="104" t="s">
        <v>1279</v>
      </c>
      <c r="P10" s="104">
        <v>74.46875</v>
      </c>
      <c r="Q10" s="101"/>
      <c r="R10" s="101" t="s">
        <v>547</v>
      </c>
      <c r="S10" s="101"/>
      <c r="T10" s="104">
        <v>945</v>
      </c>
      <c r="U10" s="103">
        <v>3932.4058200000009</v>
      </c>
      <c r="V10" s="104" t="e">
        <v>#N/A</v>
      </c>
      <c r="W10" s="135" t="s">
        <v>547</v>
      </c>
      <c r="X10" s="101" t="s">
        <v>547</v>
      </c>
      <c r="Y10" s="104">
        <v>0</v>
      </c>
      <c r="Z10" s="103">
        <v>0</v>
      </c>
      <c r="AA10" s="60"/>
      <c r="AB10" s="60"/>
      <c r="AE10" s="124" t="s">
        <v>514</v>
      </c>
      <c r="AF10" s="125">
        <f>IFERROR(INDEX($W$3:$W$9999,MATCH(1,INDEX(($AE10=$B$3:$B$999)*(0=COUNTIFS(AF9,$W$3:$W$9999)),0),0)),"")</f>
        <v>45322</v>
      </c>
      <c r="AG10" s="125" t="str">
        <f>IFERROR(INDEX($W$3:$W$9999,MATCH(1,INDEX(($AE10=$B$3:$B$999)*(0=COUNTIFS(AF10,$W$3:$W$9999)),0),0)),"")</f>
        <v/>
      </c>
      <c r="AH10" s="125">
        <f>IFERROR(INDEX($W$3:$W$9999,MATCH(1,INDEX(($AE10=$B$3:$B$999)*(0=COUNTIFS(AF10:AG10,$W$3:$W$9999)),0),0)),"")</f>
        <v>45380</v>
      </c>
      <c r="AI10" s="125" t="str">
        <f>IFERROR(INDEX($W$3:$W$9999,MATCH(1,INDEX(($AE10=$B$3:$B$999)*(0=COUNTIFS(AF10:AH10,$W$3:$W$9999)),0),0)),"")</f>
        <v/>
      </c>
      <c r="AJ10" s="125" t="str">
        <f>IFERROR(INDEX($W$3:$W$9999,MATCH(1,INDEX(($AE10=$B$3:$B$999)*(0=COUNTIFS(AF10:AI10,$W$3:$W$9999)),0),0)),"")</f>
        <v/>
      </c>
      <c r="AK10" s="125" t="str">
        <f>IFERROR(INDEX($W$3:$W$9999,MATCH(1,INDEX(($AE10=$B$3:$B$999)*(0=COUNTIFS(AF10:AJ10,$W$3:$W$9999)),0),0)),"")</f>
        <v/>
      </c>
      <c r="AL10" s="125" t="str">
        <f>IFERROR(INDEX($W$3:$W$9999,MATCH(1,INDEX(($AE10=$B$3:$B$999)*(0=COUNTIFS(AF10:AK10,$W$3:$W$9999)),0),0)),"")</f>
        <v/>
      </c>
      <c r="AM10" s="125" t="str">
        <f>IFERROR(INDEX($W$3:$W$9999,MATCH(1,INDEX(($AE10=$B$3:$B$999)*(0=COUNTIFS(AF10:AL10,$W$3:$W$9999)),0),0)),"")</f>
        <v/>
      </c>
      <c r="AN10" s="125" t="str">
        <f>IFERROR(INDEX($W$3:$W$9999,MATCH(1,INDEX(($AE10=$B$3:$B$999)*(0=COUNTIFS(AF10:AM10,$W$3:$W$9999)),0),0)),"")</f>
        <v/>
      </c>
      <c r="AO10" s="125" t="str">
        <f>IFERROR(INDEX($W$3:$W$9999,MATCH(1,INDEX(($AE10=$B$3:$B$999)*(0=COUNTIFS(AF10:AN10,$W$3:$W$9999)),0),0)),"")</f>
        <v/>
      </c>
      <c r="AP10" s="125" t="str">
        <f>IFERROR(INDEX($W$3:$W$9999,MATCH(1,INDEX(($AE10=$B$3:$B$999)*(0=COUNTIFS(AF10:AO10,$W$3:$W$9999)),0),0)),"")</f>
        <v/>
      </c>
      <c r="AQ10" s="125" t="str">
        <f>IFERROR(INDEX($W$3:$W$9999,MATCH(1,INDEX(($AE10=$B$3:$B$999)*(0=COUNTIFS(AF10:AP10,$W$3:$W$9999)),0),0)),"")</f>
        <v/>
      </c>
      <c r="AR10" s="125" t="str">
        <f>IFERROR(INDEX($W$3:$W$9999,MATCH(1,INDEX(($AE10=$B$3:$B$999)*(0=COUNTIFS(AF10:AQ10,$W$3:$W$9999)),0),0)),"")</f>
        <v/>
      </c>
      <c r="AS10" s="125" t="str">
        <f>IFERROR(INDEX($W$3:$W$9999,MATCH(1,INDEX(($AE10=$B$3:$B$999)*(0=COUNTIFS(AF10:AR10,$W$3:$W$9999)),0),0)),"")</f>
        <v/>
      </c>
      <c r="AT10" s="125" t="str">
        <f>IFERROR(INDEX($W$3:$W$9999,MATCH(1,INDEX(($AE10=$B$3:$B$999)*(0=COUNTIFS(AF10:AS10,$W$3:$W$9999)),0),0)),"")</f>
        <v/>
      </c>
      <c r="AU10" s="123">
        <f t="shared" ref="AU10:AU41" si="3">IF(MIN(AF10:AT10)=0,"",MIN(AF10:AT10))</f>
        <v>45322</v>
      </c>
    </row>
    <row r="11" spans="1:64" ht="18" customHeight="1" x14ac:dyDescent="0.3">
      <c r="A11" s="107">
        <v>8</v>
      </c>
      <c r="B11" s="143" t="str">
        <f t="shared" si="0"/>
        <v>19.1x0.00</v>
      </c>
      <c r="C11" s="101" t="s">
        <v>33</v>
      </c>
      <c r="D11" s="101" t="s">
        <v>641</v>
      </c>
      <c r="E11" s="101" t="s">
        <v>1178</v>
      </c>
      <c r="F11" s="101" t="s">
        <v>561</v>
      </c>
      <c r="G11" s="101" t="s">
        <v>549</v>
      </c>
      <c r="H11" s="101" t="s">
        <v>550</v>
      </c>
      <c r="I11" s="101" t="s">
        <v>628</v>
      </c>
      <c r="J11" s="101" t="s">
        <v>552</v>
      </c>
      <c r="K11" s="101" t="s">
        <v>553</v>
      </c>
      <c r="L11" s="101" t="s">
        <v>642</v>
      </c>
      <c r="M11" s="102">
        <v>0.53</v>
      </c>
      <c r="N11" s="101" t="s">
        <v>550</v>
      </c>
      <c r="O11" s="104" t="s">
        <v>1280</v>
      </c>
      <c r="P11" s="104">
        <v>14.285714285714286</v>
      </c>
      <c r="Q11" s="101"/>
      <c r="R11" s="101" t="s">
        <v>547</v>
      </c>
      <c r="S11" s="101"/>
      <c r="T11" s="104">
        <v>132</v>
      </c>
      <c r="U11" s="103">
        <v>428.08524000000006</v>
      </c>
      <c r="V11" s="104" t="e">
        <v>#N/A</v>
      </c>
      <c r="W11" s="136" t="s">
        <v>547</v>
      </c>
      <c r="X11" s="101" t="s">
        <v>547</v>
      </c>
      <c r="Y11" s="104">
        <v>0</v>
      </c>
      <c r="Z11" s="103">
        <v>0</v>
      </c>
      <c r="AA11" s="60"/>
      <c r="AB11" s="60"/>
      <c r="AE11" s="124" t="s">
        <v>515</v>
      </c>
      <c r="AF11" s="125" t="str">
        <f>IFERROR(INDEX($W$3:$W$9999,MATCH(1,INDEX(($AE11=$B$3:$B$999)*(0=COUNTIFS(AF10,$W$3:$W$9999)),0),0)),"")</f>
        <v/>
      </c>
      <c r="AG11" s="125">
        <f>IFERROR(INDEX($W$3:$W$9999,MATCH(1,INDEX(($AE11=$B$3:$B$999)*(0=COUNTIFS(AF11,$W$3:$W$9999)),0),0)),"")</f>
        <v>45351</v>
      </c>
      <c r="AH11" s="125">
        <f>IFERROR(INDEX($W$3:$W$9999,MATCH(1,INDEX(($AE11=$B$3:$B$999)*(0=COUNTIFS(AF11:AG11,$W$3:$W$9999)),0),0)),"")</f>
        <v>45322</v>
      </c>
      <c r="AI11" s="125">
        <f>IFERROR(INDEX($W$3:$W$9999,MATCH(1,INDEX(($AE11=$B$3:$B$999)*(0=COUNTIFS(AF11:AH11,$W$3:$W$9999)),0),0)),"")</f>
        <v>45380</v>
      </c>
      <c r="AJ11" s="125" t="str">
        <f>IFERROR(INDEX($W$3:$W$9999,MATCH(1,INDEX(($AE11=$B$3:$B$999)*(0=COUNTIFS(AF11:AI11,$W$3:$W$9999)),0),0)),"")</f>
        <v/>
      </c>
      <c r="AK11" s="125" t="str">
        <f>IFERROR(INDEX($W$3:$W$9999,MATCH(1,INDEX(($AE11=$B$3:$B$999)*(0=COUNTIFS(AF11:AJ11,$W$3:$W$9999)),0),0)),"")</f>
        <v/>
      </c>
      <c r="AL11" s="125" t="str">
        <f>IFERROR(INDEX($W$3:$W$9999,MATCH(1,INDEX(($AE11=$B$3:$B$999)*(0=COUNTIFS(AF11:AK11,$W$3:$W$9999)),0),0)),"")</f>
        <v/>
      </c>
      <c r="AM11" s="125" t="str">
        <f>IFERROR(INDEX($W$3:$W$9999,MATCH(1,INDEX(($AE11=$B$3:$B$999)*(0=COUNTIFS(AF11:AL11,$W$3:$W$9999)),0),0)),"")</f>
        <v/>
      </c>
      <c r="AN11" s="125" t="str">
        <f>IFERROR(INDEX($W$3:$W$9999,MATCH(1,INDEX(($AE11=$B$3:$B$999)*(0=COUNTIFS(AF11:AM11,$W$3:$W$9999)),0),0)),"")</f>
        <v/>
      </c>
      <c r="AO11" s="125" t="str">
        <f>IFERROR(INDEX($W$3:$W$9999,MATCH(1,INDEX(($AE11=$B$3:$B$999)*(0=COUNTIFS(AF11:AN11,$W$3:$W$9999)),0),0)),"")</f>
        <v/>
      </c>
      <c r="AP11" s="125" t="str">
        <f>IFERROR(INDEX($W$3:$W$9999,MATCH(1,INDEX(($AE11=$B$3:$B$999)*(0=COUNTIFS(AF11:AO11,$W$3:$W$9999)),0),0)),"")</f>
        <v/>
      </c>
      <c r="AQ11" s="125" t="str">
        <f>IFERROR(INDEX($W$3:$W$9999,MATCH(1,INDEX(($AE11=$B$3:$B$999)*(0=COUNTIFS(AF11:AP11,$W$3:$W$9999)),0),0)),"")</f>
        <v/>
      </c>
      <c r="AR11" s="125" t="str">
        <f>IFERROR(INDEX($W$3:$W$9999,MATCH(1,INDEX(($AE11=$B$3:$B$999)*(0=COUNTIFS(AF11:AQ11,$W$3:$W$9999)),0),0)),"")</f>
        <v/>
      </c>
      <c r="AS11" s="125" t="str">
        <f>IFERROR(INDEX($W$3:$W$9999,MATCH(1,INDEX(($AE11=$B$3:$B$999)*(0=COUNTIFS(AF11:AR11,$W$3:$W$9999)),0),0)),"")</f>
        <v/>
      </c>
      <c r="AT11" s="125" t="str">
        <f>IFERROR(INDEX($W$3:$W$9999,MATCH(1,INDEX(($AE11=$B$3:$B$999)*(0=COUNTIFS(AF11:AS11,$W$3:$W$9999)),0),0)),"")</f>
        <v/>
      </c>
      <c r="AU11" s="123">
        <f t="shared" si="3"/>
        <v>45322</v>
      </c>
    </row>
    <row r="12" spans="1:64" ht="18" customHeight="1" x14ac:dyDescent="0.3">
      <c r="A12" s="107">
        <v>9</v>
      </c>
      <c r="B12" s="143" t="str">
        <f t="shared" si="0"/>
        <v>19.1x0.00</v>
      </c>
      <c r="C12" s="101" t="s">
        <v>34</v>
      </c>
      <c r="D12" s="101" t="s">
        <v>646</v>
      </c>
      <c r="E12" s="101" t="s">
        <v>1172</v>
      </c>
      <c r="F12" s="101" t="s">
        <v>561</v>
      </c>
      <c r="G12" s="101" t="s">
        <v>549</v>
      </c>
      <c r="H12" s="101" t="s">
        <v>557</v>
      </c>
      <c r="I12" s="101" t="s">
        <v>628</v>
      </c>
      <c r="J12" s="101" t="s">
        <v>552</v>
      </c>
      <c r="K12" s="101" t="s">
        <v>620</v>
      </c>
      <c r="L12" s="101" t="s">
        <v>647</v>
      </c>
      <c r="M12" s="102">
        <v>0.61099999999999999</v>
      </c>
      <c r="N12" s="101" t="s">
        <v>550</v>
      </c>
      <c r="O12" s="104" t="s">
        <v>1281</v>
      </c>
      <c r="P12" s="104">
        <v>69.368421052631575</v>
      </c>
      <c r="Q12" s="101"/>
      <c r="R12" s="101" t="s">
        <v>547</v>
      </c>
      <c r="S12" s="101"/>
      <c r="T12" s="104">
        <v>338</v>
      </c>
      <c r="U12" s="103">
        <v>1150.5117779999998</v>
      </c>
      <c r="V12" s="104" t="e">
        <v>#N/A</v>
      </c>
      <c r="W12" s="136" t="s">
        <v>547</v>
      </c>
      <c r="X12" s="101" t="s">
        <v>547</v>
      </c>
      <c r="Y12" s="104">
        <v>0</v>
      </c>
      <c r="Z12" s="103">
        <v>0</v>
      </c>
      <c r="AA12" s="60"/>
      <c r="AB12" s="60"/>
      <c r="AE12" s="124" t="s">
        <v>516</v>
      </c>
      <c r="AF12" s="125" t="str">
        <f>IFERROR(INDEX($W$3:$W$9999,MATCH(1,INDEX(($AE12=$B$3:$B$999)*(0=COUNTIFS(AF11,$W$3:$W$9999)),0),0)),"")</f>
        <v/>
      </c>
      <c r="AG12" s="125" t="str">
        <f>IFERROR(INDEX($W$3:$W$9999,MATCH(1,INDEX(($AE12=$B$3:$B$999)*(0=COUNTIFS(AF12,$W$3:$W$9999)),0),0)),"")</f>
        <v/>
      </c>
      <c r="AH12" s="125" t="str">
        <f>IFERROR(INDEX($W$3:$W$9999,MATCH(1,INDEX(($AE12=$B$3:$B$999)*(0=COUNTIFS(AF12:AG12,$W$3:$W$9999)),0),0)),"")</f>
        <v/>
      </c>
      <c r="AI12" s="125" t="str">
        <f>IFERROR(INDEX($W$3:$W$9999,MATCH(1,INDEX(($AE12=$B$3:$B$999)*(0=COUNTIFS(AF12:AH12,$W$3:$W$9999)),0),0)),"")</f>
        <v/>
      </c>
      <c r="AJ12" s="125" t="str">
        <f>IFERROR(INDEX($W$3:$W$9999,MATCH(1,INDEX(($AE12=$B$3:$B$999)*(0=COUNTIFS(AF12:AI12,$W$3:$W$9999)),0),0)),"")</f>
        <v/>
      </c>
      <c r="AK12" s="125" t="str">
        <f>IFERROR(INDEX($W$3:$W$9999,MATCH(1,INDEX(($AE12=$B$3:$B$999)*(0=COUNTIFS(AF12:AJ12,$W$3:$W$9999)),0),0)),"")</f>
        <v/>
      </c>
      <c r="AL12" s="125" t="str">
        <f>IFERROR(INDEX($W$3:$W$9999,MATCH(1,INDEX(($AE12=$B$3:$B$999)*(0=COUNTIFS(AF12:AK12,$W$3:$W$9999)),0),0)),"")</f>
        <v/>
      </c>
      <c r="AM12" s="125" t="str">
        <f>IFERROR(INDEX($W$3:$W$9999,MATCH(1,INDEX(($AE12=$B$3:$B$999)*(0=COUNTIFS(AF12:AL12,$W$3:$W$9999)),0),0)),"")</f>
        <v/>
      </c>
      <c r="AN12" s="125" t="str">
        <f>IFERROR(INDEX($W$3:$W$9999,MATCH(1,INDEX(($AE12=$B$3:$B$999)*(0=COUNTIFS(AF12:AM12,$W$3:$W$9999)),0),0)),"")</f>
        <v/>
      </c>
      <c r="AO12" s="125" t="str">
        <f>IFERROR(INDEX($W$3:$W$9999,MATCH(1,INDEX(($AE12=$B$3:$B$999)*(0=COUNTIFS(AF12:AN12,$W$3:$W$9999)),0),0)),"")</f>
        <v/>
      </c>
      <c r="AP12" s="125" t="str">
        <f>IFERROR(INDEX($W$3:$W$9999,MATCH(1,INDEX(($AE12=$B$3:$B$999)*(0=COUNTIFS(AF12:AO12,$W$3:$W$9999)),0),0)),"")</f>
        <v/>
      </c>
      <c r="AQ12" s="125" t="str">
        <f>IFERROR(INDEX($W$3:$W$9999,MATCH(1,INDEX(($AE12=$B$3:$B$999)*(0=COUNTIFS(AF12:AP12,$W$3:$W$9999)),0),0)),"")</f>
        <v/>
      </c>
      <c r="AR12" s="125" t="str">
        <f>IFERROR(INDEX($W$3:$W$9999,MATCH(1,INDEX(($AE12=$B$3:$B$999)*(0=COUNTIFS(AF12:AQ12,$W$3:$W$9999)),0),0)),"")</f>
        <v/>
      </c>
      <c r="AS12" s="125" t="str">
        <f>IFERROR(INDEX($W$3:$W$9999,MATCH(1,INDEX(($AE12=$B$3:$B$999)*(0=COUNTIFS(AF12:AR12,$W$3:$W$9999)),0),0)),"")</f>
        <v/>
      </c>
      <c r="AT12" s="125" t="str">
        <f>IFERROR(INDEX($W$3:$W$9999,MATCH(1,INDEX(($AE12=$B$3:$B$999)*(0=COUNTIFS(AF12:AS12,$W$3:$W$9999)),0),0)),"")</f>
        <v/>
      </c>
      <c r="AU12" s="123" t="str">
        <f t="shared" si="3"/>
        <v/>
      </c>
    </row>
    <row r="13" spans="1:64" ht="18" customHeight="1" x14ac:dyDescent="0.3">
      <c r="A13" s="107">
        <v>10</v>
      </c>
      <c r="B13" s="143" t="str">
        <f t="shared" si="0"/>
        <v>19.1x0.00</v>
      </c>
      <c r="C13" s="101" t="s">
        <v>35</v>
      </c>
      <c r="D13" s="101" t="s">
        <v>627</v>
      </c>
      <c r="E13" s="101" t="s">
        <v>1179</v>
      </c>
      <c r="F13" s="101" t="s">
        <v>561</v>
      </c>
      <c r="G13" s="101" t="s">
        <v>549</v>
      </c>
      <c r="H13" s="101" t="s">
        <v>550</v>
      </c>
      <c r="I13" s="101" t="s">
        <v>628</v>
      </c>
      <c r="J13" s="101" t="s">
        <v>552</v>
      </c>
      <c r="K13" s="101" t="s">
        <v>629</v>
      </c>
      <c r="L13" s="101" t="s">
        <v>596</v>
      </c>
      <c r="M13" s="102">
        <v>0.44600000000000001</v>
      </c>
      <c r="N13" s="101" t="s">
        <v>576</v>
      </c>
      <c r="O13" s="104" t="s">
        <v>1282</v>
      </c>
      <c r="P13" s="104">
        <v>298</v>
      </c>
      <c r="Q13" s="101"/>
      <c r="R13" s="101" t="s">
        <v>547</v>
      </c>
      <c r="S13" s="101"/>
      <c r="T13" s="104">
        <v>338</v>
      </c>
      <c r="U13" s="103">
        <v>874.33839999999998</v>
      </c>
      <c r="V13" s="104">
        <v>-35</v>
      </c>
      <c r="W13" s="136">
        <v>45351</v>
      </c>
      <c r="X13" s="101" t="s">
        <v>547</v>
      </c>
      <c r="Y13" s="104">
        <v>0</v>
      </c>
      <c r="Z13" s="103">
        <v>0</v>
      </c>
      <c r="AA13" s="60"/>
      <c r="AB13" s="60"/>
      <c r="AE13" s="124" t="s">
        <v>517</v>
      </c>
      <c r="AF13" s="125" t="str">
        <f>IFERROR(INDEX($W$3:$W$9999,MATCH(1,INDEX(($AE13=$B$3:$B$999)*(0=COUNTIFS(AF12,$W$3:$W$9999)),0),0)),"")</f>
        <v/>
      </c>
      <c r="AG13" s="125" t="str">
        <f>IFERROR(INDEX($W$3:$W$9999,MATCH(1,INDEX(($AE13=$B$3:$B$999)*(0=COUNTIFS(AF13,$W$3:$W$9999)),0),0)),"")</f>
        <v/>
      </c>
      <c r="AH13" s="125" t="str">
        <f>IFERROR(INDEX($W$3:$W$9999,MATCH(1,INDEX(($AE13=$B$3:$B$999)*(0=COUNTIFS(AF13:AG13,$W$3:$W$9999)),0),0)),"")</f>
        <v/>
      </c>
      <c r="AI13" s="125" t="str">
        <f>IFERROR(INDEX($W$3:$W$9999,MATCH(1,INDEX(($AE13=$B$3:$B$999)*(0=COUNTIFS(AF13:AH13,$W$3:$W$9999)),0),0)),"")</f>
        <v/>
      </c>
      <c r="AJ13" s="125" t="str">
        <f>IFERROR(INDEX($W$3:$W$9999,MATCH(1,INDEX(($AE13=$B$3:$B$999)*(0=COUNTIFS(AF13:AI13,$W$3:$W$9999)),0),0)),"")</f>
        <v/>
      </c>
      <c r="AK13" s="125" t="str">
        <f>IFERROR(INDEX($W$3:$W$9999,MATCH(1,INDEX(($AE13=$B$3:$B$999)*(0=COUNTIFS(AF13:AJ13,$W$3:$W$9999)),0),0)),"")</f>
        <v/>
      </c>
      <c r="AL13" s="125" t="str">
        <f>IFERROR(INDEX($W$3:$W$9999,MATCH(1,INDEX(($AE13=$B$3:$B$999)*(0=COUNTIFS(AF13:AK13,$W$3:$W$9999)),0),0)),"")</f>
        <v/>
      </c>
      <c r="AM13" s="125" t="str">
        <f>IFERROR(INDEX($W$3:$W$9999,MATCH(1,INDEX(($AE13=$B$3:$B$999)*(0=COUNTIFS(AF13:AL13,$W$3:$W$9999)),0),0)),"")</f>
        <v/>
      </c>
      <c r="AN13" s="125" t="str">
        <f>IFERROR(INDEX($W$3:$W$9999,MATCH(1,INDEX(($AE13=$B$3:$B$999)*(0=COUNTIFS(AF13:AM13,$W$3:$W$9999)),0),0)),"")</f>
        <v/>
      </c>
      <c r="AO13" s="125" t="str">
        <f>IFERROR(INDEX($W$3:$W$9999,MATCH(1,INDEX(($AE13=$B$3:$B$999)*(0=COUNTIFS(AF13:AN13,$W$3:$W$9999)),0),0)),"")</f>
        <v/>
      </c>
      <c r="AP13" s="125" t="str">
        <f>IFERROR(INDEX($W$3:$W$9999,MATCH(1,INDEX(($AE13=$B$3:$B$999)*(0=COUNTIFS(AF13:AO13,$W$3:$W$9999)),0),0)),"")</f>
        <v/>
      </c>
      <c r="AQ13" s="125" t="str">
        <f>IFERROR(INDEX($W$3:$W$9999,MATCH(1,INDEX(($AE13=$B$3:$B$999)*(0=COUNTIFS(AF13:AP13,$W$3:$W$9999)),0),0)),"")</f>
        <v/>
      </c>
      <c r="AR13" s="125" t="str">
        <f>IFERROR(INDEX($W$3:$W$9999,MATCH(1,INDEX(($AE13=$B$3:$B$999)*(0=COUNTIFS(AF13:AQ13,$W$3:$W$9999)),0),0)),"")</f>
        <v/>
      </c>
      <c r="AS13" s="125" t="str">
        <f>IFERROR(INDEX($W$3:$W$9999,MATCH(1,INDEX(($AE13=$B$3:$B$999)*(0=COUNTIFS(AF13:AR13,$W$3:$W$9999)),0),0)),"")</f>
        <v/>
      </c>
      <c r="AT13" s="125" t="str">
        <f>IFERROR(INDEX($W$3:$W$9999,MATCH(1,INDEX(($AE13=$B$3:$B$999)*(0=COUNTIFS(AF13:AS13,$W$3:$W$9999)),0),0)),"")</f>
        <v/>
      </c>
      <c r="AU13" s="123" t="str">
        <f t="shared" si="3"/>
        <v/>
      </c>
    </row>
    <row r="14" spans="1:64" ht="18" customHeight="1" x14ac:dyDescent="0.3">
      <c r="A14" s="107">
        <v>11</v>
      </c>
      <c r="B14" s="143" t="str">
        <f t="shared" si="0"/>
        <v>22.2x0.00</v>
      </c>
      <c r="C14" s="101" t="s">
        <v>36</v>
      </c>
      <c r="D14" s="101" t="s">
        <v>709</v>
      </c>
      <c r="E14" s="101" t="s">
        <v>1180</v>
      </c>
      <c r="F14" s="101" t="s">
        <v>561</v>
      </c>
      <c r="G14" s="101" t="s">
        <v>571</v>
      </c>
      <c r="H14" s="101" t="s">
        <v>550</v>
      </c>
      <c r="I14" s="101" t="s">
        <v>707</v>
      </c>
      <c r="J14" s="101" t="s">
        <v>552</v>
      </c>
      <c r="K14" s="101" t="s">
        <v>553</v>
      </c>
      <c r="L14" s="101" t="s">
        <v>594</v>
      </c>
      <c r="M14" s="102">
        <v>0.621</v>
      </c>
      <c r="N14" s="101" t="s">
        <v>576</v>
      </c>
      <c r="O14" s="104" t="s">
        <v>1283</v>
      </c>
      <c r="P14" s="104">
        <v>244</v>
      </c>
      <c r="Q14" s="101"/>
      <c r="R14" s="101" t="s">
        <v>547</v>
      </c>
      <c r="S14" s="101"/>
      <c r="T14" s="104">
        <v>171</v>
      </c>
      <c r="U14" s="103">
        <v>602.10297000000003</v>
      </c>
      <c r="V14" s="104">
        <v>-73</v>
      </c>
      <c r="W14" s="135">
        <v>45322</v>
      </c>
      <c r="X14" s="101" t="s">
        <v>547</v>
      </c>
      <c r="Y14" s="104">
        <v>73</v>
      </c>
      <c r="Z14" s="103">
        <v>257.03810999999996</v>
      </c>
      <c r="AA14" s="60"/>
      <c r="AB14" s="60"/>
      <c r="AE14" s="124" t="s">
        <v>518</v>
      </c>
      <c r="AF14" s="125">
        <f>IFERROR(INDEX($W$3:$W$9999,MATCH(1,INDEX(($AE14=$B$3:$B$999)*(0=COUNTIFS(AF13,$W$3:$W$9999)),0),0)),"")</f>
        <v>45322</v>
      </c>
      <c r="AG14" s="125" t="str">
        <f>IFERROR(INDEX($W$3:$W$9999,MATCH(1,INDEX(($AE14=$B$3:$B$999)*(0=COUNTIFS(AF14,$W$3:$W$9999)),0),0)),"")</f>
        <v/>
      </c>
      <c r="AH14" s="125">
        <f>IFERROR(INDEX($W$3:$W$9999,MATCH(1,INDEX(($AE14=$B$3:$B$999)*(0=COUNTIFS(AF14:AG14,$W$3:$W$9999)),0),0)),"")</f>
        <v>45380</v>
      </c>
      <c r="AI14" s="125">
        <f>IFERROR(INDEX($W$3:$W$9999,MATCH(1,INDEX(($AE14=$B$3:$B$999)*(0=COUNTIFS(AF14:AH14,$W$3:$W$9999)),0),0)),"")</f>
        <v>45351</v>
      </c>
      <c r="AJ14" s="125">
        <f>IFERROR(INDEX($W$3:$W$9999,MATCH(1,INDEX(($AE14=$B$3:$B$999)*(0=COUNTIFS(AF14:AI14,$W$3:$W$9999)),0),0)),"")</f>
        <v>45411</v>
      </c>
      <c r="AK14" s="125">
        <f>IFERROR(INDEX($W$3:$W$9999,MATCH(1,INDEX(($AE14=$B$3:$B$999)*(0=COUNTIFS(AF14:AJ14,$W$3:$W$9999)),0),0)),"")</f>
        <v>45291</v>
      </c>
      <c r="AL14" s="125">
        <f>IFERROR(INDEX($W$3:$W$9999,MATCH(1,INDEX(($AE14=$B$3:$B$999)*(0=COUNTIFS(AF14:AK14,$W$3:$W$9999)),0),0)),"")</f>
        <v>45280</v>
      </c>
      <c r="AM14" s="125">
        <f>IFERROR(INDEX($W$3:$W$9999,MATCH(1,INDEX(($AE14=$B$3:$B$999)*(0=COUNTIFS(AF14:AL14,$W$3:$W$9999)),0),0)),"")</f>
        <v>45260</v>
      </c>
      <c r="AN14" s="125" t="str">
        <f>IFERROR(INDEX($W$3:$W$9999,MATCH(1,INDEX(($AE14=$B$3:$B$999)*(0=COUNTIFS(AF14:AM14,$W$3:$W$9999)),0),0)),"")</f>
        <v/>
      </c>
      <c r="AO14" s="125" t="str">
        <f>IFERROR(INDEX($W$3:$W$9999,MATCH(1,INDEX(($AE14=$B$3:$B$999)*(0=COUNTIFS(AF14:AN14,$W$3:$W$9999)),0),0)),"")</f>
        <v/>
      </c>
      <c r="AP14" s="125" t="str">
        <f>IFERROR(INDEX($W$3:$W$9999,MATCH(1,INDEX(($AE14=$B$3:$B$999)*(0=COUNTIFS(AF14:AO14,$W$3:$W$9999)),0),0)),"")</f>
        <v/>
      </c>
      <c r="AQ14" s="125" t="str">
        <f>IFERROR(INDEX($W$3:$W$9999,MATCH(1,INDEX(($AE14=$B$3:$B$999)*(0=COUNTIFS(AF14:AP14,$W$3:$W$9999)),0),0)),"")</f>
        <v/>
      </c>
      <c r="AR14" s="125" t="str">
        <f>IFERROR(INDEX($W$3:$W$9999,MATCH(1,INDEX(($AE14=$B$3:$B$999)*(0=COUNTIFS(AF14:AQ14,$W$3:$W$9999)),0),0)),"")</f>
        <v/>
      </c>
      <c r="AS14" s="125" t="str">
        <f>IFERROR(INDEX($W$3:$W$9999,MATCH(1,INDEX(($AE14=$B$3:$B$999)*(0=COUNTIFS(AF14:AR14,$W$3:$W$9999)),0),0)),"")</f>
        <v/>
      </c>
      <c r="AT14" s="125" t="str">
        <f>IFERROR(INDEX($W$3:$W$9999,MATCH(1,INDEX(($AE14=$B$3:$B$999)*(0=COUNTIFS(AF14:AS14,$W$3:$W$9999)),0),0)),"")</f>
        <v/>
      </c>
      <c r="AU14" s="123">
        <f t="shared" si="3"/>
        <v>45260</v>
      </c>
    </row>
    <row r="15" spans="1:64" ht="18" customHeight="1" x14ac:dyDescent="0.3">
      <c r="A15" s="107">
        <v>12</v>
      </c>
      <c r="B15" s="143" t="str">
        <f t="shared" si="0"/>
        <v>22.2x0.00</v>
      </c>
      <c r="C15" s="116" t="s">
        <v>37</v>
      </c>
      <c r="D15" s="116" t="s">
        <v>709</v>
      </c>
      <c r="E15" s="116" t="s">
        <v>1179</v>
      </c>
      <c r="F15" s="116" t="s">
        <v>561</v>
      </c>
      <c r="G15" s="116" t="s">
        <v>571</v>
      </c>
      <c r="H15" s="116" t="s">
        <v>550</v>
      </c>
      <c r="I15" s="116" t="s">
        <v>707</v>
      </c>
      <c r="J15" s="116" t="s">
        <v>552</v>
      </c>
      <c r="K15" s="116" t="s">
        <v>553</v>
      </c>
      <c r="L15" s="116" t="s">
        <v>596</v>
      </c>
      <c r="M15" s="117">
        <v>0.621</v>
      </c>
      <c r="N15" s="116" t="s">
        <v>576</v>
      </c>
      <c r="O15" s="118" t="s">
        <v>1282</v>
      </c>
      <c r="P15" s="118">
        <v>1925</v>
      </c>
      <c r="Q15" s="116"/>
      <c r="R15" s="116" t="s">
        <v>547</v>
      </c>
      <c r="S15" s="116"/>
      <c r="T15" s="118">
        <v>1519</v>
      </c>
      <c r="U15" s="119">
        <v>5471.1342000000004</v>
      </c>
      <c r="V15" s="118">
        <v>-406</v>
      </c>
      <c r="W15" s="137">
        <v>45322</v>
      </c>
      <c r="X15" s="116" t="s">
        <v>547</v>
      </c>
      <c r="Y15" s="118">
        <v>406</v>
      </c>
      <c r="Z15" s="119">
        <v>1462.3308</v>
      </c>
      <c r="AA15" s="60"/>
      <c r="AB15" s="60"/>
      <c r="AE15" s="124" t="s">
        <v>519</v>
      </c>
      <c r="AF15" s="125">
        <f>IFERROR(INDEX($W$3:$W$9999,MATCH(1,INDEX(($AE15=$B$3:$B$999)*(0=COUNTIFS(AF14,$W$3:$W$9999)),0),0)),"")</f>
        <v>45380</v>
      </c>
      <c r="AG15" s="125">
        <f>IFERROR(INDEX($W$3:$W$9999,MATCH(1,INDEX(($AE15=$B$3:$B$999)*(0=COUNTIFS(AF15,$W$3:$W$9999)),0),0)),"")</f>
        <v>45322</v>
      </c>
      <c r="AH15" s="125" t="str">
        <f>IFERROR(INDEX($W$3:$W$9999,MATCH(1,INDEX(($AE15=$B$3:$B$999)*(0=COUNTIFS(AF15:AG15,$W$3:$W$9999)),0),0)),"")</f>
        <v/>
      </c>
      <c r="AI15" s="125" t="str">
        <f>IFERROR(INDEX($W$3:$W$9999,MATCH(1,INDEX(($AE15=$B$3:$B$999)*(0=COUNTIFS(AF15:AH15,$W$3:$W$9999)),0),0)),"")</f>
        <v/>
      </c>
      <c r="AJ15" s="125" t="str">
        <f>IFERROR(INDEX($W$3:$W$9999,MATCH(1,INDEX(($AE15=$B$3:$B$999)*(0=COUNTIFS(AF15:AI15,$W$3:$W$9999)),0),0)),"")</f>
        <v/>
      </c>
      <c r="AK15" s="125" t="str">
        <f>IFERROR(INDEX($W$3:$W$9999,MATCH(1,INDEX(($AE15=$B$3:$B$999)*(0=COUNTIFS(AF15:AJ15,$W$3:$W$9999)),0),0)),"")</f>
        <v/>
      </c>
      <c r="AL15" s="125" t="str">
        <f>IFERROR(INDEX($W$3:$W$9999,MATCH(1,INDEX(($AE15=$B$3:$B$999)*(0=COUNTIFS(AF15:AK15,$W$3:$W$9999)),0),0)),"")</f>
        <v/>
      </c>
      <c r="AM15" s="125" t="str">
        <f>IFERROR(INDEX($W$3:$W$9999,MATCH(1,INDEX(($AE15=$B$3:$B$999)*(0=COUNTIFS(AF15:AL15,$W$3:$W$9999)),0),0)),"")</f>
        <v/>
      </c>
      <c r="AN15" s="125" t="str">
        <f>IFERROR(INDEX($W$3:$W$9999,MATCH(1,INDEX(($AE15=$B$3:$B$999)*(0=COUNTIFS(AF15:AM15,$W$3:$W$9999)),0),0)),"")</f>
        <v/>
      </c>
      <c r="AO15" s="125" t="str">
        <f>IFERROR(INDEX($W$3:$W$9999,MATCH(1,INDEX(($AE15=$B$3:$B$999)*(0=COUNTIFS(AF15:AN15,$W$3:$W$9999)),0),0)),"")</f>
        <v/>
      </c>
      <c r="AP15" s="125" t="str">
        <f>IFERROR(INDEX($W$3:$W$9999,MATCH(1,INDEX(($AE15=$B$3:$B$999)*(0=COUNTIFS(AF15:AO15,$W$3:$W$9999)),0),0)),"")</f>
        <v/>
      </c>
      <c r="AQ15" s="125" t="str">
        <f>IFERROR(INDEX($W$3:$W$9999,MATCH(1,INDEX(($AE15=$B$3:$B$999)*(0=COUNTIFS(AF15:AP15,$W$3:$W$9999)),0),0)),"")</f>
        <v/>
      </c>
      <c r="AR15" s="125" t="str">
        <f>IFERROR(INDEX($W$3:$W$9999,MATCH(1,INDEX(($AE15=$B$3:$B$999)*(0=COUNTIFS(AF15:AQ15,$W$3:$W$9999)),0),0)),"")</f>
        <v/>
      </c>
      <c r="AS15" s="125" t="str">
        <f>IFERROR(INDEX($W$3:$W$9999,MATCH(1,INDEX(($AE15=$B$3:$B$999)*(0=COUNTIFS(AF15:AR15,$W$3:$W$9999)),0),0)),"")</f>
        <v/>
      </c>
      <c r="AT15" s="125" t="str">
        <f>IFERROR(INDEX($W$3:$W$9999,MATCH(1,INDEX(($AE15=$B$3:$B$999)*(0=COUNTIFS(AF15:AS15,$W$3:$W$9999)),0),0)),"")</f>
        <v/>
      </c>
      <c r="AU15" s="123">
        <f t="shared" si="3"/>
        <v>45322</v>
      </c>
    </row>
    <row r="16" spans="1:64" ht="18" customHeight="1" x14ac:dyDescent="0.3">
      <c r="A16" s="107">
        <v>13</v>
      </c>
      <c r="B16" s="143" t="str">
        <f t="shared" si="0"/>
        <v>22.2x0.00</v>
      </c>
      <c r="C16" s="101" t="s">
        <v>38</v>
      </c>
      <c r="D16" s="101" t="s">
        <v>737</v>
      </c>
      <c r="E16" s="101" t="s">
        <v>1182</v>
      </c>
      <c r="F16" s="101" t="s">
        <v>561</v>
      </c>
      <c r="G16" s="101" t="s">
        <v>571</v>
      </c>
      <c r="H16" s="101" t="s">
        <v>557</v>
      </c>
      <c r="I16" s="101" t="s">
        <v>707</v>
      </c>
      <c r="J16" s="101" t="s">
        <v>552</v>
      </c>
      <c r="K16" s="101" t="s">
        <v>558</v>
      </c>
      <c r="L16" s="101" t="s">
        <v>598</v>
      </c>
      <c r="M16" s="102">
        <v>0.81299999999999994</v>
      </c>
      <c r="N16" s="101" t="s">
        <v>550</v>
      </c>
      <c r="O16" s="104" t="s">
        <v>1284</v>
      </c>
      <c r="P16" s="104">
        <v>539</v>
      </c>
      <c r="Q16" s="101"/>
      <c r="R16" s="101" t="s">
        <v>547</v>
      </c>
      <c r="S16" s="101"/>
      <c r="T16" s="104">
        <v>171</v>
      </c>
      <c r="U16" s="103">
        <v>834.13800000000003</v>
      </c>
      <c r="V16" s="104">
        <v>-368</v>
      </c>
      <c r="W16" s="136">
        <v>45322</v>
      </c>
      <c r="X16" s="101" t="s">
        <v>547</v>
      </c>
      <c r="Y16" s="104">
        <v>368</v>
      </c>
      <c r="Z16" s="103">
        <v>1795.1039999999998</v>
      </c>
      <c r="AA16" s="60"/>
      <c r="AB16" s="60"/>
      <c r="AE16" s="124" t="s">
        <v>520</v>
      </c>
      <c r="AF16" s="125" t="str">
        <f>IFERROR(INDEX($W$3:$W$9999,MATCH(1,INDEX(($AE16=$B$3:$B$999)*(0=COUNTIFS(AF15,$W$3:$W$9999)),0),0)),"")</f>
        <v/>
      </c>
      <c r="AG16" s="125">
        <f>IFERROR(INDEX($W$3:$W$9999,MATCH(1,INDEX(($AE16=$B$3:$B$999)*(0=COUNTIFS(AF16,$W$3:$W$9999)),0),0)),"")</f>
        <v>45322</v>
      </c>
      <c r="AH16" s="125">
        <f>IFERROR(INDEX($W$3:$W$9999,MATCH(1,INDEX(($AE16=$B$3:$B$999)*(0=COUNTIFS(AF16:AG16,$W$3:$W$9999)),0),0)),"")</f>
        <v>45351</v>
      </c>
      <c r="AI16" s="125">
        <f>IFERROR(INDEX($W$3:$W$9999,MATCH(1,INDEX(($AE16=$B$3:$B$999)*(0=COUNTIFS(AF16:AH16,$W$3:$W$9999)),0),0)),"")</f>
        <v>45282</v>
      </c>
      <c r="AJ16" s="125">
        <f>IFERROR(INDEX($W$3:$W$9999,MATCH(1,INDEX(($AE16=$B$3:$B$999)*(0=COUNTIFS(AF16:AI16,$W$3:$W$9999)),0),0)),"")</f>
        <v>45380</v>
      </c>
      <c r="AK16" s="125">
        <f>IFERROR(INDEX($W$3:$W$9999,MATCH(1,INDEX(($AE16=$B$3:$B$999)*(0=COUNTIFS(AF16:AJ16,$W$3:$W$9999)),0),0)),"")</f>
        <v>45266</v>
      </c>
      <c r="AL16" s="125">
        <f>IFERROR(INDEX($W$3:$W$9999,MATCH(1,INDEX(($AE16=$B$3:$B$999)*(0=COUNTIFS(AF16:AK16,$W$3:$W$9999)),0),0)),"")</f>
        <v>45271</v>
      </c>
      <c r="AM16" s="125">
        <f>IFERROR(INDEX($W$3:$W$9999,MATCH(1,INDEX(($AE16=$B$3:$B$999)*(0=COUNTIFS(AF16:AL16,$W$3:$W$9999)),0),0)),"")</f>
        <v>45261</v>
      </c>
      <c r="AN16" s="125" t="str">
        <f>IFERROR(INDEX($W$3:$W$9999,MATCH(1,INDEX(($AE16=$B$3:$B$999)*(0=COUNTIFS(AF16:AM16,$W$3:$W$9999)),0),0)),"")</f>
        <v/>
      </c>
      <c r="AO16" s="125" t="str">
        <f>IFERROR(INDEX($W$3:$W$9999,MATCH(1,INDEX(($AE16=$B$3:$B$999)*(0=COUNTIFS(AF16:AN16,$W$3:$W$9999)),0),0)),"")</f>
        <v/>
      </c>
      <c r="AP16" s="125" t="str">
        <f>IFERROR(INDEX($W$3:$W$9999,MATCH(1,INDEX(($AE16=$B$3:$B$999)*(0=COUNTIFS(AF16:AO16,$W$3:$W$9999)),0),0)),"")</f>
        <v/>
      </c>
      <c r="AQ16" s="125" t="str">
        <f>IFERROR(INDEX($W$3:$W$9999,MATCH(1,INDEX(($AE16=$B$3:$B$999)*(0=COUNTIFS(AF16:AP16,$W$3:$W$9999)),0),0)),"")</f>
        <v/>
      </c>
      <c r="AR16" s="125" t="str">
        <f>IFERROR(INDEX($W$3:$W$9999,MATCH(1,INDEX(($AE16=$B$3:$B$999)*(0=COUNTIFS(AF16:AQ16,$W$3:$W$9999)),0),0)),"")</f>
        <v/>
      </c>
      <c r="AS16" s="125" t="str">
        <f>IFERROR(INDEX($W$3:$W$9999,MATCH(1,INDEX(($AE16=$B$3:$B$999)*(0=COUNTIFS(AF16:AR16,$W$3:$W$9999)),0),0)),"")</f>
        <v/>
      </c>
      <c r="AT16" s="125" t="str">
        <f>IFERROR(INDEX($W$3:$W$9999,MATCH(1,INDEX(($AE16=$B$3:$B$999)*(0=COUNTIFS(AF16:AS16,$W$3:$W$9999)),0),0)),"")</f>
        <v/>
      </c>
      <c r="AU16" s="123">
        <f t="shared" si="3"/>
        <v>45261</v>
      </c>
    </row>
    <row r="17" spans="1:47" ht="18" customHeight="1" x14ac:dyDescent="0.3">
      <c r="A17" s="107">
        <v>14</v>
      </c>
      <c r="B17" s="143" t="str">
        <f t="shared" si="0"/>
        <v>22.2x0.00</v>
      </c>
      <c r="C17" s="101" t="s">
        <v>39</v>
      </c>
      <c r="D17" s="101" t="s">
        <v>737</v>
      </c>
      <c r="E17" s="101" t="s">
        <v>1181</v>
      </c>
      <c r="F17" s="101" t="s">
        <v>561</v>
      </c>
      <c r="G17" s="101" t="s">
        <v>549</v>
      </c>
      <c r="H17" s="101" t="s">
        <v>557</v>
      </c>
      <c r="I17" s="101" t="s">
        <v>707</v>
      </c>
      <c r="J17" s="101" t="s">
        <v>552</v>
      </c>
      <c r="K17" s="101" t="s">
        <v>558</v>
      </c>
      <c r="L17" s="101" t="s">
        <v>598</v>
      </c>
      <c r="M17" s="102">
        <v>0.81299999999999994</v>
      </c>
      <c r="N17" s="101" t="s">
        <v>550</v>
      </c>
      <c r="O17" s="104" t="s">
        <v>1285</v>
      </c>
      <c r="P17" s="104">
        <v>0</v>
      </c>
      <c r="Q17" s="101"/>
      <c r="R17" s="101" t="s">
        <v>547</v>
      </c>
      <c r="S17" s="101"/>
      <c r="T17" s="104">
        <v>1</v>
      </c>
      <c r="U17" s="103">
        <v>4.8780000000000001</v>
      </c>
      <c r="V17" s="104" t="e">
        <v>#N/A</v>
      </c>
      <c r="W17" s="136" t="s">
        <v>547</v>
      </c>
      <c r="X17" s="101" t="s">
        <v>547</v>
      </c>
      <c r="Y17" s="104">
        <v>0</v>
      </c>
      <c r="Z17" s="103">
        <v>0</v>
      </c>
      <c r="AA17" s="60"/>
      <c r="AB17" s="60"/>
      <c r="AE17" s="124" t="s">
        <v>521</v>
      </c>
      <c r="AF17" s="125">
        <f>IFERROR(INDEX($W$3:$W$9999,MATCH(1,INDEX(($AE17=$B$3:$B$999)*(0=COUNTIFS(AF16,$W$3:$W$9999)),0),0)),"")</f>
        <v>45351</v>
      </c>
      <c r="AG17" s="125" t="str">
        <f>IFERROR(INDEX($W$3:$W$9999,MATCH(1,INDEX(($AE17=$B$3:$B$999)*(0=COUNTIFS(AF17,$W$3:$W$9999)),0),0)),"")</f>
        <v/>
      </c>
      <c r="AH17" s="125">
        <f>IFERROR(INDEX($W$3:$W$9999,MATCH(1,INDEX(($AE17=$B$3:$B$999)*(0=COUNTIFS(AF17:AG17,$W$3:$W$9999)),0),0)),"")</f>
        <v>45322</v>
      </c>
      <c r="AI17" s="125">
        <f>IFERROR(INDEX($W$3:$W$9999,MATCH(1,INDEX(($AE17=$B$3:$B$999)*(0=COUNTIFS(AF17:AH17,$W$3:$W$9999)),0),0)),"")</f>
        <v>45264</v>
      </c>
      <c r="AJ17" s="125">
        <f>IFERROR(INDEX($W$3:$W$9999,MATCH(1,INDEX(($AE17=$B$3:$B$999)*(0=COUNTIFS(AF17:AI17,$W$3:$W$9999)),0),0)),"")</f>
        <v>45380</v>
      </c>
      <c r="AK17" s="125">
        <f>IFERROR(INDEX($W$3:$W$9999,MATCH(1,INDEX(($AE17=$B$3:$B$999)*(0=COUNTIFS(AF17:AJ17,$W$3:$W$9999)),0),0)),"")</f>
        <v>45260</v>
      </c>
      <c r="AL17" s="125" t="str">
        <f>IFERROR(INDEX($W$3:$W$9999,MATCH(1,INDEX(($AE17=$B$3:$B$999)*(0=COUNTIFS(AF17:AK17,$W$3:$W$9999)),0),0)),"")</f>
        <v/>
      </c>
      <c r="AM17" s="125" t="str">
        <f>IFERROR(INDEX($W$3:$W$9999,MATCH(1,INDEX(($AE17=$B$3:$B$999)*(0=COUNTIFS(AF17:AL17,$W$3:$W$9999)),0),0)),"")</f>
        <v/>
      </c>
      <c r="AN17" s="125" t="str">
        <f>IFERROR(INDEX($W$3:$W$9999,MATCH(1,INDEX(($AE17=$B$3:$B$999)*(0=COUNTIFS(AF17:AM17,$W$3:$W$9999)),0),0)),"")</f>
        <v/>
      </c>
      <c r="AO17" s="125" t="str">
        <f>IFERROR(INDEX($W$3:$W$9999,MATCH(1,INDEX(($AE17=$B$3:$B$999)*(0=COUNTIFS(AF17:AN17,$W$3:$W$9999)),0),0)),"")</f>
        <v/>
      </c>
      <c r="AP17" s="125" t="str">
        <f>IFERROR(INDEX($W$3:$W$9999,MATCH(1,INDEX(($AE17=$B$3:$B$999)*(0=COUNTIFS(AF17:AO17,$W$3:$W$9999)),0),0)),"")</f>
        <v/>
      </c>
      <c r="AQ17" s="125" t="str">
        <f>IFERROR(INDEX($W$3:$W$9999,MATCH(1,INDEX(($AE17=$B$3:$B$999)*(0=COUNTIFS(AF17:AP17,$W$3:$W$9999)),0),0)),"")</f>
        <v/>
      </c>
      <c r="AR17" s="125" t="str">
        <f>IFERROR(INDEX($W$3:$W$9999,MATCH(1,INDEX(($AE17=$B$3:$B$999)*(0=COUNTIFS(AF17:AQ17,$W$3:$W$9999)),0),0)),"")</f>
        <v/>
      </c>
      <c r="AS17" s="125" t="str">
        <f>IFERROR(INDEX($W$3:$W$9999,MATCH(1,INDEX(($AE17=$B$3:$B$999)*(0=COUNTIFS(AF17:AR17,$W$3:$W$9999)),0),0)),"")</f>
        <v/>
      </c>
      <c r="AT17" s="125" t="str">
        <f>IFERROR(INDEX($W$3:$W$9999,MATCH(1,INDEX(($AE17=$B$3:$B$999)*(0=COUNTIFS(AF17:AS17,$W$3:$W$9999)),0),0)),"")</f>
        <v/>
      </c>
      <c r="AU17" s="123">
        <f t="shared" si="3"/>
        <v>45260</v>
      </c>
    </row>
    <row r="18" spans="1:47" ht="18" customHeight="1" x14ac:dyDescent="0.3">
      <c r="A18" s="107">
        <v>15</v>
      </c>
      <c r="B18" s="143" t="str">
        <f t="shared" si="0"/>
        <v>22.2x0.00</v>
      </c>
      <c r="C18" s="101" t="s">
        <v>40</v>
      </c>
      <c r="D18" s="101" t="s">
        <v>737</v>
      </c>
      <c r="E18" s="101" t="s">
        <v>1183</v>
      </c>
      <c r="F18" s="101" t="s">
        <v>561</v>
      </c>
      <c r="G18" s="101" t="s">
        <v>549</v>
      </c>
      <c r="H18" s="101" t="s">
        <v>557</v>
      </c>
      <c r="I18" s="101" t="s">
        <v>707</v>
      </c>
      <c r="J18" s="101" t="s">
        <v>552</v>
      </c>
      <c r="K18" s="101" t="s">
        <v>558</v>
      </c>
      <c r="L18" s="101" t="s">
        <v>738</v>
      </c>
      <c r="M18" s="102">
        <v>0.81299999999999994</v>
      </c>
      <c r="N18" s="101" t="s">
        <v>576</v>
      </c>
      <c r="O18" s="104" t="s">
        <v>1286</v>
      </c>
      <c r="P18" s="104">
        <v>4.4444444444444446</v>
      </c>
      <c r="Q18" s="101"/>
      <c r="R18" s="101" t="s">
        <v>547</v>
      </c>
      <c r="S18" s="101"/>
      <c r="T18" s="104">
        <v>212</v>
      </c>
      <c r="U18" s="103">
        <v>933.48009599999989</v>
      </c>
      <c r="V18" s="104" t="e">
        <v>#N/A</v>
      </c>
      <c r="W18" s="135" t="s">
        <v>547</v>
      </c>
      <c r="X18" s="101" t="s">
        <v>547</v>
      </c>
      <c r="Y18" s="104">
        <v>0</v>
      </c>
      <c r="Z18" s="103">
        <v>0</v>
      </c>
      <c r="AA18" s="60"/>
      <c r="AB18" s="60"/>
      <c r="AE18" s="124" t="s">
        <v>522</v>
      </c>
      <c r="AF18" s="125">
        <f>IFERROR(INDEX($W$3:$W$9999,MATCH(1,INDEX(($AE18=$B$3:$B$999)*(0=COUNTIFS(AF17,$W$3:$W$9999)),0),0)),"")</f>
        <v>45380</v>
      </c>
      <c r="AG18" s="125" t="str">
        <f>IFERROR(INDEX($W$3:$W$9999,MATCH(1,INDEX(($AE18=$B$3:$B$999)*(0=COUNTIFS(AF18,$W$3:$W$9999)),0),0)),"")</f>
        <v/>
      </c>
      <c r="AH18" s="125" t="str">
        <f>IFERROR(INDEX($W$3:$W$9999,MATCH(1,INDEX(($AE18=$B$3:$B$999)*(0=COUNTIFS(AF18:AG18,$W$3:$W$9999)),0),0)),"")</f>
        <v/>
      </c>
      <c r="AI18" s="125" t="str">
        <f>IFERROR(INDEX($W$3:$W$9999,MATCH(1,INDEX(($AE18=$B$3:$B$999)*(0=COUNTIFS(AF18:AH18,$W$3:$W$9999)),0),0)),"")</f>
        <v/>
      </c>
      <c r="AJ18" s="125" t="str">
        <f>IFERROR(INDEX($W$3:$W$9999,MATCH(1,INDEX(($AE18=$B$3:$B$999)*(0=COUNTIFS(AF18:AI18,$W$3:$W$9999)),0),0)),"")</f>
        <v/>
      </c>
      <c r="AK18" s="125" t="str">
        <f>IFERROR(INDEX($W$3:$W$9999,MATCH(1,INDEX(($AE18=$B$3:$B$999)*(0=COUNTIFS(AF18:AJ18,$W$3:$W$9999)),0),0)),"")</f>
        <v/>
      </c>
      <c r="AL18" s="125" t="str">
        <f>IFERROR(INDEX($W$3:$W$9999,MATCH(1,INDEX(($AE18=$B$3:$B$999)*(0=COUNTIFS(AF18:AK18,$W$3:$W$9999)),0),0)),"")</f>
        <v/>
      </c>
      <c r="AM18" s="125" t="str">
        <f>IFERROR(INDEX($W$3:$W$9999,MATCH(1,INDEX(($AE18=$B$3:$B$999)*(0=COUNTIFS(AF18:AL18,$W$3:$W$9999)),0),0)),"")</f>
        <v/>
      </c>
      <c r="AN18" s="125" t="str">
        <f>IFERROR(INDEX($W$3:$W$9999,MATCH(1,INDEX(($AE18=$B$3:$B$999)*(0=COUNTIFS(AF18:AM18,$W$3:$W$9999)),0),0)),"")</f>
        <v/>
      </c>
      <c r="AO18" s="125" t="str">
        <f>IFERROR(INDEX($W$3:$W$9999,MATCH(1,INDEX(($AE18=$B$3:$B$999)*(0=COUNTIFS(AF18:AN18,$W$3:$W$9999)),0),0)),"")</f>
        <v/>
      </c>
      <c r="AP18" s="125" t="str">
        <f>IFERROR(INDEX($W$3:$W$9999,MATCH(1,INDEX(($AE18=$B$3:$B$999)*(0=COUNTIFS(AF18:AO18,$W$3:$W$9999)),0),0)),"")</f>
        <v/>
      </c>
      <c r="AQ18" s="125" t="str">
        <f>IFERROR(INDEX($W$3:$W$9999,MATCH(1,INDEX(($AE18=$B$3:$B$999)*(0=COUNTIFS(AF18:AP18,$W$3:$W$9999)),0),0)),"")</f>
        <v/>
      </c>
      <c r="AR18" s="125" t="str">
        <f>IFERROR(INDEX($W$3:$W$9999,MATCH(1,INDEX(($AE18=$B$3:$B$999)*(0=COUNTIFS(AF18:AQ18,$W$3:$W$9999)),0),0)),"")</f>
        <v/>
      </c>
      <c r="AS18" s="125" t="str">
        <f>IFERROR(INDEX($W$3:$W$9999,MATCH(1,INDEX(($AE18=$B$3:$B$999)*(0=COUNTIFS(AF18:AR18,$W$3:$W$9999)),0),0)),"")</f>
        <v/>
      </c>
      <c r="AT18" s="125" t="str">
        <f>IFERROR(INDEX($W$3:$W$9999,MATCH(1,INDEX(($AE18=$B$3:$B$999)*(0=COUNTIFS(AF18:AS18,$W$3:$W$9999)),0),0)),"")</f>
        <v/>
      </c>
      <c r="AU18" s="123">
        <f t="shared" si="3"/>
        <v>45380</v>
      </c>
    </row>
    <row r="19" spans="1:47" ht="18" customHeight="1" x14ac:dyDescent="0.3">
      <c r="A19" s="107">
        <v>16</v>
      </c>
      <c r="B19" s="143" t="str">
        <f t="shared" si="0"/>
        <v>22.2x0.00</v>
      </c>
      <c r="C19" s="101" t="s">
        <v>41</v>
      </c>
      <c r="D19" s="101" t="s">
        <v>737</v>
      </c>
      <c r="E19" s="101" t="s">
        <v>1184</v>
      </c>
      <c r="F19" s="101" t="s">
        <v>561</v>
      </c>
      <c r="G19" s="101" t="s">
        <v>549</v>
      </c>
      <c r="H19" s="101" t="s">
        <v>557</v>
      </c>
      <c r="I19" s="101" t="s">
        <v>707</v>
      </c>
      <c r="J19" s="101" t="s">
        <v>552</v>
      </c>
      <c r="K19" s="101" t="s">
        <v>558</v>
      </c>
      <c r="L19" s="101" t="s">
        <v>591</v>
      </c>
      <c r="M19" s="102">
        <v>0.81299999999999994</v>
      </c>
      <c r="N19" s="101" t="s">
        <v>576</v>
      </c>
      <c r="O19" s="104" t="s">
        <v>1287</v>
      </c>
      <c r="P19" s="104">
        <v>0</v>
      </c>
      <c r="Q19" s="101"/>
      <c r="R19" s="101" t="s">
        <v>547</v>
      </c>
      <c r="S19" s="101"/>
      <c r="T19" s="104">
        <v>147</v>
      </c>
      <c r="U19" s="103">
        <v>657.6690329999999</v>
      </c>
      <c r="V19" s="104" t="e">
        <v>#N/A</v>
      </c>
      <c r="W19" s="135" t="s">
        <v>547</v>
      </c>
      <c r="X19" s="101" t="s">
        <v>547</v>
      </c>
      <c r="Y19" s="104">
        <v>0</v>
      </c>
      <c r="Z19" s="103">
        <v>0</v>
      </c>
      <c r="AA19" s="60"/>
      <c r="AB19" s="60"/>
      <c r="AE19" s="124" t="s">
        <v>523</v>
      </c>
      <c r="AF19" s="125" t="str">
        <f>IFERROR(INDEX($W$3:$W$9999,MATCH(1,INDEX(($AE19=$B$3:$B$999)*(0=COUNTIFS(AF18,$W$3:$W$9999)),0),0)),"")</f>
        <v/>
      </c>
      <c r="AG19" s="125">
        <f>IFERROR(INDEX($W$3:$W$9999,MATCH(1,INDEX(($AE19=$B$3:$B$999)*(0=COUNTIFS(AF19,$W$3:$W$9999)),0),0)),"")</f>
        <v>45351</v>
      </c>
      <c r="AH19" s="125">
        <f>IFERROR(INDEX($W$3:$W$9999,MATCH(1,INDEX(($AE19=$B$3:$B$999)*(0=COUNTIFS(AF19:AG19,$W$3:$W$9999)),0),0)),"")</f>
        <v>45322</v>
      </c>
      <c r="AI19" s="125">
        <f>IFERROR(INDEX($W$3:$W$9999,MATCH(1,INDEX(($AE19=$B$3:$B$999)*(0=COUNTIFS(AF19:AH19,$W$3:$W$9999)),0),0)),"")</f>
        <v>45285</v>
      </c>
      <c r="AJ19" s="125">
        <f>IFERROR(INDEX($W$3:$W$9999,MATCH(1,INDEX(($AE19=$B$3:$B$999)*(0=COUNTIFS(AF19:AI19,$W$3:$W$9999)),0),0)),"")</f>
        <v>45411</v>
      </c>
      <c r="AK19" s="125" t="str">
        <f>IFERROR(INDEX($W$3:$W$9999,MATCH(1,INDEX(($AE19=$B$3:$B$999)*(0=COUNTIFS(AF19:AJ19,$W$3:$W$9999)),0),0)),"")</f>
        <v/>
      </c>
      <c r="AL19" s="125" t="str">
        <f>IFERROR(INDEX($W$3:$W$9999,MATCH(1,INDEX(($AE19=$B$3:$B$999)*(0=COUNTIFS(AF19:AK19,$W$3:$W$9999)),0),0)),"")</f>
        <v/>
      </c>
      <c r="AM19" s="125" t="str">
        <f>IFERROR(INDEX($W$3:$W$9999,MATCH(1,INDEX(($AE19=$B$3:$B$999)*(0=COUNTIFS(AF19:AL19,$W$3:$W$9999)),0),0)),"")</f>
        <v/>
      </c>
      <c r="AN19" s="125" t="str">
        <f>IFERROR(INDEX($W$3:$W$9999,MATCH(1,INDEX(($AE19=$B$3:$B$999)*(0=COUNTIFS(AF19:AM19,$W$3:$W$9999)),0),0)),"")</f>
        <v/>
      </c>
      <c r="AO19" s="125" t="str">
        <f>IFERROR(INDEX($W$3:$W$9999,MATCH(1,INDEX(($AE19=$B$3:$B$999)*(0=COUNTIFS(AF19:AN19,$W$3:$W$9999)),0),0)),"")</f>
        <v/>
      </c>
      <c r="AP19" s="125" t="str">
        <f>IFERROR(INDEX($W$3:$W$9999,MATCH(1,INDEX(($AE19=$B$3:$B$999)*(0=COUNTIFS(AF19:AO19,$W$3:$W$9999)),0),0)),"")</f>
        <v/>
      </c>
      <c r="AQ19" s="125" t="str">
        <f>IFERROR(INDEX($W$3:$W$9999,MATCH(1,INDEX(($AE19=$B$3:$B$999)*(0=COUNTIFS(AF19:AP19,$W$3:$W$9999)),0),0)),"")</f>
        <v/>
      </c>
      <c r="AR19" s="125" t="str">
        <f>IFERROR(INDEX($W$3:$W$9999,MATCH(1,INDEX(($AE19=$B$3:$B$999)*(0=COUNTIFS(AF19:AQ19,$W$3:$W$9999)),0),0)),"")</f>
        <v/>
      </c>
      <c r="AS19" s="125" t="str">
        <f>IFERROR(INDEX($W$3:$W$9999,MATCH(1,INDEX(($AE19=$B$3:$B$999)*(0=COUNTIFS(AF19:AR19,$W$3:$W$9999)),0),0)),"")</f>
        <v/>
      </c>
      <c r="AT19" s="125" t="str">
        <f>IFERROR(INDEX($W$3:$W$9999,MATCH(1,INDEX(($AE19=$B$3:$B$999)*(0=COUNTIFS(AF19:AS19,$W$3:$W$9999)),0),0)),"")</f>
        <v/>
      </c>
      <c r="AU19" s="123">
        <f t="shared" si="3"/>
        <v>45285</v>
      </c>
    </row>
    <row r="20" spans="1:47" ht="18" customHeight="1" x14ac:dyDescent="0.3">
      <c r="A20" s="107">
        <v>17</v>
      </c>
      <c r="B20" s="143" t="str">
        <f t="shared" si="0"/>
        <v>22.2x0.00</v>
      </c>
      <c r="C20" s="101" t="s">
        <v>42</v>
      </c>
      <c r="D20" s="101" t="s">
        <v>737</v>
      </c>
      <c r="E20" s="101" t="s">
        <v>1185</v>
      </c>
      <c r="F20" s="101" t="s">
        <v>561</v>
      </c>
      <c r="G20" s="101" t="s">
        <v>549</v>
      </c>
      <c r="H20" s="101" t="s">
        <v>557</v>
      </c>
      <c r="I20" s="101" t="s">
        <v>707</v>
      </c>
      <c r="J20" s="101" t="s">
        <v>552</v>
      </c>
      <c r="K20" s="101" t="s">
        <v>558</v>
      </c>
      <c r="L20" s="101" t="s">
        <v>739</v>
      </c>
      <c r="M20" s="102">
        <v>0.81299999999999994</v>
      </c>
      <c r="N20" s="101" t="s">
        <v>576</v>
      </c>
      <c r="O20" s="104" t="s">
        <v>1288</v>
      </c>
      <c r="P20" s="104">
        <v>0</v>
      </c>
      <c r="Q20" s="101"/>
      <c r="R20" s="101" t="s">
        <v>547</v>
      </c>
      <c r="S20" s="101"/>
      <c r="T20" s="104">
        <v>143</v>
      </c>
      <c r="U20" s="103">
        <v>662.56004099999984</v>
      </c>
      <c r="V20" s="104" t="e">
        <v>#N/A</v>
      </c>
      <c r="W20" s="136" t="s">
        <v>547</v>
      </c>
      <c r="X20" s="101" t="s">
        <v>547</v>
      </c>
      <c r="Y20" s="104">
        <v>0</v>
      </c>
      <c r="Z20" s="103">
        <v>0</v>
      </c>
      <c r="AA20" s="60"/>
      <c r="AB20" s="60"/>
      <c r="AE20" s="124" t="s">
        <v>524</v>
      </c>
      <c r="AF20" s="125">
        <f>IFERROR(INDEX($W$3:$W$9999,MATCH(1,INDEX(($AE20=$B$3:$B$999)*(0=COUNTIFS(AF19,$W$3:$W$9999)),0),0)),"")</f>
        <v>45322</v>
      </c>
      <c r="AG20" s="125" t="str">
        <f>IFERROR(INDEX($W$3:$W$9999,MATCH(1,INDEX(($AE20=$B$3:$B$999)*(0=COUNTIFS(AF20,$W$3:$W$9999)),0),0)),"")</f>
        <v/>
      </c>
      <c r="AH20" s="125" t="str">
        <f>IFERROR(INDEX($W$3:$W$9999,MATCH(1,INDEX(($AE20=$B$3:$B$999)*(0=COUNTIFS(AF20:AG20,$W$3:$W$9999)),0),0)),"")</f>
        <v/>
      </c>
      <c r="AI20" s="125" t="str">
        <f>IFERROR(INDEX($W$3:$W$9999,MATCH(1,INDEX(($AE20=$B$3:$B$999)*(0=COUNTIFS(AF20:AH20,$W$3:$W$9999)),0),0)),"")</f>
        <v/>
      </c>
      <c r="AJ20" s="125" t="str">
        <f>IFERROR(INDEX($W$3:$W$9999,MATCH(1,INDEX(($AE20=$B$3:$B$999)*(0=COUNTIFS(AF20:AI20,$W$3:$W$9999)),0),0)),"")</f>
        <v/>
      </c>
      <c r="AK20" s="125" t="str">
        <f>IFERROR(INDEX($W$3:$W$9999,MATCH(1,INDEX(($AE20=$B$3:$B$999)*(0=COUNTIFS(AF20:AJ20,$W$3:$W$9999)),0),0)),"")</f>
        <v/>
      </c>
      <c r="AL20" s="125" t="str">
        <f>IFERROR(INDEX($W$3:$W$9999,MATCH(1,INDEX(($AE20=$B$3:$B$999)*(0=COUNTIFS(AF20:AK20,$W$3:$W$9999)),0),0)),"")</f>
        <v/>
      </c>
      <c r="AM20" s="125" t="str">
        <f>IFERROR(INDEX($W$3:$W$9999,MATCH(1,INDEX(($AE20=$B$3:$B$999)*(0=COUNTIFS(AF20:AL20,$W$3:$W$9999)),0),0)),"")</f>
        <v/>
      </c>
      <c r="AN20" s="125" t="str">
        <f>IFERROR(INDEX($W$3:$W$9999,MATCH(1,INDEX(($AE20=$B$3:$B$999)*(0=COUNTIFS(AF20:AM20,$W$3:$W$9999)),0),0)),"")</f>
        <v/>
      </c>
      <c r="AO20" s="125" t="str">
        <f>IFERROR(INDEX($W$3:$W$9999,MATCH(1,INDEX(($AE20=$B$3:$B$999)*(0=COUNTIFS(AF20:AN20,$W$3:$W$9999)),0),0)),"")</f>
        <v/>
      </c>
      <c r="AP20" s="125" t="str">
        <f>IFERROR(INDEX($W$3:$W$9999,MATCH(1,INDEX(($AE20=$B$3:$B$999)*(0=COUNTIFS(AF20:AO20,$W$3:$W$9999)),0),0)),"")</f>
        <v/>
      </c>
      <c r="AQ20" s="125" t="str">
        <f>IFERROR(INDEX($W$3:$W$9999,MATCH(1,INDEX(($AE20=$B$3:$B$999)*(0=COUNTIFS(AF20:AP20,$W$3:$W$9999)),0),0)),"")</f>
        <v/>
      </c>
      <c r="AR20" s="125" t="str">
        <f>IFERROR(INDEX($W$3:$W$9999,MATCH(1,INDEX(($AE20=$B$3:$B$999)*(0=COUNTIFS(AF20:AQ20,$W$3:$W$9999)),0),0)),"")</f>
        <v/>
      </c>
      <c r="AS20" s="125" t="str">
        <f>IFERROR(INDEX($W$3:$W$9999,MATCH(1,INDEX(($AE20=$B$3:$B$999)*(0=COUNTIFS(AF20:AR20,$W$3:$W$9999)),0),0)),"")</f>
        <v/>
      </c>
      <c r="AT20" s="125" t="str">
        <f>IFERROR(INDEX($W$3:$W$9999,MATCH(1,INDEX(($AE20=$B$3:$B$999)*(0=COUNTIFS(AF20:AS20,$W$3:$W$9999)),0),0)),"")</f>
        <v/>
      </c>
      <c r="AU20" s="123">
        <f t="shared" si="3"/>
        <v>45322</v>
      </c>
    </row>
    <row r="21" spans="1:47" ht="18" customHeight="1" x14ac:dyDescent="0.3">
      <c r="A21" s="107">
        <v>18</v>
      </c>
      <c r="B21" s="143" t="str">
        <f t="shared" si="0"/>
        <v>22.2x0.00</v>
      </c>
      <c r="C21" s="101" t="s">
        <v>43</v>
      </c>
      <c r="D21" s="101" t="s">
        <v>747</v>
      </c>
      <c r="E21" s="101" t="s">
        <v>1178</v>
      </c>
      <c r="F21" s="101" t="s">
        <v>561</v>
      </c>
      <c r="G21" s="101" t="s">
        <v>549</v>
      </c>
      <c r="H21" s="101" t="s">
        <v>557</v>
      </c>
      <c r="I21" s="101" t="s">
        <v>707</v>
      </c>
      <c r="J21" s="101" t="s">
        <v>552</v>
      </c>
      <c r="K21" s="101" t="s">
        <v>748</v>
      </c>
      <c r="L21" s="101" t="s">
        <v>674</v>
      </c>
      <c r="M21" s="102">
        <v>0.90600000000000003</v>
      </c>
      <c r="N21" s="101" t="s">
        <v>550</v>
      </c>
      <c r="O21" s="104" t="s">
        <v>1289</v>
      </c>
      <c r="P21" s="104">
        <v>192.85714285714286</v>
      </c>
      <c r="Q21" s="101"/>
      <c r="R21" s="101" t="s">
        <v>547</v>
      </c>
      <c r="S21" s="101"/>
      <c r="T21" s="104">
        <v>274</v>
      </c>
      <c r="U21" s="103">
        <v>1517.019084</v>
      </c>
      <c r="V21" s="104">
        <v>-43.857142857142946</v>
      </c>
      <c r="W21" s="136">
        <v>45380</v>
      </c>
      <c r="X21" s="101" t="s">
        <v>547</v>
      </c>
      <c r="Y21" s="104">
        <v>0</v>
      </c>
      <c r="Z21" s="103">
        <v>0</v>
      </c>
      <c r="AA21" s="60"/>
      <c r="AB21" s="60"/>
      <c r="AE21" s="124" t="s">
        <v>525</v>
      </c>
      <c r="AF21" s="125" t="str">
        <f>IFERROR(INDEX($W$3:$W$9999,MATCH(1,INDEX(($AE21=$B$3:$B$999)*(0=COUNTIFS(AF20,$W$3:$W$9999)),0),0)),"")</f>
        <v/>
      </c>
      <c r="AG21" s="125">
        <f>IFERROR(INDEX($W$3:$W$9999,MATCH(1,INDEX(($AE21=$B$3:$B$999)*(0=COUNTIFS(AF21,$W$3:$W$9999)),0),0)),"")</f>
        <v>45351</v>
      </c>
      <c r="AH21" s="125">
        <f>IFERROR(INDEX($W$3:$W$9999,MATCH(1,INDEX(($AE21=$B$3:$B$999)*(0=COUNTIFS(AF21:AG21,$W$3:$W$9999)),0),0)),"")</f>
        <v>45322</v>
      </c>
      <c r="AI21" s="125" t="str">
        <f>IFERROR(INDEX($W$3:$W$9999,MATCH(1,INDEX(($AE21=$B$3:$B$999)*(0=COUNTIFS(AF21:AH21,$W$3:$W$9999)),0),0)),"")</f>
        <v/>
      </c>
      <c r="AJ21" s="125" t="str">
        <f>IFERROR(INDEX($W$3:$W$9999,MATCH(1,INDEX(($AE21=$B$3:$B$999)*(0=COUNTIFS(AF21:AI21,$W$3:$W$9999)),0),0)),"")</f>
        <v/>
      </c>
      <c r="AK21" s="125" t="str">
        <f>IFERROR(INDEX($W$3:$W$9999,MATCH(1,INDEX(($AE21=$B$3:$B$999)*(0=COUNTIFS(AF21:AJ21,$W$3:$W$9999)),0),0)),"")</f>
        <v/>
      </c>
      <c r="AL21" s="125" t="str">
        <f>IFERROR(INDEX($W$3:$W$9999,MATCH(1,INDEX(($AE21=$B$3:$B$999)*(0=COUNTIFS(AF21:AK21,$W$3:$W$9999)),0),0)),"")</f>
        <v/>
      </c>
      <c r="AM21" s="125" t="str">
        <f>IFERROR(INDEX($W$3:$W$9999,MATCH(1,INDEX(($AE21=$B$3:$B$999)*(0=COUNTIFS(AF21:AL21,$W$3:$W$9999)),0),0)),"")</f>
        <v/>
      </c>
      <c r="AN21" s="125" t="str">
        <f>IFERROR(INDEX($W$3:$W$9999,MATCH(1,INDEX(($AE21=$B$3:$B$999)*(0=COUNTIFS(AF21:AM21,$W$3:$W$9999)),0),0)),"")</f>
        <v/>
      </c>
      <c r="AO21" s="125" t="str">
        <f>IFERROR(INDEX($W$3:$W$9999,MATCH(1,INDEX(($AE21=$B$3:$B$999)*(0=COUNTIFS(AF21:AN21,$W$3:$W$9999)),0),0)),"")</f>
        <v/>
      </c>
      <c r="AP21" s="125" t="str">
        <f>IFERROR(INDEX($W$3:$W$9999,MATCH(1,INDEX(($AE21=$B$3:$B$999)*(0=COUNTIFS(AF21:AO21,$W$3:$W$9999)),0),0)),"")</f>
        <v/>
      </c>
      <c r="AQ21" s="125" t="str">
        <f>IFERROR(INDEX($W$3:$W$9999,MATCH(1,INDEX(($AE21=$B$3:$B$999)*(0=COUNTIFS(AF21:AP21,$W$3:$W$9999)),0),0)),"")</f>
        <v/>
      </c>
      <c r="AR21" s="125" t="str">
        <f>IFERROR(INDEX($W$3:$W$9999,MATCH(1,INDEX(($AE21=$B$3:$B$999)*(0=COUNTIFS(AF21:AQ21,$W$3:$W$9999)),0),0)),"")</f>
        <v/>
      </c>
      <c r="AS21" s="125" t="str">
        <f>IFERROR(INDEX($W$3:$W$9999,MATCH(1,INDEX(($AE21=$B$3:$B$999)*(0=COUNTIFS(AF21:AR21,$W$3:$W$9999)),0),0)),"")</f>
        <v/>
      </c>
      <c r="AT21" s="125" t="str">
        <f>IFERROR(INDEX($W$3:$W$9999,MATCH(1,INDEX(($AE21=$B$3:$B$999)*(0=COUNTIFS(AF21:AS21,$W$3:$W$9999)),0),0)),"")</f>
        <v/>
      </c>
      <c r="AU21" s="123">
        <f t="shared" si="3"/>
        <v>45322</v>
      </c>
    </row>
    <row r="22" spans="1:47" ht="18" customHeight="1" x14ac:dyDescent="0.3">
      <c r="A22" s="107">
        <v>19</v>
      </c>
      <c r="B22" s="143" t="str">
        <f t="shared" si="0"/>
        <v>22.2x0.00</v>
      </c>
      <c r="C22" s="101" t="s">
        <v>44</v>
      </c>
      <c r="D22" s="101" t="s">
        <v>782</v>
      </c>
      <c r="E22" s="101" t="s">
        <v>1179</v>
      </c>
      <c r="F22" s="101" t="s">
        <v>561</v>
      </c>
      <c r="G22" s="101" t="s">
        <v>549</v>
      </c>
      <c r="H22" s="101" t="s">
        <v>557</v>
      </c>
      <c r="I22" s="101" t="s">
        <v>707</v>
      </c>
      <c r="J22" s="101" t="s">
        <v>552</v>
      </c>
      <c r="K22" s="101" t="s">
        <v>608</v>
      </c>
      <c r="L22" s="101" t="s">
        <v>596</v>
      </c>
      <c r="M22" s="102">
        <v>1.129</v>
      </c>
      <c r="N22" s="101" t="s">
        <v>576</v>
      </c>
      <c r="O22" s="114" t="s">
        <v>1282</v>
      </c>
      <c r="P22" s="114">
        <v>61</v>
      </c>
      <c r="Q22" s="101"/>
      <c r="R22" s="101" t="s">
        <v>547</v>
      </c>
      <c r="S22" s="101"/>
      <c r="T22" s="114">
        <v>121</v>
      </c>
      <c r="U22" s="113">
        <v>792.33219999999994</v>
      </c>
      <c r="V22" s="114" t="e">
        <v>#N/A</v>
      </c>
      <c r="W22" s="136" t="s">
        <v>547</v>
      </c>
      <c r="X22" s="101" t="s">
        <v>547</v>
      </c>
      <c r="Y22" s="114">
        <v>0</v>
      </c>
      <c r="Z22" s="113">
        <v>0</v>
      </c>
      <c r="AA22" s="60"/>
      <c r="AB22" s="60"/>
      <c r="AE22" s="124" t="s">
        <v>526</v>
      </c>
      <c r="AF22" s="125" t="str">
        <f>IFERROR(INDEX($W$3:$W$9999,MATCH(1,INDEX(($AE22=$B$3:$B$999)*(0=COUNTIFS(AF21,$W$3:$W$9999)),0),0)),"")</f>
        <v/>
      </c>
      <c r="AG22" s="125" t="str">
        <f>IFERROR(INDEX($W$3:$W$9999,MATCH(1,INDEX(($AE22=$B$3:$B$999)*(0=COUNTIFS(AF22,$W$3:$W$9999)),0),0)),"")</f>
        <v/>
      </c>
      <c r="AH22" s="125" t="str">
        <f>IFERROR(INDEX($W$3:$W$9999,MATCH(1,INDEX(($AE22=$B$3:$B$999)*(0=COUNTIFS(AF22:AG22,$W$3:$W$9999)),0),0)),"")</f>
        <v/>
      </c>
      <c r="AI22" s="125" t="str">
        <f>IFERROR(INDEX($W$3:$W$9999,MATCH(1,INDEX(($AE22=$B$3:$B$999)*(0=COUNTIFS(AF22:AH22,$W$3:$W$9999)),0),0)),"")</f>
        <v/>
      </c>
      <c r="AJ22" s="125" t="str">
        <f>IFERROR(INDEX($W$3:$W$9999,MATCH(1,INDEX(($AE22=$B$3:$B$999)*(0=COUNTIFS(AF22:AI22,$W$3:$W$9999)),0),0)),"")</f>
        <v/>
      </c>
      <c r="AK22" s="125" t="str">
        <f>IFERROR(INDEX($W$3:$W$9999,MATCH(1,INDEX(($AE22=$B$3:$B$999)*(0=COUNTIFS(AF22:AJ22,$W$3:$W$9999)),0),0)),"")</f>
        <v/>
      </c>
      <c r="AL22" s="125" t="str">
        <f>IFERROR(INDEX($W$3:$W$9999,MATCH(1,INDEX(($AE22=$B$3:$B$999)*(0=COUNTIFS(AF22:AK22,$W$3:$W$9999)),0),0)),"")</f>
        <v/>
      </c>
      <c r="AM22" s="125" t="str">
        <f>IFERROR(INDEX($W$3:$W$9999,MATCH(1,INDEX(($AE22=$B$3:$B$999)*(0=COUNTIFS(AF22:AL22,$W$3:$W$9999)),0),0)),"")</f>
        <v/>
      </c>
      <c r="AN22" s="125" t="str">
        <f>IFERROR(INDEX($W$3:$W$9999,MATCH(1,INDEX(($AE22=$B$3:$B$999)*(0=COUNTIFS(AF22:AM22,$W$3:$W$9999)),0),0)),"")</f>
        <v/>
      </c>
      <c r="AO22" s="125" t="str">
        <f>IFERROR(INDEX($W$3:$W$9999,MATCH(1,INDEX(($AE22=$B$3:$B$999)*(0=COUNTIFS(AF22:AN22,$W$3:$W$9999)),0),0)),"")</f>
        <v/>
      </c>
      <c r="AP22" s="125" t="str">
        <f>IFERROR(INDEX($W$3:$W$9999,MATCH(1,INDEX(($AE22=$B$3:$B$999)*(0=COUNTIFS(AF22:AO22,$W$3:$W$9999)),0),0)),"")</f>
        <v/>
      </c>
      <c r="AQ22" s="125" t="str">
        <f>IFERROR(INDEX($W$3:$W$9999,MATCH(1,INDEX(($AE22=$B$3:$B$999)*(0=COUNTIFS(AF22:AP22,$W$3:$W$9999)),0),0)),"")</f>
        <v/>
      </c>
      <c r="AR22" s="125" t="str">
        <f>IFERROR(INDEX($W$3:$W$9999,MATCH(1,INDEX(($AE22=$B$3:$B$999)*(0=COUNTIFS(AF22:AQ22,$W$3:$W$9999)),0),0)),"")</f>
        <v/>
      </c>
      <c r="AS22" s="125" t="str">
        <f>IFERROR(INDEX($W$3:$W$9999,MATCH(1,INDEX(($AE22=$B$3:$B$999)*(0=COUNTIFS(AF22:AR22,$W$3:$W$9999)),0),0)),"")</f>
        <v/>
      </c>
      <c r="AT22" s="125" t="str">
        <f>IFERROR(INDEX($W$3:$W$9999,MATCH(1,INDEX(($AE22=$B$3:$B$999)*(0=COUNTIFS(AF22:AS22,$W$3:$W$9999)),0),0)),"")</f>
        <v/>
      </c>
      <c r="AU22" s="123" t="str">
        <f t="shared" si="3"/>
        <v/>
      </c>
    </row>
    <row r="23" spans="1:47" ht="18" customHeight="1" x14ac:dyDescent="0.3">
      <c r="A23" s="107">
        <v>20</v>
      </c>
      <c r="B23" s="143" t="str">
        <f t="shared" si="0"/>
        <v>22.2x0.00</v>
      </c>
      <c r="C23" s="101" t="s">
        <v>45</v>
      </c>
      <c r="D23" s="101" t="s">
        <v>782</v>
      </c>
      <c r="E23" s="101" t="s">
        <v>1182</v>
      </c>
      <c r="F23" s="101" t="s">
        <v>561</v>
      </c>
      <c r="G23" s="101" t="s">
        <v>549</v>
      </c>
      <c r="H23" s="101" t="s">
        <v>557</v>
      </c>
      <c r="I23" s="101" t="s">
        <v>707</v>
      </c>
      <c r="J23" s="101" t="s">
        <v>552</v>
      </c>
      <c r="K23" s="101" t="s">
        <v>608</v>
      </c>
      <c r="L23" s="101" t="s">
        <v>783</v>
      </c>
      <c r="M23" s="102">
        <v>1.129</v>
      </c>
      <c r="N23" s="101" t="s">
        <v>576</v>
      </c>
      <c r="O23" s="104" t="s">
        <v>1290</v>
      </c>
      <c r="P23" s="104">
        <v>1.875</v>
      </c>
      <c r="Q23" s="101"/>
      <c r="R23" s="101" t="s">
        <v>547</v>
      </c>
      <c r="S23" s="101"/>
      <c r="T23" s="104">
        <v>24</v>
      </c>
      <c r="U23" s="103">
        <v>159.40576800000002</v>
      </c>
      <c r="V23" s="104" t="e">
        <v>#N/A</v>
      </c>
      <c r="W23" s="136" t="s">
        <v>547</v>
      </c>
      <c r="X23" s="101" t="s">
        <v>547</v>
      </c>
      <c r="Y23" s="104">
        <v>0</v>
      </c>
      <c r="Z23" s="103">
        <v>0</v>
      </c>
      <c r="AA23" s="60"/>
      <c r="AB23" s="60"/>
      <c r="AE23" s="124" t="s">
        <v>527</v>
      </c>
      <c r="AF23" s="125">
        <f>IFERROR(INDEX($W$3:$W$9999,MATCH(1,INDEX(($AE23=$B$3:$B$999)*(0=COUNTIFS(AF22,$W$3:$W$9999)),0),0)),"")</f>
        <v>45380</v>
      </c>
      <c r="AG23" s="125">
        <f>IFERROR(INDEX($W$3:$W$9999,MATCH(1,INDEX(($AE23=$B$3:$B$999)*(0=COUNTIFS(AF23,$W$3:$W$9999)),0),0)),"")</f>
        <v>45322</v>
      </c>
      <c r="AH23" s="125" t="str">
        <f>IFERROR(INDEX($W$3:$W$9999,MATCH(1,INDEX(($AE23=$B$3:$B$999)*(0=COUNTIFS(AF23:AG23,$W$3:$W$9999)),0),0)),"")</f>
        <v/>
      </c>
      <c r="AI23" s="125">
        <f>IFERROR(INDEX($W$3:$W$9999,MATCH(1,INDEX(($AE23=$B$3:$B$999)*(0=COUNTIFS(AF23:AH23,$W$3:$W$9999)),0),0)),"")</f>
        <v>45351</v>
      </c>
      <c r="AJ23" s="125" t="str">
        <f>IFERROR(INDEX($W$3:$W$9999,MATCH(1,INDEX(($AE23=$B$3:$B$999)*(0=COUNTIFS(AF23:AI23,$W$3:$W$9999)),0),0)),"")</f>
        <v/>
      </c>
      <c r="AK23" s="125" t="str">
        <f>IFERROR(INDEX($W$3:$W$9999,MATCH(1,INDEX(($AE23=$B$3:$B$999)*(0=COUNTIFS(AF23:AJ23,$W$3:$W$9999)),0),0)),"")</f>
        <v/>
      </c>
      <c r="AL23" s="125" t="str">
        <f>IFERROR(INDEX($W$3:$W$9999,MATCH(1,INDEX(($AE23=$B$3:$B$999)*(0=COUNTIFS(AF23:AK23,$W$3:$W$9999)),0),0)),"")</f>
        <v/>
      </c>
      <c r="AM23" s="125" t="str">
        <f>IFERROR(INDEX($W$3:$W$9999,MATCH(1,INDEX(($AE23=$B$3:$B$999)*(0=COUNTIFS(AF23:AL23,$W$3:$W$9999)),0),0)),"")</f>
        <v/>
      </c>
      <c r="AN23" s="125" t="str">
        <f>IFERROR(INDEX($W$3:$W$9999,MATCH(1,INDEX(($AE23=$B$3:$B$999)*(0=COUNTIFS(AF23:AM23,$W$3:$W$9999)),0),0)),"")</f>
        <v/>
      </c>
      <c r="AO23" s="125" t="str">
        <f>IFERROR(INDEX($W$3:$W$9999,MATCH(1,INDEX(($AE23=$B$3:$B$999)*(0=COUNTIFS(AF23:AN23,$W$3:$W$9999)),0),0)),"")</f>
        <v/>
      </c>
      <c r="AP23" s="125" t="str">
        <f>IFERROR(INDEX($W$3:$W$9999,MATCH(1,INDEX(($AE23=$B$3:$B$999)*(0=COUNTIFS(AF23:AO23,$W$3:$W$9999)),0),0)),"")</f>
        <v/>
      </c>
      <c r="AQ23" s="125" t="str">
        <f>IFERROR(INDEX($W$3:$W$9999,MATCH(1,INDEX(($AE23=$B$3:$B$999)*(0=COUNTIFS(AF23:AP23,$W$3:$W$9999)),0),0)),"")</f>
        <v/>
      </c>
      <c r="AR23" s="125" t="str">
        <f>IFERROR(INDEX($W$3:$W$9999,MATCH(1,INDEX(($AE23=$B$3:$B$999)*(0=COUNTIFS(AF23:AQ23,$W$3:$W$9999)),0),0)),"")</f>
        <v/>
      </c>
      <c r="AS23" s="125" t="str">
        <f>IFERROR(INDEX($W$3:$W$9999,MATCH(1,INDEX(($AE23=$B$3:$B$999)*(0=COUNTIFS(AF23:AR23,$W$3:$W$9999)),0),0)),"")</f>
        <v/>
      </c>
      <c r="AT23" s="125" t="str">
        <f>IFERROR(INDEX($W$3:$W$9999,MATCH(1,INDEX(($AE23=$B$3:$B$999)*(0=COUNTIFS(AF23:AS23,$W$3:$W$9999)),0),0)),"")</f>
        <v/>
      </c>
      <c r="AU23" s="123">
        <f t="shared" si="3"/>
        <v>45322</v>
      </c>
    </row>
    <row r="24" spans="1:47" ht="18" customHeight="1" x14ac:dyDescent="0.3">
      <c r="A24" s="107">
        <v>21</v>
      </c>
      <c r="B24" s="143" t="str">
        <f t="shared" si="0"/>
        <v>22.2x0.00</v>
      </c>
      <c r="C24" s="101" t="s">
        <v>46</v>
      </c>
      <c r="D24" s="101" t="s">
        <v>782</v>
      </c>
      <c r="E24" s="101" t="s">
        <v>1181</v>
      </c>
      <c r="F24" s="101" t="s">
        <v>561</v>
      </c>
      <c r="G24" s="101" t="s">
        <v>571</v>
      </c>
      <c r="H24" s="101" t="s">
        <v>557</v>
      </c>
      <c r="I24" s="101" t="s">
        <v>707</v>
      </c>
      <c r="J24" s="101" t="s">
        <v>552</v>
      </c>
      <c r="K24" s="101" t="s">
        <v>608</v>
      </c>
      <c r="L24" s="101" t="s">
        <v>783</v>
      </c>
      <c r="M24" s="102">
        <v>1.129</v>
      </c>
      <c r="N24" s="101" t="s">
        <v>550</v>
      </c>
      <c r="O24" s="104" t="s">
        <v>1291</v>
      </c>
      <c r="P24" s="104">
        <v>0</v>
      </c>
      <c r="Q24" s="101"/>
      <c r="R24" s="101" t="s">
        <v>547</v>
      </c>
      <c r="S24" s="101"/>
      <c r="T24" s="104">
        <v>9</v>
      </c>
      <c r="U24" s="103">
        <v>59.777163000000002</v>
      </c>
      <c r="V24" s="104" t="e">
        <v>#N/A</v>
      </c>
      <c r="W24" s="136" t="s">
        <v>547</v>
      </c>
      <c r="X24" s="101" t="s">
        <v>547</v>
      </c>
      <c r="Y24" s="104">
        <v>0</v>
      </c>
      <c r="Z24" s="103">
        <v>0</v>
      </c>
      <c r="AA24" s="60"/>
      <c r="AB24" s="60"/>
      <c r="AE24" s="124" t="s">
        <v>528</v>
      </c>
      <c r="AF24" s="125">
        <f>IFERROR(INDEX($W$3:$W$9999,MATCH(1,INDEX(($AE24=$B$3:$B$999)*(0=COUNTIFS(AF23,$W$3:$W$9999)),0),0)),"")</f>
        <v>45351</v>
      </c>
      <c r="AG24" s="125" t="str">
        <f>IFERROR(INDEX($W$3:$W$9999,MATCH(1,INDEX(($AE24=$B$3:$B$999)*(0=COUNTIFS(AF24,$W$3:$W$9999)),0),0)),"")</f>
        <v/>
      </c>
      <c r="AH24" s="125" t="str">
        <f>IFERROR(INDEX($W$3:$W$9999,MATCH(1,INDEX(($AE24=$B$3:$B$999)*(0=COUNTIFS(AF24:AG24,$W$3:$W$9999)),0),0)),"")</f>
        <v/>
      </c>
      <c r="AI24" s="125" t="str">
        <f>IFERROR(INDEX($W$3:$W$9999,MATCH(1,INDEX(($AE24=$B$3:$B$999)*(0=COUNTIFS(AF24:AH24,$W$3:$W$9999)),0),0)),"")</f>
        <v/>
      </c>
      <c r="AJ24" s="125" t="str">
        <f>IFERROR(INDEX($W$3:$W$9999,MATCH(1,INDEX(($AE24=$B$3:$B$999)*(0=COUNTIFS(AF24:AI24,$W$3:$W$9999)),0),0)),"")</f>
        <v/>
      </c>
      <c r="AK24" s="125" t="str">
        <f>IFERROR(INDEX($W$3:$W$9999,MATCH(1,INDEX(($AE24=$B$3:$B$999)*(0=COUNTIFS(AF24:AJ24,$W$3:$W$9999)),0),0)),"")</f>
        <v/>
      </c>
      <c r="AL24" s="125" t="str">
        <f>IFERROR(INDEX($W$3:$W$9999,MATCH(1,INDEX(($AE24=$B$3:$B$999)*(0=COUNTIFS(AF24:AK24,$W$3:$W$9999)),0),0)),"")</f>
        <v/>
      </c>
      <c r="AM24" s="125" t="str">
        <f>IFERROR(INDEX($W$3:$W$9999,MATCH(1,INDEX(($AE24=$B$3:$B$999)*(0=COUNTIFS(AF24:AL24,$W$3:$W$9999)),0),0)),"")</f>
        <v/>
      </c>
      <c r="AN24" s="125" t="str">
        <f>IFERROR(INDEX($W$3:$W$9999,MATCH(1,INDEX(($AE24=$B$3:$B$999)*(0=COUNTIFS(AF24:AM24,$W$3:$W$9999)),0),0)),"")</f>
        <v/>
      </c>
      <c r="AO24" s="125" t="str">
        <f>IFERROR(INDEX($W$3:$W$9999,MATCH(1,INDEX(($AE24=$B$3:$B$999)*(0=COUNTIFS(AF24:AN24,$W$3:$W$9999)),0),0)),"")</f>
        <v/>
      </c>
      <c r="AP24" s="125" t="str">
        <f>IFERROR(INDEX($W$3:$W$9999,MATCH(1,INDEX(($AE24=$B$3:$B$999)*(0=COUNTIFS(AF24:AO24,$W$3:$W$9999)),0),0)),"")</f>
        <v/>
      </c>
      <c r="AQ24" s="125" t="str">
        <f>IFERROR(INDEX($W$3:$W$9999,MATCH(1,INDEX(($AE24=$B$3:$B$999)*(0=COUNTIFS(AF24:AP24,$W$3:$W$9999)),0),0)),"")</f>
        <v/>
      </c>
      <c r="AR24" s="125" t="str">
        <f>IFERROR(INDEX($W$3:$W$9999,MATCH(1,INDEX(($AE24=$B$3:$B$999)*(0=COUNTIFS(AF24:AQ24,$W$3:$W$9999)),0),0)),"")</f>
        <v/>
      </c>
      <c r="AS24" s="125" t="str">
        <f>IFERROR(INDEX($W$3:$W$9999,MATCH(1,INDEX(($AE24=$B$3:$B$999)*(0=COUNTIFS(AF24:AR24,$W$3:$W$9999)),0),0)),"")</f>
        <v/>
      </c>
      <c r="AT24" s="125" t="str">
        <f>IFERROR(INDEX($W$3:$W$9999,MATCH(1,INDEX(($AE24=$B$3:$B$999)*(0=COUNTIFS(AF24:AS24,$W$3:$W$9999)),0),0)),"")</f>
        <v/>
      </c>
      <c r="AU24" s="123">
        <f t="shared" si="3"/>
        <v>45351</v>
      </c>
    </row>
    <row r="25" spans="1:47" ht="18" customHeight="1" x14ac:dyDescent="0.3">
      <c r="A25" s="107">
        <v>22</v>
      </c>
      <c r="B25" s="143" t="str">
        <f t="shared" si="0"/>
        <v>22.2x0.00</v>
      </c>
      <c r="C25" s="101" t="s">
        <v>47</v>
      </c>
      <c r="D25" s="101" t="s">
        <v>759</v>
      </c>
      <c r="E25" s="101" t="s">
        <v>1186</v>
      </c>
      <c r="F25" s="101" t="s">
        <v>561</v>
      </c>
      <c r="G25" s="101" t="s">
        <v>549</v>
      </c>
      <c r="H25" s="101" t="s">
        <v>557</v>
      </c>
      <c r="I25" s="101" t="s">
        <v>707</v>
      </c>
      <c r="J25" s="101" t="s">
        <v>552</v>
      </c>
      <c r="K25" s="101" t="s">
        <v>564</v>
      </c>
      <c r="L25" s="101" t="s">
        <v>760</v>
      </c>
      <c r="M25" s="102">
        <v>0.996</v>
      </c>
      <c r="N25" s="101" t="s">
        <v>550</v>
      </c>
      <c r="O25" s="104" t="s">
        <v>1292</v>
      </c>
      <c r="P25" s="104">
        <v>760.625</v>
      </c>
      <c r="Q25" s="101"/>
      <c r="R25" s="101" t="s">
        <v>547</v>
      </c>
      <c r="S25" s="101"/>
      <c r="T25" s="104">
        <v>1182</v>
      </c>
      <c r="U25" s="103">
        <v>6737.5276560000002</v>
      </c>
      <c r="V25" s="104">
        <v>-643.25</v>
      </c>
      <c r="W25" s="136">
        <v>45380</v>
      </c>
      <c r="X25" s="101" t="s">
        <v>1252</v>
      </c>
      <c r="Y25" s="104">
        <v>0</v>
      </c>
      <c r="Z25" s="103">
        <v>0</v>
      </c>
      <c r="AA25" s="60"/>
      <c r="AB25" s="60"/>
      <c r="AE25" s="124" t="s">
        <v>529</v>
      </c>
      <c r="AF25" s="125" t="str">
        <f>IFERROR(INDEX($W$3:$W$9999,MATCH(1,INDEX(($AE25=$B$3:$B$999)*(0=COUNTIFS(AF24,$W$3:$W$9999)),0),0)),"")</f>
        <v/>
      </c>
      <c r="AG25" s="125" t="str">
        <f>IFERROR(INDEX($W$3:$W$9999,MATCH(1,INDEX(($AE25=$B$3:$B$999)*(0=COUNTIFS(AF25,$W$3:$W$9999)),0),0)),"")</f>
        <v/>
      </c>
      <c r="AH25" s="125" t="str">
        <f>IFERROR(INDEX($W$3:$W$9999,MATCH(1,INDEX(($AE25=$B$3:$B$999)*(0=COUNTIFS(AF25:AG25,$W$3:$W$9999)),0),0)),"")</f>
        <v/>
      </c>
      <c r="AI25" s="125" t="str">
        <f>IFERROR(INDEX($W$3:$W$9999,MATCH(1,INDEX(($AE25=$B$3:$B$999)*(0=COUNTIFS(AF25:AH25,$W$3:$W$9999)),0),0)),"")</f>
        <v/>
      </c>
      <c r="AJ25" s="125" t="str">
        <f>IFERROR(INDEX($W$3:$W$9999,MATCH(1,INDEX(($AE25=$B$3:$B$999)*(0=COUNTIFS(AF25:AI25,$W$3:$W$9999)),0),0)),"")</f>
        <v/>
      </c>
      <c r="AK25" s="125" t="str">
        <f>IFERROR(INDEX($W$3:$W$9999,MATCH(1,INDEX(($AE25=$B$3:$B$999)*(0=COUNTIFS(AF25:AJ25,$W$3:$W$9999)),0),0)),"")</f>
        <v/>
      </c>
      <c r="AL25" s="125" t="str">
        <f>IFERROR(INDEX($W$3:$W$9999,MATCH(1,INDEX(($AE25=$B$3:$B$999)*(0=COUNTIFS(AF25:AK25,$W$3:$W$9999)),0),0)),"")</f>
        <v/>
      </c>
      <c r="AM25" s="125" t="str">
        <f>IFERROR(INDEX($W$3:$W$9999,MATCH(1,INDEX(($AE25=$B$3:$B$999)*(0=COUNTIFS(AF25:AL25,$W$3:$W$9999)),0),0)),"")</f>
        <v/>
      </c>
      <c r="AN25" s="125" t="str">
        <f>IFERROR(INDEX($W$3:$W$9999,MATCH(1,INDEX(($AE25=$B$3:$B$999)*(0=COUNTIFS(AF25:AM25,$W$3:$W$9999)),0),0)),"")</f>
        <v/>
      </c>
      <c r="AO25" s="125" t="str">
        <f>IFERROR(INDEX($W$3:$W$9999,MATCH(1,INDEX(($AE25=$B$3:$B$999)*(0=COUNTIFS(AF25:AN25,$W$3:$W$9999)),0),0)),"")</f>
        <v/>
      </c>
      <c r="AP25" s="125" t="str">
        <f>IFERROR(INDEX($W$3:$W$9999,MATCH(1,INDEX(($AE25=$B$3:$B$999)*(0=COUNTIFS(AF25:AO25,$W$3:$W$9999)),0),0)),"")</f>
        <v/>
      </c>
      <c r="AQ25" s="125" t="str">
        <f>IFERROR(INDEX($W$3:$W$9999,MATCH(1,INDEX(($AE25=$B$3:$B$999)*(0=COUNTIFS(AF25:AP25,$W$3:$W$9999)),0),0)),"")</f>
        <v/>
      </c>
      <c r="AR25" s="125" t="str">
        <f>IFERROR(INDEX($W$3:$W$9999,MATCH(1,INDEX(($AE25=$B$3:$B$999)*(0=COUNTIFS(AF25:AQ25,$W$3:$W$9999)),0),0)),"")</f>
        <v/>
      </c>
      <c r="AS25" s="125" t="str">
        <f>IFERROR(INDEX($W$3:$W$9999,MATCH(1,INDEX(($AE25=$B$3:$B$999)*(0=COUNTIFS(AF25:AR25,$W$3:$W$9999)),0),0)),"")</f>
        <v/>
      </c>
      <c r="AT25" s="125" t="str">
        <f>IFERROR(INDEX($W$3:$W$9999,MATCH(1,INDEX(($AE25=$B$3:$B$999)*(0=COUNTIFS(AF25:AS25,$W$3:$W$9999)),0),0)),"")</f>
        <v/>
      </c>
      <c r="AU25" s="123" t="str">
        <f t="shared" si="3"/>
        <v/>
      </c>
    </row>
    <row r="26" spans="1:47" ht="18" customHeight="1" x14ac:dyDescent="0.3">
      <c r="A26" s="107">
        <v>23</v>
      </c>
      <c r="B26" s="143" t="str">
        <f t="shared" si="0"/>
        <v>22.2x0.00</v>
      </c>
      <c r="C26" s="101" t="s">
        <v>48</v>
      </c>
      <c r="D26" s="101" t="s">
        <v>759</v>
      </c>
      <c r="E26" s="101" t="s">
        <v>1172</v>
      </c>
      <c r="F26" s="101" t="s">
        <v>561</v>
      </c>
      <c r="G26" s="101" t="s">
        <v>549</v>
      </c>
      <c r="H26" s="101" t="s">
        <v>557</v>
      </c>
      <c r="I26" s="101" t="s">
        <v>707</v>
      </c>
      <c r="J26" s="101" t="s">
        <v>552</v>
      </c>
      <c r="K26" s="101" t="s">
        <v>564</v>
      </c>
      <c r="L26" s="101" t="s">
        <v>767</v>
      </c>
      <c r="M26" s="102">
        <v>0.996</v>
      </c>
      <c r="N26" s="101" t="s">
        <v>550</v>
      </c>
      <c r="O26" s="104" t="s">
        <v>1293</v>
      </c>
      <c r="P26" s="104">
        <v>758.125</v>
      </c>
      <c r="Q26" s="101"/>
      <c r="R26" s="101" t="s">
        <v>547</v>
      </c>
      <c r="S26" s="101"/>
      <c r="T26" s="104">
        <v>1194</v>
      </c>
      <c r="U26" s="103">
        <v>7053.2875439999998</v>
      </c>
      <c r="V26" s="104">
        <v>-628.75</v>
      </c>
      <c r="W26" s="136">
        <v>45380</v>
      </c>
      <c r="X26" s="101" t="s">
        <v>1252</v>
      </c>
      <c r="Y26" s="104">
        <v>0</v>
      </c>
      <c r="Z26" s="103">
        <v>0</v>
      </c>
      <c r="AA26" s="60"/>
      <c r="AB26" s="60"/>
      <c r="AE26" s="124" t="s">
        <v>530</v>
      </c>
      <c r="AF26" s="125">
        <f>IFERROR(INDEX($W$3:$W$9999,MATCH(1,INDEX(($AE26=$B$3:$B$999)*(0=COUNTIFS(AF25,$W$3:$W$9999)),0),0)),"")</f>
        <v>45380</v>
      </c>
      <c r="AG26" s="125" t="str">
        <f>IFERROR(INDEX($W$3:$W$9999,MATCH(1,INDEX(($AE26=$B$3:$B$999)*(0=COUNTIFS(AF26,$W$3:$W$9999)),0),0)),"")</f>
        <v/>
      </c>
      <c r="AH26" s="125" t="str">
        <f>IFERROR(INDEX($W$3:$W$9999,MATCH(1,INDEX(($AE26=$B$3:$B$999)*(0=COUNTIFS(AF26:AG26,$W$3:$W$9999)),0),0)),"")</f>
        <v/>
      </c>
      <c r="AI26" s="125" t="str">
        <f>IFERROR(INDEX($W$3:$W$9999,MATCH(1,INDEX(($AE26=$B$3:$B$999)*(0=COUNTIFS(AF26:AH26,$W$3:$W$9999)),0),0)),"")</f>
        <v/>
      </c>
      <c r="AJ26" s="125" t="str">
        <f>IFERROR(INDEX($W$3:$W$9999,MATCH(1,INDEX(($AE26=$B$3:$B$999)*(0=COUNTIFS(AF26:AI26,$W$3:$W$9999)),0),0)),"")</f>
        <v/>
      </c>
      <c r="AK26" s="125" t="str">
        <f>IFERROR(INDEX($W$3:$W$9999,MATCH(1,INDEX(($AE26=$B$3:$B$999)*(0=COUNTIFS(AF26:AJ26,$W$3:$W$9999)),0),0)),"")</f>
        <v/>
      </c>
      <c r="AL26" s="125" t="str">
        <f>IFERROR(INDEX($W$3:$W$9999,MATCH(1,INDEX(($AE26=$B$3:$B$999)*(0=COUNTIFS(AF26:AK26,$W$3:$W$9999)),0),0)),"")</f>
        <v/>
      </c>
      <c r="AM26" s="125" t="str">
        <f>IFERROR(INDEX($W$3:$W$9999,MATCH(1,INDEX(($AE26=$B$3:$B$999)*(0=COUNTIFS(AF26:AL26,$W$3:$W$9999)),0),0)),"")</f>
        <v/>
      </c>
      <c r="AN26" s="125" t="str">
        <f>IFERROR(INDEX($W$3:$W$9999,MATCH(1,INDEX(($AE26=$B$3:$B$999)*(0=COUNTIFS(AF26:AM26,$W$3:$W$9999)),0),0)),"")</f>
        <v/>
      </c>
      <c r="AO26" s="125" t="str">
        <f>IFERROR(INDEX($W$3:$W$9999,MATCH(1,INDEX(($AE26=$B$3:$B$999)*(0=COUNTIFS(AF26:AN26,$W$3:$W$9999)),0),0)),"")</f>
        <v/>
      </c>
      <c r="AP26" s="125" t="str">
        <f>IFERROR(INDEX($W$3:$W$9999,MATCH(1,INDEX(($AE26=$B$3:$B$999)*(0=COUNTIFS(AF26:AO26,$W$3:$W$9999)),0),0)),"")</f>
        <v/>
      </c>
      <c r="AQ26" s="125" t="str">
        <f>IFERROR(INDEX($W$3:$W$9999,MATCH(1,INDEX(($AE26=$B$3:$B$999)*(0=COUNTIFS(AF26:AP26,$W$3:$W$9999)),0),0)),"")</f>
        <v/>
      </c>
      <c r="AR26" s="125" t="str">
        <f>IFERROR(INDEX($W$3:$W$9999,MATCH(1,INDEX(($AE26=$B$3:$B$999)*(0=COUNTIFS(AF26:AQ26,$W$3:$W$9999)),0),0)),"")</f>
        <v/>
      </c>
      <c r="AS26" s="125" t="str">
        <f>IFERROR(INDEX($W$3:$W$9999,MATCH(1,INDEX(($AE26=$B$3:$B$999)*(0=COUNTIFS(AF26:AR26,$W$3:$W$9999)),0),0)),"")</f>
        <v/>
      </c>
      <c r="AT26" s="125" t="str">
        <f>IFERROR(INDEX($W$3:$W$9999,MATCH(1,INDEX(($AE26=$B$3:$B$999)*(0=COUNTIFS(AF26:AS26,$W$3:$W$9999)),0),0)),"")</f>
        <v/>
      </c>
      <c r="AU26" s="123">
        <f t="shared" si="3"/>
        <v>45380</v>
      </c>
    </row>
    <row r="27" spans="1:47" ht="18" customHeight="1" x14ac:dyDescent="0.3">
      <c r="A27" s="107">
        <v>24</v>
      </c>
      <c r="B27" s="143" t="str">
        <f t="shared" si="0"/>
        <v>22.2x0.00</v>
      </c>
      <c r="C27" s="101" t="s">
        <v>49</v>
      </c>
      <c r="D27" s="101" t="s">
        <v>759</v>
      </c>
      <c r="E27" s="101" t="s">
        <v>1172</v>
      </c>
      <c r="F27" s="101" t="s">
        <v>561</v>
      </c>
      <c r="G27" s="101" t="s">
        <v>549</v>
      </c>
      <c r="H27" s="101" t="s">
        <v>557</v>
      </c>
      <c r="I27" s="101" t="s">
        <v>707</v>
      </c>
      <c r="J27" s="101" t="s">
        <v>552</v>
      </c>
      <c r="K27" s="101" t="s">
        <v>564</v>
      </c>
      <c r="L27" s="101" t="s">
        <v>761</v>
      </c>
      <c r="M27" s="102">
        <v>0.996</v>
      </c>
      <c r="N27" s="101" t="s">
        <v>550</v>
      </c>
      <c r="O27" s="104" t="s">
        <v>1294</v>
      </c>
      <c r="P27" s="104">
        <v>803.5333333333333</v>
      </c>
      <c r="Q27" s="101"/>
      <c r="R27" s="101" t="s">
        <v>547</v>
      </c>
      <c r="S27" s="101"/>
      <c r="T27" s="104">
        <v>713</v>
      </c>
      <c r="U27" s="103">
        <v>4089.0321839999997</v>
      </c>
      <c r="V27" s="104">
        <v>-90.533333333333303</v>
      </c>
      <c r="W27" s="135">
        <v>45322</v>
      </c>
      <c r="X27" s="101" t="s">
        <v>1252</v>
      </c>
      <c r="Y27" s="104">
        <v>90.533333333333303</v>
      </c>
      <c r="Z27" s="103">
        <v>519.20576959999983</v>
      </c>
      <c r="AA27" s="60"/>
      <c r="AB27" s="60"/>
      <c r="AE27" s="124" t="s">
        <v>531</v>
      </c>
      <c r="AF27" s="125" t="str">
        <f>IFERROR(INDEX($W$3:$W$9999,MATCH(1,INDEX(($AE27=$B$3:$B$999)*(0=COUNTIFS(AF26,$W$3:$W$9999)),0),0)),"")</f>
        <v/>
      </c>
      <c r="AG27" s="125">
        <f>IFERROR(INDEX($W$3:$W$9999,MATCH(1,INDEX(($AE27=$B$3:$B$999)*(0=COUNTIFS(AF27,$W$3:$W$9999)),0),0)),"")</f>
        <v>45380</v>
      </c>
      <c r="AH27" s="125">
        <f>IFERROR(INDEX($W$3:$W$9999,MATCH(1,INDEX(($AE27=$B$3:$B$999)*(0=COUNTIFS(AF27:AG27,$W$3:$W$9999)),0),0)),"")</f>
        <v>45351</v>
      </c>
      <c r="AI27" s="125" t="str">
        <f>IFERROR(INDEX($W$3:$W$9999,MATCH(1,INDEX(($AE27=$B$3:$B$999)*(0=COUNTIFS(AF27:AH27,$W$3:$W$9999)),0),0)),"")</f>
        <v/>
      </c>
      <c r="AJ27" s="125" t="str">
        <f>IFERROR(INDEX($W$3:$W$9999,MATCH(1,INDEX(($AE27=$B$3:$B$999)*(0=COUNTIFS(AF27:AI27,$W$3:$W$9999)),0),0)),"")</f>
        <v/>
      </c>
      <c r="AK27" s="125" t="str">
        <f>IFERROR(INDEX($W$3:$W$9999,MATCH(1,INDEX(($AE27=$B$3:$B$999)*(0=COUNTIFS(AF27:AJ27,$W$3:$W$9999)),0),0)),"")</f>
        <v/>
      </c>
      <c r="AL27" s="125" t="str">
        <f>IFERROR(INDEX($W$3:$W$9999,MATCH(1,INDEX(($AE27=$B$3:$B$999)*(0=COUNTIFS(AF27:AK27,$W$3:$W$9999)),0),0)),"")</f>
        <v/>
      </c>
      <c r="AM27" s="125" t="str">
        <f>IFERROR(INDEX($W$3:$W$9999,MATCH(1,INDEX(($AE27=$B$3:$B$999)*(0=COUNTIFS(AF27:AL27,$W$3:$W$9999)),0),0)),"")</f>
        <v/>
      </c>
      <c r="AN27" s="125" t="str">
        <f>IFERROR(INDEX($W$3:$W$9999,MATCH(1,INDEX(($AE27=$B$3:$B$999)*(0=COUNTIFS(AF27:AM27,$W$3:$W$9999)),0),0)),"")</f>
        <v/>
      </c>
      <c r="AO27" s="125" t="str">
        <f>IFERROR(INDEX($W$3:$W$9999,MATCH(1,INDEX(($AE27=$B$3:$B$999)*(0=COUNTIFS(AF27:AN27,$W$3:$W$9999)),0),0)),"")</f>
        <v/>
      </c>
      <c r="AP27" s="125" t="str">
        <f>IFERROR(INDEX($W$3:$W$9999,MATCH(1,INDEX(($AE27=$B$3:$B$999)*(0=COUNTIFS(AF27:AO27,$W$3:$W$9999)),0),0)),"")</f>
        <v/>
      </c>
      <c r="AQ27" s="125" t="str">
        <f>IFERROR(INDEX($W$3:$W$9999,MATCH(1,INDEX(($AE27=$B$3:$B$999)*(0=COUNTIFS(AF27:AP27,$W$3:$W$9999)),0),0)),"")</f>
        <v/>
      </c>
      <c r="AR27" s="125" t="str">
        <f>IFERROR(INDEX($W$3:$W$9999,MATCH(1,INDEX(($AE27=$B$3:$B$999)*(0=COUNTIFS(AF27:AQ27,$W$3:$W$9999)),0),0)),"")</f>
        <v/>
      </c>
      <c r="AS27" s="125" t="str">
        <f>IFERROR(INDEX($W$3:$W$9999,MATCH(1,INDEX(($AE27=$B$3:$B$999)*(0=COUNTIFS(AF27:AR27,$W$3:$W$9999)),0),0)),"")</f>
        <v/>
      </c>
      <c r="AT27" s="125" t="str">
        <f>IFERROR(INDEX($W$3:$W$9999,MATCH(1,INDEX(($AE27=$B$3:$B$999)*(0=COUNTIFS(AF27:AS27,$W$3:$W$9999)),0),0)),"")</f>
        <v/>
      </c>
      <c r="AU27" s="123">
        <f t="shared" si="3"/>
        <v>45351</v>
      </c>
    </row>
    <row r="28" spans="1:47" ht="18" customHeight="1" x14ac:dyDescent="0.3">
      <c r="A28" s="107">
        <v>25</v>
      </c>
      <c r="B28" s="143" t="str">
        <f t="shared" si="0"/>
        <v>22.2x0.00</v>
      </c>
      <c r="C28" s="101" t="s">
        <v>50</v>
      </c>
      <c r="D28" s="101" t="s">
        <v>759</v>
      </c>
      <c r="E28" s="101" t="s">
        <v>1172</v>
      </c>
      <c r="F28" s="101" t="s">
        <v>561</v>
      </c>
      <c r="G28" s="101" t="s">
        <v>549</v>
      </c>
      <c r="H28" s="101" t="s">
        <v>557</v>
      </c>
      <c r="I28" s="101" t="s">
        <v>707</v>
      </c>
      <c r="J28" s="101" t="s">
        <v>552</v>
      </c>
      <c r="K28" s="101" t="s">
        <v>564</v>
      </c>
      <c r="L28" s="101" t="s">
        <v>762</v>
      </c>
      <c r="M28" s="102">
        <v>0.996</v>
      </c>
      <c r="N28" s="101" t="s">
        <v>550</v>
      </c>
      <c r="O28" s="104" t="s">
        <v>1295</v>
      </c>
      <c r="P28" s="104">
        <v>803.5333333333333</v>
      </c>
      <c r="Q28" s="101"/>
      <c r="R28" s="101" t="s">
        <v>547</v>
      </c>
      <c r="S28" s="101"/>
      <c r="T28" s="104">
        <v>713</v>
      </c>
      <c r="U28" s="103">
        <v>4142.2932840000003</v>
      </c>
      <c r="V28" s="104">
        <v>-90.533333333333303</v>
      </c>
      <c r="W28" s="136">
        <v>45322</v>
      </c>
      <c r="X28" s="101" t="s">
        <v>1252</v>
      </c>
      <c r="Y28" s="104">
        <v>90.533333333333303</v>
      </c>
      <c r="Z28" s="103">
        <v>525.96860959999981</v>
      </c>
      <c r="AA28" s="60"/>
      <c r="AB28" s="60"/>
      <c r="AE28" s="124" t="s">
        <v>532</v>
      </c>
      <c r="AF28" s="125" t="str">
        <f>IFERROR(INDEX($W$3:$W$9999,MATCH(1,INDEX(($AE28=$B$3:$B$999)*(0=COUNTIFS(AF27,$W$3:$W$9999)),0),0)),"")</f>
        <v/>
      </c>
      <c r="AG28" s="125" t="str">
        <f>IFERROR(INDEX($W$3:$W$9999,MATCH(1,INDEX(($AE28=$B$3:$B$999)*(0=COUNTIFS(AF28,$W$3:$W$9999)),0),0)),"")</f>
        <v/>
      </c>
      <c r="AH28" s="125" t="str">
        <f>IFERROR(INDEX($W$3:$W$9999,MATCH(1,INDEX(($AE28=$B$3:$B$999)*(0=COUNTIFS(AF28:AG28,$W$3:$W$9999)),0),0)),"")</f>
        <v/>
      </c>
      <c r="AI28" s="125" t="str">
        <f>IFERROR(INDEX($W$3:$W$9999,MATCH(1,INDEX(($AE28=$B$3:$B$999)*(0=COUNTIFS(AF28:AH28,$W$3:$W$9999)),0),0)),"")</f>
        <v/>
      </c>
      <c r="AJ28" s="125" t="str">
        <f>IFERROR(INDEX($W$3:$W$9999,MATCH(1,INDEX(($AE28=$B$3:$B$999)*(0=COUNTIFS(AF28:AI28,$W$3:$W$9999)),0),0)),"")</f>
        <v/>
      </c>
      <c r="AK28" s="125" t="str">
        <f>IFERROR(INDEX($W$3:$W$9999,MATCH(1,INDEX(($AE28=$B$3:$B$999)*(0=COUNTIFS(AF28:AJ28,$W$3:$W$9999)),0),0)),"")</f>
        <v/>
      </c>
      <c r="AL28" s="125" t="str">
        <f>IFERROR(INDEX($W$3:$W$9999,MATCH(1,INDEX(($AE28=$B$3:$B$999)*(0=COUNTIFS(AF28:AK28,$W$3:$W$9999)),0),0)),"")</f>
        <v/>
      </c>
      <c r="AM28" s="125" t="str">
        <f>IFERROR(INDEX($W$3:$W$9999,MATCH(1,INDEX(($AE28=$B$3:$B$999)*(0=COUNTIFS(AF28:AL28,$W$3:$W$9999)),0),0)),"")</f>
        <v/>
      </c>
      <c r="AN28" s="125" t="str">
        <f>IFERROR(INDEX($W$3:$W$9999,MATCH(1,INDEX(($AE28=$B$3:$B$999)*(0=COUNTIFS(AF28:AM28,$W$3:$W$9999)),0),0)),"")</f>
        <v/>
      </c>
      <c r="AO28" s="125" t="str">
        <f>IFERROR(INDEX($W$3:$W$9999,MATCH(1,INDEX(($AE28=$B$3:$B$999)*(0=COUNTIFS(AF28:AN28,$W$3:$W$9999)),0),0)),"")</f>
        <v/>
      </c>
      <c r="AP28" s="125" t="str">
        <f>IFERROR(INDEX($W$3:$W$9999,MATCH(1,INDEX(($AE28=$B$3:$B$999)*(0=COUNTIFS(AF28:AO28,$W$3:$W$9999)),0),0)),"")</f>
        <v/>
      </c>
      <c r="AQ28" s="125" t="str">
        <f>IFERROR(INDEX($W$3:$W$9999,MATCH(1,INDEX(($AE28=$B$3:$B$999)*(0=COUNTIFS(AF28:AP28,$W$3:$W$9999)),0),0)),"")</f>
        <v/>
      </c>
      <c r="AR28" s="125" t="str">
        <f>IFERROR(INDEX($W$3:$W$9999,MATCH(1,INDEX(($AE28=$B$3:$B$999)*(0=COUNTIFS(AF28:AQ28,$W$3:$W$9999)),0),0)),"")</f>
        <v/>
      </c>
      <c r="AS28" s="125" t="str">
        <f>IFERROR(INDEX($W$3:$W$9999,MATCH(1,INDEX(($AE28=$B$3:$B$999)*(0=COUNTIFS(AF28:AR28,$W$3:$W$9999)),0),0)),"")</f>
        <v/>
      </c>
      <c r="AT28" s="125" t="str">
        <f>IFERROR(INDEX($W$3:$W$9999,MATCH(1,INDEX(($AE28=$B$3:$B$999)*(0=COUNTIFS(AF28:AS28,$W$3:$W$9999)),0),0)),"")</f>
        <v/>
      </c>
      <c r="AU28" s="123" t="str">
        <f t="shared" si="3"/>
        <v/>
      </c>
    </row>
    <row r="29" spans="1:47" ht="18" customHeight="1" x14ac:dyDescent="0.3">
      <c r="A29" s="107">
        <v>26</v>
      </c>
      <c r="B29" s="143" t="str">
        <f t="shared" si="0"/>
        <v>22.2x0.00</v>
      </c>
      <c r="C29" s="101" t="s">
        <v>51</v>
      </c>
      <c r="D29" s="101" t="s">
        <v>759</v>
      </c>
      <c r="E29" s="101" t="s">
        <v>1179</v>
      </c>
      <c r="F29" s="101" t="s">
        <v>561</v>
      </c>
      <c r="G29" s="101" t="s">
        <v>571</v>
      </c>
      <c r="H29" s="101" t="s">
        <v>557</v>
      </c>
      <c r="I29" s="101" t="s">
        <v>707</v>
      </c>
      <c r="J29" s="101" t="s">
        <v>552</v>
      </c>
      <c r="K29" s="101" t="s">
        <v>564</v>
      </c>
      <c r="L29" s="101" t="s">
        <v>596</v>
      </c>
      <c r="M29" s="102">
        <v>0.996</v>
      </c>
      <c r="N29" s="101" t="s">
        <v>576</v>
      </c>
      <c r="O29" s="104" t="s">
        <v>1282</v>
      </c>
      <c r="P29" s="104">
        <v>892</v>
      </c>
      <c r="Q29" s="101"/>
      <c r="R29" s="101" t="s">
        <v>547</v>
      </c>
      <c r="S29" s="101"/>
      <c r="T29" s="104">
        <v>507</v>
      </c>
      <c r="U29" s="103">
        <v>2928.8376000000003</v>
      </c>
      <c r="V29" s="104">
        <v>-385</v>
      </c>
      <c r="W29" s="136">
        <v>45322</v>
      </c>
      <c r="X29" s="101" t="s">
        <v>547</v>
      </c>
      <c r="Y29" s="104">
        <v>385</v>
      </c>
      <c r="Z29" s="103">
        <v>2224.0680000000002</v>
      </c>
      <c r="AA29" s="60"/>
      <c r="AB29" s="60"/>
      <c r="AE29" s="124" t="s">
        <v>533</v>
      </c>
      <c r="AF29" s="125">
        <f>IFERROR(INDEX($W$3:$W$9999,MATCH(1,INDEX(($AE29=$B$3:$B$999)*(0=COUNTIFS(AF28,$W$3:$W$9999)),0),0)),"")</f>
        <v>45351</v>
      </c>
      <c r="AG29" s="125" t="str">
        <f>IFERROR(INDEX($W$3:$W$9999,MATCH(1,INDEX(($AE29=$B$3:$B$999)*(0=COUNTIFS(AF29,$W$3:$W$9999)),0),0)),"")</f>
        <v/>
      </c>
      <c r="AH29" s="125">
        <f>IFERROR(INDEX($W$3:$W$9999,MATCH(1,INDEX(($AE29=$B$3:$B$999)*(0=COUNTIFS(AF29:AG29,$W$3:$W$9999)),0),0)),"")</f>
        <v>45380</v>
      </c>
      <c r="AI29" s="125">
        <f>IFERROR(INDEX($W$3:$W$9999,MATCH(1,INDEX(($AE29=$B$3:$B$999)*(0=COUNTIFS(AF29:AH29,$W$3:$W$9999)),0),0)),"")</f>
        <v>45322</v>
      </c>
      <c r="AJ29" s="125" t="str">
        <f>IFERROR(INDEX($W$3:$W$9999,MATCH(1,INDEX(($AE29=$B$3:$B$999)*(0=COUNTIFS(AF29:AI29,$W$3:$W$9999)),0),0)),"")</f>
        <v/>
      </c>
      <c r="AK29" s="125" t="str">
        <f>IFERROR(INDEX($W$3:$W$9999,MATCH(1,INDEX(($AE29=$B$3:$B$999)*(0=COUNTIFS(AF29:AJ29,$W$3:$W$9999)),0),0)),"")</f>
        <v/>
      </c>
      <c r="AL29" s="125" t="str">
        <f>IFERROR(INDEX($W$3:$W$9999,MATCH(1,INDEX(($AE29=$B$3:$B$999)*(0=COUNTIFS(AF29:AK29,$W$3:$W$9999)),0),0)),"")</f>
        <v/>
      </c>
      <c r="AM29" s="125" t="str">
        <f>IFERROR(INDEX($W$3:$W$9999,MATCH(1,INDEX(($AE29=$B$3:$B$999)*(0=COUNTIFS(AF29:AL29,$W$3:$W$9999)),0),0)),"")</f>
        <v/>
      </c>
      <c r="AN29" s="125" t="str">
        <f>IFERROR(INDEX($W$3:$W$9999,MATCH(1,INDEX(($AE29=$B$3:$B$999)*(0=COUNTIFS(AF29:AM29,$W$3:$W$9999)),0),0)),"")</f>
        <v/>
      </c>
      <c r="AO29" s="125" t="str">
        <f>IFERROR(INDEX($W$3:$W$9999,MATCH(1,INDEX(($AE29=$B$3:$B$999)*(0=COUNTIFS(AF29:AN29,$W$3:$W$9999)),0),0)),"")</f>
        <v/>
      </c>
      <c r="AP29" s="125" t="str">
        <f>IFERROR(INDEX($W$3:$W$9999,MATCH(1,INDEX(($AE29=$B$3:$B$999)*(0=COUNTIFS(AF29:AO29,$W$3:$W$9999)),0),0)),"")</f>
        <v/>
      </c>
      <c r="AQ29" s="125" t="str">
        <f>IFERROR(INDEX($W$3:$W$9999,MATCH(1,INDEX(($AE29=$B$3:$B$999)*(0=COUNTIFS(AF29:AP29,$W$3:$W$9999)),0),0)),"")</f>
        <v/>
      </c>
      <c r="AR29" s="125" t="str">
        <f>IFERROR(INDEX($W$3:$W$9999,MATCH(1,INDEX(($AE29=$B$3:$B$999)*(0=COUNTIFS(AF29:AQ29,$W$3:$W$9999)),0),0)),"")</f>
        <v/>
      </c>
      <c r="AS29" s="125" t="str">
        <f>IFERROR(INDEX($W$3:$W$9999,MATCH(1,INDEX(($AE29=$B$3:$B$999)*(0=COUNTIFS(AF29:AR29,$W$3:$W$9999)),0),0)),"")</f>
        <v/>
      </c>
      <c r="AT29" s="125" t="str">
        <f>IFERROR(INDEX($W$3:$W$9999,MATCH(1,INDEX(($AE29=$B$3:$B$999)*(0=COUNTIFS(AF29:AS29,$W$3:$W$9999)),0),0)),"")</f>
        <v/>
      </c>
      <c r="AU29" s="123">
        <f t="shared" si="3"/>
        <v>45322</v>
      </c>
    </row>
    <row r="30" spans="1:47" ht="18" customHeight="1" x14ac:dyDescent="0.3">
      <c r="A30" s="107">
        <v>27</v>
      </c>
      <c r="B30" s="143" t="str">
        <f t="shared" si="0"/>
        <v>22.2x0.00</v>
      </c>
      <c r="C30" s="101" t="s">
        <v>52</v>
      </c>
      <c r="D30" s="101" t="s">
        <v>759</v>
      </c>
      <c r="E30" s="101" t="s">
        <v>1187</v>
      </c>
      <c r="F30" s="101" t="s">
        <v>561</v>
      </c>
      <c r="G30" s="101" t="s">
        <v>549</v>
      </c>
      <c r="H30" s="101" t="s">
        <v>557</v>
      </c>
      <c r="I30" s="101" t="s">
        <v>707</v>
      </c>
      <c r="J30" s="101" t="s">
        <v>552</v>
      </c>
      <c r="K30" s="101" t="s">
        <v>564</v>
      </c>
      <c r="L30" s="101" t="s">
        <v>772</v>
      </c>
      <c r="M30" s="102">
        <v>0.996</v>
      </c>
      <c r="N30" s="101" t="s">
        <v>576</v>
      </c>
      <c r="O30" s="104" t="s">
        <v>1296</v>
      </c>
      <c r="P30" s="104">
        <v>0</v>
      </c>
      <c r="Q30" s="101"/>
      <c r="R30" s="101" t="s">
        <v>547</v>
      </c>
      <c r="S30" s="101"/>
      <c r="T30" s="104">
        <v>0</v>
      </c>
      <c r="U30" s="103">
        <v>0</v>
      </c>
      <c r="V30" s="104" t="e">
        <v>#N/A</v>
      </c>
      <c r="W30" s="135" t="s">
        <v>547</v>
      </c>
      <c r="X30" s="101" t="s">
        <v>547</v>
      </c>
      <c r="Y30" s="104">
        <v>0</v>
      </c>
      <c r="Z30" s="103">
        <v>0</v>
      </c>
      <c r="AA30" s="60"/>
      <c r="AB30" s="60"/>
      <c r="AE30" s="124" t="s">
        <v>534</v>
      </c>
      <c r="AF30" s="125">
        <f>IFERROR(INDEX($W$3:$W$9999,MATCH(1,INDEX(($AE30=$B$3:$B$999)*(0=COUNTIFS(AF29,$W$3:$W$9999)),0),0)),"")</f>
        <v>45322</v>
      </c>
      <c r="AG30" s="125" t="str">
        <f>IFERROR(INDEX($W$3:$W$9999,MATCH(1,INDEX(($AE30=$B$3:$B$999)*(0=COUNTIFS(AF30,$W$3:$W$9999)),0),0)),"")</f>
        <v/>
      </c>
      <c r="AH30" s="125">
        <f>IFERROR(INDEX($W$3:$W$9999,MATCH(1,INDEX(($AE30=$B$3:$B$999)*(0=COUNTIFS(AF30:AG30,$W$3:$W$9999)),0),0)),"")</f>
        <v>45291</v>
      </c>
      <c r="AI30" s="125">
        <f>IFERROR(INDEX($W$3:$W$9999,MATCH(1,INDEX(($AE30=$B$3:$B$999)*(0=COUNTIFS(AF30:AH30,$W$3:$W$9999)),0),0)),"")</f>
        <v>45351</v>
      </c>
      <c r="AJ30" s="125" t="str">
        <f>IFERROR(INDEX($W$3:$W$9999,MATCH(1,INDEX(($AE30=$B$3:$B$999)*(0=COUNTIFS(AF30:AI30,$W$3:$W$9999)),0),0)),"")</f>
        <v/>
      </c>
      <c r="AK30" s="125" t="str">
        <f>IFERROR(INDEX($W$3:$W$9999,MATCH(1,INDEX(($AE30=$B$3:$B$999)*(0=COUNTIFS(AF30:AJ30,$W$3:$W$9999)),0),0)),"")</f>
        <v/>
      </c>
      <c r="AL30" s="125" t="str">
        <f>IFERROR(INDEX($W$3:$W$9999,MATCH(1,INDEX(($AE30=$B$3:$B$999)*(0=COUNTIFS(AF30:AK30,$W$3:$W$9999)),0),0)),"")</f>
        <v/>
      </c>
      <c r="AM30" s="125" t="str">
        <f>IFERROR(INDEX($W$3:$W$9999,MATCH(1,INDEX(($AE30=$B$3:$B$999)*(0=COUNTIFS(AF30:AL30,$W$3:$W$9999)),0),0)),"")</f>
        <v/>
      </c>
      <c r="AN30" s="125" t="str">
        <f>IFERROR(INDEX($W$3:$W$9999,MATCH(1,INDEX(($AE30=$B$3:$B$999)*(0=COUNTIFS(AF30:AM30,$W$3:$W$9999)),0),0)),"")</f>
        <v/>
      </c>
      <c r="AO30" s="125" t="str">
        <f>IFERROR(INDEX($W$3:$W$9999,MATCH(1,INDEX(($AE30=$B$3:$B$999)*(0=COUNTIFS(AF30:AN30,$W$3:$W$9999)),0),0)),"")</f>
        <v/>
      </c>
      <c r="AP30" s="125" t="str">
        <f>IFERROR(INDEX($W$3:$W$9999,MATCH(1,INDEX(($AE30=$B$3:$B$999)*(0=COUNTIFS(AF30:AO30,$W$3:$W$9999)),0),0)),"")</f>
        <v/>
      </c>
      <c r="AQ30" s="125" t="str">
        <f>IFERROR(INDEX($W$3:$W$9999,MATCH(1,INDEX(($AE30=$B$3:$B$999)*(0=COUNTIFS(AF30:AP30,$W$3:$W$9999)),0),0)),"")</f>
        <v/>
      </c>
      <c r="AR30" s="125" t="str">
        <f>IFERROR(INDEX($W$3:$W$9999,MATCH(1,INDEX(($AE30=$B$3:$B$999)*(0=COUNTIFS(AF30:AQ30,$W$3:$W$9999)),0),0)),"")</f>
        <v/>
      </c>
      <c r="AS30" s="125" t="str">
        <f>IFERROR(INDEX($W$3:$W$9999,MATCH(1,INDEX(($AE30=$B$3:$B$999)*(0=COUNTIFS(AF30:AR30,$W$3:$W$9999)),0),0)),"")</f>
        <v/>
      </c>
      <c r="AT30" s="125" t="str">
        <f>IFERROR(INDEX($W$3:$W$9999,MATCH(1,INDEX(($AE30=$B$3:$B$999)*(0=COUNTIFS(AF30:AS30,$W$3:$W$9999)),0),0)),"")</f>
        <v/>
      </c>
      <c r="AU30" s="123">
        <f t="shared" si="3"/>
        <v>45291</v>
      </c>
    </row>
    <row r="31" spans="1:47" ht="18" customHeight="1" x14ac:dyDescent="0.3">
      <c r="A31" s="107">
        <v>28</v>
      </c>
      <c r="B31" s="143" t="str">
        <f t="shared" si="0"/>
        <v>25.4x0.00</v>
      </c>
      <c r="C31" s="101" t="s">
        <v>53</v>
      </c>
      <c r="D31" s="101" t="s">
        <v>820</v>
      </c>
      <c r="E31" s="101" t="s">
        <v>1178</v>
      </c>
      <c r="F31" s="101" t="s">
        <v>561</v>
      </c>
      <c r="G31" s="101" t="s">
        <v>549</v>
      </c>
      <c r="H31" s="101" t="s">
        <v>550</v>
      </c>
      <c r="I31" s="101" t="s">
        <v>806</v>
      </c>
      <c r="J31" s="101" t="s">
        <v>552</v>
      </c>
      <c r="K31" s="101" t="s">
        <v>553</v>
      </c>
      <c r="L31" s="101" t="s">
        <v>675</v>
      </c>
      <c r="M31" s="102">
        <v>0.71599999999999997</v>
      </c>
      <c r="N31" s="101" t="s">
        <v>550</v>
      </c>
      <c r="O31" s="104" t="s">
        <v>1297</v>
      </c>
      <c r="P31" s="104">
        <v>15.384615384615385</v>
      </c>
      <c r="Q31" s="101"/>
      <c r="R31" s="101" t="s">
        <v>547</v>
      </c>
      <c r="S31" s="101"/>
      <c r="T31" s="104">
        <v>72</v>
      </c>
      <c r="U31" s="103">
        <v>318.33360000000005</v>
      </c>
      <c r="V31" s="104" t="e">
        <v>#N/A</v>
      </c>
      <c r="W31" s="136" t="s">
        <v>547</v>
      </c>
      <c r="X31" s="101" t="s">
        <v>547</v>
      </c>
      <c r="Y31" s="104">
        <v>0</v>
      </c>
      <c r="Z31" s="103">
        <v>0</v>
      </c>
      <c r="AA31" s="60"/>
      <c r="AB31" s="60"/>
      <c r="AE31" s="124" t="s">
        <v>535</v>
      </c>
      <c r="AF31" s="125" t="str">
        <f>IFERROR(INDEX($W$3:$W$9999,MATCH(1,INDEX(($AE31=$B$3:$B$999)*(0=COUNTIFS(AF30,$W$3:$W$9999)),0),0)),"")</f>
        <v/>
      </c>
      <c r="AG31" s="125" t="str">
        <f>IFERROR(INDEX($W$3:$W$9999,MATCH(1,INDEX(($AE31=$B$3:$B$999)*(0=COUNTIFS(AF31,$W$3:$W$9999)),0),0)),"")</f>
        <v/>
      </c>
      <c r="AH31" s="125" t="str">
        <f>IFERROR(INDEX($W$3:$W$9999,MATCH(1,INDEX(($AE31=$B$3:$B$999)*(0=COUNTIFS(AF31:AG31,$W$3:$W$9999)),0),0)),"")</f>
        <v/>
      </c>
      <c r="AI31" s="125" t="str">
        <f>IFERROR(INDEX($W$3:$W$9999,MATCH(1,INDEX(($AE31=$B$3:$B$999)*(0=COUNTIFS(AF31:AH31,$W$3:$W$9999)),0),0)),"")</f>
        <v/>
      </c>
      <c r="AJ31" s="125" t="str">
        <f>IFERROR(INDEX($W$3:$W$9999,MATCH(1,INDEX(($AE31=$B$3:$B$999)*(0=COUNTIFS(AF31:AI31,$W$3:$W$9999)),0),0)),"")</f>
        <v/>
      </c>
      <c r="AK31" s="125" t="str">
        <f>IFERROR(INDEX($W$3:$W$9999,MATCH(1,INDEX(($AE31=$B$3:$B$999)*(0=COUNTIFS(AF31:AJ31,$W$3:$W$9999)),0),0)),"")</f>
        <v/>
      </c>
      <c r="AL31" s="125" t="str">
        <f>IFERROR(INDEX($W$3:$W$9999,MATCH(1,INDEX(($AE31=$B$3:$B$999)*(0=COUNTIFS(AF31:AK31,$W$3:$W$9999)),0),0)),"")</f>
        <v/>
      </c>
      <c r="AM31" s="125" t="str">
        <f>IFERROR(INDEX($W$3:$W$9999,MATCH(1,INDEX(($AE31=$B$3:$B$999)*(0=COUNTIFS(AF31:AL31,$W$3:$W$9999)),0),0)),"")</f>
        <v/>
      </c>
      <c r="AN31" s="125" t="str">
        <f>IFERROR(INDEX($W$3:$W$9999,MATCH(1,INDEX(($AE31=$B$3:$B$999)*(0=COUNTIFS(AF31:AM31,$W$3:$W$9999)),0),0)),"")</f>
        <v/>
      </c>
      <c r="AO31" s="125" t="str">
        <f>IFERROR(INDEX($W$3:$W$9999,MATCH(1,INDEX(($AE31=$B$3:$B$999)*(0=COUNTIFS(AF31:AN31,$W$3:$W$9999)),0),0)),"")</f>
        <v/>
      </c>
      <c r="AP31" s="125" t="str">
        <f>IFERROR(INDEX($W$3:$W$9999,MATCH(1,INDEX(($AE31=$B$3:$B$999)*(0=COUNTIFS(AF31:AO31,$W$3:$W$9999)),0),0)),"")</f>
        <v/>
      </c>
      <c r="AQ31" s="125" t="str">
        <f>IFERROR(INDEX($W$3:$W$9999,MATCH(1,INDEX(($AE31=$B$3:$B$999)*(0=COUNTIFS(AF31:AP31,$W$3:$W$9999)),0),0)),"")</f>
        <v/>
      </c>
      <c r="AR31" s="125" t="str">
        <f>IFERROR(INDEX($W$3:$W$9999,MATCH(1,INDEX(($AE31=$B$3:$B$999)*(0=COUNTIFS(AF31:AQ31,$W$3:$W$9999)),0),0)),"")</f>
        <v/>
      </c>
      <c r="AS31" s="125" t="str">
        <f>IFERROR(INDEX($W$3:$W$9999,MATCH(1,INDEX(($AE31=$B$3:$B$999)*(0=COUNTIFS(AF31:AR31,$W$3:$W$9999)),0),0)),"")</f>
        <v/>
      </c>
      <c r="AT31" s="125" t="str">
        <f>IFERROR(INDEX($W$3:$W$9999,MATCH(1,INDEX(($AE31=$B$3:$B$999)*(0=COUNTIFS(AF31:AS31,$W$3:$W$9999)),0),0)),"")</f>
        <v/>
      </c>
      <c r="AU31" s="123" t="str">
        <f t="shared" si="3"/>
        <v/>
      </c>
    </row>
    <row r="32" spans="1:47" ht="18" customHeight="1" x14ac:dyDescent="0.3">
      <c r="A32" s="107">
        <v>29</v>
      </c>
      <c r="B32" s="143" t="str">
        <f t="shared" si="0"/>
        <v>25.4x0.00</v>
      </c>
      <c r="C32" s="101" t="s">
        <v>54</v>
      </c>
      <c r="D32" s="101" t="s">
        <v>846</v>
      </c>
      <c r="E32" s="101" t="s">
        <v>1178</v>
      </c>
      <c r="F32" s="101" t="s">
        <v>561</v>
      </c>
      <c r="G32" s="101" t="s">
        <v>549</v>
      </c>
      <c r="H32" s="101" t="s">
        <v>557</v>
      </c>
      <c r="I32" s="101" t="s">
        <v>806</v>
      </c>
      <c r="J32" s="101" t="s">
        <v>552</v>
      </c>
      <c r="K32" s="101" t="s">
        <v>558</v>
      </c>
      <c r="L32" s="101" t="s">
        <v>847</v>
      </c>
      <c r="M32" s="102">
        <v>0.93899999999999995</v>
      </c>
      <c r="N32" s="101" t="s">
        <v>550</v>
      </c>
      <c r="O32" s="104" t="s">
        <v>1298</v>
      </c>
      <c r="P32" s="104">
        <v>62.5</v>
      </c>
      <c r="Q32" s="101"/>
      <c r="R32" s="101" t="s">
        <v>547</v>
      </c>
      <c r="S32" s="101"/>
      <c r="T32" s="104">
        <v>543</v>
      </c>
      <c r="U32" s="103">
        <v>3060.7916310000001</v>
      </c>
      <c r="V32" s="104" t="e">
        <v>#N/A</v>
      </c>
      <c r="W32" s="135" t="s">
        <v>547</v>
      </c>
      <c r="X32" s="101" t="s">
        <v>547</v>
      </c>
      <c r="Y32" s="104">
        <v>0</v>
      </c>
      <c r="Z32" s="103">
        <v>0</v>
      </c>
      <c r="AA32" s="60"/>
      <c r="AB32" s="60"/>
      <c r="AE32" s="124" t="s">
        <v>536</v>
      </c>
      <c r="AF32" s="125">
        <f>IFERROR(INDEX($W$3:$W$9999,MATCH(1,INDEX(($AE32=$B$3:$B$999)*(0=COUNTIFS(AF31,$W$3:$W$9999)),0),0)),"")</f>
        <v>45380</v>
      </c>
      <c r="AG32" s="125" t="str">
        <f>IFERROR(INDEX($W$3:$W$9999,MATCH(1,INDEX(($AE32=$B$3:$B$999)*(0=COUNTIFS(AF32,$W$3:$W$9999)),0),0)),"")</f>
        <v/>
      </c>
      <c r="AH32" s="125">
        <f>IFERROR(INDEX($W$3:$W$9999,MATCH(1,INDEX(($AE32=$B$3:$B$999)*(0=COUNTIFS(AF32:AG32,$W$3:$W$9999)),0),0)),"")</f>
        <v>45322</v>
      </c>
      <c r="AI32" s="125">
        <f>IFERROR(INDEX($W$3:$W$9999,MATCH(1,INDEX(($AE32=$B$3:$B$999)*(0=COUNTIFS(AF32:AH32,$W$3:$W$9999)),0),0)),"")</f>
        <v>45291</v>
      </c>
      <c r="AJ32" s="125">
        <f>IFERROR(INDEX($W$3:$W$9999,MATCH(1,INDEX(($AE32=$B$3:$B$999)*(0=COUNTIFS(AF32:AI32,$W$3:$W$9999)),0),0)),"")</f>
        <v>45351</v>
      </c>
      <c r="AK32" s="125" t="str">
        <f>IFERROR(INDEX($W$3:$W$9999,MATCH(1,INDEX(($AE32=$B$3:$B$999)*(0=COUNTIFS(AF32:AJ32,$W$3:$W$9999)),0),0)),"")</f>
        <v/>
      </c>
      <c r="AL32" s="125" t="str">
        <f>IFERROR(INDEX($W$3:$W$9999,MATCH(1,INDEX(($AE32=$B$3:$B$999)*(0=COUNTIFS(AF32:AK32,$W$3:$W$9999)),0),0)),"")</f>
        <v/>
      </c>
      <c r="AM32" s="125" t="str">
        <f>IFERROR(INDEX($W$3:$W$9999,MATCH(1,INDEX(($AE32=$B$3:$B$999)*(0=COUNTIFS(AF32:AL32,$W$3:$W$9999)),0),0)),"")</f>
        <v/>
      </c>
      <c r="AN32" s="125" t="str">
        <f>IFERROR(INDEX($W$3:$W$9999,MATCH(1,INDEX(($AE32=$B$3:$B$999)*(0=COUNTIFS(AF32:AM32,$W$3:$W$9999)),0),0)),"")</f>
        <v/>
      </c>
      <c r="AO32" s="125" t="str">
        <f>IFERROR(INDEX($W$3:$W$9999,MATCH(1,INDEX(($AE32=$B$3:$B$999)*(0=COUNTIFS(AF32:AN32,$W$3:$W$9999)),0),0)),"")</f>
        <v/>
      </c>
      <c r="AP32" s="125" t="str">
        <f>IFERROR(INDEX($W$3:$W$9999,MATCH(1,INDEX(($AE32=$B$3:$B$999)*(0=COUNTIFS(AF32:AO32,$W$3:$W$9999)),0),0)),"")</f>
        <v/>
      </c>
      <c r="AQ32" s="125" t="str">
        <f>IFERROR(INDEX($W$3:$W$9999,MATCH(1,INDEX(($AE32=$B$3:$B$999)*(0=COUNTIFS(AF32:AP32,$W$3:$W$9999)),0),0)),"")</f>
        <v/>
      </c>
      <c r="AR32" s="125" t="str">
        <f>IFERROR(INDEX($W$3:$W$9999,MATCH(1,INDEX(($AE32=$B$3:$B$999)*(0=COUNTIFS(AF32:AQ32,$W$3:$W$9999)),0),0)),"")</f>
        <v/>
      </c>
      <c r="AS32" s="125" t="str">
        <f>IFERROR(INDEX($W$3:$W$9999,MATCH(1,INDEX(($AE32=$B$3:$B$999)*(0=COUNTIFS(AF32:AR32,$W$3:$W$9999)),0),0)),"")</f>
        <v/>
      </c>
      <c r="AT32" s="125" t="str">
        <f>IFERROR(INDEX($W$3:$W$9999,MATCH(1,INDEX(($AE32=$B$3:$B$999)*(0=COUNTIFS(AF32:AS32,$W$3:$W$9999)),0),0)),"")</f>
        <v/>
      </c>
      <c r="AU32" s="123">
        <f t="shared" si="3"/>
        <v>45291</v>
      </c>
    </row>
    <row r="33" spans="1:47" ht="18" customHeight="1" x14ac:dyDescent="0.3">
      <c r="A33" s="107">
        <v>30</v>
      </c>
      <c r="B33" s="143" t="str">
        <f t="shared" si="0"/>
        <v>25.4x0.00</v>
      </c>
      <c r="C33" s="101" t="s">
        <v>55</v>
      </c>
      <c r="D33" s="101" t="s">
        <v>846</v>
      </c>
      <c r="E33" s="101" t="s">
        <v>1172</v>
      </c>
      <c r="F33" s="101" t="s">
        <v>561</v>
      </c>
      <c r="G33" s="101" t="s">
        <v>549</v>
      </c>
      <c r="H33" s="101" t="s">
        <v>557</v>
      </c>
      <c r="I33" s="101" t="s">
        <v>806</v>
      </c>
      <c r="J33" s="101" t="s">
        <v>552</v>
      </c>
      <c r="K33" s="101" t="s">
        <v>558</v>
      </c>
      <c r="L33" s="101" t="s">
        <v>852</v>
      </c>
      <c r="M33" s="102">
        <v>0.93899999999999995</v>
      </c>
      <c r="N33" s="101" t="s">
        <v>550</v>
      </c>
      <c r="O33" s="104" t="s">
        <v>1299</v>
      </c>
      <c r="P33" s="104">
        <v>118.6</v>
      </c>
      <c r="Q33" s="101"/>
      <c r="R33" s="101" t="s">
        <v>547</v>
      </c>
      <c r="S33" s="101"/>
      <c r="T33" s="104">
        <v>112</v>
      </c>
      <c r="U33" s="103">
        <v>648.15038399999992</v>
      </c>
      <c r="V33" s="104">
        <v>-6.5999999999999943</v>
      </c>
      <c r="W33" s="136">
        <v>45322</v>
      </c>
      <c r="X33" s="101" t="s">
        <v>547</v>
      </c>
      <c r="Y33" s="104">
        <v>6.5999999999999943</v>
      </c>
      <c r="Z33" s="103">
        <v>38.194576199999965</v>
      </c>
      <c r="AA33" s="60"/>
      <c r="AB33" s="60"/>
      <c r="AE33" s="124" t="s">
        <v>537</v>
      </c>
      <c r="AF33" s="125" t="str">
        <f>IFERROR(INDEX($W$3:$W$9999,MATCH(1,INDEX(($AE33=$B$3:$B$999)*(0=COUNTIFS(AF32,$W$3:$W$9999)),0),0)),"")</f>
        <v/>
      </c>
      <c r="AG33" s="125" t="str">
        <f>IFERROR(INDEX($W$3:$W$9999,MATCH(1,INDEX(($AE33=$B$3:$B$999)*(0=COUNTIFS(AF33,$W$3:$W$9999)),0),0)),"")</f>
        <v/>
      </c>
      <c r="AH33" s="125" t="str">
        <f>IFERROR(INDEX($W$3:$W$9999,MATCH(1,INDEX(($AE33=$B$3:$B$999)*(0=COUNTIFS(AF33:AG33,$W$3:$W$9999)),0),0)),"")</f>
        <v/>
      </c>
      <c r="AI33" s="125" t="str">
        <f>IFERROR(INDEX($W$3:$W$9999,MATCH(1,INDEX(($AE33=$B$3:$B$999)*(0=COUNTIFS(AF33:AH33,$W$3:$W$9999)),0),0)),"")</f>
        <v/>
      </c>
      <c r="AJ33" s="125" t="str">
        <f>IFERROR(INDEX($W$3:$W$9999,MATCH(1,INDEX(($AE33=$B$3:$B$999)*(0=COUNTIFS(AF33:AI33,$W$3:$W$9999)),0),0)),"")</f>
        <v/>
      </c>
      <c r="AK33" s="125" t="str">
        <f>IFERROR(INDEX($W$3:$W$9999,MATCH(1,INDEX(($AE33=$B$3:$B$999)*(0=COUNTIFS(AF33:AJ33,$W$3:$W$9999)),0),0)),"")</f>
        <v/>
      </c>
      <c r="AL33" s="125" t="str">
        <f>IFERROR(INDEX($W$3:$W$9999,MATCH(1,INDEX(($AE33=$B$3:$B$999)*(0=COUNTIFS(AF33:AK33,$W$3:$W$9999)),0),0)),"")</f>
        <v/>
      </c>
      <c r="AM33" s="125" t="str">
        <f>IFERROR(INDEX($W$3:$W$9999,MATCH(1,INDEX(($AE33=$B$3:$B$999)*(0=COUNTIFS(AF33:AL33,$W$3:$W$9999)),0),0)),"")</f>
        <v/>
      </c>
      <c r="AN33" s="125" t="str">
        <f>IFERROR(INDEX($W$3:$W$9999,MATCH(1,INDEX(($AE33=$B$3:$B$999)*(0=COUNTIFS(AF33:AM33,$W$3:$W$9999)),0),0)),"")</f>
        <v/>
      </c>
      <c r="AO33" s="125" t="str">
        <f>IFERROR(INDEX($W$3:$W$9999,MATCH(1,INDEX(($AE33=$B$3:$B$999)*(0=COUNTIFS(AF33:AN33,$W$3:$W$9999)),0),0)),"")</f>
        <v/>
      </c>
      <c r="AP33" s="125" t="str">
        <f>IFERROR(INDEX($W$3:$W$9999,MATCH(1,INDEX(($AE33=$B$3:$B$999)*(0=COUNTIFS(AF33:AO33,$W$3:$W$9999)),0),0)),"")</f>
        <v/>
      </c>
      <c r="AQ33" s="125" t="str">
        <f>IFERROR(INDEX($W$3:$W$9999,MATCH(1,INDEX(($AE33=$B$3:$B$999)*(0=COUNTIFS(AF33:AP33,$W$3:$W$9999)),0),0)),"")</f>
        <v/>
      </c>
      <c r="AR33" s="125" t="str">
        <f>IFERROR(INDEX($W$3:$W$9999,MATCH(1,INDEX(($AE33=$B$3:$B$999)*(0=COUNTIFS(AF33:AQ33,$W$3:$W$9999)),0),0)),"")</f>
        <v/>
      </c>
      <c r="AS33" s="125" t="str">
        <f>IFERROR(INDEX($W$3:$W$9999,MATCH(1,INDEX(($AE33=$B$3:$B$999)*(0=COUNTIFS(AF33:AR33,$W$3:$W$9999)),0),0)),"")</f>
        <v/>
      </c>
      <c r="AT33" s="125" t="str">
        <f>IFERROR(INDEX($W$3:$W$9999,MATCH(1,INDEX(($AE33=$B$3:$B$999)*(0=COUNTIFS(AF33:AS33,$W$3:$W$9999)),0),0)),"")</f>
        <v/>
      </c>
      <c r="AU33" s="123" t="str">
        <f t="shared" si="3"/>
        <v/>
      </c>
    </row>
    <row r="34" spans="1:47" ht="18" customHeight="1" x14ac:dyDescent="0.3">
      <c r="A34" s="107">
        <v>31</v>
      </c>
      <c r="B34" s="143" t="str">
        <f t="shared" si="0"/>
        <v>25.4x0.00</v>
      </c>
      <c r="C34" s="101" t="s">
        <v>56</v>
      </c>
      <c r="D34" s="101" t="s">
        <v>846</v>
      </c>
      <c r="E34" s="101" t="s">
        <v>1172</v>
      </c>
      <c r="F34" s="101" t="s">
        <v>561</v>
      </c>
      <c r="G34" s="101" t="s">
        <v>549</v>
      </c>
      <c r="H34" s="101" t="s">
        <v>557</v>
      </c>
      <c r="I34" s="101" t="s">
        <v>806</v>
      </c>
      <c r="J34" s="101" t="s">
        <v>552</v>
      </c>
      <c r="K34" s="101" t="s">
        <v>558</v>
      </c>
      <c r="L34" s="101" t="s">
        <v>849</v>
      </c>
      <c r="M34" s="102">
        <v>0.93899999999999995</v>
      </c>
      <c r="N34" s="101" t="s">
        <v>550</v>
      </c>
      <c r="O34" s="104" t="s">
        <v>1300</v>
      </c>
      <c r="P34" s="104">
        <v>64.307692307692307</v>
      </c>
      <c r="Q34" s="101"/>
      <c r="R34" s="101" t="s">
        <v>547</v>
      </c>
      <c r="S34" s="101"/>
      <c r="T34" s="104">
        <v>82</v>
      </c>
      <c r="U34" s="103">
        <v>464.83692600000001</v>
      </c>
      <c r="V34" s="104">
        <v>-21.46153846153846</v>
      </c>
      <c r="W34" s="136">
        <v>45351</v>
      </c>
      <c r="X34" s="101" t="s">
        <v>547</v>
      </c>
      <c r="Y34" s="104">
        <v>0</v>
      </c>
      <c r="Z34" s="103">
        <v>0</v>
      </c>
      <c r="AA34" s="60"/>
      <c r="AB34" s="60"/>
      <c r="AE34" s="124" t="s">
        <v>538</v>
      </c>
      <c r="AF34" s="125" t="str">
        <f>IFERROR(INDEX($W$3:$W$9999,MATCH(1,INDEX(($AE34=$B$3:$B$999)*(0=COUNTIFS(AF33,$W$3:$W$9999)),0),0)),"")</f>
        <v/>
      </c>
      <c r="AG34" s="125" t="str">
        <f>IFERROR(INDEX($W$3:$W$9999,MATCH(1,INDEX(($AE34=$B$3:$B$999)*(0=COUNTIFS(AF34,$W$3:$W$9999)),0),0)),"")</f>
        <v/>
      </c>
      <c r="AH34" s="125" t="str">
        <f>IFERROR(INDEX($W$3:$W$9999,MATCH(1,INDEX(($AE34=$B$3:$B$999)*(0=COUNTIFS(AF34:AG34,$W$3:$W$9999)),0),0)),"")</f>
        <v/>
      </c>
      <c r="AI34" s="125" t="str">
        <f>IFERROR(INDEX($W$3:$W$9999,MATCH(1,INDEX(($AE34=$B$3:$B$999)*(0=COUNTIFS(AF34:AH34,$W$3:$W$9999)),0),0)),"")</f>
        <v/>
      </c>
      <c r="AJ34" s="125" t="str">
        <f>IFERROR(INDEX($W$3:$W$9999,MATCH(1,INDEX(($AE34=$B$3:$B$999)*(0=COUNTIFS(AF34:AI34,$W$3:$W$9999)),0),0)),"")</f>
        <v/>
      </c>
      <c r="AK34" s="125" t="str">
        <f>IFERROR(INDEX($W$3:$W$9999,MATCH(1,INDEX(($AE34=$B$3:$B$999)*(0=COUNTIFS(AF34:AJ34,$W$3:$W$9999)),0),0)),"")</f>
        <v/>
      </c>
      <c r="AL34" s="125" t="str">
        <f>IFERROR(INDEX($W$3:$W$9999,MATCH(1,INDEX(($AE34=$B$3:$B$999)*(0=COUNTIFS(AF34:AK34,$W$3:$W$9999)),0),0)),"")</f>
        <v/>
      </c>
      <c r="AM34" s="125" t="str">
        <f>IFERROR(INDEX($W$3:$W$9999,MATCH(1,INDEX(($AE34=$B$3:$B$999)*(0=COUNTIFS(AF34:AL34,$W$3:$W$9999)),0),0)),"")</f>
        <v/>
      </c>
      <c r="AN34" s="125" t="str">
        <f>IFERROR(INDEX($W$3:$W$9999,MATCH(1,INDEX(($AE34=$B$3:$B$999)*(0=COUNTIFS(AF34:AM34,$W$3:$W$9999)),0),0)),"")</f>
        <v/>
      </c>
      <c r="AO34" s="125" t="str">
        <f>IFERROR(INDEX($W$3:$W$9999,MATCH(1,INDEX(($AE34=$B$3:$B$999)*(0=COUNTIFS(AF34:AN34,$W$3:$W$9999)),0),0)),"")</f>
        <v/>
      </c>
      <c r="AP34" s="125" t="str">
        <f>IFERROR(INDEX($W$3:$W$9999,MATCH(1,INDEX(($AE34=$B$3:$B$999)*(0=COUNTIFS(AF34:AO34,$W$3:$W$9999)),0),0)),"")</f>
        <v/>
      </c>
      <c r="AQ34" s="125" t="str">
        <f>IFERROR(INDEX($W$3:$W$9999,MATCH(1,INDEX(($AE34=$B$3:$B$999)*(0=COUNTIFS(AF34:AP34,$W$3:$W$9999)),0),0)),"")</f>
        <v/>
      </c>
      <c r="AR34" s="125" t="str">
        <f>IFERROR(INDEX($W$3:$W$9999,MATCH(1,INDEX(($AE34=$B$3:$B$999)*(0=COUNTIFS(AF34:AQ34,$W$3:$W$9999)),0),0)),"")</f>
        <v/>
      </c>
      <c r="AS34" s="125" t="str">
        <f>IFERROR(INDEX($W$3:$W$9999,MATCH(1,INDEX(($AE34=$B$3:$B$999)*(0=COUNTIFS(AF34:AR34,$W$3:$W$9999)),0),0)),"")</f>
        <v/>
      </c>
      <c r="AT34" s="125" t="str">
        <f>IFERROR(INDEX($W$3:$W$9999,MATCH(1,INDEX(($AE34=$B$3:$B$999)*(0=COUNTIFS(AF34:AS34,$W$3:$W$9999)),0),0)),"")</f>
        <v/>
      </c>
      <c r="AU34" s="123" t="str">
        <f t="shared" si="3"/>
        <v/>
      </c>
    </row>
    <row r="35" spans="1:47" ht="18" customHeight="1" x14ac:dyDescent="0.3">
      <c r="A35" s="107">
        <v>32</v>
      </c>
      <c r="B35" s="143" t="str">
        <f t="shared" si="0"/>
        <v>25.4x0.00</v>
      </c>
      <c r="C35" s="101" t="s">
        <v>57</v>
      </c>
      <c r="D35" s="101" t="s">
        <v>846</v>
      </c>
      <c r="E35" s="101" t="s">
        <v>1188</v>
      </c>
      <c r="F35" s="101" t="s">
        <v>561</v>
      </c>
      <c r="G35" s="101" t="s">
        <v>549</v>
      </c>
      <c r="H35" s="101" t="s">
        <v>557</v>
      </c>
      <c r="I35" s="101" t="s">
        <v>806</v>
      </c>
      <c r="J35" s="101" t="s">
        <v>552</v>
      </c>
      <c r="K35" s="101" t="s">
        <v>558</v>
      </c>
      <c r="L35" s="101" t="s">
        <v>785</v>
      </c>
      <c r="M35" s="102">
        <v>0.93899999999999995</v>
      </c>
      <c r="N35" s="101" t="s">
        <v>576</v>
      </c>
      <c r="O35" s="104" t="s">
        <v>1301</v>
      </c>
      <c r="P35" s="104">
        <v>3443.7142857142858</v>
      </c>
      <c r="Q35" s="101"/>
      <c r="R35" s="101" t="s">
        <v>547</v>
      </c>
      <c r="S35" s="101"/>
      <c r="T35" s="104">
        <v>2696</v>
      </c>
      <c r="U35" s="103">
        <v>15123.443855999998</v>
      </c>
      <c r="V35" s="104">
        <v>-747.71428571428623</v>
      </c>
      <c r="W35" s="135">
        <v>45322</v>
      </c>
      <c r="X35" s="101" t="s">
        <v>547</v>
      </c>
      <c r="Y35" s="104">
        <v>747.71428571428578</v>
      </c>
      <c r="Z35" s="103">
        <v>4194.3675891428575</v>
      </c>
      <c r="AA35" s="60"/>
      <c r="AB35" s="60"/>
      <c r="AE35" s="124" t="s">
        <v>539</v>
      </c>
      <c r="AF35" s="125">
        <f>IFERROR(INDEX($W$3:$W$9999,MATCH(1,INDEX(($AE35=$B$3:$B$999)*(0=COUNTIFS(AF34,$W$3:$W$9999)),0),0)),"")</f>
        <v>45380</v>
      </c>
      <c r="AG35" s="125" t="str">
        <f>IFERROR(INDEX($W$3:$W$9999,MATCH(1,INDEX(($AE35=$B$3:$B$999)*(0=COUNTIFS(AF35,$W$3:$W$9999)),0),0)),"")</f>
        <v/>
      </c>
      <c r="AH35" s="125" t="str">
        <f>IFERROR(INDEX($W$3:$W$9999,MATCH(1,INDEX(($AE35=$B$3:$B$999)*(0=COUNTIFS(AF35:AG35,$W$3:$W$9999)),0),0)),"")</f>
        <v/>
      </c>
      <c r="AI35" s="125" t="str">
        <f>IFERROR(INDEX($W$3:$W$9999,MATCH(1,INDEX(($AE35=$B$3:$B$999)*(0=COUNTIFS(AF35:AH35,$W$3:$W$9999)),0),0)),"")</f>
        <v/>
      </c>
      <c r="AJ35" s="125" t="str">
        <f>IFERROR(INDEX($W$3:$W$9999,MATCH(1,INDEX(($AE35=$B$3:$B$999)*(0=COUNTIFS(AF35:AI35,$W$3:$W$9999)),0),0)),"")</f>
        <v/>
      </c>
      <c r="AK35" s="125" t="str">
        <f>IFERROR(INDEX($W$3:$W$9999,MATCH(1,INDEX(($AE35=$B$3:$B$999)*(0=COUNTIFS(AF35:AJ35,$W$3:$W$9999)),0),0)),"")</f>
        <v/>
      </c>
      <c r="AL35" s="125" t="str">
        <f>IFERROR(INDEX($W$3:$W$9999,MATCH(1,INDEX(($AE35=$B$3:$B$999)*(0=COUNTIFS(AF35:AK35,$W$3:$W$9999)),0),0)),"")</f>
        <v/>
      </c>
      <c r="AM35" s="125" t="str">
        <f>IFERROR(INDEX($W$3:$W$9999,MATCH(1,INDEX(($AE35=$B$3:$B$999)*(0=COUNTIFS(AF35:AL35,$W$3:$W$9999)),0),0)),"")</f>
        <v/>
      </c>
      <c r="AN35" s="125" t="str">
        <f>IFERROR(INDEX($W$3:$W$9999,MATCH(1,INDEX(($AE35=$B$3:$B$999)*(0=COUNTIFS(AF35:AM35,$W$3:$W$9999)),0),0)),"")</f>
        <v/>
      </c>
      <c r="AO35" s="125" t="str">
        <f>IFERROR(INDEX($W$3:$W$9999,MATCH(1,INDEX(($AE35=$B$3:$B$999)*(0=COUNTIFS(AF35:AN35,$W$3:$W$9999)),0),0)),"")</f>
        <v/>
      </c>
      <c r="AP35" s="125" t="str">
        <f>IFERROR(INDEX($W$3:$W$9999,MATCH(1,INDEX(($AE35=$B$3:$B$999)*(0=COUNTIFS(AF35:AO35,$W$3:$W$9999)),0),0)),"")</f>
        <v/>
      </c>
      <c r="AQ35" s="125" t="str">
        <f>IFERROR(INDEX($W$3:$W$9999,MATCH(1,INDEX(($AE35=$B$3:$B$999)*(0=COUNTIFS(AF35:AP35,$W$3:$W$9999)),0),0)),"")</f>
        <v/>
      </c>
      <c r="AR35" s="125" t="str">
        <f>IFERROR(INDEX($W$3:$W$9999,MATCH(1,INDEX(($AE35=$B$3:$B$999)*(0=COUNTIFS(AF35:AQ35,$W$3:$W$9999)),0),0)),"")</f>
        <v/>
      </c>
      <c r="AS35" s="125" t="str">
        <f>IFERROR(INDEX($W$3:$W$9999,MATCH(1,INDEX(($AE35=$B$3:$B$999)*(0=COUNTIFS(AF35:AR35,$W$3:$W$9999)),0),0)),"")</f>
        <v/>
      </c>
      <c r="AT35" s="125" t="str">
        <f>IFERROR(INDEX($W$3:$W$9999,MATCH(1,INDEX(($AE35=$B$3:$B$999)*(0=COUNTIFS(AF35:AS35,$W$3:$W$9999)),0),0)),"")</f>
        <v/>
      </c>
      <c r="AU35" s="123">
        <f t="shared" si="3"/>
        <v>45380</v>
      </c>
    </row>
    <row r="36" spans="1:47" ht="18" customHeight="1" x14ac:dyDescent="0.3">
      <c r="A36" s="107">
        <v>33</v>
      </c>
      <c r="B36" s="143" t="str">
        <f t="shared" si="0"/>
        <v>25.4x0.00</v>
      </c>
      <c r="C36" s="101" t="s">
        <v>58</v>
      </c>
      <c r="D36" s="101" t="s">
        <v>853</v>
      </c>
      <c r="E36" s="101" t="s">
        <v>1189</v>
      </c>
      <c r="F36" s="101" t="s">
        <v>561</v>
      </c>
      <c r="G36" s="101" t="s">
        <v>549</v>
      </c>
      <c r="H36" s="101" t="s">
        <v>557</v>
      </c>
      <c r="I36" s="101" t="s">
        <v>806</v>
      </c>
      <c r="J36" s="101" t="s">
        <v>552</v>
      </c>
      <c r="K36" s="101" t="s">
        <v>748</v>
      </c>
      <c r="L36" s="101" t="s">
        <v>854</v>
      </c>
      <c r="M36" s="102">
        <v>1.048</v>
      </c>
      <c r="N36" s="101" t="s">
        <v>550</v>
      </c>
      <c r="O36" s="104" t="s">
        <v>1302</v>
      </c>
      <c r="P36" s="104">
        <v>419.23076923076923</v>
      </c>
      <c r="Q36" s="101"/>
      <c r="R36" s="101" t="s">
        <v>547</v>
      </c>
      <c r="S36" s="101"/>
      <c r="T36" s="104">
        <v>246</v>
      </c>
      <c r="U36" s="103">
        <v>1600.98768</v>
      </c>
      <c r="V36" s="104">
        <v>-7.846153846153868</v>
      </c>
      <c r="W36" s="135">
        <v>45282</v>
      </c>
      <c r="X36" s="101" t="s">
        <v>547</v>
      </c>
      <c r="Y36" s="104">
        <v>173.23076923076923</v>
      </c>
      <c r="Z36" s="103">
        <v>1127.3997046153845</v>
      </c>
      <c r="AA36" s="60"/>
      <c r="AB36" s="60"/>
      <c r="AE36" s="124" t="s">
        <v>540</v>
      </c>
      <c r="AF36" s="125" t="str">
        <f>IFERROR(INDEX($W$3:$W$9999,MATCH(1,INDEX(($AE36=$B$3:$B$999)*(0=COUNTIFS(AF35,$W$3:$W$9999)),0),0)),"")</f>
        <v/>
      </c>
      <c r="AG36" s="125" t="str">
        <f>IFERROR(INDEX($W$3:$W$9999,MATCH(1,INDEX(($AE36=$B$3:$B$999)*(0=COUNTIFS(AF36,$W$3:$W$9999)),0),0)),"")</f>
        <v/>
      </c>
      <c r="AH36" s="125" t="str">
        <f>IFERROR(INDEX($W$3:$W$9999,MATCH(1,INDEX(($AE36=$B$3:$B$999)*(0=COUNTIFS(AF36:AG36,$W$3:$W$9999)),0),0)),"")</f>
        <v/>
      </c>
      <c r="AI36" s="125" t="str">
        <f>IFERROR(INDEX($W$3:$W$9999,MATCH(1,INDEX(($AE36=$B$3:$B$999)*(0=COUNTIFS(AF36:AH36,$W$3:$W$9999)),0),0)),"")</f>
        <v/>
      </c>
      <c r="AJ36" s="125" t="str">
        <f>IFERROR(INDEX($W$3:$W$9999,MATCH(1,INDEX(($AE36=$B$3:$B$999)*(0=COUNTIFS(AF36:AI36,$W$3:$W$9999)),0),0)),"")</f>
        <v/>
      </c>
      <c r="AK36" s="125" t="str">
        <f>IFERROR(INDEX($W$3:$W$9999,MATCH(1,INDEX(($AE36=$B$3:$B$999)*(0=COUNTIFS(AF36:AJ36,$W$3:$W$9999)),0),0)),"")</f>
        <v/>
      </c>
      <c r="AL36" s="125" t="str">
        <f>IFERROR(INDEX($W$3:$W$9999,MATCH(1,INDEX(($AE36=$B$3:$B$999)*(0=COUNTIFS(AF36:AK36,$W$3:$W$9999)),0),0)),"")</f>
        <v/>
      </c>
      <c r="AM36" s="125" t="str">
        <f>IFERROR(INDEX($W$3:$W$9999,MATCH(1,INDEX(($AE36=$B$3:$B$999)*(0=COUNTIFS(AF36:AL36,$W$3:$W$9999)),0),0)),"")</f>
        <v/>
      </c>
      <c r="AN36" s="125" t="str">
        <f>IFERROR(INDEX($W$3:$W$9999,MATCH(1,INDEX(($AE36=$B$3:$B$999)*(0=COUNTIFS(AF36:AM36,$W$3:$W$9999)),0),0)),"")</f>
        <v/>
      </c>
      <c r="AO36" s="125" t="str">
        <f>IFERROR(INDEX($W$3:$W$9999,MATCH(1,INDEX(($AE36=$B$3:$B$999)*(0=COUNTIFS(AF36:AN36,$W$3:$W$9999)),0),0)),"")</f>
        <v/>
      </c>
      <c r="AP36" s="125" t="str">
        <f>IFERROR(INDEX($W$3:$W$9999,MATCH(1,INDEX(($AE36=$B$3:$B$999)*(0=COUNTIFS(AF36:AO36,$W$3:$W$9999)),0),0)),"")</f>
        <v/>
      </c>
      <c r="AQ36" s="125" t="str">
        <f>IFERROR(INDEX($W$3:$W$9999,MATCH(1,INDEX(($AE36=$B$3:$B$999)*(0=COUNTIFS(AF36:AP36,$W$3:$W$9999)),0),0)),"")</f>
        <v/>
      </c>
      <c r="AR36" s="125" t="str">
        <f>IFERROR(INDEX($W$3:$W$9999,MATCH(1,INDEX(($AE36=$B$3:$B$999)*(0=COUNTIFS(AF36:AQ36,$W$3:$W$9999)),0),0)),"")</f>
        <v/>
      </c>
      <c r="AS36" s="125" t="str">
        <f>IFERROR(INDEX($W$3:$W$9999,MATCH(1,INDEX(($AE36=$B$3:$B$999)*(0=COUNTIFS(AF36:AR36,$W$3:$W$9999)),0),0)),"")</f>
        <v/>
      </c>
      <c r="AT36" s="125" t="str">
        <f>IFERROR(INDEX($W$3:$W$9999,MATCH(1,INDEX(($AE36=$B$3:$B$999)*(0=COUNTIFS(AF36:AS36,$W$3:$W$9999)),0),0)),"")</f>
        <v/>
      </c>
      <c r="AU36" s="123" t="str">
        <f t="shared" si="3"/>
        <v/>
      </c>
    </row>
    <row r="37" spans="1:47" ht="18" customHeight="1" x14ac:dyDescent="0.3">
      <c r="A37" s="107">
        <v>34</v>
      </c>
      <c r="B37" s="143" t="str">
        <f t="shared" si="0"/>
        <v>25.4x0.00</v>
      </c>
      <c r="C37" s="101" t="s">
        <v>59</v>
      </c>
      <c r="D37" s="101" t="s">
        <v>877</v>
      </c>
      <c r="E37" s="101" t="s">
        <v>1176</v>
      </c>
      <c r="F37" s="101" t="s">
        <v>561</v>
      </c>
      <c r="G37" s="101" t="s">
        <v>549</v>
      </c>
      <c r="H37" s="101" t="s">
        <v>557</v>
      </c>
      <c r="I37" s="101" t="s">
        <v>806</v>
      </c>
      <c r="J37" s="101" t="s">
        <v>552</v>
      </c>
      <c r="K37" s="101" t="s">
        <v>695</v>
      </c>
      <c r="L37" s="101" t="s">
        <v>852</v>
      </c>
      <c r="M37" s="102">
        <v>1.462</v>
      </c>
      <c r="N37" s="101" t="s">
        <v>550</v>
      </c>
      <c r="O37" s="104" t="s">
        <v>1303</v>
      </c>
      <c r="P37" s="104">
        <v>0</v>
      </c>
      <c r="Q37" s="101"/>
      <c r="R37" s="101" t="s">
        <v>547</v>
      </c>
      <c r="S37" s="101"/>
      <c r="T37" s="104">
        <v>185</v>
      </c>
      <c r="U37" s="103">
        <v>1666.90661</v>
      </c>
      <c r="V37" s="104" t="e">
        <v>#N/A</v>
      </c>
      <c r="W37" s="135" t="s">
        <v>547</v>
      </c>
      <c r="X37" s="101" t="s">
        <v>547</v>
      </c>
      <c r="Y37" s="104">
        <v>0</v>
      </c>
      <c r="Z37" s="103">
        <v>0</v>
      </c>
      <c r="AA37" s="60"/>
      <c r="AB37" s="60"/>
      <c r="AE37" s="124" t="s">
        <v>541</v>
      </c>
      <c r="AF37" s="125">
        <f>IFERROR(INDEX($W$3:$W$9999,MATCH(1,INDEX(($AE37=$B$3:$B$999)*(0=COUNTIFS(AF36,$W$3:$W$9999)),0),0)),"")</f>
        <v>45322</v>
      </c>
      <c r="AG37" s="125">
        <f>IFERROR(INDEX($W$3:$W$9999,MATCH(1,INDEX(($AE37=$B$3:$B$999)*(0=COUNTIFS(AF37,$W$3:$W$9999)),0),0)),"")</f>
        <v>45411</v>
      </c>
      <c r="AH37" s="125" t="str">
        <f>IFERROR(INDEX($W$3:$W$9999,MATCH(1,INDEX(($AE37=$B$3:$B$999)*(0=COUNTIFS(AF37:AG37,$W$3:$W$9999)),0),0)),"")</f>
        <v/>
      </c>
      <c r="AI37" s="125" t="str">
        <f>IFERROR(INDEX($W$3:$W$9999,MATCH(1,INDEX(($AE37=$B$3:$B$999)*(0=COUNTIFS(AF37:AH37,$W$3:$W$9999)),0),0)),"")</f>
        <v/>
      </c>
      <c r="AJ37" s="125" t="str">
        <f>IFERROR(INDEX($W$3:$W$9999,MATCH(1,INDEX(($AE37=$B$3:$B$999)*(0=COUNTIFS(AF37:AI37,$W$3:$W$9999)),0),0)),"")</f>
        <v/>
      </c>
      <c r="AK37" s="125" t="str">
        <f>IFERROR(INDEX($W$3:$W$9999,MATCH(1,INDEX(($AE37=$B$3:$B$999)*(0=COUNTIFS(AF37:AJ37,$W$3:$W$9999)),0),0)),"")</f>
        <v/>
      </c>
      <c r="AL37" s="125" t="str">
        <f>IFERROR(INDEX($W$3:$W$9999,MATCH(1,INDEX(($AE37=$B$3:$B$999)*(0=COUNTIFS(AF37:AK37,$W$3:$W$9999)),0),0)),"")</f>
        <v/>
      </c>
      <c r="AM37" s="125" t="str">
        <f>IFERROR(INDEX($W$3:$W$9999,MATCH(1,INDEX(($AE37=$B$3:$B$999)*(0=COUNTIFS(AF37:AL37,$W$3:$W$9999)),0),0)),"")</f>
        <v/>
      </c>
      <c r="AN37" s="125" t="str">
        <f>IFERROR(INDEX($W$3:$W$9999,MATCH(1,INDEX(($AE37=$B$3:$B$999)*(0=COUNTIFS(AF37:AM37,$W$3:$W$9999)),0),0)),"")</f>
        <v/>
      </c>
      <c r="AO37" s="125" t="str">
        <f>IFERROR(INDEX($W$3:$W$9999,MATCH(1,INDEX(($AE37=$B$3:$B$999)*(0=COUNTIFS(AF37:AN37,$W$3:$W$9999)),0),0)),"")</f>
        <v/>
      </c>
      <c r="AP37" s="125" t="str">
        <f>IFERROR(INDEX($W$3:$W$9999,MATCH(1,INDEX(($AE37=$B$3:$B$999)*(0=COUNTIFS(AF37:AO37,$W$3:$W$9999)),0),0)),"")</f>
        <v/>
      </c>
      <c r="AQ37" s="125" t="str">
        <f>IFERROR(INDEX($W$3:$W$9999,MATCH(1,INDEX(($AE37=$B$3:$B$999)*(0=COUNTIFS(AF37:AP37,$W$3:$W$9999)),0),0)),"")</f>
        <v/>
      </c>
      <c r="AR37" s="125" t="str">
        <f>IFERROR(INDEX($W$3:$W$9999,MATCH(1,INDEX(($AE37=$B$3:$B$999)*(0=COUNTIFS(AF37:AQ37,$W$3:$W$9999)),0),0)),"")</f>
        <v/>
      </c>
      <c r="AS37" s="125" t="str">
        <f>IFERROR(INDEX($W$3:$W$9999,MATCH(1,INDEX(($AE37=$B$3:$B$999)*(0=COUNTIFS(AF37:AR37,$W$3:$W$9999)),0),0)),"")</f>
        <v/>
      </c>
      <c r="AT37" s="125" t="str">
        <f>IFERROR(INDEX($W$3:$W$9999,MATCH(1,INDEX(($AE37=$B$3:$B$999)*(0=COUNTIFS(AF37:AS37,$W$3:$W$9999)),0),0)),"")</f>
        <v/>
      </c>
      <c r="AU37" s="123">
        <f t="shared" si="3"/>
        <v>45322</v>
      </c>
    </row>
    <row r="38" spans="1:47" ht="18" customHeight="1" x14ac:dyDescent="0.3">
      <c r="A38" s="107">
        <v>35</v>
      </c>
      <c r="B38" s="143" t="str">
        <f t="shared" si="0"/>
        <v>25.4x0.00</v>
      </c>
      <c r="C38" s="101" t="s">
        <v>60</v>
      </c>
      <c r="D38" s="101" t="s">
        <v>882</v>
      </c>
      <c r="E38" s="101" t="s">
        <v>1190</v>
      </c>
      <c r="F38" s="101" t="s">
        <v>561</v>
      </c>
      <c r="G38" s="101" t="s">
        <v>549</v>
      </c>
      <c r="H38" s="101" t="s">
        <v>557</v>
      </c>
      <c r="I38" s="101" t="s">
        <v>806</v>
      </c>
      <c r="J38" s="101" t="s">
        <v>552</v>
      </c>
      <c r="K38" s="101" t="s">
        <v>881</v>
      </c>
      <c r="L38" s="101" t="s">
        <v>883</v>
      </c>
      <c r="M38" s="102">
        <v>1.752</v>
      </c>
      <c r="N38" s="101" t="s">
        <v>550</v>
      </c>
      <c r="O38" s="104" t="s">
        <v>1304</v>
      </c>
      <c r="P38" s="104">
        <v>179.72598184424271</v>
      </c>
      <c r="Q38" s="101"/>
      <c r="R38" s="101" t="s">
        <v>547</v>
      </c>
      <c r="S38" s="101"/>
      <c r="T38" s="104">
        <v>395</v>
      </c>
      <c r="U38" s="103">
        <v>3848.43444</v>
      </c>
      <c r="V38" s="104" t="e">
        <v>#N/A</v>
      </c>
      <c r="W38" s="136" t="s">
        <v>547</v>
      </c>
      <c r="X38" s="101" t="s">
        <v>547</v>
      </c>
      <c r="Y38" s="104">
        <v>0</v>
      </c>
      <c r="Z38" s="103">
        <v>0</v>
      </c>
      <c r="AA38" s="60"/>
      <c r="AB38" s="60"/>
      <c r="AE38" s="124" t="s">
        <v>542</v>
      </c>
      <c r="AF38" s="125" t="str">
        <f>IFERROR(INDEX($W$3:$W$9999,MATCH(1,INDEX(($AE38=$B$3:$B$999)*(0=COUNTIFS(AF37,$W$3:$W$9999)),0),0)),"")</f>
        <v/>
      </c>
      <c r="AG38" s="125" t="str">
        <f>IFERROR(INDEX($W$3:$W$9999,MATCH(1,INDEX(($AE38=$B$3:$B$999)*(0=COUNTIFS(AF38,$W$3:$W$9999)),0),0)),"")</f>
        <v/>
      </c>
      <c r="AH38" s="125" t="str">
        <f>IFERROR(INDEX($W$3:$W$9999,MATCH(1,INDEX(($AE38=$B$3:$B$999)*(0=COUNTIFS(AF38:AG38,$W$3:$W$9999)),0),0)),"")</f>
        <v/>
      </c>
      <c r="AI38" s="125" t="str">
        <f>IFERROR(INDEX($W$3:$W$9999,MATCH(1,INDEX(($AE38=$B$3:$B$999)*(0=COUNTIFS(AF38:AH38,$W$3:$W$9999)),0),0)),"")</f>
        <v/>
      </c>
      <c r="AJ38" s="125" t="str">
        <f>IFERROR(INDEX($W$3:$W$9999,MATCH(1,INDEX(($AE38=$B$3:$B$999)*(0=COUNTIFS(AF38:AI38,$W$3:$W$9999)),0),0)),"")</f>
        <v/>
      </c>
      <c r="AK38" s="125" t="str">
        <f>IFERROR(INDEX($W$3:$W$9999,MATCH(1,INDEX(($AE38=$B$3:$B$999)*(0=COUNTIFS(AF38:AJ38,$W$3:$W$9999)),0),0)),"")</f>
        <v/>
      </c>
      <c r="AL38" s="125" t="str">
        <f>IFERROR(INDEX($W$3:$W$9999,MATCH(1,INDEX(($AE38=$B$3:$B$999)*(0=COUNTIFS(AF38:AK38,$W$3:$W$9999)),0),0)),"")</f>
        <v/>
      </c>
      <c r="AM38" s="125" t="str">
        <f>IFERROR(INDEX($W$3:$W$9999,MATCH(1,INDEX(($AE38=$B$3:$B$999)*(0=COUNTIFS(AF38:AL38,$W$3:$W$9999)),0),0)),"")</f>
        <v/>
      </c>
      <c r="AN38" s="125" t="str">
        <f>IFERROR(INDEX($W$3:$W$9999,MATCH(1,INDEX(($AE38=$B$3:$B$999)*(0=COUNTIFS(AF38:AM38,$W$3:$W$9999)),0),0)),"")</f>
        <v/>
      </c>
      <c r="AO38" s="125" t="str">
        <f>IFERROR(INDEX($W$3:$W$9999,MATCH(1,INDEX(($AE38=$B$3:$B$999)*(0=COUNTIFS(AF38:AN38,$W$3:$W$9999)),0),0)),"")</f>
        <v/>
      </c>
      <c r="AP38" s="125" t="str">
        <f>IFERROR(INDEX($W$3:$W$9999,MATCH(1,INDEX(($AE38=$B$3:$B$999)*(0=COUNTIFS(AF38:AO38,$W$3:$W$9999)),0),0)),"")</f>
        <v/>
      </c>
      <c r="AQ38" s="125" t="str">
        <f>IFERROR(INDEX($W$3:$W$9999,MATCH(1,INDEX(($AE38=$B$3:$B$999)*(0=COUNTIFS(AF38:AP38,$W$3:$W$9999)),0),0)),"")</f>
        <v/>
      </c>
      <c r="AR38" s="125" t="str">
        <f>IFERROR(INDEX($W$3:$W$9999,MATCH(1,INDEX(($AE38=$B$3:$B$999)*(0=COUNTIFS(AF38:AQ38,$W$3:$W$9999)),0),0)),"")</f>
        <v/>
      </c>
      <c r="AS38" s="125" t="str">
        <f>IFERROR(INDEX($W$3:$W$9999,MATCH(1,INDEX(($AE38=$B$3:$B$999)*(0=COUNTIFS(AF38:AR38,$W$3:$W$9999)),0),0)),"")</f>
        <v/>
      </c>
      <c r="AT38" s="125" t="str">
        <f>IFERROR(INDEX($W$3:$W$9999,MATCH(1,INDEX(($AE38=$B$3:$B$999)*(0=COUNTIFS(AF38:AS38,$W$3:$W$9999)),0),0)),"")</f>
        <v/>
      </c>
      <c r="AU38" s="123" t="str">
        <f t="shared" si="3"/>
        <v/>
      </c>
    </row>
    <row r="39" spans="1:47" ht="18" customHeight="1" x14ac:dyDescent="0.3">
      <c r="A39" s="107">
        <v>36</v>
      </c>
      <c r="B39" s="143" t="str">
        <f t="shared" si="0"/>
        <v>28.6x0.00</v>
      </c>
      <c r="C39" s="101" t="s">
        <v>61</v>
      </c>
      <c r="D39" s="101" t="s">
        <v>899</v>
      </c>
      <c r="E39" s="101" t="s">
        <v>1191</v>
      </c>
      <c r="F39" s="101" t="s">
        <v>561</v>
      </c>
      <c r="G39" s="101" t="s">
        <v>571</v>
      </c>
      <c r="H39" s="101" t="s">
        <v>550</v>
      </c>
      <c r="I39" s="101" t="s">
        <v>895</v>
      </c>
      <c r="J39" s="101" t="s">
        <v>552</v>
      </c>
      <c r="K39" s="101" t="s">
        <v>553</v>
      </c>
      <c r="L39" s="101" t="s">
        <v>788</v>
      </c>
      <c r="M39" s="102">
        <v>0.81100000000000005</v>
      </c>
      <c r="N39" s="101" t="s">
        <v>550</v>
      </c>
      <c r="O39" s="104" t="s">
        <v>1305</v>
      </c>
      <c r="P39" s="104">
        <v>0</v>
      </c>
      <c r="Q39" s="101"/>
      <c r="R39" s="101" t="s">
        <v>547</v>
      </c>
      <c r="S39" s="101"/>
      <c r="T39" s="104">
        <v>303</v>
      </c>
      <c r="U39" s="103">
        <v>1536.5684490000001</v>
      </c>
      <c r="V39" s="104" t="e">
        <v>#N/A</v>
      </c>
      <c r="W39" s="135" t="s">
        <v>547</v>
      </c>
      <c r="X39" s="101" t="s">
        <v>547</v>
      </c>
      <c r="Y39" s="104">
        <v>0</v>
      </c>
      <c r="Z39" s="103">
        <v>0</v>
      </c>
      <c r="AA39" s="60"/>
      <c r="AB39" s="60"/>
      <c r="AE39" s="124" t="s">
        <v>543</v>
      </c>
      <c r="AF39" s="125">
        <f>IFERROR(INDEX($W$3:$W$9999,MATCH(1,INDEX(($AE39=$B$3:$B$999)*(0=COUNTIFS(AF38,$W$3:$W$9999)),0),0)),"")</f>
        <v>45380</v>
      </c>
      <c r="AG39" s="125">
        <f>IFERROR(INDEX($W$3:$W$9999,MATCH(1,INDEX(($AE39=$B$3:$B$999)*(0=COUNTIFS(AF39,$W$3:$W$9999)),0),0)),"")</f>
        <v>45351</v>
      </c>
      <c r="AH39" s="125" t="str">
        <f>IFERROR(INDEX($W$3:$W$9999,MATCH(1,INDEX(($AE39=$B$3:$B$999)*(0=COUNTIFS(AF39:AG39,$W$3:$W$9999)),0),0)),"")</f>
        <v/>
      </c>
      <c r="AI39" s="125" t="str">
        <f>IFERROR(INDEX($W$3:$W$9999,MATCH(1,INDEX(($AE39=$B$3:$B$999)*(0=COUNTIFS(AF39:AH39,$W$3:$W$9999)),0),0)),"")</f>
        <v/>
      </c>
      <c r="AJ39" s="125" t="str">
        <f>IFERROR(INDEX($W$3:$W$9999,MATCH(1,INDEX(($AE39=$B$3:$B$999)*(0=COUNTIFS(AF39:AI39,$W$3:$W$9999)),0),0)),"")</f>
        <v/>
      </c>
      <c r="AK39" s="125" t="str">
        <f>IFERROR(INDEX($W$3:$W$9999,MATCH(1,INDEX(($AE39=$B$3:$B$999)*(0=COUNTIFS(AF39:AJ39,$W$3:$W$9999)),0),0)),"")</f>
        <v/>
      </c>
      <c r="AL39" s="125" t="str">
        <f>IFERROR(INDEX($W$3:$W$9999,MATCH(1,INDEX(($AE39=$B$3:$B$999)*(0=COUNTIFS(AF39:AK39,$W$3:$W$9999)),0),0)),"")</f>
        <v/>
      </c>
      <c r="AM39" s="125" t="str">
        <f>IFERROR(INDEX($W$3:$W$9999,MATCH(1,INDEX(($AE39=$B$3:$B$999)*(0=COUNTIFS(AF39:AL39,$W$3:$W$9999)),0),0)),"")</f>
        <v/>
      </c>
      <c r="AN39" s="125" t="str">
        <f>IFERROR(INDEX($W$3:$W$9999,MATCH(1,INDEX(($AE39=$B$3:$B$999)*(0=COUNTIFS(AF39:AM39,$W$3:$W$9999)),0),0)),"")</f>
        <v/>
      </c>
      <c r="AO39" s="125" t="str">
        <f>IFERROR(INDEX($W$3:$W$9999,MATCH(1,INDEX(($AE39=$B$3:$B$999)*(0=COUNTIFS(AF39:AN39,$W$3:$W$9999)),0),0)),"")</f>
        <v/>
      </c>
      <c r="AP39" s="125" t="str">
        <f>IFERROR(INDEX($W$3:$W$9999,MATCH(1,INDEX(($AE39=$B$3:$B$999)*(0=COUNTIFS(AF39:AO39,$W$3:$W$9999)),0),0)),"")</f>
        <v/>
      </c>
      <c r="AQ39" s="125" t="str">
        <f>IFERROR(INDEX($W$3:$W$9999,MATCH(1,INDEX(($AE39=$B$3:$B$999)*(0=COUNTIFS(AF39:AP39,$W$3:$W$9999)),0),0)),"")</f>
        <v/>
      </c>
      <c r="AR39" s="125" t="str">
        <f>IFERROR(INDEX($W$3:$W$9999,MATCH(1,INDEX(($AE39=$B$3:$B$999)*(0=COUNTIFS(AF39:AQ39,$W$3:$W$9999)),0),0)),"")</f>
        <v/>
      </c>
      <c r="AS39" s="125" t="str">
        <f>IFERROR(INDEX($W$3:$W$9999,MATCH(1,INDEX(($AE39=$B$3:$B$999)*(0=COUNTIFS(AF39:AR39,$W$3:$W$9999)),0),0)),"")</f>
        <v/>
      </c>
      <c r="AT39" s="125" t="str">
        <f>IFERROR(INDEX($W$3:$W$9999,MATCH(1,INDEX(($AE39=$B$3:$B$999)*(0=COUNTIFS(AF39:AS39,$W$3:$W$9999)),0),0)),"")</f>
        <v/>
      </c>
      <c r="AU39" s="123">
        <f t="shared" si="3"/>
        <v>45351</v>
      </c>
    </row>
    <row r="40" spans="1:47" ht="18" customHeight="1" x14ac:dyDescent="0.3">
      <c r="A40" s="107">
        <v>37</v>
      </c>
      <c r="B40" s="143" t="str">
        <f t="shared" si="0"/>
        <v>28.6x0.00</v>
      </c>
      <c r="C40" s="101" t="s">
        <v>62</v>
      </c>
      <c r="D40" s="101" t="s">
        <v>899</v>
      </c>
      <c r="E40" s="101" t="s">
        <v>1179</v>
      </c>
      <c r="F40" s="101" t="s">
        <v>561</v>
      </c>
      <c r="G40" s="101" t="s">
        <v>571</v>
      </c>
      <c r="H40" s="101" t="s">
        <v>550</v>
      </c>
      <c r="I40" s="101" t="s">
        <v>895</v>
      </c>
      <c r="J40" s="101" t="s">
        <v>552</v>
      </c>
      <c r="K40" s="101" t="s">
        <v>553</v>
      </c>
      <c r="L40" s="101" t="s">
        <v>602</v>
      </c>
      <c r="M40" s="102">
        <v>0.81100000000000005</v>
      </c>
      <c r="N40" s="101" t="s">
        <v>576</v>
      </c>
      <c r="O40" s="104" t="s">
        <v>1306</v>
      </c>
      <c r="P40" s="104">
        <v>250</v>
      </c>
      <c r="Q40" s="101"/>
      <c r="R40" s="101" t="s">
        <v>547</v>
      </c>
      <c r="S40" s="101"/>
      <c r="T40" s="104">
        <v>712</v>
      </c>
      <c r="U40" s="103">
        <v>3060.3896</v>
      </c>
      <c r="V40" s="104" t="e">
        <v>#N/A</v>
      </c>
      <c r="W40" s="135" t="s">
        <v>547</v>
      </c>
      <c r="X40" s="101" t="s">
        <v>547</v>
      </c>
      <c r="Y40" s="104">
        <v>0</v>
      </c>
      <c r="Z40" s="103">
        <v>0</v>
      </c>
      <c r="AA40" s="60"/>
      <c r="AB40" s="60"/>
      <c r="AE40" s="124" t="s">
        <v>544</v>
      </c>
      <c r="AF40" s="125" t="str">
        <f>IFERROR(INDEX($W$3:$W$9999,MATCH(1,INDEX(($AE40=$B$3:$B$999)*(0=COUNTIFS(AF39,$W$3:$W$9999)),0),0)),"")</f>
        <v/>
      </c>
      <c r="AG40" s="125" t="str">
        <f>IFERROR(INDEX($W$3:$W$9999,MATCH(1,INDEX(($AE40=$B$3:$B$999)*(0=COUNTIFS(AF40,$W$3:$W$9999)),0),0)),"")</f>
        <v/>
      </c>
      <c r="AH40" s="125" t="str">
        <f>IFERROR(INDEX($W$3:$W$9999,MATCH(1,INDEX(($AE40=$B$3:$B$999)*(0=COUNTIFS(AF40:AG40,$W$3:$W$9999)),0),0)),"")</f>
        <v/>
      </c>
      <c r="AI40" s="125" t="str">
        <f>IFERROR(INDEX($W$3:$W$9999,MATCH(1,INDEX(($AE40=$B$3:$B$999)*(0=COUNTIFS(AF40:AH40,$W$3:$W$9999)),0),0)),"")</f>
        <v/>
      </c>
      <c r="AJ40" s="125" t="str">
        <f>IFERROR(INDEX($W$3:$W$9999,MATCH(1,INDEX(($AE40=$B$3:$B$999)*(0=COUNTIFS(AF40:AI40,$W$3:$W$9999)),0),0)),"")</f>
        <v/>
      </c>
      <c r="AK40" s="125" t="str">
        <f>IFERROR(INDEX($W$3:$W$9999,MATCH(1,INDEX(($AE40=$B$3:$B$999)*(0=COUNTIFS(AF40:AJ40,$W$3:$W$9999)),0),0)),"")</f>
        <v/>
      </c>
      <c r="AL40" s="125" t="str">
        <f>IFERROR(INDEX($W$3:$W$9999,MATCH(1,INDEX(($AE40=$B$3:$B$999)*(0=COUNTIFS(AF40:AK40,$W$3:$W$9999)),0),0)),"")</f>
        <v/>
      </c>
      <c r="AM40" s="125" t="str">
        <f>IFERROR(INDEX($W$3:$W$9999,MATCH(1,INDEX(($AE40=$B$3:$B$999)*(0=COUNTIFS(AF40:AL40,$W$3:$W$9999)),0),0)),"")</f>
        <v/>
      </c>
      <c r="AN40" s="125" t="str">
        <f>IFERROR(INDEX($W$3:$W$9999,MATCH(1,INDEX(($AE40=$B$3:$B$999)*(0=COUNTIFS(AF40:AM40,$W$3:$W$9999)),0),0)),"")</f>
        <v/>
      </c>
      <c r="AO40" s="125" t="str">
        <f>IFERROR(INDEX($W$3:$W$9999,MATCH(1,INDEX(($AE40=$B$3:$B$999)*(0=COUNTIFS(AF40:AN40,$W$3:$W$9999)),0),0)),"")</f>
        <v/>
      </c>
      <c r="AP40" s="125" t="str">
        <f>IFERROR(INDEX($W$3:$W$9999,MATCH(1,INDEX(($AE40=$B$3:$B$999)*(0=COUNTIFS(AF40:AO40,$W$3:$W$9999)),0),0)),"")</f>
        <v/>
      </c>
      <c r="AQ40" s="125" t="str">
        <f>IFERROR(INDEX($W$3:$W$9999,MATCH(1,INDEX(($AE40=$B$3:$B$999)*(0=COUNTIFS(AF40:AP40,$W$3:$W$9999)),0),0)),"")</f>
        <v/>
      </c>
      <c r="AR40" s="125" t="str">
        <f>IFERROR(INDEX($W$3:$W$9999,MATCH(1,INDEX(($AE40=$B$3:$B$999)*(0=COUNTIFS(AF40:AQ40,$W$3:$W$9999)),0),0)),"")</f>
        <v/>
      </c>
      <c r="AS40" s="125" t="str">
        <f>IFERROR(INDEX($W$3:$W$9999,MATCH(1,INDEX(($AE40=$B$3:$B$999)*(0=COUNTIFS(AF40:AR40,$W$3:$W$9999)),0),0)),"")</f>
        <v/>
      </c>
      <c r="AT40" s="125" t="str">
        <f>IFERROR(INDEX($W$3:$W$9999,MATCH(1,INDEX(($AE40=$B$3:$B$999)*(0=COUNTIFS(AF40:AS40,$W$3:$W$9999)),0),0)),"")</f>
        <v/>
      </c>
      <c r="AU40" s="123" t="str">
        <f t="shared" si="3"/>
        <v/>
      </c>
    </row>
    <row r="41" spans="1:47" ht="18" customHeight="1" x14ac:dyDescent="0.3">
      <c r="A41" s="107">
        <v>38</v>
      </c>
      <c r="B41" s="143" t="str">
        <f t="shared" si="0"/>
        <v>28.6x0.00</v>
      </c>
      <c r="C41" s="101" t="s">
        <v>63</v>
      </c>
      <c r="D41" s="101" t="s">
        <v>923</v>
      </c>
      <c r="E41" s="101" t="s">
        <v>1172</v>
      </c>
      <c r="F41" s="101" t="s">
        <v>561</v>
      </c>
      <c r="G41" s="101" t="s">
        <v>571</v>
      </c>
      <c r="H41" s="101" t="s">
        <v>557</v>
      </c>
      <c r="I41" s="101" t="s">
        <v>895</v>
      </c>
      <c r="J41" s="101" t="s">
        <v>552</v>
      </c>
      <c r="K41" s="101" t="s">
        <v>608</v>
      </c>
      <c r="L41" s="101" t="s">
        <v>666</v>
      </c>
      <c r="M41" s="102">
        <v>1.492</v>
      </c>
      <c r="N41" s="101" t="s">
        <v>550</v>
      </c>
      <c r="O41" s="104" t="s">
        <v>1307</v>
      </c>
      <c r="P41" s="104">
        <v>4.878048780487805E-2</v>
      </c>
      <c r="Q41" s="101"/>
      <c r="R41" s="101" t="s">
        <v>547</v>
      </c>
      <c r="S41" s="101"/>
      <c r="T41" s="104">
        <v>10</v>
      </c>
      <c r="U41" s="103">
        <v>85.804919999999996</v>
      </c>
      <c r="V41" s="104" t="e">
        <v>#N/A</v>
      </c>
      <c r="W41" s="136" t="s">
        <v>547</v>
      </c>
      <c r="X41" s="101" t="s">
        <v>547</v>
      </c>
      <c r="Y41" s="104">
        <v>0</v>
      </c>
      <c r="Z41" s="103">
        <v>0</v>
      </c>
      <c r="AA41" s="60"/>
      <c r="AB41" s="60"/>
      <c r="AE41" s="124" t="s">
        <v>545</v>
      </c>
      <c r="AF41" s="125" t="str">
        <f>IFERROR(INDEX($W$3:$W$9999,MATCH(1,INDEX(($AE41=$B$3:$B$999)*(0=COUNTIFS(AF40,$W$3:$W$9999)),0),0)),"")</f>
        <v/>
      </c>
      <c r="AG41" s="125" t="str">
        <f>IFERROR(INDEX($W$3:$W$9999,MATCH(1,INDEX(($AE41=$B$3:$B$999)*(0=COUNTIFS(AF41,$W$3:$W$9999)),0),0)),"")</f>
        <v/>
      </c>
      <c r="AH41" s="125" t="str">
        <f>IFERROR(INDEX($W$3:$W$9999,MATCH(1,INDEX(($AE41=$B$3:$B$999)*(0=COUNTIFS(AF41:AG41,$W$3:$W$9999)),0),0)),"")</f>
        <v/>
      </c>
      <c r="AI41" s="125" t="str">
        <f>IFERROR(INDEX($W$3:$W$9999,MATCH(1,INDEX(($AE41=$B$3:$B$999)*(0=COUNTIFS(AF41:AH41,$W$3:$W$9999)),0),0)),"")</f>
        <v/>
      </c>
      <c r="AJ41" s="125" t="str">
        <f>IFERROR(INDEX($W$3:$W$9999,MATCH(1,INDEX(($AE41=$B$3:$B$999)*(0=COUNTIFS(AF41:AI41,$W$3:$W$9999)),0),0)),"")</f>
        <v/>
      </c>
      <c r="AK41" s="125" t="str">
        <f>IFERROR(INDEX($W$3:$W$9999,MATCH(1,INDEX(($AE41=$B$3:$B$999)*(0=COUNTIFS(AF41:AJ41,$W$3:$W$9999)),0),0)),"")</f>
        <v/>
      </c>
      <c r="AL41" s="125" t="str">
        <f>IFERROR(INDEX($W$3:$W$9999,MATCH(1,INDEX(($AE41=$B$3:$B$999)*(0=COUNTIFS(AF41:AK41,$W$3:$W$9999)),0),0)),"")</f>
        <v/>
      </c>
      <c r="AM41" s="125" t="str">
        <f>IFERROR(INDEX($W$3:$W$9999,MATCH(1,INDEX(($AE41=$B$3:$B$999)*(0=COUNTIFS(AF41:AL41,$W$3:$W$9999)),0),0)),"")</f>
        <v/>
      </c>
      <c r="AN41" s="125" t="str">
        <f>IFERROR(INDEX($W$3:$W$9999,MATCH(1,INDEX(($AE41=$B$3:$B$999)*(0=COUNTIFS(AF41:AM41,$W$3:$W$9999)),0),0)),"")</f>
        <v/>
      </c>
      <c r="AO41" s="125" t="str">
        <f>IFERROR(INDEX($W$3:$W$9999,MATCH(1,INDEX(($AE41=$B$3:$B$999)*(0=COUNTIFS(AF41:AN41,$W$3:$W$9999)),0),0)),"")</f>
        <v/>
      </c>
      <c r="AP41" s="125" t="str">
        <f>IFERROR(INDEX($W$3:$W$9999,MATCH(1,INDEX(($AE41=$B$3:$B$999)*(0=COUNTIFS(AF41:AO41,$W$3:$W$9999)),0),0)),"")</f>
        <v/>
      </c>
      <c r="AQ41" s="125" t="str">
        <f>IFERROR(INDEX($W$3:$W$9999,MATCH(1,INDEX(($AE41=$B$3:$B$999)*(0=COUNTIFS(AF41:AP41,$W$3:$W$9999)),0),0)),"")</f>
        <v/>
      </c>
      <c r="AR41" s="125" t="str">
        <f>IFERROR(INDEX($W$3:$W$9999,MATCH(1,INDEX(($AE41=$B$3:$B$999)*(0=COUNTIFS(AF41:AQ41,$W$3:$W$9999)),0),0)),"")</f>
        <v/>
      </c>
      <c r="AS41" s="125" t="str">
        <f>IFERROR(INDEX($W$3:$W$9999,MATCH(1,INDEX(($AE41=$B$3:$B$999)*(0=COUNTIFS(AF41:AR41,$W$3:$W$9999)),0),0)),"")</f>
        <v/>
      </c>
      <c r="AT41" s="125" t="str">
        <f>IFERROR(INDEX($W$3:$W$9999,MATCH(1,INDEX(($AE41=$B$3:$B$999)*(0=COUNTIFS(AF41:AS41,$W$3:$W$9999)),0),0)),"")</f>
        <v/>
      </c>
      <c r="AU41" s="123" t="str">
        <f t="shared" si="3"/>
        <v/>
      </c>
    </row>
    <row r="42" spans="1:47" ht="18" customHeight="1" x14ac:dyDescent="0.3">
      <c r="A42" s="107">
        <v>39</v>
      </c>
      <c r="B42" s="143" t="str">
        <f t="shared" si="0"/>
        <v>28.6x0.00</v>
      </c>
      <c r="C42" s="101" t="s">
        <v>64</v>
      </c>
      <c r="D42" s="101" t="s">
        <v>928</v>
      </c>
      <c r="E42" s="101" t="s">
        <v>1172</v>
      </c>
      <c r="F42" s="101" t="s">
        <v>561</v>
      </c>
      <c r="G42" s="101" t="s">
        <v>549</v>
      </c>
      <c r="H42" s="101" t="s">
        <v>557</v>
      </c>
      <c r="I42" s="101" t="s">
        <v>895</v>
      </c>
      <c r="J42" s="101" t="s">
        <v>552</v>
      </c>
      <c r="K42" s="101" t="s">
        <v>695</v>
      </c>
      <c r="L42" s="101" t="s">
        <v>929</v>
      </c>
      <c r="M42" s="102">
        <v>1.667</v>
      </c>
      <c r="N42" s="101" t="s">
        <v>550</v>
      </c>
      <c r="O42" s="104" t="s">
        <v>1308</v>
      </c>
      <c r="P42" s="104">
        <v>0.64516129032258063</v>
      </c>
      <c r="Q42" s="101"/>
      <c r="R42" s="101" t="s">
        <v>547</v>
      </c>
      <c r="S42" s="101"/>
      <c r="T42" s="104">
        <v>8</v>
      </c>
      <c r="U42" s="103">
        <v>73.428016</v>
      </c>
      <c r="V42" s="104" t="e">
        <v>#N/A</v>
      </c>
      <c r="W42" s="136" t="s">
        <v>547</v>
      </c>
      <c r="X42" s="101" t="s">
        <v>547</v>
      </c>
      <c r="Y42" s="104">
        <v>0</v>
      </c>
      <c r="Z42" s="103">
        <v>0</v>
      </c>
      <c r="AA42" s="60"/>
      <c r="AB42" s="60"/>
    </row>
    <row r="43" spans="1:47" ht="18" customHeight="1" x14ac:dyDescent="0.3">
      <c r="A43" s="107">
        <v>40</v>
      </c>
      <c r="B43" s="143" t="str">
        <f t="shared" si="0"/>
        <v>28.6x0.00</v>
      </c>
      <c r="C43" s="101" t="s">
        <v>65</v>
      </c>
      <c r="D43" s="101" t="s">
        <v>917</v>
      </c>
      <c r="E43" s="101" t="s">
        <v>1192</v>
      </c>
      <c r="F43" s="101" t="s">
        <v>561</v>
      </c>
      <c r="G43" s="101" t="s">
        <v>549</v>
      </c>
      <c r="H43" s="101" t="s">
        <v>557</v>
      </c>
      <c r="I43" s="101" t="s">
        <v>895</v>
      </c>
      <c r="J43" s="101" t="s">
        <v>552</v>
      </c>
      <c r="K43" s="101" t="s">
        <v>564</v>
      </c>
      <c r="L43" s="101" t="s">
        <v>921</v>
      </c>
      <c r="M43" s="102">
        <v>1.3120000000000001</v>
      </c>
      <c r="N43" s="101" t="s">
        <v>550</v>
      </c>
      <c r="O43" s="104" t="s">
        <v>1309</v>
      </c>
      <c r="P43" s="104">
        <v>97.333333333333329</v>
      </c>
      <c r="Q43" s="101"/>
      <c r="R43" s="101" t="s">
        <v>547</v>
      </c>
      <c r="S43" s="101"/>
      <c r="T43" s="104">
        <v>362</v>
      </c>
      <c r="U43" s="103">
        <v>3075.2624000000005</v>
      </c>
      <c r="V43" s="104" t="e">
        <v>#N/A</v>
      </c>
      <c r="W43" s="135" t="s">
        <v>547</v>
      </c>
      <c r="X43" s="101" t="s">
        <v>547</v>
      </c>
      <c r="Y43" s="104">
        <v>0</v>
      </c>
      <c r="Z43" s="103">
        <v>0</v>
      </c>
      <c r="AA43" s="60"/>
      <c r="AB43" s="60"/>
    </row>
    <row r="44" spans="1:47" ht="18" customHeight="1" x14ac:dyDescent="0.3">
      <c r="A44" s="107">
        <v>41</v>
      </c>
      <c r="B44" s="143" t="str">
        <f t="shared" si="0"/>
        <v>29.4x0.00</v>
      </c>
      <c r="C44" s="101" t="s">
        <v>66</v>
      </c>
      <c r="D44" s="101" t="s">
        <v>936</v>
      </c>
      <c r="E44" s="101" t="s">
        <v>1172</v>
      </c>
      <c r="F44" s="101" t="s">
        <v>561</v>
      </c>
      <c r="G44" s="101" t="s">
        <v>571</v>
      </c>
      <c r="H44" s="101" t="s">
        <v>557</v>
      </c>
      <c r="I44" s="101" t="s">
        <v>937</v>
      </c>
      <c r="J44" s="101" t="s">
        <v>552</v>
      </c>
      <c r="K44" s="101" t="s">
        <v>881</v>
      </c>
      <c r="L44" s="101" t="s">
        <v>610</v>
      </c>
      <c r="M44" s="102">
        <v>2.0670000000000002</v>
      </c>
      <c r="N44" s="101" t="s">
        <v>550</v>
      </c>
      <c r="O44" s="104" t="s">
        <v>1310</v>
      </c>
      <c r="P44" s="104">
        <v>502.12</v>
      </c>
      <c r="Q44" s="101"/>
      <c r="R44" s="101" t="s">
        <v>547</v>
      </c>
      <c r="S44" s="101"/>
      <c r="T44" s="104">
        <v>1084</v>
      </c>
      <c r="U44" s="103">
        <v>13804.509108</v>
      </c>
      <c r="V44" s="104">
        <v>-215.81333333333345</v>
      </c>
      <c r="W44" s="136">
        <v>45380</v>
      </c>
      <c r="X44" s="101" t="s">
        <v>547</v>
      </c>
      <c r="Y44" s="104">
        <v>0</v>
      </c>
      <c r="Z44" s="103">
        <v>0</v>
      </c>
      <c r="AA44" s="60"/>
      <c r="AB44" s="60"/>
    </row>
    <row r="45" spans="1:47" ht="18" customHeight="1" x14ac:dyDescent="0.3">
      <c r="A45" s="107">
        <v>42</v>
      </c>
      <c r="B45" s="143" t="str">
        <f t="shared" si="0"/>
        <v>31.8x0.00</v>
      </c>
      <c r="C45" s="101" t="s">
        <v>67</v>
      </c>
      <c r="D45" s="101" t="s">
        <v>956</v>
      </c>
      <c r="E45" s="101" t="s">
        <v>1193</v>
      </c>
      <c r="F45" s="101" t="s">
        <v>561</v>
      </c>
      <c r="G45" s="101" t="s">
        <v>571</v>
      </c>
      <c r="H45" s="101" t="s">
        <v>557</v>
      </c>
      <c r="I45" s="101" t="s">
        <v>939</v>
      </c>
      <c r="J45" s="101" t="s">
        <v>552</v>
      </c>
      <c r="K45" s="101" t="s">
        <v>695</v>
      </c>
      <c r="L45" s="101" t="s">
        <v>602</v>
      </c>
      <c r="M45" s="102">
        <v>1.8720000000000001</v>
      </c>
      <c r="N45" s="101" t="s">
        <v>576</v>
      </c>
      <c r="O45" s="104" t="s">
        <v>1306</v>
      </c>
      <c r="P45" s="104">
        <v>0</v>
      </c>
      <c r="Q45" s="101"/>
      <c r="R45" s="101" t="s">
        <v>547</v>
      </c>
      <c r="S45" s="101"/>
      <c r="T45" s="104">
        <v>15</v>
      </c>
      <c r="U45" s="103">
        <v>148.82400000000001</v>
      </c>
      <c r="V45" s="104" t="e">
        <v>#N/A</v>
      </c>
      <c r="W45" s="135" t="s">
        <v>547</v>
      </c>
      <c r="X45" s="101" t="s">
        <v>547</v>
      </c>
      <c r="Y45" s="104">
        <v>0</v>
      </c>
      <c r="Z45" s="103">
        <v>0</v>
      </c>
      <c r="AA45" s="60"/>
      <c r="AB45" s="60"/>
    </row>
    <row r="46" spans="1:47" ht="18" customHeight="1" x14ac:dyDescent="0.3">
      <c r="A46" s="107">
        <v>43</v>
      </c>
      <c r="B46" s="143" t="str">
        <f t="shared" si="0"/>
        <v>31.8x0.00</v>
      </c>
      <c r="C46" s="101" t="s">
        <v>68</v>
      </c>
      <c r="D46" s="101" t="s">
        <v>950</v>
      </c>
      <c r="E46" s="101" t="s">
        <v>1194</v>
      </c>
      <c r="F46" s="101" t="s">
        <v>561</v>
      </c>
      <c r="G46" s="101" t="s">
        <v>549</v>
      </c>
      <c r="H46" s="101" t="s">
        <v>557</v>
      </c>
      <c r="I46" s="101" t="s">
        <v>939</v>
      </c>
      <c r="J46" s="101" t="s">
        <v>552</v>
      </c>
      <c r="K46" s="101" t="s">
        <v>564</v>
      </c>
      <c r="L46" s="101" t="s">
        <v>921</v>
      </c>
      <c r="M46" s="102">
        <v>1.47</v>
      </c>
      <c r="N46" s="101" t="s">
        <v>576</v>
      </c>
      <c r="O46" s="104" t="s">
        <v>1311</v>
      </c>
      <c r="P46" s="104">
        <v>18.125</v>
      </c>
      <c r="Q46" s="101"/>
      <c r="R46" s="101" t="s">
        <v>547</v>
      </c>
      <c r="S46" s="101"/>
      <c r="T46" s="104">
        <v>227</v>
      </c>
      <c r="U46" s="103">
        <v>2160.64275</v>
      </c>
      <c r="V46" s="104" t="e">
        <v>#N/A</v>
      </c>
      <c r="W46" s="136" t="s">
        <v>547</v>
      </c>
      <c r="X46" s="101" t="s">
        <v>547</v>
      </c>
      <c r="Y46" s="104">
        <v>0</v>
      </c>
      <c r="Z46" s="103">
        <v>0</v>
      </c>
      <c r="AA46" s="60"/>
      <c r="AB46" s="60"/>
    </row>
    <row r="47" spans="1:47" ht="18" customHeight="1" x14ac:dyDescent="0.3">
      <c r="A47" s="107">
        <v>44</v>
      </c>
      <c r="B47" s="143" t="str">
        <f t="shared" si="0"/>
        <v>34.0x0.00</v>
      </c>
      <c r="C47" s="101" t="s">
        <v>69</v>
      </c>
      <c r="D47" s="101" t="s">
        <v>978</v>
      </c>
      <c r="E47" s="101" t="s">
        <v>1181</v>
      </c>
      <c r="F47" s="101" t="s">
        <v>561</v>
      </c>
      <c r="G47" s="101" t="s">
        <v>549</v>
      </c>
      <c r="H47" s="101" t="s">
        <v>557</v>
      </c>
      <c r="I47" s="101" t="s">
        <v>970</v>
      </c>
      <c r="J47" s="101" t="s">
        <v>552</v>
      </c>
      <c r="K47" s="101" t="s">
        <v>695</v>
      </c>
      <c r="L47" s="101" t="s">
        <v>979</v>
      </c>
      <c r="M47" s="102">
        <v>2.0129999999999999</v>
      </c>
      <c r="N47" s="101" t="s">
        <v>550</v>
      </c>
      <c r="O47" s="104" t="s">
        <v>1312</v>
      </c>
      <c r="P47" s="104">
        <v>0</v>
      </c>
      <c r="Q47" s="101"/>
      <c r="R47" s="101" t="s">
        <v>547</v>
      </c>
      <c r="S47" s="101"/>
      <c r="T47" s="104">
        <v>12</v>
      </c>
      <c r="U47" s="103">
        <v>147.85887599999998</v>
      </c>
      <c r="V47" s="104" t="e">
        <v>#N/A</v>
      </c>
      <c r="W47" s="136" t="s">
        <v>547</v>
      </c>
      <c r="X47" s="101" t="s">
        <v>547</v>
      </c>
      <c r="Y47" s="104">
        <v>0</v>
      </c>
      <c r="Z47" s="103">
        <v>0</v>
      </c>
      <c r="AA47" s="60"/>
      <c r="AB47" s="60"/>
    </row>
    <row r="48" spans="1:47" ht="18" customHeight="1" x14ac:dyDescent="0.3">
      <c r="A48" s="107">
        <v>45</v>
      </c>
      <c r="B48" s="143" t="str">
        <f t="shared" si="0"/>
        <v>34.0x0.00</v>
      </c>
      <c r="C48" s="101" t="s">
        <v>70</v>
      </c>
      <c r="D48" s="101" t="s">
        <v>980</v>
      </c>
      <c r="E48" s="101" t="s">
        <v>1172</v>
      </c>
      <c r="F48" s="101" t="s">
        <v>561</v>
      </c>
      <c r="G48" s="101" t="s">
        <v>571</v>
      </c>
      <c r="H48" s="101" t="s">
        <v>557</v>
      </c>
      <c r="I48" s="101" t="s">
        <v>970</v>
      </c>
      <c r="J48" s="101" t="s">
        <v>552</v>
      </c>
      <c r="K48" s="101" t="s">
        <v>981</v>
      </c>
      <c r="L48" s="101" t="s">
        <v>982</v>
      </c>
      <c r="M48" s="102">
        <v>2.6320000000000001</v>
      </c>
      <c r="N48" s="101" t="s">
        <v>550</v>
      </c>
      <c r="O48" s="104" t="s">
        <v>1313</v>
      </c>
      <c r="P48" s="104">
        <v>0</v>
      </c>
      <c r="Q48" s="101"/>
      <c r="R48" s="101" t="s">
        <v>547</v>
      </c>
      <c r="S48" s="101"/>
      <c r="T48" s="104">
        <v>4</v>
      </c>
      <c r="U48" s="103">
        <v>59.125247999999999</v>
      </c>
      <c r="V48" s="104" t="e">
        <v>#N/A</v>
      </c>
      <c r="W48" s="136" t="s">
        <v>547</v>
      </c>
      <c r="X48" s="101" t="s">
        <v>547</v>
      </c>
      <c r="Y48" s="104">
        <v>0</v>
      </c>
      <c r="Z48" s="103">
        <v>0</v>
      </c>
      <c r="AA48" s="60"/>
      <c r="AB48" s="60"/>
    </row>
    <row r="49" spans="1:28" ht="18" customHeight="1" x14ac:dyDescent="0.3">
      <c r="A49" s="107">
        <v>46</v>
      </c>
      <c r="B49" s="143" t="str">
        <f t="shared" si="0"/>
        <v>35.0x0.00</v>
      </c>
      <c r="C49" s="101" t="s">
        <v>71</v>
      </c>
      <c r="D49" s="101" t="s">
        <v>983</v>
      </c>
      <c r="E49" s="101" t="s">
        <v>1195</v>
      </c>
      <c r="F49" s="101" t="s">
        <v>561</v>
      </c>
      <c r="G49" s="101" t="s">
        <v>571</v>
      </c>
      <c r="H49" s="101" t="s">
        <v>550</v>
      </c>
      <c r="I49" s="101" t="s">
        <v>984</v>
      </c>
      <c r="J49" s="101" t="s">
        <v>552</v>
      </c>
      <c r="K49" s="101" t="s">
        <v>553</v>
      </c>
      <c r="L49" s="101" t="s">
        <v>596</v>
      </c>
      <c r="M49" s="102">
        <v>1</v>
      </c>
      <c r="N49" s="101" t="s">
        <v>576</v>
      </c>
      <c r="O49" s="104" t="s">
        <v>1282</v>
      </c>
      <c r="P49" s="104">
        <v>0</v>
      </c>
      <c r="Q49" s="101"/>
      <c r="R49" s="101" t="s">
        <v>547</v>
      </c>
      <c r="S49" s="101"/>
      <c r="T49" s="104">
        <v>0</v>
      </c>
      <c r="U49" s="103">
        <v>0</v>
      </c>
      <c r="V49" s="104" t="e">
        <v>#N/A</v>
      </c>
      <c r="W49" s="135" t="s">
        <v>547</v>
      </c>
      <c r="X49" s="101" t="s">
        <v>547</v>
      </c>
      <c r="Y49" s="104">
        <v>0</v>
      </c>
      <c r="Z49" s="103">
        <v>0</v>
      </c>
      <c r="AA49" s="60"/>
      <c r="AB49" s="60"/>
    </row>
    <row r="50" spans="1:28" ht="18" customHeight="1" x14ac:dyDescent="0.3">
      <c r="A50" s="107">
        <v>47</v>
      </c>
      <c r="B50" s="143" t="str">
        <f t="shared" si="0"/>
        <v>38.1x0.00</v>
      </c>
      <c r="C50" s="101" t="s">
        <v>72</v>
      </c>
      <c r="D50" s="101" t="s">
        <v>997</v>
      </c>
      <c r="E50" s="101" t="s">
        <v>1179</v>
      </c>
      <c r="F50" s="101" t="s">
        <v>561</v>
      </c>
      <c r="G50" s="101" t="s">
        <v>571</v>
      </c>
      <c r="H50" s="101" t="s">
        <v>550</v>
      </c>
      <c r="I50" s="101" t="s">
        <v>996</v>
      </c>
      <c r="J50" s="101" t="s">
        <v>552</v>
      </c>
      <c r="K50" s="101" t="s">
        <v>553</v>
      </c>
      <c r="L50" s="101" t="s">
        <v>909</v>
      </c>
      <c r="M50" s="102">
        <v>1.0920000000000001</v>
      </c>
      <c r="N50" s="101" t="s">
        <v>576</v>
      </c>
      <c r="O50" s="104" t="s">
        <v>1314</v>
      </c>
      <c r="P50" s="104">
        <v>63</v>
      </c>
      <c r="Q50" s="101"/>
      <c r="R50" s="101" t="s">
        <v>547</v>
      </c>
      <c r="S50" s="101"/>
      <c r="T50" s="104">
        <v>121</v>
      </c>
      <c r="U50" s="103">
        <v>720.11940000000004</v>
      </c>
      <c r="V50" s="104">
        <v>-33</v>
      </c>
      <c r="W50" s="136">
        <v>45380</v>
      </c>
      <c r="X50" s="101" t="s">
        <v>547</v>
      </c>
      <c r="Y50" s="104">
        <v>0</v>
      </c>
      <c r="Z50" s="103">
        <v>0</v>
      </c>
      <c r="AA50" s="60"/>
      <c r="AB50" s="60"/>
    </row>
    <row r="51" spans="1:28" ht="18" customHeight="1" x14ac:dyDescent="0.3">
      <c r="A51" s="107">
        <v>48</v>
      </c>
      <c r="B51" s="143" t="str">
        <f t="shared" si="0"/>
        <v>38.1x0.00</v>
      </c>
      <c r="C51" s="101" t="s">
        <v>73</v>
      </c>
      <c r="D51" s="101" t="s">
        <v>1019</v>
      </c>
      <c r="E51" s="101" t="s">
        <v>1174</v>
      </c>
      <c r="F51" s="101" t="s">
        <v>561</v>
      </c>
      <c r="G51" s="101" t="s">
        <v>549</v>
      </c>
      <c r="H51" s="101" t="s">
        <v>557</v>
      </c>
      <c r="I51" s="101" t="s">
        <v>996</v>
      </c>
      <c r="J51" s="101" t="s">
        <v>552</v>
      </c>
      <c r="K51" s="101" t="s">
        <v>608</v>
      </c>
      <c r="L51" s="101" t="s">
        <v>1020</v>
      </c>
      <c r="M51" s="102">
        <v>2.0310000000000001</v>
      </c>
      <c r="N51" s="101" t="s">
        <v>550</v>
      </c>
      <c r="O51" s="104" t="s">
        <v>1315</v>
      </c>
      <c r="P51" s="104">
        <v>43.736842105263158</v>
      </c>
      <c r="Q51" s="101"/>
      <c r="R51" s="101" t="s">
        <v>547</v>
      </c>
      <c r="S51" s="101"/>
      <c r="T51" s="104">
        <v>90</v>
      </c>
      <c r="U51" s="103">
        <v>1089.2456100000002</v>
      </c>
      <c r="V51" s="104">
        <v>-22.578947368421055</v>
      </c>
      <c r="W51" s="135">
        <v>45380</v>
      </c>
      <c r="X51" s="101" t="s">
        <v>547</v>
      </c>
      <c r="Y51" s="104">
        <v>0</v>
      </c>
      <c r="Z51" s="103">
        <v>0</v>
      </c>
      <c r="AA51" s="60"/>
      <c r="AB51" s="60"/>
    </row>
    <row r="52" spans="1:28" ht="18" customHeight="1" x14ac:dyDescent="0.3">
      <c r="A52" s="107">
        <v>49</v>
      </c>
      <c r="B52" s="143" t="str">
        <f t="shared" si="0"/>
        <v>38.1x0.00</v>
      </c>
      <c r="C52" s="101" t="s">
        <v>74</v>
      </c>
      <c r="D52" s="101" t="s">
        <v>1025</v>
      </c>
      <c r="E52" s="101" t="s">
        <v>1172</v>
      </c>
      <c r="F52" s="101" t="s">
        <v>561</v>
      </c>
      <c r="G52" s="101" t="s">
        <v>549</v>
      </c>
      <c r="H52" s="101" t="s">
        <v>557</v>
      </c>
      <c r="I52" s="101" t="s">
        <v>996</v>
      </c>
      <c r="J52" s="101" t="s">
        <v>552</v>
      </c>
      <c r="K52" s="101" t="s">
        <v>695</v>
      </c>
      <c r="L52" s="101" t="s">
        <v>1026</v>
      </c>
      <c r="M52" s="102">
        <v>2.2759999999999998</v>
      </c>
      <c r="N52" s="101" t="s">
        <v>550</v>
      </c>
      <c r="O52" s="104" t="s">
        <v>1316</v>
      </c>
      <c r="P52" s="104">
        <v>95.833333333333329</v>
      </c>
      <c r="Q52" s="101"/>
      <c r="R52" s="101" t="s">
        <v>547</v>
      </c>
      <c r="S52" s="101"/>
      <c r="T52" s="104">
        <v>28</v>
      </c>
      <c r="U52" s="103">
        <v>390.84382399999998</v>
      </c>
      <c r="V52" s="104">
        <v>-67.833333333333329</v>
      </c>
      <c r="W52" s="136">
        <v>45322</v>
      </c>
      <c r="X52" s="101" t="s">
        <v>547</v>
      </c>
      <c r="Y52" s="104">
        <v>67.833333333333329</v>
      </c>
      <c r="Z52" s="103">
        <v>946.86569266666652</v>
      </c>
      <c r="AA52" s="60"/>
      <c r="AB52" s="60"/>
    </row>
    <row r="53" spans="1:28" ht="18" customHeight="1" x14ac:dyDescent="0.3">
      <c r="A53" s="107">
        <v>50</v>
      </c>
      <c r="B53" s="143" t="str">
        <f t="shared" si="0"/>
        <v>38.1x0.00</v>
      </c>
      <c r="C53" s="101" t="s">
        <v>75</v>
      </c>
      <c r="D53" s="101" t="s">
        <v>1004</v>
      </c>
      <c r="E53" s="101" t="s">
        <v>1196</v>
      </c>
      <c r="F53" s="101" t="s">
        <v>561</v>
      </c>
      <c r="G53" s="101" t="s">
        <v>549</v>
      </c>
      <c r="H53" s="101" t="s">
        <v>557</v>
      </c>
      <c r="I53" s="101" t="s">
        <v>996</v>
      </c>
      <c r="J53" s="101" t="s">
        <v>552</v>
      </c>
      <c r="K53" s="101" t="s">
        <v>564</v>
      </c>
      <c r="L53" s="101" t="s">
        <v>1010</v>
      </c>
      <c r="M53" s="102">
        <v>1.78</v>
      </c>
      <c r="N53" s="101" t="s">
        <v>550</v>
      </c>
      <c r="O53" s="104" t="s">
        <v>1317</v>
      </c>
      <c r="P53" s="104">
        <v>0</v>
      </c>
      <c r="Q53" s="101"/>
      <c r="R53" s="101" t="s">
        <v>547</v>
      </c>
      <c r="S53" s="101"/>
      <c r="T53" s="104">
        <v>8719</v>
      </c>
      <c r="U53" s="103">
        <v>83977.746019999991</v>
      </c>
      <c r="V53" s="104" t="e">
        <v>#N/A</v>
      </c>
      <c r="W53" s="136" t="s">
        <v>547</v>
      </c>
      <c r="X53" s="101" t="s">
        <v>547</v>
      </c>
      <c r="Y53" s="104">
        <v>0</v>
      </c>
      <c r="Z53" s="103">
        <v>0</v>
      </c>
      <c r="AA53" s="60"/>
      <c r="AB53" s="60"/>
    </row>
    <row r="54" spans="1:28" ht="18" customHeight="1" x14ac:dyDescent="0.3">
      <c r="A54" s="107">
        <v>51</v>
      </c>
      <c r="B54" s="143" t="str">
        <f t="shared" si="0"/>
        <v>38.1x0.00</v>
      </c>
      <c r="C54" s="101" t="s">
        <v>76</v>
      </c>
      <c r="D54" s="101" t="s">
        <v>1004</v>
      </c>
      <c r="E54" s="101" t="s">
        <v>1176</v>
      </c>
      <c r="F54" s="101" t="s">
        <v>561</v>
      </c>
      <c r="G54" s="101" t="s">
        <v>549</v>
      </c>
      <c r="H54" s="101" t="s">
        <v>557</v>
      </c>
      <c r="I54" s="101" t="s">
        <v>996</v>
      </c>
      <c r="J54" s="101" t="s">
        <v>552</v>
      </c>
      <c r="K54" s="101" t="s">
        <v>564</v>
      </c>
      <c r="L54" s="101" t="s">
        <v>1005</v>
      </c>
      <c r="M54" s="102">
        <v>1.78</v>
      </c>
      <c r="N54" s="101" t="s">
        <v>550</v>
      </c>
      <c r="O54" s="104" t="s">
        <v>1318</v>
      </c>
      <c r="P54" s="104">
        <v>0</v>
      </c>
      <c r="Q54" s="101"/>
      <c r="R54" s="101" t="s">
        <v>547</v>
      </c>
      <c r="S54" s="101"/>
      <c r="T54" s="104">
        <v>485</v>
      </c>
      <c r="U54" s="103">
        <v>1156.8219999999999</v>
      </c>
      <c r="V54" s="104" t="e">
        <v>#N/A</v>
      </c>
      <c r="W54" s="136" t="s">
        <v>547</v>
      </c>
      <c r="X54" s="101" t="s">
        <v>547</v>
      </c>
      <c r="Y54" s="104">
        <v>0</v>
      </c>
      <c r="Z54" s="103">
        <v>0</v>
      </c>
      <c r="AA54" s="60"/>
      <c r="AB54" s="60"/>
    </row>
    <row r="55" spans="1:28" ht="18" customHeight="1" x14ac:dyDescent="0.3">
      <c r="A55" s="107">
        <v>52</v>
      </c>
      <c r="B55" s="143" t="str">
        <f t="shared" si="0"/>
        <v>42.7x0.00</v>
      </c>
      <c r="C55" s="101" t="s">
        <v>77</v>
      </c>
      <c r="D55" s="101" t="s">
        <v>1054</v>
      </c>
      <c r="E55" s="101" t="s">
        <v>1172</v>
      </c>
      <c r="F55" s="101" t="s">
        <v>561</v>
      </c>
      <c r="G55" s="101" t="s">
        <v>549</v>
      </c>
      <c r="H55" s="101" t="s">
        <v>557</v>
      </c>
      <c r="I55" s="101" t="s">
        <v>1048</v>
      </c>
      <c r="J55" s="101" t="s">
        <v>552</v>
      </c>
      <c r="K55" s="101" t="s">
        <v>564</v>
      </c>
      <c r="L55" s="101" t="s">
        <v>990</v>
      </c>
      <c r="M55" s="102">
        <v>2.0070000000000001</v>
      </c>
      <c r="N55" s="101" t="s">
        <v>550</v>
      </c>
      <c r="O55" s="104" t="s">
        <v>1319</v>
      </c>
      <c r="P55" s="104">
        <v>51</v>
      </c>
      <c r="Q55" s="101"/>
      <c r="R55" s="101" t="s">
        <v>547</v>
      </c>
      <c r="S55" s="101"/>
      <c r="T55" s="104">
        <v>214</v>
      </c>
      <c r="U55" s="103">
        <v>2634.9702300000004</v>
      </c>
      <c r="V55" s="104" t="e">
        <v>#N/A</v>
      </c>
      <c r="W55" s="135" t="s">
        <v>547</v>
      </c>
      <c r="X55" s="101" t="s">
        <v>547</v>
      </c>
      <c r="Y55" s="104">
        <v>0</v>
      </c>
      <c r="Z55" s="103">
        <v>0</v>
      </c>
      <c r="AA55" s="60"/>
      <c r="AB55" s="60"/>
    </row>
    <row r="56" spans="1:28" ht="18" customHeight="1" x14ac:dyDescent="0.3">
      <c r="A56" s="107">
        <v>53</v>
      </c>
      <c r="B56" s="143" t="str">
        <f t="shared" si="0"/>
        <v>42.7x0.00</v>
      </c>
      <c r="C56" s="101" t="s">
        <v>78</v>
      </c>
      <c r="D56" s="101" t="s">
        <v>1058</v>
      </c>
      <c r="E56" s="101" t="s">
        <v>1172</v>
      </c>
      <c r="F56" s="101" t="s">
        <v>561</v>
      </c>
      <c r="G56" s="101" t="s">
        <v>571</v>
      </c>
      <c r="H56" s="101" t="s">
        <v>557</v>
      </c>
      <c r="I56" s="101" t="s">
        <v>1048</v>
      </c>
      <c r="J56" s="101" t="s">
        <v>552</v>
      </c>
      <c r="K56" s="101" t="s">
        <v>981</v>
      </c>
      <c r="L56" s="101" t="s">
        <v>1061</v>
      </c>
      <c r="M56" s="102">
        <v>3.383</v>
      </c>
      <c r="N56" s="101" t="s">
        <v>550</v>
      </c>
      <c r="O56" s="104" t="s">
        <v>1320</v>
      </c>
      <c r="P56" s="104">
        <v>668.25806451612902</v>
      </c>
      <c r="Q56" s="101"/>
      <c r="R56" s="101" t="s">
        <v>547</v>
      </c>
      <c r="S56" s="101"/>
      <c r="T56" s="104">
        <v>965</v>
      </c>
      <c r="U56" s="103">
        <v>19737.741369999996</v>
      </c>
      <c r="V56" s="104">
        <v>-134.64516129032245</v>
      </c>
      <c r="W56" s="136">
        <v>45351</v>
      </c>
      <c r="X56" s="101" t="s">
        <v>1252</v>
      </c>
      <c r="Y56" s="104">
        <v>0</v>
      </c>
      <c r="Z56" s="103">
        <v>0</v>
      </c>
      <c r="AA56" s="60"/>
      <c r="AB56" s="60"/>
    </row>
    <row r="57" spans="1:28" ht="18" customHeight="1" x14ac:dyDescent="0.3">
      <c r="A57" s="107">
        <v>54</v>
      </c>
      <c r="B57" s="143" t="str">
        <f t="shared" si="0"/>
        <v>42.7x0.00</v>
      </c>
      <c r="C57" s="101" t="s">
        <v>79</v>
      </c>
      <c r="D57" s="101" t="s">
        <v>1058</v>
      </c>
      <c r="E57" s="101" t="s">
        <v>1197</v>
      </c>
      <c r="F57" s="101" t="s">
        <v>561</v>
      </c>
      <c r="G57" s="101" t="s">
        <v>571</v>
      </c>
      <c r="H57" s="101" t="s">
        <v>557</v>
      </c>
      <c r="I57" s="101" t="s">
        <v>1048</v>
      </c>
      <c r="J57" s="101" t="s">
        <v>552</v>
      </c>
      <c r="K57" s="101" t="s">
        <v>981</v>
      </c>
      <c r="L57" s="101" t="s">
        <v>1059</v>
      </c>
      <c r="M57" s="102">
        <v>3.383</v>
      </c>
      <c r="N57" s="101" t="s">
        <v>550</v>
      </c>
      <c r="O57" s="104" t="s">
        <v>1321</v>
      </c>
      <c r="P57" s="104">
        <v>267.97826086956525</v>
      </c>
      <c r="Q57" s="101"/>
      <c r="R57" s="101" t="s">
        <v>547</v>
      </c>
      <c r="S57" s="101"/>
      <c r="T57" s="104">
        <v>272</v>
      </c>
      <c r="U57" s="103">
        <v>5423.5173439999999</v>
      </c>
      <c r="V57" s="104">
        <v>-146.5652173913044</v>
      </c>
      <c r="W57" s="136">
        <v>45351</v>
      </c>
      <c r="X57" s="101" t="s">
        <v>547</v>
      </c>
      <c r="Y57" s="104">
        <v>0</v>
      </c>
      <c r="Z57" s="103">
        <v>0</v>
      </c>
      <c r="AA57" s="60"/>
      <c r="AB57" s="60"/>
    </row>
    <row r="58" spans="1:28" ht="18" customHeight="1" x14ac:dyDescent="0.3">
      <c r="A58" s="107">
        <v>55</v>
      </c>
      <c r="B58" s="143" t="str">
        <f t="shared" si="0"/>
        <v>42.7x0.00</v>
      </c>
      <c r="C58" s="101" t="s">
        <v>80</v>
      </c>
      <c r="D58" s="101" t="s">
        <v>1058</v>
      </c>
      <c r="E58" s="101" t="s">
        <v>1198</v>
      </c>
      <c r="F58" s="101" t="s">
        <v>561</v>
      </c>
      <c r="G58" s="101" t="s">
        <v>549</v>
      </c>
      <c r="H58" s="101" t="s">
        <v>557</v>
      </c>
      <c r="I58" s="101" t="s">
        <v>1048</v>
      </c>
      <c r="J58" s="101" t="s">
        <v>552</v>
      </c>
      <c r="K58" s="101" t="s">
        <v>981</v>
      </c>
      <c r="L58" s="101" t="s">
        <v>1060</v>
      </c>
      <c r="M58" s="102">
        <v>3.383</v>
      </c>
      <c r="N58" s="101" t="s">
        <v>550</v>
      </c>
      <c r="O58" s="104" t="s">
        <v>1322</v>
      </c>
      <c r="P58" s="104">
        <v>363.63636363636363</v>
      </c>
      <c r="Q58" s="101"/>
      <c r="R58" s="101" t="s">
        <v>547</v>
      </c>
      <c r="S58" s="101"/>
      <c r="T58" s="104">
        <v>718</v>
      </c>
      <c r="U58" s="103">
        <v>14590.966958000001</v>
      </c>
      <c r="V58" s="104">
        <v>-154.72727272727269</v>
      </c>
      <c r="W58" s="136">
        <v>45380</v>
      </c>
      <c r="X58" s="101" t="s">
        <v>547</v>
      </c>
      <c r="Y58" s="104">
        <v>0</v>
      </c>
      <c r="Z58" s="103">
        <v>0</v>
      </c>
      <c r="AA58" s="60"/>
      <c r="AB58" s="60"/>
    </row>
    <row r="59" spans="1:28" ht="18" customHeight="1" x14ac:dyDescent="0.3">
      <c r="A59" s="107">
        <v>56</v>
      </c>
      <c r="B59" s="143" t="str">
        <f t="shared" si="0"/>
        <v>45.0x0.00</v>
      </c>
      <c r="C59" s="101" t="s">
        <v>81</v>
      </c>
      <c r="D59" s="101" t="s">
        <v>1065</v>
      </c>
      <c r="E59" s="101" t="s">
        <v>1179</v>
      </c>
      <c r="F59" s="101" t="s">
        <v>561</v>
      </c>
      <c r="G59" s="101" t="s">
        <v>571</v>
      </c>
      <c r="H59" s="101" t="s">
        <v>550</v>
      </c>
      <c r="I59" s="101" t="s">
        <v>1063</v>
      </c>
      <c r="J59" s="101" t="s">
        <v>552</v>
      </c>
      <c r="K59" s="101" t="s">
        <v>553</v>
      </c>
      <c r="L59" s="101" t="s">
        <v>575</v>
      </c>
      <c r="M59" s="102">
        <v>1.296</v>
      </c>
      <c r="N59" s="101" t="s">
        <v>576</v>
      </c>
      <c r="O59" s="104" t="s">
        <v>1323</v>
      </c>
      <c r="P59" s="104">
        <v>112</v>
      </c>
      <c r="Q59" s="101"/>
      <c r="R59" s="101" t="s">
        <v>547</v>
      </c>
      <c r="S59" s="101"/>
      <c r="T59" s="104">
        <v>84</v>
      </c>
      <c r="U59" s="103">
        <v>609.63840000000005</v>
      </c>
      <c r="V59" s="104">
        <v>-28</v>
      </c>
      <c r="W59" s="136">
        <v>45322</v>
      </c>
      <c r="X59" s="101" t="s">
        <v>547</v>
      </c>
      <c r="Y59" s="104">
        <v>28</v>
      </c>
      <c r="Z59" s="103">
        <v>203.21280000000002</v>
      </c>
      <c r="AA59" s="60"/>
      <c r="AB59" s="60"/>
    </row>
    <row r="60" spans="1:28" ht="18" customHeight="1" x14ac:dyDescent="0.3">
      <c r="A60" s="107">
        <v>57</v>
      </c>
      <c r="B60" s="143" t="str">
        <f t="shared" si="0"/>
        <v>48.6x0.00</v>
      </c>
      <c r="C60" s="101" t="s">
        <v>82</v>
      </c>
      <c r="D60" s="101" t="s">
        <v>1080</v>
      </c>
      <c r="E60" s="101" t="s">
        <v>1172</v>
      </c>
      <c r="F60" s="101" t="s">
        <v>561</v>
      </c>
      <c r="G60" s="101" t="s">
        <v>549</v>
      </c>
      <c r="H60" s="101" t="s">
        <v>557</v>
      </c>
      <c r="I60" s="101" t="s">
        <v>1079</v>
      </c>
      <c r="J60" s="101" t="s">
        <v>552</v>
      </c>
      <c r="K60" s="101" t="s">
        <v>564</v>
      </c>
      <c r="L60" s="101" t="s">
        <v>1081</v>
      </c>
      <c r="M60" s="102">
        <v>2.298</v>
      </c>
      <c r="N60" s="101" t="s">
        <v>550</v>
      </c>
      <c r="O60" s="104" t="s">
        <v>1324</v>
      </c>
      <c r="P60" s="104">
        <v>193.33333333333334</v>
      </c>
      <c r="Q60" s="101"/>
      <c r="R60" s="101" t="s">
        <v>547</v>
      </c>
      <c r="S60" s="101"/>
      <c r="T60" s="104">
        <v>913</v>
      </c>
      <c r="U60" s="103">
        <v>11457.582114000001</v>
      </c>
      <c r="V60" s="104" t="e">
        <v>#N/A</v>
      </c>
      <c r="W60" s="136" t="s">
        <v>547</v>
      </c>
      <c r="X60" s="101" t="s">
        <v>547</v>
      </c>
      <c r="Y60" s="104">
        <v>0</v>
      </c>
      <c r="Z60" s="103">
        <v>0</v>
      </c>
      <c r="AA60" s="60"/>
      <c r="AB60" s="60"/>
    </row>
    <row r="61" spans="1:28" ht="18" customHeight="1" x14ac:dyDescent="0.3">
      <c r="A61" s="107">
        <v>58</v>
      </c>
      <c r="B61" s="143" t="str">
        <f t="shared" si="0"/>
        <v>48.6x0.00</v>
      </c>
      <c r="C61" s="101" t="s">
        <v>83</v>
      </c>
      <c r="D61" s="101" t="s">
        <v>1087</v>
      </c>
      <c r="E61" s="101" t="s">
        <v>1172</v>
      </c>
      <c r="F61" s="101" t="s">
        <v>561</v>
      </c>
      <c r="G61" s="101" t="s">
        <v>549</v>
      </c>
      <c r="H61" s="101" t="s">
        <v>557</v>
      </c>
      <c r="I61" s="101" t="s">
        <v>1079</v>
      </c>
      <c r="J61" s="101" t="s">
        <v>552</v>
      </c>
      <c r="K61" s="101" t="s">
        <v>893</v>
      </c>
      <c r="L61" s="101" t="s">
        <v>1088</v>
      </c>
      <c r="M61" s="102">
        <v>3.4780000000000002</v>
      </c>
      <c r="N61" s="101" t="s">
        <v>550</v>
      </c>
      <c r="O61" s="104" t="s">
        <v>1325</v>
      </c>
      <c r="P61" s="104">
        <v>100</v>
      </c>
      <c r="Q61" s="101"/>
      <c r="R61" s="101" t="s">
        <v>547</v>
      </c>
      <c r="S61" s="101"/>
      <c r="T61" s="104">
        <v>183</v>
      </c>
      <c r="U61" s="103">
        <v>3544.5237059999999</v>
      </c>
      <c r="V61" s="104">
        <v>-17</v>
      </c>
      <c r="W61" s="136">
        <v>45380</v>
      </c>
      <c r="X61" s="101" t="s">
        <v>547</v>
      </c>
      <c r="Y61" s="104">
        <v>0</v>
      </c>
      <c r="Z61" s="103">
        <v>0</v>
      </c>
      <c r="AA61" s="60"/>
      <c r="AB61" s="60"/>
    </row>
    <row r="62" spans="1:28" ht="18" customHeight="1" x14ac:dyDescent="0.3">
      <c r="A62" s="107">
        <v>59</v>
      </c>
      <c r="B62" s="143" t="str">
        <f t="shared" si="0"/>
        <v>50.8x0.00</v>
      </c>
      <c r="C62" s="101" t="s">
        <v>84</v>
      </c>
      <c r="D62" s="101" t="s">
        <v>1104</v>
      </c>
      <c r="E62" s="101" t="s">
        <v>1183</v>
      </c>
      <c r="F62" s="101" t="s">
        <v>561</v>
      </c>
      <c r="G62" s="101" t="s">
        <v>549</v>
      </c>
      <c r="H62" s="101" t="s">
        <v>557</v>
      </c>
      <c r="I62" s="101" t="s">
        <v>1105</v>
      </c>
      <c r="J62" s="101" t="s">
        <v>552</v>
      </c>
      <c r="K62" s="101" t="s">
        <v>558</v>
      </c>
      <c r="L62" s="101" t="s">
        <v>1106</v>
      </c>
      <c r="M62" s="102">
        <v>1.9410000000000001</v>
      </c>
      <c r="N62" s="101" t="s">
        <v>576</v>
      </c>
      <c r="O62" s="104" t="s">
        <v>1326</v>
      </c>
      <c r="P62" s="104">
        <v>94.222222222222229</v>
      </c>
      <c r="Q62" s="101"/>
      <c r="R62" s="101" t="s">
        <v>547</v>
      </c>
      <c r="S62" s="101"/>
      <c r="T62" s="104">
        <v>211</v>
      </c>
      <c r="U62" s="103">
        <v>2340.9935160000005</v>
      </c>
      <c r="V62" s="104" t="e">
        <v>#N/A</v>
      </c>
      <c r="W62" s="136" t="s">
        <v>547</v>
      </c>
      <c r="X62" s="101" t="s">
        <v>547</v>
      </c>
      <c r="Y62" s="104">
        <v>0</v>
      </c>
      <c r="Z62" s="103">
        <v>0</v>
      </c>
      <c r="AA62" s="60"/>
      <c r="AB62" s="60"/>
    </row>
    <row r="63" spans="1:28" ht="18" customHeight="1" x14ac:dyDescent="0.3">
      <c r="A63" s="107">
        <v>60</v>
      </c>
      <c r="B63" s="143" t="str">
        <f t="shared" si="0"/>
        <v>60.5x0.00</v>
      </c>
      <c r="C63" s="101" t="s">
        <v>85</v>
      </c>
      <c r="D63" s="101" t="s">
        <v>1117</v>
      </c>
      <c r="E63" s="101" t="s">
        <v>1199</v>
      </c>
      <c r="F63" s="101" t="s">
        <v>561</v>
      </c>
      <c r="G63" s="101" t="s">
        <v>549</v>
      </c>
      <c r="H63" s="101" t="s">
        <v>557</v>
      </c>
      <c r="I63" s="101" t="s">
        <v>1118</v>
      </c>
      <c r="J63" s="101" t="s">
        <v>552</v>
      </c>
      <c r="K63" s="101" t="s">
        <v>564</v>
      </c>
      <c r="L63" s="101" t="s">
        <v>750</v>
      </c>
      <c r="M63" s="102">
        <v>2.8849999999999998</v>
      </c>
      <c r="N63" s="101" t="s">
        <v>550</v>
      </c>
      <c r="O63" s="104" t="s">
        <v>1327</v>
      </c>
      <c r="P63" s="104">
        <v>147.80000000000001</v>
      </c>
      <c r="Q63" s="101"/>
      <c r="R63" s="101" t="s">
        <v>547</v>
      </c>
      <c r="S63" s="101"/>
      <c r="T63" s="104">
        <v>243</v>
      </c>
      <c r="U63" s="103">
        <v>3617.4438</v>
      </c>
      <c r="V63" s="104">
        <v>-154.40000000000003</v>
      </c>
      <c r="W63" s="135">
        <v>45380</v>
      </c>
      <c r="X63" s="101" t="s">
        <v>547</v>
      </c>
      <c r="Y63" s="104">
        <v>0</v>
      </c>
      <c r="Z63" s="103">
        <v>0</v>
      </c>
      <c r="AA63" s="60"/>
      <c r="AB63" s="60"/>
    </row>
    <row r="64" spans="1:28" ht="18" customHeight="1" x14ac:dyDescent="0.3">
      <c r="A64" s="107">
        <v>61</v>
      </c>
      <c r="B64" s="143" t="str">
        <f t="shared" si="0"/>
        <v>60.5x0.00</v>
      </c>
      <c r="C64" s="101" t="s">
        <v>86</v>
      </c>
      <c r="D64" s="101" t="s">
        <v>1117</v>
      </c>
      <c r="E64" s="101" t="s">
        <v>1172</v>
      </c>
      <c r="F64" s="101" t="s">
        <v>561</v>
      </c>
      <c r="G64" s="101" t="s">
        <v>549</v>
      </c>
      <c r="H64" s="101" t="s">
        <v>557</v>
      </c>
      <c r="I64" s="101" t="s">
        <v>1118</v>
      </c>
      <c r="J64" s="101" t="s">
        <v>552</v>
      </c>
      <c r="K64" s="101" t="s">
        <v>564</v>
      </c>
      <c r="L64" s="101" t="s">
        <v>754</v>
      </c>
      <c r="M64" s="102">
        <v>2.8849999999999998</v>
      </c>
      <c r="N64" s="101" t="s">
        <v>550</v>
      </c>
      <c r="O64" s="104" t="s">
        <v>1328</v>
      </c>
      <c r="P64" s="104">
        <v>85.6</v>
      </c>
      <c r="Q64" s="101"/>
      <c r="R64" s="101" t="s">
        <v>547</v>
      </c>
      <c r="S64" s="101"/>
      <c r="T64" s="104">
        <v>121</v>
      </c>
      <c r="U64" s="103">
        <v>1871.0955999999999</v>
      </c>
      <c r="V64" s="104">
        <v>-15.599999999999994</v>
      </c>
      <c r="W64" s="135">
        <v>45351</v>
      </c>
      <c r="X64" s="101" t="s">
        <v>547</v>
      </c>
      <c r="Y64" s="145">
        <v>0</v>
      </c>
      <c r="Z64" s="103">
        <v>0</v>
      </c>
      <c r="AA64" s="60"/>
      <c r="AB64" s="60"/>
    </row>
    <row r="65" spans="1:28" ht="18" customHeight="1" x14ac:dyDescent="0.3">
      <c r="A65" s="107">
        <v>62</v>
      </c>
      <c r="B65" s="143" t="str">
        <f t="shared" si="0"/>
        <v>60.8x0.00</v>
      </c>
      <c r="C65" s="101" t="s">
        <v>87</v>
      </c>
      <c r="D65" s="101" t="s">
        <v>1125</v>
      </c>
      <c r="E65" s="101" t="s">
        <v>1172</v>
      </c>
      <c r="F65" s="101" t="s">
        <v>561</v>
      </c>
      <c r="G65" s="101" t="s">
        <v>571</v>
      </c>
      <c r="H65" s="101" t="s">
        <v>557</v>
      </c>
      <c r="I65" s="101" t="s">
        <v>1126</v>
      </c>
      <c r="J65" s="101" t="s">
        <v>552</v>
      </c>
      <c r="K65" s="101" t="s">
        <v>1127</v>
      </c>
      <c r="L65" s="101" t="s">
        <v>860</v>
      </c>
      <c r="M65" s="102">
        <v>5.3410000000000002</v>
      </c>
      <c r="N65" s="101" t="s">
        <v>550</v>
      </c>
      <c r="O65" s="104" t="s">
        <v>1329</v>
      </c>
      <c r="P65" s="104">
        <v>15.779816513761467</v>
      </c>
      <c r="Q65" s="101"/>
      <c r="R65" s="101" t="s">
        <v>547</v>
      </c>
      <c r="S65" s="101"/>
      <c r="T65" s="104">
        <v>90</v>
      </c>
      <c r="U65" s="103">
        <v>2889.4275899999998</v>
      </c>
      <c r="V65" s="104" t="e">
        <v>#N/A</v>
      </c>
      <c r="W65" s="136" t="s">
        <v>547</v>
      </c>
      <c r="X65" s="101" t="s">
        <v>547</v>
      </c>
      <c r="Y65" s="104">
        <v>0</v>
      </c>
      <c r="Z65" s="103">
        <v>0</v>
      </c>
      <c r="AA65" s="60"/>
      <c r="AB65" s="60"/>
    </row>
    <row r="66" spans="1:28" ht="18" customHeight="1" x14ac:dyDescent="0.3">
      <c r="A66" s="107">
        <v>63</v>
      </c>
      <c r="B66" s="143" t="str">
        <f t="shared" si="0"/>
        <v>76.3x0.00</v>
      </c>
      <c r="C66" s="101" t="s">
        <v>88</v>
      </c>
      <c r="D66" s="101" t="s">
        <v>1128</v>
      </c>
      <c r="E66" s="101" t="s">
        <v>1172</v>
      </c>
      <c r="F66" s="101" t="s">
        <v>561</v>
      </c>
      <c r="G66" s="101" t="s">
        <v>571</v>
      </c>
      <c r="H66" s="101" t="s">
        <v>557</v>
      </c>
      <c r="I66" s="101" t="s">
        <v>1129</v>
      </c>
      <c r="J66" s="101" t="s">
        <v>552</v>
      </c>
      <c r="K66" s="101" t="s">
        <v>564</v>
      </c>
      <c r="L66" s="101" t="s">
        <v>872</v>
      </c>
      <c r="M66" s="102">
        <v>3.6640000000000001</v>
      </c>
      <c r="N66" s="101" t="s">
        <v>550</v>
      </c>
      <c r="O66" s="101" t="s">
        <v>1330</v>
      </c>
      <c r="P66" s="104">
        <v>0</v>
      </c>
      <c r="Q66" s="101"/>
      <c r="R66" s="101" t="s">
        <v>547</v>
      </c>
      <c r="S66" s="101"/>
      <c r="T66" s="104">
        <v>137</v>
      </c>
      <c r="U66" s="104">
        <v>3086.6012320000004</v>
      </c>
      <c r="V66" s="104" t="e">
        <v>#N/A</v>
      </c>
      <c r="W66" s="136" t="s">
        <v>547</v>
      </c>
      <c r="X66" s="101" t="s">
        <v>547</v>
      </c>
      <c r="Y66" s="104">
        <v>0</v>
      </c>
      <c r="Z66" s="104">
        <v>0</v>
      </c>
      <c r="AA66" s="60"/>
      <c r="AB66" s="60"/>
    </row>
    <row r="67" spans="1:28" ht="18" customHeight="1" x14ac:dyDescent="0.3">
      <c r="A67" s="107">
        <v>64</v>
      </c>
      <c r="B67" s="143" t="str">
        <f t="shared" si="0"/>
        <v>15.0x10.3</v>
      </c>
      <c r="C67" s="101" t="s">
        <v>89</v>
      </c>
      <c r="D67" s="101" t="s">
        <v>569</v>
      </c>
      <c r="E67" s="101" t="s">
        <v>1172</v>
      </c>
      <c r="F67" s="101" t="s">
        <v>570</v>
      </c>
      <c r="G67" s="101" t="s">
        <v>571</v>
      </c>
      <c r="H67" s="101" t="s">
        <v>557</v>
      </c>
      <c r="I67" s="101" t="s">
        <v>572</v>
      </c>
      <c r="J67" s="101" t="s">
        <v>573</v>
      </c>
      <c r="K67" s="101" t="s">
        <v>574</v>
      </c>
      <c r="L67" s="101" t="s">
        <v>577</v>
      </c>
      <c r="M67" s="102">
        <v>0.73299999999999998</v>
      </c>
      <c r="N67" s="101" t="s">
        <v>550</v>
      </c>
      <c r="O67" s="104" t="s">
        <v>1331</v>
      </c>
      <c r="P67" s="104">
        <v>0</v>
      </c>
      <c r="Q67" s="101"/>
      <c r="R67" s="101" t="s">
        <v>547</v>
      </c>
      <c r="S67" s="101"/>
      <c r="T67" s="104">
        <v>37</v>
      </c>
      <c r="U67" s="103">
        <v>154.58970000000002</v>
      </c>
      <c r="V67" s="104" t="e">
        <v>#N/A</v>
      </c>
      <c r="W67" s="136" t="s">
        <v>547</v>
      </c>
      <c r="X67" s="101" t="s">
        <v>547</v>
      </c>
      <c r="Y67" s="104">
        <v>0</v>
      </c>
      <c r="Z67" s="103">
        <v>0</v>
      </c>
      <c r="AA67" s="60"/>
      <c r="AB67" s="60"/>
    </row>
    <row r="68" spans="1:28" ht="18" customHeight="1" x14ac:dyDescent="0.3">
      <c r="A68" s="107">
        <v>65</v>
      </c>
      <c r="B68" s="143" t="str">
        <f t="shared" ref="B68:B131" si="4">I68&amp;"x"&amp;J68</f>
        <v>15.0x10.3</v>
      </c>
      <c r="C68" s="101" t="s">
        <v>90</v>
      </c>
      <c r="D68" s="101" t="s">
        <v>569</v>
      </c>
      <c r="E68" s="101" t="s">
        <v>1181</v>
      </c>
      <c r="F68" s="101" t="s">
        <v>570</v>
      </c>
      <c r="G68" s="101" t="s">
        <v>571</v>
      </c>
      <c r="H68" s="101" t="s">
        <v>557</v>
      </c>
      <c r="I68" s="101" t="s">
        <v>572</v>
      </c>
      <c r="J68" s="101" t="s">
        <v>573</v>
      </c>
      <c r="K68" s="101" t="s">
        <v>574</v>
      </c>
      <c r="L68" s="101" t="s">
        <v>575</v>
      </c>
      <c r="M68" s="102">
        <v>0.73299999999999998</v>
      </c>
      <c r="N68" s="101" t="s">
        <v>576</v>
      </c>
      <c r="O68" s="104" t="s">
        <v>1323</v>
      </c>
      <c r="P68" s="104">
        <v>0</v>
      </c>
      <c r="Q68" s="101"/>
      <c r="R68" s="101" t="s">
        <v>547</v>
      </c>
      <c r="S68" s="101"/>
      <c r="T68" s="104">
        <v>30</v>
      </c>
      <c r="U68" s="103">
        <v>123.14400000000001</v>
      </c>
      <c r="V68" s="104" t="e">
        <v>#N/A</v>
      </c>
      <c r="W68" s="136" t="s">
        <v>547</v>
      </c>
      <c r="X68" s="101" t="s">
        <v>547</v>
      </c>
      <c r="Y68" s="104">
        <v>0</v>
      </c>
      <c r="Z68" s="103">
        <v>0</v>
      </c>
      <c r="AA68" s="60"/>
      <c r="AB68" s="60"/>
    </row>
    <row r="69" spans="1:28" ht="18" customHeight="1" x14ac:dyDescent="0.3">
      <c r="A69" s="107">
        <v>66</v>
      </c>
      <c r="B69" s="143" t="str">
        <f t="shared" si="4"/>
        <v>23.0x12.4</v>
      </c>
      <c r="C69" s="101" t="s">
        <v>91</v>
      </c>
      <c r="D69" s="101" t="s">
        <v>793</v>
      </c>
      <c r="E69" s="101" t="s">
        <v>1183</v>
      </c>
      <c r="F69" s="101" t="s">
        <v>570</v>
      </c>
      <c r="G69" s="101" t="s">
        <v>571</v>
      </c>
      <c r="H69" s="101" t="s">
        <v>557</v>
      </c>
      <c r="I69" s="101" t="s">
        <v>794</v>
      </c>
      <c r="J69" s="101" t="s">
        <v>795</v>
      </c>
      <c r="K69" s="101" t="s">
        <v>796</v>
      </c>
      <c r="L69" s="101" t="s">
        <v>797</v>
      </c>
      <c r="M69" s="102">
        <v>2.3130000000000002</v>
      </c>
      <c r="N69" s="101" t="s">
        <v>576</v>
      </c>
      <c r="O69" s="104" t="s">
        <v>1332</v>
      </c>
      <c r="P69" s="104">
        <v>0</v>
      </c>
      <c r="Q69" s="101"/>
      <c r="R69" s="101" t="s">
        <v>547</v>
      </c>
      <c r="S69" s="101"/>
      <c r="T69" s="104">
        <v>633</v>
      </c>
      <c r="U69" s="103">
        <v>5270.8644000000004</v>
      </c>
      <c r="V69" s="104" t="e">
        <v>#N/A</v>
      </c>
      <c r="W69" s="135" t="s">
        <v>547</v>
      </c>
      <c r="X69" s="101" t="s">
        <v>547</v>
      </c>
      <c r="Y69" s="104">
        <v>0</v>
      </c>
      <c r="Z69" s="103">
        <v>0</v>
      </c>
      <c r="AA69" s="60"/>
      <c r="AB69" s="60"/>
    </row>
    <row r="70" spans="1:28" ht="18" customHeight="1" x14ac:dyDescent="0.3">
      <c r="A70" s="107">
        <v>67</v>
      </c>
      <c r="B70" s="143" t="str">
        <f t="shared" si="4"/>
        <v>23.0x12.4</v>
      </c>
      <c r="C70" s="101" t="s">
        <v>92</v>
      </c>
      <c r="D70" s="101" t="s">
        <v>793</v>
      </c>
      <c r="E70" s="101" t="s">
        <v>1172</v>
      </c>
      <c r="F70" s="101" t="s">
        <v>570</v>
      </c>
      <c r="G70" s="101" t="s">
        <v>571</v>
      </c>
      <c r="H70" s="101" t="s">
        <v>557</v>
      </c>
      <c r="I70" s="101" t="s">
        <v>794</v>
      </c>
      <c r="J70" s="101" t="s">
        <v>795</v>
      </c>
      <c r="K70" s="101" t="s">
        <v>796</v>
      </c>
      <c r="L70" s="101" t="s">
        <v>798</v>
      </c>
      <c r="M70" s="102">
        <v>2.3130000000000002</v>
      </c>
      <c r="N70" s="101" t="s">
        <v>550</v>
      </c>
      <c r="O70" s="104" t="s">
        <v>1333</v>
      </c>
      <c r="P70" s="104">
        <v>297.77777777777777</v>
      </c>
      <c r="Q70" s="101"/>
      <c r="R70" s="101" t="s">
        <v>547</v>
      </c>
      <c r="S70" s="101"/>
      <c r="T70" s="104">
        <v>230</v>
      </c>
      <c r="U70" s="103">
        <v>2287.5570000000002</v>
      </c>
      <c r="V70" s="104">
        <v>-67.777777777777771</v>
      </c>
      <c r="W70" s="135">
        <v>45322</v>
      </c>
      <c r="X70" s="101" t="s">
        <v>547</v>
      </c>
      <c r="Y70" s="104">
        <v>67.777777777777771</v>
      </c>
      <c r="Z70" s="103">
        <v>674.11099999999999</v>
      </c>
      <c r="AA70" s="60"/>
      <c r="AB70" s="60"/>
    </row>
    <row r="71" spans="1:28" ht="18" customHeight="1" x14ac:dyDescent="0.3">
      <c r="A71" s="107">
        <v>68</v>
      </c>
      <c r="B71" s="143" t="str">
        <f t="shared" si="4"/>
        <v>22.2x0.00</v>
      </c>
      <c r="C71" s="101" t="s">
        <v>93</v>
      </c>
      <c r="D71" s="101" t="s">
        <v>722</v>
      </c>
      <c r="E71" s="101" t="s">
        <v>1200</v>
      </c>
      <c r="F71" s="101" t="s">
        <v>723</v>
      </c>
      <c r="G71" s="101" t="s">
        <v>549</v>
      </c>
      <c r="H71" s="101" t="s">
        <v>550</v>
      </c>
      <c r="I71" s="101" t="s">
        <v>707</v>
      </c>
      <c r="J71" s="101" t="s">
        <v>552</v>
      </c>
      <c r="K71" s="101" t="s">
        <v>620</v>
      </c>
      <c r="L71" s="101" t="s">
        <v>724</v>
      </c>
      <c r="M71" s="102">
        <v>0.71799999999999997</v>
      </c>
      <c r="N71" s="101" t="s">
        <v>576</v>
      </c>
      <c r="O71" s="104" t="s">
        <v>1334</v>
      </c>
      <c r="P71" s="104">
        <v>4508</v>
      </c>
      <c r="Q71" s="101"/>
      <c r="R71" s="101" t="s">
        <v>547</v>
      </c>
      <c r="S71" s="101"/>
      <c r="T71" s="104">
        <v>2868</v>
      </c>
      <c r="U71" s="103">
        <v>11016.848399999999</v>
      </c>
      <c r="V71" s="104">
        <v>-607</v>
      </c>
      <c r="W71" s="135">
        <v>45322</v>
      </c>
      <c r="X71" s="101" t="s">
        <v>547</v>
      </c>
      <c r="Y71" s="104">
        <v>1640</v>
      </c>
      <c r="Z71" s="103">
        <v>6299.732</v>
      </c>
      <c r="AA71" s="60"/>
      <c r="AB71" s="60"/>
    </row>
    <row r="72" spans="1:28" ht="18" customHeight="1" x14ac:dyDescent="0.3">
      <c r="A72" s="107">
        <v>69</v>
      </c>
      <c r="B72" s="143" t="str">
        <f t="shared" si="4"/>
        <v>22.2x0.00</v>
      </c>
      <c r="C72" s="101" t="s">
        <v>94</v>
      </c>
      <c r="D72" s="101" t="s">
        <v>722</v>
      </c>
      <c r="E72" s="101" t="s">
        <v>1201</v>
      </c>
      <c r="F72" s="101" t="s">
        <v>723</v>
      </c>
      <c r="G72" s="101" t="s">
        <v>549</v>
      </c>
      <c r="H72" s="101" t="s">
        <v>550</v>
      </c>
      <c r="I72" s="101" t="s">
        <v>707</v>
      </c>
      <c r="J72" s="101" t="s">
        <v>552</v>
      </c>
      <c r="K72" s="101" t="s">
        <v>620</v>
      </c>
      <c r="L72" s="101" t="s">
        <v>624</v>
      </c>
      <c r="M72" s="102">
        <v>0.71799999999999997</v>
      </c>
      <c r="N72" s="101" t="s">
        <v>576</v>
      </c>
      <c r="O72" s="104" t="s">
        <v>1335</v>
      </c>
      <c r="P72" s="104">
        <v>486</v>
      </c>
      <c r="Q72" s="101"/>
      <c r="R72" s="101" t="s">
        <v>547</v>
      </c>
      <c r="S72" s="101"/>
      <c r="T72" s="104">
        <v>572</v>
      </c>
      <c r="U72" s="103">
        <v>2291.6836800000001</v>
      </c>
      <c r="V72" s="104">
        <v>-441</v>
      </c>
      <c r="W72" s="135">
        <v>45380</v>
      </c>
      <c r="X72" s="101" t="s">
        <v>1665</v>
      </c>
      <c r="Y72" s="104">
        <v>0</v>
      </c>
      <c r="Z72" s="103">
        <v>0</v>
      </c>
      <c r="AA72" s="60"/>
      <c r="AB72" s="60"/>
    </row>
    <row r="73" spans="1:28" ht="18" customHeight="1" x14ac:dyDescent="0.3">
      <c r="A73" s="107">
        <v>70</v>
      </c>
      <c r="B73" s="143" t="str">
        <f t="shared" si="4"/>
        <v>22.2x0.00</v>
      </c>
      <c r="C73" s="101" t="s">
        <v>95</v>
      </c>
      <c r="D73" s="101" t="s">
        <v>722</v>
      </c>
      <c r="E73" s="101" t="s">
        <v>1200</v>
      </c>
      <c r="F73" s="101" t="s">
        <v>723</v>
      </c>
      <c r="G73" s="101" t="s">
        <v>549</v>
      </c>
      <c r="H73" s="101" t="s">
        <v>550</v>
      </c>
      <c r="I73" s="101" t="s">
        <v>707</v>
      </c>
      <c r="J73" s="101" t="s">
        <v>552</v>
      </c>
      <c r="K73" s="101" t="s">
        <v>620</v>
      </c>
      <c r="L73" s="101" t="s">
        <v>731</v>
      </c>
      <c r="M73" s="102">
        <v>0.71799999999999997</v>
      </c>
      <c r="N73" s="101" t="s">
        <v>576</v>
      </c>
      <c r="O73" s="104" t="s">
        <v>1336</v>
      </c>
      <c r="P73" s="104">
        <v>0</v>
      </c>
      <c r="Q73" s="101"/>
      <c r="R73" s="101" t="s">
        <v>547</v>
      </c>
      <c r="S73" s="101"/>
      <c r="T73" s="104">
        <v>0</v>
      </c>
      <c r="U73" s="103">
        <v>0</v>
      </c>
      <c r="V73" s="104" t="e">
        <v>#N/A</v>
      </c>
      <c r="W73" s="136" t="s">
        <v>547</v>
      </c>
      <c r="X73" s="101" t="s">
        <v>547</v>
      </c>
      <c r="Y73" s="104">
        <v>0</v>
      </c>
      <c r="Z73" s="103">
        <v>0</v>
      </c>
      <c r="AA73" s="60"/>
      <c r="AB73" s="60"/>
    </row>
    <row r="74" spans="1:28" ht="18" customHeight="1" x14ac:dyDescent="0.3">
      <c r="A74" s="107">
        <v>71</v>
      </c>
      <c r="B74" s="143" t="str">
        <f t="shared" si="4"/>
        <v>22.2x0.00</v>
      </c>
      <c r="C74" s="101" t="s">
        <v>96</v>
      </c>
      <c r="D74" s="101" t="s">
        <v>722</v>
      </c>
      <c r="E74" s="101" t="s">
        <v>1200</v>
      </c>
      <c r="F74" s="101" t="s">
        <v>723</v>
      </c>
      <c r="G74" s="101" t="s">
        <v>549</v>
      </c>
      <c r="H74" s="101" t="s">
        <v>550</v>
      </c>
      <c r="I74" s="101" t="s">
        <v>707</v>
      </c>
      <c r="J74" s="101" t="s">
        <v>552</v>
      </c>
      <c r="K74" s="101" t="s">
        <v>620</v>
      </c>
      <c r="L74" s="101" t="s">
        <v>733</v>
      </c>
      <c r="M74" s="102">
        <v>0.71799999999999997</v>
      </c>
      <c r="N74" s="101" t="s">
        <v>576</v>
      </c>
      <c r="O74" s="104" t="s">
        <v>1337</v>
      </c>
      <c r="P74" s="104">
        <v>0</v>
      </c>
      <c r="Q74" s="101"/>
      <c r="R74" s="101" t="s">
        <v>547</v>
      </c>
      <c r="S74" s="101"/>
      <c r="T74" s="104">
        <v>0</v>
      </c>
      <c r="U74" s="103">
        <v>0</v>
      </c>
      <c r="V74" s="104" t="e">
        <v>#N/A</v>
      </c>
      <c r="W74" s="136" t="s">
        <v>547</v>
      </c>
      <c r="X74" s="101" t="s">
        <v>547</v>
      </c>
      <c r="Y74" s="104">
        <v>0</v>
      </c>
      <c r="Z74" s="103">
        <v>0</v>
      </c>
      <c r="AA74" s="60"/>
      <c r="AB74" s="60"/>
    </row>
    <row r="75" spans="1:28" ht="18" customHeight="1" x14ac:dyDescent="0.3">
      <c r="A75" s="107">
        <v>72</v>
      </c>
      <c r="B75" s="143" t="str">
        <f t="shared" si="4"/>
        <v>25.0x55.0</v>
      </c>
      <c r="C75" s="101" t="s">
        <v>97</v>
      </c>
      <c r="D75" s="101" t="s">
        <v>799</v>
      </c>
      <c r="E75" s="101" t="s">
        <v>1202</v>
      </c>
      <c r="F75" s="101" t="s">
        <v>723</v>
      </c>
      <c r="G75" s="101" t="s">
        <v>571</v>
      </c>
      <c r="H75" s="101" t="s">
        <v>550</v>
      </c>
      <c r="I75" s="101" t="s">
        <v>800</v>
      </c>
      <c r="J75" s="101" t="s">
        <v>801</v>
      </c>
      <c r="K75" s="101" t="s">
        <v>558</v>
      </c>
      <c r="L75" s="101" t="s">
        <v>804</v>
      </c>
      <c r="M75" s="102">
        <v>1.9410000000000001</v>
      </c>
      <c r="N75" s="101" t="s">
        <v>550</v>
      </c>
      <c r="O75" s="104" t="s">
        <v>1338</v>
      </c>
      <c r="P75" s="104">
        <v>3312.727272727273</v>
      </c>
      <c r="Q75" s="101"/>
      <c r="R75" s="101" t="s">
        <v>547</v>
      </c>
      <c r="S75" s="101"/>
      <c r="T75" s="104">
        <v>1553</v>
      </c>
      <c r="U75" s="103">
        <v>18625.810767000003</v>
      </c>
      <c r="V75" s="104">
        <v>-1268.818181818182</v>
      </c>
      <c r="W75" s="136">
        <v>45322</v>
      </c>
      <c r="X75" s="101" t="s">
        <v>547</v>
      </c>
      <c r="Y75" s="104">
        <v>1759.727272727273</v>
      </c>
      <c r="Z75" s="103">
        <v>21105.181702090911</v>
      </c>
      <c r="AA75" s="60"/>
      <c r="AB75" s="60"/>
    </row>
    <row r="76" spans="1:28" ht="18" customHeight="1" x14ac:dyDescent="0.3">
      <c r="A76" s="107">
        <v>73</v>
      </c>
      <c r="B76" s="143" t="str">
        <f t="shared" si="4"/>
        <v>25.0x55.0</v>
      </c>
      <c r="C76" s="101" t="s">
        <v>98</v>
      </c>
      <c r="D76" s="101" t="s">
        <v>799</v>
      </c>
      <c r="E76" s="101" t="s">
        <v>1203</v>
      </c>
      <c r="F76" s="101" t="s">
        <v>723</v>
      </c>
      <c r="G76" s="101" t="s">
        <v>571</v>
      </c>
      <c r="H76" s="101" t="s">
        <v>550</v>
      </c>
      <c r="I76" s="101" t="s">
        <v>800</v>
      </c>
      <c r="J76" s="101" t="s">
        <v>801</v>
      </c>
      <c r="K76" s="101" t="s">
        <v>558</v>
      </c>
      <c r="L76" s="101" t="s">
        <v>802</v>
      </c>
      <c r="M76" s="102">
        <v>1.9410000000000001</v>
      </c>
      <c r="N76" s="101" t="s">
        <v>576</v>
      </c>
      <c r="O76" s="104" t="s">
        <v>1339</v>
      </c>
      <c r="P76" s="104">
        <v>1872</v>
      </c>
      <c r="Q76" s="101"/>
      <c r="R76" s="101" t="s">
        <v>547</v>
      </c>
      <c r="S76" s="101"/>
      <c r="T76" s="104">
        <v>2787</v>
      </c>
      <c r="U76" s="103">
        <v>31267.297259999999</v>
      </c>
      <c r="V76" s="104">
        <v>-21</v>
      </c>
      <c r="W76" s="136">
        <v>45380</v>
      </c>
      <c r="X76" s="101" t="s">
        <v>1252</v>
      </c>
      <c r="Y76" s="104">
        <v>0</v>
      </c>
      <c r="Z76" s="103">
        <v>0</v>
      </c>
      <c r="AA76" s="60"/>
      <c r="AB76" s="60"/>
    </row>
    <row r="77" spans="1:28" ht="18" customHeight="1" x14ac:dyDescent="0.3">
      <c r="A77" s="107">
        <v>74</v>
      </c>
      <c r="B77" s="143" t="str">
        <f t="shared" si="4"/>
        <v>12.7x0.00</v>
      </c>
      <c r="C77" s="101" t="s">
        <v>99</v>
      </c>
      <c r="D77" s="101" t="s">
        <v>546</v>
      </c>
      <c r="E77" s="101" t="s">
        <v>1340</v>
      </c>
      <c r="F77" s="101" t="s">
        <v>548</v>
      </c>
      <c r="G77" s="101" t="s">
        <v>549</v>
      </c>
      <c r="H77" s="101" t="s">
        <v>550</v>
      </c>
      <c r="I77" s="101" t="s">
        <v>551</v>
      </c>
      <c r="J77" s="101" t="s">
        <v>552</v>
      </c>
      <c r="K77" s="101" t="s">
        <v>553</v>
      </c>
      <c r="L77" s="101" t="s">
        <v>554</v>
      </c>
      <c r="M77" s="102">
        <v>0.34</v>
      </c>
      <c r="N77" s="101" t="s">
        <v>550</v>
      </c>
      <c r="O77" s="104" t="s">
        <v>1341</v>
      </c>
      <c r="P77" s="104">
        <v>99.157184185149475</v>
      </c>
      <c r="Q77" s="101"/>
      <c r="R77" s="101" t="s">
        <v>547</v>
      </c>
      <c r="S77" s="101"/>
      <c r="T77" s="104">
        <v>108</v>
      </c>
      <c r="U77" s="103">
        <v>179.96472000000003</v>
      </c>
      <c r="V77" s="104">
        <v>-82.218466730954688</v>
      </c>
      <c r="W77" s="136">
        <v>45351</v>
      </c>
      <c r="X77" s="101" t="s">
        <v>547</v>
      </c>
      <c r="Y77" s="104">
        <v>0</v>
      </c>
      <c r="Z77" s="103">
        <v>0</v>
      </c>
      <c r="AA77" s="60"/>
      <c r="AB77" s="60"/>
    </row>
    <row r="78" spans="1:28" ht="18" customHeight="1" x14ac:dyDescent="0.3">
      <c r="A78" s="107">
        <v>75</v>
      </c>
      <c r="B78" s="143" t="str">
        <f t="shared" si="4"/>
        <v>12.7x0.00</v>
      </c>
      <c r="C78" s="101" t="s">
        <v>100</v>
      </c>
      <c r="D78" s="101" t="s">
        <v>556</v>
      </c>
      <c r="E78" s="101" t="s">
        <v>1178</v>
      </c>
      <c r="F78" s="101" t="s">
        <v>548</v>
      </c>
      <c r="G78" s="101" t="s">
        <v>549</v>
      </c>
      <c r="H78" s="101" t="s">
        <v>557</v>
      </c>
      <c r="I78" s="101" t="s">
        <v>551</v>
      </c>
      <c r="J78" s="101" t="s">
        <v>552</v>
      </c>
      <c r="K78" s="101" t="s">
        <v>558</v>
      </c>
      <c r="L78" s="101" t="s">
        <v>559</v>
      </c>
      <c r="M78" s="102">
        <v>0.438</v>
      </c>
      <c r="N78" s="101" t="s">
        <v>550</v>
      </c>
      <c r="O78" s="104" t="s">
        <v>1342</v>
      </c>
      <c r="P78" s="104">
        <v>292.30769230769232</v>
      </c>
      <c r="Q78" s="101"/>
      <c r="R78" s="101" t="s">
        <v>547</v>
      </c>
      <c r="S78" s="101"/>
      <c r="T78" s="104">
        <v>559</v>
      </c>
      <c r="U78" s="103">
        <v>1328.0230079999999</v>
      </c>
      <c r="V78" s="104" t="e">
        <v>#N/A</v>
      </c>
      <c r="W78" s="136" t="s">
        <v>547</v>
      </c>
      <c r="X78" s="101" t="s">
        <v>547</v>
      </c>
      <c r="Y78" s="104">
        <v>0</v>
      </c>
      <c r="Z78" s="103">
        <v>0</v>
      </c>
      <c r="AA78" s="60"/>
      <c r="AB78" s="60"/>
    </row>
    <row r="79" spans="1:28" ht="18" customHeight="1" x14ac:dyDescent="0.3">
      <c r="A79" s="107">
        <v>76</v>
      </c>
      <c r="B79" s="143" t="str">
        <f t="shared" si="4"/>
        <v>15.9x0.00</v>
      </c>
      <c r="C79" s="101" t="s">
        <v>101</v>
      </c>
      <c r="D79" s="101" t="s">
        <v>585</v>
      </c>
      <c r="E79" s="101" t="s">
        <v>1172</v>
      </c>
      <c r="F79" s="101" t="s">
        <v>548</v>
      </c>
      <c r="G79" s="101" t="s">
        <v>549</v>
      </c>
      <c r="H79" s="101" t="s">
        <v>550</v>
      </c>
      <c r="I79" s="101" t="s">
        <v>583</v>
      </c>
      <c r="J79" s="101" t="s">
        <v>552</v>
      </c>
      <c r="K79" s="101" t="s">
        <v>553</v>
      </c>
      <c r="L79" s="101" t="s">
        <v>586</v>
      </c>
      <c r="M79" s="102">
        <v>0.435</v>
      </c>
      <c r="N79" s="101" t="s">
        <v>550</v>
      </c>
      <c r="O79" s="104" t="s">
        <v>1343</v>
      </c>
      <c r="P79" s="104">
        <v>36</v>
      </c>
      <c r="Q79" s="101"/>
      <c r="R79" s="101" t="s">
        <v>547</v>
      </c>
      <c r="S79" s="101"/>
      <c r="T79" s="104">
        <v>380</v>
      </c>
      <c r="U79" s="103">
        <v>960.88890000000004</v>
      </c>
      <c r="V79" s="104" t="e">
        <v>#N/A</v>
      </c>
      <c r="W79" s="136" t="s">
        <v>547</v>
      </c>
      <c r="X79" s="101" t="s">
        <v>547</v>
      </c>
      <c r="Y79" s="104">
        <v>0</v>
      </c>
      <c r="Z79" s="103">
        <v>0</v>
      </c>
      <c r="AA79" s="60"/>
      <c r="AB79" s="60"/>
    </row>
    <row r="80" spans="1:28" ht="18" customHeight="1" x14ac:dyDescent="0.3">
      <c r="A80" s="107">
        <v>77</v>
      </c>
      <c r="B80" s="143" t="str">
        <f t="shared" si="4"/>
        <v>15.9x0.00</v>
      </c>
      <c r="C80" s="101" t="s">
        <v>102</v>
      </c>
      <c r="D80" s="101" t="s">
        <v>592</v>
      </c>
      <c r="E80" s="101" t="s">
        <v>1204</v>
      </c>
      <c r="F80" s="101" t="s">
        <v>593</v>
      </c>
      <c r="G80" s="101" t="s">
        <v>549</v>
      </c>
      <c r="H80" s="101" t="s">
        <v>557</v>
      </c>
      <c r="I80" s="101" t="s">
        <v>583</v>
      </c>
      <c r="J80" s="101" t="s">
        <v>552</v>
      </c>
      <c r="K80" s="101" t="s">
        <v>558</v>
      </c>
      <c r="L80" s="101" t="s">
        <v>594</v>
      </c>
      <c r="M80" s="102">
        <v>0.56399999999999995</v>
      </c>
      <c r="N80" s="101" t="s">
        <v>550</v>
      </c>
      <c r="O80" s="104" t="s">
        <v>1344</v>
      </c>
      <c r="P80" s="104">
        <v>0</v>
      </c>
      <c r="Q80" s="101"/>
      <c r="R80" s="101" t="s">
        <v>547</v>
      </c>
      <c r="S80" s="101"/>
      <c r="T80" s="104">
        <v>0</v>
      </c>
      <c r="U80" s="103">
        <v>0</v>
      </c>
      <c r="V80" s="104" t="e">
        <v>#N/A</v>
      </c>
      <c r="W80" s="136" t="s">
        <v>547</v>
      </c>
      <c r="X80" s="101" t="s">
        <v>547</v>
      </c>
      <c r="Y80" s="104">
        <v>0</v>
      </c>
      <c r="Z80" s="103">
        <v>0</v>
      </c>
      <c r="AA80" s="60"/>
      <c r="AB80" s="60"/>
    </row>
    <row r="81" spans="1:28" ht="18" customHeight="1" x14ac:dyDescent="0.3">
      <c r="A81" s="107">
        <v>78</v>
      </c>
      <c r="B81" s="143" t="str">
        <f t="shared" si="4"/>
        <v>17.3x0.00</v>
      </c>
      <c r="C81" s="101" t="s">
        <v>103</v>
      </c>
      <c r="D81" s="101" t="s">
        <v>614</v>
      </c>
      <c r="E81" s="101" t="s">
        <v>1183</v>
      </c>
      <c r="F81" s="101" t="s">
        <v>548</v>
      </c>
      <c r="G81" s="101" t="s">
        <v>549</v>
      </c>
      <c r="H81" s="101" t="s">
        <v>550</v>
      </c>
      <c r="I81" s="101" t="s">
        <v>612</v>
      </c>
      <c r="J81" s="101" t="s">
        <v>552</v>
      </c>
      <c r="K81" s="101" t="s">
        <v>553</v>
      </c>
      <c r="L81" s="101" t="s">
        <v>615</v>
      </c>
      <c r="M81" s="102">
        <v>0.47599999999999998</v>
      </c>
      <c r="N81" s="101" t="s">
        <v>576</v>
      </c>
      <c r="O81" s="104" t="s">
        <v>1345</v>
      </c>
      <c r="P81" s="104">
        <v>135</v>
      </c>
      <c r="Q81" s="101"/>
      <c r="R81" s="101" t="s">
        <v>547</v>
      </c>
      <c r="S81" s="101"/>
      <c r="T81" s="104">
        <v>126</v>
      </c>
      <c r="U81" s="103">
        <v>345.28183200000001</v>
      </c>
      <c r="V81" s="104">
        <v>-9</v>
      </c>
      <c r="W81" s="136">
        <v>45322</v>
      </c>
      <c r="X81" s="101" t="s">
        <v>547</v>
      </c>
      <c r="Y81" s="104">
        <v>9</v>
      </c>
      <c r="Z81" s="103">
        <v>24.662987999999999</v>
      </c>
      <c r="AA81" s="60"/>
      <c r="AB81" s="60"/>
    </row>
    <row r="82" spans="1:28" ht="18" customHeight="1" x14ac:dyDescent="0.3">
      <c r="A82" s="107">
        <v>79</v>
      </c>
      <c r="B82" s="143" t="str">
        <f t="shared" si="4"/>
        <v>19.1x0.00</v>
      </c>
      <c r="C82" s="101" t="s">
        <v>104</v>
      </c>
      <c r="D82" s="101" t="s">
        <v>633</v>
      </c>
      <c r="E82" s="101" t="s">
        <v>1189</v>
      </c>
      <c r="F82" s="101" t="s">
        <v>548</v>
      </c>
      <c r="G82" s="101" t="s">
        <v>549</v>
      </c>
      <c r="H82" s="101" t="s">
        <v>550</v>
      </c>
      <c r="I82" s="101" t="s">
        <v>628</v>
      </c>
      <c r="J82" s="101" t="s">
        <v>552</v>
      </c>
      <c r="K82" s="101" t="s">
        <v>553</v>
      </c>
      <c r="L82" s="101" t="s">
        <v>637</v>
      </c>
      <c r="M82" s="102">
        <v>0.53</v>
      </c>
      <c r="N82" s="101" t="s">
        <v>550</v>
      </c>
      <c r="O82" s="104" t="s">
        <v>1346</v>
      </c>
      <c r="P82" s="104">
        <v>210</v>
      </c>
      <c r="Q82" s="101"/>
      <c r="R82" s="101" t="s">
        <v>547</v>
      </c>
      <c r="S82" s="101"/>
      <c r="T82" s="104">
        <v>397</v>
      </c>
      <c r="U82" s="103">
        <v>1126.32473</v>
      </c>
      <c r="V82" s="104" t="e">
        <v>#N/A</v>
      </c>
      <c r="W82" s="136" t="s">
        <v>547</v>
      </c>
      <c r="X82" s="101" t="s">
        <v>547</v>
      </c>
      <c r="Y82" s="104">
        <v>0</v>
      </c>
      <c r="Z82" s="103">
        <v>0</v>
      </c>
      <c r="AA82" s="60"/>
      <c r="AB82" s="60"/>
    </row>
    <row r="83" spans="1:28" ht="18" customHeight="1" x14ac:dyDescent="0.3">
      <c r="A83" s="107">
        <v>80</v>
      </c>
      <c r="B83" s="143" t="str">
        <f t="shared" si="4"/>
        <v>19.1x0.00</v>
      </c>
      <c r="C83" s="101" t="s">
        <v>105</v>
      </c>
      <c r="D83" s="101" t="s">
        <v>648</v>
      </c>
      <c r="E83" s="101" t="s">
        <v>1172</v>
      </c>
      <c r="F83" s="101" t="s">
        <v>548</v>
      </c>
      <c r="G83" s="101" t="s">
        <v>549</v>
      </c>
      <c r="H83" s="101" t="s">
        <v>557</v>
      </c>
      <c r="I83" s="101" t="s">
        <v>628</v>
      </c>
      <c r="J83" s="101" t="s">
        <v>552</v>
      </c>
      <c r="K83" s="101" t="s">
        <v>620</v>
      </c>
      <c r="L83" s="101" t="s">
        <v>649</v>
      </c>
      <c r="M83" s="102">
        <v>0.61099999999999999</v>
      </c>
      <c r="N83" s="101" t="s">
        <v>550</v>
      </c>
      <c r="O83" s="104" t="s">
        <v>1347</v>
      </c>
      <c r="P83" s="104">
        <v>36.75</v>
      </c>
      <c r="Q83" s="101"/>
      <c r="R83" s="101" t="s">
        <v>547</v>
      </c>
      <c r="S83" s="101"/>
      <c r="T83" s="104">
        <v>184</v>
      </c>
      <c r="U83" s="103">
        <v>644.41436799999997</v>
      </c>
      <c r="V83" s="104" t="e">
        <v>#N/A</v>
      </c>
      <c r="W83" s="136" t="s">
        <v>547</v>
      </c>
      <c r="X83" s="101" t="s">
        <v>547</v>
      </c>
      <c r="Y83" s="104">
        <v>0</v>
      </c>
      <c r="Z83" s="103">
        <v>0</v>
      </c>
      <c r="AA83" s="60"/>
      <c r="AB83" s="60"/>
    </row>
    <row r="84" spans="1:28" ht="18" customHeight="1" x14ac:dyDescent="0.3">
      <c r="A84" s="107">
        <v>81</v>
      </c>
      <c r="B84" s="143" t="str">
        <f t="shared" si="4"/>
        <v>19.1x0.00</v>
      </c>
      <c r="C84" s="101" t="s">
        <v>106</v>
      </c>
      <c r="D84" s="101" t="s">
        <v>655</v>
      </c>
      <c r="E84" s="101" t="s">
        <v>1205</v>
      </c>
      <c r="F84" s="101" t="s">
        <v>548</v>
      </c>
      <c r="G84" s="101" t="s">
        <v>549</v>
      </c>
      <c r="H84" s="101" t="s">
        <v>557</v>
      </c>
      <c r="I84" s="101" t="s">
        <v>628</v>
      </c>
      <c r="J84" s="101" t="s">
        <v>552</v>
      </c>
      <c r="K84" s="101" t="s">
        <v>558</v>
      </c>
      <c r="L84" s="101" t="s">
        <v>656</v>
      </c>
      <c r="M84" s="102">
        <v>0.69</v>
      </c>
      <c r="N84" s="101" t="s">
        <v>550</v>
      </c>
      <c r="O84" s="104" t="s">
        <v>1348</v>
      </c>
      <c r="P84" s="104">
        <v>0</v>
      </c>
      <c r="Q84" s="101"/>
      <c r="R84" s="101" t="s">
        <v>547</v>
      </c>
      <c r="S84" s="101"/>
      <c r="T84" s="104">
        <v>4</v>
      </c>
      <c r="U84" s="103">
        <v>3.6321599999999998</v>
      </c>
      <c r="V84" s="104" t="e">
        <v>#N/A</v>
      </c>
      <c r="W84" s="136" t="s">
        <v>547</v>
      </c>
      <c r="X84" s="101" t="s">
        <v>547</v>
      </c>
      <c r="Y84" s="104">
        <v>0</v>
      </c>
      <c r="Z84" s="103">
        <v>0</v>
      </c>
      <c r="AA84" s="60"/>
      <c r="AB84" s="60"/>
    </row>
    <row r="85" spans="1:28" ht="18" customHeight="1" x14ac:dyDescent="0.3">
      <c r="A85" s="107">
        <v>82</v>
      </c>
      <c r="B85" s="143" t="str">
        <f t="shared" si="4"/>
        <v>19.1x0.00</v>
      </c>
      <c r="C85" s="101" t="s">
        <v>107</v>
      </c>
      <c r="D85" s="101" t="s">
        <v>655</v>
      </c>
      <c r="E85" s="101" t="s">
        <v>1206</v>
      </c>
      <c r="F85" s="101" t="s">
        <v>548</v>
      </c>
      <c r="G85" s="101" t="s">
        <v>549</v>
      </c>
      <c r="H85" s="101" t="s">
        <v>557</v>
      </c>
      <c r="I85" s="101" t="s">
        <v>628</v>
      </c>
      <c r="J85" s="101" t="s">
        <v>552</v>
      </c>
      <c r="K85" s="101" t="s">
        <v>558</v>
      </c>
      <c r="L85" s="101" t="s">
        <v>674</v>
      </c>
      <c r="M85" s="102">
        <v>0.69</v>
      </c>
      <c r="N85" s="101" t="s">
        <v>550</v>
      </c>
      <c r="O85" s="104" t="s">
        <v>1349</v>
      </c>
      <c r="P85" s="104">
        <v>425.48781942202248</v>
      </c>
      <c r="Q85" s="101"/>
      <c r="R85" s="101" t="s">
        <v>547</v>
      </c>
      <c r="S85" s="101"/>
      <c r="T85" s="104">
        <v>634</v>
      </c>
      <c r="U85" s="103">
        <v>2673.3180599999996</v>
      </c>
      <c r="V85" s="104">
        <v>-40.529516994633212</v>
      </c>
      <c r="W85" s="136">
        <v>45351</v>
      </c>
      <c r="X85" s="101" t="s">
        <v>547</v>
      </c>
      <c r="Y85" s="104">
        <v>0</v>
      </c>
      <c r="Z85" s="103">
        <v>0</v>
      </c>
      <c r="AA85" s="60"/>
      <c r="AB85" s="60"/>
    </row>
    <row r="86" spans="1:28" ht="18" customHeight="1" x14ac:dyDescent="0.3">
      <c r="A86" s="107">
        <v>83</v>
      </c>
      <c r="B86" s="143" t="str">
        <f t="shared" si="4"/>
        <v>19.1x0.00</v>
      </c>
      <c r="C86" s="101" t="s">
        <v>108</v>
      </c>
      <c r="D86" s="101" t="s">
        <v>655</v>
      </c>
      <c r="E86" s="101" t="s">
        <v>1207</v>
      </c>
      <c r="F86" s="101" t="s">
        <v>548</v>
      </c>
      <c r="G86" s="101" t="s">
        <v>549</v>
      </c>
      <c r="H86" s="101" t="s">
        <v>557</v>
      </c>
      <c r="I86" s="101" t="s">
        <v>628</v>
      </c>
      <c r="J86" s="101" t="s">
        <v>552</v>
      </c>
      <c r="K86" s="101" t="s">
        <v>558</v>
      </c>
      <c r="L86" s="101" t="s">
        <v>671</v>
      </c>
      <c r="M86" s="102">
        <v>0.69</v>
      </c>
      <c r="N86" s="101" t="s">
        <v>550</v>
      </c>
      <c r="O86" s="104" t="s">
        <v>1350</v>
      </c>
      <c r="P86" s="104">
        <v>16.153846153846153</v>
      </c>
      <c r="Q86" s="101"/>
      <c r="R86" s="101" t="s">
        <v>547</v>
      </c>
      <c r="S86" s="101"/>
      <c r="T86" s="104">
        <v>16</v>
      </c>
      <c r="U86" s="103">
        <v>65.345759999999999</v>
      </c>
      <c r="V86" s="104">
        <v>-0.15384615384615419</v>
      </c>
      <c r="W86" s="136">
        <v>45322</v>
      </c>
      <c r="X86" s="101" t="s">
        <v>547</v>
      </c>
      <c r="Y86" s="104">
        <v>0.1538461538461533</v>
      </c>
      <c r="Z86" s="103">
        <v>0.62832461538461315</v>
      </c>
      <c r="AA86" s="60"/>
      <c r="AB86" s="60"/>
    </row>
    <row r="87" spans="1:28" ht="18" customHeight="1" x14ac:dyDescent="0.3">
      <c r="A87" s="107">
        <v>84</v>
      </c>
      <c r="B87" s="143" t="str">
        <f t="shared" si="4"/>
        <v>19.1x0.00</v>
      </c>
      <c r="C87" s="101" t="s">
        <v>109</v>
      </c>
      <c r="D87" s="101" t="s">
        <v>655</v>
      </c>
      <c r="E87" s="101" t="s">
        <v>1208</v>
      </c>
      <c r="F87" s="101" t="s">
        <v>548</v>
      </c>
      <c r="G87" s="101" t="s">
        <v>549</v>
      </c>
      <c r="H87" s="101" t="s">
        <v>557</v>
      </c>
      <c r="I87" s="101" t="s">
        <v>628</v>
      </c>
      <c r="J87" s="101" t="s">
        <v>552</v>
      </c>
      <c r="K87" s="101" t="s">
        <v>558</v>
      </c>
      <c r="L87" s="101" t="s">
        <v>667</v>
      </c>
      <c r="M87" s="102">
        <v>0.69</v>
      </c>
      <c r="N87" s="101" t="s">
        <v>576</v>
      </c>
      <c r="O87" s="104" t="s">
        <v>1351</v>
      </c>
      <c r="P87" s="104">
        <v>30</v>
      </c>
      <c r="Q87" s="101"/>
      <c r="R87" s="101" t="s">
        <v>547</v>
      </c>
      <c r="S87" s="101"/>
      <c r="T87" s="104">
        <v>30</v>
      </c>
      <c r="U87" s="103">
        <v>119.85299999999999</v>
      </c>
      <c r="V87" s="104">
        <v>-13.333333333333334</v>
      </c>
      <c r="W87" s="135">
        <v>45351</v>
      </c>
      <c r="X87" s="101" t="s">
        <v>547</v>
      </c>
      <c r="Y87" s="104">
        <v>0</v>
      </c>
      <c r="Z87" s="103">
        <v>0</v>
      </c>
      <c r="AA87" s="60"/>
      <c r="AB87" s="60"/>
    </row>
    <row r="88" spans="1:28" ht="18" customHeight="1" x14ac:dyDescent="0.3">
      <c r="A88" s="107">
        <v>85</v>
      </c>
      <c r="B88" s="143" t="str">
        <f t="shared" si="4"/>
        <v>19.1x0.00</v>
      </c>
      <c r="C88" s="101" t="s">
        <v>204</v>
      </c>
      <c r="D88" s="101" t="s">
        <v>657</v>
      </c>
      <c r="E88" s="101" t="s">
        <v>1209</v>
      </c>
      <c r="F88" s="101" t="s">
        <v>593</v>
      </c>
      <c r="G88" s="101" t="s">
        <v>549</v>
      </c>
      <c r="H88" s="101" t="s">
        <v>557</v>
      </c>
      <c r="I88" s="101" t="s">
        <v>628</v>
      </c>
      <c r="J88" s="101" t="s">
        <v>552</v>
      </c>
      <c r="K88" s="101" t="s">
        <v>558</v>
      </c>
      <c r="L88" s="101" t="s">
        <v>660</v>
      </c>
      <c r="M88" s="102">
        <v>0.69</v>
      </c>
      <c r="N88" s="101" t="s">
        <v>550</v>
      </c>
      <c r="O88" s="104" t="s">
        <v>1352</v>
      </c>
      <c r="P88" s="104">
        <v>157</v>
      </c>
      <c r="Q88" s="101"/>
      <c r="R88" s="101" t="s">
        <v>547</v>
      </c>
      <c r="S88" s="101"/>
      <c r="T88" s="104">
        <v>279</v>
      </c>
      <c r="U88" s="103">
        <v>1093.4568000000002</v>
      </c>
      <c r="V88" s="104">
        <v>-166</v>
      </c>
      <c r="W88" s="136">
        <v>45380</v>
      </c>
      <c r="X88" s="101" t="s">
        <v>547</v>
      </c>
      <c r="Y88" s="104">
        <v>0</v>
      </c>
      <c r="Z88" s="103">
        <v>0</v>
      </c>
      <c r="AA88" s="60"/>
      <c r="AB88" s="60"/>
    </row>
    <row r="89" spans="1:28" ht="18" customHeight="1" x14ac:dyDescent="0.3">
      <c r="A89" s="107">
        <v>86</v>
      </c>
      <c r="B89" s="143" t="str">
        <f t="shared" si="4"/>
        <v>19.1x0.00</v>
      </c>
      <c r="C89" s="101" t="s">
        <v>110</v>
      </c>
      <c r="D89" s="101" t="s">
        <v>689</v>
      </c>
      <c r="E89" s="101" t="s">
        <v>1178</v>
      </c>
      <c r="F89" s="101" t="s">
        <v>548</v>
      </c>
      <c r="G89" s="101" t="s">
        <v>549</v>
      </c>
      <c r="H89" s="101" t="s">
        <v>557</v>
      </c>
      <c r="I89" s="101" t="s">
        <v>628</v>
      </c>
      <c r="J89" s="101" t="s">
        <v>552</v>
      </c>
      <c r="K89" s="101" t="s">
        <v>608</v>
      </c>
      <c r="L89" s="101" t="s">
        <v>692</v>
      </c>
      <c r="M89" s="102">
        <v>0.95299999999999996</v>
      </c>
      <c r="N89" s="101" t="s">
        <v>550</v>
      </c>
      <c r="O89" s="104" t="s">
        <v>1353</v>
      </c>
      <c r="P89" s="104">
        <v>75</v>
      </c>
      <c r="Q89" s="101"/>
      <c r="R89" s="101" t="s">
        <v>547</v>
      </c>
      <c r="S89" s="101"/>
      <c r="T89" s="104">
        <v>65</v>
      </c>
      <c r="U89" s="103">
        <v>376.19198499999999</v>
      </c>
      <c r="V89" s="104">
        <v>-10</v>
      </c>
      <c r="W89" s="136">
        <v>45322</v>
      </c>
      <c r="X89" s="101" t="s">
        <v>547</v>
      </c>
      <c r="Y89" s="104">
        <v>10</v>
      </c>
      <c r="Z89" s="103">
        <v>57.875689999999992</v>
      </c>
      <c r="AA89" s="60"/>
      <c r="AB89" s="60"/>
    </row>
    <row r="90" spans="1:28" ht="18" customHeight="1" x14ac:dyDescent="0.3">
      <c r="A90" s="107">
        <v>87</v>
      </c>
      <c r="B90" s="143" t="str">
        <f t="shared" si="4"/>
        <v>19.1x0.00</v>
      </c>
      <c r="C90" s="101" t="s">
        <v>111</v>
      </c>
      <c r="D90" s="101" t="s">
        <v>689</v>
      </c>
      <c r="E90" s="101" t="s">
        <v>1178</v>
      </c>
      <c r="F90" s="101" t="s">
        <v>548</v>
      </c>
      <c r="G90" s="101" t="s">
        <v>549</v>
      </c>
      <c r="H90" s="101" t="s">
        <v>557</v>
      </c>
      <c r="I90" s="101" t="s">
        <v>628</v>
      </c>
      <c r="J90" s="101" t="s">
        <v>552</v>
      </c>
      <c r="K90" s="101" t="s">
        <v>608</v>
      </c>
      <c r="L90" s="101" t="s">
        <v>644</v>
      </c>
      <c r="M90" s="102">
        <v>0.95299999999999996</v>
      </c>
      <c r="N90" s="101" t="s">
        <v>576</v>
      </c>
      <c r="O90" s="104" t="s">
        <v>1354</v>
      </c>
      <c r="P90" s="104">
        <v>0</v>
      </c>
      <c r="Q90" s="101"/>
      <c r="R90" s="101" t="s">
        <v>547</v>
      </c>
      <c r="S90" s="101"/>
      <c r="T90" s="104">
        <v>0</v>
      </c>
      <c r="U90" s="103">
        <v>0</v>
      </c>
      <c r="V90" s="104" t="e">
        <v>#N/A</v>
      </c>
      <c r="W90" s="136" t="s">
        <v>547</v>
      </c>
      <c r="X90" s="101" t="s">
        <v>547</v>
      </c>
      <c r="Y90" s="104">
        <v>0</v>
      </c>
      <c r="Z90" s="103">
        <v>0</v>
      </c>
      <c r="AA90" s="60"/>
      <c r="AB90" s="60"/>
    </row>
    <row r="91" spans="1:28" ht="18" customHeight="1" x14ac:dyDescent="0.3">
      <c r="A91" s="107">
        <v>88</v>
      </c>
      <c r="B91" s="143" t="str">
        <f t="shared" si="4"/>
        <v>22.2x0.00</v>
      </c>
      <c r="C91" s="101" t="s">
        <v>112</v>
      </c>
      <c r="D91" s="101" t="s">
        <v>719</v>
      </c>
      <c r="E91" s="101" t="s">
        <v>1172</v>
      </c>
      <c r="F91" s="101" t="s">
        <v>548</v>
      </c>
      <c r="G91" s="101" t="s">
        <v>549</v>
      </c>
      <c r="H91" s="101" t="s">
        <v>557</v>
      </c>
      <c r="I91" s="101" t="s">
        <v>707</v>
      </c>
      <c r="J91" s="101" t="s">
        <v>552</v>
      </c>
      <c r="K91" s="101" t="s">
        <v>620</v>
      </c>
      <c r="L91" s="101" t="s">
        <v>727</v>
      </c>
      <c r="M91" s="102">
        <v>0.71799999999999997</v>
      </c>
      <c r="N91" s="101" t="s">
        <v>550</v>
      </c>
      <c r="O91" s="104" t="s">
        <v>1355</v>
      </c>
      <c r="P91" s="104">
        <v>40.212765957446805</v>
      </c>
      <c r="Q91" s="101"/>
      <c r="R91" s="101" t="s">
        <v>547</v>
      </c>
      <c r="S91" s="101"/>
      <c r="T91" s="104">
        <v>48</v>
      </c>
      <c r="U91" s="103">
        <v>193.65321600000001</v>
      </c>
      <c r="V91" s="104">
        <v>-33.87234042553191</v>
      </c>
      <c r="W91" s="136">
        <v>45351</v>
      </c>
      <c r="X91" s="101" t="s">
        <v>547</v>
      </c>
      <c r="Y91" s="104">
        <v>0</v>
      </c>
      <c r="Z91" s="103">
        <v>0</v>
      </c>
      <c r="AA91" s="60"/>
      <c r="AB91" s="60"/>
    </row>
    <row r="92" spans="1:28" ht="18" customHeight="1" x14ac:dyDescent="0.3">
      <c r="A92" s="107">
        <v>89</v>
      </c>
      <c r="B92" s="143" t="str">
        <f t="shared" si="4"/>
        <v>22.2x0.00</v>
      </c>
      <c r="C92" s="101" t="s">
        <v>115</v>
      </c>
      <c r="D92" s="101" t="s">
        <v>719</v>
      </c>
      <c r="E92" s="101" t="s">
        <v>1172</v>
      </c>
      <c r="F92" s="101" t="s">
        <v>548</v>
      </c>
      <c r="G92" s="101" t="s">
        <v>549</v>
      </c>
      <c r="H92" s="101" t="s">
        <v>557</v>
      </c>
      <c r="I92" s="101" t="s">
        <v>707</v>
      </c>
      <c r="J92" s="101" t="s">
        <v>552</v>
      </c>
      <c r="K92" s="101" t="s">
        <v>620</v>
      </c>
      <c r="L92" s="101" t="s">
        <v>721</v>
      </c>
      <c r="M92" s="102">
        <v>0.71799999999999997</v>
      </c>
      <c r="N92" s="101" t="s">
        <v>550</v>
      </c>
      <c r="O92" s="104" t="s">
        <v>1356</v>
      </c>
      <c r="P92" s="104">
        <v>483.75</v>
      </c>
      <c r="Q92" s="101"/>
      <c r="R92" s="101" t="s">
        <v>547</v>
      </c>
      <c r="S92" s="101"/>
      <c r="T92" s="104">
        <v>400</v>
      </c>
      <c r="U92" s="103">
        <v>1523.596</v>
      </c>
      <c r="V92" s="104">
        <v>-83.75</v>
      </c>
      <c r="W92" s="135">
        <v>45322</v>
      </c>
      <c r="X92" s="101" t="s">
        <v>1252</v>
      </c>
      <c r="Y92" s="104">
        <v>83.75</v>
      </c>
      <c r="Z92" s="103">
        <v>319.00291249999998</v>
      </c>
      <c r="AA92" s="60"/>
      <c r="AB92" s="60"/>
    </row>
    <row r="93" spans="1:28" ht="18" customHeight="1" x14ac:dyDescent="0.3">
      <c r="A93" s="107">
        <v>90</v>
      </c>
      <c r="B93" s="143" t="str">
        <f t="shared" si="4"/>
        <v>22.2x0.00</v>
      </c>
      <c r="C93" s="101" t="s">
        <v>118</v>
      </c>
      <c r="D93" s="101" t="s">
        <v>719</v>
      </c>
      <c r="E93" s="101" t="s">
        <v>1172</v>
      </c>
      <c r="F93" s="101" t="s">
        <v>548</v>
      </c>
      <c r="G93" s="101" t="s">
        <v>549</v>
      </c>
      <c r="H93" s="101" t="s">
        <v>557</v>
      </c>
      <c r="I93" s="101" t="s">
        <v>707</v>
      </c>
      <c r="J93" s="101" t="s">
        <v>552</v>
      </c>
      <c r="K93" s="101" t="s">
        <v>620</v>
      </c>
      <c r="L93" s="101" t="s">
        <v>729</v>
      </c>
      <c r="M93" s="102">
        <v>0.71799999999999997</v>
      </c>
      <c r="N93" s="101" t="s">
        <v>550</v>
      </c>
      <c r="O93" s="104" t="s">
        <v>1357</v>
      </c>
      <c r="P93" s="104">
        <v>62.741935483870968</v>
      </c>
      <c r="Q93" s="101"/>
      <c r="R93" s="101" t="s">
        <v>547</v>
      </c>
      <c r="S93" s="101"/>
      <c r="T93" s="104">
        <v>66</v>
      </c>
      <c r="U93" s="103">
        <v>280.86867600000005</v>
      </c>
      <c r="V93" s="104">
        <v>-59.903225806451616</v>
      </c>
      <c r="W93" s="135">
        <v>45351</v>
      </c>
      <c r="X93" s="101" t="s">
        <v>547</v>
      </c>
      <c r="Y93" s="104">
        <v>0</v>
      </c>
      <c r="Z93" s="103">
        <v>0</v>
      </c>
      <c r="AA93" s="60"/>
      <c r="AB93" s="60"/>
    </row>
    <row r="94" spans="1:28" ht="18" customHeight="1" x14ac:dyDescent="0.3">
      <c r="A94" s="107">
        <v>91</v>
      </c>
      <c r="B94" s="143" t="str">
        <f t="shared" si="4"/>
        <v>22.2x0.00</v>
      </c>
      <c r="C94" s="101" t="s">
        <v>114</v>
      </c>
      <c r="D94" s="101" t="s">
        <v>719</v>
      </c>
      <c r="E94" s="101" t="s">
        <v>1172</v>
      </c>
      <c r="F94" s="101" t="s">
        <v>548</v>
      </c>
      <c r="G94" s="101" t="s">
        <v>549</v>
      </c>
      <c r="H94" s="101" t="s">
        <v>557</v>
      </c>
      <c r="I94" s="101" t="s">
        <v>707</v>
      </c>
      <c r="J94" s="101" t="s">
        <v>552</v>
      </c>
      <c r="K94" s="101" t="s">
        <v>620</v>
      </c>
      <c r="L94" s="101" t="s">
        <v>681</v>
      </c>
      <c r="M94" s="102">
        <v>0.71799999999999997</v>
      </c>
      <c r="N94" s="101" t="s">
        <v>550</v>
      </c>
      <c r="O94" s="104" t="s">
        <v>1358</v>
      </c>
      <c r="P94" s="104">
        <v>33.043478260869563</v>
      </c>
      <c r="Q94" s="101"/>
      <c r="R94" s="101" t="s">
        <v>547</v>
      </c>
      <c r="S94" s="101"/>
      <c r="T94" s="104">
        <v>338</v>
      </c>
      <c r="U94" s="103">
        <v>1400.5293639999998</v>
      </c>
      <c r="V94" s="104" t="e">
        <v>#N/A</v>
      </c>
      <c r="W94" s="136" t="s">
        <v>547</v>
      </c>
      <c r="X94" s="101" t="s">
        <v>547</v>
      </c>
      <c r="Y94" s="104">
        <v>0</v>
      </c>
      <c r="Z94" s="103">
        <v>0</v>
      </c>
      <c r="AA94" s="60"/>
      <c r="AB94" s="60"/>
    </row>
    <row r="95" spans="1:28" ht="18" customHeight="1" x14ac:dyDescent="0.3">
      <c r="A95" s="107">
        <v>92</v>
      </c>
      <c r="B95" s="143" t="str">
        <f t="shared" si="4"/>
        <v>22.2x0.00</v>
      </c>
      <c r="C95" s="101" t="s">
        <v>113</v>
      </c>
      <c r="D95" s="101" t="s">
        <v>719</v>
      </c>
      <c r="E95" s="101" t="s">
        <v>1210</v>
      </c>
      <c r="F95" s="101" t="s">
        <v>548</v>
      </c>
      <c r="G95" s="101" t="s">
        <v>549</v>
      </c>
      <c r="H95" s="101" t="s">
        <v>557</v>
      </c>
      <c r="I95" s="101" t="s">
        <v>707</v>
      </c>
      <c r="J95" s="101" t="s">
        <v>552</v>
      </c>
      <c r="K95" s="101" t="s">
        <v>620</v>
      </c>
      <c r="L95" s="101" t="s">
        <v>720</v>
      </c>
      <c r="M95" s="102">
        <v>0.71799999999999997</v>
      </c>
      <c r="N95" s="101" t="s">
        <v>550</v>
      </c>
      <c r="O95" s="104" t="s">
        <v>1359</v>
      </c>
      <c r="P95" s="104">
        <v>311.25</v>
      </c>
      <c r="Q95" s="101"/>
      <c r="R95" s="101" t="s">
        <v>547</v>
      </c>
      <c r="S95" s="101"/>
      <c r="T95" s="104">
        <v>527</v>
      </c>
      <c r="U95" s="103">
        <v>1992.9590619999999</v>
      </c>
      <c r="V95" s="104">
        <v>-142.25</v>
      </c>
      <c r="W95" s="136">
        <v>45351</v>
      </c>
      <c r="X95" s="101" t="s">
        <v>547</v>
      </c>
      <c r="Y95" s="104">
        <v>0</v>
      </c>
      <c r="Z95" s="103">
        <v>0</v>
      </c>
      <c r="AA95" s="60"/>
      <c r="AB95" s="60"/>
    </row>
    <row r="96" spans="1:28" ht="18" customHeight="1" x14ac:dyDescent="0.3">
      <c r="A96" s="107">
        <v>93</v>
      </c>
      <c r="B96" s="143" t="str">
        <f t="shared" si="4"/>
        <v>22.2x0.00</v>
      </c>
      <c r="C96" s="101" t="s">
        <v>119</v>
      </c>
      <c r="D96" s="101" t="s">
        <v>719</v>
      </c>
      <c r="E96" s="101" t="s">
        <v>1172</v>
      </c>
      <c r="F96" s="101" t="s">
        <v>548</v>
      </c>
      <c r="G96" s="101" t="s">
        <v>549</v>
      </c>
      <c r="H96" s="101" t="s">
        <v>557</v>
      </c>
      <c r="I96" s="101" t="s">
        <v>707</v>
      </c>
      <c r="J96" s="101" t="s">
        <v>552</v>
      </c>
      <c r="K96" s="101" t="s">
        <v>620</v>
      </c>
      <c r="L96" s="101" t="s">
        <v>730</v>
      </c>
      <c r="M96" s="102">
        <v>0.71799999999999997</v>
      </c>
      <c r="N96" s="101" t="s">
        <v>550</v>
      </c>
      <c r="O96" s="104" t="s">
        <v>1360</v>
      </c>
      <c r="P96" s="104">
        <v>50.15</v>
      </c>
      <c r="Q96" s="101"/>
      <c r="R96" s="101" t="s">
        <v>547</v>
      </c>
      <c r="S96" s="101"/>
      <c r="T96" s="104">
        <v>84</v>
      </c>
      <c r="U96" s="103">
        <v>360.24357599999996</v>
      </c>
      <c r="V96" s="104">
        <v>-32.15</v>
      </c>
      <c r="W96" s="136">
        <v>45351</v>
      </c>
      <c r="X96" s="101" t="s">
        <v>547</v>
      </c>
      <c r="Y96" s="104">
        <v>0</v>
      </c>
      <c r="Z96" s="103">
        <v>0</v>
      </c>
      <c r="AA96" s="60"/>
      <c r="AB96" s="60"/>
    </row>
    <row r="97" spans="1:28" ht="18" customHeight="1" x14ac:dyDescent="0.3">
      <c r="A97" s="107">
        <v>94</v>
      </c>
      <c r="B97" s="143" t="str">
        <f t="shared" si="4"/>
        <v>22.2x0.00</v>
      </c>
      <c r="C97" s="101" t="s">
        <v>116</v>
      </c>
      <c r="D97" s="101" t="s">
        <v>719</v>
      </c>
      <c r="E97" s="101" t="s">
        <v>1183</v>
      </c>
      <c r="F97" s="101" t="s">
        <v>548</v>
      </c>
      <c r="G97" s="101" t="s">
        <v>549</v>
      </c>
      <c r="H97" s="101" t="s">
        <v>557</v>
      </c>
      <c r="I97" s="101" t="s">
        <v>707</v>
      </c>
      <c r="J97" s="101" t="s">
        <v>552</v>
      </c>
      <c r="K97" s="101" t="s">
        <v>620</v>
      </c>
      <c r="L97" s="101" t="s">
        <v>728</v>
      </c>
      <c r="M97" s="102">
        <v>0.71799999999999997</v>
      </c>
      <c r="N97" s="101" t="s">
        <v>576</v>
      </c>
      <c r="O97" s="104" t="s">
        <v>1361</v>
      </c>
      <c r="P97" s="104">
        <v>54.888888888888886</v>
      </c>
      <c r="Q97" s="101"/>
      <c r="R97" s="101" t="s">
        <v>547</v>
      </c>
      <c r="S97" s="101"/>
      <c r="T97" s="104">
        <v>92</v>
      </c>
      <c r="U97" s="103">
        <v>374.60357599999998</v>
      </c>
      <c r="V97" s="104">
        <v>-36.222222222222214</v>
      </c>
      <c r="W97" s="135">
        <v>45351</v>
      </c>
      <c r="X97" s="101" t="s">
        <v>547</v>
      </c>
      <c r="Y97" s="104">
        <v>0</v>
      </c>
      <c r="Z97" s="103">
        <v>0</v>
      </c>
      <c r="AA97" s="60"/>
      <c r="AB97" s="60"/>
    </row>
    <row r="98" spans="1:28" ht="18" customHeight="1" x14ac:dyDescent="0.3">
      <c r="A98" s="107">
        <v>95</v>
      </c>
      <c r="B98" s="143" t="str">
        <f t="shared" si="4"/>
        <v>22.2x0.00</v>
      </c>
      <c r="C98" s="101" t="s">
        <v>117</v>
      </c>
      <c r="D98" s="101" t="s">
        <v>719</v>
      </c>
      <c r="E98" s="101" t="s">
        <v>1181</v>
      </c>
      <c r="F98" s="101" t="s">
        <v>548</v>
      </c>
      <c r="G98" s="101" t="s">
        <v>549</v>
      </c>
      <c r="H98" s="101" t="s">
        <v>557</v>
      </c>
      <c r="I98" s="101" t="s">
        <v>707</v>
      </c>
      <c r="J98" s="101" t="s">
        <v>552</v>
      </c>
      <c r="K98" s="101" t="s">
        <v>620</v>
      </c>
      <c r="L98" s="101" t="s">
        <v>669</v>
      </c>
      <c r="M98" s="102">
        <v>0.71799999999999997</v>
      </c>
      <c r="N98" s="101" t="s">
        <v>576</v>
      </c>
      <c r="O98" s="101" t="s">
        <v>1362</v>
      </c>
      <c r="P98" s="104">
        <v>0</v>
      </c>
      <c r="Q98" s="101"/>
      <c r="R98" s="101" t="s">
        <v>547</v>
      </c>
      <c r="S98" s="101"/>
      <c r="T98" s="104">
        <v>89</v>
      </c>
      <c r="U98" s="104">
        <v>374.46571999999998</v>
      </c>
      <c r="V98" s="104" t="e">
        <v>#N/A</v>
      </c>
      <c r="W98" s="135" t="s">
        <v>547</v>
      </c>
      <c r="X98" s="101" t="s">
        <v>547</v>
      </c>
      <c r="Y98" s="104">
        <v>0</v>
      </c>
      <c r="Z98" s="104">
        <v>0</v>
      </c>
      <c r="AA98" s="60"/>
      <c r="AB98" s="60"/>
    </row>
    <row r="99" spans="1:28" ht="18" customHeight="1" x14ac:dyDescent="0.3">
      <c r="A99" s="107">
        <v>96</v>
      </c>
      <c r="B99" s="143" t="str">
        <f t="shared" si="4"/>
        <v>22.2x0.00</v>
      </c>
      <c r="C99" s="101" t="s">
        <v>120</v>
      </c>
      <c r="D99" s="101" t="s">
        <v>740</v>
      </c>
      <c r="E99" s="101" t="s">
        <v>1172</v>
      </c>
      <c r="F99" s="101" t="s">
        <v>548</v>
      </c>
      <c r="G99" s="101" t="s">
        <v>549</v>
      </c>
      <c r="H99" s="101" t="s">
        <v>557</v>
      </c>
      <c r="I99" s="101" t="s">
        <v>707</v>
      </c>
      <c r="J99" s="101" t="s">
        <v>552</v>
      </c>
      <c r="K99" s="101" t="s">
        <v>558</v>
      </c>
      <c r="L99" s="101" t="s">
        <v>741</v>
      </c>
      <c r="M99" s="102">
        <v>0.81299999999999994</v>
      </c>
      <c r="N99" s="101" t="s">
        <v>550</v>
      </c>
      <c r="O99" s="104" t="s">
        <v>1363</v>
      </c>
      <c r="P99" s="104">
        <v>21.882352941176471</v>
      </c>
      <c r="Q99" s="101"/>
      <c r="R99" s="101" t="s">
        <v>547</v>
      </c>
      <c r="S99" s="101"/>
      <c r="T99" s="104">
        <v>81</v>
      </c>
      <c r="U99" s="103">
        <v>389.98146599999995</v>
      </c>
      <c r="V99" s="104" t="e">
        <v>#N/A</v>
      </c>
      <c r="W99" s="136" t="s">
        <v>547</v>
      </c>
      <c r="X99" s="101" t="s">
        <v>547</v>
      </c>
      <c r="Y99" s="104">
        <v>0</v>
      </c>
      <c r="Z99" s="103">
        <v>0</v>
      </c>
      <c r="AA99" s="60"/>
      <c r="AB99" s="60"/>
    </row>
    <row r="100" spans="1:28" ht="18" customHeight="1" x14ac:dyDescent="0.3">
      <c r="A100" s="107">
        <v>97</v>
      </c>
      <c r="B100" s="143" t="str">
        <f t="shared" si="4"/>
        <v>22.2x0.00</v>
      </c>
      <c r="C100" s="101" t="s">
        <v>121</v>
      </c>
      <c r="D100" s="101" t="s">
        <v>740</v>
      </c>
      <c r="E100" s="101" t="s">
        <v>1172</v>
      </c>
      <c r="F100" s="101" t="s">
        <v>548</v>
      </c>
      <c r="G100" s="101" t="s">
        <v>549</v>
      </c>
      <c r="H100" s="101" t="s">
        <v>557</v>
      </c>
      <c r="I100" s="101" t="s">
        <v>707</v>
      </c>
      <c r="J100" s="101" t="s">
        <v>552</v>
      </c>
      <c r="K100" s="101" t="s">
        <v>558</v>
      </c>
      <c r="L100" s="101" t="s">
        <v>742</v>
      </c>
      <c r="M100" s="102">
        <v>0.81299999999999994</v>
      </c>
      <c r="N100" s="101" t="s">
        <v>550</v>
      </c>
      <c r="O100" s="104" t="s">
        <v>1364</v>
      </c>
      <c r="P100" s="104">
        <v>27.692307692307693</v>
      </c>
      <c r="Q100" s="101"/>
      <c r="R100" s="101" t="s">
        <v>547</v>
      </c>
      <c r="S100" s="101"/>
      <c r="T100" s="104">
        <v>129</v>
      </c>
      <c r="U100" s="103">
        <v>631.25466300000005</v>
      </c>
      <c r="V100" s="104" t="e">
        <v>#N/A</v>
      </c>
      <c r="W100" s="135" t="s">
        <v>547</v>
      </c>
      <c r="X100" s="101" t="s">
        <v>547</v>
      </c>
      <c r="Y100" s="104">
        <v>0</v>
      </c>
      <c r="Z100" s="103">
        <v>0</v>
      </c>
      <c r="AA100" s="60"/>
      <c r="AB100" s="60"/>
    </row>
    <row r="101" spans="1:28" ht="18" customHeight="1" x14ac:dyDescent="0.3">
      <c r="A101" s="107">
        <v>98</v>
      </c>
      <c r="B101" s="143" t="str">
        <f t="shared" si="4"/>
        <v>22.2x0.00</v>
      </c>
      <c r="C101" s="101" t="s">
        <v>122</v>
      </c>
      <c r="D101" s="101" t="s">
        <v>765</v>
      </c>
      <c r="E101" s="101" t="s">
        <v>1178</v>
      </c>
      <c r="F101" s="101" t="s">
        <v>548</v>
      </c>
      <c r="G101" s="101" t="s">
        <v>549</v>
      </c>
      <c r="H101" s="101" t="s">
        <v>557</v>
      </c>
      <c r="I101" s="101" t="s">
        <v>707</v>
      </c>
      <c r="J101" s="101" t="s">
        <v>552</v>
      </c>
      <c r="K101" s="101" t="s">
        <v>564</v>
      </c>
      <c r="L101" s="101" t="s">
        <v>766</v>
      </c>
      <c r="M101" s="102">
        <v>0.996</v>
      </c>
      <c r="N101" s="101" t="s">
        <v>550</v>
      </c>
      <c r="O101" s="104" t="s">
        <v>1365</v>
      </c>
      <c r="P101" s="104">
        <v>80</v>
      </c>
      <c r="Q101" s="101"/>
      <c r="R101" s="101" t="s">
        <v>547</v>
      </c>
      <c r="S101" s="101"/>
      <c r="T101" s="104">
        <v>378</v>
      </c>
      <c r="U101" s="103">
        <v>2223.1616400000003</v>
      </c>
      <c r="V101" s="104" t="e">
        <v>#N/A</v>
      </c>
      <c r="W101" s="136" t="s">
        <v>547</v>
      </c>
      <c r="X101" s="101" t="s">
        <v>547</v>
      </c>
      <c r="Y101" s="104">
        <v>0</v>
      </c>
      <c r="Z101" s="103">
        <v>0</v>
      </c>
      <c r="AA101" s="60"/>
      <c r="AB101" s="60"/>
    </row>
    <row r="102" spans="1:28" ht="18" customHeight="1" x14ac:dyDescent="0.3">
      <c r="A102" s="107">
        <v>99</v>
      </c>
      <c r="B102" s="143" t="str">
        <f t="shared" si="4"/>
        <v>25.4x0.00</v>
      </c>
      <c r="C102" s="101" t="s">
        <v>123</v>
      </c>
      <c r="D102" s="101" t="s">
        <v>808</v>
      </c>
      <c r="E102" s="101" t="s">
        <v>1178</v>
      </c>
      <c r="F102" s="101" t="s">
        <v>548</v>
      </c>
      <c r="G102" s="101" t="s">
        <v>549</v>
      </c>
      <c r="H102" s="101" t="s">
        <v>550</v>
      </c>
      <c r="I102" s="101" t="s">
        <v>806</v>
      </c>
      <c r="J102" s="101" t="s">
        <v>552</v>
      </c>
      <c r="K102" s="101" t="s">
        <v>553</v>
      </c>
      <c r="L102" s="101" t="s">
        <v>810</v>
      </c>
      <c r="M102" s="102">
        <v>0.71599999999999997</v>
      </c>
      <c r="N102" s="101" t="s">
        <v>550</v>
      </c>
      <c r="O102" s="104" t="s">
        <v>1366</v>
      </c>
      <c r="P102" s="104">
        <v>60</v>
      </c>
      <c r="Q102" s="101"/>
      <c r="R102" s="101" t="s">
        <v>547</v>
      </c>
      <c r="S102" s="101"/>
      <c r="T102" s="104">
        <v>182</v>
      </c>
      <c r="U102" s="103">
        <v>721.66785599999992</v>
      </c>
      <c r="V102" s="104" t="e">
        <v>#N/A</v>
      </c>
      <c r="W102" s="136" t="s">
        <v>547</v>
      </c>
      <c r="X102" s="101" t="s">
        <v>547</v>
      </c>
      <c r="Y102" s="104">
        <v>0</v>
      </c>
      <c r="Z102" s="103">
        <v>0</v>
      </c>
      <c r="AA102" s="60"/>
      <c r="AB102" s="60"/>
    </row>
    <row r="103" spans="1:28" ht="18" customHeight="1" x14ac:dyDescent="0.3">
      <c r="A103" s="107">
        <v>100</v>
      </c>
      <c r="B103" s="143" t="str">
        <f t="shared" si="4"/>
        <v>25.4x0.00</v>
      </c>
      <c r="C103" s="101" t="s">
        <v>124</v>
      </c>
      <c r="D103" s="101" t="s">
        <v>808</v>
      </c>
      <c r="E103" s="101" t="s">
        <v>1178</v>
      </c>
      <c r="F103" s="101" t="s">
        <v>548</v>
      </c>
      <c r="G103" s="101" t="s">
        <v>549</v>
      </c>
      <c r="H103" s="101" t="s">
        <v>550</v>
      </c>
      <c r="I103" s="101" t="s">
        <v>806</v>
      </c>
      <c r="J103" s="101" t="s">
        <v>552</v>
      </c>
      <c r="K103" s="101" t="s">
        <v>553</v>
      </c>
      <c r="L103" s="101" t="s">
        <v>809</v>
      </c>
      <c r="M103" s="102">
        <v>0.71599999999999997</v>
      </c>
      <c r="N103" s="101" t="s">
        <v>550</v>
      </c>
      <c r="O103" s="104" t="s">
        <v>1367</v>
      </c>
      <c r="P103" s="104">
        <v>860</v>
      </c>
      <c r="Q103" s="101"/>
      <c r="R103" s="101" t="s">
        <v>547</v>
      </c>
      <c r="S103" s="101"/>
      <c r="T103" s="104">
        <v>986</v>
      </c>
      <c r="U103" s="103">
        <v>3646.3660399999999</v>
      </c>
      <c r="V103" s="104">
        <v>-154</v>
      </c>
      <c r="W103" s="136">
        <v>45351</v>
      </c>
      <c r="X103" s="101" t="s">
        <v>547</v>
      </c>
      <c r="Y103" s="104">
        <v>0</v>
      </c>
      <c r="Z103" s="103">
        <v>0</v>
      </c>
      <c r="AA103" s="60"/>
      <c r="AB103" s="60"/>
    </row>
    <row r="104" spans="1:28" ht="18" customHeight="1" x14ac:dyDescent="0.3">
      <c r="A104" s="107">
        <v>101</v>
      </c>
      <c r="B104" s="143" t="str">
        <f t="shared" si="4"/>
        <v>25.4x0.00</v>
      </c>
      <c r="C104" s="101" t="s">
        <v>125</v>
      </c>
      <c r="D104" s="101" t="s">
        <v>808</v>
      </c>
      <c r="E104" s="101" t="s">
        <v>1189</v>
      </c>
      <c r="F104" s="101" t="s">
        <v>548</v>
      </c>
      <c r="G104" s="101" t="s">
        <v>549</v>
      </c>
      <c r="H104" s="101" t="s">
        <v>550</v>
      </c>
      <c r="I104" s="101" t="s">
        <v>806</v>
      </c>
      <c r="J104" s="101" t="s">
        <v>552</v>
      </c>
      <c r="K104" s="101" t="s">
        <v>553</v>
      </c>
      <c r="L104" s="101" t="s">
        <v>813</v>
      </c>
      <c r="M104" s="102">
        <v>0.71599999999999997</v>
      </c>
      <c r="N104" s="101" t="s">
        <v>550</v>
      </c>
      <c r="O104" s="104" t="s">
        <v>1368</v>
      </c>
      <c r="P104" s="104">
        <v>515.125</v>
      </c>
      <c r="Q104" s="101"/>
      <c r="R104" s="101" t="s">
        <v>547</v>
      </c>
      <c r="S104" s="101"/>
      <c r="T104" s="104">
        <v>593</v>
      </c>
      <c r="U104" s="103">
        <v>2545.40506</v>
      </c>
      <c r="V104" s="104">
        <v>-55.875</v>
      </c>
      <c r="W104" s="135">
        <v>45351</v>
      </c>
      <c r="X104" s="101" t="s">
        <v>547</v>
      </c>
      <c r="Y104" s="104">
        <v>0</v>
      </c>
      <c r="Z104" s="103">
        <v>0</v>
      </c>
      <c r="AA104" s="60"/>
      <c r="AB104" s="60"/>
    </row>
    <row r="105" spans="1:28" ht="18" customHeight="1" x14ac:dyDescent="0.3">
      <c r="A105" s="107">
        <v>102</v>
      </c>
      <c r="B105" s="143" t="str">
        <f t="shared" si="4"/>
        <v>25.4x0.00</v>
      </c>
      <c r="C105" s="101" t="s">
        <v>126</v>
      </c>
      <c r="D105" s="101" t="s">
        <v>808</v>
      </c>
      <c r="E105" s="101" t="s">
        <v>1178</v>
      </c>
      <c r="F105" s="101" t="s">
        <v>548</v>
      </c>
      <c r="G105" s="101" t="s">
        <v>549</v>
      </c>
      <c r="H105" s="101" t="s">
        <v>550</v>
      </c>
      <c r="I105" s="101" t="s">
        <v>806</v>
      </c>
      <c r="J105" s="101" t="s">
        <v>552</v>
      </c>
      <c r="K105" s="101" t="s">
        <v>553</v>
      </c>
      <c r="L105" s="101" t="s">
        <v>814</v>
      </c>
      <c r="M105" s="102">
        <v>0.71599999999999997</v>
      </c>
      <c r="N105" s="101" t="s">
        <v>550</v>
      </c>
      <c r="O105" s="104" t="s">
        <v>1369</v>
      </c>
      <c r="P105" s="104">
        <v>19.23076923076923</v>
      </c>
      <c r="Q105" s="101"/>
      <c r="R105" s="101" t="s">
        <v>547</v>
      </c>
      <c r="S105" s="101"/>
      <c r="T105" s="104">
        <v>9</v>
      </c>
      <c r="U105" s="103">
        <v>38.805767999999993</v>
      </c>
      <c r="V105" s="104">
        <v>-10.230769230769232</v>
      </c>
      <c r="W105" s="136">
        <v>45322</v>
      </c>
      <c r="X105" s="101" t="s">
        <v>547</v>
      </c>
      <c r="Y105" s="104">
        <v>10.23076923076923</v>
      </c>
      <c r="Z105" s="103">
        <v>44.112539692307685</v>
      </c>
      <c r="AA105" s="60"/>
      <c r="AB105" s="60"/>
    </row>
    <row r="106" spans="1:28" ht="18" customHeight="1" x14ac:dyDescent="0.3">
      <c r="A106" s="107">
        <v>103</v>
      </c>
      <c r="B106" s="143" t="str">
        <f t="shared" si="4"/>
        <v>25.4x0.00</v>
      </c>
      <c r="C106" s="101" t="s">
        <v>127</v>
      </c>
      <c r="D106" s="101" t="s">
        <v>808</v>
      </c>
      <c r="E106" s="101" t="s">
        <v>1208</v>
      </c>
      <c r="F106" s="101" t="s">
        <v>548</v>
      </c>
      <c r="G106" s="101" t="s">
        <v>549</v>
      </c>
      <c r="H106" s="101" t="s">
        <v>550</v>
      </c>
      <c r="I106" s="101" t="s">
        <v>806</v>
      </c>
      <c r="J106" s="101" t="s">
        <v>552</v>
      </c>
      <c r="K106" s="101" t="s">
        <v>553</v>
      </c>
      <c r="L106" s="101" t="s">
        <v>821</v>
      </c>
      <c r="M106" s="102">
        <v>0.71599999999999997</v>
      </c>
      <c r="N106" s="101" t="s">
        <v>576</v>
      </c>
      <c r="O106" s="104" t="s">
        <v>1370</v>
      </c>
      <c r="P106" s="104">
        <v>33.333333333333336</v>
      </c>
      <c r="Q106" s="101"/>
      <c r="R106" s="101" t="s">
        <v>547</v>
      </c>
      <c r="S106" s="101"/>
      <c r="T106" s="104">
        <v>131</v>
      </c>
      <c r="U106" s="103">
        <v>579.75307599999985</v>
      </c>
      <c r="V106" s="104" t="e">
        <v>#N/A</v>
      </c>
      <c r="W106" s="136" t="s">
        <v>547</v>
      </c>
      <c r="X106" s="101" t="s">
        <v>547</v>
      </c>
      <c r="Y106" s="104">
        <v>0</v>
      </c>
      <c r="Z106" s="103">
        <v>0</v>
      </c>
      <c r="AA106" s="60"/>
      <c r="AB106" s="60"/>
    </row>
    <row r="107" spans="1:28" ht="18" customHeight="1" x14ac:dyDescent="0.3">
      <c r="A107" s="107">
        <v>104</v>
      </c>
      <c r="B107" s="143" t="str">
        <f t="shared" si="4"/>
        <v>25.4x0.00</v>
      </c>
      <c r="C107" s="101" t="s">
        <v>128</v>
      </c>
      <c r="D107" s="101" t="s">
        <v>824</v>
      </c>
      <c r="E107" s="101" t="s">
        <v>1172</v>
      </c>
      <c r="F107" s="101" t="s">
        <v>548</v>
      </c>
      <c r="G107" s="101" t="s">
        <v>549</v>
      </c>
      <c r="H107" s="101" t="s">
        <v>557</v>
      </c>
      <c r="I107" s="101" t="s">
        <v>806</v>
      </c>
      <c r="J107" s="101" t="s">
        <v>552</v>
      </c>
      <c r="K107" s="101" t="s">
        <v>620</v>
      </c>
      <c r="L107" s="101" t="s">
        <v>825</v>
      </c>
      <c r="M107" s="102">
        <v>0.82899999999999996</v>
      </c>
      <c r="N107" s="101" t="s">
        <v>550</v>
      </c>
      <c r="O107" s="104" t="s">
        <v>1371</v>
      </c>
      <c r="P107" s="104">
        <v>37.692307692307693</v>
      </c>
      <c r="Q107" s="101"/>
      <c r="R107" s="101" t="s">
        <v>547</v>
      </c>
      <c r="S107" s="101"/>
      <c r="T107" s="104">
        <v>17</v>
      </c>
      <c r="U107" s="103">
        <v>77.328290999999993</v>
      </c>
      <c r="V107" s="104">
        <v>-20.692307692307693</v>
      </c>
      <c r="W107" s="135">
        <v>45322</v>
      </c>
      <c r="X107" s="101" t="s">
        <v>547</v>
      </c>
      <c r="Y107" s="104">
        <v>20.692307692307693</v>
      </c>
      <c r="Z107" s="103">
        <v>94.123575923076928</v>
      </c>
      <c r="AA107" s="60"/>
      <c r="AB107" s="60"/>
    </row>
    <row r="108" spans="1:28" ht="18" customHeight="1" x14ac:dyDescent="0.3">
      <c r="A108" s="107">
        <v>105</v>
      </c>
      <c r="B108" s="143" t="str">
        <f t="shared" si="4"/>
        <v>25.4x0.00</v>
      </c>
      <c r="C108" s="101" t="s">
        <v>129</v>
      </c>
      <c r="D108" s="101" t="s">
        <v>824</v>
      </c>
      <c r="E108" s="101" t="s">
        <v>1208</v>
      </c>
      <c r="F108" s="101" t="s">
        <v>548</v>
      </c>
      <c r="G108" s="101" t="s">
        <v>549</v>
      </c>
      <c r="H108" s="101" t="s">
        <v>557</v>
      </c>
      <c r="I108" s="101" t="s">
        <v>806</v>
      </c>
      <c r="J108" s="101" t="s">
        <v>552</v>
      </c>
      <c r="K108" s="101" t="s">
        <v>620</v>
      </c>
      <c r="L108" s="101" t="s">
        <v>668</v>
      </c>
      <c r="M108" s="102">
        <v>0.82899999999999996</v>
      </c>
      <c r="N108" s="101" t="s">
        <v>550</v>
      </c>
      <c r="O108" s="104" t="s">
        <v>1372</v>
      </c>
      <c r="P108" s="104">
        <v>48.333333333333336</v>
      </c>
      <c r="Q108" s="101"/>
      <c r="R108" s="101" t="s">
        <v>547</v>
      </c>
      <c r="S108" s="101"/>
      <c r="T108" s="104">
        <v>109</v>
      </c>
      <c r="U108" s="103">
        <v>523.28055099999995</v>
      </c>
      <c r="V108" s="104" t="e">
        <v>#N/A</v>
      </c>
      <c r="W108" s="136" t="s">
        <v>547</v>
      </c>
      <c r="X108" s="101" t="s">
        <v>547</v>
      </c>
      <c r="Y108" s="104">
        <v>0</v>
      </c>
      <c r="Z108" s="103">
        <v>0</v>
      </c>
      <c r="AA108" s="60"/>
      <c r="AB108" s="60"/>
    </row>
    <row r="109" spans="1:28" ht="18" customHeight="1" x14ac:dyDescent="0.3">
      <c r="A109" s="107">
        <v>106</v>
      </c>
      <c r="B109" s="143" t="str">
        <f t="shared" si="4"/>
        <v>25.4x0.00</v>
      </c>
      <c r="C109" s="101" t="s">
        <v>130</v>
      </c>
      <c r="D109" s="101" t="s">
        <v>824</v>
      </c>
      <c r="E109" s="101" t="s">
        <v>1172</v>
      </c>
      <c r="F109" s="101" t="s">
        <v>548</v>
      </c>
      <c r="G109" s="101" t="s">
        <v>549</v>
      </c>
      <c r="H109" s="101" t="s">
        <v>557</v>
      </c>
      <c r="I109" s="101" t="s">
        <v>806</v>
      </c>
      <c r="J109" s="101" t="s">
        <v>552</v>
      </c>
      <c r="K109" s="101" t="s">
        <v>620</v>
      </c>
      <c r="L109" s="101" t="s">
        <v>827</v>
      </c>
      <c r="M109" s="102">
        <v>0.82899999999999996</v>
      </c>
      <c r="N109" s="101" t="s">
        <v>550</v>
      </c>
      <c r="O109" s="104" t="s">
        <v>1373</v>
      </c>
      <c r="P109" s="104">
        <v>34.193548387096776</v>
      </c>
      <c r="Q109" s="101"/>
      <c r="R109" s="101" t="s">
        <v>547</v>
      </c>
      <c r="S109" s="101"/>
      <c r="T109" s="104">
        <v>28</v>
      </c>
      <c r="U109" s="103">
        <v>133.39936399999999</v>
      </c>
      <c r="V109" s="104">
        <v>-6.1935483870967758</v>
      </c>
      <c r="W109" s="136">
        <v>45322</v>
      </c>
      <c r="X109" s="101" t="s">
        <v>547</v>
      </c>
      <c r="Y109" s="104">
        <v>6.1935483870967758</v>
      </c>
      <c r="Z109" s="103">
        <v>29.507693419354847</v>
      </c>
      <c r="AA109" s="60"/>
      <c r="AB109" s="60"/>
    </row>
    <row r="110" spans="1:28" ht="18" customHeight="1" x14ac:dyDescent="0.3">
      <c r="A110" s="107">
        <v>107</v>
      </c>
      <c r="B110" s="143" t="str">
        <f t="shared" si="4"/>
        <v>25.4x0.00</v>
      </c>
      <c r="C110" s="101" t="s">
        <v>134</v>
      </c>
      <c r="D110" s="101" t="s">
        <v>824</v>
      </c>
      <c r="E110" s="101" t="s">
        <v>1172</v>
      </c>
      <c r="F110" s="101" t="s">
        <v>548</v>
      </c>
      <c r="G110" s="101" t="s">
        <v>549</v>
      </c>
      <c r="H110" s="101" t="s">
        <v>557</v>
      </c>
      <c r="I110" s="101" t="s">
        <v>806</v>
      </c>
      <c r="J110" s="101" t="s">
        <v>552</v>
      </c>
      <c r="K110" s="101" t="s">
        <v>620</v>
      </c>
      <c r="L110" s="101" t="s">
        <v>828</v>
      </c>
      <c r="M110" s="102">
        <v>0.82899999999999996</v>
      </c>
      <c r="N110" s="101" t="s">
        <v>550</v>
      </c>
      <c r="O110" s="104" t="s">
        <v>1374</v>
      </c>
      <c r="P110" s="104">
        <v>74.230769230769226</v>
      </c>
      <c r="Q110" s="101"/>
      <c r="R110" s="101" t="s">
        <v>547</v>
      </c>
      <c r="S110" s="101"/>
      <c r="T110" s="104">
        <v>69</v>
      </c>
      <c r="U110" s="103">
        <v>335.99867399999994</v>
      </c>
      <c r="V110" s="104">
        <v>-5.2307692307692264</v>
      </c>
      <c r="W110" s="135">
        <v>45322</v>
      </c>
      <c r="X110" s="101" t="s">
        <v>547</v>
      </c>
      <c r="Y110" s="104">
        <v>5.2307692307692264</v>
      </c>
      <c r="Z110" s="103">
        <v>25.471471384615359</v>
      </c>
      <c r="AA110" s="60"/>
      <c r="AB110" s="60"/>
    </row>
    <row r="111" spans="1:28" ht="18" customHeight="1" x14ac:dyDescent="0.3">
      <c r="A111" s="107">
        <v>108</v>
      </c>
      <c r="B111" s="143" t="str">
        <f t="shared" si="4"/>
        <v>25.4x0.00</v>
      </c>
      <c r="C111" s="101" t="s">
        <v>132</v>
      </c>
      <c r="D111" s="101" t="s">
        <v>824</v>
      </c>
      <c r="E111" s="101" t="s">
        <v>1183</v>
      </c>
      <c r="F111" s="101" t="s">
        <v>548</v>
      </c>
      <c r="G111" s="101" t="s">
        <v>549</v>
      </c>
      <c r="H111" s="101" t="s">
        <v>557</v>
      </c>
      <c r="I111" s="101" t="s">
        <v>806</v>
      </c>
      <c r="J111" s="101" t="s">
        <v>552</v>
      </c>
      <c r="K111" s="101" t="s">
        <v>620</v>
      </c>
      <c r="L111" s="101" t="s">
        <v>812</v>
      </c>
      <c r="M111" s="102">
        <v>0.82899999999999996</v>
      </c>
      <c r="N111" s="101" t="s">
        <v>550</v>
      </c>
      <c r="O111" s="104" t="s">
        <v>1375</v>
      </c>
      <c r="P111" s="104">
        <v>54.5</v>
      </c>
      <c r="Q111" s="101"/>
      <c r="R111" s="101" t="s">
        <v>547</v>
      </c>
      <c r="S111" s="101"/>
      <c r="T111" s="104">
        <v>106</v>
      </c>
      <c r="U111" s="103">
        <v>517.75360799999999</v>
      </c>
      <c r="V111" s="104">
        <v>-3</v>
      </c>
      <c r="W111" s="135">
        <v>45351</v>
      </c>
      <c r="X111" s="101" t="s">
        <v>547</v>
      </c>
      <c r="Y111" s="104">
        <v>0</v>
      </c>
      <c r="Z111" s="103">
        <v>0</v>
      </c>
      <c r="AA111" s="60"/>
      <c r="AB111" s="60"/>
    </row>
    <row r="112" spans="1:28" ht="18" customHeight="1" x14ac:dyDescent="0.3">
      <c r="A112" s="107">
        <v>109</v>
      </c>
      <c r="B112" s="143" t="str">
        <f t="shared" si="4"/>
        <v>25.4x0.00</v>
      </c>
      <c r="C112" s="101" t="s">
        <v>133</v>
      </c>
      <c r="D112" s="101" t="s">
        <v>824</v>
      </c>
      <c r="E112" s="101" t="s">
        <v>1178</v>
      </c>
      <c r="F112" s="101" t="s">
        <v>548</v>
      </c>
      <c r="G112" s="101" t="s">
        <v>549</v>
      </c>
      <c r="H112" s="101" t="s">
        <v>557</v>
      </c>
      <c r="I112" s="101" t="s">
        <v>806</v>
      </c>
      <c r="J112" s="101" t="s">
        <v>552</v>
      </c>
      <c r="K112" s="101" t="s">
        <v>620</v>
      </c>
      <c r="L112" s="101" t="s">
        <v>829</v>
      </c>
      <c r="M112" s="102">
        <v>0.82899999999999996</v>
      </c>
      <c r="N112" s="101" t="s">
        <v>550</v>
      </c>
      <c r="O112" s="114" t="s">
        <v>1376</v>
      </c>
      <c r="P112" s="114">
        <v>135.71428571428572</v>
      </c>
      <c r="Q112" s="101"/>
      <c r="R112" s="101" t="s">
        <v>547</v>
      </c>
      <c r="S112" s="101"/>
      <c r="T112" s="114">
        <v>232</v>
      </c>
      <c r="U112" s="113">
        <v>1145.31324</v>
      </c>
      <c r="V112" s="114">
        <v>-0.14285714285712459</v>
      </c>
      <c r="W112" s="136">
        <v>45380</v>
      </c>
      <c r="X112" s="101" t="s">
        <v>547</v>
      </c>
      <c r="Y112" s="114">
        <v>0</v>
      </c>
      <c r="Z112" s="113">
        <v>0</v>
      </c>
      <c r="AA112" s="60"/>
      <c r="AB112" s="60"/>
    </row>
    <row r="113" spans="1:28" ht="18" customHeight="1" x14ac:dyDescent="0.3">
      <c r="A113" s="107">
        <v>110</v>
      </c>
      <c r="B113" s="143" t="str">
        <f t="shared" si="4"/>
        <v>25.4x0.00</v>
      </c>
      <c r="C113" s="101" t="s">
        <v>131</v>
      </c>
      <c r="D113" s="101" t="s">
        <v>824</v>
      </c>
      <c r="E113" s="101" t="s">
        <v>1208</v>
      </c>
      <c r="F113" s="101" t="s">
        <v>548</v>
      </c>
      <c r="G113" s="101" t="s">
        <v>549</v>
      </c>
      <c r="H113" s="101" t="s">
        <v>557</v>
      </c>
      <c r="I113" s="101" t="s">
        <v>806</v>
      </c>
      <c r="J113" s="101" t="s">
        <v>552</v>
      </c>
      <c r="K113" s="101" t="s">
        <v>620</v>
      </c>
      <c r="L113" s="101" t="s">
        <v>826</v>
      </c>
      <c r="M113" s="102">
        <v>0.82899999999999996</v>
      </c>
      <c r="N113" s="101" t="s">
        <v>576</v>
      </c>
      <c r="O113" s="104" t="s">
        <v>1377</v>
      </c>
      <c r="P113" s="104">
        <v>200</v>
      </c>
      <c r="Q113" s="101"/>
      <c r="R113" s="101" t="s">
        <v>547</v>
      </c>
      <c r="S113" s="101"/>
      <c r="T113" s="104">
        <v>237</v>
      </c>
      <c r="U113" s="103">
        <v>1110.4653960000001</v>
      </c>
      <c r="V113" s="104">
        <v>-29.666666666666714</v>
      </c>
      <c r="W113" s="136">
        <v>45351</v>
      </c>
      <c r="X113" s="101" t="s">
        <v>547</v>
      </c>
      <c r="Y113" s="104">
        <v>0</v>
      </c>
      <c r="Z113" s="103">
        <v>0</v>
      </c>
      <c r="AA113" s="60"/>
      <c r="AB113" s="60"/>
    </row>
    <row r="114" spans="1:28" ht="18" customHeight="1" x14ac:dyDescent="0.3">
      <c r="A114" s="107">
        <v>111</v>
      </c>
      <c r="B114" s="143" t="str">
        <f t="shared" si="4"/>
        <v>25.4x0.00</v>
      </c>
      <c r="C114" s="101" t="s">
        <v>135</v>
      </c>
      <c r="D114" s="101" t="s">
        <v>835</v>
      </c>
      <c r="E114" s="101" t="s">
        <v>1211</v>
      </c>
      <c r="F114" s="101" t="s">
        <v>548</v>
      </c>
      <c r="G114" s="101" t="s">
        <v>549</v>
      </c>
      <c r="H114" s="101" t="s">
        <v>557</v>
      </c>
      <c r="I114" s="101" t="s">
        <v>806</v>
      </c>
      <c r="J114" s="101" t="s">
        <v>552</v>
      </c>
      <c r="K114" s="101" t="s">
        <v>558</v>
      </c>
      <c r="L114" s="101" t="s">
        <v>836</v>
      </c>
      <c r="M114" s="102">
        <v>0.93899999999999995</v>
      </c>
      <c r="N114" s="101" t="s">
        <v>550</v>
      </c>
      <c r="O114" s="104" t="s">
        <v>1378</v>
      </c>
      <c r="P114" s="104">
        <v>79.181818181818187</v>
      </c>
      <c r="Q114" s="101"/>
      <c r="R114" s="101" t="s">
        <v>547</v>
      </c>
      <c r="S114" s="101"/>
      <c r="T114" s="104">
        <v>14</v>
      </c>
      <c r="U114" s="103">
        <v>75.760397999999981</v>
      </c>
      <c r="V114" s="104">
        <v>-27.909090909090907</v>
      </c>
      <c r="W114" s="136">
        <v>45266</v>
      </c>
      <c r="X114" s="101" t="s">
        <v>547</v>
      </c>
      <c r="Y114" s="104">
        <v>65.181818181818187</v>
      </c>
      <c r="Z114" s="103">
        <v>352.72860627272723</v>
      </c>
      <c r="AA114" s="60"/>
      <c r="AB114" s="60"/>
    </row>
    <row r="115" spans="1:28" ht="18" customHeight="1" x14ac:dyDescent="0.3">
      <c r="A115" s="107">
        <v>112</v>
      </c>
      <c r="B115" s="143" t="str">
        <f t="shared" si="4"/>
        <v>25.4x0.00</v>
      </c>
      <c r="C115" s="101" t="s">
        <v>136</v>
      </c>
      <c r="D115" s="101" t="s">
        <v>835</v>
      </c>
      <c r="E115" s="101" t="s">
        <v>1189</v>
      </c>
      <c r="F115" s="101" t="s">
        <v>548</v>
      </c>
      <c r="G115" s="101" t="s">
        <v>549</v>
      </c>
      <c r="H115" s="101" t="s">
        <v>557</v>
      </c>
      <c r="I115" s="101" t="s">
        <v>806</v>
      </c>
      <c r="J115" s="101" t="s">
        <v>552</v>
      </c>
      <c r="K115" s="101" t="s">
        <v>558</v>
      </c>
      <c r="L115" s="101" t="s">
        <v>848</v>
      </c>
      <c r="M115" s="102">
        <v>0.93899999999999995</v>
      </c>
      <c r="N115" s="101" t="s">
        <v>550</v>
      </c>
      <c r="O115" s="104" t="s">
        <v>1379</v>
      </c>
      <c r="P115" s="104">
        <v>302.75</v>
      </c>
      <c r="Q115" s="101"/>
      <c r="R115" s="101" t="s">
        <v>547</v>
      </c>
      <c r="S115" s="101"/>
      <c r="T115" s="104">
        <v>710</v>
      </c>
      <c r="U115" s="103">
        <v>4006.14021</v>
      </c>
      <c r="V115" s="104" t="e">
        <v>#N/A</v>
      </c>
      <c r="W115" s="135" t="s">
        <v>547</v>
      </c>
      <c r="X115" s="101" t="s">
        <v>547</v>
      </c>
      <c r="Y115" s="104">
        <v>0</v>
      </c>
      <c r="Z115" s="103">
        <v>0</v>
      </c>
      <c r="AA115" s="60"/>
      <c r="AB115" s="60"/>
    </row>
    <row r="116" spans="1:28" ht="18" customHeight="1" x14ac:dyDescent="0.3">
      <c r="A116" s="107">
        <v>113</v>
      </c>
      <c r="B116" s="143" t="str">
        <f t="shared" si="4"/>
        <v>25.4x0.00</v>
      </c>
      <c r="C116" s="101" t="s">
        <v>137</v>
      </c>
      <c r="D116" s="101" t="s">
        <v>805</v>
      </c>
      <c r="E116" s="101" t="s">
        <v>1212</v>
      </c>
      <c r="F116" s="101" t="s">
        <v>548</v>
      </c>
      <c r="G116" s="101" t="s">
        <v>549</v>
      </c>
      <c r="H116" s="101" t="s">
        <v>550</v>
      </c>
      <c r="I116" s="101" t="s">
        <v>806</v>
      </c>
      <c r="J116" s="101" t="s">
        <v>552</v>
      </c>
      <c r="K116" s="101" t="s">
        <v>629</v>
      </c>
      <c r="L116" s="101" t="s">
        <v>807</v>
      </c>
      <c r="M116" s="102">
        <v>0.60199999999999998</v>
      </c>
      <c r="N116" s="101" t="s">
        <v>550</v>
      </c>
      <c r="O116" s="104" t="s">
        <v>1380</v>
      </c>
      <c r="P116" s="104">
        <v>450</v>
      </c>
      <c r="Q116" s="101"/>
      <c r="R116" s="101" t="s">
        <v>547</v>
      </c>
      <c r="S116" s="101"/>
      <c r="T116" s="104">
        <v>473</v>
      </c>
      <c r="U116" s="103">
        <v>1689.6827639999999</v>
      </c>
      <c r="V116" s="104">
        <v>-105.57142857142856</v>
      </c>
      <c r="W116" s="136">
        <v>45351</v>
      </c>
      <c r="X116" s="101" t="s">
        <v>547</v>
      </c>
      <c r="Y116" s="104">
        <v>0</v>
      </c>
      <c r="Z116" s="103">
        <v>0</v>
      </c>
      <c r="AA116" s="60"/>
      <c r="AB116" s="60"/>
    </row>
    <row r="117" spans="1:28" ht="18" customHeight="1" x14ac:dyDescent="0.3">
      <c r="A117" s="107">
        <v>114</v>
      </c>
      <c r="B117" s="143" t="str">
        <f t="shared" si="4"/>
        <v>25.4x0.00</v>
      </c>
      <c r="C117" s="101" t="s">
        <v>138</v>
      </c>
      <c r="D117" s="101" t="s">
        <v>875</v>
      </c>
      <c r="E117" s="101" t="s">
        <v>1191</v>
      </c>
      <c r="F117" s="101" t="s">
        <v>548</v>
      </c>
      <c r="G117" s="101" t="s">
        <v>571</v>
      </c>
      <c r="H117" s="101" t="s">
        <v>557</v>
      </c>
      <c r="I117" s="101" t="s">
        <v>806</v>
      </c>
      <c r="J117" s="101" t="s">
        <v>552</v>
      </c>
      <c r="K117" s="101" t="s">
        <v>695</v>
      </c>
      <c r="L117" s="101" t="s">
        <v>876</v>
      </c>
      <c r="M117" s="102">
        <v>1.462</v>
      </c>
      <c r="N117" s="101" t="s">
        <v>550</v>
      </c>
      <c r="O117" s="104" t="s">
        <v>1381</v>
      </c>
      <c r="P117" s="104">
        <v>0</v>
      </c>
      <c r="Q117" s="101"/>
      <c r="R117" s="101" t="s">
        <v>547</v>
      </c>
      <c r="S117" s="101"/>
      <c r="T117" s="104">
        <v>417</v>
      </c>
      <c r="U117" s="103">
        <v>3728.0342099999993</v>
      </c>
      <c r="V117" s="104" t="e">
        <v>#N/A</v>
      </c>
      <c r="W117" s="135" t="s">
        <v>547</v>
      </c>
      <c r="X117" s="101" t="s">
        <v>547</v>
      </c>
      <c r="Y117" s="104">
        <v>0</v>
      </c>
      <c r="Z117" s="103">
        <v>0</v>
      </c>
      <c r="AA117" s="60"/>
      <c r="AB117" s="60"/>
    </row>
    <row r="118" spans="1:28" ht="18" customHeight="1" x14ac:dyDescent="0.3">
      <c r="A118" s="107">
        <v>115</v>
      </c>
      <c r="B118" s="143" t="str">
        <f t="shared" si="4"/>
        <v>25.4x0.00</v>
      </c>
      <c r="C118" s="101" t="s">
        <v>139</v>
      </c>
      <c r="D118" s="101" t="s">
        <v>864</v>
      </c>
      <c r="E118" s="101" t="s">
        <v>1172</v>
      </c>
      <c r="F118" s="101" t="s">
        <v>548</v>
      </c>
      <c r="G118" s="101" t="s">
        <v>549</v>
      </c>
      <c r="H118" s="101" t="s">
        <v>557</v>
      </c>
      <c r="I118" s="101" t="s">
        <v>806</v>
      </c>
      <c r="J118" s="101" t="s">
        <v>552</v>
      </c>
      <c r="K118" s="101" t="s">
        <v>564</v>
      </c>
      <c r="L118" s="101" t="s">
        <v>865</v>
      </c>
      <c r="M118" s="102">
        <v>1.1539999999999999</v>
      </c>
      <c r="N118" s="101" t="s">
        <v>550</v>
      </c>
      <c r="O118" s="104" t="s">
        <v>1382</v>
      </c>
      <c r="P118" s="104">
        <v>202.35294117647058</v>
      </c>
      <c r="Q118" s="101"/>
      <c r="R118" s="101" t="s">
        <v>547</v>
      </c>
      <c r="S118" s="101"/>
      <c r="T118" s="104">
        <v>356</v>
      </c>
      <c r="U118" s="103">
        <v>2617.770528</v>
      </c>
      <c r="V118" s="104">
        <v>-154.47058823529412</v>
      </c>
      <c r="W118" s="136">
        <v>45380</v>
      </c>
      <c r="X118" s="101" t="s">
        <v>547</v>
      </c>
      <c r="Y118" s="104">
        <v>0</v>
      </c>
      <c r="Z118" s="103">
        <v>0</v>
      </c>
      <c r="AA118" s="60"/>
      <c r="AB118" s="60"/>
    </row>
    <row r="119" spans="1:28" ht="18" customHeight="1" x14ac:dyDescent="0.3">
      <c r="A119" s="107">
        <v>116</v>
      </c>
      <c r="B119" s="143" t="str">
        <f t="shared" si="4"/>
        <v>28.6x0.00</v>
      </c>
      <c r="C119" s="101" t="s">
        <v>140</v>
      </c>
      <c r="D119" s="101" t="s">
        <v>897</v>
      </c>
      <c r="E119" s="101" t="s">
        <v>1178</v>
      </c>
      <c r="F119" s="101" t="s">
        <v>548</v>
      </c>
      <c r="G119" s="101" t="s">
        <v>549</v>
      </c>
      <c r="H119" s="101" t="s">
        <v>550</v>
      </c>
      <c r="I119" s="101" t="s">
        <v>895</v>
      </c>
      <c r="J119" s="101" t="s">
        <v>552</v>
      </c>
      <c r="K119" s="101" t="s">
        <v>553</v>
      </c>
      <c r="L119" s="101" t="s">
        <v>898</v>
      </c>
      <c r="M119" s="102">
        <v>0.81100000000000005</v>
      </c>
      <c r="N119" s="101" t="s">
        <v>550</v>
      </c>
      <c r="O119" s="104" t="s">
        <v>1383</v>
      </c>
      <c r="P119" s="104">
        <v>520</v>
      </c>
      <c r="Q119" s="101"/>
      <c r="R119" s="101" t="s">
        <v>547</v>
      </c>
      <c r="S119" s="101"/>
      <c r="T119" s="104">
        <v>846</v>
      </c>
      <c r="U119" s="103">
        <v>3604.114818</v>
      </c>
      <c r="V119" s="104" t="e">
        <v>#N/A</v>
      </c>
      <c r="W119" s="136" t="s">
        <v>547</v>
      </c>
      <c r="X119" s="101" t="s">
        <v>547</v>
      </c>
      <c r="Y119" s="104">
        <v>0</v>
      </c>
      <c r="Z119" s="103">
        <v>0</v>
      </c>
      <c r="AA119" s="60"/>
      <c r="AB119" s="60"/>
    </row>
    <row r="120" spans="1:28" ht="18" customHeight="1" x14ac:dyDescent="0.3">
      <c r="A120" s="107">
        <v>117</v>
      </c>
      <c r="B120" s="143" t="str">
        <f t="shared" si="4"/>
        <v>28.6x0.00</v>
      </c>
      <c r="C120" s="101" t="s">
        <v>141</v>
      </c>
      <c r="D120" s="101" t="s">
        <v>897</v>
      </c>
      <c r="E120" s="101" t="s">
        <v>1178</v>
      </c>
      <c r="F120" s="101" t="s">
        <v>548</v>
      </c>
      <c r="G120" s="101" t="s">
        <v>549</v>
      </c>
      <c r="H120" s="101" t="s">
        <v>550</v>
      </c>
      <c r="I120" s="101" t="s">
        <v>895</v>
      </c>
      <c r="J120" s="101" t="s">
        <v>552</v>
      </c>
      <c r="K120" s="101" t="s">
        <v>553</v>
      </c>
      <c r="L120" s="101" t="s">
        <v>902</v>
      </c>
      <c r="M120" s="102">
        <v>0.81100000000000005</v>
      </c>
      <c r="N120" s="101" t="s">
        <v>550</v>
      </c>
      <c r="O120" s="104" t="s">
        <v>1384</v>
      </c>
      <c r="P120" s="104">
        <v>164.28571428571428</v>
      </c>
      <c r="Q120" s="101"/>
      <c r="R120" s="101" t="s">
        <v>547</v>
      </c>
      <c r="S120" s="101"/>
      <c r="T120" s="104">
        <v>179</v>
      </c>
      <c r="U120" s="103">
        <v>839.65749600000004</v>
      </c>
      <c r="V120" s="104">
        <v>-20.999999999999993</v>
      </c>
      <c r="W120" s="136">
        <v>45351</v>
      </c>
      <c r="X120" s="101" t="s">
        <v>547</v>
      </c>
      <c r="Y120" s="104">
        <v>0</v>
      </c>
      <c r="Z120" s="103">
        <v>0</v>
      </c>
      <c r="AA120" s="60"/>
      <c r="AB120" s="60"/>
    </row>
    <row r="121" spans="1:28" ht="18" customHeight="1" x14ac:dyDescent="0.3">
      <c r="A121" s="107">
        <v>118</v>
      </c>
      <c r="B121" s="143" t="str">
        <f t="shared" si="4"/>
        <v>28.6x0.00</v>
      </c>
      <c r="C121" s="101" t="s">
        <v>142</v>
      </c>
      <c r="D121" s="101" t="s">
        <v>897</v>
      </c>
      <c r="E121" s="101" t="s">
        <v>1208</v>
      </c>
      <c r="F121" s="101" t="s">
        <v>548</v>
      </c>
      <c r="G121" s="101" t="s">
        <v>549</v>
      </c>
      <c r="H121" s="101" t="s">
        <v>550</v>
      </c>
      <c r="I121" s="101" t="s">
        <v>895</v>
      </c>
      <c r="J121" s="101" t="s">
        <v>552</v>
      </c>
      <c r="K121" s="101" t="s">
        <v>553</v>
      </c>
      <c r="L121" s="101" t="s">
        <v>900</v>
      </c>
      <c r="M121" s="102">
        <v>0.81100000000000005</v>
      </c>
      <c r="N121" s="101" t="s">
        <v>576</v>
      </c>
      <c r="O121" s="104" t="s">
        <v>1385</v>
      </c>
      <c r="P121" s="104">
        <v>288.88888888888891</v>
      </c>
      <c r="Q121" s="101"/>
      <c r="R121" s="101" t="s">
        <v>547</v>
      </c>
      <c r="S121" s="101"/>
      <c r="T121" s="104">
        <v>299</v>
      </c>
      <c r="U121" s="103">
        <v>1366.1830260000002</v>
      </c>
      <c r="V121" s="104">
        <v>-56.555555555555614</v>
      </c>
      <c r="W121" s="136">
        <v>45351</v>
      </c>
      <c r="X121" s="101" t="s">
        <v>547</v>
      </c>
      <c r="Y121" s="104">
        <v>0</v>
      </c>
      <c r="Z121" s="103">
        <v>0</v>
      </c>
      <c r="AA121" s="60"/>
      <c r="AB121" s="60"/>
    </row>
    <row r="122" spans="1:28" ht="18" customHeight="1" x14ac:dyDescent="0.3">
      <c r="A122" s="107">
        <v>119</v>
      </c>
      <c r="B122" s="143" t="str">
        <f t="shared" si="4"/>
        <v>28.6x0.00</v>
      </c>
      <c r="C122" s="101" t="s">
        <v>143</v>
      </c>
      <c r="D122" s="101" t="s">
        <v>906</v>
      </c>
      <c r="E122" s="101" t="s">
        <v>1172</v>
      </c>
      <c r="F122" s="101" t="s">
        <v>548</v>
      </c>
      <c r="G122" s="101" t="s">
        <v>549</v>
      </c>
      <c r="H122" s="101" t="s">
        <v>557</v>
      </c>
      <c r="I122" s="101" t="s">
        <v>895</v>
      </c>
      <c r="J122" s="101" t="s">
        <v>552</v>
      </c>
      <c r="K122" s="101" t="s">
        <v>620</v>
      </c>
      <c r="L122" s="101" t="s">
        <v>649</v>
      </c>
      <c r="M122" s="102">
        <v>0.93899999999999995</v>
      </c>
      <c r="N122" s="101" t="s">
        <v>550</v>
      </c>
      <c r="O122" s="104" t="s">
        <v>1386</v>
      </c>
      <c r="P122" s="104">
        <v>34.363636363636367</v>
      </c>
      <c r="Q122" s="101"/>
      <c r="R122" s="101" t="s">
        <v>547</v>
      </c>
      <c r="S122" s="101"/>
      <c r="T122" s="104">
        <v>165</v>
      </c>
      <c r="U122" s="103">
        <v>888.08742000000007</v>
      </c>
      <c r="V122" s="104" t="e">
        <v>#N/A</v>
      </c>
      <c r="W122" s="136" t="s">
        <v>547</v>
      </c>
      <c r="X122" s="101" t="s">
        <v>547</v>
      </c>
      <c r="Y122" s="104">
        <v>0</v>
      </c>
      <c r="Z122" s="103">
        <v>0</v>
      </c>
      <c r="AA122" s="60"/>
      <c r="AB122" s="60"/>
    </row>
    <row r="123" spans="1:28" ht="18" customHeight="1" x14ac:dyDescent="0.3">
      <c r="A123" s="107">
        <v>120</v>
      </c>
      <c r="B123" s="143" t="str">
        <f t="shared" si="4"/>
        <v>28.6x0.00</v>
      </c>
      <c r="C123" s="101" t="s">
        <v>144</v>
      </c>
      <c r="D123" s="101" t="s">
        <v>934</v>
      </c>
      <c r="E123" s="101" t="s">
        <v>1183</v>
      </c>
      <c r="F123" s="101" t="s">
        <v>548</v>
      </c>
      <c r="G123" s="101" t="s">
        <v>571</v>
      </c>
      <c r="H123" s="101" t="s">
        <v>557</v>
      </c>
      <c r="I123" s="101" t="s">
        <v>895</v>
      </c>
      <c r="J123" s="101" t="s">
        <v>552</v>
      </c>
      <c r="K123" s="101" t="s">
        <v>881</v>
      </c>
      <c r="L123" s="101" t="s">
        <v>935</v>
      </c>
      <c r="M123" s="102">
        <v>2.004</v>
      </c>
      <c r="N123" s="101" t="s">
        <v>576</v>
      </c>
      <c r="O123" s="104" t="s">
        <v>1387</v>
      </c>
      <c r="P123" s="104">
        <v>37.209302325581397</v>
      </c>
      <c r="Q123" s="101"/>
      <c r="R123" s="101" t="s">
        <v>547</v>
      </c>
      <c r="S123" s="101"/>
      <c r="T123" s="104">
        <v>22</v>
      </c>
      <c r="U123" s="103">
        <v>261.57410399999998</v>
      </c>
      <c r="V123" s="104">
        <v>-15.209302325581397</v>
      </c>
      <c r="W123" s="136">
        <v>45322</v>
      </c>
      <c r="X123" s="101" t="s">
        <v>547</v>
      </c>
      <c r="Y123" s="104">
        <v>15.209302325581397</v>
      </c>
      <c r="Z123" s="103">
        <v>180.83452855813954</v>
      </c>
      <c r="AA123" s="60"/>
      <c r="AB123" s="60"/>
    </row>
    <row r="124" spans="1:28" ht="18" customHeight="1" x14ac:dyDescent="0.3">
      <c r="A124" s="107">
        <v>121</v>
      </c>
      <c r="B124" s="143" t="str">
        <f t="shared" si="4"/>
        <v>31.8x0.00</v>
      </c>
      <c r="C124" s="101" t="s">
        <v>145</v>
      </c>
      <c r="D124" s="101" t="s">
        <v>941</v>
      </c>
      <c r="E124" s="101" t="s">
        <v>1172</v>
      </c>
      <c r="F124" s="101" t="s">
        <v>548</v>
      </c>
      <c r="G124" s="101" t="s">
        <v>549</v>
      </c>
      <c r="H124" s="101" t="s">
        <v>557</v>
      </c>
      <c r="I124" s="101" t="s">
        <v>939</v>
      </c>
      <c r="J124" s="101" t="s">
        <v>552</v>
      </c>
      <c r="K124" s="101" t="s">
        <v>558</v>
      </c>
      <c r="L124" s="101" t="s">
        <v>942</v>
      </c>
      <c r="M124" s="102">
        <v>1.1919999999999999</v>
      </c>
      <c r="N124" s="101" t="s">
        <v>550</v>
      </c>
      <c r="O124" s="114" t="s">
        <v>1388</v>
      </c>
      <c r="P124" s="114">
        <v>75</v>
      </c>
      <c r="Q124" s="101"/>
      <c r="R124" s="101" t="s">
        <v>547</v>
      </c>
      <c r="S124" s="101"/>
      <c r="T124" s="114">
        <v>235</v>
      </c>
      <c r="U124" s="113">
        <v>1559.7081599999999</v>
      </c>
      <c r="V124" s="114" t="e">
        <v>#N/A</v>
      </c>
      <c r="W124" s="136" t="s">
        <v>547</v>
      </c>
      <c r="X124" s="101" t="s">
        <v>547</v>
      </c>
      <c r="Y124" s="114">
        <v>0</v>
      </c>
      <c r="Z124" s="113">
        <v>0</v>
      </c>
      <c r="AA124" s="60"/>
      <c r="AB124" s="60"/>
    </row>
    <row r="125" spans="1:28" ht="18" customHeight="1" x14ac:dyDescent="0.3">
      <c r="A125" s="107">
        <v>122</v>
      </c>
      <c r="B125" s="143" t="str">
        <f t="shared" si="4"/>
        <v>31.8x0.00</v>
      </c>
      <c r="C125" s="101" t="s">
        <v>146</v>
      </c>
      <c r="D125" s="101" t="s">
        <v>941</v>
      </c>
      <c r="E125" s="101" t="s">
        <v>1210</v>
      </c>
      <c r="F125" s="101" t="s">
        <v>548</v>
      </c>
      <c r="G125" s="101" t="s">
        <v>549</v>
      </c>
      <c r="H125" s="101" t="s">
        <v>557</v>
      </c>
      <c r="I125" s="101" t="s">
        <v>939</v>
      </c>
      <c r="J125" s="101" t="s">
        <v>552</v>
      </c>
      <c r="K125" s="101" t="s">
        <v>558</v>
      </c>
      <c r="L125" s="101" t="s">
        <v>943</v>
      </c>
      <c r="M125" s="102">
        <v>1.1919999999999999</v>
      </c>
      <c r="N125" s="101" t="s">
        <v>550</v>
      </c>
      <c r="O125" s="104" t="s">
        <v>1389</v>
      </c>
      <c r="P125" s="104">
        <v>183.11111111111109</v>
      </c>
      <c r="Q125" s="101"/>
      <c r="R125" s="101" t="s">
        <v>547</v>
      </c>
      <c r="S125" s="101"/>
      <c r="T125" s="104">
        <v>267</v>
      </c>
      <c r="U125" s="103">
        <v>1801.6925039999996</v>
      </c>
      <c r="V125" s="104">
        <v>-46.079365079365061</v>
      </c>
      <c r="W125" s="136">
        <v>45351</v>
      </c>
      <c r="X125" s="101" t="s">
        <v>547</v>
      </c>
      <c r="Y125" s="104">
        <v>0</v>
      </c>
      <c r="Z125" s="103">
        <v>0</v>
      </c>
      <c r="AA125" s="60"/>
      <c r="AB125" s="60"/>
    </row>
    <row r="126" spans="1:28" ht="18" customHeight="1" x14ac:dyDescent="0.3">
      <c r="A126" s="107">
        <v>123</v>
      </c>
      <c r="B126" s="143" t="str">
        <f t="shared" si="4"/>
        <v>31.8x0.00</v>
      </c>
      <c r="C126" s="101" t="s">
        <v>147</v>
      </c>
      <c r="D126" s="101" t="s">
        <v>954</v>
      </c>
      <c r="E126" s="101" t="s">
        <v>1174</v>
      </c>
      <c r="F126" s="101" t="s">
        <v>593</v>
      </c>
      <c r="G126" s="101" t="s">
        <v>549</v>
      </c>
      <c r="H126" s="101" t="s">
        <v>557</v>
      </c>
      <c r="I126" s="101" t="s">
        <v>939</v>
      </c>
      <c r="J126" s="101" t="s">
        <v>552</v>
      </c>
      <c r="K126" s="101" t="s">
        <v>608</v>
      </c>
      <c r="L126" s="101" t="s">
        <v>955</v>
      </c>
      <c r="M126" s="102">
        <v>1.673</v>
      </c>
      <c r="N126" s="101" t="s">
        <v>550</v>
      </c>
      <c r="O126" s="104" t="s">
        <v>1390</v>
      </c>
      <c r="P126" s="104">
        <v>492.94911937377691</v>
      </c>
      <c r="Q126" s="101"/>
      <c r="R126" s="101" t="s">
        <v>547</v>
      </c>
      <c r="S126" s="101"/>
      <c r="T126" s="104">
        <v>679</v>
      </c>
      <c r="U126" s="103">
        <v>6776.0431550000003</v>
      </c>
      <c r="V126" s="104">
        <v>-146.35029354207438</v>
      </c>
      <c r="W126" s="136">
        <v>45351</v>
      </c>
      <c r="X126" s="101" t="s">
        <v>547</v>
      </c>
      <c r="Y126" s="104">
        <v>0</v>
      </c>
      <c r="Z126" s="103">
        <v>0</v>
      </c>
      <c r="AA126" s="60"/>
      <c r="AB126" s="60"/>
    </row>
    <row r="127" spans="1:28" ht="18" customHeight="1" x14ac:dyDescent="0.3">
      <c r="A127" s="107">
        <v>124</v>
      </c>
      <c r="B127" s="143" t="str">
        <f t="shared" si="4"/>
        <v>31.8x0.00</v>
      </c>
      <c r="C127" s="101" t="s">
        <v>148</v>
      </c>
      <c r="D127" s="101" t="s">
        <v>960</v>
      </c>
      <c r="E127" s="101" t="s">
        <v>1172</v>
      </c>
      <c r="F127" s="101" t="s">
        <v>548</v>
      </c>
      <c r="G127" s="101" t="s">
        <v>549</v>
      </c>
      <c r="H127" s="101" t="s">
        <v>557</v>
      </c>
      <c r="I127" s="101" t="s">
        <v>939</v>
      </c>
      <c r="J127" s="101" t="s">
        <v>552</v>
      </c>
      <c r="K127" s="101" t="s">
        <v>695</v>
      </c>
      <c r="L127" s="101" t="s">
        <v>961</v>
      </c>
      <c r="M127" s="102">
        <v>1.8720000000000001</v>
      </c>
      <c r="N127" s="101" t="s">
        <v>550</v>
      </c>
      <c r="O127" s="114" t="s">
        <v>1391</v>
      </c>
      <c r="P127" s="114">
        <v>6.2941176470588234</v>
      </c>
      <c r="Q127" s="101"/>
      <c r="R127" s="101" t="s">
        <v>547</v>
      </c>
      <c r="S127" s="101"/>
      <c r="T127" s="114">
        <v>110</v>
      </c>
      <c r="U127" s="113">
        <v>1255.2883200000001</v>
      </c>
      <c r="V127" s="114" t="e">
        <v>#N/A</v>
      </c>
      <c r="W127" s="136" t="s">
        <v>547</v>
      </c>
      <c r="X127" s="101" t="s">
        <v>547</v>
      </c>
      <c r="Y127" s="114">
        <v>0</v>
      </c>
      <c r="Z127" s="113">
        <v>0</v>
      </c>
      <c r="AA127" s="60"/>
      <c r="AB127" s="60"/>
    </row>
    <row r="128" spans="1:28" ht="18" customHeight="1" x14ac:dyDescent="0.3">
      <c r="A128" s="107">
        <v>125</v>
      </c>
      <c r="B128" s="143" t="str">
        <f t="shared" si="4"/>
        <v>32.0x32.0</v>
      </c>
      <c r="C128" s="101" t="s">
        <v>149</v>
      </c>
      <c r="D128" s="101" t="s">
        <v>967</v>
      </c>
      <c r="E128" s="101" t="s">
        <v>1172</v>
      </c>
      <c r="F128" s="101" t="s">
        <v>548</v>
      </c>
      <c r="G128" s="101" t="s">
        <v>549</v>
      </c>
      <c r="H128" s="101" t="s">
        <v>557</v>
      </c>
      <c r="I128" s="101" t="s">
        <v>966</v>
      </c>
      <c r="J128" s="101" t="s">
        <v>966</v>
      </c>
      <c r="K128" s="101" t="s">
        <v>608</v>
      </c>
      <c r="L128" s="101" t="s">
        <v>968</v>
      </c>
      <c r="M128" s="102">
        <v>2.1949999999999998</v>
      </c>
      <c r="N128" s="101" t="s">
        <v>550</v>
      </c>
      <c r="O128" s="114" t="s">
        <v>1392</v>
      </c>
      <c r="P128" s="114">
        <v>0</v>
      </c>
      <c r="Q128" s="101"/>
      <c r="R128" s="101" t="s">
        <v>547</v>
      </c>
      <c r="S128" s="101"/>
      <c r="T128" s="114">
        <v>11</v>
      </c>
      <c r="U128" s="113">
        <v>145.666785</v>
      </c>
      <c r="V128" s="114" t="e">
        <v>#N/A</v>
      </c>
      <c r="W128" s="136" t="s">
        <v>547</v>
      </c>
      <c r="X128" s="101" t="s">
        <v>547</v>
      </c>
      <c r="Y128" s="114">
        <v>0</v>
      </c>
      <c r="Z128" s="113">
        <v>0</v>
      </c>
      <c r="AA128" s="60"/>
      <c r="AB128" s="60"/>
    </row>
    <row r="129" spans="1:28" ht="18" customHeight="1" x14ac:dyDescent="0.3">
      <c r="A129" s="107">
        <v>126</v>
      </c>
      <c r="B129" s="143" t="str">
        <f t="shared" si="4"/>
        <v>34.0x0.00</v>
      </c>
      <c r="C129" s="101" t="s">
        <v>150</v>
      </c>
      <c r="D129" s="101" t="s">
        <v>975</v>
      </c>
      <c r="E129" s="101" t="s">
        <v>1213</v>
      </c>
      <c r="F129" s="101" t="s">
        <v>548</v>
      </c>
      <c r="G129" s="101" t="s">
        <v>571</v>
      </c>
      <c r="H129" s="101" t="s">
        <v>557</v>
      </c>
      <c r="I129" s="101" t="s">
        <v>970</v>
      </c>
      <c r="J129" s="101" t="s">
        <v>552</v>
      </c>
      <c r="K129" s="101" t="s">
        <v>695</v>
      </c>
      <c r="L129" s="101" t="s">
        <v>903</v>
      </c>
      <c r="M129" s="102">
        <v>2.0129999999999999</v>
      </c>
      <c r="N129" s="101" t="s">
        <v>576</v>
      </c>
      <c r="O129" s="104" t="s">
        <v>1393</v>
      </c>
      <c r="P129" s="104">
        <v>0</v>
      </c>
      <c r="Q129" s="101"/>
      <c r="R129" s="101" t="s">
        <v>547</v>
      </c>
      <c r="S129" s="101"/>
      <c r="T129" s="104">
        <v>0</v>
      </c>
      <c r="U129" s="103">
        <v>0</v>
      </c>
      <c r="V129" s="104" t="e">
        <v>#N/A</v>
      </c>
      <c r="W129" s="136" t="s">
        <v>547</v>
      </c>
      <c r="X129" s="101" t="s">
        <v>547</v>
      </c>
      <c r="Y129" s="104">
        <v>0</v>
      </c>
      <c r="Z129" s="103">
        <v>0</v>
      </c>
      <c r="AA129" s="60"/>
      <c r="AB129" s="60"/>
    </row>
    <row r="130" spans="1:28" ht="18" customHeight="1" x14ac:dyDescent="0.3">
      <c r="A130" s="107">
        <v>127</v>
      </c>
      <c r="B130" s="143" t="str">
        <f t="shared" si="4"/>
        <v>34.0x0.00</v>
      </c>
      <c r="C130" s="101" t="s">
        <v>151</v>
      </c>
      <c r="D130" s="101" t="s">
        <v>969</v>
      </c>
      <c r="E130" s="101" t="s">
        <v>1187</v>
      </c>
      <c r="F130" s="101" t="s">
        <v>548</v>
      </c>
      <c r="G130" s="101" t="s">
        <v>549</v>
      </c>
      <c r="H130" s="101" t="s">
        <v>557</v>
      </c>
      <c r="I130" s="101" t="s">
        <v>970</v>
      </c>
      <c r="J130" s="101" t="s">
        <v>552</v>
      </c>
      <c r="K130" s="101" t="s">
        <v>564</v>
      </c>
      <c r="L130" s="101" t="s">
        <v>972</v>
      </c>
      <c r="M130" s="102">
        <v>1.5780000000000001</v>
      </c>
      <c r="N130" s="101" t="s">
        <v>576</v>
      </c>
      <c r="O130" s="104" t="s">
        <v>1394</v>
      </c>
      <c r="P130" s="104">
        <v>2176.375</v>
      </c>
      <c r="Q130" s="101"/>
      <c r="R130" s="101" t="s">
        <v>547</v>
      </c>
      <c r="S130" s="101"/>
      <c r="T130" s="104">
        <v>3090</v>
      </c>
      <c r="U130" s="103">
        <v>28958.682780000003</v>
      </c>
      <c r="V130" s="104">
        <v>-586.375</v>
      </c>
      <c r="W130" s="136">
        <v>45351</v>
      </c>
      <c r="X130" s="101" t="s">
        <v>547</v>
      </c>
      <c r="Y130" s="104">
        <v>0</v>
      </c>
      <c r="Z130" s="103">
        <v>0</v>
      </c>
      <c r="AA130" s="60"/>
      <c r="AB130" s="60"/>
    </row>
    <row r="131" spans="1:28" ht="18" customHeight="1" x14ac:dyDescent="0.3">
      <c r="A131" s="107">
        <v>128</v>
      </c>
      <c r="B131" s="143" t="str">
        <f t="shared" si="4"/>
        <v>34.0x0.00</v>
      </c>
      <c r="C131" s="101" t="s">
        <v>152</v>
      </c>
      <c r="D131" s="101" t="s">
        <v>969</v>
      </c>
      <c r="E131" s="101" t="s">
        <v>1198</v>
      </c>
      <c r="F131" s="101" t="s">
        <v>548</v>
      </c>
      <c r="G131" s="101" t="s">
        <v>549</v>
      </c>
      <c r="H131" s="101" t="s">
        <v>557</v>
      </c>
      <c r="I131" s="101" t="s">
        <v>970</v>
      </c>
      <c r="J131" s="101" t="s">
        <v>552</v>
      </c>
      <c r="K131" s="101" t="s">
        <v>564</v>
      </c>
      <c r="L131" s="101" t="s">
        <v>971</v>
      </c>
      <c r="M131" s="102">
        <v>1.5780000000000001</v>
      </c>
      <c r="N131" s="101" t="s">
        <v>550</v>
      </c>
      <c r="O131" s="104" t="s">
        <v>1395</v>
      </c>
      <c r="P131" s="104">
        <v>0</v>
      </c>
      <c r="Q131" s="101"/>
      <c r="R131" s="101" t="s">
        <v>547</v>
      </c>
      <c r="S131" s="101"/>
      <c r="T131" s="104">
        <v>1937</v>
      </c>
      <c r="U131" s="103">
        <v>17792.387106000002</v>
      </c>
      <c r="V131" s="104" t="e">
        <v>#N/A</v>
      </c>
      <c r="W131" s="136" t="s">
        <v>547</v>
      </c>
      <c r="X131" s="101" t="s">
        <v>547</v>
      </c>
      <c r="Y131" s="104">
        <v>0</v>
      </c>
      <c r="Z131" s="103">
        <v>0</v>
      </c>
      <c r="AA131" s="60"/>
      <c r="AB131" s="60"/>
    </row>
    <row r="132" spans="1:28" ht="18" customHeight="1" x14ac:dyDescent="0.3">
      <c r="A132" s="107">
        <v>129</v>
      </c>
      <c r="B132" s="143" t="str">
        <f t="shared" ref="B132:B195" si="5">I132&amp;"x"&amp;J132</f>
        <v>38.1x0.00</v>
      </c>
      <c r="C132" s="101" t="s">
        <v>153</v>
      </c>
      <c r="D132" s="101" t="s">
        <v>1021</v>
      </c>
      <c r="E132" s="101" t="s">
        <v>1214</v>
      </c>
      <c r="F132" s="101" t="s">
        <v>548</v>
      </c>
      <c r="G132" s="101" t="s">
        <v>549</v>
      </c>
      <c r="H132" s="101" t="s">
        <v>557</v>
      </c>
      <c r="I132" s="101" t="s">
        <v>996</v>
      </c>
      <c r="J132" s="101" t="s">
        <v>552</v>
      </c>
      <c r="K132" s="101" t="s">
        <v>608</v>
      </c>
      <c r="L132" s="101" t="s">
        <v>1022</v>
      </c>
      <c r="M132" s="102">
        <v>2.0310000000000001</v>
      </c>
      <c r="N132" s="101" t="s">
        <v>550</v>
      </c>
      <c r="O132" s="104" t="s">
        <v>1396</v>
      </c>
      <c r="P132" s="104">
        <v>99.294117647058826</v>
      </c>
      <c r="Q132" s="101"/>
      <c r="R132" s="101" t="s">
        <v>547</v>
      </c>
      <c r="S132" s="101"/>
      <c r="T132" s="104">
        <v>418</v>
      </c>
      <c r="U132" s="103">
        <v>5506.3415880000002</v>
      </c>
      <c r="V132" s="104" t="e">
        <v>#N/A</v>
      </c>
      <c r="W132" s="136" t="s">
        <v>547</v>
      </c>
      <c r="X132" s="101" t="s">
        <v>547</v>
      </c>
      <c r="Y132" s="104">
        <v>0</v>
      </c>
      <c r="Z132" s="103">
        <v>0</v>
      </c>
      <c r="AA132" s="60"/>
      <c r="AB132" s="60"/>
    </row>
    <row r="133" spans="1:28" ht="18" customHeight="1" x14ac:dyDescent="0.3">
      <c r="A133" s="107">
        <v>130</v>
      </c>
      <c r="B133" s="143" t="str">
        <f t="shared" si="5"/>
        <v>38.1x0.00</v>
      </c>
      <c r="C133" s="101" t="s">
        <v>154</v>
      </c>
      <c r="D133" s="101" t="s">
        <v>1024</v>
      </c>
      <c r="E133" s="101" t="s">
        <v>1189</v>
      </c>
      <c r="F133" s="101" t="s">
        <v>548</v>
      </c>
      <c r="G133" s="101" t="s">
        <v>549</v>
      </c>
      <c r="H133" s="101" t="s">
        <v>557</v>
      </c>
      <c r="I133" s="101" t="s">
        <v>996</v>
      </c>
      <c r="J133" s="101" t="s">
        <v>552</v>
      </c>
      <c r="K133" s="101" t="s">
        <v>695</v>
      </c>
      <c r="L133" s="101" t="s">
        <v>1027</v>
      </c>
      <c r="M133" s="102">
        <v>2.2759999999999998</v>
      </c>
      <c r="N133" s="101" t="s">
        <v>550</v>
      </c>
      <c r="O133" s="104" t="s">
        <v>1397</v>
      </c>
      <c r="P133" s="104">
        <v>43.376068376068375</v>
      </c>
      <c r="Q133" s="101"/>
      <c r="R133" s="101" t="s">
        <v>547</v>
      </c>
      <c r="S133" s="101"/>
      <c r="T133" s="104">
        <v>42</v>
      </c>
      <c r="U133" s="103">
        <v>598.40591999999992</v>
      </c>
      <c r="V133" s="104">
        <v>-1.3760683760683605</v>
      </c>
      <c r="W133" s="135">
        <v>45322</v>
      </c>
      <c r="X133" s="101" t="s">
        <v>547</v>
      </c>
      <c r="Y133" s="104">
        <v>1.3760683760683747</v>
      </c>
      <c r="Z133" s="103">
        <v>19.605891965811946</v>
      </c>
      <c r="AA133" s="60"/>
      <c r="AB133" s="60"/>
    </row>
    <row r="134" spans="1:28" ht="18" customHeight="1" x14ac:dyDescent="0.3">
      <c r="A134" s="107">
        <v>131</v>
      </c>
      <c r="B134" s="143" t="str">
        <f t="shared" si="5"/>
        <v>38.1x0.00</v>
      </c>
      <c r="C134" s="101" t="s">
        <v>155</v>
      </c>
      <c r="D134" s="101" t="s">
        <v>1024</v>
      </c>
      <c r="E134" s="101" t="s">
        <v>1183</v>
      </c>
      <c r="F134" s="101" t="s">
        <v>548</v>
      </c>
      <c r="G134" s="101" t="s">
        <v>549</v>
      </c>
      <c r="H134" s="101" t="s">
        <v>557</v>
      </c>
      <c r="I134" s="101" t="s">
        <v>996</v>
      </c>
      <c r="J134" s="101" t="s">
        <v>552</v>
      </c>
      <c r="K134" s="101" t="s">
        <v>695</v>
      </c>
      <c r="L134" s="101" t="s">
        <v>597</v>
      </c>
      <c r="M134" s="102">
        <v>2.2759999999999998</v>
      </c>
      <c r="N134" s="101" t="s">
        <v>576</v>
      </c>
      <c r="O134" s="104" t="s">
        <v>1398</v>
      </c>
      <c r="P134" s="104">
        <v>0</v>
      </c>
      <c r="Q134" s="101"/>
      <c r="R134" s="101" t="s">
        <v>547</v>
      </c>
      <c r="S134" s="101"/>
      <c r="T134" s="104">
        <v>31</v>
      </c>
      <c r="U134" s="103">
        <v>411.34147999999993</v>
      </c>
      <c r="V134" s="104" t="e">
        <v>#N/A</v>
      </c>
      <c r="W134" s="135" t="s">
        <v>547</v>
      </c>
      <c r="X134" s="101" t="s">
        <v>547</v>
      </c>
      <c r="Y134" s="104">
        <v>0</v>
      </c>
      <c r="Z134" s="103">
        <v>0</v>
      </c>
      <c r="AA134" s="60"/>
      <c r="AB134" s="60"/>
    </row>
    <row r="135" spans="1:28" ht="18" customHeight="1" x14ac:dyDescent="0.3">
      <c r="A135" s="107">
        <v>132</v>
      </c>
      <c r="B135" s="143" t="str">
        <f t="shared" si="5"/>
        <v>38.1x0.00</v>
      </c>
      <c r="C135" s="101" t="s">
        <v>156</v>
      </c>
      <c r="D135" s="101" t="s">
        <v>1014</v>
      </c>
      <c r="E135" s="101" t="s">
        <v>1198</v>
      </c>
      <c r="F135" s="101" t="s">
        <v>548</v>
      </c>
      <c r="G135" s="101" t="s">
        <v>549</v>
      </c>
      <c r="H135" s="101" t="s">
        <v>557</v>
      </c>
      <c r="I135" s="101" t="s">
        <v>996</v>
      </c>
      <c r="J135" s="101" t="s">
        <v>552</v>
      </c>
      <c r="K135" s="101" t="s">
        <v>564</v>
      </c>
      <c r="L135" s="101" t="s">
        <v>1016</v>
      </c>
      <c r="M135" s="102">
        <v>1.78</v>
      </c>
      <c r="N135" s="101" t="s">
        <v>550</v>
      </c>
      <c r="O135" s="104" t="s">
        <v>1399</v>
      </c>
      <c r="P135" s="104">
        <v>2640</v>
      </c>
      <c r="Q135" s="101"/>
      <c r="R135" s="101" t="s">
        <v>547</v>
      </c>
      <c r="S135" s="101"/>
      <c r="T135" s="104">
        <v>4260</v>
      </c>
      <c r="U135" s="103">
        <v>44002.988400000002</v>
      </c>
      <c r="V135" s="104">
        <v>-980</v>
      </c>
      <c r="W135" s="136">
        <v>45351</v>
      </c>
      <c r="X135" s="101" t="s">
        <v>1252</v>
      </c>
      <c r="Y135" s="104">
        <v>0</v>
      </c>
      <c r="Z135" s="103">
        <v>0</v>
      </c>
      <c r="AA135" s="60"/>
      <c r="AB135" s="60"/>
    </row>
    <row r="136" spans="1:28" ht="18" customHeight="1" x14ac:dyDescent="0.3">
      <c r="A136" s="107">
        <v>133</v>
      </c>
      <c r="B136" s="143" t="str">
        <f t="shared" si="5"/>
        <v>38.1x31.7</v>
      </c>
      <c r="C136" s="101" t="s">
        <v>157</v>
      </c>
      <c r="D136" s="101" t="s">
        <v>1006</v>
      </c>
      <c r="E136" s="101" t="s">
        <v>1215</v>
      </c>
      <c r="F136" s="101" t="s">
        <v>548</v>
      </c>
      <c r="G136" s="101" t="s">
        <v>571</v>
      </c>
      <c r="H136" s="101" t="s">
        <v>557</v>
      </c>
      <c r="I136" s="101" t="s">
        <v>996</v>
      </c>
      <c r="J136" s="101" t="s">
        <v>1007</v>
      </c>
      <c r="K136" s="101" t="s">
        <v>564</v>
      </c>
      <c r="L136" s="101" t="s">
        <v>1008</v>
      </c>
      <c r="M136" s="102">
        <v>2.298</v>
      </c>
      <c r="N136" s="101" t="s">
        <v>576</v>
      </c>
      <c r="O136" s="104" t="s">
        <v>1400</v>
      </c>
      <c r="P136" s="104">
        <v>107</v>
      </c>
      <c r="Q136" s="101"/>
      <c r="R136" s="101" t="s">
        <v>547</v>
      </c>
      <c r="S136" s="101"/>
      <c r="T136" s="104">
        <v>183</v>
      </c>
      <c r="U136" s="103">
        <v>2123.6966999999995</v>
      </c>
      <c r="V136" s="104">
        <v>-58</v>
      </c>
      <c r="W136" s="136">
        <v>45351</v>
      </c>
      <c r="X136" s="101" t="s">
        <v>547</v>
      </c>
      <c r="Y136" s="104">
        <v>0</v>
      </c>
      <c r="Z136" s="103">
        <v>0</v>
      </c>
      <c r="AA136" s="60"/>
      <c r="AB136" s="60"/>
    </row>
    <row r="137" spans="1:28" ht="18" customHeight="1" x14ac:dyDescent="0.3">
      <c r="A137" s="107">
        <v>134</v>
      </c>
      <c r="B137" s="143" t="str">
        <f t="shared" si="5"/>
        <v>41.0x0.00</v>
      </c>
      <c r="C137" s="101" t="s">
        <v>158</v>
      </c>
      <c r="D137" s="101" t="s">
        <v>1044</v>
      </c>
      <c r="E137" s="101" t="s">
        <v>1183</v>
      </c>
      <c r="F137" s="101" t="s">
        <v>548</v>
      </c>
      <c r="G137" s="101" t="s">
        <v>571</v>
      </c>
      <c r="H137" s="101" t="s">
        <v>557</v>
      </c>
      <c r="I137" s="101" t="s">
        <v>1045</v>
      </c>
      <c r="J137" s="101" t="s">
        <v>552</v>
      </c>
      <c r="K137" s="101" t="s">
        <v>981</v>
      </c>
      <c r="L137" s="101" t="s">
        <v>1046</v>
      </c>
      <c r="M137" s="102">
        <v>3.2370000000000001</v>
      </c>
      <c r="N137" s="101" t="s">
        <v>550</v>
      </c>
      <c r="O137" s="104" t="s">
        <v>1401</v>
      </c>
      <c r="P137" s="104">
        <v>17.777777777777779</v>
      </c>
      <c r="Q137" s="101"/>
      <c r="R137" s="101" t="s">
        <v>547</v>
      </c>
      <c r="S137" s="101"/>
      <c r="T137" s="104">
        <v>65</v>
      </c>
      <c r="U137" s="103">
        <v>1252.3305600000001</v>
      </c>
      <c r="V137" s="104" t="e">
        <v>#N/A</v>
      </c>
      <c r="W137" s="135" t="s">
        <v>547</v>
      </c>
      <c r="X137" s="101" t="s">
        <v>547</v>
      </c>
      <c r="Y137" s="104">
        <v>0</v>
      </c>
      <c r="Z137" s="103">
        <v>0</v>
      </c>
      <c r="AA137" s="60"/>
      <c r="AB137" s="60"/>
    </row>
    <row r="138" spans="1:28" ht="18" customHeight="1" x14ac:dyDescent="0.3">
      <c r="A138" s="107">
        <v>135</v>
      </c>
      <c r="B138" s="143" t="str">
        <f t="shared" si="5"/>
        <v>45.0x0.00</v>
      </c>
      <c r="C138" s="101" t="s">
        <v>159</v>
      </c>
      <c r="D138" s="101" t="s">
        <v>1066</v>
      </c>
      <c r="E138" s="101" t="s">
        <v>1183</v>
      </c>
      <c r="F138" s="101" t="s">
        <v>548</v>
      </c>
      <c r="G138" s="101" t="s">
        <v>549</v>
      </c>
      <c r="H138" s="101" t="s">
        <v>557</v>
      </c>
      <c r="I138" s="101" t="s">
        <v>1063</v>
      </c>
      <c r="J138" s="101" t="s">
        <v>552</v>
      </c>
      <c r="K138" s="101" t="s">
        <v>608</v>
      </c>
      <c r="L138" s="101" t="s">
        <v>762</v>
      </c>
      <c r="M138" s="102">
        <v>2.4220000000000002</v>
      </c>
      <c r="N138" s="101" t="s">
        <v>576</v>
      </c>
      <c r="O138" s="104" t="s">
        <v>1402</v>
      </c>
      <c r="P138" s="104">
        <v>0</v>
      </c>
      <c r="Q138" s="101"/>
      <c r="R138" s="101" t="s">
        <v>547</v>
      </c>
      <c r="S138" s="101"/>
      <c r="T138" s="104">
        <v>88</v>
      </c>
      <c r="U138" s="103">
        <v>1243.2222880000002</v>
      </c>
      <c r="V138" s="104" t="e">
        <v>#N/A</v>
      </c>
      <c r="W138" s="135" t="s">
        <v>547</v>
      </c>
      <c r="X138" s="101" t="s">
        <v>547</v>
      </c>
      <c r="Y138" s="104">
        <v>0</v>
      </c>
      <c r="Z138" s="103">
        <v>0</v>
      </c>
      <c r="AA138" s="60"/>
      <c r="AB138" s="60"/>
    </row>
    <row r="139" spans="1:28" ht="18" customHeight="1" x14ac:dyDescent="0.3">
      <c r="A139" s="107">
        <v>136</v>
      </c>
      <c r="B139" s="143" t="str">
        <f t="shared" si="5"/>
        <v>48.6x0.00</v>
      </c>
      <c r="C139" s="101" t="s">
        <v>160</v>
      </c>
      <c r="D139" s="101" t="s">
        <v>1082</v>
      </c>
      <c r="E139" s="101" t="s">
        <v>1183</v>
      </c>
      <c r="F139" s="101" t="s">
        <v>548</v>
      </c>
      <c r="G139" s="101" t="s">
        <v>549</v>
      </c>
      <c r="H139" s="101" t="s">
        <v>557</v>
      </c>
      <c r="I139" s="101" t="s">
        <v>1079</v>
      </c>
      <c r="J139" s="101" t="s">
        <v>552</v>
      </c>
      <c r="K139" s="101" t="s">
        <v>608</v>
      </c>
      <c r="L139" s="101" t="s">
        <v>1083</v>
      </c>
      <c r="M139" s="102">
        <v>2.6259999999999999</v>
      </c>
      <c r="N139" s="101" t="s">
        <v>576</v>
      </c>
      <c r="O139" s="104" t="s">
        <v>1403</v>
      </c>
      <c r="P139" s="104">
        <v>0</v>
      </c>
      <c r="Q139" s="101"/>
      <c r="R139" s="101" t="s">
        <v>547</v>
      </c>
      <c r="S139" s="101"/>
      <c r="T139" s="104">
        <v>38</v>
      </c>
      <c r="U139" s="103">
        <v>578.07188399999995</v>
      </c>
      <c r="V139" s="104" t="e">
        <v>#N/A</v>
      </c>
      <c r="W139" s="136" t="s">
        <v>547</v>
      </c>
      <c r="X139" s="101" t="s">
        <v>547</v>
      </c>
      <c r="Y139" s="104">
        <v>0</v>
      </c>
      <c r="Z139" s="103">
        <v>0</v>
      </c>
      <c r="AA139" s="60"/>
      <c r="AB139" s="60"/>
    </row>
    <row r="140" spans="1:28" ht="18" customHeight="1" x14ac:dyDescent="0.3">
      <c r="A140" s="107">
        <v>137</v>
      </c>
      <c r="B140" s="143" t="str">
        <f t="shared" si="5"/>
        <v>48.6x0.00</v>
      </c>
      <c r="C140" s="101" t="s">
        <v>161</v>
      </c>
      <c r="D140" s="101" t="s">
        <v>1084</v>
      </c>
      <c r="E140" s="101" t="s">
        <v>1198</v>
      </c>
      <c r="F140" s="101" t="s">
        <v>548</v>
      </c>
      <c r="G140" s="101" t="s">
        <v>549</v>
      </c>
      <c r="H140" s="101" t="s">
        <v>557</v>
      </c>
      <c r="I140" s="101" t="s">
        <v>1079</v>
      </c>
      <c r="J140" s="101" t="s">
        <v>552</v>
      </c>
      <c r="K140" s="101" t="s">
        <v>695</v>
      </c>
      <c r="L140" s="101" t="s">
        <v>1085</v>
      </c>
      <c r="M140" s="102">
        <v>2.9489999999999998</v>
      </c>
      <c r="N140" s="101" t="s">
        <v>550</v>
      </c>
      <c r="O140" s="104" t="s">
        <v>1404</v>
      </c>
      <c r="P140" s="104">
        <v>818.18181818181813</v>
      </c>
      <c r="Q140" s="101"/>
      <c r="R140" s="101" t="s">
        <v>547</v>
      </c>
      <c r="S140" s="101"/>
      <c r="T140" s="104">
        <v>23</v>
      </c>
      <c r="U140" s="103">
        <v>416.45778000000001</v>
      </c>
      <c r="V140" s="104">
        <v>-795.18181818181813</v>
      </c>
      <c r="W140" s="136">
        <v>45322</v>
      </c>
      <c r="X140" s="101" t="s">
        <v>1252</v>
      </c>
      <c r="Y140" s="104">
        <v>795.18181818181813</v>
      </c>
      <c r="Z140" s="103">
        <v>14398.245856363636</v>
      </c>
      <c r="AA140" s="60"/>
      <c r="AB140" s="60"/>
    </row>
    <row r="141" spans="1:28" ht="18" customHeight="1" x14ac:dyDescent="0.3">
      <c r="A141" s="107">
        <v>138</v>
      </c>
      <c r="B141" s="143" t="str">
        <f t="shared" si="5"/>
        <v>48.6x0.00</v>
      </c>
      <c r="C141" s="101" t="s">
        <v>162</v>
      </c>
      <c r="D141" s="101" t="s">
        <v>1078</v>
      </c>
      <c r="E141" s="101" t="s">
        <v>1215</v>
      </c>
      <c r="F141" s="101" t="s">
        <v>548</v>
      </c>
      <c r="G141" s="101" t="s">
        <v>571</v>
      </c>
      <c r="H141" s="101" t="s">
        <v>557</v>
      </c>
      <c r="I141" s="101" t="s">
        <v>1079</v>
      </c>
      <c r="J141" s="101" t="s">
        <v>552</v>
      </c>
      <c r="K141" s="101" t="s">
        <v>564</v>
      </c>
      <c r="L141" s="101" t="s">
        <v>750</v>
      </c>
      <c r="M141" s="102">
        <v>2.298</v>
      </c>
      <c r="N141" s="101" t="s">
        <v>576</v>
      </c>
      <c r="O141" s="104" t="s">
        <v>1405</v>
      </c>
      <c r="P141" s="104">
        <v>0</v>
      </c>
      <c r="Q141" s="101"/>
      <c r="R141" s="101" t="s">
        <v>547</v>
      </c>
      <c r="S141" s="101"/>
      <c r="T141" s="104">
        <v>0</v>
      </c>
      <c r="U141" s="103">
        <v>0</v>
      </c>
      <c r="V141" s="104" t="e">
        <v>#N/A</v>
      </c>
      <c r="W141" s="136" t="s">
        <v>547</v>
      </c>
      <c r="X141" s="101" t="s">
        <v>547</v>
      </c>
      <c r="Y141" s="104">
        <v>0</v>
      </c>
      <c r="Z141" s="103">
        <v>0</v>
      </c>
      <c r="AA141" s="60"/>
      <c r="AB141" s="60"/>
    </row>
    <row r="142" spans="1:28" ht="18" customHeight="1" x14ac:dyDescent="0.3">
      <c r="A142" s="107">
        <v>139</v>
      </c>
      <c r="B142" s="143" t="str">
        <f t="shared" si="5"/>
        <v>48.6x0.00</v>
      </c>
      <c r="C142" s="101" t="s">
        <v>163</v>
      </c>
      <c r="D142" s="101" t="s">
        <v>1089</v>
      </c>
      <c r="E142" s="101" t="s">
        <v>1183</v>
      </c>
      <c r="F142" s="101" t="s">
        <v>548</v>
      </c>
      <c r="G142" s="101" t="s">
        <v>549</v>
      </c>
      <c r="H142" s="101" t="s">
        <v>557</v>
      </c>
      <c r="I142" s="101" t="s">
        <v>1079</v>
      </c>
      <c r="J142" s="101" t="s">
        <v>552</v>
      </c>
      <c r="K142" s="101" t="s">
        <v>881</v>
      </c>
      <c r="L142" s="101" t="s">
        <v>1090</v>
      </c>
      <c r="M142" s="102">
        <v>3.5830000000000002</v>
      </c>
      <c r="N142" s="101" t="s">
        <v>576</v>
      </c>
      <c r="O142" s="104" t="s">
        <v>1406</v>
      </c>
      <c r="P142" s="104">
        <v>1518.75</v>
      </c>
      <c r="Q142" s="101"/>
      <c r="R142" s="101" t="s">
        <v>547</v>
      </c>
      <c r="S142" s="101"/>
      <c r="T142" s="104">
        <v>2681</v>
      </c>
      <c r="U142" s="103">
        <v>54437.332341000008</v>
      </c>
      <c r="V142" s="104">
        <v>-967</v>
      </c>
      <c r="W142" s="136">
        <v>45380</v>
      </c>
      <c r="X142" s="101" t="s">
        <v>547</v>
      </c>
      <c r="Y142" s="104">
        <v>0</v>
      </c>
      <c r="Z142" s="103">
        <v>0</v>
      </c>
      <c r="AA142" s="60"/>
      <c r="AB142" s="60"/>
    </row>
    <row r="143" spans="1:28" ht="18" customHeight="1" x14ac:dyDescent="0.3">
      <c r="A143" s="107">
        <v>140</v>
      </c>
      <c r="B143" s="143" t="str">
        <f t="shared" si="5"/>
        <v>48.6x0.00</v>
      </c>
      <c r="C143" s="101" t="s">
        <v>164</v>
      </c>
      <c r="D143" s="101" t="s">
        <v>1089</v>
      </c>
      <c r="E143" s="101" t="s">
        <v>1183</v>
      </c>
      <c r="F143" s="101" t="s">
        <v>548</v>
      </c>
      <c r="G143" s="101" t="s">
        <v>549</v>
      </c>
      <c r="H143" s="101" t="s">
        <v>557</v>
      </c>
      <c r="I143" s="101" t="s">
        <v>1079</v>
      </c>
      <c r="J143" s="101" t="s">
        <v>552</v>
      </c>
      <c r="K143" s="101" t="s">
        <v>881</v>
      </c>
      <c r="L143" s="101" t="s">
        <v>664</v>
      </c>
      <c r="M143" s="102">
        <v>3.5830000000000002</v>
      </c>
      <c r="N143" s="101" t="s">
        <v>576</v>
      </c>
      <c r="O143" s="104" t="s">
        <v>1407</v>
      </c>
      <c r="P143" s="104">
        <v>50.375</v>
      </c>
      <c r="Q143" s="101"/>
      <c r="R143" s="101" t="s">
        <v>547</v>
      </c>
      <c r="S143" s="101"/>
      <c r="T143" s="104">
        <v>137</v>
      </c>
      <c r="U143" s="103">
        <v>2813.1817010000004</v>
      </c>
      <c r="V143" s="104" t="e">
        <v>#N/A</v>
      </c>
      <c r="W143" s="135" t="s">
        <v>547</v>
      </c>
      <c r="X143" s="101" t="s">
        <v>547</v>
      </c>
      <c r="Y143" s="104">
        <v>0</v>
      </c>
      <c r="Z143" s="103">
        <v>0</v>
      </c>
      <c r="AA143" s="60"/>
      <c r="AB143" s="60"/>
    </row>
    <row r="144" spans="1:28" ht="18" customHeight="1" x14ac:dyDescent="0.3">
      <c r="A144" s="107">
        <v>141</v>
      </c>
      <c r="B144" s="143" t="str">
        <f t="shared" si="5"/>
        <v>50.0x20.0</v>
      </c>
      <c r="C144" s="101" t="s">
        <v>165</v>
      </c>
      <c r="D144" s="101" t="s">
        <v>1095</v>
      </c>
      <c r="E144" s="101" t="s">
        <v>1216</v>
      </c>
      <c r="F144" s="101" t="s">
        <v>548</v>
      </c>
      <c r="G144" s="101" t="s">
        <v>571</v>
      </c>
      <c r="H144" s="101" t="s">
        <v>557</v>
      </c>
      <c r="I144" s="101" t="s">
        <v>1096</v>
      </c>
      <c r="J144" s="101" t="s">
        <v>698</v>
      </c>
      <c r="K144" s="101" t="s">
        <v>558</v>
      </c>
      <c r="L144" s="101" t="s">
        <v>1097</v>
      </c>
      <c r="M144" s="102">
        <v>1.712</v>
      </c>
      <c r="N144" s="101" t="s">
        <v>576</v>
      </c>
      <c r="O144" s="104" t="s">
        <v>1408</v>
      </c>
      <c r="P144" s="104">
        <v>0</v>
      </c>
      <c r="Q144" s="101"/>
      <c r="R144" s="101" t="s">
        <v>547</v>
      </c>
      <c r="S144" s="101"/>
      <c r="T144" s="104">
        <v>400</v>
      </c>
      <c r="U144" s="103">
        <v>3830.0864000000006</v>
      </c>
      <c r="V144" s="104" t="e">
        <v>#N/A</v>
      </c>
      <c r="W144" s="136" t="s">
        <v>547</v>
      </c>
      <c r="X144" s="101" t="s">
        <v>547</v>
      </c>
      <c r="Y144" s="104">
        <v>0</v>
      </c>
      <c r="Z144" s="103">
        <v>0</v>
      </c>
      <c r="AA144" s="60"/>
      <c r="AB144" s="60"/>
    </row>
    <row r="145" spans="1:28" ht="18" customHeight="1" x14ac:dyDescent="0.3">
      <c r="A145" s="107">
        <v>142</v>
      </c>
      <c r="B145" s="143" t="str">
        <f t="shared" si="5"/>
        <v>60.5x0.00</v>
      </c>
      <c r="C145" s="101" t="s">
        <v>166</v>
      </c>
      <c r="D145" s="101" t="s">
        <v>1119</v>
      </c>
      <c r="E145" s="101" t="s">
        <v>1172</v>
      </c>
      <c r="F145" s="101" t="s">
        <v>548</v>
      </c>
      <c r="G145" s="101" t="s">
        <v>549</v>
      </c>
      <c r="H145" s="101" t="s">
        <v>557</v>
      </c>
      <c r="I145" s="101" t="s">
        <v>1118</v>
      </c>
      <c r="J145" s="101" t="s">
        <v>552</v>
      </c>
      <c r="K145" s="101" t="s">
        <v>564</v>
      </c>
      <c r="L145" s="101" t="s">
        <v>1120</v>
      </c>
      <c r="M145" s="102">
        <v>2.8849999999999998</v>
      </c>
      <c r="N145" s="101" t="s">
        <v>550</v>
      </c>
      <c r="O145" s="114" t="s">
        <v>1409</v>
      </c>
      <c r="P145" s="114">
        <v>131.6</v>
      </c>
      <c r="Q145" s="101"/>
      <c r="R145" s="101" t="s">
        <v>547</v>
      </c>
      <c r="S145" s="101"/>
      <c r="T145" s="114">
        <v>208</v>
      </c>
      <c r="U145" s="113">
        <v>3140.2186399999996</v>
      </c>
      <c r="V145" s="114">
        <v>-164.6</v>
      </c>
      <c r="W145" s="136">
        <v>45380</v>
      </c>
      <c r="X145" s="101" t="s">
        <v>547</v>
      </c>
      <c r="Y145" s="114">
        <v>0</v>
      </c>
      <c r="Z145" s="113">
        <v>0</v>
      </c>
      <c r="AA145" s="60"/>
      <c r="AB145" s="60"/>
    </row>
    <row r="146" spans="1:28" ht="18" customHeight="1" x14ac:dyDescent="0.3">
      <c r="A146" s="107">
        <v>143</v>
      </c>
      <c r="B146" s="143" t="str">
        <f t="shared" si="5"/>
        <v>22.2x0.00</v>
      </c>
      <c r="C146" s="101" t="s">
        <v>167</v>
      </c>
      <c r="D146" s="101" t="s">
        <v>744</v>
      </c>
      <c r="E146" s="101" t="s">
        <v>1172</v>
      </c>
      <c r="F146" s="101" t="s">
        <v>745</v>
      </c>
      <c r="G146" s="101" t="s">
        <v>549</v>
      </c>
      <c r="H146" s="101" t="s">
        <v>557</v>
      </c>
      <c r="I146" s="101" t="s">
        <v>707</v>
      </c>
      <c r="J146" s="101" t="s">
        <v>552</v>
      </c>
      <c r="K146" s="101" t="s">
        <v>558</v>
      </c>
      <c r="L146" s="101" t="s">
        <v>746</v>
      </c>
      <c r="M146" s="102">
        <v>0.81299999999999994</v>
      </c>
      <c r="N146" s="101" t="s">
        <v>550</v>
      </c>
      <c r="O146" s="104" t="s">
        <v>1410</v>
      </c>
      <c r="P146" s="104">
        <v>84.333333333333329</v>
      </c>
      <c r="Q146" s="101"/>
      <c r="R146" s="101" t="s">
        <v>547</v>
      </c>
      <c r="S146" s="101"/>
      <c r="T146" s="104">
        <v>127</v>
      </c>
      <c r="U146" s="103">
        <v>626.42381699999987</v>
      </c>
      <c r="V146" s="104" t="e">
        <v>#N/A</v>
      </c>
      <c r="W146" s="136" t="s">
        <v>547</v>
      </c>
      <c r="X146" s="101" t="s">
        <v>547</v>
      </c>
      <c r="Y146" s="104">
        <v>0</v>
      </c>
      <c r="Z146" s="103">
        <v>0</v>
      </c>
      <c r="AA146" s="60"/>
      <c r="AB146" s="60"/>
    </row>
    <row r="147" spans="1:28" ht="18" customHeight="1" x14ac:dyDescent="0.3">
      <c r="A147" s="107">
        <v>144</v>
      </c>
      <c r="B147" s="143" t="str">
        <f t="shared" si="5"/>
        <v>25.4x0.00</v>
      </c>
      <c r="C147" s="101" t="s">
        <v>168</v>
      </c>
      <c r="D147" s="101" t="s">
        <v>817</v>
      </c>
      <c r="E147" s="101" t="s">
        <v>1178</v>
      </c>
      <c r="F147" s="101" t="s">
        <v>818</v>
      </c>
      <c r="G147" s="101" t="s">
        <v>549</v>
      </c>
      <c r="H147" s="101" t="s">
        <v>550</v>
      </c>
      <c r="I147" s="101" t="s">
        <v>806</v>
      </c>
      <c r="J147" s="101" t="s">
        <v>552</v>
      </c>
      <c r="K147" s="101" t="s">
        <v>553</v>
      </c>
      <c r="L147" s="101" t="s">
        <v>819</v>
      </c>
      <c r="M147" s="102">
        <v>0.71599999999999997</v>
      </c>
      <c r="N147" s="101" t="s">
        <v>550</v>
      </c>
      <c r="O147" s="104" t="s">
        <v>1411</v>
      </c>
      <c r="P147" s="104">
        <v>156.66666666666666</v>
      </c>
      <c r="Q147" s="101"/>
      <c r="R147" s="101" t="s">
        <v>547</v>
      </c>
      <c r="S147" s="101"/>
      <c r="T147" s="104">
        <v>150</v>
      </c>
      <c r="U147" s="103">
        <v>655.35480000000007</v>
      </c>
      <c r="V147" s="104">
        <v>-6.6666666666666927</v>
      </c>
      <c r="W147" s="135">
        <v>45351</v>
      </c>
      <c r="X147" s="101" t="s">
        <v>547</v>
      </c>
      <c r="Y147" s="104">
        <v>6.6666666666666572</v>
      </c>
      <c r="Z147" s="103">
        <v>29.126879999999957</v>
      </c>
      <c r="AA147" s="60"/>
      <c r="AB147" s="60"/>
    </row>
    <row r="148" spans="1:28" ht="18" customHeight="1" x14ac:dyDescent="0.3">
      <c r="A148" s="107">
        <v>145</v>
      </c>
      <c r="B148" s="143" t="str">
        <f t="shared" si="5"/>
        <v>25.4x0.00</v>
      </c>
      <c r="C148" s="101" t="s">
        <v>391</v>
      </c>
      <c r="D148" s="101" t="s">
        <v>832</v>
      </c>
      <c r="E148" s="101" t="s">
        <v>1178</v>
      </c>
      <c r="F148" s="101" t="s">
        <v>818</v>
      </c>
      <c r="G148" s="101" t="s">
        <v>549</v>
      </c>
      <c r="H148" s="101" t="s">
        <v>557</v>
      </c>
      <c r="I148" s="101" t="s">
        <v>806</v>
      </c>
      <c r="J148" s="101" t="s">
        <v>552</v>
      </c>
      <c r="K148" s="101" t="s">
        <v>558</v>
      </c>
      <c r="L148" s="101" t="s">
        <v>833</v>
      </c>
      <c r="M148" s="102">
        <v>0.93899999999999995</v>
      </c>
      <c r="N148" s="101" t="s">
        <v>550</v>
      </c>
      <c r="O148" s="104" t="s">
        <v>1412</v>
      </c>
      <c r="P148" s="104">
        <v>253.84615384615384</v>
      </c>
      <c r="Q148" s="101"/>
      <c r="R148" s="101" t="s">
        <v>547</v>
      </c>
      <c r="S148" s="101"/>
      <c r="T148" s="104">
        <v>255</v>
      </c>
      <c r="U148" s="103">
        <v>1370.5831799999999</v>
      </c>
      <c r="V148" s="104">
        <v>-87.307692307692392</v>
      </c>
      <c r="W148" s="136">
        <v>45380</v>
      </c>
      <c r="X148" s="101" t="s">
        <v>547</v>
      </c>
      <c r="Y148" s="104">
        <v>0</v>
      </c>
      <c r="Z148" s="103">
        <v>0</v>
      </c>
      <c r="AA148" s="60"/>
      <c r="AB148" s="60"/>
    </row>
    <row r="149" spans="1:28" ht="18" customHeight="1" x14ac:dyDescent="0.3">
      <c r="A149" s="107">
        <v>146</v>
      </c>
      <c r="B149" s="143" t="str">
        <f t="shared" si="5"/>
        <v>25.4x0.00</v>
      </c>
      <c r="C149" s="101" t="s">
        <v>392</v>
      </c>
      <c r="D149" s="101" t="s">
        <v>832</v>
      </c>
      <c r="E149" s="101" t="s">
        <v>1178</v>
      </c>
      <c r="F149" s="101" t="s">
        <v>818</v>
      </c>
      <c r="G149" s="101" t="s">
        <v>549</v>
      </c>
      <c r="H149" s="101" t="s">
        <v>557</v>
      </c>
      <c r="I149" s="101" t="s">
        <v>806</v>
      </c>
      <c r="J149" s="101" t="s">
        <v>552</v>
      </c>
      <c r="K149" s="101" t="s">
        <v>558</v>
      </c>
      <c r="L149" s="101" t="s">
        <v>834</v>
      </c>
      <c r="M149" s="102">
        <v>0.93899999999999995</v>
      </c>
      <c r="N149" s="101" t="s">
        <v>550</v>
      </c>
      <c r="O149" s="104" t="s">
        <v>1413</v>
      </c>
      <c r="P149" s="104">
        <v>266.66666666666669</v>
      </c>
      <c r="Q149" s="101"/>
      <c r="R149" s="101" t="s">
        <v>547</v>
      </c>
      <c r="S149" s="101"/>
      <c r="T149" s="104">
        <v>244</v>
      </c>
      <c r="U149" s="103">
        <v>1318.791696</v>
      </c>
      <c r="V149" s="104">
        <v>-22.666666666666714</v>
      </c>
      <c r="W149" s="136">
        <v>45351</v>
      </c>
      <c r="X149" s="101" t="s">
        <v>547</v>
      </c>
      <c r="Y149" s="104">
        <v>22.666666666666686</v>
      </c>
      <c r="Z149" s="103">
        <v>122.5107040000001</v>
      </c>
      <c r="AA149" s="60"/>
      <c r="AB149" s="60"/>
    </row>
    <row r="150" spans="1:28" ht="18" customHeight="1" x14ac:dyDescent="0.3">
      <c r="A150" s="107">
        <v>147</v>
      </c>
      <c r="B150" s="143" t="str">
        <f t="shared" si="5"/>
        <v>38.1x38.1</v>
      </c>
      <c r="C150" s="101" t="s">
        <v>170</v>
      </c>
      <c r="D150" s="101" t="s">
        <v>1011</v>
      </c>
      <c r="E150" s="101" t="s">
        <v>1181</v>
      </c>
      <c r="F150" s="101" t="s">
        <v>1012</v>
      </c>
      <c r="G150" s="101" t="s">
        <v>549</v>
      </c>
      <c r="H150" s="101" t="s">
        <v>557</v>
      </c>
      <c r="I150" s="101" t="s">
        <v>996</v>
      </c>
      <c r="J150" s="101" t="s">
        <v>996</v>
      </c>
      <c r="K150" s="101" t="s">
        <v>564</v>
      </c>
      <c r="L150" s="101" t="s">
        <v>1013</v>
      </c>
      <c r="M150" s="102">
        <v>2.298</v>
      </c>
      <c r="N150" s="101" t="s">
        <v>576</v>
      </c>
      <c r="O150" s="104" t="s">
        <v>1414</v>
      </c>
      <c r="P150" s="104">
        <v>0</v>
      </c>
      <c r="Q150" s="101"/>
      <c r="R150" s="101" t="s">
        <v>547</v>
      </c>
      <c r="S150" s="101"/>
      <c r="T150" s="104">
        <v>152</v>
      </c>
      <c r="U150" s="103">
        <v>1915.1899680000001</v>
      </c>
      <c r="V150" s="104" t="e">
        <v>#N/A</v>
      </c>
      <c r="W150" s="136" t="s">
        <v>547</v>
      </c>
      <c r="X150" s="101" t="s">
        <v>547</v>
      </c>
      <c r="Y150" s="104">
        <v>0</v>
      </c>
      <c r="Z150" s="103">
        <v>0</v>
      </c>
      <c r="AA150" s="60"/>
      <c r="AB150" s="60"/>
    </row>
    <row r="151" spans="1:28" ht="18" customHeight="1" x14ac:dyDescent="0.3">
      <c r="A151" s="107">
        <v>148</v>
      </c>
      <c r="B151" s="143" t="str">
        <f t="shared" si="5"/>
        <v>22.2x0.00</v>
      </c>
      <c r="C151" s="101" t="s">
        <v>171</v>
      </c>
      <c r="D151" s="101" t="s">
        <v>710</v>
      </c>
      <c r="E151" s="101" t="s">
        <v>1217</v>
      </c>
      <c r="F151" s="101" t="s">
        <v>711</v>
      </c>
      <c r="G151" s="101" t="s">
        <v>571</v>
      </c>
      <c r="H151" s="101" t="s">
        <v>550</v>
      </c>
      <c r="I151" s="101" t="s">
        <v>707</v>
      </c>
      <c r="J151" s="101" t="s">
        <v>552</v>
      </c>
      <c r="K151" s="101" t="s">
        <v>553</v>
      </c>
      <c r="L151" s="101" t="s">
        <v>712</v>
      </c>
      <c r="M151" s="102">
        <v>0.621</v>
      </c>
      <c r="N151" s="101" t="s">
        <v>550</v>
      </c>
      <c r="O151" s="104" t="s">
        <v>1415</v>
      </c>
      <c r="P151" s="104">
        <v>2541.9411764705883</v>
      </c>
      <c r="Q151" s="101"/>
      <c r="R151" s="101" t="s">
        <v>547</v>
      </c>
      <c r="S151" s="101"/>
      <c r="T151" s="104">
        <v>1996</v>
      </c>
      <c r="U151" s="103">
        <v>7254.8871479999998</v>
      </c>
      <c r="V151" s="104">
        <v>-545.94117647058806</v>
      </c>
      <c r="W151" s="136">
        <v>45351</v>
      </c>
      <c r="X151" s="101" t="s">
        <v>547</v>
      </c>
      <c r="Y151" s="104">
        <v>545.94117647058829</v>
      </c>
      <c r="Z151" s="103">
        <v>1984.3394913529414</v>
      </c>
      <c r="AA151" s="60"/>
      <c r="AB151" s="60"/>
    </row>
    <row r="152" spans="1:28" ht="18" customHeight="1" x14ac:dyDescent="0.3">
      <c r="A152" s="107">
        <v>149</v>
      </c>
      <c r="B152" s="143" t="str">
        <f t="shared" si="5"/>
        <v>22.2x0.00</v>
      </c>
      <c r="C152" s="101" t="s">
        <v>172</v>
      </c>
      <c r="D152" s="101" t="s">
        <v>710</v>
      </c>
      <c r="E152" s="101" t="s">
        <v>1218</v>
      </c>
      <c r="F152" s="101" t="s">
        <v>711</v>
      </c>
      <c r="G152" s="101" t="s">
        <v>571</v>
      </c>
      <c r="H152" s="101" t="s">
        <v>550</v>
      </c>
      <c r="I152" s="101" t="s">
        <v>707</v>
      </c>
      <c r="J152" s="101" t="s">
        <v>552</v>
      </c>
      <c r="K152" s="101" t="s">
        <v>553</v>
      </c>
      <c r="L152" s="101" t="s">
        <v>717</v>
      </c>
      <c r="M152" s="102">
        <v>0.621</v>
      </c>
      <c r="N152" s="101" t="s">
        <v>550</v>
      </c>
      <c r="O152" s="104" t="s">
        <v>1416</v>
      </c>
      <c r="P152" s="104">
        <v>0</v>
      </c>
      <c r="Q152" s="101"/>
      <c r="R152" s="101" t="s">
        <v>547</v>
      </c>
      <c r="S152" s="101"/>
      <c r="T152" s="104">
        <v>49</v>
      </c>
      <c r="U152" s="103">
        <v>188.38593899999998</v>
      </c>
      <c r="V152" s="104" t="e">
        <v>#N/A</v>
      </c>
      <c r="W152" s="136" t="s">
        <v>547</v>
      </c>
      <c r="X152" s="101" t="s">
        <v>547</v>
      </c>
      <c r="Y152" s="104">
        <v>0</v>
      </c>
      <c r="Z152" s="103">
        <v>0</v>
      </c>
      <c r="AA152" s="60"/>
      <c r="AB152" s="60"/>
    </row>
    <row r="153" spans="1:28" ht="18" customHeight="1" x14ac:dyDescent="0.3">
      <c r="A153" s="107">
        <v>150</v>
      </c>
      <c r="B153" s="143" t="str">
        <f t="shared" si="5"/>
        <v>22.2x0.00</v>
      </c>
      <c r="C153" s="101" t="s">
        <v>173</v>
      </c>
      <c r="D153" s="101" t="s">
        <v>710</v>
      </c>
      <c r="E153" s="101" t="s">
        <v>1217</v>
      </c>
      <c r="F153" s="101" t="s">
        <v>711</v>
      </c>
      <c r="G153" s="101" t="s">
        <v>571</v>
      </c>
      <c r="H153" s="101" t="s">
        <v>550</v>
      </c>
      <c r="I153" s="101" t="s">
        <v>707</v>
      </c>
      <c r="J153" s="101" t="s">
        <v>552</v>
      </c>
      <c r="K153" s="101" t="s">
        <v>553</v>
      </c>
      <c r="L153" s="101" t="s">
        <v>713</v>
      </c>
      <c r="M153" s="102">
        <v>0.621</v>
      </c>
      <c r="N153" s="101" t="s">
        <v>550</v>
      </c>
      <c r="O153" s="104" t="s">
        <v>1417</v>
      </c>
      <c r="P153" s="104">
        <v>0</v>
      </c>
      <c r="Q153" s="101"/>
      <c r="R153" s="101" t="s">
        <v>547</v>
      </c>
      <c r="S153" s="101"/>
      <c r="T153" s="104">
        <v>67</v>
      </c>
      <c r="U153" s="103">
        <v>246.18861900000002</v>
      </c>
      <c r="V153" s="104" t="e">
        <v>#N/A</v>
      </c>
      <c r="W153" s="136" t="s">
        <v>547</v>
      </c>
      <c r="X153" s="101" t="s">
        <v>547</v>
      </c>
      <c r="Y153" s="104">
        <v>0</v>
      </c>
      <c r="Z153" s="103">
        <v>0</v>
      </c>
      <c r="AA153" s="60"/>
      <c r="AB153" s="60"/>
    </row>
    <row r="154" spans="1:28" ht="18" customHeight="1" x14ac:dyDescent="0.3">
      <c r="A154" s="107">
        <v>151</v>
      </c>
      <c r="B154" s="143" t="str">
        <f t="shared" si="5"/>
        <v>25.4x0.00</v>
      </c>
      <c r="C154" s="101" t="s">
        <v>174</v>
      </c>
      <c r="D154" s="101" t="s">
        <v>815</v>
      </c>
      <c r="E154" s="101" t="s">
        <v>1218</v>
      </c>
      <c r="F154" s="101" t="s">
        <v>711</v>
      </c>
      <c r="G154" s="101" t="s">
        <v>571</v>
      </c>
      <c r="H154" s="101" t="s">
        <v>550</v>
      </c>
      <c r="I154" s="101" t="s">
        <v>806</v>
      </c>
      <c r="J154" s="101" t="s">
        <v>552</v>
      </c>
      <c r="K154" s="101" t="s">
        <v>553</v>
      </c>
      <c r="L154" s="101" t="s">
        <v>609</v>
      </c>
      <c r="M154" s="102">
        <v>0.71599999999999997</v>
      </c>
      <c r="N154" s="101" t="s">
        <v>550</v>
      </c>
      <c r="O154" s="104" t="s">
        <v>1418</v>
      </c>
      <c r="P154" s="104">
        <v>354.44444444444446</v>
      </c>
      <c r="Q154" s="101"/>
      <c r="R154" s="101" t="s">
        <v>547</v>
      </c>
      <c r="S154" s="101"/>
      <c r="T154" s="104">
        <v>1034</v>
      </c>
      <c r="U154" s="103">
        <v>4478.3408559999998</v>
      </c>
      <c r="V154" s="104" t="e">
        <v>#N/A</v>
      </c>
      <c r="W154" s="136" t="s">
        <v>547</v>
      </c>
      <c r="X154" s="101" t="s">
        <v>547</v>
      </c>
      <c r="Y154" s="104">
        <v>0</v>
      </c>
      <c r="Z154" s="103">
        <v>0</v>
      </c>
      <c r="AA154" s="60"/>
      <c r="AB154" s="60"/>
    </row>
    <row r="155" spans="1:28" ht="18" customHeight="1" x14ac:dyDescent="0.3">
      <c r="A155" s="107">
        <v>152</v>
      </c>
      <c r="B155" s="143" t="str">
        <f t="shared" si="5"/>
        <v>25.4x0.00</v>
      </c>
      <c r="C155" s="101" t="s">
        <v>175</v>
      </c>
      <c r="D155" s="101" t="s">
        <v>815</v>
      </c>
      <c r="E155" s="101" t="s">
        <v>1218</v>
      </c>
      <c r="F155" s="101" t="s">
        <v>711</v>
      </c>
      <c r="G155" s="101" t="s">
        <v>571</v>
      </c>
      <c r="H155" s="101" t="s">
        <v>550</v>
      </c>
      <c r="I155" s="101" t="s">
        <v>806</v>
      </c>
      <c r="J155" s="101" t="s">
        <v>552</v>
      </c>
      <c r="K155" s="101" t="s">
        <v>553</v>
      </c>
      <c r="L155" s="101" t="s">
        <v>816</v>
      </c>
      <c r="M155" s="102">
        <v>0.71599999999999997</v>
      </c>
      <c r="N155" s="101" t="s">
        <v>550</v>
      </c>
      <c r="O155" s="104" t="s">
        <v>1419</v>
      </c>
      <c r="P155" s="104">
        <v>0</v>
      </c>
      <c r="Q155" s="101"/>
      <c r="R155" s="101" t="s">
        <v>547</v>
      </c>
      <c r="S155" s="101"/>
      <c r="T155" s="104">
        <v>28</v>
      </c>
      <c r="U155" s="103">
        <v>122.23265600000001</v>
      </c>
      <c r="V155" s="104" t="e">
        <v>#N/A</v>
      </c>
      <c r="W155" s="135" t="s">
        <v>547</v>
      </c>
      <c r="X155" s="101" t="s">
        <v>547</v>
      </c>
      <c r="Y155" s="104">
        <v>0</v>
      </c>
      <c r="Z155" s="103">
        <v>0</v>
      </c>
      <c r="AA155" s="60"/>
      <c r="AB155" s="60"/>
    </row>
    <row r="156" spans="1:28" ht="18" customHeight="1" x14ac:dyDescent="0.3">
      <c r="A156" s="107">
        <v>153</v>
      </c>
      <c r="B156" s="143" t="str">
        <f t="shared" si="5"/>
        <v>45.0x0.00</v>
      </c>
      <c r="C156" s="101" t="s">
        <v>176</v>
      </c>
      <c r="D156" s="101" t="s">
        <v>1062</v>
      </c>
      <c r="E156" s="101" t="s">
        <v>1179</v>
      </c>
      <c r="F156" s="101" t="s">
        <v>711</v>
      </c>
      <c r="G156" s="101" t="s">
        <v>549</v>
      </c>
      <c r="H156" s="101" t="s">
        <v>550</v>
      </c>
      <c r="I156" s="101" t="s">
        <v>1063</v>
      </c>
      <c r="J156" s="101" t="s">
        <v>552</v>
      </c>
      <c r="K156" s="101" t="s">
        <v>553</v>
      </c>
      <c r="L156" s="101" t="s">
        <v>1064</v>
      </c>
      <c r="M156" s="102">
        <v>1.296</v>
      </c>
      <c r="N156" s="101" t="s">
        <v>576</v>
      </c>
      <c r="O156" s="104" t="s">
        <v>1420</v>
      </c>
      <c r="P156" s="104">
        <v>37</v>
      </c>
      <c r="Q156" s="101"/>
      <c r="R156" s="101" t="s">
        <v>547</v>
      </c>
      <c r="S156" s="101"/>
      <c r="T156" s="104">
        <v>100</v>
      </c>
      <c r="U156" s="103">
        <v>129.6</v>
      </c>
      <c r="V156" s="104" t="e">
        <v>#N/A</v>
      </c>
      <c r="W156" s="136" t="s">
        <v>547</v>
      </c>
      <c r="X156" s="101" t="s">
        <v>547</v>
      </c>
      <c r="Y156" s="104">
        <v>0</v>
      </c>
      <c r="Z156" s="103">
        <v>0</v>
      </c>
      <c r="AA156" s="60"/>
      <c r="AB156" s="60"/>
    </row>
    <row r="157" spans="1:28" ht="18" customHeight="1" x14ac:dyDescent="0.3">
      <c r="A157" s="107">
        <v>154</v>
      </c>
      <c r="B157" s="143" t="str">
        <f t="shared" si="5"/>
        <v>15.9x0.00</v>
      </c>
      <c r="C157" s="101" t="s">
        <v>177</v>
      </c>
      <c r="D157" s="101" t="s">
        <v>599</v>
      </c>
      <c r="E157" s="101" t="s">
        <v>1213</v>
      </c>
      <c r="F157" s="101" t="s">
        <v>579</v>
      </c>
      <c r="G157" s="101" t="s">
        <v>549</v>
      </c>
      <c r="H157" s="101" t="s">
        <v>557</v>
      </c>
      <c r="I157" s="101" t="s">
        <v>583</v>
      </c>
      <c r="J157" s="101" t="s">
        <v>552</v>
      </c>
      <c r="K157" s="101" t="s">
        <v>564</v>
      </c>
      <c r="L157" s="101" t="s">
        <v>600</v>
      </c>
      <c r="M157" s="102">
        <v>0.68600000000000005</v>
      </c>
      <c r="N157" s="101" t="s">
        <v>550</v>
      </c>
      <c r="O157" s="104" t="s">
        <v>1421</v>
      </c>
      <c r="P157" s="104">
        <v>0</v>
      </c>
      <c r="Q157" s="101"/>
      <c r="R157" s="101" t="s">
        <v>547</v>
      </c>
      <c r="S157" s="101"/>
      <c r="T157" s="104">
        <v>1320</v>
      </c>
      <c r="U157" s="103">
        <v>4513.1116800000009</v>
      </c>
      <c r="V157" s="104" t="e">
        <v>#N/A</v>
      </c>
      <c r="W157" s="135" t="s">
        <v>547</v>
      </c>
      <c r="X157" s="101" t="s">
        <v>547</v>
      </c>
      <c r="Y157" s="104">
        <v>0</v>
      </c>
      <c r="Z157" s="103">
        <v>0</v>
      </c>
      <c r="AA157" s="60"/>
      <c r="AB157" s="60"/>
    </row>
    <row r="158" spans="1:28" ht="18" customHeight="1" x14ac:dyDescent="0.3">
      <c r="A158" s="107">
        <v>155</v>
      </c>
      <c r="B158" s="143" t="str">
        <f t="shared" si="5"/>
        <v>15.0x10.3</v>
      </c>
      <c r="C158" s="101" t="s">
        <v>178</v>
      </c>
      <c r="D158" s="101" t="s">
        <v>578</v>
      </c>
      <c r="E158" s="101" t="s">
        <v>1193</v>
      </c>
      <c r="F158" s="101" t="s">
        <v>579</v>
      </c>
      <c r="G158" s="101" t="s">
        <v>571</v>
      </c>
      <c r="H158" s="101" t="s">
        <v>557</v>
      </c>
      <c r="I158" s="101" t="s">
        <v>572</v>
      </c>
      <c r="J158" s="101" t="s">
        <v>573</v>
      </c>
      <c r="K158" s="101" t="s">
        <v>574</v>
      </c>
      <c r="L158" s="101" t="s">
        <v>577</v>
      </c>
      <c r="M158" s="102">
        <v>0.73299999999999998</v>
      </c>
      <c r="N158" s="101" t="s">
        <v>576</v>
      </c>
      <c r="O158" s="104" t="s">
        <v>1422</v>
      </c>
      <c r="P158" s="104">
        <v>0</v>
      </c>
      <c r="Q158" s="101"/>
      <c r="R158" s="101" t="s">
        <v>547</v>
      </c>
      <c r="S158" s="101"/>
      <c r="T158" s="104">
        <v>957</v>
      </c>
      <c r="U158" s="103">
        <v>3998.4417000000003</v>
      </c>
      <c r="V158" s="104" t="e">
        <v>#N/A</v>
      </c>
      <c r="W158" s="136" t="s">
        <v>547</v>
      </c>
      <c r="X158" s="101" t="s">
        <v>547</v>
      </c>
      <c r="Y158" s="145">
        <v>0</v>
      </c>
      <c r="Z158" s="103">
        <v>0</v>
      </c>
      <c r="AA158" s="60"/>
      <c r="AB158" s="60"/>
    </row>
    <row r="159" spans="1:28" ht="18" customHeight="1" x14ac:dyDescent="0.3">
      <c r="A159" s="107">
        <v>156</v>
      </c>
      <c r="B159" s="143" t="str">
        <f t="shared" si="5"/>
        <v>15.0x10.3</v>
      </c>
      <c r="C159" s="101" t="s">
        <v>179</v>
      </c>
      <c r="D159" s="101" t="s">
        <v>578</v>
      </c>
      <c r="E159" s="101" t="s">
        <v>1200</v>
      </c>
      <c r="F159" s="101" t="s">
        <v>579</v>
      </c>
      <c r="G159" s="101" t="s">
        <v>571</v>
      </c>
      <c r="H159" s="101" t="s">
        <v>557</v>
      </c>
      <c r="I159" s="101" t="s">
        <v>572</v>
      </c>
      <c r="J159" s="101" t="s">
        <v>573</v>
      </c>
      <c r="K159" s="101" t="s">
        <v>574</v>
      </c>
      <c r="L159" s="101" t="s">
        <v>580</v>
      </c>
      <c r="M159" s="102">
        <v>0.73299999999999998</v>
      </c>
      <c r="N159" s="101" t="s">
        <v>576</v>
      </c>
      <c r="O159" s="104" t="s">
        <v>1423</v>
      </c>
      <c r="P159" s="104">
        <v>0</v>
      </c>
      <c r="Q159" s="101"/>
      <c r="R159" s="101" t="s">
        <v>547</v>
      </c>
      <c r="S159" s="101"/>
      <c r="T159" s="104">
        <v>0</v>
      </c>
      <c r="U159" s="103">
        <v>0</v>
      </c>
      <c r="V159" s="104" t="e">
        <v>#N/A</v>
      </c>
      <c r="W159" s="136" t="s">
        <v>547</v>
      </c>
      <c r="X159" s="101" t="s">
        <v>547</v>
      </c>
      <c r="Y159" s="104">
        <v>0</v>
      </c>
      <c r="Z159" s="103">
        <v>0</v>
      </c>
      <c r="AA159" s="60"/>
      <c r="AB159" s="60"/>
    </row>
    <row r="160" spans="1:28" ht="18" customHeight="1" x14ac:dyDescent="0.3">
      <c r="A160" s="107">
        <v>157</v>
      </c>
      <c r="B160" s="143" t="str">
        <f t="shared" si="5"/>
        <v>15.0x10.3</v>
      </c>
      <c r="C160" s="101" t="s">
        <v>180</v>
      </c>
      <c r="D160" s="101" t="s">
        <v>578</v>
      </c>
      <c r="E160" s="101" t="s">
        <v>1200</v>
      </c>
      <c r="F160" s="101" t="s">
        <v>579</v>
      </c>
      <c r="G160" s="101" t="s">
        <v>571</v>
      </c>
      <c r="H160" s="101" t="s">
        <v>557</v>
      </c>
      <c r="I160" s="101" t="s">
        <v>572</v>
      </c>
      <c r="J160" s="101" t="s">
        <v>573</v>
      </c>
      <c r="K160" s="101" t="s">
        <v>574</v>
      </c>
      <c r="L160" s="101" t="s">
        <v>581</v>
      </c>
      <c r="M160" s="102">
        <v>0.73299999999999998</v>
      </c>
      <c r="N160" s="101" t="s">
        <v>576</v>
      </c>
      <c r="O160" s="104" t="s">
        <v>1424</v>
      </c>
      <c r="P160" s="104">
        <v>3863</v>
      </c>
      <c r="Q160" s="101"/>
      <c r="R160" s="101" t="s">
        <v>547</v>
      </c>
      <c r="S160" s="101"/>
      <c r="T160" s="104">
        <v>2017</v>
      </c>
      <c r="U160" s="103">
        <v>9166.4581999999991</v>
      </c>
      <c r="V160" s="104">
        <v>-1846</v>
      </c>
      <c r="W160" s="136">
        <v>45322</v>
      </c>
      <c r="X160" s="101" t="s">
        <v>547</v>
      </c>
      <c r="Y160" s="104">
        <v>1846</v>
      </c>
      <c r="Z160" s="103">
        <v>8389.3315999999995</v>
      </c>
      <c r="AA160" s="60"/>
      <c r="AB160" s="60"/>
    </row>
    <row r="161" spans="1:28" ht="18" customHeight="1" x14ac:dyDescent="0.3">
      <c r="A161" s="107">
        <v>158</v>
      </c>
      <c r="B161" s="143" t="str">
        <f t="shared" si="5"/>
        <v>19.1x0.00</v>
      </c>
      <c r="C161" s="101" t="s">
        <v>181</v>
      </c>
      <c r="D161" s="101" t="s">
        <v>661</v>
      </c>
      <c r="E161" s="101" t="s">
        <v>1172</v>
      </c>
      <c r="F161" s="101" t="s">
        <v>579</v>
      </c>
      <c r="G161" s="101" t="s">
        <v>549</v>
      </c>
      <c r="H161" s="101" t="s">
        <v>557</v>
      </c>
      <c r="I161" s="101" t="s">
        <v>628</v>
      </c>
      <c r="J161" s="101" t="s">
        <v>552</v>
      </c>
      <c r="K161" s="101" t="s">
        <v>558</v>
      </c>
      <c r="L161" s="101" t="s">
        <v>662</v>
      </c>
      <c r="M161" s="102">
        <v>0.69</v>
      </c>
      <c r="N161" s="101" t="s">
        <v>550</v>
      </c>
      <c r="O161" s="104" t="s">
        <v>1425</v>
      </c>
      <c r="P161" s="104">
        <v>17.38095238095238</v>
      </c>
      <c r="Q161" s="101"/>
      <c r="R161" s="101" t="s">
        <v>547</v>
      </c>
      <c r="S161" s="101"/>
      <c r="T161" s="104">
        <v>124</v>
      </c>
      <c r="U161" s="103">
        <v>487.00751999999994</v>
      </c>
      <c r="V161" s="104" t="e">
        <v>#N/A</v>
      </c>
      <c r="W161" s="136" t="s">
        <v>547</v>
      </c>
      <c r="X161" s="101" t="s">
        <v>547</v>
      </c>
      <c r="Y161" s="104">
        <v>0</v>
      </c>
      <c r="Z161" s="103">
        <v>0</v>
      </c>
      <c r="AA161" s="60"/>
      <c r="AB161" s="60"/>
    </row>
    <row r="162" spans="1:28" ht="18" customHeight="1" x14ac:dyDescent="0.3">
      <c r="A162" s="107">
        <v>159</v>
      </c>
      <c r="B162" s="143" t="str">
        <f t="shared" si="5"/>
        <v>19.1x0.00</v>
      </c>
      <c r="C162" s="101" t="s">
        <v>182</v>
      </c>
      <c r="D162" s="101" t="s">
        <v>690</v>
      </c>
      <c r="E162" s="101" t="s">
        <v>1215</v>
      </c>
      <c r="F162" s="101" t="s">
        <v>579</v>
      </c>
      <c r="G162" s="101" t="s">
        <v>549</v>
      </c>
      <c r="H162" s="101" t="s">
        <v>557</v>
      </c>
      <c r="I162" s="101" t="s">
        <v>628</v>
      </c>
      <c r="J162" s="101" t="s">
        <v>552</v>
      </c>
      <c r="K162" s="101" t="s">
        <v>608</v>
      </c>
      <c r="L162" s="101" t="s">
        <v>603</v>
      </c>
      <c r="M162" s="102">
        <v>0.95299999999999996</v>
      </c>
      <c r="N162" s="101" t="s">
        <v>576</v>
      </c>
      <c r="O162" s="104" t="s">
        <v>1426</v>
      </c>
      <c r="P162" s="104">
        <v>48</v>
      </c>
      <c r="Q162" s="101"/>
      <c r="R162" s="101" t="s">
        <v>547</v>
      </c>
      <c r="S162" s="101"/>
      <c r="T162" s="104">
        <v>845</v>
      </c>
      <c r="U162" s="103">
        <v>4429.0675000000001</v>
      </c>
      <c r="V162" s="104" t="e">
        <v>#N/A</v>
      </c>
      <c r="W162" s="135" t="s">
        <v>547</v>
      </c>
      <c r="X162" s="101" t="s">
        <v>547</v>
      </c>
      <c r="Y162" s="104">
        <v>0</v>
      </c>
      <c r="Z162" s="103">
        <v>0</v>
      </c>
      <c r="AA162" s="60"/>
      <c r="AB162" s="60"/>
    </row>
    <row r="163" spans="1:28" ht="18" customHeight="1" x14ac:dyDescent="0.3">
      <c r="A163" s="107">
        <v>160</v>
      </c>
      <c r="B163" s="143" t="str">
        <f t="shared" si="5"/>
        <v>19.1x0.00</v>
      </c>
      <c r="C163" s="101" t="s">
        <v>183</v>
      </c>
      <c r="D163" s="101" t="s">
        <v>690</v>
      </c>
      <c r="E163" s="101" t="s">
        <v>1219</v>
      </c>
      <c r="F163" s="101" t="s">
        <v>579</v>
      </c>
      <c r="G163" s="101" t="s">
        <v>549</v>
      </c>
      <c r="H163" s="101" t="s">
        <v>557</v>
      </c>
      <c r="I163" s="101" t="s">
        <v>628</v>
      </c>
      <c r="J163" s="101" t="s">
        <v>552</v>
      </c>
      <c r="K163" s="101" t="s">
        <v>608</v>
      </c>
      <c r="L163" s="101" t="s">
        <v>598</v>
      </c>
      <c r="M163" s="102">
        <v>0.95299999999999996</v>
      </c>
      <c r="N163" s="101" t="s">
        <v>576</v>
      </c>
      <c r="O163" s="104" t="s">
        <v>1427</v>
      </c>
      <c r="P163" s="104">
        <v>408</v>
      </c>
      <c r="Q163" s="101"/>
      <c r="R163" s="101" t="s">
        <v>547</v>
      </c>
      <c r="S163" s="101"/>
      <c r="T163" s="104">
        <v>2012</v>
      </c>
      <c r="U163" s="103">
        <v>11504.616</v>
      </c>
      <c r="V163" s="104" t="e">
        <v>#N/A</v>
      </c>
      <c r="W163" s="136" t="s">
        <v>547</v>
      </c>
      <c r="X163" s="101" t="s">
        <v>547</v>
      </c>
      <c r="Y163" s="104">
        <v>0</v>
      </c>
      <c r="Z163" s="103">
        <v>0</v>
      </c>
      <c r="AA163" s="60"/>
      <c r="AB163" s="60"/>
    </row>
    <row r="164" spans="1:28" ht="18" customHeight="1" x14ac:dyDescent="0.3">
      <c r="A164" s="107">
        <v>161</v>
      </c>
      <c r="B164" s="143" t="str">
        <f t="shared" si="5"/>
        <v>21.7x16.5</v>
      </c>
      <c r="C164" s="101" t="s">
        <v>184</v>
      </c>
      <c r="D164" s="101" t="s">
        <v>702</v>
      </c>
      <c r="E164" s="101" t="s">
        <v>1215</v>
      </c>
      <c r="F164" s="101" t="s">
        <v>579</v>
      </c>
      <c r="G164" s="101" t="s">
        <v>571</v>
      </c>
      <c r="H164" s="101" t="s">
        <v>557</v>
      </c>
      <c r="I164" s="101" t="s">
        <v>701</v>
      </c>
      <c r="J164" s="101" t="s">
        <v>703</v>
      </c>
      <c r="K164" s="101" t="s">
        <v>695</v>
      </c>
      <c r="L164" s="101" t="s">
        <v>613</v>
      </c>
      <c r="M164" s="102">
        <v>1.2250000000000001</v>
      </c>
      <c r="N164" s="101" t="s">
        <v>576</v>
      </c>
      <c r="O164" s="104" t="s">
        <v>1428</v>
      </c>
      <c r="P164" s="104">
        <v>207</v>
      </c>
      <c r="Q164" s="101"/>
      <c r="R164" s="101" t="s">
        <v>547</v>
      </c>
      <c r="S164" s="101"/>
      <c r="T164" s="104">
        <v>394</v>
      </c>
      <c r="U164" s="103">
        <v>2606.3100000000004</v>
      </c>
      <c r="V164" s="104" t="e">
        <v>#N/A</v>
      </c>
      <c r="W164" s="136" t="s">
        <v>547</v>
      </c>
      <c r="X164" s="101" t="s">
        <v>547</v>
      </c>
      <c r="Y164" s="104">
        <v>0</v>
      </c>
      <c r="Z164" s="103">
        <v>0</v>
      </c>
      <c r="AA164" s="60"/>
      <c r="AB164" s="60"/>
    </row>
    <row r="165" spans="1:28" ht="18" customHeight="1" x14ac:dyDescent="0.3">
      <c r="A165" s="107">
        <v>162</v>
      </c>
      <c r="B165" s="143" t="str">
        <f t="shared" si="5"/>
        <v>22.2x0.00</v>
      </c>
      <c r="C165" s="101" t="s">
        <v>185</v>
      </c>
      <c r="D165" s="101" t="s">
        <v>764</v>
      </c>
      <c r="E165" s="101" t="s">
        <v>1215</v>
      </c>
      <c r="F165" s="101" t="s">
        <v>579</v>
      </c>
      <c r="G165" s="101" t="s">
        <v>549</v>
      </c>
      <c r="H165" s="101" t="s">
        <v>557</v>
      </c>
      <c r="I165" s="101" t="s">
        <v>707</v>
      </c>
      <c r="J165" s="101" t="s">
        <v>552</v>
      </c>
      <c r="K165" s="101" t="s">
        <v>564</v>
      </c>
      <c r="L165" s="101" t="s">
        <v>580</v>
      </c>
      <c r="M165" s="102">
        <v>0.996</v>
      </c>
      <c r="N165" s="101" t="s">
        <v>576</v>
      </c>
      <c r="O165" s="104" t="s">
        <v>1423</v>
      </c>
      <c r="P165" s="104">
        <v>820</v>
      </c>
      <c r="Q165" s="101"/>
      <c r="R165" s="101" t="s">
        <v>547</v>
      </c>
      <c r="S165" s="101"/>
      <c r="T165" s="104">
        <v>762</v>
      </c>
      <c r="U165" s="103">
        <v>4477.8167999999996</v>
      </c>
      <c r="V165" s="104">
        <v>-58</v>
      </c>
      <c r="W165" s="135">
        <v>45322</v>
      </c>
      <c r="X165" s="101" t="s">
        <v>547</v>
      </c>
      <c r="Y165" s="104">
        <v>58</v>
      </c>
      <c r="Z165" s="103">
        <v>340.83120000000002</v>
      </c>
      <c r="AA165" s="60"/>
      <c r="AB165" s="60"/>
    </row>
    <row r="166" spans="1:28" ht="18" customHeight="1" x14ac:dyDescent="0.3">
      <c r="A166" s="107">
        <v>163</v>
      </c>
      <c r="B166" s="143" t="str">
        <f t="shared" si="5"/>
        <v>25.4x0.00</v>
      </c>
      <c r="C166" s="101" t="s">
        <v>186</v>
      </c>
      <c r="D166" s="101" t="s">
        <v>811</v>
      </c>
      <c r="E166" s="101" t="s">
        <v>1218</v>
      </c>
      <c r="F166" s="101" t="s">
        <v>579</v>
      </c>
      <c r="G166" s="101" t="s">
        <v>571</v>
      </c>
      <c r="H166" s="101" t="s">
        <v>550</v>
      </c>
      <c r="I166" s="101" t="s">
        <v>806</v>
      </c>
      <c r="J166" s="101" t="s">
        <v>552</v>
      </c>
      <c r="K166" s="101" t="s">
        <v>553</v>
      </c>
      <c r="L166" s="101" t="s">
        <v>812</v>
      </c>
      <c r="M166" s="102">
        <v>0.71599999999999997</v>
      </c>
      <c r="N166" s="101" t="s">
        <v>550</v>
      </c>
      <c r="O166" s="104" t="s">
        <v>1429</v>
      </c>
      <c r="P166" s="104">
        <v>0</v>
      </c>
      <c r="Q166" s="101"/>
      <c r="R166" s="101" t="s">
        <v>547</v>
      </c>
      <c r="S166" s="101"/>
      <c r="T166" s="104">
        <v>142</v>
      </c>
      <c r="U166" s="103">
        <v>599.05142399999988</v>
      </c>
      <c r="V166" s="104" t="e">
        <v>#N/A</v>
      </c>
      <c r="W166" s="136" t="s">
        <v>547</v>
      </c>
      <c r="X166" s="101" t="s">
        <v>547</v>
      </c>
      <c r="Y166" s="104">
        <v>0</v>
      </c>
      <c r="Z166" s="103">
        <v>0</v>
      </c>
      <c r="AA166" s="60"/>
      <c r="AB166" s="60"/>
    </row>
    <row r="167" spans="1:28" ht="18" customHeight="1" x14ac:dyDescent="0.3">
      <c r="A167" s="107">
        <v>164</v>
      </c>
      <c r="B167" s="143" t="str">
        <f t="shared" si="5"/>
        <v>15.9x0.00</v>
      </c>
      <c r="C167" s="101" t="s">
        <v>187</v>
      </c>
      <c r="D167" s="101" t="s">
        <v>592</v>
      </c>
      <c r="E167" s="101" t="s">
        <v>1215</v>
      </c>
      <c r="F167" s="101" t="s">
        <v>593</v>
      </c>
      <c r="G167" s="101" t="s">
        <v>549</v>
      </c>
      <c r="H167" s="101" t="s">
        <v>557</v>
      </c>
      <c r="I167" s="101" t="s">
        <v>583</v>
      </c>
      <c r="J167" s="101" t="s">
        <v>552</v>
      </c>
      <c r="K167" s="101" t="s">
        <v>558</v>
      </c>
      <c r="L167" s="101" t="s">
        <v>597</v>
      </c>
      <c r="M167" s="102">
        <v>0.56399999999999995</v>
      </c>
      <c r="N167" s="101" t="s">
        <v>576</v>
      </c>
      <c r="O167" s="104" t="s">
        <v>1430</v>
      </c>
      <c r="P167" s="104">
        <v>1438</v>
      </c>
      <c r="Q167" s="101"/>
      <c r="R167" s="101" t="s">
        <v>547</v>
      </c>
      <c r="S167" s="101"/>
      <c r="T167" s="104">
        <v>935</v>
      </c>
      <c r="U167" s="103">
        <v>3074.3921999999998</v>
      </c>
      <c r="V167" s="104">
        <v>-503</v>
      </c>
      <c r="W167" s="136">
        <v>45322</v>
      </c>
      <c r="X167" s="101" t="s">
        <v>547</v>
      </c>
      <c r="Y167" s="104">
        <v>503</v>
      </c>
      <c r="Z167" s="103">
        <v>1653.9243599999995</v>
      </c>
      <c r="AA167" s="60"/>
      <c r="AB167" s="60"/>
    </row>
    <row r="168" spans="1:28" ht="18" customHeight="1" x14ac:dyDescent="0.3">
      <c r="A168" s="107">
        <v>165</v>
      </c>
      <c r="B168" s="143" t="str">
        <f t="shared" si="5"/>
        <v>15.9x0.00</v>
      </c>
      <c r="C168" s="101" t="s">
        <v>188</v>
      </c>
      <c r="D168" s="101" t="s">
        <v>601</v>
      </c>
      <c r="E168" s="101" t="s">
        <v>1215</v>
      </c>
      <c r="F168" s="101" t="s">
        <v>593</v>
      </c>
      <c r="G168" s="101" t="s">
        <v>549</v>
      </c>
      <c r="H168" s="101" t="s">
        <v>557</v>
      </c>
      <c r="I168" s="101" t="s">
        <v>583</v>
      </c>
      <c r="J168" s="101" t="s">
        <v>552</v>
      </c>
      <c r="K168" s="101" t="s">
        <v>564</v>
      </c>
      <c r="L168" s="101" t="s">
        <v>603</v>
      </c>
      <c r="M168" s="102">
        <v>0.68600000000000005</v>
      </c>
      <c r="N168" s="101" t="s">
        <v>576</v>
      </c>
      <c r="O168" s="104" t="s">
        <v>1426</v>
      </c>
      <c r="P168" s="104">
        <v>358</v>
      </c>
      <c r="Q168" s="101"/>
      <c r="R168" s="101" t="s">
        <v>547</v>
      </c>
      <c r="S168" s="101"/>
      <c r="T168" s="104">
        <v>455</v>
      </c>
      <c r="U168" s="103">
        <v>1716.7150000000001</v>
      </c>
      <c r="V168" s="104">
        <v>-81</v>
      </c>
      <c r="W168" s="135">
        <v>45351</v>
      </c>
      <c r="X168" s="101" t="s">
        <v>547</v>
      </c>
      <c r="Y168" s="104">
        <v>0</v>
      </c>
      <c r="Z168" s="103">
        <v>0</v>
      </c>
      <c r="AA168" s="60"/>
      <c r="AB168" s="60"/>
    </row>
    <row r="169" spans="1:28" ht="18" customHeight="1" x14ac:dyDescent="0.3">
      <c r="A169" s="107">
        <v>166</v>
      </c>
      <c r="B169" s="143" t="str">
        <f t="shared" si="5"/>
        <v>17.3x0.00</v>
      </c>
      <c r="C169" s="101" t="s">
        <v>189</v>
      </c>
      <c r="D169" s="101" t="s">
        <v>611</v>
      </c>
      <c r="E169" s="101" t="s">
        <v>1193</v>
      </c>
      <c r="F169" s="101" t="s">
        <v>593</v>
      </c>
      <c r="G169" s="101" t="s">
        <v>549</v>
      </c>
      <c r="H169" s="101" t="s">
        <v>550</v>
      </c>
      <c r="I169" s="101" t="s">
        <v>612</v>
      </c>
      <c r="J169" s="101" t="s">
        <v>552</v>
      </c>
      <c r="K169" s="101" t="s">
        <v>553</v>
      </c>
      <c r="L169" s="101" t="s">
        <v>613</v>
      </c>
      <c r="M169" s="102">
        <v>0.47599999999999998</v>
      </c>
      <c r="N169" s="101" t="s">
        <v>576</v>
      </c>
      <c r="O169" s="104" t="s">
        <v>1428</v>
      </c>
      <c r="P169" s="104">
        <v>710</v>
      </c>
      <c r="Q169" s="101"/>
      <c r="R169" s="101" t="s">
        <v>547</v>
      </c>
      <c r="S169" s="101"/>
      <c r="T169" s="104">
        <v>353</v>
      </c>
      <c r="U169" s="103">
        <v>907.35120000000006</v>
      </c>
      <c r="V169" s="104">
        <v>-357</v>
      </c>
      <c r="W169" s="136">
        <v>45322</v>
      </c>
      <c r="X169" s="101" t="s">
        <v>547</v>
      </c>
      <c r="Y169" s="104">
        <v>357</v>
      </c>
      <c r="Z169" s="103">
        <v>917.63279999999997</v>
      </c>
      <c r="AA169" s="60"/>
      <c r="AB169" s="60"/>
    </row>
    <row r="170" spans="1:28" ht="18" customHeight="1" x14ac:dyDescent="0.3">
      <c r="A170" s="107">
        <v>167</v>
      </c>
      <c r="B170" s="143" t="str">
        <f t="shared" si="5"/>
        <v>17.3x0.00</v>
      </c>
      <c r="C170" s="101" t="s">
        <v>190</v>
      </c>
      <c r="D170" s="101" t="s">
        <v>611</v>
      </c>
      <c r="E170" s="101" t="s">
        <v>1193</v>
      </c>
      <c r="F170" s="101" t="s">
        <v>593</v>
      </c>
      <c r="G170" s="101" t="s">
        <v>549</v>
      </c>
      <c r="H170" s="101" t="s">
        <v>550</v>
      </c>
      <c r="I170" s="101" t="s">
        <v>612</v>
      </c>
      <c r="J170" s="101" t="s">
        <v>552</v>
      </c>
      <c r="K170" s="101" t="s">
        <v>553</v>
      </c>
      <c r="L170" s="101" t="s">
        <v>575</v>
      </c>
      <c r="M170" s="102">
        <v>0.47599999999999998</v>
      </c>
      <c r="N170" s="101" t="s">
        <v>576</v>
      </c>
      <c r="O170" s="104" t="s">
        <v>1323</v>
      </c>
      <c r="P170" s="104">
        <v>186</v>
      </c>
      <c r="Q170" s="101"/>
      <c r="R170" s="101" t="s">
        <v>547</v>
      </c>
      <c r="S170" s="101"/>
      <c r="T170" s="104">
        <v>100</v>
      </c>
      <c r="U170" s="103">
        <v>266.56</v>
      </c>
      <c r="V170" s="104">
        <v>-86</v>
      </c>
      <c r="W170" s="135">
        <v>45322</v>
      </c>
      <c r="X170" s="101" t="s">
        <v>547</v>
      </c>
      <c r="Y170" s="104">
        <v>86</v>
      </c>
      <c r="Z170" s="103">
        <v>229.24160000000001</v>
      </c>
      <c r="AA170" s="60"/>
      <c r="AB170" s="60"/>
    </row>
    <row r="171" spans="1:28" ht="18" customHeight="1" x14ac:dyDescent="0.3">
      <c r="A171" s="107">
        <v>168</v>
      </c>
      <c r="B171" s="143" t="str">
        <f t="shared" si="5"/>
        <v>17.3x0.00</v>
      </c>
      <c r="C171" s="101" t="s">
        <v>191</v>
      </c>
      <c r="D171" s="101" t="s">
        <v>619</v>
      </c>
      <c r="E171" s="101" t="s">
        <v>1220</v>
      </c>
      <c r="F171" s="101" t="s">
        <v>593</v>
      </c>
      <c r="G171" s="101" t="s">
        <v>549</v>
      </c>
      <c r="H171" s="101" t="s">
        <v>557</v>
      </c>
      <c r="I171" s="101" t="s">
        <v>612</v>
      </c>
      <c r="J171" s="101" t="s">
        <v>552</v>
      </c>
      <c r="K171" s="101" t="s">
        <v>620</v>
      </c>
      <c r="L171" s="101" t="s">
        <v>621</v>
      </c>
      <c r="M171" s="102">
        <v>0.54900000000000004</v>
      </c>
      <c r="N171" s="101" t="s">
        <v>576</v>
      </c>
      <c r="O171" s="104" t="s">
        <v>1431</v>
      </c>
      <c r="P171" s="104">
        <v>2366</v>
      </c>
      <c r="Q171" s="101"/>
      <c r="R171" s="101" t="s">
        <v>547</v>
      </c>
      <c r="S171" s="101"/>
      <c r="T171" s="104">
        <v>1292</v>
      </c>
      <c r="U171" s="103">
        <v>3755.7858600000004</v>
      </c>
      <c r="V171" s="104">
        <v>-1074</v>
      </c>
      <c r="W171" s="135">
        <v>45322</v>
      </c>
      <c r="X171" s="101" t="s">
        <v>547</v>
      </c>
      <c r="Y171" s="104">
        <v>1074</v>
      </c>
      <c r="Z171" s="103">
        <v>3122.0696700000003</v>
      </c>
      <c r="AA171" s="60"/>
      <c r="AB171" s="60"/>
    </row>
    <row r="172" spans="1:28" ht="18" customHeight="1" x14ac:dyDescent="0.3">
      <c r="A172" s="107">
        <v>169</v>
      </c>
      <c r="B172" s="143" t="str">
        <f t="shared" si="5"/>
        <v>17.3x0.00</v>
      </c>
      <c r="C172" s="101" t="s">
        <v>192</v>
      </c>
      <c r="D172" s="101" t="s">
        <v>619</v>
      </c>
      <c r="E172" s="101" t="s">
        <v>1193</v>
      </c>
      <c r="F172" s="101" t="s">
        <v>593</v>
      </c>
      <c r="G172" s="101" t="s">
        <v>549</v>
      </c>
      <c r="H172" s="101" t="s">
        <v>557</v>
      </c>
      <c r="I172" s="101" t="s">
        <v>612</v>
      </c>
      <c r="J172" s="101" t="s">
        <v>552</v>
      </c>
      <c r="K172" s="101" t="s">
        <v>620</v>
      </c>
      <c r="L172" s="101" t="s">
        <v>602</v>
      </c>
      <c r="M172" s="102">
        <v>0.54900000000000004</v>
      </c>
      <c r="N172" s="101" t="s">
        <v>576</v>
      </c>
      <c r="O172" s="104" t="s">
        <v>1306</v>
      </c>
      <c r="P172" s="104">
        <v>661</v>
      </c>
      <c r="Q172" s="101"/>
      <c r="R172" s="101" t="s">
        <v>547</v>
      </c>
      <c r="S172" s="101"/>
      <c r="T172" s="104">
        <v>434</v>
      </c>
      <c r="U172" s="103">
        <v>1262.8098</v>
      </c>
      <c r="V172" s="104">
        <v>-227</v>
      </c>
      <c r="W172" s="136">
        <v>45322</v>
      </c>
      <c r="X172" s="101" t="s">
        <v>547</v>
      </c>
      <c r="Y172" s="104">
        <v>227</v>
      </c>
      <c r="Z172" s="103">
        <v>660.50189999999998</v>
      </c>
      <c r="AA172" s="60"/>
      <c r="AB172" s="60"/>
    </row>
    <row r="173" spans="1:28" ht="18" customHeight="1" x14ac:dyDescent="0.3">
      <c r="A173" s="107">
        <v>170</v>
      </c>
      <c r="B173" s="143" t="str">
        <f t="shared" si="5"/>
        <v>17.3x0.00</v>
      </c>
      <c r="C173" s="101" t="s">
        <v>193</v>
      </c>
      <c r="D173" s="101" t="s">
        <v>623</v>
      </c>
      <c r="E173" s="101" t="s">
        <v>1215</v>
      </c>
      <c r="F173" s="101" t="s">
        <v>593</v>
      </c>
      <c r="G173" s="101" t="s">
        <v>549</v>
      </c>
      <c r="H173" s="101" t="s">
        <v>557</v>
      </c>
      <c r="I173" s="101" t="s">
        <v>612</v>
      </c>
      <c r="J173" s="101" t="s">
        <v>552</v>
      </c>
      <c r="K173" s="101" t="s">
        <v>558</v>
      </c>
      <c r="L173" s="101" t="s">
        <v>624</v>
      </c>
      <c r="M173" s="102">
        <v>0.61899999999999999</v>
      </c>
      <c r="N173" s="101" t="s">
        <v>576</v>
      </c>
      <c r="O173" s="104" t="s">
        <v>1335</v>
      </c>
      <c r="P173" s="104">
        <v>2426</v>
      </c>
      <c r="Q173" s="101"/>
      <c r="R173" s="101" t="s">
        <v>547</v>
      </c>
      <c r="S173" s="101"/>
      <c r="T173" s="104">
        <v>1566</v>
      </c>
      <c r="U173" s="103">
        <v>5408.99532</v>
      </c>
      <c r="V173" s="104">
        <v>-860</v>
      </c>
      <c r="W173" s="136">
        <v>45322</v>
      </c>
      <c r="X173" s="101" t="s">
        <v>547</v>
      </c>
      <c r="Y173" s="104">
        <v>860</v>
      </c>
      <c r="Z173" s="103">
        <v>2970.4572000000003</v>
      </c>
      <c r="AA173" s="60"/>
      <c r="AB173" s="60"/>
    </row>
    <row r="174" spans="1:28" ht="18" customHeight="1" x14ac:dyDescent="0.3">
      <c r="A174" s="107">
        <v>171</v>
      </c>
      <c r="B174" s="143" t="str">
        <f t="shared" si="5"/>
        <v>17.3x0.00</v>
      </c>
      <c r="C174" s="101" t="s">
        <v>194</v>
      </c>
      <c r="D174" s="101" t="s">
        <v>623</v>
      </c>
      <c r="E174" s="101" t="s">
        <v>1193</v>
      </c>
      <c r="F174" s="101" t="s">
        <v>593</v>
      </c>
      <c r="G174" s="101" t="s">
        <v>549</v>
      </c>
      <c r="H174" s="101" t="s">
        <v>557</v>
      </c>
      <c r="I174" s="101" t="s">
        <v>612</v>
      </c>
      <c r="J174" s="101" t="s">
        <v>552</v>
      </c>
      <c r="K174" s="101" t="s">
        <v>558</v>
      </c>
      <c r="L174" s="101" t="s">
        <v>575</v>
      </c>
      <c r="M174" s="102">
        <v>0.61899999999999999</v>
      </c>
      <c r="N174" s="101" t="s">
        <v>576</v>
      </c>
      <c r="O174" s="104" t="s">
        <v>1323</v>
      </c>
      <c r="P174" s="104">
        <v>0</v>
      </c>
      <c r="Q174" s="101"/>
      <c r="R174" s="101" t="s">
        <v>547</v>
      </c>
      <c r="S174" s="101"/>
      <c r="T174" s="104">
        <v>323</v>
      </c>
      <c r="U174" s="103">
        <v>1119.6471999999999</v>
      </c>
      <c r="V174" s="104" t="e">
        <v>#N/A</v>
      </c>
      <c r="W174" s="136" t="s">
        <v>547</v>
      </c>
      <c r="X174" s="101" t="s">
        <v>547</v>
      </c>
      <c r="Y174" s="104">
        <v>0</v>
      </c>
      <c r="Z174" s="103">
        <v>0</v>
      </c>
      <c r="AA174" s="60"/>
      <c r="AB174" s="60"/>
    </row>
    <row r="175" spans="1:28" ht="18" customHeight="1" x14ac:dyDescent="0.3">
      <c r="A175" s="107">
        <v>172</v>
      </c>
      <c r="B175" s="143" t="str">
        <f t="shared" si="5"/>
        <v>19.1x0.00</v>
      </c>
      <c r="C175" s="101" t="s">
        <v>195</v>
      </c>
      <c r="D175" s="101" t="s">
        <v>635</v>
      </c>
      <c r="E175" s="101" t="s">
        <v>1193</v>
      </c>
      <c r="F175" s="101" t="s">
        <v>593</v>
      </c>
      <c r="G175" s="101" t="s">
        <v>549</v>
      </c>
      <c r="H175" s="101" t="s">
        <v>550</v>
      </c>
      <c r="I175" s="101" t="s">
        <v>628</v>
      </c>
      <c r="J175" s="101" t="s">
        <v>552</v>
      </c>
      <c r="K175" s="101" t="s">
        <v>553</v>
      </c>
      <c r="L175" s="101" t="s">
        <v>636</v>
      </c>
      <c r="M175" s="102">
        <v>0.53</v>
      </c>
      <c r="N175" s="101" t="s">
        <v>576</v>
      </c>
      <c r="O175" s="104" t="s">
        <v>1432</v>
      </c>
      <c r="P175" s="104">
        <v>992</v>
      </c>
      <c r="Q175" s="101"/>
      <c r="R175" s="101" t="s">
        <v>547</v>
      </c>
      <c r="S175" s="101"/>
      <c r="T175" s="104">
        <v>565</v>
      </c>
      <c r="U175" s="103">
        <v>1557.14</v>
      </c>
      <c r="V175" s="104">
        <v>-427</v>
      </c>
      <c r="W175" s="135">
        <v>45322</v>
      </c>
      <c r="X175" s="101" t="s">
        <v>547</v>
      </c>
      <c r="Y175" s="104">
        <v>427</v>
      </c>
      <c r="Z175" s="103">
        <v>1176.8119999999999</v>
      </c>
      <c r="AA175" s="60"/>
      <c r="AB175" s="60"/>
    </row>
    <row r="176" spans="1:28" ht="18" customHeight="1" x14ac:dyDescent="0.3">
      <c r="A176" s="107">
        <v>173</v>
      </c>
      <c r="B176" s="143" t="str">
        <f t="shared" si="5"/>
        <v>19.1x0.00</v>
      </c>
      <c r="C176" s="101" t="s">
        <v>196</v>
      </c>
      <c r="D176" s="101" t="s">
        <v>635</v>
      </c>
      <c r="E176" s="101" t="s">
        <v>1215</v>
      </c>
      <c r="F176" s="101" t="s">
        <v>593</v>
      </c>
      <c r="G176" s="101" t="s">
        <v>549</v>
      </c>
      <c r="H176" s="101" t="s">
        <v>550</v>
      </c>
      <c r="I176" s="101" t="s">
        <v>628</v>
      </c>
      <c r="J176" s="101" t="s">
        <v>552</v>
      </c>
      <c r="K176" s="101" t="s">
        <v>553</v>
      </c>
      <c r="L176" s="101" t="s">
        <v>638</v>
      </c>
      <c r="M176" s="102">
        <v>0.53</v>
      </c>
      <c r="N176" s="101" t="s">
        <v>576</v>
      </c>
      <c r="O176" s="104" t="s">
        <v>1433</v>
      </c>
      <c r="P176" s="104">
        <v>9009</v>
      </c>
      <c r="Q176" s="101"/>
      <c r="R176" s="101" t="s">
        <v>547</v>
      </c>
      <c r="S176" s="101"/>
      <c r="T176" s="104">
        <v>4774</v>
      </c>
      <c r="U176" s="103">
        <v>13941.512200000001</v>
      </c>
      <c r="V176" s="104">
        <v>-4235</v>
      </c>
      <c r="W176" s="136">
        <v>45322</v>
      </c>
      <c r="X176" s="101" t="s">
        <v>547</v>
      </c>
      <c r="Y176" s="104">
        <v>4235</v>
      </c>
      <c r="Z176" s="103">
        <v>12367.470500000001</v>
      </c>
      <c r="AA176" s="60"/>
      <c r="AB176" s="60"/>
    </row>
    <row r="177" spans="1:28" ht="18" customHeight="1" x14ac:dyDescent="0.3">
      <c r="A177" s="107">
        <v>174</v>
      </c>
      <c r="B177" s="143" t="str">
        <f t="shared" si="5"/>
        <v>19.1x0.00</v>
      </c>
      <c r="C177" s="101" t="s">
        <v>197</v>
      </c>
      <c r="D177" s="101" t="s">
        <v>643</v>
      </c>
      <c r="E177" s="101" t="s">
        <v>1200</v>
      </c>
      <c r="F177" s="101" t="s">
        <v>593</v>
      </c>
      <c r="G177" s="101" t="s">
        <v>549</v>
      </c>
      <c r="H177" s="101" t="s">
        <v>557</v>
      </c>
      <c r="I177" s="101" t="s">
        <v>628</v>
      </c>
      <c r="J177" s="101" t="s">
        <v>552</v>
      </c>
      <c r="K177" s="101" t="s">
        <v>620</v>
      </c>
      <c r="L177" s="101" t="s">
        <v>644</v>
      </c>
      <c r="M177" s="102">
        <v>0.61099999999999999</v>
      </c>
      <c r="N177" s="101" t="s">
        <v>576</v>
      </c>
      <c r="O177" s="104" t="s">
        <v>1354</v>
      </c>
      <c r="P177" s="104">
        <v>2789</v>
      </c>
      <c r="Q177" s="101"/>
      <c r="R177" s="101" t="s">
        <v>547</v>
      </c>
      <c r="S177" s="101"/>
      <c r="T177" s="104">
        <v>1984</v>
      </c>
      <c r="U177" s="103">
        <v>6182.3423999999995</v>
      </c>
      <c r="V177" s="104">
        <v>-805</v>
      </c>
      <c r="W177" s="136">
        <v>45322</v>
      </c>
      <c r="X177" s="101" t="s">
        <v>547</v>
      </c>
      <c r="Y177" s="104">
        <v>805</v>
      </c>
      <c r="Z177" s="103">
        <v>2508.4605000000001</v>
      </c>
      <c r="AA177" s="60"/>
      <c r="AB177" s="60"/>
    </row>
    <row r="178" spans="1:28" ht="18" customHeight="1" x14ac:dyDescent="0.3">
      <c r="A178" s="107">
        <v>175</v>
      </c>
      <c r="B178" s="143" t="str">
        <f t="shared" si="5"/>
        <v>19.1x0.00</v>
      </c>
      <c r="C178" s="101" t="s">
        <v>198</v>
      </c>
      <c r="D178" s="101" t="s">
        <v>643</v>
      </c>
      <c r="E178" s="101" t="s">
        <v>1215</v>
      </c>
      <c r="F178" s="101" t="s">
        <v>593</v>
      </c>
      <c r="G178" s="101" t="s">
        <v>549</v>
      </c>
      <c r="H178" s="101" t="s">
        <v>557</v>
      </c>
      <c r="I178" s="101" t="s">
        <v>628</v>
      </c>
      <c r="J178" s="101" t="s">
        <v>552</v>
      </c>
      <c r="K178" s="101" t="s">
        <v>620</v>
      </c>
      <c r="L178" s="101" t="s">
        <v>622</v>
      </c>
      <c r="M178" s="102">
        <v>0.61099999999999999</v>
      </c>
      <c r="N178" s="101" t="s">
        <v>576</v>
      </c>
      <c r="O178" s="104" t="s">
        <v>1434</v>
      </c>
      <c r="P178" s="104">
        <v>3255</v>
      </c>
      <c r="Q178" s="101"/>
      <c r="R178" s="101" t="s">
        <v>547</v>
      </c>
      <c r="S178" s="101"/>
      <c r="T178" s="104">
        <v>1859</v>
      </c>
      <c r="U178" s="103">
        <v>6303.961949999999</v>
      </c>
      <c r="V178" s="104">
        <v>-1396</v>
      </c>
      <c r="W178" s="135">
        <v>45322</v>
      </c>
      <c r="X178" s="101" t="s">
        <v>547</v>
      </c>
      <c r="Y178" s="104">
        <v>1396</v>
      </c>
      <c r="Z178" s="103">
        <v>4733.9057999999995</v>
      </c>
      <c r="AA178" s="60"/>
      <c r="AB178" s="60"/>
    </row>
    <row r="179" spans="1:28" ht="18" customHeight="1" x14ac:dyDescent="0.3">
      <c r="A179" s="107">
        <v>176</v>
      </c>
      <c r="B179" s="143" t="str">
        <f t="shared" si="5"/>
        <v>19.1x0.00</v>
      </c>
      <c r="C179" s="101" t="s">
        <v>199</v>
      </c>
      <c r="D179" s="101" t="s">
        <v>643</v>
      </c>
      <c r="E179" s="101" t="s">
        <v>1215</v>
      </c>
      <c r="F179" s="101" t="s">
        <v>593</v>
      </c>
      <c r="G179" s="101" t="s">
        <v>549</v>
      </c>
      <c r="H179" s="101" t="s">
        <v>557</v>
      </c>
      <c r="I179" s="101" t="s">
        <v>628</v>
      </c>
      <c r="J179" s="101" t="s">
        <v>552</v>
      </c>
      <c r="K179" s="101" t="s">
        <v>620</v>
      </c>
      <c r="L179" s="101" t="s">
        <v>645</v>
      </c>
      <c r="M179" s="102">
        <v>0.61099999999999999</v>
      </c>
      <c r="N179" s="101" t="s">
        <v>576</v>
      </c>
      <c r="O179" s="104" t="s">
        <v>1435</v>
      </c>
      <c r="P179" s="104">
        <v>2806</v>
      </c>
      <c r="Q179" s="101"/>
      <c r="R179" s="101" t="s">
        <v>547</v>
      </c>
      <c r="S179" s="101"/>
      <c r="T179" s="104">
        <v>1352</v>
      </c>
      <c r="U179" s="103">
        <v>4601.2210400000004</v>
      </c>
      <c r="V179" s="104">
        <v>-1454</v>
      </c>
      <c r="W179" s="135">
        <v>45322</v>
      </c>
      <c r="X179" s="101" t="s">
        <v>547</v>
      </c>
      <c r="Y179" s="104">
        <v>1454</v>
      </c>
      <c r="Z179" s="103">
        <v>4948.3545800000002</v>
      </c>
      <c r="AA179" s="60"/>
      <c r="AB179" s="60"/>
    </row>
    <row r="180" spans="1:28" ht="18" customHeight="1" x14ac:dyDescent="0.3">
      <c r="A180" s="107">
        <v>177</v>
      </c>
      <c r="B180" s="143" t="str">
        <f t="shared" si="5"/>
        <v>19.1x0.00</v>
      </c>
      <c r="C180" s="101" t="s">
        <v>200</v>
      </c>
      <c r="D180" s="101" t="s">
        <v>643</v>
      </c>
      <c r="E180" s="101" t="s">
        <v>1215</v>
      </c>
      <c r="F180" s="101" t="s">
        <v>593</v>
      </c>
      <c r="G180" s="101" t="s">
        <v>549</v>
      </c>
      <c r="H180" s="101" t="s">
        <v>557</v>
      </c>
      <c r="I180" s="101" t="s">
        <v>628</v>
      </c>
      <c r="J180" s="101" t="s">
        <v>552</v>
      </c>
      <c r="K180" s="101" t="s">
        <v>620</v>
      </c>
      <c r="L180" s="101" t="s">
        <v>650</v>
      </c>
      <c r="M180" s="102">
        <v>0.61099999999999999</v>
      </c>
      <c r="N180" s="101" t="s">
        <v>576</v>
      </c>
      <c r="O180" s="104" t="s">
        <v>1436</v>
      </c>
      <c r="P180" s="104">
        <v>0</v>
      </c>
      <c r="Q180" s="101"/>
      <c r="R180" s="101" t="s">
        <v>547</v>
      </c>
      <c r="S180" s="101"/>
      <c r="T180" s="104">
        <v>661</v>
      </c>
      <c r="U180" s="103">
        <v>2350.5292200000004</v>
      </c>
      <c r="V180" s="104" t="e">
        <v>#N/A</v>
      </c>
      <c r="W180" s="136" t="s">
        <v>547</v>
      </c>
      <c r="X180" s="101" t="s">
        <v>547</v>
      </c>
      <c r="Y180" s="104">
        <v>0</v>
      </c>
      <c r="Z180" s="103">
        <v>0</v>
      </c>
      <c r="AA180" s="60"/>
      <c r="AB180" s="60"/>
    </row>
    <row r="181" spans="1:28" ht="18" customHeight="1" x14ac:dyDescent="0.3">
      <c r="A181" s="107">
        <v>178</v>
      </c>
      <c r="B181" s="143" t="str">
        <f t="shared" si="5"/>
        <v>19.1x0.00</v>
      </c>
      <c r="C181" s="101" t="s">
        <v>201</v>
      </c>
      <c r="D181" s="101" t="s">
        <v>643</v>
      </c>
      <c r="E181" s="101" t="s">
        <v>1200</v>
      </c>
      <c r="F181" s="101" t="s">
        <v>593</v>
      </c>
      <c r="G181" s="101" t="s">
        <v>549</v>
      </c>
      <c r="H181" s="101" t="s">
        <v>557</v>
      </c>
      <c r="I181" s="101" t="s">
        <v>628</v>
      </c>
      <c r="J181" s="101" t="s">
        <v>552</v>
      </c>
      <c r="K181" s="101" t="s">
        <v>620</v>
      </c>
      <c r="L181" s="101" t="s">
        <v>651</v>
      </c>
      <c r="M181" s="102">
        <v>0.61099999999999999</v>
      </c>
      <c r="N181" s="101" t="s">
        <v>576</v>
      </c>
      <c r="O181" s="104" t="s">
        <v>1437</v>
      </c>
      <c r="P181" s="104">
        <v>0</v>
      </c>
      <c r="Q181" s="101"/>
      <c r="R181" s="101" t="s">
        <v>547</v>
      </c>
      <c r="S181" s="101"/>
      <c r="T181" s="104">
        <v>0</v>
      </c>
      <c r="U181" s="103">
        <v>0</v>
      </c>
      <c r="V181" s="104" t="e">
        <v>#N/A</v>
      </c>
      <c r="W181" s="136" t="s">
        <v>547</v>
      </c>
      <c r="X181" s="101" t="s">
        <v>547</v>
      </c>
      <c r="Y181" s="104">
        <v>0</v>
      </c>
      <c r="Z181" s="103">
        <v>0</v>
      </c>
      <c r="AA181" s="60"/>
      <c r="AB181" s="60"/>
    </row>
    <row r="182" spans="1:28" ht="18" customHeight="1" x14ac:dyDescent="0.3">
      <c r="A182" s="107">
        <v>179</v>
      </c>
      <c r="B182" s="143" t="str">
        <f t="shared" si="5"/>
        <v>19.1x0.00</v>
      </c>
      <c r="C182" s="101" t="s">
        <v>202</v>
      </c>
      <c r="D182" s="101" t="s">
        <v>657</v>
      </c>
      <c r="E182" s="101" t="s">
        <v>1200</v>
      </c>
      <c r="F182" s="101" t="s">
        <v>593</v>
      </c>
      <c r="G182" s="101" t="s">
        <v>549</v>
      </c>
      <c r="H182" s="101" t="s">
        <v>557</v>
      </c>
      <c r="I182" s="101" t="s">
        <v>628</v>
      </c>
      <c r="J182" s="101" t="s">
        <v>552</v>
      </c>
      <c r="K182" s="101" t="s">
        <v>558</v>
      </c>
      <c r="L182" s="101" t="s">
        <v>659</v>
      </c>
      <c r="M182" s="102">
        <v>0.69</v>
      </c>
      <c r="N182" s="101" t="s">
        <v>576</v>
      </c>
      <c r="O182" s="104" t="s">
        <v>1438</v>
      </c>
      <c r="P182" s="104">
        <v>5373</v>
      </c>
      <c r="Q182" s="101"/>
      <c r="R182" s="101" t="s">
        <v>547</v>
      </c>
      <c r="S182" s="101"/>
      <c r="T182" s="104">
        <v>3905</v>
      </c>
      <c r="U182" s="103">
        <v>14711.696999999998</v>
      </c>
      <c r="V182" s="104">
        <v>-1468</v>
      </c>
      <c r="W182" s="135">
        <v>45322</v>
      </c>
      <c r="X182" s="101" t="s">
        <v>547</v>
      </c>
      <c r="Y182" s="104">
        <v>1468</v>
      </c>
      <c r="Z182" s="103">
        <v>5530.5432000000001</v>
      </c>
      <c r="AA182" s="60"/>
      <c r="AB182" s="60"/>
    </row>
    <row r="183" spans="1:28" ht="18" customHeight="1" x14ac:dyDescent="0.3">
      <c r="A183" s="107">
        <v>180</v>
      </c>
      <c r="B183" s="143" t="str">
        <f t="shared" si="5"/>
        <v>19.1x0.00</v>
      </c>
      <c r="C183" s="101" t="s">
        <v>203</v>
      </c>
      <c r="D183" s="101" t="s">
        <v>657</v>
      </c>
      <c r="E183" s="101" t="s">
        <v>1215</v>
      </c>
      <c r="F183" s="101" t="s">
        <v>593</v>
      </c>
      <c r="G183" s="101" t="s">
        <v>549</v>
      </c>
      <c r="H183" s="101" t="s">
        <v>557</v>
      </c>
      <c r="I183" s="101" t="s">
        <v>628</v>
      </c>
      <c r="J183" s="101" t="s">
        <v>552</v>
      </c>
      <c r="K183" s="101" t="s">
        <v>558</v>
      </c>
      <c r="L183" s="101" t="s">
        <v>575</v>
      </c>
      <c r="M183" s="102">
        <v>0.69</v>
      </c>
      <c r="N183" s="101" t="s">
        <v>576</v>
      </c>
      <c r="O183" s="104" t="s">
        <v>1323</v>
      </c>
      <c r="P183" s="104">
        <v>0</v>
      </c>
      <c r="Q183" s="101"/>
      <c r="R183" s="101" t="s">
        <v>547</v>
      </c>
      <c r="S183" s="101"/>
      <c r="T183" s="104">
        <v>0</v>
      </c>
      <c r="U183" s="103">
        <v>0</v>
      </c>
      <c r="V183" s="104" t="e">
        <v>#N/A</v>
      </c>
      <c r="W183" s="135" t="s">
        <v>547</v>
      </c>
      <c r="X183" s="101" t="s">
        <v>547</v>
      </c>
      <c r="Y183" s="104">
        <v>0</v>
      </c>
      <c r="Z183" s="103">
        <v>0</v>
      </c>
      <c r="AA183" s="60"/>
      <c r="AB183" s="60"/>
    </row>
    <row r="184" spans="1:28" ht="18" customHeight="1" x14ac:dyDescent="0.3">
      <c r="A184" s="107">
        <v>181</v>
      </c>
      <c r="B184" s="143" t="str">
        <f t="shared" si="5"/>
        <v>19.1x0.00</v>
      </c>
      <c r="C184" s="101" t="s">
        <v>205</v>
      </c>
      <c r="D184" s="101" t="s">
        <v>657</v>
      </c>
      <c r="E184" s="101" t="s">
        <v>1220</v>
      </c>
      <c r="F184" s="101" t="s">
        <v>593</v>
      </c>
      <c r="G184" s="101" t="s">
        <v>549</v>
      </c>
      <c r="H184" s="101" t="s">
        <v>557</v>
      </c>
      <c r="I184" s="101" t="s">
        <v>628</v>
      </c>
      <c r="J184" s="101" t="s">
        <v>552</v>
      </c>
      <c r="K184" s="101" t="s">
        <v>558</v>
      </c>
      <c r="L184" s="101" t="s">
        <v>577</v>
      </c>
      <c r="M184" s="102">
        <v>0.69</v>
      </c>
      <c r="N184" s="101" t="s">
        <v>576</v>
      </c>
      <c r="O184" s="104" t="s">
        <v>1422</v>
      </c>
      <c r="P184" s="104">
        <v>1449</v>
      </c>
      <c r="Q184" s="101"/>
      <c r="R184" s="101" t="s">
        <v>547</v>
      </c>
      <c r="S184" s="101"/>
      <c r="T184" s="104">
        <v>868</v>
      </c>
      <c r="U184" s="103">
        <v>3413.8439999999996</v>
      </c>
      <c r="V184" s="104">
        <v>-581</v>
      </c>
      <c r="W184" s="135">
        <v>45322</v>
      </c>
      <c r="X184" s="101" t="s">
        <v>547</v>
      </c>
      <c r="Y184" s="104">
        <v>581</v>
      </c>
      <c r="Z184" s="103">
        <v>2285.0729999999999</v>
      </c>
      <c r="AA184" s="60"/>
      <c r="AB184" s="60"/>
    </row>
    <row r="185" spans="1:28" ht="18" customHeight="1" x14ac:dyDescent="0.3">
      <c r="A185" s="107">
        <v>182</v>
      </c>
      <c r="B185" s="143" t="str">
        <f t="shared" si="5"/>
        <v>19.1x0.00</v>
      </c>
      <c r="C185" s="101" t="s">
        <v>206</v>
      </c>
      <c r="D185" s="101" t="s">
        <v>657</v>
      </c>
      <c r="E185" s="101" t="s">
        <v>1200</v>
      </c>
      <c r="F185" s="101" t="s">
        <v>593</v>
      </c>
      <c r="G185" s="101" t="s">
        <v>549</v>
      </c>
      <c r="H185" s="101" t="s">
        <v>557</v>
      </c>
      <c r="I185" s="101" t="s">
        <v>628</v>
      </c>
      <c r="J185" s="101" t="s">
        <v>552</v>
      </c>
      <c r="K185" s="101" t="s">
        <v>558</v>
      </c>
      <c r="L185" s="101" t="s">
        <v>669</v>
      </c>
      <c r="M185" s="102">
        <v>0.69</v>
      </c>
      <c r="N185" s="101" t="s">
        <v>576</v>
      </c>
      <c r="O185" s="104" t="s">
        <v>1362</v>
      </c>
      <c r="P185" s="104">
        <v>1556</v>
      </c>
      <c r="Q185" s="101"/>
      <c r="R185" s="101" t="s">
        <v>547</v>
      </c>
      <c r="S185" s="101"/>
      <c r="T185" s="104">
        <v>1142</v>
      </c>
      <c r="U185" s="103">
        <v>4617.5627999999997</v>
      </c>
      <c r="V185" s="104">
        <v>-414</v>
      </c>
      <c r="W185" s="135">
        <v>45322</v>
      </c>
      <c r="X185" s="101" t="s">
        <v>547</v>
      </c>
      <c r="Y185" s="104">
        <v>414</v>
      </c>
      <c r="Z185" s="103">
        <v>1673.9675999999999</v>
      </c>
      <c r="AA185" s="60"/>
      <c r="AB185" s="60"/>
    </row>
    <row r="186" spans="1:28" ht="18" customHeight="1" x14ac:dyDescent="0.3">
      <c r="A186" s="107">
        <v>183</v>
      </c>
      <c r="B186" s="143" t="str">
        <f t="shared" si="5"/>
        <v>19.1x0.00</v>
      </c>
      <c r="C186" s="101" t="s">
        <v>207</v>
      </c>
      <c r="D186" s="101" t="s">
        <v>657</v>
      </c>
      <c r="E186" s="101" t="s">
        <v>1200</v>
      </c>
      <c r="F186" s="101" t="s">
        <v>593</v>
      </c>
      <c r="G186" s="101" t="s">
        <v>549</v>
      </c>
      <c r="H186" s="101" t="s">
        <v>557</v>
      </c>
      <c r="I186" s="101" t="s">
        <v>628</v>
      </c>
      <c r="J186" s="101" t="s">
        <v>552</v>
      </c>
      <c r="K186" s="101" t="s">
        <v>558</v>
      </c>
      <c r="L186" s="101" t="s">
        <v>675</v>
      </c>
      <c r="M186" s="102">
        <v>0.69</v>
      </c>
      <c r="N186" s="101" t="s">
        <v>576</v>
      </c>
      <c r="O186" s="104" t="s">
        <v>1439</v>
      </c>
      <c r="P186" s="104">
        <v>0</v>
      </c>
      <c r="Q186" s="101"/>
      <c r="R186" s="101" t="s">
        <v>547</v>
      </c>
      <c r="S186" s="101"/>
      <c r="T186" s="104">
        <v>0</v>
      </c>
      <c r="U186" s="103">
        <v>0</v>
      </c>
      <c r="V186" s="104" t="e">
        <v>#N/A</v>
      </c>
      <c r="W186" s="136" t="s">
        <v>547</v>
      </c>
      <c r="X186" s="101" t="s">
        <v>547</v>
      </c>
      <c r="Y186" s="104">
        <v>0</v>
      </c>
      <c r="Z186" s="103">
        <v>0</v>
      </c>
      <c r="AA186" s="60"/>
      <c r="AB186" s="60"/>
    </row>
    <row r="187" spans="1:28" ht="18" customHeight="1" x14ac:dyDescent="0.3">
      <c r="A187" s="107">
        <v>184</v>
      </c>
      <c r="B187" s="143" t="str">
        <f t="shared" si="5"/>
        <v>19.1x0.00</v>
      </c>
      <c r="C187" s="101" t="s">
        <v>208</v>
      </c>
      <c r="D187" s="101" t="s">
        <v>657</v>
      </c>
      <c r="E187" s="101" t="s">
        <v>1200</v>
      </c>
      <c r="F187" s="101" t="s">
        <v>593</v>
      </c>
      <c r="G187" s="101" t="s">
        <v>549</v>
      </c>
      <c r="H187" s="101" t="s">
        <v>557</v>
      </c>
      <c r="I187" s="101" t="s">
        <v>628</v>
      </c>
      <c r="J187" s="101" t="s">
        <v>552</v>
      </c>
      <c r="K187" s="101" t="s">
        <v>558</v>
      </c>
      <c r="L187" s="101" t="s">
        <v>676</v>
      </c>
      <c r="M187" s="102">
        <v>0.69</v>
      </c>
      <c r="N187" s="101" t="s">
        <v>576</v>
      </c>
      <c r="O187" s="104" t="s">
        <v>1440</v>
      </c>
      <c r="P187" s="104">
        <v>0</v>
      </c>
      <c r="Q187" s="101"/>
      <c r="R187" s="101" t="s">
        <v>547</v>
      </c>
      <c r="S187" s="101"/>
      <c r="T187" s="104">
        <v>0</v>
      </c>
      <c r="U187" s="103">
        <v>0</v>
      </c>
      <c r="V187" s="104" t="e">
        <v>#N/A</v>
      </c>
      <c r="W187" s="136" t="s">
        <v>547</v>
      </c>
      <c r="X187" s="101" t="s">
        <v>547</v>
      </c>
      <c r="Y187" s="104">
        <v>0</v>
      </c>
      <c r="Z187" s="103">
        <v>0</v>
      </c>
      <c r="AA187" s="60"/>
      <c r="AB187" s="60"/>
    </row>
    <row r="188" spans="1:28" ht="18" customHeight="1" x14ac:dyDescent="0.3">
      <c r="A188" s="107">
        <v>185</v>
      </c>
      <c r="B188" s="143" t="str">
        <f t="shared" si="5"/>
        <v>19.1x0.00</v>
      </c>
      <c r="C188" s="101" t="s">
        <v>209</v>
      </c>
      <c r="D188" s="101" t="s">
        <v>691</v>
      </c>
      <c r="E188" s="101" t="s">
        <v>1200</v>
      </c>
      <c r="F188" s="101" t="s">
        <v>593</v>
      </c>
      <c r="G188" s="101" t="s">
        <v>549</v>
      </c>
      <c r="H188" s="101" t="s">
        <v>557</v>
      </c>
      <c r="I188" s="101" t="s">
        <v>628</v>
      </c>
      <c r="J188" s="101" t="s">
        <v>552</v>
      </c>
      <c r="K188" s="101" t="s">
        <v>608</v>
      </c>
      <c r="L188" s="101" t="s">
        <v>645</v>
      </c>
      <c r="M188" s="102">
        <v>0.95299999999999996</v>
      </c>
      <c r="N188" s="101" t="s">
        <v>576</v>
      </c>
      <c r="O188" s="104" t="s">
        <v>1435</v>
      </c>
      <c r="P188" s="104">
        <v>1041</v>
      </c>
      <c r="Q188" s="101"/>
      <c r="R188" s="101" t="s">
        <v>547</v>
      </c>
      <c r="S188" s="101"/>
      <c r="T188" s="104">
        <v>808</v>
      </c>
      <c r="U188" s="103">
        <v>4289.0336799999995</v>
      </c>
      <c r="V188" s="104">
        <v>-233</v>
      </c>
      <c r="W188" s="136">
        <v>45322</v>
      </c>
      <c r="X188" s="101" t="s">
        <v>547</v>
      </c>
      <c r="Y188" s="104">
        <v>233</v>
      </c>
      <c r="Z188" s="103">
        <v>1236.8129299999998</v>
      </c>
      <c r="AA188" s="60"/>
      <c r="AB188" s="60"/>
    </row>
    <row r="189" spans="1:28" ht="18" customHeight="1" x14ac:dyDescent="0.3">
      <c r="A189" s="107">
        <v>186</v>
      </c>
      <c r="B189" s="143" t="str">
        <f t="shared" si="5"/>
        <v>19.1x0.00</v>
      </c>
      <c r="C189" s="101" t="s">
        <v>210</v>
      </c>
      <c r="D189" s="101" t="s">
        <v>691</v>
      </c>
      <c r="E189" s="101" t="s">
        <v>1200</v>
      </c>
      <c r="F189" s="101" t="s">
        <v>593</v>
      </c>
      <c r="G189" s="101" t="s">
        <v>549</v>
      </c>
      <c r="H189" s="101" t="s">
        <v>557</v>
      </c>
      <c r="I189" s="101" t="s">
        <v>628</v>
      </c>
      <c r="J189" s="101" t="s">
        <v>552</v>
      </c>
      <c r="K189" s="101" t="s">
        <v>608</v>
      </c>
      <c r="L189" s="101" t="s">
        <v>693</v>
      </c>
      <c r="M189" s="102">
        <v>0.95299999999999996</v>
      </c>
      <c r="N189" s="101" t="s">
        <v>576</v>
      </c>
      <c r="O189" s="104" t="s">
        <v>1441</v>
      </c>
      <c r="P189" s="104">
        <v>0</v>
      </c>
      <c r="Q189" s="101"/>
      <c r="R189" s="101" t="s">
        <v>547</v>
      </c>
      <c r="S189" s="101"/>
      <c r="T189" s="104">
        <v>0</v>
      </c>
      <c r="U189" s="103">
        <v>0</v>
      </c>
      <c r="V189" s="104" t="e">
        <v>#N/A</v>
      </c>
      <c r="W189" s="136" t="s">
        <v>547</v>
      </c>
      <c r="X189" s="101" t="s">
        <v>547</v>
      </c>
      <c r="Y189" s="104">
        <v>0</v>
      </c>
      <c r="Z189" s="103">
        <v>0</v>
      </c>
      <c r="AA189" s="60"/>
      <c r="AB189" s="60"/>
    </row>
    <row r="190" spans="1:28" ht="18" customHeight="1" x14ac:dyDescent="0.3">
      <c r="A190" s="107">
        <v>187</v>
      </c>
      <c r="B190" s="143" t="str">
        <f t="shared" si="5"/>
        <v>19.1x0.00</v>
      </c>
      <c r="C190" s="101" t="s">
        <v>211</v>
      </c>
      <c r="D190" s="101" t="s">
        <v>677</v>
      </c>
      <c r="E190" s="101" t="s">
        <v>1193</v>
      </c>
      <c r="F190" s="101" t="s">
        <v>593</v>
      </c>
      <c r="G190" s="101" t="s">
        <v>549</v>
      </c>
      <c r="H190" s="101" t="s">
        <v>557</v>
      </c>
      <c r="I190" s="101" t="s">
        <v>628</v>
      </c>
      <c r="J190" s="101" t="s">
        <v>552</v>
      </c>
      <c r="K190" s="101" t="s">
        <v>564</v>
      </c>
      <c r="L190" s="101" t="s">
        <v>658</v>
      </c>
      <c r="M190" s="102">
        <v>0.84299999999999997</v>
      </c>
      <c r="N190" s="101" t="s">
        <v>576</v>
      </c>
      <c r="O190" s="104" t="s">
        <v>1442</v>
      </c>
      <c r="P190" s="104">
        <v>50</v>
      </c>
      <c r="Q190" s="101"/>
      <c r="R190" s="101" t="s">
        <v>547</v>
      </c>
      <c r="S190" s="101"/>
      <c r="T190" s="104">
        <v>217</v>
      </c>
      <c r="U190" s="103">
        <v>914.65499999999997</v>
      </c>
      <c r="V190" s="104" t="e">
        <v>#N/A</v>
      </c>
      <c r="W190" s="135" t="s">
        <v>547</v>
      </c>
      <c r="X190" s="101" t="s">
        <v>547</v>
      </c>
      <c r="Y190" s="104">
        <v>0</v>
      </c>
      <c r="Z190" s="103">
        <v>0</v>
      </c>
      <c r="AA190" s="60"/>
      <c r="AB190" s="60"/>
    </row>
    <row r="191" spans="1:28" ht="18" customHeight="1" x14ac:dyDescent="0.3">
      <c r="A191" s="107">
        <v>188</v>
      </c>
      <c r="B191" s="143" t="str">
        <f t="shared" si="5"/>
        <v>19.1x0.00</v>
      </c>
      <c r="C191" s="101" t="s">
        <v>212</v>
      </c>
      <c r="D191" s="101" t="s">
        <v>677</v>
      </c>
      <c r="E191" s="101" t="s">
        <v>1193</v>
      </c>
      <c r="F191" s="101" t="s">
        <v>593</v>
      </c>
      <c r="G191" s="101" t="s">
        <v>549</v>
      </c>
      <c r="H191" s="101" t="s">
        <v>557</v>
      </c>
      <c r="I191" s="101" t="s">
        <v>628</v>
      </c>
      <c r="J191" s="101" t="s">
        <v>552</v>
      </c>
      <c r="K191" s="101" t="s">
        <v>564</v>
      </c>
      <c r="L191" s="101" t="s">
        <v>602</v>
      </c>
      <c r="M191" s="102">
        <v>0.84299999999999997</v>
      </c>
      <c r="N191" s="101" t="s">
        <v>576</v>
      </c>
      <c r="O191" s="104" t="s">
        <v>1306</v>
      </c>
      <c r="P191" s="104">
        <v>176</v>
      </c>
      <c r="Q191" s="101"/>
      <c r="R191" s="101" t="s">
        <v>547</v>
      </c>
      <c r="S191" s="101"/>
      <c r="T191" s="104">
        <v>134</v>
      </c>
      <c r="U191" s="103">
        <v>598.69859999999994</v>
      </c>
      <c r="V191" s="104">
        <v>-42</v>
      </c>
      <c r="W191" s="135">
        <v>45322</v>
      </c>
      <c r="X191" s="101" t="s">
        <v>547</v>
      </c>
      <c r="Y191" s="104">
        <v>42</v>
      </c>
      <c r="Z191" s="103">
        <v>187.65179999999998</v>
      </c>
      <c r="AA191" s="60"/>
      <c r="AB191" s="60"/>
    </row>
    <row r="192" spans="1:28" ht="18" customHeight="1" x14ac:dyDescent="0.3">
      <c r="A192" s="107">
        <v>189</v>
      </c>
      <c r="B192" s="143" t="str">
        <f t="shared" si="5"/>
        <v>19.1x0.00</v>
      </c>
      <c r="C192" s="101" t="s">
        <v>213</v>
      </c>
      <c r="D192" s="101" t="s">
        <v>677</v>
      </c>
      <c r="E192" s="101" t="s">
        <v>1221</v>
      </c>
      <c r="F192" s="101" t="s">
        <v>593</v>
      </c>
      <c r="G192" s="101" t="s">
        <v>549</v>
      </c>
      <c r="H192" s="101" t="s">
        <v>557</v>
      </c>
      <c r="I192" s="101" t="s">
        <v>628</v>
      </c>
      <c r="J192" s="101" t="s">
        <v>552</v>
      </c>
      <c r="K192" s="101" t="s">
        <v>564</v>
      </c>
      <c r="L192" s="101" t="s">
        <v>659</v>
      </c>
      <c r="M192" s="102">
        <v>0.84299999999999997</v>
      </c>
      <c r="N192" s="101" t="s">
        <v>576</v>
      </c>
      <c r="O192" s="104" t="s">
        <v>1443</v>
      </c>
      <c r="P192" s="104">
        <v>1203</v>
      </c>
      <c r="Q192" s="101"/>
      <c r="R192" s="101" t="s">
        <v>547</v>
      </c>
      <c r="S192" s="101"/>
      <c r="T192" s="104">
        <v>762</v>
      </c>
      <c r="U192" s="103">
        <v>3507.3183599999998</v>
      </c>
      <c r="V192" s="104">
        <v>-441</v>
      </c>
      <c r="W192" s="136">
        <v>45322</v>
      </c>
      <c r="X192" s="101" t="s">
        <v>547</v>
      </c>
      <c r="Y192" s="104">
        <v>441</v>
      </c>
      <c r="Z192" s="103">
        <v>2029.8259800000001</v>
      </c>
      <c r="AA192" s="60"/>
      <c r="AB192" s="60"/>
    </row>
    <row r="193" spans="1:28" ht="18" customHeight="1" x14ac:dyDescent="0.3">
      <c r="A193" s="107">
        <v>190</v>
      </c>
      <c r="B193" s="143" t="str">
        <f t="shared" si="5"/>
        <v>19.1x0.00</v>
      </c>
      <c r="C193" s="101" t="s">
        <v>214</v>
      </c>
      <c r="D193" s="101" t="s">
        <v>677</v>
      </c>
      <c r="E193" s="101" t="s">
        <v>1193</v>
      </c>
      <c r="F193" s="101" t="s">
        <v>593</v>
      </c>
      <c r="G193" s="101" t="s">
        <v>549</v>
      </c>
      <c r="H193" s="101" t="s">
        <v>557</v>
      </c>
      <c r="I193" s="101" t="s">
        <v>628</v>
      </c>
      <c r="J193" s="101" t="s">
        <v>552</v>
      </c>
      <c r="K193" s="101" t="s">
        <v>564</v>
      </c>
      <c r="L193" s="101" t="s">
        <v>575</v>
      </c>
      <c r="M193" s="102">
        <v>0.84299999999999997</v>
      </c>
      <c r="N193" s="101" t="s">
        <v>576</v>
      </c>
      <c r="O193" s="104" t="s">
        <v>1323</v>
      </c>
      <c r="P193" s="104">
        <v>316</v>
      </c>
      <c r="Q193" s="101"/>
      <c r="R193" s="101" t="s">
        <v>547</v>
      </c>
      <c r="S193" s="101"/>
      <c r="T193" s="104">
        <v>217</v>
      </c>
      <c r="U193" s="103">
        <v>1024.4136000000001</v>
      </c>
      <c r="V193" s="104">
        <v>-99</v>
      </c>
      <c r="W193" s="135">
        <v>45322</v>
      </c>
      <c r="X193" s="101" t="s">
        <v>547</v>
      </c>
      <c r="Y193" s="104">
        <v>99</v>
      </c>
      <c r="Z193" s="103">
        <v>467.35919999999993</v>
      </c>
      <c r="AA193" s="60"/>
      <c r="AB193" s="60"/>
    </row>
    <row r="194" spans="1:28" ht="18" customHeight="1" x14ac:dyDescent="0.3">
      <c r="A194" s="107">
        <v>191</v>
      </c>
      <c r="B194" s="143" t="str">
        <f t="shared" si="5"/>
        <v>19.1x0.00</v>
      </c>
      <c r="C194" s="101" t="s">
        <v>215</v>
      </c>
      <c r="D194" s="101" t="s">
        <v>677</v>
      </c>
      <c r="E194" s="101" t="s">
        <v>1222</v>
      </c>
      <c r="F194" s="101" t="s">
        <v>593</v>
      </c>
      <c r="G194" s="101" t="s">
        <v>549</v>
      </c>
      <c r="H194" s="101" t="s">
        <v>557</v>
      </c>
      <c r="I194" s="101" t="s">
        <v>628</v>
      </c>
      <c r="J194" s="101" t="s">
        <v>552</v>
      </c>
      <c r="K194" s="101" t="s">
        <v>564</v>
      </c>
      <c r="L194" s="101" t="s">
        <v>577</v>
      </c>
      <c r="M194" s="102">
        <v>0.84299999999999997</v>
      </c>
      <c r="N194" s="101" t="s">
        <v>576</v>
      </c>
      <c r="O194" s="104" t="s">
        <v>1422</v>
      </c>
      <c r="P194" s="104">
        <v>0</v>
      </c>
      <c r="Q194" s="101"/>
      <c r="R194" s="101" t="s">
        <v>547</v>
      </c>
      <c r="S194" s="101"/>
      <c r="T194" s="104">
        <v>0</v>
      </c>
      <c r="U194" s="103">
        <v>0</v>
      </c>
      <c r="V194" s="104" t="e">
        <v>#N/A</v>
      </c>
      <c r="W194" s="136" t="s">
        <v>547</v>
      </c>
      <c r="X194" s="101" t="s">
        <v>547</v>
      </c>
      <c r="Y194" s="104">
        <v>0</v>
      </c>
      <c r="Z194" s="103">
        <v>0</v>
      </c>
      <c r="AA194" s="60"/>
      <c r="AB194" s="60"/>
    </row>
    <row r="195" spans="1:28" ht="18" customHeight="1" x14ac:dyDescent="0.3">
      <c r="A195" s="107">
        <v>192</v>
      </c>
      <c r="B195" s="143" t="str">
        <f t="shared" si="5"/>
        <v>19.1x0.00</v>
      </c>
      <c r="C195" s="101" t="s">
        <v>216</v>
      </c>
      <c r="D195" s="101" t="s">
        <v>677</v>
      </c>
      <c r="E195" s="101" t="s">
        <v>1200</v>
      </c>
      <c r="F195" s="101" t="s">
        <v>593</v>
      </c>
      <c r="G195" s="101" t="s">
        <v>549</v>
      </c>
      <c r="H195" s="101" t="s">
        <v>557</v>
      </c>
      <c r="I195" s="101" t="s">
        <v>628</v>
      </c>
      <c r="J195" s="101" t="s">
        <v>552</v>
      </c>
      <c r="K195" s="101" t="s">
        <v>564</v>
      </c>
      <c r="L195" s="101" t="s">
        <v>596</v>
      </c>
      <c r="M195" s="102">
        <v>0.84299999999999997</v>
      </c>
      <c r="N195" s="101" t="s">
        <v>576</v>
      </c>
      <c r="O195" s="104" t="s">
        <v>1663</v>
      </c>
      <c r="P195" s="104">
        <v>0</v>
      </c>
      <c r="Q195" s="101"/>
      <c r="R195" s="101" t="s">
        <v>547</v>
      </c>
      <c r="S195" s="101"/>
      <c r="T195" s="104">
        <v>576</v>
      </c>
      <c r="U195" s="103">
        <v>2816.2943999999998</v>
      </c>
      <c r="V195" s="104" t="e">
        <v>#N/A</v>
      </c>
      <c r="W195" s="135" t="s">
        <v>547</v>
      </c>
      <c r="X195" s="101" t="s">
        <v>547</v>
      </c>
      <c r="Y195" s="104">
        <v>0</v>
      </c>
      <c r="Z195" s="103">
        <v>0</v>
      </c>
      <c r="AA195" s="60"/>
      <c r="AB195" s="60"/>
    </row>
    <row r="196" spans="1:28" ht="18" customHeight="1" x14ac:dyDescent="0.3">
      <c r="A196" s="107">
        <v>193</v>
      </c>
      <c r="B196" s="143" t="str">
        <f t="shared" ref="B196:B259" si="6">I196&amp;"x"&amp;J196</f>
        <v>19.1x0.00</v>
      </c>
      <c r="C196" s="101" t="s">
        <v>217</v>
      </c>
      <c r="D196" s="101" t="s">
        <v>677</v>
      </c>
      <c r="E196" s="101" t="s">
        <v>1215</v>
      </c>
      <c r="F196" s="101" t="s">
        <v>593</v>
      </c>
      <c r="G196" s="101" t="s">
        <v>549</v>
      </c>
      <c r="H196" s="101" t="s">
        <v>557</v>
      </c>
      <c r="I196" s="101" t="s">
        <v>628</v>
      </c>
      <c r="J196" s="101" t="s">
        <v>552</v>
      </c>
      <c r="K196" s="101" t="s">
        <v>564</v>
      </c>
      <c r="L196" s="101" t="s">
        <v>580</v>
      </c>
      <c r="M196" s="102">
        <v>0.84299999999999997</v>
      </c>
      <c r="N196" s="101" t="s">
        <v>576</v>
      </c>
      <c r="O196" s="104" t="s">
        <v>1423</v>
      </c>
      <c r="P196" s="104">
        <v>32</v>
      </c>
      <c r="Q196" s="101"/>
      <c r="R196" s="101" t="s">
        <v>547</v>
      </c>
      <c r="S196" s="101"/>
      <c r="T196" s="104">
        <v>902</v>
      </c>
      <c r="U196" s="103">
        <v>4486.277399999999</v>
      </c>
      <c r="V196" s="104" t="e">
        <v>#N/A</v>
      </c>
      <c r="W196" s="136" t="s">
        <v>547</v>
      </c>
      <c r="X196" s="101" t="s">
        <v>547</v>
      </c>
      <c r="Y196" s="104">
        <v>0</v>
      </c>
      <c r="Z196" s="103">
        <v>0</v>
      </c>
      <c r="AA196" s="60"/>
      <c r="AB196" s="60"/>
    </row>
    <row r="197" spans="1:28" ht="18" customHeight="1" x14ac:dyDescent="0.3">
      <c r="A197" s="107">
        <v>194</v>
      </c>
      <c r="B197" s="143" t="str">
        <f t="shared" si="6"/>
        <v>22.2x0.00</v>
      </c>
      <c r="C197" s="101" t="s">
        <v>218</v>
      </c>
      <c r="D197" s="101" t="s">
        <v>706</v>
      </c>
      <c r="E197" s="101" t="s">
        <v>1201</v>
      </c>
      <c r="F197" s="101" t="s">
        <v>593</v>
      </c>
      <c r="G197" s="101" t="s">
        <v>549</v>
      </c>
      <c r="H197" s="101" t="s">
        <v>550</v>
      </c>
      <c r="I197" s="101" t="s">
        <v>707</v>
      </c>
      <c r="J197" s="101" t="s">
        <v>552</v>
      </c>
      <c r="K197" s="101" t="s">
        <v>553</v>
      </c>
      <c r="L197" s="101" t="s">
        <v>645</v>
      </c>
      <c r="M197" s="102">
        <v>0.621</v>
      </c>
      <c r="N197" s="101" t="s">
        <v>576</v>
      </c>
      <c r="O197" s="104" t="s">
        <v>1435</v>
      </c>
      <c r="P197" s="104">
        <v>365</v>
      </c>
      <c r="Q197" s="101"/>
      <c r="R197" s="101" t="s">
        <v>547</v>
      </c>
      <c r="S197" s="101"/>
      <c r="T197" s="104">
        <v>400</v>
      </c>
      <c r="U197" s="103">
        <v>1383.588</v>
      </c>
      <c r="V197" s="104">
        <v>-171</v>
      </c>
      <c r="W197" s="136">
        <v>45351</v>
      </c>
      <c r="X197" s="101" t="s">
        <v>1665</v>
      </c>
      <c r="Y197" s="104">
        <v>0</v>
      </c>
      <c r="Z197" s="103">
        <v>0</v>
      </c>
    </row>
    <row r="198" spans="1:28" ht="18" customHeight="1" x14ac:dyDescent="0.3">
      <c r="A198" s="107">
        <v>195</v>
      </c>
      <c r="B198" s="143" t="str">
        <f t="shared" si="6"/>
        <v>22.2x0.00</v>
      </c>
      <c r="C198" s="101" t="s">
        <v>219</v>
      </c>
      <c r="D198" s="101" t="s">
        <v>706</v>
      </c>
      <c r="E198" s="101" t="s">
        <v>1200</v>
      </c>
      <c r="F198" s="101" t="s">
        <v>593</v>
      </c>
      <c r="G198" s="101" t="s">
        <v>549</v>
      </c>
      <c r="H198" s="101" t="s">
        <v>550</v>
      </c>
      <c r="I198" s="101" t="s">
        <v>707</v>
      </c>
      <c r="J198" s="101" t="s">
        <v>552</v>
      </c>
      <c r="K198" s="101" t="s">
        <v>553</v>
      </c>
      <c r="L198" s="101" t="s">
        <v>716</v>
      </c>
      <c r="M198" s="102">
        <v>0.621</v>
      </c>
      <c r="N198" s="101" t="s">
        <v>576</v>
      </c>
      <c r="O198" s="104" t="s">
        <v>1444</v>
      </c>
      <c r="P198" s="104">
        <v>0</v>
      </c>
      <c r="Q198" s="101"/>
      <c r="R198" s="101" t="s">
        <v>547</v>
      </c>
      <c r="S198" s="101"/>
      <c r="T198" s="104">
        <v>0</v>
      </c>
      <c r="U198" s="103">
        <v>0</v>
      </c>
      <c r="V198" s="104" t="e">
        <v>#N/A</v>
      </c>
      <c r="W198" s="136" t="s">
        <v>547</v>
      </c>
      <c r="X198" s="101" t="s">
        <v>547</v>
      </c>
      <c r="Y198" s="104">
        <v>0</v>
      </c>
      <c r="Z198" s="103">
        <v>0</v>
      </c>
      <c r="AA198" s="60"/>
      <c r="AB198" s="60"/>
    </row>
    <row r="199" spans="1:28" ht="18" customHeight="1" x14ac:dyDescent="0.3">
      <c r="A199" s="107">
        <v>196</v>
      </c>
      <c r="B199" s="143" t="str">
        <f t="shared" si="6"/>
        <v>22.2x0.00</v>
      </c>
      <c r="C199" s="101" t="s">
        <v>220</v>
      </c>
      <c r="D199" s="101" t="s">
        <v>706</v>
      </c>
      <c r="E199" s="101" t="s">
        <v>1200</v>
      </c>
      <c r="F199" s="101" t="s">
        <v>593</v>
      </c>
      <c r="G199" s="101" t="s">
        <v>549</v>
      </c>
      <c r="H199" s="101" t="s">
        <v>550</v>
      </c>
      <c r="I199" s="101" t="s">
        <v>707</v>
      </c>
      <c r="J199" s="101" t="s">
        <v>552</v>
      </c>
      <c r="K199" s="101" t="s">
        <v>553</v>
      </c>
      <c r="L199" s="101" t="s">
        <v>718</v>
      </c>
      <c r="M199" s="102">
        <v>0.621</v>
      </c>
      <c r="N199" s="101" t="s">
        <v>576</v>
      </c>
      <c r="O199" s="104" t="s">
        <v>1445</v>
      </c>
      <c r="P199" s="104">
        <v>0</v>
      </c>
      <c r="Q199" s="101"/>
      <c r="R199" s="101" t="s">
        <v>547</v>
      </c>
      <c r="S199" s="101"/>
      <c r="T199" s="104">
        <v>0</v>
      </c>
      <c r="U199" s="103">
        <v>0</v>
      </c>
      <c r="V199" s="104" t="e">
        <v>#N/A</v>
      </c>
      <c r="W199" s="136" t="s">
        <v>547</v>
      </c>
      <c r="X199" s="101" t="s">
        <v>547</v>
      </c>
      <c r="Y199" s="104">
        <v>0</v>
      </c>
      <c r="Z199" s="103">
        <v>0</v>
      </c>
      <c r="AA199" s="60"/>
      <c r="AB199" s="60"/>
    </row>
    <row r="200" spans="1:28" ht="18" customHeight="1" x14ac:dyDescent="0.3">
      <c r="A200" s="107">
        <v>197</v>
      </c>
      <c r="B200" s="143" t="str">
        <f t="shared" si="6"/>
        <v>22.2x0.00</v>
      </c>
      <c r="C200" s="101" t="s">
        <v>221</v>
      </c>
      <c r="D200" s="101" t="s">
        <v>725</v>
      </c>
      <c r="E200" s="101" t="s">
        <v>1200</v>
      </c>
      <c r="F200" s="101" t="s">
        <v>593</v>
      </c>
      <c r="G200" s="101" t="s">
        <v>571</v>
      </c>
      <c r="H200" s="101" t="s">
        <v>557</v>
      </c>
      <c r="I200" s="101" t="s">
        <v>707</v>
      </c>
      <c r="J200" s="101" t="s">
        <v>552</v>
      </c>
      <c r="K200" s="101" t="s">
        <v>620</v>
      </c>
      <c r="L200" s="101" t="s">
        <v>726</v>
      </c>
      <c r="M200" s="102">
        <v>0.71799999999999997</v>
      </c>
      <c r="N200" s="101" t="s">
        <v>576</v>
      </c>
      <c r="O200" s="104" t="s">
        <v>1446</v>
      </c>
      <c r="P200" s="104">
        <v>1352</v>
      </c>
      <c r="Q200" s="101"/>
      <c r="R200" s="101" t="s">
        <v>547</v>
      </c>
      <c r="S200" s="101"/>
      <c r="T200" s="104">
        <v>2273</v>
      </c>
      <c r="U200" s="103">
        <v>8845.515879999999</v>
      </c>
      <c r="V200" s="104" t="e">
        <v>#N/A</v>
      </c>
      <c r="W200" s="136" t="s">
        <v>547</v>
      </c>
      <c r="X200" s="101" t="s">
        <v>547</v>
      </c>
      <c r="Y200" s="104">
        <v>0</v>
      </c>
      <c r="Z200" s="103">
        <v>0</v>
      </c>
      <c r="AA200" s="60"/>
      <c r="AB200" s="60"/>
    </row>
    <row r="201" spans="1:28" ht="18" customHeight="1" x14ac:dyDescent="0.3">
      <c r="A201" s="107">
        <v>198</v>
      </c>
      <c r="B201" s="143" t="str">
        <f t="shared" si="6"/>
        <v>22.2x0.00</v>
      </c>
      <c r="C201" s="101" t="s">
        <v>222</v>
      </c>
      <c r="D201" s="101" t="s">
        <v>725</v>
      </c>
      <c r="E201" s="101" t="s">
        <v>1181</v>
      </c>
      <c r="F201" s="101" t="s">
        <v>593</v>
      </c>
      <c r="G201" s="101" t="s">
        <v>571</v>
      </c>
      <c r="H201" s="101" t="s">
        <v>557</v>
      </c>
      <c r="I201" s="101" t="s">
        <v>707</v>
      </c>
      <c r="J201" s="101" t="s">
        <v>552</v>
      </c>
      <c r="K201" s="101" t="s">
        <v>620</v>
      </c>
      <c r="L201" s="101" t="s">
        <v>732</v>
      </c>
      <c r="M201" s="102">
        <v>0.71799999999999997</v>
      </c>
      <c r="N201" s="101" t="s">
        <v>576</v>
      </c>
      <c r="O201" s="104" t="s">
        <v>1447</v>
      </c>
      <c r="P201" s="104">
        <v>0</v>
      </c>
      <c r="Q201" s="101"/>
      <c r="R201" s="101" t="s">
        <v>547</v>
      </c>
      <c r="S201" s="101"/>
      <c r="T201" s="104">
        <v>0</v>
      </c>
      <c r="U201" s="103">
        <v>0</v>
      </c>
      <c r="V201" s="104" t="e">
        <v>#N/A</v>
      </c>
      <c r="W201" s="136" t="s">
        <v>547</v>
      </c>
      <c r="X201" s="101" t="s">
        <v>547</v>
      </c>
      <c r="Y201" s="104">
        <v>0</v>
      </c>
      <c r="Z201" s="103">
        <v>0</v>
      </c>
      <c r="AA201" s="60"/>
      <c r="AB201" s="60"/>
    </row>
    <row r="202" spans="1:28" ht="18" customHeight="1" x14ac:dyDescent="0.3">
      <c r="A202" s="107">
        <v>199</v>
      </c>
      <c r="B202" s="143" t="str">
        <f t="shared" si="6"/>
        <v>22.2x0.00</v>
      </c>
      <c r="C202" s="101" t="s">
        <v>223</v>
      </c>
      <c r="D202" s="101" t="s">
        <v>734</v>
      </c>
      <c r="E202" s="101" t="s">
        <v>1200</v>
      </c>
      <c r="F202" s="101" t="s">
        <v>593</v>
      </c>
      <c r="G202" s="101" t="s">
        <v>549</v>
      </c>
      <c r="H202" s="101" t="s">
        <v>557</v>
      </c>
      <c r="I202" s="101" t="s">
        <v>707</v>
      </c>
      <c r="J202" s="101" t="s">
        <v>552</v>
      </c>
      <c r="K202" s="101" t="s">
        <v>558</v>
      </c>
      <c r="L202" s="101" t="s">
        <v>735</v>
      </c>
      <c r="M202" s="102">
        <v>0.81299999999999994</v>
      </c>
      <c r="N202" s="101" t="s">
        <v>576</v>
      </c>
      <c r="O202" s="104" t="s">
        <v>1448</v>
      </c>
      <c r="P202" s="104">
        <v>1500</v>
      </c>
      <c r="Q202" s="101"/>
      <c r="R202" s="101" t="s">
        <v>547</v>
      </c>
      <c r="S202" s="101"/>
      <c r="T202" s="104">
        <v>718</v>
      </c>
      <c r="U202" s="103">
        <v>3134.6515799999997</v>
      </c>
      <c r="V202" s="104">
        <v>-782</v>
      </c>
      <c r="W202" s="136">
        <v>45322</v>
      </c>
      <c r="X202" s="101" t="s">
        <v>547</v>
      </c>
      <c r="Y202" s="104">
        <v>782</v>
      </c>
      <c r="Z202" s="103">
        <v>3414.06342</v>
      </c>
      <c r="AA202" s="60"/>
      <c r="AB202" s="60"/>
    </row>
    <row r="203" spans="1:28" ht="18" customHeight="1" x14ac:dyDescent="0.3">
      <c r="A203" s="107">
        <v>200</v>
      </c>
      <c r="B203" s="143" t="str">
        <f t="shared" si="6"/>
        <v>22.2x0.00</v>
      </c>
      <c r="C203" s="101" t="s">
        <v>224</v>
      </c>
      <c r="D203" s="101" t="s">
        <v>734</v>
      </c>
      <c r="E203" s="101" t="s">
        <v>1215</v>
      </c>
      <c r="F203" s="101" t="s">
        <v>593</v>
      </c>
      <c r="G203" s="101" t="s">
        <v>571</v>
      </c>
      <c r="H203" s="101" t="s">
        <v>557</v>
      </c>
      <c r="I203" s="101" t="s">
        <v>707</v>
      </c>
      <c r="J203" s="101" t="s">
        <v>552</v>
      </c>
      <c r="K203" s="101" t="s">
        <v>558</v>
      </c>
      <c r="L203" s="101" t="s">
        <v>580</v>
      </c>
      <c r="M203" s="102">
        <v>0.81299999999999994</v>
      </c>
      <c r="N203" s="101" t="s">
        <v>576</v>
      </c>
      <c r="O203" s="104" t="s">
        <v>1423</v>
      </c>
      <c r="P203" s="104">
        <v>0</v>
      </c>
      <c r="Q203" s="101"/>
      <c r="R203" s="101" t="s">
        <v>547</v>
      </c>
      <c r="S203" s="101"/>
      <c r="T203" s="104">
        <v>6</v>
      </c>
      <c r="U203" s="103">
        <v>28.780199999999997</v>
      </c>
      <c r="V203" s="104" t="e">
        <v>#N/A</v>
      </c>
      <c r="W203" s="136" t="s">
        <v>547</v>
      </c>
      <c r="X203" s="101" t="s">
        <v>547</v>
      </c>
      <c r="Y203" s="104">
        <v>0</v>
      </c>
      <c r="Z203" s="103">
        <v>0</v>
      </c>
      <c r="AA203" s="60"/>
      <c r="AB203" s="60"/>
    </row>
    <row r="204" spans="1:28" ht="18" customHeight="1" x14ac:dyDescent="0.3">
      <c r="A204" s="107">
        <v>201</v>
      </c>
      <c r="B204" s="143" t="str">
        <f t="shared" si="6"/>
        <v>22.2x0.00</v>
      </c>
      <c r="C204" s="101" t="s">
        <v>225</v>
      </c>
      <c r="D204" s="101" t="s">
        <v>734</v>
      </c>
      <c r="E204" s="101" t="s">
        <v>1200</v>
      </c>
      <c r="F204" s="101" t="s">
        <v>593</v>
      </c>
      <c r="G204" s="101" t="s">
        <v>549</v>
      </c>
      <c r="H204" s="101" t="s">
        <v>557</v>
      </c>
      <c r="I204" s="101" t="s">
        <v>707</v>
      </c>
      <c r="J204" s="101" t="s">
        <v>552</v>
      </c>
      <c r="K204" s="101" t="s">
        <v>558</v>
      </c>
      <c r="L204" s="101" t="s">
        <v>676</v>
      </c>
      <c r="M204" s="102">
        <v>0.81299999999999994</v>
      </c>
      <c r="N204" s="101" t="s">
        <v>576</v>
      </c>
      <c r="O204" s="104" t="s">
        <v>1440</v>
      </c>
      <c r="P204" s="104">
        <v>0</v>
      </c>
      <c r="Q204" s="101"/>
      <c r="R204" s="101" t="s">
        <v>547</v>
      </c>
      <c r="S204" s="101"/>
      <c r="T204" s="104">
        <v>0</v>
      </c>
      <c r="U204" s="103">
        <v>0</v>
      </c>
      <c r="V204" s="104" t="e">
        <v>#N/A</v>
      </c>
      <c r="W204" s="136" t="s">
        <v>547</v>
      </c>
      <c r="X204" s="101" t="s">
        <v>547</v>
      </c>
      <c r="Y204" s="104">
        <v>0</v>
      </c>
      <c r="Z204" s="103">
        <v>0</v>
      </c>
      <c r="AA204" s="60"/>
      <c r="AB204" s="60"/>
    </row>
    <row r="205" spans="1:28" ht="18" customHeight="1" x14ac:dyDescent="0.3">
      <c r="A205" s="107">
        <v>202</v>
      </c>
      <c r="B205" s="143" t="str">
        <f t="shared" si="6"/>
        <v>22.2x0.00</v>
      </c>
      <c r="C205" s="101" t="s">
        <v>226</v>
      </c>
      <c r="D205" s="101" t="s">
        <v>778</v>
      </c>
      <c r="E205" s="101" t="s">
        <v>1193</v>
      </c>
      <c r="F205" s="101" t="s">
        <v>593</v>
      </c>
      <c r="G205" s="101" t="s">
        <v>549</v>
      </c>
      <c r="H205" s="101" t="s">
        <v>557</v>
      </c>
      <c r="I205" s="101" t="s">
        <v>707</v>
      </c>
      <c r="J205" s="101" t="s">
        <v>552</v>
      </c>
      <c r="K205" s="101" t="s">
        <v>608</v>
      </c>
      <c r="L205" s="101" t="s">
        <v>603</v>
      </c>
      <c r="M205" s="102">
        <v>1.129</v>
      </c>
      <c r="N205" s="101" t="s">
        <v>576</v>
      </c>
      <c r="O205" s="104" t="s">
        <v>1426</v>
      </c>
      <c r="P205" s="104">
        <v>342</v>
      </c>
      <c r="Q205" s="101"/>
      <c r="R205" s="101" t="s">
        <v>547</v>
      </c>
      <c r="S205" s="101"/>
      <c r="T205" s="104">
        <v>738</v>
      </c>
      <c r="U205" s="103">
        <v>4582.6109999999999</v>
      </c>
      <c r="V205" s="104">
        <v>-257</v>
      </c>
      <c r="W205" s="136">
        <v>45411</v>
      </c>
      <c r="X205" s="101" t="s">
        <v>547</v>
      </c>
      <c r="Y205" s="104">
        <v>0</v>
      </c>
      <c r="Z205" s="103">
        <v>0</v>
      </c>
      <c r="AA205" s="60"/>
      <c r="AB205" s="60"/>
    </row>
    <row r="206" spans="1:28" ht="18" customHeight="1" x14ac:dyDescent="0.3">
      <c r="A206" s="107">
        <v>203</v>
      </c>
      <c r="B206" s="143" t="str">
        <f t="shared" si="6"/>
        <v>22.2x0.00</v>
      </c>
      <c r="C206" s="101" t="s">
        <v>227</v>
      </c>
      <c r="D206" s="101" t="s">
        <v>778</v>
      </c>
      <c r="E206" s="101" t="s">
        <v>1222</v>
      </c>
      <c r="F206" s="101" t="s">
        <v>593</v>
      </c>
      <c r="G206" s="101" t="s">
        <v>571</v>
      </c>
      <c r="H206" s="101" t="s">
        <v>557</v>
      </c>
      <c r="I206" s="101" t="s">
        <v>707</v>
      </c>
      <c r="J206" s="101" t="s">
        <v>552</v>
      </c>
      <c r="K206" s="101" t="s">
        <v>608</v>
      </c>
      <c r="L206" s="101" t="s">
        <v>598</v>
      </c>
      <c r="M206" s="102">
        <v>1.129</v>
      </c>
      <c r="N206" s="101" t="s">
        <v>576</v>
      </c>
      <c r="O206" s="104" t="s">
        <v>1427</v>
      </c>
      <c r="P206" s="104">
        <v>1695</v>
      </c>
      <c r="Q206" s="101"/>
      <c r="R206" s="101" t="s">
        <v>547</v>
      </c>
      <c r="S206" s="101"/>
      <c r="T206" s="104">
        <v>651</v>
      </c>
      <c r="U206" s="103">
        <v>4409.8739999999998</v>
      </c>
      <c r="V206" s="104">
        <v>-217</v>
      </c>
      <c r="W206" s="136">
        <v>45291</v>
      </c>
      <c r="X206" s="101" t="s">
        <v>547</v>
      </c>
      <c r="Y206" s="104">
        <v>1044</v>
      </c>
      <c r="Z206" s="103">
        <v>7072.0559999999996</v>
      </c>
      <c r="AA206" s="60"/>
      <c r="AB206" s="60"/>
    </row>
    <row r="207" spans="1:28" ht="18" customHeight="1" x14ac:dyDescent="0.3">
      <c r="A207" s="107">
        <v>204</v>
      </c>
      <c r="B207" s="143" t="str">
        <f t="shared" si="6"/>
        <v>22.2x0.00</v>
      </c>
      <c r="C207" s="101" t="s">
        <v>228</v>
      </c>
      <c r="D207" s="101" t="s">
        <v>790</v>
      </c>
      <c r="E207" s="101" t="s">
        <v>1220</v>
      </c>
      <c r="F207" s="101" t="s">
        <v>593</v>
      </c>
      <c r="G207" s="101" t="s">
        <v>549</v>
      </c>
      <c r="H207" s="101" t="s">
        <v>557</v>
      </c>
      <c r="I207" s="101" t="s">
        <v>707</v>
      </c>
      <c r="J207" s="101" t="s">
        <v>552</v>
      </c>
      <c r="K207" s="101" t="s">
        <v>791</v>
      </c>
      <c r="L207" s="101" t="s">
        <v>577</v>
      </c>
      <c r="M207" s="102">
        <v>1.38</v>
      </c>
      <c r="N207" s="101" t="s">
        <v>576</v>
      </c>
      <c r="O207" s="104" t="s">
        <v>1422</v>
      </c>
      <c r="P207" s="104">
        <v>208</v>
      </c>
      <c r="Q207" s="101"/>
      <c r="R207" s="101" t="s">
        <v>547</v>
      </c>
      <c r="S207" s="101"/>
      <c r="T207" s="104">
        <v>209</v>
      </c>
      <c r="U207" s="103">
        <v>1643.9939999999997</v>
      </c>
      <c r="V207" s="104">
        <v>-4</v>
      </c>
      <c r="W207" s="135">
        <v>45351</v>
      </c>
      <c r="X207" s="101" t="s">
        <v>547</v>
      </c>
      <c r="Y207" s="104">
        <v>0</v>
      </c>
      <c r="Z207" s="103">
        <v>0</v>
      </c>
      <c r="AA207" s="60"/>
      <c r="AB207" s="60"/>
    </row>
    <row r="208" spans="1:28" ht="18" customHeight="1" x14ac:dyDescent="0.3">
      <c r="A208" s="107">
        <v>205</v>
      </c>
      <c r="B208" s="143" t="str">
        <f t="shared" si="6"/>
        <v>22.2x0.00</v>
      </c>
      <c r="C208" s="101" t="s">
        <v>229</v>
      </c>
      <c r="D208" s="101" t="s">
        <v>790</v>
      </c>
      <c r="E208" s="101" t="s">
        <v>1215</v>
      </c>
      <c r="F208" s="101" t="s">
        <v>593</v>
      </c>
      <c r="G208" s="101" t="s">
        <v>549</v>
      </c>
      <c r="H208" s="101" t="s">
        <v>557</v>
      </c>
      <c r="I208" s="101" t="s">
        <v>707</v>
      </c>
      <c r="J208" s="101" t="s">
        <v>552</v>
      </c>
      <c r="K208" s="101" t="s">
        <v>791</v>
      </c>
      <c r="L208" s="101" t="s">
        <v>792</v>
      </c>
      <c r="M208" s="102">
        <v>1.38</v>
      </c>
      <c r="N208" s="101" t="s">
        <v>576</v>
      </c>
      <c r="O208" s="104" t="s">
        <v>1449</v>
      </c>
      <c r="P208" s="104">
        <v>1012</v>
      </c>
      <c r="Q208" s="101"/>
      <c r="R208" s="101" t="s">
        <v>547</v>
      </c>
      <c r="S208" s="101"/>
      <c r="T208" s="104">
        <v>741</v>
      </c>
      <c r="U208" s="103">
        <v>5869.6091999999999</v>
      </c>
      <c r="V208" s="104">
        <v>-271</v>
      </c>
      <c r="W208" s="136">
        <v>45322</v>
      </c>
      <c r="X208" s="101" t="s">
        <v>547</v>
      </c>
      <c r="Y208" s="104">
        <v>271</v>
      </c>
      <c r="Z208" s="103">
        <v>2146.6451999999999</v>
      </c>
      <c r="AA208" s="60"/>
      <c r="AB208" s="60"/>
    </row>
    <row r="209" spans="1:28" ht="18" customHeight="1" x14ac:dyDescent="0.3">
      <c r="A209" s="107">
        <v>206</v>
      </c>
      <c r="B209" s="143" t="str">
        <f t="shared" si="6"/>
        <v>22.2x0.00</v>
      </c>
      <c r="C209" s="101" t="s">
        <v>230</v>
      </c>
      <c r="D209" s="101" t="s">
        <v>790</v>
      </c>
      <c r="E209" s="101" t="s">
        <v>1193</v>
      </c>
      <c r="F209" s="101" t="s">
        <v>593</v>
      </c>
      <c r="G209" s="101" t="s">
        <v>549</v>
      </c>
      <c r="H209" s="101" t="s">
        <v>557</v>
      </c>
      <c r="I209" s="101" t="s">
        <v>707</v>
      </c>
      <c r="J209" s="101" t="s">
        <v>552</v>
      </c>
      <c r="K209" s="101" t="s">
        <v>791</v>
      </c>
      <c r="L209" s="101" t="s">
        <v>596</v>
      </c>
      <c r="M209" s="102">
        <v>1.38</v>
      </c>
      <c r="N209" s="101" t="s">
        <v>576</v>
      </c>
      <c r="O209" s="104" t="s">
        <v>1282</v>
      </c>
      <c r="P209" s="104">
        <v>485</v>
      </c>
      <c r="Q209" s="101"/>
      <c r="R209" s="101" t="s">
        <v>547</v>
      </c>
      <c r="S209" s="101"/>
      <c r="T209" s="104">
        <v>381</v>
      </c>
      <c r="U209" s="103">
        <v>3049.5239999999994</v>
      </c>
      <c r="V209" s="104">
        <v>-104</v>
      </c>
      <c r="W209" s="136">
        <v>45322</v>
      </c>
      <c r="X209" s="101" t="s">
        <v>547</v>
      </c>
      <c r="Y209" s="104">
        <v>104</v>
      </c>
      <c r="Z209" s="103">
        <v>832.41599999999994</v>
      </c>
      <c r="AA209" s="60"/>
      <c r="AB209" s="60"/>
    </row>
    <row r="210" spans="1:28" ht="18" customHeight="1" x14ac:dyDescent="0.3">
      <c r="A210" s="107">
        <v>207</v>
      </c>
      <c r="B210" s="143" t="str">
        <f t="shared" si="6"/>
        <v>22.2x0.00</v>
      </c>
      <c r="C210" s="101" t="s">
        <v>231</v>
      </c>
      <c r="D210" s="101" t="s">
        <v>749</v>
      </c>
      <c r="E210" s="101" t="s">
        <v>1200</v>
      </c>
      <c r="F210" s="101" t="s">
        <v>593</v>
      </c>
      <c r="G210" s="101" t="s">
        <v>549</v>
      </c>
      <c r="H210" s="101" t="s">
        <v>557</v>
      </c>
      <c r="I210" s="101" t="s">
        <v>707</v>
      </c>
      <c r="J210" s="101" t="s">
        <v>552</v>
      </c>
      <c r="K210" s="101" t="s">
        <v>564</v>
      </c>
      <c r="L210" s="101" t="s">
        <v>750</v>
      </c>
      <c r="M210" s="102">
        <v>0.996</v>
      </c>
      <c r="N210" s="101" t="s">
        <v>576</v>
      </c>
      <c r="O210" s="104" t="s">
        <v>1405</v>
      </c>
      <c r="P210" s="104">
        <v>2853</v>
      </c>
      <c r="Q210" s="101"/>
      <c r="R210" s="101" t="s">
        <v>547</v>
      </c>
      <c r="S210" s="101"/>
      <c r="T210" s="104">
        <v>1690</v>
      </c>
      <c r="U210" s="103">
        <v>8685.5184000000008</v>
      </c>
      <c r="V210" s="104">
        <v>-1163</v>
      </c>
      <c r="W210" s="136">
        <v>45322</v>
      </c>
      <c r="X210" s="101" t="s">
        <v>547</v>
      </c>
      <c r="Y210" s="104">
        <v>1163</v>
      </c>
      <c r="Z210" s="103">
        <v>5977.0756799999999</v>
      </c>
      <c r="AA210" s="60"/>
      <c r="AB210" s="60"/>
    </row>
    <row r="211" spans="1:28" ht="18" customHeight="1" x14ac:dyDescent="0.3">
      <c r="A211" s="107">
        <v>208</v>
      </c>
      <c r="B211" s="143" t="str">
        <f t="shared" si="6"/>
        <v>22.2x0.00</v>
      </c>
      <c r="C211" s="101" t="s">
        <v>232</v>
      </c>
      <c r="D211" s="101" t="s">
        <v>749</v>
      </c>
      <c r="E211" s="101" t="s">
        <v>1200</v>
      </c>
      <c r="F211" s="101" t="s">
        <v>593</v>
      </c>
      <c r="G211" s="101" t="s">
        <v>549</v>
      </c>
      <c r="H211" s="101" t="s">
        <v>557</v>
      </c>
      <c r="I211" s="101" t="s">
        <v>707</v>
      </c>
      <c r="J211" s="101" t="s">
        <v>552</v>
      </c>
      <c r="K211" s="101" t="s">
        <v>564</v>
      </c>
      <c r="L211" s="101" t="s">
        <v>751</v>
      </c>
      <c r="M211" s="102">
        <v>0.996</v>
      </c>
      <c r="N211" s="101" t="s">
        <v>576</v>
      </c>
      <c r="O211" s="104" t="s">
        <v>1450</v>
      </c>
      <c r="P211" s="104">
        <v>0</v>
      </c>
      <c r="Q211" s="101"/>
      <c r="R211" s="101" t="s">
        <v>547</v>
      </c>
      <c r="S211" s="101"/>
      <c r="T211" s="104">
        <v>0</v>
      </c>
      <c r="U211" s="103">
        <v>0</v>
      </c>
      <c r="V211" s="104" t="e">
        <v>#N/A</v>
      </c>
      <c r="W211" s="136" t="s">
        <v>547</v>
      </c>
      <c r="X211" s="101" t="s">
        <v>547</v>
      </c>
      <c r="Y211" s="104">
        <v>0</v>
      </c>
      <c r="Z211" s="103">
        <v>0</v>
      </c>
      <c r="AA211" s="60"/>
      <c r="AB211" s="60"/>
    </row>
    <row r="212" spans="1:28" ht="18" customHeight="1" x14ac:dyDescent="0.3">
      <c r="A212" s="107">
        <v>209</v>
      </c>
      <c r="B212" s="143" t="str">
        <f t="shared" si="6"/>
        <v>22.2x0.00</v>
      </c>
      <c r="C212" s="101" t="s">
        <v>233</v>
      </c>
      <c r="D212" s="101" t="s">
        <v>749</v>
      </c>
      <c r="E212" s="101" t="s">
        <v>1215</v>
      </c>
      <c r="F212" s="101" t="s">
        <v>593</v>
      </c>
      <c r="G212" s="101" t="s">
        <v>571</v>
      </c>
      <c r="H212" s="101" t="s">
        <v>557</v>
      </c>
      <c r="I212" s="101" t="s">
        <v>707</v>
      </c>
      <c r="J212" s="101" t="s">
        <v>552</v>
      </c>
      <c r="K212" s="101" t="s">
        <v>564</v>
      </c>
      <c r="L212" s="101" t="s">
        <v>753</v>
      </c>
      <c r="M212" s="102">
        <v>0.996</v>
      </c>
      <c r="N212" s="101" t="s">
        <v>576</v>
      </c>
      <c r="O212" s="104" t="s">
        <v>1451</v>
      </c>
      <c r="P212" s="104">
        <v>0</v>
      </c>
      <c r="Q212" s="101"/>
      <c r="R212" s="101" t="s">
        <v>547</v>
      </c>
      <c r="S212" s="101"/>
      <c r="T212" s="104">
        <v>508</v>
      </c>
      <c r="U212" s="103">
        <v>2701.8691200000003</v>
      </c>
      <c r="V212" s="104" t="e">
        <v>#N/A</v>
      </c>
      <c r="W212" s="136" t="s">
        <v>547</v>
      </c>
      <c r="X212" s="101" t="s">
        <v>547</v>
      </c>
      <c r="Y212" s="104">
        <v>0</v>
      </c>
      <c r="Z212" s="103">
        <v>0</v>
      </c>
      <c r="AA212" s="60"/>
      <c r="AB212" s="60"/>
    </row>
    <row r="213" spans="1:28" ht="18" customHeight="1" x14ac:dyDescent="0.3">
      <c r="A213" s="107">
        <v>210</v>
      </c>
      <c r="B213" s="143" t="str">
        <f t="shared" si="6"/>
        <v>22.2x0.00</v>
      </c>
      <c r="C213" s="101" t="s">
        <v>234</v>
      </c>
      <c r="D213" s="101" t="s">
        <v>749</v>
      </c>
      <c r="E213" s="101" t="s">
        <v>1215</v>
      </c>
      <c r="F213" s="101" t="s">
        <v>593</v>
      </c>
      <c r="G213" s="101" t="s">
        <v>571</v>
      </c>
      <c r="H213" s="101" t="s">
        <v>557</v>
      </c>
      <c r="I213" s="101" t="s">
        <v>707</v>
      </c>
      <c r="J213" s="101" t="s">
        <v>552</v>
      </c>
      <c r="K213" s="101" t="s">
        <v>564</v>
      </c>
      <c r="L213" s="101" t="s">
        <v>754</v>
      </c>
      <c r="M213" s="102">
        <v>0.996</v>
      </c>
      <c r="N213" s="101" t="s">
        <v>576</v>
      </c>
      <c r="O213" s="104" t="s">
        <v>1452</v>
      </c>
      <c r="P213" s="104">
        <v>5030</v>
      </c>
      <c r="Q213" s="101"/>
      <c r="R213" s="101" t="s">
        <v>547</v>
      </c>
      <c r="S213" s="101"/>
      <c r="T213" s="104">
        <v>2667</v>
      </c>
      <c r="U213" s="103">
        <v>14237.939520000002</v>
      </c>
      <c r="V213" s="104">
        <v>-2363</v>
      </c>
      <c r="W213" s="136">
        <v>45322</v>
      </c>
      <c r="X213" s="101" t="s">
        <v>547</v>
      </c>
      <c r="Y213" s="104">
        <v>2363</v>
      </c>
      <c r="Z213" s="103">
        <v>12615.01728</v>
      </c>
      <c r="AA213" s="60"/>
      <c r="AB213" s="60"/>
    </row>
    <row r="214" spans="1:28" ht="18" customHeight="1" x14ac:dyDescent="0.3">
      <c r="A214" s="107">
        <v>211</v>
      </c>
      <c r="B214" s="143" t="str">
        <f t="shared" si="6"/>
        <v>22.2x0.00</v>
      </c>
      <c r="C214" s="101" t="s">
        <v>235</v>
      </c>
      <c r="D214" s="101" t="s">
        <v>749</v>
      </c>
      <c r="E214" s="101" t="s">
        <v>1215</v>
      </c>
      <c r="F214" s="101" t="s">
        <v>593</v>
      </c>
      <c r="G214" s="101" t="s">
        <v>571</v>
      </c>
      <c r="H214" s="101" t="s">
        <v>557</v>
      </c>
      <c r="I214" s="101" t="s">
        <v>707</v>
      </c>
      <c r="J214" s="101" t="s">
        <v>552</v>
      </c>
      <c r="K214" s="101" t="s">
        <v>564</v>
      </c>
      <c r="L214" s="101" t="s">
        <v>755</v>
      </c>
      <c r="M214" s="102">
        <v>0.996</v>
      </c>
      <c r="N214" s="101" t="s">
        <v>576</v>
      </c>
      <c r="O214" s="104" t="s">
        <v>1453</v>
      </c>
      <c r="P214" s="104">
        <v>0</v>
      </c>
      <c r="Q214" s="101"/>
      <c r="R214" s="101" t="s">
        <v>547</v>
      </c>
      <c r="S214" s="101"/>
      <c r="T214" s="104">
        <v>127</v>
      </c>
      <c r="U214" s="103">
        <v>678.25010399999996</v>
      </c>
      <c r="V214" s="104" t="e">
        <v>#N/A</v>
      </c>
      <c r="W214" s="135" t="s">
        <v>547</v>
      </c>
      <c r="X214" s="101" t="s">
        <v>547</v>
      </c>
      <c r="Y214" s="104">
        <v>0</v>
      </c>
      <c r="Z214" s="103">
        <v>0</v>
      </c>
      <c r="AA214" s="60"/>
      <c r="AB214" s="60"/>
    </row>
    <row r="215" spans="1:28" ht="18" customHeight="1" x14ac:dyDescent="0.3">
      <c r="A215" s="107">
        <v>212</v>
      </c>
      <c r="B215" s="143" t="str">
        <f t="shared" si="6"/>
        <v>22.2x0.00</v>
      </c>
      <c r="C215" s="101" t="s">
        <v>236</v>
      </c>
      <c r="D215" s="101" t="s">
        <v>749</v>
      </c>
      <c r="E215" s="101" t="s">
        <v>1193</v>
      </c>
      <c r="F215" s="101" t="s">
        <v>593</v>
      </c>
      <c r="G215" s="101" t="s">
        <v>549</v>
      </c>
      <c r="H215" s="101" t="s">
        <v>557</v>
      </c>
      <c r="I215" s="101" t="s">
        <v>707</v>
      </c>
      <c r="J215" s="101" t="s">
        <v>552</v>
      </c>
      <c r="K215" s="101" t="s">
        <v>564</v>
      </c>
      <c r="L215" s="101" t="s">
        <v>575</v>
      </c>
      <c r="M215" s="102">
        <v>0.996</v>
      </c>
      <c r="N215" s="101" t="s">
        <v>576</v>
      </c>
      <c r="O215" s="104" t="s">
        <v>1323</v>
      </c>
      <c r="P215" s="104">
        <v>254</v>
      </c>
      <c r="Q215" s="101"/>
      <c r="R215" s="101" t="s">
        <v>547</v>
      </c>
      <c r="S215" s="101"/>
      <c r="T215" s="104">
        <v>169</v>
      </c>
      <c r="U215" s="103">
        <v>942.61440000000005</v>
      </c>
      <c r="V215" s="104">
        <v>-85</v>
      </c>
      <c r="W215" s="135">
        <v>45322</v>
      </c>
      <c r="X215" s="101" t="s">
        <v>547</v>
      </c>
      <c r="Y215" s="104">
        <v>85</v>
      </c>
      <c r="Z215" s="103">
        <v>474.096</v>
      </c>
      <c r="AA215" s="60"/>
      <c r="AB215" s="60"/>
    </row>
    <row r="216" spans="1:28" ht="18" customHeight="1" x14ac:dyDescent="0.3">
      <c r="A216" s="107">
        <v>213</v>
      </c>
      <c r="B216" s="143" t="str">
        <f t="shared" si="6"/>
        <v>22.2x0.00</v>
      </c>
      <c r="C216" s="101" t="s">
        <v>237</v>
      </c>
      <c r="D216" s="101" t="s">
        <v>749</v>
      </c>
      <c r="E216" s="101" t="s">
        <v>1215</v>
      </c>
      <c r="F216" s="101" t="s">
        <v>593</v>
      </c>
      <c r="G216" s="101" t="s">
        <v>571</v>
      </c>
      <c r="H216" s="101" t="s">
        <v>557</v>
      </c>
      <c r="I216" s="101" t="s">
        <v>707</v>
      </c>
      <c r="J216" s="101" t="s">
        <v>552</v>
      </c>
      <c r="K216" s="101" t="s">
        <v>564</v>
      </c>
      <c r="L216" s="101" t="s">
        <v>757</v>
      </c>
      <c r="M216" s="102">
        <v>0.996</v>
      </c>
      <c r="N216" s="101" t="s">
        <v>576</v>
      </c>
      <c r="O216" s="104" t="s">
        <v>1454</v>
      </c>
      <c r="P216" s="104">
        <v>3129</v>
      </c>
      <c r="Q216" s="101"/>
      <c r="R216" s="101" t="s">
        <v>547</v>
      </c>
      <c r="S216" s="101"/>
      <c r="T216" s="104">
        <v>2159</v>
      </c>
      <c r="U216" s="103">
        <v>12106.549319999998</v>
      </c>
      <c r="V216" s="104">
        <v>-970</v>
      </c>
      <c r="W216" s="136">
        <v>45322</v>
      </c>
      <c r="X216" s="101" t="s">
        <v>1252</v>
      </c>
      <c r="Y216" s="104">
        <v>970</v>
      </c>
      <c r="Z216" s="103">
        <v>5439.2555999999995</v>
      </c>
      <c r="AA216" s="60"/>
      <c r="AB216" s="60"/>
    </row>
    <row r="217" spans="1:28" ht="18" customHeight="1" x14ac:dyDescent="0.3">
      <c r="A217" s="107">
        <v>214</v>
      </c>
      <c r="B217" s="143" t="str">
        <f t="shared" si="6"/>
        <v>22.2x0.00</v>
      </c>
      <c r="C217" s="101" t="s">
        <v>238</v>
      </c>
      <c r="D217" s="101" t="s">
        <v>749</v>
      </c>
      <c r="E217" s="101" t="s">
        <v>1223</v>
      </c>
      <c r="F217" s="101" t="s">
        <v>593</v>
      </c>
      <c r="G217" s="101" t="s">
        <v>571</v>
      </c>
      <c r="H217" s="101" t="s">
        <v>557</v>
      </c>
      <c r="I217" s="101" t="s">
        <v>707</v>
      </c>
      <c r="J217" s="101" t="s">
        <v>552</v>
      </c>
      <c r="K217" s="101" t="s">
        <v>564</v>
      </c>
      <c r="L217" s="101" t="s">
        <v>771</v>
      </c>
      <c r="M217" s="102">
        <v>0.996</v>
      </c>
      <c r="N217" s="101" t="s">
        <v>576</v>
      </c>
      <c r="O217" s="104" t="s">
        <v>1455</v>
      </c>
      <c r="P217" s="104">
        <v>23725.375</v>
      </c>
      <c r="Q217" s="101"/>
      <c r="R217" s="101" t="s">
        <v>547</v>
      </c>
      <c r="S217" s="101"/>
      <c r="T217" s="104">
        <v>9718</v>
      </c>
      <c r="U217" s="103">
        <v>58065.088872</v>
      </c>
      <c r="V217" s="104">
        <v>-1352.75</v>
      </c>
      <c r="W217" s="136">
        <v>45291</v>
      </c>
      <c r="X217" s="101" t="s">
        <v>547</v>
      </c>
      <c r="Y217" s="104">
        <v>14007.375</v>
      </c>
      <c r="Z217" s="103">
        <v>83694.121654499992</v>
      </c>
      <c r="AA217" s="60"/>
      <c r="AB217" s="60"/>
    </row>
    <row r="218" spans="1:28" ht="18" customHeight="1" x14ac:dyDescent="0.3">
      <c r="A218" s="107">
        <v>215</v>
      </c>
      <c r="B218" s="143" t="str">
        <f t="shared" si="6"/>
        <v>22.2x0.00</v>
      </c>
      <c r="C218" s="101" t="s">
        <v>239</v>
      </c>
      <c r="D218" s="101" t="s">
        <v>749</v>
      </c>
      <c r="E218" s="101" t="s">
        <v>1200</v>
      </c>
      <c r="F218" s="101" t="s">
        <v>593</v>
      </c>
      <c r="G218" s="101" t="s">
        <v>549</v>
      </c>
      <c r="H218" s="101" t="s">
        <v>557</v>
      </c>
      <c r="I218" s="101" t="s">
        <v>707</v>
      </c>
      <c r="J218" s="101" t="s">
        <v>552</v>
      </c>
      <c r="K218" s="101" t="s">
        <v>564</v>
      </c>
      <c r="L218" s="101" t="s">
        <v>776</v>
      </c>
      <c r="M218" s="102">
        <v>0.996</v>
      </c>
      <c r="N218" s="101" t="s">
        <v>576</v>
      </c>
      <c r="O218" s="104" t="s">
        <v>1456</v>
      </c>
      <c r="P218" s="104">
        <v>0</v>
      </c>
      <c r="Q218" s="101"/>
      <c r="R218" s="101" t="s">
        <v>547</v>
      </c>
      <c r="S218" s="101"/>
      <c r="T218" s="104">
        <v>169</v>
      </c>
      <c r="U218" s="103">
        <v>1072.2238799999998</v>
      </c>
      <c r="V218" s="104" t="e">
        <v>#N/A</v>
      </c>
      <c r="W218" s="135" t="s">
        <v>547</v>
      </c>
      <c r="X218" s="101" t="s">
        <v>547</v>
      </c>
      <c r="Y218" s="104">
        <v>0</v>
      </c>
      <c r="Z218" s="103">
        <v>0</v>
      </c>
      <c r="AA218" s="60"/>
      <c r="AB218" s="60"/>
    </row>
    <row r="219" spans="1:28" ht="18" customHeight="1" x14ac:dyDescent="0.3">
      <c r="A219" s="107">
        <v>216</v>
      </c>
      <c r="B219" s="143" t="str">
        <f t="shared" si="6"/>
        <v>22.2x0.00</v>
      </c>
      <c r="C219" s="101" t="s">
        <v>240</v>
      </c>
      <c r="D219" s="101" t="s">
        <v>749</v>
      </c>
      <c r="E219" s="101" t="s">
        <v>1200</v>
      </c>
      <c r="F219" s="101" t="s">
        <v>593</v>
      </c>
      <c r="G219" s="101" t="s">
        <v>549</v>
      </c>
      <c r="H219" s="101" t="s">
        <v>557</v>
      </c>
      <c r="I219" s="101" t="s">
        <v>707</v>
      </c>
      <c r="J219" s="101" t="s">
        <v>552</v>
      </c>
      <c r="K219" s="101" t="s">
        <v>564</v>
      </c>
      <c r="L219" s="101" t="s">
        <v>777</v>
      </c>
      <c r="M219" s="102">
        <v>0.996</v>
      </c>
      <c r="N219" s="101" t="s">
        <v>576</v>
      </c>
      <c r="O219" s="104" t="s">
        <v>1457</v>
      </c>
      <c r="P219" s="104">
        <v>776</v>
      </c>
      <c r="Q219" s="101"/>
      <c r="R219" s="101" t="s">
        <v>547</v>
      </c>
      <c r="S219" s="101"/>
      <c r="T219" s="104">
        <v>2773</v>
      </c>
      <c r="U219" s="103">
        <v>17703.830279999998</v>
      </c>
      <c r="V219" s="104" t="e">
        <v>#N/A</v>
      </c>
      <c r="W219" s="136" t="s">
        <v>547</v>
      </c>
      <c r="X219" s="101" t="s">
        <v>547</v>
      </c>
      <c r="Y219" s="104">
        <v>0</v>
      </c>
      <c r="Z219" s="103">
        <v>0</v>
      </c>
      <c r="AA219" s="60"/>
      <c r="AB219" s="60"/>
    </row>
    <row r="220" spans="1:28" ht="18" customHeight="1" x14ac:dyDescent="0.3">
      <c r="A220" s="107">
        <v>217</v>
      </c>
      <c r="B220" s="143" t="str">
        <f t="shared" si="6"/>
        <v>22.2x0.00</v>
      </c>
      <c r="C220" s="101" t="s">
        <v>241</v>
      </c>
      <c r="D220" s="101" t="s">
        <v>749</v>
      </c>
      <c r="E220" s="101" t="s">
        <v>1218</v>
      </c>
      <c r="F220" s="101" t="s">
        <v>593</v>
      </c>
      <c r="G220" s="101" t="s">
        <v>571</v>
      </c>
      <c r="H220" s="101" t="s">
        <v>557</v>
      </c>
      <c r="I220" s="101" t="s">
        <v>707</v>
      </c>
      <c r="J220" s="101" t="s">
        <v>552</v>
      </c>
      <c r="K220" s="101" t="s">
        <v>564</v>
      </c>
      <c r="L220" s="101" t="s">
        <v>768</v>
      </c>
      <c r="M220" s="102">
        <v>0.996</v>
      </c>
      <c r="N220" s="101" t="s">
        <v>550</v>
      </c>
      <c r="O220" s="104" t="s">
        <v>1458</v>
      </c>
      <c r="P220" s="104">
        <v>0</v>
      </c>
      <c r="Q220" s="101"/>
      <c r="R220" s="101" t="s">
        <v>547</v>
      </c>
      <c r="S220" s="101"/>
      <c r="T220" s="104">
        <v>7</v>
      </c>
      <c r="U220" s="103">
        <v>41.685587999999996</v>
      </c>
      <c r="V220" s="104" t="e">
        <v>#N/A</v>
      </c>
      <c r="W220" s="136" t="s">
        <v>547</v>
      </c>
      <c r="X220" s="101" t="s">
        <v>547</v>
      </c>
      <c r="Y220" s="104">
        <v>0</v>
      </c>
      <c r="Z220" s="103">
        <v>0</v>
      </c>
      <c r="AA220" s="60"/>
      <c r="AB220" s="60"/>
    </row>
    <row r="221" spans="1:28" ht="18" customHeight="1" x14ac:dyDescent="0.3">
      <c r="A221" s="107">
        <v>218</v>
      </c>
      <c r="B221" s="143" t="str">
        <f t="shared" si="6"/>
        <v>25.4x0.00</v>
      </c>
      <c r="C221" s="101" t="s">
        <v>242</v>
      </c>
      <c r="D221" s="101" t="s">
        <v>822</v>
      </c>
      <c r="E221" s="101" t="s">
        <v>1200</v>
      </c>
      <c r="F221" s="101" t="s">
        <v>593</v>
      </c>
      <c r="G221" s="101" t="s">
        <v>549</v>
      </c>
      <c r="H221" s="101" t="s">
        <v>557</v>
      </c>
      <c r="I221" s="101" t="s">
        <v>806</v>
      </c>
      <c r="J221" s="101" t="s">
        <v>552</v>
      </c>
      <c r="K221" s="101" t="s">
        <v>620</v>
      </c>
      <c r="L221" s="101" t="s">
        <v>823</v>
      </c>
      <c r="M221" s="102">
        <v>0.82899999999999996</v>
      </c>
      <c r="N221" s="101" t="s">
        <v>576</v>
      </c>
      <c r="O221" s="104" t="s">
        <v>1459</v>
      </c>
      <c r="P221" s="104">
        <v>427</v>
      </c>
      <c r="Q221" s="101"/>
      <c r="R221" s="101" t="s">
        <v>547</v>
      </c>
      <c r="S221" s="101"/>
      <c r="T221" s="104">
        <v>204</v>
      </c>
      <c r="U221" s="103">
        <v>925.06452000000002</v>
      </c>
      <c r="V221" s="104">
        <v>-223</v>
      </c>
      <c r="W221" s="136">
        <v>45322</v>
      </c>
      <c r="X221" s="101" t="s">
        <v>547</v>
      </c>
      <c r="Y221" s="104">
        <v>223</v>
      </c>
      <c r="Z221" s="103">
        <v>1011.22249</v>
      </c>
      <c r="AA221" s="60"/>
      <c r="AB221" s="60"/>
    </row>
    <row r="222" spans="1:28" ht="18" customHeight="1" x14ac:dyDescent="0.3">
      <c r="A222" s="107">
        <v>219</v>
      </c>
      <c r="B222" s="143" t="str">
        <f t="shared" si="6"/>
        <v>25.4x0.00</v>
      </c>
      <c r="C222" s="101" t="s">
        <v>243</v>
      </c>
      <c r="D222" s="101" t="s">
        <v>822</v>
      </c>
      <c r="E222" s="101" t="s">
        <v>1200</v>
      </c>
      <c r="F222" s="101" t="s">
        <v>593</v>
      </c>
      <c r="G222" s="101" t="s">
        <v>549</v>
      </c>
      <c r="H222" s="101" t="s">
        <v>557</v>
      </c>
      <c r="I222" s="101" t="s">
        <v>806</v>
      </c>
      <c r="J222" s="101" t="s">
        <v>552</v>
      </c>
      <c r="K222" s="101" t="s">
        <v>620</v>
      </c>
      <c r="L222" s="101" t="s">
        <v>773</v>
      </c>
      <c r="M222" s="102">
        <v>0.82899999999999996</v>
      </c>
      <c r="N222" s="101" t="s">
        <v>576</v>
      </c>
      <c r="O222" s="104" t="s">
        <v>1460</v>
      </c>
      <c r="P222" s="104">
        <v>0</v>
      </c>
      <c r="Q222" s="101"/>
      <c r="R222" s="101" t="s">
        <v>547</v>
      </c>
      <c r="S222" s="101"/>
      <c r="T222" s="104">
        <v>0</v>
      </c>
      <c r="U222" s="103">
        <v>0</v>
      </c>
      <c r="V222" s="104" t="e">
        <v>#N/A</v>
      </c>
      <c r="W222" s="136" t="s">
        <v>547</v>
      </c>
      <c r="X222" s="101" t="s">
        <v>547</v>
      </c>
      <c r="Y222" s="104">
        <v>0</v>
      </c>
      <c r="Z222" s="103">
        <v>0</v>
      </c>
      <c r="AA222" s="60"/>
      <c r="AB222" s="60"/>
    </row>
    <row r="223" spans="1:28" ht="18" customHeight="1" x14ac:dyDescent="0.3">
      <c r="A223" s="107">
        <v>220</v>
      </c>
      <c r="B223" s="143" t="str">
        <f t="shared" si="6"/>
        <v>25.4x0.00</v>
      </c>
      <c r="C223" s="101" t="s">
        <v>247</v>
      </c>
      <c r="D223" s="101" t="s">
        <v>830</v>
      </c>
      <c r="E223" s="101" t="s">
        <v>1224</v>
      </c>
      <c r="F223" s="101" t="s">
        <v>593</v>
      </c>
      <c r="G223" s="101" t="s">
        <v>571</v>
      </c>
      <c r="H223" s="101" t="s">
        <v>557</v>
      </c>
      <c r="I223" s="101" t="s">
        <v>806</v>
      </c>
      <c r="J223" s="101" t="s">
        <v>552</v>
      </c>
      <c r="K223" s="101" t="s">
        <v>558</v>
      </c>
      <c r="L223" s="101" t="s">
        <v>843</v>
      </c>
      <c r="M223" s="102">
        <v>0.93899999999999995</v>
      </c>
      <c r="N223" s="101" t="s">
        <v>550</v>
      </c>
      <c r="O223" s="104" t="s">
        <v>1461</v>
      </c>
      <c r="P223" s="104">
        <v>69.615384615384613</v>
      </c>
      <c r="Q223" s="101"/>
      <c r="R223" s="101" t="s">
        <v>547</v>
      </c>
      <c r="S223" s="101"/>
      <c r="T223" s="104">
        <v>174</v>
      </c>
      <c r="U223" s="103">
        <v>957.60534599999994</v>
      </c>
      <c r="V223" s="104" t="e">
        <v>#N/A</v>
      </c>
      <c r="W223" s="136" t="s">
        <v>547</v>
      </c>
      <c r="X223" s="101" t="s">
        <v>547</v>
      </c>
      <c r="Y223" s="104">
        <v>0</v>
      </c>
      <c r="Z223" s="103">
        <v>0</v>
      </c>
      <c r="AA223" s="60"/>
      <c r="AB223" s="60"/>
    </row>
    <row r="224" spans="1:28" ht="18" customHeight="1" x14ac:dyDescent="0.3">
      <c r="A224" s="107">
        <v>221</v>
      </c>
      <c r="B224" s="143" t="str">
        <f t="shared" si="6"/>
        <v>25.4x0.00</v>
      </c>
      <c r="C224" s="101" t="s">
        <v>248</v>
      </c>
      <c r="D224" s="101" t="s">
        <v>830</v>
      </c>
      <c r="E224" s="101" t="s">
        <v>1178</v>
      </c>
      <c r="F224" s="101" t="s">
        <v>593</v>
      </c>
      <c r="G224" s="101" t="s">
        <v>571</v>
      </c>
      <c r="H224" s="101" t="s">
        <v>557</v>
      </c>
      <c r="I224" s="101" t="s">
        <v>806</v>
      </c>
      <c r="J224" s="101" t="s">
        <v>552</v>
      </c>
      <c r="K224" s="101" t="s">
        <v>558</v>
      </c>
      <c r="L224" s="101" t="s">
        <v>851</v>
      </c>
      <c r="M224" s="102">
        <v>0.93899999999999995</v>
      </c>
      <c r="N224" s="101" t="s">
        <v>550</v>
      </c>
      <c r="O224" s="104" t="s">
        <v>1462</v>
      </c>
      <c r="P224" s="104">
        <v>69.615384615384613</v>
      </c>
      <c r="Q224" s="101"/>
      <c r="R224" s="101" t="s">
        <v>547</v>
      </c>
      <c r="S224" s="101"/>
      <c r="T224" s="104">
        <v>334</v>
      </c>
      <c r="U224" s="103">
        <v>1917.1957379999999</v>
      </c>
      <c r="V224" s="104" t="e">
        <v>#N/A</v>
      </c>
      <c r="W224" s="136" t="s">
        <v>547</v>
      </c>
      <c r="X224" s="101" t="s">
        <v>547</v>
      </c>
      <c r="Y224" s="104">
        <v>0</v>
      </c>
      <c r="Z224" s="103">
        <v>0</v>
      </c>
      <c r="AA224" s="60"/>
      <c r="AB224" s="60"/>
    </row>
    <row r="225" spans="1:28" ht="18" customHeight="1" x14ac:dyDescent="0.3">
      <c r="A225" s="107">
        <v>222</v>
      </c>
      <c r="B225" s="143" t="str">
        <f t="shared" si="6"/>
        <v>25.4x0.00</v>
      </c>
      <c r="C225" s="101" t="s">
        <v>245</v>
      </c>
      <c r="D225" s="101" t="s">
        <v>830</v>
      </c>
      <c r="E225" s="101" t="s">
        <v>1181</v>
      </c>
      <c r="F225" s="101" t="s">
        <v>593</v>
      </c>
      <c r="G225" s="101" t="s">
        <v>549</v>
      </c>
      <c r="H225" s="101" t="s">
        <v>557</v>
      </c>
      <c r="I225" s="101" t="s">
        <v>806</v>
      </c>
      <c r="J225" s="101" t="s">
        <v>552</v>
      </c>
      <c r="K225" s="101" t="s">
        <v>558</v>
      </c>
      <c r="L225" s="101" t="s">
        <v>644</v>
      </c>
      <c r="M225" s="102">
        <v>0.93899999999999995</v>
      </c>
      <c r="N225" s="101" t="s">
        <v>576</v>
      </c>
      <c r="O225" s="104" t="s">
        <v>1354</v>
      </c>
      <c r="P225" s="104">
        <v>0</v>
      </c>
      <c r="Q225" s="101"/>
      <c r="R225" s="101" t="s">
        <v>547</v>
      </c>
      <c r="S225" s="101"/>
      <c r="T225" s="104">
        <v>169</v>
      </c>
      <c r="U225" s="103">
        <v>809.32409999999993</v>
      </c>
      <c r="V225" s="104" t="e">
        <v>#N/A</v>
      </c>
      <c r="W225" s="136" t="s">
        <v>547</v>
      </c>
      <c r="X225" s="101" t="s">
        <v>547</v>
      </c>
      <c r="Y225" s="104">
        <v>0</v>
      </c>
      <c r="Z225" s="103">
        <v>0</v>
      </c>
      <c r="AA225" s="60"/>
      <c r="AB225" s="60"/>
    </row>
    <row r="226" spans="1:28" ht="18" customHeight="1" x14ac:dyDescent="0.3">
      <c r="A226" s="107">
        <v>223</v>
      </c>
      <c r="B226" s="143" t="str">
        <f t="shared" si="6"/>
        <v>25.4x0.00</v>
      </c>
      <c r="C226" s="101" t="s">
        <v>246</v>
      </c>
      <c r="D226" s="101" t="s">
        <v>830</v>
      </c>
      <c r="E226" s="101" t="s">
        <v>1225</v>
      </c>
      <c r="F226" s="101" t="s">
        <v>593</v>
      </c>
      <c r="G226" s="101" t="s">
        <v>549</v>
      </c>
      <c r="H226" s="101" t="s">
        <v>557</v>
      </c>
      <c r="I226" s="101" t="s">
        <v>806</v>
      </c>
      <c r="J226" s="101" t="s">
        <v>552</v>
      </c>
      <c r="K226" s="101" t="s">
        <v>558</v>
      </c>
      <c r="L226" s="101" t="s">
        <v>836</v>
      </c>
      <c r="M226" s="102">
        <v>0.93899999999999995</v>
      </c>
      <c r="N226" s="101" t="s">
        <v>576</v>
      </c>
      <c r="O226" s="104" t="s">
        <v>1463</v>
      </c>
      <c r="P226" s="104">
        <v>0</v>
      </c>
      <c r="Q226" s="101"/>
      <c r="R226" s="101" t="s">
        <v>547</v>
      </c>
      <c r="S226" s="101"/>
      <c r="T226" s="104">
        <v>55</v>
      </c>
      <c r="U226" s="103">
        <v>297.63013499999994</v>
      </c>
      <c r="V226" s="104" t="e">
        <v>#N/A</v>
      </c>
      <c r="W226" s="136" t="s">
        <v>547</v>
      </c>
      <c r="X226" s="101" t="s">
        <v>547</v>
      </c>
      <c r="Y226" s="104">
        <v>0</v>
      </c>
      <c r="Z226" s="103">
        <v>0</v>
      </c>
      <c r="AA226" s="60"/>
      <c r="AB226" s="60"/>
    </row>
    <row r="227" spans="1:28" ht="18" customHeight="1" x14ac:dyDescent="0.3">
      <c r="A227" s="107">
        <v>224</v>
      </c>
      <c r="B227" s="143" t="str">
        <f t="shared" si="6"/>
        <v>25.4x0.00</v>
      </c>
      <c r="C227" s="101" t="s">
        <v>249</v>
      </c>
      <c r="D227" s="101" t="s">
        <v>874</v>
      </c>
      <c r="E227" s="101" t="s">
        <v>1193</v>
      </c>
      <c r="F227" s="101" t="s">
        <v>593</v>
      </c>
      <c r="G227" s="101" t="s">
        <v>571</v>
      </c>
      <c r="H227" s="101" t="s">
        <v>557</v>
      </c>
      <c r="I227" s="101" t="s">
        <v>806</v>
      </c>
      <c r="J227" s="101" t="s">
        <v>552</v>
      </c>
      <c r="K227" s="101" t="s">
        <v>695</v>
      </c>
      <c r="L227" s="101" t="s">
        <v>644</v>
      </c>
      <c r="M227" s="102">
        <v>1.462</v>
      </c>
      <c r="N227" s="101" t="s">
        <v>576</v>
      </c>
      <c r="O227" s="104" t="s">
        <v>1354</v>
      </c>
      <c r="P227" s="104">
        <v>715</v>
      </c>
      <c r="Q227" s="101"/>
      <c r="R227" s="101" t="s">
        <v>547</v>
      </c>
      <c r="S227" s="101"/>
      <c r="T227" s="104">
        <v>356</v>
      </c>
      <c r="U227" s="103">
        <v>2654.4071999999996</v>
      </c>
      <c r="V227" s="104">
        <v>-25</v>
      </c>
      <c r="W227" s="136">
        <v>45271</v>
      </c>
      <c r="X227" s="101" t="s">
        <v>547</v>
      </c>
      <c r="Y227" s="104">
        <v>359</v>
      </c>
      <c r="Z227" s="103">
        <v>2676.7757999999999</v>
      </c>
      <c r="AA227" s="60"/>
      <c r="AB227" s="60"/>
    </row>
    <row r="228" spans="1:28" ht="18" customHeight="1" x14ac:dyDescent="0.3">
      <c r="A228" s="107">
        <v>225</v>
      </c>
      <c r="B228" s="143" t="str">
        <f t="shared" si="6"/>
        <v>25.4x0.00</v>
      </c>
      <c r="C228" s="101" t="s">
        <v>250</v>
      </c>
      <c r="D228" s="101" t="s">
        <v>855</v>
      </c>
      <c r="E228" s="101" t="s">
        <v>1215</v>
      </c>
      <c r="F228" s="101" t="s">
        <v>593</v>
      </c>
      <c r="G228" s="101" t="s">
        <v>549</v>
      </c>
      <c r="H228" s="101" t="s">
        <v>557</v>
      </c>
      <c r="I228" s="101" t="s">
        <v>806</v>
      </c>
      <c r="J228" s="101" t="s">
        <v>552</v>
      </c>
      <c r="K228" s="101" t="s">
        <v>564</v>
      </c>
      <c r="L228" s="101" t="s">
        <v>865</v>
      </c>
      <c r="M228" s="102">
        <v>1.1539999999999999</v>
      </c>
      <c r="N228" s="101" t="s">
        <v>576</v>
      </c>
      <c r="O228" s="104" t="s">
        <v>1464</v>
      </c>
      <c r="P228" s="104">
        <v>0</v>
      </c>
      <c r="Q228" s="101"/>
      <c r="R228" s="101" t="s">
        <v>547</v>
      </c>
      <c r="S228" s="101"/>
      <c r="T228" s="104">
        <v>35</v>
      </c>
      <c r="U228" s="103">
        <v>257.36507999999998</v>
      </c>
      <c r="V228" s="104" t="e">
        <v>#N/A</v>
      </c>
      <c r="W228" s="136" t="s">
        <v>547</v>
      </c>
      <c r="X228" s="101" t="s">
        <v>547</v>
      </c>
      <c r="Y228" s="104">
        <v>0</v>
      </c>
      <c r="Z228" s="103">
        <v>0</v>
      </c>
      <c r="AA228" s="60"/>
      <c r="AB228" s="60"/>
    </row>
    <row r="229" spans="1:28" ht="18" customHeight="1" x14ac:dyDescent="0.3">
      <c r="A229" s="107">
        <v>226</v>
      </c>
      <c r="B229" s="143" t="str">
        <f t="shared" si="6"/>
        <v>25.4x0.00</v>
      </c>
      <c r="C229" s="101" t="s">
        <v>251</v>
      </c>
      <c r="D229" s="101" t="s">
        <v>880</v>
      </c>
      <c r="E229" s="101" t="s">
        <v>1226</v>
      </c>
      <c r="F229" s="101" t="s">
        <v>593</v>
      </c>
      <c r="G229" s="101" t="s">
        <v>571</v>
      </c>
      <c r="H229" s="101" t="s">
        <v>557</v>
      </c>
      <c r="I229" s="101" t="s">
        <v>806</v>
      </c>
      <c r="J229" s="101" t="s">
        <v>552</v>
      </c>
      <c r="K229" s="101" t="s">
        <v>881</v>
      </c>
      <c r="L229" s="101" t="s">
        <v>644</v>
      </c>
      <c r="M229" s="102">
        <v>1.752</v>
      </c>
      <c r="N229" s="101" t="s">
        <v>550</v>
      </c>
      <c r="O229" s="104" t="s">
        <v>1465</v>
      </c>
      <c r="P229" s="104">
        <v>1499</v>
      </c>
      <c r="Q229" s="101"/>
      <c r="R229" s="101" t="s">
        <v>547</v>
      </c>
      <c r="S229" s="101"/>
      <c r="T229" s="104">
        <v>1001</v>
      </c>
      <c r="U229" s="103">
        <v>8944.1352000000006</v>
      </c>
      <c r="V229" s="104">
        <v>-498</v>
      </c>
      <c r="W229" s="135">
        <v>45322</v>
      </c>
      <c r="X229" s="101" t="s">
        <v>547</v>
      </c>
      <c r="Y229" s="104">
        <v>498</v>
      </c>
      <c r="Z229" s="103">
        <v>4449.7295999999997</v>
      </c>
      <c r="AA229" s="60"/>
      <c r="AB229" s="60"/>
    </row>
    <row r="230" spans="1:28" ht="18" customHeight="1" x14ac:dyDescent="0.3">
      <c r="A230" s="107">
        <v>227</v>
      </c>
      <c r="B230" s="143" t="str">
        <f t="shared" si="6"/>
        <v>25.4x0.00</v>
      </c>
      <c r="C230" s="101" t="s">
        <v>252</v>
      </c>
      <c r="D230" s="101" t="s">
        <v>880</v>
      </c>
      <c r="E230" s="101" t="s">
        <v>1201</v>
      </c>
      <c r="F230" s="101" t="s">
        <v>593</v>
      </c>
      <c r="G230" s="101" t="s">
        <v>549</v>
      </c>
      <c r="H230" s="101" t="s">
        <v>557</v>
      </c>
      <c r="I230" s="101" t="s">
        <v>806</v>
      </c>
      <c r="J230" s="101" t="s">
        <v>552</v>
      </c>
      <c r="K230" s="101" t="s">
        <v>881</v>
      </c>
      <c r="L230" s="101" t="s">
        <v>659</v>
      </c>
      <c r="M230" s="102">
        <v>1.752</v>
      </c>
      <c r="N230" s="101" t="s">
        <v>576</v>
      </c>
      <c r="O230" s="104" t="s">
        <v>1466</v>
      </c>
      <c r="P230" s="104">
        <v>4264</v>
      </c>
      <c r="Q230" s="101"/>
      <c r="R230" s="101" t="s">
        <v>547</v>
      </c>
      <c r="S230" s="101"/>
      <c r="T230" s="104">
        <v>1935</v>
      </c>
      <c r="U230" s="103">
        <v>18510.055199999999</v>
      </c>
      <c r="V230" s="104">
        <v>-2329</v>
      </c>
      <c r="W230" s="136">
        <v>45322</v>
      </c>
      <c r="X230" s="101" t="s">
        <v>547</v>
      </c>
      <c r="Y230" s="104">
        <v>2329</v>
      </c>
      <c r="Z230" s="103">
        <v>22279.027679999999</v>
      </c>
      <c r="AA230" s="60"/>
      <c r="AB230" s="60"/>
    </row>
    <row r="231" spans="1:28" ht="18" customHeight="1" x14ac:dyDescent="0.3">
      <c r="A231" s="107">
        <v>228</v>
      </c>
      <c r="B231" s="143" t="str">
        <f t="shared" si="6"/>
        <v>28.6x0.00</v>
      </c>
      <c r="C231" s="101" t="s">
        <v>253</v>
      </c>
      <c r="D231" s="101" t="s">
        <v>894</v>
      </c>
      <c r="E231" s="101" t="s">
        <v>1200</v>
      </c>
      <c r="F231" s="101" t="s">
        <v>593</v>
      </c>
      <c r="G231" s="101" t="s">
        <v>549</v>
      </c>
      <c r="H231" s="101" t="s">
        <v>550</v>
      </c>
      <c r="I231" s="101" t="s">
        <v>895</v>
      </c>
      <c r="J231" s="101" t="s">
        <v>552</v>
      </c>
      <c r="K231" s="101" t="s">
        <v>553</v>
      </c>
      <c r="L231" s="101" t="s">
        <v>581</v>
      </c>
      <c r="M231" s="102">
        <v>0.81100000000000005</v>
      </c>
      <c r="N231" s="101" t="s">
        <v>576</v>
      </c>
      <c r="O231" s="104" t="s">
        <v>1424</v>
      </c>
      <c r="P231" s="104">
        <v>0</v>
      </c>
      <c r="Q231" s="101"/>
      <c r="R231" s="101" t="s">
        <v>547</v>
      </c>
      <c r="S231" s="101"/>
      <c r="T231" s="104">
        <v>0</v>
      </c>
      <c r="U231" s="103">
        <v>0</v>
      </c>
      <c r="V231" s="104" t="e">
        <v>#N/A</v>
      </c>
      <c r="W231" s="136" t="s">
        <v>547</v>
      </c>
      <c r="X231" s="101" t="s">
        <v>547</v>
      </c>
      <c r="Y231" s="104">
        <v>0</v>
      </c>
      <c r="Z231" s="103">
        <v>0</v>
      </c>
      <c r="AA231" s="60"/>
      <c r="AB231" s="60"/>
    </row>
    <row r="232" spans="1:28" ht="18" customHeight="1" x14ac:dyDescent="0.3">
      <c r="A232" s="107">
        <v>229</v>
      </c>
      <c r="B232" s="143" t="str">
        <f t="shared" si="6"/>
        <v>28.6x0.00</v>
      </c>
      <c r="C232" s="101" t="s">
        <v>254</v>
      </c>
      <c r="D232" s="101" t="s">
        <v>907</v>
      </c>
      <c r="E232" s="101" t="s">
        <v>1215</v>
      </c>
      <c r="F232" s="101" t="s">
        <v>593</v>
      </c>
      <c r="G232" s="101" t="s">
        <v>571</v>
      </c>
      <c r="H232" s="101" t="s">
        <v>557</v>
      </c>
      <c r="I232" s="101" t="s">
        <v>895</v>
      </c>
      <c r="J232" s="101" t="s">
        <v>552</v>
      </c>
      <c r="K232" s="101" t="s">
        <v>558</v>
      </c>
      <c r="L232" s="101" t="s">
        <v>909</v>
      </c>
      <c r="M232" s="102">
        <v>1.0649999999999999</v>
      </c>
      <c r="N232" s="101" t="s">
        <v>576</v>
      </c>
      <c r="O232" s="104" t="s">
        <v>1314</v>
      </c>
      <c r="P232" s="104">
        <v>5174</v>
      </c>
      <c r="Q232" s="101"/>
      <c r="R232" s="101" t="s">
        <v>547</v>
      </c>
      <c r="S232" s="101"/>
      <c r="T232" s="104">
        <v>4495</v>
      </c>
      <c r="U232" s="103">
        <v>26090.103749999998</v>
      </c>
      <c r="V232" s="104">
        <v>-679</v>
      </c>
      <c r="W232" s="135">
        <v>45322</v>
      </c>
      <c r="X232" s="101" t="s">
        <v>1252</v>
      </c>
      <c r="Y232" s="104">
        <v>679</v>
      </c>
      <c r="Z232" s="103">
        <v>3941.0857500000002</v>
      </c>
      <c r="AA232" s="60"/>
      <c r="AB232" s="60"/>
    </row>
    <row r="233" spans="1:28" ht="18" customHeight="1" x14ac:dyDescent="0.3">
      <c r="A233" s="107">
        <v>230</v>
      </c>
      <c r="B233" s="143" t="str">
        <f t="shared" si="6"/>
        <v>28.6x0.00</v>
      </c>
      <c r="C233" s="101" t="s">
        <v>255</v>
      </c>
      <c r="D233" s="101" t="s">
        <v>907</v>
      </c>
      <c r="E233" s="101" t="s">
        <v>1181</v>
      </c>
      <c r="F233" s="101" t="s">
        <v>593</v>
      </c>
      <c r="G233" s="101" t="s">
        <v>571</v>
      </c>
      <c r="H233" s="101" t="s">
        <v>557</v>
      </c>
      <c r="I233" s="101" t="s">
        <v>895</v>
      </c>
      <c r="J233" s="101" t="s">
        <v>552</v>
      </c>
      <c r="K233" s="101" t="s">
        <v>558</v>
      </c>
      <c r="L233" s="101" t="s">
        <v>688</v>
      </c>
      <c r="M233" s="102">
        <v>1.0649999999999999</v>
      </c>
      <c r="N233" s="101" t="s">
        <v>576</v>
      </c>
      <c r="O233" s="104" t="s">
        <v>1467</v>
      </c>
      <c r="P233" s="104">
        <v>0</v>
      </c>
      <c r="Q233" s="101"/>
      <c r="R233" s="101" t="s">
        <v>547</v>
      </c>
      <c r="S233" s="101"/>
      <c r="T233" s="104">
        <v>169</v>
      </c>
      <c r="U233" s="103">
        <v>1133.9055000000001</v>
      </c>
      <c r="V233" s="104" t="e">
        <v>#N/A</v>
      </c>
      <c r="W233" s="136" t="s">
        <v>547</v>
      </c>
      <c r="X233" s="101" t="s">
        <v>547</v>
      </c>
      <c r="Y233" s="104">
        <v>0</v>
      </c>
      <c r="Z233" s="103">
        <v>0</v>
      </c>
      <c r="AA233" s="60"/>
      <c r="AB233" s="60"/>
    </row>
    <row r="234" spans="1:28" ht="18" customHeight="1" x14ac:dyDescent="0.3">
      <c r="A234" s="107">
        <v>231</v>
      </c>
      <c r="B234" s="143" t="str">
        <f t="shared" si="6"/>
        <v>28.6x0.00</v>
      </c>
      <c r="C234" s="101" t="s">
        <v>256</v>
      </c>
      <c r="D234" s="101" t="s">
        <v>913</v>
      </c>
      <c r="E234" s="101" t="s">
        <v>1193</v>
      </c>
      <c r="F234" s="101" t="s">
        <v>593</v>
      </c>
      <c r="G234" s="101" t="s">
        <v>549</v>
      </c>
      <c r="H234" s="101" t="s">
        <v>557</v>
      </c>
      <c r="I234" s="101" t="s">
        <v>895</v>
      </c>
      <c r="J234" s="101" t="s">
        <v>552</v>
      </c>
      <c r="K234" s="101" t="s">
        <v>564</v>
      </c>
      <c r="L234" s="101" t="s">
        <v>603</v>
      </c>
      <c r="M234" s="102">
        <v>1.3120000000000001</v>
      </c>
      <c r="N234" s="101" t="s">
        <v>576</v>
      </c>
      <c r="O234" s="104" t="s">
        <v>1426</v>
      </c>
      <c r="P234" s="104">
        <v>864</v>
      </c>
      <c r="Q234" s="101"/>
      <c r="R234" s="101" t="s">
        <v>547</v>
      </c>
      <c r="S234" s="101"/>
      <c r="T234" s="104">
        <v>489</v>
      </c>
      <c r="U234" s="103">
        <v>3528.6239999999998</v>
      </c>
      <c r="V234" s="104">
        <v>-375</v>
      </c>
      <c r="W234" s="136">
        <v>45322</v>
      </c>
      <c r="X234" s="101" t="s">
        <v>547</v>
      </c>
      <c r="Y234" s="104">
        <v>375</v>
      </c>
      <c r="Z234" s="103">
        <v>2706</v>
      </c>
      <c r="AA234" s="60"/>
      <c r="AB234" s="60"/>
    </row>
    <row r="235" spans="1:28" ht="18" customHeight="1" x14ac:dyDescent="0.3">
      <c r="A235" s="107">
        <v>232</v>
      </c>
      <c r="B235" s="143" t="str">
        <f t="shared" si="6"/>
        <v>28.6x0.00</v>
      </c>
      <c r="C235" s="101" t="s">
        <v>257</v>
      </c>
      <c r="D235" s="101" t="s">
        <v>932</v>
      </c>
      <c r="E235" s="101" t="s">
        <v>1215</v>
      </c>
      <c r="F235" s="101" t="s">
        <v>593</v>
      </c>
      <c r="G235" s="101" t="s">
        <v>571</v>
      </c>
      <c r="H235" s="101" t="s">
        <v>557</v>
      </c>
      <c r="I235" s="101" t="s">
        <v>895</v>
      </c>
      <c r="J235" s="101" t="s">
        <v>552</v>
      </c>
      <c r="K235" s="101" t="s">
        <v>881</v>
      </c>
      <c r="L235" s="101" t="s">
        <v>933</v>
      </c>
      <c r="M235" s="102">
        <v>2.004</v>
      </c>
      <c r="N235" s="101" t="s">
        <v>576</v>
      </c>
      <c r="O235" s="104" t="s">
        <v>1468</v>
      </c>
      <c r="P235" s="104">
        <v>261</v>
      </c>
      <c r="Q235" s="101"/>
      <c r="R235" s="101" t="s">
        <v>547</v>
      </c>
      <c r="S235" s="101"/>
      <c r="T235" s="104">
        <v>96</v>
      </c>
      <c r="U235" s="103">
        <v>1139.8752000000002</v>
      </c>
      <c r="V235" s="104">
        <v>-87</v>
      </c>
      <c r="W235" s="135">
        <v>45264</v>
      </c>
      <c r="X235" s="101" t="s">
        <v>547</v>
      </c>
      <c r="Y235" s="104">
        <v>165</v>
      </c>
      <c r="Z235" s="103">
        <v>1959.1605000000002</v>
      </c>
      <c r="AA235" s="60"/>
      <c r="AB235" s="60"/>
    </row>
    <row r="236" spans="1:28" ht="18" customHeight="1" x14ac:dyDescent="0.3">
      <c r="A236" s="107">
        <v>233</v>
      </c>
      <c r="B236" s="143" t="str">
        <f t="shared" si="6"/>
        <v>31.8x0.00</v>
      </c>
      <c r="C236" s="101" t="s">
        <v>258</v>
      </c>
      <c r="D236" s="101" t="s">
        <v>938</v>
      </c>
      <c r="E236" s="101" t="s">
        <v>1227</v>
      </c>
      <c r="F236" s="101" t="s">
        <v>593</v>
      </c>
      <c r="G236" s="101" t="s">
        <v>549</v>
      </c>
      <c r="H236" s="101" t="s">
        <v>557</v>
      </c>
      <c r="I236" s="101" t="s">
        <v>939</v>
      </c>
      <c r="J236" s="101" t="s">
        <v>552</v>
      </c>
      <c r="K236" s="101" t="s">
        <v>620</v>
      </c>
      <c r="L236" s="101" t="s">
        <v>940</v>
      </c>
      <c r="M236" s="102">
        <v>1.05</v>
      </c>
      <c r="N236" s="101" t="s">
        <v>576</v>
      </c>
      <c r="O236" s="104" t="s">
        <v>1469</v>
      </c>
      <c r="P236" s="104">
        <v>1449</v>
      </c>
      <c r="Q236" s="101"/>
      <c r="R236" s="101" t="s">
        <v>547</v>
      </c>
      <c r="S236" s="101"/>
      <c r="T236" s="104">
        <v>1078</v>
      </c>
      <c r="U236" s="103">
        <v>5931.1559999999999</v>
      </c>
      <c r="V236" s="104">
        <v>-371</v>
      </c>
      <c r="W236" s="136">
        <v>45322</v>
      </c>
      <c r="X236" s="101" t="s">
        <v>547</v>
      </c>
      <c r="Y236" s="145">
        <v>371</v>
      </c>
      <c r="Z236" s="103">
        <v>2041.242</v>
      </c>
      <c r="AA236" s="60"/>
      <c r="AB236" s="60"/>
    </row>
    <row r="237" spans="1:28" ht="18" customHeight="1" x14ac:dyDescent="0.3">
      <c r="A237" s="107">
        <v>234</v>
      </c>
      <c r="B237" s="143" t="str">
        <f t="shared" si="6"/>
        <v>31.8x0.00</v>
      </c>
      <c r="C237" s="101" t="s">
        <v>259</v>
      </c>
      <c r="D237" s="101" t="s">
        <v>938</v>
      </c>
      <c r="E237" s="101" t="s">
        <v>1200</v>
      </c>
      <c r="F237" s="101" t="s">
        <v>593</v>
      </c>
      <c r="G237" s="101" t="s">
        <v>549</v>
      </c>
      <c r="H237" s="101" t="s">
        <v>557</v>
      </c>
      <c r="I237" s="101" t="s">
        <v>939</v>
      </c>
      <c r="J237" s="101" t="s">
        <v>552</v>
      </c>
      <c r="K237" s="101" t="s">
        <v>620</v>
      </c>
      <c r="L237" s="101" t="s">
        <v>688</v>
      </c>
      <c r="M237" s="102">
        <v>1.05</v>
      </c>
      <c r="N237" s="101" t="s">
        <v>576</v>
      </c>
      <c r="O237" s="104" t="s">
        <v>1467</v>
      </c>
      <c r="P237" s="104">
        <v>0</v>
      </c>
      <c r="Q237" s="101"/>
      <c r="R237" s="101" t="s">
        <v>547</v>
      </c>
      <c r="S237" s="101"/>
      <c r="T237" s="104">
        <v>0</v>
      </c>
      <c r="U237" s="103">
        <v>0</v>
      </c>
      <c r="V237" s="104" t="e">
        <v>#N/A</v>
      </c>
      <c r="W237" s="135" t="s">
        <v>547</v>
      </c>
      <c r="X237" s="101" t="s">
        <v>547</v>
      </c>
      <c r="Y237" s="104">
        <v>0</v>
      </c>
      <c r="Z237" s="103">
        <v>0</v>
      </c>
      <c r="AA237" s="60"/>
      <c r="AB237" s="60"/>
    </row>
    <row r="238" spans="1:28" ht="18" customHeight="1" x14ac:dyDescent="0.3">
      <c r="A238" s="107">
        <v>235</v>
      </c>
      <c r="B238" s="143" t="str">
        <f t="shared" si="6"/>
        <v>31.8x0.00</v>
      </c>
      <c r="C238" s="101" t="s">
        <v>260</v>
      </c>
      <c r="D238" s="101" t="s">
        <v>944</v>
      </c>
      <c r="E238" s="101" t="s">
        <v>1222</v>
      </c>
      <c r="F238" s="101" t="s">
        <v>593</v>
      </c>
      <c r="G238" s="101" t="s">
        <v>571</v>
      </c>
      <c r="H238" s="101" t="s">
        <v>557</v>
      </c>
      <c r="I238" s="101" t="s">
        <v>939</v>
      </c>
      <c r="J238" s="101" t="s">
        <v>552</v>
      </c>
      <c r="K238" s="101" t="s">
        <v>558</v>
      </c>
      <c r="L238" s="101" t="s">
        <v>650</v>
      </c>
      <c r="M238" s="102">
        <v>1.1919999999999999</v>
      </c>
      <c r="N238" s="101" t="s">
        <v>576</v>
      </c>
      <c r="O238" s="104" t="s">
        <v>1436</v>
      </c>
      <c r="P238" s="104">
        <v>3185</v>
      </c>
      <c r="Q238" s="101"/>
      <c r="R238" s="101" t="s">
        <v>547</v>
      </c>
      <c r="S238" s="101"/>
      <c r="T238" s="104">
        <v>2457</v>
      </c>
      <c r="U238" s="103">
        <v>17045.290079999999</v>
      </c>
      <c r="V238" s="104">
        <v>-728</v>
      </c>
      <c r="W238" s="135">
        <v>45322</v>
      </c>
      <c r="X238" s="101" t="s">
        <v>547</v>
      </c>
      <c r="Y238" s="104">
        <v>728</v>
      </c>
      <c r="Z238" s="103">
        <v>5050.4563199999993</v>
      </c>
      <c r="AA238" s="60"/>
      <c r="AB238" s="60"/>
    </row>
    <row r="239" spans="1:28" ht="18" customHeight="1" x14ac:dyDescent="0.3">
      <c r="A239" s="107">
        <v>236</v>
      </c>
      <c r="B239" s="143" t="str">
        <f t="shared" si="6"/>
        <v>31.8x0.00</v>
      </c>
      <c r="C239" s="101" t="s">
        <v>261</v>
      </c>
      <c r="D239" s="101" t="s">
        <v>957</v>
      </c>
      <c r="E239" s="101" t="s">
        <v>1215</v>
      </c>
      <c r="F239" s="101" t="s">
        <v>593</v>
      </c>
      <c r="G239" s="101" t="s">
        <v>571</v>
      </c>
      <c r="H239" s="101" t="s">
        <v>557</v>
      </c>
      <c r="I239" s="101" t="s">
        <v>939</v>
      </c>
      <c r="J239" s="101" t="s">
        <v>552</v>
      </c>
      <c r="K239" s="101" t="s">
        <v>695</v>
      </c>
      <c r="L239" s="101" t="s">
        <v>575</v>
      </c>
      <c r="M239" s="102">
        <v>1.8720000000000001</v>
      </c>
      <c r="N239" s="101" t="s">
        <v>576</v>
      </c>
      <c r="O239" s="104" t="s">
        <v>1323</v>
      </c>
      <c r="P239" s="104">
        <v>447</v>
      </c>
      <c r="Q239" s="101"/>
      <c r="R239" s="101" t="s">
        <v>547</v>
      </c>
      <c r="S239" s="101"/>
      <c r="T239" s="104">
        <v>277</v>
      </c>
      <c r="U239" s="103">
        <v>2903.8464000000004</v>
      </c>
      <c r="V239" s="104">
        <v>-28</v>
      </c>
      <c r="W239" s="135">
        <v>45285</v>
      </c>
      <c r="X239" s="101" t="s">
        <v>547</v>
      </c>
      <c r="Y239" s="104">
        <v>170</v>
      </c>
      <c r="Z239" s="103">
        <v>1782.144</v>
      </c>
      <c r="AA239" s="60"/>
      <c r="AB239" s="60"/>
    </row>
    <row r="240" spans="1:28" ht="18" customHeight="1" x14ac:dyDescent="0.3">
      <c r="A240" s="107">
        <v>237</v>
      </c>
      <c r="B240" s="143" t="str">
        <f t="shared" si="6"/>
        <v>31.8x0.00</v>
      </c>
      <c r="C240" s="101" t="s">
        <v>262</v>
      </c>
      <c r="D240" s="101" t="s">
        <v>957</v>
      </c>
      <c r="E240" s="101" t="s">
        <v>1200</v>
      </c>
      <c r="F240" s="101" t="s">
        <v>593</v>
      </c>
      <c r="G240" s="101" t="s">
        <v>549</v>
      </c>
      <c r="H240" s="101" t="s">
        <v>557</v>
      </c>
      <c r="I240" s="101" t="s">
        <v>939</v>
      </c>
      <c r="J240" s="101" t="s">
        <v>552</v>
      </c>
      <c r="K240" s="101" t="s">
        <v>695</v>
      </c>
      <c r="L240" s="101" t="s">
        <v>962</v>
      </c>
      <c r="M240" s="102">
        <v>1.8720000000000001</v>
      </c>
      <c r="N240" s="101" t="s">
        <v>576</v>
      </c>
      <c r="O240" s="104" t="s">
        <v>1470</v>
      </c>
      <c r="P240" s="104">
        <v>0</v>
      </c>
      <c r="Q240" s="101"/>
      <c r="R240" s="101" t="s">
        <v>547</v>
      </c>
      <c r="S240" s="101"/>
      <c r="T240" s="104">
        <v>0</v>
      </c>
      <c r="U240" s="103">
        <v>0</v>
      </c>
      <c r="V240" s="104" t="e">
        <v>#N/A</v>
      </c>
      <c r="W240" s="135" t="s">
        <v>547</v>
      </c>
      <c r="X240" s="101" t="s">
        <v>547</v>
      </c>
      <c r="Y240" s="104">
        <v>0</v>
      </c>
      <c r="Z240" s="103">
        <v>0</v>
      </c>
      <c r="AA240" s="60"/>
      <c r="AB240" s="60"/>
    </row>
    <row r="241" spans="1:28" ht="18" customHeight="1" x14ac:dyDescent="0.3">
      <c r="A241" s="107">
        <v>238</v>
      </c>
      <c r="B241" s="143" t="str">
        <f t="shared" si="6"/>
        <v>31.8x0.00</v>
      </c>
      <c r="C241" s="101" t="s">
        <v>263</v>
      </c>
      <c r="D241" s="101" t="s">
        <v>946</v>
      </c>
      <c r="E241" s="101" t="s">
        <v>1215</v>
      </c>
      <c r="F241" s="101" t="s">
        <v>593</v>
      </c>
      <c r="G241" s="101" t="s">
        <v>571</v>
      </c>
      <c r="H241" s="101" t="s">
        <v>557</v>
      </c>
      <c r="I241" s="101" t="s">
        <v>939</v>
      </c>
      <c r="J241" s="101" t="s">
        <v>552</v>
      </c>
      <c r="K241" s="101" t="s">
        <v>564</v>
      </c>
      <c r="L241" s="101" t="s">
        <v>624</v>
      </c>
      <c r="M241" s="102">
        <v>1.47</v>
      </c>
      <c r="N241" s="101" t="s">
        <v>576</v>
      </c>
      <c r="O241" s="104" t="s">
        <v>1335</v>
      </c>
      <c r="P241" s="104">
        <v>0</v>
      </c>
      <c r="Q241" s="101"/>
      <c r="R241" s="101" t="s">
        <v>547</v>
      </c>
      <c r="S241" s="101"/>
      <c r="T241" s="104">
        <v>0</v>
      </c>
      <c r="U241" s="103">
        <v>0</v>
      </c>
      <c r="V241" s="104" t="e">
        <v>#N/A</v>
      </c>
      <c r="W241" s="136" t="s">
        <v>547</v>
      </c>
      <c r="X241" s="101" t="s">
        <v>547</v>
      </c>
      <c r="Y241" s="104">
        <v>0</v>
      </c>
      <c r="Z241" s="103">
        <v>0</v>
      </c>
      <c r="AA241" s="60"/>
      <c r="AB241" s="60"/>
    </row>
    <row r="242" spans="1:28" ht="18" customHeight="1" x14ac:dyDescent="0.3">
      <c r="A242" s="107">
        <v>239</v>
      </c>
      <c r="B242" s="143" t="str">
        <f t="shared" si="6"/>
        <v>32.0x32.0</v>
      </c>
      <c r="C242" s="101" t="s">
        <v>264</v>
      </c>
      <c r="D242" s="101" t="s">
        <v>965</v>
      </c>
      <c r="E242" s="101" t="s">
        <v>1193</v>
      </c>
      <c r="F242" s="101" t="s">
        <v>593</v>
      </c>
      <c r="G242" s="101" t="s">
        <v>571</v>
      </c>
      <c r="H242" s="101" t="s">
        <v>557</v>
      </c>
      <c r="I242" s="101" t="s">
        <v>966</v>
      </c>
      <c r="J242" s="101" t="s">
        <v>966</v>
      </c>
      <c r="K242" s="101" t="s">
        <v>608</v>
      </c>
      <c r="L242" s="101" t="s">
        <v>603</v>
      </c>
      <c r="M242" s="102">
        <v>2.1949999999999998</v>
      </c>
      <c r="N242" s="101" t="s">
        <v>576</v>
      </c>
      <c r="O242" s="104" t="s">
        <v>1426</v>
      </c>
      <c r="P242" s="104">
        <v>449</v>
      </c>
      <c r="Q242" s="101"/>
      <c r="R242" s="101" t="s">
        <v>547</v>
      </c>
      <c r="S242" s="101"/>
      <c r="T242" s="104">
        <v>448</v>
      </c>
      <c r="U242" s="103">
        <v>5408.48</v>
      </c>
      <c r="V242" s="104">
        <v>-1</v>
      </c>
      <c r="W242" s="135">
        <v>45322</v>
      </c>
      <c r="X242" s="101" t="s">
        <v>547</v>
      </c>
      <c r="Y242" s="104">
        <v>1</v>
      </c>
      <c r="Z242" s="103">
        <v>12.0725</v>
      </c>
      <c r="AA242" s="60"/>
      <c r="AB242" s="60"/>
    </row>
    <row r="243" spans="1:28" ht="18" customHeight="1" x14ac:dyDescent="0.3">
      <c r="A243" s="107">
        <v>240</v>
      </c>
      <c r="B243" s="143" t="str">
        <f t="shared" si="6"/>
        <v>34.0x0.00</v>
      </c>
      <c r="C243" s="101" t="s">
        <v>265</v>
      </c>
      <c r="D243" s="101" t="s">
        <v>977</v>
      </c>
      <c r="E243" s="101" t="s">
        <v>1201</v>
      </c>
      <c r="F243" s="101" t="s">
        <v>593</v>
      </c>
      <c r="G243" s="101" t="s">
        <v>571</v>
      </c>
      <c r="H243" s="101" t="s">
        <v>557</v>
      </c>
      <c r="I243" s="101" t="s">
        <v>970</v>
      </c>
      <c r="J243" s="101" t="s">
        <v>552</v>
      </c>
      <c r="K243" s="101" t="s">
        <v>695</v>
      </c>
      <c r="L243" s="101" t="s">
        <v>903</v>
      </c>
      <c r="M243" s="102">
        <v>2.0129999999999999</v>
      </c>
      <c r="N243" s="101" t="s">
        <v>576</v>
      </c>
      <c r="O243" s="104" t="s">
        <v>1393</v>
      </c>
      <c r="P243" s="104">
        <v>867</v>
      </c>
      <c r="Q243" s="101"/>
      <c r="R243" s="101" t="s">
        <v>547</v>
      </c>
      <c r="S243" s="101"/>
      <c r="T243" s="104">
        <v>471</v>
      </c>
      <c r="U243" s="103">
        <v>5546.51955</v>
      </c>
      <c r="V243" s="104">
        <v>-396</v>
      </c>
      <c r="W243" s="135">
        <v>45322</v>
      </c>
      <c r="X243" s="101" t="s">
        <v>547</v>
      </c>
      <c r="Y243" s="104">
        <v>396</v>
      </c>
      <c r="Z243" s="103">
        <v>4663.3157999999994</v>
      </c>
      <c r="AA243" s="60"/>
      <c r="AB243" s="60"/>
    </row>
    <row r="244" spans="1:28" ht="18" customHeight="1" x14ac:dyDescent="0.3">
      <c r="A244" s="107">
        <v>241</v>
      </c>
      <c r="B244" s="143" t="str">
        <f t="shared" si="6"/>
        <v>38.1x0.00</v>
      </c>
      <c r="C244" s="101" t="s">
        <v>266</v>
      </c>
      <c r="D244" s="101" t="s">
        <v>1023</v>
      </c>
      <c r="E244" s="101" t="s">
        <v>1193</v>
      </c>
      <c r="F244" s="101" t="s">
        <v>593</v>
      </c>
      <c r="G244" s="101" t="s">
        <v>549</v>
      </c>
      <c r="H244" s="101" t="s">
        <v>557</v>
      </c>
      <c r="I244" s="101" t="s">
        <v>996</v>
      </c>
      <c r="J244" s="101" t="s">
        <v>552</v>
      </c>
      <c r="K244" s="101" t="s">
        <v>695</v>
      </c>
      <c r="L244" s="101" t="s">
        <v>658</v>
      </c>
      <c r="M244" s="102">
        <v>2.2759999999999998</v>
      </c>
      <c r="N244" s="101" t="s">
        <v>576</v>
      </c>
      <c r="O244" s="104" t="s">
        <v>1442</v>
      </c>
      <c r="P244" s="104">
        <v>0</v>
      </c>
      <c r="Q244" s="101"/>
      <c r="R244" s="101" t="s">
        <v>547</v>
      </c>
      <c r="S244" s="101"/>
      <c r="T244" s="104">
        <v>169</v>
      </c>
      <c r="U244" s="103">
        <v>1923.2199999999998</v>
      </c>
      <c r="V244" s="104" t="e">
        <v>#N/A</v>
      </c>
      <c r="W244" s="136" t="s">
        <v>547</v>
      </c>
      <c r="X244" s="101" t="s">
        <v>547</v>
      </c>
      <c r="Y244" s="104">
        <v>0</v>
      </c>
      <c r="Z244" s="103">
        <v>0</v>
      </c>
      <c r="AA244" s="60"/>
      <c r="AB244" s="60"/>
    </row>
    <row r="245" spans="1:28" ht="18" customHeight="1" x14ac:dyDescent="0.3">
      <c r="A245" s="107">
        <v>242</v>
      </c>
      <c r="B245" s="143" t="str">
        <f t="shared" si="6"/>
        <v>38.1x0.00</v>
      </c>
      <c r="C245" s="101" t="s">
        <v>267</v>
      </c>
      <c r="D245" s="101" t="s">
        <v>1018</v>
      </c>
      <c r="E245" s="101" t="s">
        <v>1228</v>
      </c>
      <c r="F245" s="101" t="s">
        <v>593</v>
      </c>
      <c r="G245" s="101" t="s">
        <v>571</v>
      </c>
      <c r="H245" s="101" t="s">
        <v>557</v>
      </c>
      <c r="I245" s="101" t="s">
        <v>996</v>
      </c>
      <c r="J245" s="101" t="s">
        <v>552</v>
      </c>
      <c r="K245" s="101" t="s">
        <v>564</v>
      </c>
      <c r="L245" s="101" t="s">
        <v>919</v>
      </c>
      <c r="M245" s="102">
        <v>1.78</v>
      </c>
      <c r="N245" s="101" t="s">
        <v>576</v>
      </c>
      <c r="O245" s="104" t="s">
        <v>1471</v>
      </c>
      <c r="P245" s="104">
        <v>6822.4444444444443</v>
      </c>
      <c r="Q245" s="101"/>
      <c r="R245" s="101" t="s">
        <v>547</v>
      </c>
      <c r="S245" s="101"/>
      <c r="T245" s="104">
        <v>4961</v>
      </c>
      <c r="U245" s="103">
        <v>55614.992840000006</v>
      </c>
      <c r="V245" s="104">
        <v>-1861.4444444444443</v>
      </c>
      <c r="W245" s="136">
        <v>45322</v>
      </c>
      <c r="X245" s="101" t="s">
        <v>547</v>
      </c>
      <c r="Y245" s="104">
        <v>1861.4444444444443</v>
      </c>
      <c r="Z245" s="103">
        <v>20867.611257777775</v>
      </c>
      <c r="AA245" s="60"/>
      <c r="AB245" s="60"/>
    </row>
    <row r="246" spans="1:28" ht="18" customHeight="1" x14ac:dyDescent="0.3">
      <c r="A246" s="107">
        <v>243</v>
      </c>
      <c r="B246" s="143" t="str">
        <f t="shared" si="6"/>
        <v>38.1x0.00</v>
      </c>
      <c r="C246" s="101" t="s">
        <v>268</v>
      </c>
      <c r="D246" s="101" t="s">
        <v>1028</v>
      </c>
      <c r="E246" s="101" t="s">
        <v>1183</v>
      </c>
      <c r="F246" s="101" t="s">
        <v>593</v>
      </c>
      <c r="G246" s="101" t="s">
        <v>549</v>
      </c>
      <c r="H246" s="101" t="s">
        <v>557</v>
      </c>
      <c r="I246" s="101" t="s">
        <v>996</v>
      </c>
      <c r="J246" s="101" t="s">
        <v>552</v>
      </c>
      <c r="K246" s="101" t="s">
        <v>881</v>
      </c>
      <c r="L246" s="101" t="s">
        <v>768</v>
      </c>
      <c r="M246" s="102">
        <v>2.754</v>
      </c>
      <c r="N246" s="101" t="s">
        <v>576</v>
      </c>
      <c r="O246" s="104" t="s">
        <v>1472</v>
      </c>
      <c r="P246" s="104">
        <v>60.380281690140848</v>
      </c>
      <c r="Q246" s="101"/>
      <c r="R246" s="101" t="s">
        <v>547</v>
      </c>
      <c r="S246" s="101"/>
      <c r="T246" s="104">
        <v>110</v>
      </c>
      <c r="U246" s="103">
        <v>1811.27826</v>
      </c>
      <c r="V246" s="104">
        <v>-8.9154929577464799</v>
      </c>
      <c r="W246" s="136">
        <v>45351</v>
      </c>
      <c r="X246" s="101" t="s">
        <v>547</v>
      </c>
      <c r="Y246" s="104">
        <v>0</v>
      </c>
      <c r="Z246" s="103">
        <v>0</v>
      </c>
      <c r="AA246" s="60"/>
      <c r="AB246" s="60"/>
    </row>
    <row r="247" spans="1:28" ht="18" customHeight="1" x14ac:dyDescent="0.3">
      <c r="A247" s="107">
        <v>244</v>
      </c>
      <c r="B247" s="143" t="str">
        <f t="shared" si="6"/>
        <v>40.0x20.0</v>
      </c>
      <c r="C247" s="101" t="s">
        <v>269</v>
      </c>
      <c r="D247" s="101" t="s">
        <v>1034</v>
      </c>
      <c r="E247" s="101" t="s">
        <v>1229</v>
      </c>
      <c r="F247" s="101" t="s">
        <v>593</v>
      </c>
      <c r="G247" s="101" t="s">
        <v>571</v>
      </c>
      <c r="H247" s="101" t="s">
        <v>557</v>
      </c>
      <c r="I247" s="101" t="s">
        <v>1030</v>
      </c>
      <c r="J247" s="101" t="s">
        <v>698</v>
      </c>
      <c r="K247" s="101" t="s">
        <v>558</v>
      </c>
      <c r="L247" s="101" t="s">
        <v>1037</v>
      </c>
      <c r="M247" s="102">
        <v>1.44</v>
      </c>
      <c r="N247" s="101" t="s">
        <v>576</v>
      </c>
      <c r="O247" s="104" t="s">
        <v>1473</v>
      </c>
      <c r="P247" s="104">
        <v>0</v>
      </c>
      <c r="Q247" s="101"/>
      <c r="R247" s="101" t="s">
        <v>547</v>
      </c>
      <c r="S247" s="101"/>
      <c r="T247" s="104">
        <v>178</v>
      </c>
      <c r="U247" s="103">
        <v>1634.8089600000001</v>
      </c>
      <c r="V247" s="104" t="e">
        <v>#N/A</v>
      </c>
      <c r="W247" s="136" t="s">
        <v>547</v>
      </c>
      <c r="X247" s="101" t="s">
        <v>547</v>
      </c>
      <c r="Y247" s="104">
        <v>0</v>
      </c>
      <c r="Z247" s="103">
        <v>0</v>
      </c>
      <c r="AA247" s="60"/>
      <c r="AB247" s="60"/>
    </row>
    <row r="248" spans="1:28" ht="18" customHeight="1" x14ac:dyDescent="0.3">
      <c r="A248" s="107">
        <v>245</v>
      </c>
      <c r="B248" s="143" t="str">
        <f t="shared" si="6"/>
        <v>40.0x20.0</v>
      </c>
      <c r="C248" s="101" t="s">
        <v>270</v>
      </c>
      <c r="D248" s="101" t="s">
        <v>1034</v>
      </c>
      <c r="E248" s="101" t="s">
        <v>1218</v>
      </c>
      <c r="F248" s="101" t="s">
        <v>593</v>
      </c>
      <c r="G248" s="101" t="s">
        <v>571</v>
      </c>
      <c r="H248" s="101" t="s">
        <v>557</v>
      </c>
      <c r="I248" s="101" t="s">
        <v>1030</v>
      </c>
      <c r="J248" s="101" t="s">
        <v>698</v>
      </c>
      <c r="K248" s="101" t="s">
        <v>558</v>
      </c>
      <c r="L248" s="101" t="s">
        <v>1035</v>
      </c>
      <c r="M248" s="102">
        <v>1.44</v>
      </c>
      <c r="N248" s="101" t="s">
        <v>550</v>
      </c>
      <c r="O248" s="104" t="s">
        <v>1474</v>
      </c>
      <c r="P248" s="104">
        <v>0</v>
      </c>
      <c r="Q248" s="101"/>
      <c r="R248" s="101" t="s">
        <v>547</v>
      </c>
      <c r="S248" s="101"/>
      <c r="T248" s="104">
        <v>3</v>
      </c>
      <c r="U248" s="103">
        <v>25.99344</v>
      </c>
      <c r="V248" s="104" t="e">
        <v>#N/A</v>
      </c>
      <c r="W248" s="136" t="s">
        <v>547</v>
      </c>
      <c r="X248" s="101" t="s">
        <v>547</v>
      </c>
      <c r="Y248" s="104">
        <v>0</v>
      </c>
      <c r="Z248" s="103">
        <v>0</v>
      </c>
      <c r="AA248" s="60"/>
      <c r="AB248" s="60"/>
    </row>
    <row r="249" spans="1:28" ht="18" customHeight="1" x14ac:dyDescent="0.3">
      <c r="A249" s="107">
        <v>246</v>
      </c>
      <c r="B249" s="143" t="str">
        <f t="shared" si="6"/>
        <v>42.7x0.00</v>
      </c>
      <c r="C249" s="101" t="s">
        <v>271</v>
      </c>
      <c r="D249" s="101" t="s">
        <v>1047</v>
      </c>
      <c r="E249" s="101" t="s">
        <v>1215</v>
      </c>
      <c r="F249" s="101" t="s">
        <v>593</v>
      </c>
      <c r="G249" s="101" t="s">
        <v>571</v>
      </c>
      <c r="H249" s="101" t="s">
        <v>557</v>
      </c>
      <c r="I249" s="101" t="s">
        <v>1048</v>
      </c>
      <c r="J249" s="101" t="s">
        <v>552</v>
      </c>
      <c r="K249" s="101" t="s">
        <v>620</v>
      </c>
      <c r="L249" s="101" t="s">
        <v>753</v>
      </c>
      <c r="M249" s="102">
        <v>1.4259999999999999</v>
      </c>
      <c r="N249" s="101" t="s">
        <v>576</v>
      </c>
      <c r="O249" s="104" t="s">
        <v>1451</v>
      </c>
      <c r="P249" s="104">
        <v>10339</v>
      </c>
      <c r="Q249" s="101"/>
      <c r="R249" s="101" t="s">
        <v>547</v>
      </c>
      <c r="S249" s="101"/>
      <c r="T249" s="104">
        <v>5723</v>
      </c>
      <c r="U249" s="103">
        <v>43579.729319999991</v>
      </c>
      <c r="V249" s="104">
        <v>-4616</v>
      </c>
      <c r="W249" s="136">
        <v>45322</v>
      </c>
      <c r="X249" s="101" t="s">
        <v>547</v>
      </c>
      <c r="Y249" s="104">
        <v>4616</v>
      </c>
      <c r="Z249" s="103">
        <v>35150.101439999999</v>
      </c>
      <c r="AA249" s="60"/>
      <c r="AB249" s="60"/>
    </row>
    <row r="250" spans="1:28" ht="18" customHeight="1" x14ac:dyDescent="0.3">
      <c r="A250" s="107">
        <v>247</v>
      </c>
      <c r="B250" s="143" t="str">
        <f t="shared" si="6"/>
        <v>42.7x0.00</v>
      </c>
      <c r="C250" s="101" t="s">
        <v>272</v>
      </c>
      <c r="D250" s="101" t="s">
        <v>1047</v>
      </c>
      <c r="E250" s="101" t="s">
        <v>1230</v>
      </c>
      <c r="F250" s="101" t="s">
        <v>593</v>
      </c>
      <c r="G250" s="101" t="s">
        <v>571</v>
      </c>
      <c r="H250" s="101" t="s">
        <v>557</v>
      </c>
      <c r="I250" s="101" t="s">
        <v>1048</v>
      </c>
      <c r="J250" s="101" t="s">
        <v>552</v>
      </c>
      <c r="K250" s="101" t="s">
        <v>620</v>
      </c>
      <c r="L250" s="101" t="s">
        <v>826</v>
      </c>
      <c r="M250" s="102">
        <v>1.4259999999999999</v>
      </c>
      <c r="N250" s="101" t="s">
        <v>576</v>
      </c>
      <c r="O250" s="104" t="s">
        <v>1475</v>
      </c>
      <c r="P250" s="104">
        <v>4519.4285714285716</v>
      </c>
      <c r="Q250" s="101"/>
      <c r="R250" s="101" t="s">
        <v>547</v>
      </c>
      <c r="S250" s="101"/>
      <c r="T250" s="104">
        <v>2454</v>
      </c>
      <c r="U250" s="103">
        <v>19778.631408000001</v>
      </c>
      <c r="V250" s="104">
        <v>-2065.4285714285716</v>
      </c>
      <c r="W250" s="135">
        <v>45322</v>
      </c>
      <c r="X250" s="101" t="s">
        <v>547</v>
      </c>
      <c r="Y250" s="104">
        <v>2065.4285714285716</v>
      </c>
      <c r="Z250" s="103">
        <v>16646.842059428574</v>
      </c>
      <c r="AA250" s="60"/>
      <c r="AB250" s="60"/>
    </row>
    <row r="251" spans="1:28" ht="18" customHeight="1" x14ac:dyDescent="0.3">
      <c r="A251" s="107">
        <v>248</v>
      </c>
      <c r="B251" s="143" t="str">
        <f t="shared" si="6"/>
        <v>42.7x0.00</v>
      </c>
      <c r="C251" s="101" t="s">
        <v>273</v>
      </c>
      <c r="D251" s="101" t="s">
        <v>1049</v>
      </c>
      <c r="E251" s="101" t="s">
        <v>1231</v>
      </c>
      <c r="F251" s="101" t="s">
        <v>593</v>
      </c>
      <c r="G251" s="101" t="s">
        <v>571</v>
      </c>
      <c r="H251" s="101" t="s">
        <v>557</v>
      </c>
      <c r="I251" s="101" t="s">
        <v>1048</v>
      </c>
      <c r="J251" s="101" t="s">
        <v>552</v>
      </c>
      <c r="K251" s="101" t="s">
        <v>558</v>
      </c>
      <c r="L251" s="101" t="s">
        <v>1050</v>
      </c>
      <c r="M251" s="102">
        <v>1.6220000000000001</v>
      </c>
      <c r="N251" s="101" t="s">
        <v>576</v>
      </c>
      <c r="O251" s="104" t="s">
        <v>1476</v>
      </c>
      <c r="P251" s="104">
        <v>4541.2857142857147</v>
      </c>
      <c r="Q251" s="101"/>
      <c r="R251" s="101" t="s">
        <v>547</v>
      </c>
      <c r="S251" s="101"/>
      <c r="T251" s="104">
        <v>2803</v>
      </c>
      <c r="U251" s="103">
        <v>25560.231852000001</v>
      </c>
      <c r="V251" s="104">
        <v>-1738.2857142857149</v>
      </c>
      <c r="W251" s="136">
        <v>45322</v>
      </c>
      <c r="X251" s="101" t="s">
        <v>547</v>
      </c>
      <c r="Y251" s="104">
        <v>1738.2857142857147</v>
      </c>
      <c r="Z251" s="103">
        <v>15851.225787428575</v>
      </c>
      <c r="AA251" s="60"/>
      <c r="AB251" s="60"/>
    </row>
    <row r="252" spans="1:28" ht="18" customHeight="1" x14ac:dyDescent="0.3">
      <c r="A252" s="107">
        <v>249</v>
      </c>
      <c r="B252" s="143" t="str">
        <f t="shared" si="6"/>
        <v>42.7x0.00</v>
      </c>
      <c r="C252" s="101" t="s">
        <v>274</v>
      </c>
      <c r="D252" s="101" t="s">
        <v>1055</v>
      </c>
      <c r="E252" s="101" t="s">
        <v>1200</v>
      </c>
      <c r="F252" s="101" t="s">
        <v>593</v>
      </c>
      <c r="G252" s="101" t="s">
        <v>549</v>
      </c>
      <c r="H252" s="101" t="s">
        <v>557</v>
      </c>
      <c r="I252" s="101" t="s">
        <v>1048</v>
      </c>
      <c r="J252" s="101" t="s">
        <v>552</v>
      </c>
      <c r="K252" s="101" t="s">
        <v>608</v>
      </c>
      <c r="L252" s="101" t="s">
        <v>1056</v>
      </c>
      <c r="M252" s="102">
        <v>2.2909999999999999</v>
      </c>
      <c r="N252" s="101" t="s">
        <v>576</v>
      </c>
      <c r="O252" s="104" t="s">
        <v>1477</v>
      </c>
      <c r="P252" s="104">
        <v>2070</v>
      </c>
      <c r="Q252" s="101"/>
      <c r="R252" s="101" t="s">
        <v>547</v>
      </c>
      <c r="S252" s="101"/>
      <c r="T252" s="104">
        <v>1509</v>
      </c>
      <c r="U252" s="103">
        <v>17596.735710000001</v>
      </c>
      <c r="V252" s="104">
        <v>-561</v>
      </c>
      <c r="W252" s="136">
        <v>45322</v>
      </c>
      <c r="X252" s="101" t="s">
        <v>547</v>
      </c>
      <c r="Y252" s="104">
        <v>561</v>
      </c>
      <c r="Z252" s="103">
        <v>6541.9275900000002</v>
      </c>
      <c r="AA252" s="60"/>
      <c r="AB252" s="60"/>
    </row>
    <row r="253" spans="1:28" ht="18" customHeight="1" x14ac:dyDescent="0.3">
      <c r="A253" s="107">
        <v>250</v>
      </c>
      <c r="B253" s="143" t="str">
        <f t="shared" si="6"/>
        <v>42.7x0.00</v>
      </c>
      <c r="C253" s="101" t="s">
        <v>275</v>
      </c>
      <c r="D253" s="101" t="s">
        <v>1055</v>
      </c>
      <c r="E253" s="101" t="s">
        <v>1200</v>
      </c>
      <c r="F253" s="101" t="s">
        <v>593</v>
      </c>
      <c r="G253" s="101" t="s">
        <v>549</v>
      </c>
      <c r="H253" s="101" t="s">
        <v>557</v>
      </c>
      <c r="I253" s="101" t="s">
        <v>1048</v>
      </c>
      <c r="J253" s="101" t="s">
        <v>552</v>
      </c>
      <c r="K253" s="101" t="s">
        <v>608</v>
      </c>
      <c r="L253" s="101" t="s">
        <v>773</v>
      </c>
      <c r="M253" s="102">
        <v>2.2909999999999999</v>
      </c>
      <c r="N253" s="101" t="s">
        <v>576</v>
      </c>
      <c r="O253" s="104" t="s">
        <v>1460</v>
      </c>
      <c r="P253" s="104">
        <v>0</v>
      </c>
      <c r="Q253" s="101"/>
      <c r="R253" s="101" t="s">
        <v>547</v>
      </c>
      <c r="S253" s="101"/>
      <c r="T253" s="104">
        <v>0</v>
      </c>
      <c r="U253" s="103">
        <v>0</v>
      </c>
      <c r="V253" s="104" t="e">
        <v>#N/A</v>
      </c>
      <c r="W253" s="136" t="s">
        <v>547</v>
      </c>
      <c r="X253" s="101" t="s">
        <v>547</v>
      </c>
      <c r="Y253" s="104">
        <v>0</v>
      </c>
      <c r="Z253" s="103">
        <v>0</v>
      </c>
      <c r="AA253" s="60"/>
      <c r="AB253" s="60"/>
    </row>
    <row r="254" spans="1:28" ht="18" customHeight="1" x14ac:dyDescent="0.3">
      <c r="A254" s="107">
        <v>251</v>
      </c>
      <c r="B254" s="143" t="str">
        <f t="shared" si="6"/>
        <v>42.7x0.00</v>
      </c>
      <c r="C254" s="101" t="s">
        <v>276</v>
      </c>
      <c r="D254" s="101" t="s">
        <v>1052</v>
      </c>
      <c r="E254" s="101" t="s">
        <v>1478</v>
      </c>
      <c r="F254" s="101" t="s">
        <v>593</v>
      </c>
      <c r="G254" s="101" t="s">
        <v>571</v>
      </c>
      <c r="H254" s="101" t="s">
        <v>557</v>
      </c>
      <c r="I254" s="101" t="s">
        <v>1048</v>
      </c>
      <c r="J254" s="101" t="s">
        <v>552</v>
      </c>
      <c r="K254" s="101" t="s">
        <v>564</v>
      </c>
      <c r="L254" s="101" t="s">
        <v>1053</v>
      </c>
      <c r="M254" s="102">
        <v>2.0070000000000001</v>
      </c>
      <c r="N254" s="101" t="s">
        <v>576</v>
      </c>
      <c r="O254" s="104" t="s">
        <v>1479</v>
      </c>
      <c r="P254" s="104">
        <v>0</v>
      </c>
      <c r="Q254" s="101"/>
      <c r="R254" s="101" t="s">
        <v>547</v>
      </c>
      <c r="S254" s="101"/>
      <c r="T254" s="104">
        <v>110</v>
      </c>
      <c r="U254" s="103">
        <v>1341.84006</v>
      </c>
      <c r="V254" s="104" t="e">
        <v>#N/A</v>
      </c>
      <c r="W254" s="135" t="s">
        <v>547</v>
      </c>
      <c r="X254" s="101" t="s">
        <v>547</v>
      </c>
      <c r="Y254" s="104">
        <v>0</v>
      </c>
      <c r="Z254" s="103">
        <v>0</v>
      </c>
      <c r="AA254" s="60"/>
      <c r="AB254" s="60"/>
    </row>
    <row r="255" spans="1:28" ht="18" customHeight="1" x14ac:dyDescent="0.3">
      <c r="A255" s="107">
        <v>252</v>
      </c>
      <c r="B255" s="143" t="str">
        <f t="shared" si="6"/>
        <v>45.0x0.00</v>
      </c>
      <c r="C255" s="101" t="s">
        <v>277</v>
      </c>
      <c r="D255" s="101" t="s">
        <v>1067</v>
      </c>
      <c r="E255" s="101" t="s">
        <v>1229</v>
      </c>
      <c r="F255" s="101" t="s">
        <v>593</v>
      </c>
      <c r="G255" s="101" t="s">
        <v>571</v>
      </c>
      <c r="H255" s="101" t="s">
        <v>557</v>
      </c>
      <c r="I255" s="101" t="s">
        <v>1063</v>
      </c>
      <c r="J255" s="101" t="s">
        <v>552</v>
      </c>
      <c r="K255" s="101" t="s">
        <v>608</v>
      </c>
      <c r="L255" s="101" t="s">
        <v>1068</v>
      </c>
      <c r="M255" s="102">
        <v>2.4220000000000002</v>
      </c>
      <c r="N255" s="101" t="s">
        <v>576</v>
      </c>
      <c r="O255" s="104" t="s">
        <v>1480</v>
      </c>
      <c r="P255" s="104">
        <v>8280.5</v>
      </c>
      <c r="Q255" s="101"/>
      <c r="R255" s="101" t="s">
        <v>547</v>
      </c>
      <c r="S255" s="101"/>
      <c r="T255" s="104">
        <v>3846</v>
      </c>
      <c r="U255" s="103">
        <v>55433.636412</v>
      </c>
      <c r="V255" s="104">
        <v>-301.5</v>
      </c>
      <c r="W255" s="136">
        <v>45291</v>
      </c>
      <c r="X255" s="101" t="s">
        <v>547</v>
      </c>
      <c r="Y255" s="104">
        <v>4434.5</v>
      </c>
      <c r="Z255" s="103">
        <v>63915.876409000004</v>
      </c>
      <c r="AA255" s="60"/>
      <c r="AB255" s="60"/>
    </row>
    <row r="256" spans="1:28" ht="18" customHeight="1" x14ac:dyDescent="0.3">
      <c r="A256" s="107">
        <v>253</v>
      </c>
      <c r="B256" s="143" t="str">
        <f t="shared" si="6"/>
        <v>48.6x0.00</v>
      </c>
      <c r="C256" s="101" t="s">
        <v>278</v>
      </c>
      <c r="D256" s="101" t="s">
        <v>1093</v>
      </c>
      <c r="E256" s="101" t="s">
        <v>1193</v>
      </c>
      <c r="F256" s="101" t="s">
        <v>593</v>
      </c>
      <c r="G256" s="101" t="s">
        <v>571</v>
      </c>
      <c r="H256" s="101" t="s">
        <v>557</v>
      </c>
      <c r="I256" s="101" t="s">
        <v>1079</v>
      </c>
      <c r="J256" s="101" t="s">
        <v>552</v>
      </c>
      <c r="K256" s="101" t="s">
        <v>981</v>
      </c>
      <c r="L256" s="101" t="s">
        <v>613</v>
      </c>
      <c r="M256" s="102">
        <v>3.8929999999999998</v>
      </c>
      <c r="N256" s="101" t="s">
        <v>576</v>
      </c>
      <c r="O256" s="104" t="s">
        <v>1428</v>
      </c>
      <c r="P256" s="104">
        <v>459</v>
      </c>
      <c r="Q256" s="101"/>
      <c r="R256" s="101" t="s">
        <v>547</v>
      </c>
      <c r="S256" s="101"/>
      <c r="T256" s="104">
        <v>308</v>
      </c>
      <c r="U256" s="103">
        <v>6474.8375999999989</v>
      </c>
      <c r="V256" s="104">
        <v>-151</v>
      </c>
      <c r="W256" s="136">
        <v>45322</v>
      </c>
      <c r="X256" s="101" t="s">
        <v>547</v>
      </c>
      <c r="Y256" s="104">
        <v>151</v>
      </c>
      <c r="Z256" s="103">
        <v>3174.3521999999998</v>
      </c>
      <c r="AA256" s="60"/>
      <c r="AB256" s="60"/>
    </row>
    <row r="257" spans="1:28" ht="18" customHeight="1" x14ac:dyDescent="0.3">
      <c r="A257" s="107">
        <v>254</v>
      </c>
      <c r="B257" s="143" t="str">
        <f t="shared" si="6"/>
        <v>48.6x0.00</v>
      </c>
      <c r="C257" s="101" t="s">
        <v>279</v>
      </c>
      <c r="D257" s="101" t="s">
        <v>1093</v>
      </c>
      <c r="E257" s="101" t="s">
        <v>1222</v>
      </c>
      <c r="F257" s="101" t="s">
        <v>593</v>
      </c>
      <c r="G257" s="101" t="s">
        <v>571</v>
      </c>
      <c r="H257" s="101" t="s">
        <v>557</v>
      </c>
      <c r="I257" s="101" t="s">
        <v>1079</v>
      </c>
      <c r="J257" s="101" t="s">
        <v>552</v>
      </c>
      <c r="K257" s="101" t="s">
        <v>981</v>
      </c>
      <c r="L257" s="101" t="s">
        <v>886</v>
      </c>
      <c r="M257" s="102">
        <v>3.8929999999999998</v>
      </c>
      <c r="N257" s="101" t="s">
        <v>576</v>
      </c>
      <c r="O257" s="104" t="s">
        <v>1481</v>
      </c>
      <c r="P257" s="104">
        <v>1605</v>
      </c>
      <c r="Q257" s="101"/>
      <c r="R257" s="101" t="s">
        <v>547</v>
      </c>
      <c r="S257" s="101"/>
      <c r="T257" s="104">
        <v>915</v>
      </c>
      <c r="U257" s="103">
        <v>20482.046249999999</v>
      </c>
      <c r="V257" s="104">
        <v>-690</v>
      </c>
      <c r="W257" s="136">
        <v>45322</v>
      </c>
      <c r="X257" s="101" t="s">
        <v>547</v>
      </c>
      <c r="Y257" s="104">
        <v>690</v>
      </c>
      <c r="Z257" s="103">
        <v>15445.477500000001</v>
      </c>
      <c r="AA257" s="60"/>
      <c r="AB257" s="60"/>
    </row>
    <row r="258" spans="1:28" ht="18" customHeight="1" x14ac:dyDescent="0.3">
      <c r="A258" s="107">
        <v>255</v>
      </c>
      <c r="B258" s="143" t="str">
        <f t="shared" si="6"/>
        <v>48.6x0.00</v>
      </c>
      <c r="C258" s="101" t="s">
        <v>280</v>
      </c>
      <c r="D258" s="101" t="s">
        <v>1093</v>
      </c>
      <c r="E258" s="101" t="s">
        <v>1222</v>
      </c>
      <c r="F258" s="101" t="s">
        <v>593</v>
      </c>
      <c r="G258" s="101" t="s">
        <v>571</v>
      </c>
      <c r="H258" s="101" t="s">
        <v>557</v>
      </c>
      <c r="I258" s="101" t="s">
        <v>1079</v>
      </c>
      <c r="J258" s="101" t="s">
        <v>552</v>
      </c>
      <c r="K258" s="101" t="s">
        <v>981</v>
      </c>
      <c r="L258" s="101" t="s">
        <v>1094</v>
      </c>
      <c r="M258" s="102">
        <v>3.8929999999999998</v>
      </c>
      <c r="N258" s="101" t="s">
        <v>576</v>
      </c>
      <c r="O258" s="104" t="s">
        <v>1482</v>
      </c>
      <c r="P258" s="104">
        <v>7141</v>
      </c>
      <c r="Q258" s="101"/>
      <c r="R258" s="101" t="s">
        <v>547</v>
      </c>
      <c r="S258" s="101"/>
      <c r="T258" s="104">
        <v>3270</v>
      </c>
      <c r="U258" s="103">
        <v>74853.046799999996</v>
      </c>
      <c r="V258" s="104">
        <v>-451</v>
      </c>
      <c r="W258" s="136">
        <v>45291</v>
      </c>
      <c r="X258" s="101" t="s">
        <v>547</v>
      </c>
      <c r="Y258" s="104">
        <v>3871</v>
      </c>
      <c r="Z258" s="103">
        <v>88610.441640000005</v>
      </c>
      <c r="AA258" s="60"/>
      <c r="AB258" s="60"/>
    </row>
    <row r="259" spans="1:28" ht="18" customHeight="1" x14ac:dyDescent="0.3">
      <c r="A259" s="107">
        <v>256</v>
      </c>
      <c r="B259" s="143" t="str">
        <f t="shared" si="6"/>
        <v>54.0x0.00</v>
      </c>
      <c r="C259" s="101" t="s">
        <v>281</v>
      </c>
      <c r="D259" s="101" t="s">
        <v>1112</v>
      </c>
      <c r="E259" s="101" t="s">
        <v>1215</v>
      </c>
      <c r="F259" s="101" t="s">
        <v>593</v>
      </c>
      <c r="G259" s="101" t="s">
        <v>571</v>
      </c>
      <c r="H259" s="101" t="s">
        <v>557</v>
      </c>
      <c r="I259" s="101" t="s">
        <v>1110</v>
      </c>
      <c r="J259" s="101" t="s">
        <v>552</v>
      </c>
      <c r="K259" s="101" t="s">
        <v>695</v>
      </c>
      <c r="L259" s="101" t="s">
        <v>634</v>
      </c>
      <c r="M259" s="102">
        <v>3.2959999999999998</v>
      </c>
      <c r="N259" s="101" t="s">
        <v>576</v>
      </c>
      <c r="O259" s="104" t="s">
        <v>1483</v>
      </c>
      <c r="P259" s="104">
        <v>0</v>
      </c>
      <c r="Q259" s="101"/>
      <c r="R259" s="101" t="s">
        <v>547</v>
      </c>
      <c r="S259" s="101"/>
      <c r="T259" s="104">
        <v>16</v>
      </c>
      <c r="U259" s="103">
        <v>258.40640000000002</v>
      </c>
      <c r="V259" s="104" t="e">
        <v>#N/A</v>
      </c>
      <c r="W259" s="136" t="s">
        <v>547</v>
      </c>
      <c r="X259" s="101" t="s">
        <v>547</v>
      </c>
      <c r="Y259" s="104">
        <v>0</v>
      </c>
      <c r="Z259" s="103">
        <v>0</v>
      </c>
      <c r="AA259" s="60"/>
      <c r="AB259" s="60"/>
    </row>
    <row r="260" spans="1:28" ht="18" customHeight="1" x14ac:dyDescent="0.3">
      <c r="A260" s="107">
        <v>257</v>
      </c>
      <c r="B260" s="143" t="str">
        <f t="shared" ref="B260:B323" si="7">I260&amp;"x"&amp;J260</f>
        <v>54.0x0.00</v>
      </c>
      <c r="C260" s="101" t="s">
        <v>282</v>
      </c>
      <c r="D260" s="101" t="s">
        <v>1112</v>
      </c>
      <c r="E260" s="101" t="s">
        <v>1193</v>
      </c>
      <c r="F260" s="101" t="s">
        <v>593</v>
      </c>
      <c r="G260" s="101" t="s">
        <v>549</v>
      </c>
      <c r="H260" s="101" t="s">
        <v>557</v>
      </c>
      <c r="I260" s="101" t="s">
        <v>1110</v>
      </c>
      <c r="J260" s="101" t="s">
        <v>552</v>
      </c>
      <c r="K260" s="101" t="s">
        <v>695</v>
      </c>
      <c r="L260" s="101" t="s">
        <v>575</v>
      </c>
      <c r="M260" s="102">
        <v>3.2959999999999998</v>
      </c>
      <c r="N260" s="101" t="s">
        <v>576</v>
      </c>
      <c r="O260" s="104" t="s">
        <v>1323</v>
      </c>
      <c r="P260" s="104">
        <v>0</v>
      </c>
      <c r="Q260" s="101"/>
      <c r="R260" s="101" t="s">
        <v>547</v>
      </c>
      <c r="S260" s="101"/>
      <c r="T260" s="104">
        <v>0</v>
      </c>
      <c r="U260" s="103">
        <v>0</v>
      </c>
      <c r="V260" s="104" t="e">
        <v>#N/A</v>
      </c>
      <c r="W260" s="136" t="s">
        <v>547</v>
      </c>
      <c r="X260" s="101" t="s">
        <v>547</v>
      </c>
      <c r="Y260" s="104">
        <v>0</v>
      </c>
      <c r="Z260" s="103">
        <v>0</v>
      </c>
      <c r="AA260" s="60"/>
      <c r="AB260" s="60"/>
    </row>
    <row r="261" spans="1:28" ht="18" customHeight="1" x14ac:dyDescent="0.3">
      <c r="A261" s="107">
        <v>258</v>
      </c>
      <c r="B261" s="143" t="str">
        <f t="shared" si="7"/>
        <v>54.0x0.00</v>
      </c>
      <c r="C261" s="101" t="s">
        <v>283</v>
      </c>
      <c r="D261" s="101" t="s">
        <v>1113</v>
      </c>
      <c r="E261" s="101" t="s">
        <v>1232</v>
      </c>
      <c r="F261" s="101" t="s">
        <v>593</v>
      </c>
      <c r="G261" s="101" t="s">
        <v>571</v>
      </c>
      <c r="H261" s="101" t="s">
        <v>557</v>
      </c>
      <c r="I261" s="101" t="s">
        <v>1110</v>
      </c>
      <c r="J261" s="101" t="s">
        <v>552</v>
      </c>
      <c r="K261" s="101" t="s">
        <v>791</v>
      </c>
      <c r="L261" s="101" t="s">
        <v>1114</v>
      </c>
      <c r="M261" s="102">
        <v>3.6539999999999999</v>
      </c>
      <c r="N261" s="101" t="s">
        <v>576</v>
      </c>
      <c r="O261" s="104" t="s">
        <v>1484</v>
      </c>
      <c r="P261" s="104">
        <v>37</v>
      </c>
      <c r="Q261" s="101"/>
      <c r="R261" s="101" t="s">
        <v>547</v>
      </c>
      <c r="S261" s="101"/>
      <c r="T261" s="104">
        <v>58</v>
      </c>
      <c r="U261" s="103">
        <v>1349.1591120000001</v>
      </c>
      <c r="V261" s="104" t="e">
        <v>#N/A</v>
      </c>
      <c r="W261" s="136" t="s">
        <v>547</v>
      </c>
      <c r="X261" s="101" t="s">
        <v>547</v>
      </c>
      <c r="Y261" s="104">
        <v>0</v>
      </c>
      <c r="Z261" s="103">
        <v>0</v>
      </c>
      <c r="AA261" s="60"/>
      <c r="AB261" s="60"/>
    </row>
    <row r="262" spans="1:28" ht="18" customHeight="1" x14ac:dyDescent="0.3">
      <c r="A262" s="107">
        <v>259</v>
      </c>
      <c r="B262" s="143" t="str">
        <f t="shared" si="7"/>
        <v>54.0x0.00</v>
      </c>
      <c r="C262" s="101" t="s">
        <v>284</v>
      </c>
      <c r="D262" s="101" t="s">
        <v>1115</v>
      </c>
      <c r="E262" s="101" t="s">
        <v>1193</v>
      </c>
      <c r="F262" s="101" t="s">
        <v>593</v>
      </c>
      <c r="G262" s="101" t="s">
        <v>549</v>
      </c>
      <c r="H262" s="101" t="s">
        <v>557</v>
      </c>
      <c r="I262" s="101" t="s">
        <v>1110</v>
      </c>
      <c r="J262" s="101" t="s">
        <v>552</v>
      </c>
      <c r="K262" s="101" t="s">
        <v>881</v>
      </c>
      <c r="L262" s="101" t="s">
        <v>1116</v>
      </c>
      <c r="M262" s="102">
        <v>4.0090000000000003</v>
      </c>
      <c r="N262" s="101" t="s">
        <v>550</v>
      </c>
      <c r="O262" s="104" t="s">
        <v>1485</v>
      </c>
      <c r="P262" s="104">
        <v>0</v>
      </c>
      <c r="Q262" s="101"/>
      <c r="R262" s="101" t="s">
        <v>547</v>
      </c>
      <c r="S262" s="101"/>
      <c r="T262" s="104">
        <v>56</v>
      </c>
      <c r="U262" s="103">
        <v>1401.1294640000001</v>
      </c>
      <c r="V262" s="104" t="e">
        <v>#N/A</v>
      </c>
      <c r="W262" s="136" t="s">
        <v>547</v>
      </c>
      <c r="X262" s="101" t="s">
        <v>547</v>
      </c>
      <c r="Y262" s="104">
        <v>0</v>
      </c>
      <c r="Z262" s="103">
        <v>0</v>
      </c>
      <c r="AA262" s="60"/>
      <c r="AB262" s="60"/>
    </row>
    <row r="263" spans="1:28" ht="18" customHeight="1" x14ac:dyDescent="0.3">
      <c r="A263" s="107">
        <v>260</v>
      </c>
      <c r="B263" s="143" t="str">
        <f t="shared" si="7"/>
        <v>54.0x20.0</v>
      </c>
      <c r="C263" s="101" t="s">
        <v>285</v>
      </c>
      <c r="D263" s="101" t="s">
        <v>1109</v>
      </c>
      <c r="E263" s="101" t="s">
        <v>1215</v>
      </c>
      <c r="F263" s="101" t="s">
        <v>593</v>
      </c>
      <c r="G263" s="101" t="s">
        <v>571</v>
      </c>
      <c r="H263" s="101" t="s">
        <v>557</v>
      </c>
      <c r="I263" s="101" t="s">
        <v>1110</v>
      </c>
      <c r="J263" s="101" t="s">
        <v>698</v>
      </c>
      <c r="K263" s="101" t="s">
        <v>564</v>
      </c>
      <c r="L263" s="101" t="s">
        <v>1111</v>
      </c>
      <c r="M263" s="102">
        <v>2.0070000000000001</v>
      </c>
      <c r="N263" s="101" t="s">
        <v>550</v>
      </c>
      <c r="O263" s="104" t="s">
        <v>1486</v>
      </c>
      <c r="P263" s="104">
        <v>1886</v>
      </c>
      <c r="Q263" s="101"/>
      <c r="R263" s="101" t="s">
        <v>547</v>
      </c>
      <c r="S263" s="101"/>
      <c r="T263" s="104">
        <v>1272</v>
      </c>
      <c r="U263" s="103">
        <v>16045.00164</v>
      </c>
      <c r="V263" s="104">
        <v>-613.99999999999943</v>
      </c>
      <c r="W263" s="136">
        <v>45322</v>
      </c>
      <c r="X263" s="101" t="s">
        <v>547</v>
      </c>
      <c r="Y263" s="104">
        <v>614</v>
      </c>
      <c r="Z263" s="103">
        <v>7744.9929299999994</v>
      </c>
      <c r="AA263" s="60"/>
      <c r="AB263" s="60"/>
    </row>
    <row r="264" spans="1:28" ht="18" customHeight="1" x14ac:dyDescent="0.3">
      <c r="A264" s="107">
        <v>261</v>
      </c>
      <c r="B264" s="143" t="str">
        <f t="shared" si="7"/>
        <v>60.5x0.00</v>
      </c>
      <c r="C264" s="101" t="s">
        <v>286</v>
      </c>
      <c r="D264" s="101" t="s">
        <v>1123</v>
      </c>
      <c r="E264" s="101" t="s">
        <v>1229</v>
      </c>
      <c r="F264" s="101" t="s">
        <v>593</v>
      </c>
      <c r="G264" s="101" t="s">
        <v>571</v>
      </c>
      <c r="H264" s="101" t="s">
        <v>557</v>
      </c>
      <c r="I264" s="101" t="s">
        <v>1118</v>
      </c>
      <c r="J264" s="101" t="s">
        <v>552</v>
      </c>
      <c r="K264" s="101" t="s">
        <v>608</v>
      </c>
      <c r="L264" s="101" t="s">
        <v>742</v>
      </c>
      <c r="M264" s="102">
        <v>3.3010000000000002</v>
      </c>
      <c r="N264" s="101" t="s">
        <v>576</v>
      </c>
      <c r="O264" s="104" t="s">
        <v>1487</v>
      </c>
      <c r="P264" s="104">
        <v>0</v>
      </c>
      <c r="Q264" s="101"/>
      <c r="R264" s="101" t="s">
        <v>547</v>
      </c>
      <c r="S264" s="101"/>
      <c r="T264" s="104">
        <v>110</v>
      </c>
      <c r="U264" s="103">
        <v>2185.5590900000002</v>
      </c>
      <c r="V264" s="104" t="e">
        <v>#N/A</v>
      </c>
      <c r="W264" s="136" t="s">
        <v>547</v>
      </c>
      <c r="X264" s="101" t="s">
        <v>547</v>
      </c>
      <c r="Y264" s="104">
        <v>0</v>
      </c>
      <c r="Z264" s="103">
        <v>0</v>
      </c>
      <c r="AA264" s="60"/>
      <c r="AB264" s="60"/>
    </row>
    <row r="265" spans="1:28" ht="18" customHeight="1" x14ac:dyDescent="0.3">
      <c r="A265" s="107">
        <v>262</v>
      </c>
      <c r="B265" s="143" t="str">
        <f t="shared" si="7"/>
        <v>15.9x0.00</v>
      </c>
      <c r="C265" s="101" t="s">
        <v>287</v>
      </c>
      <c r="D265" s="101" t="s">
        <v>587</v>
      </c>
      <c r="E265" s="101" t="s">
        <v>1174</v>
      </c>
      <c r="F265" s="101" t="s">
        <v>588</v>
      </c>
      <c r="G265" s="101" t="s">
        <v>549</v>
      </c>
      <c r="H265" s="101" t="s">
        <v>557</v>
      </c>
      <c r="I265" s="101" t="s">
        <v>583</v>
      </c>
      <c r="J265" s="101" t="s">
        <v>552</v>
      </c>
      <c r="K265" s="101" t="s">
        <v>558</v>
      </c>
      <c r="L265" s="101" t="s">
        <v>589</v>
      </c>
      <c r="M265" s="101">
        <v>0.56399999999999995</v>
      </c>
      <c r="N265" s="101" t="s">
        <v>550</v>
      </c>
      <c r="O265" s="104" t="s">
        <v>1488</v>
      </c>
      <c r="P265" s="104">
        <v>423.44444444444446</v>
      </c>
      <c r="Q265" s="101"/>
      <c r="R265" s="101" t="s">
        <v>547</v>
      </c>
      <c r="S265" s="101"/>
      <c r="T265" s="104">
        <v>611</v>
      </c>
      <c r="U265" s="122">
        <v>1776.4336199999998</v>
      </c>
      <c r="V265" s="101">
        <v>-106.66666666666671</v>
      </c>
      <c r="W265" s="136">
        <v>45380</v>
      </c>
      <c r="X265" s="101" t="s">
        <v>547</v>
      </c>
      <c r="Y265" s="104">
        <v>0</v>
      </c>
      <c r="Z265" s="103">
        <v>0</v>
      </c>
      <c r="AA265" s="60"/>
      <c r="AB265" s="60"/>
    </row>
    <row r="266" spans="1:28" ht="18" customHeight="1" x14ac:dyDescent="0.3">
      <c r="A266" s="107">
        <v>263</v>
      </c>
      <c r="B266" s="143" t="str">
        <f t="shared" si="7"/>
        <v>19.1x0.00</v>
      </c>
      <c r="C266" s="101" t="s">
        <v>288</v>
      </c>
      <c r="D266" s="101" t="s">
        <v>665</v>
      </c>
      <c r="E266" s="101" t="s">
        <v>1174</v>
      </c>
      <c r="F266" s="101" t="s">
        <v>588</v>
      </c>
      <c r="G266" s="101" t="s">
        <v>549</v>
      </c>
      <c r="H266" s="101" t="s">
        <v>557</v>
      </c>
      <c r="I266" s="101" t="s">
        <v>628</v>
      </c>
      <c r="J266" s="101" t="s">
        <v>552</v>
      </c>
      <c r="K266" s="101" t="s">
        <v>558</v>
      </c>
      <c r="L266" s="101" t="s">
        <v>666</v>
      </c>
      <c r="M266" s="102">
        <v>0.69</v>
      </c>
      <c r="N266" s="101" t="s">
        <v>550</v>
      </c>
      <c r="O266" s="114" t="s">
        <v>1489</v>
      </c>
      <c r="P266" s="114">
        <v>853.37744360902252</v>
      </c>
      <c r="Q266" s="101"/>
      <c r="R266" s="101" t="s">
        <v>547</v>
      </c>
      <c r="S266" s="101"/>
      <c r="T266" s="114">
        <v>540</v>
      </c>
      <c r="U266" s="113">
        <v>2142.8225999999995</v>
      </c>
      <c r="V266" s="114">
        <v>-313.37744360902258</v>
      </c>
      <c r="W266" s="135">
        <v>45351</v>
      </c>
      <c r="X266" s="101" t="s">
        <v>547</v>
      </c>
      <c r="Y266" s="114">
        <v>313.37744360902252</v>
      </c>
      <c r="Z266" s="113">
        <v>1243.5412379548868</v>
      </c>
      <c r="AA266" s="60"/>
      <c r="AB266" s="60"/>
    </row>
    <row r="267" spans="1:28" ht="18" customHeight="1" x14ac:dyDescent="0.3">
      <c r="A267" s="107">
        <v>264</v>
      </c>
      <c r="B267" s="143" t="str">
        <f t="shared" si="7"/>
        <v>19.1x0.00</v>
      </c>
      <c r="C267" s="101" t="s">
        <v>289</v>
      </c>
      <c r="D267" s="101" t="s">
        <v>678</v>
      </c>
      <c r="E267" s="101" t="s">
        <v>1233</v>
      </c>
      <c r="F267" s="101" t="s">
        <v>588</v>
      </c>
      <c r="G267" s="101" t="s">
        <v>549</v>
      </c>
      <c r="H267" s="101" t="s">
        <v>557</v>
      </c>
      <c r="I267" s="101" t="s">
        <v>628</v>
      </c>
      <c r="J267" s="101" t="s">
        <v>552</v>
      </c>
      <c r="K267" s="101" t="s">
        <v>564</v>
      </c>
      <c r="L267" s="101" t="s">
        <v>679</v>
      </c>
      <c r="M267" s="102">
        <v>0.84299999999999997</v>
      </c>
      <c r="N267" s="101" t="s">
        <v>550</v>
      </c>
      <c r="O267" s="104" t="s">
        <v>1490</v>
      </c>
      <c r="P267" s="104">
        <v>1715.6785714285716</v>
      </c>
      <c r="Q267" s="101"/>
      <c r="R267" s="101" t="s">
        <v>547</v>
      </c>
      <c r="S267" s="101"/>
      <c r="T267" s="104">
        <v>2960</v>
      </c>
      <c r="U267" s="103">
        <v>12923.055119999999</v>
      </c>
      <c r="V267" s="104" t="e">
        <v>#N/A</v>
      </c>
      <c r="W267" s="136" t="s">
        <v>547</v>
      </c>
      <c r="X267" s="101" t="s">
        <v>547</v>
      </c>
      <c r="Y267" s="104">
        <v>0</v>
      </c>
      <c r="Z267" s="103">
        <v>0</v>
      </c>
      <c r="AA267" s="60"/>
      <c r="AB267" s="60"/>
    </row>
    <row r="268" spans="1:28" ht="18" customHeight="1" x14ac:dyDescent="0.3">
      <c r="A268" s="107">
        <v>265</v>
      </c>
      <c r="B268" s="143" t="str">
        <f t="shared" si="7"/>
        <v>19.1x0.00</v>
      </c>
      <c r="C268" s="101" t="s">
        <v>290</v>
      </c>
      <c r="D268" s="101" t="s">
        <v>678</v>
      </c>
      <c r="E268" s="101" t="s">
        <v>1234</v>
      </c>
      <c r="F268" s="101" t="s">
        <v>588</v>
      </c>
      <c r="G268" s="101" t="s">
        <v>549</v>
      </c>
      <c r="H268" s="101" t="s">
        <v>557</v>
      </c>
      <c r="I268" s="101" t="s">
        <v>628</v>
      </c>
      <c r="J268" s="101" t="s">
        <v>552</v>
      </c>
      <c r="K268" s="101" t="s">
        <v>564</v>
      </c>
      <c r="L268" s="101" t="s">
        <v>681</v>
      </c>
      <c r="M268" s="102">
        <v>0.84299999999999997</v>
      </c>
      <c r="N268" s="101" t="s">
        <v>550</v>
      </c>
      <c r="O268" s="104" t="s">
        <v>1491</v>
      </c>
      <c r="P268" s="104">
        <v>180.40909090909091</v>
      </c>
      <c r="Q268" s="101"/>
      <c r="R268" s="101" t="s">
        <v>547</v>
      </c>
      <c r="S268" s="101"/>
      <c r="T268" s="104">
        <v>350</v>
      </c>
      <c r="U268" s="103">
        <v>1702.7335499999999</v>
      </c>
      <c r="V268" s="104" t="e">
        <v>#N/A</v>
      </c>
      <c r="W268" s="136" t="s">
        <v>547</v>
      </c>
      <c r="X268" s="101" t="s">
        <v>547</v>
      </c>
      <c r="Y268" s="104">
        <v>0</v>
      </c>
      <c r="Z268" s="103">
        <v>0</v>
      </c>
      <c r="AA268" s="60"/>
      <c r="AB268" s="60"/>
    </row>
    <row r="269" spans="1:28" ht="18" customHeight="1" x14ac:dyDescent="0.3">
      <c r="A269" s="107">
        <v>266</v>
      </c>
      <c r="B269" s="143" t="str">
        <f t="shared" si="7"/>
        <v>22.2x0.00</v>
      </c>
      <c r="C269" s="101" t="s">
        <v>291</v>
      </c>
      <c r="D269" s="101" t="s">
        <v>780</v>
      </c>
      <c r="E269" s="101" t="s">
        <v>1172</v>
      </c>
      <c r="F269" s="101" t="s">
        <v>588</v>
      </c>
      <c r="G269" s="101" t="s">
        <v>549</v>
      </c>
      <c r="H269" s="101" t="s">
        <v>557</v>
      </c>
      <c r="I269" s="101" t="s">
        <v>707</v>
      </c>
      <c r="J269" s="101" t="s">
        <v>552</v>
      </c>
      <c r="K269" s="101" t="s">
        <v>608</v>
      </c>
      <c r="L269" s="101" t="s">
        <v>781</v>
      </c>
      <c r="M269" s="102">
        <v>1.129</v>
      </c>
      <c r="N269" s="101" t="s">
        <v>550</v>
      </c>
      <c r="O269" s="104" t="s">
        <v>1492</v>
      </c>
      <c r="P269" s="104">
        <v>208.88235294117646</v>
      </c>
      <c r="Q269" s="101"/>
      <c r="R269" s="101" t="s">
        <v>547</v>
      </c>
      <c r="S269" s="101"/>
      <c r="T269" s="104">
        <v>192</v>
      </c>
      <c r="U269" s="103">
        <v>1236.4446720000001</v>
      </c>
      <c r="V269" s="104">
        <v>-16.882352941176464</v>
      </c>
      <c r="W269" s="135">
        <v>45351</v>
      </c>
      <c r="X269" s="101" t="s">
        <v>547</v>
      </c>
      <c r="Y269" s="104">
        <v>16.882352941176464</v>
      </c>
      <c r="Z269" s="103">
        <v>108.71924658823525</v>
      </c>
      <c r="AA269" s="60"/>
      <c r="AB269" s="60"/>
    </row>
    <row r="270" spans="1:28" ht="18" customHeight="1" x14ac:dyDescent="0.3">
      <c r="A270" s="107">
        <v>267</v>
      </c>
      <c r="B270" s="143" t="str">
        <f t="shared" si="7"/>
        <v>22.2x0.00</v>
      </c>
      <c r="C270" s="101" t="s">
        <v>292</v>
      </c>
      <c r="D270" s="101" t="s">
        <v>780</v>
      </c>
      <c r="E270" s="101" t="s">
        <v>1172</v>
      </c>
      <c r="F270" s="101" t="s">
        <v>588</v>
      </c>
      <c r="G270" s="101" t="s">
        <v>549</v>
      </c>
      <c r="H270" s="101" t="s">
        <v>557</v>
      </c>
      <c r="I270" s="101" t="s">
        <v>707</v>
      </c>
      <c r="J270" s="101" t="s">
        <v>552</v>
      </c>
      <c r="K270" s="101" t="s">
        <v>608</v>
      </c>
      <c r="L270" s="101" t="s">
        <v>784</v>
      </c>
      <c r="M270" s="102">
        <v>1.129</v>
      </c>
      <c r="N270" s="101" t="s">
        <v>550</v>
      </c>
      <c r="O270" s="104" t="s">
        <v>1493</v>
      </c>
      <c r="P270" s="104">
        <v>296.16666666666669</v>
      </c>
      <c r="Q270" s="101"/>
      <c r="R270" s="101" t="s">
        <v>547</v>
      </c>
      <c r="S270" s="101"/>
      <c r="T270" s="104">
        <v>270</v>
      </c>
      <c r="U270" s="103">
        <v>1796.36319</v>
      </c>
      <c r="V270" s="104">
        <v>-26.166666666666657</v>
      </c>
      <c r="W270" s="136">
        <v>45351</v>
      </c>
      <c r="X270" s="101" t="s">
        <v>547</v>
      </c>
      <c r="Y270" s="104">
        <v>26.166666666666686</v>
      </c>
      <c r="Z270" s="103">
        <v>174.09198816666679</v>
      </c>
      <c r="AA270" s="60"/>
      <c r="AB270" s="60"/>
    </row>
    <row r="271" spans="1:28" ht="18" customHeight="1" x14ac:dyDescent="0.3">
      <c r="A271" s="107">
        <v>268</v>
      </c>
      <c r="B271" s="143" t="str">
        <f t="shared" si="7"/>
        <v>22.2x0.00</v>
      </c>
      <c r="C271" s="101" t="s">
        <v>293</v>
      </c>
      <c r="D271" s="101" t="s">
        <v>780</v>
      </c>
      <c r="E271" s="101" t="s">
        <v>1183</v>
      </c>
      <c r="F271" s="101" t="s">
        <v>588</v>
      </c>
      <c r="G271" s="101" t="s">
        <v>549</v>
      </c>
      <c r="H271" s="101" t="s">
        <v>557</v>
      </c>
      <c r="I271" s="101" t="s">
        <v>707</v>
      </c>
      <c r="J271" s="101" t="s">
        <v>552</v>
      </c>
      <c r="K271" s="101" t="s">
        <v>608</v>
      </c>
      <c r="L271" s="101" t="s">
        <v>785</v>
      </c>
      <c r="M271" s="102">
        <v>1.129</v>
      </c>
      <c r="N271" s="101" t="s">
        <v>576</v>
      </c>
      <c r="O271" s="104" t="s">
        <v>1494</v>
      </c>
      <c r="P271" s="104">
        <v>70.428571428571431</v>
      </c>
      <c r="Q271" s="101"/>
      <c r="R271" s="101" t="s">
        <v>547</v>
      </c>
      <c r="S271" s="101"/>
      <c r="T271" s="104">
        <v>57</v>
      </c>
      <c r="U271" s="103">
        <v>384.44482199999999</v>
      </c>
      <c r="V271" s="104">
        <v>-13.428571428571431</v>
      </c>
      <c r="W271" s="135">
        <v>45322</v>
      </c>
      <c r="X271" s="101" t="s">
        <v>547</v>
      </c>
      <c r="Y271" s="104">
        <v>13.428571428571431</v>
      </c>
      <c r="Z271" s="103">
        <v>90.570960571428586</v>
      </c>
      <c r="AA271" s="60"/>
      <c r="AB271" s="60"/>
    </row>
    <row r="272" spans="1:28" ht="18" customHeight="1" x14ac:dyDescent="0.3">
      <c r="A272" s="107">
        <v>269</v>
      </c>
      <c r="B272" s="143" t="str">
        <f t="shared" si="7"/>
        <v>22.2x0.00</v>
      </c>
      <c r="C272" s="101" t="s">
        <v>294</v>
      </c>
      <c r="D272" s="101" t="s">
        <v>780</v>
      </c>
      <c r="E272" s="101" t="s">
        <v>1183</v>
      </c>
      <c r="F272" s="101" t="s">
        <v>588</v>
      </c>
      <c r="G272" s="101" t="s">
        <v>549</v>
      </c>
      <c r="H272" s="101" t="s">
        <v>557</v>
      </c>
      <c r="I272" s="101" t="s">
        <v>707</v>
      </c>
      <c r="J272" s="101" t="s">
        <v>552</v>
      </c>
      <c r="K272" s="101" t="s">
        <v>608</v>
      </c>
      <c r="L272" s="101" t="s">
        <v>786</v>
      </c>
      <c r="M272" s="102">
        <v>1.129</v>
      </c>
      <c r="N272" s="101" t="s">
        <v>576</v>
      </c>
      <c r="O272" s="104" t="s">
        <v>1495</v>
      </c>
      <c r="P272" s="104">
        <v>74.285714285714292</v>
      </c>
      <c r="Q272" s="101"/>
      <c r="R272" s="101" t="s">
        <v>547</v>
      </c>
      <c r="S272" s="101"/>
      <c r="T272" s="104">
        <v>55</v>
      </c>
      <c r="U272" s="103">
        <v>383.99547999999999</v>
      </c>
      <c r="V272" s="104">
        <v>-19.285714285714292</v>
      </c>
      <c r="W272" s="136">
        <v>45322</v>
      </c>
      <c r="X272" s="101" t="s">
        <v>547</v>
      </c>
      <c r="Y272" s="104">
        <v>19.285714285714292</v>
      </c>
      <c r="Z272" s="103">
        <v>134.64776571428575</v>
      </c>
      <c r="AA272" s="60"/>
      <c r="AB272" s="60"/>
    </row>
    <row r="273" spans="1:28" ht="18" customHeight="1" x14ac:dyDescent="0.3">
      <c r="A273" s="107">
        <v>270</v>
      </c>
      <c r="B273" s="143" t="str">
        <f t="shared" si="7"/>
        <v>25.4x0.00</v>
      </c>
      <c r="C273" s="101" t="s">
        <v>295</v>
      </c>
      <c r="D273" s="101" t="s">
        <v>837</v>
      </c>
      <c r="E273" s="101" t="s">
        <v>1172</v>
      </c>
      <c r="F273" s="101" t="s">
        <v>588</v>
      </c>
      <c r="G273" s="101" t="s">
        <v>549</v>
      </c>
      <c r="H273" s="101" t="s">
        <v>557</v>
      </c>
      <c r="I273" s="101" t="s">
        <v>806</v>
      </c>
      <c r="J273" s="101" t="s">
        <v>552</v>
      </c>
      <c r="K273" s="101" t="s">
        <v>558</v>
      </c>
      <c r="L273" s="101" t="s">
        <v>838</v>
      </c>
      <c r="M273" s="102">
        <v>0.93899999999999995</v>
      </c>
      <c r="N273" s="101" t="s">
        <v>550</v>
      </c>
      <c r="O273" s="104" t="s">
        <v>1496</v>
      </c>
      <c r="P273" s="104">
        <v>130.625</v>
      </c>
      <c r="Q273" s="101"/>
      <c r="R273" s="101" t="s">
        <v>547</v>
      </c>
      <c r="S273" s="101"/>
      <c r="T273" s="104">
        <v>109</v>
      </c>
      <c r="U273" s="103">
        <v>591.07702499999994</v>
      </c>
      <c r="V273" s="104">
        <v>-21.625</v>
      </c>
      <c r="W273" s="135">
        <v>45351</v>
      </c>
      <c r="X273" s="101" t="s">
        <v>547</v>
      </c>
      <c r="Y273" s="104">
        <v>21.625</v>
      </c>
      <c r="Z273" s="103">
        <v>117.266428125</v>
      </c>
      <c r="AA273" s="60"/>
      <c r="AB273" s="60"/>
    </row>
    <row r="274" spans="1:28" ht="18" customHeight="1" x14ac:dyDescent="0.3">
      <c r="A274" s="107">
        <v>271</v>
      </c>
      <c r="B274" s="143" t="str">
        <f t="shared" si="7"/>
        <v>25.4x0.00</v>
      </c>
      <c r="C274" s="101" t="s">
        <v>296</v>
      </c>
      <c r="D274" s="101" t="s">
        <v>837</v>
      </c>
      <c r="E274" s="101" t="s">
        <v>1235</v>
      </c>
      <c r="F274" s="101" t="s">
        <v>588</v>
      </c>
      <c r="G274" s="101" t="s">
        <v>549</v>
      </c>
      <c r="H274" s="101" t="s">
        <v>557</v>
      </c>
      <c r="I274" s="101" t="s">
        <v>806</v>
      </c>
      <c r="J274" s="101" t="s">
        <v>552</v>
      </c>
      <c r="K274" s="101" t="s">
        <v>558</v>
      </c>
      <c r="L274" s="101" t="s">
        <v>842</v>
      </c>
      <c r="M274" s="102">
        <v>0.93899999999999995</v>
      </c>
      <c r="N274" s="101" t="s">
        <v>576</v>
      </c>
      <c r="O274" s="104" t="s">
        <v>1497</v>
      </c>
      <c r="P274" s="104">
        <v>81.888888888888886</v>
      </c>
      <c r="Q274" s="101"/>
      <c r="R274" s="101" t="s">
        <v>547</v>
      </c>
      <c r="S274" s="101"/>
      <c r="T274" s="104">
        <v>165</v>
      </c>
      <c r="U274" s="103">
        <v>902.03156999999987</v>
      </c>
      <c r="V274" s="104" t="e">
        <v>#N/A</v>
      </c>
      <c r="W274" s="136" t="s">
        <v>547</v>
      </c>
      <c r="X274" s="101" t="s">
        <v>547</v>
      </c>
      <c r="Y274" s="104">
        <v>0</v>
      </c>
      <c r="Z274" s="103">
        <v>0</v>
      </c>
      <c r="AA274" s="60"/>
      <c r="AB274" s="60"/>
    </row>
    <row r="275" spans="1:28" ht="18" customHeight="1" x14ac:dyDescent="0.3">
      <c r="A275" s="107">
        <v>272</v>
      </c>
      <c r="B275" s="143" t="str">
        <f t="shared" si="7"/>
        <v>25.4x0.00</v>
      </c>
      <c r="C275" s="101" t="s">
        <v>297</v>
      </c>
      <c r="D275" s="101" t="s">
        <v>837</v>
      </c>
      <c r="E275" s="101" t="s">
        <v>1181</v>
      </c>
      <c r="F275" s="101" t="s">
        <v>588</v>
      </c>
      <c r="G275" s="101" t="s">
        <v>571</v>
      </c>
      <c r="H275" s="101" t="s">
        <v>557</v>
      </c>
      <c r="I275" s="101" t="s">
        <v>806</v>
      </c>
      <c r="J275" s="101" t="s">
        <v>552</v>
      </c>
      <c r="K275" s="101" t="s">
        <v>558</v>
      </c>
      <c r="L275" s="101" t="s">
        <v>844</v>
      </c>
      <c r="M275" s="102">
        <v>0.93899999999999995</v>
      </c>
      <c r="N275" s="101" t="s">
        <v>576</v>
      </c>
      <c r="O275" s="104" t="s">
        <v>1498</v>
      </c>
      <c r="P275" s="104">
        <v>0</v>
      </c>
      <c r="Q275" s="101"/>
      <c r="R275" s="101" t="s">
        <v>547</v>
      </c>
      <c r="S275" s="101"/>
      <c r="T275" s="104">
        <v>294</v>
      </c>
      <c r="U275" s="103">
        <v>1624.3723440000001</v>
      </c>
      <c r="V275" s="104" t="e">
        <v>#N/A</v>
      </c>
      <c r="W275" s="136" t="s">
        <v>547</v>
      </c>
      <c r="X275" s="101" t="s">
        <v>547</v>
      </c>
      <c r="Y275" s="104">
        <v>0</v>
      </c>
      <c r="Z275" s="103">
        <v>0</v>
      </c>
      <c r="AA275" s="60"/>
      <c r="AB275" s="60"/>
    </row>
    <row r="276" spans="1:28" ht="18" customHeight="1" x14ac:dyDescent="0.3">
      <c r="A276" s="107">
        <v>273</v>
      </c>
      <c r="B276" s="143" t="str">
        <f t="shared" si="7"/>
        <v>25.4x0.00</v>
      </c>
      <c r="C276" s="101" t="s">
        <v>298</v>
      </c>
      <c r="D276" s="101" t="s">
        <v>837</v>
      </c>
      <c r="E276" s="101" t="s">
        <v>1172</v>
      </c>
      <c r="F276" s="101" t="s">
        <v>588</v>
      </c>
      <c r="G276" s="101" t="s">
        <v>571</v>
      </c>
      <c r="H276" s="101" t="s">
        <v>557</v>
      </c>
      <c r="I276" s="101" t="s">
        <v>806</v>
      </c>
      <c r="J276" s="101" t="s">
        <v>552</v>
      </c>
      <c r="K276" s="101" t="s">
        <v>558</v>
      </c>
      <c r="L276" s="101" t="s">
        <v>850</v>
      </c>
      <c r="M276" s="102">
        <v>0.93899999999999995</v>
      </c>
      <c r="N276" s="101" t="s">
        <v>550</v>
      </c>
      <c r="O276" s="104" t="s">
        <v>1499</v>
      </c>
      <c r="P276" s="104">
        <v>0</v>
      </c>
      <c r="Q276" s="101"/>
      <c r="R276" s="101" t="s">
        <v>547</v>
      </c>
      <c r="S276" s="101"/>
      <c r="T276" s="104">
        <v>0</v>
      </c>
      <c r="U276" s="103">
        <v>0</v>
      </c>
      <c r="V276" s="104" t="e">
        <v>#N/A</v>
      </c>
      <c r="W276" s="136" t="s">
        <v>547</v>
      </c>
      <c r="X276" s="101" t="s">
        <v>547</v>
      </c>
      <c r="Y276" s="104">
        <v>0</v>
      </c>
      <c r="Z276" s="103">
        <v>0</v>
      </c>
      <c r="AA276" s="60"/>
      <c r="AB276" s="60"/>
    </row>
    <row r="277" spans="1:28" ht="18" customHeight="1" x14ac:dyDescent="0.3">
      <c r="A277" s="107">
        <v>274</v>
      </c>
      <c r="B277" s="143" t="str">
        <f t="shared" si="7"/>
        <v>25.4x0.00</v>
      </c>
      <c r="C277" s="101" t="s">
        <v>299</v>
      </c>
      <c r="D277" s="101" t="s">
        <v>862</v>
      </c>
      <c r="E277" s="101" t="s">
        <v>1174</v>
      </c>
      <c r="F277" s="101" t="s">
        <v>588</v>
      </c>
      <c r="G277" s="101" t="s">
        <v>549</v>
      </c>
      <c r="H277" s="101" t="s">
        <v>557</v>
      </c>
      <c r="I277" s="101" t="s">
        <v>806</v>
      </c>
      <c r="J277" s="101" t="s">
        <v>552</v>
      </c>
      <c r="K277" s="101" t="s">
        <v>564</v>
      </c>
      <c r="L277" s="101" t="s">
        <v>863</v>
      </c>
      <c r="M277" s="102">
        <v>1.1539999999999999</v>
      </c>
      <c r="N277" s="101" t="s">
        <v>550</v>
      </c>
      <c r="O277" s="104" t="s">
        <v>1500</v>
      </c>
      <c r="P277" s="104">
        <v>192.80902777777777</v>
      </c>
      <c r="Q277" s="101"/>
      <c r="R277" s="101" t="s">
        <v>547</v>
      </c>
      <c r="S277" s="101"/>
      <c r="T277" s="104">
        <v>152</v>
      </c>
      <c r="U277" s="103">
        <v>1078.934608</v>
      </c>
      <c r="V277" s="104">
        <v>-40.809027777777786</v>
      </c>
      <c r="W277" s="136">
        <v>45351</v>
      </c>
      <c r="X277" s="101" t="s">
        <v>547</v>
      </c>
      <c r="Y277" s="104">
        <v>40.809027777777771</v>
      </c>
      <c r="Z277" s="103">
        <v>289.67284465972216</v>
      </c>
      <c r="AA277" s="60"/>
      <c r="AB277" s="60"/>
    </row>
    <row r="278" spans="1:28" ht="18" customHeight="1" x14ac:dyDescent="0.3">
      <c r="A278" s="107">
        <v>275</v>
      </c>
      <c r="B278" s="143" t="str">
        <f t="shared" si="7"/>
        <v>28.6x0.00</v>
      </c>
      <c r="C278" s="101" t="s">
        <v>305</v>
      </c>
      <c r="D278" s="101" t="s">
        <v>914</v>
      </c>
      <c r="E278" s="101" t="s">
        <v>1210</v>
      </c>
      <c r="F278" s="101" t="s">
        <v>588</v>
      </c>
      <c r="G278" s="101" t="s">
        <v>549</v>
      </c>
      <c r="H278" s="101" t="s">
        <v>557</v>
      </c>
      <c r="I278" s="101" t="s">
        <v>895</v>
      </c>
      <c r="J278" s="101" t="s">
        <v>552</v>
      </c>
      <c r="K278" s="101" t="s">
        <v>564</v>
      </c>
      <c r="L278" s="101" t="s">
        <v>920</v>
      </c>
      <c r="M278" s="102">
        <v>1.3120000000000001</v>
      </c>
      <c r="N278" s="101" t="s">
        <v>550</v>
      </c>
      <c r="O278" s="104" t="s">
        <v>1501</v>
      </c>
      <c r="P278" s="104">
        <v>17.600000000000001</v>
      </c>
      <c r="Q278" s="101"/>
      <c r="R278" s="101" t="s">
        <v>547</v>
      </c>
      <c r="S278" s="101"/>
      <c r="T278" s="104">
        <v>48</v>
      </c>
      <c r="U278" s="103">
        <v>401.53497600000003</v>
      </c>
      <c r="V278" s="104" t="e">
        <v>#N/A</v>
      </c>
      <c r="W278" s="135" t="s">
        <v>547</v>
      </c>
      <c r="X278" s="101" t="s">
        <v>547</v>
      </c>
      <c r="Y278" s="104">
        <v>0</v>
      </c>
      <c r="Z278" s="103">
        <v>0</v>
      </c>
      <c r="AA278" s="60"/>
      <c r="AB278" s="60"/>
    </row>
    <row r="279" spans="1:28" ht="18" customHeight="1" x14ac:dyDescent="0.3">
      <c r="A279" s="107">
        <v>276</v>
      </c>
      <c r="B279" s="143" t="str">
        <f t="shared" si="7"/>
        <v>28.6x0.00</v>
      </c>
      <c r="C279" s="101" t="s">
        <v>300</v>
      </c>
      <c r="D279" s="101" t="s">
        <v>914</v>
      </c>
      <c r="E279" s="101" t="s">
        <v>1174</v>
      </c>
      <c r="F279" s="101" t="s">
        <v>588</v>
      </c>
      <c r="G279" s="101" t="s">
        <v>549</v>
      </c>
      <c r="H279" s="101" t="s">
        <v>557</v>
      </c>
      <c r="I279" s="101" t="s">
        <v>895</v>
      </c>
      <c r="J279" s="101" t="s">
        <v>552</v>
      </c>
      <c r="K279" s="101" t="s">
        <v>564</v>
      </c>
      <c r="L279" s="101" t="s">
        <v>915</v>
      </c>
      <c r="M279" s="102">
        <v>1.3120000000000001</v>
      </c>
      <c r="N279" s="101" t="s">
        <v>550</v>
      </c>
      <c r="O279" s="104" t="s">
        <v>1502</v>
      </c>
      <c r="P279" s="104">
        <v>61.5</v>
      </c>
      <c r="Q279" s="101"/>
      <c r="R279" s="101" t="s">
        <v>547</v>
      </c>
      <c r="S279" s="101"/>
      <c r="T279" s="104">
        <v>544</v>
      </c>
      <c r="U279" s="103">
        <v>4064.6809600000001</v>
      </c>
      <c r="V279" s="104" t="e">
        <v>#N/A</v>
      </c>
      <c r="W279" s="135" t="s">
        <v>547</v>
      </c>
      <c r="X279" s="101" t="s">
        <v>547</v>
      </c>
      <c r="Y279" s="104">
        <v>0</v>
      </c>
      <c r="Z279" s="103">
        <v>0</v>
      </c>
      <c r="AA279" s="60"/>
      <c r="AB279" s="60"/>
    </row>
    <row r="280" spans="1:28" ht="18" customHeight="1" x14ac:dyDescent="0.3">
      <c r="A280" s="107">
        <v>277</v>
      </c>
      <c r="B280" s="143" t="str">
        <f t="shared" si="7"/>
        <v>28.6x0.00</v>
      </c>
      <c r="C280" s="101" t="s">
        <v>301</v>
      </c>
      <c r="D280" s="101" t="s">
        <v>914</v>
      </c>
      <c r="E280" s="101" t="s">
        <v>1174</v>
      </c>
      <c r="F280" s="101" t="s">
        <v>588</v>
      </c>
      <c r="G280" s="101" t="s">
        <v>549</v>
      </c>
      <c r="H280" s="101" t="s">
        <v>557</v>
      </c>
      <c r="I280" s="101" t="s">
        <v>895</v>
      </c>
      <c r="J280" s="101" t="s">
        <v>552</v>
      </c>
      <c r="K280" s="101" t="s">
        <v>564</v>
      </c>
      <c r="L280" s="101" t="s">
        <v>919</v>
      </c>
      <c r="M280" s="102">
        <v>1.3120000000000001</v>
      </c>
      <c r="N280" s="101" t="s">
        <v>550</v>
      </c>
      <c r="O280" s="104" t="s">
        <v>1503</v>
      </c>
      <c r="P280" s="104">
        <v>1519.0000000000002</v>
      </c>
      <c r="Q280" s="101"/>
      <c r="R280" s="101" t="s">
        <v>547</v>
      </c>
      <c r="S280" s="101"/>
      <c r="T280" s="104">
        <v>2642</v>
      </c>
      <c r="U280" s="103">
        <v>21830.782592</v>
      </c>
      <c r="V280" s="104" t="e">
        <v>#N/A</v>
      </c>
      <c r="W280" s="135" t="s">
        <v>547</v>
      </c>
      <c r="X280" s="101" t="s">
        <v>547</v>
      </c>
      <c r="Y280" s="104">
        <v>0</v>
      </c>
      <c r="Z280" s="103">
        <v>0</v>
      </c>
      <c r="AA280" s="60"/>
      <c r="AB280" s="60"/>
    </row>
    <row r="281" spans="1:28" ht="18" customHeight="1" x14ac:dyDescent="0.3">
      <c r="A281" s="107">
        <v>278</v>
      </c>
      <c r="B281" s="143" t="str">
        <f t="shared" si="7"/>
        <v>28.6x0.00</v>
      </c>
      <c r="C281" s="101" t="s">
        <v>302</v>
      </c>
      <c r="D281" s="101" t="s">
        <v>914</v>
      </c>
      <c r="E281" s="101" t="s">
        <v>1174</v>
      </c>
      <c r="F281" s="101" t="s">
        <v>588</v>
      </c>
      <c r="G281" s="101" t="s">
        <v>571</v>
      </c>
      <c r="H281" s="101" t="s">
        <v>557</v>
      </c>
      <c r="I281" s="101" t="s">
        <v>895</v>
      </c>
      <c r="J281" s="101" t="s">
        <v>552</v>
      </c>
      <c r="K281" s="101" t="s">
        <v>564</v>
      </c>
      <c r="L281" s="101" t="s">
        <v>916</v>
      </c>
      <c r="M281" s="102">
        <v>1.3120000000000001</v>
      </c>
      <c r="N281" s="101" t="s">
        <v>550</v>
      </c>
      <c r="O281" s="104" t="s">
        <v>1504</v>
      </c>
      <c r="P281" s="104">
        <v>875.55555555555554</v>
      </c>
      <c r="Q281" s="101"/>
      <c r="R281" s="101" t="s">
        <v>547</v>
      </c>
      <c r="S281" s="101"/>
      <c r="T281" s="104">
        <v>535</v>
      </c>
      <c r="U281" s="103">
        <v>4212.22192</v>
      </c>
      <c r="V281" s="104">
        <v>-340.5555555555556</v>
      </c>
      <c r="W281" s="135">
        <v>45351</v>
      </c>
      <c r="X281" s="101" t="s">
        <v>547</v>
      </c>
      <c r="Y281" s="104">
        <v>340.55555555555554</v>
      </c>
      <c r="Z281" s="103">
        <v>2681.3001422222219</v>
      </c>
      <c r="AA281" s="60"/>
      <c r="AB281" s="60"/>
    </row>
    <row r="282" spans="1:28" ht="18" customHeight="1" x14ac:dyDescent="0.3">
      <c r="A282" s="107">
        <v>279</v>
      </c>
      <c r="B282" s="143" t="str">
        <f t="shared" si="7"/>
        <v>28.6x0.00</v>
      </c>
      <c r="C282" s="101" t="s">
        <v>303</v>
      </c>
      <c r="D282" s="101" t="s">
        <v>914</v>
      </c>
      <c r="E282" s="101" t="s">
        <v>1505</v>
      </c>
      <c r="F282" s="101" t="s">
        <v>588</v>
      </c>
      <c r="G282" s="101" t="s">
        <v>571</v>
      </c>
      <c r="H282" s="101" t="s">
        <v>557</v>
      </c>
      <c r="I282" s="101" t="s">
        <v>895</v>
      </c>
      <c r="J282" s="101" t="s">
        <v>552</v>
      </c>
      <c r="K282" s="101" t="s">
        <v>564</v>
      </c>
      <c r="L282" s="101" t="s">
        <v>784</v>
      </c>
      <c r="M282" s="102">
        <v>1.3120000000000001</v>
      </c>
      <c r="N282" s="101" t="s">
        <v>550</v>
      </c>
      <c r="O282" s="101" t="s">
        <v>1506</v>
      </c>
      <c r="P282" s="104">
        <v>133.33333333333334</v>
      </c>
      <c r="Q282" s="101"/>
      <c r="R282" s="101" t="s">
        <v>547</v>
      </c>
      <c r="S282" s="101"/>
      <c r="T282" s="104">
        <v>242</v>
      </c>
      <c r="U282" s="104">
        <v>1871.051072</v>
      </c>
      <c r="V282" s="104" t="e">
        <v>#N/A</v>
      </c>
      <c r="W282" s="136" t="s">
        <v>547</v>
      </c>
      <c r="X282" s="101" t="s">
        <v>547</v>
      </c>
      <c r="Y282" s="104">
        <v>0</v>
      </c>
      <c r="Z282" s="104">
        <v>0</v>
      </c>
      <c r="AA282" s="60"/>
      <c r="AB282" s="60"/>
    </row>
    <row r="283" spans="1:28" ht="18" customHeight="1" x14ac:dyDescent="0.3">
      <c r="A283" s="107">
        <v>280</v>
      </c>
      <c r="B283" s="143" t="str">
        <f t="shared" si="7"/>
        <v>28.6x0.00</v>
      </c>
      <c r="C283" s="101" t="s">
        <v>304</v>
      </c>
      <c r="D283" s="101" t="s">
        <v>914</v>
      </c>
      <c r="E283" s="101" t="s">
        <v>1183</v>
      </c>
      <c r="F283" s="101" t="s">
        <v>588</v>
      </c>
      <c r="G283" s="101" t="s">
        <v>571</v>
      </c>
      <c r="H283" s="101" t="s">
        <v>557</v>
      </c>
      <c r="I283" s="101" t="s">
        <v>895</v>
      </c>
      <c r="J283" s="101" t="s">
        <v>552</v>
      </c>
      <c r="K283" s="101" t="s">
        <v>564</v>
      </c>
      <c r="L283" s="101" t="s">
        <v>849</v>
      </c>
      <c r="M283" s="102">
        <v>1.3120000000000001</v>
      </c>
      <c r="N283" s="101" t="s">
        <v>576</v>
      </c>
      <c r="O283" s="104" t="s">
        <v>1507</v>
      </c>
      <c r="P283" s="104">
        <v>355.55555555555554</v>
      </c>
      <c r="Q283" s="101"/>
      <c r="R283" s="101" t="s">
        <v>547</v>
      </c>
      <c r="S283" s="101"/>
      <c r="T283" s="104">
        <v>354</v>
      </c>
      <c r="U283" s="103">
        <v>2803.8725760000002</v>
      </c>
      <c r="V283" s="104">
        <v>-1.5555555555555429</v>
      </c>
      <c r="W283" s="136">
        <v>45351</v>
      </c>
      <c r="X283" s="101" t="s">
        <v>547</v>
      </c>
      <c r="Y283" s="104">
        <v>1.5555555555555429</v>
      </c>
      <c r="Z283" s="103">
        <v>12.320846222222125</v>
      </c>
      <c r="AA283" s="60"/>
      <c r="AB283" s="60"/>
    </row>
    <row r="284" spans="1:28" ht="18" customHeight="1" x14ac:dyDescent="0.3">
      <c r="A284" s="107">
        <v>281</v>
      </c>
      <c r="B284" s="143" t="str">
        <f t="shared" si="7"/>
        <v>31.8x0.00</v>
      </c>
      <c r="C284" s="101" t="s">
        <v>306</v>
      </c>
      <c r="D284" s="101" t="s">
        <v>951</v>
      </c>
      <c r="E284" s="101" t="s">
        <v>1172</v>
      </c>
      <c r="F284" s="101" t="s">
        <v>588</v>
      </c>
      <c r="G284" s="101" t="s">
        <v>549</v>
      </c>
      <c r="H284" s="101" t="s">
        <v>557</v>
      </c>
      <c r="I284" s="101" t="s">
        <v>939</v>
      </c>
      <c r="J284" s="101" t="s">
        <v>552</v>
      </c>
      <c r="K284" s="101" t="s">
        <v>564</v>
      </c>
      <c r="L284" s="101" t="s">
        <v>952</v>
      </c>
      <c r="M284" s="102">
        <v>1.47</v>
      </c>
      <c r="N284" s="101" t="s">
        <v>550</v>
      </c>
      <c r="O284" s="104" t="s">
        <v>1508</v>
      </c>
      <c r="P284" s="104">
        <v>120</v>
      </c>
      <c r="Q284" s="101"/>
      <c r="R284" s="101" t="s">
        <v>547</v>
      </c>
      <c r="S284" s="101"/>
      <c r="T284" s="104">
        <v>155</v>
      </c>
      <c r="U284" s="103">
        <v>1395.1255499999997</v>
      </c>
      <c r="V284" s="104" t="e">
        <v>#N/A</v>
      </c>
      <c r="W284" s="135" t="s">
        <v>547</v>
      </c>
      <c r="X284" s="101" t="s">
        <v>547</v>
      </c>
      <c r="Y284" s="104">
        <v>0</v>
      </c>
      <c r="Z284" s="103">
        <v>0</v>
      </c>
      <c r="AA284" s="60"/>
      <c r="AB284" s="60"/>
    </row>
    <row r="285" spans="1:28" ht="18" customHeight="1" x14ac:dyDescent="0.3">
      <c r="A285" s="107">
        <v>282</v>
      </c>
      <c r="B285" s="143" t="str">
        <f t="shared" si="7"/>
        <v>38.1x0.00</v>
      </c>
      <c r="C285" s="101" t="s">
        <v>307</v>
      </c>
      <c r="D285" s="101" t="s">
        <v>999</v>
      </c>
      <c r="E285" s="101" t="s">
        <v>1181</v>
      </c>
      <c r="F285" s="101" t="s">
        <v>588</v>
      </c>
      <c r="G285" s="101" t="s">
        <v>549</v>
      </c>
      <c r="H285" s="101" t="s">
        <v>557</v>
      </c>
      <c r="I285" s="101" t="s">
        <v>996</v>
      </c>
      <c r="J285" s="101" t="s">
        <v>552</v>
      </c>
      <c r="K285" s="101" t="s">
        <v>558</v>
      </c>
      <c r="L285" s="101" t="s">
        <v>1000</v>
      </c>
      <c r="M285" s="102">
        <v>1.44</v>
      </c>
      <c r="N285" s="101" t="s">
        <v>576</v>
      </c>
      <c r="O285" s="104" t="s">
        <v>1509</v>
      </c>
      <c r="P285" s="104">
        <v>0</v>
      </c>
      <c r="Q285" s="101"/>
      <c r="R285" s="101" t="s">
        <v>547</v>
      </c>
      <c r="S285" s="101"/>
      <c r="T285" s="104">
        <v>132</v>
      </c>
      <c r="U285" s="103">
        <v>1116.3398399999999</v>
      </c>
      <c r="V285" s="104" t="e">
        <v>#N/A</v>
      </c>
      <c r="W285" s="135" t="s">
        <v>547</v>
      </c>
      <c r="X285" s="101" t="s">
        <v>547</v>
      </c>
      <c r="Y285" s="104">
        <v>0</v>
      </c>
      <c r="Z285" s="103">
        <v>0</v>
      </c>
      <c r="AA285" s="60"/>
      <c r="AB285" s="60"/>
    </row>
    <row r="286" spans="1:28" ht="18" customHeight="1" x14ac:dyDescent="0.3">
      <c r="A286" s="107">
        <v>283</v>
      </c>
      <c r="B286" s="143" t="str">
        <f t="shared" si="7"/>
        <v>38.1x0.00</v>
      </c>
      <c r="C286" s="101" t="s">
        <v>308</v>
      </c>
      <c r="D286" s="101" t="s">
        <v>1001</v>
      </c>
      <c r="E286" s="101" t="s">
        <v>1172</v>
      </c>
      <c r="F286" s="101" t="s">
        <v>588</v>
      </c>
      <c r="G286" s="101" t="s">
        <v>549</v>
      </c>
      <c r="H286" s="101" t="s">
        <v>557</v>
      </c>
      <c r="I286" s="101" t="s">
        <v>996</v>
      </c>
      <c r="J286" s="101" t="s">
        <v>552</v>
      </c>
      <c r="K286" s="101" t="s">
        <v>748</v>
      </c>
      <c r="L286" s="101" t="s">
        <v>1003</v>
      </c>
      <c r="M286" s="102">
        <v>1.611</v>
      </c>
      <c r="N286" s="101" t="s">
        <v>550</v>
      </c>
      <c r="O286" s="104" t="s">
        <v>1510</v>
      </c>
      <c r="P286" s="104">
        <v>949</v>
      </c>
      <c r="Q286" s="101"/>
      <c r="R286" s="101" t="s">
        <v>547</v>
      </c>
      <c r="S286" s="101"/>
      <c r="T286" s="104">
        <v>319</v>
      </c>
      <c r="U286" s="103">
        <v>3329.1025019999997</v>
      </c>
      <c r="V286" s="104">
        <v>-344</v>
      </c>
      <c r="W286" s="136">
        <v>45322</v>
      </c>
      <c r="X286" s="101" t="s">
        <v>547</v>
      </c>
      <c r="Y286" s="104">
        <v>630</v>
      </c>
      <c r="Z286" s="103">
        <v>6574.7165400000004</v>
      </c>
      <c r="AA286" s="60"/>
      <c r="AB286" s="60"/>
    </row>
    <row r="287" spans="1:28" ht="18" customHeight="1" x14ac:dyDescent="0.3">
      <c r="A287" s="107">
        <v>284</v>
      </c>
      <c r="B287" s="143" t="str">
        <f t="shared" si="7"/>
        <v>38.1x0.00</v>
      </c>
      <c r="C287" s="101" t="s">
        <v>309</v>
      </c>
      <c r="D287" s="101" t="s">
        <v>1001</v>
      </c>
      <c r="E287" s="101" t="s">
        <v>1236</v>
      </c>
      <c r="F287" s="101" t="s">
        <v>588</v>
      </c>
      <c r="G287" s="101" t="s">
        <v>571</v>
      </c>
      <c r="H287" s="101" t="s">
        <v>557</v>
      </c>
      <c r="I287" s="101" t="s">
        <v>996</v>
      </c>
      <c r="J287" s="101" t="s">
        <v>552</v>
      </c>
      <c r="K287" s="101" t="s">
        <v>748</v>
      </c>
      <c r="L287" s="101" t="s">
        <v>1002</v>
      </c>
      <c r="M287" s="102">
        <v>1.611</v>
      </c>
      <c r="N287" s="101" t="s">
        <v>550</v>
      </c>
      <c r="O287" s="104" t="s">
        <v>1511</v>
      </c>
      <c r="P287" s="104">
        <v>0</v>
      </c>
      <c r="Q287" s="101"/>
      <c r="R287" s="101" t="s">
        <v>547</v>
      </c>
      <c r="S287" s="101"/>
      <c r="T287" s="104">
        <v>205</v>
      </c>
      <c r="U287" s="103">
        <v>1956.4306200000001</v>
      </c>
      <c r="V287" s="104" t="e">
        <v>#N/A</v>
      </c>
      <c r="W287" s="136" t="s">
        <v>547</v>
      </c>
      <c r="X287" s="101" t="s">
        <v>547</v>
      </c>
      <c r="Y287" s="104">
        <v>0</v>
      </c>
      <c r="Z287" s="103">
        <v>0</v>
      </c>
      <c r="AA287" s="60"/>
      <c r="AB287" s="60"/>
    </row>
    <row r="288" spans="1:28" ht="18" customHeight="1" x14ac:dyDescent="0.3">
      <c r="A288" s="107">
        <v>285</v>
      </c>
      <c r="B288" s="143" t="str">
        <f t="shared" si="7"/>
        <v>45.0x0.00</v>
      </c>
      <c r="C288" s="101" t="s">
        <v>310</v>
      </c>
      <c r="D288" s="101" t="s">
        <v>1069</v>
      </c>
      <c r="E288" s="101" t="s">
        <v>1172</v>
      </c>
      <c r="F288" s="101" t="s">
        <v>588</v>
      </c>
      <c r="G288" s="101" t="s">
        <v>549</v>
      </c>
      <c r="H288" s="101" t="s">
        <v>557</v>
      </c>
      <c r="I288" s="101" t="s">
        <v>1063</v>
      </c>
      <c r="J288" s="101" t="s">
        <v>552</v>
      </c>
      <c r="K288" s="101" t="s">
        <v>608</v>
      </c>
      <c r="L288" s="101" t="s">
        <v>1070</v>
      </c>
      <c r="M288" s="102">
        <v>2.4220000000000002</v>
      </c>
      <c r="N288" s="101" t="s">
        <v>550</v>
      </c>
      <c r="O288" s="104" t="s">
        <v>1512</v>
      </c>
      <c r="P288" s="104">
        <v>1062.8</v>
      </c>
      <c r="Q288" s="101"/>
      <c r="R288" s="101" t="s">
        <v>547</v>
      </c>
      <c r="S288" s="101"/>
      <c r="T288" s="104">
        <v>949</v>
      </c>
      <c r="U288" s="103">
        <v>13855.225384000001</v>
      </c>
      <c r="V288" s="104">
        <v>-113.80000000000001</v>
      </c>
      <c r="W288" s="136">
        <v>45351</v>
      </c>
      <c r="X288" s="101" t="s">
        <v>547</v>
      </c>
      <c r="Y288" s="104">
        <v>113.79999999999995</v>
      </c>
      <c r="Z288" s="103">
        <v>1661.4590607999994</v>
      </c>
      <c r="AA288" s="60"/>
      <c r="AB288" s="60"/>
    </row>
    <row r="289" spans="1:28" ht="18" customHeight="1" x14ac:dyDescent="0.3">
      <c r="A289" s="107">
        <v>286</v>
      </c>
      <c r="B289" s="143" t="str">
        <f t="shared" si="7"/>
        <v>45.0x0.00</v>
      </c>
      <c r="C289" s="101" t="s">
        <v>311</v>
      </c>
      <c r="D289" s="101" t="s">
        <v>1069</v>
      </c>
      <c r="E289" s="101" t="s">
        <v>1172</v>
      </c>
      <c r="F289" s="101" t="s">
        <v>588</v>
      </c>
      <c r="G289" s="101" t="s">
        <v>549</v>
      </c>
      <c r="H289" s="101" t="s">
        <v>557</v>
      </c>
      <c r="I289" s="101" t="s">
        <v>1063</v>
      </c>
      <c r="J289" s="101" t="s">
        <v>552</v>
      </c>
      <c r="K289" s="101" t="s">
        <v>608</v>
      </c>
      <c r="L289" s="101" t="s">
        <v>1071</v>
      </c>
      <c r="M289" s="102">
        <v>2.4220000000000002</v>
      </c>
      <c r="N289" s="101" t="s">
        <v>550</v>
      </c>
      <c r="O289" s="104" t="s">
        <v>1513</v>
      </c>
      <c r="P289" s="104">
        <v>273.79999999999995</v>
      </c>
      <c r="Q289" s="101"/>
      <c r="R289" s="101" t="s">
        <v>547</v>
      </c>
      <c r="S289" s="101"/>
      <c r="T289" s="104">
        <v>102</v>
      </c>
      <c r="U289" s="103">
        <v>1520.0617320000001</v>
      </c>
      <c r="V289" s="104">
        <v>-70.199999999999989</v>
      </c>
      <c r="W289" s="135">
        <v>45322</v>
      </c>
      <c r="X289" s="101" t="s">
        <v>547</v>
      </c>
      <c r="Y289" s="104">
        <v>171.79999999999995</v>
      </c>
      <c r="Z289" s="103">
        <v>2560.2608387999994</v>
      </c>
      <c r="AA289" s="60"/>
      <c r="AB289" s="60"/>
    </row>
    <row r="290" spans="1:28" ht="18" customHeight="1" x14ac:dyDescent="0.3">
      <c r="A290" s="107">
        <v>287</v>
      </c>
      <c r="B290" s="143" t="str">
        <f t="shared" si="7"/>
        <v>45.0x0.00</v>
      </c>
      <c r="C290" s="101" t="s">
        <v>312</v>
      </c>
      <c r="D290" s="101" t="s">
        <v>1069</v>
      </c>
      <c r="E290" s="101" t="s">
        <v>1172</v>
      </c>
      <c r="F290" s="101" t="s">
        <v>588</v>
      </c>
      <c r="G290" s="101" t="s">
        <v>549</v>
      </c>
      <c r="H290" s="101" t="s">
        <v>557</v>
      </c>
      <c r="I290" s="101" t="s">
        <v>1063</v>
      </c>
      <c r="J290" s="101" t="s">
        <v>552</v>
      </c>
      <c r="K290" s="101" t="s">
        <v>608</v>
      </c>
      <c r="L290" s="101" t="s">
        <v>1072</v>
      </c>
      <c r="M290" s="102">
        <v>2.4220000000000002</v>
      </c>
      <c r="N290" s="101" t="s">
        <v>550</v>
      </c>
      <c r="O290" s="104" t="s">
        <v>1514</v>
      </c>
      <c r="P290" s="104">
        <v>274.2</v>
      </c>
      <c r="Q290" s="101"/>
      <c r="R290" s="101" t="s">
        <v>547</v>
      </c>
      <c r="S290" s="101"/>
      <c r="T290" s="104">
        <v>107</v>
      </c>
      <c r="U290" s="103">
        <v>1646.405362</v>
      </c>
      <c r="V290" s="104">
        <v>-65.400000000000006</v>
      </c>
      <c r="W290" s="136">
        <v>45322</v>
      </c>
      <c r="X290" s="101" t="s">
        <v>547</v>
      </c>
      <c r="Y290" s="104">
        <v>167.2</v>
      </c>
      <c r="Z290" s="103">
        <v>2572.7007152000001</v>
      </c>
      <c r="AA290" s="60"/>
      <c r="AB290" s="60"/>
    </row>
    <row r="291" spans="1:28" ht="18" customHeight="1" x14ac:dyDescent="0.3">
      <c r="A291" s="107">
        <v>288</v>
      </c>
      <c r="B291" s="143" t="str">
        <f t="shared" si="7"/>
        <v>17.3x0.00</v>
      </c>
      <c r="C291" s="101" t="s">
        <v>313</v>
      </c>
      <c r="D291" s="101" t="s">
        <v>616</v>
      </c>
      <c r="E291" s="101" t="s">
        <v>1183</v>
      </c>
      <c r="F291" s="101" t="s">
        <v>617</v>
      </c>
      <c r="G291" s="101" t="s">
        <v>549</v>
      </c>
      <c r="H291" s="101" t="s">
        <v>550</v>
      </c>
      <c r="I291" s="101" t="s">
        <v>612</v>
      </c>
      <c r="J291" s="101" t="s">
        <v>552</v>
      </c>
      <c r="K291" s="101" t="s">
        <v>553</v>
      </c>
      <c r="L291" s="101" t="s">
        <v>618</v>
      </c>
      <c r="M291" s="102">
        <v>0.47599999999999998</v>
      </c>
      <c r="N291" s="101" t="s">
        <v>576</v>
      </c>
      <c r="O291" s="104" t="s">
        <v>1515</v>
      </c>
      <c r="P291" s="104">
        <v>107.57142857142858</v>
      </c>
      <c r="Q291" s="101"/>
      <c r="R291" s="101" t="s">
        <v>547</v>
      </c>
      <c r="S291" s="101"/>
      <c r="T291" s="104">
        <v>122</v>
      </c>
      <c r="U291" s="103">
        <v>342.45058399999999</v>
      </c>
      <c r="V291" s="104">
        <v>-40.714285714285722</v>
      </c>
      <c r="W291" s="136">
        <v>45380</v>
      </c>
      <c r="X291" s="101" t="s">
        <v>547</v>
      </c>
      <c r="Y291" s="104">
        <v>0</v>
      </c>
      <c r="Z291" s="103">
        <v>0</v>
      </c>
      <c r="AA291" s="60"/>
      <c r="AB291" s="60"/>
    </row>
    <row r="292" spans="1:28" ht="18" customHeight="1" x14ac:dyDescent="0.3">
      <c r="A292" s="107">
        <v>289</v>
      </c>
      <c r="B292" s="143" t="str">
        <f t="shared" si="7"/>
        <v>19.1x0.00</v>
      </c>
      <c r="C292" s="101" t="s">
        <v>315</v>
      </c>
      <c r="D292" s="101" t="s">
        <v>630</v>
      </c>
      <c r="E292" s="101" t="s">
        <v>1172</v>
      </c>
      <c r="F292" s="101" t="s">
        <v>617</v>
      </c>
      <c r="G292" s="101" t="s">
        <v>549</v>
      </c>
      <c r="H292" s="101" t="s">
        <v>550</v>
      </c>
      <c r="I292" s="101" t="s">
        <v>628</v>
      </c>
      <c r="J292" s="101" t="s">
        <v>552</v>
      </c>
      <c r="K292" s="101" t="s">
        <v>553</v>
      </c>
      <c r="L292" s="101" t="s">
        <v>632</v>
      </c>
      <c r="M292" s="102">
        <v>0.53</v>
      </c>
      <c r="N292" s="101" t="s">
        <v>550</v>
      </c>
      <c r="O292" s="104" t="s">
        <v>1516</v>
      </c>
      <c r="P292" s="104">
        <v>650</v>
      </c>
      <c r="Q292" s="101"/>
      <c r="R292" s="101" t="s">
        <v>547</v>
      </c>
      <c r="S292" s="101"/>
      <c r="T292" s="104">
        <v>335</v>
      </c>
      <c r="U292" s="103">
        <v>849.22165000000007</v>
      </c>
      <c r="V292" s="104">
        <v>-315</v>
      </c>
      <c r="W292" s="136">
        <v>45351</v>
      </c>
      <c r="X292" s="101" t="s">
        <v>547</v>
      </c>
      <c r="Y292" s="104">
        <v>315</v>
      </c>
      <c r="Z292" s="103">
        <v>798.52185000000009</v>
      </c>
      <c r="AA292" s="60"/>
      <c r="AB292" s="60"/>
    </row>
    <row r="293" spans="1:28" ht="18" customHeight="1" x14ac:dyDescent="0.3">
      <c r="A293" s="107">
        <v>290</v>
      </c>
      <c r="B293" s="143" t="str">
        <f t="shared" si="7"/>
        <v>19.1x0.00</v>
      </c>
      <c r="C293" s="101" t="s">
        <v>314</v>
      </c>
      <c r="D293" s="101" t="s">
        <v>630</v>
      </c>
      <c r="E293" s="101" t="s">
        <v>1172</v>
      </c>
      <c r="F293" s="101" t="s">
        <v>617</v>
      </c>
      <c r="G293" s="101" t="s">
        <v>549</v>
      </c>
      <c r="H293" s="101" t="s">
        <v>550</v>
      </c>
      <c r="I293" s="101" t="s">
        <v>628</v>
      </c>
      <c r="J293" s="101" t="s">
        <v>552</v>
      </c>
      <c r="K293" s="101" t="s">
        <v>553</v>
      </c>
      <c r="L293" s="101" t="s">
        <v>631</v>
      </c>
      <c r="M293" s="102">
        <v>0.53</v>
      </c>
      <c r="N293" s="101" t="s">
        <v>550</v>
      </c>
      <c r="O293" s="104" t="s">
        <v>1517</v>
      </c>
      <c r="P293" s="104">
        <v>377.5</v>
      </c>
      <c r="Q293" s="101"/>
      <c r="R293" s="101" t="s">
        <v>547</v>
      </c>
      <c r="S293" s="101"/>
      <c r="T293" s="104">
        <v>367</v>
      </c>
      <c r="U293" s="103">
        <v>864.59694999999999</v>
      </c>
      <c r="V293" s="104">
        <v>-10.5</v>
      </c>
      <c r="W293" s="136">
        <v>45351</v>
      </c>
      <c r="X293" s="101" t="s">
        <v>547</v>
      </c>
      <c r="Y293" s="104">
        <v>10.5</v>
      </c>
      <c r="Z293" s="103">
        <v>24.736425000000004</v>
      </c>
      <c r="AA293" s="60"/>
      <c r="AB293" s="60"/>
    </row>
    <row r="294" spans="1:28" ht="18" customHeight="1" x14ac:dyDescent="0.3">
      <c r="A294" s="107">
        <v>291</v>
      </c>
      <c r="B294" s="143" t="str">
        <f t="shared" si="7"/>
        <v>19.1x0.00</v>
      </c>
      <c r="C294" s="101" t="s">
        <v>316</v>
      </c>
      <c r="D294" s="101" t="s">
        <v>630</v>
      </c>
      <c r="E294" s="101" t="s">
        <v>1183</v>
      </c>
      <c r="F294" s="101" t="s">
        <v>617</v>
      </c>
      <c r="G294" s="101" t="s">
        <v>549</v>
      </c>
      <c r="H294" s="101" t="s">
        <v>550</v>
      </c>
      <c r="I294" s="101" t="s">
        <v>628</v>
      </c>
      <c r="J294" s="101" t="s">
        <v>552</v>
      </c>
      <c r="K294" s="101" t="s">
        <v>553</v>
      </c>
      <c r="L294" s="101" t="s">
        <v>639</v>
      </c>
      <c r="M294" s="102">
        <v>0.53</v>
      </c>
      <c r="N294" s="101" t="s">
        <v>576</v>
      </c>
      <c r="O294" s="104" t="s">
        <v>1518</v>
      </c>
      <c r="P294" s="104">
        <v>533.33333333333337</v>
      </c>
      <c r="Q294" s="101"/>
      <c r="R294" s="101" t="s">
        <v>547</v>
      </c>
      <c r="S294" s="101"/>
      <c r="T294" s="104">
        <v>177</v>
      </c>
      <c r="U294" s="103">
        <v>523.55361000000005</v>
      </c>
      <c r="V294" s="104">
        <v>-89.666666666666686</v>
      </c>
      <c r="W294" s="135">
        <v>45322</v>
      </c>
      <c r="X294" s="101" t="s">
        <v>547</v>
      </c>
      <c r="Y294" s="104">
        <v>356.33333333333337</v>
      </c>
      <c r="Z294" s="103">
        <v>1054.0090566666668</v>
      </c>
      <c r="AA294" s="60"/>
      <c r="AB294" s="60"/>
    </row>
    <row r="295" spans="1:28" ht="18" customHeight="1" x14ac:dyDescent="0.3">
      <c r="A295" s="107">
        <v>292</v>
      </c>
      <c r="B295" s="143" t="str">
        <f t="shared" si="7"/>
        <v>19.1x0.00</v>
      </c>
      <c r="C295" s="101" t="s">
        <v>317</v>
      </c>
      <c r="D295" s="101" t="s">
        <v>630</v>
      </c>
      <c r="E295" s="101" t="s">
        <v>1183</v>
      </c>
      <c r="F295" s="101" t="s">
        <v>617</v>
      </c>
      <c r="G295" s="101" t="s">
        <v>549</v>
      </c>
      <c r="H295" s="101" t="s">
        <v>550</v>
      </c>
      <c r="I295" s="101" t="s">
        <v>628</v>
      </c>
      <c r="J295" s="101" t="s">
        <v>552</v>
      </c>
      <c r="K295" s="101" t="s">
        <v>553</v>
      </c>
      <c r="L295" s="101" t="s">
        <v>640</v>
      </c>
      <c r="M295" s="102">
        <v>0.53</v>
      </c>
      <c r="N295" s="101" t="s">
        <v>576</v>
      </c>
      <c r="O295" s="104" t="s">
        <v>1519</v>
      </c>
      <c r="P295" s="104">
        <v>213.77777777777777</v>
      </c>
      <c r="Q295" s="101"/>
      <c r="R295" s="101" t="s">
        <v>547</v>
      </c>
      <c r="S295" s="101"/>
      <c r="T295" s="104">
        <v>160</v>
      </c>
      <c r="U295" s="103">
        <v>503.79679999999996</v>
      </c>
      <c r="V295" s="104">
        <v>-53.777777777777771</v>
      </c>
      <c r="W295" s="135">
        <v>45351</v>
      </c>
      <c r="X295" s="101" t="s">
        <v>547</v>
      </c>
      <c r="Y295" s="104">
        <v>53.777777777777771</v>
      </c>
      <c r="Z295" s="103">
        <v>169.33170222222219</v>
      </c>
      <c r="AA295" s="60"/>
      <c r="AB295" s="60"/>
    </row>
    <row r="296" spans="1:28" ht="18" customHeight="1" x14ac:dyDescent="0.3">
      <c r="A296" s="107">
        <v>293</v>
      </c>
      <c r="B296" s="143" t="str">
        <f t="shared" si="7"/>
        <v>19.1x0.00</v>
      </c>
      <c r="C296" s="101" t="s">
        <v>318</v>
      </c>
      <c r="D296" s="101" t="s">
        <v>652</v>
      </c>
      <c r="E296" s="101" t="s">
        <v>1172</v>
      </c>
      <c r="F296" s="101" t="s">
        <v>617</v>
      </c>
      <c r="G296" s="101" t="s">
        <v>549</v>
      </c>
      <c r="H296" s="101" t="s">
        <v>557</v>
      </c>
      <c r="I296" s="101" t="s">
        <v>628</v>
      </c>
      <c r="J296" s="101" t="s">
        <v>552</v>
      </c>
      <c r="K296" s="101" t="s">
        <v>653</v>
      </c>
      <c r="L296" s="101" t="s">
        <v>654</v>
      </c>
      <c r="M296" s="102">
        <v>0.65100000000000002</v>
      </c>
      <c r="N296" s="101" t="s">
        <v>550</v>
      </c>
      <c r="O296" s="104" t="s">
        <v>1520</v>
      </c>
      <c r="P296" s="104">
        <v>63.72727272727272</v>
      </c>
      <c r="Q296" s="101"/>
      <c r="R296" s="101" t="s">
        <v>547</v>
      </c>
      <c r="S296" s="101"/>
      <c r="T296" s="104">
        <v>196</v>
      </c>
      <c r="U296" s="103">
        <v>743.37429599999996</v>
      </c>
      <c r="V296" s="104" t="e">
        <v>#N/A</v>
      </c>
      <c r="W296" s="135" t="s">
        <v>547</v>
      </c>
      <c r="X296" s="101" t="s">
        <v>547</v>
      </c>
      <c r="Y296" s="104">
        <v>0</v>
      </c>
      <c r="Z296" s="103">
        <v>0</v>
      </c>
      <c r="AA296" s="60"/>
      <c r="AB296" s="60"/>
    </row>
    <row r="297" spans="1:28" ht="18" customHeight="1" x14ac:dyDescent="0.3">
      <c r="A297" s="107">
        <v>294</v>
      </c>
      <c r="B297" s="143" t="str">
        <f t="shared" si="7"/>
        <v>19.1x0.00</v>
      </c>
      <c r="C297" s="101" t="s">
        <v>319</v>
      </c>
      <c r="D297" s="101" t="s">
        <v>663</v>
      </c>
      <c r="E297" s="101" t="s">
        <v>1172</v>
      </c>
      <c r="F297" s="101" t="s">
        <v>617</v>
      </c>
      <c r="G297" s="101" t="s">
        <v>549</v>
      </c>
      <c r="H297" s="101" t="s">
        <v>557</v>
      </c>
      <c r="I297" s="101" t="s">
        <v>628</v>
      </c>
      <c r="J297" s="101" t="s">
        <v>552</v>
      </c>
      <c r="K297" s="101" t="s">
        <v>558</v>
      </c>
      <c r="L297" s="101" t="s">
        <v>673</v>
      </c>
      <c r="M297" s="102">
        <v>0.69</v>
      </c>
      <c r="N297" s="101" t="s">
        <v>550</v>
      </c>
      <c r="O297" s="104" t="s">
        <v>1521</v>
      </c>
      <c r="P297" s="104">
        <v>0</v>
      </c>
      <c r="Q297" s="101"/>
      <c r="R297" s="101" t="s">
        <v>547</v>
      </c>
      <c r="S297" s="101"/>
      <c r="T297" s="104">
        <v>96</v>
      </c>
      <c r="U297" s="103">
        <v>399.49343999999996</v>
      </c>
      <c r="V297" s="104" t="e">
        <v>#N/A</v>
      </c>
      <c r="W297" s="136" t="s">
        <v>547</v>
      </c>
      <c r="X297" s="101" t="s">
        <v>547</v>
      </c>
      <c r="Y297" s="104">
        <v>0</v>
      </c>
      <c r="Z297" s="103">
        <v>0</v>
      </c>
      <c r="AA297" s="60"/>
      <c r="AB297" s="60"/>
    </row>
    <row r="298" spans="1:28" ht="18" customHeight="1" x14ac:dyDescent="0.3">
      <c r="A298" s="107">
        <v>295</v>
      </c>
      <c r="B298" s="143" t="str">
        <f t="shared" si="7"/>
        <v>19.1x0.00</v>
      </c>
      <c r="C298" s="101" t="s">
        <v>320</v>
      </c>
      <c r="D298" s="101" t="s">
        <v>663</v>
      </c>
      <c r="E298" s="101" t="s">
        <v>1210</v>
      </c>
      <c r="F298" s="101" t="s">
        <v>617</v>
      </c>
      <c r="G298" s="101" t="s">
        <v>549</v>
      </c>
      <c r="H298" s="101" t="s">
        <v>557</v>
      </c>
      <c r="I298" s="101" t="s">
        <v>628</v>
      </c>
      <c r="J298" s="101" t="s">
        <v>552</v>
      </c>
      <c r="K298" s="101" t="s">
        <v>558</v>
      </c>
      <c r="L298" s="101" t="s">
        <v>664</v>
      </c>
      <c r="M298" s="102">
        <v>0.69</v>
      </c>
      <c r="N298" s="101" t="s">
        <v>550</v>
      </c>
      <c r="O298" s="104" t="s">
        <v>1522</v>
      </c>
      <c r="P298" s="104">
        <v>100.42105263157895</v>
      </c>
      <c r="Q298" s="101"/>
      <c r="R298" s="101" t="s">
        <v>547</v>
      </c>
      <c r="S298" s="101"/>
      <c r="T298" s="104">
        <v>282</v>
      </c>
      <c r="U298" s="103">
        <v>1115.13798</v>
      </c>
      <c r="V298" s="104" t="e">
        <v>#N/A</v>
      </c>
      <c r="W298" s="135" t="s">
        <v>547</v>
      </c>
      <c r="X298" s="101" t="s">
        <v>547</v>
      </c>
      <c r="Y298" s="104">
        <v>0</v>
      </c>
      <c r="Z298" s="103">
        <v>0</v>
      </c>
      <c r="AA298" s="60"/>
      <c r="AB298" s="60"/>
    </row>
    <row r="299" spans="1:28" ht="18" customHeight="1" x14ac:dyDescent="0.3">
      <c r="A299" s="107">
        <v>296</v>
      </c>
      <c r="B299" s="143" t="str">
        <f t="shared" si="7"/>
        <v>19.1x0.00</v>
      </c>
      <c r="C299" s="101" t="s">
        <v>321</v>
      </c>
      <c r="D299" s="101" t="s">
        <v>663</v>
      </c>
      <c r="E299" s="101" t="s">
        <v>1172</v>
      </c>
      <c r="F299" s="101" t="s">
        <v>617</v>
      </c>
      <c r="G299" s="101" t="s">
        <v>549</v>
      </c>
      <c r="H299" s="101" t="s">
        <v>557</v>
      </c>
      <c r="I299" s="101" t="s">
        <v>628</v>
      </c>
      <c r="J299" s="101" t="s">
        <v>552</v>
      </c>
      <c r="K299" s="101" t="s">
        <v>558</v>
      </c>
      <c r="L299" s="101" t="s">
        <v>672</v>
      </c>
      <c r="M299" s="102">
        <v>0.69</v>
      </c>
      <c r="N299" s="101" t="s">
        <v>550</v>
      </c>
      <c r="O299" s="104" t="s">
        <v>1523</v>
      </c>
      <c r="P299" s="104">
        <v>100.05263157894737</v>
      </c>
      <c r="Q299" s="101"/>
      <c r="R299" s="101" t="s">
        <v>547</v>
      </c>
      <c r="S299" s="101"/>
      <c r="T299" s="104">
        <v>253</v>
      </c>
      <c r="U299" s="103">
        <v>1033.62897</v>
      </c>
      <c r="V299" s="104" t="e">
        <v>#N/A</v>
      </c>
      <c r="W299" s="136" t="s">
        <v>547</v>
      </c>
      <c r="X299" s="101" t="s">
        <v>547</v>
      </c>
      <c r="Y299" s="104">
        <v>0</v>
      </c>
      <c r="Z299" s="103">
        <v>0</v>
      </c>
      <c r="AA299" s="60"/>
      <c r="AB299" s="60"/>
    </row>
    <row r="300" spans="1:28" ht="18" customHeight="1" x14ac:dyDescent="0.3">
      <c r="A300" s="107">
        <v>297</v>
      </c>
      <c r="B300" s="143" t="str">
        <f t="shared" si="7"/>
        <v>19.1x0.00</v>
      </c>
      <c r="C300" s="101" t="s">
        <v>322</v>
      </c>
      <c r="D300" s="101" t="s">
        <v>663</v>
      </c>
      <c r="E300" s="101" t="s">
        <v>1172</v>
      </c>
      <c r="F300" s="101" t="s">
        <v>617</v>
      </c>
      <c r="G300" s="101" t="s">
        <v>549</v>
      </c>
      <c r="H300" s="101" t="s">
        <v>557</v>
      </c>
      <c r="I300" s="101" t="s">
        <v>628</v>
      </c>
      <c r="J300" s="101" t="s">
        <v>552</v>
      </c>
      <c r="K300" s="101" t="s">
        <v>558</v>
      </c>
      <c r="L300" s="101" t="s">
        <v>670</v>
      </c>
      <c r="M300" s="102">
        <v>0.69</v>
      </c>
      <c r="N300" s="101" t="s">
        <v>550</v>
      </c>
      <c r="O300" s="104" t="s">
        <v>1524</v>
      </c>
      <c r="P300" s="104">
        <v>140</v>
      </c>
      <c r="Q300" s="101"/>
      <c r="R300" s="101" t="s">
        <v>547</v>
      </c>
      <c r="S300" s="101"/>
      <c r="T300" s="104">
        <v>119</v>
      </c>
      <c r="U300" s="103">
        <v>483.38156999999995</v>
      </c>
      <c r="V300" s="104">
        <v>-21</v>
      </c>
      <c r="W300" s="136">
        <v>45322</v>
      </c>
      <c r="X300" s="101" t="s">
        <v>547</v>
      </c>
      <c r="Y300" s="104">
        <v>21</v>
      </c>
      <c r="Z300" s="103">
        <v>85.302629999999994</v>
      </c>
      <c r="AA300" s="60"/>
      <c r="AB300" s="60"/>
    </row>
    <row r="301" spans="1:28" ht="18" customHeight="1" x14ac:dyDescent="0.3">
      <c r="A301" s="107">
        <v>298</v>
      </c>
      <c r="B301" s="143" t="str">
        <f t="shared" si="7"/>
        <v>19.1x0.00</v>
      </c>
      <c r="C301" s="101" t="s">
        <v>323</v>
      </c>
      <c r="D301" s="101" t="s">
        <v>663</v>
      </c>
      <c r="E301" s="101" t="s">
        <v>1172</v>
      </c>
      <c r="F301" s="101" t="s">
        <v>617</v>
      </c>
      <c r="G301" s="101" t="s">
        <v>549</v>
      </c>
      <c r="H301" s="101" t="s">
        <v>557</v>
      </c>
      <c r="I301" s="101" t="s">
        <v>628</v>
      </c>
      <c r="J301" s="101" t="s">
        <v>552</v>
      </c>
      <c r="K301" s="101" t="s">
        <v>558</v>
      </c>
      <c r="L301" s="101" t="s">
        <v>668</v>
      </c>
      <c r="M301" s="102">
        <v>0.69</v>
      </c>
      <c r="N301" s="101" t="s">
        <v>550</v>
      </c>
      <c r="O301" s="104" t="s">
        <v>1525</v>
      </c>
      <c r="P301" s="104">
        <v>150</v>
      </c>
      <c r="Q301" s="101"/>
      <c r="R301" s="101" t="s">
        <v>547</v>
      </c>
      <c r="S301" s="101"/>
      <c r="T301" s="104">
        <v>113</v>
      </c>
      <c r="U301" s="103">
        <v>451.52426999999994</v>
      </c>
      <c r="V301" s="104">
        <v>-37</v>
      </c>
      <c r="W301" s="136">
        <v>45322</v>
      </c>
      <c r="X301" s="101" t="s">
        <v>547</v>
      </c>
      <c r="Y301" s="104">
        <v>37</v>
      </c>
      <c r="Z301" s="103">
        <v>147.84422999999998</v>
      </c>
      <c r="AA301" s="60"/>
      <c r="AB301" s="60"/>
    </row>
    <row r="302" spans="1:28" ht="18" customHeight="1" x14ac:dyDescent="0.3">
      <c r="A302" s="107">
        <v>299</v>
      </c>
      <c r="B302" s="143" t="str">
        <f t="shared" si="7"/>
        <v>19.1x0.00</v>
      </c>
      <c r="C302" s="101" t="s">
        <v>324</v>
      </c>
      <c r="D302" s="101" t="s">
        <v>682</v>
      </c>
      <c r="E302" s="101" t="s">
        <v>1172</v>
      </c>
      <c r="F302" s="101" t="s">
        <v>617</v>
      </c>
      <c r="G302" s="101" t="s">
        <v>549</v>
      </c>
      <c r="H302" s="101" t="s">
        <v>557</v>
      </c>
      <c r="I302" s="101" t="s">
        <v>628</v>
      </c>
      <c r="J302" s="101" t="s">
        <v>552</v>
      </c>
      <c r="K302" s="101" t="s">
        <v>564</v>
      </c>
      <c r="L302" s="101" t="s">
        <v>686</v>
      </c>
      <c r="M302" s="102">
        <v>0.84299999999999997</v>
      </c>
      <c r="N302" s="101" t="s">
        <v>550</v>
      </c>
      <c r="O302" s="104" t="s">
        <v>1526</v>
      </c>
      <c r="P302" s="104">
        <v>179.14285714285714</v>
      </c>
      <c r="Q302" s="101"/>
      <c r="R302" s="101" t="s">
        <v>547</v>
      </c>
      <c r="S302" s="101"/>
      <c r="T302" s="104">
        <v>116</v>
      </c>
      <c r="U302" s="103">
        <v>578.02486799999997</v>
      </c>
      <c r="V302" s="104">
        <v>-63.142857142857139</v>
      </c>
      <c r="W302" s="135">
        <v>45351</v>
      </c>
      <c r="X302" s="101" t="s">
        <v>547</v>
      </c>
      <c r="Y302" s="104">
        <v>63.142857142857139</v>
      </c>
      <c r="Z302" s="103">
        <v>314.6391522857142</v>
      </c>
      <c r="AA302" s="60"/>
      <c r="AB302" s="60"/>
    </row>
    <row r="303" spans="1:28" ht="18" customHeight="1" x14ac:dyDescent="0.3">
      <c r="A303" s="107">
        <v>300</v>
      </c>
      <c r="B303" s="143" t="str">
        <f t="shared" si="7"/>
        <v>19.1x0.00</v>
      </c>
      <c r="C303" s="101" t="s">
        <v>325</v>
      </c>
      <c r="D303" s="101" t="s">
        <v>682</v>
      </c>
      <c r="E303" s="101" t="s">
        <v>1183</v>
      </c>
      <c r="F303" s="101" t="s">
        <v>617</v>
      </c>
      <c r="G303" s="101" t="s">
        <v>549</v>
      </c>
      <c r="H303" s="101" t="s">
        <v>557</v>
      </c>
      <c r="I303" s="101" t="s">
        <v>628</v>
      </c>
      <c r="J303" s="101" t="s">
        <v>552</v>
      </c>
      <c r="K303" s="101" t="s">
        <v>564</v>
      </c>
      <c r="L303" s="101" t="s">
        <v>683</v>
      </c>
      <c r="M303" s="102">
        <v>0.84299999999999997</v>
      </c>
      <c r="N303" s="101" t="s">
        <v>576</v>
      </c>
      <c r="O303" s="104" t="s">
        <v>1527</v>
      </c>
      <c r="P303" s="104">
        <v>426.11111111111109</v>
      </c>
      <c r="Q303" s="101"/>
      <c r="R303" s="101" t="s">
        <v>547</v>
      </c>
      <c r="S303" s="101"/>
      <c r="T303" s="104">
        <v>308</v>
      </c>
      <c r="U303" s="103">
        <v>1498.665168</v>
      </c>
      <c r="V303" s="104">
        <v>-118.11111111111111</v>
      </c>
      <c r="W303" s="135">
        <v>45351</v>
      </c>
      <c r="X303" s="101" t="s">
        <v>547</v>
      </c>
      <c r="Y303" s="104">
        <v>118.11111111111109</v>
      </c>
      <c r="Z303" s="103">
        <v>574.70457199999976</v>
      </c>
      <c r="AA303" s="60"/>
      <c r="AB303" s="60"/>
    </row>
    <row r="304" spans="1:28" ht="18" customHeight="1" x14ac:dyDescent="0.3">
      <c r="A304" s="107">
        <v>301</v>
      </c>
      <c r="B304" s="143" t="str">
        <f t="shared" si="7"/>
        <v>22.2x0.00</v>
      </c>
      <c r="C304" s="101" t="s">
        <v>326</v>
      </c>
      <c r="D304" s="101" t="s">
        <v>736</v>
      </c>
      <c r="E304" s="101" t="s">
        <v>1174</v>
      </c>
      <c r="F304" s="101" t="s">
        <v>617</v>
      </c>
      <c r="G304" s="101" t="s">
        <v>549</v>
      </c>
      <c r="H304" s="101" t="s">
        <v>557</v>
      </c>
      <c r="I304" s="101" t="s">
        <v>707</v>
      </c>
      <c r="J304" s="101" t="s">
        <v>552</v>
      </c>
      <c r="K304" s="101" t="s">
        <v>558</v>
      </c>
      <c r="L304" s="101" t="s">
        <v>743</v>
      </c>
      <c r="M304" s="102">
        <v>0.81299999999999994</v>
      </c>
      <c r="N304" s="101" t="s">
        <v>550</v>
      </c>
      <c r="O304" s="104" t="s">
        <v>1528</v>
      </c>
      <c r="P304" s="104">
        <v>360.66531440162271</v>
      </c>
      <c r="Q304" s="101"/>
      <c r="R304" s="101" t="s">
        <v>547</v>
      </c>
      <c r="S304" s="101"/>
      <c r="T304" s="104">
        <v>279</v>
      </c>
      <c r="U304" s="103">
        <v>1367.5399829999997</v>
      </c>
      <c r="V304" s="104">
        <v>-81.665314401622709</v>
      </c>
      <c r="W304" s="136">
        <v>45351</v>
      </c>
      <c r="X304" s="101" t="s">
        <v>547</v>
      </c>
      <c r="Y304" s="104">
        <v>81.665314401622709</v>
      </c>
      <c r="Z304" s="103">
        <v>400.28882676876259</v>
      </c>
      <c r="AA304" s="60"/>
      <c r="AB304" s="60"/>
    </row>
    <row r="305" spans="1:28" ht="18" customHeight="1" x14ac:dyDescent="0.3">
      <c r="A305" s="107">
        <v>302</v>
      </c>
      <c r="B305" s="143" t="str">
        <f t="shared" si="7"/>
        <v>22.2x0.00</v>
      </c>
      <c r="C305" s="101" t="s">
        <v>327</v>
      </c>
      <c r="D305" s="101" t="s">
        <v>736</v>
      </c>
      <c r="E305" s="101" t="s">
        <v>1179</v>
      </c>
      <c r="F305" s="101" t="s">
        <v>617</v>
      </c>
      <c r="G305" s="101" t="s">
        <v>571</v>
      </c>
      <c r="H305" s="101" t="s">
        <v>557</v>
      </c>
      <c r="I305" s="101" t="s">
        <v>707</v>
      </c>
      <c r="J305" s="101" t="s">
        <v>552</v>
      </c>
      <c r="K305" s="101" t="s">
        <v>558</v>
      </c>
      <c r="L305" s="101" t="s">
        <v>613</v>
      </c>
      <c r="M305" s="102">
        <v>0.81299999999999994</v>
      </c>
      <c r="N305" s="101" t="s">
        <v>576</v>
      </c>
      <c r="O305" s="104" t="s">
        <v>1428</v>
      </c>
      <c r="P305" s="104">
        <v>265</v>
      </c>
      <c r="Q305" s="101"/>
      <c r="R305" s="101" t="s">
        <v>547</v>
      </c>
      <c r="S305" s="101"/>
      <c r="T305" s="104">
        <v>221</v>
      </c>
      <c r="U305" s="103">
        <v>970.23419999999999</v>
      </c>
      <c r="V305" s="104">
        <v>-44</v>
      </c>
      <c r="W305" s="135">
        <v>45351</v>
      </c>
      <c r="X305" s="101" t="s">
        <v>547</v>
      </c>
      <c r="Y305" s="104">
        <v>44</v>
      </c>
      <c r="Z305" s="103">
        <v>193.16879999999998</v>
      </c>
      <c r="AA305" s="60"/>
      <c r="AB305" s="60"/>
    </row>
    <row r="306" spans="1:28" ht="18" customHeight="1" x14ac:dyDescent="0.3">
      <c r="A306" s="107">
        <v>303</v>
      </c>
      <c r="B306" s="143" t="str">
        <f t="shared" si="7"/>
        <v>22.2x0.00</v>
      </c>
      <c r="C306" s="101" t="s">
        <v>328</v>
      </c>
      <c r="D306" s="101" t="s">
        <v>787</v>
      </c>
      <c r="E306" s="101" t="s">
        <v>1172</v>
      </c>
      <c r="F306" s="101" t="s">
        <v>617</v>
      </c>
      <c r="G306" s="101" t="s">
        <v>549</v>
      </c>
      <c r="H306" s="101" t="s">
        <v>557</v>
      </c>
      <c r="I306" s="101" t="s">
        <v>707</v>
      </c>
      <c r="J306" s="101" t="s">
        <v>552</v>
      </c>
      <c r="K306" s="101" t="s">
        <v>608</v>
      </c>
      <c r="L306" s="101" t="s">
        <v>789</v>
      </c>
      <c r="M306" s="102">
        <v>1.129</v>
      </c>
      <c r="N306" s="101" t="s">
        <v>550</v>
      </c>
      <c r="O306" s="104" t="s">
        <v>1529</v>
      </c>
      <c r="P306" s="104">
        <v>0</v>
      </c>
      <c r="Q306" s="101"/>
      <c r="R306" s="101" t="s">
        <v>547</v>
      </c>
      <c r="S306" s="101"/>
      <c r="T306" s="104">
        <v>123</v>
      </c>
      <c r="U306" s="103">
        <v>869.58515399999999</v>
      </c>
      <c r="V306" s="104" t="e">
        <v>#N/A</v>
      </c>
      <c r="W306" s="136" t="s">
        <v>547</v>
      </c>
      <c r="X306" s="101" t="s">
        <v>547</v>
      </c>
      <c r="Y306" s="104">
        <v>0</v>
      </c>
      <c r="Z306" s="103">
        <v>0</v>
      </c>
      <c r="AA306" s="60"/>
      <c r="AB306" s="60"/>
    </row>
    <row r="307" spans="1:28" ht="18" customHeight="1" x14ac:dyDescent="0.3">
      <c r="A307" s="107">
        <v>304</v>
      </c>
      <c r="B307" s="143" t="str">
        <f t="shared" si="7"/>
        <v>22.2x0.00</v>
      </c>
      <c r="C307" s="101" t="s">
        <v>329</v>
      </c>
      <c r="D307" s="101" t="s">
        <v>787</v>
      </c>
      <c r="E307" s="101" t="s">
        <v>1237</v>
      </c>
      <c r="F307" s="101" t="s">
        <v>617</v>
      </c>
      <c r="G307" s="101" t="s">
        <v>549</v>
      </c>
      <c r="H307" s="101" t="s">
        <v>557</v>
      </c>
      <c r="I307" s="101" t="s">
        <v>707</v>
      </c>
      <c r="J307" s="101" t="s">
        <v>552</v>
      </c>
      <c r="K307" s="101" t="s">
        <v>608</v>
      </c>
      <c r="L307" s="101" t="s">
        <v>788</v>
      </c>
      <c r="M307" s="102">
        <v>1.129</v>
      </c>
      <c r="N307" s="101" t="s">
        <v>550</v>
      </c>
      <c r="O307" s="104" t="s">
        <v>1530</v>
      </c>
      <c r="P307" s="104">
        <v>75.666666666666657</v>
      </c>
      <c r="Q307" s="101"/>
      <c r="R307" s="101" t="s">
        <v>547</v>
      </c>
      <c r="S307" s="101"/>
      <c r="T307" s="104">
        <v>243</v>
      </c>
      <c r="U307" s="103">
        <v>1715.4917909999999</v>
      </c>
      <c r="V307" s="104" t="e">
        <v>#N/A</v>
      </c>
      <c r="W307" s="136" t="s">
        <v>547</v>
      </c>
      <c r="X307" s="101" t="s">
        <v>547</v>
      </c>
      <c r="Y307" s="104">
        <v>0</v>
      </c>
      <c r="Z307" s="103">
        <v>0</v>
      </c>
      <c r="AA307" s="60"/>
      <c r="AB307" s="60"/>
    </row>
    <row r="308" spans="1:28" ht="18" customHeight="1" x14ac:dyDescent="0.3">
      <c r="A308" s="107">
        <v>305</v>
      </c>
      <c r="B308" s="143" t="str">
        <f t="shared" si="7"/>
        <v>22.2x0.00</v>
      </c>
      <c r="C308" s="101" t="s">
        <v>330</v>
      </c>
      <c r="D308" s="101" t="s">
        <v>756</v>
      </c>
      <c r="E308" s="101" t="s">
        <v>1238</v>
      </c>
      <c r="F308" s="101" t="s">
        <v>617</v>
      </c>
      <c r="G308" s="101" t="s">
        <v>549</v>
      </c>
      <c r="H308" s="101" t="s">
        <v>557</v>
      </c>
      <c r="I308" s="101" t="s">
        <v>707</v>
      </c>
      <c r="J308" s="101" t="s">
        <v>552</v>
      </c>
      <c r="K308" s="101" t="s">
        <v>564</v>
      </c>
      <c r="L308" s="101" t="s">
        <v>774</v>
      </c>
      <c r="M308" s="102">
        <v>0.996</v>
      </c>
      <c r="N308" s="101" t="s">
        <v>550</v>
      </c>
      <c r="O308" s="104" t="s">
        <v>1531</v>
      </c>
      <c r="P308" s="104">
        <v>190.33568376068376</v>
      </c>
      <c r="Q308" s="101"/>
      <c r="R308" s="101" t="s">
        <v>547</v>
      </c>
      <c r="S308" s="101"/>
      <c r="T308" s="104">
        <v>186</v>
      </c>
      <c r="U308" s="103">
        <v>1153.9596240000001</v>
      </c>
      <c r="V308" s="104">
        <v>-4.3356837606837644</v>
      </c>
      <c r="W308" s="136">
        <v>45351</v>
      </c>
      <c r="X308" s="101" t="s">
        <v>547</v>
      </c>
      <c r="Y308" s="104">
        <v>4.3356837606837644</v>
      </c>
      <c r="Z308" s="103">
        <v>26.898946248717969</v>
      </c>
      <c r="AA308" s="60"/>
      <c r="AB308" s="60"/>
    </row>
    <row r="309" spans="1:28" ht="18" customHeight="1" x14ac:dyDescent="0.3">
      <c r="A309" s="107">
        <v>306</v>
      </c>
      <c r="B309" s="143" t="str">
        <f t="shared" si="7"/>
        <v>22.2x0.00</v>
      </c>
      <c r="C309" s="101" t="s">
        <v>331</v>
      </c>
      <c r="D309" s="101" t="s">
        <v>756</v>
      </c>
      <c r="E309" s="101" t="s">
        <v>1172</v>
      </c>
      <c r="F309" s="101" t="s">
        <v>617</v>
      </c>
      <c r="G309" s="101" t="s">
        <v>549</v>
      </c>
      <c r="H309" s="101" t="s">
        <v>557</v>
      </c>
      <c r="I309" s="101" t="s">
        <v>707</v>
      </c>
      <c r="J309" s="101" t="s">
        <v>552</v>
      </c>
      <c r="K309" s="101" t="s">
        <v>564</v>
      </c>
      <c r="L309" s="101" t="s">
        <v>769</v>
      </c>
      <c r="M309" s="102">
        <v>0.996</v>
      </c>
      <c r="N309" s="101" t="s">
        <v>550</v>
      </c>
      <c r="O309" s="104" t="s">
        <v>1532</v>
      </c>
      <c r="P309" s="104">
        <v>452.95238095238096</v>
      </c>
      <c r="Q309" s="101"/>
      <c r="R309" s="101" t="s">
        <v>547</v>
      </c>
      <c r="S309" s="101"/>
      <c r="T309" s="104">
        <v>254</v>
      </c>
      <c r="U309" s="103">
        <v>1512.8443200000002</v>
      </c>
      <c r="V309" s="104">
        <v>-198.95238095238096</v>
      </c>
      <c r="W309" s="136">
        <v>45351</v>
      </c>
      <c r="X309" s="101" t="s">
        <v>547</v>
      </c>
      <c r="Y309" s="104">
        <v>198.95238095238096</v>
      </c>
      <c r="Z309" s="103">
        <v>1184.9762971428572</v>
      </c>
      <c r="AA309" s="60"/>
      <c r="AB309" s="60"/>
    </row>
    <row r="310" spans="1:28" ht="18" customHeight="1" x14ac:dyDescent="0.3">
      <c r="A310" s="107">
        <v>307</v>
      </c>
      <c r="B310" s="143" t="str">
        <f t="shared" si="7"/>
        <v>22.2x0.00</v>
      </c>
      <c r="C310" s="101" t="s">
        <v>332</v>
      </c>
      <c r="D310" s="101" t="s">
        <v>756</v>
      </c>
      <c r="E310" s="101" t="s">
        <v>1174</v>
      </c>
      <c r="F310" s="101" t="s">
        <v>617</v>
      </c>
      <c r="G310" s="101" t="s">
        <v>549</v>
      </c>
      <c r="H310" s="101" t="s">
        <v>557</v>
      </c>
      <c r="I310" s="101" t="s">
        <v>707</v>
      </c>
      <c r="J310" s="101" t="s">
        <v>552</v>
      </c>
      <c r="K310" s="101" t="s">
        <v>564</v>
      </c>
      <c r="L310" s="101" t="s">
        <v>773</v>
      </c>
      <c r="M310" s="102">
        <v>0.996</v>
      </c>
      <c r="N310" s="101" t="s">
        <v>550</v>
      </c>
      <c r="O310" s="104" t="s">
        <v>1533</v>
      </c>
      <c r="P310" s="104">
        <v>515.80952380952385</v>
      </c>
      <c r="Q310" s="101"/>
      <c r="R310" s="101" t="s">
        <v>547</v>
      </c>
      <c r="S310" s="101"/>
      <c r="T310" s="104">
        <v>261</v>
      </c>
      <c r="U310" s="103">
        <v>1585.7316000000001</v>
      </c>
      <c r="V310" s="104">
        <v>-39.38095238095238</v>
      </c>
      <c r="W310" s="136">
        <v>45322</v>
      </c>
      <c r="X310" s="101" t="s">
        <v>547</v>
      </c>
      <c r="Y310" s="104">
        <v>254.80952380952385</v>
      </c>
      <c r="Z310" s="103">
        <v>1548.1207428571431</v>
      </c>
      <c r="AA310" s="60"/>
      <c r="AB310" s="60"/>
    </row>
    <row r="311" spans="1:28" ht="18" customHeight="1" x14ac:dyDescent="0.3">
      <c r="A311" s="107">
        <v>308</v>
      </c>
      <c r="B311" s="143" t="str">
        <f t="shared" si="7"/>
        <v>22.2x0.00</v>
      </c>
      <c r="C311" s="101" t="s">
        <v>333</v>
      </c>
      <c r="D311" s="101" t="s">
        <v>756</v>
      </c>
      <c r="E311" s="101" t="s">
        <v>1174</v>
      </c>
      <c r="F311" s="101" t="s">
        <v>617</v>
      </c>
      <c r="G311" s="101" t="s">
        <v>549</v>
      </c>
      <c r="H311" s="101" t="s">
        <v>557</v>
      </c>
      <c r="I311" s="101" t="s">
        <v>707</v>
      </c>
      <c r="J311" s="101" t="s">
        <v>552</v>
      </c>
      <c r="K311" s="101" t="s">
        <v>564</v>
      </c>
      <c r="L311" s="101" t="s">
        <v>672</v>
      </c>
      <c r="M311" s="102">
        <v>0.996</v>
      </c>
      <c r="N311" s="101" t="s">
        <v>550</v>
      </c>
      <c r="O311" s="104" t="s">
        <v>1534</v>
      </c>
      <c r="P311" s="104">
        <v>989.36842105263167</v>
      </c>
      <c r="Q311" s="101"/>
      <c r="R311" s="101" t="s">
        <v>547</v>
      </c>
      <c r="S311" s="101"/>
      <c r="T311" s="104">
        <v>232</v>
      </c>
      <c r="U311" s="103">
        <v>1368.177312</v>
      </c>
      <c r="V311" s="104">
        <v>-399.15789473684214</v>
      </c>
      <c r="W311" s="135">
        <v>45322</v>
      </c>
      <c r="X311" s="101" t="s">
        <v>547</v>
      </c>
      <c r="Y311" s="104">
        <v>757.36842105263167</v>
      </c>
      <c r="Z311" s="103">
        <v>4466.4409073684219</v>
      </c>
      <c r="AA311" s="60"/>
      <c r="AB311" s="60"/>
    </row>
    <row r="312" spans="1:28" ht="18" customHeight="1" x14ac:dyDescent="0.3">
      <c r="A312" s="107">
        <v>309</v>
      </c>
      <c r="B312" s="143" t="str">
        <f t="shared" si="7"/>
        <v>22.2x0.00</v>
      </c>
      <c r="C312" s="101" t="s">
        <v>334</v>
      </c>
      <c r="D312" s="101" t="s">
        <v>756</v>
      </c>
      <c r="E312" s="101" t="s">
        <v>1172</v>
      </c>
      <c r="F312" s="101" t="s">
        <v>617</v>
      </c>
      <c r="G312" s="101" t="s">
        <v>549</v>
      </c>
      <c r="H312" s="101" t="s">
        <v>557</v>
      </c>
      <c r="I312" s="101" t="s">
        <v>707</v>
      </c>
      <c r="J312" s="101" t="s">
        <v>552</v>
      </c>
      <c r="K312" s="101" t="s">
        <v>564</v>
      </c>
      <c r="L312" s="101" t="s">
        <v>770</v>
      </c>
      <c r="M312" s="102">
        <v>0.996</v>
      </c>
      <c r="N312" s="101" t="s">
        <v>550</v>
      </c>
      <c r="O312" s="104" t="s">
        <v>1535</v>
      </c>
      <c r="P312" s="104">
        <v>669.36842105263167</v>
      </c>
      <c r="Q312" s="101"/>
      <c r="R312" s="101" t="s">
        <v>547</v>
      </c>
      <c r="S312" s="101"/>
      <c r="T312" s="104">
        <v>129</v>
      </c>
      <c r="U312" s="103">
        <v>770.5185479999999</v>
      </c>
      <c r="V312" s="104">
        <v>-342.15789473684214</v>
      </c>
      <c r="W312" s="136">
        <v>45322</v>
      </c>
      <c r="X312" s="101" t="s">
        <v>547</v>
      </c>
      <c r="Y312" s="104">
        <v>540.36842105263167</v>
      </c>
      <c r="Z312" s="103">
        <v>3227.6270633684221</v>
      </c>
      <c r="AA312" s="60"/>
      <c r="AB312" s="60"/>
    </row>
    <row r="313" spans="1:28" ht="18" customHeight="1" x14ac:dyDescent="0.3">
      <c r="A313" s="107">
        <v>310</v>
      </c>
      <c r="B313" s="143" t="str">
        <f t="shared" si="7"/>
        <v>22.2x0.00</v>
      </c>
      <c r="C313" s="101" t="s">
        <v>335</v>
      </c>
      <c r="D313" s="101" t="s">
        <v>756</v>
      </c>
      <c r="E313" s="101" t="s">
        <v>1179</v>
      </c>
      <c r="F313" s="101" t="s">
        <v>617</v>
      </c>
      <c r="G313" s="101" t="s">
        <v>571</v>
      </c>
      <c r="H313" s="101" t="s">
        <v>557</v>
      </c>
      <c r="I313" s="101" t="s">
        <v>707</v>
      </c>
      <c r="J313" s="101" t="s">
        <v>552</v>
      </c>
      <c r="K313" s="101" t="s">
        <v>564</v>
      </c>
      <c r="L313" s="101" t="s">
        <v>622</v>
      </c>
      <c r="M313" s="102">
        <v>0.996</v>
      </c>
      <c r="N313" s="101" t="s">
        <v>576</v>
      </c>
      <c r="O313" s="104" t="s">
        <v>1434</v>
      </c>
      <c r="P313" s="104">
        <v>393</v>
      </c>
      <c r="Q313" s="101"/>
      <c r="R313" s="101" t="s">
        <v>547</v>
      </c>
      <c r="S313" s="101"/>
      <c r="T313" s="104">
        <v>127</v>
      </c>
      <c r="U313" s="103">
        <v>702.03059999999994</v>
      </c>
      <c r="V313" s="104">
        <v>-73</v>
      </c>
      <c r="W313" s="135">
        <v>45322</v>
      </c>
      <c r="X313" s="101" t="s">
        <v>547</v>
      </c>
      <c r="Y313" s="104">
        <v>266</v>
      </c>
      <c r="Z313" s="103">
        <v>1470.3947999999998</v>
      </c>
      <c r="AA313" s="60"/>
      <c r="AB313" s="60"/>
    </row>
    <row r="314" spans="1:28" ht="18" customHeight="1" x14ac:dyDescent="0.3">
      <c r="A314" s="107">
        <v>311</v>
      </c>
      <c r="B314" s="143" t="str">
        <f t="shared" si="7"/>
        <v>22.2x0.00</v>
      </c>
      <c r="C314" s="101" t="s">
        <v>336</v>
      </c>
      <c r="D314" s="101" t="s">
        <v>756</v>
      </c>
      <c r="E314" s="101" t="s">
        <v>1179</v>
      </c>
      <c r="F314" s="101" t="s">
        <v>617</v>
      </c>
      <c r="G314" s="101" t="s">
        <v>571</v>
      </c>
      <c r="H314" s="101" t="s">
        <v>557</v>
      </c>
      <c r="I314" s="101" t="s">
        <v>707</v>
      </c>
      <c r="J314" s="101" t="s">
        <v>552</v>
      </c>
      <c r="K314" s="101" t="s">
        <v>564</v>
      </c>
      <c r="L314" s="101" t="s">
        <v>758</v>
      </c>
      <c r="M314" s="102">
        <v>0.996</v>
      </c>
      <c r="N314" s="101" t="s">
        <v>576</v>
      </c>
      <c r="O314" s="104" t="s">
        <v>1536</v>
      </c>
      <c r="P314" s="104">
        <v>1373</v>
      </c>
      <c r="Q314" s="101"/>
      <c r="R314" s="101" t="s">
        <v>547</v>
      </c>
      <c r="S314" s="101"/>
      <c r="T314" s="104">
        <v>302</v>
      </c>
      <c r="U314" s="103">
        <v>1717.52232</v>
      </c>
      <c r="V314" s="104">
        <v>-494</v>
      </c>
      <c r="W314" s="135">
        <v>45322</v>
      </c>
      <c r="X314" s="101" t="s">
        <v>547</v>
      </c>
      <c r="Y314" s="104">
        <v>1071</v>
      </c>
      <c r="Z314" s="103">
        <v>6090.9483599999994</v>
      </c>
      <c r="AA314" s="60"/>
      <c r="AB314" s="60"/>
    </row>
    <row r="315" spans="1:28" ht="18" customHeight="1" x14ac:dyDescent="0.3">
      <c r="A315" s="107">
        <v>312</v>
      </c>
      <c r="B315" s="143" t="str">
        <f t="shared" si="7"/>
        <v>25.4x0.00</v>
      </c>
      <c r="C315" s="101" t="s">
        <v>337</v>
      </c>
      <c r="D315" s="101" t="s">
        <v>831</v>
      </c>
      <c r="E315" s="101" t="s">
        <v>1174</v>
      </c>
      <c r="F315" s="101" t="s">
        <v>617</v>
      </c>
      <c r="G315" s="101" t="s">
        <v>549</v>
      </c>
      <c r="H315" s="101" t="s">
        <v>557</v>
      </c>
      <c r="I315" s="101" t="s">
        <v>806</v>
      </c>
      <c r="J315" s="101" t="s">
        <v>552</v>
      </c>
      <c r="K315" s="101" t="s">
        <v>558</v>
      </c>
      <c r="L315" s="101" t="s">
        <v>845</v>
      </c>
      <c r="M315" s="102">
        <v>0.93899999999999995</v>
      </c>
      <c r="N315" s="101" t="s">
        <v>550</v>
      </c>
      <c r="O315" s="101" t="s">
        <v>1537</v>
      </c>
      <c r="P315" s="104">
        <v>172.13636363636363</v>
      </c>
      <c r="Q315" s="101"/>
      <c r="R315" s="101" t="s">
        <v>547</v>
      </c>
      <c r="S315" s="101"/>
      <c r="T315" s="104">
        <v>303</v>
      </c>
      <c r="U315" s="104">
        <v>1698.8510069999998</v>
      </c>
      <c r="V315" s="104" t="e">
        <v>#N/A</v>
      </c>
      <c r="W315" s="135" t="s">
        <v>547</v>
      </c>
      <c r="X315" s="101" t="s">
        <v>547</v>
      </c>
      <c r="Y315" s="104">
        <v>0</v>
      </c>
      <c r="Z315" s="104">
        <v>0</v>
      </c>
      <c r="AA315" s="60"/>
      <c r="AB315" s="60"/>
    </row>
    <row r="316" spans="1:28" ht="18" customHeight="1" x14ac:dyDescent="0.3">
      <c r="A316" s="107">
        <v>313</v>
      </c>
      <c r="B316" s="143" t="str">
        <f t="shared" si="7"/>
        <v>25.4x0.00</v>
      </c>
      <c r="C316" s="101" t="s">
        <v>338</v>
      </c>
      <c r="D316" s="101" t="s">
        <v>831</v>
      </c>
      <c r="E316" s="101" t="s">
        <v>1172</v>
      </c>
      <c r="F316" s="101" t="s">
        <v>617</v>
      </c>
      <c r="G316" s="101" t="s">
        <v>571</v>
      </c>
      <c r="H316" s="101" t="s">
        <v>557</v>
      </c>
      <c r="I316" s="101" t="s">
        <v>806</v>
      </c>
      <c r="J316" s="101" t="s">
        <v>552</v>
      </c>
      <c r="K316" s="101" t="s">
        <v>558</v>
      </c>
      <c r="L316" s="101" t="s">
        <v>650</v>
      </c>
      <c r="M316" s="102">
        <v>0.93899999999999995</v>
      </c>
      <c r="N316" s="101" t="s">
        <v>550</v>
      </c>
      <c r="O316" s="104" t="s">
        <v>1538</v>
      </c>
      <c r="P316" s="104">
        <v>287.14285714285711</v>
      </c>
      <c r="Q316" s="101"/>
      <c r="R316" s="101" t="s">
        <v>547</v>
      </c>
      <c r="S316" s="101"/>
      <c r="T316" s="104">
        <v>396</v>
      </c>
      <c r="U316" s="103">
        <v>2164.1320799999994</v>
      </c>
      <c r="V316" s="104" t="e">
        <v>#N/A</v>
      </c>
      <c r="W316" s="136" t="s">
        <v>547</v>
      </c>
      <c r="X316" s="101" t="s">
        <v>547</v>
      </c>
      <c r="Y316" s="104">
        <v>0</v>
      </c>
      <c r="Z316" s="103">
        <v>0</v>
      </c>
      <c r="AA316" s="60"/>
      <c r="AB316" s="60"/>
    </row>
    <row r="317" spans="1:28" ht="18" customHeight="1" x14ac:dyDescent="0.3">
      <c r="A317" s="107">
        <v>314</v>
      </c>
      <c r="B317" s="143" t="str">
        <f t="shared" si="7"/>
        <v>25.4x0.00</v>
      </c>
      <c r="C317" s="101" t="s">
        <v>339</v>
      </c>
      <c r="D317" s="101" t="s">
        <v>831</v>
      </c>
      <c r="E317" s="101" t="s">
        <v>1179</v>
      </c>
      <c r="F317" s="101" t="s">
        <v>617</v>
      </c>
      <c r="G317" s="101" t="s">
        <v>571</v>
      </c>
      <c r="H317" s="101" t="s">
        <v>557</v>
      </c>
      <c r="I317" s="101" t="s">
        <v>806</v>
      </c>
      <c r="J317" s="101" t="s">
        <v>552</v>
      </c>
      <c r="K317" s="101" t="s">
        <v>558</v>
      </c>
      <c r="L317" s="101" t="s">
        <v>603</v>
      </c>
      <c r="M317" s="102">
        <v>0.93899999999999995</v>
      </c>
      <c r="N317" s="101" t="s">
        <v>576</v>
      </c>
      <c r="O317" s="104" t="s">
        <v>1426</v>
      </c>
      <c r="P317" s="104">
        <v>118</v>
      </c>
      <c r="Q317" s="101"/>
      <c r="R317" s="101" t="s">
        <v>547</v>
      </c>
      <c r="S317" s="101"/>
      <c r="T317" s="104">
        <v>95</v>
      </c>
      <c r="U317" s="103">
        <v>490.6275</v>
      </c>
      <c r="V317" s="104">
        <v>-23</v>
      </c>
      <c r="W317" s="136">
        <v>45351</v>
      </c>
      <c r="X317" s="101" t="s">
        <v>547</v>
      </c>
      <c r="Y317" s="104">
        <v>23</v>
      </c>
      <c r="Z317" s="103">
        <v>118.78349999999999</v>
      </c>
      <c r="AA317" s="60"/>
      <c r="AB317" s="60"/>
    </row>
    <row r="318" spans="1:28" ht="18" customHeight="1" x14ac:dyDescent="0.3">
      <c r="A318" s="107">
        <v>315</v>
      </c>
      <c r="B318" s="143" t="str">
        <f t="shared" si="7"/>
        <v>25.4x0.00</v>
      </c>
      <c r="C318" s="101" t="s">
        <v>340</v>
      </c>
      <c r="D318" s="101" t="s">
        <v>866</v>
      </c>
      <c r="E318" s="101" t="s">
        <v>1177</v>
      </c>
      <c r="F318" s="101" t="s">
        <v>617</v>
      </c>
      <c r="G318" s="101" t="s">
        <v>549</v>
      </c>
      <c r="H318" s="101" t="s">
        <v>557</v>
      </c>
      <c r="I318" s="101" t="s">
        <v>806</v>
      </c>
      <c r="J318" s="101" t="s">
        <v>552</v>
      </c>
      <c r="K318" s="101" t="s">
        <v>608</v>
      </c>
      <c r="L318" s="101" t="s">
        <v>868</v>
      </c>
      <c r="M318" s="102">
        <v>1.31</v>
      </c>
      <c r="N318" s="101" t="s">
        <v>550</v>
      </c>
      <c r="O318" s="104" t="s">
        <v>1539</v>
      </c>
      <c r="P318" s="104">
        <v>52.867132867132867</v>
      </c>
      <c r="Q318" s="101"/>
      <c r="R318" s="101" t="s">
        <v>547</v>
      </c>
      <c r="S318" s="101"/>
      <c r="T318" s="104">
        <v>212</v>
      </c>
      <c r="U318" s="103">
        <v>1619.3853200000001</v>
      </c>
      <c r="V318" s="104" t="e">
        <v>#N/A</v>
      </c>
      <c r="W318" s="135" t="s">
        <v>547</v>
      </c>
      <c r="X318" s="101" t="s">
        <v>547</v>
      </c>
      <c r="Y318" s="104">
        <v>0</v>
      </c>
      <c r="Z318" s="103">
        <v>0</v>
      </c>
      <c r="AA318" s="60"/>
      <c r="AB318" s="60"/>
    </row>
    <row r="319" spans="1:28" ht="18" customHeight="1" x14ac:dyDescent="0.3">
      <c r="A319" s="107">
        <v>316</v>
      </c>
      <c r="B319" s="143" t="str">
        <f t="shared" si="7"/>
        <v>25.4x0.00</v>
      </c>
      <c r="C319" s="101" t="s">
        <v>341</v>
      </c>
      <c r="D319" s="101" t="s">
        <v>866</v>
      </c>
      <c r="E319" s="101" t="s">
        <v>1210</v>
      </c>
      <c r="F319" s="101" t="s">
        <v>617</v>
      </c>
      <c r="G319" s="101" t="s">
        <v>549</v>
      </c>
      <c r="H319" s="101" t="s">
        <v>557</v>
      </c>
      <c r="I319" s="101" t="s">
        <v>806</v>
      </c>
      <c r="J319" s="101" t="s">
        <v>552</v>
      </c>
      <c r="K319" s="101" t="s">
        <v>608</v>
      </c>
      <c r="L319" s="101" t="s">
        <v>873</v>
      </c>
      <c r="M319" s="102">
        <v>1.31</v>
      </c>
      <c r="N319" s="101" t="s">
        <v>550</v>
      </c>
      <c r="O319" s="104" t="s">
        <v>1540</v>
      </c>
      <c r="P319" s="104">
        <v>120.55555555555556</v>
      </c>
      <c r="Q319" s="101"/>
      <c r="R319" s="101" t="s">
        <v>547</v>
      </c>
      <c r="S319" s="101"/>
      <c r="T319" s="104">
        <v>191</v>
      </c>
      <c r="U319" s="103">
        <v>1590.83518</v>
      </c>
      <c r="V319" s="104">
        <v>-12.555555555555543</v>
      </c>
      <c r="W319" s="135">
        <v>45380</v>
      </c>
      <c r="X319" s="101" t="s">
        <v>547</v>
      </c>
      <c r="Y319" s="104">
        <v>0</v>
      </c>
      <c r="Z319" s="103">
        <v>0</v>
      </c>
      <c r="AA319" s="60"/>
      <c r="AB319" s="60"/>
    </row>
    <row r="320" spans="1:28" ht="18" customHeight="1" x14ac:dyDescent="0.3">
      <c r="A320" s="107">
        <v>317</v>
      </c>
      <c r="B320" s="143" t="str">
        <f t="shared" si="7"/>
        <v>25.4x0.00</v>
      </c>
      <c r="C320" s="101" t="s">
        <v>342</v>
      </c>
      <c r="D320" s="101" t="s">
        <v>866</v>
      </c>
      <c r="E320" s="101" t="s">
        <v>1172</v>
      </c>
      <c r="F320" s="101" t="s">
        <v>617</v>
      </c>
      <c r="G320" s="101" t="s">
        <v>549</v>
      </c>
      <c r="H320" s="101" t="s">
        <v>557</v>
      </c>
      <c r="I320" s="101" t="s">
        <v>806</v>
      </c>
      <c r="J320" s="101" t="s">
        <v>552</v>
      </c>
      <c r="K320" s="101" t="s">
        <v>608</v>
      </c>
      <c r="L320" s="101" t="s">
        <v>871</v>
      </c>
      <c r="M320" s="102">
        <v>1.31</v>
      </c>
      <c r="N320" s="101" t="s">
        <v>550</v>
      </c>
      <c r="O320" s="104" t="s">
        <v>1541</v>
      </c>
      <c r="P320" s="104">
        <v>119.33333333333334</v>
      </c>
      <c r="Q320" s="101"/>
      <c r="R320" s="101" t="s">
        <v>547</v>
      </c>
      <c r="S320" s="101"/>
      <c r="T320" s="104">
        <v>209</v>
      </c>
      <c r="U320" s="103">
        <v>1671.7617400000001</v>
      </c>
      <c r="V320" s="104">
        <v>-3.6666666666666714</v>
      </c>
      <c r="W320" s="136">
        <v>45380</v>
      </c>
      <c r="X320" s="101" t="s">
        <v>547</v>
      </c>
      <c r="Y320" s="104">
        <v>0</v>
      </c>
      <c r="Z320" s="103">
        <v>0</v>
      </c>
      <c r="AA320" s="60"/>
      <c r="AB320" s="60"/>
    </row>
    <row r="321" spans="1:28" ht="18" customHeight="1" x14ac:dyDescent="0.3">
      <c r="A321" s="107">
        <v>318</v>
      </c>
      <c r="B321" s="143" t="str">
        <f t="shared" si="7"/>
        <v>25.4x0.00</v>
      </c>
      <c r="C321" s="101" t="s">
        <v>343</v>
      </c>
      <c r="D321" s="101" t="s">
        <v>866</v>
      </c>
      <c r="E321" s="101" t="s">
        <v>1172</v>
      </c>
      <c r="F321" s="101" t="s">
        <v>617</v>
      </c>
      <c r="G321" s="101" t="s">
        <v>549</v>
      </c>
      <c r="H321" s="101" t="s">
        <v>557</v>
      </c>
      <c r="I321" s="101" t="s">
        <v>806</v>
      </c>
      <c r="J321" s="101" t="s">
        <v>552</v>
      </c>
      <c r="K321" s="101" t="s">
        <v>608</v>
      </c>
      <c r="L321" s="101" t="s">
        <v>872</v>
      </c>
      <c r="M321" s="102">
        <v>1.31</v>
      </c>
      <c r="N321" s="101" t="s">
        <v>550</v>
      </c>
      <c r="O321" s="104" t="s">
        <v>1542</v>
      </c>
      <c r="P321" s="104">
        <v>811.42857142857133</v>
      </c>
      <c r="Q321" s="101"/>
      <c r="R321" s="101" t="s">
        <v>547</v>
      </c>
      <c r="S321" s="101"/>
      <c r="T321" s="104">
        <v>539</v>
      </c>
      <c r="U321" s="103">
        <v>4341.7474099999999</v>
      </c>
      <c r="V321" s="104">
        <v>-272.42857142857139</v>
      </c>
      <c r="W321" s="136">
        <v>45351</v>
      </c>
      <c r="X321" s="101" t="s">
        <v>547</v>
      </c>
      <c r="Y321" s="104">
        <v>272.42857142857133</v>
      </c>
      <c r="Z321" s="103">
        <v>2194.4639042857134</v>
      </c>
      <c r="AA321" s="60"/>
      <c r="AB321" s="60"/>
    </row>
    <row r="322" spans="1:28" ht="18" customHeight="1" x14ac:dyDescent="0.3">
      <c r="A322" s="107">
        <v>319</v>
      </c>
      <c r="B322" s="143" t="str">
        <f t="shared" si="7"/>
        <v>25.4x0.00</v>
      </c>
      <c r="C322" s="101" t="s">
        <v>344</v>
      </c>
      <c r="D322" s="101" t="s">
        <v>866</v>
      </c>
      <c r="E322" s="101" t="s">
        <v>1172</v>
      </c>
      <c r="F322" s="101" t="s">
        <v>617</v>
      </c>
      <c r="G322" s="101" t="s">
        <v>549</v>
      </c>
      <c r="H322" s="101" t="s">
        <v>557</v>
      </c>
      <c r="I322" s="101" t="s">
        <v>806</v>
      </c>
      <c r="J322" s="101" t="s">
        <v>552</v>
      </c>
      <c r="K322" s="101" t="s">
        <v>608</v>
      </c>
      <c r="L322" s="101" t="s">
        <v>869</v>
      </c>
      <c r="M322" s="102">
        <v>1.31</v>
      </c>
      <c r="N322" s="101" t="s">
        <v>550</v>
      </c>
      <c r="O322" s="104" t="s">
        <v>1543</v>
      </c>
      <c r="P322" s="104">
        <v>58.461538461538467</v>
      </c>
      <c r="Q322" s="101"/>
      <c r="R322" s="101" t="s">
        <v>547</v>
      </c>
      <c r="S322" s="101"/>
      <c r="T322" s="104">
        <v>23</v>
      </c>
      <c r="U322" s="103">
        <v>176.01946000000001</v>
      </c>
      <c r="V322" s="104">
        <v>-10.846153846153847</v>
      </c>
      <c r="W322" s="135">
        <v>45322</v>
      </c>
      <c r="X322" s="101" t="s">
        <v>547</v>
      </c>
      <c r="Y322" s="104">
        <v>35.461538461538467</v>
      </c>
      <c r="Z322" s="103">
        <v>271.38786307692311</v>
      </c>
      <c r="AA322" s="60"/>
      <c r="AB322" s="60"/>
    </row>
    <row r="323" spans="1:28" ht="18" customHeight="1" x14ac:dyDescent="0.3">
      <c r="A323" s="107">
        <v>320</v>
      </c>
      <c r="B323" s="143" t="str">
        <f t="shared" si="7"/>
        <v>25.4x0.00</v>
      </c>
      <c r="C323" s="101" t="s">
        <v>345</v>
      </c>
      <c r="D323" s="101" t="s">
        <v>866</v>
      </c>
      <c r="E323" s="101" t="s">
        <v>1179</v>
      </c>
      <c r="F323" s="101" t="s">
        <v>617</v>
      </c>
      <c r="G323" s="101" t="s">
        <v>571</v>
      </c>
      <c r="H323" s="101" t="s">
        <v>557</v>
      </c>
      <c r="I323" s="101" t="s">
        <v>806</v>
      </c>
      <c r="J323" s="101" t="s">
        <v>552</v>
      </c>
      <c r="K323" s="101" t="s">
        <v>608</v>
      </c>
      <c r="L323" s="101" t="s">
        <v>867</v>
      </c>
      <c r="M323" s="102">
        <v>1.31</v>
      </c>
      <c r="N323" s="101" t="s">
        <v>576</v>
      </c>
      <c r="O323" s="104" t="s">
        <v>1544</v>
      </c>
      <c r="P323" s="104">
        <v>730</v>
      </c>
      <c r="Q323" s="101"/>
      <c r="R323" s="101" t="s">
        <v>547</v>
      </c>
      <c r="S323" s="101"/>
      <c r="T323" s="104">
        <v>254</v>
      </c>
      <c r="U323" s="103">
        <v>1916.5824000000002</v>
      </c>
      <c r="V323" s="104">
        <v>-198</v>
      </c>
      <c r="W323" s="136">
        <v>45322</v>
      </c>
      <c r="X323" s="101" t="s">
        <v>547</v>
      </c>
      <c r="Y323" s="104">
        <v>476</v>
      </c>
      <c r="Z323" s="103">
        <v>3591.7056000000007</v>
      </c>
      <c r="AA323" s="60"/>
      <c r="AB323" s="60"/>
    </row>
    <row r="324" spans="1:28" ht="18" customHeight="1" x14ac:dyDescent="0.3">
      <c r="A324" s="107">
        <v>321</v>
      </c>
      <c r="B324" s="143" t="str">
        <f t="shared" ref="B324:B387" si="8">I324&amp;"x"&amp;J324</f>
        <v>25.4x0.00</v>
      </c>
      <c r="C324" s="101" t="s">
        <v>346</v>
      </c>
      <c r="D324" s="101" t="s">
        <v>878</v>
      </c>
      <c r="E324" s="101" t="s">
        <v>1174</v>
      </c>
      <c r="F324" s="101" t="s">
        <v>617</v>
      </c>
      <c r="G324" s="101" t="s">
        <v>549</v>
      </c>
      <c r="H324" s="101" t="s">
        <v>557</v>
      </c>
      <c r="I324" s="101" t="s">
        <v>806</v>
      </c>
      <c r="J324" s="101" t="s">
        <v>552</v>
      </c>
      <c r="K324" s="101" t="s">
        <v>695</v>
      </c>
      <c r="L324" s="101" t="s">
        <v>879</v>
      </c>
      <c r="M324" s="102">
        <v>1.462</v>
      </c>
      <c r="N324" s="101" t="s">
        <v>550</v>
      </c>
      <c r="O324" s="104" t="s">
        <v>1545</v>
      </c>
      <c r="P324" s="104">
        <v>46.428571428571431</v>
      </c>
      <c r="Q324" s="101"/>
      <c r="R324" s="101" t="s">
        <v>547</v>
      </c>
      <c r="S324" s="101"/>
      <c r="T324" s="104">
        <v>126</v>
      </c>
      <c r="U324" s="103">
        <v>1164.588264</v>
      </c>
      <c r="V324" s="104" t="e">
        <v>#N/A</v>
      </c>
      <c r="W324" s="136" t="s">
        <v>547</v>
      </c>
      <c r="X324" s="101" t="s">
        <v>547</v>
      </c>
      <c r="Y324" s="104">
        <v>0</v>
      </c>
      <c r="Z324" s="103">
        <v>0</v>
      </c>
      <c r="AA324" s="60"/>
      <c r="AB324" s="60"/>
    </row>
    <row r="325" spans="1:28" ht="18" customHeight="1" x14ac:dyDescent="0.3">
      <c r="A325" s="107">
        <v>322</v>
      </c>
      <c r="B325" s="143" t="str">
        <f t="shared" si="8"/>
        <v>25.4x0.00</v>
      </c>
      <c r="C325" s="101" t="s">
        <v>347</v>
      </c>
      <c r="D325" s="101" t="s">
        <v>856</v>
      </c>
      <c r="E325" s="101" t="s">
        <v>1174</v>
      </c>
      <c r="F325" s="101" t="s">
        <v>617</v>
      </c>
      <c r="G325" s="101" t="s">
        <v>549</v>
      </c>
      <c r="H325" s="101" t="s">
        <v>557</v>
      </c>
      <c r="I325" s="101" t="s">
        <v>806</v>
      </c>
      <c r="J325" s="101" t="s">
        <v>552</v>
      </c>
      <c r="K325" s="101" t="s">
        <v>564</v>
      </c>
      <c r="L325" s="101" t="s">
        <v>860</v>
      </c>
      <c r="M325" s="102">
        <v>1.1539999999999999</v>
      </c>
      <c r="N325" s="101" t="s">
        <v>550</v>
      </c>
      <c r="O325" s="104" t="s">
        <v>1546</v>
      </c>
      <c r="P325" s="104">
        <v>757.64895330112722</v>
      </c>
      <c r="Q325" s="101"/>
      <c r="R325" s="101" t="s">
        <v>547</v>
      </c>
      <c r="S325" s="101"/>
      <c r="T325" s="104">
        <v>518</v>
      </c>
      <c r="U325" s="103">
        <v>3593.2074919999995</v>
      </c>
      <c r="V325" s="104">
        <v>-239.64895330112722</v>
      </c>
      <c r="W325" s="135">
        <v>45351</v>
      </c>
      <c r="X325" s="101" t="s">
        <v>547</v>
      </c>
      <c r="Y325" s="104">
        <v>239.64895330112722</v>
      </c>
      <c r="Z325" s="103">
        <v>1662.3714564702091</v>
      </c>
      <c r="AA325" s="60"/>
      <c r="AB325" s="60"/>
    </row>
    <row r="326" spans="1:28" ht="18" customHeight="1" x14ac:dyDescent="0.3">
      <c r="A326" s="107">
        <v>323</v>
      </c>
      <c r="B326" s="143" t="str">
        <f t="shared" si="8"/>
        <v>25.4x0.00</v>
      </c>
      <c r="C326" s="101" t="s">
        <v>351</v>
      </c>
      <c r="D326" s="101" t="s">
        <v>856</v>
      </c>
      <c r="E326" s="101" t="s">
        <v>1172</v>
      </c>
      <c r="F326" s="101" t="s">
        <v>617</v>
      </c>
      <c r="G326" s="101" t="s">
        <v>549</v>
      </c>
      <c r="H326" s="101" t="s">
        <v>557</v>
      </c>
      <c r="I326" s="101" t="s">
        <v>806</v>
      </c>
      <c r="J326" s="101" t="s">
        <v>552</v>
      </c>
      <c r="K326" s="101" t="s">
        <v>564</v>
      </c>
      <c r="L326" s="101" t="s">
        <v>861</v>
      </c>
      <c r="M326" s="102">
        <v>1.1539999999999999</v>
      </c>
      <c r="N326" s="101" t="s">
        <v>550</v>
      </c>
      <c r="O326" s="104" t="s">
        <v>1547</v>
      </c>
      <c r="P326" s="104">
        <v>534.33333333333326</v>
      </c>
      <c r="Q326" s="101"/>
      <c r="R326" s="101" t="s">
        <v>547</v>
      </c>
      <c r="S326" s="101"/>
      <c r="T326" s="104">
        <v>383</v>
      </c>
      <c r="U326" s="103">
        <v>2688.5765059999994</v>
      </c>
      <c r="V326" s="104">
        <v>-18.833333333333314</v>
      </c>
      <c r="W326" s="136">
        <v>45322</v>
      </c>
      <c r="X326" s="101" t="s">
        <v>547</v>
      </c>
      <c r="Y326" s="104">
        <v>151.33333333333326</v>
      </c>
      <c r="Z326" s="103">
        <v>1062.3270093333329</v>
      </c>
      <c r="AA326" s="60"/>
      <c r="AB326" s="60"/>
    </row>
    <row r="327" spans="1:28" ht="18" customHeight="1" x14ac:dyDescent="0.3">
      <c r="A327" s="107">
        <v>324</v>
      </c>
      <c r="B327" s="143" t="str">
        <f t="shared" si="8"/>
        <v>25.4x0.00</v>
      </c>
      <c r="C327" s="101" t="s">
        <v>348</v>
      </c>
      <c r="D327" s="101" t="s">
        <v>856</v>
      </c>
      <c r="E327" s="101" t="s">
        <v>1172</v>
      </c>
      <c r="F327" s="101" t="s">
        <v>617</v>
      </c>
      <c r="G327" s="101" t="s">
        <v>549</v>
      </c>
      <c r="H327" s="101" t="s">
        <v>557</v>
      </c>
      <c r="I327" s="101" t="s">
        <v>806</v>
      </c>
      <c r="J327" s="101" t="s">
        <v>552</v>
      </c>
      <c r="K327" s="101" t="s">
        <v>564</v>
      </c>
      <c r="L327" s="101" t="s">
        <v>852</v>
      </c>
      <c r="M327" s="102">
        <v>1.1539999999999999</v>
      </c>
      <c r="N327" s="101" t="s">
        <v>550</v>
      </c>
      <c r="O327" s="104" t="s">
        <v>1548</v>
      </c>
      <c r="P327" s="104">
        <v>610.66666666666663</v>
      </c>
      <c r="Q327" s="101"/>
      <c r="R327" s="101" t="s">
        <v>547</v>
      </c>
      <c r="S327" s="101"/>
      <c r="T327" s="104">
        <v>360</v>
      </c>
      <c r="U327" s="103">
        <v>2560.3567199999998</v>
      </c>
      <c r="V327" s="104">
        <v>-99.238095238095241</v>
      </c>
      <c r="W327" s="135">
        <v>45322</v>
      </c>
      <c r="X327" s="101" t="s">
        <v>547</v>
      </c>
      <c r="Y327" s="104">
        <v>250.66666666666663</v>
      </c>
      <c r="Z327" s="103">
        <v>1782.766901333333</v>
      </c>
      <c r="AA327" s="60"/>
      <c r="AB327" s="60"/>
    </row>
    <row r="328" spans="1:28" ht="18" customHeight="1" x14ac:dyDescent="0.3">
      <c r="A328" s="107">
        <v>325</v>
      </c>
      <c r="B328" s="144" t="str">
        <f t="shared" si="8"/>
        <v>25.4x0.00</v>
      </c>
      <c r="C328" s="101" t="s">
        <v>349</v>
      </c>
      <c r="D328" s="101" t="s">
        <v>856</v>
      </c>
      <c r="E328" s="101" t="s">
        <v>1179</v>
      </c>
      <c r="F328" s="101" t="s">
        <v>617</v>
      </c>
      <c r="G328" s="101" t="s">
        <v>571</v>
      </c>
      <c r="H328" s="101" t="s">
        <v>557</v>
      </c>
      <c r="I328" s="101" t="s">
        <v>806</v>
      </c>
      <c r="J328" s="101" t="s">
        <v>552</v>
      </c>
      <c r="K328" s="101" t="s">
        <v>564</v>
      </c>
      <c r="L328" s="101" t="s">
        <v>613</v>
      </c>
      <c r="M328" s="102">
        <v>1.1539999999999999</v>
      </c>
      <c r="N328" s="101" t="s">
        <v>576</v>
      </c>
      <c r="O328" s="104" t="s">
        <v>1428</v>
      </c>
      <c r="P328" s="104">
        <v>312</v>
      </c>
      <c r="Q328" s="101"/>
      <c r="R328" s="101" t="s">
        <v>547</v>
      </c>
      <c r="S328" s="101"/>
      <c r="T328" s="104">
        <v>127</v>
      </c>
      <c r="U328" s="103">
        <v>791.41319999999996</v>
      </c>
      <c r="V328" s="104">
        <v>-109</v>
      </c>
      <c r="W328" s="135">
        <v>45322</v>
      </c>
      <c r="X328" s="101" t="s">
        <v>547</v>
      </c>
      <c r="Y328" s="104">
        <v>185</v>
      </c>
      <c r="Z328" s="103">
        <v>1152.846</v>
      </c>
      <c r="AA328" s="60"/>
      <c r="AB328" s="60"/>
    </row>
    <row r="329" spans="1:28" ht="18" customHeight="1" x14ac:dyDescent="0.3">
      <c r="A329" s="107">
        <v>326</v>
      </c>
      <c r="B329" s="143" t="str">
        <f t="shared" si="8"/>
        <v>25.4x0.00</v>
      </c>
      <c r="C329" s="101" t="s">
        <v>350</v>
      </c>
      <c r="D329" s="101" t="s">
        <v>856</v>
      </c>
      <c r="E329" s="101" t="s">
        <v>1183</v>
      </c>
      <c r="F329" s="101" t="s">
        <v>617</v>
      </c>
      <c r="G329" s="101" t="s">
        <v>549</v>
      </c>
      <c r="H329" s="101" t="s">
        <v>557</v>
      </c>
      <c r="I329" s="101" t="s">
        <v>806</v>
      </c>
      <c r="J329" s="101" t="s">
        <v>552</v>
      </c>
      <c r="K329" s="101" t="s">
        <v>564</v>
      </c>
      <c r="L329" s="101" t="s">
        <v>858</v>
      </c>
      <c r="M329" s="102">
        <v>1.1539999999999999</v>
      </c>
      <c r="N329" s="101" t="s">
        <v>576</v>
      </c>
      <c r="O329" s="104" t="s">
        <v>1549</v>
      </c>
      <c r="P329" s="104">
        <v>95</v>
      </c>
      <c r="Q329" s="101"/>
      <c r="R329" s="101" t="s">
        <v>547</v>
      </c>
      <c r="S329" s="101"/>
      <c r="T329" s="104">
        <v>220</v>
      </c>
      <c r="U329" s="103">
        <v>1403.1947599999999</v>
      </c>
      <c r="V329" s="104" t="e">
        <v>#N/A</v>
      </c>
      <c r="W329" s="136" t="s">
        <v>547</v>
      </c>
      <c r="X329" s="101" t="s">
        <v>547</v>
      </c>
      <c r="Y329" s="104">
        <v>0</v>
      </c>
      <c r="Z329" s="103">
        <v>0</v>
      </c>
      <c r="AA329" s="60"/>
      <c r="AB329" s="60"/>
    </row>
    <row r="330" spans="1:28" ht="18" customHeight="1" x14ac:dyDescent="0.3">
      <c r="A330" s="107">
        <v>327</v>
      </c>
      <c r="B330" s="143" t="str">
        <f t="shared" si="8"/>
        <v>28.6x0.00</v>
      </c>
      <c r="C330" s="101" t="s">
        <v>352</v>
      </c>
      <c r="D330" s="101" t="s">
        <v>911</v>
      </c>
      <c r="E330" s="101" t="s">
        <v>1550</v>
      </c>
      <c r="F330" s="101" t="s">
        <v>617</v>
      </c>
      <c r="G330" s="101" t="s">
        <v>549</v>
      </c>
      <c r="H330" s="101" t="s">
        <v>557</v>
      </c>
      <c r="I330" s="101" t="s">
        <v>895</v>
      </c>
      <c r="J330" s="101" t="s">
        <v>552</v>
      </c>
      <c r="K330" s="101" t="s">
        <v>558</v>
      </c>
      <c r="L330" s="101" t="s">
        <v>912</v>
      </c>
      <c r="M330" s="102">
        <v>1.0649999999999999</v>
      </c>
      <c r="N330" s="101" t="s">
        <v>550</v>
      </c>
      <c r="O330" s="114" t="s">
        <v>1551</v>
      </c>
      <c r="P330" s="114">
        <v>310.05882352941177</v>
      </c>
      <c r="Q330" s="101"/>
      <c r="R330" s="101" t="s">
        <v>547</v>
      </c>
      <c r="S330" s="101"/>
      <c r="T330" s="114">
        <v>257</v>
      </c>
      <c r="U330" s="113">
        <v>1615.680615</v>
      </c>
      <c r="V330" s="114">
        <v>-53.058823529411768</v>
      </c>
      <c r="W330" s="136">
        <v>45351</v>
      </c>
      <c r="X330" s="101" t="s">
        <v>547</v>
      </c>
      <c r="Y330" s="114">
        <v>53.058823529411768</v>
      </c>
      <c r="Z330" s="113">
        <v>333.56464058823531</v>
      </c>
      <c r="AA330" s="60"/>
      <c r="AB330" s="60"/>
    </row>
    <row r="331" spans="1:28" ht="18" customHeight="1" x14ac:dyDescent="0.3">
      <c r="A331" s="107">
        <v>328</v>
      </c>
      <c r="B331" s="143" t="str">
        <f t="shared" si="8"/>
        <v>28.6x0.00</v>
      </c>
      <c r="C331" s="101" t="s">
        <v>353</v>
      </c>
      <c r="D331" s="101" t="s">
        <v>922</v>
      </c>
      <c r="E331" s="101" t="s">
        <v>1233</v>
      </c>
      <c r="F331" s="101" t="s">
        <v>617</v>
      </c>
      <c r="G331" s="101" t="s">
        <v>549</v>
      </c>
      <c r="H331" s="101" t="s">
        <v>557</v>
      </c>
      <c r="I331" s="101" t="s">
        <v>895</v>
      </c>
      <c r="J331" s="101" t="s">
        <v>552</v>
      </c>
      <c r="K331" s="101" t="s">
        <v>608</v>
      </c>
      <c r="L331" s="101" t="s">
        <v>926</v>
      </c>
      <c r="M331" s="102">
        <v>1.492</v>
      </c>
      <c r="N331" s="101" t="s">
        <v>550</v>
      </c>
      <c r="O331" s="104" t="s">
        <v>1552</v>
      </c>
      <c r="P331" s="104">
        <v>31.88</v>
      </c>
      <c r="Q331" s="101"/>
      <c r="R331" s="101" t="s">
        <v>547</v>
      </c>
      <c r="S331" s="101"/>
      <c r="T331" s="104">
        <v>58</v>
      </c>
      <c r="U331" s="103">
        <v>530.20607200000006</v>
      </c>
      <c r="V331" s="104" t="e">
        <v>#N/A</v>
      </c>
      <c r="W331" s="136" t="s">
        <v>547</v>
      </c>
      <c r="X331" s="101" t="s">
        <v>547</v>
      </c>
      <c r="Y331" s="104">
        <v>0</v>
      </c>
      <c r="Z331" s="103">
        <v>0</v>
      </c>
      <c r="AA331" s="60"/>
      <c r="AB331" s="60"/>
    </row>
    <row r="332" spans="1:28" ht="18" customHeight="1" x14ac:dyDescent="0.3">
      <c r="A332" s="107">
        <v>329</v>
      </c>
      <c r="B332" s="143" t="str">
        <f t="shared" si="8"/>
        <v>28.6x0.00</v>
      </c>
      <c r="C332" s="101" t="s">
        <v>354</v>
      </c>
      <c r="D332" s="101" t="s">
        <v>922</v>
      </c>
      <c r="E332" s="101" t="s">
        <v>1177</v>
      </c>
      <c r="F332" s="101" t="s">
        <v>617</v>
      </c>
      <c r="G332" s="101" t="s">
        <v>549</v>
      </c>
      <c r="H332" s="101" t="s">
        <v>557</v>
      </c>
      <c r="I332" s="101" t="s">
        <v>895</v>
      </c>
      <c r="J332" s="101" t="s">
        <v>552</v>
      </c>
      <c r="K332" s="101" t="s">
        <v>608</v>
      </c>
      <c r="L332" s="101" t="s">
        <v>925</v>
      </c>
      <c r="M332" s="102">
        <v>1.492</v>
      </c>
      <c r="N332" s="101" t="s">
        <v>550</v>
      </c>
      <c r="O332" s="104" t="s">
        <v>1553</v>
      </c>
      <c r="P332" s="104">
        <v>232.50931677018633</v>
      </c>
      <c r="Q332" s="101"/>
      <c r="R332" s="101" t="s">
        <v>547</v>
      </c>
      <c r="S332" s="101"/>
      <c r="T332" s="104">
        <v>158</v>
      </c>
      <c r="U332" s="103">
        <v>1428.3244240000001</v>
      </c>
      <c r="V332" s="104">
        <v>-74.509316770186317</v>
      </c>
      <c r="W332" s="135">
        <v>45351</v>
      </c>
      <c r="X332" s="101" t="s">
        <v>547</v>
      </c>
      <c r="Y332" s="104">
        <v>74.509316770186331</v>
      </c>
      <c r="Z332" s="103">
        <v>673.56630986335392</v>
      </c>
      <c r="AA332" s="60"/>
      <c r="AB332" s="60"/>
    </row>
    <row r="333" spans="1:28" ht="18" customHeight="1" x14ac:dyDescent="0.3">
      <c r="A333" s="107">
        <v>330</v>
      </c>
      <c r="B333" s="143" t="str">
        <f t="shared" si="8"/>
        <v>28.6x0.00</v>
      </c>
      <c r="C333" s="101" t="s">
        <v>355</v>
      </c>
      <c r="D333" s="101" t="s">
        <v>922</v>
      </c>
      <c r="E333" s="101" t="s">
        <v>1238</v>
      </c>
      <c r="F333" s="101" t="s">
        <v>617</v>
      </c>
      <c r="G333" s="101" t="s">
        <v>549</v>
      </c>
      <c r="H333" s="101" t="s">
        <v>557</v>
      </c>
      <c r="I333" s="101" t="s">
        <v>895</v>
      </c>
      <c r="J333" s="101" t="s">
        <v>552</v>
      </c>
      <c r="K333" s="101" t="s">
        <v>608</v>
      </c>
      <c r="L333" s="101" t="s">
        <v>664</v>
      </c>
      <c r="M333" s="102">
        <v>1.492</v>
      </c>
      <c r="N333" s="101" t="s">
        <v>550</v>
      </c>
      <c r="O333" s="104" t="s">
        <v>1554</v>
      </c>
      <c r="P333" s="104">
        <v>197.85</v>
      </c>
      <c r="Q333" s="101"/>
      <c r="R333" s="101" t="s">
        <v>547</v>
      </c>
      <c r="S333" s="101"/>
      <c r="T333" s="104">
        <v>277</v>
      </c>
      <c r="U333" s="103">
        <v>2368.530604</v>
      </c>
      <c r="V333" s="104" t="e">
        <v>#N/A</v>
      </c>
      <c r="W333" s="136" t="s">
        <v>547</v>
      </c>
      <c r="X333" s="101" t="s">
        <v>547</v>
      </c>
      <c r="Y333" s="104">
        <v>0</v>
      </c>
      <c r="Z333" s="103">
        <v>0</v>
      </c>
      <c r="AA333" s="60"/>
      <c r="AB333" s="60"/>
    </row>
    <row r="334" spans="1:28" ht="18" customHeight="1" x14ac:dyDescent="0.3">
      <c r="A334" s="107">
        <v>331</v>
      </c>
      <c r="B334" s="143" t="str">
        <f t="shared" si="8"/>
        <v>28.6x0.00</v>
      </c>
      <c r="C334" s="101" t="s">
        <v>356</v>
      </c>
      <c r="D334" s="101" t="s">
        <v>922</v>
      </c>
      <c r="E334" s="101" t="s">
        <v>1174</v>
      </c>
      <c r="F334" s="101" t="s">
        <v>617</v>
      </c>
      <c r="G334" s="101" t="s">
        <v>549</v>
      </c>
      <c r="H334" s="101" t="s">
        <v>557</v>
      </c>
      <c r="I334" s="101" t="s">
        <v>895</v>
      </c>
      <c r="J334" s="101" t="s">
        <v>552</v>
      </c>
      <c r="K334" s="101" t="s">
        <v>608</v>
      </c>
      <c r="L334" s="101" t="s">
        <v>927</v>
      </c>
      <c r="M334" s="102">
        <v>1.492</v>
      </c>
      <c r="N334" s="101" t="s">
        <v>550</v>
      </c>
      <c r="O334" s="104" t="s">
        <v>1555</v>
      </c>
      <c r="P334" s="104">
        <v>104.86607142857143</v>
      </c>
      <c r="Q334" s="101"/>
      <c r="R334" s="101" t="s">
        <v>547</v>
      </c>
      <c r="S334" s="101"/>
      <c r="T334" s="104">
        <v>112</v>
      </c>
      <c r="U334" s="103">
        <v>1032.2014080000001</v>
      </c>
      <c r="V334" s="104">
        <v>-83.9375</v>
      </c>
      <c r="W334" s="135">
        <v>45380</v>
      </c>
      <c r="X334" s="101" t="s">
        <v>547</v>
      </c>
      <c r="Y334" s="104">
        <v>0</v>
      </c>
      <c r="Z334" s="103">
        <v>0</v>
      </c>
      <c r="AA334" s="60"/>
      <c r="AB334" s="60"/>
    </row>
    <row r="335" spans="1:28" ht="18" customHeight="1" x14ac:dyDescent="0.3">
      <c r="A335" s="107">
        <v>332</v>
      </c>
      <c r="B335" s="143" t="str">
        <f t="shared" si="8"/>
        <v>28.6x0.00</v>
      </c>
      <c r="C335" s="101" t="s">
        <v>357</v>
      </c>
      <c r="D335" s="101" t="s">
        <v>922</v>
      </c>
      <c r="E335" s="101" t="s">
        <v>1174</v>
      </c>
      <c r="F335" s="101" t="s">
        <v>617</v>
      </c>
      <c r="G335" s="101" t="s">
        <v>549</v>
      </c>
      <c r="H335" s="101" t="s">
        <v>557</v>
      </c>
      <c r="I335" s="101" t="s">
        <v>895</v>
      </c>
      <c r="J335" s="101" t="s">
        <v>552</v>
      </c>
      <c r="K335" s="101" t="s">
        <v>608</v>
      </c>
      <c r="L335" s="101" t="s">
        <v>924</v>
      </c>
      <c r="M335" s="102">
        <v>1.492</v>
      </c>
      <c r="N335" s="101" t="s">
        <v>550</v>
      </c>
      <c r="O335" s="104" t="s">
        <v>1556</v>
      </c>
      <c r="P335" s="104">
        <v>130.66666666666666</v>
      </c>
      <c r="Q335" s="101"/>
      <c r="R335" s="101" t="s">
        <v>547</v>
      </c>
      <c r="S335" s="101"/>
      <c r="T335" s="104">
        <v>362</v>
      </c>
      <c r="U335" s="103">
        <v>3173.1109999999999</v>
      </c>
      <c r="V335" s="104" t="e">
        <v>#N/A</v>
      </c>
      <c r="W335" s="136" t="s">
        <v>547</v>
      </c>
      <c r="X335" s="101" t="s">
        <v>547</v>
      </c>
      <c r="Y335" s="104">
        <v>0</v>
      </c>
      <c r="Z335" s="103">
        <v>0</v>
      </c>
      <c r="AA335" s="60"/>
      <c r="AB335" s="60"/>
    </row>
    <row r="336" spans="1:28" ht="18" customHeight="1" x14ac:dyDescent="0.3">
      <c r="A336" s="107">
        <v>333</v>
      </c>
      <c r="B336" s="143" t="str">
        <f t="shared" si="8"/>
        <v>28.6x0.00</v>
      </c>
      <c r="C336" s="101" t="s">
        <v>358</v>
      </c>
      <c r="D336" s="101" t="s">
        <v>922</v>
      </c>
      <c r="E336" s="101" t="s">
        <v>1183</v>
      </c>
      <c r="F336" s="101" t="s">
        <v>617</v>
      </c>
      <c r="G336" s="101" t="s">
        <v>571</v>
      </c>
      <c r="H336" s="101" t="s">
        <v>557</v>
      </c>
      <c r="I336" s="101" t="s">
        <v>895</v>
      </c>
      <c r="J336" s="101" t="s">
        <v>552</v>
      </c>
      <c r="K336" s="101" t="s">
        <v>608</v>
      </c>
      <c r="L336" s="101" t="s">
        <v>849</v>
      </c>
      <c r="M336" s="102">
        <v>1.492</v>
      </c>
      <c r="N336" s="101" t="s">
        <v>576</v>
      </c>
      <c r="O336" s="104" t="s">
        <v>1507</v>
      </c>
      <c r="P336" s="104">
        <v>0</v>
      </c>
      <c r="Q336" s="101"/>
      <c r="R336" s="101" t="s">
        <v>547</v>
      </c>
      <c r="S336" s="101"/>
      <c r="T336" s="104">
        <v>218</v>
      </c>
      <c r="U336" s="103">
        <v>1963.5704719999999</v>
      </c>
      <c r="V336" s="104" t="e">
        <v>#N/A</v>
      </c>
      <c r="W336" s="135" t="s">
        <v>547</v>
      </c>
      <c r="X336" s="101" t="s">
        <v>547</v>
      </c>
      <c r="Y336" s="104">
        <v>0</v>
      </c>
      <c r="Z336" s="103">
        <v>0</v>
      </c>
      <c r="AA336" s="60"/>
      <c r="AB336" s="60"/>
    </row>
    <row r="337" spans="1:28" ht="18" customHeight="1" x14ac:dyDescent="0.3">
      <c r="A337" s="107">
        <v>334</v>
      </c>
      <c r="B337" s="143" t="str">
        <f t="shared" si="8"/>
        <v>28.6x0.00</v>
      </c>
      <c r="C337" s="101" t="s">
        <v>359</v>
      </c>
      <c r="D337" s="101" t="s">
        <v>930</v>
      </c>
      <c r="E337" s="101" t="s">
        <v>1172</v>
      </c>
      <c r="F337" s="101" t="s">
        <v>617</v>
      </c>
      <c r="G337" s="101" t="s">
        <v>549</v>
      </c>
      <c r="H337" s="101" t="s">
        <v>557</v>
      </c>
      <c r="I337" s="101" t="s">
        <v>895</v>
      </c>
      <c r="J337" s="101" t="s">
        <v>552</v>
      </c>
      <c r="K337" s="101" t="s">
        <v>695</v>
      </c>
      <c r="L337" s="101" t="s">
        <v>931</v>
      </c>
      <c r="M337" s="102">
        <v>1.667</v>
      </c>
      <c r="N337" s="101" t="s">
        <v>550</v>
      </c>
      <c r="O337" s="104" t="s">
        <v>1557</v>
      </c>
      <c r="P337" s="104">
        <v>551.18518518518522</v>
      </c>
      <c r="Q337" s="101"/>
      <c r="R337" s="101" t="s">
        <v>547</v>
      </c>
      <c r="S337" s="101"/>
      <c r="T337" s="104">
        <v>1227</v>
      </c>
      <c r="U337" s="103">
        <v>12004.505421</v>
      </c>
      <c r="V337" s="104" t="e">
        <v>#N/A</v>
      </c>
      <c r="W337" s="136" t="s">
        <v>547</v>
      </c>
      <c r="X337" s="101" t="s">
        <v>547</v>
      </c>
      <c r="Y337" s="104">
        <v>0</v>
      </c>
      <c r="Z337" s="103">
        <v>0</v>
      </c>
      <c r="AA337" s="60"/>
      <c r="AB337" s="60"/>
    </row>
    <row r="338" spans="1:28" ht="18" customHeight="1" x14ac:dyDescent="0.3">
      <c r="A338" s="107">
        <v>335</v>
      </c>
      <c r="B338" s="143" t="str">
        <f t="shared" si="8"/>
        <v>31.8x0.00</v>
      </c>
      <c r="C338" s="101" t="s">
        <v>360</v>
      </c>
      <c r="D338" s="101" t="s">
        <v>945</v>
      </c>
      <c r="E338" s="101" t="s">
        <v>1235</v>
      </c>
      <c r="F338" s="101" t="s">
        <v>617</v>
      </c>
      <c r="G338" s="101" t="s">
        <v>549</v>
      </c>
      <c r="H338" s="101" t="s">
        <v>557</v>
      </c>
      <c r="I338" s="101" t="s">
        <v>939</v>
      </c>
      <c r="J338" s="101" t="s">
        <v>552</v>
      </c>
      <c r="K338" s="101" t="s">
        <v>558</v>
      </c>
      <c r="L338" s="101" t="s">
        <v>609</v>
      </c>
      <c r="M338" s="102">
        <v>1.1919999999999999</v>
      </c>
      <c r="N338" s="101" t="s">
        <v>576</v>
      </c>
      <c r="O338" s="104" t="s">
        <v>1558</v>
      </c>
      <c r="P338" s="104">
        <v>3294.25</v>
      </c>
      <c r="Q338" s="101"/>
      <c r="R338" s="101" t="s">
        <v>547</v>
      </c>
      <c r="S338" s="101"/>
      <c r="T338" s="104">
        <v>2225</v>
      </c>
      <c r="U338" s="103">
        <v>16043.157799999999</v>
      </c>
      <c r="V338" s="104">
        <v>-1069.25</v>
      </c>
      <c r="W338" s="136">
        <v>45351</v>
      </c>
      <c r="X338" s="101" t="s">
        <v>547</v>
      </c>
      <c r="Y338" s="104">
        <v>1069.25</v>
      </c>
      <c r="Z338" s="103">
        <v>7709.7287540000007</v>
      </c>
      <c r="AA338" s="60"/>
      <c r="AB338" s="60"/>
    </row>
    <row r="339" spans="1:28" ht="18" customHeight="1" x14ac:dyDescent="0.3">
      <c r="A339" s="107">
        <v>336</v>
      </c>
      <c r="B339" s="143" t="str">
        <f t="shared" si="8"/>
        <v>31.8x0.00</v>
      </c>
      <c r="C339" s="101" t="s">
        <v>361</v>
      </c>
      <c r="D339" s="101" t="s">
        <v>948</v>
      </c>
      <c r="E339" s="101" t="s">
        <v>1172</v>
      </c>
      <c r="F339" s="101" t="s">
        <v>617</v>
      </c>
      <c r="G339" s="101" t="s">
        <v>549</v>
      </c>
      <c r="H339" s="101" t="s">
        <v>557</v>
      </c>
      <c r="I339" s="101" t="s">
        <v>939</v>
      </c>
      <c r="J339" s="101" t="s">
        <v>552</v>
      </c>
      <c r="K339" s="101" t="s">
        <v>564</v>
      </c>
      <c r="L339" s="101" t="s">
        <v>953</v>
      </c>
      <c r="M339" s="102">
        <v>1.47</v>
      </c>
      <c r="N339" s="101" t="s">
        <v>550</v>
      </c>
      <c r="O339" s="104" t="s">
        <v>1559</v>
      </c>
      <c r="P339" s="104">
        <v>214</v>
      </c>
      <c r="Q339" s="101"/>
      <c r="R339" s="101" t="s">
        <v>547</v>
      </c>
      <c r="S339" s="101"/>
      <c r="T339" s="104">
        <v>159</v>
      </c>
      <c r="U339" s="103">
        <v>1444.9188599999998</v>
      </c>
      <c r="V339" s="104">
        <v>-55</v>
      </c>
      <c r="W339" s="136">
        <v>45351</v>
      </c>
      <c r="X339" s="101" t="s">
        <v>547</v>
      </c>
      <c r="Y339" s="104">
        <v>55</v>
      </c>
      <c r="Z339" s="103">
        <v>499.81469999999996</v>
      </c>
      <c r="AA339" s="60"/>
      <c r="AB339" s="60"/>
    </row>
    <row r="340" spans="1:28" ht="18" customHeight="1" x14ac:dyDescent="0.3">
      <c r="A340" s="107">
        <v>337</v>
      </c>
      <c r="B340" s="143" t="str">
        <f t="shared" si="8"/>
        <v>31.8x0.00</v>
      </c>
      <c r="C340" s="101" t="s">
        <v>362</v>
      </c>
      <c r="D340" s="101" t="s">
        <v>948</v>
      </c>
      <c r="E340" s="101" t="s">
        <v>1174</v>
      </c>
      <c r="F340" s="101" t="s">
        <v>617</v>
      </c>
      <c r="G340" s="101" t="s">
        <v>549</v>
      </c>
      <c r="H340" s="101" t="s">
        <v>557</v>
      </c>
      <c r="I340" s="101" t="s">
        <v>939</v>
      </c>
      <c r="J340" s="101" t="s">
        <v>552</v>
      </c>
      <c r="K340" s="101" t="s">
        <v>564</v>
      </c>
      <c r="L340" s="101" t="s">
        <v>949</v>
      </c>
      <c r="M340" s="102">
        <v>1.47</v>
      </c>
      <c r="N340" s="101" t="s">
        <v>550</v>
      </c>
      <c r="O340" s="104" t="s">
        <v>1560</v>
      </c>
      <c r="P340" s="104">
        <v>151.96153846153845</v>
      </c>
      <c r="Q340" s="101"/>
      <c r="R340" s="101" t="s">
        <v>547</v>
      </c>
      <c r="S340" s="101"/>
      <c r="T340" s="104">
        <v>343</v>
      </c>
      <c r="U340" s="103">
        <v>3056.5210200000001</v>
      </c>
      <c r="V340" s="104" t="e">
        <v>#N/A</v>
      </c>
      <c r="W340" s="136" t="s">
        <v>547</v>
      </c>
      <c r="X340" s="101" t="s">
        <v>547</v>
      </c>
      <c r="Y340" s="104">
        <v>0</v>
      </c>
      <c r="Z340" s="103">
        <v>0</v>
      </c>
      <c r="AA340" s="60"/>
      <c r="AB340" s="60"/>
    </row>
    <row r="341" spans="1:28" ht="18" customHeight="1" x14ac:dyDescent="0.3">
      <c r="A341" s="107">
        <v>338</v>
      </c>
      <c r="B341" s="143" t="str">
        <f t="shared" si="8"/>
        <v>31.8x0.00</v>
      </c>
      <c r="C341" s="101" t="s">
        <v>363</v>
      </c>
      <c r="D341" s="101" t="s">
        <v>963</v>
      </c>
      <c r="E341" s="101" t="s">
        <v>1239</v>
      </c>
      <c r="F341" s="101" t="s">
        <v>617</v>
      </c>
      <c r="G341" s="101" t="s">
        <v>549</v>
      </c>
      <c r="H341" s="101" t="s">
        <v>557</v>
      </c>
      <c r="I341" s="101" t="s">
        <v>939</v>
      </c>
      <c r="J341" s="101" t="s">
        <v>552</v>
      </c>
      <c r="K341" s="101" t="s">
        <v>881</v>
      </c>
      <c r="L341" s="101" t="s">
        <v>964</v>
      </c>
      <c r="M341" s="102">
        <v>2.2570000000000001</v>
      </c>
      <c r="N341" s="101" t="s">
        <v>550</v>
      </c>
      <c r="O341" s="104" t="s">
        <v>1561</v>
      </c>
      <c r="P341" s="104">
        <v>106.66666666666666</v>
      </c>
      <c r="Q341" s="101"/>
      <c r="R341" s="101" t="s">
        <v>547</v>
      </c>
      <c r="S341" s="101"/>
      <c r="T341" s="104">
        <v>97</v>
      </c>
      <c r="U341" s="103">
        <v>1280.9535790000002</v>
      </c>
      <c r="V341" s="104">
        <v>-9.6666666666666643</v>
      </c>
      <c r="W341" s="136">
        <v>45351</v>
      </c>
      <c r="X341" s="101" t="s">
        <v>547</v>
      </c>
      <c r="Y341" s="104">
        <v>9.6666666666666572</v>
      </c>
      <c r="Z341" s="103">
        <v>127.65516766666654</v>
      </c>
      <c r="AA341" s="60"/>
      <c r="AB341" s="60"/>
    </row>
    <row r="342" spans="1:28" ht="18" customHeight="1" x14ac:dyDescent="0.3">
      <c r="A342" s="107">
        <v>339</v>
      </c>
      <c r="B342" s="143" t="str">
        <f t="shared" si="8"/>
        <v>35.0x0.00</v>
      </c>
      <c r="C342" s="101" t="s">
        <v>364</v>
      </c>
      <c r="D342" s="101" t="s">
        <v>987</v>
      </c>
      <c r="E342" s="101" t="s">
        <v>1174</v>
      </c>
      <c r="F342" s="101" t="s">
        <v>617</v>
      </c>
      <c r="G342" s="101" t="s">
        <v>549</v>
      </c>
      <c r="H342" s="101" t="s">
        <v>557</v>
      </c>
      <c r="I342" s="101" t="s">
        <v>984</v>
      </c>
      <c r="J342" s="101" t="s">
        <v>552</v>
      </c>
      <c r="K342" s="101" t="s">
        <v>695</v>
      </c>
      <c r="L342" s="101" t="s">
        <v>988</v>
      </c>
      <c r="M342" s="102">
        <v>2.077</v>
      </c>
      <c r="N342" s="101" t="s">
        <v>550</v>
      </c>
      <c r="O342" s="104" t="s">
        <v>1562</v>
      </c>
      <c r="P342" s="104">
        <v>143.75877192982458</v>
      </c>
      <c r="Q342" s="101"/>
      <c r="R342" s="101" t="s">
        <v>547</v>
      </c>
      <c r="S342" s="101"/>
      <c r="T342" s="104">
        <v>297</v>
      </c>
      <c r="U342" s="103">
        <v>3691.3440959999998</v>
      </c>
      <c r="V342" s="104" t="e">
        <v>#N/A</v>
      </c>
      <c r="W342" s="136" t="s">
        <v>547</v>
      </c>
      <c r="X342" s="101" t="s">
        <v>547</v>
      </c>
      <c r="Y342" s="104">
        <v>0</v>
      </c>
      <c r="Z342" s="103">
        <v>0</v>
      </c>
      <c r="AA342" s="60"/>
      <c r="AB342" s="60"/>
    </row>
    <row r="343" spans="1:28" ht="18" customHeight="1" x14ac:dyDescent="0.3">
      <c r="A343" s="107">
        <v>340</v>
      </c>
      <c r="B343" s="143" t="str">
        <f t="shared" si="8"/>
        <v>35.0x0.00</v>
      </c>
      <c r="C343" s="101" t="s">
        <v>365</v>
      </c>
      <c r="D343" s="101" t="s">
        <v>987</v>
      </c>
      <c r="E343" s="101" t="s">
        <v>1172</v>
      </c>
      <c r="F343" s="101" t="s">
        <v>617</v>
      </c>
      <c r="G343" s="101" t="s">
        <v>549</v>
      </c>
      <c r="H343" s="101" t="s">
        <v>557</v>
      </c>
      <c r="I343" s="101" t="s">
        <v>984</v>
      </c>
      <c r="J343" s="101" t="s">
        <v>552</v>
      </c>
      <c r="K343" s="101" t="s">
        <v>695</v>
      </c>
      <c r="L343" s="101" t="s">
        <v>991</v>
      </c>
      <c r="M343" s="102">
        <v>2.077</v>
      </c>
      <c r="N343" s="101" t="s">
        <v>550</v>
      </c>
      <c r="O343" s="104" t="s">
        <v>1563</v>
      </c>
      <c r="P343" s="104">
        <v>0</v>
      </c>
      <c r="Q343" s="101"/>
      <c r="R343" s="101" t="s">
        <v>547</v>
      </c>
      <c r="S343" s="101"/>
      <c r="T343" s="104">
        <v>144</v>
      </c>
      <c r="U343" s="103">
        <v>1838.4939360000001</v>
      </c>
      <c r="V343" s="104" t="e">
        <v>#N/A</v>
      </c>
      <c r="W343" s="136" t="s">
        <v>547</v>
      </c>
      <c r="X343" s="101" t="s">
        <v>547</v>
      </c>
      <c r="Y343" s="104">
        <v>0</v>
      </c>
      <c r="Z343" s="103">
        <v>0</v>
      </c>
      <c r="AA343" s="60"/>
      <c r="AB343" s="60"/>
    </row>
    <row r="344" spans="1:28" ht="18" customHeight="1" x14ac:dyDescent="0.3">
      <c r="A344" s="107">
        <v>341</v>
      </c>
      <c r="B344" s="143" t="str">
        <f t="shared" si="8"/>
        <v>35.0x0.00</v>
      </c>
      <c r="C344" s="101" t="s">
        <v>366</v>
      </c>
      <c r="D344" s="101" t="s">
        <v>987</v>
      </c>
      <c r="E344" s="101" t="s">
        <v>1172</v>
      </c>
      <c r="F344" s="101" t="s">
        <v>617</v>
      </c>
      <c r="G344" s="101" t="s">
        <v>549</v>
      </c>
      <c r="H344" s="101" t="s">
        <v>557</v>
      </c>
      <c r="I344" s="101" t="s">
        <v>984</v>
      </c>
      <c r="J344" s="101" t="s">
        <v>552</v>
      </c>
      <c r="K344" s="101" t="s">
        <v>695</v>
      </c>
      <c r="L344" s="101" t="s">
        <v>989</v>
      </c>
      <c r="M344" s="102">
        <v>2.077</v>
      </c>
      <c r="N344" s="101" t="s">
        <v>550</v>
      </c>
      <c r="O344" s="104" t="s">
        <v>1564</v>
      </c>
      <c r="P344" s="104">
        <v>111.15384615384616</v>
      </c>
      <c r="Q344" s="101"/>
      <c r="R344" s="101" t="s">
        <v>547</v>
      </c>
      <c r="S344" s="101"/>
      <c r="T344" s="104">
        <v>261</v>
      </c>
      <c r="U344" s="103">
        <v>3307.3337969999998</v>
      </c>
      <c r="V344" s="104" t="e">
        <v>#N/A</v>
      </c>
      <c r="W344" s="135" t="s">
        <v>547</v>
      </c>
      <c r="X344" s="101" t="s">
        <v>547</v>
      </c>
      <c r="Y344" s="104">
        <v>0</v>
      </c>
      <c r="Z344" s="103">
        <v>0</v>
      </c>
      <c r="AA344" s="60"/>
      <c r="AB344" s="60"/>
    </row>
    <row r="345" spans="1:28" ht="18" customHeight="1" x14ac:dyDescent="0.3">
      <c r="A345" s="107">
        <v>342</v>
      </c>
      <c r="B345" s="143" t="str">
        <f t="shared" si="8"/>
        <v>35.0x0.00</v>
      </c>
      <c r="C345" s="101" t="s">
        <v>367</v>
      </c>
      <c r="D345" s="101" t="s">
        <v>987</v>
      </c>
      <c r="E345" s="101" t="s">
        <v>1183</v>
      </c>
      <c r="F345" s="101" t="s">
        <v>617</v>
      </c>
      <c r="G345" s="101" t="s">
        <v>549</v>
      </c>
      <c r="H345" s="101" t="s">
        <v>557</v>
      </c>
      <c r="I345" s="101" t="s">
        <v>984</v>
      </c>
      <c r="J345" s="101" t="s">
        <v>552</v>
      </c>
      <c r="K345" s="101" t="s">
        <v>695</v>
      </c>
      <c r="L345" s="101" t="s">
        <v>992</v>
      </c>
      <c r="M345" s="102">
        <v>2.077</v>
      </c>
      <c r="N345" s="101" t="s">
        <v>576</v>
      </c>
      <c r="O345" s="104" t="s">
        <v>1565</v>
      </c>
      <c r="P345" s="104">
        <v>85</v>
      </c>
      <c r="Q345" s="101"/>
      <c r="R345" s="101" t="s">
        <v>547</v>
      </c>
      <c r="S345" s="101"/>
      <c r="T345" s="104">
        <v>188</v>
      </c>
      <c r="U345" s="103">
        <v>2426.417864</v>
      </c>
      <c r="V345" s="104" t="e">
        <v>#N/A</v>
      </c>
      <c r="W345" s="136" t="s">
        <v>547</v>
      </c>
      <c r="X345" s="101" t="s">
        <v>547</v>
      </c>
      <c r="Y345" s="104">
        <v>0</v>
      </c>
      <c r="Z345" s="103">
        <v>0</v>
      </c>
      <c r="AA345" s="60"/>
      <c r="AB345" s="60"/>
    </row>
    <row r="346" spans="1:28" ht="18" customHeight="1" x14ac:dyDescent="0.3">
      <c r="A346" s="107">
        <v>343</v>
      </c>
      <c r="B346" s="143" t="str">
        <f t="shared" si="8"/>
        <v>35.0x0.00</v>
      </c>
      <c r="C346" s="101" t="s">
        <v>368</v>
      </c>
      <c r="D346" s="101" t="s">
        <v>987</v>
      </c>
      <c r="E346" s="101" t="s">
        <v>1181</v>
      </c>
      <c r="F346" s="101" t="s">
        <v>617</v>
      </c>
      <c r="G346" s="101" t="s">
        <v>549</v>
      </c>
      <c r="H346" s="101" t="s">
        <v>557</v>
      </c>
      <c r="I346" s="101" t="s">
        <v>984</v>
      </c>
      <c r="J346" s="101" t="s">
        <v>552</v>
      </c>
      <c r="K346" s="101" t="s">
        <v>695</v>
      </c>
      <c r="L346" s="101" t="s">
        <v>993</v>
      </c>
      <c r="M346" s="102">
        <v>2.077</v>
      </c>
      <c r="N346" s="101" t="s">
        <v>576</v>
      </c>
      <c r="O346" s="104" t="s">
        <v>1566</v>
      </c>
      <c r="P346" s="104">
        <v>0</v>
      </c>
      <c r="Q346" s="101"/>
      <c r="R346" s="101" t="s">
        <v>547</v>
      </c>
      <c r="S346" s="101"/>
      <c r="T346" s="104">
        <v>55</v>
      </c>
      <c r="U346" s="103">
        <v>713.16910499999994</v>
      </c>
      <c r="V346" s="104" t="e">
        <v>#N/A</v>
      </c>
      <c r="W346" s="135" t="s">
        <v>547</v>
      </c>
      <c r="X346" s="101" t="s">
        <v>547</v>
      </c>
      <c r="Y346" s="104">
        <v>0</v>
      </c>
      <c r="Z346" s="103">
        <v>0</v>
      </c>
      <c r="AA346" s="60"/>
      <c r="AB346" s="60"/>
    </row>
    <row r="347" spans="1:28" ht="18" customHeight="1" x14ac:dyDescent="0.3">
      <c r="A347" s="107">
        <v>344</v>
      </c>
      <c r="B347" s="143" t="str">
        <f t="shared" si="8"/>
        <v>35.0x0.00</v>
      </c>
      <c r="C347" s="101" t="s">
        <v>369</v>
      </c>
      <c r="D347" s="101" t="s">
        <v>987</v>
      </c>
      <c r="E347" s="101" t="s">
        <v>1183</v>
      </c>
      <c r="F347" s="101" t="s">
        <v>617</v>
      </c>
      <c r="G347" s="101" t="s">
        <v>549</v>
      </c>
      <c r="H347" s="101" t="s">
        <v>557</v>
      </c>
      <c r="I347" s="101" t="s">
        <v>984</v>
      </c>
      <c r="J347" s="101" t="s">
        <v>552</v>
      </c>
      <c r="K347" s="101" t="s">
        <v>695</v>
      </c>
      <c r="L347" s="101" t="s">
        <v>994</v>
      </c>
      <c r="M347" s="102">
        <v>2.077</v>
      </c>
      <c r="N347" s="101" t="s">
        <v>576</v>
      </c>
      <c r="O347" s="104" t="s">
        <v>1567</v>
      </c>
      <c r="P347" s="104">
        <v>165.71428571428572</v>
      </c>
      <c r="Q347" s="101"/>
      <c r="R347" s="101" t="s">
        <v>547</v>
      </c>
      <c r="S347" s="101"/>
      <c r="T347" s="104">
        <v>225</v>
      </c>
      <c r="U347" s="103">
        <v>2960.9711999999995</v>
      </c>
      <c r="V347" s="104" t="e">
        <v>#N/A</v>
      </c>
      <c r="W347" s="136" t="s">
        <v>547</v>
      </c>
      <c r="X347" s="101" t="s">
        <v>547</v>
      </c>
      <c r="Y347" s="104">
        <v>0</v>
      </c>
      <c r="Z347" s="103">
        <v>0</v>
      </c>
      <c r="AA347" s="60"/>
      <c r="AB347" s="60"/>
    </row>
    <row r="348" spans="1:28" ht="18" customHeight="1" x14ac:dyDescent="0.3">
      <c r="A348" s="107">
        <v>345</v>
      </c>
      <c r="B348" s="143" t="str">
        <f t="shared" si="8"/>
        <v>40.0x25.0</v>
      </c>
      <c r="C348" s="101" t="s">
        <v>370</v>
      </c>
      <c r="D348" s="101" t="s">
        <v>1029</v>
      </c>
      <c r="E348" s="101" t="s">
        <v>1183</v>
      </c>
      <c r="F348" s="101" t="s">
        <v>617</v>
      </c>
      <c r="G348" s="101" t="s">
        <v>549</v>
      </c>
      <c r="H348" s="101" t="s">
        <v>557</v>
      </c>
      <c r="I348" s="101" t="s">
        <v>1030</v>
      </c>
      <c r="J348" s="101" t="s">
        <v>800</v>
      </c>
      <c r="K348" s="101" t="s">
        <v>620</v>
      </c>
      <c r="L348" s="101" t="s">
        <v>1031</v>
      </c>
      <c r="M348" s="102">
        <v>1.367</v>
      </c>
      <c r="N348" s="101" t="s">
        <v>576</v>
      </c>
      <c r="O348" s="114" t="s">
        <v>1568</v>
      </c>
      <c r="P348" s="114">
        <v>145.09090909090909</v>
      </c>
      <c r="Q348" s="101"/>
      <c r="R348" s="101" t="s">
        <v>547</v>
      </c>
      <c r="S348" s="101"/>
      <c r="T348" s="114">
        <v>151</v>
      </c>
      <c r="U348" s="113">
        <v>1245.107344</v>
      </c>
      <c r="V348" s="114">
        <v>-66.818181818181827</v>
      </c>
      <c r="W348" s="135">
        <v>45380</v>
      </c>
      <c r="X348" s="101" t="s">
        <v>547</v>
      </c>
      <c r="Y348" s="114">
        <v>0</v>
      </c>
      <c r="Z348" s="113">
        <v>0</v>
      </c>
      <c r="AA348" s="60"/>
      <c r="AB348" s="60"/>
    </row>
    <row r="349" spans="1:28" ht="18" customHeight="1" x14ac:dyDescent="0.3">
      <c r="A349" s="107">
        <v>346</v>
      </c>
      <c r="B349" s="143" t="str">
        <f t="shared" si="8"/>
        <v>50.8x0.00</v>
      </c>
      <c r="C349" s="101" t="s">
        <v>371</v>
      </c>
      <c r="D349" s="101" t="s">
        <v>1107</v>
      </c>
      <c r="E349" s="101" t="s">
        <v>1181</v>
      </c>
      <c r="F349" s="101" t="s">
        <v>617</v>
      </c>
      <c r="G349" s="101" t="s">
        <v>571</v>
      </c>
      <c r="H349" s="101" t="s">
        <v>557</v>
      </c>
      <c r="I349" s="101" t="s">
        <v>1105</v>
      </c>
      <c r="J349" s="101" t="s">
        <v>552</v>
      </c>
      <c r="K349" s="101" t="s">
        <v>608</v>
      </c>
      <c r="L349" s="101" t="s">
        <v>1108</v>
      </c>
      <c r="M349" s="102">
        <v>2.7509999999999999</v>
      </c>
      <c r="N349" s="101" t="s">
        <v>576</v>
      </c>
      <c r="O349" s="104" t="s">
        <v>1569</v>
      </c>
      <c r="P349" s="104">
        <v>0</v>
      </c>
      <c r="Q349" s="101"/>
      <c r="R349" s="101" t="s">
        <v>547</v>
      </c>
      <c r="S349" s="101"/>
      <c r="T349" s="104">
        <v>119</v>
      </c>
      <c r="U349" s="103">
        <v>1928.5307789999999</v>
      </c>
      <c r="V349" s="104" t="e">
        <v>#N/A</v>
      </c>
      <c r="W349" s="135" t="s">
        <v>547</v>
      </c>
      <c r="X349" s="101" t="s">
        <v>547</v>
      </c>
      <c r="Y349" s="104">
        <v>0</v>
      </c>
      <c r="Z349" s="103">
        <v>0</v>
      </c>
      <c r="AA349" s="60"/>
      <c r="AB349" s="60"/>
    </row>
    <row r="350" spans="1:28" ht="18" customHeight="1" x14ac:dyDescent="0.3">
      <c r="A350" s="107">
        <v>347</v>
      </c>
      <c r="B350" s="143" t="str">
        <f t="shared" si="8"/>
        <v>60.5x0.00</v>
      </c>
      <c r="C350" s="101" t="s">
        <v>372</v>
      </c>
      <c r="D350" s="101" t="s">
        <v>1121</v>
      </c>
      <c r="E350" s="101" t="s">
        <v>1172</v>
      </c>
      <c r="F350" s="101" t="s">
        <v>617</v>
      </c>
      <c r="G350" s="101" t="s">
        <v>549</v>
      </c>
      <c r="H350" s="101" t="s">
        <v>557</v>
      </c>
      <c r="I350" s="101" t="s">
        <v>1118</v>
      </c>
      <c r="J350" s="101" t="s">
        <v>552</v>
      </c>
      <c r="K350" s="101" t="s">
        <v>564</v>
      </c>
      <c r="L350" s="101" t="s">
        <v>1122</v>
      </c>
      <c r="M350" s="102">
        <v>2.8849999999999998</v>
      </c>
      <c r="N350" s="101" t="s">
        <v>550</v>
      </c>
      <c r="O350" s="104" t="s">
        <v>1570</v>
      </c>
      <c r="P350" s="104">
        <v>4.583333333333333</v>
      </c>
      <c r="Q350" s="101"/>
      <c r="R350" s="101" t="s">
        <v>547</v>
      </c>
      <c r="S350" s="101"/>
      <c r="T350" s="104">
        <v>150</v>
      </c>
      <c r="U350" s="103">
        <v>2602.5585000000001</v>
      </c>
      <c r="V350" s="104" t="e">
        <v>#N/A</v>
      </c>
      <c r="W350" s="136" t="s">
        <v>547</v>
      </c>
      <c r="X350" s="101" t="s">
        <v>547</v>
      </c>
      <c r="Y350" s="104">
        <v>0</v>
      </c>
      <c r="Z350" s="103">
        <v>0</v>
      </c>
      <c r="AA350" s="60"/>
      <c r="AB350" s="60"/>
    </row>
    <row r="351" spans="1:28" ht="18" customHeight="1" x14ac:dyDescent="0.3">
      <c r="A351" s="107">
        <v>348</v>
      </c>
      <c r="B351" s="143" t="str">
        <f t="shared" si="8"/>
        <v>40.0x20.0</v>
      </c>
      <c r="C351" s="101" t="s">
        <v>373</v>
      </c>
      <c r="D351" s="101" t="s">
        <v>1032</v>
      </c>
      <c r="E351" s="101" t="s">
        <v>1172</v>
      </c>
      <c r="F351" s="101" t="s">
        <v>1033</v>
      </c>
      <c r="G351" s="101" t="s">
        <v>549</v>
      </c>
      <c r="H351" s="101" t="s">
        <v>557</v>
      </c>
      <c r="I351" s="101" t="s">
        <v>1030</v>
      </c>
      <c r="J351" s="101" t="s">
        <v>698</v>
      </c>
      <c r="K351" s="101" t="s">
        <v>558</v>
      </c>
      <c r="L351" s="101" t="s">
        <v>1036</v>
      </c>
      <c r="M351" s="102">
        <v>1.44</v>
      </c>
      <c r="N351" s="101" t="s">
        <v>550</v>
      </c>
      <c r="O351" s="104" t="s">
        <v>1571</v>
      </c>
      <c r="P351" s="104">
        <v>2116.1428571428573</v>
      </c>
      <c r="Q351" s="101"/>
      <c r="R351" s="101" t="s">
        <v>547</v>
      </c>
      <c r="S351" s="101"/>
      <c r="T351" s="104">
        <v>3585</v>
      </c>
      <c r="U351" s="103">
        <v>31480.315199999997</v>
      </c>
      <c r="V351" s="104">
        <v>-1543.0000000000002</v>
      </c>
      <c r="W351" s="135">
        <v>45380</v>
      </c>
      <c r="X351" s="101" t="s">
        <v>1252</v>
      </c>
      <c r="Y351" s="104">
        <v>0</v>
      </c>
      <c r="Z351" s="103">
        <v>0</v>
      </c>
      <c r="AA351" s="60"/>
      <c r="AB351" s="60"/>
    </row>
    <row r="352" spans="1:28" ht="18" customHeight="1" x14ac:dyDescent="0.3">
      <c r="A352" s="107">
        <v>349</v>
      </c>
      <c r="B352" s="143" t="str">
        <f t="shared" si="8"/>
        <v>40.0x20.0</v>
      </c>
      <c r="C352" s="101" t="s">
        <v>374</v>
      </c>
      <c r="D352" s="101" t="s">
        <v>1032</v>
      </c>
      <c r="E352" s="101" t="s">
        <v>1174</v>
      </c>
      <c r="F352" s="101" t="s">
        <v>1033</v>
      </c>
      <c r="G352" s="101" t="s">
        <v>549</v>
      </c>
      <c r="H352" s="101" t="s">
        <v>557</v>
      </c>
      <c r="I352" s="101" t="s">
        <v>1030</v>
      </c>
      <c r="J352" s="101" t="s">
        <v>698</v>
      </c>
      <c r="K352" s="101" t="s">
        <v>558</v>
      </c>
      <c r="L352" s="101" t="s">
        <v>770</v>
      </c>
      <c r="M352" s="102">
        <v>1.44</v>
      </c>
      <c r="N352" s="101" t="s">
        <v>550</v>
      </c>
      <c r="O352" s="104" t="s">
        <v>1572</v>
      </c>
      <c r="P352" s="104">
        <v>1893.5384615384614</v>
      </c>
      <c r="Q352" s="101"/>
      <c r="R352" s="101" t="s">
        <v>547</v>
      </c>
      <c r="S352" s="101"/>
      <c r="T352" s="104">
        <v>2191</v>
      </c>
      <c r="U352" s="103">
        <v>18920.774879999997</v>
      </c>
      <c r="V352" s="104">
        <v>-727.61538461538453</v>
      </c>
      <c r="W352" s="136">
        <v>45351</v>
      </c>
      <c r="X352" s="101" t="s">
        <v>547</v>
      </c>
      <c r="Y352" s="104">
        <v>0</v>
      </c>
      <c r="Z352" s="103">
        <v>0</v>
      </c>
      <c r="AA352" s="60"/>
      <c r="AB352" s="60"/>
    </row>
    <row r="353" spans="1:28" ht="18" customHeight="1" x14ac:dyDescent="0.3">
      <c r="A353" s="107">
        <v>350</v>
      </c>
      <c r="B353" s="143" t="str">
        <f t="shared" si="8"/>
        <v>40.0x20.0</v>
      </c>
      <c r="C353" s="101" t="s">
        <v>375</v>
      </c>
      <c r="D353" s="101" t="s">
        <v>1041</v>
      </c>
      <c r="E353" s="101" t="s">
        <v>1198</v>
      </c>
      <c r="F353" s="101" t="s">
        <v>1033</v>
      </c>
      <c r="G353" s="101" t="s">
        <v>549</v>
      </c>
      <c r="H353" s="101" t="s">
        <v>557</v>
      </c>
      <c r="I353" s="101" t="s">
        <v>1030</v>
      </c>
      <c r="J353" s="101" t="s">
        <v>698</v>
      </c>
      <c r="K353" s="101" t="s">
        <v>608</v>
      </c>
      <c r="L353" s="101" t="s">
        <v>1026</v>
      </c>
      <c r="M353" s="102">
        <v>2.0310000000000001</v>
      </c>
      <c r="N353" s="101" t="s">
        <v>550</v>
      </c>
      <c r="O353" s="104" t="s">
        <v>1573</v>
      </c>
      <c r="P353" s="104">
        <v>80.645161290322577</v>
      </c>
      <c r="Q353" s="101"/>
      <c r="R353" s="101" t="s">
        <v>547</v>
      </c>
      <c r="S353" s="101"/>
      <c r="T353" s="104">
        <v>174</v>
      </c>
      <c r="U353" s="103">
        <v>2167.3654020000004</v>
      </c>
      <c r="V353" s="104">
        <v>-196.96774193548384</v>
      </c>
      <c r="W353" s="136">
        <v>45351</v>
      </c>
      <c r="X353" s="101" t="s">
        <v>547</v>
      </c>
      <c r="Y353" s="104">
        <v>0</v>
      </c>
      <c r="Z353" s="103">
        <v>0</v>
      </c>
      <c r="AA353" s="60"/>
      <c r="AB353" s="60"/>
    </row>
    <row r="354" spans="1:28" ht="18" customHeight="1" x14ac:dyDescent="0.3">
      <c r="A354" s="107">
        <v>351</v>
      </c>
      <c r="B354" s="143" t="str">
        <f t="shared" si="8"/>
        <v>40.0x20.0</v>
      </c>
      <c r="C354" s="101" t="s">
        <v>376</v>
      </c>
      <c r="D354" s="101" t="s">
        <v>1041</v>
      </c>
      <c r="E354" s="101" t="s">
        <v>1240</v>
      </c>
      <c r="F354" s="101" t="s">
        <v>1033</v>
      </c>
      <c r="G354" s="101" t="s">
        <v>549</v>
      </c>
      <c r="H354" s="101" t="s">
        <v>557</v>
      </c>
      <c r="I354" s="101" t="s">
        <v>1030</v>
      </c>
      <c r="J354" s="101" t="s">
        <v>698</v>
      </c>
      <c r="K354" s="101" t="s">
        <v>608</v>
      </c>
      <c r="L354" s="101" t="s">
        <v>1043</v>
      </c>
      <c r="M354" s="102">
        <v>2.0310000000000001</v>
      </c>
      <c r="N354" s="101" t="s">
        <v>550</v>
      </c>
      <c r="O354" s="104" t="s">
        <v>1574</v>
      </c>
      <c r="P354" s="104">
        <v>0</v>
      </c>
      <c r="Q354" s="101"/>
      <c r="R354" s="101" t="s">
        <v>547</v>
      </c>
      <c r="S354" s="101"/>
      <c r="T354" s="104">
        <v>2140</v>
      </c>
      <c r="U354" s="103">
        <v>26360.552100000001</v>
      </c>
      <c r="V354" s="104" t="e">
        <v>#N/A</v>
      </c>
      <c r="W354" s="136" t="s">
        <v>547</v>
      </c>
      <c r="X354" s="101" t="s">
        <v>547</v>
      </c>
      <c r="Y354" s="104">
        <v>0</v>
      </c>
      <c r="Z354" s="103">
        <v>0</v>
      </c>
      <c r="AA354" s="60"/>
      <c r="AB354" s="60"/>
    </row>
    <row r="355" spans="1:28" ht="18" customHeight="1" x14ac:dyDescent="0.3">
      <c r="A355" s="107">
        <v>352</v>
      </c>
      <c r="B355" s="143" t="str">
        <f t="shared" si="8"/>
        <v>50.0x25.0</v>
      </c>
      <c r="C355" s="101" t="s">
        <v>377</v>
      </c>
      <c r="D355" s="101" t="s">
        <v>1101</v>
      </c>
      <c r="E355" s="101" t="s">
        <v>1183</v>
      </c>
      <c r="F355" s="101" t="s">
        <v>1033</v>
      </c>
      <c r="G355" s="101" t="s">
        <v>549</v>
      </c>
      <c r="H355" s="101" t="s">
        <v>557</v>
      </c>
      <c r="I355" s="101" t="s">
        <v>1096</v>
      </c>
      <c r="J355" s="101" t="s">
        <v>800</v>
      </c>
      <c r="K355" s="101" t="s">
        <v>608</v>
      </c>
      <c r="L355" s="101" t="s">
        <v>1102</v>
      </c>
      <c r="M355" s="102">
        <v>2.6259999999999999</v>
      </c>
      <c r="N355" s="101" t="s">
        <v>576</v>
      </c>
      <c r="O355" s="104" t="s">
        <v>1575</v>
      </c>
      <c r="P355" s="104">
        <v>375</v>
      </c>
      <c r="Q355" s="101"/>
      <c r="R355" s="101" t="s">
        <v>547</v>
      </c>
      <c r="S355" s="101"/>
      <c r="T355" s="104">
        <v>402</v>
      </c>
      <c r="U355" s="103">
        <v>5887.371204</v>
      </c>
      <c r="V355" s="104">
        <v>-248</v>
      </c>
      <c r="W355" s="135">
        <v>45380</v>
      </c>
      <c r="X355" s="101" t="s">
        <v>547</v>
      </c>
      <c r="Y355" s="104">
        <v>0</v>
      </c>
      <c r="Z355" s="103">
        <v>0</v>
      </c>
      <c r="AA355" s="60"/>
      <c r="AB355" s="60"/>
    </row>
    <row r="356" spans="1:28" ht="18" customHeight="1" x14ac:dyDescent="0.3">
      <c r="A356" s="107">
        <v>353</v>
      </c>
      <c r="B356" s="143" t="str">
        <f t="shared" si="8"/>
        <v>50.0x30.0</v>
      </c>
      <c r="C356" s="101" t="s">
        <v>378</v>
      </c>
      <c r="D356" s="101" t="s">
        <v>1098</v>
      </c>
      <c r="E356" s="101" t="s">
        <v>1205</v>
      </c>
      <c r="F356" s="101" t="s">
        <v>1033</v>
      </c>
      <c r="G356" s="101" t="s">
        <v>549</v>
      </c>
      <c r="H356" s="101" t="s">
        <v>557</v>
      </c>
      <c r="I356" s="101" t="s">
        <v>1096</v>
      </c>
      <c r="J356" s="101" t="s">
        <v>1099</v>
      </c>
      <c r="K356" s="101" t="s">
        <v>558</v>
      </c>
      <c r="L356" s="101" t="s">
        <v>1038</v>
      </c>
      <c r="M356" s="102">
        <v>1.9410000000000001</v>
      </c>
      <c r="N356" s="101" t="s">
        <v>576</v>
      </c>
      <c r="O356" s="104" t="s">
        <v>1576</v>
      </c>
      <c r="P356" s="104">
        <v>0</v>
      </c>
      <c r="Q356" s="101"/>
      <c r="R356" s="101" t="s">
        <v>547</v>
      </c>
      <c r="S356" s="101"/>
      <c r="T356" s="104">
        <v>61</v>
      </c>
      <c r="U356" s="103">
        <v>763.68645000000004</v>
      </c>
      <c r="V356" s="104" t="e">
        <v>#N/A</v>
      </c>
      <c r="W356" s="135" t="s">
        <v>547</v>
      </c>
      <c r="X356" s="101" t="s">
        <v>547</v>
      </c>
      <c r="Y356" s="104">
        <v>0</v>
      </c>
      <c r="Z356" s="103">
        <v>0</v>
      </c>
      <c r="AA356" s="60"/>
      <c r="AB356" s="60"/>
    </row>
    <row r="357" spans="1:28" ht="18" customHeight="1" x14ac:dyDescent="0.3">
      <c r="A357" s="107">
        <v>354</v>
      </c>
      <c r="B357" s="143" t="str">
        <f t="shared" si="8"/>
        <v>20.0x20.0</v>
      </c>
      <c r="C357" s="101" t="s">
        <v>379</v>
      </c>
      <c r="D357" s="101" t="s">
        <v>696</v>
      </c>
      <c r="E357" s="101" t="s">
        <v>1174</v>
      </c>
      <c r="F357" s="101" t="s">
        <v>697</v>
      </c>
      <c r="G357" s="101" t="s">
        <v>549</v>
      </c>
      <c r="H357" s="101" t="s">
        <v>550</v>
      </c>
      <c r="I357" s="101" t="s">
        <v>698</v>
      </c>
      <c r="J357" s="101" t="s">
        <v>698</v>
      </c>
      <c r="K357" s="101" t="s">
        <v>553</v>
      </c>
      <c r="L357" s="101" t="s">
        <v>699</v>
      </c>
      <c r="M357" s="102">
        <v>0.71599999999999997</v>
      </c>
      <c r="N357" s="101" t="s">
        <v>550</v>
      </c>
      <c r="O357" s="104" t="s">
        <v>1577</v>
      </c>
      <c r="P357" s="104">
        <v>244.27631578947367</v>
      </c>
      <c r="Q357" s="101"/>
      <c r="R357" s="101" t="s">
        <v>547</v>
      </c>
      <c r="S357" s="101"/>
      <c r="T357" s="104">
        <v>1440</v>
      </c>
      <c r="U357" s="103">
        <v>6293.4681600000004</v>
      </c>
      <c r="V357" s="104" t="e">
        <v>#N/A</v>
      </c>
      <c r="W357" s="135" t="s">
        <v>547</v>
      </c>
      <c r="X357" s="101" t="s">
        <v>547</v>
      </c>
      <c r="Y357" s="104">
        <v>0</v>
      </c>
      <c r="Z357" s="103">
        <v>0</v>
      </c>
      <c r="AA357" s="60"/>
      <c r="AB357" s="60"/>
    </row>
    <row r="358" spans="1:28" ht="18" customHeight="1" x14ac:dyDescent="0.3">
      <c r="A358" s="107">
        <v>355</v>
      </c>
      <c r="B358" s="143" t="str">
        <f t="shared" si="8"/>
        <v>40.0x25.0</v>
      </c>
      <c r="C358" s="101" t="s">
        <v>380</v>
      </c>
      <c r="D358" s="101" t="s">
        <v>1039</v>
      </c>
      <c r="E358" s="101" t="s">
        <v>1181</v>
      </c>
      <c r="F358" s="101" t="s">
        <v>1040</v>
      </c>
      <c r="G358" s="101" t="s">
        <v>549</v>
      </c>
      <c r="H358" s="101" t="s">
        <v>557</v>
      </c>
      <c r="I358" s="101" t="s">
        <v>1030</v>
      </c>
      <c r="J358" s="101" t="s">
        <v>800</v>
      </c>
      <c r="K358" s="101" t="s">
        <v>564</v>
      </c>
      <c r="L358" s="101" t="s">
        <v>931</v>
      </c>
      <c r="M358" s="102">
        <v>1.923</v>
      </c>
      <c r="N358" s="101" t="s">
        <v>550</v>
      </c>
      <c r="O358" s="104" t="s">
        <v>1578</v>
      </c>
      <c r="P358" s="104">
        <v>0</v>
      </c>
      <c r="Q358" s="101"/>
      <c r="R358" s="101" t="s">
        <v>547</v>
      </c>
      <c r="S358" s="101"/>
      <c r="T358" s="104">
        <v>148</v>
      </c>
      <c r="U358" s="103">
        <v>1670.340876</v>
      </c>
      <c r="V358" s="104" t="e">
        <v>#N/A</v>
      </c>
      <c r="W358" s="136" t="s">
        <v>547</v>
      </c>
      <c r="X358" s="101" t="s">
        <v>547</v>
      </c>
      <c r="Y358" s="104">
        <v>0</v>
      </c>
      <c r="Z358" s="103">
        <v>0</v>
      </c>
      <c r="AA358" s="60"/>
      <c r="AB358" s="60"/>
    </row>
    <row r="359" spans="1:28" ht="18" customHeight="1" x14ac:dyDescent="0.3">
      <c r="A359" s="107">
        <v>356</v>
      </c>
      <c r="B359" s="143" t="str">
        <f t="shared" si="8"/>
        <v>25.4x0.00</v>
      </c>
      <c r="C359" s="101" t="s">
        <v>169</v>
      </c>
      <c r="D359" s="101" t="s">
        <v>839</v>
      </c>
      <c r="E359" s="101" t="s">
        <v>1178</v>
      </c>
      <c r="F359" s="101" t="s">
        <v>840</v>
      </c>
      <c r="G359" s="101" t="s">
        <v>549</v>
      </c>
      <c r="H359" s="101" t="s">
        <v>557</v>
      </c>
      <c r="I359" s="101" t="s">
        <v>806</v>
      </c>
      <c r="J359" s="101" t="s">
        <v>552</v>
      </c>
      <c r="K359" s="101" t="s">
        <v>558</v>
      </c>
      <c r="L359" s="101" t="s">
        <v>841</v>
      </c>
      <c r="M359" s="102">
        <v>0.93899999999999995</v>
      </c>
      <c r="N359" s="101" t="s">
        <v>550</v>
      </c>
      <c r="O359" s="104" t="s">
        <v>1579</v>
      </c>
      <c r="P359" s="104">
        <v>210.71428571428572</v>
      </c>
      <c r="Q359" s="101"/>
      <c r="R359" s="101" t="s">
        <v>547</v>
      </c>
      <c r="S359" s="101"/>
      <c r="T359" s="104">
        <v>225</v>
      </c>
      <c r="U359" s="103">
        <v>1229.4092249999999</v>
      </c>
      <c r="V359" s="104">
        <v>-50.000000000000064</v>
      </c>
      <c r="W359" s="136">
        <v>45380</v>
      </c>
      <c r="X359" s="101" t="s">
        <v>547</v>
      </c>
      <c r="Y359" s="104">
        <v>0</v>
      </c>
      <c r="Z359" s="103">
        <v>0</v>
      </c>
      <c r="AA359" s="60"/>
      <c r="AB359" s="60"/>
    </row>
    <row r="360" spans="1:28" ht="18" customHeight="1" x14ac:dyDescent="0.3">
      <c r="A360" s="107">
        <v>357</v>
      </c>
      <c r="B360" s="143" t="str">
        <f t="shared" si="8"/>
        <v>25.4x0.00</v>
      </c>
      <c r="C360" s="101" t="s">
        <v>381</v>
      </c>
      <c r="D360" s="101" t="s">
        <v>870</v>
      </c>
      <c r="E360" s="101" t="s">
        <v>1189</v>
      </c>
      <c r="F360" s="101" t="s">
        <v>840</v>
      </c>
      <c r="G360" s="101" t="s">
        <v>549</v>
      </c>
      <c r="H360" s="101" t="s">
        <v>557</v>
      </c>
      <c r="I360" s="101" t="s">
        <v>806</v>
      </c>
      <c r="J360" s="101" t="s">
        <v>552</v>
      </c>
      <c r="K360" s="101" t="s">
        <v>608</v>
      </c>
      <c r="L360" s="101" t="s">
        <v>670</v>
      </c>
      <c r="M360" s="102">
        <v>1.31</v>
      </c>
      <c r="N360" s="101" t="s">
        <v>550</v>
      </c>
      <c r="O360" s="104" t="s">
        <v>1580</v>
      </c>
      <c r="P360" s="104">
        <v>91.809523809523824</v>
      </c>
      <c r="Q360" s="101"/>
      <c r="R360" s="101" t="s">
        <v>547</v>
      </c>
      <c r="S360" s="101"/>
      <c r="T360" s="104">
        <v>126</v>
      </c>
      <c r="U360" s="103">
        <v>971.7082200000001</v>
      </c>
      <c r="V360" s="104" t="e">
        <v>#N/A</v>
      </c>
      <c r="W360" s="136" t="s">
        <v>547</v>
      </c>
      <c r="X360" s="101" t="s">
        <v>547</v>
      </c>
      <c r="Y360" s="104">
        <v>0</v>
      </c>
      <c r="Z360" s="103">
        <v>0</v>
      </c>
      <c r="AA360" s="60"/>
      <c r="AB360" s="60"/>
    </row>
    <row r="361" spans="1:28" ht="18" customHeight="1" x14ac:dyDescent="0.3">
      <c r="A361" s="107">
        <v>358</v>
      </c>
      <c r="B361" s="143" t="str">
        <f t="shared" si="8"/>
        <v>28.6x0.00</v>
      </c>
      <c r="C361" s="101" t="s">
        <v>382</v>
      </c>
      <c r="D361" s="101" t="s">
        <v>904</v>
      </c>
      <c r="E361" s="101" t="s">
        <v>1178</v>
      </c>
      <c r="F361" s="101" t="s">
        <v>840</v>
      </c>
      <c r="G361" s="101" t="s">
        <v>549</v>
      </c>
      <c r="H361" s="101" t="s">
        <v>550</v>
      </c>
      <c r="I361" s="101" t="s">
        <v>895</v>
      </c>
      <c r="J361" s="101" t="s">
        <v>552</v>
      </c>
      <c r="K361" s="101" t="s">
        <v>553</v>
      </c>
      <c r="L361" s="101" t="s">
        <v>905</v>
      </c>
      <c r="M361" s="102">
        <v>0.81100000000000005</v>
      </c>
      <c r="N361" s="101" t="s">
        <v>550</v>
      </c>
      <c r="O361" s="104" t="s">
        <v>1581</v>
      </c>
      <c r="P361" s="104">
        <v>632.5</v>
      </c>
      <c r="Q361" s="101"/>
      <c r="R361" s="101" t="s">
        <v>547</v>
      </c>
      <c r="S361" s="101"/>
      <c r="T361" s="104">
        <v>563</v>
      </c>
      <c r="U361" s="103">
        <v>2771.976103</v>
      </c>
      <c r="V361" s="104">
        <v>-69.5</v>
      </c>
      <c r="W361" s="136">
        <v>45351</v>
      </c>
      <c r="X361" s="101" t="s">
        <v>547</v>
      </c>
      <c r="Y361" s="104">
        <v>69.5</v>
      </c>
      <c r="Z361" s="103">
        <v>342.18887950000004</v>
      </c>
      <c r="AA361" s="60"/>
      <c r="AB361" s="60"/>
    </row>
    <row r="362" spans="1:28" ht="18" customHeight="1" x14ac:dyDescent="0.3">
      <c r="A362" s="107">
        <v>359</v>
      </c>
      <c r="B362" s="143" t="str">
        <f t="shared" si="8"/>
        <v>28.0x21.8</v>
      </c>
      <c r="C362" s="101" t="s">
        <v>383</v>
      </c>
      <c r="D362" s="101" t="s">
        <v>889</v>
      </c>
      <c r="E362" s="101" t="s">
        <v>1181</v>
      </c>
      <c r="F362" s="101" t="s">
        <v>890</v>
      </c>
      <c r="G362" s="101" t="s">
        <v>549</v>
      </c>
      <c r="H362" s="101" t="s">
        <v>557</v>
      </c>
      <c r="I362" s="101" t="s">
        <v>891</v>
      </c>
      <c r="J362" s="101" t="s">
        <v>892</v>
      </c>
      <c r="K362" s="101" t="s">
        <v>893</v>
      </c>
      <c r="L362" s="101" t="s">
        <v>773</v>
      </c>
      <c r="M362" s="102">
        <v>1.9039999999999999</v>
      </c>
      <c r="N362" s="101" t="s">
        <v>550</v>
      </c>
      <c r="O362" s="104" t="s">
        <v>1582</v>
      </c>
      <c r="P362" s="104">
        <v>0</v>
      </c>
      <c r="Q362" s="101"/>
      <c r="R362" s="101" t="s">
        <v>547</v>
      </c>
      <c r="S362" s="101"/>
      <c r="T362" s="104">
        <v>0</v>
      </c>
      <c r="U362" s="103">
        <v>0</v>
      </c>
      <c r="V362" s="104" t="e">
        <v>#N/A</v>
      </c>
      <c r="W362" s="135" t="s">
        <v>547</v>
      </c>
      <c r="X362" s="101" t="s">
        <v>547</v>
      </c>
      <c r="Y362" s="104">
        <v>0</v>
      </c>
      <c r="Z362" s="103">
        <v>0</v>
      </c>
      <c r="AA362" s="60"/>
      <c r="AB362" s="60"/>
    </row>
    <row r="363" spans="1:28" ht="18" customHeight="1" x14ac:dyDescent="0.3">
      <c r="A363" s="107">
        <v>360</v>
      </c>
      <c r="B363" s="143" t="str">
        <f t="shared" si="8"/>
        <v>28.0x21.8</v>
      </c>
      <c r="C363" s="101" t="s">
        <v>384</v>
      </c>
      <c r="D363" s="101" t="s">
        <v>889</v>
      </c>
      <c r="E363" s="101" t="s">
        <v>1235</v>
      </c>
      <c r="F363" s="101" t="s">
        <v>890</v>
      </c>
      <c r="G363" s="101" t="s">
        <v>571</v>
      </c>
      <c r="H363" s="101" t="s">
        <v>557</v>
      </c>
      <c r="I363" s="101" t="s">
        <v>891</v>
      </c>
      <c r="J363" s="101" t="s">
        <v>892</v>
      </c>
      <c r="K363" s="101" t="s">
        <v>893</v>
      </c>
      <c r="L363" s="101" t="s">
        <v>773</v>
      </c>
      <c r="M363" s="102">
        <v>1.9039999999999999</v>
      </c>
      <c r="N363" s="101" t="s">
        <v>576</v>
      </c>
      <c r="O363" s="104" t="s">
        <v>1583</v>
      </c>
      <c r="P363" s="104">
        <v>32.296296296296298</v>
      </c>
      <c r="Q363" s="101"/>
      <c r="R363" s="101" t="s">
        <v>547</v>
      </c>
      <c r="S363" s="101"/>
      <c r="T363" s="104">
        <v>73</v>
      </c>
      <c r="U363" s="103">
        <v>847.85119999999995</v>
      </c>
      <c r="V363" s="104">
        <v>-23.188552188552194</v>
      </c>
      <c r="W363" s="136">
        <v>45380</v>
      </c>
      <c r="X363" s="101" t="s">
        <v>547</v>
      </c>
      <c r="Y363" s="104">
        <v>0</v>
      </c>
      <c r="Z363" s="103">
        <v>0</v>
      </c>
      <c r="AA363" s="60"/>
      <c r="AB363" s="60"/>
    </row>
    <row r="364" spans="1:28" ht="18" customHeight="1" x14ac:dyDescent="0.3">
      <c r="A364" s="107">
        <v>361</v>
      </c>
      <c r="B364" s="143" t="str">
        <f t="shared" si="8"/>
        <v>46.0x38.0</v>
      </c>
      <c r="C364" s="101" t="s">
        <v>385</v>
      </c>
      <c r="D364" s="101" t="s">
        <v>1073</v>
      </c>
      <c r="E364" s="101" t="s">
        <v>1183</v>
      </c>
      <c r="F364" s="101" t="s">
        <v>890</v>
      </c>
      <c r="G364" s="101" t="s">
        <v>571</v>
      </c>
      <c r="H364" s="101" t="s">
        <v>557</v>
      </c>
      <c r="I364" s="101" t="s">
        <v>1074</v>
      </c>
      <c r="J364" s="101" t="s">
        <v>1075</v>
      </c>
      <c r="K364" s="101" t="s">
        <v>1076</v>
      </c>
      <c r="L364" s="101" t="s">
        <v>1077</v>
      </c>
      <c r="M364" s="102">
        <v>4.1429999999999998</v>
      </c>
      <c r="N364" s="101" t="s">
        <v>576</v>
      </c>
      <c r="O364" s="104" t="s">
        <v>1584</v>
      </c>
      <c r="P364" s="104">
        <v>231.38709677419354</v>
      </c>
      <c r="Q364" s="101"/>
      <c r="R364" s="101" t="s">
        <v>547</v>
      </c>
      <c r="S364" s="101"/>
      <c r="T364" s="104">
        <v>514</v>
      </c>
      <c r="U364" s="103">
        <v>7485.199529999999</v>
      </c>
      <c r="V364" s="104" t="e">
        <v>#N/A</v>
      </c>
      <c r="W364" s="136" t="s">
        <v>547</v>
      </c>
      <c r="X364" s="101" t="s">
        <v>547</v>
      </c>
      <c r="Y364" s="104">
        <v>0</v>
      </c>
      <c r="Z364" s="103">
        <v>0</v>
      </c>
      <c r="AA364" s="60"/>
      <c r="AB364" s="60"/>
    </row>
    <row r="365" spans="1:28" ht="18" customHeight="1" x14ac:dyDescent="0.3">
      <c r="A365" s="107">
        <v>362</v>
      </c>
      <c r="B365" s="143" t="str">
        <f t="shared" si="8"/>
        <v>25.4x0.00</v>
      </c>
      <c r="C365" s="101" t="s">
        <v>386</v>
      </c>
      <c r="D365" s="101" t="s">
        <v>884</v>
      </c>
      <c r="E365" s="101" t="s">
        <v>1215</v>
      </c>
      <c r="F365" s="101" t="s">
        <v>885</v>
      </c>
      <c r="G365" s="101" t="s">
        <v>549</v>
      </c>
      <c r="H365" s="101" t="s">
        <v>557</v>
      </c>
      <c r="I365" s="101" t="s">
        <v>806</v>
      </c>
      <c r="J365" s="101" t="s">
        <v>552</v>
      </c>
      <c r="K365" s="101" t="s">
        <v>881</v>
      </c>
      <c r="L365" s="101" t="s">
        <v>886</v>
      </c>
      <c r="M365" s="102">
        <v>1.752</v>
      </c>
      <c r="N365" s="101" t="s">
        <v>576</v>
      </c>
      <c r="O365" s="104" t="s">
        <v>1481</v>
      </c>
      <c r="P365" s="104">
        <v>0</v>
      </c>
      <c r="Q365" s="101"/>
      <c r="R365" s="101" t="s">
        <v>547</v>
      </c>
      <c r="S365" s="101"/>
      <c r="T365" s="104">
        <v>691</v>
      </c>
      <c r="U365" s="103">
        <v>6961.134</v>
      </c>
      <c r="V365" s="104" t="e">
        <v>#N/A</v>
      </c>
      <c r="W365" s="136" t="s">
        <v>547</v>
      </c>
      <c r="X365" s="101" t="s">
        <v>547</v>
      </c>
      <c r="Y365" s="104">
        <v>0</v>
      </c>
      <c r="Z365" s="103">
        <v>0</v>
      </c>
      <c r="AA365" s="60"/>
      <c r="AB365" s="60"/>
    </row>
    <row r="366" spans="1:28" ht="18" customHeight="1" x14ac:dyDescent="0.3">
      <c r="A366" s="107">
        <v>363</v>
      </c>
      <c r="B366" s="143" t="str">
        <f t="shared" si="8"/>
        <v>22.2x0.00</v>
      </c>
      <c r="C366" s="101" t="s">
        <v>387</v>
      </c>
      <c r="D366" s="101" t="s">
        <v>759</v>
      </c>
      <c r="E366" s="101" t="s">
        <v>1181</v>
      </c>
      <c r="F366" s="101" t="s">
        <v>561</v>
      </c>
      <c r="G366" s="101" t="s">
        <v>549</v>
      </c>
      <c r="H366" s="101" t="s">
        <v>557</v>
      </c>
      <c r="I366" s="101" t="s">
        <v>707</v>
      </c>
      <c r="J366" s="101" t="s">
        <v>552</v>
      </c>
      <c r="K366" s="101" t="s">
        <v>564</v>
      </c>
      <c r="L366" s="101" t="s">
        <v>596</v>
      </c>
      <c r="M366" s="102">
        <v>0.996</v>
      </c>
      <c r="N366" s="101" t="s">
        <v>576</v>
      </c>
      <c r="O366" s="104" t="s">
        <v>1282</v>
      </c>
      <c r="P366" s="104">
        <v>0</v>
      </c>
      <c r="Q366" s="101"/>
      <c r="R366" s="101" t="s">
        <v>547</v>
      </c>
      <c r="S366" s="101"/>
      <c r="T366" s="104">
        <v>0</v>
      </c>
      <c r="U366" s="103">
        <v>0</v>
      </c>
      <c r="V366" s="104" t="e">
        <v>#N/A</v>
      </c>
      <c r="W366" s="136" t="s">
        <v>547</v>
      </c>
      <c r="X366" s="101" t="s">
        <v>547</v>
      </c>
      <c r="Y366" s="104">
        <v>0</v>
      </c>
      <c r="Z366" s="103">
        <v>0</v>
      </c>
      <c r="AA366" s="60"/>
      <c r="AB366" s="60"/>
    </row>
    <row r="367" spans="1:28" ht="18" customHeight="1" x14ac:dyDescent="0.3">
      <c r="A367" s="107">
        <v>364</v>
      </c>
      <c r="B367" s="143" t="str">
        <f t="shared" si="8"/>
        <v>38.1x0.00</v>
      </c>
      <c r="C367" s="101" t="s">
        <v>388</v>
      </c>
      <c r="D367" s="101" t="s">
        <v>1004</v>
      </c>
      <c r="E367" s="101" t="s">
        <v>1181</v>
      </c>
      <c r="F367" s="101" t="s">
        <v>561</v>
      </c>
      <c r="G367" s="101" t="s">
        <v>549</v>
      </c>
      <c r="H367" s="101" t="s">
        <v>557</v>
      </c>
      <c r="I367" s="101" t="s">
        <v>996</v>
      </c>
      <c r="J367" s="101" t="s">
        <v>552</v>
      </c>
      <c r="K367" s="101" t="s">
        <v>564</v>
      </c>
      <c r="L367" s="101" t="s">
        <v>1017</v>
      </c>
      <c r="M367" s="102">
        <v>1.78</v>
      </c>
      <c r="N367" s="101" t="s">
        <v>576</v>
      </c>
      <c r="O367" s="104" t="s">
        <v>1585</v>
      </c>
      <c r="P367" s="104">
        <v>0</v>
      </c>
      <c r="Q367" s="101"/>
      <c r="R367" s="101" t="s">
        <v>547</v>
      </c>
      <c r="S367" s="101"/>
      <c r="T367" s="104">
        <v>151</v>
      </c>
      <c r="U367" s="103">
        <v>1591.9839400000001</v>
      </c>
      <c r="V367" s="104" t="e">
        <v>#N/A</v>
      </c>
      <c r="W367" s="136" t="s">
        <v>547</v>
      </c>
      <c r="X367" s="101" t="s">
        <v>547</v>
      </c>
      <c r="Y367" s="104">
        <v>0</v>
      </c>
      <c r="Z367" s="103">
        <v>0</v>
      </c>
      <c r="AA367" s="60"/>
      <c r="AB367" s="60"/>
    </row>
    <row r="368" spans="1:28" ht="18" customHeight="1" x14ac:dyDescent="0.3">
      <c r="A368" s="107">
        <v>365</v>
      </c>
      <c r="B368" s="143" t="str">
        <f t="shared" si="8"/>
        <v>19.1x0.00</v>
      </c>
      <c r="C368" s="101" t="s">
        <v>389</v>
      </c>
      <c r="D368" s="101" t="s">
        <v>684</v>
      </c>
      <c r="E368" s="101" t="s">
        <v>1213</v>
      </c>
      <c r="F368" s="101" t="s">
        <v>548</v>
      </c>
      <c r="G368" s="101" t="s">
        <v>549</v>
      </c>
      <c r="H368" s="101" t="s">
        <v>557</v>
      </c>
      <c r="I368" s="101" t="s">
        <v>628</v>
      </c>
      <c r="J368" s="101" t="s">
        <v>552</v>
      </c>
      <c r="K368" s="101" t="s">
        <v>564</v>
      </c>
      <c r="L368" s="101" t="s">
        <v>596</v>
      </c>
      <c r="M368" s="102">
        <v>0.84299999999999997</v>
      </c>
      <c r="N368" s="101" t="s">
        <v>576</v>
      </c>
      <c r="O368" s="104" t="s">
        <v>1282</v>
      </c>
      <c r="P368" s="104">
        <v>0</v>
      </c>
      <c r="Q368" s="101"/>
      <c r="R368" s="101" t="s">
        <v>547</v>
      </c>
      <c r="S368" s="101"/>
      <c r="T368" s="104">
        <v>0</v>
      </c>
      <c r="U368" s="103">
        <v>0</v>
      </c>
      <c r="V368" s="104" t="e">
        <v>#N/A</v>
      </c>
      <c r="W368" s="136" t="s">
        <v>547</v>
      </c>
      <c r="X368" s="101" t="s">
        <v>547</v>
      </c>
      <c r="Y368" s="104">
        <v>0</v>
      </c>
      <c r="Z368" s="103">
        <v>0</v>
      </c>
      <c r="AA368" s="60"/>
      <c r="AB368" s="60"/>
    </row>
    <row r="369" spans="1:28" ht="18" customHeight="1" x14ac:dyDescent="0.3">
      <c r="A369" s="107">
        <v>366</v>
      </c>
      <c r="B369" s="143" t="str">
        <f t="shared" si="8"/>
        <v>25.4x0.00</v>
      </c>
      <c r="C369" s="101" t="s">
        <v>390</v>
      </c>
      <c r="D369" s="101" t="s">
        <v>805</v>
      </c>
      <c r="E369" s="101" t="s">
        <v>1181</v>
      </c>
      <c r="F369" s="101" t="s">
        <v>548</v>
      </c>
      <c r="G369" s="101" t="s">
        <v>549</v>
      </c>
      <c r="H369" s="101" t="s">
        <v>550</v>
      </c>
      <c r="I369" s="101" t="s">
        <v>806</v>
      </c>
      <c r="J369" s="101" t="s">
        <v>552</v>
      </c>
      <c r="K369" s="101" t="s">
        <v>629</v>
      </c>
      <c r="L369" s="101" t="s">
        <v>717</v>
      </c>
      <c r="M369" s="102">
        <v>0.60199999999999998</v>
      </c>
      <c r="N369" s="101" t="s">
        <v>576</v>
      </c>
      <c r="O369" s="104" t="s">
        <v>1586</v>
      </c>
      <c r="P369" s="104">
        <v>0</v>
      </c>
      <c r="Q369" s="101"/>
      <c r="R369" s="101" t="s">
        <v>547</v>
      </c>
      <c r="S369" s="101"/>
      <c r="T369" s="104">
        <v>104</v>
      </c>
      <c r="U369" s="103">
        <v>387.60612800000001</v>
      </c>
      <c r="V369" s="104" t="e">
        <v>#N/A</v>
      </c>
      <c r="W369" s="136" t="s">
        <v>547</v>
      </c>
      <c r="X369" s="101" t="s">
        <v>547</v>
      </c>
      <c r="Y369" s="104">
        <v>0</v>
      </c>
      <c r="Z369" s="103">
        <v>0</v>
      </c>
      <c r="AA369" s="60"/>
      <c r="AB369" s="60"/>
    </row>
    <row r="370" spans="1:28" ht="18" customHeight="1" x14ac:dyDescent="0.3">
      <c r="A370" s="107">
        <v>367</v>
      </c>
      <c r="B370" s="143" t="str">
        <f t="shared" si="8"/>
        <v>15.9x0.00</v>
      </c>
      <c r="C370" s="101" t="s">
        <v>393</v>
      </c>
      <c r="D370" s="101" t="s">
        <v>599</v>
      </c>
      <c r="E370" s="101" t="s">
        <v>1181</v>
      </c>
      <c r="F370" s="101" t="s">
        <v>579</v>
      </c>
      <c r="G370" s="101" t="s">
        <v>549</v>
      </c>
      <c r="H370" s="101" t="s">
        <v>557</v>
      </c>
      <c r="I370" s="101" t="s">
        <v>583</v>
      </c>
      <c r="J370" s="101" t="s">
        <v>552</v>
      </c>
      <c r="K370" s="101" t="s">
        <v>564</v>
      </c>
      <c r="L370" s="101" t="s">
        <v>606</v>
      </c>
      <c r="M370" s="102">
        <v>0.68600000000000005</v>
      </c>
      <c r="N370" s="101" t="s">
        <v>576</v>
      </c>
      <c r="O370" s="104" t="s">
        <v>1587</v>
      </c>
      <c r="P370" s="104">
        <v>0</v>
      </c>
      <c r="Q370" s="101"/>
      <c r="R370" s="101" t="s">
        <v>547</v>
      </c>
      <c r="S370" s="101"/>
      <c r="T370" s="104">
        <v>0</v>
      </c>
      <c r="U370" s="103">
        <v>0</v>
      </c>
      <c r="V370" s="104" t="e">
        <v>#N/A</v>
      </c>
      <c r="W370" s="136" t="s">
        <v>547</v>
      </c>
      <c r="X370" s="101" t="s">
        <v>547</v>
      </c>
      <c r="Y370" s="104">
        <v>0</v>
      </c>
      <c r="Z370" s="103">
        <v>0</v>
      </c>
      <c r="AA370" s="60"/>
      <c r="AB370" s="60"/>
    </row>
    <row r="371" spans="1:28" ht="18" customHeight="1" x14ac:dyDescent="0.3">
      <c r="A371" s="107">
        <v>368</v>
      </c>
      <c r="B371" s="143" t="str">
        <f t="shared" si="8"/>
        <v>38.1x0.00</v>
      </c>
      <c r="C371" s="101" t="s">
        <v>394</v>
      </c>
      <c r="D371" s="101" t="s">
        <v>998</v>
      </c>
      <c r="E371" s="101" t="s">
        <v>1222</v>
      </c>
      <c r="F371" s="101" t="s">
        <v>579</v>
      </c>
      <c r="G371" s="101" t="s">
        <v>571</v>
      </c>
      <c r="H371" s="101" t="s">
        <v>550</v>
      </c>
      <c r="I371" s="101" t="s">
        <v>996</v>
      </c>
      <c r="J371" s="101" t="s">
        <v>552</v>
      </c>
      <c r="K371" s="101" t="s">
        <v>553</v>
      </c>
      <c r="L371" s="101" t="s">
        <v>909</v>
      </c>
      <c r="M371" s="102">
        <v>1.0920000000000001</v>
      </c>
      <c r="N371" s="101" t="s">
        <v>576</v>
      </c>
      <c r="O371" s="104" t="s">
        <v>1314</v>
      </c>
      <c r="P371" s="104">
        <v>0</v>
      </c>
      <c r="Q371" s="101"/>
      <c r="R371" s="101" t="s">
        <v>547</v>
      </c>
      <c r="S371" s="101"/>
      <c r="T371" s="104">
        <v>0</v>
      </c>
      <c r="U371" s="103">
        <v>0</v>
      </c>
      <c r="V371" s="104" t="e">
        <v>#N/A</v>
      </c>
      <c r="W371" s="135" t="s">
        <v>547</v>
      </c>
      <c r="X371" s="101" t="s">
        <v>547</v>
      </c>
      <c r="Y371" s="104">
        <v>0</v>
      </c>
      <c r="Z371" s="103">
        <v>0</v>
      </c>
      <c r="AA371" s="60"/>
      <c r="AB371" s="60"/>
    </row>
    <row r="372" spans="1:28" ht="18" customHeight="1" x14ac:dyDescent="0.3">
      <c r="A372" s="107">
        <v>369</v>
      </c>
      <c r="B372" s="143" t="str">
        <f t="shared" si="8"/>
        <v>22.2x0.00</v>
      </c>
      <c r="C372" s="101" t="s">
        <v>395</v>
      </c>
      <c r="D372" s="101" t="s">
        <v>706</v>
      </c>
      <c r="E372" s="101" t="s">
        <v>1200</v>
      </c>
      <c r="F372" s="101" t="s">
        <v>593</v>
      </c>
      <c r="G372" s="101" t="s">
        <v>549</v>
      </c>
      <c r="H372" s="101" t="s">
        <v>550</v>
      </c>
      <c r="I372" s="101" t="s">
        <v>707</v>
      </c>
      <c r="J372" s="101" t="s">
        <v>552</v>
      </c>
      <c r="K372" s="101" t="s">
        <v>553</v>
      </c>
      <c r="L372" s="101" t="s">
        <v>708</v>
      </c>
      <c r="M372" s="102">
        <v>0.621</v>
      </c>
      <c r="N372" s="101" t="s">
        <v>576</v>
      </c>
      <c r="O372" s="104" t="s">
        <v>1588</v>
      </c>
      <c r="P372" s="104">
        <v>3729</v>
      </c>
      <c r="Q372" s="101"/>
      <c r="R372" s="101" t="s">
        <v>547</v>
      </c>
      <c r="S372" s="101"/>
      <c r="T372" s="104">
        <v>2542</v>
      </c>
      <c r="U372" s="103">
        <v>8650.629359999999</v>
      </c>
      <c r="V372" s="104">
        <v>-1187</v>
      </c>
      <c r="W372" s="136">
        <v>45322</v>
      </c>
      <c r="X372" s="101" t="s">
        <v>547</v>
      </c>
      <c r="Y372" s="104">
        <v>1187</v>
      </c>
      <c r="Z372" s="103">
        <v>4039.4559599999998</v>
      </c>
      <c r="AA372" s="60"/>
      <c r="AB372" s="60"/>
    </row>
    <row r="373" spans="1:28" ht="18" customHeight="1" x14ac:dyDescent="0.3">
      <c r="A373" s="107">
        <v>370</v>
      </c>
      <c r="B373" s="143" t="str">
        <f t="shared" si="8"/>
        <v>28.6x0.00</v>
      </c>
      <c r="C373" s="101" t="s">
        <v>396</v>
      </c>
      <c r="D373" s="101" t="s">
        <v>894</v>
      </c>
      <c r="E373" s="101" t="s">
        <v>1200</v>
      </c>
      <c r="F373" s="101" t="s">
        <v>593</v>
      </c>
      <c r="G373" s="101" t="s">
        <v>549</v>
      </c>
      <c r="H373" s="101" t="s">
        <v>550</v>
      </c>
      <c r="I373" s="101" t="s">
        <v>895</v>
      </c>
      <c r="J373" s="101" t="s">
        <v>552</v>
      </c>
      <c r="K373" s="101" t="s">
        <v>553</v>
      </c>
      <c r="L373" s="101" t="s">
        <v>896</v>
      </c>
      <c r="M373" s="102">
        <v>0.81100000000000005</v>
      </c>
      <c r="N373" s="101" t="s">
        <v>576</v>
      </c>
      <c r="O373" s="104" t="s">
        <v>1589</v>
      </c>
      <c r="P373" s="104">
        <v>10007</v>
      </c>
      <c r="Q373" s="101"/>
      <c r="R373" s="101" t="s">
        <v>547</v>
      </c>
      <c r="S373" s="101"/>
      <c r="T373" s="104">
        <v>6591</v>
      </c>
      <c r="U373" s="103">
        <v>27100.676070000005</v>
      </c>
      <c r="V373" s="104">
        <v>-3416</v>
      </c>
      <c r="W373" s="136">
        <v>45322</v>
      </c>
      <c r="X373" s="101" t="s">
        <v>547</v>
      </c>
      <c r="Y373" s="104">
        <v>3416</v>
      </c>
      <c r="Z373" s="103">
        <v>14045.80632</v>
      </c>
      <c r="AA373" s="60"/>
      <c r="AB373" s="60"/>
    </row>
    <row r="374" spans="1:28" ht="18" customHeight="1" x14ac:dyDescent="0.3">
      <c r="A374" s="107">
        <v>371</v>
      </c>
      <c r="B374" s="143" t="str">
        <f t="shared" si="8"/>
        <v>28.6x0.00</v>
      </c>
      <c r="C374" s="101" t="s">
        <v>397</v>
      </c>
      <c r="D374" s="101" t="s">
        <v>913</v>
      </c>
      <c r="E374" s="101" t="s">
        <v>1222</v>
      </c>
      <c r="F374" s="101" t="s">
        <v>593</v>
      </c>
      <c r="G374" s="101" t="s">
        <v>571</v>
      </c>
      <c r="H374" s="101" t="s">
        <v>557</v>
      </c>
      <c r="I374" s="101" t="s">
        <v>895</v>
      </c>
      <c r="J374" s="101" t="s">
        <v>552</v>
      </c>
      <c r="K374" s="101" t="s">
        <v>564</v>
      </c>
      <c r="L374" s="101" t="s">
        <v>598</v>
      </c>
      <c r="M374" s="102">
        <v>1.3120000000000001</v>
      </c>
      <c r="N374" s="101" t="s">
        <v>576</v>
      </c>
      <c r="O374" s="104" t="s">
        <v>1427</v>
      </c>
      <c r="P374" s="104">
        <v>0</v>
      </c>
      <c r="Q374" s="101"/>
      <c r="R374" s="101" t="s">
        <v>547</v>
      </c>
      <c r="S374" s="101"/>
      <c r="T374" s="104">
        <v>0</v>
      </c>
      <c r="U374" s="103">
        <v>0</v>
      </c>
      <c r="V374" s="104" t="e">
        <v>#N/A</v>
      </c>
      <c r="W374" s="136" t="s">
        <v>547</v>
      </c>
      <c r="X374" s="101" t="s">
        <v>547</v>
      </c>
      <c r="Y374" s="104">
        <v>0</v>
      </c>
      <c r="Z374" s="103">
        <v>0</v>
      </c>
      <c r="AA374" s="60"/>
      <c r="AB374" s="60"/>
    </row>
    <row r="375" spans="1:28" ht="18" customHeight="1" x14ac:dyDescent="0.3">
      <c r="A375" s="107">
        <v>372</v>
      </c>
      <c r="B375" s="143" t="str">
        <f t="shared" si="8"/>
        <v>31.8x0.00</v>
      </c>
      <c r="C375" s="101" t="s">
        <v>398</v>
      </c>
      <c r="D375" s="101" t="s">
        <v>957</v>
      </c>
      <c r="E375" s="101" t="s">
        <v>1200</v>
      </c>
      <c r="F375" s="101" t="s">
        <v>593</v>
      </c>
      <c r="G375" s="101" t="s">
        <v>549</v>
      </c>
      <c r="H375" s="101" t="s">
        <v>557</v>
      </c>
      <c r="I375" s="101" t="s">
        <v>939</v>
      </c>
      <c r="J375" s="101" t="s">
        <v>552</v>
      </c>
      <c r="K375" s="101" t="s">
        <v>695</v>
      </c>
      <c r="L375" s="101" t="s">
        <v>724</v>
      </c>
      <c r="M375" s="102">
        <v>1.8720000000000001</v>
      </c>
      <c r="N375" s="101" t="s">
        <v>576</v>
      </c>
      <c r="O375" s="104" t="s">
        <v>1334</v>
      </c>
      <c r="P375" s="104">
        <v>392</v>
      </c>
      <c r="Q375" s="101"/>
      <c r="R375" s="101" t="s">
        <v>547</v>
      </c>
      <c r="S375" s="101"/>
      <c r="T375" s="104">
        <v>273</v>
      </c>
      <c r="U375" s="103">
        <v>2734.1496000000002</v>
      </c>
      <c r="V375" s="104">
        <v>-119</v>
      </c>
      <c r="W375" s="136">
        <v>45322</v>
      </c>
      <c r="X375" s="101" t="s">
        <v>547</v>
      </c>
      <c r="Y375" s="104">
        <v>119</v>
      </c>
      <c r="Z375" s="103">
        <v>1191.8088</v>
      </c>
      <c r="AA375" s="60"/>
      <c r="AB375" s="60"/>
    </row>
    <row r="376" spans="1:28" ht="18" customHeight="1" x14ac:dyDescent="0.3">
      <c r="A376" s="107">
        <v>373</v>
      </c>
      <c r="B376" s="143" t="str">
        <f t="shared" si="8"/>
        <v>25.4x0.00</v>
      </c>
      <c r="C376" s="101" t="s">
        <v>399</v>
      </c>
      <c r="D376" s="101" t="s">
        <v>855</v>
      </c>
      <c r="E376" s="101" t="s">
        <v>1193</v>
      </c>
      <c r="F376" s="101" t="s">
        <v>593</v>
      </c>
      <c r="G376" s="101" t="s">
        <v>549</v>
      </c>
      <c r="H376" s="101" t="s">
        <v>557</v>
      </c>
      <c r="I376" s="101" t="s">
        <v>806</v>
      </c>
      <c r="J376" s="101" t="s">
        <v>552</v>
      </c>
      <c r="K376" s="101" t="s">
        <v>564</v>
      </c>
      <c r="L376" s="101" t="s">
        <v>636</v>
      </c>
      <c r="M376" s="102">
        <v>1.1539999999999999</v>
      </c>
      <c r="N376" s="101" t="s">
        <v>576</v>
      </c>
      <c r="O376" s="104" t="s">
        <v>1432</v>
      </c>
      <c r="P376" s="104">
        <v>0</v>
      </c>
      <c r="Q376" s="101"/>
      <c r="R376" s="101" t="s">
        <v>547</v>
      </c>
      <c r="S376" s="101"/>
      <c r="T376" s="104">
        <v>0</v>
      </c>
      <c r="U376" s="103">
        <v>0</v>
      </c>
      <c r="V376" s="104">
        <v>-57</v>
      </c>
      <c r="W376" s="136">
        <v>45380</v>
      </c>
      <c r="X376" s="101" t="s">
        <v>547</v>
      </c>
      <c r="Y376" s="104">
        <v>0</v>
      </c>
      <c r="Z376" s="103">
        <v>0</v>
      </c>
      <c r="AA376" s="60"/>
      <c r="AB376" s="60"/>
    </row>
    <row r="377" spans="1:28" ht="18" customHeight="1" x14ac:dyDescent="0.3">
      <c r="A377" s="107">
        <v>374</v>
      </c>
      <c r="B377" s="143" t="str">
        <f t="shared" si="8"/>
        <v>19.1x0.00</v>
      </c>
      <c r="C377" s="101" t="s">
        <v>400</v>
      </c>
      <c r="D377" s="101" t="s">
        <v>694</v>
      </c>
      <c r="E377" s="101" t="s">
        <v>1193</v>
      </c>
      <c r="F377" s="101" t="s">
        <v>579</v>
      </c>
      <c r="G377" s="101" t="s">
        <v>549</v>
      </c>
      <c r="H377" s="101" t="s">
        <v>557</v>
      </c>
      <c r="I377" s="101" t="s">
        <v>628</v>
      </c>
      <c r="J377" s="101" t="s">
        <v>552</v>
      </c>
      <c r="K377" s="101" t="s">
        <v>695</v>
      </c>
      <c r="L377" s="101" t="s">
        <v>658</v>
      </c>
      <c r="M377" s="102">
        <v>1.0580000000000001</v>
      </c>
      <c r="N377" s="101" t="s">
        <v>576</v>
      </c>
      <c r="O377" s="104" t="s">
        <v>1442</v>
      </c>
      <c r="P377" s="104">
        <v>0</v>
      </c>
      <c r="Q377" s="101"/>
      <c r="R377" s="101" t="s">
        <v>547</v>
      </c>
      <c r="S377" s="101"/>
      <c r="T377" s="104">
        <v>0</v>
      </c>
      <c r="U377" s="103">
        <v>0</v>
      </c>
      <c r="V377" s="104" t="e">
        <v>#N/A</v>
      </c>
      <c r="W377" s="136" t="s">
        <v>547</v>
      </c>
      <c r="X377" s="101" t="s">
        <v>547</v>
      </c>
      <c r="Y377" s="104">
        <v>0</v>
      </c>
      <c r="Z377" s="103">
        <v>0</v>
      </c>
      <c r="AA377" s="60"/>
      <c r="AB377" s="60"/>
    </row>
    <row r="378" spans="1:28" ht="18" customHeight="1" x14ac:dyDescent="0.3">
      <c r="A378" s="107">
        <v>375</v>
      </c>
      <c r="B378" s="143" t="str">
        <f t="shared" si="8"/>
        <v>19.1x0.00</v>
      </c>
      <c r="C378" s="101" t="s">
        <v>401</v>
      </c>
      <c r="D378" s="101" t="s">
        <v>657</v>
      </c>
      <c r="E378" s="101" t="s">
        <v>1193</v>
      </c>
      <c r="F378" s="101" t="s">
        <v>593</v>
      </c>
      <c r="G378" s="101" t="s">
        <v>549</v>
      </c>
      <c r="H378" s="101" t="s">
        <v>557</v>
      </c>
      <c r="I378" s="101" t="s">
        <v>628</v>
      </c>
      <c r="J378" s="101" t="s">
        <v>552</v>
      </c>
      <c r="K378" s="101" t="s">
        <v>558</v>
      </c>
      <c r="L378" s="101" t="s">
        <v>658</v>
      </c>
      <c r="M378" s="102">
        <v>0.69</v>
      </c>
      <c r="N378" s="101" t="s">
        <v>576</v>
      </c>
      <c r="O378" s="104" t="s">
        <v>1442</v>
      </c>
      <c r="P378" s="104">
        <v>0</v>
      </c>
      <c r="Q378" s="101"/>
      <c r="R378" s="101" t="s">
        <v>547</v>
      </c>
      <c r="S378" s="101"/>
      <c r="T378" s="104">
        <v>0</v>
      </c>
      <c r="U378" s="103">
        <v>0</v>
      </c>
      <c r="V378" s="104" t="e">
        <v>#N/A</v>
      </c>
      <c r="W378" s="136" t="s">
        <v>547</v>
      </c>
      <c r="X378" s="101" t="s">
        <v>547</v>
      </c>
      <c r="Y378" s="104">
        <v>0</v>
      </c>
      <c r="Z378" s="103">
        <v>0</v>
      </c>
      <c r="AA378" s="60"/>
      <c r="AB378" s="60"/>
    </row>
    <row r="379" spans="1:28" ht="18" customHeight="1" x14ac:dyDescent="0.3">
      <c r="A379" s="107">
        <v>376</v>
      </c>
      <c r="B379" s="143" t="str">
        <f t="shared" si="8"/>
        <v>25.4x0.00</v>
      </c>
      <c r="C379" s="101" t="s">
        <v>244</v>
      </c>
      <c r="D379" s="101" t="s">
        <v>830</v>
      </c>
      <c r="E379" s="101" t="s">
        <v>1193</v>
      </c>
      <c r="F379" s="101" t="s">
        <v>593</v>
      </c>
      <c r="G379" s="101" t="s">
        <v>571</v>
      </c>
      <c r="H379" s="101" t="s">
        <v>557</v>
      </c>
      <c r="I379" s="101" t="s">
        <v>806</v>
      </c>
      <c r="J379" s="101" t="s">
        <v>552</v>
      </c>
      <c r="K379" s="101" t="s">
        <v>558</v>
      </c>
      <c r="L379" s="101" t="s">
        <v>644</v>
      </c>
      <c r="M379" s="102">
        <v>0.93899999999999995</v>
      </c>
      <c r="N379" s="101" t="s">
        <v>576</v>
      </c>
      <c r="O379" s="104" t="s">
        <v>1354</v>
      </c>
      <c r="P379" s="104">
        <v>169</v>
      </c>
      <c r="Q379" s="101"/>
      <c r="R379" s="101" t="s">
        <v>547</v>
      </c>
      <c r="S379" s="101"/>
      <c r="T379" s="104">
        <v>0</v>
      </c>
      <c r="U379" s="103">
        <v>0</v>
      </c>
      <c r="V379" s="104">
        <v>-169</v>
      </c>
      <c r="W379" s="135">
        <v>45261</v>
      </c>
      <c r="X379" s="101" t="s">
        <v>547</v>
      </c>
      <c r="Y379" s="104">
        <v>169</v>
      </c>
      <c r="Z379" s="103">
        <v>809.32409999999993</v>
      </c>
      <c r="AA379" s="60"/>
      <c r="AB379" s="60"/>
    </row>
    <row r="380" spans="1:28" ht="18" customHeight="1" x14ac:dyDescent="0.3">
      <c r="A380" s="107">
        <v>377</v>
      </c>
      <c r="B380" s="143" t="str">
        <f t="shared" si="8"/>
        <v>17.3x0.00</v>
      </c>
      <c r="C380" s="101" t="s">
        <v>402</v>
      </c>
      <c r="D380" s="101" t="s">
        <v>625</v>
      </c>
      <c r="E380" s="101" t="s">
        <v>1193</v>
      </c>
      <c r="F380" s="101" t="s">
        <v>593</v>
      </c>
      <c r="G380" s="101" t="s">
        <v>549</v>
      </c>
      <c r="H380" s="101" t="s">
        <v>557</v>
      </c>
      <c r="I380" s="101" t="s">
        <v>612</v>
      </c>
      <c r="J380" s="101" t="s">
        <v>552</v>
      </c>
      <c r="K380" s="101" t="s">
        <v>564</v>
      </c>
      <c r="L380" s="101" t="s">
        <v>603</v>
      </c>
      <c r="M380" s="102">
        <v>0.755</v>
      </c>
      <c r="N380" s="101" t="s">
        <v>576</v>
      </c>
      <c r="O380" s="104" t="s">
        <v>1426</v>
      </c>
      <c r="P380" s="104">
        <v>0</v>
      </c>
      <c r="Q380" s="101"/>
      <c r="R380" s="101" t="s">
        <v>547</v>
      </c>
      <c r="S380" s="101"/>
      <c r="T380" s="104">
        <v>0</v>
      </c>
      <c r="U380" s="103">
        <v>0</v>
      </c>
      <c r="V380" s="104" t="e">
        <v>#N/A</v>
      </c>
      <c r="W380" s="136" t="s">
        <v>547</v>
      </c>
      <c r="X380" s="101" t="s">
        <v>547</v>
      </c>
      <c r="Y380" s="104">
        <v>0</v>
      </c>
      <c r="Z380" s="103">
        <v>0</v>
      </c>
      <c r="AA380" s="60"/>
      <c r="AB380" s="60"/>
    </row>
    <row r="381" spans="1:28" ht="18" customHeight="1" x14ac:dyDescent="0.3">
      <c r="A381" s="107">
        <v>378</v>
      </c>
      <c r="B381" s="143" t="str">
        <f t="shared" si="8"/>
        <v>19.1x0.00</v>
      </c>
      <c r="C381" s="101" t="s">
        <v>403</v>
      </c>
      <c r="D381" s="101" t="s">
        <v>643</v>
      </c>
      <c r="E381" s="101" t="s">
        <v>1193</v>
      </c>
      <c r="F381" s="101" t="s">
        <v>593</v>
      </c>
      <c r="G381" s="101" t="s">
        <v>549</v>
      </c>
      <c r="H381" s="101" t="s">
        <v>557</v>
      </c>
      <c r="I381" s="101" t="s">
        <v>628</v>
      </c>
      <c r="J381" s="101" t="s">
        <v>552</v>
      </c>
      <c r="K381" s="101" t="s">
        <v>620</v>
      </c>
      <c r="L381" s="101" t="s">
        <v>603</v>
      </c>
      <c r="M381" s="102">
        <v>0.61099999999999999</v>
      </c>
      <c r="N381" s="101" t="s">
        <v>576</v>
      </c>
      <c r="O381" s="104" t="s">
        <v>1426</v>
      </c>
      <c r="P381" s="104">
        <v>0</v>
      </c>
      <c r="Q381" s="101"/>
      <c r="R381" s="101" t="s">
        <v>547</v>
      </c>
      <c r="S381" s="101"/>
      <c r="T381" s="104">
        <v>0</v>
      </c>
      <c r="U381" s="103">
        <v>0</v>
      </c>
      <c r="V381" s="104" t="e">
        <v>#N/A</v>
      </c>
      <c r="W381" s="136" t="s">
        <v>547</v>
      </c>
      <c r="X381" s="101" t="s">
        <v>547</v>
      </c>
      <c r="Y381" s="104">
        <v>0</v>
      </c>
      <c r="Z381" s="103">
        <v>0</v>
      </c>
      <c r="AA381" s="60"/>
      <c r="AB381" s="60"/>
    </row>
    <row r="382" spans="1:28" ht="18" customHeight="1" x14ac:dyDescent="0.3">
      <c r="A382" s="107">
        <v>379</v>
      </c>
      <c r="B382" s="143" t="str">
        <f t="shared" si="8"/>
        <v>15.9x0.00</v>
      </c>
      <c r="C382" s="101" t="s">
        <v>404</v>
      </c>
      <c r="D382" s="101" t="s">
        <v>601</v>
      </c>
      <c r="E382" s="101" t="s">
        <v>1193</v>
      </c>
      <c r="F382" s="101" t="s">
        <v>593</v>
      </c>
      <c r="G382" s="101" t="s">
        <v>549</v>
      </c>
      <c r="H382" s="101" t="s">
        <v>557</v>
      </c>
      <c r="I382" s="101" t="s">
        <v>583</v>
      </c>
      <c r="J382" s="101" t="s">
        <v>552</v>
      </c>
      <c r="K382" s="101" t="s">
        <v>564</v>
      </c>
      <c r="L382" s="101" t="s">
        <v>575</v>
      </c>
      <c r="M382" s="102">
        <v>0.68600000000000005</v>
      </c>
      <c r="N382" s="101" t="s">
        <v>576</v>
      </c>
      <c r="O382" s="104" t="s">
        <v>1323</v>
      </c>
      <c r="P382" s="104">
        <v>0</v>
      </c>
      <c r="Q382" s="101"/>
      <c r="R382" s="101" t="s">
        <v>547</v>
      </c>
      <c r="S382" s="101"/>
      <c r="T382" s="104">
        <v>0</v>
      </c>
      <c r="U382" s="103">
        <v>0</v>
      </c>
      <c r="V382" s="104" t="e">
        <v>#N/A</v>
      </c>
      <c r="W382" s="135" t="s">
        <v>547</v>
      </c>
      <c r="X382" s="101" t="s">
        <v>547</v>
      </c>
      <c r="Y382" s="104">
        <v>0</v>
      </c>
      <c r="Z382" s="103">
        <v>0</v>
      </c>
      <c r="AA382" s="60"/>
      <c r="AB382" s="60"/>
    </row>
    <row r="383" spans="1:28" ht="18" customHeight="1" x14ac:dyDescent="0.3">
      <c r="A383" s="107">
        <v>380</v>
      </c>
      <c r="B383" s="143" t="str">
        <f t="shared" si="8"/>
        <v>19.1x0.00</v>
      </c>
      <c r="C383" s="101" t="s">
        <v>405</v>
      </c>
      <c r="D383" s="101" t="s">
        <v>643</v>
      </c>
      <c r="E383" s="101" t="s">
        <v>1193</v>
      </c>
      <c r="F383" s="101" t="s">
        <v>593</v>
      </c>
      <c r="G383" s="101" t="s">
        <v>549</v>
      </c>
      <c r="H383" s="101" t="s">
        <v>557</v>
      </c>
      <c r="I383" s="101" t="s">
        <v>628</v>
      </c>
      <c r="J383" s="101" t="s">
        <v>552</v>
      </c>
      <c r="K383" s="101" t="s">
        <v>620</v>
      </c>
      <c r="L383" s="101" t="s">
        <v>575</v>
      </c>
      <c r="M383" s="102">
        <v>0.61099999999999999</v>
      </c>
      <c r="N383" s="101" t="s">
        <v>576</v>
      </c>
      <c r="O383" s="104" t="s">
        <v>1323</v>
      </c>
      <c r="P383" s="104">
        <v>0</v>
      </c>
      <c r="Q383" s="101"/>
      <c r="R383" s="101" t="s">
        <v>547</v>
      </c>
      <c r="S383" s="101"/>
      <c r="T383" s="104">
        <v>0</v>
      </c>
      <c r="U383" s="103">
        <v>0</v>
      </c>
      <c r="V383" s="104" t="e">
        <v>#N/A</v>
      </c>
      <c r="W383" s="136" t="s">
        <v>547</v>
      </c>
      <c r="X383" s="101" t="s">
        <v>547</v>
      </c>
      <c r="Y383" s="104">
        <v>0</v>
      </c>
      <c r="Z383" s="103">
        <v>0</v>
      </c>
      <c r="AA383" s="60"/>
      <c r="AB383" s="60"/>
    </row>
    <row r="384" spans="1:28" ht="18" customHeight="1" x14ac:dyDescent="0.3">
      <c r="A384" s="107">
        <v>381</v>
      </c>
      <c r="B384" s="143" t="str">
        <f t="shared" si="8"/>
        <v>31.8x0.00</v>
      </c>
      <c r="C384" s="101" t="s">
        <v>406</v>
      </c>
      <c r="D384" s="101" t="s">
        <v>956</v>
      </c>
      <c r="E384" s="101" t="s">
        <v>1193</v>
      </c>
      <c r="F384" s="101" t="s">
        <v>561</v>
      </c>
      <c r="G384" s="101" t="s">
        <v>571</v>
      </c>
      <c r="H384" s="101" t="s">
        <v>557</v>
      </c>
      <c r="I384" s="101" t="s">
        <v>939</v>
      </c>
      <c r="J384" s="101" t="s">
        <v>552</v>
      </c>
      <c r="K384" s="101" t="s">
        <v>695</v>
      </c>
      <c r="L384" s="101" t="s">
        <v>575</v>
      </c>
      <c r="M384" s="102">
        <v>1.8720000000000001</v>
      </c>
      <c r="N384" s="101" t="s">
        <v>576</v>
      </c>
      <c r="O384" s="104" t="s">
        <v>1323</v>
      </c>
      <c r="P384" s="104">
        <v>0</v>
      </c>
      <c r="Q384" s="101"/>
      <c r="R384" s="101" t="s">
        <v>547</v>
      </c>
      <c r="S384" s="101"/>
      <c r="T384" s="104">
        <v>0</v>
      </c>
      <c r="U384" s="103">
        <v>0</v>
      </c>
      <c r="V384" s="104" t="e">
        <v>#N/A</v>
      </c>
      <c r="W384" s="136" t="s">
        <v>547</v>
      </c>
      <c r="X384" s="101" t="s">
        <v>547</v>
      </c>
      <c r="Y384" s="104">
        <v>0</v>
      </c>
      <c r="Z384" s="103">
        <v>0</v>
      </c>
      <c r="AA384" s="60"/>
      <c r="AB384" s="60"/>
    </row>
    <row r="385" spans="1:28" ht="18" customHeight="1" x14ac:dyDescent="0.3">
      <c r="A385" s="107">
        <v>382</v>
      </c>
      <c r="B385" s="143" t="str">
        <f t="shared" si="8"/>
        <v>60.5x0.00</v>
      </c>
      <c r="C385" s="101" t="s">
        <v>407</v>
      </c>
      <c r="D385" s="101" t="s">
        <v>1124</v>
      </c>
      <c r="E385" s="101" t="s">
        <v>1193</v>
      </c>
      <c r="F385" s="101" t="s">
        <v>548</v>
      </c>
      <c r="G385" s="101" t="s">
        <v>549</v>
      </c>
      <c r="H385" s="101" t="s">
        <v>557</v>
      </c>
      <c r="I385" s="101" t="s">
        <v>1118</v>
      </c>
      <c r="J385" s="101" t="s">
        <v>552</v>
      </c>
      <c r="K385" s="101" t="s">
        <v>695</v>
      </c>
      <c r="L385" s="101" t="s">
        <v>658</v>
      </c>
      <c r="M385" s="102">
        <v>3.7120000000000002</v>
      </c>
      <c r="N385" s="101" t="s">
        <v>576</v>
      </c>
      <c r="O385" s="104" t="s">
        <v>1442</v>
      </c>
      <c r="P385" s="104">
        <v>0</v>
      </c>
      <c r="Q385" s="101"/>
      <c r="R385" s="101" t="s">
        <v>547</v>
      </c>
      <c r="S385" s="101"/>
      <c r="T385" s="104">
        <v>0</v>
      </c>
      <c r="U385" s="103">
        <v>0</v>
      </c>
      <c r="V385" s="104" t="e">
        <v>#N/A</v>
      </c>
      <c r="W385" s="136" t="s">
        <v>547</v>
      </c>
      <c r="X385" s="101" t="s">
        <v>547</v>
      </c>
      <c r="Y385" s="104">
        <v>0</v>
      </c>
      <c r="Z385" s="103">
        <v>0</v>
      </c>
      <c r="AA385" s="60"/>
      <c r="AB385" s="60"/>
    </row>
    <row r="386" spans="1:28" ht="18" customHeight="1" x14ac:dyDescent="0.3">
      <c r="A386" s="107">
        <v>383</v>
      </c>
      <c r="B386" s="143" t="str">
        <f t="shared" si="8"/>
        <v>25.4x0.00</v>
      </c>
      <c r="C386" s="101" t="s">
        <v>408</v>
      </c>
      <c r="D386" s="101" t="s">
        <v>837</v>
      </c>
      <c r="E386" s="101" t="s">
        <v>1172</v>
      </c>
      <c r="F386" s="101" t="s">
        <v>588</v>
      </c>
      <c r="G386" s="101" t="s">
        <v>549</v>
      </c>
      <c r="H386" s="101" t="s">
        <v>557</v>
      </c>
      <c r="I386" s="101" t="s">
        <v>806</v>
      </c>
      <c r="J386" s="101" t="s">
        <v>552</v>
      </c>
      <c r="K386" s="101" t="s">
        <v>558</v>
      </c>
      <c r="L386" s="101" t="s">
        <v>850</v>
      </c>
      <c r="M386" s="102">
        <v>0.93899999999999995</v>
      </c>
      <c r="N386" s="101" t="s">
        <v>550</v>
      </c>
      <c r="O386" s="104" t="s">
        <v>1590</v>
      </c>
      <c r="P386" s="104">
        <v>151.11111111111111</v>
      </c>
      <c r="Q386" s="101"/>
      <c r="R386" s="101" t="s">
        <v>547</v>
      </c>
      <c r="S386" s="101"/>
      <c r="T386" s="104">
        <v>0</v>
      </c>
      <c r="U386" s="103">
        <v>0</v>
      </c>
      <c r="V386" s="104">
        <v>-75.555555555555557</v>
      </c>
      <c r="W386" s="136">
        <v>45322</v>
      </c>
      <c r="X386" s="101" t="s">
        <v>547</v>
      </c>
      <c r="Y386" s="104">
        <v>151.11111111111111</v>
      </c>
      <c r="Z386" s="103">
        <v>866.96826666666664</v>
      </c>
      <c r="AA386" s="60"/>
      <c r="AB386" s="60"/>
    </row>
    <row r="387" spans="1:28" ht="18" customHeight="1" x14ac:dyDescent="0.3">
      <c r="A387" s="107">
        <v>384</v>
      </c>
      <c r="B387" s="143" t="str">
        <f t="shared" si="8"/>
        <v>35.0x0.00</v>
      </c>
      <c r="C387" s="101" t="s">
        <v>409</v>
      </c>
      <c r="D387" s="101" t="s">
        <v>987</v>
      </c>
      <c r="E387" s="101" t="s">
        <v>1172</v>
      </c>
      <c r="F387" s="101" t="s">
        <v>617</v>
      </c>
      <c r="G387" s="101" t="s">
        <v>549</v>
      </c>
      <c r="H387" s="101" t="s">
        <v>557</v>
      </c>
      <c r="I387" s="101" t="s">
        <v>984</v>
      </c>
      <c r="J387" s="101" t="s">
        <v>552</v>
      </c>
      <c r="K387" s="101" t="s">
        <v>695</v>
      </c>
      <c r="L387" s="101" t="s">
        <v>990</v>
      </c>
      <c r="M387" s="102">
        <v>2.077</v>
      </c>
      <c r="N387" s="101" t="s">
        <v>550</v>
      </c>
      <c r="O387" s="104" t="s">
        <v>1591</v>
      </c>
      <c r="P387" s="104">
        <v>0</v>
      </c>
      <c r="Q387" s="101"/>
      <c r="R387" s="101" t="s">
        <v>547</v>
      </c>
      <c r="S387" s="101"/>
      <c r="T387" s="104">
        <v>0</v>
      </c>
      <c r="U387" s="103">
        <v>0</v>
      </c>
      <c r="V387" s="104" t="e">
        <v>#N/A</v>
      </c>
      <c r="W387" s="136" t="s">
        <v>547</v>
      </c>
      <c r="X387" s="101" t="s">
        <v>547</v>
      </c>
      <c r="Y387" s="104">
        <v>0</v>
      </c>
      <c r="Z387" s="103">
        <v>0</v>
      </c>
      <c r="AA387" s="60"/>
      <c r="AB387" s="60"/>
    </row>
    <row r="388" spans="1:28" ht="18" customHeight="1" x14ac:dyDescent="0.3">
      <c r="A388" s="107">
        <v>385</v>
      </c>
      <c r="B388" s="143" t="str">
        <f t="shared" ref="B388:B451" si="9">I388&amp;"x"&amp;J388</f>
        <v>22.2x0.00</v>
      </c>
      <c r="C388" s="101" t="s">
        <v>410</v>
      </c>
      <c r="D388" s="101" t="s">
        <v>719</v>
      </c>
      <c r="E388" s="101" t="s">
        <v>1172</v>
      </c>
      <c r="F388" s="101" t="s">
        <v>548</v>
      </c>
      <c r="G388" s="101" t="s">
        <v>571</v>
      </c>
      <c r="H388" s="101" t="s">
        <v>557</v>
      </c>
      <c r="I388" s="101" t="s">
        <v>707</v>
      </c>
      <c r="J388" s="101" t="s">
        <v>552</v>
      </c>
      <c r="K388" s="101" t="s">
        <v>620</v>
      </c>
      <c r="L388" s="101" t="s">
        <v>732</v>
      </c>
      <c r="M388" s="102">
        <v>0.71799999999999997</v>
      </c>
      <c r="N388" s="101" t="s">
        <v>550</v>
      </c>
      <c r="O388" s="104" t="s">
        <v>1592</v>
      </c>
      <c r="P388" s="104">
        <v>0</v>
      </c>
      <c r="Q388" s="101"/>
      <c r="R388" s="101" t="s">
        <v>547</v>
      </c>
      <c r="S388" s="101"/>
      <c r="T388" s="104">
        <v>0</v>
      </c>
      <c r="U388" s="103">
        <v>0</v>
      </c>
      <c r="V388" s="104" t="e">
        <v>#N/A</v>
      </c>
      <c r="W388" s="136" t="s">
        <v>547</v>
      </c>
      <c r="X388" s="101" t="s">
        <v>547</v>
      </c>
      <c r="Y388" s="104">
        <v>0</v>
      </c>
      <c r="Z388" s="103">
        <v>0</v>
      </c>
      <c r="AA388" s="60"/>
      <c r="AB388" s="60"/>
    </row>
    <row r="389" spans="1:28" ht="18" customHeight="1" x14ac:dyDescent="0.3">
      <c r="A389" s="107">
        <v>386</v>
      </c>
      <c r="B389" s="143" t="str">
        <f t="shared" si="9"/>
        <v>17.3x0.00</v>
      </c>
      <c r="C389" s="101" t="s">
        <v>411</v>
      </c>
      <c r="D389" s="101" t="s">
        <v>626</v>
      </c>
      <c r="E389" s="101" t="s">
        <v>1179</v>
      </c>
      <c r="F389" s="101" t="s">
        <v>561</v>
      </c>
      <c r="G389" s="101" t="s">
        <v>549</v>
      </c>
      <c r="H389" s="101" t="s">
        <v>557</v>
      </c>
      <c r="I389" s="101" t="s">
        <v>612</v>
      </c>
      <c r="J389" s="101" t="s">
        <v>552</v>
      </c>
      <c r="K389" s="101" t="s">
        <v>608</v>
      </c>
      <c r="L389" s="101" t="s">
        <v>603</v>
      </c>
      <c r="M389" s="102">
        <v>0.85099999999999998</v>
      </c>
      <c r="N389" s="101" t="s">
        <v>576</v>
      </c>
      <c r="O389" s="104" t="s">
        <v>1426</v>
      </c>
      <c r="P389" s="104">
        <v>0</v>
      </c>
      <c r="Q389" s="101"/>
      <c r="R389" s="101" t="s">
        <v>547</v>
      </c>
      <c r="S389" s="101"/>
      <c r="T389" s="104">
        <v>0</v>
      </c>
      <c r="U389" s="103">
        <v>0</v>
      </c>
      <c r="V389" s="104" t="e">
        <v>#N/A</v>
      </c>
      <c r="W389" s="135" t="s">
        <v>547</v>
      </c>
      <c r="X389" s="101" t="s">
        <v>547</v>
      </c>
      <c r="Y389" s="104">
        <v>0</v>
      </c>
      <c r="Z389" s="103">
        <v>0</v>
      </c>
      <c r="AA389" s="60"/>
      <c r="AB389" s="60"/>
    </row>
    <row r="390" spans="1:28" ht="18" customHeight="1" x14ac:dyDescent="0.3">
      <c r="A390" s="107">
        <v>387</v>
      </c>
      <c r="B390" s="143" t="str">
        <f t="shared" si="9"/>
        <v>21.7x0.00</v>
      </c>
      <c r="C390" s="101" t="s">
        <v>412</v>
      </c>
      <c r="D390" s="101" t="s">
        <v>700</v>
      </c>
      <c r="E390" s="101" t="s">
        <v>1179</v>
      </c>
      <c r="F390" s="101" t="s">
        <v>548</v>
      </c>
      <c r="G390" s="101" t="s">
        <v>549</v>
      </c>
      <c r="H390" s="101" t="s">
        <v>557</v>
      </c>
      <c r="I390" s="101" t="s">
        <v>701</v>
      </c>
      <c r="J390" s="101" t="s">
        <v>552</v>
      </c>
      <c r="K390" s="101" t="s">
        <v>564</v>
      </c>
      <c r="L390" s="101" t="s">
        <v>603</v>
      </c>
      <c r="M390" s="102">
        <v>0.97199999999999998</v>
      </c>
      <c r="N390" s="101" t="s">
        <v>576</v>
      </c>
      <c r="O390" s="104" t="s">
        <v>1426</v>
      </c>
      <c r="P390" s="104">
        <v>0</v>
      </c>
      <c r="Q390" s="101"/>
      <c r="R390" s="101" t="s">
        <v>547</v>
      </c>
      <c r="S390" s="101"/>
      <c r="T390" s="104">
        <v>0</v>
      </c>
      <c r="U390" s="103">
        <v>0</v>
      </c>
      <c r="V390" s="104" t="e">
        <v>#N/A</v>
      </c>
      <c r="W390" s="136" t="s">
        <v>547</v>
      </c>
      <c r="X390" s="101" t="s">
        <v>547</v>
      </c>
      <c r="Y390" s="104">
        <v>0</v>
      </c>
      <c r="Z390" s="103">
        <v>0</v>
      </c>
      <c r="AA390" s="60"/>
      <c r="AB390" s="60"/>
    </row>
    <row r="391" spans="1:28" ht="18" customHeight="1" x14ac:dyDescent="0.3">
      <c r="A391" s="107">
        <v>388</v>
      </c>
      <c r="B391" s="143" t="str">
        <f t="shared" si="9"/>
        <v>21.7x0.00</v>
      </c>
      <c r="C391" s="101" t="s">
        <v>413</v>
      </c>
      <c r="D391" s="101" t="s">
        <v>704</v>
      </c>
      <c r="E391" s="101" t="s">
        <v>1179</v>
      </c>
      <c r="F391" s="101" t="s">
        <v>548</v>
      </c>
      <c r="G391" s="101" t="s">
        <v>549</v>
      </c>
      <c r="H391" s="101" t="s">
        <v>557</v>
      </c>
      <c r="I391" s="101" t="s">
        <v>701</v>
      </c>
      <c r="J391" s="101" t="s">
        <v>552</v>
      </c>
      <c r="K391" s="101" t="s">
        <v>705</v>
      </c>
      <c r="L391" s="101" t="s">
        <v>603</v>
      </c>
      <c r="M391" s="102">
        <v>1.3049999999999999</v>
      </c>
      <c r="N391" s="101" t="s">
        <v>576</v>
      </c>
      <c r="O391" s="104" t="s">
        <v>1426</v>
      </c>
      <c r="P391" s="104">
        <v>0</v>
      </c>
      <c r="Q391" s="101"/>
      <c r="R391" s="101" t="s">
        <v>547</v>
      </c>
      <c r="S391" s="101"/>
      <c r="T391" s="104">
        <v>0</v>
      </c>
      <c r="U391" s="103">
        <v>0</v>
      </c>
      <c r="V391" s="104" t="e">
        <v>#N/A</v>
      </c>
      <c r="W391" s="136" t="s">
        <v>547</v>
      </c>
      <c r="X391" s="101" t="s">
        <v>547</v>
      </c>
      <c r="Y391" s="104">
        <v>0</v>
      </c>
      <c r="Z391" s="103">
        <v>0</v>
      </c>
      <c r="AA391" s="60"/>
      <c r="AB391" s="60"/>
    </row>
    <row r="392" spans="1:28" ht="18" customHeight="1" x14ac:dyDescent="0.3">
      <c r="A392" s="107">
        <v>389</v>
      </c>
      <c r="B392" s="143" t="str">
        <f t="shared" si="9"/>
        <v>25.4x0.00</v>
      </c>
      <c r="C392" s="101" t="s">
        <v>414</v>
      </c>
      <c r="D392" s="101" t="s">
        <v>857</v>
      </c>
      <c r="E392" s="101" t="s">
        <v>1179</v>
      </c>
      <c r="F392" s="101" t="s">
        <v>561</v>
      </c>
      <c r="G392" s="101" t="s">
        <v>549</v>
      </c>
      <c r="H392" s="101" t="s">
        <v>557</v>
      </c>
      <c r="I392" s="101" t="s">
        <v>806</v>
      </c>
      <c r="J392" s="101" t="s">
        <v>552</v>
      </c>
      <c r="K392" s="101" t="s">
        <v>564</v>
      </c>
      <c r="L392" s="101" t="s">
        <v>603</v>
      </c>
      <c r="M392" s="102">
        <v>1.1539999999999999</v>
      </c>
      <c r="N392" s="101" t="s">
        <v>576</v>
      </c>
      <c r="O392" s="104" t="s">
        <v>1426</v>
      </c>
      <c r="P392" s="104">
        <v>0</v>
      </c>
      <c r="Q392" s="101"/>
      <c r="R392" s="101" t="s">
        <v>547</v>
      </c>
      <c r="S392" s="101"/>
      <c r="T392" s="104">
        <v>0</v>
      </c>
      <c r="U392" s="103">
        <v>0</v>
      </c>
      <c r="V392" s="104" t="e">
        <v>#N/A</v>
      </c>
      <c r="W392" s="136" t="s">
        <v>547</v>
      </c>
      <c r="X392" s="101" t="s">
        <v>547</v>
      </c>
      <c r="Y392" s="104">
        <v>0</v>
      </c>
      <c r="Z392" s="103">
        <v>0</v>
      </c>
      <c r="AA392" s="60"/>
      <c r="AB392" s="60"/>
    </row>
    <row r="393" spans="1:28" ht="18" customHeight="1" x14ac:dyDescent="0.3">
      <c r="A393" s="107">
        <v>390</v>
      </c>
      <c r="B393" s="143" t="str">
        <f t="shared" si="9"/>
        <v>22.2x0.00</v>
      </c>
      <c r="C393" s="101" t="s">
        <v>415</v>
      </c>
      <c r="D393" s="101" t="s">
        <v>756</v>
      </c>
      <c r="E393" s="101" t="s">
        <v>1179</v>
      </c>
      <c r="F393" s="101" t="s">
        <v>617</v>
      </c>
      <c r="G393" s="101" t="s">
        <v>549</v>
      </c>
      <c r="H393" s="101" t="s">
        <v>557</v>
      </c>
      <c r="I393" s="101" t="s">
        <v>707</v>
      </c>
      <c r="J393" s="101" t="s">
        <v>552</v>
      </c>
      <c r="K393" s="101" t="s">
        <v>564</v>
      </c>
      <c r="L393" s="101" t="s">
        <v>596</v>
      </c>
      <c r="M393" s="102">
        <v>0.996</v>
      </c>
      <c r="N393" s="101" t="s">
        <v>576</v>
      </c>
      <c r="O393" s="104" t="s">
        <v>1282</v>
      </c>
      <c r="P393" s="104">
        <v>0</v>
      </c>
      <c r="Q393" s="101"/>
      <c r="R393" s="101" t="s">
        <v>547</v>
      </c>
      <c r="S393" s="101"/>
      <c r="T393" s="104">
        <v>0</v>
      </c>
      <c r="U393" s="103">
        <v>0</v>
      </c>
      <c r="V393" s="104" t="e">
        <v>#N/A</v>
      </c>
      <c r="W393" s="136" t="s">
        <v>547</v>
      </c>
      <c r="X393" s="101" t="s">
        <v>547</v>
      </c>
      <c r="Y393" s="104">
        <v>0</v>
      </c>
      <c r="Z393" s="103">
        <v>0</v>
      </c>
      <c r="AA393" s="60"/>
      <c r="AB393" s="60"/>
    </row>
    <row r="394" spans="1:28" ht="18" customHeight="1" x14ac:dyDescent="0.3">
      <c r="A394" s="107">
        <v>391</v>
      </c>
      <c r="B394" s="143" t="str">
        <f t="shared" si="9"/>
        <v>35.0x0.00</v>
      </c>
      <c r="C394" s="101" t="s">
        <v>416</v>
      </c>
      <c r="D394" s="101" t="s">
        <v>983</v>
      </c>
      <c r="E394" s="101" t="s">
        <v>1179</v>
      </c>
      <c r="F394" s="101" t="s">
        <v>561</v>
      </c>
      <c r="G394" s="101" t="s">
        <v>549</v>
      </c>
      <c r="H394" s="101" t="s">
        <v>550</v>
      </c>
      <c r="I394" s="101" t="s">
        <v>984</v>
      </c>
      <c r="J394" s="101" t="s">
        <v>552</v>
      </c>
      <c r="K394" s="101" t="s">
        <v>553</v>
      </c>
      <c r="L394" s="101" t="s">
        <v>596</v>
      </c>
      <c r="M394" s="102">
        <v>1</v>
      </c>
      <c r="N394" s="101" t="s">
        <v>576</v>
      </c>
      <c r="O394" s="104" t="s">
        <v>1282</v>
      </c>
      <c r="P394" s="104">
        <v>0</v>
      </c>
      <c r="Q394" s="101"/>
      <c r="R394" s="101" t="s">
        <v>547</v>
      </c>
      <c r="S394" s="101"/>
      <c r="T394" s="104">
        <v>0</v>
      </c>
      <c r="U394" s="103">
        <v>0</v>
      </c>
      <c r="V394" s="104" t="e">
        <v>#N/A</v>
      </c>
      <c r="W394" s="135" t="s">
        <v>547</v>
      </c>
      <c r="X394" s="101" t="s">
        <v>547</v>
      </c>
      <c r="Y394" s="104">
        <v>0</v>
      </c>
      <c r="Z394" s="103">
        <v>0</v>
      </c>
      <c r="AA394" s="60"/>
      <c r="AB394" s="60"/>
    </row>
    <row r="395" spans="1:28" ht="18" customHeight="1" x14ac:dyDescent="0.3">
      <c r="A395" s="107">
        <v>392</v>
      </c>
      <c r="B395" s="143" t="str">
        <f t="shared" si="9"/>
        <v>22.2x0.00</v>
      </c>
      <c r="C395" s="101" t="s">
        <v>417</v>
      </c>
      <c r="D395" s="101" t="s">
        <v>709</v>
      </c>
      <c r="E395" s="101" t="s">
        <v>1181</v>
      </c>
      <c r="F395" s="101" t="s">
        <v>561</v>
      </c>
      <c r="G395" s="101" t="s">
        <v>549</v>
      </c>
      <c r="H395" s="101" t="s">
        <v>550</v>
      </c>
      <c r="I395" s="101" t="s">
        <v>707</v>
      </c>
      <c r="J395" s="101" t="s">
        <v>552</v>
      </c>
      <c r="K395" s="101" t="s">
        <v>553</v>
      </c>
      <c r="L395" s="101" t="s">
        <v>598</v>
      </c>
      <c r="M395" s="102">
        <v>0.621</v>
      </c>
      <c r="N395" s="101" t="s">
        <v>576</v>
      </c>
      <c r="O395" s="104" t="s">
        <v>1427</v>
      </c>
      <c r="P395" s="104">
        <v>0</v>
      </c>
      <c r="Q395" s="101"/>
      <c r="R395" s="101" t="s">
        <v>547</v>
      </c>
      <c r="S395" s="101"/>
      <c r="T395" s="104">
        <v>0</v>
      </c>
      <c r="U395" s="103">
        <v>0</v>
      </c>
      <c r="V395" s="104" t="e">
        <v>#N/A</v>
      </c>
      <c r="W395" s="136" t="s">
        <v>547</v>
      </c>
      <c r="X395" s="101" t="s">
        <v>547</v>
      </c>
      <c r="Y395" s="104">
        <v>0</v>
      </c>
      <c r="Z395" s="103">
        <v>0</v>
      </c>
      <c r="AA395" s="60"/>
      <c r="AB395" s="60"/>
    </row>
    <row r="396" spans="1:28" ht="18" customHeight="1" x14ac:dyDescent="0.3">
      <c r="A396" s="107">
        <v>393</v>
      </c>
      <c r="B396" s="143" t="str">
        <f t="shared" si="9"/>
        <v>31.8x0.00</v>
      </c>
      <c r="C396" s="101" t="s">
        <v>418</v>
      </c>
      <c r="D396" s="101" t="s">
        <v>957</v>
      </c>
      <c r="E396" s="101" t="s">
        <v>1176</v>
      </c>
      <c r="F396" s="101" t="s">
        <v>593</v>
      </c>
      <c r="G396" s="101" t="s">
        <v>549</v>
      </c>
      <c r="H396" s="101" t="s">
        <v>557</v>
      </c>
      <c r="I396" s="101" t="s">
        <v>939</v>
      </c>
      <c r="J396" s="101" t="s">
        <v>552</v>
      </c>
      <c r="K396" s="101" t="s">
        <v>695</v>
      </c>
      <c r="L396" s="101" t="s">
        <v>575</v>
      </c>
      <c r="M396" s="102">
        <v>1.8720000000000001</v>
      </c>
      <c r="N396" s="101" t="s">
        <v>550</v>
      </c>
      <c r="O396" s="104" t="s">
        <v>1593</v>
      </c>
      <c r="P396" s="104">
        <v>0</v>
      </c>
      <c r="Q396" s="101"/>
      <c r="R396" s="101" t="s">
        <v>547</v>
      </c>
      <c r="S396" s="101"/>
      <c r="T396" s="104">
        <v>0</v>
      </c>
      <c r="U396" s="103">
        <v>0</v>
      </c>
      <c r="V396" s="104">
        <v>-1.8518518518518519</v>
      </c>
      <c r="W396" s="136">
        <v>45411</v>
      </c>
      <c r="X396" s="101" t="s">
        <v>547</v>
      </c>
      <c r="Y396" s="104">
        <v>0</v>
      </c>
      <c r="Z396" s="103">
        <v>0</v>
      </c>
      <c r="AA396" s="60"/>
      <c r="AB396" s="60"/>
    </row>
    <row r="397" spans="1:28" ht="18" customHeight="1" x14ac:dyDescent="0.3">
      <c r="A397" s="107">
        <v>394</v>
      </c>
      <c r="B397" s="143" t="str">
        <f t="shared" si="9"/>
        <v>54.0x20.0</v>
      </c>
      <c r="C397" s="101" t="s">
        <v>419</v>
      </c>
      <c r="D397" s="101" t="s">
        <v>1109</v>
      </c>
      <c r="E397" s="101" t="s">
        <v>1176</v>
      </c>
      <c r="F397" s="101" t="s">
        <v>593</v>
      </c>
      <c r="G397" s="101" t="s">
        <v>549</v>
      </c>
      <c r="H397" s="101" t="s">
        <v>557</v>
      </c>
      <c r="I397" s="101" t="s">
        <v>1110</v>
      </c>
      <c r="J397" s="101" t="s">
        <v>698</v>
      </c>
      <c r="K397" s="101" t="s">
        <v>564</v>
      </c>
      <c r="L397" s="101" t="s">
        <v>1111</v>
      </c>
      <c r="M397" s="102">
        <v>2.0070000000000001</v>
      </c>
      <c r="N397" s="101" t="s">
        <v>550</v>
      </c>
      <c r="O397" s="104" t="s">
        <v>1594</v>
      </c>
      <c r="P397" s="104">
        <v>0</v>
      </c>
      <c r="Q397" s="101"/>
      <c r="R397" s="101" t="s">
        <v>547</v>
      </c>
      <c r="S397" s="101"/>
      <c r="T397" s="104">
        <v>0</v>
      </c>
      <c r="U397" s="103">
        <v>0</v>
      </c>
      <c r="V397" s="104">
        <v>-4.5454545454545459</v>
      </c>
      <c r="W397" s="136">
        <v>45411</v>
      </c>
      <c r="X397" s="101" t="s">
        <v>547</v>
      </c>
      <c r="Y397" s="104">
        <v>0</v>
      </c>
      <c r="Z397" s="103">
        <v>0</v>
      </c>
      <c r="AA397" s="60"/>
      <c r="AB397" s="60"/>
    </row>
    <row r="398" spans="1:28" ht="18" customHeight="1" x14ac:dyDescent="0.3">
      <c r="A398" s="107">
        <v>395</v>
      </c>
      <c r="B398" s="143" t="str">
        <f t="shared" si="9"/>
        <v>48.6x0.00</v>
      </c>
      <c r="C398" s="101" t="s">
        <v>420</v>
      </c>
      <c r="D398" s="101" t="s">
        <v>1084</v>
      </c>
      <c r="E398" s="101" t="s">
        <v>1176</v>
      </c>
      <c r="F398" s="101" t="s">
        <v>548</v>
      </c>
      <c r="G398" s="101" t="s">
        <v>571</v>
      </c>
      <c r="H398" s="101" t="s">
        <v>557</v>
      </c>
      <c r="I398" s="101" t="s">
        <v>1079</v>
      </c>
      <c r="J398" s="101" t="s">
        <v>552</v>
      </c>
      <c r="K398" s="101" t="s">
        <v>695</v>
      </c>
      <c r="L398" s="101" t="s">
        <v>662</v>
      </c>
      <c r="M398" s="102">
        <v>2.9489999999999998</v>
      </c>
      <c r="N398" s="101" t="s">
        <v>550</v>
      </c>
      <c r="O398" s="104" t="s">
        <v>1595</v>
      </c>
      <c r="P398" s="104">
        <v>0</v>
      </c>
      <c r="Q398" s="101"/>
      <c r="R398" s="101" t="s">
        <v>547</v>
      </c>
      <c r="S398" s="101"/>
      <c r="T398" s="104">
        <v>0</v>
      </c>
      <c r="U398" s="103">
        <v>0</v>
      </c>
      <c r="V398" s="104" t="e">
        <v>#N/A</v>
      </c>
      <c r="W398" s="135" t="s">
        <v>547</v>
      </c>
      <c r="X398" s="101" t="s">
        <v>547</v>
      </c>
      <c r="Y398" s="104">
        <v>0</v>
      </c>
      <c r="Z398" s="103">
        <v>0</v>
      </c>
      <c r="AA398" s="60"/>
      <c r="AB398" s="60"/>
    </row>
    <row r="399" spans="1:28" ht="18" customHeight="1" x14ac:dyDescent="0.3">
      <c r="A399" s="107">
        <v>396</v>
      </c>
      <c r="B399" s="143" t="str">
        <f t="shared" si="9"/>
        <v>34.0x0.00</v>
      </c>
      <c r="C399" s="101" t="s">
        <v>421</v>
      </c>
      <c r="D399" s="101" t="s">
        <v>975</v>
      </c>
      <c r="E399" s="101" t="s">
        <v>1176</v>
      </c>
      <c r="F399" s="101" t="s">
        <v>548</v>
      </c>
      <c r="G399" s="101" t="s">
        <v>571</v>
      </c>
      <c r="H399" s="101" t="s">
        <v>557</v>
      </c>
      <c r="I399" s="101" t="s">
        <v>970</v>
      </c>
      <c r="J399" s="101" t="s">
        <v>552</v>
      </c>
      <c r="K399" s="101" t="s">
        <v>695</v>
      </c>
      <c r="L399" s="101" t="s">
        <v>976</v>
      </c>
      <c r="M399" s="102">
        <v>2.0129999999999999</v>
      </c>
      <c r="N399" s="101" t="s">
        <v>550</v>
      </c>
      <c r="O399" s="104" t="s">
        <v>1596</v>
      </c>
      <c r="P399" s="104">
        <v>0</v>
      </c>
      <c r="Q399" s="101"/>
      <c r="R399" s="101" t="s">
        <v>547</v>
      </c>
      <c r="S399" s="101"/>
      <c r="T399" s="104">
        <v>0</v>
      </c>
      <c r="U399" s="103">
        <v>0</v>
      </c>
      <c r="V399" s="104" t="e">
        <v>#N/A</v>
      </c>
      <c r="W399" s="136" t="s">
        <v>547</v>
      </c>
      <c r="X399" s="101" t="s">
        <v>547</v>
      </c>
      <c r="Y399" s="104">
        <v>0</v>
      </c>
      <c r="Z399" s="103">
        <v>0</v>
      </c>
      <c r="AA399" s="60"/>
      <c r="AB399" s="60"/>
    </row>
    <row r="400" spans="1:28" ht="18" customHeight="1" x14ac:dyDescent="0.3">
      <c r="A400" s="107">
        <v>397</v>
      </c>
      <c r="B400" s="143" t="str">
        <f t="shared" si="9"/>
        <v>38.1x0.00</v>
      </c>
      <c r="C400" s="101" t="s">
        <v>422</v>
      </c>
      <c r="D400" s="101" t="s">
        <v>1001</v>
      </c>
      <c r="E400" s="101" t="s">
        <v>1176</v>
      </c>
      <c r="F400" s="101" t="s">
        <v>588</v>
      </c>
      <c r="G400" s="101" t="s">
        <v>549</v>
      </c>
      <c r="H400" s="101" t="s">
        <v>557</v>
      </c>
      <c r="I400" s="101" t="s">
        <v>996</v>
      </c>
      <c r="J400" s="101" t="s">
        <v>552</v>
      </c>
      <c r="K400" s="101" t="s">
        <v>748</v>
      </c>
      <c r="L400" s="101" t="s">
        <v>1002</v>
      </c>
      <c r="M400" s="102">
        <v>1.611</v>
      </c>
      <c r="N400" s="101" t="s">
        <v>550</v>
      </c>
      <c r="O400" s="104" t="s">
        <v>1318</v>
      </c>
      <c r="P400" s="104">
        <v>0</v>
      </c>
      <c r="Q400" s="101"/>
      <c r="R400" s="101" t="s">
        <v>547</v>
      </c>
      <c r="S400" s="101"/>
      <c r="T400" s="104">
        <v>0</v>
      </c>
      <c r="U400" s="103">
        <v>0</v>
      </c>
      <c r="V400" s="104">
        <v>-3.1333333333333333</v>
      </c>
      <c r="W400" s="136">
        <v>45380</v>
      </c>
      <c r="X400" s="101" t="s">
        <v>547</v>
      </c>
      <c r="Y400" s="104">
        <v>0</v>
      </c>
      <c r="Z400" s="103">
        <v>0</v>
      </c>
      <c r="AA400" s="60"/>
      <c r="AB400" s="60"/>
    </row>
    <row r="401" spans="1:28" ht="18" customHeight="1" x14ac:dyDescent="0.3">
      <c r="A401" s="107">
        <v>398</v>
      </c>
      <c r="B401" s="143" t="str">
        <f t="shared" si="9"/>
        <v>25.0x55.0</v>
      </c>
      <c r="C401" s="101" t="s">
        <v>423</v>
      </c>
      <c r="D401" s="101" t="s">
        <v>799</v>
      </c>
      <c r="E401" s="101" t="s">
        <v>1202</v>
      </c>
      <c r="F401" s="101" t="s">
        <v>723</v>
      </c>
      <c r="G401" s="101" t="s">
        <v>571</v>
      </c>
      <c r="H401" s="101" t="s">
        <v>550</v>
      </c>
      <c r="I401" s="101" t="s">
        <v>800</v>
      </c>
      <c r="J401" s="101" t="s">
        <v>801</v>
      </c>
      <c r="K401" s="101" t="s">
        <v>558</v>
      </c>
      <c r="L401" s="101" t="s">
        <v>803</v>
      </c>
      <c r="M401" s="102">
        <v>1.9410000000000001</v>
      </c>
      <c r="N401" s="101" t="s">
        <v>550</v>
      </c>
      <c r="O401" s="104" t="s">
        <v>1597</v>
      </c>
      <c r="P401" s="104">
        <v>0</v>
      </c>
      <c r="Q401" s="101"/>
      <c r="R401" s="101" t="s">
        <v>547</v>
      </c>
      <c r="S401" s="101"/>
      <c r="T401" s="104">
        <v>0</v>
      </c>
      <c r="U401" s="103">
        <v>0</v>
      </c>
      <c r="V401" s="104" t="e">
        <v>#N/A</v>
      </c>
      <c r="W401" s="136" t="s">
        <v>547</v>
      </c>
      <c r="X401" s="101" t="s">
        <v>547</v>
      </c>
      <c r="Y401" s="104">
        <v>0</v>
      </c>
      <c r="Z401" s="103">
        <v>0</v>
      </c>
      <c r="AA401" s="60"/>
      <c r="AB401" s="60"/>
    </row>
    <row r="402" spans="1:28" ht="18" customHeight="1" x14ac:dyDescent="0.3">
      <c r="A402" s="107">
        <v>399</v>
      </c>
      <c r="B402" s="143" t="str">
        <f t="shared" si="9"/>
        <v>31.8x0.00</v>
      </c>
      <c r="C402" s="101" t="s">
        <v>424</v>
      </c>
      <c r="D402" s="101" t="s">
        <v>944</v>
      </c>
      <c r="E402" s="101" t="s">
        <v>1222</v>
      </c>
      <c r="F402" s="101" t="s">
        <v>593</v>
      </c>
      <c r="G402" s="101" t="s">
        <v>571</v>
      </c>
      <c r="H402" s="101" t="s">
        <v>557</v>
      </c>
      <c r="I402" s="101" t="s">
        <v>939</v>
      </c>
      <c r="J402" s="101" t="s">
        <v>552</v>
      </c>
      <c r="K402" s="101" t="s">
        <v>558</v>
      </c>
      <c r="L402" s="101" t="s">
        <v>886</v>
      </c>
      <c r="M402" s="102">
        <v>1.1919999999999999</v>
      </c>
      <c r="N402" s="101" t="s">
        <v>576</v>
      </c>
      <c r="O402" s="104" t="s">
        <v>1481</v>
      </c>
      <c r="P402" s="104">
        <v>0</v>
      </c>
      <c r="Q402" s="101"/>
      <c r="R402" s="101" t="s">
        <v>547</v>
      </c>
      <c r="S402" s="101"/>
      <c r="T402" s="104">
        <v>0</v>
      </c>
      <c r="U402" s="103">
        <v>0</v>
      </c>
      <c r="V402" s="104" t="e">
        <v>#N/A</v>
      </c>
      <c r="W402" s="135" t="s">
        <v>547</v>
      </c>
      <c r="X402" s="101" t="s">
        <v>547</v>
      </c>
      <c r="Y402" s="104">
        <v>0</v>
      </c>
      <c r="Z402" s="103">
        <v>0</v>
      </c>
      <c r="AA402" s="60"/>
      <c r="AB402" s="60"/>
    </row>
    <row r="403" spans="1:28" ht="18" customHeight="1" x14ac:dyDescent="0.3">
      <c r="A403" s="107">
        <v>400</v>
      </c>
      <c r="B403" s="143" t="str">
        <f t="shared" si="9"/>
        <v>31.8x0.00</v>
      </c>
      <c r="C403" s="101" t="s">
        <v>425</v>
      </c>
      <c r="D403" s="101" t="s">
        <v>944</v>
      </c>
      <c r="E403" s="101" t="s">
        <v>1222</v>
      </c>
      <c r="F403" s="101" t="s">
        <v>593</v>
      </c>
      <c r="G403" s="101" t="s">
        <v>571</v>
      </c>
      <c r="H403" s="101" t="s">
        <v>557</v>
      </c>
      <c r="I403" s="101" t="s">
        <v>939</v>
      </c>
      <c r="J403" s="101" t="s">
        <v>552</v>
      </c>
      <c r="K403" s="101" t="s">
        <v>558</v>
      </c>
      <c r="L403" s="101" t="s">
        <v>580</v>
      </c>
      <c r="M403" s="102">
        <v>1.1919999999999999</v>
      </c>
      <c r="N403" s="101" t="s">
        <v>576</v>
      </c>
      <c r="O403" s="104" t="s">
        <v>1423</v>
      </c>
      <c r="P403" s="104">
        <v>0</v>
      </c>
      <c r="Q403" s="101"/>
      <c r="R403" s="101" t="s">
        <v>547</v>
      </c>
      <c r="S403" s="101"/>
      <c r="T403" s="104">
        <v>0</v>
      </c>
      <c r="U403" s="103">
        <v>0</v>
      </c>
      <c r="V403" s="104" t="e">
        <v>#N/A</v>
      </c>
      <c r="W403" s="136" t="s">
        <v>547</v>
      </c>
      <c r="X403" s="101" t="s">
        <v>547</v>
      </c>
      <c r="Y403" s="104">
        <v>0</v>
      </c>
      <c r="Z403" s="103">
        <v>0</v>
      </c>
      <c r="AA403" s="60"/>
      <c r="AB403" s="60"/>
    </row>
    <row r="404" spans="1:28" ht="18" customHeight="1" x14ac:dyDescent="0.3">
      <c r="A404" s="107">
        <v>401</v>
      </c>
      <c r="B404" s="143" t="str">
        <f t="shared" si="9"/>
        <v>31.8x0.00</v>
      </c>
      <c r="C404" s="101" t="s">
        <v>426</v>
      </c>
      <c r="D404" s="101" t="s">
        <v>956</v>
      </c>
      <c r="E404" s="101" t="s">
        <v>1222</v>
      </c>
      <c r="F404" s="101" t="s">
        <v>561</v>
      </c>
      <c r="G404" s="101" t="s">
        <v>571</v>
      </c>
      <c r="H404" s="101" t="s">
        <v>557</v>
      </c>
      <c r="I404" s="101" t="s">
        <v>939</v>
      </c>
      <c r="J404" s="101" t="s">
        <v>552</v>
      </c>
      <c r="K404" s="101" t="s">
        <v>695</v>
      </c>
      <c r="L404" s="101" t="s">
        <v>959</v>
      </c>
      <c r="M404" s="102">
        <v>1.8720000000000001</v>
      </c>
      <c r="N404" s="101" t="s">
        <v>576</v>
      </c>
      <c r="O404" s="104" t="s">
        <v>1598</v>
      </c>
      <c r="P404" s="104">
        <v>0</v>
      </c>
      <c r="Q404" s="101"/>
      <c r="R404" s="101" t="s">
        <v>547</v>
      </c>
      <c r="S404" s="101"/>
      <c r="T404" s="104">
        <v>0</v>
      </c>
      <c r="U404" s="103">
        <v>0</v>
      </c>
      <c r="V404" s="104" t="e">
        <v>#N/A</v>
      </c>
      <c r="W404" s="135" t="s">
        <v>547</v>
      </c>
      <c r="X404" s="101" t="s">
        <v>547</v>
      </c>
      <c r="Y404" s="104">
        <v>0</v>
      </c>
      <c r="Z404" s="103">
        <v>0</v>
      </c>
      <c r="AA404" s="60"/>
      <c r="AB404" s="60"/>
    </row>
    <row r="405" spans="1:28" ht="18" customHeight="1" x14ac:dyDescent="0.3">
      <c r="A405" s="107">
        <v>402</v>
      </c>
      <c r="B405" s="143" t="str">
        <f t="shared" si="9"/>
        <v>19.1x0.00</v>
      </c>
      <c r="C405" s="101" t="s">
        <v>427</v>
      </c>
      <c r="D405" s="101" t="s">
        <v>694</v>
      </c>
      <c r="E405" s="101" t="s">
        <v>1222</v>
      </c>
      <c r="F405" s="101" t="s">
        <v>579</v>
      </c>
      <c r="G405" s="101" t="s">
        <v>549</v>
      </c>
      <c r="H405" s="101" t="s">
        <v>557</v>
      </c>
      <c r="I405" s="101" t="s">
        <v>628</v>
      </c>
      <c r="J405" s="101" t="s">
        <v>552</v>
      </c>
      <c r="K405" s="101" t="s">
        <v>695</v>
      </c>
      <c r="L405" s="101" t="s">
        <v>598</v>
      </c>
      <c r="M405" s="102">
        <v>1.0580000000000001</v>
      </c>
      <c r="N405" s="101" t="s">
        <v>576</v>
      </c>
      <c r="O405" s="104" t="s">
        <v>1427</v>
      </c>
      <c r="P405" s="104">
        <v>0</v>
      </c>
      <c r="Q405" s="101"/>
      <c r="R405" s="101" t="s">
        <v>547</v>
      </c>
      <c r="S405" s="101"/>
      <c r="T405" s="104">
        <v>0</v>
      </c>
      <c r="U405" s="103">
        <v>0</v>
      </c>
      <c r="V405" s="104" t="e">
        <v>#N/A</v>
      </c>
      <c r="W405" s="136" t="s">
        <v>547</v>
      </c>
      <c r="X405" s="101" t="s">
        <v>547</v>
      </c>
      <c r="Y405" s="104">
        <v>0</v>
      </c>
      <c r="Z405" s="103">
        <v>0</v>
      </c>
      <c r="AA405" s="60"/>
      <c r="AB405" s="60"/>
    </row>
    <row r="406" spans="1:28" ht="18" customHeight="1" x14ac:dyDescent="0.3">
      <c r="A406" s="107">
        <v>403</v>
      </c>
      <c r="B406" s="143" t="str">
        <f t="shared" si="9"/>
        <v>32.0x32.0</v>
      </c>
      <c r="C406" s="101" t="s">
        <v>428</v>
      </c>
      <c r="D406" s="101" t="s">
        <v>965</v>
      </c>
      <c r="E406" s="101" t="s">
        <v>1222</v>
      </c>
      <c r="F406" s="101" t="s">
        <v>593</v>
      </c>
      <c r="G406" s="101" t="s">
        <v>549</v>
      </c>
      <c r="H406" s="101" t="s">
        <v>557</v>
      </c>
      <c r="I406" s="101" t="s">
        <v>966</v>
      </c>
      <c r="J406" s="101" t="s">
        <v>966</v>
      </c>
      <c r="K406" s="101" t="s">
        <v>608</v>
      </c>
      <c r="L406" s="101" t="s">
        <v>598</v>
      </c>
      <c r="M406" s="102">
        <v>2.1949999999999998</v>
      </c>
      <c r="N406" s="101" t="s">
        <v>576</v>
      </c>
      <c r="O406" s="104" t="s">
        <v>1427</v>
      </c>
      <c r="P406" s="104">
        <v>0</v>
      </c>
      <c r="Q406" s="101"/>
      <c r="R406" s="101" t="s">
        <v>547</v>
      </c>
      <c r="S406" s="101"/>
      <c r="T406" s="104">
        <v>0</v>
      </c>
      <c r="U406" s="103">
        <v>0</v>
      </c>
      <c r="V406" s="104" t="e">
        <v>#N/A</v>
      </c>
      <c r="W406" s="136" t="s">
        <v>547</v>
      </c>
      <c r="X406" s="101" t="s">
        <v>547</v>
      </c>
      <c r="Y406" s="104">
        <v>0</v>
      </c>
      <c r="Z406" s="103">
        <v>0</v>
      </c>
      <c r="AA406" s="60"/>
      <c r="AB406" s="60"/>
    </row>
    <row r="407" spans="1:28" ht="18" customHeight="1" x14ac:dyDescent="0.3">
      <c r="A407" s="107">
        <v>404</v>
      </c>
      <c r="B407" s="143" t="str">
        <f t="shared" si="9"/>
        <v>32.0x32.0</v>
      </c>
      <c r="C407" s="101" t="s">
        <v>429</v>
      </c>
      <c r="D407" s="101" t="s">
        <v>965</v>
      </c>
      <c r="E407" s="101" t="s">
        <v>1222</v>
      </c>
      <c r="F407" s="101" t="s">
        <v>593</v>
      </c>
      <c r="G407" s="101" t="s">
        <v>549</v>
      </c>
      <c r="H407" s="101" t="s">
        <v>557</v>
      </c>
      <c r="I407" s="101" t="s">
        <v>966</v>
      </c>
      <c r="J407" s="101" t="s">
        <v>966</v>
      </c>
      <c r="K407" s="101" t="s">
        <v>608</v>
      </c>
      <c r="L407" s="101" t="s">
        <v>687</v>
      </c>
      <c r="M407" s="102">
        <v>2.1949999999999998</v>
      </c>
      <c r="N407" s="101" t="s">
        <v>576</v>
      </c>
      <c r="O407" s="104" t="s">
        <v>1599</v>
      </c>
      <c r="P407" s="104">
        <v>0</v>
      </c>
      <c r="Q407" s="101"/>
      <c r="R407" s="101" t="s">
        <v>547</v>
      </c>
      <c r="S407" s="101"/>
      <c r="T407" s="104">
        <v>0</v>
      </c>
      <c r="U407" s="103">
        <v>0</v>
      </c>
      <c r="V407" s="104" t="e">
        <v>#N/A</v>
      </c>
      <c r="W407" s="136" t="s">
        <v>547</v>
      </c>
      <c r="X407" s="101" t="s">
        <v>547</v>
      </c>
      <c r="Y407" s="104">
        <v>0</v>
      </c>
      <c r="Z407" s="103">
        <v>0</v>
      </c>
      <c r="AA407" s="60"/>
      <c r="AB407" s="60"/>
    </row>
    <row r="408" spans="1:28" ht="18" customHeight="1" x14ac:dyDescent="0.3">
      <c r="A408" s="107">
        <v>405</v>
      </c>
      <c r="B408" s="143" t="str">
        <f t="shared" si="9"/>
        <v>28.6x0.00</v>
      </c>
      <c r="C408" s="101" t="s">
        <v>430</v>
      </c>
      <c r="D408" s="101" t="s">
        <v>913</v>
      </c>
      <c r="E408" s="101" t="s">
        <v>1222</v>
      </c>
      <c r="F408" s="101" t="s">
        <v>593</v>
      </c>
      <c r="G408" s="101" t="s">
        <v>571</v>
      </c>
      <c r="H408" s="101" t="s">
        <v>557</v>
      </c>
      <c r="I408" s="101" t="s">
        <v>895</v>
      </c>
      <c r="J408" s="101" t="s">
        <v>552</v>
      </c>
      <c r="K408" s="101" t="s">
        <v>564</v>
      </c>
      <c r="L408" s="101" t="s">
        <v>603</v>
      </c>
      <c r="M408" s="102">
        <v>1.3120000000000001</v>
      </c>
      <c r="N408" s="101" t="s">
        <v>576</v>
      </c>
      <c r="O408" s="104" t="s">
        <v>1426</v>
      </c>
      <c r="P408" s="104">
        <v>0</v>
      </c>
      <c r="Q408" s="101"/>
      <c r="R408" s="101" t="s">
        <v>547</v>
      </c>
      <c r="S408" s="101"/>
      <c r="T408" s="104">
        <v>0</v>
      </c>
      <c r="U408" s="103">
        <v>0</v>
      </c>
      <c r="V408" s="104" t="e">
        <v>#N/A</v>
      </c>
      <c r="W408" s="136" t="s">
        <v>547</v>
      </c>
      <c r="X408" s="101" t="s">
        <v>547</v>
      </c>
      <c r="Y408" s="104">
        <v>0</v>
      </c>
      <c r="Z408" s="103">
        <v>0</v>
      </c>
      <c r="AA408" s="60"/>
      <c r="AB408" s="60"/>
    </row>
    <row r="409" spans="1:28" ht="18" customHeight="1" x14ac:dyDescent="0.3">
      <c r="A409" s="107">
        <v>406</v>
      </c>
      <c r="B409" s="143" t="str">
        <f t="shared" si="9"/>
        <v>15.9x0.00</v>
      </c>
      <c r="C409" s="101" t="s">
        <v>431</v>
      </c>
      <c r="D409" s="101" t="s">
        <v>595</v>
      </c>
      <c r="E409" s="101" t="s">
        <v>1222</v>
      </c>
      <c r="F409" s="101" t="s">
        <v>579</v>
      </c>
      <c r="G409" s="101" t="s">
        <v>549</v>
      </c>
      <c r="H409" s="101" t="s">
        <v>557</v>
      </c>
      <c r="I409" s="101" t="s">
        <v>583</v>
      </c>
      <c r="J409" s="101" t="s">
        <v>552</v>
      </c>
      <c r="K409" s="101" t="s">
        <v>558</v>
      </c>
      <c r="L409" s="101" t="s">
        <v>596</v>
      </c>
      <c r="M409" s="102">
        <v>0.56399999999999995</v>
      </c>
      <c r="N409" s="101" t="s">
        <v>576</v>
      </c>
      <c r="O409" s="104" t="s">
        <v>1282</v>
      </c>
      <c r="P409" s="104">
        <v>0</v>
      </c>
      <c r="Q409" s="101"/>
      <c r="R409" s="101" t="s">
        <v>547</v>
      </c>
      <c r="S409" s="101"/>
      <c r="T409" s="104">
        <v>0</v>
      </c>
      <c r="U409" s="103">
        <v>0</v>
      </c>
      <c r="V409" s="104" t="e">
        <v>#N/A</v>
      </c>
      <c r="W409" s="136" t="s">
        <v>547</v>
      </c>
      <c r="X409" s="101" t="s">
        <v>547</v>
      </c>
      <c r="Y409" s="104">
        <v>0</v>
      </c>
      <c r="Z409" s="103">
        <v>0</v>
      </c>
      <c r="AA409" s="60"/>
      <c r="AB409" s="60"/>
    </row>
    <row r="410" spans="1:28" ht="18" customHeight="1" x14ac:dyDescent="0.3">
      <c r="A410" s="107">
        <v>407</v>
      </c>
      <c r="B410" s="143" t="str">
        <f t="shared" si="9"/>
        <v>25.4x0.00</v>
      </c>
      <c r="C410" s="101" t="s">
        <v>432</v>
      </c>
      <c r="D410" s="101" t="s">
        <v>857</v>
      </c>
      <c r="E410" s="101" t="s">
        <v>1222</v>
      </c>
      <c r="F410" s="101" t="s">
        <v>561</v>
      </c>
      <c r="G410" s="101" t="s">
        <v>571</v>
      </c>
      <c r="H410" s="101" t="s">
        <v>557</v>
      </c>
      <c r="I410" s="101" t="s">
        <v>806</v>
      </c>
      <c r="J410" s="101" t="s">
        <v>552</v>
      </c>
      <c r="K410" s="101" t="s">
        <v>564</v>
      </c>
      <c r="L410" s="101" t="s">
        <v>859</v>
      </c>
      <c r="M410" s="102">
        <v>1.1539999999999999</v>
      </c>
      <c r="N410" s="101" t="s">
        <v>576</v>
      </c>
      <c r="O410" s="104" t="s">
        <v>1600</v>
      </c>
      <c r="P410" s="104">
        <v>0</v>
      </c>
      <c r="Q410" s="101"/>
      <c r="R410" s="101" t="s">
        <v>547</v>
      </c>
      <c r="S410" s="101"/>
      <c r="T410" s="104">
        <v>0</v>
      </c>
      <c r="U410" s="103">
        <v>0</v>
      </c>
      <c r="V410" s="104" t="e">
        <v>#N/A</v>
      </c>
      <c r="W410" s="135" t="s">
        <v>547</v>
      </c>
      <c r="X410" s="101" t="s">
        <v>547</v>
      </c>
      <c r="Y410" s="104">
        <v>0</v>
      </c>
      <c r="Z410" s="103">
        <v>0</v>
      </c>
      <c r="AA410" s="60"/>
      <c r="AB410" s="60"/>
    </row>
    <row r="411" spans="1:28" ht="18" customHeight="1" x14ac:dyDescent="0.3">
      <c r="A411" s="107">
        <v>408</v>
      </c>
      <c r="B411" s="143" t="str">
        <f t="shared" si="9"/>
        <v>34.0x0.00</v>
      </c>
      <c r="C411" s="101" t="s">
        <v>433</v>
      </c>
      <c r="D411" s="101" t="s">
        <v>973</v>
      </c>
      <c r="E411" s="101" t="s">
        <v>1222</v>
      </c>
      <c r="F411" s="101" t="s">
        <v>593</v>
      </c>
      <c r="G411" s="101" t="s">
        <v>571</v>
      </c>
      <c r="H411" s="101" t="s">
        <v>557</v>
      </c>
      <c r="I411" s="101" t="s">
        <v>970</v>
      </c>
      <c r="J411" s="101" t="s">
        <v>552</v>
      </c>
      <c r="K411" s="101" t="s">
        <v>564</v>
      </c>
      <c r="L411" s="101" t="s">
        <v>598</v>
      </c>
      <c r="M411" s="102">
        <v>1.5780000000000001</v>
      </c>
      <c r="N411" s="101" t="s">
        <v>576</v>
      </c>
      <c r="O411" s="104" t="s">
        <v>1427</v>
      </c>
      <c r="P411" s="104">
        <v>0</v>
      </c>
      <c r="Q411" s="101"/>
      <c r="R411" s="101" t="s">
        <v>547</v>
      </c>
      <c r="S411" s="101"/>
      <c r="T411" s="104">
        <v>0</v>
      </c>
      <c r="U411" s="103">
        <v>0</v>
      </c>
      <c r="V411" s="104" t="e">
        <v>#N/A</v>
      </c>
      <c r="W411" s="135" t="s">
        <v>547</v>
      </c>
      <c r="X411" s="101" t="s">
        <v>547</v>
      </c>
      <c r="Y411" s="104">
        <v>0</v>
      </c>
      <c r="Z411" s="103">
        <v>0</v>
      </c>
      <c r="AA411" s="60"/>
      <c r="AB411" s="60"/>
    </row>
    <row r="412" spans="1:28" ht="18" customHeight="1" x14ac:dyDescent="0.3">
      <c r="A412" s="107">
        <v>409</v>
      </c>
      <c r="B412" s="143" t="str">
        <f t="shared" si="9"/>
        <v>19.1x0.00</v>
      </c>
      <c r="C412" s="101" t="s">
        <v>434</v>
      </c>
      <c r="D412" s="101" t="s">
        <v>677</v>
      </c>
      <c r="E412" s="101" t="s">
        <v>1222</v>
      </c>
      <c r="F412" s="101" t="s">
        <v>593</v>
      </c>
      <c r="G412" s="101" t="s">
        <v>549</v>
      </c>
      <c r="H412" s="101" t="s">
        <v>557</v>
      </c>
      <c r="I412" s="101" t="s">
        <v>628</v>
      </c>
      <c r="J412" s="101" t="s">
        <v>552</v>
      </c>
      <c r="K412" s="101" t="s">
        <v>564</v>
      </c>
      <c r="L412" s="101" t="s">
        <v>688</v>
      </c>
      <c r="M412" s="102">
        <v>0.84299999999999997</v>
      </c>
      <c r="N412" s="101" t="s">
        <v>576</v>
      </c>
      <c r="O412" s="104" t="s">
        <v>1467</v>
      </c>
      <c r="P412" s="104">
        <v>0</v>
      </c>
      <c r="Q412" s="101"/>
      <c r="R412" s="101" t="s">
        <v>547</v>
      </c>
      <c r="S412" s="101"/>
      <c r="T412" s="104">
        <v>0</v>
      </c>
      <c r="U412" s="103">
        <v>0</v>
      </c>
      <c r="V412" s="104" t="e">
        <v>#N/A</v>
      </c>
      <c r="W412" s="136" t="s">
        <v>547</v>
      </c>
      <c r="X412" s="101" t="s">
        <v>547</v>
      </c>
      <c r="Y412" s="104">
        <v>0</v>
      </c>
      <c r="Z412" s="103">
        <v>0</v>
      </c>
      <c r="AA412" s="60"/>
      <c r="AB412" s="60"/>
    </row>
    <row r="413" spans="1:28" ht="18" customHeight="1" x14ac:dyDescent="0.3">
      <c r="A413" s="107">
        <v>410</v>
      </c>
      <c r="B413" s="143" t="str">
        <f t="shared" si="9"/>
        <v>38.1x0.00</v>
      </c>
      <c r="C413" s="101" t="s">
        <v>435</v>
      </c>
      <c r="D413" s="101" t="s">
        <v>995</v>
      </c>
      <c r="E413" s="101" t="s">
        <v>1241</v>
      </c>
      <c r="F413" s="101" t="s">
        <v>548</v>
      </c>
      <c r="G413" s="101" t="s">
        <v>549</v>
      </c>
      <c r="H413" s="101" t="s">
        <v>550</v>
      </c>
      <c r="I413" s="101" t="s">
        <v>996</v>
      </c>
      <c r="J413" s="101" t="s">
        <v>552</v>
      </c>
      <c r="K413" s="101" t="s">
        <v>553</v>
      </c>
      <c r="L413" s="101" t="s">
        <v>658</v>
      </c>
      <c r="M413" s="102">
        <v>1.0920000000000001</v>
      </c>
      <c r="N413" s="101" t="s">
        <v>576</v>
      </c>
      <c r="O413" s="104" t="s">
        <v>1442</v>
      </c>
      <c r="P413" s="104">
        <v>0</v>
      </c>
      <c r="Q413" s="101"/>
      <c r="R413" s="101" t="s">
        <v>547</v>
      </c>
      <c r="S413" s="101"/>
      <c r="T413" s="104">
        <v>0</v>
      </c>
      <c r="U413" s="103">
        <v>0</v>
      </c>
      <c r="V413" s="104" t="e">
        <v>#N/A</v>
      </c>
      <c r="W413" s="136" t="s">
        <v>547</v>
      </c>
      <c r="X413" s="101" t="s">
        <v>547</v>
      </c>
      <c r="Y413" s="104">
        <v>0</v>
      </c>
      <c r="Z413" s="103">
        <v>0</v>
      </c>
      <c r="AA413" s="60"/>
      <c r="AB413" s="60"/>
    </row>
    <row r="414" spans="1:28" ht="18" customHeight="1" x14ac:dyDescent="0.3">
      <c r="A414" s="107">
        <v>411</v>
      </c>
      <c r="B414" s="143" t="str">
        <f t="shared" si="9"/>
        <v>38.1x0.00</v>
      </c>
      <c r="C414" s="101" t="s">
        <v>436</v>
      </c>
      <c r="D414" s="101" t="s">
        <v>995</v>
      </c>
      <c r="E414" s="101" t="s">
        <v>1241</v>
      </c>
      <c r="F414" s="101" t="s">
        <v>548</v>
      </c>
      <c r="G414" s="101" t="s">
        <v>549</v>
      </c>
      <c r="H414" s="101" t="s">
        <v>550</v>
      </c>
      <c r="I414" s="101" t="s">
        <v>996</v>
      </c>
      <c r="J414" s="101" t="s">
        <v>552</v>
      </c>
      <c r="K414" s="101" t="s">
        <v>553</v>
      </c>
      <c r="L414" s="101" t="s">
        <v>598</v>
      </c>
      <c r="M414" s="102">
        <v>1.0920000000000001</v>
      </c>
      <c r="N414" s="101" t="s">
        <v>576</v>
      </c>
      <c r="O414" s="104" t="s">
        <v>1427</v>
      </c>
      <c r="P414" s="104">
        <v>0</v>
      </c>
      <c r="Q414" s="101"/>
      <c r="R414" s="101" t="s">
        <v>547</v>
      </c>
      <c r="S414" s="101"/>
      <c r="T414" s="104">
        <v>0</v>
      </c>
      <c r="U414" s="103">
        <v>0</v>
      </c>
      <c r="V414" s="104" t="e">
        <v>#N/A</v>
      </c>
      <c r="W414" s="136" t="s">
        <v>547</v>
      </c>
      <c r="X414" s="101" t="s">
        <v>547</v>
      </c>
      <c r="Y414" s="104">
        <v>0</v>
      </c>
      <c r="Z414" s="103">
        <v>0</v>
      </c>
      <c r="AA414" s="60"/>
      <c r="AB414" s="60"/>
    </row>
    <row r="415" spans="1:28" ht="18" customHeight="1" x14ac:dyDescent="0.3">
      <c r="A415" s="107">
        <v>412</v>
      </c>
      <c r="B415" s="143" t="str">
        <f t="shared" si="9"/>
        <v>35.0x0.00</v>
      </c>
      <c r="C415" s="101" t="s">
        <v>437</v>
      </c>
      <c r="D415" s="101" t="s">
        <v>983</v>
      </c>
      <c r="E415" s="101" t="s">
        <v>1195</v>
      </c>
      <c r="F415" s="101" t="s">
        <v>561</v>
      </c>
      <c r="G415" s="101" t="s">
        <v>549</v>
      </c>
      <c r="H415" s="101" t="s">
        <v>550</v>
      </c>
      <c r="I415" s="101" t="s">
        <v>984</v>
      </c>
      <c r="J415" s="101" t="s">
        <v>552</v>
      </c>
      <c r="K415" s="101" t="s">
        <v>553</v>
      </c>
      <c r="L415" s="101" t="s">
        <v>658</v>
      </c>
      <c r="M415" s="102">
        <v>1</v>
      </c>
      <c r="N415" s="101" t="s">
        <v>576</v>
      </c>
      <c r="O415" s="104" t="s">
        <v>1442</v>
      </c>
      <c r="P415" s="104">
        <v>0</v>
      </c>
      <c r="Q415" s="101"/>
      <c r="R415" s="101" t="s">
        <v>547</v>
      </c>
      <c r="S415" s="101"/>
      <c r="T415" s="104">
        <v>0</v>
      </c>
      <c r="U415" s="103">
        <v>0</v>
      </c>
      <c r="V415" s="104" t="e">
        <v>#N/A</v>
      </c>
      <c r="W415" s="136" t="s">
        <v>547</v>
      </c>
      <c r="X415" s="101" t="s">
        <v>547</v>
      </c>
      <c r="Y415" s="104">
        <v>0</v>
      </c>
      <c r="Z415" s="103">
        <v>0</v>
      </c>
      <c r="AA415" s="60"/>
      <c r="AB415" s="60"/>
    </row>
    <row r="416" spans="1:28" ht="18" customHeight="1" x14ac:dyDescent="0.3">
      <c r="A416" s="107">
        <v>413</v>
      </c>
      <c r="B416" s="143" t="str">
        <f t="shared" si="9"/>
        <v>35.0x0.00</v>
      </c>
      <c r="C416" s="101" t="s">
        <v>438</v>
      </c>
      <c r="D416" s="101" t="s">
        <v>985</v>
      </c>
      <c r="E416" s="101" t="s">
        <v>1195</v>
      </c>
      <c r="F416" s="101" t="s">
        <v>561</v>
      </c>
      <c r="G416" s="101" t="s">
        <v>571</v>
      </c>
      <c r="H416" s="101" t="s">
        <v>557</v>
      </c>
      <c r="I416" s="101" t="s">
        <v>984</v>
      </c>
      <c r="J416" s="101" t="s">
        <v>552</v>
      </c>
      <c r="K416" s="101" t="s">
        <v>653</v>
      </c>
      <c r="L416" s="101" t="s">
        <v>986</v>
      </c>
      <c r="M416" s="102">
        <v>1.2390000000000001</v>
      </c>
      <c r="N416" s="101" t="s">
        <v>576</v>
      </c>
      <c r="O416" s="104" t="s">
        <v>1601</v>
      </c>
      <c r="P416" s="104">
        <v>0</v>
      </c>
      <c r="Q416" s="101"/>
      <c r="R416" s="101" t="s">
        <v>547</v>
      </c>
      <c r="S416" s="101"/>
      <c r="T416" s="104">
        <v>0</v>
      </c>
      <c r="U416" s="103">
        <v>0</v>
      </c>
      <c r="V416" s="104" t="e">
        <v>#N/A</v>
      </c>
      <c r="W416" s="136" t="s">
        <v>547</v>
      </c>
      <c r="X416" s="101" t="s">
        <v>547</v>
      </c>
      <c r="Y416" s="104">
        <v>0</v>
      </c>
      <c r="Z416" s="103">
        <v>0</v>
      </c>
      <c r="AA416" s="60"/>
      <c r="AB416" s="60"/>
    </row>
    <row r="417" spans="1:28" ht="18" customHeight="1" x14ac:dyDescent="0.3">
      <c r="A417" s="107">
        <v>414</v>
      </c>
      <c r="B417" s="143" t="str">
        <f t="shared" si="9"/>
        <v>28.6x0.00</v>
      </c>
      <c r="C417" s="101" t="s">
        <v>439</v>
      </c>
      <c r="D417" s="101" t="s">
        <v>899</v>
      </c>
      <c r="E417" s="101" t="s">
        <v>1195</v>
      </c>
      <c r="F417" s="101" t="s">
        <v>561</v>
      </c>
      <c r="G417" s="101" t="s">
        <v>571</v>
      </c>
      <c r="H417" s="101" t="s">
        <v>550</v>
      </c>
      <c r="I417" s="101" t="s">
        <v>895</v>
      </c>
      <c r="J417" s="101" t="s">
        <v>552</v>
      </c>
      <c r="K417" s="101" t="s">
        <v>553</v>
      </c>
      <c r="L417" s="101" t="s">
        <v>638</v>
      </c>
      <c r="M417" s="102">
        <v>0.81100000000000005</v>
      </c>
      <c r="N417" s="101" t="s">
        <v>576</v>
      </c>
      <c r="O417" s="104" t="s">
        <v>1433</v>
      </c>
      <c r="P417" s="104">
        <v>0</v>
      </c>
      <c r="Q417" s="101"/>
      <c r="R417" s="101" t="s">
        <v>547</v>
      </c>
      <c r="S417" s="101"/>
      <c r="T417" s="104">
        <v>0</v>
      </c>
      <c r="U417" s="103">
        <v>0</v>
      </c>
      <c r="V417" s="104" t="e">
        <v>#N/A</v>
      </c>
      <c r="W417" s="136" t="s">
        <v>547</v>
      </c>
      <c r="X417" s="101" t="s">
        <v>547</v>
      </c>
      <c r="Y417" s="104">
        <v>0</v>
      </c>
      <c r="Z417" s="103">
        <v>0</v>
      </c>
      <c r="AA417" s="60"/>
      <c r="AB417" s="60"/>
    </row>
    <row r="418" spans="1:28" ht="18" customHeight="1" x14ac:dyDescent="0.3">
      <c r="A418" s="107">
        <v>415</v>
      </c>
      <c r="B418" s="143" t="str">
        <f t="shared" si="9"/>
        <v>31.8x0.00</v>
      </c>
      <c r="C418" s="101" t="s">
        <v>440</v>
      </c>
      <c r="D418" s="101" t="s">
        <v>938</v>
      </c>
      <c r="E418" s="101" t="s">
        <v>1195</v>
      </c>
      <c r="F418" s="101" t="s">
        <v>593</v>
      </c>
      <c r="G418" s="101" t="s">
        <v>571</v>
      </c>
      <c r="H418" s="101" t="s">
        <v>557</v>
      </c>
      <c r="I418" s="101" t="s">
        <v>939</v>
      </c>
      <c r="J418" s="101" t="s">
        <v>552</v>
      </c>
      <c r="K418" s="101" t="s">
        <v>620</v>
      </c>
      <c r="L418" s="101" t="s">
        <v>638</v>
      </c>
      <c r="M418" s="102">
        <v>1.05</v>
      </c>
      <c r="N418" s="101" t="s">
        <v>576</v>
      </c>
      <c r="O418" s="104" t="s">
        <v>1433</v>
      </c>
      <c r="P418" s="104">
        <v>0</v>
      </c>
      <c r="Q418" s="101"/>
      <c r="R418" s="101" t="s">
        <v>547</v>
      </c>
      <c r="S418" s="101"/>
      <c r="T418" s="104">
        <v>0</v>
      </c>
      <c r="U418" s="103">
        <v>0</v>
      </c>
      <c r="V418" s="104" t="e">
        <v>#N/A</v>
      </c>
      <c r="W418" s="135" t="s">
        <v>547</v>
      </c>
      <c r="X418" s="101" t="s">
        <v>547</v>
      </c>
      <c r="Y418" s="104">
        <v>0</v>
      </c>
      <c r="Z418" s="103">
        <v>0</v>
      </c>
      <c r="AA418" s="60"/>
      <c r="AB418" s="60"/>
    </row>
    <row r="419" spans="1:28" ht="18" customHeight="1" x14ac:dyDescent="0.3">
      <c r="A419" s="107">
        <v>416</v>
      </c>
      <c r="B419" s="143" t="str">
        <f t="shared" si="9"/>
        <v>28.6x0.00</v>
      </c>
      <c r="C419" s="101" t="s">
        <v>441</v>
      </c>
      <c r="D419" s="101" t="s">
        <v>899</v>
      </c>
      <c r="E419" s="101" t="s">
        <v>1195</v>
      </c>
      <c r="F419" s="101" t="s">
        <v>561</v>
      </c>
      <c r="G419" s="101" t="s">
        <v>571</v>
      </c>
      <c r="H419" s="101" t="s">
        <v>550</v>
      </c>
      <c r="I419" s="101" t="s">
        <v>895</v>
      </c>
      <c r="J419" s="101" t="s">
        <v>552</v>
      </c>
      <c r="K419" s="101" t="s">
        <v>553</v>
      </c>
      <c r="L419" s="101" t="s">
        <v>901</v>
      </c>
      <c r="M419" s="102">
        <v>0.81100000000000005</v>
      </c>
      <c r="N419" s="101" t="s">
        <v>576</v>
      </c>
      <c r="O419" s="104" t="s">
        <v>1602</v>
      </c>
      <c r="P419" s="104">
        <v>0</v>
      </c>
      <c r="Q419" s="101"/>
      <c r="R419" s="101" t="s">
        <v>547</v>
      </c>
      <c r="S419" s="101"/>
      <c r="T419" s="104">
        <v>0</v>
      </c>
      <c r="U419" s="103">
        <v>0</v>
      </c>
      <c r="V419" s="104" t="e">
        <v>#N/A</v>
      </c>
      <c r="W419" s="136" t="s">
        <v>547</v>
      </c>
      <c r="X419" s="101" t="s">
        <v>547</v>
      </c>
      <c r="Y419" s="104">
        <v>0</v>
      </c>
      <c r="Z419" s="103">
        <v>0</v>
      </c>
      <c r="AA419" s="60"/>
      <c r="AB419" s="60"/>
    </row>
    <row r="420" spans="1:28" ht="18" customHeight="1" x14ac:dyDescent="0.3">
      <c r="A420" s="107">
        <v>417</v>
      </c>
      <c r="B420" s="143" t="str">
        <f t="shared" si="9"/>
        <v>31.8x0.00</v>
      </c>
      <c r="C420" s="101" t="s">
        <v>442</v>
      </c>
      <c r="D420" s="101" t="s">
        <v>938</v>
      </c>
      <c r="E420" s="101" t="s">
        <v>1195</v>
      </c>
      <c r="F420" s="101" t="s">
        <v>593</v>
      </c>
      <c r="G420" s="101" t="s">
        <v>571</v>
      </c>
      <c r="H420" s="101" t="s">
        <v>557</v>
      </c>
      <c r="I420" s="101" t="s">
        <v>939</v>
      </c>
      <c r="J420" s="101" t="s">
        <v>552</v>
      </c>
      <c r="K420" s="101" t="s">
        <v>620</v>
      </c>
      <c r="L420" s="101" t="s">
        <v>901</v>
      </c>
      <c r="M420" s="102">
        <v>1.05</v>
      </c>
      <c r="N420" s="101" t="s">
        <v>576</v>
      </c>
      <c r="O420" s="104" t="s">
        <v>1602</v>
      </c>
      <c r="P420" s="104">
        <v>0</v>
      </c>
      <c r="Q420" s="101"/>
      <c r="R420" s="101" t="s">
        <v>547</v>
      </c>
      <c r="S420" s="101"/>
      <c r="T420" s="104">
        <v>0</v>
      </c>
      <c r="U420" s="103">
        <v>0</v>
      </c>
      <c r="V420" s="104" t="e">
        <v>#N/A</v>
      </c>
      <c r="W420" s="135" t="s">
        <v>547</v>
      </c>
      <c r="X420" s="101" t="s">
        <v>547</v>
      </c>
      <c r="Y420" s="104">
        <v>0</v>
      </c>
      <c r="Z420" s="103">
        <v>0</v>
      </c>
      <c r="AA420" s="60"/>
      <c r="AB420" s="60"/>
    </row>
    <row r="421" spans="1:28" ht="18" customHeight="1" x14ac:dyDescent="0.3">
      <c r="A421" s="107">
        <v>418</v>
      </c>
      <c r="B421" s="143" t="str">
        <f t="shared" si="9"/>
        <v>28.6x0.00</v>
      </c>
      <c r="C421" s="101" t="s">
        <v>443</v>
      </c>
      <c r="D421" s="101" t="s">
        <v>899</v>
      </c>
      <c r="E421" s="101" t="s">
        <v>1195</v>
      </c>
      <c r="F421" s="101" t="s">
        <v>561</v>
      </c>
      <c r="G421" s="101" t="s">
        <v>571</v>
      </c>
      <c r="H421" s="101" t="s">
        <v>550</v>
      </c>
      <c r="I421" s="101" t="s">
        <v>895</v>
      </c>
      <c r="J421" s="101" t="s">
        <v>552</v>
      </c>
      <c r="K421" s="101" t="s">
        <v>553</v>
      </c>
      <c r="L421" s="101" t="s">
        <v>886</v>
      </c>
      <c r="M421" s="102">
        <v>0.81100000000000005</v>
      </c>
      <c r="N421" s="101" t="s">
        <v>576</v>
      </c>
      <c r="O421" s="114" t="s">
        <v>1481</v>
      </c>
      <c r="P421" s="114">
        <v>0</v>
      </c>
      <c r="Q421" s="101"/>
      <c r="R421" s="101" t="s">
        <v>547</v>
      </c>
      <c r="S421" s="101"/>
      <c r="T421" s="114">
        <v>0</v>
      </c>
      <c r="U421" s="113">
        <v>0</v>
      </c>
      <c r="V421" s="114" t="e">
        <v>#N/A</v>
      </c>
      <c r="W421" s="135" t="s">
        <v>547</v>
      </c>
      <c r="X421" s="101" t="s">
        <v>547</v>
      </c>
      <c r="Y421" s="114">
        <v>0</v>
      </c>
      <c r="Z421" s="113">
        <v>0</v>
      </c>
      <c r="AA421" s="60"/>
      <c r="AB421" s="60"/>
    </row>
    <row r="422" spans="1:28" ht="18" customHeight="1" x14ac:dyDescent="0.3">
      <c r="A422" s="107">
        <v>419</v>
      </c>
      <c r="B422" s="143" t="str">
        <f t="shared" si="9"/>
        <v>31.8x0.00</v>
      </c>
      <c r="C422" s="101" t="s">
        <v>444</v>
      </c>
      <c r="D422" s="101" t="s">
        <v>938</v>
      </c>
      <c r="E422" s="101" t="s">
        <v>1195</v>
      </c>
      <c r="F422" s="101" t="s">
        <v>593</v>
      </c>
      <c r="G422" s="101" t="s">
        <v>571</v>
      </c>
      <c r="H422" s="101" t="s">
        <v>557</v>
      </c>
      <c r="I422" s="101" t="s">
        <v>939</v>
      </c>
      <c r="J422" s="101" t="s">
        <v>552</v>
      </c>
      <c r="K422" s="101" t="s">
        <v>620</v>
      </c>
      <c r="L422" s="101" t="s">
        <v>886</v>
      </c>
      <c r="M422" s="102">
        <v>1.05</v>
      </c>
      <c r="N422" s="101" t="s">
        <v>576</v>
      </c>
      <c r="O422" s="104" t="s">
        <v>1481</v>
      </c>
      <c r="P422" s="104">
        <v>0</v>
      </c>
      <c r="Q422" s="101"/>
      <c r="R422" s="101" t="s">
        <v>547</v>
      </c>
      <c r="S422" s="101"/>
      <c r="T422" s="104">
        <v>0</v>
      </c>
      <c r="U422" s="103">
        <v>0</v>
      </c>
      <c r="V422" s="104" t="e">
        <v>#N/A</v>
      </c>
      <c r="W422" s="135" t="s">
        <v>547</v>
      </c>
      <c r="X422" s="101" t="s">
        <v>547</v>
      </c>
      <c r="Y422" s="104">
        <v>0</v>
      </c>
      <c r="Z422" s="103">
        <v>0</v>
      </c>
      <c r="AA422" s="60"/>
      <c r="AB422" s="60"/>
    </row>
    <row r="423" spans="1:28" ht="18" customHeight="1" x14ac:dyDescent="0.3">
      <c r="A423" s="107">
        <v>420</v>
      </c>
      <c r="B423" s="143" t="str">
        <f t="shared" si="9"/>
        <v>28.6x0.00</v>
      </c>
      <c r="C423" s="101" t="s">
        <v>445</v>
      </c>
      <c r="D423" s="101" t="s">
        <v>899</v>
      </c>
      <c r="E423" s="101" t="s">
        <v>1195</v>
      </c>
      <c r="F423" s="101" t="s">
        <v>561</v>
      </c>
      <c r="G423" s="101" t="s">
        <v>571</v>
      </c>
      <c r="H423" s="101" t="s">
        <v>550</v>
      </c>
      <c r="I423" s="101" t="s">
        <v>895</v>
      </c>
      <c r="J423" s="101" t="s">
        <v>552</v>
      </c>
      <c r="K423" s="101" t="s">
        <v>553</v>
      </c>
      <c r="L423" s="101" t="s">
        <v>903</v>
      </c>
      <c r="M423" s="102">
        <v>0.81100000000000005</v>
      </c>
      <c r="N423" s="101" t="s">
        <v>576</v>
      </c>
      <c r="O423" s="104" t="s">
        <v>1393</v>
      </c>
      <c r="P423" s="104">
        <v>0</v>
      </c>
      <c r="Q423" s="101"/>
      <c r="R423" s="101" t="s">
        <v>547</v>
      </c>
      <c r="S423" s="101"/>
      <c r="T423" s="104">
        <v>0</v>
      </c>
      <c r="U423" s="103">
        <v>0</v>
      </c>
      <c r="V423" s="101" t="e">
        <v>#N/A</v>
      </c>
      <c r="W423" s="136" t="s">
        <v>547</v>
      </c>
      <c r="X423" s="101" t="s">
        <v>547</v>
      </c>
      <c r="Y423" s="104">
        <v>0</v>
      </c>
      <c r="Z423" s="103">
        <v>0</v>
      </c>
      <c r="AA423" s="60"/>
      <c r="AB423" s="60"/>
    </row>
    <row r="424" spans="1:28" ht="18" customHeight="1" x14ac:dyDescent="0.3">
      <c r="A424" s="107">
        <v>421</v>
      </c>
      <c r="B424" s="143" t="str">
        <f t="shared" si="9"/>
        <v>31.8x0.00</v>
      </c>
      <c r="C424" s="101" t="s">
        <v>446</v>
      </c>
      <c r="D424" s="101" t="s">
        <v>938</v>
      </c>
      <c r="E424" s="101" t="s">
        <v>1195</v>
      </c>
      <c r="F424" s="101" t="s">
        <v>593</v>
      </c>
      <c r="G424" s="101" t="s">
        <v>571</v>
      </c>
      <c r="H424" s="101" t="s">
        <v>557</v>
      </c>
      <c r="I424" s="101" t="s">
        <v>939</v>
      </c>
      <c r="J424" s="101" t="s">
        <v>552</v>
      </c>
      <c r="K424" s="101" t="s">
        <v>620</v>
      </c>
      <c r="L424" s="101" t="s">
        <v>903</v>
      </c>
      <c r="M424" s="102">
        <v>1.05</v>
      </c>
      <c r="N424" s="101" t="s">
        <v>576</v>
      </c>
      <c r="O424" s="104" t="s">
        <v>1393</v>
      </c>
      <c r="P424" s="104">
        <v>0</v>
      </c>
      <c r="Q424" s="101"/>
      <c r="R424" s="101" t="s">
        <v>547</v>
      </c>
      <c r="S424" s="101"/>
      <c r="T424" s="104">
        <v>0</v>
      </c>
      <c r="U424" s="103">
        <v>0</v>
      </c>
      <c r="V424" s="104" t="e">
        <v>#N/A</v>
      </c>
      <c r="W424" s="136" t="s">
        <v>547</v>
      </c>
      <c r="X424" s="101" t="s">
        <v>547</v>
      </c>
      <c r="Y424" s="104">
        <v>0</v>
      </c>
      <c r="Z424" s="103">
        <v>0</v>
      </c>
      <c r="AA424" s="60"/>
      <c r="AB424" s="60"/>
    </row>
    <row r="425" spans="1:28" ht="18" customHeight="1" x14ac:dyDescent="0.3">
      <c r="A425" s="107">
        <v>422</v>
      </c>
      <c r="B425" s="143" t="str">
        <f t="shared" si="9"/>
        <v>28.6x0.00</v>
      </c>
      <c r="C425" s="101" t="s">
        <v>447</v>
      </c>
      <c r="D425" s="101" t="s">
        <v>907</v>
      </c>
      <c r="E425" s="101" t="s">
        <v>1200</v>
      </c>
      <c r="F425" s="101" t="s">
        <v>593</v>
      </c>
      <c r="G425" s="101" t="s">
        <v>549</v>
      </c>
      <c r="H425" s="101" t="s">
        <v>557</v>
      </c>
      <c r="I425" s="101" t="s">
        <v>895</v>
      </c>
      <c r="J425" s="101" t="s">
        <v>552</v>
      </c>
      <c r="K425" s="101" t="s">
        <v>558</v>
      </c>
      <c r="L425" s="101" t="s">
        <v>688</v>
      </c>
      <c r="M425" s="102">
        <v>1.0649999999999999</v>
      </c>
      <c r="N425" s="101" t="s">
        <v>576</v>
      </c>
      <c r="O425" s="104" t="s">
        <v>1467</v>
      </c>
      <c r="P425" s="104">
        <v>0</v>
      </c>
      <c r="Q425" s="101"/>
      <c r="R425" s="101" t="s">
        <v>547</v>
      </c>
      <c r="S425" s="101"/>
      <c r="T425" s="104">
        <v>0</v>
      </c>
      <c r="U425" s="103">
        <v>0</v>
      </c>
      <c r="V425" s="104">
        <v>-42</v>
      </c>
      <c r="W425" s="136">
        <v>45380</v>
      </c>
      <c r="X425" s="101" t="s">
        <v>547</v>
      </c>
      <c r="Y425" s="104">
        <v>0</v>
      </c>
      <c r="Z425" s="103">
        <v>0</v>
      </c>
      <c r="AA425" s="60"/>
      <c r="AB425" s="60"/>
    </row>
    <row r="426" spans="1:28" ht="18" customHeight="1" x14ac:dyDescent="0.3">
      <c r="A426" s="107">
        <v>423</v>
      </c>
      <c r="B426" s="143" t="str">
        <f t="shared" si="9"/>
        <v>28.6x0.00</v>
      </c>
      <c r="C426" s="101" t="s">
        <v>448</v>
      </c>
      <c r="D426" s="101" t="s">
        <v>907</v>
      </c>
      <c r="E426" s="101" t="s">
        <v>1200</v>
      </c>
      <c r="F426" s="101" t="s">
        <v>593</v>
      </c>
      <c r="G426" s="101" t="s">
        <v>571</v>
      </c>
      <c r="H426" s="101" t="s">
        <v>557</v>
      </c>
      <c r="I426" s="101" t="s">
        <v>895</v>
      </c>
      <c r="J426" s="101" t="s">
        <v>552</v>
      </c>
      <c r="K426" s="101" t="s">
        <v>558</v>
      </c>
      <c r="L426" s="101" t="s">
        <v>908</v>
      </c>
      <c r="M426" s="102">
        <v>1.0649999999999999</v>
      </c>
      <c r="N426" s="101" t="s">
        <v>576</v>
      </c>
      <c r="O426" s="104" t="s">
        <v>1603</v>
      </c>
      <c r="P426" s="104">
        <v>0</v>
      </c>
      <c r="Q426" s="101"/>
      <c r="R426" s="101" t="s">
        <v>547</v>
      </c>
      <c r="S426" s="101"/>
      <c r="T426" s="104">
        <v>0</v>
      </c>
      <c r="U426" s="103">
        <v>0</v>
      </c>
      <c r="V426" s="104" t="e">
        <v>#N/A</v>
      </c>
      <c r="W426" s="136" t="s">
        <v>547</v>
      </c>
      <c r="X426" s="101" t="s">
        <v>547</v>
      </c>
      <c r="Y426" s="104">
        <v>0</v>
      </c>
      <c r="Z426" s="103">
        <v>0</v>
      </c>
      <c r="AA426" s="60"/>
      <c r="AB426" s="60"/>
    </row>
    <row r="427" spans="1:28" ht="18" customHeight="1" x14ac:dyDescent="0.3">
      <c r="A427" s="107">
        <v>424</v>
      </c>
      <c r="B427" s="143" t="str">
        <f t="shared" si="9"/>
        <v>22.2x0.00</v>
      </c>
      <c r="C427" s="101" t="s">
        <v>449</v>
      </c>
      <c r="D427" s="101" t="s">
        <v>749</v>
      </c>
      <c r="E427" s="101" t="s">
        <v>1200</v>
      </c>
      <c r="F427" s="101" t="s">
        <v>593</v>
      </c>
      <c r="G427" s="101" t="s">
        <v>549</v>
      </c>
      <c r="H427" s="101" t="s">
        <v>557</v>
      </c>
      <c r="I427" s="101" t="s">
        <v>707</v>
      </c>
      <c r="J427" s="101" t="s">
        <v>552</v>
      </c>
      <c r="K427" s="101" t="s">
        <v>564</v>
      </c>
      <c r="L427" s="101" t="s">
        <v>752</v>
      </c>
      <c r="M427" s="102">
        <v>0.996</v>
      </c>
      <c r="N427" s="101" t="s">
        <v>576</v>
      </c>
      <c r="O427" s="104" t="s">
        <v>1604</v>
      </c>
      <c r="P427" s="104">
        <v>880</v>
      </c>
      <c r="Q427" s="101"/>
      <c r="R427" s="101" t="s">
        <v>547</v>
      </c>
      <c r="S427" s="101"/>
      <c r="T427" s="104">
        <v>0</v>
      </c>
      <c r="U427" s="103">
        <v>0</v>
      </c>
      <c r="V427" s="104">
        <v>-880</v>
      </c>
      <c r="W427" s="135">
        <v>45322</v>
      </c>
      <c r="X427" s="101" t="s">
        <v>1252</v>
      </c>
      <c r="Y427" s="145">
        <v>880</v>
      </c>
      <c r="Z427" s="103">
        <v>4671.6384000000007</v>
      </c>
      <c r="AA427" s="60"/>
      <c r="AB427" s="60"/>
    </row>
    <row r="428" spans="1:28" ht="18" customHeight="1" x14ac:dyDescent="0.3">
      <c r="A428" s="107">
        <v>425</v>
      </c>
      <c r="B428" s="143" t="str">
        <f t="shared" si="9"/>
        <v>22.2x0.00</v>
      </c>
      <c r="C428" s="101" t="s">
        <v>450</v>
      </c>
      <c r="D428" s="101" t="s">
        <v>749</v>
      </c>
      <c r="E428" s="101" t="s">
        <v>1200</v>
      </c>
      <c r="F428" s="101" t="s">
        <v>593</v>
      </c>
      <c r="G428" s="101" t="s">
        <v>549</v>
      </c>
      <c r="H428" s="101" t="s">
        <v>557</v>
      </c>
      <c r="I428" s="101" t="s">
        <v>707</v>
      </c>
      <c r="J428" s="101" t="s">
        <v>552</v>
      </c>
      <c r="K428" s="101" t="s">
        <v>564</v>
      </c>
      <c r="L428" s="101" t="s">
        <v>660</v>
      </c>
      <c r="M428" s="102">
        <v>0.996</v>
      </c>
      <c r="N428" s="101" t="s">
        <v>576</v>
      </c>
      <c r="O428" s="104" t="s">
        <v>1605</v>
      </c>
      <c r="P428" s="104">
        <v>4480</v>
      </c>
      <c r="Q428" s="101"/>
      <c r="R428" s="101" t="s">
        <v>547</v>
      </c>
      <c r="S428" s="101"/>
      <c r="T428" s="104">
        <v>1014</v>
      </c>
      <c r="U428" s="103">
        <v>5736.4819200000002</v>
      </c>
      <c r="V428" s="104">
        <v>-169</v>
      </c>
      <c r="W428" s="135">
        <v>45280</v>
      </c>
      <c r="X428" s="101" t="s">
        <v>547</v>
      </c>
      <c r="Y428" s="104">
        <v>3466</v>
      </c>
      <c r="Z428" s="103">
        <v>19608.13248</v>
      </c>
      <c r="AA428" s="60"/>
      <c r="AB428" s="60"/>
    </row>
    <row r="429" spans="1:28" ht="18" customHeight="1" x14ac:dyDescent="0.3">
      <c r="A429" s="107">
        <v>426</v>
      </c>
      <c r="B429" s="143" t="str">
        <f t="shared" si="9"/>
        <v>19.1x0.00</v>
      </c>
      <c r="C429" s="101" t="s">
        <v>451</v>
      </c>
      <c r="D429" s="101" t="s">
        <v>677</v>
      </c>
      <c r="E429" s="101" t="s">
        <v>1200</v>
      </c>
      <c r="F429" s="101" t="s">
        <v>593</v>
      </c>
      <c r="G429" s="101" t="s">
        <v>549</v>
      </c>
      <c r="H429" s="101" t="s">
        <v>557</v>
      </c>
      <c r="I429" s="101" t="s">
        <v>628</v>
      </c>
      <c r="J429" s="101" t="s">
        <v>552</v>
      </c>
      <c r="K429" s="101" t="s">
        <v>564</v>
      </c>
      <c r="L429" s="101" t="s">
        <v>687</v>
      </c>
      <c r="M429" s="102">
        <v>0.84299999999999997</v>
      </c>
      <c r="N429" s="101" t="s">
        <v>576</v>
      </c>
      <c r="O429" s="104" t="s">
        <v>1599</v>
      </c>
      <c r="P429" s="104">
        <v>0</v>
      </c>
      <c r="Q429" s="101"/>
      <c r="R429" s="101" t="s">
        <v>547</v>
      </c>
      <c r="S429" s="101"/>
      <c r="T429" s="104">
        <v>0</v>
      </c>
      <c r="U429" s="103">
        <v>0</v>
      </c>
      <c r="V429" s="104" t="e">
        <v>#N/A</v>
      </c>
      <c r="W429" s="136" t="s">
        <v>547</v>
      </c>
      <c r="X429" s="101" t="s">
        <v>547</v>
      </c>
      <c r="Y429" s="104">
        <v>0</v>
      </c>
      <c r="Z429" s="103">
        <v>0</v>
      </c>
      <c r="AA429" s="60"/>
      <c r="AB429" s="60"/>
    </row>
    <row r="430" spans="1:28" ht="18" customHeight="1" x14ac:dyDescent="0.3">
      <c r="A430" s="107">
        <v>427</v>
      </c>
      <c r="B430" s="143" t="str">
        <f t="shared" si="9"/>
        <v>22.2x0.00</v>
      </c>
      <c r="C430" s="101" t="s">
        <v>452</v>
      </c>
      <c r="D430" s="101" t="s">
        <v>749</v>
      </c>
      <c r="E430" s="101" t="s">
        <v>1200</v>
      </c>
      <c r="F430" s="101" t="s">
        <v>593</v>
      </c>
      <c r="G430" s="101" t="s">
        <v>549</v>
      </c>
      <c r="H430" s="101" t="s">
        <v>557</v>
      </c>
      <c r="I430" s="101" t="s">
        <v>707</v>
      </c>
      <c r="J430" s="101" t="s">
        <v>552</v>
      </c>
      <c r="K430" s="101" t="s">
        <v>564</v>
      </c>
      <c r="L430" s="101" t="s">
        <v>775</v>
      </c>
      <c r="M430" s="102">
        <v>0.996</v>
      </c>
      <c r="N430" s="101" t="s">
        <v>576</v>
      </c>
      <c r="O430" s="104" t="s">
        <v>1606</v>
      </c>
      <c r="P430" s="104">
        <v>0</v>
      </c>
      <c r="Q430" s="101"/>
      <c r="R430" s="101" t="s">
        <v>547</v>
      </c>
      <c r="S430" s="101"/>
      <c r="T430" s="104">
        <v>0</v>
      </c>
      <c r="U430" s="103">
        <v>0</v>
      </c>
      <c r="V430" s="104" t="e">
        <v>#N/A</v>
      </c>
      <c r="W430" s="135" t="s">
        <v>547</v>
      </c>
      <c r="X430" s="101" t="s">
        <v>547</v>
      </c>
      <c r="Y430" s="104">
        <v>0</v>
      </c>
      <c r="Z430" s="103">
        <v>0</v>
      </c>
      <c r="AA430" s="60"/>
      <c r="AB430" s="60"/>
    </row>
    <row r="431" spans="1:28" ht="18" customHeight="1" x14ac:dyDescent="0.3">
      <c r="A431" s="107">
        <v>428</v>
      </c>
      <c r="B431" s="143" t="str">
        <f t="shared" si="9"/>
        <v>17.3x0.00</v>
      </c>
      <c r="C431" s="101" t="s">
        <v>453</v>
      </c>
      <c r="D431" s="101" t="s">
        <v>619</v>
      </c>
      <c r="E431" s="101" t="s">
        <v>1220</v>
      </c>
      <c r="F431" s="101" t="s">
        <v>593</v>
      </c>
      <c r="G431" s="101" t="s">
        <v>549</v>
      </c>
      <c r="H431" s="101" t="s">
        <v>557</v>
      </c>
      <c r="I431" s="101" t="s">
        <v>612</v>
      </c>
      <c r="J431" s="101" t="s">
        <v>552</v>
      </c>
      <c r="K431" s="101" t="s">
        <v>620</v>
      </c>
      <c r="L431" s="101" t="s">
        <v>622</v>
      </c>
      <c r="M431" s="102">
        <v>0.54900000000000004</v>
      </c>
      <c r="N431" s="101" t="s">
        <v>576</v>
      </c>
      <c r="O431" s="104" t="s">
        <v>1434</v>
      </c>
      <c r="P431" s="104">
        <v>0</v>
      </c>
      <c r="Q431" s="101"/>
      <c r="R431" s="101" t="s">
        <v>547</v>
      </c>
      <c r="S431" s="101"/>
      <c r="T431" s="104">
        <v>0</v>
      </c>
      <c r="U431" s="103">
        <v>0</v>
      </c>
      <c r="V431" s="104" t="e">
        <v>#N/A</v>
      </c>
      <c r="W431" s="135" t="s">
        <v>547</v>
      </c>
      <c r="X431" s="101" t="s">
        <v>547</v>
      </c>
      <c r="Y431" s="104">
        <v>0</v>
      </c>
      <c r="Z431" s="103">
        <v>0</v>
      </c>
      <c r="AA431" s="60"/>
      <c r="AB431" s="60"/>
    </row>
    <row r="432" spans="1:28" ht="18" customHeight="1" x14ac:dyDescent="0.3">
      <c r="A432" s="107">
        <v>429</v>
      </c>
      <c r="B432" s="143" t="str">
        <f t="shared" si="9"/>
        <v>19.1x0.00</v>
      </c>
      <c r="C432" s="101" t="s">
        <v>454</v>
      </c>
      <c r="D432" s="101" t="s">
        <v>657</v>
      </c>
      <c r="E432" s="101" t="s">
        <v>1220</v>
      </c>
      <c r="F432" s="101" t="s">
        <v>593</v>
      </c>
      <c r="G432" s="101" t="s">
        <v>549</v>
      </c>
      <c r="H432" s="101" t="s">
        <v>557</v>
      </c>
      <c r="I432" s="101" t="s">
        <v>628</v>
      </c>
      <c r="J432" s="101" t="s">
        <v>552</v>
      </c>
      <c r="K432" s="101" t="s">
        <v>558</v>
      </c>
      <c r="L432" s="101" t="s">
        <v>596</v>
      </c>
      <c r="M432" s="102">
        <v>0.69</v>
      </c>
      <c r="N432" s="101" t="s">
        <v>576</v>
      </c>
      <c r="O432" s="104" t="s">
        <v>1282</v>
      </c>
      <c r="P432" s="104">
        <v>0</v>
      </c>
      <c r="Q432" s="101"/>
      <c r="R432" s="101" t="s">
        <v>547</v>
      </c>
      <c r="S432" s="101"/>
      <c r="T432" s="104">
        <v>0</v>
      </c>
      <c r="U432" s="103">
        <v>0</v>
      </c>
      <c r="V432" s="104" t="e">
        <v>#N/A</v>
      </c>
      <c r="W432" s="136" t="s">
        <v>547</v>
      </c>
      <c r="X432" s="101" t="s">
        <v>547</v>
      </c>
      <c r="Y432" s="104">
        <v>0</v>
      </c>
      <c r="Z432" s="103">
        <v>0</v>
      </c>
      <c r="AA432" s="60"/>
      <c r="AB432" s="60"/>
    </row>
    <row r="433" spans="1:28" ht="18" customHeight="1" x14ac:dyDescent="0.3">
      <c r="A433" s="107">
        <v>430</v>
      </c>
      <c r="B433" s="143" t="str">
        <f t="shared" si="9"/>
        <v>25.4x0.00</v>
      </c>
      <c r="C433" s="101" t="s">
        <v>455</v>
      </c>
      <c r="D433" s="101" t="s">
        <v>855</v>
      </c>
      <c r="E433" s="101" t="s">
        <v>1215</v>
      </c>
      <c r="F433" s="101" t="s">
        <v>593</v>
      </c>
      <c r="G433" s="101" t="s">
        <v>571</v>
      </c>
      <c r="H433" s="101" t="s">
        <v>557</v>
      </c>
      <c r="I433" s="101" t="s">
        <v>806</v>
      </c>
      <c r="J433" s="101" t="s">
        <v>552</v>
      </c>
      <c r="K433" s="101" t="s">
        <v>564</v>
      </c>
      <c r="L433" s="101" t="s">
        <v>658</v>
      </c>
      <c r="M433" s="102">
        <v>1.1539999999999999</v>
      </c>
      <c r="N433" s="101" t="s">
        <v>576</v>
      </c>
      <c r="O433" s="104" t="s">
        <v>1442</v>
      </c>
      <c r="P433" s="104">
        <v>16</v>
      </c>
      <c r="Q433" s="101"/>
      <c r="R433" s="101" t="s">
        <v>547</v>
      </c>
      <c r="S433" s="101"/>
      <c r="T433" s="104">
        <v>0</v>
      </c>
      <c r="U433" s="103">
        <v>0</v>
      </c>
      <c r="V433" s="104">
        <v>-16</v>
      </c>
      <c r="W433" s="136">
        <v>45322</v>
      </c>
      <c r="X433" s="101" t="s">
        <v>547</v>
      </c>
      <c r="Y433" s="104">
        <v>16</v>
      </c>
      <c r="Z433" s="103">
        <v>92.32</v>
      </c>
      <c r="AA433" s="60"/>
      <c r="AB433" s="60"/>
    </row>
    <row r="434" spans="1:28" ht="18" customHeight="1" x14ac:dyDescent="0.3">
      <c r="A434" s="107">
        <v>431</v>
      </c>
      <c r="B434" s="143" t="str">
        <f t="shared" si="9"/>
        <v>42.7x0.00</v>
      </c>
      <c r="C434" s="101" t="s">
        <v>456</v>
      </c>
      <c r="D434" s="101" t="s">
        <v>1047</v>
      </c>
      <c r="E434" s="101" t="s">
        <v>1215</v>
      </c>
      <c r="F434" s="101" t="s">
        <v>593</v>
      </c>
      <c r="G434" s="101" t="s">
        <v>549</v>
      </c>
      <c r="H434" s="101" t="s">
        <v>557</v>
      </c>
      <c r="I434" s="101" t="s">
        <v>1048</v>
      </c>
      <c r="J434" s="101" t="s">
        <v>552</v>
      </c>
      <c r="K434" s="101" t="s">
        <v>620</v>
      </c>
      <c r="L434" s="101" t="s">
        <v>726</v>
      </c>
      <c r="M434" s="102">
        <v>1.4259999999999999</v>
      </c>
      <c r="N434" s="101" t="s">
        <v>576</v>
      </c>
      <c r="O434" s="104" t="s">
        <v>1446</v>
      </c>
      <c r="P434" s="104">
        <v>0</v>
      </c>
      <c r="Q434" s="101"/>
      <c r="R434" s="101" t="s">
        <v>547</v>
      </c>
      <c r="S434" s="101"/>
      <c r="T434" s="104">
        <v>0</v>
      </c>
      <c r="U434" s="103">
        <v>0</v>
      </c>
      <c r="V434" s="104" t="e">
        <v>#N/A</v>
      </c>
      <c r="W434" s="135" t="s">
        <v>547</v>
      </c>
      <c r="X434" s="101" t="s">
        <v>547</v>
      </c>
      <c r="Y434" s="104">
        <v>0</v>
      </c>
      <c r="Z434" s="103">
        <v>0</v>
      </c>
      <c r="AA434" s="60"/>
      <c r="AB434" s="60"/>
    </row>
    <row r="435" spans="1:28" ht="18" customHeight="1" x14ac:dyDescent="0.3">
      <c r="A435" s="107">
        <v>432</v>
      </c>
      <c r="B435" s="143" t="str">
        <f t="shared" si="9"/>
        <v>19.1x0.00</v>
      </c>
      <c r="C435" s="101" t="s">
        <v>457</v>
      </c>
      <c r="D435" s="101" t="s">
        <v>677</v>
      </c>
      <c r="E435" s="101" t="s">
        <v>1215</v>
      </c>
      <c r="F435" s="101" t="s">
        <v>593</v>
      </c>
      <c r="G435" s="101" t="s">
        <v>549</v>
      </c>
      <c r="H435" s="101" t="s">
        <v>557</v>
      </c>
      <c r="I435" s="101" t="s">
        <v>628</v>
      </c>
      <c r="J435" s="101" t="s">
        <v>552</v>
      </c>
      <c r="K435" s="101" t="s">
        <v>564</v>
      </c>
      <c r="L435" s="101" t="s">
        <v>685</v>
      </c>
      <c r="M435" s="102">
        <v>0.84299999999999997</v>
      </c>
      <c r="N435" s="101" t="s">
        <v>576</v>
      </c>
      <c r="O435" s="104" t="s">
        <v>1607</v>
      </c>
      <c r="P435" s="104">
        <v>0</v>
      </c>
      <c r="Q435" s="101"/>
      <c r="R435" s="101" t="s">
        <v>547</v>
      </c>
      <c r="S435" s="101"/>
      <c r="T435" s="104">
        <v>0</v>
      </c>
      <c r="U435" s="103">
        <v>0</v>
      </c>
      <c r="V435" s="104">
        <v>-16</v>
      </c>
      <c r="W435" s="136">
        <v>45380</v>
      </c>
      <c r="X435" s="101" t="s">
        <v>547</v>
      </c>
      <c r="Y435" s="104">
        <v>0</v>
      </c>
      <c r="Z435" s="103">
        <v>0</v>
      </c>
      <c r="AA435" s="60"/>
      <c r="AB435" s="60"/>
    </row>
    <row r="436" spans="1:28" ht="18" customHeight="1" x14ac:dyDescent="0.3">
      <c r="A436" s="107">
        <v>433</v>
      </c>
      <c r="B436" s="143" t="str">
        <f t="shared" si="9"/>
        <v>22.2x0.00</v>
      </c>
      <c r="C436" s="101" t="s">
        <v>458</v>
      </c>
      <c r="D436" s="101" t="s">
        <v>734</v>
      </c>
      <c r="E436" s="101" t="s">
        <v>1181</v>
      </c>
      <c r="F436" s="101" t="s">
        <v>593</v>
      </c>
      <c r="G436" s="101" t="s">
        <v>549</v>
      </c>
      <c r="H436" s="101" t="s">
        <v>557</v>
      </c>
      <c r="I436" s="101" t="s">
        <v>707</v>
      </c>
      <c r="J436" s="101" t="s">
        <v>552</v>
      </c>
      <c r="K436" s="101" t="s">
        <v>558</v>
      </c>
      <c r="L436" s="101" t="s">
        <v>580</v>
      </c>
      <c r="M436" s="102">
        <v>0.81299999999999994</v>
      </c>
      <c r="N436" s="101" t="s">
        <v>576</v>
      </c>
      <c r="O436" s="104" t="s">
        <v>1423</v>
      </c>
      <c r="P436" s="104">
        <v>0</v>
      </c>
      <c r="Q436" s="101"/>
      <c r="R436" s="101" t="s">
        <v>547</v>
      </c>
      <c r="S436" s="101"/>
      <c r="T436" s="104">
        <v>0</v>
      </c>
      <c r="U436" s="103">
        <v>0</v>
      </c>
      <c r="V436" s="104" t="e">
        <v>#N/A</v>
      </c>
      <c r="W436" s="136" t="s">
        <v>547</v>
      </c>
      <c r="X436" s="101" t="s">
        <v>547</v>
      </c>
      <c r="Y436" s="104">
        <v>0</v>
      </c>
      <c r="Z436" s="103">
        <v>0</v>
      </c>
      <c r="AA436" s="60"/>
      <c r="AB436" s="60"/>
    </row>
    <row r="437" spans="1:28" ht="18" customHeight="1" x14ac:dyDescent="0.3">
      <c r="A437" s="107">
        <v>434</v>
      </c>
      <c r="B437" s="143" t="str">
        <f t="shared" si="9"/>
        <v>42.7x0.00</v>
      </c>
      <c r="C437" s="101" t="s">
        <v>459</v>
      </c>
      <c r="D437" s="101" t="s">
        <v>1052</v>
      </c>
      <c r="E437" s="101" t="s">
        <v>1215</v>
      </c>
      <c r="F437" s="101" t="s">
        <v>593</v>
      </c>
      <c r="G437" s="101" t="s">
        <v>549</v>
      </c>
      <c r="H437" s="101" t="s">
        <v>557</v>
      </c>
      <c r="I437" s="101" t="s">
        <v>1048</v>
      </c>
      <c r="J437" s="101" t="s">
        <v>552</v>
      </c>
      <c r="K437" s="101" t="s">
        <v>564</v>
      </c>
      <c r="L437" s="101" t="s">
        <v>1053</v>
      </c>
      <c r="M437" s="102">
        <v>2.0070000000000001</v>
      </c>
      <c r="N437" s="101" t="s">
        <v>576</v>
      </c>
      <c r="O437" s="104" t="s">
        <v>1608</v>
      </c>
      <c r="P437" s="104">
        <v>0</v>
      </c>
      <c r="Q437" s="101"/>
      <c r="R437" s="101" t="s">
        <v>547</v>
      </c>
      <c r="S437" s="101"/>
      <c r="T437" s="104">
        <v>0</v>
      </c>
      <c r="U437" s="103">
        <v>0</v>
      </c>
      <c r="V437" s="104">
        <v>-8</v>
      </c>
      <c r="W437" s="135">
        <v>45380</v>
      </c>
      <c r="X437" s="101" t="s">
        <v>547</v>
      </c>
      <c r="Y437" s="104">
        <v>0</v>
      </c>
      <c r="Z437" s="103">
        <v>0</v>
      </c>
      <c r="AA437" s="60"/>
      <c r="AB437" s="60"/>
    </row>
    <row r="438" spans="1:28" ht="18" customHeight="1" x14ac:dyDescent="0.3">
      <c r="A438" s="107">
        <v>435</v>
      </c>
      <c r="B438" s="143" t="str">
        <f t="shared" si="9"/>
        <v>42.7x0.00</v>
      </c>
      <c r="C438" s="101" t="s">
        <v>460</v>
      </c>
      <c r="D438" s="101" t="s">
        <v>1047</v>
      </c>
      <c r="E438" s="101" t="s">
        <v>1215</v>
      </c>
      <c r="F438" s="101" t="s">
        <v>593</v>
      </c>
      <c r="G438" s="101" t="s">
        <v>571</v>
      </c>
      <c r="H438" s="101" t="s">
        <v>557</v>
      </c>
      <c r="I438" s="101" t="s">
        <v>1048</v>
      </c>
      <c r="J438" s="101" t="s">
        <v>552</v>
      </c>
      <c r="K438" s="101" t="s">
        <v>620</v>
      </c>
      <c r="L438" s="101" t="s">
        <v>615</v>
      </c>
      <c r="M438" s="102">
        <v>1.4259999999999999</v>
      </c>
      <c r="N438" s="101" t="s">
        <v>550</v>
      </c>
      <c r="O438" s="104" t="s">
        <v>1609</v>
      </c>
      <c r="P438" s="104">
        <v>0</v>
      </c>
      <c r="Q438" s="101"/>
      <c r="R438" s="101" t="s">
        <v>547</v>
      </c>
      <c r="S438" s="101"/>
      <c r="T438" s="104">
        <v>0</v>
      </c>
      <c r="U438" s="103">
        <v>0</v>
      </c>
      <c r="V438" s="104" t="e">
        <v>#N/A</v>
      </c>
      <c r="W438" s="136" t="s">
        <v>547</v>
      </c>
      <c r="X438" s="101" t="s">
        <v>547</v>
      </c>
      <c r="Y438" s="104">
        <v>0</v>
      </c>
      <c r="Z438" s="103">
        <v>0</v>
      </c>
      <c r="AA438" s="60"/>
      <c r="AB438" s="60"/>
    </row>
    <row r="439" spans="1:28" ht="18" customHeight="1" x14ac:dyDescent="0.3">
      <c r="A439" s="107">
        <v>436</v>
      </c>
      <c r="B439" s="143" t="str">
        <f t="shared" si="9"/>
        <v>42.7x0.00</v>
      </c>
      <c r="C439" s="101" t="s">
        <v>461</v>
      </c>
      <c r="D439" s="101" t="s">
        <v>1049</v>
      </c>
      <c r="E439" s="101" t="s">
        <v>1215</v>
      </c>
      <c r="F439" s="101" t="s">
        <v>593</v>
      </c>
      <c r="G439" s="101" t="s">
        <v>571</v>
      </c>
      <c r="H439" s="101" t="s">
        <v>557</v>
      </c>
      <c r="I439" s="101" t="s">
        <v>1048</v>
      </c>
      <c r="J439" s="101" t="s">
        <v>552</v>
      </c>
      <c r="K439" s="101" t="s">
        <v>558</v>
      </c>
      <c r="L439" s="101" t="s">
        <v>1051</v>
      </c>
      <c r="M439" s="102">
        <v>1.6220000000000001</v>
      </c>
      <c r="N439" s="101" t="s">
        <v>550</v>
      </c>
      <c r="O439" s="104" t="s">
        <v>1609</v>
      </c>
      <c r="P439" s="104">
        <v>0</v>
      </c>
      <c r="Q439" s="101"/>
      <c r="R439" s="101" t="s">
        <v>547</v>
      </c>
      <c r="S439" s="101"/>
      <c r="T439" s="104">
        <v>0</v>
      </c>
      <c r="U439" s="103">
        <v>0</v>
      </c>
      <c r="V439" s="104" t="e">
        <v>#N/A</v>
      </c>
      <c r="W439" s="136" t="s">
        <v>547</v>
      </c>
      <c r="X439" s="101" t="s">
        <v>547</v>
      </c>
      <c r="Y439" s="104">
        <v>0</v>
      </c>
      <c r="Z439" s="103">
        <v>0</v>
      </c>
      <c r="AA439" s="60"/>
      <c r="AB439" s="60"/>
    </row>
    <row r="440" spans="1:28" ht="18" customHeight="1" x14ac:dyDescent="0.3">
      <c r="A440" s="107">
        <v>437</v>
      </c>
      <c r="B440" s="143" t="str">
        <f t="shared" si="9"/>
        <v>31.8x0.00</v>
      </c>
      <c r="C440" s="101" t="s">
        <v>462</v>
      </c>
      <c r="D440" s="101" t="s">
        <v>957</v>
      </c>
      <c r="E440" s="101" t="s">
        <v>1215</v>
      </c>
      <c r="F440" s="101" t="s">
        <v>593</v>
      </c>
      <c r="G440" s="101" t="s">
        <v>571</v>
      </c>
      <c r="H440" s="101" t="s">
        <v>557</v>
      </c>
      <c r="I440" s="101" t="s">
        <v>939</v>
      </c>
      <c r="J440" s="101" t="s">
        <v>552</v>
      </c>
      <c r="K440" s="101" t="s">
        <v>695</v>
      </c>
      <c r="L440" s="101" t="s">
        <v>958</v>
      </c>
      <c r="M440" s="102">
        <v>1.8720000000000001</v>
      </c>
      <c r="N440" s="101" t="s">
        <v>576</v>
      </c>
      <c r="O440" s="104" t="s">
        <v>1610</v>
      </c>
      <c r="P440" s="104">
        <v>0</v>
      </c>
      <c r="Q440" s="101"/>
      <c r="R440" s="101" t="s">
        <v>547</v>
      </c>
      <c r="S440" s="101"/>
      <c r="T440" s="104">
        <v>0</v>
      </c>
      <c r="U440" s="103">
        <v>0</v>
      </c>
      <c r="V440" s="104" t="e">
        <v>#N/A</v>
      </c>
      <c r="W440" s="136" t="s">
        <v>547</v>
      </c>
      <c r="X440" s="101" t="s">
        <v>547</v>
      </c>
      <c r="Y440" s="104">
        <v>0</v>
      </c>
      <c r="Z440" s="103">
        <v>0</v>
      </c>
      <c r="AA440" s="60"/>
      <c r="AB440" s="60"/>
    </row>
    <row r="441" spans="1:28" ht="18" customHeight="1" x14ac:dyDescent="0.3">
      <c r="A441" s="107">
        <v>438</v>
      </c>
      <c r="B441" s="143" t="str">
        <f t="shared" si="9"/>
        <v>28.6x0.00</v>
      </c>
      <c r="C441" s="101" t="s">
        <v>463</v>
      </c>
      <c r="D441" s="101" t="s">
        <v>907</v>
      </c>
      <c r="E441" s="101" t="s">
        <v>1215</v>
      </c>
      <c r="F441" s="101" t="s">
        <v>593</v>
      </c>
      <c r="G441" s="101" t="s">
        <v>571</v>
      </c>
      <c r="H441" s="101" t="s">
        <v>557</v>
      </c>
      <c r="I441" s="101" t="s">
        <v>895</v>
      </c>
      <c r="J441" s="101" t="s">
        <v>552</v>
      </c>
      <c r="K441" s="101" t="s">
        <v>558</v>
      </c>
      <c r="L441" s="101" t="s">
        <v>910</v>
      </c>
      <c r="M441" s="102">
        <v>1.0649999999999999</v>
      </c>
      <c r="N441" s="101" t="s">
        <v>576</v>
      </c>
      <c r="O441" s="104" t="s">
        <v>1611</v>
      </c>
      <c r="P441" s="104">
        <v>0</v>
      </c>
      <c r="Q441" s="101"/>
      <c r="R441" s="101" t="s">
        <v>547</v>
      </c>
      <c r="S441" s="101"/>
      <c r="T441" s="104">
        <v>0</v>
      </c>
      <c r="U441" s="103">
        <v>0</v>
      </c>
      <c r="V441" s="104" t="e">
        <v>#N/A</v>
      </c>
      <c r="W441" s="135" t="s">
        <v>547</v>
      </c>
      <c r="X441" s="101" t="s">
        <v>547</v>
      </c>
      <c r="Y441" s="104">
        <v>0</v>
      </c>
      <c r="Z441" s="103">
        <v>0</v>
      </c>
      <c r="AA441" s="60"/>
      <c r="AB441" s="60"/>
    </row>
    <row r="442" spans="1:28" ht="18" customHeight="1" x14ac:dyDescent="0.3">
      <c r="A442" s="107">
        <v>439</v>
      </c>
      <c r="B442" s="143" t="str">
        <f t="shared" si="9"/>
        <v>19.1x0.00</v>
      </c>
      <c r="C442" s="101" t="s">
        <v>464</v>
      </c>
      <c r="D442" s="101" t="s">
        <v>657</v>
      </c>
      <c r="E442" s="101" t="s">
        <v>1215</v>
      </c>
      <c r="F442" s="101" t="s">
        <v>593</v>
      </c>
      <c r="G442" s="101" t="s">
        <v>549</v>
      </c>
      <c r="H442" s="101" t="s">
        <v>557</v>
      </c>
      <c r="I442" s="101" t="s">
        <v>628</v>
      </c>
      <c r="J442" s="101" t="s">
        <v>552</v>
      </c>
      <c r="K442" s="101" t="s">
        <v>558</v>
      </c>
      <c r="L442" s="101" t="s">
        <v>624</v>
      </c>
      <c r="M442" s="102">
        <v>0.69</v>
      </c>
      <c r="N442" s="101" t="s">
        <v>576</v>
      </c>
      <c r="O442" s="104" t="s">
        <v>1335</v>
      </c>
      <c r="P442" s="104">
        <v>0</v>
      </c>
      <c r="Q442" s="101"/>
      <c r="R442" s="101" t="s">
        <v>547</v>
      </c>
      <c r="S442" s="101"/>
      <c r="T442" s="104">
        <v>0</v>
      </c>
      <c r="U442" s="103">
        <v>0</v>
      </c>
      <c r="V442" s="104" t="e">
        <v>#N/A</v>
      </c>
      <c r="W442" s="136" t="s">
        <v>547</v>
      </c>
      <c r="X442" s="101" t="s">
        <v>547</v>
      </c>
      <c r="Y442" s="104">
        <v>0</v>
      </c>
      <c r="Z442" s="103">
        <v>0</v>
      </c>
      <c r="AA442" s="60"/>
      <c r="AB442" s="60"/>
    </row>
    <row r="443" spans="1:28" ht="18" customHeight="1" x14ac:dyDescent="0.3">
      <c r="A443" s="107">
        <v>440</v>
      </c>
      <c r="B443" s="143" t="str">
        <f t="shared" si="9"/>
        <v>25.4x0.00</v>
      </c>
      <c r="C443" s="101" t="s">
        <v>465</v>
      </c>
      <c r="D443" s="101" t="s">
        <v>884</v>
      </c>
      <c r="E443" s="101" t="s">
        <v>1215</v>
      </c>
      <c r="F443" s="101" t="s">
        <v>885</v>
      </c>
      <c r="G443" s="101" t="s">
        <v>549</v>
      </c>
      <c r="H443" s="101" t="s">
        <v>557</v>
      </c>
      <c r="I443" s="101" t="s">
        <v>806</v>
      </c>
      <c r="J443" s="101" t="s">
        <v>552</v>
      </c>
      <c r="K443" s="101" t="s">
        <v>881</v>
      </c>
      <c r="L443" s="101" t="s">
        <v>596</v>
      </c>
      <c r="M443" s="102">
        <v>1.752</v>
      </c>
      <c r="N443" s="101" t="s">
        <v>576</v>
      </c>
      <c r="O443" s="104" t="s">
        <v>1282</v>
      </c>
      <c r="P443" s="104">
        <v>0</v>
      </c>
      <c r="Q443" s="101"/>
      <c r="R443" s="101" t="s">
        <v>547</v>
      </c>
      <c r="S443" s="101"/>
      <c r="T443" s="104">
        <v>0</v>
      </c>
      <c r="U443" s="103">
        <v>0</v>
      </c>
      <c r="V443" s="104" t="e">
        <v>#N/A</v>
      </c>
      <c r="W443" s="135" t="s">
        <v>547</v>
      </c>
      <c r="X443" s="101" t="s">
        <v>547</v>
      </c>
      <c r="Y443" s="104">
        <v>0</v>
      </c>
      <c r="Z443" s="103">
        <v>0</v>
      </c>
      <c r="AA443" s="60"/>
      <c r="AB443" s="60"/>
    </row>
    <row r="444" spans="1:28" ht="18" customHeight="1" x14ac:dyDescent="0.3">
      <c r="A444" s="107">
        <v>441</v>
      </c>
      <c r="B444" s="143" t="str">
        <f t="shared" si="9"/>
        <v>22.2x0.00</v>
      </c>
      <c r="C444" s="101" t="s">
        <v>466</v>
      </c>
      <c r="D444" s="101" t="s">
        <v>764</v>
      </c>
      <c r="E444" s="101" t="s">
        <v>1215</v>
      </c>
      <c r="F444" s="101" t="s">
        <v>579</v>
      </c>
      <c r="G444" s="101" t="s">
        <v>549</v>
      </c>
      <c r="H444" s="101" t="s">
        <v>557</v>
      </c>
      <c r="I444" s="101" t="s">
        <v>707</v>
      </c>
      <c r="J444" s="101" t="s">
        <v>552</v>
      </c>
      <c r="K444" s="101" t="s">
        <v>564</v>
      </c>
      <c r="L444" s="101" t="s">
        <v>767</v>
      </c>
      <c r="M444" s="102">
        <v>0.996</v>
      </c>
      <c r="N444" s="101" t="s">
        <v>576</v>
      </c>
      <c r="O444" s="104" t="s">
        <v>1612</v>
      </c>
      <c r="P444" s="104">
        <v>0</v>
      </c>
      <c r="Q444" s="101"/>
      <c r="R444" s="101" t="s">
        <v>547</v>
      </c>
      <c r="S444" s="101"/>
      <c r="T444" s="104">
        <v>0</v>
      </c>
      <c r="U444" s="103">
        <v>0</v>
      </c>
      <c r="V444" s="104" t="e">
        <v>#N/A</v>
      </c>
      <c r="W444" s="135" t="s">
        <v>547</v>
      </c>
      <c r="X444" s="101" t="s">
        <v>547</v>
      </c>
      <c r="Y444" s="104">
        <v>0</v>
      </c>
      <c r="Z444" s="103">
        <v>0</v>
      </c>
      <c r="AA444" s="60"/>
      <c r="AB444" s="60"/>
    </row>
    <row r="445" spans="1:28" ht="18" customHeight="1" x14ac:dyDescent="0.3">
      <c r="A445" s="107">
        <v>442</v>
      </c>
      <c r="B445" s="143" t="str">
        <f t="shared" si="9"/>
        <v>28.6x0.00</v>
      </c>
      <c r="C445" s="101" t="s">
        <v>467</v>
      </c>
      <c r="D445" s="101" t="s">
        <v>932</v>
      </c>
      <c r="E445" s="101" t="s">
        <v>1215</v>
      </c>
      <c r="F445" s="101" t="s">
        <v>593</v>
      </c>
      <c r="G445" s="101" t="s">
        <v>571</v>
      </c>
      <c r="H445" s="101" t="s">
        <v>557</v>
      </c>
      <c r="I445" s="101" t="s">
        <v>895</v>
      </c>
      <c r="J445" s="101" t="s">
        <v>552</v>
      </c>
      <c r="K445" s="101" t="s">
        <v>881</v>
      </c>
      <c r="L445" s="101" t="s">
        <v>598</v>
      </c>
      <c r="M445" s="102">
        <v>2.004</v>
      </c>
      <c r="N445" s="101" t="s">
        <v>576</v>
      </c>
      <c r="O445" s="104" t="s">
        <v>1427</v>
      </c>
      <c r="P445" s="104">
        <v>0</v>
      </c>
      <c r="Q445" s="101"/>
      <c r="R445" s="101" t="s">
        <v>547</v>
      </c>
      <c r="S445" s="101"/>
      <c r="T445" s="104">
        <v>0</v>
      </c>
      <c r="U445" s="103">
        <v>0</v>
      </c>
      <c r="V445" s="104" t="e">
        <v>#N/A</v>
      </c>
      <c r="W445" s="136" t="s">
        <v>547</v>
      </c>
      <c r="X445" s="101" t="s">
        <v>547</v>
      </c>
      <c r="Y445" s="104">
        <v>0</v>
      </c>
      <c r="Z445" s="103">
        <v>0</v>
      </c>
      <c r="AA445" s="60"/>
      <c r="AB445" s="60"/>
    </row>
    <row r="446" spans="1:28" ht="18" customHeight="1" x14ac:dyDescent="0.3">
      <c r="A446" s="107">
        <v>443</v>
      </c>
      <c r="B446" s="143" t="str">
        <f t="shared" si="9"/>
        <v>25.4x0.00</v>
      </c>
      <c r="C446" s="101" t="s">
        <v>468</v>
      </c>
      <c r="D446" s="101" t="s">
        <v>887</v>
      </c>
      <c r="E446" s="101" t="s">
        <v>1215</v>
      </c>
      <c r="F446" s="101" t="s">
        <v>617</v>
      </c>
      <c r="G446" s="101" t="s">
        <v>549</v>
      </c>
      <c r="H446" s="101" t="s">
        <v>557</v>
      </c>
      <c r="I446" s="101" t="s">
        <v>806</v>
      </c>
      <c r="J446" s="101" t="s">
        <v>552</v>
      </c>
      <c r="K446" s="101" t="s">
        <v>881</v>
      </c>
      <c r="L446" s="101" t="s">
        <v>888</v>
      </c>
      <c r="M446" s="102">
        <v>1.752</v>
      </c>
      <c r="N446" s="101" t="s">
        <v>576</v>
      </c>
      <c r="O446" s="104" t="s">
        <v>1613</v>
      </c>
      <c r="P446" s="104">
        <v>75</v>
      </c>
      <c r="Q446" s="101"/>
      <c r="R446" s="101" t="s">
        <v>547</v>
      </c>
      <c r="S446" s="101"/>
      <c r="T446" s="104">
        <v>0</v>
      </c>
      <c r="U446" s="103">
        <v>0</v>
      </c>
      <c r="V446" s="104">
        <v>-50</v>
      </c>
      <c r="W446" s="136">
        <v>45322</v>
      </c>
      <c r="X446" s="101" t="s">
        <v>547</v>
      </c>
      <c r="Y446" s="104">
        <v>75</v>
      </c>
      <c r="Z446" s="103">
        <v>777.88800000000003</v>
      </c>
      <c r="AA446" s="60"/>
      <c r="AB446" s="60"/>
    </row>
    <row r="447" spans="1:28" ht="18" customHeight="1" x14ac:dyDescent="0.3">
      <c r="A447" s="107">
        <v>444</v>
      </c>
      <c r="B447" s="143" t="str">
        <f t="shared" si="9"/>
        <v>50.0x30.0</v>
      </c>
      <c r="C447" s="101" t="s">
        <v>469</v>
      </c>
      <c r="D447" s="101" t="s">
        <v>1103</v>
      </c>
      <c r="E447" s="101" t="s">
        <v>1213</v>
      </c>
      <c r="F447" s="101" t="s">
        <v>1040</v>
      </c>
      <c r="G447" s="101" t="s">
        <v>571</v>
      </c>
      <c r="H447" s="101" t="s">
        <v>557</v>
      </c>
      <c r="I447" s="101" t="s">
        <v>1096</v>
      </c>
      <c r="J447" s="101" t="s">
        <v>1099</v>
      </c>
      <c r="K447" s="101" t="s">
        <v>608</v>
      </c>
      <c r="L447" s="101" t="s">
        <v>912</v>
      </c>
      <c r="M447" s="102">
        <v>2.7509999999999999</v>
      </c>
      <c r="N447" s="101" t="s">
        <v>550</v>
      </c>
      <c r="O447" s="104" t="s">
        <v>1614</v>
      </c>
      <c r="P447" s="104">
        <v>0</v>
      </c>
      <c r="Q447" s="101"/>
      <c r="R447" s="101" t="s">
        <v>547</v>
      </c>
      <c r="S447" s="101"/>
      <c r="T447" s="104">
        <v>0</v>
      </c>
      <c r="U447" s="103">
        <v>0</v>
      </c>
      <c r="V447" s="104" t="e">
        <v>#N/A</v>
      </c>
      <c r="W447" s="135" t="s">
        <v>547</v>
      </c>
      <c r="X447" s="101" t="s">
        <v>547</v>
      </c>
      <c r="Y447" s="104">
        <v>0</v>
      </c>
      <c r="Z447" s="103">
        <v>0</v>
      </c>
      <c r="AA447" s="60"/>
      <c r="AB447" s="60"/>
    </row>
    <row r="448" spans="1:28" ht="18" customHeight="1" x14ac:dyDescent="0.3">
      <c r="A448" s="107">
        <v>445</v>
      </c>
      <c r="B448" s="143" t="str">
        <f t="shared" si="9"/>
        <v>38.1x0.00</v>
      </c>
      <c r="C448" s="101" t="s">
        <v>470</v>
      </c>
      <c r="D448" s="101" t="s">
        <v>1014</v>
      </c>
      <c r="E448" s="101" t="s">
        <v>1213</v>
      </c>
      <c r="F448" s="101" t="s">
        <v>548</v>
      </c>
      <c r="G448" s="101" t="s">
        <v>571</v>
      </c>
      <c r="H448" s="101" t="s">
        <v>557</v>
      </c>
      <c r="I448" s="101" t="s">
        <v>996</v>
      </c>
      <c r="J448" s="101" t="s">
        <v>552</v>
      </c>
      <c r="K448" s="101" t="s">
        <v>564</v>
      </c>
      <c r="L448" s="101" t="s">
        <v>1015</v>
      </c>
      <c r="M448" s="102">
        <v>1.78</v>
      </c>
      <c r="N448" s="101" t="s">
        <v>550</v>
      </c>
      <c r="O448" s="104" t="s">
        <v>1615</v>
      </c>
      <c r="P448" s="104">
        <v>0</v>
      </c>
      <c r="Q448" s="101"/>
      <c r="R448" s="101" t="s">
        <v>547</v>
      </c>
      <c r="S448" s="101"/>
      <c r="T448" s="104">
        <v>0</v>
      </c>
      <c r="U448" s="103">
        <v>0</v>
      </c>
      <c r="V448" s="104" t="e">
        <v>#N/A</v>
      </c>
      <c r="W448" s="136" t="s">
        <v>547</v>
      </c>
      <c r="X448" s="101" t="s">
        <v>547</v>
      </c>
      <c r="Y448" s="104">
        <v>0</v>
      </c>
      <c r="Z448" s="103">
        <v>0</v>
      </c>
      <c r="AA448" s="60"/>
      <c r="AB448" s="60"/>
    </row>
    <row r="449" spans="1:28" ht="18" customHeight="1" x14ac:dyDescent="0.3">
      <c r="A449" s="107">
        <v>446</v>
      </c>
      <c r="B449" s="143" t="str">
        <f t="shared" si="9"/>
        <v>22.2x0.00</v>
      </c>
      <c r="C449" s="101" t="s">
        <v>471</v>
      </c>
      <c r="D449" s="101" t="s">
        <v>779</v>
      </c>
      <c r="E449" s="101" t="s">
        <v>1178</v>
      </c>
      <c r="F449" s="101" t="s">
        <v>548</v>
      </c>
      <c r="G449" s="101" t="s">
        <v>549</v>
      </c>
      <c r="H449" s="101" t="s">
        <v>557</v>
      </c>
      <c r="I449" s="101" t="s">
        <v>707</v>
      </c>
      <c r="J449" s="101" t="s">
        <v>552</v>
      </c>
      <c r="K449" s="101" t="s">
        <v>608</v>
      </c>
      <c r="L449" s="101" t="s">
        <v>603</v>
      </c>
      <c r="M449" s="102">
        <v>1.129</v>
      </c>
      <c r="N449" s="101" t="s">
        <v>550</v>
      </c>
      <c r="O449" s="104" t="s">
        <v>1616</v>
      </c>
      <c r="P449" s="104">
        <v>0</v>
      </c>
      <c r="Q449" s="101"/>
      <c r="R449" s="101" t="s">
        <v>547</v>
      </c>
      <c r="S449" s="101"/>
      <c r="T449" s="104">
        <v>0</v>
      </c>
      <c r="U449" s="103">
        <v>0</v>
      </c>
      <c r="V449" s="104" t="e">
        <v>#N/A</v>
      </c>
      <c r="W449" s="136" t="s">
        <v>547</v>
      </c>
      <c r="X449" s="101" t="s">
        <v>547</v>
      </c>
      <c r="Y449" s="104">
        <v>0</v>
      </c>
      <c r="Z449" s="103">
        <v>0</v>
      </c>
      <c r="AA449" s="60"/>
      <c r="AB449" s="60"/>
    </row>
    <row r="450" spans="1:28" ht="18" customHeight="1" x14ac:dyDescent="0.3">
      <c r="A450" s="107">
        <v>447</v>
      </c>
      <c r="B450" s="143" t="str">
        <f t="shared" si="9"/>
        <v>25.4x0.00</v>
      </c>
      <c r="C450" s="101" t="s">
        <v>472</v>
      </c>
      <c r="D450" s="101" t="s">
        <v>830</v>
      </c>
      <c r="E450" s="101" t="s">
        <v>1178</v>
      </c>
      <c r="F450" s="101" t="s">
        <v>593</v>
      </c>
      <c r="G450" s="101" t="s">
        <v>549</v>
      </c>
      <c r="H450" s="101" t="s">
        <v>557</v>
      </c>
      <c r="I450" s="101" t="s">
        <v>806</v>
      </c>
      <c r="J450" s="101" t="s">
        <v>552</v>
      </c>
      <c r="K450" s="101" t="s">
        <v>558</v>
      </c>
      <c r="L450" s="101" t="s">
        <v>848</v>
      </c>
      <c r="M450" s="102">
        <v>0.93899999999999995</v>
      </c>
      <c r="N450" s="101" t="s">
        <v>550</v>
      </c>
      <c r="O450" s="104" t="s">
        <v>1617</v>
      </c>
      <c r="P450" s="104">
        <v>0</v>
      </c>
      <c r="Q450" s="101"/>
      <c r="R450" s="101" t="s">
        <v>547</v>
      </c>
      <c r="S450" s="101"/>
      <c r="T450" s="104">
        <v>0</v>
      </c>
      <c r="U450" s="103">
        <v>0</v>
      </c>
      <c r="V450" s="104" t="e">
        <v>#N/A</v>
      </c>
      <c r="W450" s="136" t="s">
        <v>547</v>
      </c>
      <c r="X450" s="101" t="s">
        <v>547</v>
      </c>
      <c r="Y450" s="104">
        <v>0</v>
      </c>
      <c r="Z450" s="103">
        <v>0</v>
      </c>
      <c r="AA450" s="60"/>
      <c r="AB450" s="60"/>
    </row>
    <row r="451" spans="1:28" ht="18" customHeight="1" x14ac:dyDescent="0.3">
      <c r="A451" s="107">
        <v>448</v>
      </c>
      <c r="B451" s="143" t="str">
        <f t="shared" si="9"/>
        <v>19.1x0.00</v>
      </c>
      <c r="C451" s="101" t="s">
        <v>473</v>
      </c>
      <c r="D451" s="101" t="s">
        <v>633</v>
      </c>
      <c r="E451" s="101" t="s">
        <v>1212</v>
      </c>
      <c r="F451" s="101" t="s">
        <v>548</v>
      </c>
      <c r="G451" s="101" t="s">
        <v>549</v>
      </c>
      <c r="H451" s="101" t="s">
        <v>550</v>
      </c>
      <c r="I451" s="101" t="s">
        <v>628</v>
      </c>
      <c r="J451" s="101" t="s">
        <v>552</v>
      </c>
      <c r="K451" s="101" t="s">
        <v>553</v>
      </c>
      <c r="L451" s="101" t="s">
        <v>634</v>
      </c>
      <c r="M451" s="102">
        <v>0.53</v>
      </c>
      <c r="N451" s="101" t="s">
        <v>550</v>
      </c>
      <c r="O451" s="104" t="s">
        <v>1618</v>
      </c>
      <c r="P451" s="104">
        <v>0</v>
      </c>
      <c r="Q451" s="101"/>
      <c r="R451" s="101" t="s">
        <v>547</v>
      </c>
      <c r="S451" s="101"/>
      <c r="T451" s="104">
        <v>0</v>
      </c>
      <c r="U451" s="103">
        <v>0</v>
      </c>
      <c r="V451" s="104" t="e">
        <v>#N/A</v>
      </c>
      <c r="W451" s="135" t="s">
        <v>547</v>
      </c>
      <c r="X451" s="101" t="s">
        <v>547</v>
      </c>
      <c r="Y451" s="104">
        <v>0</v>
      </c>
      <c r="Z451" s="103">
        <v>0</v>
      </c>
      <c r="AA451" s="60"/>
      <c r="AB451" s="60"/>
    </row>
    <row r="452" spans="1:28" ht="18" customHeight="1" x14ac:dyDescent="0.3">
      <c r="A452" s="107">
        <v>449</v>
      </c>
      <c r="B452" s="143" t="str">
        <f t="shared" ref="B452:B502" si="10">I452&amp;"x"&amp;J452</f>
        <v>15.9x0.00</v>
      </c>
      <c r="C452" s="101" t="s">
        <v>474</v>
      </c>
      <c r="D452" s="101" t="s">
        <v>601</v>
      </c>
      <c r="E452" s="101" t="s">
        <v>1178</v>
      </c>
      <c r="F452" s="101" t="s">
        <v>593</v>
      </c>
      <c r="G452" s="101" t="s">
        <v>549</v>
      </c>
      <c r="H452" s="101" t="s">
        <v>557</v>
      </c>
      <c r="I452" s="101" t="s">
        <v>583</v>
      </c>
      <c r="J452" s="101" t="s">
        <v>552</v>
      </c>
      <c r="K452" s="101" t="s">
        <v>564</v>
      </c>
      <c r="L452" s="101" t="s">
        <v>602</v>
      </c>
      <c r="M452" s="102">
        <v>0.68600000000000005</v>
      </c>
      <c r="N452" s="101" t="s">
        <v>576</v>
      </c>
      <c r="O452" s="104" t="s">
        <v>1306</v>
      </c>
      <c r="P452" s="104">
        <v>0</v>
      </c>
      <c r="Q452" s="101"/>
      <c r="R452" s="101" t="s">
        <v>547</v>
      </c>
      <c r="S452" s="101"/>
      <c r="T452" s="104">
        <v>0</v>
      </c>
      <c r="U452" s="103">
        <v>0</v>
      </c>
      <c r="V452" s="104" t="e">
        <v>#N/A</v>
      </c>
      <c r="W452" s="136" t="s">
        <v>547</v>
      </c>
      <c r="X452" s="101" t="s">
        <v>547</v>
      </c>
      <c r="Y452" s="104">
        <v>0</v>
      </c>
      <c r="Z452" s="103">
        <v>0</v>
      </c>
      <c r="AA452" s="60"/>
      <c r="AB452" s="60"/>
    </row>
    <row r="453" spans="1:28" ht="18" customHeight="1" x14ac:dyDescent="0.3">
      <c r="A453" s="107">
        <v>450</v>
      </c>
      <c r="B453" s="143" t="str">
        <f t="shared" si="10"/>
        <v>22.2x0.00</v>
      </c>
      <c r="C453" s="101" t="s">
        <v>475</v>
      </c>
      <c r="D453" s="101" t="s">
        <v>740</v>
      </c>
      <c r="E453" s="101" t="s">
        <v>1178</v>
      </c>
      <c r="F453" s="101" t="s">
        <v>548</v>
      </c>
      <c r="G453" s="101" t="s">
        <v>549</v>
      </c>
      <c r="H453" s="101" t="s">
        <v>557</v>
      </c>
      <c r="I453" s="101" t="s">
        <v>707</v>
      </c>
      <c r="J453" s="101" t="s">
        <v>552</v>
      </c>
      <c r="K453" s="101" t="s">
        <v>558</v>
      </c>
      <c r="L453" s="101" t="s">
        <v>580</v>
      </c>
      <c r="M453" s="102">
        <v>0.81299999999999994</v>
      </c>
      <c r="N453" s="101" t="s">
        <v>576</v>
      </c>
      <c r="O453" s="104" t="s">
        <v>1423</v>
      </c>
      <c r="P453" s="104">
        <v>0</v>
      </c>
      <c r="Q453" s="101"/>
      <c r="R453" s="101" t="s">
        <v>547</v>
      </c>
      <c r="S453" s="101"/>
      <c r="T453" s="104">
        <v>0</v>
      </c>
      <c r="U453" s="103">
        <v>0</v>
      </c>
      <c r="V453" s="104" t="e">
        <v>#N/A</v>
      </c>
      <c r="W453" s="136" t="s">
        <v>547</v>
      </c>
      <c r="X453" s="101" t="s">
        <v>547</v>
      </c>
      <c r="Y453" s="104">
        <v>0</v>
      </c>
      <c r="Z453" s="103">
        <v>0</v>
      </c>
      <c r="AA453" s="60"/>
      <c r="AB453" s="60"/>
    </row>
    <row r="454" spans="1:28" ht="18" customHeight="1" x14ac:dyDescent="0.3">
      <c r="A454" s="107">
        <v>451</v>
      </c>
      <c r="B454" s="143" t="str">
        <f t="shared" si="10"/>
        <v>31.8x0.00</v>
      </c>
      <c r="C454" s="101" t="s">
        <v>476</v>
      </c>
      <c r="D454" s="101" t="s">
        <v>947</v>
      </c>
      <c r="E454" s="101" t="s">
        <v>1178</v>
      </c>
      <c r="F454" s="101" t="s">
        <v>548</v>
      </c>
      <c r="G454" s="101" t="s">
        <v>549</v>
      </c>
      <c r="H454" s="101" t="s">
        <v>557</v>
      </c>
      <c r="I454" s="101" t="s">
        <v>939</v>
      </c>
      <c r="J454" s="101" t="s">
        <v>552</v>
      </c>
      <c r="K454" s="101" t="s">
        <v>564</v>
      </c>
      <c r="L454" s="101" t="s">
        <v>598</v>
      </c>
      <c r="M454" s="102">
        <v>1.47</v>
      </c>
      <c r="N454" s="101" t="s">
        <v>576</v>
      </c>
      <c r="O454" s="104" t="s">
        <v>1427</v>
      </c>
      <c r="P454" s="104">
        <v>0</v>
      </c>
      <c r="Q454" s="101"/>
      <c r="R454" s="101" t="s">
        <v>547</v>
      </c>
      <c r="S454" s="101"/>
      <c r="T454" s="104">
        <v>0</v>
      </c>
      <c r="U454" s="103">
        <v>0</v>
      </c>
      <c r="V454" s="104" t="e">
        <v>#N/A</v>
      </c>
      <c r="W454" s="135" t="s">
        <v>547</v>
      </c>
      <c r="X454" s="101" t="s">
        <v>547</v>
      </c>
      <c r="Y454" s="104">
        <v>0</v>
      </c>
      <c r="Z454" s="103">
        <v>0</v>
      </c>
      <c r="AA454" s="60"/>
      <c r="AB454" s="60"/>
    </row>
    <row r="455" spans="1:28" ht="18" customHeight="1" x14ac:dyDescent="0.3">
      <c r="A455" s="107">
        <v>452</v>
      </c>
      <c r="B455" s="143" t="str">
        <f t="shared" si="10"/>
        <v>22.2x0.00</v>
      </c>
      <c r="C455" s="101" t="s">
        <v>477</v>
      </c>
      <c r="D455" s="101" t="s">
        <v>740</v>
      </c>
      <c r="E455" s="101" t="s">
        <v>1178</v>
      </c>
      <c r="F455" s="101" t="s">
        <v>548</v>
      </c>
      <c r="G455" s="101" t="s">
        <v>549</v>
      </c>
      <c r="H455" s="101" t="s">
        <v>557</v>
      </c>
      <c r="I455" s="101" t="s">
        <v>707</v>
      </c>
      <c r="J455" s="101" t="s">
        <v>552</v>
      </c>
      <c r="K455" s="101" t="s">
        <v>558</v>
      </c>
      <c r="L455" s="101" t="s">
        <v>676</v>
      </c>
      <c r="M455" s="102">
        <v>0.81299999999999994</v>
      </c>
      <c r="N455" s="101" t="s">
        <v>576</v>
      </c>
      <c r="O455" s="104" t="s">
        <v>1440</v>
      </c>
      <c r="P455" s="104">
        <v>0</v>
      </c>
      <c r="Q455" s="101"/>
      <c r="R455" s="101" t="s">
        <v>547</v>
      </c>
      <c r="S455" s="101"/>
      <c r="T455" s="104">
        <v>0</v>
      </c>
      <c r="U455" s="103">
        <v>0</v>
      </c>
      <c r="V455" s="104" t="e">
        <v>#N/A</v>
      </c>
      <c r="W455" s="136" t="s">
        <v>547</v>
      </c>
      <c r="X455" s="101" t="s">
        <v>547</v>
      </c>
      <c r="Y455" s="104">
        <v>0</v>
      </c>
      <c r="Z455" s="103">
        <v>0</v>
      </c>
      <c r="AA455" s="60"/>
      <c r="AB455" s="60"/>
    </row>
    <row r="456" spans="1:28" ht="18" customHeight="1" x14ac:dyDescent="0.3">
      <c r="A456" s="107">
        <v>453</v>
      </c>
      <c r="B456" s="143" t="str">
        <f t="shared" si="10"/>
        <v>48.6x0.00</v>
      </c>
      <c r="C456" s="101" t="s">
        <v>478</v>
      </c>
      <c r="D456" s="101" t="s">
        <v>1091</v>
      </c>
      <c r="E456" s="101" t="s">
        <v>1242</v>
      </c>
      <c r="F456" s="101" t="s">
        <v>579</v>
      </c>
      <c r="G456" s="101" t="s">
        <v>571</v>
      </c>
      <c r="H456" s="101" t="s">
        <v>557</v>
      </c>
      <c r="I456" s="101" t="s">
        <v>1079</v>
      </c>
      <c r="J456" s="101" t="s">
        <v>552</v>
      </c>
      <c r="K456" s="101" t="s">
        <v>981</v>
      </c>
      <c r="L456" s="101" t="s">
        <v>1092</v>
      </c>
      <c r="M456" s="102">
        <v>3.8929999999999998</v>
      </c>
      <c r="N456" s="101" t="s">
        <v>576</v>
      </c>
      <c r="O456" s="104" t="s">
        <v>1619</v>
      </c>
      <c r="P456" s="104">
        <v>0</v>
      </c>
      <c r="Q456" s="101"/>
      <c r="R456" s="101" t="s">
        <v>547</v>
      </c>
      <c r="S456" s="101"/>
      <c r="T456" s="104">
        <v>0</v>
      </c>
      <c r="U456" s="103">
        <v>0</v>
      </c>
      <c r="V456" s="104" t="e">
        <v>#N/A</v>
      </c>
      <c r="W456" s="136" t="s">
        <v>547</v>
      </c>
      <c r="X456" s="101" t="s">
        <v>547</v>
      </c>
      <c r="Y456" s="104">
        <v>0</v>
      </c>
      <c r="Z456" s="103">
        <v>0</v>
      </c>
      <c r="AA456" s="60"/>
      <c r="AB456" s="60"/>
    </row>
    <row r="457" spans="1:28" ht="18" customHeight="1" x14ac:dyDescent="0.3">
      <c r="A457" s="107">
        <v>454</v>
      </c>
      <c r="B457" s="143" t="str">
        <f t="shared" si="10"/>
        <v>48.6x0.00</v>
      </c>
      <c r="C457" s="101" t="s">
        <v>479</v>
      </c>
      <c r="D457" s="101" t="s">
        <v>1091</v>
      </c>
      <c r="E457" s="101" t="s">
        <v>1242</v>
      </c>
      <c r="F457" s="101" t="s">
        <v>579</v>
      </c>
      <c r="G457" s="101" t="s">
        <v>571</v>
      </c>
      <c r="H457" s="101" t="s">
        <v>557</v>
      </c>
      <c r="I457" s="101" t="s">
        <v>1079</v>
      </c>
      <c r="J457" s="101" t="s">
        <v>552</v>
      </c>
      <c r="K457" s="101" t="s">
        <v>981</v>
      </c>
      <c r="L457" s="101" t="s">
        <v>602</v>
      </c>
      <c r="M457" s="102">
        <v>3.8929999999999998</v>
      </c>
      <c r="N457" s="101" t="s">
        <v>576</v>
      </c>
      <c r="O457" s="104" t="s">
        <v>1306</v>
      </c>
      <c r="P457" s="104">
        <v>0</v>
      </c>
      <c r="Q457" s="101"/>
      <c r="R457" s="101" t="s">
        <v>547</v>
      </c>
      <c r="S457" s="101"/>
      <c r="T457" s="104">
        <v>0</v>
      </c>
      <c r="U457" s="103">
        <v>0</v>
      </c>
      <c r="V457" s="104" t="e">
        <v>#N/A</v>
      </c>
      <c r="W457" s="136" t="s">
        <v>547</v>
      </c>
      <c r="X457" s="101" t="s">
        <v>547</v>
      </c>
      <c r="Y457" s="104">
        <v>0</v>
      </c>
      <c r="Z457" s="103">
        <v>0</v>
      </c>
      <c r="AA457" s="60"/>
      <c r="AB457" s="60"/>
    </row>
    <row r="458" spans="1:28" ht="18" customHeight="1" x14ac:dyDescent="0.3">
      <c r="A458" s="107">
        <v>455</v>
      </c>
      <c r="B458" s="143" t="str">
        <f t="shared" si="10"/>
        <v>42.7x0.00</v>
      </c>
      <c r="C458" s="101" t="s">
        <v>480</v>
      </c>
      <c r="D458" s="101" t="s">
        <v>1057</v>
      </c>
      <c r="E458" s="101" t="s">
        <v>1242</v>
      </c>
      <c r="F458" s="101" t="s">
        <v>593</v>
      </c>
      <c r="G458" s="101" t="s">
        <v>549</v>
      </c>
      <c r="H458" s="101" t="s">
        <v>557</v>
      </c>
      <c r="I458" s="101" t="s">
        <v>1048</v>
      </c>
      <c r="J458" s="101" t="s">
        <v>552</v>
      </c>
      <c r="K458" s="101" t="s">
        <v>881</v>
      </c>
      <c r="L458" s="101" t="s">
        <v>896</v>
      </c>
      <c r="M458" s="102">
        <v>3.117</v>
      </c>
      <c r="N458" s="101" t="s">
        <v>576</v>
      </c>
      <c r="O458" s="104" t="s">
        <v>1589</v>
      </c>
      <c r="P458" s="104">
        <v>0</v>
      </c>
      <c r="Q458" s="101"/>
      <c r="R458" s="101" t="s">
        <v>547</v>
      </c>
      <c r="S458" s="101"/>
      <c r="T458" s="104">
        <v>0</v>
      </c>
      <c r="U458" s="103">
        <v>0</v>
      </c>
      <c r="V458" s="104" t="e">
        <v>#N/A</v>
      </c>
      <c r="W458" s="135" t="s">
        <v>547</v>
      </c>
      <c r="X458" s="101" t="s">
        <v>547</v>
      </c>
      <c r="Y458" s="104">
        <v>0</v>
      </c>
      <c r="Z458" s="103">
        <v>0</v>
      </c>
      <c r="AA458" s="60"/>
      <c r="AB458" s="60"/>
    </row>
    <row r="459" spans="1:28" ht="18" customHeight="1" x14ac:dyDescent="0.3">
      <c r="A459" s="107">
        <v>456</v>
      </c>
      <c r="B459" s="143" t="str">
        <f t="shared" si="10"/>
        <v>28.6x0.00</v>
      </c>
      <c r="C459" s="101" t="s">
        <v>481</v>
      </c>
      <c r="D459" s="101" t="s">
        <v>917</v>
      </c>
      <c r="E459" s="101" t="s">
        <v>1243</v>
      </c>
      <c r="F459" s="101" t="s">
        <v>561</v>
      </c>
      <c r="G459" s="101" t="s">
        <v>549</v>
      </c>
      <c r="H459" s="101" t="s">
        <v>557</v>
      </c>
      <c r="I459" s="101" t="s">
        <v>895</v>
      </c>
      <c r="J459" s="101" t="s">
        <v>552</v>
      </c>
      <c r="K459" s="101" t="s">
        <v>564</v>
      </c>
      <c r="L459" s="101" t="s">
        <v>918</v>
      </c>
      <c r="M459" s="102">
        <v>1.3120000000000001</v>
      </c>
      <c r="N459" s="101" t="s">
        <v>550</v>
      </c>
      <c r="O459" s="104" t="s">
        <v>1620</v>
      </c>
      <c r="P459" s="104">
        <v>0</v>
      </c>
      <c r="Q459" s="101"/>
      <c r="R459" s="101" t="s">
        <v>547</v>
      </c>
      <c r="S459" s="101"/>
      <c r="T459" s="104">
        <v>0</v>
      </c>
      <c r="U459" s="103">
        <v>0</v>
      </c>
      <c r="V459" s="104" t="e">
        <v>#N/A</v>
      </c>
      <c r="W459" s="135" t="s">
        <v>547</v>
      </c>
      <c r="X459" s="101" t="s">
        <v>547</v>
      </c>
      <c r="Y459" s="104">
        <v>0</v>
      </c>
      <c r="Z459" s="103">
        <v>0</v>
      </c>
      <c r="AA459" s="60"/>
      <c r="AB459" s="60"/>
    </row>
    <row r="460" spans="1:28" ht="18" customHeight="1" x14ac:dyDescent="0.3">
      <c r="A460" s="107">
        <v>457</v>
      </c>
      <c r="B460" s="143" t="str">
        <f t="shared" si="10"/>
        <v>40.0x20.0</v>
      </c>
      <c r="C460" s="101" t="s">
        <v>482</v>
      </c>
      <c r="D460" s="101" t="s">
        <v>1041</v>
      </c>
      <c r="E460" s="101" t="s">
        <v>1244</v>
      </c>
      <c r="F460" s="101" t="s">
        <v>1033</v>
      </c>
      <c r="G460" s="101" t="s">
        <v>549</v>
      </c>
      <c r="H460" s="101" t="s">
        <v>557</v>
      </c>
      <c r="I460" s="101" t="s">
        <v>1030</v>
      </c>
      <c r="J460" s="101" t="s">
        <v>698</v>
      </c>
      <c r="K460" s="101" t="s">
        <v>608</v>
      </c>
      <c r="L460" s="101" t="s">
        <v>1042</v>
      </c>
      <c r="M460" s="102">
        <v>2.0310000000000001</v>
      </c>
      <c r="N460" s="101" t="s">
        <v>550</v>
      </c>
      <c r="O460" s="104" t="s">
        <v>1621</v>
      </c>
      <c r="P460" s="104">
        <v>0</v>
      </c>
      <c r="Q460" s="101"/>
      <c r="R460" s="101" t="s">
        <v>547</v>
      </c>
      <c r="S460" s="101"/>
      <c r="T460" s="104">
        <v>0</v>
      </c>
      <c r="U460" s="103">
        <v>0</v>
      </c>
      <c r="V460" s="104" t="e">
        <v>#N/A</v>
      </c>
      <c r="W460" s="135" t="s">
        <v>547</v>
      </c>
      <c r="X460" s="101" t="s">
        <v>547</v>
      </c>
      <c r="Y460" s="104">
        <v>0</v>
      </c>
      <c r="Z460" s="103">
        <v>0</v>
      </c>
      <c r="AA460" s="60"/>
      <c r="AB460" s="60"/>
    </row>
    <row r="461" spans="1:28" ht="18" customHeight="1" x14ac:dyDescent="0.3">
      <c r="A461" s="107">
        <v>458</v>
      </c>
      <c r="B461" s="143" t="str">
        <f t="shared" si="10"/>
        <v>34.0x0.00</v>
      </c>
      <c r="C461" s="101" t="s">
        <v>483</v>
      </c>
      <c r="D461" s="101" t="s">
        <v>973</v>
      </c>
      <c r="E461" s="101" t="s">
        <v>1243</v>
      </c>
      <c r="F461" s="101" t="s">
        <v>593</v>
      </c>
      <c r="G461" s="101" t="s">
        <v>549</v>
      </c>
      <c r="H461" s="101" t="s">
        <v>557</v>
      </c>
      <c r="I461" s="101" t="s">
        <v>970</v>
      </c>
      <c r="J461" s="101" t="s">
        <v>552</v>
      </c>
      <c r="K461" s="101" t="s">
        <v>564</v>
      </c>
      <c r="L461" s="101" t="s">
        <v>974</v>
      </c>
      <c r="M461" s="102">
        <v>1.5780000000000001</v>
      </c>
      <c r="N461" s="101" t="s">
        <v>550</v>
      </c>
      <c r="O461" s="104" t="s">
        <v>1622</v>
      </c>
      <c r="P461" s="104">
        <v>0</v>
      </c>
      <c r="Q461" s="101"/>
      <c r="R461" s="101" t="s">
        <v>547</v>
      </c>
      <c r="S461" s="101"/>
      <c r="T461" s="104">
        <v>0</v>
      </c>
      <c r="U461" s="103">
        <v>0</v>
      </c>
      <c r="V461" s="104" t="e">
        <v>#N/A</v>
      </c>
      <c r="W461" s="135" t="s">
        <v>547</v>
      </c>
      <c r="X461" s="101" t="s">
        <v>547</v>
      </c>
      <c r="Y461" s="145">
        <v>0</v>
      </c>
      <c r="Z461" s="103">
        <v>0</v>
      </c>
      <c r="AA461" s="60"/>
      <c r="AB461" s="60"/>
    </row>
    <row r="462" spans="1:28" ht="18" customHeight="1" x14ac:dyDescent="0.3">
      <c r="A462" s="107">
        <v>459</v>
      </c>
      <c r="B462" s="143" t="str">
        <f t="shared" si="10"/>
        <v>25.4x0.00</v>
      </c>
      <c r="C462" s="101" t="s">
        <v>484</v>
      </c>
      <c r="D462" s="101" t="s">
        <v>874</v>
      </c>
      <c r="E462" s="101" t="s">
        <v>1243</v>
      </c>
      <c r="F462" s="101" t="s">
        <v>593</v>
      </c>
      <c r="G462" s="101" t="s">
        <v>549</v>
      </c>
      <c r="H462" s="101" t="s">
        <v>557</v>
      </c>
      <c r="I462" s="101" t="s">
        <v>806</v>
      </c>
      <c r="J462" s="101" t="s">
        <v>552</v>
      </c>
      <c r="K462" s="101" t="s">
        <v>695</v>
      </c>
      <c r="L462" s="101" t="s">
        <v>644</v>
      </c>
      <c r="M462" s="102">
        <v>1.462</v>
      </c>
      <c r="N462" s="101" t="s">
        <v>550</v>
      </c>
      <c r="O462" s="101" t="s">
        <v>1623</v>
      </c>
      <c r="P462" s="104">
        <v>0</v>
      </c>
      <c r="Q462" s="101"/>
      <c r="R462" s="101" t="s">
        <v>547</v>
      </c>
      <c r="S462" s="101"/>
      <c r="T462" s="104">
        <v>0</v>
      </c>
      <c r="U462" s="104">
        <v>0</v>
      </c>
      <c r="V462" s="104" t="e">
        <v>#N/A</v>
      </c>
      <c r="W462" s="135" t="s">
        <v>547</v>
      </c>
      <c r="X462" s="101" t="s">
        <v>547</v>
      </c>
      <c r="Y462" s="104">
        <v>0</v>
      </c>
      <c r="Z462" s="104">
        <v>0</v>
      </c>
      <c r="AA462" s="60"/>
      <c r="AB462" s="60"/>
    </row>
    <row r="463" spans="1:28" ht="18" customHeight="1" x14ac:dyDescent="0.3">
      <c r="A463" s="107">
        <v>460</v>
      </c>
      <c r="B463" s="143" t="str">
        <f t="shared" si="10"/>
        <v>28.6x0.00</v>
      </c>
      <c r="C463" s="101" t="s">
        <v>485</v>
      </c>
      <c r="D463" s="101" t="s">
        <v>932</v>
      </c>
      <c r="E463" s="101" t="s">
        <v>1243</v>
      </c>
      <c r="F463" s="101" t="s">
        <v>593</v>
      </c>
      <c r="G463" s="101" t="s">
        <v>549</v>
      </c>
      <c r="H463" s="101" t="s">
        <v>557</v>
      </c>
      <c r="I463" s="101" t="s">
        <v>895</v>
      </c>
      <c r="J463" s="101" t="s">
        <v>552</v>
      </c>
      <c r="K463" s="101" t="s">
        <v>881</v>
      </c>
      <c r="L463" s="101" t="s">
        <v>933</v>
      </c>
      <c r="M463" s="102">
        <v>2.004</v>
      </c>
      <c r="N463" s="101" t="s">
        <v>550</v>
      </c>
      <c r="O463" s="104" t="s">
        <v>1624</v>
      </c>
      <c r="P463" s="104">
        <v>0</v>
      </c>
      <c r="Q463" s="101"/>
      <c r="R463" s="101" t="s">
        <v>547</v>
      </c>
      <c r="S463" s="101"/>
      <c r="T463" s="104">
        <v>0</v>
      </c>
      <c r="U463" s="103">
        <v>0</v>
      </c>
      <c r="V463" s="104" t="e">
        <v>#N/A</v>
      </c>
      <c r="W463" s="135" t="s">
        <v>547</v>
      </c>
      <c r="X463" s="101" t="s">
        <v>547</v>
      </c>
      <c r="Y463" s="104">
        <v>0</v>
      </c>
      <c r="Z463" s="103">
        <v>0</v>
      </c>
      <c r="AA463" s="60"/>
      <c r="AB463" s="60"/>
    </row>
    <row r="464" spans="1:28" ht="18" customHeight="1" x14ac:dyDescent="0.3">
      <c r="A464" s="107">
        <v>461</v>
      </c>
      <c r="B464" s="143" t="str">
        <f t="shared" si="10"/>
        <v>48.6x0.00</v>
      </c>
      <c r="C464" s="101" t="s">
        <v>486</v>
      </c>
      <c r="D464" s="101" t="s">
        <v>1084</v>
      </c>
      <c r="E464" s="101" t="s">
        <v>1243</v>
      </c>
      <c r="F464" s="101" t="s">
        <v>548</v>
      </c>
      <c r="G464" s="101" t="s">
        <v>549</v>
      </c>
      <c r="H464" s="101" t="s">
        <v>557</v>
      </c>
      <c r="I464" s="101" t="s">
        <v>1079</v>
      </c>
      <c r="J464" s="101" t="s">
        <v>552</v>
      </c>
      <c r="K464" s="101" t="s">
        <v>695</v>
      </c>
      <c r="L464" s="101" t="s">
        <v>876</v>
      </c>
      <c r="M464" s="102">
        <v>2.9489999999999998</v>
      </c>
      <c r="N464" s="101" t="s">
        <v>550</v>
      </c>
      <c r="O464" s="104" t="s">
        <v>1625</v>
      </c>
      <c r="P464" s="104">
        <v>0</v>
      </c>
      <c r="Q464" s="101"/>
      <c r="R464" s="101" t="s">
        <v>547</v>
      </c>
      <c r="S464" s="101"/>
      <c r="T464" s="104">
        <v>0</v>
      </c>
      <c r="U464" s="103">
        <v>0</v>
      </c>
      <c r="V464" s="104" t="e">
        <v>#N/A</v>
      </c>
      <c r="W464" s="135" t="s">
        <v>547</v>
      </c>
      <c r="X464" s="101" t="s">
        <v>547</v>
      </c>
      <c r="Y464" s="104">
        <v>0</v>
      </c>
      <c r="Z464" s="103">
        <v>0</v>
      </c>
      <c r="AA464" s="60"/>
      <c r="AB464" s="60"/>
    </row>
    <row r="465" spans="1:28" ht="18" customHeight="1" x14ac:dyDescent="0.3">
      <c r="A465" s="107">
        <v>462</v>
      </c>
      <c r="B465" s="143" t="str">
        <f t="shared" si="10"/>
        <v>22.2x0.00</v>
      </c>
      <c r="C465" s="101" t="s">
        <v>487</v>
      </c>
      <c r="D465" s="101" t="s">
        <v>714</v>
      </c>
      <c r="E465" s="101" t="s">
        <v>1243</v>
      </c>
      <c r="F465" s="101" t="s">
        <v>561</v>
      </c>
      <c r="G465" s="101" t="s">
        <v>549</v>
      </c>
      <c r="H465" s="101" t="s">
        <v>550</v>
      </c>
      <c r="I465" s="101" t="s">
        <v>707</v>
      </c>
      <c r="J465" s="101" t="s">
        <v>552</v>
      </c>
      <c r="K465" s="101" t="s">
        <v>553</v>
      </c>
      <c r="L465" s="101" t="s">
        <v>715</v>
      </c>
      <c r="M465" s="102">
        <v>0.621</v>
      </c>
      <c r="N465" s="101" t="s">
        <v>550</v>
      </c>
      <c r="O465" s="104" t="s">
        <v>1626</v>
      </c>
      <c r="P465" s="104">
        <v>0</v>
      </c>
      <c r="Q465" s="101"/>
      <c r="R465" s="101" t="s">
        <v>547</v>
      </c>
      <c r="S465" s="101"/>
      <c r="T465" s="104">
        <v>0</v>
      </c>
      <c r="U465" s="103">
        <v>0</v>
      </c>
      <c r="V465" s="104" t="e">
        <v>#N/A</v>
      </c>
      <c r="W465" s="136" t="s">
        <v>547</v>
      </c>
      <c r="X465" s="101" t="s">
        <v>547</v>
      </c>
      <c r="Y465" s="104">
        <v>0</v>
      </c>
      <c r="Z465" s="103">
        <v>0</v>
      </c>
      <c r="AA465" s="60"/>
      <c r="AB465" s="60"/>
    </row>
    <row r="466" spans="1:28" ht="18" customHeight="1" x14ac:dyDescent="0.3">
      <c r="A466" s="107">
        <v>463</v>
      </c>
      <c r="B466" s="143" t="str">
        <f t="shared" si="10"/>
        <v>38.1x0.00</v>
      </c>
      <c r="C466" s="101" t="s">
        <v>488</v>
      </c>
      <c r="D466" s="101" t="s">
        <v>1004</v>
      </c>
      <c r="E466" s="101" t="s">
        <v>1245</v>
      </c>
      <c r="F466" s="101" t="s">
        <v>561</v>
      </c>
      <c r="G466" s="101" t="s">
        <v>549</v>
      </c>
      <c r="H466" s="101" t="s">
        <v>557</v>
      </c>
      <c r="I466" s="101" t="s">
        <v>996</v>
      </c>
      <c r="J466" s="101" t="s">
        <v>552</v>
      </c>
      <c r="K466" s="101" t="s">
        <v>564</v>
      </c>
      <c r="L466" s="101" t="s">
        <v>1009</v>
      </c>
      <c r="M466" s="102">
        <v>1.78</v>
      </c>
      <c r="N466" s="101" t="s">
        <v>550</v>
      </c>
      <c r="O466" s="104" t="s">
        <v>1627</v>
      </c>
      <c r="P466" s="104">
        <v>0</v>
      </c>
      <c r="Q466" s="101"/>
      <c r="R466" s="101" t="s">
        <v>547</v>
      </c>
      <c r="S466" s="101"/>
      <c r="T466" s="104">
        <v>0</v>
      </c>
      <c r="U466" s="103">
        <v>0</v>
      </c>
      <c r="V466" s="104" t="e">
        <v>#N/A</v>
      </c>
      <c r="W466" s="136" t="s">
        <v>547</v>
      </c>
      <c r="X466" s="101" t="s">
        <v>547</v>
      </c>
      <c r="Y466" s="104">
        <v>0</v>
      </c>
      <c r="Z466" s="103">
        <v>0</v>
      </c>
      <c r="AA466" s="60"/>
      <c r="AB466" s="60"/>
    </row>
    <row r="467" spans="1:28" ht="18" customHeight="1" x14ac:dyDescent="0.3">
      <c r="A467" s="107">
        <v>464</v>
      </c>
      <c r="B467" s="143" t="str">
        <f t="shared" si="10"/>
        <v>22.2x0.00</v>
      </c>
      <c r="C467" s="101" t="s">
        <v>489</v>
      </c>
      <c r="D467" s="101" t="s">
        <v>749</v>
      </c>
      <c r="E467" s="101" t="s">
        <v>1246</v>
      </c>
      <c r="F467" s="101" t="s">
        <v>593</v>
      </c>
      <c r="G467" s="101" t="s">
        <v>549</v>
      </c>
      <c r="H467" s="101" t="s">
        <v>557</v>
      </c>
      <c r="I467" s="101" t="s">
        <v>707</v>
      </c>
      <c r="J467" s="101" t="s">
        <v>552</v>
      </c>
      <c r="K467" s="101" t="s">
        <v>564</v>
      </c>
      <c r="L467" s="101" t="s">
        <v>603</v>
      </c>
      <c r="M467" s="102">
        <v>0.996</v>
      </c>
      <c r="N467" s="101" t="s">
        <v>576</v>
      </c>
      <c r="O467" s="104" t="s">
        <v>1426</v>
      </c>
      <c r="P467" s="104">
        <v>0</v>
      </c>
      <c r="Q467" s="101"/>
      <c r="R467" s="101" t="s">
        <v>547</v>
      </c>
      <c r="S467" s="101"/>
      <c r="T467" s="104">
        <v>0</v>
      </c>
      <c r="U467" s="103">
        <v>0</v>
      </c>
      <c r="V467" s="104" t="e">
        <v>#N/A</v>
      </c>
      <c r="W467" s="136" t="s">
        <v>547</v>
      </c>
      <c r="X467" s="101" t="s">
        <v>547</v>
      </c>
      <c r="Y467" s="104">
        <v>0</v>
      </c>
      <c r="Z467" s="103">
        <v>0</v>
      </c>
      <c r="AA467" s="60"/>
      <c r="AB467" s="60"/>
    </row>
    <row r="468" spans="1:28" ht="18" customHeight="1" x14ac:dyDescent="0.3">
      <c r="A468" s="107">
        <v>465</v>
      </c>
      <c r="B468" s="143" t="str">
        <f t="shared" si="10"/>
        <v>19.1x0.00</v>
      </c>
      <c r="C468" s="101" t="s">
        <v>490</v>
      </c>
      <c r="D468" s="101" t="s">
        <v>680</v>
      </c>
      <c r="E468" s="101" t="s">
        <v>1246</v>
      </c>
      <c r="F468" s="101" t="s">
        <v>561</v>
      </c>
      <c r="G468" s="101" t="s">
        <v>549</v>
      </c>
      <c r="H468" s="101" t="s">
        <v>557</v>
      </c>
      <c r="I468" s="101" t="s">
        <v>628</v>
      </c>
      <c r="J468" s="101" t="s">
        <v>552</v>
      </c>
      <c r="K468" s="101" t="s">
        <v>564</v>
      </c>
      <c r="L468" s="101" t="s">
        <v>660</v>
      </c>
      <c r="M468" s="102">
        <v>0.84299999999999997</v>
      </c>
      <c r="N468" s="101" t="s">
        <v>576</v>
      </c>
      <c r="O468" s="104" t="s">
        <v>1605</v>
      </c>
      <c r="P468" s="104">
        <v>0</v>
      </c>
      <c r="Q468" s="101"/>
      <c r="R468" s="101" t="s">
        <v>547</v>
      </c>
      <c r="S468" s="101"/>
      <c r="T468" s="104">
        <v>0</v>
      </c>
      <c r="U468" s="103">
        <v>0</v>
      </c>
      <c r="V468" s="104" t="e">
        <v>#N/A</v>
      </c>
      <c r="W468" s="136" t="s">
        <v>547</v>
      </c>
      <c r="X468" s="101" t="s">
        <v>547</v>
      </c>
      <c r="Y468" s="104">
        <v>0</v>
      </c>
      <c r="Z468" s="103">
        <v>0</v>
      </c>
      <c r="AA468" s="60"/>
      <c r="AB468" s="60"/>
    </row>
    <row r="469" spans="1:28" ht="18" customHeight="1" x14ac:dyDescent="0.3">
      <c r="A469" s="107">
        <v>466</v>
      </c>
      <c r="B469" s="143" t="str">
        <f t="shared" si="10"/>
        <v>31.8x0.00</v>
      </c>
      <c r="C469" s="101" t="s">
        <v>491</v>
      </c>
      <c r="D469" s="101" t="s">
        <v>950</v>
      </c>
      <c r="E469" s="101" t="s">
        <v>1181</v>
      </c>
      <c r="F469" s="101" t="s">
        <v>561</v>
      </c>
      <c r="G469" s="101" t="s">
        <v>549</v>
      </c>
      <c r="H469" s="101" t="s">
        <v>557</v>
      </c>
      <c r="I469" s="101" t="s">
        <v>939</v>
      </c>
      <c r="J469" s="101" t="s">
        <v>552</v>
      </c>
      <c r="K469" s="101" t="s">
        <v>564</v>
      </c>
      <c r="L469" s="101" t="s">
        <v>692</v>
      </c>
      <c r="M469" s="102">
        <v>1.47</v>
      </c>
      <c r="N469" s="101" t="s">
        <v>550</v>
      </c>
      <c r="O469" s="104" t="s">
        <v>1628</v>
      </c>
      <c r="P469" s="104">
        <v>0</v>
      </c>
      <c r="Q469" s="101"/>
      <c r="R469" s="101" t="s">
        <v>547</v>
      </c>
      <c r="S469" s="101"/>
      <c r="T469" s="104">
        <v>0</v>
      </c>
      <c r="U469" s="103">
        <v>0</v>
      </c>
      <c r="V469" s="104" t="e">
        <v>#N/A</v>
      </c>
      <c r="W469" s="136" t="s">
        <v>547</v>
      </c>
      <c r="X469" s="101" t="s">
        <v>547</v>
      </c>
      <c r="Y469" s="104">
        <v>0</v>
      </c>
      <c r="Z469" s="103">
        <v>0</v>
      </c>
      <c r="AA469" s="60"/>
      <c r="AB469" s="60"/>
    </row>
    <row r="470" spans="1:28" ht="18" customHeight="1" x14ac:dyDescent="0.3">
      <c r="A470" s="107">
        <v>467</v>
      </c>
      <c r="B470" s="143" t="str">
        <f t="shared" si="10"/>
        <v>22.2x0.00</v>
      </c>
      <c r="C470" s="101" t="s">
        <v>492</v>
      </c>
      <c r="D470" s="101" t="s">
        <v>759</v>
      </c>
      <c r="E470" s="101" t="s">
        <v>1181</v>
      </c>
      <c r="F470" s="101" t="s">
        <v>561</v>
      </c>
      <c r="G470" s="101" t="s">
        <v>549</v>
      </c>
      <c r="H470" s="101" t="s">
        <v>557</v>
      </c>
      <c r="I470" s="101" t="s">
        <v>707</v>
      </c>
      <c r="J470" s="101" t="s">
        <v>552</v>
      </c>
      <c r="K470" s="101" t="s">
        <v>564</v>
      </c>
      <c r="L470" s="101" t="s">
        <v>763</v>
      </c>
      <c r="M470" s="102">
        <v>0.996</v>
      </c>
      <c r="N470" s="101" t="s">
        <v>550</v>
      </c>
      <c r="O470" s="104" t="s">
        <v>1629</v>
      </c>
      <c r="P470" s="104">
        <v>0</v>
      </c>
      <c r="Q470" s="101"/>
      <c r="R470" s="101" t="s">
        <v>547</v>
      </c>
      <c r="S470" s="101"/>
      <c r="T470" s="104">
        <v>0</v>
      </c>
      <c r="U470" s="103">
        <v>0</v>
      </c>
      <c r="V470" s="104" t="e">
        <v>#N/A</v>
      </c>
      <c r="W470" s="136" t="s">
        <v>547</v>
      </c>
      <c r="X470" s="101" t="s">
        <v>547</v>
      </c>
      <c r="Y470" s="104">
        <v>0</v>
      </c>
      <c r="Z470" s="103">
        <v>0</v>
      </c>
      <c r="AA470" s="60"/>
      <c r="AB470" s="60"/>
    </row>
    <row r="471" spans="1:28" ht="18" customHeight="1" x14ac:dyDescent="0.3">
      <c r="A471" s="107">
        <v>468</v>
      </c>
      <c r="B471" s="143" t="str">
        <f t="shared" si="10"/>
        <v>48.6x0.00</v>
      </c>
      <c r="C471" s="101" t="s">
        <v>493</v>
      </c>
      <c r="D471" s="101" t="s">
        <v>1084</v>
      </c>
      <c r="E471" s="101" t="s">
        <v>1181</v>
      </c>
      <c r="F471" s="101" t="s">
        <v>548</v>
      </c>
      <c r="G471" s="101" t="s">
        <v>549</v>
      </c>
      <c r="H471" s="101" t="s">
        <v>557</v>
      </c>
      <c r="I471" s="101" t="s">
        <v>1079</v>
      </c>
      <c r="J471" s="101" t="s">
        <v>552</v>
      </c>
      <c r="K471" s="101" t="s">
        <v>695</v>
      </c>
      <c r="L471" s="101" t="s">
        <v>1086</v>
      </c>
      <c r="M471" s="102">
        <v>2.9489999999999998</v>
      </c>
      <c r="N471" s="101" t="s">
        <v>550</v>
      </c>
      <c r="O471" s="104" t="s">
        <v>1630</v>
      </c>
      <c r="P471" s="104">
        <v>0</v>
      </c>
      <c r="Q471" s="101"/>
      <c r="R471" s="101" t="s">
        <v>547</v>
      </c>
      <c r="S471" s="101"/>
      <c r="T471" s="104">
        <v>0</v>
      </c>
      <c r="U471" s="103">
        <v>0</v>
      </c>
      <c r="V471" s="104" t="e">
        <v>#N/A</v>
      </c>
      <c r="W471" s="135" t="s">
        <v>547</v>
      </c>
      <c r="X471" s="101" t="s">
        <v>547</v>
      </c>
      <c r="Y471" s="104">
        <v>0</v>
      </c>
      <c r="Z471" s="103">
        <v>0</v>
      </c>
      <c r="AA471" s="60"/>
      <c r="AB471" s="60"/>
    </row>
    <row r="472" spans="1:28" ht="18" customHeight="1" x14ac:dyDescent="0.3">
      <c r="A472" s="107">
        <v>469</v>
      </c>
      <c r="B472" s="143" t="str">
        <f t="shared" si="10"/>
        <v>48.6x0.00</v>
      </c>
      <c r="C472" s="101" t="s">
        <v>494</v>
      </c>
      <c r="D472" s="101" t="s">
        <v>1084</v>
      </c>
      <c r="E472" s="101" t="s">
        <v>1181</v>
      </c>
      <c r="F472" s="101" t="s">
        <v>548</v>
      </c>
      <c r="G472" s="101" t="s">
        <v>549</v>
      </c>
      <c r="H472" s="101" t="s">
        <v>557</v>
      </c>
      <c r="I472" s="101" t="s">
        <v>1079</v>
      </c>
      <c r="J472" s="101" t="s">
        <v>552</v>
      </c>
      <c r="K472" s="101" t="s">
        <v>695</v>
      </c>
      <c r="L472" s="101" t="s">
        <v>662</v>
      </c>
      <c r="M472" s="102">
        <v>2.9489999999999998</v>
      </c>
      <c r="N472" s="101" t="s">
        <v>550</v>
      </c>
      <c r="O472" s="104" t="s">
        <v>1631</v>
      </c>
      <c r="P472" s="104">
        <v>0</v>
      </c>
      <c r="Q472" s="101"/>
      <c r="R472" s="101" t="s">
        <v>547</v>
      </c>
      <c r="S472" s="101"/>
      <c r="T472" s="104">
        <v>0</v>
      </c>
      <c r="U472" s="103">
        <v>0</v>
      </c>
      <c r="V472" s="104" t="e">
        <v>#N/A</v>
      </c>
      <c r="W472" s="136" t="s">
        <v>547</v>
      </c>
      <c r="X472" s="101" t="s">
        <v>547</v>
      </c>
      <c r="Y472" s="104">
        <v>0</v>
      </c>
      <c r="Z472" s="103">
        <v>0</v>
      </c>
      <c r="AA472" s="60"/>
      <c r="AB472" s="60"/>
    </row>
    <row r="473" spans="1:28" ht="18" customHeight="1" x14ac:dyDescent="0.3">
      <c r="A473" s="107">
        <v>470</v>
      </c>
      <c r="B473" s="143" t="str">
        <f t="shared" si="10"/>
        <v>34.0x0.00</v>
      </c>
      <c r="C473" s="101" t="s">
        <v>495</v>
      </c>
      <c r="D473" s="101" t="s">
        <v>969</v>
      </c>
      <c r="E473" s="101" t="s">
        <v>1198</v>
      </c>
      <c r="F473" s="101" t="s">
        <v>548</v>
      </c>
      <c r="G473" s="101" t="s">
        <v>549</v>
      </c>
      <c r="H473" s="101" t="s">
        <v>557</v>
      </c>
      <c r="I473" s="101" t="s">
        <v>970</v>
      </c>
      <c r="J473" s="101" t="s">
        <v>552</v>
      </c>
      <c r="K473" s="101" t="s">
        <v>564</v>
      </c>
      <c r="L473" s="101" t="s">
        <v>974</v>
      </c>
      <c r="M473" s="102">
        <v>1.5780000000000001</v>
      </c>
      <c r="N473" s="101" t="s">
        <v>550</v>
      </c>
      <c r="O473" s="104" t="s">
        <v>1632</v>
      </c>
      <c r="P473" s="104">
        <v>0</v>
      </c>
      <c r="Q473" s="101"/>
      <c r="R473" s="101" t="s">
        <v>547</v>
      </c>
      <c r="S473" s="101"/>
      <c r="T473" s="104">
        <v>0</v>
      </c>
      <c r="U473" s="103">
        <v>0</v>
      </c>
      <c r="V473" s="104" t="e">
        <v>#N/A</v>
      </c>
      <c r="W473" s="136" t="s">
        <v>547</v>
      </c>
      <c r="X473" s="101" t="s">
        <v>547</v>
      </c>
      <c r="Y473" s="104">
        <v>0</v>
      </c>
      <c r="Z473" s="103">
        <v>0</v>
      </c>
      <c r="AA473" s="60"/>
      <c r="AB473" s="60"/>
    </row>
    <row r="474" spans="1:28" ht="18" customHeight="1" x14ac:dyDescent="0.3">
      <c r="A474" s="107">
        <v>471</v>
      </c>
      <c r="B474" s="143" t="str">
        <f t="shared" si="10"/>
        <v>22.2x0.00</v>
      </c>
      <c r="C474" s="101" t="s">
        <v>496</v>
      </c>
      <c r="D474" s="101" t="s">
        <v>709</v>
      </c>
      <c r="E474" s="101" t="s">
        <v>1181</v>
      </c>
      <c r="F474" s="101" t="s">
        <v>561</v>
      </c>
      <c r="G474" s="101" t="s">
        <v>549</v>
      </c>
      <c r="H474" s="101" t="s">
        <v>550</v>
      </c>
      <c r="I474" s="101" t="s">
        <v>707</v>
      </c>
      <c r="J474" s="101" t="s">
        <v>552</v>
      </c>
      <c r="K474" s="101" t="s">
        <v>553</v>
      </c>
      <c r="L474" s="101" t="s">
        <v>715</v>
      </c>
      <c r="M474" s="102">
        <v>0.621</v>
      </c>
      <c r="N474" s="101" t="s">
        <v>550</v>
      </c>
      <c r="O474" s="104" t="s">
        <v>1626</v>
      </c>
      <c r="P474" s="104">
        <v>0</v>
      </c>
      <c r="Q474" s="101"/>
      <c r="R474" s="101" t="s">
        <v>547</v>
      </c>
      <c r="S474" s="101"/>
      <c r="T474" s="104">
        <v>0</v>
      </c>
      <c r="U474" s="103">
        <v>0</v>
      </c>
      <c r="V474" s="104" t="e">
        <v>#N/A</v>
      </c>
      <c r="W474" s="136" t="s">
        <v>547</v>
      </c>
      <c r="X474" s="101" t="s">
        <v>547</v>
      </c>
      <c r="Y474" s="104">
        <v>0</v>
      </c>
      <c r="Z474" s="103">
        <v>0</v>
      </c>
      <c r="AA474" s="60"/>
      <c r="AB474" s="60"/>
    </row>
    <row r="475" spans="1:28" ht="18" customHeight="1" x14ac:dyDescent="0.3">
      <c r="A475" s="107">
        <v>472</v>
      </c>
      <c r="B475" s="143" t="str">
        <f t="shared" si="10"/>
        <v>15.9x0.00</v>
      </c>
      <c r="C475" s="101" t="s">
        <v>497</v>
      </c>
      <c r="D475" s="101" t="s">
        <v>607</v>
      </c>
      <c r="E475" s="101" t="s">
        <v>1247</v>
      </c>
      <c r="F475" s="101" t="s">
        <v>561</v>
      </c>
      <c r="G475" s="101" t="s">
        <v>549</v>
      </c>
      <c r="H475" s="101" t="s">
        <v>557</v>
      </c>
      <c r="I475" s="101" t="s">
        <v>583</v>
      </c>
      <c r="J475" s="101" t="s">
        <v>552</v>
      </c>
      <c r="K475" s="101" t="s">
        <v>608</v>
      </c>
      <c r="L475" s="101" t="s">
        <v>610</v>
      </c>
      <c r="M475" s="102">
        <v>0.77100000000000002</v>
      </c>
      <c r="N475" s="101" t="s">
        <v>576</v>
      </c>
      <c r="O475" s="104" t="s">
        <v>1633</v>
      </c>
      <c r="P475" s="104">
        <v>0</v>
      </c>
      <c r="Q475" s="101"/>
      <c r="R475" s="101" t="s">
        <v>547</v>
      </c>
      <c r="S475" s="101"/>
      <c r="T475" s="104">
        <v>0</v>
      </c>
      <c r="U475" s="103">
        <v>0</v>
      </c>
      <c r="V475" s="104" t="e">
        <v>#N/A</v>
      </c>
      <c r="W475" s="136" t="s">
        <v>547</v>
      </c>
      <c r="X475" s="101" t="s">
        <v>547</v>
      </c>
      <c r="Y475" s="104">
        <v>0</v>
      </c>
      <c r="Z475" s="103">
        <v>0</v>
      </c>
      <c r="AA475" s="60"/>
      <c r="AB475" s="60"/>
    </row>
    <row r="476" spans="1:28" ht="18" customHeight="1" x14ac:dyDescent="0.3">
      <c r="A476" s="107">
        <v>473</v>
      </c>
      <c r="B476" s="143" t="str">
        <f t="shared" si="10"/>
        <v>125.x|75.</v>
      </c>
      <c r="C476" s="101" t="s">
        <v>498</v>
      </c>
      <c r="D476" s="101" t="s">
        <v>1130</v>
      </c>
      <c r="E476" s="101" t="s">
        <v>1248</v>
      </c>
      <c r="F476" s="101" t="s">
        <v>745</v>
      </c>
      <c r="G476" s="101" t="s">
        <v>549</v>
      </c>
      <c r="H476" s="101" t="s">
        <v>550</v>
      </c>
      <c r="I476" s="101" t="s">
        <v>1131</v>
      </c>
      <c r="J476" s="101" t="s">
        <v>1132</v>
      </c>
      <c r="K476" s="101" t="s">
        <v>881</v>
      </c>
      <c r="L476" s="101" t="s">
        <v>1133</v>
      </c>
      <c r="M476" s="102">
        <v>9.6110000000000007</v>
      </c>
      <c r="N476" s="101" t="s">
        <v>576</v>
      </c>
      <c r="O476" s="104" t="s">
        <v>1634</v>
      </c>
      <c r="P476" s="104">
        <v>0</v>
      </c>
      <c r="Q476" s="101"/>
      <c r="R476" s="101" t="s">
        <v>547</v>
      </c>
      <c r="S476" s="101"/>
      <c r="T476" s="104">
        <v>0</v>
      </c>
      <c r="U476" s="103">
        <v>0</v>
      </c>
      <c r="V476" s="104" t="e">
        <v>#N/A</v>
      </c>
      <c r="W476" s="136" t="s">
        <v>547</v>
      </c>
      <c r="X476" s="101" t="s">
        <v>547</v>
      </c>
      <c r="Y476" s="104">
        <v>0</v>
      </c>
      <c r="Z476" s="103">
        <v>0</v>
      </c>
      <c r="AA476" s="60"/>
      <c r="AB476" s="60"/>
    </row>
    <row r="477" spans="1:28" ht="18" customHeight="1" x14ac:dyDescent="0.3">
      <c r="A477" s="107">
        <v>474</v>
      </c>
      <c r="B477" s="143" t="str">
        <f t="shared" si="10"/>
        <v>50.0x30.0</v>
      </c>
      <c r="C477" s="101" t="s">
        <v>499</v>
      </c>
      <c r="D477" s="101" t="s">
        <v>1098</v>
      </c>
      <c r="E477" s="101" t="s">
        <v>1248</v>
      </c>
      <c r="F477" s="101" t="s">
        <v>1033</v>
      </c>
      <c r="G477" s="101" t="s">
        <v>549</v>
      </c>
      <c r="H477" s="101" t="s">
        <v>557</v>
      </c>
      <c r="I477" s="101" t="s">
        <v>1096</v>
      </c>
      <c r="J477" s="101" t="s">
        <v>1099</v>
      </c>
      <c r="K477" s="101" t="s">
        <v>558</v>
      </c>
      <c r="L477" s="101" t="s">
        <v>1100</v>
      </c>
      <c r="M477" s="102">
        <v>1.9410000000000001</v>
      </c>
      <c r="N477" s="101" t="s">
        <v>576</v>
      </c>
      <c r="O477" s="104" t="s">
        <v>1635</v>
      </c>
      <c r="P477" s="104">
        <v>0</v>
      </c>
      <c r="Q477" s="101"/>
      <c r="R477" s="101" t="s">
        <v>547</v>
      </c>
      <c r="S477" s="101"/>
      <c r="T477" s="104">
        <v>0</v>
      </c>
      <c r="U477" s="103">
        <v>0</v>
      </c>
      <c r="V477" s="104" t="e">
        <v>#N/A</v>
      </c>
      <c r="W477" s="136" t="s">
        <v>547</v>
      </c>
      <c r="X477" s="101" t="s">
        <v>547</v>
      </c>
      <c r="Y477" s="104">
        <v>0</v>
      </c>
      <c r="Z477" s="103">
        <v>0</v>
      </c>
      <c r="AA477" s="60"/>
      <c r="AB477" s="60"/>
    </row>
    <row r="478" spans="1:28" ht="18" customHeight="1" x14ac:dyDescent="0.3">
      <c r="A478" s="107">
        <v>475</v>
      </c>
      <c r="B478" s="143" t="str">
        <f t="shared" si="10"/>
        <v>38.1x0.00</v>
      </c>
      <c r="C478" s="101" t="s">
        <v>500</v>
      </c>
      <c r="D478" s="101" t="s">
        <v>1018</v>
      </c>
      <c r="E478" s="101" t="s">
        <v>1205</v>
      </c>
      <c r="F478" s="101" t="s">
        <v>593</v>
      </c>
      <c r="G478" s="101" t="s">
        <v>549</v>
      </c>
      <c r="H478" s="101" t="s">
        <v>557</v>
      </c>
      <c r="I478" s="101" t="s">
        <v>996</v>
      </c>
      <c r="J478" s="101" t="s">
        <v>552</v>
      </c>
      <c r="K478" s="101" t="s">
        <v>564</v>
      </c>
      <c r="L478" s="101" t="s">
        <v>919</v>
      </c>
      <c r="M478" s="102">
        <v>1.78</v>
      </c>
      <c r="N478" s="101" t="s">
        <v>550</v>
      </c>
      <c r="O478" s="104" t="s">
        <v>1636</v>
      </c>
      <c r="P478" s="104">
        <v>0</v>
      </c>
      <c r="Q478" s="101"/>
      <c r="R478" s="101" t="s">
        <v>547</v>
      </c>
      <c r="S478" s="101"/>
      <c r="T478" s="104">
        <v>0</v>
      </c>
      <c r="U478" s="103">
        <v>0</v>
      </c>
      <c r="V478" s="104" t="e">
        <v>#N/A</v>
      </c>
      <c r="W478" s="136" t="s">
        <v>547</v>
      </c>
      <c r="X478" s="101" t="s">
        <v>547</v>
      </c>
      <c r="Y478" s="104">
        <v>0</v>
      </c>
      <c r="Z478" s="103">
        <v>0</v>
      </c>
      <c r="AA478" s="60"/>
      <c r="AB478" s="60"/>
    </row>
    <row r="479" spans="1:28" ht="18" customHeight="1" x14ac:dyDescent="0.3">
      <c r="A479" s="107">
        <v>476</v>
      </c>
      <c r="B479" s="143" t="str">
        <f t="shared" si="10"/>
        <v>50.0x30.0</v>
      </c>
      <c r="C479" s="101" t="s">
        <v>501</v>
      </c>
      <c r="D479" s="101" t="s">
        <v>1098</v>
      </c>
      <c r="E479" s="101" t="s">
        <v>1249</v>
      </c>
      <c r="F479" s="101" t="s">
        <v>1033</v>
      </c>
      <c r="G479" s="101" t="s">
        <v>549</v>
      </c>
      <c r="H479" s="101" t="s">
        <v>557</v>
      </c>
      <c r="I479" s="101" t="s">
        <v>1096</v>
      </c>
      <c r="J479" s="101" t="s">
        <v>1099</v>
      </c>
      <c r="K479" s="101" t="s">
        <v>558</v>
      </c>
      <c r="L479" s="101" t="s">
        <v>598</v>
      </c>
      <c r="M479" s="102">
        <v>1.9410000000000001</v>
      </c>
      <c r="N479" s="101" t="s">
        <v>550</v>
      </c>
      <c r="O479" s="104" t="s">
        <v>1637</v>
      </c>
      <c r="P479" s="104">
        <v>0</v>
      </c>
      <c r="Q479" s="101"/>
      <c r="R479" s="101" t="s">
        <v>547</v>
      </c>
      <c r="S479" s="101"/>
      <c r="T479" s="104">
        <v>0</v>
      </c>
      <c r="U479" s="103">
        <v>0</v>
      </c>
      <c r="V479" s="104" t="e">
        <v>#N/A</v>
      </c>
      <c r="W479" s="136" t="s">
        <v>547</v>
      </c>
      <c r="X479" s="101" t="s">
        <v>547</v>
      </c>
      <c r="Y479" s="104">
        <v>0</v>
      </c>
      <c r="Z479" s="103">
        <v>0</v>
      </c>
      <c r="AA479" s="60"/>
      <c r="AB479" s="60"/>
    </row>
    <row r="480" spans="1:28" ht="18" customHeight="1" x14ac:dyDescent="0.3">
      <c r="A480" s="107">
        <v>477</v>
      </c>
      <c r="B480" s="143" t="str">
        <f t="shared" si="10"/>
        <v>42.7x0.00</v>
      </c>
      <c r="C480" s="101" t="s">
        <v>502</v>
      </c>
      <c r="D480" s="101" t="s">
        <v>1049</v>
      </c>
      <c r="E480" s="101" t="s">
        <v>1205</v>
      </c>
      <c r="F480" s="101" t="s">
        <v>593</v>
      </c>
      <c r="G480" s="101" t="s">
        <v>549</v>
      </c>
      <c r="H480" s="101" t="s">
        <v>557</v>
      </c>
      <c r="I480" s="101" t="s">
        <v>1048</v>
      </c>
      <c r="J480" s="101" t="s">
        <v>552</v>
      </c>
      <c r="K480" s="101" t="s">
        <v>558</v>
      </c>
      <c r="L480" s="101" t="s">
        <v>1051</v>
      </c>
      <c r="M480" s="102">
        <v>1.6220000000000001</v>
      </c>
      <c r="N480" s="101" t="s">
        <v>550</v>
      </c>
      <c r="O480" s="104" t="s">
        <v>1638</v>
      </c>
      <c r="P480" s="104">
        <v>0</v>
      </c>
      <c r="Q480" s="101"/>
      <c r="R480" s="101" t="s">
        <v>547</v>
      </c>
      <c r="S480" s="101"/>
      <c r="T480" s="104">
        <v>0</v>
      </c>
      <c r="U480" s="103">
        <v>0</v>
      </c>
      <c r="V480" s="104" t="e">
        <v>#N/A</v>
      </c>
      <c r="W480" s="135" t="s">
        <v>547</v>
      </c>
      <c r="X480" s="101" t="s">
        <v>547</v>
      </c>
      <c r="Y480" s="104">
        <v>0</v>
      </c>
      <c r="Z480" s="103">
        <v>0</v>
      </c>
      <c r="AA480" s="60"/>
      <c r="AB480" s="60"/>
    </row>
    <row r="481" spans="1:28" ht="18" customHeight="1" x14ac:dyDescent="0.3">
      <c r="A481" s="107">
        <v>478</v>
      </c>
      <c r="B481" s="143" t="str">
        <f t="shared" si="10"/>
        <v>42.7x0.00</v>
      </c>
      <c r="C481" s="101" t="s">
        <v>503</v>
      </c>
      <c r="D481" s="101" t="s">
        <v>1049</v>
      </c>
      <c r="E481" s="101" t="s">
        <v>1205</v>
      </c>
      <c r="F481" s="101" t="s">
        <v>593</v>
      </c>
      <c r="G481" s="101" t="s">
        <v>549</v>
      </c>
      <c r="H481" s="101" t="s">
        <v>557</v>
      </c>
      <c r="I481" s="101" t="s">
        <v>1048</v>
      </c>
      <c r="J481" s="101" t="s">
        <v>552</v>
      </c>
      <c r="K481" s="101" t="s">
        <v>558</v>
      </c>
      <c r="L481" s="101" t="s">
        <v>675</v>
      </c>
      <c r="M481" s="102">
        <v>1.6220000000000001</v>
      </c>
      <c r="N481" s="101" t="s">
        <v>550</v>
      </c>
      <c r="O481" s="104" t="s">
        <v>1639</v>
      </c>
      <c r="P481" s="104">
        <v>0</v>
      </c>
      <c r="Q481" s="101"/>
      <c r="R481" s="101" t="s">
        <v>547</v>
      </c>
      <c r="S481" s="101"/>
      <c r="T481" s="104">
        <v>0</v>
      </c>
      <c r="U481" s="103">
        <v>0</v>
      </c>
      <c r="V481" s="104" t="e">
        <v>#N/A</v>
      </c>
      <c r="W481" s="136" t="s">
        <v>547</v>
      </c>
      <c r="X481" s="101" t="s">
        <v>547</v>
      </c>
      <c r="Y481" s="145">
        <v>0</v>
      </c>
      <c r="Z481" s="103">
        <v>0</v>
      </c>
      <c r="AA481" s="60"/>
      <c r="AB481" s="60"/>
    </row>
    <row r="482" spans="1:28" ht="18" customHeight="1" x14ac:dyDescent="0.3">
      <c r="A482" s="107">
        <v>479</v>
      </c>
      <c r="B482" s="143" t="str">
        <f t="shared" si="10"/>
        <v>22.2x0.00</v>
      </c>
      <c r="C482" s="101" t="s">
        <v>504</v>
      </c>
      <c r="D482" s="101" t="s">
        <v>709</v>
      </c>
      <c r="E482" s="101" t="s">
        <v>1205</v>
      </c>
      <c r="F482" s="101" t="s">
        <v>561</v>
      </c>
      <c r="G482" s="101" t="s">
        <v>549</v>
      </c>
      <c r="H482" s="101" t="s">
        <v>550</v>
      </c>
      <c r="I482" s="101" t="s">
        <v>707</v>
      </c>
      <c r="J482" s="101" t="s">
        <v>552</v>
      </c>
      <c r="K482" s="101" t="s">
        <v>553</v>
      </c>
      <c r="L482" s="101" t="s">
        <v>596</v>
      </c>
      <c r="M482" s="102">
        <v>0.621</v>
      </c>
      <c r="N482" s="101" t="s">
        <v>576</v>
      </c>
      <c r="O482" s="104" t="s">
        <v>1282</v>
      </c>
      <c r="P482" s="104">
        <v>0</v>
      </c>
      <c r="Q482" s="101"/>
      <c r="R482" s="101" t="s">
        <v>547</v>
      </c>
      <c r="S482" s="101"/>
      <c r="T482" s="104">
        <v>0</v>
      </c>
      <c r="U482" s="103">
        <v>0</v>
      </c>
      <c r="V482" s="104" t="e">
        <v>#N/A</v>
      </c>
      <c r="W482" s="136" t="s">
        <v>547</v>
      </c>
      <c r="X482" s="101" t="s">
        <v>547</v>
      </c>
      <c r="Y482" s="104">
        <v>0</v>
      </c>
      <c r="Z482" s="103">
        <v>0</v>
      </c>
      <c r="AA482" s="60"/>
      <c r="AB482" s="60"/>
    </row>
    <row r="483" spans="1:28" ht="18" customHeight="1" x14ac:dyDescent="0.3">
      <c r="A483" s="107">
        <v>480</v>
      </c>
      <c r="B483" s="143" t="str">
        <f t="shared" si="10"/>
        <v>15.9x0.00</v>
      </c>
      <c r="C483" s="101" t="s">
        <v>505</v>
      </c>
      <c r="D483" s="101" t="s">
        <v>590</v>
      </c>
      <c r="E483" s="101" t="s">
        <v>1205</v>
      </c>
      <c r="F483" s="101" t="s">
        <v>561</v>
      </c>
      <c r="G483" s="101" t="s">
        <v>549</v>
      </c>
      <c r="H483" s="101" t="s">
        <v>557</v>
      </c>
      <c r="I483" s="101" t="s">
        <v>583</v>
      </c>
      <c r="J483" s="101" t="s">
        <v>552</v>
      </c>
      <c r="K483" s="101" t="s">
        <v>558</v>
      </c>
      <c r="L483" s="101" t="s">
        <v>598</v>
      </c>
      <c r="M483" s="102">
        <v>0.56399999999999995</v>
      </c>
      <c r="N483" s="101" t="s">
        <v>576</v>
      </c>
      <c r="O483" s="104" t="s">
        <v>1427</v>
      </c>
      <c r="P483" s="104">
        <v>0</v>
      </c>
      <c r="Q483" s="101"/>
      <c r="R483" s="101" t="s">
        <v>547</v>
      </c>
      <c r="S483" s="101"/>
      <c r="T483" s="104">
        <v>0</v>
      </c>
      <c r="U483" s="103">
        <v>0</v>
      </c>
      <c r="V483" s="104" t="e">
        <v>#N/A</v>
      </c>
      <c r="W483" s="136" t="s">
        <v>547</v>
      </c>
      <c r="X483" s="101" t="s">
        <v>547</v>
      </c>
      <c r="Y483" s="104">
        <v>0</v>
      </c>
      <c r="Z483" s="103">
        <v>0</v>
      </c>
      <c r="AA483" s="60"/>
      <c r="AB483" s="60"/>
    </row>
    <row r="484" spans="1:28" ht="18" customHeight="1" x14ac:dyDescent="0.3">
      <c r="A484" s="107">
        <v>481</v>
      </c>
      <c r="B484" s="143" t="str">
        <f t="shared" si="10"/>
        <v>40.0x20.0</v>
      </c>
      <c r="C484" s="101" t="s">
        <v>506</v>
      </c>
      <c r="D484" s="101" t="s">
        <v>1032</v>
      </c>
      <c r="E484" s="101" t="s">
        <v>1205</v>
      </c>
      <c r="F484" s="101" t="s">
        <v>1033</v>
      </c>
      <c r="G484" s="101" t="s">
        <v>549</v>
      </c>
      <c r="H484" s="101" t="s">
        <v>557</v>
      </c>
      <c r="I484" s="101" t="s">
        <v>1030</v>
      </c>
      <c r="J484" s="101" t="s">
        <v>698</v>
      </c>
      <c r="K484" s="101" t="s">
        <v>558</v>
      </c>
      <c r="L484" s="101" t="s">
        <v>1038</v>
      </c>
      <c r="M484" s="102">
        <v>1.44</v>
      </c>
      <c r="N484" s="101" t="s">
        <v>576</v>
      </c>
      <c r="O484" s="104" t="s">
        <v>1576</v>
      </c>
      <c r="P484" s="104">
        <v>0</v>
      </c>
      <c r="Q484" s="101"/>
      <c r="R484" s="101" t="s">
        <v>547</v>
      </c>
      <c r="S484" s="101"/>
      <c r="T484" s="104">
        <v>0</v>
      </c>
      <c r="U484" s="103">
        <v>0</v>
      </c>
      <c r="V484" s="104" t="e">
        <v>#N/A</v>
      </c>
      <c r="W484" s="135" t="s">
        <v>547</v>
      </c>
      <c r="X484" s="101" t="s">
        <v>547</v>
      </c>
      <c r="Y484" s="104">
        <v>0</v>
      </c>
      <c r="Z484" s="103">
        <v>0</v>
      </c>
      <c r="AA484" s="60"/>
      <c r="AB484" s="60"/>
    </row>
    <row r="485" spans="1:28" ht="18" customHeight="1" x14ac:dyDescent="0.3">
      <c r="A485" s="107">
        <v>482</v>
      </c>
      <c r="B485" s="143" t="str">
        <f t="shared" si="10"/>
        <v>22.2x0.00</v>
      </c>
      <c r="C485" s="101" t="s">
        <v>1253</v>
      </c>
      <c r="D485" s="101" t="s">
        <v>709</v>
      </c>
      <c r="E485" s="101" t="s">
        <v>1182</v>
      </c>
      <c r="F485" s="101" t="s">
        <v>561</v>
      </c>
      <c r="G485" s="101" t="s">
        <v>571</v>
      </c>
      <c r="H485" s="101" t="s">
        <v>550</v>
      </c>
      <c r="I485" s="101" t="s">
        <v>707</v>
      </c>
      <c r="J485" s="101" t="s">
        <v>552</v>
      </c>
      <c r="K485" s="101" t="s">
        <v>553</v>
      </c>
      <c r="L485" s="101" t="s">
        <v>598</v>
      </c>
      <c r="M485" s="102">
        <v>0.621</v>
      </c>
      <c r="N485" s="101" t="s">
        <v>576</v>
      </c>
      <c r="O485" s="104" t="s">
        <v>1427</v>
      </c>
      <c r="P485" s="104">
        <v>0</v>
      </c>
      <c r="Q485" s="101"/>
      <c r="R485" s="101" t="s">
        <v>547</v>
      </c>
      <c r="S485" s="101"/>
      <c r="T485" s="104">
        <v>0</v>
      </c>
      <c r="U485" s="103">
        <v>0</v>
      </c>
      <c r="V485" s="104" t="e">
        <v>#N/A</v>
      </c>
      <c r="W485" s="136" t="s">
        <v>547</v>
      </c>
      <c r="X485" s="101" t="s">
        <v>547</v>
      </c>
      <c r="Y485" s="104">
        <v>0</v>
      </c>
      <c r="Z485" s="103">
        <v>0</v>
      </c>
      <c r="AA485" s="60"/>
      <c r="AB485" s="60"/>
    </row>
    <row r="486" spans="1:28" ht="18" customHeight="1" x14ac:dyDescent="0.3">
      <c r="A486" s="107">
        <v>483</v>
      </c>
      <c r="B486" s="143" t="str">
        <f t="shared" si="10"/>
        <v>28.6x0.00</v>
      </c>
      <c r="C486" s="101" t="s">
        <v>1254</v>
      </c>
      <c r="D486" s="101" t="s">
        <v>913</v>
      </c>
      <c r="E486" s="101" t="s">
        <v>1258</v>
      </c>
      <c r="F486" s="101" t="s">
        <v>593</v>
      </c>
      <c r="G486" s="101" t="s">
        <v>571</v>
      </c>
      <c r="H486" s="101" t="s">
        <v>557</v>
      </c>
      <c r="I486" s="101" t="s">
        <v>895</v>
      </c>
      <c r="J486" s="101" t="s">
        <v>552</v>
      </c>
      <c r="K486" s="101" t="s">
        <v>564</v>
      </c>
      <c r="L486" s="101" t="s">
        <v>650</v>
      </c>
      <c r="M486" s="102">
        <v>1.3120000000000001</v>
      </c>
      <c r="N486" s="101" t="s">
        <v>576</v>
      </c>
      <c r="O486" s="104" t="s">
        <v>1436</v>
      </c>
      <c r="P486" s="104">
        <v>0</v>
      </c>
      <c r="Q486" s="101"/>
      <c r="R486" s="101" t="s">
        <v>547</v>
      </c>
      <c r="S486" s="101"/>
      <c r="T486" s="104">
        <v>0</v>
      </c>
      <c r="U486" s="103">
        <v>0</v>
      </c>
      <c r="V486" s="104" t="e">
        <v>#N/A</v>
      </c>
      <c r="W486" s="136" t="s">
        <v>547</v>
      </c>
      <c r="X486" s="101" t="s">
        <v>547</v>
      </c>
      <c r="Y486" s="104">
        <v>0</v>
      </c>
      <c r="Z486" s="103">
        <v>0</v>
      </c>
      <c r="AA486" s="60"/>
      <c r="AB486" s="60"/>
    </row>
    <row r="487" spans="1:28" ht="18" customHeight="1" x14ac:dyDescent="0.3">
      <c r="A487" s="107">
        <v>484</v>
      </c>
      <c r="B487" s="143" t="str">
        <f t="shared" si="10"/>
        <v>48.6x0.00</v>
      </c>
      <c r="C487" s="101" t="s">
        <v>1255</v>
      </c>
      <c r="D487" s="101" t="s">
        <v>1084</v>
      </c>
      <c r="E487" s="101" t="s">
        <v>1187</v>
      </c>
      <c r="F487" s="101" t="s">
        <v>548</v>
      </c>
      <c r="G487" s="101" t="s">
        <v>549</v>
      </c>
      <c r="H487" s="101" t="s">
        <v>557</v>
      </c>
      <c r="I487" s="101" t="s">
        <v>1079</v>
      </c>
      <c r="J487" s="101" t="s">
        <v>552</v>
      </c>
      <c r="K487" s="101" t="s">
        <v>695</v>
      </c>
      <c r="L487" s="101" t="s">
        <v>1017</v>
      </c>
      <c r="M487" s="102">
        <v>2.9489999999999998</v>
      </c>
      <c r="N487" s="101" t="s">
        <v>550</v>
      </c>
      <c r="O487" s="104" t="s">
        <v>1640</v>
      </c>
      <c r="P487" s="104">
        <v>272.72727272727275</v>
      </c>
      <c r="Q487" s="101"/>
      <c r="R487" s="101" t="s">
        <v>547</v>
      </c>
      <c r="S487" s="101"/>
      <c r="T487" s="104">
        <v>616</v>
      </c>
      <c r="U487" s="103">
        <v>10759.627032</v>
      </c>
      <c r="V487" s="104">
        <v>-474.90909090909088</v>
      </c>
      <c r="W487" s="135">
        <v>45351</v>
      </c>
      <c r="X487" s="101" t="s">
        <v>1252</v>
      </c>
      <c r="Y487" s="104">
        <v>0</v>
      </c>
      <c r="Z487" s="103">
        <v>0</v>
      </c>
      <c r="AA487" s="60"/>
      <c r="AB487" s="60"/>
    </row>
    <row r="488" spans="1:28" ht="18" customHeight="1" x14ac:dyDescent="0.3">
      <c r="A488" s="107">
        <v>485</v>
      </c>
      <c r="B488" s="143" t="str">
        <f t="shared" si="10"/>
        <v>22.2x0.00</v>
      </c>
      <c r="C488" s="101" t="s">
        <v>1256</v>
      </c>
      <c r="D488" s="101" t="s">
        <v>759</v>
      </c>
      <c r="E488" s="101" t="s">
        <v>1187</v>
      </c>
      <c r="F488" s="101" t="s">
        <v>561</v>
      </c>
      <c r="G488" s="101" t="s">
        <v>549</v>
      </c>
      <c r="H488" s="101" t="s">
        <v>557</v>
      </c>
      <c r="I488" s="101" t="s">
        <v>707</v>
      </c>
      <c r="J488" s="101" t="s">
        <v>552</v>
      </c>
      <c r="K488" s="101" t="s">
        <v>564</v>
      </c>
      <c r="L488" s="101" t="s">
        <v>1259</v>
      </c>
      <c r="M488" s="102">
        <v>0.996</v>
      </c>
      <c r="N488" s="101" t="s">
        <v>550</v>
      </c>
      <c r="O488" s="104" t="s">
        <v>1641</v>
      </c>
      <c r="P488" s="104">
        <v>333.33333333333331</v>
      </c>
      <c r="Q488" s="101"/>
      <c r="R488" s="101" t="s">
        <v>547</v>
      </c>
      <c r="S488" s="101"/>
      <c r="T488" s="104">
        <v>2230</v>
      </c>
      <c r="U488" s="103">
        <v>12791.199720000001</v>
      </c>
      <c r="V488" s="104">
        <v>-325.55555555555543</v>
      </c>
      <c r="W488" s="136">
        <v>45380</v>
      </c>
      <c r="X488" s="101" t="s">
        <v>1252</v>
      </c>
      <c r="Y488" s="104">
        <v>0</v>
      </c>
      <c r="Z488" s="103">
        <v>0</v>
      </c>
      <c r="AA488" s="60"/>
      <c r="AB488" s="60"/>
    </row>
    <row r="489" spans="1:28" ht="18" customHeight="1" x14ac:dyDescent="0.3">
      <c r="A489" s="107">
        <v>486</v>
      </c>
      <c r="B489" s="143" t="str">
        <f t="shared" si="10"/>
        <v>40.0x20.0</v>
      </c>
      <c r="C489" s="101" t="s">
        <v>1257</v>
      </c>
      <c r="D489" s="101" t="s">
        <v>1041</v>
      </c>
      <c r="E489" s="101" t="s">
        <v>1181</v>
      </c>
      <c r="F489" s="101" t="s">
        <v>1033</v>
      </c>
      <c r="G489" s="101" t="s">
        <v>549</v>
      </c>
      <c r="H489" s="101" t="s">
        <v>557</v>
      </c>
      <c r="I489" s="101" t="s">
        <v>1030</v>
      </c>
      <c r="J489" s="101" t="s">
        <v>698</v>
      </c>
      <c r="K489" s="101" t="s">
        <v>608</v>
      </c>
      <c r="L489" s="101" t="s">
        <v>1071</v>
      </c>
      <c r="M489" s="102">
        <v>2.0310000000000001</v>
      </c>
      <c r="N489" s="101" t="s">
        <v>576</v>
      </c>
      <c r="O489" s="104" t="s">
        <v>1642</v>
      </c>
      <c r="P489" s="104">
        <v>0</v>
      </c>
      <c r="Q489" s="101"/>
      <c r="R489" s="101" t="s">
        <v>547</v>
      </c>
      <c r="S489" s="101"/>
      <c r="T489" s="104">
        <v>460</v>
      </c>
      <c r="U489" s="103">
        <v>5748.5017800000005</v>
      </c>
      <c r="V489" s="104" t="e">
        <v>#N/A</v>
      </c>
      <c r="W489" s="136" t="s">
        <v>547</v>
      </c>
      <c r="X489" s="101" t="s">
        <v>547</v>
      </c>
      <c r="Y489" s="104">
        <v>0</v>
      </c>
      <c r="Z489" s="103">
        <v>0</v>
      </c>
      <c r="AA489" s="60"/>
      <c r="AB489" s="60"/>
    </row>
    <row r="490" spans="1:28" ht="18" customHeight="1" x14ac:dyDescent="0.3">
      <c r="A490" s="107">
        <v>487</v>
      </c>
      <c r="B490" s="143" t="str">
        <f t="shared" si="10"/>
        <v>19.1x0.00</v>
      </c>
      <c r="C490" s="101" t="s">
        <v>1261</v>
      </c>
      <c r="D490" s="101" t="s">
        <v>677</v>
      </c>
      <c r="E490" s="101" t="s">
        <v>1226</v>
      </c>
      <c r="F490" s="101" t="s">
        <v>593</v>
      </c>
      <c r="G490" s="101" t="s">
        <v>549</v>
      </c>
      <c r="H490" s="101" t="s">
        <v>557</v>
      </c>
      <c r="I490" s="101" t="s">
        <v>628</v>
      </c>
      <c r="J490" s="101" t="s">
        <v>552</v>
      </c>
      <c r="K490" s="101" t="s">
        <v>564</v>
      </c>
      <c r="L490" s="101" t="s">
        <v>603</v>
      </c>
      <c r="M490" s="102">
        <v>0.84299999999999997</v>
      </c>
      <c r="N490" s="101" t="s">
        <v>576</v>
      </c>
      <c r="O490" s="101" t="s">
        <v>1426</v>
      </c>
      <c r="P490" s="104">
        <v>50</v>
      </c>
      <c r="Q490" s="101"/>
      <c r="R490" s="101" t="s">
        <v>547</v>
      </c>
      <c r="S490" s="101"/>
      <c r="T490" s="104">
        <v>50</v>
      </c>
      <c r="U490" s="104">
        <v>231.82499999999999</v>
      </c>
      <c r="V490" s="104" t="e">
        <v>#N/A</v>
      </c>
      <c r="W490" s="136" t="s">
        <v>547</v>
      </c>
      <c r="X490" s="101" t="s">
        <v>547</v>
      </c>
      <c r="Y490" s="104">
        <v>0</v>
      </c>
      <c r="Z490" s="104">
        <v>0</v>
      </c>
      <c r="AA490" s="60"/>
      <c r="AB490" s="60"/>
    </row>
    <row r="491" spans="1:28" ht="15" x14ac:dyDescent="0.3">
      <c r="A491" s="107">
        <v>488</v>
      </c>
      <c r="B491" s="143" t="str">
        <f t="shared" si="10"/>
        <v>22.2x0.00</v>
      </c>
      <c r="C491" s="101" t="s">
        <v>1262</v>
      </c>
      <c r="D491" s="101" t="s">
        <v>725</v>
      </c>
      <c r="E491" s="101" t="s">
        <v>1643</v>
      </c>
      <c r="F491" s="101" t="s">
        <v>593</v>
      </c>
      <c r="G491" s="101" t="s">
        <v>571</v>
      </c>
      <c r="H491" s="101" t="s">
        <v>557</v>
      </c>
      <c r="I491" s="101" t="s">
        <v>707</v>
      </c>
      <c r="J491" s="101" t="s">
        <v>552</v>
      </c>
      <c r="K491" s="101" t="s">
        <v>620</v>
      </c>
      <c r="L491" s="101" t="s">
        <v>1644</v>
      </c>
      <c r="M491" s="102">
        <v>0.71799999999999997</v>
      </c>
      <c r="N491" s="101" t="s">
        <v>576</v>
      </c>
      <c r="O491" s="101" t="s">
        <v>1645</v>
      </c>
      <c r="P491" s="104">
        <v>1180</v>
      </c>
      <c r="Q491" s="101"/>
      <c r="R491" s="101" t="s">
        <v>547</v>
      </c>
      <c r="S491" s="101"/>
      <c r="T491" s="104">
        <v>0</v>
      </c>
      <c r="U491" s="104">
        <v>0</v>
      </c>
      <c r="V491" s="104">
        <v>-1180</v>
      </c>
      <c r="W491" s="136">
        <v>45322</v>
      </c>
      <c r="X491" s="101" t="s">
        <v>1252</v>
      </c>
      <c r="Y491" s="104">
        <v>1180</v>
      </c>
      <c r="Z491" s="104">
        <v>4397.1755999999996</v>
      </c>
      <c r="AA491" s="60"/>
      <c r="AB491" s="60"/>
    </row>
    <row r="492" spans="1:28" ht="15" x14ac:dyDescent="0.3">
      <c r="A492" s="107">
        <v>489</v>
      </c>
      <c r="B492" s="143" t="str">
        <f t="shared" si="10"/>
        <v>25.0x55.0</v>
      </c>
      <c r="C492" s="101" t="s">
        <v>1263</v>
      </c>
      <c r="D492" s="101" t="s">
        <v>799</v>
      </c>
      <c r="E492" s="101" t="s">
        <v>1181</v>
      </c>
      <c r="F492" s="101" t="s">
        <v>723</v>
      </c>
      <c r="G492" s="101" t="s">
        <v>571</v>
      </c>
      <c r="H492" s="101" t="s">
        <v>550</v>
      </c>
      <c r="I492" s="101" t="s">
        <v>800</v>
      </c>
      <c r="J492" s="101" t="s">
        <v>801</v>
      </c>
      <c r="K492" s="101" t="s">
        <v>558</v>
      </c>
      <c r="L492" s="101" t="s">
        <v>1646</v>
      </c>
      <c r="M492" s="102">
        <v>1.9410000000000001</v>
      </c>
      <c r="N492" s="101" t="s">
        <v>576</v>
      </c>
      <c r="O492" s="101" t="s">
        <v>1647</v>
      </c>
      <c r="P492" s="104">
        <v>0</v>
      </c>
      <c r="Q492" s="101"/>
      <c r="R492" s="101" t="s">
        <v>547</v>
      </c>
      <c r="S492" s="101"/>
      <c r="T492" s="104">
        <v>840</v>
      </c>
      <c r="U492" s="104">
        <v>10107.09756</v>
      </c>
      <c r="V492" s="104"/>
      <c r="W492" s="136" t="s">
        <v>547</v>
      </c>
      <c r="X492" s="101" t="s">
        <v>547</v>
      </c>
      <c r="Y492" s="104">
        <v>0</v>
      </c>
      <c r="Z492" s="104">
        <v>0</v>
      </c>
      <c r="AA492" s="60"/>
      <c r="AB492" s="60"/>
    </row>
    <row r="493" spans="1:28" ht="15" x14ac:dyDescent="0.3">
      <c r="A493" s="107">
        <v>490</v>
      </c>
      <c r="B493" s="143" t="str">
        <f t="shared" si="10"/>
        <v>12.7x0.00</v>
      </c>
      <c r="C493" s="19" t="s">
        <v>1264</v>
      </c>
      <c r="D493" s="19" t="s">
        <v>546</v>
      </c>
      <c r="E493" s="19" t="s">
        <v>1181</v>
      </c>
      <c r="F493" s="19" t="s">
        <v>548</v>
      </c>
      <c r="G493" s="19" t="s">
        <v>549</v>
      </c>
      <c r="H493" s="19" t="s">
        <v>550</v>
      </c>
      <c r="I493" s="19" t="s">
        <v>551</v>
      </c>
      <c r="J493" s="19" t="s">
        <v>552</v>
      </c>
      <c r="K493" s="19" t="s">
        <v>553</v>
      </c>
      <c r="L493" s="19" t="s">
        <v>1648</v>
      </c>
      <c r="M493" s="19">
        <v>0.34</v>
      </c>
      <c r="N493" s="19" t="s">
        <v>576</v>
      </c>
      <c r="O493" s="19" t="s">
        <v>1649</v>
      </c>
      <c r="P493" s="28">
        <v>0</v>
      </c>
      <c r="Q493" s="19"/>
      <c r="R493" s="19" t="s">
        <v>547</v>
      </c>
      <c r="S493" s="19"/>
      <c r="T493" s="28">
        <v>293</v>
      </c>
      <c r="U493" s="19">
        <v>493.11900000000009</v>
      </c>
      <c r="V493" s="19"/>
      <c r="W493" s="138" t="s">
        <v>547</v>
      </c>
      <c r="X493" s="19" t="s">
        <v>547</v>
      </c>
      <c r="Y493" s="28">
        <v>0</v>
      </c>
      <c r="Z493" s="28">
        <v>0</v>
      </c>
    </row>
    <row r="494" spans="1:28" ht="15" x14ac:dyDescent="0.3">
      <c r="A494" s="107">
        <v>491</v>
      </c>
      <c r="B494" s="143" t="str">
        <f t="shared" si="10"/>
        <v>28.6x0.00</v>
      </c>
      <c r="C494" s="19" t="s">
        <v>1265</v>
      </c>
      <c r="D494" s="19" t="s">
        <v>934</v>
      </c>
      <c r="E494" s="19" t="s">
        <v>1181</v>
      </c>
      <c r="F494" s="19" t="s">
        <v>548</v>
      </c>
      <c r="G494" s="19" t="s">
        <v>571</v>
      </c>
      <c r="H494" s="19" t="s">
        <v>557</v>
      </c>
      <c r="I494" s="19" t="s">
        <v>895</v>
      </c>
      <c r="J494" s="19" t="s">
        <v>552</v>
      </c>
      <c r="K494" s="19" t="s">
        <v>881</v>
      </c>
      <c r="L494" s="19" t="s">
        <v>1650</v>
      </c>
      <c r="M494" s="19">
        <v>2.004</v>
      </c>
      <c r="N494" s="19" t="s">
        <v>576</v>
      </c>
      <c r="O494" s="19" t="s">
        <v>1651</v>
      </c>
      <c r="P494" s="28">
        <v>0</v>
      </c>
      <c r="Q494" s="19"/>
      <c r="R494" s="19" t="s">
        <v>547</v>
      </c>
      <c r="S494" s="19"/>
      <c r="T494" s="28">
        <v>111</v>
      </c>
      <c r="U494" s="19">
        <v>1272.37968</v>
      </c>
      <c r="V494" s="19"/>
      <c r="W494" s="138" t="s">
        <v>547</v>
      </c>
      <c r="X494" s="19" t="s">
        <v>547</v>
      </c>
      <c r="Y494" s="28">
        <v>0</v>
      </c>
      <c r="Z494" s="28">
        <v>0</v>
      </c>
    </row>
    <row r="495" spans="1:28" ht="15" x14ac:dyDescent="0.3">
      <c r="A495" s="107">
        <v>492</v>
      </c>
      <c r="B495" s="143" t="str">
        <f t="shared" si="10"/>
        <v>48.6x0.00</v>
      </c>
      <c r="C495" s="19" t="s">
        <v>1266</v>
      </c>
      <c r="D495" s="19" t="s">
        <v>1084</v>
      </c>
      <c r="E495" s="19" t="s">
        <v>1181</v>
      </c>
      <c r="F495" s="19" t="s">
        <v>548</v>
      </c>
      <c r="G495" s="19" t="s">
        <v>549</v>
      </c>
      <c r="H495" s="19" t="s">
        <v>557</v>
      </c>
      <c r="I495" s="19" t="s">
        <v>1079</v>
      </c>
      <c r="J495" s="19" t="s">
        <v>552</v>
      </c>
      <c r="K495" s="19" t="s">
        <v>695</v>
      </c>
      <c r="L495" s="19" t="s">
        <v>959</v>
      </c>
      <c r="M495" s="19">
        <v>2.9489999999999998</v>
      </c>
      <c r="N495" s="19" t="s">
        <v>576</v>
      </c>
      <c r="O495" s="19" t="s">
        <v>1598</v>
      </c>
      <c r="P495" s="28">
        <v>0</v>
      </c>
      <c r="Q495" s="19"/>
      <c r="R495" s="19" t="s">
        <v>547</v>
      </c>
      <c r="S495" s="19"/>
      <c r="T495" s="28">
        <v>494</v>
      </c>
      <c r="U495" s="19">
        <v>8667.9956999999995</v>
      </c>
      <c r="V495" s="19"/>
      <c r="W495" s="138" t="s">
        <v>547</v>
      </c>
      <c r="X495" s="19" t="s">
        <v>547</v>
      </c>
      <c r="Y495" s="28">
        <v>0</v>
      </c>
      <c r="Z495" s="28">
        <v>0</v>
      </c>
    </row>
    <row r="496" spans="1:28" ht="15" x14ac:dyDescent="0.3">
      <c r="A496" s="107">
        <v>493</v>
      </c>
      <c r="B496" s="143" t="str">
        <f t="shared" si="10"/>
        <v>28.6x0.00</v>
      </c>
      <c r="C496" s="19" t="s">
        <v>1267</v>
      </c>
      <c r="D496" s="19" t="s">
        <v>907</v>
      </c>
      <c r="E496" s="19" t="s">
        <v>1230</v>
      </c>
      <c r="F496" s="19" t="s">
        <v>593</v>
      </c>
      <c r="G496" s="19" t="s">
        <v>571</v>
      </c>
      <c r="H496" s="19" t="s">
        <v>557</v>
      </c>
      <c r="I496" s="19" t="s">
        <v>895</v>
      </c>
      <c r="J496" s="19" t="s">
        <v>552</v>
      </c>
      <c r="K496" s="19" t="s">
        <v>558</v>
      </c>
      <c r="L496" s="19" t="s">
        <v>640</v>
      </c>
      <c r="M496" s="19">
        <v>1.0649999999999999</v>
      </c>
      <c r="N496" s="19" t="s">
        <v>576</v>
      </c>
      <c r="O496" s="19" t="s">
        <v>1652</v>
      </c>
      <c r="P496" s="28">
        <v>0</v>
      </c>
      <c r="Q496" s="19"/>
      <c r="R496" s="19" t="s">
        <v>547</v>
      </c>
      <c r="S496" s="19"/>
      <c r="T496" s="28">
        <v>0</v>
      </c>
      <c r="U496" s="19">
        <v>0</v>
      </c>
      <c r="V496" s="19"/>
      <c r="W496" s="138">
        <v>45260</v>
      </c>
      <c r="X496" s="19" t="s">
        <v>547</v>
      </c>
      <c r="Y496" s="28">
        <v>0</v>
      </c>
      <c r="Z496" s="28">
        <v>0</v>
      </c>
    </row>
    <row r="497" spans="1:26" ht="15" x14ac:dyDescent="0.3">
      <c r="A497" s="107">
        <v>494</v>
      </c>
      <c r="B497" s="143" t="str">
        <f t="shared" si="10"/>
        <v>22.2x0.00</v>
      </c>
      <c r="C497" s="19" t="s">
        <v>1662</v>
      </c>
      <c r="D497" s="19" t="s">
        <v>1664</v>
      </c>
      <c r="E497" s="19" t="s">
        <v>1181</v>
      </c>
      <c r="F497" s="19" t="s">
        <v>588</v>
      </c>
      <c r="G497" s="19" t="s">
        <v>549</v>
      </c>
      <c r="H497" s="19" t="s">
        <v>557</v>
      </c>
      <c r="I497" s="19" t="s">
        <v>707</v>
      </c>
      <c r="J497" s="19" t="s">
        <v>552</v>
      </c>
      <c r="K497" s="19" t="s">
        <v>558</v>
      </c>
      <c r="L497" s="19" t="s">
        <v>746</v>
      </c>
      <c r="M497" s="19">
        <v>0.81299999999999994</v>
      </c>
      <c r="N497" s="19" t="s">
        <v>550</v>
      </c>
      <c r="O497" s="19" t="s">
        <v>1653</v>
      </c>
      <c r="P497" s="28">
        <v>0</v>
      </c>
      <c r="Q497" s="19"/>
      <c r="R497" s="19" t="s">
        <v>547</v>
      </c>
      <c r="S497" s="19"/>
      <c r="T497" s="28">
        <v>16</v>
      </c>
      <c r="U497" s="19">
        <v>78.919535999999994</v>
      </c>
      <c r="V497" s="19"/>
      <c r="W497" s="138" t="s">
        <v>547</v>
      </c>
      <c r="X497" s="19" t="s">
        <v>547</v>
      </c>
      <c r="Y497" s="28">
        <v>0</v>
      </c>
      <c r="Z497" s="28">
        <v>0</v>
      </c>
    </row>
    <row r="498" spans="1:26" ht="15" x14ac:dyDescent="0.3">
      <c r="A498" s="107">
        <v>495</v>
      </c>
      <c r="B498" s="143" t="str">
        <f t="shared" si="10"/>
        <v>22.2x0.00</v>
      </c>
      <c r="C498" s="19" t="s">
        <v>1268</v>
      </c>
      <c r="D498" s="19" t="s">
        <v>736</v>
      </c>
      <c r="E498" s="19" t="s">
        <v>1181</v>
      </c>
      <c r="F498" s="19" t="s">
        <v>617</v>
      </c>
      <c r="G498" s="19" t="s">
        <v>549</v>
      </c>
      <c r="H498" s="19" t="s">
        <v>557</v>
      </c>
      <c r="I498" s="19" t="s">
        <v>707</v>
      </c>
      <c r="J498" s="19" t="s">
        <v>552</v>
      </c>
      <c r="K498" s="19" t="s">
        <v>558</v>
      </c>
      <c r="L498" s="19" t="s">
        <v>1654</v>
      </c>
      <c r="M498" s="19">
        <v>0.81299999999999994</v>
      </c>
      <c r="N498" s="19" t="s">
        <v>576</v>
      </c>
      <c r="O498" s="19" t="s">
        <v>1655</v>
      </c>
      <c r="P498" s="28">
        <v>0</v>
      </c>
      <c r="Q498" s="19"/>
      <c r="R498" s="19" t="s">
        <v>547</v>
      </c>
      <c r="S498" s="19"/>
      <c r="T498" s="28">
        <v>0</v>
      </c>
      <c r="U498" s="19">
        <v>0</v>
      </c>
      <c r="V498" s="19"/>
      <c r="W498" s="146">
        <v>45260</v>
      </c>
      <c r="X498" s="19" t="s">
        <v>547</v>
      </c>
      <c r="Y498" s="19">
        <v>0</v>
      </c>
      <c r="Z498" s="28">
        <v>0</v>
      </c>
    </row>
    <row r="499" spans="1:26" ht="15" x14ac:dyDescent="0.3">
      <c r="A499" s="107">
        <v>496</v>
      </c>
      <c r="B499" s="143" t="str">
        <f t="shared" si="10"/>
        <v>22.2x0.00</v>
      </c>
      <c r="C499" s="19" t="s">
        <v>1269</v>
      </c>
      <c r="D499" s="19" t="s">
        <v>756</v>
      </c>
      <c r="E499" s="19" t="s">
        <v>1181</v>
      </c>
      <c r="F499" s="19" t="s">
        <v>617</v>
      </c>
      <c r="G499" s="19" t="s">
        <v>549</v>
      </c>
      <c r="H499" s="19" t="s">
        <v>557</v>
      </c>
      <c r="I499" s="19" t="s">
        <v>707</v>
      </c>
      <c r="J499" s="19" t="s">
        <v>552</v>
      </c>
      <c r="K499" s="19" t="s">
        <v>564</v>
      </c>
      <c r="L499" s="19" t="s">
        <v>1656</v>
      </c>
      <c r="M499" s="19">
        <v>0.996</v>
      </c>
      <c r="N499" s="19" t="s">
        <v>576</v>
      </c>
      <c r="O499" s="19" t="s">
        <v>1657</v>
      </c>
      <c r="P499" s="19">
        <v>0</v>
      </c>
      <c r="Q499" s="19"/>
      <c r="R499" s="19" t="s">
        <v>547</v>
      </c>
      <c r="S499" s="19"/>
      <c r="T499" s="19">
        <v>0</v>
      </c>
      <c r="U499" s="19">
        <v>0</v>
      </c>
      <c r="V499" s="19"/>
      <c r="W499" s="146">
        <v>45260</v>
      </c>
      <c r="X499" s="19" t="s">
        <v>547</v>
      </c>
      <c r="Y499" s="19">
        <v>0</v>
      </c>
      <c r="Z499" s="19">
        <v>0</v>
      </c>
    </row>
    <row r="500" spans="1:26" ht="15" x14ac:dyDescent="0.3">
      <c r="A500" s="107">
        <v>497</v>
      </c>
      <c r="B500" s="143" t="str">
        <f t="shared" si="10"/>
        <v>22.2x0.00</v>
      </c>
      <c r="C500" s="19" t="s">
        <v>1270</v>
      </c>
      <c r="D500" s="19" t="s">
        <v>756</v>
      </c>
      <c r="E500" s="19" t="s">
        <v>1181</v>
      </c>
      <c r="F500" s="19" t="s">
        <v>617</v>
      </c>
      <c r="G500" s="19" t="s">
        <v>549</v>
      </c>
      <c r="H500" s="19" t="s">
        <v>557</v>
      </c>
      <c r="I500" s="19" t="s">
        <v>707</v>
      </c>
      <c r="J500" s="19" t="s">
        <v>552</v>
      </c>
      <c r="K500" s="19" t="s">
        <v>564</v>
      </c>
      <c r="L500" s="19" t="s">
        <v>1658</v>
      </c>
      <c r="M500" s="19">
        <v>0.996</v>
      </c>
      <c r="N500" s="19" t="s">
        <v>576</v>
      </c>
      <c r="O500" s="19" t="s">
        <v>1659</v>
      </c>
      <c r="P500" s="19">
        <v>0</v>
      </c>
      <c r="Q500" s="19"/>
      <c r="R500" s="19" t="s">
        <v>547</v>
      </c>
      <c r="S500" s="19"/>
      <c r="T500" s="19">
        <v>70</v>
      </c>
      <c r="U500" s="19">
        <v>424.03703999999999</v>
      </c>
      <c r="V500" s="19"/>
      <c r="W500" s="146" t="s">
        <v>547</v>
      </c>
      <c r="X500" s="19" t="s">
        <v>547</v>
      </c>
      <c r="Y500" s="19">
        <v>0</v>
      </c>
      <c r="Z500" s="19">
        <v>0</v>
      </c>
    </row>
    <row r="501" spans="1:26" ht="15" x14ac:dyDescent="0.3">
      <c r="A501" s="107">
        <v>498</v>
      </c>
      <c r="B501" s="143" t="str">
        <f t="shared" si="10"/>
        <v>40.0x25.0</v>
      </c>
      <c r="C501" s="19" t="s">
        <v>1271</v>
      </c>
      <c r="D501" s="19" t="s">
        <v>1660</v>
      </c>
      <c r="E501" s="19" t="s">
        <v>1181</v>
      </c>
      <c r="F501" s="19" t="s">
        <v>1040</v>
      </c>
      <c r="G501" s="19" t="s">
        <v>549</v>
      </c>
      <c r="H501" s="19" t="s">
        <v>557</v>
      </c>
      <c r="I501" s="19" t="s">
        <v>1030</v>
      </c>
      <c r="J501" s="19" t="s">
        <v>800</v>
      </c>
      <c r="K501" s="19" t="s">
        <v>620</v>
      </c>
      <c r="L501" s="19" t="s">
        <v>812</v>
      </c>
      <c r="M501" s="19">
        <v>1.367</v>
      </c>
      <c r="N501" s="19" t="s">
        <v>576</v>
      </c>
      <c r="O501" s="19" t="s">
        <v>1661</v>
      </c>
      <c r="P501" s="19">
        <v>0</v>
      </c>
      <c r="Q501" s="19"/>
      <c r="R501" s="19" t="s">
        <v>547</v>
      </c>
      <c r="S501" s="19"/>
      <c r="T501" s="19">
        <v>208</v>
      </c>
      <c r="U501" s="19">
        <v>1675.3077119999998</v>
      </c>
      <c r="V501" s="19"/>
      <c r="W501" s="146" t="s">
        <v>547</v>
      </c>
      <c r="X501" s="19" t="s">
        <v>547</v>
      </c>
      <c r="Y501" s="19">
        <v>0</v>
      </c>
      <c r="Z501" s="19">
        <v>0</v>
      </c>
    </row>
    <row r="502" spans="1:26" ht="15" x14ac:dyDescent="0.3">
      <c r="A502" s="107">
        <v>499</v>
      </c>
      <c r="B502" s="143" t="str">
        <f t="shared" si="10"/>
        <v>28.0x21.8</v>
      </c>
      <c r="C502" s="19" t="s">
        <v>1272</v>
      </c>
      <c r="D502" s="19" t="s">
        <v>889</v>
      </c>
      <c r="E502" s="19" t="s">
        <v>1181</v>
      </c>
      <c r="F502" s="19" t="s">
        <v>890</v>
      </c>
      <c r="G502" s="19" t="s">
        <v>571</v>
      </c>
      <c r="H502" s="19" t="s">
        <v>557</v>
      </c>
      <c r="I502" s="19" t="s">
        <v>891</v>
      </c>
      <c r="J502" s="19" t="s">
        <v>892</v>
      </c>
      <c r="K502" s="19" t="s">
        <v>893</v>
      </c>
      <c r="L502" s="19" t="s">
        <v>613</v>
      </c>
      <c r="M502" s="19">
        <v>1.9039999999999999</v>
      </c>
      <c r="N502" s="19" t="s">
        <v>576</v>
      </c>
      <c r="O502" s="19" t="s">
        <v>1428</v>
      </c>
      <c r="P502" s="19">
        <v>0</v>
      </c>
      <c r="Q502" s="19"/>
      <c r="R502" s="19" t="s">
        <v>547</v>
      </c>
      <c r="S502" s="19"/>
      <c r="T502" s="19">
        <v>110</v>
      </c>
      <c r="U502" s="19">
        <v>1130.9760000000001</v>
      </c>
      <c r="V502" s="19"/>
      <c r="W502" s="146" t="s">
        <v>547</v>
      </c>
      <c r="X502" s="19" t="s">
        <v>547</v>
      </c>
      <c r="Y502" s="19">
        <v>0</v>
      </c>
      <c r="Z502" s="19">
        <v>0</v>
      </c>
    </row>
    <row r="503" spans="1:26" x14ac:dyDescent="0.3"/>
  </sheetData>
  <autoFilter ref="A3:Z502" xr:uid="{8ABABA8E-5E28-46A0-A959-F7298241D5B2}">
    <sortState xmlns:xlrd2="http://schemas.microsoft.com/office/spreadsheetml/2017/richdata2" ref="A4:Z492">
      <sortCondition ref="I4:I492"/>
      <sortCondition descending="1" ref="G4:G492"/>
      <sortCondition ref="K4:K492"/>
      <sortCondition ref="F4:F492"/>
    </sortState>
  </autoFilter>
  <sortState xmlns:xlrd2="http://schemas.microsoft.com/office/spreadsheetml/2017/richdata2" ref="C4:Z489">
    <sortCondition ref="I4:I489"/>
    <sortCondition descending="1" ref="G4:G489"/>
    <sortCondition ref="K4:K489"/>
    <sortCondition ref="F4:F489"/>
  </sortState>
  <mergeCells count="3">
    <mergeCell ref="J2:K2"/>
    <mergeCell ref="AE2:BL2"/>
    <mergeCell ref="L2:M2"/>
  </mergeCells>
  <pageMargins left="0.25" right="0.25" top="0.3" bottom="0.16" header="0.16" footer="0.19"/>
  <pageSetup paperSize="9" scale="24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DAEE8-617C-4EE1-BEAD-84B65BBAF8CD}">
  <dimension ref="F1:BE1000"/>
  <sheetViews>
    <sheetView topLeftCell="H1" zoomScale="70" zoomScaleNormal="70" workbookViewId="0">
      <selection activeCell="AD3" sqref="AD3:AD1000"/>
    </sheetView>
  </sheetViews>
  <sheetFormatPr defaultColWidth="8.88671875" defaultRowHeight="14.4" zeroHeight="1" x14ac:dyDescent="0.3"/>
  <cols>
    <col min="1" max="5" width="1.5546875" customWidth="1"/>
    <col min="6" max="6" width="16.5546875" customWidth="1"/>
    <col min="7" max="7" width="7.88671875" customWidth="1"/>
    <col min="8" max="8" width="16.109375" customWidth="1"/>
    <col min="9" max="9" width="22.5546875" customWidth="1"/>
    <col min="10" max="10" width="18.77734375" customWidth="1"/>
    <col min="11" max="15" width="2.44140625" customWidth="1"/>
    <col min="16" max="16" width="11.33203125" customWidth="1"/>
    <col min="17" max="29" width="7.109375" customWidth="1"/>
    <col min="30" max="30" width="6.33203125" customWidth="1"/>
    <col min="31" max="31" width="2.21875" customWidth="1"/>
    <col min="32" max="44" width="4.77734375" customWidth="1"/>
    <col min="45" max="57" width="3.77734375" customWidth="1"/>
  </cols>
  <sheetData>
    <row r="1" spans="6:57" x14ac:dyDescent="0.3"/>
    <row r="2" spans="6:57" x14ac:dyDescent="0.3">
      <c r="F2" s="108" t="s">
        <v>1158</v>
      </c>
      <c r="H2" t="s">
        <v>1250</v>
      </c>
      <c r="I2" s="108" t="s">
        <v>1157</v>
      </c>
      <c r="J2" t="s">
        <v>1143</v>
      </c>
      <c r="K2" s="109" t="s">
        <v>13</v>
      </c>
      <c r="L2" s="109" t="s">
        <v>16</v>
      </c>
      <c r="M2" s="109" t="s">
        <v>17</v>
      </c>
      <c r="N2" s="109" t="s">
        <v>18</v>
      </c>
      <c r="O2" s="109" t="s">
        <v>19</v>
      </c>
      <c r="P2" s="110" t="s">
        <v>1142</v>
      </c>
      <c r="Q2" s="111" t="s">
        <v>1143</v>
      </c>
      <c r="R2" s="111" t="s">
        <v>1144</v>
      </c>
      <c r="S2" s="111" t="s">
        <v>1145</v>
      </c>
      <c r="T2" s="111" t="s">
        <v>1146</v>
      </c>
      <c r="U2" s="111" t="s">
        <v>1147</v>
      </c>
      <c r="V2" s="111" t="s">
        <v>1148</v>
      </c>
      <c r="W2" s="111" t="s">
        <v>1149</v>
      </c>
      <c r="X2" s="111" t="s">
        <v>1150</v>
      </c>
      <c r="Y2" s="111" t="s">
        <v>1151</v>
      </c>
      <c r="Z2" s="111" t="s">
        <v>1152</v>
      </c>
      <c r="AA2" s="111" t="s">
        <v>1153</v>
      </c>
      <c r="AB2" s="111" t="s">
        <v>1154</v>
      </c>
      <c r="AC2" s="111" t="s">
        <v>1155</v>
      </c>
      <c r="AF2" s="19" t="s">
        <v>1157</v>
      </c>
      <c r="AG2" s="19" t="s">
        <v>1144</v>
      </c>
      <c r="AH2" s="19" t="s">
        <v>1145</v>
      </c>
      <c r="AI2" s="19" t="s">
        <v>1146</v>
      </c>
      <c r="AJ2" s="19" t="s">
        <v>1147</v>
      </c>
      <c r="AK2" s="19" t="s">
        <v>1148</v>
      </c>
      <c r="AL2" s="19" t="s">
        <v>1149</v>
      </c>
      <c r="AM2" s="19" t="s">
        <v>1150</v>
      </c>
      <c r="AN2" s="19" t="s">
        <v>1151</v>
      </c>
      <c r="AO2" s="19" t="s">
        <v>1152</v>
      </c>
      <c r="AP2" s="19" t="s">
        <v>1153</v>
      </c>
      <c r="AQ2" s="19" t="s">
        <v>1154</v>
      </c>
      <c r="AR2" s="19" t="s">
        <v>1155</v>
      </c>
      <c r="AS2" s="19" t="s">
        <v>1159</v>
      </c>
      <c r="AT2" s="19" t="s">
        <v>1160</v>
      </c>
      <c r="AU2" s="19" t="s">
        <v>1161</v>
      </c>
      <c r="AV2" s="19" t="s">
        <v>1162</v>
      </c>
      <c r="AW2" s="19" t="s">
        <v>1163</v>
      </c>
      <c r="AX2" s="19" t="s">
        <v>1164</v>
      </c>
      <c r="AY2" s="19" t="s">
        <v>1165</v>
      </c>
      <c r="AZ2" s="19" t="s">
        <v>1166</v>
      </c>
      <c r="BA2" s="19" t="s">
        <v>1167</v>
      </c>
      <c r="BB2" s="19" t="s">
        <v>1168</v>
      </c>
      <c r="BC2" s="19" t="s">
        <v>1169</v>
      </c>
      <c r="BD2" s="19" t="s">
        <v>1170</v>
      </c>
      <c r="BE2" s="19" t="s">
        <v>1171</v>
      </c>
    </row>
    <row r="3" spans="6:57" x14ac:dyDescent="0.3">
      <c r="F3" s="108" t="str">
        <f>[1]!Table1[[#This Row],[Production]]</f>
        <v>|0200220139|12.70|0.00|1.600|0.0005490NBC</v>
      </c>
      <c r="G3" t="str">
        <f>MID(F3,LEN(F3)-6,4)</f>
        <v>5490</v>
      </c>
      <c r="H3" t="str">
        <f>AS3&amp;"|"&amp;AT3&amp;"|"&amp;AU3&amp;"|"&amp;AV3&amp;"|"&amp;AW3&amp;"|"&amp;AX3&amp;"|"&amp;AY3&amp;"|"&amp;AZ3&amp;"|"&amp;BA3&amp;"|"&amp;BB3&amp;"|"&amp;BC3&amp;"|"&amp;BD3&amp;"|"&amp;BE3</f>
        <v>KMV||||||||||||</v>
      </c>
      <c r="I3" s="108" t="str">
        <f>[1]!Table1[[#This Row],[Stock]]</f>
        <v>|0200220139|12.70|0.00|1.600|0.000411.8NBC</v>
      </c>
      <c r="J3" t="str">
        <f>MID(LEFT(I3,LEN(I3)-3),FIND("0|0.000",LEFT(I3,LEN(I3)-3),1)+7,6)</f>
        <v>411.8</v>
      </c>
      <c r="K3" s="19"/>
      <c r="L3" s="19"/>
      <c r="M3" s="19"/>
      <c r="N3" s="19"/>
      <c r="O3" s="19"/>
      <c r="P3" s="20" t="str">
        <f>End_Cal!E3</f>
        <v>|0200220139|12.70|0.00|1.600|0.0005490NBC</v>
      </c>
      <c r="Q3" s="112" t="str">
        <f>IFERROR(INDEX($J$2:$J$9873,MATCH(1,INDEX(($P3=$F$2:$F$9873)*(0=COUNTIFS($Q$2:Q2,$J$2:$J$9873)),0),0)),"")</f>
        <v>411.8</v>
      </c>
      <c r="R3" s="112" t="str">
        <f>IFERROR(INDEX($J$2:$J$9873,MATCH(1,INDEX(($P3=$F$2:$F$9873)*(0=COUNTIFS(Q2:Q3,$J$2:$J$9873)),0),0)),"")</f>
        <v>5490</v>
      </c>
      <c r="S3" s="112" t="str">
        <f t="shared" ref="S3:S66" si="0">IFERROR(INDEX($J$2:$J$9873,MATCH(1,INDEX(($P3=$F$2:$F$9873)*(0=COUNTIFS(Q3:R3,$J$2:$J$9873)),0),0)),"")</f>
        <v/>
      </c>
      <c r="T3" s="112" t="str">
        <f t="shared" ref="T3:T66" si="1">IFERROR(INDEX($J$2:$J$9873,MATCH(1,INDEX(($P3=$F$2:$F$9873)*(0=COUNTIFS(Q3:S3,$J$2:$J$9873)),0),0)),"")</f>
        <v/>
      </c>
      <c r="U3" s="112" t="str">
        <f t="shared" ref="U3:U66" si="2">IFERROR(INDEX($J$2:$J$9873,MATCH(1,INDEX(($P3=$F$2:$F$9873)*(0=COUNTIFS(Q3:T3,$J$2:$J$9873)),0),0)),"")</f>
        <v/>
      </c>
      <c r="V3" s="112" t="str">
        <f t="shared" ref="V3:V66" si="3">IFERROR(INDEX($J$2:$J$9873,MATCH(1,INDEX(($P3=$F$2:$F$9873)*(0=COUNTIFS(Q3:U3,$J$2:$J$9873)),0),0)),"")</f>
        <v/>
      </c>
      <c r="W3" s="112" t="str">
        <f>IFERROR(INDEX($J$2:$J$9873,MATCH(1,INDEX(($P3=$F$2:$F$9873)*(0=COUNTIFS(Q3:V3,$J$2:$J$9873)),0),0)),"")</f>
        <v/>
      </c>
      <c r="X3" s="112" t="str">
        <f t="shared" ref="X3:X66" si="4">IFERROR(INDEX($J$2:$J$9873,MATCH(1,INDEX(($P3=$F$2:$F$9873)*(0=COUNTIFS(Q3:W3,$J$2:$J$9873)),0),0)),"")</f>
        <v/>
      </c>
      <c r="Y3" s="112" t="str">
        <f>IFERROR(INDEX($J$2:$J$9873,MATCH(1,INDEX(($P3=$F$2:$F$9873)*(0=COUNTIFS(Q3:X3,$J$2:$J$9873)),0),0)),"")</f>
        <v/>
      </c>
      <c r="Z3" s="112" t="str">
        <f>IFERROR(INDEX($J$2:$J$9873,MATCH(1,INDEX(($P3=$F$2:$F$9873)*(0=COUNTIFS(Q3:Y3,$J$2:$J$9873)),0),0)),"")</f>
        <v/>
      </c>
      <c r="AA3" s="112" t="str">
        <f>IFERROR(INDEX($J$2:$J$9873,MATCH(1,INDEX(($P3=$F$2:$F$9873)*(0=COUNTIFS(Q3:Z3,$J$2:$J$9873)),0),0)),"")</f>
        <v/>
      </c>
      <c r="AB3" s="112" t="str">
        <f>IFERROR(INDEX($J$2:$J$9873,MATCH(1,INDEX(($P3=$F$2:$F$9873)*(0=COUNTIFS(Q3:AA3,$J$2:$J$9873)),0),0)),"")</f>
        <v/>
      </c>
      <c r="AC3" s="112" t="str">
        <f>IFERROR(INDEX($J$2:$J$9873,MATCH(1,INDEX(($P3=$F$2:$F$9873)*(0=COUNTIFS(Q3:AB3,$J$2:$J$9873)),0),0)),"")</f>
        <v/>
      </c>
      <c r="AD3" t="str">
        <f>Q3&amp;"-"&amp;R3&amp;"-"&amp;S3&amp;"-"&amp;T3&amp;"-"&amp;U3&amp;"-"&amp;V3&amp;"-"&amp;W3&amp;"-"&amp;X3&amp;"-"&amp;Y3&amp;"-"&amp;Z3&amp;"-"&amp;AA3&amp;"-"&amp;AB3&amp;"-"&amp;AC3</f>
        <v>411.8-5490-----------</v>
      </c>
      <c r="AF3" s="19" t="str">
        <f>IFERROR(INDEX($I$2:$I$9873,MATCH(1,INDEX(($P3=$F$2:$F$9873)*(0=COUNTIFS(AF2:AF2,$I$2:$I$9873)),0),0)),"")</f>
        <v>|0200220139|12.70|0.00|1.600|0.000411.8NBC</v>
      </c>
      <c r="AG3" s="19" t="str">
        <f>IFERROR(INDEX($I$2:$I$9873,MATCH(1,INDEX(($P3=$F$2:$F$9873)*(0=COUNTIFS(AF2:AF3,$I$2:$I$9873)),0),0)),"")</f>
        <v>|0200220139|12.70|0.00|1.600|0.0005490NBC</v>
      </c>
      <c r="AH3" s="19" t="str">
        <f t="shared" ref="AH3:AH66" si="5">IFERROR(INDEX($I$2:$I$9873,MATCH(1,INDEX(($P3=$F$2:$F$9873)*(0=COUNTIFS(AF3:AG3,$I$2:$I$9873)),0),0)),"")</f>
        <v/>
      </c>
      <c r="AI3" s="19" t="str">
        <f t="shared" ref="AI3:AI66" si="6">IFERROR(INDEX($I$2:$I$9873,MATCH(1,INDEX(($P3=$F$2:$F$9873)*(0=COUNTIFS(AF3:AH3,$I$2:$I$9873)),0),0)),"")</f>
        <v/>
      </c>
      <c r="AJ3" s="19" t="str">
        <f t="shared" ref="AJ3:AJ66" si="7">IFERROR(INDEX($I$2:$I$9873,MATCH(1,INDEX(($P3=$F$2:$F$9873)*(0=COUNTIFS(AF3:AI3,$I$2:$I$9873)),0),0)),"")</f>
        <v/>
      </c>
      <c r="AK3" s="19" t="str">
        <f t="shared" ref="AK3:AK66" si="8">IFERROR(INDEX($I$2:$I$9873,MATCH(1,INDEX(($P3=$F$2:$F$9873)*(0=COUNTIFS(AF3:AJ3,$I$2:$I$9873)),0),0)),"")</f>
        <v/>
      </c>
      <c r="AL3" s="19" t="str">
        <f t="shared" ref="AL3:AL66" si="9">IFERROR(INDEX($I$2:$I$9873,MATCH(1,INDEX(($P3=$F$2:$F$9873)*(0=COUNTIFS(AF3:AK3,$I$2:$I$9873)),0),0)),"")</f>
        <v/>
      </c>
      <c r="AM3" s="19" t="str">
        <f t="shared" ref="AM3:AM66" si="10">IFERROR(INDEX($I$2:$I$9873,MATCH(1,INDEX(($P3=$F$2:$F$9873)*(0=COUNTIFS(AF3:AL3,$I$2:$I$9873)),0),0)),"")</f>
        <v/>
      </c>
      <c r="AN3" s="19" t="str">
        <f t="shared" ref="AN3:AN66" si="11">IFERROR(INDEX($I$2:$I$9873,MATCH(1,INDEX(($P3=$F$2:$F$9873)*(0=COUNTIFS(AF3:AM3,$I$2:$I$9873)),0),0)),"")</f>
        <v/>
      </c>
      <c r="AO3" s="19" t="str">
        <f t="shared" ref="AO3:AO66" si="12">IFERROR(INDEX($I$2:$I$9873,MATCH(1,INDEX(($P3=$F$2:$F$9873)*(0=COUNTIFS(AF3:AN3,$I$2:$I$9873)),0),0)),"")</f>
        <v/>
      </c>
      <c r="AP3" s="19" t="str">
        <f t="shared" ref="AP3:AP66" si="13">IFERROR(INDEX($I$2:$I$9873,MATCH(1,INDEX(($P3=$F$2:$F$9873)*(0=COUNTIFS(AF3:AO3,$I$2:$I$9873)),0),0)),"")</f>
        <v/>
      </c>
      <c r="AQ3" s="19" t="str">
        <f t="shared" ref="AQ3:AQ66" si="14">IFERROR(INDEX($I$2:$I$9873,MATCH(1,INDEX(($P3=$F$2:$F$9873)*(0=COUNTIFS(AF3:AP3,$I$2:$I$9873)),0),0)),"")</f>
        <v/>
      </c>
      <c r="AR3" s="19" t="str">
        <f t="shared" ref="AR3:AR66" si="15">IFERROR(INDEX($I$2:$I$9873,MATCH(1,INDEX(($P3=$F$2:$F$9873)*(0=COUNTIFS(AF3:AQ3,$I$2:$I$9873)),0),0)),"")</f>
        <v/>
      </c>
      <c r="AS3" s="19" t="str">
        <f>IFERROR(VLOOKUP(AF3,[2]CUS030!$A$5:$E$10000,5,0),"")</f>
        <v>KMV</v>
      </c>
      <c r="AT3" s="19" t="str">
        <f>IFERROR(VLOOKUP(AG3,[2]CUS030!$A$5:$E$10000,5,0),"")</f>
        <v/>
      </c>
      <c r="AU3" s="19" t="str">
        <f>IFERROR(VLOOKUP(AH3,[2]CUS030!$A$5:$E$10000,5,0),"")</f>
        <v/>
      </c>
      <c r="AV3" s="19" t="str">
        <f>IFERROR(VLOOKUP(AI3,[2]CUS030!$A$5:$E$10000,5,0),"")</f>
        <v/>
      </c>
      <c r="AW3" s="19" t="str">
        <f>IFERROR(VLOOKUP(AJ3,[2]CUS030!$A$5:$E$10000,5,0),"")</f>
        <v/>
      </c>
      <c r="AX3" s="19" t="str">
        <f>IFERROR(VLOOKUP(AK3,[2]CUS030!$A$5:$E$10000,5,0),"")</f>
        <v/>
      </c>
      <c r="AY3" s="19" t="str">
        <f>IFERROR(VLOOKUP(AL3,[2]CUS030!$A$5:$E$10000,5,0),"")</f>
        <v/>
      </c>
      <c r="AZ3" s="19" t="str">
        <f>IFERROR(VLOOKUP(AM3,[2]CUS030!$A$5:$E$10000,5,0),"")</f>
        <v/>
      </c>
      <c r="BA3" s="19" t="str">
        <f>IFERROR(VLOOKUP(AN3,[2]CUS030!$A$5:$E$10000,5,0),"")</f>
        <v/>
      </c>
      <c r="BB3" s="19" t="str">
        <f>IFERROR(VLOOKUP(AO3,[2]CUS030!$A$5:$E$10000,5,0),"")</f>
        <v/>
      </c>
      <c r="BC3" s="19" t="str">
        <f>IFERROR(VLOOKUP(AP3,[2]CUS030!$A$5:$E$10000,5,0),"")</f>
        <v/>
      </c>
      <c r="BD3" s="19" t="str">
        <f>IFERROR(VLOOKUP(AQ3,[2]CUS030!$A$5:$E$10000,5,0),"")</f>
        <v/>
      </c>
      <c r="BE3" s="19" t="str">
        <f>IFERROR(VLOOKUP(AR3,[2]CUS030!$A$5:$E$10000,5,0),"")</f>
        <v/>
      </c>
    </row>
    <row r="4" spans="6:57" x14ac:dyDescent="0.3">
      <c r="F4" s="108" t="str">
        <f>[1]!Table1[[#This Row],[Production]]</f>
        <v>|0200220139|12.70|0.00|1.600|0.0005490NBC</v>
      </c>
      <c r="G4" t="str">
        <f t="shared" ref="G4:G67" si="16">MID(F4,LEN(F4)-6,4)</f>
        <v>5490</v>
      </c>
      <c r="H4" t="str">
        <f t="shared" ref="H4:H67" si="17">AS4&amp;"|"&amp;AT4&amp;"|"&amp;AU4&amp;"|"&amp;AV4&amp;"|"&amp;AW4&amp;"|"&amp;AX4&amp;"|"&amp;AY4&amp;"|"&amp;AZ4&amp;"|"&amp;BA4&amp;"|"&amp;BB4&amp;"|"&amp;BC4&amp;"|"&amp;BD4&amp;"|"&amp;BE4</f>
        <v>TSVN|TOYOTA|||||||||||</v>
      </c>
      <c r="I4" s="108" t="str">
        <f>[1]!Table1[[#This Row],[Stock]]</f>
        <v>|0200220139|12.70|0.00|1.600|0.0005490NBC</v>
      </c>
      <c r="J4" t="str">
        <f t="shared" ref="J4:J67" si="18">MID(LEFT(I4,LEN(I4)-3),FIND("0|0.000",LEFT(I4,LEN(I4)-3),1)+7,6)</f>
        <v>5490</v>
      </c>
      <c r="K4" s="19"/>
      <c r="L4" s="19"/>
      <c r="M4" s="19"/>
      <c r="N4" s="19"/>
      <c r="O4" s="19"/>
      <c r="P4" s="20" t="str">
        <f>End_Cal!E4</f>
        <v>|0200220139|12.70|0.00|2.000|0.0004870NBC</v>
      </c>
      <c r="Q4" s="112" t="str">
        <f t="shared" ref="Q4:Q67" si="19">IFERROR(INDEX($J$2:$J$9873,MATCH(1,INDEX(($P4=$F$2:$F$9873)*(0=COUNTIFS($Q$2:$Q$2,$J$2:$J$9873)),0),0)),"")</f>
        <v>280.5</v>
      </c>
      <c r="R4" s="112" t="str">
        <f t="shared" ref="R4:R67" si="20">IFERROR(INDEX($J$2:$J$9873,MATCH(1,INDEX(($P4=$F$2:$F$9873)*(0=COUNTIFS(Q4,$J$2:$J$9873)),0),0)),"")</f>
        <v>396.3</v>
      </c>
      <c r="S4" s="112" t="str">
        <f t="shared" si="0"/>
        <v>4870</v>
      </c>
      <c r="T4" s="112" t="str">
        <f t="shared" si="1"/>
        <v/>
      </c>
      <c r="U4" s="112" t="str">
        <f t="shared" si="2"/>
        <v/>
      </c>
      <c r="V4" s="112" t="str">
        <f t="shared" si="3"/>
        <v/>
      </c>
      <c r="W4" s="112" t="str">
        <f t="shared" ref="W4:W67" si="21">IFERROR(INDEX($J$2:$J$9873,MATCH(1,INDEX(($P4=$F$2:$F$9873)*(0=COUNTIFS(Q4:V4,$J$2:$J$861)),0),0)),"")</f>
        <v/>
      </c>
      <c r="X4" s="112" t="str">
        <f t="shared" si="4"/>
        <v/>
      </c>
      <c r="Y4" s="112" t="str">
        <f>IFERROR(INDEX($J$2:$J$861,MATCH(1,INDEX(($P4=$F$2:$F$861)*(0=COUNTIFS(Q4:X4,$J$2:$J$861)),0),0)),"")</f>
        <v/>
      </c>
      <c r="Z4" s="112" t="str">
        <f>IFERROR(INDEX($J$2:$J$861,MATCH(1,INDEX(($P4=$F$2:$F$861)*(0=COUNTIFS(Q4:Y4,$J$2:$J$861)),0),0)),"")</f>
        <v/>
      </c>
      <c r="AA4" s="112" t="str">
        <f>IFERROR(INDEX($J$2:$J$861,MATCH(1,INDEX(($P4=$F$2:$F$861)*(0=COUNTIFS(Q4:Z4,$J$2:$J$861)),0),0)),"")</f>
        <v/>
      </c>
      <c r="AB4" s="112" t="str">
        <f>IFERROR(INDEX($J$2:$J$861,MATCH(1,INDEX(($P4=$F$2:$F$861)*(0=COUNTIFS(Q4:AA4,$J$2:$J$861)),0),0)),"")</f>
        <v/>
      </c>
      <c r="AC4" s="112" t="str">
        <f>IFERROR(INDEX($J$2:$J$861,MATCH(1,INDEX(($P4=$F$2:$F$861)*(0=COUNTIFS(Q4:AB4,$J$2:$J$861)),0),0)),"")</f>
        <v/>
      </c>
      <c r="AD4" t="str">
        <f t="shared" ref="AD4:AD67" si="22">Q4&amp;"-"&amp;R4&amp;"-"&amp;S4&amp;"-"&amp;T4&amp;"-"&amp;U4&amp;"-"&amp;V4&amp;"-"&amp;W4&amp;"-"&amp;X4&amp;"-"&amp;Y4&amp;"-"&amp;Z4&amp;"-"&amp;AA4&amp;"-"&amp;AB4&amp;"-"&amp;AC4</f>
        <v>280.5-396.3-4870----------</v>
      </c>
      <c r="AF4" s="19" t="str">
        <f>IFERROR(INDEX($I$2:$I$861,MATCH(1,INDEX(($P4=$F$2:$F$861)*(0=COUNTIFS($AF$2:$AF$2,$I$2:$I$861)),0),0)),"")</f>
        <v>|0200220139|12.70|0.00|2.000|0.000280.5NBC</v>
      </c>
      <c r="AG4" s="19" t="str">
        <f t="shared" ref="AG4:AG67" si="23">IFERROR(INDEX($I$2:$I$9873,MATCH(1,INDEX(($P4=$F$2:$F$9873)*(0=COUNTIFS(AF4,$I$2:$I$9873)),0),0)),"")</f>
        <v>|0200220139|12.70|0.00|2.000|0.000396.3NBC</v>
      </c>
      <c r="AH4" s="19" t="str">
        <f t="shared" si="5"/>
        <v>|0200220139|12.70|0.00|2.000|0.0004870NBC</v>
      </c>
      <c r="AI4" s="19" t="str">
        <f t="shared" si="6"/>
        <v/>
      </c>
      <c r="AJ4" s="19" t="str">
        <f t="shared" si="7"/>
        <v/>
      </c>
      <c r="AK4" s="19" t="str">
        <f t="shared" si="8"/>
        <v/>
      </c>
      <c r="AL4" s="19" t="str">
        <f t="shared" si="9"/>
        <v/>
      </c>
      <c r="AM4" s="19" t="str">
        <f t="shared" si="10"/>
        <v/>
      </c>
      <c r="AN4" s="19" t="str">
        <f t="shared" si="11"/>
        <v/>
      </c>
      <c r="AO4" s="19" t="str">
        <f t="shared" si="12"/>
        <v/>
      </c>
      <c r="AP4" s="19" t="str">
        <f t="shared" si="13"/>
        <v/>
      </c>
      <c r="AQ4" s="19" t="str">
        <f t="shared" si="14"/>
        <v/>
      </c>
      <c r="AR4" s="19" t="str">
        <f t="shared" si="15"/>
        <v/>
      </c>
      <c r="AS4" s="19" t="str">
        <f>IFERROR(VLOOKUP(AF4,[2]CUS030!$A$5:$E$10000,5,0),"")</f>
        <v>TSVN</v>
      </c>
      <c r="AT4" s="19" t="str">
        <f>IFERROR(VLOOKUP(AG4,[2]CUS030!$A$5:$E$10000,5,0),"")</f>
        <v>TOYOTA</v>
      </c>
      <c r="AU4" s="19" t="str">
        <f>IFERROR(VLOOKUP(AH4,[2]CUS030!$A$5:$E$10000,5,0),"")</f>
        <v/>
      </c>
      <c r="AV4" s="19" t="str">
        <f>IFERROR(VLOOKUP(AI4,[2]CUS030!$A$5:$E$10000,5,0),"")</f>
        <v/>
      </c>
      <c r="AW4" s="19" t="str">
        <f>IFERROR(VLOOKUP(AJ4,[2]CUS030!$A$5:$E$10000,5,0),"")</f>
        <v/>
      </c>
      <c r="AX4" s="19" t="str">
        <f>IFERROR(VLOOKUP(AK4,[2]CUS030!$A$5:$E$10000,5,0),"")</f>
        <v/>
      </c>
      <c r="AY4" s="19" t="str">
        <f>IFERROR(VLOOKUP(AL4,[2]CUS030!$A$5:$E$10000,5,0),"")</f>
        <v/>
      </c>
      <c r="AZ4" s="19" t="str">
        <f>IFERROR(VLOOKUP(AM4,[2]CUS030!$A$5:$E$10000,5,0),"")</f>
        <v/>
      </c>
      <c r="BA4" s="19" t="str">
        <f>IFERROR(VLOOKUP(AN4,[2]CUS030!$A$5:$E$10000,5,0),"")</f>
        <v/>
      </c>
      <c r="BB4" s="19" t="str">
        <f>IFERROR(VLOOKUP(AO4,[2]CUS030!$A$5:$E$10000,5,0),"")</f>
        <v/>
      </c>
      <c r="BC4" s="19" t="str">
        <f>IFERROR(VLOOKUP(AP4,[2]CUS030!$A$5:$E$10000,5,0),"")</f>
        <v/>
      </c>
      <c r="BD4" s="19" t="str">
        <f>IFERROR(VLOOKUP(AQ4,[2]CUS030!$A$5:$E$10000,5,0),"")</f>
        <v/>
      </c>
      <c r="BE4" s="19" t="str">
        <f>IFERROR(VLOOKUP(AR4,[2]CUS030!$A$5:$E$10000,5,0),"")</f>
        <v/>
      </c>
    </row>
    <row r="5" spans="6:57" x14ac:dyDescent="0.3">
      <c r="F5" s="108" t="str">
        <f>[1]!Table1[[#This Row],[Production]]</f>
        <v>|0200220139|12.70|0.00|2.000|0.0004870NBC</v>
      </c>
      <c r="G5" t="str">
        <f t="shared" si="16"/>
        <v>4870</v>
      </c>
      <c r="H5" t="str">
        <f t="shared" si="17"/>
        <v>KMV||||||||||||</v>
      </c>
      <c r="I5" s="108" t="str">
        <f>[1]!Table1[[#This Row],[Stock]]</f>
        <v>|0200220139|12.70|0.00|2.000|0.000280.5NBC</v>
      </c>
      <c r="J5" t="str">
        <f t="shared" si="18"/>
        <v>280.5</v>
      </c>
      <c r="K5" s="19"/>
      <c r="L5" s="19"/>
      <c r="M5" s="19"/>
      <c r="N5" s="19"/>
      <c r="O5" s="19"/>
      <c r="P5" s="20" t="str">
        <f>End_Cal!E5</f>
        <v>|0200220103|13.80|0.00|1.600|0.0004525NBC</v>
      </c>
      <c r="Q5" s="112" t="str">
        <f t="shared" si="19"/>
        <v>120</v>
      </c>
      <c r="R5" s="112" t="str">
        <f t="shared" si="20"/>
        <v/>
      </c>
      <c r="S5" s="112" t="str">
        <f t="shared" si="0"/>
        <v/>
      </c>
      <c r="T5" s="112" t="str">
        <f t="shared" si="1"/>
        <v/>
      </c>
      <c r="U5" s="112" t="str">
        <f t="shared" si="2"/>
        <v/>
      </c>
      <c r="V5" s="112" t="str">
        <f t="shared" si="3"/>
        <v/>
      </c>
      <c r="W5" s="112" t="str">
        <f t="shared" si="21"/>
        <v/>
      </c>
      <c r="X5" s="112" t="str">
        <f t="shared" si="4"/>
        <v/>
      </c>
      <c r="Y5" s="112" t="str">
        <f t="shared" ref="Y5:Y68" si="24">IFERROR(INDEX($J$2:$J$861,MATCH(1,INDEX(($P5=$F$2:$F$861)*(0=COUNTIFS(Q5:X5,$J$2:$J$861)),0),0)),"")</f>
        <v/>
      </c>
      <c r="Z5" s="112" t="str">
        <f t="shared" ref="Z5:Z68" si="25">IFERROR(INDEX($J$2:$J$861,MATCH(1,INDEX(($P5=$F$2:$F$861)*(0=COUNTIFS(Q5:Y5,$J$2:$J$861)),0),0)),"")</f>
        <v/>
      </c>
      <c r="AA5" s="112" t="str">
        <f t="shared" ref="AA5:AA68" si="26">IFERROR(INDEX($J$2:$J$861,MATCH(1,INDEX(($P5=$F$2:$F$861)*(0=COUNTIFS(Q5:Z5,$J$2:$J$861)),0),0)),"")</f>
        <v/>
      </c>
      <c r="AB5" s="112" t="str">
        <f t="shared" ref="AB5:AB68" si="27">IFERROR(INDEX($J$2:$J$861,MATCH(1,INDEX(($P5=$F$2:$F$861)*(0=COUNTIFS(Q5:AA5,$J$2:$J$861)),0),0)),"")</f>
        <v/>
      </c>
      <c r="AC5" s="112" t="str">
        <f t="shared" ref="AC5:AC68" si="28">IFERROR(INDEX($J$2:$J$861,MATCH(1,INDEX(($P5=$F$2:$F$861)*(0=COUNTIFS(Q5:AB5,$J$2:$J$861)),0),0)),"")</f>
        <v/>
      </c>
      <c r="AD5" t="str">
        <f t="shared" si="22"/>
        <v>120------------</v>
      </c>
      <c r="AF5" s="19" t="str">
        <f t="shared" ref="AF5:AF68" si="29">IFERROR(INDEX($I$2:$I$861,MATCH(1,INDEX(($P5=$F$2:$F$861)*(0=COUNTIFS($AF$2:$AF$2,$I$2:$I$861)),0),0)),"")</f>
        <v>|0200220103|13.80|0.00|1.600|0.000120NBC</v>
      </c>
      <c r="AG5" s="19" t="str">
        <f t="shared" si="23"/>
        <v/>
      </c>
      <c r="AH5" s="19" t="str">
        <f t="shared" si="5"/>
        <v/>
      </c>
      <c r="AI5" s="19" t="str">
        <f t="shared" si="6"/>
        <v/>
      </c>
      <c r="AJ5" s="19" t="str">
        <f t="shared" si="7"/>
        <v/>
      </c>
      <c r="AK5" s="19" t="str">
        <f t="shared" si="8"/>
        <v/>
      </c>
      <c r="AL5" s="19" t="str">
        <f t="shared" si="9"/>
        <v/>
      </c>
      <c r="AM5" s="19" t="str">
        <f t="shared" si="10"/>
        <v/>
      </c>
      <c r="AN5" s="19" t="str">
        <f t="shared" si="11"/>
        <v/>
      </c>
      <c r="AO5" s="19" t="str">
        <f t="shared" si="12"/>
        <v/>
      </c>
      <c r="AP5" s="19" t="str">
        <f t="shared" si="13"/>
        <v/>
      </c>
      <c r="AQ5" s="19" t="str">
        <f t="shared" si="14"/>
        <v/>
      </c>
      <c r="AR5" s="19" t="str">
        <f t="shared" si="15"/>
        <v/>
      </c>
      <c r="AS5" s="19" t="str">
        <f>IFERROR(VLOOKUP(AF5,[2]CUS030!$A$5:$E$10000,5,0),"")</f>
        <v>KMV</v>
      </c>
      <c r="AT5" s="19" t="str">
        <f>IFERROR(VLOOKUP(AG5,[2]CUS030!$A$5:$E$10000,5,0),"")</f>
        <v/>
      </c>
      <c r="AU5" s="19" t="str">
        <f>IFERROR(VLOOKUP(AH5,[2]CUS030!$A$5:$E$10000,5,0),"")</f>
        <v/>
      </c>
      <c r="AV5" s="19" t="str">
        <f>IFERROR(VLOOKUP(AI5,[2]CUS030!$A$5:$E$10000,5,0),"")</f>
        <v/>
      </c>
      <c r="AW5" s="19" t="str">
        <f>IFERROR(VLOOKUP(AJ5,[2]CUS030!$A$5:$E$10000,5,0),"")</f>
        <v/>
      </c>
      <c r="AX5" s="19" t="str">
        <f>IFERROR(VLOOKUP(AK5,[2]CUS030!$A$5:$E$10000,5,0),"")</f>
        <v/>
      </c>
      <c r="AY5" s="19" t="str">
        <f>IFERROR(VLOOKUP(AL5,[2]CUS030!$A$5:$E$10000,5,0),"")</f>
        <v/>
      </c>
      <c r="AZ5" s="19" t="str">
        <f>IFERROR(VLOOKUP(AM5,[2]CUS030!$A$5:$E$10000,5,0),"")</f>
        <v/>
      </c>
      <c r="BA5" s="19" t="str">
        <f>IFERROR(VLOOKUP(AN5,[2]CUS030!$A$5:$E$10000,5,0),"")</f>
        <v/>
      </c>
      <c r="BB5" s="19" t="str">
        <f>IFERROR(VLOOKUP(AO5,[2]CUS030!$A$5:$E$10000,5,0),"")</f>
        <v/>
      </c>
      <c r="BC5" s="19" t="str">
        <f>IFERROR(VLOOKUP(AP5,[2]CUS030!$A$5:$E$10000,5,0),"")</f>
        <v/>
      </c>
      <c r="BD5" s="19" t="str">
        <f>IFERROR(VLOOKUP(AQ5,[2]CUS030!$A$5:$E$10000,5,0),"")</f>
        <v/>
      </c>
      <c r="BE5" s="19" t="str">
        <f>IFERROR(VLOOKUP(AR5,[2]CUS030!$A$5:$E$10000,5,0),"")</f>
        <v/>
      </c>
    </row>
    <row r="6" spans="6:57" x14ac:dyDescent="0.3">
      <c r="F6" s="108" t="str">
        <f>[1]!Table1[[#This Row],[Production]]</f>
        <v>|0200220139|12.70|0.00|2.000|0.0004870NBC</v>
      </c>
      <c r="G6" t="str">
        <f t="shared" si="16"/>
        <v>4870</v>
      </c>
      <c r="H6" t="str">
        <f t="shared" si="17"/>
        <v>KMV|KMV|||||||||||</v>
      </c>
      <c r="I6" s="108" t="str">
        <f>[1]!Table1[[#This Row],[Stock]]</f>
        <v>|0200220139|12.70|0.00|2.000|0.000396.3NBC</v>
      </c>
      <c r="J6" t="str">
        <f t="shared" si="18"/>
        <v>396.3</v>
      </c>
      <c r="K6" s="19"/>
      <c r="L6" s="19"/>
      <c r="M6" s="19"/>
      <c r="N6" s="19"/>
      <c r="O6" s="19"/>
      <c r="P6" s="20" t="str">
        <f>End_Cal!E6</f>
        <v>|0200230120|15.90|0.00|1.200|0.0005591NBC</v>
      </c>
      <c r="Q6" s="112" t="str">
        <f t="shared" si="19"/>
        <v>250</v>
      </c>
      <c r="R6" s="112" t="str">
        <f t="shared" si="20"/>
        <v>273</v>
      </c>
      <c r="S6" s="112" t="str">
        <f t="shared" si="0"/>
        <v>5591</v>
      </c>
      <c r="T6" s="112" t="str">
        <f t="shared" si="1"/>
        <v/>
      </c>
      <c r="U6" s="112" t="str">
        <f t="shared" si="2"/>
        <v/>
      </c>
      <c r="V6" s="112" t="str">
        <f t="shared" si="3"/>
        <v/>
      </c>
      <c r="W6" s="112" t="str">
        <f t="shared" si="21"/>
        <v/>
      </c>
      <c r="X6" s="112" t="str">
        <f t="shared" si="4"/>
        <v/>
      </c>
      <c r="Y6" s="112" t="str">
        <f t="shared" si="24"/>
        <v/>
      </c>
      <c r="Z6" s="112" t="str">
        <f t="shared" si="25"/>
        <v/>
      </c>
      <c r="AA6" s="112" t="str">
        <f t="shared" si="26"/>
        <v/>
      </c>
      <c r="AB6" s="112" t="str">
        <f t="shared" si="27"/>
        <v/>
      </c>
      <c r="AC6" s="112" t="str">
        <f t="shared" si="28"/>
        <v/>
      </c>
      <c r="AD6" t="str">
        <f t="shared" si="22"/>
        <v>250-273-5591----------</v>
      </c>
      <c r="AF6" s="19" t="str">
        <f t="shared" si="29"/>
        <v>|0200230120|15.90|0.00|1.200|0.000250NBC</v>
      </c>
      <c r="AG6" s="19" t="str">
        <f t="shared" si="23"/>
        <v>|0200230120|15.90|0.00|1.200|0.000273NBC</v>
      </c>
      <c r="AH6" s="19" t="str">
        <f t="shared" si="5"/>
        <v>|0200230120|15.90|0.00|1.200|0.0005591NBC</v>
      </c>
      <c r="AI6" s="19" t="str">
        <f t="shared" si="6"/>
        <v/>
      </c>
      <c r="AJ6" s="19" t="str">
        <f t="shared" si="7"/>
        <v/>
      </c>
      <c r="AK6" s="19" t="str">
        <f t="shared" si="8"/>
        <v/>
      </c>
      <c r="AL6" s="19" t="str">
        <f t="shared" si="9"/>
        <v/>
      </c>
      <c r="AM6" s="19" t="str">
        <f t="shared" si="10"/>
        <v/>
      </c>
      <c r="AN6" s="19" t="str">
        <f t="shared" si="11"/>
        <v/>
      </c>
      <c r="AO6" s="19" t="str">
        <f t="shared" si="12"/>
        <v/>
      </c>
      <c r="AP6" s="19" t="str">
        <f t="shared" si="13"/>
        <v/>
      </c>
      <c r="AQ6" s="19" t="str">
        <f t="shared" si="14"/>
        <v/>
      </c>
      <c r="AR6" s="19" t="str">
        <f t="shared" si="15"/>
        <v/>
      </c>
      <c r="AS6" s="19" t="str">
        <f>IFERROR(VLOOKUP(AF6,[2]CUS030!$A$5:$E$10000,5,0),"")</f>
        <v>KMV</v>
      </c>
      <c r="AT6" s="19" t="str">
        <f>IFERROR(VLOOKUP(AG6,[2]CUS030!$A$5:$E$10000,5,0),"")</f>
        <v>KMV</v>
      </c>
      <c r="AU6" s="19" t="str">
        <f>IFERROR(VLOOKUP(AH6,[2]CUS030!$A$5:$E$10000,5,0),"")</f>
        <v/>
      </c>
      <c r="AV6" s="19" t="str">
        <f>IFERROR(VLOOKUP(AI6,[2]CUS030!$A$5:$E$10000,5,0),"")</f>
        <v/>
      </c>
      <c r="AW6" s="19" t="str">
        <f>IFERROR(VLOOKUP(AJ6,[2]CUS030!$A$5:$E$10000,5,0),"")</f>
        <v/>
      </c>
      <c r="AX6" s="19" t="str">
        <f>IFERROR(VLOOKUP(AK6,[2]CUS030!$A$5:$E$10000,5,0),"")</f>
        <v/>
      </c>
      <c r="AY6" s="19" t="str">
        <f>IFERROR(VLOOKUP(AL6,[2]CUS030!$A$5:$E$10000,5,0),"")</f>
        <v/>
      </c>
      <c r="AZ6" s="19" t="str">
        <f>IFERROR(VLOOKUP(AM6,[2]CUS030!$A$5:$E$10000,5,0),"")</f>
        <v/>
      </c>
      <c r="BA6" s="19" t="str">
        <f>IFERROR(VLOOKUP(AN6,[2]CUS030!$A$5:$E$10000,5,0),"")</f>
        <v/>
      </c>
      <c r="BB6" s="19" t="str">
        <f>IFERROR(VLOOKUP(AO6,[2]CUS030!$A$5:$E$10000,5,0),"")</f>
        <v/>
      </c>
      <c r="BC6" s="19" t="str">
        <f>IFERROR(VLOOKUP(AP6,[2]CUS030!$A$5:$E$10000,5,0),"")</f>
        <v/>
      </c>
      <c r="BD6" s="19" t="str">
        <f>IFERROR(VLOOKUP(AQ6,[2]CUS030!$A$5:$E$10000,5,0),"")</f>
        <v/>
      </c>
      <c r="BE6" s="19" t="str">
        <f>IFERROR(VLOOKUP(AR6,[2]CUS030!$A$5:$E$10000,5,0),"")</f>
        <v/>
      </c>
    </row>
    <row r="7" spans="6:57" x14ac:dyDescent="0.3">
      <c r="F7" s="108" t="str">
        <f>[1]!Table1[[#This Row],[Production]]</f>
        <v>|0200220139|12.70|0.00|2.000|0.0004870NBC</v>
      </c>
      <c r="G7" t="str">
        <f t="shared" si="16"/>
        <v>4870</v>
      </c>
      <c r="H7" t="str">
        <f t="shared" si="17"/>
        <v>KMV|KMV|KMV|KMV||KMV|TANAKA|KMV|TANAKA|TANAKA|||</v>
      </c>
      <c r="I7" s="108" t="str">
        <f>[1]!Table1[[#This Row],[Stock]]</f>
        <v>|0200220139|12.70|0.00|2.000|0.0004870NBC</v>
      </c>
      <c r="J7" t="str">
        <f t="shared" si="18"/>
        <v>4870</v>
      </c>
      <c r="K7" s="19"/>
      <c r="L7" s="19"/>
      <c r="M7" s="19"/>
      <c r="N7" s="19"/>
      <c r="O7" s="19"/>
      <c r="P7" s="20" t="str">
        <f>End_Cal!E7</f>
        <v>|0200220139|15.90|0.00|1.600|0.0005503NBC</v>
      </c>
      <c r="Q7" s="112" t="str">
        <f t="shared" si="19"/>
        <v>110</v>
      </c>
      <c r="R7" s="112" t="str">
        <f t="shared" si="20"/>
        <v>120.4</v>
      </c>
      <c r="S7" s="112" t="str">
        <f t="shared" si="0"/>
        <v>121</v>
      </c>
      <c r="T7" s="112" t="str">
        <f t="shared" si="1"/>
        <v>133</v>
      </c>
      <c r="U7" s="112" t="str">
        <f t="shared" si="2"/>
        <v>5503</v>
      </c>
      <c r="V7" s="112" t="str">
        <f t="shared" si="3"/>
        <v>68.4</v>
      </c>
      <c r="W7" s="112" t="str">
        <f t="shared" si="21"/>
        <v>747</v>
      </c>
      <c r="X7" s="112" t="str">
        <f t="shared" si="4"/>
        <v>87</v>
      </c>
      <c r="Y7" s="112" t="str">
        <f t="shared" si="24"/>
        <v>402.5</v>
      </c>
      <c r="Z7" s="112" t="str">
        <f t="shared" si="25"/>
        <v>903</v>
      </c>
      <c r="AA7" s="112" t="str">
        <f t="shared" si="26"/>
        <v/>
      </c>
      <c r="AB7" s="112" t="str">
        <f t="shared" si="27"/>
        <v/>
      </c>
      <c r="AC7" s="112" t="str">
        <f t="shared" si="28"/>
        <v/>
      </c>
      <c r="AD7" t="str">
        <f t="shared" si="22"/>
        <v>110-120.4-121-133-5503-68.4-747-87-402.5-903---</v>
      </c>
      <c r="AF7" s="19" t="str">
        <f t="shared" si="29"/>
        <v>|0200220139|15.90|0.00|1.600|0.000110NBC</v>
      </c>
      <c r="AG7" s="19" t="str">
        <f t="shared" si="23"/>
        <v>|0200220139|15.90|0.00|1.600|0.000120.4NBC</v>
      </c>
      <c r="AH7" s="19" t="str">
        <f t="shared" si="5"/>
        <v>|0200220139|15.90|0.00|1.600|0.000121NBC</v>
      </c>
      <c r="AI7" s="19" t="str">
        <f t="shared" si="6"/>
        <v>|0200220139|15.90|0.00|1.600|0.000133NBC</v>
      </c>
      <c r="AJ7" s="19" t="str">
        <f t="shared" si="7"/>
        <v>|0200220139|15.90|0.00|1.600|0.0005503NBC</v>
      </c>
      <c r="AK7" s="19" t="str">
        <f t="shared" si="8"/>
        <v>|0200220139|15.90|0.00|1.600|0.00068.4NBC</v>
      </c>
      <c r="AL7" s="19" t="str">
        <f t="shared" si="9"/>
        <v>|0200220139|15.90|0.00|1.600|0.000747NBC</v>
      </c>
      <c r="AM7" s="19" t="str">
        <f t="shared" si="10"/>
        <v>|0200220139|15.90|0.00|1.600|0.00087NBC</v>
      </c>
      <c r="AN7" s="19" t="str">
        <f t="shared" si="11"/>
        <v>|0200220139|15.90|0.00|1.600|0.000402.5NBC</v>
      </c>
      <c r="AO7" s="19" t="str">
        <f t="shared" si="12"/>
        <v>|0200220139|15.90|0.00|1.600|0.000903NBC</v>
      </c>
      <c r="AP7" s="19" t="str">
        <f t="shared" si="13"/>
        <v/>
      </c>
      <c r="AQ7" s="19" t="str">
        <f t="shared" si="14"/>
        <v/>
      </c>
      <c r="AR7" s="19" t="str">
        <f t="shared" si="15"/>
        <v/>
      </c>
      <c r="AS7" s="19" t="str">
        <f>IFERROR(VLOOKUP(AF7,[2]CUS030!$A$5:$E$10000,5,0),"")</f>
        <v>KMV</v>
      </c>
      <c r="AT7" s="19" t="str">
        <f>IFERROR(VLOOKUP(AG7,[2]CUS030!$A$5:$E$10000,5,0),"")</f>
        <v>KMV</v>
      </c>
      <c r="AU7" s="19" t="str">
        <f>IFERROR(VLOOKUP(AH7,[2]CUS030!$A$5:$E$10000,5,0),"")</f>
        <v>KMV</v>
      </c>
      <c r="AV7" s="19" t="str">
        <f>IFERROR(VLOOKUP(AI7,[2]CUS030!$A$5:$E$10000,5,0),"")</f>
        <v>KMV</v>
      </c>
      <c r="AW7" s="19" t="str">
        <f>IFERROR(VLOOKUP(AJ7,[2]CUS030!$A$5:$E$10000,5,0),"")</f>
        <v/>
      </c>
      <c r="AX7" s="19" t="str">
        <f>IFERROR(VLOOKUP(AK7,[2]CUS030!$A$5:$E$10000,5,0),"")</f>
        <v>KMV</v>
      </c>
      <c r="AY7" s="19" t="str">
        <f>IFERROR(VLOOKUP(AL7,[2]CUS030!$A$5:$E$10000,5,0),"")</f>
        <v>TANAKA</v>
      </c>
      <c r="AZ7" s="19" t="str">
        <f>IFERROR(VLOOKUP(AM7,[2]CUS030!$A$5:$E$10000,5,0),"")</f>
        <v>KMV</v>
      </c>
      <c r="BA7" s="19" t="str">
        <f>IFERROR(VLOOKUP(AN7,[2]CUS030!$A$5:$E$10000,5,0),"")</f>
        <v>TANAKA</v>
      </c>
      <c r="BB7" s="19" t="str">
        <f>IFERROR(VLOOKUP(AO7,[2]CUS030!$A$5:$E$10000,5,0),"")</f>
        <v>TANAKA</v>
      </c>
      <c r="BC7" s="19" t="str">
        <f>IFERROR(VLOOKUP(AP7,[2]CUS030!$A$5:$E$10000,5,0),"")</f>
        <v/>
      </c>
      <c r="BD7" s="19" t="str">
        <f>IFERROR(VLOOKUP(AQ7,[2]CUS030!$A$5:$E$10000,5,0),"")</f>
        <v/>
      </c>
      <c r="BE7" s="19" t="str">
        <f>IFERROR(VLOOKUP(AR7,[2]CUS030!$A$5:$E$10000,5,0),"")</f>
        <v/>
      </c>
    </row>
    <row r="8" spans="6:57" x14ac:dyDescent="0.3">
      <c r="F8" s="108" t="str">
        <f>[1]!Table1[[#This Row],[Production]]</f>
        <v>|0200220103|13.80|0.00|1.600|0.0004525NBC</v>
      </c>
      <c r="G8" t="str">
        <f t="shared" si="16"/>
        <v>4525</v>
      </c>
      <c r="H8" t="str">
        <f t="shared" si="17"/>
        <v>TSVN||||||||||||</v>
      </c>
      <c r="I8" s="108" t="str">
        <f>[1]!Table1[[#This Row],[Stock]]</f>
        <v>|0200220103|13.80|0.00|1.600|0.000120NBC</v>
      </c>
      <c r="J8" t="str">
        <f t="shared" si="18"/>
        <v>120</v>
      </c>
      <c r="K8" s="19"/>
      <c r="L8" s="19"/>
      <c r="M8" s="19"/>
      <c r="N8" s="19"/>
      <c r="O8" s="19"/>
      <c r="P8" s="20" t="str">
        <f>End_Cal!E8</f>
        <v>|0200220139|15.90|0.00|2.300|0.0006049NBC</v>
      </c>
      <c r="Q8" s="112" t="str">
        <f t="shared" si="19"/>
        <v>270</v>
      </c>
      <c r="R8" s="112" t="str">
        <f t="shared" si="20"/>
        <v>6049</v>
      </c>
      <c r="S8" s="112" t="str">
        <f t="shared" si="0"/>
        <v/>
      </c>
      <c r="T8" s="112" t="str">
        <f t="shared" si="1"/>
        <v/>
      </c>
      <c r="U8" s="112" t="str">
        <f t="shared" si="2"/>
        <v/>
      </c>
      <c r="V8" s="112" t="str">
        <f t="shared" si="3"/>
        <v/>
      </c>
      <c r="W8" s="112" t="str">
        <f t="shared" si="21"/>
        <v/>
      </c>
      <c r="X8" s="112" t="str">
        <f t="shared" si="4"/>
        <v/>
      </c>
      <c r="Y8" s="112" t="str">
        <f t="shared" si="24"/>
        <v/>
      </c>
      <c r="Z8" s="112" t="str">
        <f t="shared" si="25"/>
        <v/>
      </c>
      <c r="AA8" s="112" t="str">
        <f t="shared" si="26"/>
        <v/>
      </c>
      <c r="AB8" s="112" t="str">
        <f t="shared" si="27"/>
        <v/>
      </c>
      <c r="AC8" s="112" t="str">
        <f t="shared" si="28"/>
        <v/>
      </c>
      <c r="AD8" t="str">
        <f t="shared" si="22"/>
        <v>270-6049-----------</v>
      </c>
      <c r="AF8" s="19" t="str">
        <f t="shared" si="29"/>
        <v>|0200220139|15.90|0.00|2.300|0.000270NBC</v>
      </c>
      <c r="AG8" s="19" t="str">
        <f t="shared" si="23"/>
        <v>|0200220139|15.90|0.00|2.300|0.0006049NBC</v>
      </c>
      <c r="AH8" s="19" t="str">
        <f t="shared" si="5"/>
        <v/>
      </c>
      <c r="AI8" s="19" t="str">
        <f t="shared" si="6"/>
        <v/>
      </c>
      <c r="AJ8" s="19" t="str">
        <f t="shared" si="7"/>
        <v/>
      </c>
      <c r="AK8" s="19" t="str">
        <f t="shared" si="8"/>
        <v/>
      </c>
      <c r="AL8" s="19" t="str">
        <f t="shared" si="9"/>
        <v/>
      </c>
      <c r="AM8" s="19" t="str">
        <f t="shared" si="10"/>
        <v/>
      </c>
      <c r="AN8" s="19" t="str">
        <f t="shared" si="11"/>
        <v/>
      </c>
      <c r="AO8" s="19" t="str">
        <f t="shared" si="12"/>
        <v/>
      </c>
      <c r="AP8" s="19" t="str">
        <f t="shared" si="13"/>
        <v/>
      </c>
      <c r="AQ8" s="19" t="str">
        <f t="shared" si="14"/>
        <v/>
      </c>
      <c r="AR8" s="19" t="str">
        <f t="shared" si="15"/>
        <v/>
      </c>
      <c r="AS8" s="19" t="str">
        <f>IFERROR(VLOOKUP(AF8,[2]CUS030!$A$5:$E$10000,5,0),"")</f>
        <v>TSVN</v>
      </c>
      <c r="AT8" s="19" t="str">
        <f>IFERROR(VLOOKUP(AG8,[2]CUS030!$A$5:$E$10000,5,0),"")</f>
        <v/>
      </c>
      <c r="AU8" s="19" t="str">
        <f>IFERROR(VLOOKUP(AH8,[2]CUS030!$A$5:$E$10000,5,0),"")</f>
        <v/>
      </c>
      <c r="AV8" s="19" t="str">
        <f>IFERROR(VLOOKUP(AI8,[2]CUS030!$A$5:$E$10000,5,0),"")</f>
        <v/>
      </c>
      <c r="AW8" s="19" t="str">
        <f>IFERROR(VLOOKUP(AJ8,[2]CUS030!$A$5:$E$10000,5,0),"")</f>
        <v/>
      </c>
      <c r="AX8" s="19" t="str">
        <f>IFERROR(VLOOKUP(AK8,[2]CUS030!$A$5:$E$10000,5,0),"")</f>
        <v/>
      </c>
      <c r="AY8" s="19" t="str">
        <f>IFERROR(VLOOKUP(AL8,[2]CUS030!$A$5:$E$10000,5,0),"")</f>
        <v/>
      </c>
      <c r="AZ8" s="19" t="str">
        <f>IFERROR(VLOOKUP(AM8,[2]CUS030!$A$5:$E$10000,5,0),"")</f>
        <v/>
      </c>
      <c r="BA8" s="19" t="str">
        <f>IFERROR(VLOOKUP(AN8,[2]CUS030!$A$5:$E$10000,5,0),"")</f>
        <v/>
      </c>
      <c r="BB8" s="19" t="str">
        <f>IFERROR(VLOOKUP(AO8,[2]CUS030!$A$5:$E$10000,5,0),"")</f>
        <v/>
      </c>
      <c r="BC8" s="19" t="str">
        <f>IFERROR(VLOOKUP(AP8,[2]CUS030!$A$5:$E$10000,5,0),"")</f>
        <v/>
      </c>
      <c r="BD8" s="19" t="str">
        <f>IFERROR(VLOOKUP(AQ8,[2]CUS030!$A$5:$E$10000,5,0),"")</f>
        <v/>
      </c>
      <c r="BE8" s="19" t="str">
        <f>IFERROR(VLOOKUP(AR8,[2]CUS030!$A$5:$E$10000,5,0),"")</f>
        <v/>
      </c>
    </row>
    <row r="9" spans="6:57" x14ac:dyDescent="0.3">
      <c r="F9" s="108" t="str">
        <f>[1]!Table1[[#This Row],[Production]]</f>
        <v>|0200230120|15.90|0.00|1.200|0.0005591NBC</v>
      </c>
      <c r="G9" t="str">
        <f t="shared" si="16"/>
        <v>5591</v>
      </c>
      <c r="H9" t="str">
        <f t="shared" si="17"/>
        <v>KMV|KMV|KMV||||||||||</v>
      </c>
      <c r="I9" s="108" t="str">
        <f>[1]!Table1[[#This Row],[Stock]]</f>
        <v>|0200230120|15.90|0.00|1.200|0.000250NBC</v>
      </c>
      <c r="J9" t="str">
        <f t="shared" si="18"/>
        <v>250</v>
      </c>
      <c r="K9" s="19"/>
      <c r="L9" s="19"/>
      <c r="M9" s="19"/>
      <c r="N9" s="19"/>
      <c r="O9" s="19"/>
      <c r="P9" s="20" t="str">
        <f>End_Cal!E9</f>
        <v>|0200220139|15.90|0.00|2.000|0.0006066NBC</v>
      </c>
      <c r="Q9" s="112" t="str">
        <f t="shared" si="19"/>
        <v>190</v>
      </c>
      <c r="R9" s="112" t="str">
        <f t="shared" si="20"/>
        <v>196</v>
      </c>
      <c r="S9" s="112" t="str">
        <f t="shared" si="0"/>
        <v>198</v>
      </c>
      <c r="T9" s="112" t="str">
        <f t="shared" si="1"/>
        <v>6066</v>
      </c>
      <c r="U9" s="112" t="str">
        <f t="shared" si="2"/>
        <v/>
      </c>
      <c r="V9" s="112" t="str">
        <f t="shared" si="3"/>
        <v/>
      </c>
      <c r="W9" s="112" t="str">
        <f t="shared" si="21"/>
        <v/>
      </c>
      <c r="X9" s="112" t="str">
        <f t="shared" si="4"/>
        <v/>
      </c>
      <c r="Y9" s="112" t="str">
        <f t="shared" si="24"/>
        <v/>
      </c>
      <c r="Z9" s="112" t="str">
        <f t="shared" si="25"/>
        <v/>
      </c>
      <c r="AA9" s="112" t="str">
        <f t="shared" si="26"/>
        <v/>
      </c>
      <c r="AB9" s="112" t="str">
        <f t="shared" si="27"/>
        <v/>
      </c>
      <c r="AC9" s="112" t="str">
        <f t="shared" si="28"/>
        <v/>
      </c>
      <c r="AD9" t="str">
        <f t="shared" si="22"/>
        <v>190-196-198-6066---------</v>
      </c>
      <c r="AF9" s="19" t="str">
        <f t="shared" si="29"/>
        <v>|0200220139|15.90|0.00|2.000|0.000190NBC</v>
      </c>
      <c r="AG9" s="19" t="str">
        <f t="shared" si="23"/>
        <v>|0200220139|15.90|0.00|2.000|0.000196NBC</v>
      </c>
      <c r="AH9" s="19" t="str">
        <f t="shared" si="5"/>
        <v>|0200220139|15.90|0.00|2.000|0.000198NBC</v>
      </c>
      <c r="AI9" s="19" t="str">
        <f t="shared" si="6"/>
        <v>|0200220139|15.90|0.00|2.000|0.0006066NBC</v>
      </c>
      <c r="AJ9" s="19" t="str">
        <f t="shared" si="7"/>
        <v/>
      </c>
      <c r="AK9" s="19" t="str">
        <f t="shared" si="8"/>
        <v/>
      </c>
      <c r="AL9" s="19" t="str">
        <f t="shared" si="9"/>
        <v/>
      </c>
      <c r="AM9" s="19" t="str">
        <f t="shared" si="10"/>
        <v/>
      </c>
      <c r="AN9" s="19" t="str">
        <f t="shared" si="11"/>
        <v/>
      </c>
      <c r="AO9" s="19" t="str">
        <f t="shared" si="12"/>
        <v/>
      </c>
      <c r="AP9" s="19" t="str">
        <f t="shared" si="13"/>
        <v/>
      </c>
      <c r="AQ9" s="19" t="str">
        <f t="shared" si="14"/>
        <v/>
      </c>
      <c r="AR9" s="19" t="str">
        <f t="shared" si="15"/>
        <v/>
      </c>
      <c r="AS9" s="19" t="str">
        <f>IFERROR(VLOOKUP(AF9,[2]CUS030!$A$5:$E$10000,5,0),"")</f>
        <v>KMV</v>
      </c>
      <c r="AT9" s="19" t="str">
        <f>IFERROR(VLOOKUP(AG9,[2]CUS030!$A$5:$E$10000,5,0),"")</f>
        <v>KMV</v>
      </c>
      <c r="AU9" s="19" t="str">
        <f>IFERROR(VLOOKUP(AH9,[2]CUS030!$A$5:$E$10000,5,0),"")</f>
        <v>KMV</v>
      </c>
      <c r="AV9" s="19" t="str">
        <f>IFERROR(VLOOKUP(AI9,[2]CUS030!$A$5:$E$10000,5,0),"")</f>
        <v/>
      </c>
      <c r="AW9" s="19" t="str">
        <f>IFERROR(VLOOKUP(AJ9,[2]CUS030!$A$5:$E$10000,5,0),"")</f>
        <v/>
      </c>
      <c r="AX9" s="19" t="str">
        <f>IFERROR(VLOOKUP(AK9,[2]CUS030!$A$5:$E$10000,5,0),"")</f>
        <v/>
      </c>
      <c r="AY9" s="19" t="str">
        <f>IFERROR(VLOOKUP(AL9,[2]CUS030!$A$5:$E$10000,5,0),"")</f>
        <v/>
      </c>
      <c r="AZ9" s="19" t="str">
        <f>IFERROR(VLOOKUP(AM9,[2]CUS030!$A$5:$E$10000,5,0),"")</f>
        <v/>
      </c>
      <c r="BA9" s="19" t="str">
        <f>IFERROR(VLOOKUP(AN9,[2]CUS030!$A$5:$E$10000,5,0),"")</f>
        <v/>
      </c>
      <c r="BB9" s="19" t="str">
        <f>IFERROR(VLOOKUP(AO9,[2]CUS030!$A$5:$E$10000,5,0),"")</f>
        <v/>
      </c>
      <c r="BC9" s="19" t="str">
        <f>IFERROR(VLOOKUP(AP9,[2]CUS030!$A$5:$E$10000,5,0),"")</f>
        <v/>
      </c>
      <c r="BD9" s="19" t="str">
        <f>IFERROR(VLOOKUP(AQ9,[2]CUS030!$A$5:$E$10000,5,0),"")</f>
        <v/>
      </c>
      <c r="BE9" s="19" t="str">
        <f>IFERROR(VLOOKUP(AR9,[2]CUS030!$A$5:$E$10000,5,0),"")</f>
        <v/>
      </c>
    </row>
    <row r="10" spans="6:57" x14ac:dyDescent="0.3">
      <c r="F10" s="108" t="str">
        <f>[1]!Table1[[#This Row],[Production]]</f>
        <v>|0200230120|15.90|0.00|1.200|0.0005591NBC</v>
      </c>
      <c r="G10" t="str">
        <f t="shared" si="16"/>
        <v>5591</v>
      </c>
      <c r="H10" t="str">
        <f t="shared" si="17"/>
        <v>TOYOTA||||||||||||</v>
      </c>
      <c r="I10" s="108" t="str">
        <f>[1]!Table1[[#This Row],[Stock]]</f>
        <v>|0200230120|15.90|0.00|1.200|0.000273NBC</v>
      </c>
      <c r="J10" t="str">
        <f t="shared" si="18"/>
        <v>273</v>
      </c>
      <c r="K10" s="19"/>
      <c r="L10" s="19"/>
      <c r="M10" s="19"/>
      <c r="N10" s="19"/>
      <c r="O10" s="19"/>
      <c r="P10" s="20" t="str">
        <f>End_Cal!E10</f>
        <v>|0200230120|19.10|0.00|1.200|0.0006119NBC</v>
      </c>
      <c r="Q10" s="112" t="str">
        <f t="shared" si="19"/>
        <v>427.8</v>
      </c>
      <c r="R10" s="112" t="str">
        <f t="shared" si="20"/>
        <v>6119</v>
      </c>
      <c r="S10" s="112" t="str">
        <f t="shared" si="0"/>
        <v/>
      </c>
      <c r="T10" s="112" t="str">
        <f t="shared" si="1"/>
        <v/>
      </c>
      <c r="U10" s="112" t="str">
        <f t="shared" si="2"/>
        <v/>
      </c>
      <c r="V10" s="112" t="str">
        <f t="shared" si="3"/>
        <v/>
      </c>
      <c r="W10" s="112" t="str">
        <f t="shared" si="21"/>
        <v/>
      </c>
      <c r="X10" s="112" t="str">
        <f t="shared" si="4"/>
        <v/>
      </c>
      <c r="Y10" s="112" t="str">
        <f t="shared" si="24"/>
        <v/>
      </c>
      <c r="Z10" s="112" t="str">
        <f t="shared" si="25"/>
        <v/>
      </c>
      <c r="AA10" s="112" t="str">
        <f t="shared" si="26"/>
        <v/>
      </c>
      <c r="AB10" s="112" t="str">
        <f t="shared" si="27"/>
        <v/>
      </c>
      <c r="AC10" s="112" t="str">
        <f t="shared" si="28"/>
        <v/>
      </c>
      <c r="AD10" t="str">
        <f t="shared" si="22"/>
        <v>427.8-6119-----------</v>
      </c>
      <c r="AF10" s="19" t="str">
        <f t="shared" si="29"/>
        <v>|0200230120|19.10|0.00|1.200|0.000427.8NBC</v>
      </c>
      <c r="AG10" s="19" t="str">
        <f t="shared" si="23"/>
        <v>|0200230120|19.10|0.00|1.200|0.0006119NBC</v>
      </c>
      <c r="AH10" s="19" t="str">
        <f t="shared" si="5"/>
        <v/>
      </c>
      <c r="AI10" s="19" t="str">
        <f t="shared" si="6"/>
        <v/>
      </c>
      <c r="AJ10" s="19" t="str">
        <f t="shared" si="7"/>
        <v/>
      </c>
      <c r="AK10" s="19" t="str">
        <f t="shared" si="8"/>
        <v/>
      </c>
      <c r="AL10" s="19" t="str">
        <f t="shared" si="9"/>
        <v/>
      </c>
      <c r="AM10" s="19" t="str">
        <f t="shared" si="10"/>
        <v/>
      </c>
      <c r="AN10" s="19" t="str">
        <f t="shared" si="11"/>
        <v/>
      </c>
      <c r="AO10" s="19" t="str">
        <f t="shared" si="12"/>
        <v/>
      </c>
      <c r="AP10" s="19" t="str">
        <f t="shared" si="13"/>
        <v/>
      </c>
      <c r="AQ10" s="19" t="str">
        <f t="shared" si="14"/>
        <v/>
      </c>
      <c r="AR10" s="19" t="str">
        <f t="shared" si="15"/>
        <v/>
      </c>
      <c r="AS10" s="19" t="str">
        <f>IFERROR(VLOOKUP(AF10,[2]CUS030!$A$5:$E$10000,5,0),"")</f>
        <v>TOYOTA</v>
      </c>
      <c r="AT10" s="19" t="str">
        <f>IFERROR(VLOOKUP(AG10,[2]CUS030!$A$5:$E$10000,5,0),"")</f>
        <v/>
      </c>
      <c r="AU10" s="19" t="str">
        <f>IFERROR(VLOOKUP(AH10,[2]CUS030!$A$5:$E$10000,5,0),"")</f>
        <v/>
      </c>
      <c r="AV10" s="19" t="str">
        <f>IFERROR(VLOOKUP(AI10,[2]CUS030!$A$5:$E$10000,5,0),"")</f>
        <v/>
      </c>
      <c r="AW10" s="19" t="str">
        <f>IFERROR(VLOOKUP(AJ10,[2]CUS030!$A$5:$E$10000,5,0),"")</f>
        <v/>
      </c>
      <c r="AX10" s="19" t="str">
        <f>IFERROR(VLOOKUP(AK10,[2]CUS030!$A$5:$E$10000,5,0),"")</f>
        <v/>
      </c>
      <c r="AY10" s="19" t="str">
        <f>IFERROR(VLOOKUP(AL10,[2]CUS030!$A$5:$E$10000,5,0),"")</f>
        <v/>
      </c>
      <c r="AZ10" s="19" t="str">
        <f>IFERROR(VLOOKUP(AM10,[2]CUS030!$A$5:$E$10000,5,0),"")</f>
        <v/>
      </c>
      <c r="BA10" s="19" t="str">
        <f>IFERROR(VLOOKUP(AN10,[2]CUS030!$A$5:$E$10000,5,0),"")</f>
        <v/>
      </c>
      <c r="BB10" s="19" t="str">
        <f>IFERROR(VLOOKUP(AO10,[2]CUS030!$A$5:$E$10000,5,0),"")</f>
        <v/>
      </c>
      <c r="BC10" s="19" t="str">
        <f>IFERROR(VLOOKUP(AP10,[2]CUS030!$A$5:$E$10000,5,0),"")</f>
        <v/>
      </c>
      <c r="BD10" s="19" t="str">
        <f>IFERROR(VLOOKUP(AQ10,[2]CUS030!$A$5:$E$10000,5,0),"")</f>
        <v/>
      </c>
      <c r="BE10" s="19" t="str">
        <f>IFERROR(VLOOKUP(AR10,[2]CUS030!$A$5:$E$10000,5,0),"")</f>
        <v/>
      </c>
    </row>
    <row r="11" spans="6:57" x14ac:dyDescent="0.3">
      <c r="F11" s="108" t="str">
        <f>[1]!Table1[[#This Row],[Production]]</f>
        <v>|0200230120|15.90|0.00|1.200|0.0005591NBC</v>
      </c>
      <c r="G11" t="str">
        <f t="shared" si="16"/>
        <v>5591</v>
      </c>
      <c r="H11" t="str">
        <f t="shared" si="17"/>
        <v>KMV||||||||||||</v>
      </c>
      <c r="I11" s="108" t="str">
        <f>[1]!Table1[[#This Row],[Stock]]</f>
        <v>|0200230120|15.90|0.00|1.200|0.0005591NBC</v>
      </c>
      <c r="J11" t="str">
        <f t="shared" si="18"/>
        <v>5591</v>
      </c>
      <c r="K11" s="19"/>
      <c r="L11" s="19"/>
      <c r="M11" s="19"/>
      <c r="N11" s="19"/>
      <c r="O11" s="19"/>
      <c r="P11" s="20" t="str">
        <f>End_Cal!E11</f>
        <v>|0200220139|19.10|0.00|1.400|0.0005571NBC</v>
      </c>
      <c r="Q11" s="112" t="str">
        <f t="shared" si="19"/>
        <v>286</v>
      </c>
      <c r="R11" s="112" t="str">
        <f t="shared" si="20"/>
        <v>5571</v>
      </c>
      <c r="S11" s="112" t="str">
        <f t="shared" si="0"/>
        <v/>
      </c>
      <c r="T11" s="112" t="str">
        <f t="shared" si="1"/>
        <v/>
      </c>
      <c r="U11" s="112" t="str">
        <f t="shared" si="2"/>
        <v/>
      </c>
      <c r="V11" s="112" t="str">
        <f t="shared" si="3"/>
        <v/>
      </c>
      <c r="W11" s="112" t="str">
        <f t="shared" si="21"/>
        <v/>
      </c>
      <c r="X11" s="112" t="str">
        <f t="shared" si="4"/>
        <v/>
      </c>
      <c r="Y11" s="112" t="str">
        <f t="shared" si="24"/>
        <v/>
      </c>
      <c r="Z11" s="112" t="str">
        <f t="shared" si="25"/>
        <v/>
      </c>
      <c r="AA11" s="112" t="str">
        <f t="shared" si="26"/>
        <v/>
      </c>
      <c r="AB11" s="112" t="str">
        <f t="shared" si="27"/>
        <v/>
      </c>
      <c r="AC11" s="112" t="str">
        <f t="shared" si="28"/>
        <v/>
      </c>
      <c r="AD11" t="str">
        <f t="shared" si="22"/>
        <v>286-5571-----------</v>
      </c>
      <c r="AF11" s="19" t="str">
        <f t="shared" si="29"/>
        <v>|0200220139|19.10|0.00|1.400|0.000286NBC</v>
      </c>
      <c r="AG11" s="19" t="str">
        <f t="shared" si="23"/>
        <v>|0200220139|19.10|0.00|1.400|0.0005571NBC</v>
      </c>
      <c r="AH11" s="19" t="str">
        <f t="shared" si="5"/>
        <v/>
      </c>
      <c r="AI11" s="19" t="str">
        <f t="shared" si="6"/>
        <v/>
      </c>
      <c r="AJ11" s="19" t="str">
        <f t="shared" si="7"/>
        <v/>
      </c>
      <c r="AK11" s="19" t="str">
        <f t="shared" si="8"/>
        <v/>
      </c>
      <c r="AL11" s="19" t="str">
        <f t="shared" si="9"/>
        <v/>
      </c>
      <c r="AM11" s="19" t="str">
        <f t="shared" si="10"/>
        <v/>
      </c>
      <c r="AN11" s="19" t="str">
        <f t="shared" si="11"/>
        <v/>
      </c>
      <c r="AO11" s="19" t="str">
        <f t="shared" si="12"/>
        <v/>
      </c>
      <c r="AP11" s="19" t="str">
        <f t="shared" si="13"/>
        <v/>
      </c>
      <c r="AQ11" s="19" t="str">
        <f t="shared" si="14"/>
        <v/>
      </c>
      <c r="AR11" s="19" t="str">
        <f t="shared" si="15"/>
        <v/>
      </c>
      <c r="AS11" s="19" t="str">
        <f>IFERROR(VLOOKUP(AF11,[2]CUS030!$A$5:$E$10000,5,0),"")</f>
        <v>KMV</v>
      </c>
      <c r="AT11" s="19" t="str">
        <f>IFERROR(VLOOKUP(AG11,[2]CUS030!$A$5:$E$10000,5,0),"")</f>
        <v/>
      </c>
      <c r="AU11" s="19" t="str">
        <f>IFERROR(VLOOKUP(AH11,[2]CUS030!$A$5:$E$10000,5,0),"")</f>
        <v/>
      </c>
      <c r="AV11" s="19" t="str">
        <f>IFERROR(VLOOKUP(AI11,[2]CUS030!$A$5:$E$10000,5,0),"")</f>
        <v/>
      </c>
      <c r="AW11" s="19" t="str">
        <f>IFERROR(VLOOKUP(AJ11,[2]CUS030!$A$5:$E$10000,5,0),"")</f>
        <v/>
      </c>
      <c r="AX11" s="19" t="str">
        <f>IFERROR(VLOOKUP(AK11,[2]CUS030!$A$5:$E$10000,5,0),"")</f>
        <v/>
      </c>
      <c r="AY11" s="19" t="str">
        <f>IFERROR(VLOOKUP(AL11,[2]CUS030!$A$5:$E$10000,5,0),"")</f>
        <v/>
      </c>
      <c r="AZ11" s="19" t="str">
        <f>IFERROR(VLOOKUP(AM11,[2]CUS030!$A$5:$E$10000,5,0),"")</f>
        <v/>
      </c>
      <c r="BA11" s="19" t="str">
        <f>IFERROR(VLOOKUP(AN11,[2]CUS030!$A$5:$E$10000,5,0),"")</f>
        <v/>
      </c>
      <c r="BB11" s="19" t="str">
        <f>IFERROR(VLOOKUP(AO11,[2]CUS030!$A$5:$E$10000,5,0),"")</f>
        <v/>
      </c>
      <c r="BC11" s="19" t="str">
        <f>IFERROR(VLOOKUP(AP11,[2]CUS030!$A$5:$E$10000,5,0),"")</f>
        <v/>
      </c>
      <c r="BD11" s="19" t="str">
        <f>IFERROR(VLOOKUP(AQ11,[2]CUS030!$A$5:$E$10000,5,0),"")</f>
        <v/>
      </c>
      <c r="BE11" s="19" t="str">
        <f>IFERROR(VLOOKUP(AR11,[2]CUS030!$A$5:$E$10000,5,0),"")</f>
        <v/>
      </c>
    </row>
    <row r="12" spans="6:57" x14ac:dyDescent="0.3">
      <c r="F12" s="108" t="str">
        <f>[1]!Table1[[#This Row],[Production]]</f>
        <v>|0200220139|15.90|0.00|1.600|0.0005503NBC</v>
      </c>
      <c r="G12" t="str">
        <f t="shared" si="16"/>
        <v>5503</v>
      </c>
      <c r="H12" t="str">
        <f t="shared" si="17"/>
        <v>SHVN||||||||||||</v>
      </c>
      <c r="I12" s="108" t="str">
        <f>[1]!Table1[[#This Row],[Stock]]</f>
        <v>|0200220139|15.90|0.00|1.600|0.000110NBC</v>
      </c>
      <c r="J12" t="str">
        <f t="shared" si="18"/>
        <v>110</v>
      </c>
      <c r="K12" s="19"/>
      <c r="L12" s="19"/>
      <c r="M12" s="19"/>
      <c r="N12" s="19"/>
      <c r="O12" s="19"/>
      <c r="P12" s="20" t="str">
        <f>End_Cal!E12</f>
        <v>|0200230120|19.10|0.00|1.000|0.0005800NBC</v>
      </c>
      <c r="Q12" s="112" t="str">
        <f t="shared" si="19"/>
        <v>5800</v>
      </c>
      <c r="R12" s="112" t="str">
        <f t="shared" si="20"/>
        <v/>
      </c>
      <c r="S12" s="112" t="str">
        <f t="shared" si="0"/>
        <v/>
      </c>
      <c r="T12" s="112" t="str">
        <f t="shared" si="1"/>
        <v/>
      </c>
      <c r="U12" s="112" t="str">
        <f t="shared" si="2"/>
        <v/>
      </c>
      <c r="V12" s="112" t="str">
        <f t="shared" si="3"/>
        <v/>
      </c>
      <c r="W12" s="112" t="str">
        <f t="shared" si="21"/>
        <v/>
      </c>
      <c r="X12" s="112" t="str">
        <f t="shared" si="4"/>
        <v/>
      </c>
      <c r="Y12" s="112" t="str">
        <f t="shared" si="24"/>
        <v/>
      </c>
      <c r="Z12" s="112" t="str">
        <f t="shared" si="25"/>
        <v/>
      </c>
      <c r="AA12" s="112" t="str">
        <f t="shared" si="26"/>
        <v/>
      </c>
      <c r="AB12" s="112" t="str">
        <f t="shared" si="27"/>
        <v/>
      </c>
      <c r="AC12" s="112" t="str">
        <f t="shared" si="28"/>
        <v/>
      </c>
      <c r="AD12" t="str">
        <f t="shared" si="22"/>
        <v>5800------------</v>
      </c>
      <c r="AF12" s="19" t="str">
        <f t="shared" si="29"/>
        <v>|0200230120|19.10|0.00|1.000|0.0005800NBC</v>
      </c>
      <c r="AG12" s="19" t="str">
        <f t="shared" si="23"/>
        <v/>
      </c>
      <c r="AH12" s="19" t="str">
        <f t="shared" si="5"/>
        <v/>
      </c>
      <c r="AI12" s="19" t="str">
        <f t="shared" si="6"/>
        <v/>
      </c>
      <c r="AJ12" s="19" t="str">
        <f t="shared" si="7"/>
        <v/>
      </c>
      <c r="AK12" s="19" t="str">
        <f t="shared" si="8"/>
        <v/>
      </c>
      <c r="AL12" s="19" t="str">
        <f t="shared" si="9"/>
        <v/>
      </c>
      <c r="AM12" s="19" t="str">
        <f t="shared" si="10"/>
        <v/>
      </c>
      <c r="AN12" s="19" t="str">
        <f t="shared" si="11"/>
        <v/>
      </c>
      <c r="AO12" s="19" t="str">
        <f t="shared" si="12"/>
        <v/>
      </c>
      <c r="AP12" s="19" t="str">
        <f t="shared" si="13"/>
        <v/>
      </c>
      <c r="AQ12" s="19" t="str">
        <f t="shared" si="14"/>
        <v/>
      </c>
      <c r="AR12" s="19" t="str">
        <f t="shared" si="15"/>
        <v/>
      </c>
      <c r="AS12" s="19" t="str">
        <f>IFERROR(VLOOKUP(AF12,[2]CUS030!$A$5:$E$10000,5,0),"")</f>
        <v>SHVN</v>
      </c>
      <c r="AT12" s="19" t="str">
        <f>IFERROR(VLOOKUP(AG12,[2]CUS030!$A$5:$E$10000,5,0),"")</f>
        <v/>
      </c>
      <c r="AU12" s="19" t="str">
        <f>IFERROR(VLOOKUP(AH12,[2]CUS030!$A$5:$E$10000,5,0),"")</f>
        <v/>
      </c>
      <c r="AV12" s="19" t="str">
        <f>IFERROR(VLOOKUP(AI12,[2]CUS030!$A$5:$E$10000,5,0),"")</f>
        <v/>
      </c>
      <c r="AW12" s="19" t="str">
        <f>IFERROR(VLOOKUP(AJ12,[2]CUS030!$A$5:$E$10000,5,0),"")</f>
        <v/>
      </c>
      <c r="AX12" s="19" t="str">
        <f>IFERROR(VLOOKUP(AK12,[2]CUS030!$A$5:$E$10000,5,0),"")</f>
        <v/>
      </c>
      <c r="AY12" s="19" t="str">
        <f>IFERROR(VLOOKUP(AL12,[2]CUS030!$A$5:$E$10000,5,0),"")</f>
        <v/>
      </c>
      <c r="AZ12" s="19" t="str">
        <f>IFERROR(VLOOKUP(AM12,[2]CUS030!$A$5:$E$10000,5,0),"")</f>
        <v/>
      </c>
      <c r="BA12" s="19" t="str">
        <f>IFERROR(VLOOKUP(AN12,[2]CUS030!$A$5:$E$10000,5,0),"")</f>
        <v/>
      </c>
      <c r="BB12" s="19" t="str">
        <f>IFERROR(VLOOKUP(AO12,[2]CUS030!$A$5:$E$10000,5,0),"")</f>
        <v/>
      </c>
      <c r="BC12" s="19" t="str">
        <f>IFERROR(VLOOKUP(AP12,[2]CUS030!$A$5:$E$10000,5,0),"")</f>
        <v/>
      </c>
      <c r="BD12" s="19" t="str">
        <f>IFERROR(VLOOKUP(AQ12,[2]CUS030!$A$5:$E$10000,5,0),"")</f>
        <v/>
      </c>
      <c r="BE12" s="19" t="str">
        <f>IFERROR(VLOOKUP(AR12,[2]CUS030!$A$5:$E$10000,5,0),"")</f>
        <v/>
      </c>
    </row>
    <row r="13" spans="6:57" x14ac:dyDescent="0.3">
      <c r="F13" s="108" t="str">
        <f>[1]!Table1[[#This Row],[Production]]</f>
        <v>|0200220139|15.90|0.00|1.600|0.0005503NBC</v>
      </c>
      <c r="G13" t="str">
        <f t="shared" si="16"/>
        <v>5503</v>
      </c>
      <c r="H13" t="str">
        <f t="shared" si="17"/>
        <v>SHVN|TANAKA|||||||||||</v>
      </c>
      <c r="I13" s="108" t="str">
        <f>[1]!Table1[[#This Row],[Stock]]</f>
        <v>|0200220139|15.90|0.00|1.600|0.000120.4NBC</v>
      </c>
      <c r="J13" t="str">
        <f t="shared" si="18"/>
        <v>120.4</v>
      </c>
      <c r="K13" s="19"/>
      <c r="L13" s="19"/>
      <c r="M13" s="19"/>
      <c r="N13" s="19"/>
      <c r="O13" s="19"/>
      <c r="P13" s="20" t="str">
        <f>End_Cal!E13</f>
        <v>|0200230119|22.20|0.00|1.200|0.0005670IBC</v>
      </c>
      <c r="Q13" s="112" t="str">
        <f t="shared" si="19"/>
        <v>5670</v>
      </c>
      <c r="R13" s="112" t="str">
        <f t="shared" si="20"/>
        <v>61.5</v>
      </c>
      <c r="S13" s="112" t="str">
        <f t="shared" si="0"/>
        <v/>
      </c>
      <c r="T13" s="112" t="str">
        <f t="shared" si="1"/>
        <v/>
      </c>
      <c r="U13" s="112" t="str">
        <f t="shared" si="2"/>
        <v/>
      </c>
      <c r="V13" s="112" t="str">
        <f t="shared" si="3"/>
        <v/>
      </c>
      <c r="W13" s="112" t="str">
        <f t="shared" si="21"/>
        <v/>
      </c>
      <c r="X13" s="112" t="str">
        <f t="shared" si="4"/>
        <v/>
      </c>
      <c r="Y13" s="112" t="str">
        <f t="shared" si="24"/>
        <v/>
      </c>
      <c r="Z13" s="112" t="str">
        <f t="shared" si="25"/>
        <v/>
      </c>
      <c r="AA13" s="112" t="str">
        <f t="shared" si="26"/>
        <v/>
      </c>
      <c r="AB13" s="112" t="str">
        <f t="shared" si="27"/>
        <v/>
      </c>
      <c r="AC13" s="112" t="str">
        <f t="shared" si="28"/>
        <v/>
      </c>
      <c r="AD13" t="str">
        <f t="shared" si="22"/>
        <v>5670-61.5-----------</v>
      </c>
      <c r="AF13" s="19" t="str">
        <f t="shared" si="29"/>
        <v>|0200230119|22.20|0.00|1.200|0.0005670IBC</v>
      </c>
      <c r="AG13" s="19" t="str">
        <f t="shared" si="23"/>
        <v>|0200230119|22.20|0.00|1.200|0.00061.5NBC</v>
      </c>
      <c r="AH13" s="19" t="str">
        <f t="shared" si="5"/>
        <v/>
      </c>
      <c r="AI13" s="19" t="str">
        <f t="shared" si="6"/>
        <v/>
      </c>
      <c r="AJ13" s="19" t="str">
        <f t="shared" si="7"/>
        <v/>
      </c>
      <c r="AK13" s="19" t="str">
        <f t="shared" si="8"/>
        <v/>
      </c>
      <c r="AL13" s="19" t="str">
        <f t="shared" si="9"/>
        <v/>
      </c>
      <c r="AM13" s="19" t="str">
        <f t="shared" si="10"/>
        <v/>
      </c>
      <c r="AN13" s="19" t="str">
        <f t="shared" si="11"/>
        <v/>
      </c>
      <c r="AO13" s="19" t="str">
        <f t="shared" si="12"/>
        <v/>
      </c>
      <c r="AP13" s="19" t="str">
        <f t="shared" si="13"/>
        <v/>
      </c>
      <c r="AQ13" s="19" t="str">
        <f t="shared" si="14"/>
        <v/>
      </c>
      <c r="AR13" s="19" t="str">
        <f t="shared" si="15"/>
        <v/>
      </c>
      <c r="AS13" s="19" t="str">
        <f>IFERROR(VLOOKUP(AF13,[2]CUS030!$A$5:$E$10000,5,0),"")</f>
        <v>SHVN</v>
      </c>
      <c r="AT13" s="19" t="str">
        <f>IFERROR(VLOOKUP(AG13,[2]CUS030!$A$5:$E$10000,5,0),"")</f>
        <v>TANAKA</v>
      </c>
      <c r="AU13" s="19" t="str">
        <f>IFERROR(VLOOKUP(AH13,[2]CUS030!$A$5:$E$10000,5,0),"")</f>
        <v/>
      </c>
      <c r="AV13" s="19" t="str">
        <f>IFERROR(VLOOKUP(AI13,[2]CUS030!$A$5:$E$10000,5,0),"")</f>
        <v/>
      </c>
      <c r="AW13" s="19" t="str">
        <f>IFERROR(VLOOKUP(AJ13,[2]CUS030!$A$5:$E$10000,5,0),"")</f>
        <v/>
      </c>
      <c r="AX13" s="19" t="str">
        <f>IFERROR(VLOOKUP(AK13,[2]CUS030!$A$5:$E$10000,5,0),"")</f>
        <v/>
      </c>
      <c r="AY13" s="19" t="str">
        <f>IFERROR(VLOOKUP(AL13,[2]CUS030!$A$5:$E$10000,5,0),"")</f>
        <v/>
      </c>
      <c r="AZ13" s="19" t="str">
        <f>IFERROR(VLOOKUP(AM13,[2]CUS030!$A$5:$E$10000,5,0),"")</f>
        <v/>
      </c>
      <c r="BA13" s="19" t="str">
        <f>IFERROR(VLOOKUP(AN13,[2]CUS030!$A$5:$E$10000,5,0),"")</f>
        <v/>
      </c>
      <c r="BB13" s="19" t="str">
        <f>IFERROR(VLOOKUP(AO13,[2]CUS030!$A$5:$E$10000,5,0),"")</f>
        <v/>
      </c>
      <c r="BC13" s="19" t="str">
        <f>IFERROR(VLOOKUP(AP13,[2]CUS030!$A$5:$E$10000,5,0),"")</f>
        <v/>
      </c>
      <c r="BD13" s="19" t="str">
        <f>IFERROR(VLOOKUP(AQ13,[2]CUS030!$A$5:$E$10000,5,0),"")</f>
        <v/>
      </c>
      <c r="BE13" s="19" t="str">
        <f>IFERROR(VLOOKUP(AR13,[2]CUS030!$A$5:$E$10000,5,0),"")</f>
        <v/>
      </c>
    </row>
    <row r="14" spans="6:57" x14ac:dyDescent="0.3">
      <c r="F14" s="108" t="str">
        <f>[1]!Table1[[#This Row],[Production]]</f>
        <v>|0200220139|15.90|0.00|1.600|0.0005503NBC</v>
      </c>
      <c r="G14" t="str">
        <f t="shared" si="16"/>
        <v>5503</v>
      </c>
      <c r="H14" t="str">
        <f t="shared" si="17"/>
        <v>SHVN||||||||||||</v>
      </c>
      <c r="I14" s="108" t="str">
        <f>[1]!Table1[[#This Row],[Stock]]</f>
        <v>|0200220139|15.90|0.00|1.600|0.000121NBC</v>
      </c>
      <c r="J14" t="str">
        <f t="shared" si="18"/>
        <v>121</v>
      </c>
      <c r="K14" s="19"/>
      <c r="L14" s="19"/>
      <c r="M14" s="19"/>
      <c r="N14" s="19"/>
      <c r="O14" s="19"/>
      <c r="P14" s="20" t="str">
        <f>End_Cal!E14</f>
        <v>|0200230119|22.20|0.00|1.200|0.0005800IBC</v>
      </c>
      <c r="Q14" s="112" t="str">
        <f t="shared" si="19"/>
        <v>5800</v>
      </c>
      <c r="R14" s="112" t="str">
        <f t="shared" si="20"/>
        <v/>
      </c>
      <c r="S14" s="112" t="str">
        <f t="shared" si="0"/>
        <v/>
      </c>
      <c r="T14" s="112" t="str">
        <f t="shared" si="1"/>
        <v/>
      </c>
      <c r="U14" s="112" t="str">
        <f t="shared" si="2"/>
        <v/>
      </c>
      <c r="V14" s="112" t="str">
        <f t="shared" si="3"/>
        <v/>
      </c>
      <c r="W14" s="112" t="str">
        <f t="shared" si="21"/>
        <v/>
      </c>
      <c r="X14" s="112" t="str">
        <f t="shared" si="4"/>
        <v/>
      </c>
      <c r="Y14" s="112" t="str">
        <f t="shared" si="24"/>
        <v/>
      </c>
      <c r="Z14" s="112" t="str">
        <f t="shared" si="25"/>
        <v/>
      </c>
      <c r="AA14" s="112" t="str">
        <f t="shared" si="26"/>
        <v/>
      </c>
      <c r="AB14" s="112" t="str">
        <f t="shared" si="27"/>
        <v/>
      </c>
      <c r="AC14" s="112" t="str">
        <f t="shared" si="28"/>
        <v/>
      </c>
      <c r="AD14" t="str">
        <f t="shared" si="22"/>
        <v>5800------------</v>
      </c>
      <c r="AF14" s="19" t="str">
        <f t="shared" si="29"/>
        <v>|0200230119|22.20|0.00|1.200|0.0005800IBC</v>
      </c>
      <c r="AG14" s="19" t="str">
        <f t="shared" si="23"/>
        <v/>
      </c>
      <c r="AH14" s="19" t="str">
        <f t="shared" si="5"/>
        <v/>
      </c>
      <c r="AI14" s="19" t="str">
        <f t="shared" si="6"/>
        <v/>
      </c>
      <c r="AJ14" s="19" t="str">
        <f t="shared" si="7"/>
        <v/>
      </c>
      <c r="AK14" s="19" t="str">
        <f t="shared" si="8"/>
        <v/>
      </c>
      <c r="AL14" s="19" t="str">
        <f t="shared" si="9"/>
        <v/>
      </c>
      <c r="AM14" s="19" t="str">
        <f t="shared" si="10"/>
        <v/>
      </c>
      <c r="AN14" s="19" t="str">
        <f t="shared" si="11"/>
        <v/>
      </c>
      <c r="AO14" s="19" t="str">
        <f t="shared" si="12"/>
        <v/>
      </c>
      <c r="AP14" s="19" t="str">
        <f t="shared" si="13"/>
        <v/>
      </c>
      <c r="AQ14" s="19" t="str">
        <f t="shared" si="14"/>
        <v/>
      </c>
      <c r="AR14" s="19" t="str">
        <f t="shared" si="15"/>
        <v/>
      </c>
      <c r="AS14" s="19" t="str">
        <f>IFERROR(VLOOKUP(AF14,[2]CUS030!$A$5:$E$10000,5,0),"")</f>
        <v>SHVN</v>
      </c>
      <c r="AT14" s="19" t="str">
        <f>IFERROR(VLOOKUP(AG14,[2]CUS030!$A$5:$E$10000,5,0),"")</f>
        <v/>
      </c>
      <c r="AU14" s="19" t="str">
        <f>IFERROR(VLOOKUP(AH14,[2]CUS030!$A$5:$E$10000,5,0),"")</f>
        <v/>
      </c>
      <c r="AV14" s="19" t="str">
        <f>IFERROR(VLOOKUP(AI14,[2]CUS030!$A$5:$E$10000,5,0),"")</f>
        <v/>
      </c>
      <c r="AW14" s="19" t="str">
        <f>IFERROR(VLOOKUP(AJ14,[2]CUS030!$A$5:$E$10000,5,0),"")</f>
        <v/>
      </c>
      <c r="AX14" s="19" t="str">
        <f>IFERROR(VLOOKUP(AK14,[2]CUS030!$A$5:$E$10000,5,0),"")</f>
        <v/>
      </c>
      <c r="AY14" s="19" t="str">
        <f>IFERROR(VLOOKUP(AL14,[2]CUS030!$A$5:$E$10000,5,0),"")</f>
        <v/>
      </c>
      <c r="AZ14" s="19" t="str">
        <f>IFERROR(VLOOKUP(AM14,[2]CUS030!$A$5:$E$10000,5,0),"")</f>
        <v/>
      </c>
      <c r="BA14" s="19" t="str">
        <f>IFERROR(VLOOKUP(AN14,[2]CUS030!$A$5:$E$10000,5,0),"")</f>
        <v/>
      </c>
      <c r="BB14" s="19" t="str">
        <f>IFERROR(VLOOKUP(AO14,[2]CUS030!$A$5:$E$10000,5,0),"")</f>
        <v/>
      </c>
      <c r="BC14" s="19" t="str">
        <f>IFERROR(VLOOKUP(AP14,[2]CUS030!$A$5:$E$10000,5,0),"")</f>
        <v/>
      </c>
      <c r="BD14" s="19" t="str">
        <f>IFERROR(VLOOKUP(AQ14,[2]CUS030!$A$5:$E$10000,5,0),"")</f>
        <v/>
      </c>
      <c r="BE14" s="19" t="str">
        <f>IFERROR(VLOOKUP(AR14,[2]CUS030!$A$5:$E$10000,5,0),"")</f>
        <v/>
      </c>
    </row>
    <row r="15" spans="6:57" x14ac:dyDescent="0.3">
      <c r="F15" s="108" t="str">
        <f>[1]!Table1[[#This Row],[Production]]</f>
        <v>|0200220139|15.90|0.00|1.600|0.0005503NBC</v>
      </c>
      <c r="G15" t="str">
        <f t="shared" si="16"/>
        <v>5503</v>
      </c>
      <c r="H15" t="str">
        <f t="shared" si="17"/>
        <v>|SHVN|||||||||||</v>
      </c>
      <c r="I15" s="108" t="str">
        <f>[1]!Table1[[#This Row],[Stock]]</f>
        <v>|0200220139|15.90|0.00|1.600|0.000133NBC</v>
      </c>
      <c r="J15" t="str">
        <f t="shared" si="18"/>
        <v>133</v>
      </c>
      <c r="K15" s="19"/>
      <c r="L15" s="19"/>
      <c r="M15" s="19"/>
      <c r="N15" s="19"/>
      <c r="O15" s="19"/>
      <c r="P15" s="20" t="str">
        <f>End_Cal!E15</f>
        <v>|0200220139|22.20|0.00|1.600|0.0006000IBC</v>
      </c>
      <c r="Q15" s="112" t="str">
        <f t="shared" si="19"/>
        <v>1374</v>
      </c>
      <c r="R15" s="112" t="str">
        <f t="shared" si="20"/>
        <v>6000</v>
      </c>
      <c r="S15" s="112" t="str">
        <f t="shared" si="0"/>
        <v/>
      </c>
      <c r="T15" s="112" t="str">
        <f t="shared" si="1"/>
        <v/>
      </c>
      <c r="U15" s="112" t="str">
        <f t="shared" si="2"/>
        <v/>
      </c>
      <c r="V15" s="112" t="str">
        <f t="shared" si="3"/>
        <v/>
      </c>
      <c r="W15" s="112" t="str">
        <f t="shared" si="21"/>
        <v/>
      </c>
      <c r="X15" s="112" t="str">
        <f t="shared" si="4"/>
        <v/>
      </c>
      <c r="Y15" s="112" t="str">
        <f t="shared" si="24"/>
        <v/>
      </c>
      <c r="Z15" s="112" t="str">
        <f t="shared" si="25"/>
        <v/>
      </c>
      <c r="AA15" s="112" t="str">
        <f t="shared" si="26"/>
        <v/>
      </c>
      <c r="AB15" s="112" t="str">
        <f t="shared" si="27"/>
        <v/>
      </c>
      <c r="AC15" s="112" t="str">
        <f t="shared" si="28"/>
        <v/>
      </c>
      <c r="AD15" t="str">
        <f t="shared" si="22"/>
        <v>1374-6000-----------</v>
      </c>
      <c r="AF15" s="19" t="str">
        <f t="shared" si="29"/>
        <v>|0200220139|22.20|0.00|1.600|0.0001374IBC</v>
      </c>
      <c r="AG15" s="19" t="str">
        <f t="shared" si="23"/>
        <v>|0200220139|22.20|0.00|1.600|0.0006000IBC</v>
      </c>
      <c r="AH15" s="19" t="str">
        <f t="shared" si="5"/>
        <v/>
      </c>
      <c r="AI15" s="19" t="str">
        <f t="shared" si="6"/>
        <v/>
      </c>
      <c r="AJ15" s="19" t="str">
        <f t="shared" si="7"/>
        <v/>
      </c>
      <c r="AK15" s="19" t="str">
        <f t="shared" si="8"/>
        <v/>
      </c>
      <c r="AL15" s="19" t="str">
        <f t="shared" si="9"/>
        <v/>
      </c>
      <c r="AM15" s="19" t="str">
        <f t="shared" si="10"/>
        <v/>
      </c>
      <c r="AN15" s="19" t="str">
        <f t="shared" si="11"/>
        <v/>
      </c>
      <c r="AO15" s="19" t="str">
        <f t="shared" si="12"/>
        <v/>
      </c>
      <c r="AP15" s="19" t="str">
        <f t="shared" si="13"/>
        <v/>
      </c>
      <c r="AQ15" s="19" t="str">
        <f t="shared" si="14"/>
        <v/>
      </c>
      <c r="AR15" s="19" t="str">
        <f t="shared" si="15"/>
        <v/>
      </c>
      <c r="AS15" s="19" t="str">
        <f>IFERROR(VLOOKUP(AF15,[2]CUS030!$A$5:$E$10000,5,0),"")</f>
        <v/>
      </c>
      <c r="AT15" s="19" t="str">
        <f>IFERROR(VLOOKUP(AG15,[2]CUS030!$A$5:$E$10000,5,0),"")</f>
        <v>SHVN</v>
      </c>
      <c r="AU15" s="19" t="str">
        <f>IFERROR(VLOOKUP(AH15,[2]CUS030!$A$5:$E$10000,5,0),"")</f>
        <v/>
      </c>
      <c r="AV15" s="19" t="str">
        <f>IFERROR(VLOOKUP(AI15,[2]CUS030!$A$5:$E$10000,5,0),"")</f>
        <v/>
      </c>
      <c r="AW15" s="19" t="str">
        <f>IFERROR(VLOOKUP(AJ15,[2]CUS030!$A$5:$E$10000,5,0),"")</f>
        <v/>
      </c>
      <c r="AX15" s="19" t="str">
        <f>IFERROR(VLOOKUP(AK15,[2]CUS030!$A$5:$E$10000,5,0),"")</f>
        <v/>
      </c>
      <c r="AY15" s="19" t="str">
        <f>IFERROR(VLOOKUP(AL15,[2]CUS030!$A$5:$E$10000,5,0),"")</f>
        <v/>
      </c>
      <c r="AZ15" s="19" t="str">
        <f>IFERROR(VLOOKUP(AM15,[2]CUS030!$A$5:$E$10000,5,0),"")</f>
        <v/>
      </c>
      <c r="BA15" s="19" t="str">
        <f>IFERROR(VLOOKUP(AN15,[2]CUS030!$A$5:$E$10000,5,0),"")</f>
        <v/>
      </c>
      <c r="BB15" s="19" t="str">
        <f>IFERROR(VLOOKUP(AO15,[2]CUS030!$A$5:$E$10000,5,0),"")</f>
        <v/>
      </c>
      <c r="BC15" s="19" t="str">
        <f>IFERROR(VLOOKUP(AP15,[2]CUS030!$A$5:$E$10000,5,0),"")</f>
        <v/>
      </c>
      <c r="BD15" s="19" t="str">
        <f>IFERROR(VLOOKUP(AQ15,[2]CUS030!$A$5:$E$10000,5,0),"")</f>
        <v/>
      </c>
      <c r="BE15" s="19" t="str">
        <f>IFERROR(VLOOKUP(AR15,[2]CUS030!$A$5:$E$10000,5,0),"")</f>
        <v/>
      </c>
    </row>
    <row r="16" spans="6:57" x14ac:dyDescent="0.3">
      <c r="F16" s="108" t="str">
        <f>[1]!Table1[[#This Row],[Production]]</f>
        <v>|0200220139|15.90|0.00|1.600|0.0005503NBC</v>
      </c>
      <c r="G16" t="str">
        <f t="shared" si="16"/>
        <v>5503</v>
      </c>
      <c r="H16" t="str">
        <f t="shared" si="17"/>
        <v>||||||||||||</v>
      </c>
      <c r="I16" s="108" t="str">
        <f>[1]!Table1[[#This Row],[Stock]]</f>
        <v>|0200220139|15.90|0.00|1.600|0.0005503NBC</v>
      </c>
      <c r="J16" t="str">
        <f t="shared" si="18"/>
        <v>5503</v>
      </c>
      <c r="K16" s="19"/>
      <c r="L16" s="19"/>
      <c r="M16" s="19"/>
      <c r="N16" s="19"/>
      <c r="O16" s="19"/>
      <c r="P16" s="20" t="str">
        <f>End_Cal!E16</f>
        <v>|0200220139|22.20|0.00|1.600|0.0006000NBC</v>
      </c>
      <c r="Q16" s="112" t="str">
        <f t="shared" si="19"/>
        <v>277.5</v>
      </c>
      <c r="R16" s="112" t="str">
        <f t="shared" si="20"/>
        <v>6000</v>
      </c>
      <c r="S16" s="112" t="str">
        <f t="shared" si="0"/>
        <v/>
      </c>
      <c r="T16" s="112" t="str">
        <f t="shared" si="1"/>
        <v/>
      </c>
      <c r="U16" s="112" t="str">
        <f t="shared" si="2"/>
        <v/>
      </c>
      <c r="V16" s="112" t="str">
        <f t="shared" si="3"/>
        <v/>
      </c>
      <c r="W16" s="112" t="str">
        <f t="shared" si="21"/>
        <v/>
      </c>
      <c r="X16" s="112" t="str">
        <f t="shared" si="4"/>
        <v/>
      </c>
      <c r="Y16" s="112" t="str">
        <f t="shared" si="24"/>
        <v/>
      </c>
      <c r="Z16" s="112" t="str">
        <f t="shared" si="25"/>
        <v/>
      </c>
      <c r="AA16" s="112" t="str">
        <f t="shared" si="26"/>
        <v/>
      </c>
      <c r="AB16" s="112" t="str">
        <f t="shared" si="27"/>
        <v/>
      </c>
      <c r="AC16" s="112" t="str">
        <f t="shared" si="28"/>
        <v/>
      </c>
      <c r="AD16" t="str">
        <f t="shared" si="22"/>
        <v>277.5-6000-----------</v>
      </c>
      <c r="AF16" s="19" t="str">
        <f t="shared" si="29"/>
        <v>|0200220139|22.20|0.00|1.600|0.000277.5NBC</v>
      </c>
      <c r="AG16" s="19" t="str">
        <f t="shared" si="23"/>
        <v>|0200220139|22.20|0.00|1.600|0.0006000NBC</v>
      </c>
      <c r="AH16" s="19" t="str">
        <f t="shared" si="5"/>
        <v/>
      </c>
      <c r="AI16" s="19" t="str">
        <f t="shared" si="6"/>
        <v/>
      </c>
      <c r="AJ16" s="19" t="str">
        <f t="shared" si="7"/>
        <v/>
      </c>
      <c r="AK16" s="19" t="str">
        <f t="shared" si="8"/>
        <v/>
      </c>
      <c r="AL16" s="19" t="str">
        <f t="shared" si="9"/>
        <v/>
      </c>
      <c r="AM16" s="19" t="str">
        <f t="shared" si="10"/>
        <v/>
      </c>
      <c r="AN16" s="19" t="str">
        <f t="shared" si="11"/>
        <v/>
      </c>
      <c r="AO16" s="19" t="str">
        <f t="shared" si="12"/>
        <v/>
      </c>
      <c r="AP16" s="19" t="str">
        <f t="shared" si="13"/>
        <v/>
      </c>
      <c r="AQ16" s="19" t="str">
        <f t="shared" si="14"/>
        <v/>
      </c>
      <c r="AR16" s="19" t="str">
        <f t="shared" si="15"/>
        <v/>
      </c>
      <c r="AS16" s="19" t="str">
        <f>IFERROR(VLOOKUP(AF16,[2]CUS030!$A$5:$E$10000,5,0),"")</f>
        <v/>
      </c>
      <c r="AT16" s="19" t="str">
        <f>IFERROR(VLOOKUP(AG16,[2]CUS030!$A$5:$E$10000,5,0),"")</f>
        <v/>
      </c>
      <c r="AU16" s="19" t="str">
        <f>IFERROR(VLOOKUP(AH16,[2]CUS030!$A$5:$E$10000,5,0),"")</f>
        <v/>
      </c>
      <c r="AV16" s="19" t="str">
        <f>IFERROR(VLOOKUP(AI16,[2]CUS030!$A$5:$E$10000,5,0),"")</f>
        <v/>
      </c>
      <c r="AW16" s="19" t="str">
        <f>IFERROR(VLOOKUP(AJ16,[2]CUS030!$A$5:$E$10000,5,0),"")</f>
        <v/>
      </c>
      <c r="AX16" s="19" t="str">
        <f>IFERROR(VLOOKUP(AK16,[2]CUS030!$A$5:$E$10000,5,0),"")</f>
        <v/>
      </c>
      <c r="AY16" s="19" t="str">
        <f>IFERROR(VLOOKUP(AL16,[2]CUS030!$A$5:$E$10000,5,0),"")</f>
        <v/>
      </c>
      <c r="AZ16" s="19" t="str">
        <f>IFERROR(VLOOKUP(AM16,[2]CUS030!$A$5:$E$10000,5,0),"")</f>
        <v/>
      </c>
      <c r="BA16" s="19" t="str">
        <f>IFERROR(VLOOKUP(AN16,[2]CUS030!$A$5:$E$10000,5,0),"")</f>
        <v/>
      </c>
      <c r="BB16" s="19" t="str">
        <f>IFERROR(VLOOKUP(AO16,[2]CUS030!$A$5:$E$10000,5,0),"")</f>
        <v/>
      </c>
      <c r="BC16" s="19" t="str">
        <f>IFERROR(VLOOKUP(AP16,[2]CUS030!$A$5:$E$10000,5,0),"")</f>
        <v/>
      </c>
      <c r="BD16" s="19" t="str">
        <f>IFERROR(VLOOKUP(AQ16,[2]CUS030!$A$5:$E$10000,5,0),"")</f>
        <v/>
      </c>
      <c r="BE16" s="19" t="str">
        <f>IFERROR(VLOOKUP(AR16,[2]CUS030!$A$5:$E$10000,5,0),"")</f>
        <v/>
      </c>
    </row>
    <row r="17" spans="6:57" x14ac:dyDescent="0.3">
      <c r="F17" s="108" t="str">
        <f>[1]!Table1[[#This Row],[Production]]</f>
        <v>|0200220139|15.90|0.00|1.600|0.0005503NBC</v>
      </c>
      <c r="G17" t="str">
        <f t="shared" si="16"/>
        <v>5503</v>
      </c>
      <c r="H17" t="str">
        <f t="shared" si="17"/>
        <v>|KMV|||||||||||</v>
      </c>
      <c r="I17" s="108" t="str">
        <f>[1]!Table1[[#This Row],[Stock]]</f>
        <v>|0200220139|15.90|0.00|1.600|0.00068.4NBC</v>
      </c>
      <c r="J17" t="str">
        <f t="shared" si="18"/>
        <v>68.4</v>
      </c>
      <c r="K17" s="19"/>
      <c r="L17" s="19"/>
      <c r="M17" s="19"/>
      <c r="N17" s="19"/>
      <c r="O17" s="19"/>
      <c r="P17" s="20" t="str">
        <f>End_Cal!E17</f>
        <v>|0200220139|22.20|0.00|1.600|0.0005416NBC</v>
      </c>
      <c r="Q17" s="112" t="str">
        <f t="shared" si="19"/>
        <v>5416</v>
      </c>
      <c r="R17" s="112" t="str">
        <f t="shared" si="20"/>
        <v>595</v>
      </c>
      <c r="S17" s="112" t="str">
        <f t="shared" si="0"/>
        <v/>
      </c>
      <c r="T17" s="112" t="str">
        <f t="shared" si="1"/>
        <v/>
      </c>
      <c r="U17" s="112" t="str">
        <f t="shared" si="2"/>
        <v/>
      </c>
      <c r="V17" s="112" t="str">
        <f t="shared" si="3"/>
        <v/>
      </c>
      <c r="W17" s="112" t="str">
        <f t="shared" si="21"/>
        <v/>
      </c>
      <c r="X17" s="112" t="str">
        <f t="shared" si="4"/>
        <v/>
      </c>
      <c r="Y17" s="112" t="str">
        <f t="shared" si="24"/>
        <v/>
      </c>
      <c r="Z17" s="112" t="str">
        <f t="shared" si="25"/>
        <v/>
      </c>
      <c r="AA17" s="112" t="str">
        <f t="shared" si="26"/>
        <v/>
      </c>
      <c r="AB17" s="112" t="str">
        <f t="shared" si="27"/>
        <v/>
      </c>
      <c r="AC17" s="112" t="str">
        <f t="shared" si="28"/>
        <v/>
      </c>
      <c r="AD17" t="str">
        <f t="shared" si="22"/>
        <v>5416-595-----------</v>
      </c>
      <c r="AF17" s="19" t="str">
        <f t="shared" si="29"/>
        <v>|0200220139|22.20|0.00|1.600|0.0005416NBC</v>
      </c>
      <c r="AG17" s="19" t="str">
        <f t="shared" si="23"/>
        <v>|0200220139|22.20|0.00|1.600|0.000595NBC</v>
      </c>
      <c r="AH17" s="19" t="str">
        <f t="shared" si="5"/>
        <v/>
      </c>
      <c r="AI17" s="19" t="str">
        <f t="shared" si="6"/>
        <v/>
      </c>
      <c r="AJ17" s="19" t="str">
        <f t="shared" si="7"/>
        <v/>
      </c>
      <c r="AK17" s="19" t="str">
        <f t="shared" si="8"/>
        <v/>
      </c>
      <c r="AL17" s="19" t="str">
        <f t="shared" si="9"/>
        <v/>
      </c>
      <c r="AM17" s="19" t="str">
        <f t="shared" si="10"/>
        <v/>
      </c>
      <c r="AN17" s="19" t="str">
        <f t="shared" si="11"/>
        <v/>
      </c>
      <c r="AO17" s="19" t="str">
        <f t="shared" si="12"/>
        <v/>
      </c>
      <c r="AP17" s="19" t="str">
        <f t="shared" si="13"/>
        <v/>
      </c>
      <c r="AQ17" s="19" t="str">
        <f t="shared" si="14"/>
        <v/>
      </c>
      <c r="AR17" s="19" t="str">
        <f t="shared" si="15"/>
        <v/>
      </c>
      <c r="AS17" s="19" t="str">
        <f>IFERROR(VLOOKUP(AF17,[2]CUS030!$A$5:$E$10000,5,0),"")</f>
        <v/>
      </c>
      <c r="AT17" s="19" t="str">
        <f>IFERROR(VLOOKUP(AG17,[2]CUS030!$A$5:$E$10000,5,0),"")</f>
        <v>KMV</v>
      </c>
      <c r="AU17" s="19" t="str">
        <f>IFERROR(VLOOKUP(AH17,[2]CUS030!$A$5:$E$10000,5,0),"")</f>
        <v/>
      </c>
      <c r="AV17" s="19" t="str">
        <f>IFERROR(VLOOKUP(AI17,[2]CUS030!$A$5:$E$10000,5,0),"")</f>
        <v/>
      </c>
      <c r="AW17" s="19" t="str">
        <f>IFERROR(VLOOKUP(AJ17,[2]CUS030!$A$5:$E$10000,5,0),"")</f>
        <v/>
      </c>
      <c r="AX17" s="19" t="str">
        <f>IFERROR(VLOOKUP(AK17,[2]CUS030!$A$5:$E$10000,5,0),"")</f>
        <v/>
      </c>
      <c r="AY17" s="19" t="str">
        <f>IFERROR(VLOOKUP(AL17,[2]CUS030!$A$5:$E$10000,5,0),"")</f>
        <v/>
      </c>
      <c r="AZ17" s="19" t="str">
        <f>IFERROR(VLOOKUP(AM17,[2]CUS030!$A$5:$E$10000,5,0),"")</f>
        <v/>
      </c>
      <c r="BA17" s="19" t="str">
        <f>IFERROR(VLOOKUP(AN17,[2]CUS030!$A$5:$E$10000,5,0),"")</f>
        <v/>
      </c>
      <c r="BB17" s="19" t="str">
        <f>IFERROR(VLOOKUP(AO17,[2]CUS030!$A$5:$E$10000,5,0),"")</f>
        <v/>
      </c>
      <c r="BC17" s="19" t="str">
        <f>IFERROR(VLOOKUP(AP17,[2]CUS030!$A$5:$E$10000,5,0),"")</f>
        <v/>
      </c>
      <c r="BD17" s="19" t="str">
        <f>IFERROR(VLOOKUP(AQ17,[2]CUS030!$A$5:$E$10000,5,0),"")</f>
        <v/>
      </c>
      <c r="BE17" s="19" t="str">
        <f>IFERROR(VLOOKUP(AR17,[2]CUS030!$A$5:$E$10000,5,0),"")</f>
        <v/>
      </c>
    </row>
    <row r="18" spans="6:57" x14ac:dyDescent="0.3">
      <c r="F18" s="108" t="str">
        <f>[1]!Table1[[#This Row],[Production]]</f>
        <v>|0200220139|15.90|0.00|1.600|0.0005503NBC</v>
      </c>
      <c r="G18" t="str">
        <f t="shared" si="16"/>
        <v>5503</v>
      </c>
      <c r="H18" t="str">
        <f t="shared" si="17"/>
        <v>MIKASA|KMV|THANH DAT|THANH DAT|||||||||</v>
      </c>
      <c r="I18" s="108" t="str">
        <f>[1]!Table1[[#This Row],[Stock]]</f>
        <v>|0200220139|15.90|0.00|1.600|0.000747NBC</v>
      </c>
      <c r="J18" t="str">
        <f t="shared" si="18"/>
        <v>747</v>
      </c>
      <c r="K18" s="19"/>
      <c r="L18" s="19"/>
      <c r="M18" s="19"/>
      <c r="N18" s="19"/>
      <c r="O18" s="19"/>
      <c r="P18" s="20" t="str">
        <f>End_Cal!E18</f>
        <v>|0200220139|22.20|0.00|1.600|0.0005503NBC</v>
      </c>
      <c r="Q18" s="112" t="str">
        <f t="shared" si="19"/>
        <v>5503</v>
      </c>
      <c r="R18" s="112" t="str">
        <f t="shared" si="20"/>
        <v>908</v>
      </c>
      <c r="S18" s="112" t="str">
        <f t="shared" si="0"/>
        <v>600</v>
      </c>
      <c r="T18" s="112" t="str">
        <f t="shared" si="1"/>
        <v>950</v>
      </c>
      <c r="U18" s="112" t="str">
        <f t="shared" si="2"/>
        <v/>
      </c>
      <c r="V18" s="112" t="str">
        <f t="shared" si="3"/>
        <v/>
      </c>
      <c r="W18" s="112" t="str">
        <f t="shared" si="21"/>
        <v/>
      </c>
      <c r="X18" s="112" t="str">
        <f t="shared" si="4"/>
        <v/>
      </c>
      <c r="Y18" s="112" t="str">
        <f t="shared" si="24"/>
        <v/>
      </c>
      <c r="Z18" s="112" t="str">
        <f t="shared" si="25"/>
        <v/>
      </c>
      <c r="AA18" s="112" t="str">
        <f t="shared" si="26"/>
        <v/>
      </c>
      <c r="AB18" s="112" t="str">
        <f t="shared" si="27"/>
        <v/>
      </c>
      <c r="AC18" s="112" t="str">
        <f t="shared" si="28"/>
        <v/>
      </c>
      <c r="AD18" t="str">
        <f t="shared" si="22"/>
        <v>5503-908-600-950---------</v>
      </c>
      <c r="AF18" s="19" t="str">
        <f t="shared" si="29"/>
        <v>|0200220139|22.20|0.00|1.600|0.0005503NBC</v>
      </c>
      <c r="AG18" s="19" t="str">
        <f t="shared" si="23"/>
        <v>|0200220139|22.20|0.00|1.600|0.000908NBC</v>
      </c>
      <c r="AH18" s="19" t="str">
        <f t="shared" si="5"/>
        <v>|0200220139|22.20|0.00|1.600|0.000600NBC</v>
      </c>
      <c r="AI18" s="19" t="str">
        <f t="shared" si="6"/>
        <v>|0200220139|22.20|0.00|1.600|0.000950NBC</v>
      </c>
      <c r="AJ18" s="19" t="str">
        <f t="shared" si="7"/>
        <v/>
      </c>
      <c r="AK18" s="19" t="str">
        <f t="shared" si="8"/>
        <v/>
      </c>
      <c r="AL18" s="19" t="str">
        <f t="shared" si="9"/>
        <v/>
      </c>
      <c r="AM18" s="19" t="str">
        <f t="shared" si="10"/>
        <v/>
      </c>
      <c r="AN18" s="19" t="str">
        <f t="shared" si="11"/>
        <v/>
      </c>
      <c r="AO18" s="19" t="str">
        <f t="shared" si="12"/>
        <v/>
      </c>
      <c r="AP18" s="19" t="str">
        <f t="shared" si="13"/>
        <v/>
      </c>
      <c r="AQ18" s="19" t="str">
        <f t="shared" si="14"/>
        <v/>
      </c>
      <c r="AR18" s="19" t="str">
        <f t="shared" si="15"/>
        <v/>
      </c>
      <c r="AS18" s="19" t="str">
        <f>IFERROR(VLOOKUP(AF18,[2]CUS030!$A$5:$E$10000,5,0),"")</f>
        <v>MIKASA</v>
      </c>
      <c r="AT18" s="19" t="str">
        <f>IFERROR(VLOOKUP(AG18,[2]CUS030!$A$5:$E$10000,5,0),"")</f>
        <v>KMV</v>
      </c>
      <c r="AU18" s="19" t="str">
        <f>IFERROR(VLOOKUP(AH18,[2]CUS030!$A$5:$E$10000,5,0),"")</f>
        <v>THANH DAT</v>
      </c>
      <c r="AV18" s="19" t="str">
        <f>IFERROR(VLOOKUP(AI18,[2]CUS030!$A$5:$E$10000,5,0),"")</f>
        <v>THANH DAT</v>
      </c>
      <c r="AW18" s="19" t="str">
        <f>IFERROR(VLOOKUP(AJ18,[2]CUS030!$A$5:$E$10000,5,0),"")</f>
        <v/>
      </c>
      <c r="AX18" s="19" t="str">
        <f>IFERROR(VLOOKUP(AK18,[2]CUS030!$A$5:$E$10000,5,0),"")</f>
        <v/>
      </c>
      <c r="AY18" s="19" t="str">
        <f>IFERROR(VLOOKUP(AL18,[2]CUS030!$A$5:$E$10000,5,0),"")</f>
        <v/>
      </c>
      <c r="AZ18" s="19" t="str">
        <f>IFERROR(VLOOKUP(AM18,[2]CUS030!$A$5:$E$10000,5,0),"")</f>
        <v/>
      </c>
      <c r="BA18" s="19" t="str">
        <f>IFERROR(VLOOKUP(AN18,[2]CUS030!$A$5:$E$10000,5,0),"")</f>
        <v/>
      </c>
      <c r="BB18" s="19" t="str">
        <f>IFERROR(VLOOKUP(AO18,[2]CUS030!$A$5:$E$10000,5,0),"")</f>
        <v/>
      </c>
      <c r="BC18" s="19" t="str">
        <f>IFERROR(VLOOKUP(AP18,[2]CUS030!$A$5:$E$10000,5,0),"")</f>
        <v/>
      </c>
      <c r="BD18" s="19" t="str">
        <f>IFERROR(VLOOKUP(AQ18,[2]CUS030!$A$5:$E$10000,5,0),"")</f>
        <v/>
      </c>
      <c r="BE18" s="19" t="str">
        <f>IFERROR(VLOOKUP(AR18,[2]CUS030!$A$5:$E$10000,5,0),"")</f>
        <v/>
      </c>
    </row>
    <row r="19" spans="6:57" x14ac:dyDescent="0.3">
      <c r="F19" s="108" t="str">
        <f>[1]!Table1[[#This Row],[Production]]</f>
        <v>|0200220139|15.90|0.00|1.600|0.0005503NBC</v>
      </c>
      <c r="G19" t="str">
        <f t="shared" si="16"/>
        <v>5503</v>
      </c>
      <c r="H19" t="str">
        <f t="shared" si="17"/>
        <v>|KMV|TANAKA||||||||||</v>
      </c>
      <c r="I19" s="108" t="str">
        <f>[1]!Table1[[#This Row],[Stock]]</f>
        <v>|0200220139|15.90|0.00|1.600|0.00087NBC</v>
      </c>
      <c r="J19" t="str">
        <f t="shared" si="18"/>
        <v>87</v>
      </c>
      <c r="K19" s="19"/>
      <c r="L19" s="19"/>
      <c r="M19" s="19"/>
      <c r="N19" s="19"/>
      <c r="O19" s="19"/>
      <c r="P19" s="20" t="str">
        <f>End_Cal!E19</f>
        <v>|0200220139|22.20|0.00|1.600|0.0005699NBC</v>
      </c>
      <c r="Q19" s="112" t="str">
        <f t="shared" si="19"/>
        <v>5699</v>
      </c>
      <c r="R19" s="112" t="str">
        <f t="shared" si="20"/>
        <v>705</v>
      </c>
      <c r="S19" s="112" t="str">
        <f t="shared" si="0"/>
        <v>287.5</v>
      </c>
      <c r="T19" s="112" t="str">
        <f t="shared" si="1"/>
        <v/>
      </c>
      <c r="U19" s="112" t="str">
        <f t="shared" si="2"/>
        <v/>
      </c>
      <c r="V19" s="112" t="str">
        <f t="shared" si="3"/>
        <v/>
      </c>
      <c r="W19" s="112" t="str">
        <f t="shared" si="21"/>
        <v/>
      </c>
      <c r="X19" s="112" t="str">
        <f t="shared" si="4"/>
        <v/>
      </c>
      <c r="Y19" s="112" t="str">
        <f t="shared" si="24"/>
        <v/>
      </c>
      <c r="Z19" s="112" t="str">
        <f t="shared" si="25"/>
        <v/>
      </c>
      <c r="AA19" s="112" t="str">
        <f t="shared" si="26"/>
        <v/>
      </c>
      <c r="AB19" s="112" t="str">
        <f t="shared" si="27"/>
        <v/>
      </c>
      <c r="AC19" s="112" t="str">
        <f t="shared" si="28"/>
        <v/>
      </c>
      <c r="AD19" t="str">
        <f t="shared" si="22"/>
        <v>5699-705-287.5----------</v>
      </c>
      <c r="AF19" s="19" t="str">
        <f t="shared" si="29"/>
        <v>|0200220139|22.20|0.00|1.600|0.0005699NBC</v>
      </c>
      <c r="AG19" s="19" t="str">
        <f t="shared" si="23"/>
        <v>|0200220139|22.20|0.00|1.600|0.000705NBC</v>
      </c>
      <c r="AH19" s="19" t="str">
        <f t="shared" si="5"/>
        <v>|0200220139|22.20|0.00|1.600|0.000287.5NBC</v>
      </c>
      <c r="AI19" s="19" t="str">
        <f t="shared" si="6"/>
        <v/>
      </c>
      <c r="AJ19" s="19" t="str">
        <f t="shared" si="7"/>
        <v/>
      </c>
      <c r="AK19" s="19" t="str">
        <f t="shared" si="8"/>
        <v/>
      </c>
      <c r="AL19" s="19" t="str">
        <f t="shared" si="9"/>
        <v/>
      </c>
      <c r="AM19" s="19" t="str">
        <f t="shared" si="10"/>
        <v/>
      </c>
      <c r="AN19" s="19" t="str">
        <f t="shared" si="11"/>
        <v/>
      </c>
      <c r="AO19" s="19" t="str">
        <f t="shared" si="12"/>
        <v/>
      </c>
      <c r="AP19" s="19" t="str">
        <f t="shared" si="13"/>
        <v/>
      </c>
      <c r="AQ19" s="19" t="str">
        <f t="shared" si="14"/>
        <v/>
      </c>
      <c r="AR19" s="19" t="str">
        <f t="shared" si="15"/>
        <v/>
      </c>
      <c r="AS19" s="19" t="str">
        <f>IFERROR(VLOOKUP(AF19,[2]CUS030!$A$5:$E$10000,5,0),"")</f>
        <v/>
      </c>
      <c r="AT19" s="19" t="str">
        <f>IFERROR(VLOOKUP(AG19,[2]CUS030!$A$5:$E$10000,5,0),"")</f>
        <v>KMV</v>
      </c>
      <c r="AU19" s="19" t="str">
        <f>IFERROR(VLOOKUP(AH19,[2]CUS030!$A$5:$E$10000,5,0),"")</f>
        <v>TANAKA</v>
      </c>
      <c r="AV19" s="19" t="str">
        <f>IFERROR(VLOOKUP(AI19,[2]CUS030!$A$5:$E$10000,5,0),"")</f>
        <v/>
      </c>
      <c r="AW19" s="19" t="str">
        <f>IFERROR(VLOOKUP(AJ19,[2]CUS030!$A$5:$E$10000,5,0),"")</f>
        <v/>
      </c>
      <c r="AX19" s="19" t="str">
        <f>IFERROR(VLOOKUP(AK19,[2]CUS030!$A$5:$E$10000,5,0),"")</f>
        <v/>
      </c>
      <c r="AY19" s="19" t="str">
        <f>IFERROR(VLOOKUP(AL19,[2]CUS030!$A$5:$E$10000,5,0),"")</f>
        <v/>
      </c>
      <c r="AZ19" s="19" t="str">
        <f>IFERROR(VLOOKUP(AM19,[2]CUS030!$A$5:$E$10000,5,0),"")</f>
        <v/>
      </c>
      <c r="BA19" s="19" t="str">
        <f>IFERROR(VLOOKUP(AN19,[2]CUS030!$A$5:$E$10000,5,0),"")</f>
        <v/>
      </c>
      <c r="BB19" s="19" t="str">
        <f>IFERROR(VLOOKUP(AO19,[2]CUS030!$A$5:$E$10000,5,0),"")</f>
        <v/>
      </c>
      <c r="BC19" s="19" t="str">
        <f>IFERROR(VLOOKUP(AP19,[2]CUS030!$A$5:$E$10000,5,0),"")</f>
        <v/>
      </c>
      <c r="BD19" s="19" t="str">
        <f>IFERROR(VLOOKUP(AQ19,[2]CUS030!$A$5:$E$10000,5,0),"")</f>
        <v/>
      </c>
      <c r="BE19" s="19" t="str">
        <f>IFERROR(VLOOKUP(AR19,[2]CUS030!$A$5:$E$10000,5,0),"")</f>
        <v/>
      </c>
    </row>
    <row r="20" spans="6:57" x14ac:dyDescent="0.3">
      <c r="F20" s="108" t="str">
        <f>[1]!Table1[[#This Row],[Production]]</f>
        <v>|0200220139|15.90|0.00|2.300|0.0006049NBC</v>
      </c>
      <c r="G20" t="str">
        <f t="shared" si="16"/>
        <v>6049</v>
      </c>
      <c r="H20" t="str">
        <f t="shared" si="17"/>
        <v>TOYOTA||||||||||||</v>
      </c>
      <c r="I20" s="108" t="str">
        <f>[1]!Table1[[#This Row],[Stock]]</f>
        <v>|0200220139|15.90|0.00|2.300|0.000270NBC</v>
      </c>
      <c r="J20" t="str">
        <f t="shared" si="18"/>
        <v>270</v>
      </c>
      <c r="K20" s="19"/>
      <c r="L20" s="19"/>
      <c r="M20" s="19"/>
      <c r="N20" s="19"/>
      <c r="O20" s="19"/>
      <c r="P20" s="20" t="str">
        <f>End_Cal!E20</f>
        <v>|0200220139|22.20|0.00|1.800|0.0006111NBC</v>
      </c>
      <c r="Q20" s="112" t="str">
        <f t="shared" si="19"/>
        <v>428.9</v>
      </c>
      <c r="R20" s="112" t="str">
        <f t="shared" si="20"/>
        <v>6111</v>
      </c>
      <c r="S20" s="112" t="str">
        <f t="shared" si="0"/>
        <v/>
      </c>
      <c r="T20" s="112" t="str">
        <f t="shared" si="1"/>
        <v/>
      </c>
      <c r="U20" s="112" t="str">
        <f t="shared" si="2"/>
        <v/>
      </c>
      <c r="V20" s="112" t="str">
        <f t="shared" si="3"/>
        <v/>
      </c>
      <c r="W20" s="112" t="str">
        <f t="shared" si="21"/>
        <v/>
      </c>
      <c r="X20" s="112" t="str">
        <f t="shared" si="4"/>
        <v/>
      </c>
      <c r="Y20" s="112" t="str">
        <f t="shared" si="24"/>
        <v/>
      </c>
      <c r="Z20" s="112" t="str">
        <f t="shared" si="25"/>
        <v/>
      </c>
      <c r="AA20" s="112" t="str">
        <f t="shared" si="26"/>
        <v/>
      </c>
      <c r="AB20" s="112" t="str">
        <f t="shared" si="27"/>
        <v/>
      </c>
      <c r="AC20" s="112" t="str">
        <f t="shared" si="28"/>
        <v/>
      </c>
      <c r="AD20" t="str">
        <f t="shared" si="22"/>
        <v>428.9-6111-----------</v>
      </c>
      <c r="AF20" s="19" t="str">
        <f t="shared" si="29"/>
        <v>|0200220139|22.20|0.00|1.800|0.000428.9NBC</v>
      </c>
      <c r="AG20" s="19" t="str">
        <f t="shared" si="23"/>
        <v>|0200220139|22.20|0.00|1.800|0.0006111NBC</v>
      </c>
      <c r="AH20" s="19" t="str">
        <f t="shared" si="5"/>
        <v/>
      </c>
      <c r="AI20" s="19" t="str">
        <f t="shared" si="6"/>
        <v/>
      </c>
      <c r="AJ20" s="19" t="str">
        <f t="shared" si="7"/>
        <v/>
      </c>
      <c r="AK20" s="19" t="str">
        <f t="shared" si="8"/>
        <v/>
      </c>
      <c r="AL20" s="19" t="str">
        <f t="shared" si="9"/>
        <v/>
      </c>
      <c r="AM20" s="19" t="str">
        <f t="shared" si="10"/>
        <v/>
      </c>
      <c r="AN20" s="19" t="str">
        <f t="shared" si="11"/>
        <v/>
      </c>
      <c r="AO20" s="19" t="str">
        <f t="shared" si="12"/>
        <v/>
      </c>
      <c r="AP20" s="19" t="str">
        <f t="shared" si="13"/>
        <v/>
      </c>
      <c r="AQ20" s="19" t="str">
        <f t="shared" si="14"/>
        <v/>
      </c>
      <c r="AR20" s="19" t="str">
        <f t="shared" si="15"/>
        <v/>
      </c>
      <c r="AS20" s="19" t="str">
        <f>IFERROR(VLOOKUP(AF20,[2]CUS030!$A$5:$E$10000,5,0),"")</f>
        <v>TOYOTA</v>
      </c>
      <c r="AT20" s="19" t="str">
        <f>IFERROR(VLOOKUP(AG20,[2]CUS030!$A$5:$E$10000,5,0),"")</f>
        <v/>
      </c>
      <c r="AU20" s="19" t="str">
        <f>IFERROR(VLOOKUP(AH20,[2]CUS030!$A$5:$E$10000,5,0),"")</f>
        <v/>
      </c>
      <c r="AV20" s="19" t="str">
        <f>IFERROR(VLOOKUP(AI20,[2]CUS030!$A$5:$E$10000,5,0),"")</f>
        <v/>
      </c>
      <c r="AW20" s="19" t="str">
        <f>IFERROR(VLOOKUP(AJ20,[2]CUS030!$A$5:$E$10000,5,0),"")</f>
        <v/>
      </c>
      <c r="AX20" s="19" t="str">
        <f>IFERROR(VLOOKUP(AK20,[2]CUS030!$A$5:$E$10000,5,0),"")</f>
        <v/>
      </c>
      <c r="AY20" s="19" t="str">
        <f>IFERROR(VLOOKUP(AL20,[2]CUS030!$A$5:$E$10000,5,0),"")</f>
        <v/>
      </c>
      <c r="AZ20" s="19" t="str">
        <f>IFERROR(VLOOKUP(AM20,[2]CUS030!$A$5:$E$10000,5,0),"")</f>
        <v/>
      </c>
      <c r="BA20" s="19" t="str">
        <f>IFERROR(VLOOKUP(AN20,[2]CUS030!$A$5:$E$10000,5,0),"")</f>
        <v/>
      </c>
      <c r="BB20" s="19" t="str">
        <f>IFERROR(VLOOKUP(AO20,[2]CUS030!$A$5:$E$10000,5,0),"")</f>
        <v/>
      </c>
      <c r="BC20" s="19" t="str">
        <f>IFERROR(VLOOKUP(AP20,[2]CUS030!$A$5:$E$10000,5,0),"")</f>
        <v/>
      </c>
      <c r="BD20" s="19" t="str">
        <f>IFERROR(VLOOKUP(AQ20,[2]CUS030!$A$5:$E$10000,5,0),"")</f>
        <v/>
      </c>
      <c r="BE20" s="19" t="str">
        <f>IFERROR(VLOOKUP(AR20,[2]CUS030!$A$5:$E$10000,5,0),"")</f>
        <v/>
      </c>
    </row>
    <row r="21" spans="6:57" x14ac:dyDescent="0.3">
      <c r="F21" s="108" t="str">
        <f>[1]!Table1[[#This Row],[Production]]</f>
        <v>|0200220139|15.90|0.00|2.300|0.0006049NBC</v>
      </c>
      <c r="G21" t="str">
        <f t="shared" si="16"/>
        <v>6049</v>
      </c>
      <c r="H21" t="str">
        <f t="shared" si="17"/>
        <v>SHVN||||||||||||</v>
      </c>
      <c r="I21" s="108" t="str">
        <f>[1]!Table1[[#This Row],[Stock]]</f>
        <v>|0200220139|15.90|0.00|2.300|0.0006049NBC</v>
      </c>
      <c r="J21" t="str">
        <f t="shared" si="18"/>
        <v>6049</v>
      </c>
      <c r="K21" s="19"/>
      <c r="L21" s="19"/>
      <c r="M21" s="19"/>
      <c r="N21" s="19"/>
      <c r="O21" s="19"/>
      <c r="P21" s="20" t="str">
        <f>End_Cal!E21</f>
        <v>|0200220139|22.20|0.00|2.300|0.0005800NBC</v>
      </c>
      <c r="Q21" s="112" t="str">
        <f t="shared" si="19"/>
        <v>5800</v>
      </c>
      <c r="R21" s="112" t="str">
        <f t="shared" si="20"/>
        <v/>
      </c>
      <c r="S21" s="112" t="str">
        <f t="shared" si="0"/>
        <v/>
      </c>
      <c r="T21" s="112" t="str">
        <f t="shared" si="1"/>
        <v/>
      </c>
      <c r="U21" s="112" t="str">
        <f t="shared" si="2"/>
        <v/>
      </c>
      <c r="V21" s="112" t="str">
        <f t="shared" si="3"/>
        <v/>
      </c>
      <c r="W21" s="112" t="str">
        <f t="shared" si="21"/>
        <v/>
      </c>
      <c r="X21" s="112" t="str">
        <f t="shared" si="4"/>
        <v/>
      </c>
      <c r="Y21" s="112" t="str">
        <f t="shared" si="24"/>
        <v/>
      </c>
      <c r="Z21" s="112" t="str">
        <f t="shared" si="25"/>
        <v/>
      </c>
      <c r="AA21" s="112" t="str">
        <f t="shared" si="26"/>
        <v/>
      </c>
      <c r="AB21" s="112" t="str">
        <f t="shared" si="27"/>
        <v/>
      </c>
      <c r="AC21" s="112" t="str">
        <f t="shared" si="28"/>
        <v/>
      </c>
      <c r="AD21" t="str">
        <f t="shared" si="22"/>
        <v>5800------------</v>
      </c>
      <c r="AF21" s="19" t="str">
        <f t="shared" si="29"/>
        <v>|0200220139|22.20|0.00|2.300|0.0005800NBC</v>
      </c>
      <c r="AG21" s="19" t="str">
        <f t="shared" si="23"/>
        <v/>
      </c>
      <c r="AH21" s="19" t="str">
        <f t="shared" si="5"/>
        <v/>
      </c>
      <c r="AI21" s="19" t="str">
        <f t="shared" si="6"/>
        <v/>
      </c>
      <c r="AJ21" s="19" t="str">
        <f t="shared" si="7"/>
        <v/>
      </c>
      <c r="AK21" s="19" t="str">
        <f t="shared" si="8"/>
        <v/>
      </c>
      <c r="AL21" s="19" t="str">
        <f t="shared" si="9"/>
        <v/>
      </c>
      <c r="AM21" s="19" t="str">
        <f t="shared" si="10"/>
        <v/>
      </c>
      <c r="AN21" s="19" t="str">
        <f t="shared" si="11"/>
        <v/>
      </c>
      <c r="AO21" s="19" t="str">
        <f t="shared" si="12"/>
        <v/>
      </c>
      <c r="AP21" s="19" t="str">
        <f t="shared" si="13"/>
        <v/>
      </c>
      <c r="AQ21" s="19" t="str">
        <f t="shared" si="14"/>
        <v/>
      </c>
      <c r="AR21" s="19" t="str">
        <f t="shared" si="15"/>
        <v/>
      </c>
      <c r="AS21" s="19" t="str">
        <f>IFERROR(VLOOKUP(AF21,[2]CUS030!$A$5:$E$10000,5,0),"")</f>
        <v>SHVN</v>
      </c>
      <c r="AT21" s="19" t="str">
        <f>IFERROR(VLOOKUP(AG21,[2]CUS030!$A$5:$E$10000,5,0),"")</f>
        <v/>
      </c>
      <c r="AU21" s="19" t="str">
        <f>IFERROR(VLOOKUP(AH21,[2]CUS030!$A$5:$E$10000,5,0),"")</f>
        <v/>
      </c>
      <c r="AV21" s="19" t="str">
        <f>IFERROR(VLOOKUP(AI21,[2]CUS030!$A$5:$E$10000,5,0),"")</f>
        <v/>
      </c>
      <c r="AW21" s="19" t="str">
        <f>IFERROR(VLOOKUP(AJ21,[2]CUS030!$A$5:$E$10000,5,0),"")</f>
        <v/>
      </c>
      <c r="AX21" s="19" t="str">
        <f>IFERROR(VLOOKUP(AK21,[2]CUS030!$A$5:$E$10000,5,0),"")</f>
        <v/>
      </c>
      <c r="AY21" s="19" t="str">
        <f>IFERROR(VLOOKUP(AL21,[2]CUS030!$A$5:$E$10000,5,0),"")</f>
        <v/>
      </c>
      <c r="AZ21" s="19" t="str">
        <f>IFERROR(VLOOKUP(AM21,[2]CUS030!$A$5:$E$10000,5,0),"")</f>
        <v/>
      </c>
      <c r="BA21" s="19" t="str">
        <f>IFERROR(VLOOKUP(AN21,[2]CUS030!$A$5:$E$10000,5,0),"")</f>
        <v/>
      </c>
      <c r="BB21" s="19" t="str">
        <f>IFERROR(VLOOKUP(AO21,[2]CUS030!$A$5:$E$10000,5,0),"")</f>
        <v/>
      </c>
      <c r="BC21" s="19" t="str">
        <f>IFERROR(VLOOKUP(AP21,[2]CUS030!$A$5:$E$10000,5,0),"")</f>
        <v/>
      </c>
      <c r="BD21" s="19" t="str">
        <f>IFERROR(VLOOKUP(AQ21,[2]CUS030!$A$5:$E$10000,5,0),"")</f>
        <v/>
      </c>
      <c r="BE21" s="19" t="str">
        <f>IFERROR(VLOOKUP(AR21,[2]CUS030!$A$5:$E$10000,5,0),"")</f>
        <v/>
      </c>
    </row>
    <row r="22" spans="6:57" x14ac:dyDescent="0.3">
      <c r="F22" s="108" t="str">
        <f>[1]!Table1[[#This Row],[Production]]</f>
        <v>|0200220139|15.90|0.00|2.000|0.0006066NBC</v>
      </c>
      <c r="G22" t="str">
        <f t="shared" si="16"/>
        <v>6066</v>
      </c>
      <c r="H22" t="str">
        <f t="shared" si="17"/>
        <v>|SHVN|||||||||||</v>
      </c>
      <c r="I22" s="108" t="str">
        <f>[1]!Table1[[#This Row],[Stock]]</f>
        <v>|0200220139|15.90|0.00|2.000|0.000190NBC</v>
      </c>
      <c r="J22" t="str">
        <f t="shared" si="18"/>
        <v>190</v>
      </c>
      <c r="K22" s="19"/>
      <c r="L22" s="19"/>
      <c r="M22" s="19"/>
      <c r="N22" s="19"/>
      <c r="O22" s="19"/>
      <c r="P22" s="20" t="str">
        <f>End_Cal!E22</f>
        <v>|0200220139|22.20|0.00|2.300|0.0005883NBC</v>
      </c>
      <c r="Q22" s="112" t="str">
        <f t="shared" si="19"/>
        <v>5883</v>
      </c>
      <c r="R22" s="112" t="str">
        <f t="shared" si="20"/>
        <v>726</v>
      </c>
      <c r="S22" s="112" t="str">
        <f t="shared" si="0"/>
        <v/>
      </c>
      <c r="T22" s="112" t="str">
        <f t="shared" si="1"/>
        <v/>
      </c>
      <c r="U22" s="112" t="str">
        <f t="shared" si="2"/>
        <v/>
      </c>
      <c r="V22" s="112" t="str">
        <f t="shared" si="3"/>
        <v/>
      </c>
      <c r="W22" s="112" t="str">
        <f t="shared" si="21"/>
        <v/>
      </c>
      <c r="X22" s="112" t="str">
        <f t="shared" si="4"/>
        <v/>
      </c>
      <c r="Y22" s="112" t="str">
        <f t="shared" si="24"/>
        <v/>
      </c>
      <c r="Z22" s="112" t="str">
        <f t="shared" si="25"/>
        <v/>
      </c>
      <c r="AA22" s="112" t="str">
        <f t="shared" si="26"/>
        <v/>
      </c>
      <c r="AB22" s="112" t="str">
        <f t="shared" si="27"/>
        <v/>
      </c>
      <c r="AC22" s="112" t="str">
        <f t="shared" si="28"/>
        <v/>
      </c>
      <c r="AD22" t="str">
        <f t="shared" si="22"/>
        <v>5883-726-----------</v>
      </c>
      <c r="AF22" s="19" t="str">
        <f t="shared" si="29"/>
        <v>|0200220139|22.20|0.00|2.300|0.0005883NBC</v>
      </c>
      <c r="AG22" s="19" t="str">
        <f t="shared" si="23"/>
        <v>|0200220139|22.20|0.00|2.300|0.000726NBC</v>
      </c>
      <c r="AH22" s="19" t="str">
        <f t="shared" si="5"/>
        <v/>
      </c>
      <c r="AI22" s="19" t="str">
        <f t="shared" si="6"/>
        <v/>
      </c>
      <c r="AJ22" s="19" t="str">
        <f t="shared" si="7"/>
        <v/>
      </c>
      <c r="AK22" s="19" t="str">
        <f t="shared" si="8"/>
        <v/>
      </c>
      <c r="AL22" s="19" t="str">
        <f t="shared" si="9"/>
        <v/>
      </c>
      <c r="AM22" s="19" t="str">
        <f t="shared" si="10"/>
        <v/>
      </c>
      <c r="AN22" s="19" t="str">
        <f t="shared" si="11"/>
        <v/>
      </c>
      <c r="AO22" s="19" t="str">
        <f t="shared" si="12"/>
        <v/>
      </c>
      <c r="AP22" s="19" t="str">
        <f t="shared" si="13"/>
        <v/>
      </c>
      <c r="AQ22" s="19" t="str">
        <f t="shared" si="14"/>
        <v/>
      </c>
      <c r="AR22" s="19" t="str">
        <f t="shared" si="15"/>
        <v/>
      </c>
      <c r="AS22" s="19" t="str">
        <f>IFERROR(VLOOKUP(AF22,[2]CUS030!$A$5:$E$10000,5,0),"")</f>
        <v/>
      </c>
      <c r="AT22" s="19" t="str">
        <f>IFERROR(VLOOKUP(AG22,[2]CUS030!$A$5:$E$10000,5,0),"")</f>
        <v>SHVN</v>
      </c>
      <c r="AU22" s="19" t="str">
        <f>IFERROR(VLOOKUP(AH22,[2]CUS030!$A$5:$E$10000,5,0),"")</f>
        <v/>
      </c>
      <c r="AV22" s="19" t="str">
        <f>IFERROR(VLOOKUP(AI22,[2]CUS030!$A$5:$E$10000,5,0),"")</f>
        <v/>
      </c>
      <c r="AW22" s="19" t="str">
        <f>IFERROR(VLOOKUP(AJ22,[2]CUS030!$A$5:$E$10000,5,0),"")</f>
        <v/>
      </c>
      <c r="AX22" s="19" t="str">
        <f>IFERROR(VLOOKUP(AK22,[2]CUS030!$A$5:$E$10000,5,0),"")</f>
        <v/>
      </c>
      <c r="AY22" s="19" t="str">
        <f>IFERROR(VLOOKUP(AL22,[2]CUS030!$A$5:$E$10000,5,0),"")</f>
        <v/>
      </c>
      <c r="AZ22" s="19" t="str">
        <f>IFERROR(VLOOKUP(AM22,[2]CUS030!$A$5:$E$10000,5,0),"")</f>
        <v/>
      </c>
      <c r="BA22" s="19" t="str">
        <f>IFERROR(VLOOKUP(AN22,[2]CUS030!$A$5:$E$10000,5,0),"")</f>
        <v/>
      </c>
      <c r="BB22" s="19" t="str">
        <f>IFERROR(VLOOKUP(AO22,[2]CUS030!$A$5:$E$10000,5,0),"")</f>
        <v/>
      </c>
      <c r="BC22" s="19" t="str">
        <f>IFERROR(VLOOKUP(AP22,[2]CUS030!$A$5:$E$10000,5,0),"")</f>
        <v/>
      </c>
      <c r="BD22" s="19" t="str">
        <f>IFERROR(VLOOKUP(AQ22,[2]CUS030!$A$5:$E$10000,5,0),"")</f>
        <v/>
      </c>
      <c r="BE22" s="19" t="str">
        <f>IFERROR(VLOOKUP(AR22,[2]CUS030!$A$5:$E$10000,5,0),"")</f>
        <v/>
      </c>
    </row>
    <row r="23" spans="6:57" x14ac:dyDescent="0.3">
      <c r="F23" s="108" t="str">
        <f>[1]!Table1[[#This Row],[Production]]</f>
        <v>|0200220139|15.90|0.00|2.000|0.0006066NBC</v>
      </c>
      <c r="G23" t="str">
        <f t="shared" si="16"/>
        <v>6066</v>
      </c>
      <c r="H23" t="str">
        <f t="shared" si="17"/>
        <v>||||||||||||</v>
      </c>
      <c r="I23" s="108" t="str">
        <f>[1]!Table1[[#This Row],[Stock]]</f>
        <v>|0200220139|15.90|0.00|2.000|0.000196NBC</v>
      </c>
      <c r="J23" t="str">
        <f t="shared" si="18"/>
        <v>196</v>
      </c>
      <c r="K23" s="19"/>
      <c r="L23" s="19"/>
      <c r="M23" s="19"/>
      <c r="N23" s="19"/>
      <c r="O23" s="19"/>
      <c r="P23" s="20" t="str">
        <f>End_Cal!E23</f>
        <v>|0200220139|22.20|0.00|2.300|0.0005883IBC</v>
      </c>
      <c r="Q23" s="112" t="str">
        <f t="shared" si="19"/>
        <v>726</v>
      </c>
      <c r="R23" s="112" t="str">
        <f t="shared" si="20"/>
        <v/>
      </c>
      <c r="S23" s="112" t="str">
        <f t="shared" si="0"/>
        <v/>
      </c>
      <c r="T23" s="112" t="str">
        <f t="shared" si="1"/>
        <v/>
      </c>
      <c r="U23" s="112" t="str">
        <f t="shared" si="2"/>
        <v/>
      </c>
      <c r="V23" s="112" t="str">
        <f t="shared" si="3"/>
        <v/>
      </c>
      <c r="W23" s="112" t="str">
        <f t="shared" si="21"/>
        <v/>
      </c>
      <c r="X23" s="112" t="str">
        <f t="shared" si="4"/>
        <v/>
      </c>
      <c r="Y23" s="112" t="str">
        <f t="shared" si="24"/>
        <v/>
      </c>
      <c r="Z23" s="112" t="str">
        <f t="shared" si="25"/>
        <v/>
      </c>
      <c r="AA23" s="112" t="str">
        <f t="shared" si="26"/>
        <v/>
      </c>
      <c r="AB23" s="112" t="str">
        <f t="shared" si="27"/>
        <v/>
      </c>
      <c r="AC23" s="112" t="str">
        <f t="shared" si="28"/>
        <v/>
      </c>
      <c r="AD23" t="str">
        <f t="shared" si="22"/>
        <v>726------------</v>
      </c>
      <c r="AF23" s="19" t="str">
        <f t="shared" si="29"/>
        <v>|0200220139|22.20|0.00|2.300|0.000726IBC</v>
      </c>
      <c r="AG23" s="19" t="str">
        <f t="shared" si="23"/>
        <v/>
      </c>
      <c r="AH23" s="19" t="str">
        <f t="shared" si="5"/>
        <v/>
      </c>
      <c r="AI23" s="19" t="str">
        <f t="shared" si="6"/>
        <v/>
      </c>
      <c r="AJ23" s="19" t="str">
        <f t="shared" si="7"/>
        <v/>
      </c>
      <c r="AK23" s="19" t="str">
        <f t="shared" si="8"/>
        <v/>
      </c>
      <c r="AL23" s="19" t="str">
        <f t="shared" si="9"/>
        <v/>
      </c>
      <c r="AM23" s="19" t="str">
        <f t="shared" si="10"/>
        <v/>
      </c>
      <c r="AN23" s="19" t="str">
        <f t="shared" si="11"/>
        <v/>
      </c>
      <c r="AO23" s="19" t="str">
        <f t="shared" si="12"/>
        <v/>
      </c>
      <c r="AP23" s="19" t="str">
        <f t="shared" si="13"/>
        <v/>
      </c>
      <c r="AQ23" s="19" t="str">
        <f t="shared" si="14"/>
        <v/>
      </c>
      <c r="AR23" s="19" t="str">
        <f t="shared" si="15"/>
        <v/>
      </c>
      <c r="AS23" s="19" t="str">
        <f>IFERROR(VLOOKUP(AF23,[2]CUS030!$A$5:$E$10000,5,0),"")</f>
        <v/>
      </c>
      <c r="AT23" s="19" t="str">
        <f>IFERROR(VLOOKUP(AG23,[2]CUS030!$A$5:$E$10000,5,0),"")</f>
        <v/>
      </c>
      <c r="AU23" s="19" t="str">
        <f>IFERROR(VLOOKUP(AH23,[2]CUS030!$A$5:$E$10000,5,0),"")</f>
        <v/>
      </c>
      <c r="AV23" s="19" t="str">
        <f>IFERROR(VLOOKUP(AI23,[2]CUS030!$A$5:$E$10000,5,0),"")</f>
        <v/>
      </c>
      <c r="AW23" s="19" t="str">
        <f>IFERROR(VLOOKUP(AJ23,[2]CUS030!$A$5:$E$10000,5,0),"")</f>
        <v/>
      </c>
      <c r="AX23" s="19" t="str">
        <f>IFERROR(VLOOKUP(AK23,[2]CUS030!$A$5:$E$10000,5,0),"")</f>
        <v/>
      </c>
      <c r="AY23" s="19" t="str">
        <f>IFERROR(VLOOKUP(AL23,[2]CUS030!$A$5:$E$10000,5,0),"")</f>
        <v/>
      </c>
      <c r="AZ23" s="19" t="str">
        <f>IFERROR(VLOOKUP(AM23,[2]CUS030!$A$5:$E$10000,5,0),"")</f>
        <v/>
      </c>
      <c r="BA23" s="19" t="str">
        <f>IFERROR(VLOOKUP(AN23,[2]CUS030!$A$5:$E$10000,5,0),"")</f>
        <v/>
      </c>
      <c r="BB23" s="19" t="str">
        <f>IFERROR(VLOOKUP(AO23,[2]CUS030!$A$5:$E$10000,5,0),"")</f>
        <v/>
      </c>
      <c r="BC23" s="19" t="str">
        <f>IFERROR(VLOOKUP(AP23,[2]CUS030!$A$5:$E$10000,5,0),"")</f>
        <v/>
      </c>
      <c r="BD23" s="19" t="str">
        <f>IFERROR(VLOOKUP(AQ23,[2]CUS030!$A$5:$E$10000,5,0),"")</f>
        <v/>
      </c>
      <c r="BE23" s="19" t="str">
        <f>IFERROR(VLOOKUP(AR23,[2]CUS030!$A$5:$E$10000,5,0),"")</f>
        <v/>
      </c>
    </row>
    <row r="24" spans="6:57" x14ac:dyDescent="0.3">
      <c r="F24" s="108" t="str">
        <f>[1]!Table1[[#This Row],[Production]]</f>
        <v>|0200220139|15.90|0.00|2.000|0.0006066NBC</v>
      </c>
      <c r="G24" t="str">
        <f t="shared" si="16"/>
        <v>6066</v>
      </c>
      <c r="H24" t="str">
        <f t="shared" si="17"/>
        <v>KMV||THANH DAT||||||||||</v>
      </c>
      <c r="I24" s="108" t="str">
        <f>[1]!Table1[[#This Row],[Stock]]</f>
        <v>|0200220139|15.90|0.00|2.000|0.000198NBC</v>
      </c>
      <c r="J24" t="str">
        <f t="shared" si="18"/>
        <v>198</v>
      </c>
      <c r="K24" s="19"/>
      <c r="L24" s="19"/>
      <c r="M24" s="19"/>
      <c r="N24" s="19"/>
      <c r="O24" s="19"/>
      <c r="P24" s="20" t="str">
        <f>End_Cal!E24</f>
        <v>|0200220139|22.20|0.00|2.000|0.0005723NBC</v>
      </c>
      <c r="Q24" s="112" t="str">
        <f t="shared" si="19"/>
        <v>353</v>
      </c>
      <c r="R24" s="112" t="str">
        <f t="shared" si="20"/>
        <v>5723</v>
      </c>
      <c r="S24" s="112" t="str">
        <f t="shared" si="0"/>
        <v>677</v>
      </c>
      <c r="T24" s="112" t="str">
        <f t="shared" si="1"/>
        <v/>
      </c>
      <c r="U24" s="112" t="str">
        <f t="shared" si="2"/>
        <v/>
      </c>
      <c r="V24" s="112" t="str">
        <f t="shared" si="3"/>
        <v/>
      </c>
      <c r="W24" s="112" t="str">
        <f t="shared" si="21"/>
        <v/>
      </c>
      <c r="X24" s="112" t="str">
        <f t="shared" si="4"/>
        <v/>
      </c>
      <c r="Y24" s="112" t="str">
        <f t="shared" si="24"/>
        <v/>
      </c>
      <c r="Z24" s="112" t="str">
        <f t="shared" si="25"/>
        <v/>
      </c>
      <c r="AA24" s="112" t="str">
        <f t="shared" si="26"/>
        <v/>
      </c>
      <c r="AB24" s="112" t="str">
        <f t="shared" si="27"/>
        <v/>
      </c>
      <c r="AC24" s="112" t="str">
        <f t="shared" si="28"/>
        <v/>
      </c>
      <c r="AD24" t="str">
        <f t="shared" si="22"/>
        <v>353-5723-677----------</v>
      </c>
      <c r="AF24" s="19" t="str">
        <f t="shared" si="29"/>
        <v>|0200220139|22.20|0.00|2.000|0.000353NBC</v>
      </c>
      <c r="AG24" s="19" t="str">
        <f t="shared" si="23"/>
        <v>|0200220139|22.20|0.00|2.000|0.0005723NBC</v>
      </c>
      <c r="AH24" s="19" t="str">
        <f t="shared" si="5"/>
        <v>|0200220139|22.20|0.00|2.000|0.000677NBC</v>
      </c>
      <c r="AI24" s="19" t="str">
        <f t="shared" si="6"/>
        <v/>
      </c>
      <c r="AJ24" s="19" t="str">
        <f t="shared" si="7"/>
        <v/>
      </c>
      <c r="AK24" s="19" t="str">
        <f t="shared" si="8"/>
        <v/>
      </c>
      <c r="AL24" s="19" t="str">
        <f t="shared" si="9"/>
        <v/>
      </c>
      <c r="AM24" s="19" t="str">
        <f t="shared" si="10"/>
        <v/>
      </c>
      <c r="AN24" s="19" t="str">
        <f t="shared" si="11"/>
        <v/>
      </c>
      <c r="AO24" s="19" t="str">
        <f t="shared" si="12"/>
        <v/>
      </c>
      <c r="AP24" s="19" t="str">
        <f t="shared" si="13"/>
        <v/>
      </c>
      <c r="AQ24" s="19" t="str">
        <f t="shared" si="14"/>
        <v/>
      </c>
      <c r="AR24" s="19" t="str">
        <f t="shared" si="15"/>
        <v/>
      </c>
      <c r="AS24" s="19" t="str">
        <f>IFERROR(VLOOKUP(AF24,[2]CUS030!$A$5:$E$10000,5,0),"")</f>
        <v>KMV</v>
      </c>
      <c r="AT24" s="19" t="str">
        <f>IFERROR(VLOOKUP(AG24,[2]CUS030!$A$5:$E$10000,5,0),"")</f>
        <v/>
      </c>
      <c r="AU24" s="19" t="str">
        <f>IFERROR(VLOOKUP(AH24,[2]CUS030!$A$5:$E$10000,5,0),"")</f>
        <v>THANH DAT</v>
      </c>
      <c r="AV24" s="19" t="str">
        <f>IFERROR(VLOOKUP(AI24,[2]CUS030!$A$5:$E$10000,5,0),"")</f>
        <v/>
      </c>
      <c r="AW24" s="19" t="str">
        <f>IFERROR(VLOOKUP(AJ24,[2]CUS030!$A$5:$E$10000,5,0),"")</f>
        <v/>
      </c>
      <c r="AX24" s="19" t="str">
        <f>IFERROR(VLOOKUP(AK24,[2]CUS030!$A$5:$E$10000,5,0),"")</f>
        <v/>
      </c>
      <c r="AY24" s="19" t="str">
        <f>IFERROR(VLOOKUP(AL24,[2]CUS030!$A$5:$E$10000,5,0),"")</f>
        <v/>
      </c>
      <c r="AZ24" s="19" t="str">
        <f>IFERROR(VLOOKUP(AM24,[2]CUS030!$A$5:$E$10000,5,0),"")</f>
        <v/>
      </c>
      <c r="BA24" s="19" t="str">
        <f>IFERROR(VLOOKUP(AN24,[2]CUS030!$A$5:$E$10000,5,0),"")</f>
        <v/>
      </c>
      <c r="BB24" s="19" t="str">
        <f>IFERROR(VLOOKUP(AO24,[2]CUS030!$A$5:$E$10000,5,0),"")</f>
        <v/>
      </c>
      <c r="BC24" s="19" t="str">
        <f>IFERROR(VLOOKUP(AP24,[2]CUS030!$A$5:$E$10000,5,0),"")</f>
        <v/>
      </c>
      <c r="BD24" s="19" t="str">
        <f>IFERROR(VLOOKUP(AQ24,[2]CUS030!$A$5:$E$10000,5,0),"")</f>
        <v/>
      </c>
      <c r="BE24" s="19" t="str">
        <f>IFERROR(VLOOKUP(AR24,[2]CUS030!$A$5:$E$10000,5,0),"")</f>
        <v/>
      </c>
    </row>
    <row r="25" spans="6:57" x14ac:dyDescent="0.3">
      <c r="F25" s="108" t="str">
        <f>[1]!Table1[[#This Row],[Production]]</f>
        <v>|0200220139|15.90|0.00|2.000|0.0006066NBC</v>
      </c>
      <c r="G25" t="str">
        <f t="shared" si="16"/>
        <v>6066</v>
      </c>
      <c r="H25" t="str">
        <f t="shared" si="17"/>
        <v>KMV||||||||||||</v>
      </c>
      <c r="I25" s="108" t="str">
        <f>[1]!Table1[[#This Row],[Stock]]</f>
        <v>|0200220139|15.90|0.00|2.000|0.0006066NBC</v>
      </c>
      <c r="J25" t="str">
        <f t="shared" si="18"/>
        <v>6066</v>
      </c>
      <c r="K25" s="19"/>
      <c r="L25" s="19"/>
      <c r="M25" s="19"/>
      <c r="N25" s="19"/>
      <c r="O25" s="19"/>
      <c r="P25" s="20" t="str">
        <f>End_Cal!E25</f>
        <v>|0200220139|22.20|0.00|2.000|0.0005931NBC</v>
      </c>
      <c r="Q25" s="112" t="str">
        <f t="shared" si="19"/>
        <v>366</v>
      </c>
      <c r="R25" s="112" t="str">
        <f t="shared" si="20"/>
        <v>5931</v>
      </c>
      <c r="S25" s="112" t="str">
        <f t="shared" si="0"/>
        <v/>
      </c>
      <c r="T25" s="112" t="str">
        <f t="shared" si="1"/>
        <v/>
      </c>
      <c r="U25" s="112" t="str">
        <f t="shared" si="2"/>
        <v/>
      </c>
      <c r="V25" s="112" t="str">
        <f t="shared" si="3"/>
        <v/>
      </c>
      <c r="W25" s="112" t="str">
        <f t="shared" si="21"/>
        <v/>
      </c>
      <c r="X25" s="112" t="str">
        <f t="shared" si="4"/>
        <v/>
      </c>
      <c r="Y25" s="112" t="str">
        <f t="shared" si="24"/>
        <v/>
      </c>
      <c r="Z25" s="112" t="str">
        <f t="shared" si="25"/>
        <v/>
      </c>
      <c r="AA25" s="112" t="str">
        <f t="shared" si="26"/>
        <v/>
      </c>
      <c r="AB25" s="112" t="str">
        <f t="shared" si="27"/>
        <v/>
      </c>
      <c r="AC25" s="112" t="str">
        <f t="shared" si="28"/>
        <v/>
      </c>
      <c r="AD25" t="str">
        <f t="shared" si="22"/>
        <v>366-5931-----------</v>
      </c>
      <c r="AF25" s="19" t="str">
        <f t="shared" si="29"/>
        <v>|0200220139|22.20|0.00|2.000|0.000366NBC</v>
      </c>
      <c r="AG25" s="19" t="str">
        <f t="shared" si="23"/>
        <v>|0200220139|22.20|0.00|2.000|0.0005931NBC</v>
      </c>
      <c r="AH25" s="19" t="str">
        <f t="shared" si="5"/>
        <v/>
      </c>
      <c r="AI25" s="19" t="str">
        <f t="shared" si="6"/>
        <v/>
      </c>
      <c r="AJ25" s="19" t="str">
        <f t="shared" si="7"/>
        <v/>
      </c>
      <c r="AK25" s="19" t="str">
        <f t="shared" si="8"/>
        <v/>
      </c>
      <c r="AL25" s="19" t="str">
        <f t="shared" si="9"/>
        <v/>
      </c>
      <c r="AM25" s="19" t="str">
        <f t="shared" si="10"/>
        <v/>
      </c>
      <c r="AN25" s="19" t="str">
        <f t="shared" si="11"/>
        <v/>
      </c>
      <c r="AO25" s="19" t="str">
        <f t="shared" si="12"/>
        <v/>
      </c>
      <c r="AP25" s="19" t="str">
        <f t="shared" si="13"/>
        <v/>
      </c>
      <c r="AQ25" s="19" t="str">
        <f t="shared" si="14"/>
        <v/>
      </c>
      <c r="AR25" s="19" t="str">
        <f t="shared" si="15"/>
        <v/>
      </c>
      <c r="AS25" s="19" t="str">
        <f>IFERROR(VLOOKUP(AF25,[2]CUS030!$A$5:$E$10000,5,0),"")</f>
        <v>KMV</v>
      </c>
      <c r="AT25" s="19" t="str">
        <f>IFERROR(VLOOKUP(AG25,[2]CUS030!$A$5:$E$10000,5,0),"")</f>
        <v/>
      </c>
      <c r="AU25" s="19" t="str">
        <f>IFERROR(VLOOKUP(AH25,[2]CUS030!$A$5:$E$10000,5,0),"")</f>
        <v/>
      </c>
      <c r="AV25" s="19" t="str">
        <f>IFERROR(VLOOKUP(AI25,[2]CUS030!$A$5:$E$10000,5,0),"")</f>
        <v/>
      </c>
      <c r="AW25" s="19" t="str">
        <f>IFERROR(VLOOKUP(AJ25,[2]CUS030!$A$5:$E$10000,5,0),"")</f>
        <v/>
      </c>
      <c r="AX25" s="19" t="str">
        <f>IFERROR(VLOOKUP(AK25,[2]CUS030!$A$5:$E$10000,5,0),"")</f>
        <v/>
      </c>
      <c r="AY25" s="19" t="str">
        <f>IFERROR(VLOOKUP(AL25,[2]CUS030!$A$5:$E$10000,5,0),"")</f>
        <v/>
      </c>
      <c r="AZ25" s="19" t="str">
        <f>IFERROR(VLOOKUP(AM25,[2]CUS030!$A$5:$E$10000,5,0),"")</f>
        <v/>
      </c>
      <c r="BA25" s="19" t="str">
        <f>IFERROR(VLOOKUP(AN25,[2]CUS030!$A$5:$E$10000,5,0),"")</f>
        <v/>
      </c>
      <c r="BB25" s="19" t="str">
        <f>IFERROR(VLOOKUP(AO25,[2]CUS030!$A$5:$E$10000,5,0),"")</f>
        <v/>
      </c>
      <c r="BC25" s="19" t="str">
        <f>IFERROR(VLOOKUP(AP25,[2]CUS030!$A$5:$E$10000,5,0),"")</f>
        <v/>
      </c>
      <c r="BD25" s="19" t="str">
        <f>IFERROR(VLOOKUP(AQ25,[2]CUS030!$A$5:$E$10000,5,0),"")</f>
        <v/>
      </c>
      <c r="BE25" s="19" t="str">
        <f>IFERROR(VLOOKUP(AR25,[2]CUS030!$A$5:$E$10000,5,0),"")</f>
        <v/>
      </c>
    </row>
    <row r="26" spans="6:57" x14ac:dyDescent="0.3">
      <c r="F26" s="108" t="str">
        <f>[1]!Table1[[#This Row],[Production]]</f>
        <v>|0200230120|19.10|0.00|1.200|0.0006119NBC</v>
      </c>
      <c r="G26" t="str">
        <f t="shared" si="16"/>
        <v>6119</v>
      </c>
      <c r="H26" t="str">
        <f t="shared" si="17"/>
        <v>KMV||||||||||||</v>
      </c>
      <c r="I26" s="108" t="str">
        <f>[1]!Table1[[#This Row],[Stock]]</f>
        <v>|0200230120|19.10|0.00|1.200|0.000427.8NBC</v>
      </c>
      <c r="J26" t="str">
        <f t="shared" si="18"/>
        <v>427.8</v>
      </c>
      <c r="K26" s="19"/>
      <c r="L26" s="19"/>
      <c r="M26" s="19"/>
      <c r="N26" s="19"/>
      <c r="O26" s="19"/>
      <c r="P26" s="20" t="str">
        <f>End_Cal!E26</f>
        <v>|0200220139|22.20|0.00|2.000|0.0005758NBC</v>
      </c>
      <c r="Q26" s="112" t="str">
        <f t="shared" si="19"/>
        <v>379</v>
      </c>
      <c r="R26" s="112" t="str">
        <f t="shared" si="20"/>
        <v>5758</v>
      </c>
      <c r="S26" s="112" t="str">
        <f t="shared" si="0"/>
        <v/>
      </c>
      <c r="T26" s="112" t="str">
        <f t="shared" si="1"/>
        <v/>
      </c>
      <c r="U26" s="112" t="str">
        <f t="shared" si="2"/>
        <v/>
      </c>
      <c r="V26" s="112" t="str">
        <f t="shared" si="3"/>
        <v/>
      </c>
      <c r="W26" s="112" t="str">
        <f t="shared" si="21"/>
        <v/>
      </c>
      <c r="X26" s="112" t="str">
        <f t="shared" si="4"/>
        <v/>
      </c>
      <c r="Y26" s="112" t="str">
        <f t="shared" si="24"/>
        <v/>
      </c>
      <c r="Z26" s="112" t="str">
        <f t="shared" si="25"/>
        <v/>
      </c>
      <c r="AA26" s="112" t="str">
        <f t="shared" si="26"/>
        <v/>
      </c>
      <c r="AB26" s="112" t="str">
        <f t="shared" si="27"/>
        <v/>
      </c>
      <c r="AC26" s="112" t="str">
        <f t="shared" si="28"/>
        <v/>
      </c>
      <c r="AD26" t="str">
        <f t="shared" si="22"/>
        <v>379-5758-----------</v>
      </c>
      <c r="AF26" s="19" t="str">
        <f t="shared" si="29"/>
        <v>|0200220139|22.20|0.00|2.000|0.000379NBC</v>
      </c>
      <c r="AG26" s="19" t="str">
        <f t="shared" si="23"/>
        <v>|0200220139|22.20|0.00|2.000|0.0005758NBC</v>
      </c>
      <c r="AH26" s="19" t="str">
        <f t="shared" si="5"/>
        <v/>
      </c>
      <c r="AI26" s="19" t="str">
        <f t="shared" si="6"/>
        <v/>
      </c>
      <c r="AJ26" s="19" t="str">
        <f t="shared" si="7"/>
        <v/>
      </c>
      <c r="AK26" s="19" t="str">
        <f t="shared" si="8"/>
        <v/>
      </c>
      <c r="AL26" s="19" t="str">
        <f t="shared" si="9"/>
        <v/>
      </c>
      <c r="AM26" s="19" t="str">
        <f t="shared" si="10"/>
        <v/>
      </c>
      <c r="AN26" s="19" t="str">
        <f t="shared" si="11"/>
        <v/>
      </c>
      <c r="AO26" s="19" t="str">
        <f t="shared" si="12"/>
        <v/>
      </c>
      <c r="AP26" s="19" t="str">
        <f t="shared" si="13"/>
        <v/>
      </c>
      <c r="AQ26" s="19" t="str">
        <f t="shared" si="14"/>
        <v/>
      </c>
      <c r="AR26" s="19" t="str">
        <f t="shared" si="15"/>
        <v/>
      </c>
      <c r="AS26" s="19" t="str">
        <f>IFERROR(VLOOKUP(AF26,[2]CUS030!$A$5:$E$10000,5,0),"")</f>
        <v>KMV</v>
      </c>
      <c r="AT26" s="19" t="str">
        <f>IFERROR(VLOOKUP(AG26,[2]CUS030!$A$5:$E$10000,5,0),"")</f>
        <v/>
      </c>
      <c r="AU26" s="19" t="str">
        <f>IFERROR(VLOOKUP(AH26,[2]CUS030!$A$5:$E$10000,5,0),"")</f>
        <v/>
      </c>
      <c r="AV26" s="19" t="str">
        <f>IFERROR(VLOOKUP(AI26,[2]CUS030!$A$5:$E$10000,5,0),"")</f>
        <v/>
      </c>
      <c r="AW26" s="19" t="str">
        <f>IFERROR(VLOOKUP(AJ26,[2]CUS030!$A$5:$E$10000,5,0),"")</f>
        <v/>
      </c>
      <c r="AX26" s="19" t="str">
        <f>IFERROR(VLOOKUP(AK26,[2]CUS030!$A$5:$E$10000,5,0),"")</f>
        <v/>
      </c>
      <c r="AY26" s="19" t="str">
        <f>IFERROR(VLOOKUP(AL26,[2]CUS030!$A$5:$E$10000,5,0),"")</f>
        <v/>
      </c>
      <c r="AZ26" s="19" t="str">
        <f>IFERROR(VLOOKUP(AM26,[2]CUS030!$A$5:$E$10000,5,0),"")</f>
        <v/>
      </c>
      <c r="BA26" s="19" t="str">
        <f>IFERROR(VLOOKUP(AN26,[2]CUS030!$A$5:$E$10000,5,0),"")</f>
        <v/>
      </c>
      <c r="BB26" s="19" t="str">
        <f>IFERROR(VLOOKUP(AO26,[2]CUS030!$A$5:$E$10000,5,0),"")</f>
        <v/>
      </c>
      <c r="BC26" s="19" t="str">
        <f>IFERROR(VLOOKUP(AP26,[2]CUS030!$A$5:$E$10000,5,0),"")</f>
        <v/>
      </c>
      <c r="BD26" s="19" t="str">
        <f>IFERROR(VLOOKUP(AQ26,[2]CUS030!$A$5:$E$10000,5,0),"")</f>
        <v/>
      </c>
      <c r="BE26" s="19" t="str">
        <f>IFERROR(VLOOKUP(AR26,[2]CUS030!$A$5:$E$10000,5,0),"")</f>
        <v/>
      </c>
    </row>
    <row r="27" spans="6:57" x14ac:dyDescent="0.3">
      <c r="F27" s="108" t="str">
        <f>[1]!Table1[[#This Row],[Production]]</f>
        <v>|0200230120|19.10|0.00|1.200|0.0006119NBC</v>
      </c>
      <c r="G27" t="str">
        <f t="shared" si="16"/>
        <v>6119</v>
      </c>
      <c r="H27" t="str">
        <f t="shared" si="17"/>
        <v>KMV||||||||||||</v>
      </c>
      <c r="I27" s="108" t="str">
        <f>[1]!Table1[[#This Row],[Stock]]</f>
        <v>|0200230120|19.10|0.00|1.200|0.0006119NBC</v>
      </c>
      <c r="J27" t="str">
        <f t="shared" si="18"/>
        <v>6119</v>
      </c>
      <c r="K27" s="19"/>
      <c r="L27" s="19"/>
      <c r="M27" s="19"/>
      <c r="N27" s="19"/>
      <c r="O27" s="19"/>
      <c r="P27" s="20" t="str">
        <f>End_Cal!E27</f>
        <v>|0200220139|22.20|0.00|2.000|0.0005833NBC</v>
      </c>
      <c r="Q27" s="112" t="str">
        <f t="shared" si="19"/>
        <v>384</v>
      </c>
      <c r="R27" s="112" t="str">
        <f t="shared" si="20"/>
        <v>5833</v>
      </c>
      <c r="S27" s="112" t="str">
        <f t="shared" si="0"/>
        <v/>
      </c>
      <c r="T27" s="112" t="str">
        <f t="shared" si="1"/>
        <v/>
      </c>
      <c r="U27" s="112" t="str">
        <f t="shared" si="2"/>
        <v/>
      </c>
      <c r="V27" s="112" t="str">
        <f t="shared" si="3"/>
        <v/>
      </c>
      <c r="W27" s="112" t="str">
        <f t="shared" si="21"/>
        <v/>
      </c>
      <c r="X27" s="112" t="str">
        <f t="shared" si="4"/>
        <v/>
      </c>
      <c r="Y27" s="112" t="str">
        <f t="shared" si="24"/>
        <v/>
      </c>
      <c r="Z27" s="112" t="str">
        <f t="shared" si="25"/>
        <v/>
      </c>
      <c r="AA27" s="112" t="str">
        <f t="shared" si="26"/>
        <v/>
      </c>
      <c r="AB27" s="112" t="str">
        <f t="shared" si="27"/>
        <v/>
      </c>
      <c r="AC27" s="112" t="str">
        <f t="shared" si="28"/>
        <v/>
      </c>
      <c r="AD27" t="str">
        <f t="shared" si="22"/>
        <v>384-5833-----------</v>
      </c>
      <c r="AF27" s="19" t="str">
        <f t="shared" si="29"/>
        <v>|0200220139|22.20|0.00|2.000|0.000384NBC</v>
      </c>
      <c r="AG27" s="19" t="str">
        <f t="shared" si="23"/>
        <v>|0200220139|22.20|0.00|2.000|0.0005833NBC</v>
      </c>
      <c r="AH27" s="19" t="str">
        <f t="shared" si="5"/>
        <v/>
      </c>
      <c r="AI27" s="19" t="str">
        <f t="shared" si="6"/>
        <v/>
      </c>
      <c r="AJ27" s="19" t="str">
        <f t="shared" si="7"/>
        <v/>
      </c>
      <c r="AK27" s="19" t="str">
        <f t="shared" si="8"/>
        <v/>
      </c>
      <c r="AL27" s="19" t="str">
        <f t="shared" si="9"/>
        <v/>
      </c>
      <c r="AM27" s="19" t="str">
        <f t="shared" si="10"/>
        <v/>
      </c>
      <c r="AN27" s="19" t="str">
        <f t="shared" si="11"/>
        <v/>
      </c>
      <c r="AO27" s="19" t="str">
        <f t="shared" si="12"/>
        <v/>
      </c>
      <c r="AP27" s="19" t="str">
        <f t="shared" si="13"/>
        <v/>
      </c>
      <c r="AQ27" s="19" t="str">
        <f t="shared" si="14"/>
        <v/>
      </c>
      <c r="AR27" s="19" t="str">
        <f t="shared" si="15"/>
        <v/>
      </c>
      <c r="AS27" s="19" t="str">
        <f>IFERROR(VLOOKUP(AF27,[2]CUS030!$A$5:$E$10000,5,0),"")</f>
        <v>KMV</v>
      </c>
      <c r="AT27" s="19" t="str">
        <f>IFERROR(VLOOKUP(AG27,[2]CUS030!$A$5:$E$10000,5,0),"")</f>
        <v/>
      </c>
      <c r="AU27" s="19" t="str">
        <f>IFERROR(VLOOKUP(AH27,[2]CUS030!$A$5:$E$10000,5,0),"")</f>
        <v/>
      </c>
      <c r="AV27" s="19" t="str">
        <f>IFERROR(VLOOKUP(AI27,[2]CUS030!$A$5:$E$10000,5,0),"")</f>
        <v/>
      </c>
      <c r="AW27" s="19" t="str">
        <f>IFERROR(VLOOKUP(AJ27,[2]CUS030!$A$5:$E$10000,5,0),"")</f>
        <v/>
      </c>
      <c r="AX27" s="19" t="str">
        <f>IFERROR(VLOOKUP(AK27,[2]CUS030!$A$5:$E$10000,5,0),"")</f>
        <v/>
      </c>
      <c r="AY27" s="19" t="str">
        <f>IFERROR(VLOOKUP(AL27,[2]CUS030!$A$5:$E$10000,5,0),"")</f>
        <v/>
      </c>
      <c r="AZ27" s="19" t="str">
        <f>IFERROR(VLOOKUP(AM27,[2]CUS030!$A$5:$E$10000,5,0),"")</f>
        <v/>
      </c>
      <c r="BA27" s="19" t="str">
        <f>IFERROR(VLOOKUP(AN27,[2]CUS030!$A$5:$E$10000,5,0),"")</f>
        <v/>
      </c>
      <c r="BB27" s="19" t="str">
        <f>IFERROR(VLOOKUP(AO27,[2]CUS030!$A$5:$E$10000,5,0),"")</f>
        <v/>
      </c>
      <c r="BC27" s="19" t="str">
        <f>IFERROR(VLOOKUP(AP27,[2]CUS030!$A$5:$E$10000,5,0),"")</f>
        <v/>
      </c>
      <c r="BD27" s="19" t="str">
        <f>IFERROR(VLOOKUP(AQ27,[2]CUS030!$A$5:$E$10000,5,0),"")</f>
        <v/>
      </c>
      <c r="BE27" s="19" t="str">
        <f>IFERROR(VLOOKUP(AR27,[2]CUS030!$A$5:$E$10000,5,0),"")</f>
        <v/>
      </c>
    </row>
    <row r="28" spans="6:57" x14ac:dyDescent="0.3">
      <c r="F28" s="108" t="str">
        <f>[1]!Table1[[#This Row],[Production]]</f>
        <v>|0200220139|19.10|0.00|1.400|0.0005571NBC</v>
      </c>
      <c r="G28" t="str">
        <f t="shared" si="16"/>
        <v>5571</v>
      </c>
      <c r="H28" t="str">
        <f t="shared" si="17"/>
        <v>SHVN||||||||||||</v>
      </c>
      <c r="I28" s="108" t="str">
        <f>[1]!Table1[[#This Row],[Stock]]</f>
        <v>|0200220139|19.10|0.00|1.400|0.000286NBC</v>
      </c>
      <c r="J28" t="str">
        <f t="shared" si="18"/>
        <v>286</v>
      </c>
      <c r="K28" s="19"/>
      <c r="L28" s="19"/>
      <c r="M28" s="19"/>
      <c r="N28" s="19"/>
      <c r="O28" s="19"/>
      <c r="P28" s="20" t="str">
        <f>End_Cal!E28</f>
        <v>|0200220139|22.20|0.00|2.000|0.0005800IBC</v>
      </c>
      <c r="Q28" s="112" t="str">
        <f t="shared" si="19"/>
        <v>5800</v>
      </c>
      <c r="R28" s="112" t="str">
        <f t="shared" si="20"/>
        <v/>
      </c>
      <c r="S28" s="112" t="str">
        <f t="shared" si="0"/>
        <v/>
      </c>
      <c r="T28" s="112" t="str">
        <f t="shared" si="1"/>
        <v/>
      </c>
      <c r="U28" s="112" t="str">
        <f t="shared" si="2"/>
        <v/>
      </c>
      <c r="V28" s="112" t="str">
        <f t="shared" si="3"/>
        <v/>
      </c>
      <c r="W28" s="112" t="str">
        <f t="shared" si="21"/>
        <v/>
      </c>
      <c r="X28" s="112" t="str">
        <f t="shared" si="4"/>
        <v/>
      </c>
      <c r="Y28" s="112" t="str">
        <f t="shared" si="24"/>
        <v/>
      </c>
      <c r="Z28" s="112" t="str">
        <f t="shared" si="25"/>
        <v/>
      </c>
      <c r="AA28" s="112" t="str">
        <f t="shared" si="26"/>
        <v/>
      </c>
      <c r="AB28" s="112" t="str">
        <f t="shared" si="27"/>
        <v/>
      </c>
      <c r="AC28" s="112" t="str">
        <f t="shared" si="28"/>
        <v/>
      </c>
      <c r="AD28" t="str">
        <f t="shared" si="22"/>
        <v>5800------------</v>
      </c>
      <c r="AF28" s="19" t="str">
        <f t="shared" si="29"/>
        <v>|0200220139|22.20|0.00|2.000|0.0005800IBC</v>
      </c>
      <c r="AG28" s="19" t="str">
        <f t="shared" si="23"/>
        <v/>
      </c>
      <c r="AH28" s="19" t="str">
        <f t="shared" si="5"/>
        <v/>
      </c>
      <c r="AI28" s="19" t="str">
        <f t="shared" si="6"/>
        <v/>
      </c>
      <c r="AJ28" s="19" t="str">
        <f t="shared" si="7"/>
        <v/>
      </c>
      <c r="AK28" s="19" t="str">
        <f t="shared" si="8"/>
        <v/>
      </c>
      <c r="AL28" s="19" t="str">
        <f t="shared" si="9"/>
        <v/>
      </c>
      <c r="AM28" s="19" t="str">
        <f t="shared" si="10"/>
        <v/>
      </c>
      <c r="AN28" s="19" t="str">
        <f t="shared" si="11"/>
        <v/>
      </c>
      <c r="AO28" s="19" t="str">
        <f t="shared" si="12"/>
        <v/>
      </c>
      <c r="AP28" s="19" t="str">
        <f t="shared" si="13"/>
        <v/>
      </c>
      <c r="AQ28" s="19" t="str">
        <f t="shared" si="14"/>
        <v/>
      </c>
      <c r="AR28" s="19" t="str">
        <f t="shared" si="15"/>
        <v/>
      </c>
      <c r="AS28" s="19" t="str">
        <f>IFERROR(VLOOKUP(AF28,[2]CUS030!$A$5:$E$10000,5,0),"")</f>
        <v>SHVN</v>
      </c>
      <c r="AT28" s="19" t="str">
        <f>IFERROR(VLOOKUP(AG28,[2]CUS030!$A$5:$E$10000,5,0),"")</f>
        <v/>
      </c>
      <c r="AU28" s="19" t="str">
        <f>IFERROR(VLOOKUP(AH28,[2]CUS030!$A$5:$E$10000,5,0),"")</f>
        <v/>
      </c>
      <c r="AV28" s="19" t="str">
        <f>IFERROR(VLOOKUP(AI28,[2]CUS030!$A$5:$E$10000,5,0),"")</f>
        <v/>
      </c>
      <c r="AW28" s="19" t="str">
        <f>IFERROR(VLOOKUP(AJ28,[2]CUS030!$A$5:$E$10000,5,0),"")</f>
        <v/>
      </c>
      <c r="AX28" s="19" t="str">
        <f>IFERROR(VLOOKUP(AK28,[2]CUS030!$A$5:$E$10000,5,0),"")</f>
        <v/>
      </c>
      <c r="AY28" s="19" t="str">
        <f>IFERROR(VLOOKUP(AL28,[2]CUS030!$A$5:$E$10000,5,0),"")</f>
        <v/>
      </c>
      <c r="AZ28" s="19" t="str">
        <f>IFERROR(VLOOKUP(AM28,[2]CUS030!$A$5:$E$10000,5,0),"")</f>
        <v/>
      </c>
      <c r="BA28" s="19" t="str">
        <f>IFERROR(VLOOKUP(AN28,[2]CUS030!$A$5:$E$10000,5,0),"")</f>
        <v/>
      </c>
      <c r="BB28" s="19" t="str">
        <f>IFERROR(VLOOKUP(AO28,[2]CUS030!$A$5:$E$10000,5,0),"")</f>
        <v/>
      </c>
      <c r="BC28" s="19" t="str">
        <f>IFERROR(VLOOKUP(AP28,[2]CUS030!$A$5:$E$10000,5,0),"")</f>
        <v/>
      </c>
      <c r="BD28" s="19" t="str">
        <f>IFERROR(VLOOKUP(AQ28,[2]CUS030!$A$5:$E$10000,5,0),"")</f>
        <v/>
      </c>
      <c r="BE28" s="19" t="str">
        <f>IFERROR(VLOOKUP(AR28,[2]CUS030!$A$5:$E$10000,5,0),"")</f>
        <v/>
      </c>
    </row>
    <row r="29" spans="6:57" x14ac:dyDescent="0.3">
      <c r="F29" s="108" t="str">
        <f>[1]!Table1[[#This Row],[Production]]</f>
        <v>|0200220139|19.10|0.00|1.400|0.0005571NBC</v>
      </c>
      <c r="G29" t="str">
        <f t="shared" si="16"/>
        <v>5571</v>
      </c>
      <c r="H29" t="str">
        <f t="shared" si="17"/>
        <v>|Vinfast|||||||||||</v>
      </c>
      <c r="I29" s="108" t="str">
        <f>[1]!Table1[[#This Row],[Stock]]</f>
        <v>|0200220139|19.10|0.00|1.400|0.0005571NBC</v>
      </c>
      <c r="J29" t="str">
        <f t="shared" si="18"/>
        <v>5571</v>
      </c>
      <c r="K29" s="19"/>
      <c r="L29" s="19"/>
      <c r="M29" s="19"/>
      <c r="N29" s="19"/>
      <c r="O29" s="19"/>
      <c r="P29" s="20" t="str">
        <f>End_Cal!E29</f>
        <v>|0200220139|22.20|0.00|2.000|0.0006091NBC</v>
      </c>
      <c r="Q29" s="112" t="str">
        <f t="shared" si="19"/>
        <v>6091</v>
      </c>
      <c r="R29" s="112" t="str">
        <f t="shared" si="20"/>
        <v>670</v>
      </c>
      <c r="S29" s="112" t="str">
        <f t="shared" si="0"/>
        <v/>
      </c>
      <c r="T29" s="112" t="str">
        <f t="shared" si="1"/>
        <v/>
      </c>
      <c r="U29" s="112" t="str">
        <f t="shared" si="2"/>
        <v/>
      </c>
      <c r="V29" s="112" t="str">
        <f t="shared" si="3"/>
        <v/>
      </c>
      <c r="W29" s="112" t="str">
        <f t="shared" si="21"/>
        <v/>
      </c>
      <c r="X29" s="112" t="str">
        <f t="shared" si="4"/>
        <v/>
      </c>
      <c r="Y29" s="112" t="str">
        <f t="shared" si="24"/>
        <v/>
      </c>
      <c r="Z29" s="112" t="str">
        <f t="shared" si="25"/>
        <v/>
      </c>
      <c r="AA29" s="112" t="str">
        <f t="shared" si="26"/>
        <v/>
      </c>
      <c r="AB29" s="112" t="str">
        <f t="shared" si="27"/>
        <v/>
      </c>
      <c r="AC29" s="112" t="str">
        <f t="shared" si="28"/>
        <v/>
      </c>
      <c r="AD29" t="str">
        <f t="shared" si="22"/>
        <v>6091-670-----------</v>
      </c>
      <c r="AF29" s="19" t="str">
        <f t="shared" si="29"/>
        <v>|0200220139|22.20|0.00|2.000|0.0006091NBC</v>
      </c>
      <c r="AG29" s="19" t="str">
        <f t="shared" si="23"/>
        <v>|0200220139|22.20|0.00|2.000|0.000670NBC</v>
      </c>
      <c r="AH29" s="19" t="str">
        <f t="shared" si="5"/>
        <v/>
      </c>
      <c r="AI29" s="19" t="str">
        <f t="shared" si="6"/>
        <v/>
      </c>
      <c r="AJ29" s="19" t="str">
        <f t="shared" si="7"/>
        <v/>
      </c>
      <c r="AK29" s="19" t="str">
        <f t="shared" si="8"/>
        <v/>
      </c>
      <c r="AL29" s="19" t="str">
        <f t="shared" si="9"/>
        <v/>
      </c>
      <c r="AM29" s="19" t="str">
        <f t="shared" si="10"/>
        <v/>
      </c>
      <c r="AN29" s="19" t="str">
        <f t="shared" si="11"/>
        <v/>
      </c>
      <c r="AO29" s="19" t="str">
        <f t="shared" si="12"/>
        <v/>
      </c>
      <c r="AP29" s="19" t="str">
        <f t="shared" si="13"/>
        <v/>
      </c>
      <c r="AQ29" s="19" t="str">
        <f t="shared" si="14"/>
        <v/>
      </c>
      <c r="AR29" s="19" t="str">
        <f t="shared" si="15"/>
        <v/>
      </c>
      <c r="AS29" s="19" t="str">
        <f>IFERROR(VLOOKUP(AF29,[2]CUS030!$A$5:$E$10000,5,0),"")</f>
        <v/>
      </c>
      <c r="AT29" s="19" t="str">
        <f>IFERROR(VLOOKUP(AG29,[2]CUS030!$A$5:$E$10000,5,0),"")</f>
        <v>Vinfast</v>
      </c>
      <c r="AU29" s="19" t="str">
        <f>IFERROR(VLOOKUP(AH29,[2]CUS030!$A$5:$E$10000,5,0),"")</f>
        <v/>
      </c>
      <c r="AV29" s="19" t="str">
        <f>IFERROR(VLOOKUP(AI29,[2]CUS030!$A$5:$E$10000,5,0),"")</f>
        <v/>
      </c>
      <c r="AW29" s="19" t="str">
        <f>IFERROR(VLOOKUP(AJ29,[2]CUS030!$A$5:$E$10000,5,0),"")</f>
        <v/>
      </c>
      <c r="AX29" s="19" t="str">
        <f>IFERROR(VLOOKUP(AK29,[2]CUS030!$A$5:$E$10000,5,0),"")</f>
        <v/>
      </c>
      <c r="AY29" s="19" t="str">
        <f>IFERROR(VLOOKUP(AL29,[2]CUS030!$A$5:$E$10000,5,0),"")</f>
        <v/>
      </c>
      <c r="AZ29" s="19" t="str">
        <f>IFERROR(VLOOKUP(AM29,[2]CUS030!$A$5:$E$10000,5,0),"")</f>
        <v/>
      </c>
      <c r="BA29" s="19" t="str">
        <f>IFERROR(VLOOKUP(AN29,[2]CUS030!$A$5:$E$10000,5,0),"")</f>
        <v/>
      </c>
      <c r="BB29" s="19" t="str">
        <f>IFERROR(VLOOKUP(AO29,[2]CUS030!$A$5:$E$10000,5,0),"")</f>
        <v/>
      </c>
      <c r="BC29" s="19" t="str">
        <f>IFERROR(VLOOKUP(AP29,[2]CUS030!$A$5:$E$10000,5,0),"")</f>
        <v/>
      </c>
      <c r="BD29" s="19" t="str">
        <f>IFERROR(VLOOKUP(AQ29,[2]CUS030!$A$5:$E$10000,5,0),"")</f>
        <v/>
      </c>
      <c r="BE29" s="19" t="str">
        <f>IFERROR(VLOOKUP(AR29,[2]CUS030!$A$5:$E$10000,5,0),"")</f>
        <v/>
      </c>
    </row>
    <row r="30" spans="6:57" x14ac:dyDescent="0.3">
      <c r="F30" s="108" t="str">
        <f>[1]!Table1[[#This Row],[Production]]</f>
        <v>|0200230120|19.10|0.00|1.000|0.0005800NBC</v>
      </c>
      <c r="G30" t="str">
        <f t="shared" si="16"/>
        <v>5800</v>
      </c>
      <c r="H30" t="str">
        <f t="shared" si="17"/>
        <v>TOYOTA||||||||||||</v>
      </c>
      <c r="I30" s="108" t="str">
        <f>[1]!Table1[[#This Row],[Stock]]</f>
        <v>|0200230120|19.10|0.00|1.000|0.0005800NBC</v>
      </c>
      <c r="J30" t="str">
        <f t="shared" si="18"/>
        <v>5800</v>
      </c>
      <c r="K30" s="19"/>
      <c r="L30" s="19"/>
      <c r="M30" s="19"/>
      <c r="N30" s="19"/>
      <c r="O30" s="19"/>
      <c r="P30" s="20" t="str">
        <f>End_Cal!E30</f>
        <v>|0200230119|25.40|0.00|1.200|0.0006175NBC</v>
      </c>
      <c r="Q30" s="112" t="str">
        <f t="shared" si="19"/>
        <v>467.4</v>
      </c>
      <c r="R30" s="112" t="str">
        <f t="shared" si="20"/>
        <v>6175</v>
      </c>
      <c r="S30" s="112" t="str">
        <f t="shared" si="0"/>
        <v/>
      </c>
      <c r="T30" s="112" t="str">
        <f t="shared" si="1"/>
        <v/>
      </c>
      <c r="U30" s="112" t="str">
        <f t="shared" si="2"/>
        <v/>
      </c>
      <c r="V30" s="112" t="str">
        <f t="shared" si="3"/>
        <v/>
      </c>
      <c r="W30" s="112" t="str">
        <f t="shared" si="21"/>
        <v/>
      </c>
      <c r="X30" s="112" t="str">
        <f t="shared" si="4"/>
        <v/>
      </c>
      <c r="Y30" s="112" t="str">
        <f t="shared" si="24"/>
        <v/>
      </c>
      <c r="Z30" s="112" t="str">
        <f t="shared" si="25"/>
        <v/>
      </c>
      <c r="AA30" s="112" t="str">
        <f t="shared" si="26"/>
        <v/>
      </c>
      <c r="AB30" s="112" t="str">
        <f t="shared" si="27"/>
        <v/>
      </c>
      <c r="AC30" s="112" t="str">
        <f t="shared" si="28"/>
        <v/>
      </c>
      <c r="AD30" t="str">
        <f t="shared" si="22"/>
        <v>467.4-6175-----------</v>
      </c>
      <c r="AF30" s="19" t="str">
        <f t="shared" si="29"/>
        <v>|0200230119|25.40|0.00|1.200|0.000467.4NBC</v>
      </c>
      <c r="AG30" s="19" t="str">
        <f t="shared" si="23"/>
        <v>|0200230119|25.40|0.00|1.200|0.0006175NBC</v>
      </c>
      <c r="AH30" s="19" t="str">
        <f t="shared" si="5"/>
        <v/>
      </c>
      <c r="AI30" s="19" t="str">
        <f t="shared" si="6"/>
        <v/>
      </c>
      <c r="AJ30" s="19" t="str">
        <f t="shared" si="7"/>
        <v/>
      </c>
      <c r="AK30" s="19" t="str">
        <f t="shared" si="8"/>
        <v/>
      </c>
      <c r="AL30" s="19" t="str">
        <f t="shared" si="9"/>
        <v/>
      </c>
      <c r="AM30" s="19" t="str">
        <f t="shared" si="10"/>
        <v/>
      </c>
      <c r="AN30" s="19" t="str">
        <f t="shared" si="11"/>
        <v/>
      </c>
      <c r="AO30" s="19" t="str">
        <f t="shared" si="12"/>
        <v/>
      </c>
      <c r="AP30" s="19" t="str">
        <f t="shared" si="13"/>
        <v/>
      </c>
      <c r="AQ30" s="19" t="str">
        <f t="shared" si="14"/>
        <v/>
      </c>
      <c r="AR30" s="19" t="str">
        <f t="shared" si="15"/>
        <v/>
      </c>
      <c r="AS30" s="19" t="str">
        <f>IFERROR(VLOOKUP(AF30,[2]CUS030!$A$5:$E$10000,5,0),"")</f>
        <v>TOYOTA</v>
      </c>
      <c r="AT30" s="19" t="str">
        <f>IFERROR(VLOOKUP(AG30,[2]CUS030!$A$5:$E$10000,5,0),"")</f>
        <v/>
      </c>
      <c r="AU30" s="19" t="str">
        <f>IFERROR(VLOOKUP(AH30,[2]CUS030!$A$5:$E$10000,5,0),"")</f>
        <v/>
      </c>
      <c r="AV30" s="19" t="str">
        <f>IFERROR(VLOOKUP(AI30,[2]CUS030!$A$5:$E$10000,5,0),"")</f>
        <v/>
      </c>
      <c r="AW30" s="19" t="str">
        <f>IFERROR(VLOOKUP(AJ30,[2]CUS030!$A$5:$E$10000,5,0),"")</f>
        <v/>
      </c>
      <c r="AX30" s="19" t="str">
        <f>IFERROR(VLOOKUP(AK30,[2]CUS030!$A$5:$E$10000,5,0),"")</f>
        <v/>
      </c>
      <c r="AY30" s="19" t="str">
        <f>IFERROR(VLOOKUP(AL30,[2]CUS030!$A$5:$E$10000,5,0),"")</f>
        <v/>
      </c>
      <c r="AZ30" s="19" t="str">
        <f>IFERROR(VLOOKUP(AM30,[2]CUS030!$A$5:$E$10000,5,0),"")</f>
        <v/>
      </c>
      <c r="BA30" s="19" t="str">
        <f>IFERROR(VLOOKUP(AN30,[2]CUS030!$A$5:$E$10000,5,0),"")</f>
        <v/>
      </c>
      <c r="BB30" s="19" t="str">
        <f>IFERROR(VLOOKUP(AO30,[2]CUS030!$A$5:$E$10000,5,0),"")</f>
        <v/>
      </c>
      <c r="BC30" s="19" t="str">
        <f>IFERROR(VLOOKUP(AP30,[2]CUS030!$A$5:$E$10000,5,0),"")</f>
        <v/>
      </c>
      <c r="BD30" s="19" t="str">
        <f>IFERROR(VLOOKUP(AQ30,[2]CUS030!$A$5:$E$10000,5,0),"")</f>
        <v/>
      </c>
      <c r="BE30" s="19" t="str">
        <f>IFERROR(VLOOKUP(AR30,[2]CUS030!$A$5:$E$10000,5,0),"")</f>
        <v/>
      </c>
    </row>
    <row r="31" spans="6:57" x14ac:dyDescent="0.3">
      <c r="F31" s="108" t="str">
        <f>[1]!Table1[[#This Row],[Production]]</f>
        <v>|0200230119|22.20|0.00|1.200|0.0005670IBC</v>
      </c>
      <c r="G31" t="str">
        <f t="shared" si="16"/>
        <v>5670</v>
      </c>
      <c r="H31" t="str">
        <f t="shared" si="17"/>
        <v>TOYOTA||||||||||||</v>
      </c>
      <c r="I31" s="108" t="str">
        <f>[1]!Table1[[#This Row],[Stock]]</f>
        <v>|0200230119|22.20|0.00|1.200|0.0005670IBC</v>
      </c>
      <c r="J31" t="str">
        <f t="shared" si="18"/>
        <v>5670</v>
      </c>
      <c r="K31" s="19"/>
      <c r="L31" s="19"/>
      <c r="M31" s="19"/>
      <c r="N31" s="19"/>
      <c r="O31" s="19"/>
      <c r="P31" s="20" t="str">
        <f>End_Cal!E31</f>
        <v>|0200220139|25.40|0.00|1.600|0.0006003NBC</v>
      </c>
      <c r="Q31" s="112" t="str">
        <f t="shared" si="19"/>
        <v>1488</v>
      </c>
      <c r="R31" s="112" t="str">
        <f t="shared" si="20"/>
        <v>6003</v>
      </c>
      <c r="S31" s="112" t="str">
        <f t="shared" si="0"/>
        <v/>
      </c>
      <c r="T31" s="112" t="str">
        <f t="shared" si="1"/>
        <v/>
      </c>
      <c r="U31" s="112" t="str">
        <f t="shared" si="2"/>
        <v/>
      </c>
      <c r="V31" s="112" t="str">
        <f t="shared" si="3"/>
        <v/>
      </c>
      <c r="W31" s="112" t="str">
        <f t="shared" si="21"/>
        <v/>
      </c>
      <c r="X31" s="112" t="str">
        <f t="shared" si="4"/>
        <v/>
      </c>
      <c r="Y31" s="112" t="str">
        <f t="shared" si="24"/>
        <v/>
      </c>
      <c r="Z31" s="112" t="str">
        <f t="shared" si="25"/>
        <v/>
      </c>
      <c r="AA31" s="112" t="str">
        <f t="shared" si="26"/>
        <v/>
      </c>
      <c r="AB31" s="112" t="str">
        <f t="shared" si="27"/>
        <v/>
      </c>
      <c r="AC31" s="112" t="str">
        <f t="shared" si="28"/>
        <v/>
      </c>
      <c r="AD31" t="str">
        <f t="shared" si="22"/>
        <v>1488-6003-----------</v>
      </c>
      <c r="AF31" s="19" t="str">
        <f t="shared" si="29"/>
        <v>|0200220139|25.40|0.00|1.600|0.0001488NBC</v>
      </c>
      <c r="AG31" s="19" t="str">
        <f t="shared" si="23"/>
        <v>|0200220139|25.40|0.00|1.600|0.0006003NBC</v>
      </c>
      <c r="AH31" s="19" t="str">
        <f t="shared" si="5"/>
        <v/>
      </c>
      <c r="AI31" s="19" t="str">
        <f t="shared" si="6"/>
        <v/>
      </c>
      <c r="AJ31" s="19" t="str">
        <f t="shared" si="7"/>
        <v/>
      </c>
      <c r="AK31" s="19" t="str">
        <f t="shared" si="8"/>
        <v/>
      </c>
      <c r="AL31" s="19" t="str">
        <f t="shared" si="9"/>
        <v/>
      </c>
      <c r="AM31" s="19" t="str">
        <f t="shared" si="10"/>
        <v/>
      </c>
      <c r="AN31" s="19" t="str">
        <f t="shared" si="11"/>
        <v/>
      </c>
      <c r="AO31" s="19" t="str">
        <f t="shared" si="12"/>
        <v/>
      </c>
      <c r="AP31" s="19" t="str">
        <f t="shared" si="13"/>
        <v/>
      </c>
      <c r="AQ31" s="19" t="str">
        <f t="shared" si="14"/>
        <v/>
      </c>
      <c r="AR31" s="19" t="str">
        <f t="shared" si="15"/>
        <v/>
      </c>
      <c r="AS31" s="19" t="str">
        <f>IFERROR(VLOOKUP(AF31,[2]CUS030!$A$5:$E$10000,5,0),"")</f>
        <v>TOYOTA</v>
      </c>
      <c r="AT31" s="19" t="str">
        <f>IFERROR(VLOOKUP(AG31,[2]CUS030!$A$5:$E$10000,5,0),"")</f>
        <v/>
      </c>
      <c r="AU31" s="19" t="str">
        <f>IFERROR(VLOOKUP(AH31,[2]CUS030!$A$5:$E$10000,5,0),"")</f>
        <v/>
      </c>
      <c r="AV31" s="19" t="str">
        <f>IFERROR(VLOOKUP(AI31,[2]CUS030!$A$5:$E$10000,5,0),"")</f>
        <v/>
      </c>
      <c r="AW31" s="19" t="str">
        <f>IFERROR(VLOOKUP(AJ31,[2]CUS030!$A$5:$E$10000,5,0),"")</f>
        <v/>
      </c>
      <c r="AX31" s="19" t="str">
        <f>IFERROR(VLOOKUP(AK31,[2]CUS030!$A$5:$E$10000,5,0),"")</f>
        <v/>
      </c>
      <c r="AY31" s="19" t="str">
        <f>IFERROR(VLOOKUP(AL31,[2]CUS030!$A$5:$E$10000,5,0),"")</f>
        <v/>
      </c>
      <c r="AZ31" s="19" t="str">
        <f>IFERROR(VLOOKUP(AM31,[2]CUS030!$A$5:$E$10000,5,0),"")</f>
        <v/>
      </c>
      <c r="BA31" s="19" t="str">
        <f>IFERROR(VLOOKUP(AN31,[2]CUS030!$A$5:$E$10000,5,0),"")</f>
        <v/>
      </c>
      <c r="BB31" s="19" t="str">
        <f>IFERROR(VLOOKUP(AO31,[2]CUS030!$A$5:$E$10000,5,0),"")</f>
        <v/>
      </c>
      <c r="BC31" s="19" t="str">
        <f>IFERROR(VLOOKUP(AP31,[2]CUS030!$A$5:$E$10000,5,0),"")</f>
        <v/>
      </c>
      <c r="BD31" s="19" t="str">
        <f>IFERROR(VLOOKUP(AQ31,[2]CUS030!$A$5:$E$10000,5,0),"")</f>
        <v/>
      </c>
      <c r="BE31" s="19" t="str">
        <f>IFERROR(VLOOKUP(AR31,[2]CUS030!$A$5:$E$10000,5,0),"")</f>
        <v/>
      </c>
    </row>
    <row r="32" spans="6:57" x14ac:dyDescent="0.3">
      <c r="F32" s="108" t="str">
        <f>[1]!Table1[[#This Row],[Production]]</f>
        <v>|0200230119|22.20|0.00|1.200|0.0005800IBC</v>
      </c>
      <c r="G32" t="str">
        <f t="shared" si="16"/>
        <v>5800</v>
      </c>
      <c r="H32" t="str">
        <f t="shared" si="17"/>
        <v>KMV||||||||||||</v>
      </c>
      <c r="I32" s="108" t="str">
        <f>[1]!Table1[[#This Row],[Stock]]</f>
        <v>|0200230119|22.20|0.00|1.200|0.0005800IBC</v>
      </c>
      <c r="J32" t="str">
        <f t="shared" si="18"/>
        <v>5800</v>
      </c>
      <c r="K32" s="19"/>
      <c r="L32" s="19"/>
      <c r="M32" s="19"/>
      <c r="N32" s="19"/>
      <c r="O32" s="19"/>
      <c r="P32" s="20" t="str">
        <f>End_Cal!E32</f>
        <v>|0200220139|25.40|0.00|1.600|0.0006163NBC</v>
      </c>
      <c r="Q32" s="112" t="str">
        <f t="shared" si="19"/>
        <v>406</v>
      </c>
      <c r="R32" s="112" t="str">
        <f t="shared" si="20"/>
        <v>6163</v>
      </c>
      <c r="S32" s="112" t="str">
        <f t="shared" si="0"/>
        <v/>
      </c>
      <c r="T32" s="112" t="str">
        <f t="shared" si="1"/>
        <v/>
      </c>
      <c r="U32" s="112" t="str">
        <f t="shared" si="2"/>
        <v/>
      </c>
      <c r="V32" s="112" t="str">
        <f t="shared" si="3"/>
        <v/>
      </c>
      <c r="W32" s="112" t="str">
        <f t="shared" si="21"/>
        <v/>
      </c>
      <c r="X32" s="112" t="str">
        <f t="shared" si="4"/>
        <v/>
      </c>
      <c r="Y32" s="112" t="str">
        <f t="shared" si="24"/>
        <v/>
      </c>
      <c r="Z32" s="112" t="str">
        <f t="shared" si="25"/>
        <v/>
      </c>
      <c r="AA32" s="112" t="str">
        <f t="shared" si="26"/>
        <v/>
      </c>
      <c r="AB32" s="112" t="str">
        <f t="shared" si="27"/>
        <v/>
      </c>
      <c r="AC32" s="112" t="str">
        <f t="shared" si="28"/>
        <v/>
      </c>
      <c r="AD32" t="str">
        <f t="shared" si="22"/>
        <v>406-6163-----------</v>
      </c>
      <c r="AF32" s="19" t="str">
        <f t="shared" si="29"/>
        <v>|0200220139|25.40|0.00|1.600|0.000406NBC</v>
      </c>
      <c r="AG32" s="19" t="str">
        <f t="shared" si="23"/>
        <v>|0200220139|25.40|0.00|1.600|0.0006163NBC</v>
      </c>
      <c r="AH32" s="19" t="str">
        <f t="shared" si="5"/>
        <v/>
      </c>
      <c r="AI32" s="19" t="str">
        <f t="shared" si="6"/>
        <v/>
      </c>
      <c r="AJ32" s="19" t="str">
        <f t="shared" si="7"/>
        <v/>
      </c>
      <c r="AK32" s="19" t="str">
        <f t="shared" si="8"/>
        <v/>
      </c>
      <c r="AL32" s="19" t="str">
        <f t="shared" si="9"/>
        <v/>
      </c>
      <c r="AM32" s="19" t="str">
        <f t="shared" si="10"/>
        <v/>
      </c>
      <c r="AN32" s="19" t="str">
        <f t="shared" si="11"/>
        <v/>
      </c>
      <c r="AO32" s="19" t="str">
        <f t="shared" si="12"/>
        <v/>
      </c>
      <c r="AP32" s="19" t="str">
        <f t="shared" si="13"/>
        <v/>
      </c>
      <c r="AQ32" s="19" t="str">
        <f t="shared" si="14"/>
        <v/>
      </c>
      <c r="AR32" s="19" t="str">
        <f t="shared" si="15"/>
        <v/>
      </c>
      <c r="AS32" s="19" t="str">
        <f>IFERROR(VLOOKUP(AF32,[2]CUS030!$A$5:$E$10000,5,0),"")</f>
        <v>KMV</v>
      </c>
      <c r="AT32" s="19" t="str">
        <f>IFERROR(VLOOKUP(AG32,[2]CUS030!$A$5:$E$10000,5,0),"")</f>
        <v/>
      </c>
      <c r="AU32" s="19" t="str">
        <f>IFERROR(VLOOKUP(AH32,[2]CUS030!$A$5:$E$10000,5,0),"")</f>
        <v/>
      </c>
      <c r="AV32" s="19" t="str">
        <f>IFERROR(VLOOKUP(AI32,[2]CUS030!$A$5:$E$10000,5,0),"")</f>
        <v/>
      </c>
      <c r="AW32" s="19" t="str">
        <f>IFERROR(VLOOKUP(AJ32,[2]CUS030!$A$5:$E$10000,5,0),"")</f>
        <v/>
      </c>
      <c r="AX32" s="19" t="str">
        <f>IFERROR(VLOOKUP(AK32,[2]CUS030!$A$5:$E$10000,5,0),"")</f>
        <v/>
      </c>
      <c r="AY32" s="19" t="str">
        <f>IFERROR(VLOOKUP(AL32,[2]CUS030!$A$5:$E$10000,5,0),"")</f>
        <v/>
      </c>
      <c r="AZ32" s="19" t="str">
        <f>IFERROR(VLOOKUP(AM32,[2]CUS030!$A$5:$E$10000,5,0),"")</f>
        <v/>
      </c>
      <c r="BA32" s="19" t="str">
        <f>IFERROR(VLOOKUP(AN32,[2]CUS030!$A$5:$E$10000,5,0),"")</f>
        <v/>
      </c>
      <c r="BB32" s="19" t="str">
        <f>IFERROR(VLOOKUP(AO32,[2]CUS030!$A$5:$E$10000,5,0),"")</f>
        <v/>
      </c>
      <c r="BC32" s="19" t="str">
        <f>IFERROR(VLOOKUP(AP32,[2]CUS030!$A$5:$E$10000,5,0),"")</f>
        <v/>
      </c>
      <c r="BD32" s="19" t="str">
        <f>IFERROR(VLOOKUP(AQ32,[2]CUS030!$A$5:$E$10000,5,0),"")</f>
        <v/>
      </c>
      <c r="BE32" s="19" t="str">
        <f>IFERROR(VLOOKUP(AR32,[2]CUS030!$A$5:$E$10000,5,0),"")</f>
        <v/>
      </c>
    </row>
    <row r="33" spans="6:57" x14ac:dyDescent="0.3">
      <c r="F33" s="108" t="str">
        <f>[1]!Table1[[#This Row],[Production]]</f>
        <v>|0200230119|22.20|0.00|1.200|0.0005670IBC</v>
      </c>
      <c r="G33" t="str">
        <f t="shared" si="16"/>
        <v>5670</v>
      </c>
      <c r="H33" t="str">
        <f t="shared" si="17"/>
        <v>KMV||||||||||||</v>
      </c>
      <c r="I33" s="108" t="str">
        <f>[1]!Table1[[#This Row],[Stock]]</f>
        <v>|0200230119|22.20|0.00|1.200|0.00061.5NBC</v>
      </c>
      <c r="J33" t="str">
        <f t="shared" si="18"/>
        <v>61.5</v>
      </c>
      <c r="K33" s="19"/>
      <c r="L33" s="19"/>
      <c r="M33" s="19"/>
      <c r="N33" s="19"/>
      <c r="O33" s="19"/>
      <c r="P33" s="20" t="str">
        <f>End_Cal!E33</f>
        <v>|0200220139|25.40|0.00|1.600|0.0006037NBC</v>
      </c>
      <c r="Q33" s="112" t="str">
        <f t="shared" si="19"/>
        <v>458</v>
      </c>
      <c r="R33" s="112" t="str">
        <f t="shared" si="20"/>
        <v>6037</v>
      </c>
      <c r="S33" s="112" t="str">
        <f t="shared" si="0"/>
        <v/>
      </c>
      <c r="T33" s="112" t="str">
        <f t="shared" si="1"/>
        <v/>
      </c>
      <c r="U33" s="112" t="str">
        <f t="shared" si="2"/>
        <v/>
      </c>
      <c r="V33" s="112" t="str">
        <f t="shared" si="3"/>
        <v/>
      </c>
      <c r="W33" s="112" t="str">
        <f t="shared" si="21"/>
        <v/>
      </c>
      <c r="X33" s="112" t="str">
        <f t="shared" si="4"/>
        <v/>
      </c>
      <c r="Y33" s="112" t="str">
        <f t="shared" si="24"/>
        <v/>
      </c>
      <c r="Z33" s="112" t="str">
        <f t="shared" si="25"/>
        <v/>
      </c>
      <c r="AA33" s="112" t="str">
        <f t="shared" si="26"/>
        <v/>
      </c>
      <c r="AB33" s="112" t="str">
        <f t="shared" si="27"/>
        <v/>
      </c>
      <c r="AC33" s="112" t="str">
        <f t="shared" si="28"/>
        <v/>
      </c>
      <c r="AD33" t="str">
        <f t="shared" si="22"/>
        <v>458-6037-----------</v>
      </c>
      <c r="AF33" s="19" t="str">
        <f t="shared" si="29"/>
        <v>|0200220139|25.40|0.00|1.600|0.000458NBC</v>
      </c>
      <c r="AG33" s="19" t="str">
        <f t="shared" si="23"/>
        <v>|0200220139|25.40|0.00|1.600|0.0006037NBC</v>
      </c>
      <c r="AH33" s="19" t="str">
        <f t="shared" si="5"/>
        <v/>
      </c>
      <c r="AI33" s="19" t="str">
        <f t="shared" si="6"/>
        <v/>
      </c>
      <c r="AJ33" s="19" t="str">
        <f t="shared" si="7"/>
        <v/>
      </c>
      <c r="AK33" s="19" t="str">
        <f t="shared" si="8"/>
        <v/>
      </c>
      <c r="AL33" s="19" t="str">
        <f t="shared" si="9"/>
        <v/>
      </c>
      <c r="AM33" s="19" t="str">
        <f t="shared" si="10"/>
        <v/>
      </c>
      <c r="AN33" s="19" t="str">
        <f t="shared" si="11"/>
        <v/>
      </c>
      <c r="AO33" s="19" t="str">
        <f t="shared" si="12"/>
        <v/>
      </c>
      <c r="AP33" s="19" t="str">
        <f t="shared" si="13"/>
        <v/>
      </c>
      <c r="AQ33" s="19" t="str">
        <f t="shared" si="14"/>
        <v/>
      </c>
      <c r="AR33" s="19" t="str">
        <f t="shared" si="15"/>
        <v/>
      </c>
      <c r="AS33" s="19" t="str">
        <f>IFERROR(VLOOKUP(AF33,[2]CUS030!$A$5:$E$10000,5,0),"")</f>
        <v>KMV</v>
      </c>
      <c r="AT33" s="19" t="str">
        <f>IFERROR(VLOOKUP(AG33,[2]CUS030!$A$5:$E$10000,5,0),"")</f>
        <v/>
      </c>
      <c r="AU33" s="19" t="str">
        <f>IFERROR(VLOOKUP(AH33,[2]CUS030!$A$5:$E$10000,5,0),"")</f>
        <v/>
      </c>
      <c r="AV33" s="19" t="str">
        <f>IFERROR(VLOOKUP(AI33,[2]CUS030!$A$5:$E$10000,5,0),"")</f>
        <v/>
      </c>
      <c r="AW33" s="19" t="str">
        <f>IFERROR(VLOOKUP(AJ33,[2]CUS030!$A$5:$E$10000,5,0),"")</f>
        <v/>
      </c>
      <c r="AX33" s="19" t="str">
        <f>IFERROR(VLOOKUP(AK33,[2]CUS030!$A$5:$E$10000,5,0),"")</f>
        <v/>
      </c>
      <c r="AY33" s="19" t="str">
        <f>IFERROR(VLOOKUP(AL33,[2]CUS030!$A$5:$E$10000,5,0),"")</f>
        <v/>
      </c>
      <c r="AZ33" s="19" t="str">
        <f>IFERROR(VLOOKUP(AM33,[2]CUS030!$A$5:$E$10000,5,0),"")</f>
        <v/>
      </c>
      <c r="BA33" s="19" t="str">
        <f>IFERROR(VLOOKUP(AN33,[2]CUS030!$A$5:$E$10000,5,0),"")</f>
        <v/>
      </c>
      <c r="BB33" s="19" t="str">
        <f>IFERROR(VLOOKUP(AO33,[2]CUS030!$A$5:$E$10000,5,0),"")</f>
        <v/>
      </c>
      <c r="BC33" s="19" t="str">
        <f>IFERROR(VLOOKUP(AP33,[2]CUS030!$A$5:$E$10000,5,0),"")</f>
        <v/>
      </c>
      <c r="BD33" s="19" t="str">
        <f>IFERROR(VLOOKUP(AQ33,[2]CUS030!$A$5:$E$10000,5,0),"")</f>
        <v/>
      </c>
      <c r="BE33" s="19" t="str">
        <f>IFERROR(VLOOKUP(AR33,[2]CUS030!$A$5:$E$10000,5,0),"")</f>
        <v/>
      </c>
    </row>
    <row r="34" spans="6:57" x14ac:dyDescent="0.3">
      <c r="F34" s="108" t="str">
        <f>[1]!Table1[[#This Row],[Production]]</f>
        <v>|0200220139|22.20|0.00|1.600|0.0006000IBC</v>
      </c>
      <c r="G34" t="str">
        <f t="shared" si="16"/>
        <v>6000</v>
      </c>
      <c r="H34" t="str">
        <f t="shared" si="17"/>
        <v>|KMV|TANAKA|TANAKA|||||||||</v>
      </c>
      <c r="I34" s="108" t="str">
        <f>[1]!Table1[[#This Row],[Stock]]</f>
        <v>|0200220139|22.20|0.00|1.600|0.0001374IBC</v>
      </c>
      <c r="J34" t="str">
        <f t="shared" si="18"/>
        <v>1374</v>
      </c>
      <c r="K34" s="19"/>
      <c r="L34" s="19"/>
      <c r="M34" s="19"/>
      <c r="N34" s="19"/>
      <c r="O34" s="19"/>
      <c r="P34" s="20" t="str">
        <f>End_Cal!E34</f>
        <v>|0200220139|25.40|0.00|1.600|0.0005974NBC</v>
      </c>
      <c r="Q34" s="112" t="str">
        <f t="shared" si="19"/>
        <v>5974</v>
      </c>
      <c r="R34" s="112" t="str">
        <f t="shared" si="20"/>
        <v>845</v>
      </c>
      <c r="S34" s="112" t="str">
        <f t="shared" si="0"/>
        <v>1266</v>
      </c>
      <c r="T34" s="112" t="str">
        <f t="shared" si="1"/>
        <v>1390</v>
      </c>
      <c r="U34" s="112" t="str">
        <f t="shared" si="2"/>
        <v/>
      </c>
      <c r="V34" s="112" t="str">
        <f t="shared" si="3"/>
        <v/>
      </c>
      <c r="W34" s="112" t="str">
        <f t="shared" si="21"/>
        <v/>
      </c>
      <c r="X34" s="112" t="str">
        <f t="shared" si="4"/>
        <v/>
      </c>
      <c r="Y34" s="112" t="str">
        <f t="shared" si="24"/>
        <v/>
      </c>
      <c r="Z34" s="112" t="str">
        <f t="shared" si="25"/>
        <v/>
      </c>
      <c r="AA34" s="112" t="str">
        <f t="shared" si="26"/>
        <v/>
      </c>
      <c r="AB34" s="112" t="str">
        <f t="shared" si="27"/>
        <v/>
      </c>
      <c r="AC34" s="112" t="str">
        <f t="shared" si="28"/>
        <v/>
      </c>
      <c r="AD34" t="str">
        <f t="shared" si="22"/>
        <v>5974-845-1266-1390---------</v>
      </c>
      <c r="AF34" s="19" t="str">
        <f t="shared" si="29"/>
        <v>|0200220139|25.40|0.00|1.600|0.0005974NBC</v>
      </c>
      <c r="AG34" s="19" t="str">
        <f t="shared" si="23"/>
        <v>|0200220139|25.40|0.00|1.600|0.000845NBC</v>
      </c>
      <c r="AH34" s="19" t="str">
        <f t="shared" si="5"/>
        <v>|0200220139|25.40|0.00|1.600|0.0001266NBC</v>
      </c>
      <c r="AI34" s="19" t="str">
        <f t="shared" si="6"/>
        <v>|0200220139|25.40|0.00|1.600|0.0001390NBC</v>
      </c>
      <c r="AJ34" s="19" t="str">
        <f t="shared" si="7"/>
        <v/>
      </c>
      <c r="AK34" s="19" t="str">
        <f t="shared" si="8"/>
        <v/>
      </c>
      <c r="AL34" s="19" t="str">
        <f t="shared" si="9"/>
        <v/>
      </c>
      <c r="AM34" s="19" t="str">
        <f t="shared" si="10"/>
        <v/>
      </c>
      <c r="AN34" s="19" t="str">
        <f t="shared" si="11"/>
        <v/>
      </c>
      <c r="AO34" s="19" t="str">
        <f t="shared" si="12"/>
        <v/>
      </c>
      <c r="AP34" s="19" t="str">
        <f t="shared" si="13"/>
        <v/>
      </c>
      <c r="AQ34" s="19" t="str">
        <f t="shared" si="14"/>
        <v/>
      </c>
      <c r="AR34" s="19" t="str">
        <f t="shared" si="15"/>
        <v/>
      </c>
      <c r="AS34" s="19" t="str">
        <f>IFERROR(VLOOKUP(AF34,[2]CUS030!$A$5:$E$10000,5,0),"")</f>
        <v/>
      </c>
      <c r="AT34" s="19" t="str">
        <f>IFERROR(VLOOKUP(AG34,[2]CUS030!$A$5:$E$10000,5,0),"")</f>
        <v>KMV</v>
      </c>
      <c r="AU34" s="19" t="str">
        <f>IFERROR(VLOOKUP(AH34,[2]CUS030!$A$5:$E$10000,5,0),"")</f>
        <v>TANAKA</v>
      </c>
      <c r="AV34" s="19" t="str">
        <f>IFERROR(VLOOKUP(AI34,[2]CUS030!$A$5:$E$10000,5,0),"")</f>
        <v>TANAKA</v>
      </c>
      <c r="AW34" s="19" t="str">
        <f>IFERROR(VLOOKUP(AJ34,[2]CUS030!$A$5:$E$10000,5,0),"")</f>
        <v/>
      </c>
      <c r="AX34" s="19" t="str">
        <f>IFERROR(VLOOKUP(AK34,[2]CUS030!$A$5:$E$10000,5,0),"")</f>
        <v/>
      </c>
      <c r="AY34" s="19" t="str">
        <f>IFERROR(VLOOKUP(AL34,[2]CUS030!$A$5:$E$10000,5,0),"")</f>
        <v/>
      </c>
      <c r="AZ34" s="19" t="str">
        <f>IFERROR(VLOOKUP(AM34,[2]CUS030!$A$5:$E$10000,5,0),"")</f>
        <v/>
      </c>
      <c r="BA34" s="19" t="str">
        <f>IFERROR(VLOOKUP(AN34,[2]CUS030!$A$5:$E$10000,5,0),"")</f>
        <v/>
      </c>
      <c r="BB34" s="19" t="str">
        <f>IFERROR(VLOOKUP(AO34,[2]CUS030!$A$5:$E$10000,5,0),"")</f>
        <v/>
      </c>
      <c r="BC34" s="19" t="str">
        <f>IFERROR(VLOOKUP(AP34,[2]CUS030!$A$5:$E$10000,5,0),"")</f>
        <v/>
      </c>
      <c r="BD34" s="19" t="str">
        <f>IFERROR(VLOOKUP(AQ34,[2]CUS030!$A$5:$E$10000,5,0),"")</f>
        <v/>
      </c>
      <c r="BE34" s="19" t="str">
        <f>IFERROR(VLOOKUP(AR34,[2]CUS030!$A$5:$E$10000,5,0),"")</f>
        <v/>
      </c>
    </row>
    <row r="35" spans="6:57" x14ac:dyDescent="0.3">
      <c r="F35" s="108" t="str">
        <f>[1]!Table1[[#This Row],[Production]]</f>
        <v>|0200220139|22.20|0.00|1.600|0.0006000NBC</v>
      </c>
      <c r="G35" t="str">
        <f t="shared" si="16"/>
        <v>6000</v>
      </c>
      <c r="H35" t="str">
        <f t="shared" si="17"/>
        <v>TOYOTA||TOYOTA||||||||||</v>
      </c>
      <c r="I35" s="108" t="str">
        <f>[1]!Table1[[#This Row],[Stock]]</f>
        <v>|0200220139|22.20|0.00|1.600|0.000277.5NBC</v>
      </c>
      <c r="J35" t="str">
        <f t="shared" si="18"/>
        <v>277.5</v>
      </c>
      <c r="K35" s="19"/>
      <c r="L35" s="19"/>
      <c r="M35" s="19"/>
      <c r="N35" s="19"/>
      <c r="O35" s="19"/>
      <c r="P35" s="20" t="str">
        <f>End_Cal!E35</f>
        <v>|0200220139|25.40|0.00|1.800|0.0006210NBC</v>
      </c>
      <c r="Q35" s="112" t="str">
        <f t="shared" si="19"/>
        <v>469.4</v>
      </c>
      <c r="R35" s="112" t="str">
        <f t="shared" si="20"/>
        <v>6210</v>
      </c>
      <c r="S35" s="112" t="str">
        <f t="shared" si="0"/>
        <v>463.4</v>
      </c>
      <c r="T35" s="112" t="str">
        <f t="shared" si="1"/>
        <v/>
      </c>
      <c r="U35" s="112" t="str">
        <f t="shared" si="2"/>
        <v/>
      </c>
      <c r="V35" s="112" t="str">
        <f t="shared" si="3"/>
        <v/>
      </c>
      <c r="W35" s="112" t="str">
        <f t="shared" si="21"/>
        <v/>
      </c>
      <c r="X35" s="112" t="str">
        <f t="shared" si="4"/>
        <v/>
      </c>
      <c r="Y35" s="112" t="str">
        <f t="shared" si="24"/>
        <v/>
      </c>
      <c r="Z35" s="112" t="str">
        <f t="shared" si="25"/>
        <v/>
      </c>
      <c r="AA35" s="112" t="str">
        <f t="shared" si="26"/>
        <v/>
      </c>
      <c r="AB35" s="112" t="str">
        <f t="shared" si="27"/>
        <v/>
      </c>
      <c r="AC35" s="112" t="str">
        <f t="shared" si="28"/>
        <v/>
      </c>
      <c r="AD35" t="str">
        <f t="shared" si="22"/>
        <v>469.4-6210-463.4----------</v>
      </c>
      <c r="AF35" s="19" t="str">
        <f t="shared" si="29"/>
        <v>|0200220139|25.40|0.00|1.800|0.000469.4NBC</v>
      </c>
      <c r="AG35" s="19" t="str">
        <f t="shared" si="23"/>
        <v>|0200220139|25.40|0.00|1.800|0.0006210NBC</v>
      </c>
      <c r="AH35" s="19" t="str">
        <f t="shared" si="5"/>
        <v>|0200220139|25.40|0.00|1.800|0.000463.4NBC</v>
      </c>
      <c r="AI35" s="19" t="str">
        <f t="shared" si="6"/>
        <v/>
      </c>
      <c r="AJ35" s="19" t="str">
        <f t="shared" si="7"/>
        <v/>
      </c>
      <c r="AK35" s="19" t="str">
        <f t="shared" si="8"/>
        <v/>
      </c>
      <c r="AL35" s="19" t="str">
        <f t="shared" si="9"/>
        <v/>
      </c>
      <c r="AM35" s="19" t="str">
        <f t="shared" si="10"/>
        <v/>
      </c>
      <c r="AN35" s="19" t="str">
        <f t="shared" si="11"/>
        <v/>
      </c>
      <c r="AO35" s="19" t="str">
        <f t="shared" si="12"/>
        <v/>
      </c>
      <c r="AP35" s="19" t="str">
        <f t="shared" si="13"/>
        <v/>
      </c>
      <c r="AQ35" s="19" t="str">
        <f t="shared" si="14"/>
        <v/>
      </c>
      <c r="AR35" s="19" t="str">
        <f t="shared" si="15"/>
        <v/>
      </c>
      <c r="AS35" s="19" t="str">
        <f>IFERROR(VLOOKUP(AF35,[2]CUS030!$A$5:$E$10000,5,0),"")</f>
        <v>TOYOTA</v>
      </c>
      <c r="AT35" s="19" t="str">
        <f>IFERROR(VLOOKUP(AG35,[2]CUS030!$A$5:$E$10000,5,0),"")</f>
        <v/>
      </c>
      <c r="AU35" s="19" t="str">
        <f>IFERROR(VLOOKUP(AH35,[2]CUS030!$A$5:$E$10000,5,0),"")</f>
        <v>TOYOTA</v>
      </c>
      <c r="AV35" s="19" t="str">
        <f>IFERROR(VLOOKUP(AI35,[2]CUS030!$A$5:$E$10000,5,0),"")</f>
        <v/>
      </c>
      <c r="AW35" s="19" t="str">
        <f>IFERROR(VLOOKUP(AJ35,[2]CUS030!$A$5:$E$10000,5,0),"")</f>
        <v/>
      </c>
      <c r="AX35" s="19" t="str">
        <f>IFERROR(VLOOKUP(AK35,[2]CUS030!$A$5:$E$10000,5,0),"")</f>
        <v/>
      </c>
      <c r="AY35" s="19" t="str">
        <f>IFERROR(VLOOKUP(AL35,[2]CUS030!$A$5:$E$10000,5,0),"")</f>
        <v/>
      </c>
      <c r="AZ35" s="19" t="str">
        <f>IFERROR(VLOOKUP(AM35,[2]CUS030!$A$5:$E$10000,5,0),"")</f>
        <v/>
      </c>
      <c r="BA35" s="19" t="str">
        <f>IFERROR(VLOOKUP(AN35,[2]CUS030!$A$5:$E$10000,5,0),"")</f>
        <v/>
      </c>
      <c r="BB35" s="19" t="str">
        <f>IFERROR(VLOOKUP(AO35,[2]CUS030!$A$5:$E$10000,5,0),"")</f>
        <v/>
      </c>
      <c r="BC35" s="19" t="str">
        <f>IFERROR(VLOOKUP(AP35,[2]CUS030!$A$5:$E$10000,5,0),"")</f>
        <v/>
      </c>
      <c r="BD35" s="19" t="str">
        <f>IFERROR(VLOOKUP(AQ35,[2]CUS030!$A$5:$E$10000,5,0),"")</f>
        <v/>
      </c>
      <c r="BE35" s="19" t="str">
        <f>IFERROR(VLOOKUP(AR35,[2]CUS030!$A$5:$E$10000,5,0),"")</f>
        <v/>
      </c>
    </row>
    <row r="36" spans="6:57" x14ac:dyDescent="0.3">
      <c r="F36" s="108" t="str">
        <f>[1]!Table1[[#This Row],[Production]]</f>
        <v>|0200220139|22.20|0.00|1.600|0.0005416NBC</v>
      </c>
      <c r="G36" t="str">
        <f t="shared" si="16"/>
        <v>5416</v>
      </c>
      <c r="H36" t="str">
        <f t="shared" si="17"/>
        <v>TSVN||||||||||||</v>
      </c>
      <c r="I36" s="108" t="str">
        <f>[1]!Table1[[#This Row],[Stock]]</f>
        <v>|0200220139|22.20|0.00|1.600|0.0005416NBC</v>
      </c>
      <c r="J36" t="str">
        <f t="shared" si="18"/>
        <v>5416</v>
      </c>
      <c r="K36" s="19"/>
      <c r="L36" s="19"/>
      <c r="M36" s="19"/>
      <c r="N36" s="19"/>
      <c r="O36" s="19"/>
      <c r="P36" s="20" t="str">
        <f>End_Cal!E36</f>
        <v>|0200220139|25.40|0.00|2.600|0.0006163NBC</v>
      </c>
      <c r="Q36" s="112" t="str">
        <f t="shared" si="19"/>
        <v>274.7</v>
      </c>
      <c r="R36" s="112" t="str">
        <f t="shared" si="20"/>
        <v>6163</v>
      </c>
      <c r="S36" s="112" t="str">
        <f t="shared" si="0"/>
        <v/>
      </c>
      <c r="T36" s="112" t="str">
        <f t="shared" si="1"/>
        <v/>
      </c>
      <c r="U36" s="112" t="str">
        <f t="shared" si="2"/>
        <v/>
      </c>
      <c r="V36" s="112" t="str">
        <f t="shared" si="3"/>
        <v/>
      </c>
      <c r="W36" s="112" t="str">
        <f t="shared" si="21"/>
        <v/>
      </c>
      <c r="X36" s="112" t="str">
        <f t="shared" si="4"/>
        <v/>
      </c>
      <c r="Y36" s="112" t="str">
        <f t="shared" si="24"/>
        <v/>
      </c>
      <c r="Z36" s="112" t="str">
        <f t="shared" si="25"/>
        <v/>
      </c>
      <c r="AA36" s="112" t="str">
        <f t="shared" si="26"/>
        <v/>
      </c>
      <c r="AB36" s="112" t="str">
        <f t="shared" si="27"/>
        <v/>
      </c>
      <c r="AC36" s="112" t="str">
        <f t="shared" si="28"/>
        <v/>
      </c>
      <c r="AD36" t="str">
        <f t="shared" si="22"/>
        <v>274.7-6163-----------</v>
      </c>
      <c r="AF36" s="19" t="str">
        <f t="shared" si="29"/>
        <v>|0200220139|25.40|0.00|2.600|0.000274.7NBC</v>
      </c>
      <c r="AG36" s="19" t="str">
        <f t="shared" si="23"/>
        <v>|0200220139|25.40|0.00|2.600|0.0006163NBC</v>
      </c>
      <c r="AH36" s="19" t="str">
        <f t="shared" si="5"/>
        <v/>
      </c>
      <c r="AI36" s="19" t="str">
        <f t="shared" si="6"/>
        <v/>
      </c>
      <c r="AJ36" s="19" t="str">
        <f t="shared" si="7"/>
        <v/>
      </c>
      <c r="AK36" s="19" t="str">
        <f t="shared" si="8"/>
        <v/>
      </c>
      <c r="AL36" s="19" t="str">
        <f t="shared" si="9"/>
        <v/>
      </c>
      <c r="AM36" s="19" t="str">
        <f t="shared" si="10"/>
        <v/>
      </c>
      <c r="AN36" s="19" t="str">
        <f t="shared" si="11"/>
        <v/>
      </c>
      <c r="AO36" s="19" t="str">
        <f t="shared" si="12"/>
        <v/>
      </c>
      <c r="AP36" s="19" t="str">
        <f t="shared" si="13"/>
        <v/>
      </c>
      <c r="AQ36" s="19" t="str">
        <f t="shared" si="14"/>
        <v/>
      </c>
      <c r="AR36" s="19" t="str">
        <f t="shared" si="15"/>
        <v/>
      </c>
      <c r="AS36" s="19" t="str">
        <f>IFERROR(VLOOKUP(AF36,[2]CUS030!$A$5:$E$10000,5,0),"")</f>
        <v>TSVN</v>
      </c>
      <c r="AT36" s="19" t="str">
        <f>IFERROR(VLOOKUP(AG36,[2]CUS030!$A$5:$E$10000,5,0),"")</f>
        <v/>
      </c>
      <c r="AU36" s="19" t="str">
        <f>IFERROR(VLOOKUP(AH36,[2]CUS030!$A$5:$E$10000,5,0),"")</f>
        <v/>
      </c>
      <c r="AV36" s="19" t="str">
        <f>IFERROR(VLOOKUP(AI36,[2]CUS030!$A$5:$E$10000,5,0),"")</f>
        <v/>
      </c>
      <c r="AW36" s="19" t="str">
        <f>IFERROR(VLOOKUP(AJ36,[2]CUS030!$A$5:$E$10000,5,0),"")</f>
        <v/>
      </c>
      <c r="AX36" s="19" t="str">
        <f>IFERROR(VLOOKUP(AK36,[2]CUS030!$A$5:$E$10000,5,0),"")</f>
        <v/>
      </c>
      <c r="AY36" s="19" t="str">
        <f>IFERROR(VLOOKUP(AL36,[2]CUS030!$A$5:$E$10000,5,0),"")</f>
        <v/>
      </c>
      <c r="AZ36" s="19" t="str">
        <f>IFERROR(VLOOKUP(AM36,[2]CUS030!$A$5:$E$10000,5,0),"")</f>
        <v/>
      </c>
      <c r="BA36" s="19" t="str">
        <f>IFERROR(VLOOKUP(AN36,[2]CUS030!$A$5:$E$10000,5,0),"")</f>
        <v/>
      </c>
      <c r="BB36" s="19" t="str">
        <f>IFERROR(VLOOKUP(AO36,[2]CUS030!$A$5:$E$10000,5,0),"")</f>
        <v/>
      </c>
      <c r="BC36" s="19" t="str">
        <f>IFERROR(VLOOKUP(AP36,[2]CUS030!$A$5:$E$10000,5,0),"")</f>
        <v/>
      </c>
      <c r="BD36" s="19" t="str">
        <f>IFERROR(VLOOKUP(AQ36,[2]CUS030!$A$5:$E$10000,5,0),"")</f>
        <v/>
      </c>
      <c r="BE36" s="19" t="str">
        <f>IFERROR(VLOOKUP(AR36,[2]CUS030!$A$5:$E$10000,5,0),"")</f>
        <v/>
      </c>
    </row>
    <row r="37" spans="6:57" x14ac:dyDescent="0.3">
      <c r="F37" s="108" t="str">
        <f>[1]!Table1[[#This Row],[Production]]</f>
        <v>|0200220139|22.20|0.00|1.600|0.0005503NBC</v>
      </c>
      <c r="G37" t="str">
        <f t="shared" si="16"/>
        <v>5503</v>
      </c>
      <c r="H37" t="str">
        <f t="shared" si="17"/>
        <v>KMV||KMV|KMV||KMV|||||||</v>
      </c>
      <c r="I37" s="108" t="str">
        <f>[1]!Table1[[#This Row],[Stock]]</f>
        <v>|0200220139|22.20|0.00|1.600|0.0005503NBC</v>
      </c>
      <c r="J37" t="str">
        <f t="shared" si="18"/>
        <v>5503</v>
      </c>
      <c r="K37" s="19"/>
      <c r="L37" s="19"/>
      <c r="M37" s="19"/>
      <c r="N37" s="19"/>
      <c r="O37" s="19"/>
      <c r="P37" s="20" t="str">
        <f>End_Cal!E37</f>
        <v>|0200220139|25.40|0.00|3.200|0.0005561NBC</v>
      </c>
      <c r="Q37" s="112" t="str">
        <f t="shared" si="19"/>
        <v>214</v>
      </c>
      <c r="R37" s="112" t="str">
        <f t="shared" si="20"/>
        <v>215.5</v>
      </c>
      <c r="S37" s="112" t="str">
        <f t="shared" si="0"/>
        <v>242</v>
      </c>
      <c r="T37" s="112" t="str">
        <f t="shared" si="1"/>
        <v>44.5</v>
      </c>
      <c r="U37" s="112" t="str">
        <f t="shared" si="2"/>
        <v>46</v>
      </c>
      <c r="V37" s="112" t="str">
        <f t="shared" si="3"/>
        <v>49.5</v>
      </c>
      <c r="W37" s="112" t="str">
        <f t="shared" si="21"/>
        <v>51</v>
      </c>
      <c r="X37" s="112" t="str">
        <f t="shared" si="4"/>
        <v>5561</v>
      </c>
      <c r="Y37" s="112" t="str">
        <f t="shared" si="24"/>
        <v/>
      </c>
      <c r="Z37" s="112" t="str">
        <f t="shared" si="25"/>
        <v/>
      </c>
      <c r="AA37" s="112" t="str">
        <f t="shared" si="26"/>
        <v/>
      </c>
      <c r="AB37" s="112" t="str">
        <f t="shared" si="27"/>
        <v/>
      </c>
      <c r="AC37" s="112" t="str">
        <f t="shared" si="28"/>
        <v/>
      </c>
      <c r="AD37" t="str">
        <f t="shared" si="22"/>
        <v>214-215.5-242-44.5-46-49.5-51-5561-----</v>
      </c>
      <c r="AF37" s="19" t="str">
        <f t="shared" si="29"/>
        <v>|0200220139|25.40|0.00|3.200|0.000214NBC</v>
      </c>
      <c r="AG37" s="19" t="str">
        <f t="shared" si="23"/>
        <v>|0200220139|25.40|0.00|3.200|0.000215.5NBC</v>
      </c>
      <c r="AH37" s="19" t="str">
        <f t="shared" si="5"/>
        <v>|0200220139|25.40|0.00|3.200|0.000242NBC</v>
      </c>
      <c r="AI37" s="19" t="str">
        <f t="shared" si="6"/>
        <v>|0200220139|25.40|0.00|3.200|0.00044.5NBC</v>
      </c>
      <c r="AJ37" s="19" t="str">
        <f t="shared" si="7"/>
        <v>|0200220139|25.40|0.00|3.200|0.00046NBC</v>
      </c>
      <c r="AK37" s="19" t="str">
        <f t="shared" si="8"/>
        <v>|0200220139|25.40|0.00|3.200|0.00049.5NBC</v>
      </c>
      <c r="AL37" s="19" t="str">
        <f t="shared" si="9"/>
        <v>|0200220139|25.40|0.00|3.200|0.00051NBC</v>
      </c>
      <c r="AM37" s="19" t="str">
        <f t="shared" si="10"/>
        <v>|0200220139|25.40|0.00|3.200|0.0005561NBC</v>
      </c>
      <c r="AN37" s="19" t="str">
        <f t="shared" si="11"/>
        <v>|0200220139|25.40|0.00|3.200|0.000243.5NBC</v>
      </c>
      <c r="AO37" s="19" t="str">
        <f t="shared" si="12"/>
        <v/>
      </c>
      <c r="AP37" s="19" t="str">
        <f t="shared" si="13"/>
        <v/>
      </c>
      <c r="AQ37" s="19" t="str">
        <f t="shared" si="14"/>
        <v/>
      </c>
      <c r="AR37" s="19" t="str">
        <f t="shared" si="15"/>
        <v/>
      </c>
      <c r="AS37" s="19" t="str">
        <f>IFERROR(VLOOKUP(AF37,[2]CUS030!$A$5:$E$10000,5,0),"")</f>
        <v>KMV</v>
      </c>
      <c r="AT37" s="19" t="str">
        <f>IFERROR(VLOOKUP(AG37,[2]CUS030!$A$5:$E$10000,5,0),"")</f>
        <v/>
      </c>
      <c r="AU37" s="19" t="str">
        <f>IFERROR(VLOOKUP(AH37,[2]CUS030!$A$5:$E$10000,5,0),"")</f>
        <v>KMV</v>
      </c>
      <c r="AV37" s="19" t="str">
        <f>IFERROR(VLOOKUP(AI37,[2]CUS030!$A$5:$E$10000,5,0),"")</f>
        <v>KMV</v>
      </c>
      <c r="AW37" s="19" t="str">
        <f>IFERROR(VLOOKUP(AJ37,[2]CUS030!$A$5:$E$10000,5,0),"")</f>
        <v/>
      </c>
      <c r="AX37" s="19" t="str">
        <f>IFERROR(VLOOKUP(AK37,[2]CUS030!$A$5:$E$10000,5,0),"")</f>
        <v>KMV</v>
      </c>
      <c r="AY37" s="19" t="str">
        <f>IFERROR(VLOOKUP(AL37,[2]CUS030!$A$5:$E$10000,5,0),"")</f>
        <v/>
      </c>
      <c r="AZ37" s="19" t="str">
        <f>IFERROR(VLOOKUP(AM37,[2]CUS030!$A$5:$E$10000,5,0),"")</f>
        <v/>
      </c>
      <c r="BA37" s="19" t="str">
        <f>IFERROR(VLOOKUP(AN37,[2]CUS030!$A$5:$E$10000,5,0),"")</f>
        <v/>
      </c>
      <c r="BB37" s="19" t="str">
        <f>IFERROR(VLOOKUP(AO37,[2]CUS030!$A$5:$E$10000,5,0),"")</f>
        <v/>
      </c>
      <c r="BC37" s="19" t="str">
        <f>IFERROR(VLOOKUP(AP37,[2]CUS030!$A$5:$E$10000,5,0),"")</f>
        <v/>
      </c>
      <c r="BD37" s="19" t="str">
        <f>IFERROR(VLOOKUP(AQ37,[2]CUS030!$A$5:$E$10000,5,0),"")</f>
        <v/>
      </c>
      <c r="BE37" s="19" t="str">
        <f>IFERROR(VLOOKUP(AR37,[2]CUS030!$A$5:$E$10000,5,0),"")</f>
        <v/>
      </c>
    </row>
    <row r="38" spans="6:57" x14ac:dyDescent="0.3">
      <c r="F38" s="108" t="str">
        <f>[1]!Table1[[#This Row],[Production]]</f>
        <v>|0200220139|22.20|0.00|1.600|0.0005699NBC</v>
      </c>
      <c r="G38" t="str">
        <f t="shared" si="16"/>
        <v>5699</v>
      </c>
      <c r="H38" t="str">
        <f t="shared" si="17"/>
        <v>FULLWEI||||||||||||</v>
      </c>
      <c r="I38" s="108" t="str">
        <f>[1]!Table1[[#This Row],[Stock]]</f>
        <v>|0200220139|22.20|0.00|1.600|0.0005699NBC</v>
      </c>
      <c r="J38" t="str">
        <f t="shared" si="18"/>
        <v>5699</v>
      </c>
      <c r="K38" s="19"/>
      <c r="L38" s="19"/>
      <c r="M38" s="19"/>
      <c r="N38" s="19"/>
      <c r="O38" s="19"/>
      <c r="P38" s="20" t="str">
        <f>End_Cal!E38</f>
        <v>|0200230120|28.60|0.00|1.200|0.0006253IBC</v>
      </c>
      <c r="Q38" s="112" t="str">
        <f t="shared" si="19"/>
        <v>410</v>
      </c>
      <c r="R38" s="112" t="str">
        <f t="shared" si="20"/>
        <v>6253</v>
      </c>
      <c r="S38" s="112" t="str">
        <f t="shared" si="0"/>
        <v/>
      </c>
      <c r="T38" s="112" t="str">
        <f t="shared" si="1"/>
        <v/>
      </c>
      <c r="U38" s="112" t="str">
        <f t="shared" si="2"/>
        <v/>
      </c>
      <c r="V38" s="112" t="str">
        <f t="shared" si="3"/>
        <v/>
      </c>
      <c r="W38" s="112" t="str">
        <f t="shared" si="21"/>
        <v/>
      </c>
      <c r="X38" s="112" t="str">
        <f t="shared" si="4"/>
        <v/>
      </c>
      <c r="Y38" s="112" t="str">
        <f t="shared" si="24"/>
        <v/>
      </c>
      <c r="Z38" s="112" t="str">
        <f t="shared" si="25"/>
        <v/>
      </c>
      <c r="AA38" s="112" t="str">
        <f t="shared" si="26"/>
        <v/>
      </c>
      <c r="AB38" s="112" t="str">
        <f t="shared" si="27"/>
        <v/>
      </c>
      <c r="AC38" s="112" t="str">
        <f t="shared" si="28"/>
        <v/>
      </c>
      <c r="AD38" t="str">
        <f t="shared" si="22"/>
        <v>410-6253-----------</v>
      </c>
      <c r="AF38" s="19" t="str">
        <f t="shared" si="29"/>
        <v>|0200230120|28.60|0.00|1.200|0.000410IBC</v>
      </c>
      <c r="AG38" s="19" t="str">
        <f t="shared" si="23"/>
        <v>|0200230120|28.60|0.00|1.200|0.0006253IBC</v>
      </c>
      <c r="AH38" s="19" t="str">
        <f t="shared" si="5"/>
        <v/>
      </c>
      <c r="AI38" s="19" t="str">
        <f t="shared" si="6"/>
        <v/>
      </c>
      <c r="AJ38" s="19" t="str">
        <f t="shared" si="7"/>
        <v/>
      </c>
      <c r="AK38" s="19" t="str">
        <f t="shared" si="8"/>
        <v/>
      </c>
      <c r="AL38" s="19" t="str">
        <f t="shared" si="9"/>
        <v/>
      </c>
      <c r="AM38" s="19" t="str">
        <f t="shared" si="10"/>
        <v/>
      </c>
      <c r="AN38" s="19" t="str">
        <f t="shared" si="11"/>
        <v/>
      </c>
      <c r="AO38" s="19" t="str">
        <f t="shared" si="12"/>
        <v/>
      </c>
      <c r="AP38" s="19" t="str">
        <f t="shared" si="13"/>
        <v/>
      </c>
      <c r="AQ38" s="19" t="str">
        <f t="shared" si="14"/>
        <v/>
      </c>
      <c r="AR38" s="19" t="str">
        <f t="shared" si="15"/>
        <v/>
      </c>
      <c r="AS38" s="19" t="str">
        <f>IFERROR(VLOOKUP(AF38,[2]CUS030!$A$5:$E$10000,5,0),"")</f>
        <v>FULLWEI</v>
      </c>
      <c r="AT38" s="19" t="str">
        <f>IFERROR(VLOOKUP(AG38,[2]CUS030!$A$5:$E$10000,5,0),"")</f>
        <v/>
      </c>
      <c r="AU38" s="19" t="str">
        <f>IFERROR(VLOOKUP(AH38,[2]CUS030!$A$5:$E$10000,5,0),"")</f>
        <v/>
      </c>
      <c r="AV38" s="19" t="str">
        <f>IFERROR(VLOOKUP(AI38,[2]CUS030!$A$5:$E$10000,5,0),"")</f>
        <v/>
      </c>
      <c r="AW38" s="19" t="str">
        <f>IFERROR(VLOOKUP(AJ38,[2]CUS030!$A$5:$E$10000,5,0),"")</f>
        <v/>
      </c>
      <c r="AX38" s="19" t="str">
        <f>IFERROR(VLOOKUP(AK38,[2]CUS030!$A$5:$E$10000,5,0),"")</f>
        <v/>
      </c>
      <c r="AY38" s="19" t="str">
        <f>IFERROR(VLOOKUP(AL38,[2]CUS030!$A$5:$E$10000,5,0),"")</f>
        <v/>
      </c>
      <c r="AZ38" s="19" t="str">
        <f>IFERROR(VLOOKUP(AM38,[2]CUS030!$A$5:$E$10000,5,0),"")</f>
        <v/>
      </c>
      <c r="BA38" s="19" t="str">
        <f>IFERROR(VLOOKUP(AN38,[2]CUS030!$A$5:$E$10000,5,0),"")</f>
        <v/>
      </c>
      <c r="BB38" s="19" t="str">
        <f>IFERROR(VLOOKUP(AO38,[2]CUS030!$A$5:$E$10000,5,0),"")</f>
        <v/>
      </c>
      <c r="BC38" s="19" t="str">
        <f>IFERROR(VLOOKUP(AP38,[2]CUS030!$A$5:$E$10000,5,0),"")</f>
        <v/>
      </c>
      <c r="BD38" s="19" t="str">
        <f>IFERROR(VLOOKUP(AQ38,[2]CUS030!$A$5:$E$10000,5,0),"")</f>
        <v/>
      </c>
      <c r="BE38" s="19" t="str">
        <f>IFERROR(VLOOKUP(AR38,[2]CUS030!$A$5:$E$10000,5,0),"")</f>
        <v/>
      </c>
    </row>
    <row r="39" spans="6:57" x14ac:dyDescent="0.3">
      <c r="F39" s="108" t="str">
        <f>[1]!Table1[[#This Row],[Production]]</f>
        <v>|0200220139|22.20|0.00|1.600|0.0005416NBC</v>
      </c>
      <c r="G39" t="str">
        <f t="shared" si="16"/>
        <v>5416</v>
      </c>
      <c r="H39" t="str">
        <f t="shared" si="17"/>
        <v>SHVN||||||||||||</v>
      </c>
      <c r="I39" s="108" t="str">
        <f>[1]!Table1[[#This Row],[Stock]]</f>
        <v>|0200220139|22.20|0.00|1.600|0.000595NBC</v>
      </c>
      <c r="J39" t="str">
        <f t="shared" si="18"/>
        <v>595</v>
      </c>
      <c r="K39" s="19"/>
      <c r="L39" s="19"/>
      <c r="M39" s="19"/>
      <c r="N39" s="19"/>
      <c r="O39" s="19"/>
      <c r="P39" s="20" t="str">
        <f>End_Cal!E39</f>
        <v>|0200230120|28.60|0.00|1.200|0.0005300IBC</v>
      </c>
      <c r="Q39" s="112" t="str">
        <f t="shared" si="19"/>
        <v>5300</v>
      </c>
      <c r="R39" s="112" t="str">
        <f t="shared" si="20"/>
        <v/>
      </c>
      <c r="S39" s="112" t="str">
        <f t="shared" si="0"/>
        <v/>
      </c>
      <c r="T39" s="112" t="str">
        <f t="shared" si="1"/>
        <v/>
      </c>
      <c r="U39" s="112" t="str">
        <f t="shared" si="2"/>
        <v/>
      </c>
      <c r="V39" s="112" t="str">
        <f t="shared" si="3"/>
        <v/>
      </c>
      <c r="W39" s="112" t="str">
        <f t="shared" si="21"/>
        <v/>
      </c>
      <c r="X39" s="112" t="str">
        <f t="shared" si="4"/>
        <v/>
      </c>
      <c r="Y39" s="112" t="str">
        <f t="shared" si="24"/>
        <v/>
      </c>
      <c r="Z39" s="112" t="str">
        <f t="shared" si="25"/>
        <v/>
      </c>
      <c r="AA39" s="112" t="str">
        <f t="shared" si="26"/>
        <v/>
      </c>
      <c r="AB39" s="112" t="str">
        <f t="shared" si="27"/>
        <v/>
      </c>
      <c r="AC39" s="112" t="str">
        <f t="shared" si="28"/>
        <v/>
      </c>
      <c r="AD39" t="str">
        <f t="shared" si="22"/>
        <v>5300------------</v>
      </c>
      <c r="AF39" s="19" t="str">
        <f t="shared" si="29"/>
        <v>|0200230120|28.60|0.00|1.200|0.0005300IBC</v>
      </c>
      <c r="AG39" s="19" t="str">
        <f t="shared" si="23"/>
        <v/>
      </c>
      <c r="AH39" s="19" t="str">
        <f t="shared" si="5"/>
        <v/>
      </c>
      <c r="AI39" s="19" t="str">
        <f t="shared" si="6"/>
        <v/>
      </c>
      <c r="AJ39" s="19" t="str">
        <f t="shared" si="7"/>
        <v/>
      </c>
      <c r="AK39" s="19" t="str">
        <f t="shared" si="8"/>
        <v/>
      </c>
      <c r="AL39" s="19" t="str">
        <f t="shared" si="9"/>
        <v/>
      </c>
      <c r="AM39" s="19" t="str">
        <f t="shared" si="10"/>
        <v/>
      </c>
      <c r="AN39" s="19" t="str">
        <f t="shared" si="11"/>
        <v/>
      </c>
      <c r="AO39" s="19" t="str">
        <f t="shared" si="12"/>
        <v/>
      </c>
      <c r="AP39" s="19" t="str">
        <f t="shared" si="13"/>
        <v/>
      </c>
      <c r="AQ39" s="19" t="str">
        <f t="shared" si="14"/>
        <v/>
      </c>
      <c r="AR39" s="19" t="str">
        <f t="shared" si="15"/>
        <v/>
      </c>
      <c r="AS39" s="19" t="str">
        <f>IFERROR(VLOOKUP(AF39,[2]CUS030!$A$5:$E$10000,5,0),"")</f>
        <v>SHVN</v>
      </c>
      <c r="AT39" s="19" t="str">
        <f>IFERROR(VLOOKUP(AG39,[2]CUS030!$A$5:$E$10000,5,0),"")</f>
        <v/>
      </c>
      <c r="AU39" s="19" t="str">
        <f>IFERROR(VLOOKUP(AH39,[2]CUS030!$A$5:$E$10000,5,0),"")</f>
        <v/>
      </c>
      <c r="AV39" s="19" t="str">
        <f>IFERROR(VLOOKUP(AI39,[2]CUS030!$A$5:$E$10000,5,0),"")</f>
        <v/>
      </c>
      <c r="AW39" s="19" t="str">
        <f>IFERROR(VLOOKUP(AJ39,[2]CUS030!$A$5:$E$10000,5,0),"")</f>
        <v/>
      </c>
      <c r="AX39" s="19" t="str">
        <f>IFERROR(VLOOKUP(AK39,[2]CUS030!$A$5:$E$10000,5,0),"")</f>
        <v/>
      </c>
      <c r="AY39" s="19" t="str">
        <f>IFERROR(VLOOKUP(AL39,[2]CUS030!$A$5:$E$10000,5,0),"")</f>
        <v/>
      </c>
      <c r="AZ39" s="19" t="str">
        <f>IFERROR(VLOOKUP(AM39,[2]CUS030!$A$5:$E$10000,5,0),"")</f>
        <v/>
      </c>
      <c r="BA39" s="19" t="str">
        <f>IFERROR(VLOOKUP(AN39,[2]CUS030!$A$5:$E$10000,5,0),"")</f>
        <v/>
      </c>
      <c r="BB39" s="19" t="str">
        <f>IFERROR(VLOOKUP(AO39,[2]CUS030!$A$5:$E$10000,5,0),"")</f>
        <v/>
      </c>
      <c r="BC39" s="19" t="str">
        <f>IFERROR(VLOOKUP(AP39,[2]CUS030!$A$5:$E$10000,5,0),"")</f>
        <v/>
      </c>
      <c r="BD39" s="19" t="str">
        <f>IFERROR(VLOOKUP(AQ39,[2]CUS030!$A$5:$E$10000,5,0),"")</f>
        <v/>
      </c>
      <c r="BE39" s="19" t="str">
        <f>IFERROR(VLOOKUP(AR39,[2]CUS030!$A$5:$E$10000,5,0),"")</f>
        <v/>
      </c>
    </row>
    <row r="40" spans="6:57" x14ac:dyDescent="0.3">
      <c r="F40" s="108" t="str">
        <f>[1]!Table1[[#This Row],[Production]]</f>
        <v>|0200220139|22.20|0.00|1.600|0.0006000IBC</v>
      </c>
      <c r="G40" t="str">
        <f t="shared" si="16"/>
        <v>6000</v>
      </c>
      <c r="H40" t="str">
        <f t="shared" si="17"/>
        <v>KMV||||||||||||</v>
      </c>
      <c r="I40" s="108" t="str">
        <f>[1]!Table1[[#This Row],[Stock]]</f>
        <v>|0200220139|22.20|0.00|1.600|0.0006000IBC</v>
      </c>
      <c r="J40" t="str">
        <f t="shared" si="18"/>
        <v>6000</v>
      </c>
      <c r="K40" s="19"/>
      <c r="L40" s="19"/>
      <c r="M40" s="19"/>
      <c r="N40" s="19"/>
      <c r="O40" s="19"/>
      <c r="P40" s="20" t="str">
        <f>End_Cal!E40</f>
        <v>|0200220139|28.60|0.00|2.300|0.0005751IBC</v>
      </c>
      <c r="Q40" s="112" t="str">
        <f t="shared" si="19"/>
        <v>139</v>
      </c>
      <c r="R40" s="112" t="str">
        <f t="shared" si="20"/>
        <v/>
      </c>
      <c r="S40" s="112" t="str">
        <f t="shared" si="0"/>
        <v/>
      </c>
      <c r="T40" s="112" t="str">
        <f t="shared" si="1"/>
        <v/>
      </c>
      <c r="U40" s="112" t="str">
        <f t="shared" si="2"/>
        <v/>
      </c>
      <c r="V40" s="112" t="str">
        <f t="shared" si="3"/>
        <v/>
      </c>
      <c r="W40" s="112" t="str">
        <f t="shared" si="21"/>
        <v/>
      </c>
      <c r="X40" s="112" t="str">
        <f t="shared" si="4"/>
        <v/>
      </c>
      <c r="Y40" s="112" t="str">
        <f t="shared" si="24"/>
        <v/>
      </c>
      <c r="Z40" s="112" t="str">
        <f t="shared" si="25"/>
        <v/>
      </c>
      <c r="AA40" s="112" t="str">
        <f t="shared" si="26"/>
        <v/>
      </c>
      <c r="AB40" s="112" t="str">
        <f t="shared" si="27"/>
        <v/>
      </c>
      <c r="AC40" s="112" t="str">
        <f t="shared" si="28"/>
        <v/>
      </c>
      <c r="AD40" t="str">
        <f t="shared" si="22"/>
        <v>139------------</v>
      </c>
      <c r="AF40" s="19" t="str">
        <f t="shared" si="29"/>
        <v>|0200220139|28.60|0.00|2.300|0.000139IBC</v>
      </c>
      <c r="AG40" s="19" t="str">
        <f t="shared" si="23"/>
        <v/>
      </c>
      <c r="AH40" s="19" t="str">
        <f t="shared" si="5"/>
        <v/>
      </c>
      <c r="AI40" s="19" t="str">
        <f t="shared" si="6"/>
        <v/>
      </c>
      <c r="AJ40" s="19" t="str">
        <f t="shared" si="7"/>
        <v/>
      </c>
      <c r="AK40" s="19" t="str">
        <f t="shared" si="8"/>
        <v/>
      </c>
      <c r="AL40" s="19" t="str">
        <f t="shared" si="9"/>
        <v/>
      </c>
      <c r="AM40" s="19" t="str">
        <f t="shared" si="10"/>
        <v/>
      </c>
      <c r="AN40" s="19" t="str">
        <f t="shared" si="11"/>
        <v/>
      </c>
      <c r="AO40" s="19" t="str">
        <f t="shared" si="12"/>
        <v/>
      </c>
      <c r="AP40" s="19" t="str">
        <f t="shared" si="13"/>
        <v/>
      </c>
      <c r="AQ40" s="19" t="str">
        <f t="shared" si="14"/>
        <v/>
      </c>
      <c r="AR40" s="19" t="str">
        <f t="shared" si="15"/>
        <v/>
      </c>
      <c r="AS40" s="19" t="str">
        <f>IFERROR(VLOOKUP(AF40,[2]CUS030!$A$5:$E$10000,5,0),"")</f>
        <v>KMV</v>
      </c>
      <c r="AT40" s="19" t="str">
        <f>IFERROR(VLOOKUP(AG40,[2]CUS030!$A$5:$E$10000,5,0),"")</f>
        <v/>
      </c>
      <c r="AU40" s="19" t="str">
        <f>IFERROR(VLOOKUP(AH40,[2]CUS030!$A$5:$E$10000,5,0),"")</f>
        <v/>
      </c>
      <c r="AV40" s="19" t="str">
        <f>IFERROR(VLOOKUP(AI40,[2]CUS030!$A$5:$E$10000,5,0),"")</f>
        <v/>
      </c>
      <c r="AW40" s="19" t="str">
        <f>IFERROR(VLOOKUP(AJ40,[2]CUS030!$A$5:$E$10000,5,0),"")</f>
        <v/>
      </c>
      <c r="AX40" s="19" t="str">
        <f>IFERROR(VLOOKUP(AK40,[2]CUS030!$A$5:$E$10000,5,0),"")</f>
        <v/>
      </c>
      <c r="AY40" s="19" t="str">
        <f>IFERROR(VLOOKUP(AL40,[2]CUS030!$A$5:$E$10000,5,0),"")</f>
        <v/>
      </c>
      <c r="AZ40" s="19" t="str">
        <f>IFERROR(VLOOKUP(AM40,[2]CUS030!$A$5:$E$10000,5,0),"")</f>
        <v/>
      </c>
      <c r="BA40" s="19" t="str">
        <f>IFERROR(VLOOKUP(AN40,[2]CUS030!$A$5:$E$10000,5,0),"")</f>
        <v/>
      </c>
      <c r="BB40" s="19" t="str">
        <f>IFERROR(VLOOKUP(AO40,[2]CUS030!$A$5:$E$10000,5,0),"")</f>
        <v/>
      </c>
      <c r="BC40" s="19" t="str">
        <f>IFERROR(VLOOKUP(AP40,[2]CUS030!$A$5:$E$10000,5,0),"")</f>
        <v/>
      </c>
      <c r="BD40" s="19" t="str">
        <f>IFERROR(VLOOKUP(AQ40,[2]CUS030!$A$5:$E$10000,5,0),"")</f>
        <v/>
      </c>
      <c r="BE40" s="19" t="str">
        <f>IFERROR(VLOOKUP(AR40,[2]CUS030!$A$5:$E$10000,5,0),"")</f>
        <v/>
      </c>
    </row>
    <row r="41" spans="6:57" x14ac:dyDescent="0.3">
      <c r="F41" s="108" t="str">
        <f>[1]!Table1[[#This Row],[Production]]</f>
        <v>|0200220139|22.20|0.00|1.600|0.0005699NBC</v>
      </c>
      <c r="G41" t="str">
        <f t="shared" si="16"/>
        <v>5699</v>
      </c>
      <c r="H41" t="str">
        <f t="shared" si="17"/>
        <v>KMV||||||||||||</v>
      </c>
      <c r="I41" s="108" t="str">
        <f>[1]!Table1[[#This Row],[Stock]]</f>
        <v>|0200220139|22.20|0.00|1.600|0.000705NBC</v>
      </c>
      <c r="J41" t="str">
        <f t="shared" si="18"/>
        <v>705</v>
      </c>
      <c r="K41" s="19"/>
      <c r="L41" s="19"/>
      <c r="M41" s="19"/>
      <c r="N41" s="19"/>
      <c r="O41" s="19"/>
      <c r="P41" s="20" t="str">
        <f>End_Cal!E41</f>
        <v>|0200220139|28.60|0.00|2.600|0.0005506NBC</v>
      </c>
      <c r="Q41" s="112" t="str">
        <f t="shared" si="19"/>
        <v>176</v>
      </c>
      <c r="R41" s="112" t="str">
        <f t="shared" si="20"/>
        <v/>
      </c>
      <c r="S41" s="112" t="str">
        <f t="shared" si="0"/>
        <v/>
      </c>
      <c r="T41" s="112" t="str">
        <f t="shared" si="1"/>
        <v/>
      </c>
      <c r="U41" s="112" t="str">
        <f t="shared" si="2"/>
        <v/>
      </c>
      <c r="V41" s="112" t="str">
        <f t="shared" si="3"/>
        <v/>
      </c>
      <c r="W41" s="112" t="str">
        <f t="shared" si="21"/>
        <v/>
      </c>
      <c r="X41" s="112" t="str">
        <f t="shared" si="4"/>
        <v/>
      </c>
      <c r="Y41" s="112" t="str">
        <f t="shared" si="24"/>
        <v/>
      </c>
      <c r="Z41" s="112" t="str">
        <f t="shared" si="25"/>
        <v/>
      </c>
      <c r="AA41" s="112" t="str">
        <f t="shared" si="26"/>
        <v/>
      </c>
      <c r="AB41" s="112" t="str">
        <f t="shared" si="27"/>
        <v/>
      </c>
      <c r="AC41" s="112" t="str">
        <f t="shared" si="28"/>
        <v/>
      </c>
      <c r="AD41" t="str">
        <f t="shared" si="22"/>
        <v>176------------</v>
      </c>
      <c r="AF41" s="19" t="str">
        <f t="shared" si="29"/>
        <v>|0200220139|28.60|0.00|2.600|0.000176IBC</v>
      </c>
      <c r="AG41" s="19" t="str">
        <f t="shared" si="23"/>
        <v/>
      </c>
      <c r="AH41" s="19" t="str">
        <f t="shared" si="5"/>
        <v/>
      </c>
      <c r="AI41" s="19" t="str">
        <f t="shared" si="6"/>
        <v/>
      </c>
      <c r="AJ41" s="19" t="str">
        <f t="shared" si="7"/>
        <v/>
      </c>
      <c r="AK41" s="19" t="str">
        <f t="shared" si="8"/>
        <v/>
      </c>
      <c r="AL41" s="19" t="str">
        <f t="shared" si="9"/>
        <v/>
      </c>
      <c r="AM41" s="19" t="str">
        <f t="shared" si="10"/>
        <v/>
      </c>
      <c r="AN41" s="19" t="str">
        <f t="shared" si="11"/>
        <v/>
      </c>
      <c r="AO41" s="19" t="str">
        <f t="shared" si="12"/>
        <v/>
      </c>
      <c r="AP41" s="19" t="str">
        <f t="shared" si="13"/>
        <v/>
      </c>
      <c r="AQ41" s="19" t="str">
        <f t="shared" si="14"/>
        <v/>
      </c>
      <c r="AR41" s="19" t="str">
        <f t="shared" si="15"/>
        <v/>
      </c>
      <c r="AS41" s="19" t="str">
        <f>IFERROR(VLOOKUP(AF41,[2]CUS030!$A$5:$E$10000,5,0),"")</f>
        <v>KMV</v>
      </c>
      <c r="AT41" s="19" t="str">
        <f>IFERROR(VLOOKUP(AG41,[2]CUS030!$A$5:$E$10000,5,0),"")</f>
        <v/>
      </c>
      <c r="AU41" s="19" t="str">
        <f>IFERROR(VLOOKUP(AH41,[2]CUS030!$A$5:$E$10000,5,0),"")</f>
        <v/>
      </c>
      <c r="AV41" s="19" t="str">
        <f>IFERROR(VLOOKUP(AI41,[2]CUS030!$A$5:$E$10000,5,0),"")</f>
        <v/>
      </c>
      <c r="AW41" s="19" t="str">
        <f>IFERROR(VLOOKUP(AJ41,[2]CUS030!$A$5:$E$10000,5,0),"")</f>
        <v/>
      </c>
      <c r="AX41" s="19" t="str">
        <f>IFERROR(VLOOKUP(AK41,[2]CUS030!$A$5:$E$10000,5,0),"")</f>
        <v/>
      </c>
      <c r="AY41" s="19" t="str">
        <f>IFERROR(VLOOKUP(AL41,[2]CUS030!$A$5:$E$10000,5,0),"")</f>
        <v/>
      </c>
      <c r="AZ41" s="19" t="str">
        <f>IFERROR(VLOOKUP(AM41,[2]CUS030!$A$5:$E$10000,5,0),"")</f>
        <v/>
      </c>
      <c r="BA41" s="19" t="str">
        <f>IFERROR(VLOOKUP(AN41,[2]CUS030!$A$5:$E$10000,5,0),"")</f>
        <v/>
      </c>
      <c r="BB41" s="19" t="str">
        <f>IFERROR(VLOOKUP(AO41,[2]CUS030!$A$5:$E$10000,5,0),"")</f>
        <v/>
      </c>
      <c r="BC41" s="19" t="str">
        <f>IFERROR(VLOOKUP(AP41,[2]CUS030!$A$5:$E$10000,5,0),"")</f>
        <v/>
      </c>
      <c r="BD41" s="19" t="str">
        <f>IFERROR(VLOOKUP(AQ41,[2]CUS030!$A$5:$E$10000,5,0),"")</f>
        <v/>
      </c>
      <c r="BE41" s="19" t="str">
        <f>IFERROR(VLOOKUP(AR41,[2]CUS030!$A$5:$E$10000,5,0),"")</f>
        <v/>
      </c>
    </row>
    <row r="42" spans="6:57" x14ac:dyDescent="0.3">
      <c r="F42" s="108" t="str">
        <f>[1]!Table1[[#This Row],[Production]]</f>
        <v>|0200220139|22.20|0.00|1.600|0.0005503NBC</v>
      </c>
      <c r="G42" t="str">
        <f t="shared" si="16"/>
        <v>5503</v>
      </c>
      <c r="H42" t="str">
        <f t="shared" si="17"/>
        <v>KMV||TAM HOP|TSVN|THANH DAT||||||||</v>
      </c>
      <c r="I42" s="108" t="str">
        <f>[1]!Table1[[#This Row],[Stock]]</f>
        <v>|0200220139|22.20|0.00|1.600|0.000908NBC</v>
      </c>
      <c r="J42" t="str">
        <f t="shared" si="18"/>
        <v>908</v>
      </c>
      <c r="K42" s="19"/>
      <c r="L42" s="19"/>
      <c r="M42" s="19"/>
      <c r="N42" s="19"/>
      <c r="O42" s="19"/>
      <c r="P42" s="20" t="str">
        <f>End_Cal!E42</f>
        <v>|0200220139|28.60|0.00|2.000|0.0006475NBC</v>
      </c>
      <c r="Q42" s="112" t="str">
        <f t="shared" si="19"/>
        <v>1070</v>
      </c>
      <c r="R42" s="112" t="str">
        <f t="shared" si="20"/>
        <v>53</v>
      </c>
      <c r="S42" s="112" t="str">
        <f t="shared" si="0"/>
        <v>6475</v>
      </c>
      <c r="T42" s="112" t="str">
        <f t="shared" si="1"/>
        <v>219</v>
      </c>
      <c r="U42" s="112" t="str">
        <f t="shared" si="2"/>
        <v>130</v>
      </c>
      <c r="V42" s="112" t="str">
        <f t="shared" si="3"/>
        <v/>
      </c>
      <c r="W42" s="112" t="str">
        <f t="shared" si="21"/>
        <v/>
      </c>
      <c r="X42" s="112" t="str">
        <f t="shared" si="4"/>
        <v/>
      </c>
      <c r="Y42" s="112" t="str">
        <f t="shared" si="24"/>
        <v/>
      </c>
      <c r="Z42" s="112" t="str">
        <f t="shared" si="25"/>
        <v/>
      </c>
      <c r="AA42" s="112" t="str">
        <f t="shared" si="26"/>
        <v/>
      </c>
      <c r="AB42" s="112" t="str">
        <f t="shared" si="27"/>
        <v/>
      </c>
      <c r="AC42" s="112" t="str">
        <f t="shared" si="28"/>
        <v/>
      </c>
      <c r="AD42" t="str">
        <f t="shared" si="22"/>
        <v>1070-53-6475-219-130--------</v>
      </c>
      <c r="AF42" s="19" t="str">
        <f t="shared" si="29"/>
        <v>|0200220139|28.60|0.00|2.000|0.0001070NBC</v>
      </c>
      <c r="AG42" s="19" t="str">
        <f t="shared" si="23"/>
        <v>|0200220139|28.60|0.00|2.000|0.00053NBC</v>
      </c>
      <c r="AH42" s="19" t="str">
        <f t="shared" si="5"/>
        <v>|0200220139|28.60|0.00|2.000|0.0006475NBC</v>
      </c>
      <c r="AI42" s="19" t="str">
        <f t="shared" si="6"/>
        <v>|0200220139|28.60|0.00|2.000|0.000219NBC</v>
      </c>
      <c r="AJ42" s="19" t="str">
        <f t="shared" si="7"/>
        <v>|0200220139|28.60|0.00|2.000|0.000130NBC</v>
      </c>
      <c r="AK42" s="19" t="str">
        <f t="shared" si="8"/>
        <v/>
      </c>
      <c r="AL42" s="19" t="str">
        <f t="shared" si="9"/>
        <v/>
      </c>
      <c r="AM42" s="19" t="str">
        <f t="shared" si="10"/>
        <v/>
      </c>
      <c r="AN42" s="19" t="str">
        <f t="shared" si="11"/>
        <v/>
      </c>
      <c r="AO42" s="19" t="str">
        <f t="shared" si="12"/>
        <v/>
      </c>
      <c r="AP42" s="19" t="str">
        <f t="shared" si="13"/>
        <v/>
      </c>
      <c r="AQ42" s="19" t="str">
        <f t="shared" si="14"/>
        <v/>
      </c>
      <c r="AR42" s="19" t="str">
        <f t="shared" si="15"/>
        <v/>
      </c>
      <c r="AS42" s="19" t="str">
        <f>IFERROR(VLOOKUP(AF42,[2]CUS030!$A$5:$E$10000,5,0),"")</f>
        <v>KMV</v>
      </c>
      <c r="AT42" s="19" t="str">
        <f>IFERROR(VLOOKUP(AG42,[2]CUS030!$A$5:$E$10000,5,0),"")</f>
        <v/>
      </c>
      <c r="AU42" s="19" t="str">
        <f>IFERROR(VLOOKUP(AH42,[2]CUS030!$A$5:$E$10000,5,0),"")</f>
        <v>TAM HOP</v>
      </c>
      <c r="AV42" s="19" t="str">
        <f>IFERROR(VLOOKUP(AI42,[2]CUS030!$A$5:$E$10000,5,0),"")</f>
        <v>TSVN</v>
      </c>
      <c r="AW42" s="19" t="str">
        <f>IFERROR(VLOOKUP(AJ42,[2]CUS030!$A$5:$E$10000,5,0),"")</f>
        <v>THANH DAT</v>
      </c>
      <c r="AX42" s="19" t="str">
        <f>IFERROR(VLOOKUP(AK42,[2]CUS030!$A$5:$E$10000,5,0),"")</f>
        <v/>
      </c>
      <c r="AY42" s="19" t="str">
        <f>IFERROR(VLOOKUP(AL42,[2]CUS030!$A$5:$E$10000,5,0),"")</f>
        <v/>
      </c>
      <c r="AZ42" s="19" t="str">
        <f>IFERROR(VLOOKUP(AM42,[2]CUS030!$A$5:$E$10000,5,0),"")</f>
        <v/>
      </c>
      <c r="BA42" s="19" t="str">
        <f>IFERROR(VLOOKUP(AN42,[2]CUS030!$A$5:$E$10000,5,0),"")</f>
        <v/>
      </c>
      <c r="BB42" s="19" t="str">
        <f>IFERROR(VLOOKUP(AO42,[2]CUS030!$A$5:$E$10000,5,0),"")</f>
        <v/>
      </c>
      <c r="BC42" s="19" t="str">
        <f>IFERROR(VLOOKUP(AP42,[2]CUS030!$A$5:$E$10000,5,0),"")</f>
        <v/>
      </c>
      <c r="BD42" s="19" t="str">
        <f>IFERROR(VLOOKUP(AQ42,[2]CUS030!$A$5:$E$10000,5,0),"")</f>
        <v/>
      </c>
      <c r="BE42" s="19" t="str">
        <f>IFERROR(VLOOKUP(AR42,[2]CUS030!$A$5:$E$10000,5,0),"")</f>
        <v/>
      </c>
    </row>
    <row r="43" spans="6:57" x14ac:dyDescent="0.3">
      <c r="F43" s="108" t="str">
        <f>[1]!Table1[[#This Row],[Production]]</f>
        <v>|0200220139|22.20|0.00|1.800|0.0006111NBC</v>
      </c>
      <c r="G43" t="str">
        <f t="shared" si="16"/>
        <v>6111</v>
      </c>
      <c r="H43" t="str">
        <f t="shared" si="17"/>
        <v>KMV||||||||||||</v>
      </c>
      <c r="I43" s="108" t="str">
        <f>[1]!Table1[[#This Row],[Stock]]</f>
        <v>|0200220139|22.20|0.00|1.800|0.000428.9NBC</v>
      </c>
      <c r="J43" t="str">
        <f t="shared" si="18"/>
        <v>428.9</v>
      </c>
      <c r="K43" s="19"/>
      <c r="L43" s="19"/>
      <c r="M43" s="19"/>
      <c r="N43" s="19"/>
      <c r="O43" s="19"/>
      <c r="P43" s="20" t="str">
        <f>End_Cal!E43</f>
        <v>|0200220139|29.40|0.00|3.200|0.0006161IBC</v>
      </c>
      <c r="Q43" s="112" t="str">
        <f t="shared" si="19"/>
        <v>41</v>
      </c>
      <c r="R43" s="112" t="str">
        <f t="shared" si="20"/>
        <v>42.5</v>
      </c>
      <c r="S43" s="112" t="str">
        <f t="shared" si="0"/>
        <v>6161</v>
      </c>
      <c r="T43" s="112" t="str">
        <f t="shared" si="1"/>
        <v/>
      </c>
      <c r="U43" s="112" t="str">
        <f t="shared" si="2"/>
        <v/>
      </c>
      <c r="V43" s="112" t="str">
        <f t="shared" si="3"/>
        <v/>
      </c>
      <c r="W43" s="112" t="str">
        <f t="shared" si="21"/>
        <v/>
      </c>
      <c r="X43" s="112" t="str">
        <f t="shared" si="4"/>
        <v/>
      </c>
      <c r="Y43" s="112" t="str">
        <f t="shared" si="24"/>
        <v/>
      </c>
      <c r="Z43" s="112" t="str">
        <f t="shared" si="25"/>
        <v/>
      </c>
      <c r="AA43" s="112" t="str">
        <f t="shared" si="26"/>
        <v/>
      </c>
      <c r="AB43" s="112" t="str">
        <f t="shared" si="27"/>
        <v/>
      </c>
      <c r="AC43" s="112" t="str">
        <f t="shared" si="28"/>
        <v/>
      </c>
      <c r="AD43" t="str">
        <f t="shared" si="22"/>
        <v>41-42.5-6161----------</v>
      </c>
      <c r="AF43" s="19" t="str">
        <f t="shared" si="29"/>
        <v>|0200220139|29.40|0.00|3.200|0.00041IBC</v>
      </c>
      <c r="AG43" s="19" t="str">
        <f t="shared" si="23"/>
        <v>|0200220139|29.40|0.00|3.200|0.00042.5IBC</v>
      </c>
      <c r="AH43" s="19" t="str">
        <f t="shared" si="5"/>
        <v>|0200220139|29.40|0.00|3.200|0.0006161IBC</v>
      </c>
      <c r="AI43" s="19" t="str">
        <f t="shared" si="6"/>
        <v/>
      </c>
      <c r="AJ43" s="19" t="str">
        <f t="shared" si="7"/>
        <v/>
      </c>
      <c r="AK43" s="19" t="str">
        <f t="shared" si="8"/>
        <v/>
      </c>
      <c r="AL43" s="19" t="str">
        <f t="shared" si="9"/>
        <v/>
      </c>
      <c r="AM43" s="19" t="str">
        <f t="shared" si="10"/>
        <v/>
      </c>
      <c r="AN43" s="19" t="str">
        <f t="shared" si="11"/>
        <v/>
      </c>
      <c r="AO43" s="19" t="str">
        <f t="shared" si="12"/>
        <v/>
      </c>
      <c r="AP43" s="19" t="str">
        <f t="shared" si="13"/>
        <v/>
      </c>
      <c r="AQ43" s="19" t="str">
        <f t="shared" si="14"/>
        <v/>
      </c>
      <c r="AR43" s="19" t="str">
        <f t="shared" si="15"/>
        <v/>
      </c>
      <c r="AS43" s="19" t="str">
        <f>IFERROR(VLOOKUP(AF43,[2]CUS030!$A$5:$E$10000,5,0),"")</f>
        <v>KMV</v>
      </c>
      <c r="AT43" s="19" t="str">
        <f>IFERROR(VLOOKUP(AG43,[2]CUS030!$A$5:$E$10000,5,0),"")</f>
        <v/>
      </c>
      <c r="AU43" s="19" t="str">
        <f>IFERROR(VLOOKUP(AH43,[2]CUS030!$A$5:$E$10000,5,0),"")</f>
        <v/>
      </c>
      <c r="AV43" s="19" t="str">
        <f>IFERROR(VLOOKUP(AI43,[2]CUS030!$A$5:$E$10000,5,0),"")</f>
        <v/>
      </c>
      <c r="AW43" s="19" t="str">
        <f>IFERROR(VLOOKUP(AJ43,[2]CUS030!$A$5:$E$10000,5,0),"")</f>
        <v/>
      </c>
      <c r="AX43" s="19" t="str">
        <f>IFERROR(VLOOKUP(AK43,[2]CUS030!$A$5:$E$10000,5,0),"")</f>
        <v/>
      </c>
      <c r="AY43" s="19" t="str">
        <f>IFERROR(VLOOKUP(AL43,[2]CUS030!$A$5:$E$10000,5,0),"")</f>
        <v/>
      </c>
      <c r="AZ43" s="19" t="str">
        <f>IFERROR(VLOOKUP(AM43,[2]CUS030!$A$5:$E$10000,5,0),"")</f>
        <v/>
      </c>
      <c r="BA43" s="19" t="str">
        <f>IFERROR(VLOOKUP(AN43,[2]CUS030!$A$5:$E$10000,5,0),"")</f>
        <v/>
      </c>
      <c r="BB43" s="19" t="str">
        <f>IFERROR(VLOOKUP(AO43,[2]CUS030!$A$5:$E$10000,5,0),"")</f>
        <v/>
      </c>
      <c r="BC43" s="19" t="str">
        <f>IFERROR(VLOOKUP(AP43,[2]CUS030!$A$5:$E$10000,5,0),"")</f>
        <v/>
      </c>
      <c r="BD43" s="19" t="str">
        <f>IFERROR(VLOOKUP(AQ43,[2]CUS030!$A$5:$E$10000,5,0),"")</f>
        <v/>
      </c>
      <c r="BE43" s="19" t="str">
        <f>IFERROR(VLOOKUP(AR43,[2]CUS030!$A$5:$E$10000,5,0),"")</f>
        <v/>
      </c>
    </row>
    <row r="44" spans="6:57" x14ac:dyDescent="0.3">
      <c r="F44" s="108" t="str">
        <f>[1]!Table1[[#This Row],[Production]]</f>
        <v>|0200220139|22.20|0.00|1.800|0.0006111NBC</v>
      </c>
      <c r="G44" t="str">
        <f t="shared" si="16"/>
        <v>6111</v>
      </c>
      <c r="H44" t="str">
        <f t="shared" si="17"/>
        <v>VPIC1||||||||||||</v>
      </c>
      <c r="I44" s="108" t="str">
        <f>[1]!Table1[[#This Row],[Stock]]</f>
        <v>|0200220139|22.20|0.00|1.800|0.0006111NBC</v>
      </c>
      <c r="J44" t="str">
        <f t="shared" si="18"/>
        <v>6111</v>
      </c>
      <c r="K44" s="19"/>
      <c r="L44" s="19"/>
      <c r="M44" s="19"/>
      <c r="N44" s="19"/>
      <c r="O44" s="19"/>
      <c r="P44" s="20" t="str">
        <f>End_Cal!E44</f>
        <v>|0200220139|31.80|0.00|2.600|0.0005300IBC</v>
      </c>
      <c r="Q44" s="112" t="str">
        <f t="shared" si="19"/>
        <v>5300</v>
      </c>
      <c r="R44" s="112" t="str">
        <f t="shared" si="20"/>
        <v/>
      </c>
      <c r="S44" s="112" t="str">
        <f t="shared" si="0"/>
        <v/>
      </c>
      <c r="T44" s="112" t="str">
        <f t="shared" si="1"/>
        <v/>
      </c>
      <c r="U44" s="112" t="str">
        <f t="shared" si="2"/>
        <v/>
      </c>
      <c r="V44" s="112" t="str">
        <f t="shared" si="3"/>
        <v/>
      </c>
      <c r="W44" s="112" t="str">
        <f t="shared" si="21"/>
        <v/>
      </c>
      <c r="X44" s="112" t="str">
        <f t="shared" si="4"/>
        <v/>
      </c>
      <c r="Y44" s="112" t="str">
        <f t="shared" si="24"/>
        <v/>
      </c>
      <c r="Z44" s="112" t="str">
        <f t="shared" si="25"/>
        <v/>
      </c>
      <c r="AA44" s="112" t="str">
        <f t="shared" si="26"/>
        <v/>
      </c>
      <c r="AB44" s="112" t="str">
        <f t="shared" si="27"/>
        <v/>
      </c>
      <c r="AC44" s="112" t="str">
        <f t="shared" si="28"/>
        <v/>
      </c>
      <c r="AD44" t="str">
        <f t="shared" si="22"/>
        <v>5300------------</v>
      </c>
      <c r="AF44" s="19" t="str">
        <f t="shared" si="29"/>
        <v>|0200220139|31.80|0.00|2.600|0.0005300IBC</v>
      </c>
      <c r="AG44" s="19" t="str">
        <f t="shared" si="23"/>
        <v/>
      </c>
      <c r="AH44" s="19" t="str">
        <f t="shared" si="5"/>
        <v/>
      </c>
      <c r="AI44" s="19" t="str">
        <f t="shared" si="6"/>
        <v/>
      </c>
      <c r="AJ44" s="19" t="str">
        <f t="shared" si="7"/>
        <v/>
      </c>
      <c r="AK44" s="19" t="str">
        <f t="shared" si="8"/>
        <v/>
      </c>
      <c r="AL44" s="19" t="str">
        <f t="shared" si="9"/>
        <v/>
      </c>
      <c r="AM44" s="19" t="str">
        <f t="shared" si="10"/>
        <v/>
      </c>
      <c r="AN44" s="19" t="str">
        <f t="shared" si="11"/>
        <v/>
      </c>
      <c r="AO44" s="19" t="str">
        <f t="shared" si="12"/>
        <v/>
      </c>
      <c r="AP44" s="19" t="str">
        <f t="shared" si="13"/>
        <v/>
      </c>
      <c r="AQ44" s="19" t="str">
        <f t="shared" si="14"/>
        <v/>
      </c>
      <c r="AR44" s="19" t="str">
        <f t="shared" si="15"/>
        <v/>
      </c>
      <c r="AS44" s="19" t="str">
        <f>IFERROR(VLOOKUP(AF44,[2]CUS030!$A$5:$E$10000,5,0),"")</f>
        <v>VPIC1</v>
      </c>
      <c r="AT44" s="19" t="str">
        <f>IFERROR(VLOOKUP(AG44,[2]CUS030!$A$5:$E$10000,5,0),"")</f>
        <v/>
      </c>
      <c r="AU44" s="19" t="str">
        <f>IFERROR(VLOOKUP(AH44,[2]CUS030!$A$5:$E$10000,5,0),"")</f>
        <v/>
      </c>
      <c r="AV44" s="19" t="str">
        <f>IFERROR(VLOOKUP(AI44,[2]CUS030!$A$5:$E$10000,5,0),"")</f>
        <v/>
      </c>
      <c r="AW44" s="19" t="str">
        <f>IFERROR(VLOOKUP(AJ44,[2]CUS030!$A$5:$E$10000,5,0),"")</f>
        <v/>
      </c>
      <c r="AX44" s="19" t="str">
        <f>IFERROR(VLOOKUP(AK44,[2]CUS030!$A$5:$E$10000,5,0),"")</f>
        <v/>
      </c>
      <c r="AY44" s="19" t="str">
        <f>IFERROR(VLOOKUP(AL44,[2]CUS030!$A$5:$E$10000,5,0),"")</f>
        <v/>
      </c>
      <c r="AZ44" s="19" t="str">
        <f>IFERROR(VLOOKUP(AM44,[2]CUS030!$A$5:$E$10000,5,0),"")</f>
        <v/>
      </c>
      <c r="BA44" s="19" t="str">
        <f>IFERROR(VLOOKUP(AN44,[2]CUS030!$A$5:$E$10000,5,0),"")</f>
        <v/>
      </c>
      <c r="BB44" s="19" t="str">
        <f>IFERROR(VLOOKUP(AO44,[2]CUS030!$A$5:$E$10000,5,0),"")</f>
        <v/>
      </c>
      <c r="BC44" s="19" t="str">
        <f>IFERROR(VLOOKUP(AP44,[2]CUS030!$A$5:$E$10000,5,0),"")</f>
        <v/>
      </c>
      <c r="BD44" s="19" t="str">
        <f>IFERROR(VLOOKUP(AQ44,[2]CUS030!$A$5:$E$10000,5,0),"")</f>
        <v/>
      </c>
      <c r="BE44" s="19" t="str">
        <f>IFERROR(VLOOKUP(AR44,[2]CUS030!$A$5:$E$10000,5,0),"")</f>
        <v/>
      </c>
    </row>
    <row r="45" spans="6:57" x14ac:dyDescent="0.3">
      <c r="F45" s="108" t="str">
        <f>[1]!Table1[[#This Row],[Production]]</f>
        <v>|0200220139|22.20|0.00|2.300|0.0005800NBC</v>
      </c>
      <c r="G45" t="str">
        <f t="shared" si="16"/>
        <v>5800</v>
      </c>
      <c r="H45" t="str">
        <f t="shared" si="17"/>
        <v>SHVN|KMV|KMV|THANH DAT|||||||||</v>
      </c>
      <c r="I45" s="108" t="str">
        <f>[1]!Table1[[#This Row],[Stock]]</f>
        <v>|0200220139|22.20|0.00|2.300|0.0005800NBC</v>
      </c>
      <c r="J45" t="str">
        <f t="shared" si="18"/>
        <v>5800</v>
      </c>
      <c r="K45" s="19"/>
      <c r="L45" s="19"/>
      <c r="M45" s="19"/>
      <c r="N45" s="19"/>
      <c r="O45" s="19"/>
      <c r="P45" s="20" t="str">
        <f>End_Cal!E45</f>
        <v>|0200220139|31.80|0.00|2.000|0.0006475NBC</v>
      </c>
      <c r="Q45" s="112" t="str">
        <f t="shared" si="19"/>
        <v>6475</v>
      </c>
      <c r="R45" s="112" t="str">
        <f t="shared" si="20"/>
        <v>799</v>
      </c>
      <c r="S45" s="112" t="str">
        <f t="shared" si="0"/>
        <v>422</v>
      </c>
      <c r="T45" s="112" t="str">
        <f t="shared" si="1"/>
        <v>336.8</v>
      </c>
      <c r="U45" s="112" t="str">
        <f t="shared" si="2"/>
        <v/>
      </c>
      <c r="V45" s="112" t="str">
        <f t="shared" si="3"/>
        <v/>
      </c>
      <c r="W45" s="112" t="str">
        <f t="shared" si="21"/>
        <v/>
      </c>
      <c r="X45" s="112" t="str">
        <f t="shared" si="4"/>
        <v/>
      </c>
      <c r="Y45" s="112" t="str">
        <f t="shared" si="24"/>
        <v/>
      </c>
      <c r="Z45" s="112" t="str">
        <f t="shared" si="25"/>
        <v/>
      </c>
      <c r="AA45" s="112" t="str">
        <f t="shared" si="26"/>
        <v/>
      </c>
      <c r="AB45" s="112" t="str">
        <f t="shared" si="27"/>
        <v/>
      </c>
      <c r="AC45" s="112" t="str">
        <f t="shared" si="28"/>
        <v/>
      </c>
      <c r="AD45" t="str">
        <f t="shared" si="22"/>
        <v>6475-799-422-336.8---------</v>
      </c>
      <c r="AF45" s="19" t="str">
        <f t="shared" si="29"/>
        <v>|0200220139|31.80|0.00|2.000|0.0006475NBC</v>
      </c>
      <c r="AG45" s="19" t="str">
        <f t="shared" si="23"/>
        <v>|0200220139|31.80|0.00|2.000|0.000799NBC</v>
      </c>
      <c r="AH45" s="19" t="str">
        <f t="shared" si="5"/>
        <v>|0200220139|31.80|0.00|2.000|0.000422NBC</v>
      </c>
      <c r="AI45" s="19" t="str">
        <f t="shared" si="6"/>
        <v>|0200220139|31.80|0.00|2.000|0.000336.8NBC</v>
      </c>
      <c r="AJ45" s="19" t="str">
        <f t="shared" si="7"/>
        <v/>
      </c>
      <c r="AK45" s="19" t="str">
        <f t="shared" si="8"/>
        <v/>
      </c>
      <c r="AL45" s="19" t="str">
        <f t="shared" si="9"/>
        <v/>
      </c>
      <c r="AM45" s="19" t="str">
        <f t="shared" si="10"/>
        <v/>
      </c>
      <c r="AN45" s="19" t="str">
        <f t="shared" si="11"/>
        <v/>
      </c>
      <c r="AO45" s="19" t="str">
        <f t="shared" si="12"/>
        <v/>
      </c>
      <c r="AP45" s="19" t="str">
        <f t="shared" si="13"/>
        <v/>
      </c>
      <c r="AQ45" s="19" t="str">
        <f t="shared" si="14"/>
        <v/>
      </c>
      <c r="AR45" s="19" t="str">
        <f t="shared" si="15"/>
        <v/>
      </c>
      <c r="AS45" s="19" t="str">
        <f>IFERROR(VLOOKUP(AF45,[2]CUS030!$A$5:$E$10000,5,0),"")</f>
        <v>SHVN</v>
      </c>
      <c r="AT45" s="19" t="str">
        <f>IFERROR(VLOOKUP(AG45,[2]CUS030!$A$5:$E$10000,5,0),"")</f>
        <v>KMV</v>
      </c>
      <c r="AU45" s="19" t="str">
        <f>IFERROR(VLOOKUP(AH45,[2]CUS030!$A$5:$E$10000,5,0),"")</f>
        <v>KMV</v>
      </c>
      <c r="AV45" s="19" t="str">
        <f>IFERROR(VLOOKUP(AI45,[2]CUS030!$A$5:$E$10000,5,0),"")</f>
        <v>THANH DAT</v>
      </c>
      <c r="AW45" s="19" t="str">
        <f>IFERROR(VLOOKUP(AJ45,[2]CUS030!$A$5:$E$10000,5,0),"")</f>
        <v/>
      </c>
      <c r="AX45" s="19" t="str">
        <f>IFERROR(VLOOKUP(AK45,[2]CUS030!$A$5:$E$10000,5,0),"")</f>
        <v/>
      </c>
      <c r="AY45" s="19" t="str">
        <f>IFERROR(VLOOKUP(AL45,[2]CUS030!$A$5:$E$10000,5,0),"")</f>
        <v/>
      </c>
      <c r="AZ45" s="19" t="str">
        <f>IFERROR(VLOOKUP(AM45,[2]CUS030!$A$5:$E$10000,5,0),"")</f>
        <v/>
      </c>
      <c r="BA45" s="19" t="str">
        <f>IFERROR(VLOOKUP(AN45,[2]CUS030!$A$5:$E$10000,5,0),"")</f>
        <v/>
      </c>
      <c r="BB45" s="19" t="str">
        <f>IFERROR(VLOOKUP(AO45,[2]CUS030!$A$5:$E$10000,5,0),"")</f>
        <v/>
      </c>
      <c r="BC45" s="19" t="str">
        <f>IFERROR(VLOOKUP(AP45,[2]CUS030!$A$5:$E$10000,5,0),"")</f>
        <v/>
      </c>
      <c r="BD45" s="19" t="str">
        <f>IFERROR(VLOOKUP(AQ45,[2]CUS030!$A$5:$E$10000,5,0),"")</f>
        <v/>
      </c>
      <c r="BE45" s="19" t="str">
        <f>IFERROR(VLOOKUP(AR45,[2]CUS030!$A$5:$E$10000,5,0),"")</f>
        <v/>
      </c>
    </row>
    <row r="46" spans="6:57" x14ac:dyDescent="0.3">
      <c r="F46" s="108" t="str">
        <f>[1]!Table1[[#This Row],[Production]]</f>
        <v>|0200220139|22.20|0.00|2.300|0.0005883NBC</v>
      </c>
      <c r="G46" t="str">
        <f t="shared" si="16"/>
        <v>5883</v>
      </c>
      <c r="H46" t="str">
        <f t="shared" si="17"/>
        <v>||||||||||||</v>
      </c>
      <c r="I46" s="108" t="str">
        <f>[1]!Table1[[#This Row],[Stock]]</f>
        <v>|0200220139|22.20|0.00|2.300|0.0005883NBC</v>
      </c>
      <c r="J46" t="str">
        <f t="shared" si="18"/>
        <v>5883</v>
      </c>
      <c r="K46" s="19"/>
      <c r="L46" s="19"/>
      <c r="M46" s="19"/>
      <c r="N46" s="19"/>
      <c r="O46" s="19"/>
      <c r="P46" s="20" t="str">
        <f>End_Cal!E46</f>
        <v>|0200220139|34.00|0.00|2.600|0.0006121NBC</v>
      </c>
      <c r="Q46" s="112" t="str">
        <f t="shared" si="19"/>
        <v>247</v>
      </c>
      <c r="R46" s="112" t="str">
        <f t="shared" si="20"/>
        <v/>
      </c>
      <c r="S46" s="112" t="str">
        <f t="shared" si="0"/>
        <v/>
      </c>
      <c r="T46" s="112" t="str">
        <f t="shared" si="1"/>
        <v/>
      </c>
      <c r="U46" s="112" t="str">
        <f t="shared" si="2"/>
        <v/>
      </c>
      <c r="V46" s="112" t="str">
        <f t="shared" si="3"/>
        <v/>
      </c>
      <c r="W46" s="112" t="str">
        <f t="shared" si="21"/>
        <v/>
      </c>
      <c r="X46" s="112" t="str">
        <f t="shared" si="4"/>
        <v/>
      </c>
      <c r="Y46" s="112" t="str">
        <f t="shared" si="24"/>
        <v/>
      </c>
      <c r="Z46" s="112" t="str">
        <f t="shared" si="25"/>
        <v/>
      </c>
      <c r="AA46" s="112" t="str">
        <f t="shared" si="26"/>
        <v/>
      </c>
      <c r="AB46" s="112" t="str">
        <f t="shared" si="27"/>
        <v/>
      </c>
      <c r="AC46" s="112" t="str">
        <f t="shared" si="28"/>
        <v/>
      </c>
      <c r="AD46" t="str">
        <f t="shared" si="22"/>
        <v>247------------</v>
      </c>
      <c r="AF46" s="19" t="str">
        <f t="shared" si="29"/>
        <v>|0200220139|34.00|0.00|2.600|0.000247NBC</v>
      </c>
      <c r="AG46" s="19" t="str">
        <f t="shared" si="23"/>
        <v/>
      </c>
      <c r="AH46" s="19" t="str">
        <f t="shared" si="5"/>
        <v/>
      </c>
      <c r="AI46" s="19" t="str">
        <f t="shared" si="6"/>
        <v/>
      </c>
      <c r="AJ46" s="19" t="str">
        <f t="shared" si="7"/>
        <v/>
      </c>
      <c r="AK46" s="19" t="str">
        <f t="shared" si="8"/>
        <v/>
      </c>
      <c r="AL46" s="19" t="str">
        <f t="shared" si="9"/>
        <v/>
      </c>
      <c r="AM46" s="19" t="str">
        <f t="shared" si="10"/>
        <v/>
      </c>
      <c r="AN46" s="19" t="str">
        <f t="shared" si="11"/>
        <v/>
      </c>
      <c r="AO46" s="19" t="str">
        <f t="shared" si="12"/>
        <v/>
      </c>
      <c r="AP46" s="19" t="str">
        <f t="shared" si="13"/>
        <v/>
      </c>
      <c r="AQ46" s="19" t="str">
        <f t="shared" si="14"/>
        <v/>
      </c>
      <c r="AR46" s="19" t="str">
        <f t="shared" si="15"/>
        <v/>
      </c>
      <c r="AS46" s="19" t="str">
        <f>IFERROR(VLOOKUP(AF46,[2]CUS030!$A$5:$E$10000,5,0),"")</f>
        <v/>
      </c>
      <c r="AT46" s="19" t="str">
        <f>IFERROR(VLOOKUP(AG46,[2]CUS030!$A$5:$E$10000,5,0),"")</f>
        <v/>
      </c>
      <c r="AU46" s="19" t="str">
        <f>IFERROR(VLOOKUP(AH46,[2]CUS030!$A$5:$E$10000,5,0),"")</f>
        <v/>
      </c>
      <c r="AV46" s="19" t="str">
        <f>IFERROR(VLOOKUP(AI46,[2]CUS030!$A$5:$E$10000,5,0),"")</f>
        <v/>
      </c>
      <c r="AW46" s="19" t="str">
        <f>IFERROR(VLOOKUP(AJ46,[2]CUS030!$A$5:$E$10000,5,0),"")</f>
        <v/>
      </c>
      <c r="AX46" s="19" t="str">
        <f>IFERROR(VLOOKUP(AK46,[2]CUS030!$A$5:$E$10000,5,0),"")</f>
        <v/>
      </c>
      <c r="AY46" s="19" t="str">
        <f>IFERROR(VLOOKUP(AL46,[2]CUS030!$A$5:$E$10000,5,0),"")</f>
        <v/>
      </c>
      <c r="AZ46" s="19" t="str">
        <f>IFERROR(VLOOKUP(AM46,[2]CUS030!$A$5:$E$10000,5,0),"")</f>
        <v/>
      </c>
      <c r="BA46" s="19" t="str">
        <f>IFERROR(VLOOKUP(AN46,[2]CUS030!$A$5:$E$10000,5,0),"")</f>
        <v/>
      </c>
      <c r="BB46" s="19" t="str">
        <f>IFERROR(VLOOKUP(AO46,[2]CUS030!$A$5:$E$10000,5,0),"")</f>
        <v/>
      </c>
      <c r="BC46" s="19" t="str">
        <f>IFERROR(VLOOKUP(AP46,[2]CUS030!$A$5:$E$10000,5,0),"")</f>
        <v/>
      </c>
      <c r="BD46" s="19" t="str">
        <f>IFERROR(VLOOKUP(AQ46,[2]CUS030!$A$5:$E$10000,5,0),"")</f>
        <v/>
      </c>
      <c r="BE46" s="19" t="str">
        <f>IFERROR(VLOOKUP(AR46,[2]CUS030!$A$5:$E$10000,5,0),"")</f>
        <v/>
      </c>
    </row>
    <row r="47" spans="6:57" x14ac:dyDescent="0.3">
      <c r="F47" s="108" t="str">
        <f>[1]!Table1[[#This Row],[Production]]</f>
        <v>|0200220139|22.20|0.00|2.300|0.0005883IBC</v>
      </c>
      <c r="G47" t="str">
        <f t="shared" si="16"/>
        <v>5883</v>
      </c>
      <c r="H47" t="str">
        <f t="shared" si="17"/>
        <v>KMV||||||||||||</v>
      </c>
      <c r="I47" s="108" t="str">
        <f>[1]!Table1[[#This Row],[Stock]]</f>
        <v>|0200220139|22.20|0.00|2.300|0.000726IBC</v>
      </c>
      <c r="J47" t="str">
        <f t="shared" si="18"/>
        <v>726</v>
      </c>
      <c r="K47" s="19"/>
      <c r="L47" s="19"/>
      <c r="M47" s="19"/>
      <c r="N47" s="19"/>
      <c r="O47" s="19"/>
      <c r="P47" s="20" t="str">
        <f>End_Cal!E47</f>
        <v>|0200220139|34.00|0.00|3.500|0.0005616IBC</v>
      </c>
      <c r="Q47" s="112" t="str">
        <f t="shared" si="19"/>
        <v>45</v>
      </c>
      <c r="R47" s="112" t="str">
        <f t="shared" si="20"/>
        <v>5616</v>
      </c>
      <c r="S47" s="112" t="str">
        <f t="shared" si="0"/>
        <v/>
      </c>
      <c r="T47" s="112" t="str">
        <f t="shared" si="1"/>
        <v/>
      </c>
      <c r="U47" s="112" t="str">
        <f t="shared" si="2"/>
        <v/>
      </c>
      <c r="V47" s="112" t="str">
        <f t="shared" si="3"/>
        <v/>
      </c>
      <c r="W47" s="112" t="str">
        <f t="shared" si="21"/>
        <v/>
      </c>
      <c r="X47" s="112" t="str">
        <f t="shared" si="4"/>
        <v/>
      </c>
      <c r="Y47" s="112" t="str">
        <f t="shared" si="24"/>
        <v/>
      </c>
      <c r="Z47" s="112" t="str">
        <f t="shared" si="25"/>
        <v/>
      </c>
      <c r="AA47" s="112" t="str">
        <f t="shared" si="26"/>
        <v/>
      </c>
      <c r="AB47" s="112" t="str">
        <f t="shared" si="27"/>
        <v/>
      </c>
      <c r="AC47" s="112" t="str">
        <f t="shared" si="28"/>
        <v/>
      </c>
      <c r="AD47" t="str">
        <f t="shared" si="22"/>
        <v>45-5616-----------</v>
      </c>
      <c r="AF47" s="19" t="str">
        <f t="shared" si="29"/>
        <v>|0200220139|34.00|0.00|3.500|0.00045IBC</v>
      </c>
      <c r="AG47" s="19" t="str">
        <f t="shared" si="23"/>
        <v>|0200220139|34.00|0.00|3.500|0.0005616IBC</v>
      </c>
      <c r="AH47" s="19" t="str">
        <f t="shared" si="5"/>
        <v/>
      </c>
      <c r="AI47" s="19" t="str">
        <f t="shared" si="6"/>
        <v/>
      </c>
      <c r="AJ47" s="19" t="str">
        <f t="shared" si="7"/>
        <v/>
      </c>
      <c r="AK47" s="19" t="str">
        <f t="shared" si="8"/>
        <v/>
      </c>
      <c r="AL47" s="19" t="str">
        <f t="shared" si="9"/>
        <v/>
      </c>
      <c r="AM47" s="19" t="str">
        <f t="shared" si="10"/>
        <v/>
      </c>
      <c r="AN47" s="19" t="str">
        <f t="shared" si="11"/>
        <v/>
      </c>
      <c r="AO47" s="19" t="str">
        <f t="shared" si="12"/>
        <v/>
      </c>
      <c r="AP47" s="19" t="str">
        <f t="shared" si="13"/>
        <v/>
      </c>
      <c r="AQ47" s="19" t="str">
        <f t="shared" si="14"/>
        <v/>
      </c>
      <c r="AR47" s="19" t="str">
        <f t="shared" si="15"/>
        <v/>
      </c>
      <c r="AS47" s="19" t="str">
        <f>IFERROR(VLOOKUP(AF47,[2]CUS030!$A$5:$E$10000,5,0),"")</f>
        <v>KMV</v>
      </c>
      <c r="AT47" s="19" t="str">
        <f>IFERROR(VLOOKUP(AG47,[2]CUS030!$A$5:$E$10000,5,0),"")</f>
        <v/>
      </c>
      <c r="AU47" s="19" t="str">
        <f>IFERROR(VLOOKUP(AH47,[2]CUS030!$A$5:$E$10000,5,0),"")</f>
        <v/>
      </c>
      <c r="AV47" s="19" t="str">
        <f>IFERROR(VLOOKUP(AI47,[2]CUS030!$A$5:$E$10000,5,0),"")</f>
        <v/>
      </c>
      <c r="AW47" s="19" t="str">
        <f>IFERROR(VLOOKUP(AJ47,[2]CUS030!$A$5:$E$10000,5,0),"")</f>
        <v/>
      </c>
      <c r="AX47" s="19" t="str">
        <f>IFERROR(VLOOKUP(AK47,[2]CUS030!$A$5:$E$10000,5,0),"")</f>
        <v/>
      </c>
      <c r="AY47" s="19" t="str">
        <f>IFERROR(VLOOKUP(AL47,[2]CUS030!$A$5:$E$10000,5,0),"")</f>
        <v/>
      </c>
      <c r="AZ47" s="19" t="str">
        <f>IFERROR(VLOOKUP(AM47,[2]CUS030!$A$5:$E$10000,5,0),"")</f>
        <v/>
      </c>
      <c r="BA47" s="19" t="str">
        <f>IFERROR(VLOOKUP(AN47,[2]CUS030!$A$5:$E$10000,5,0),"")</f>
        <v/>
      </c>
      <c r="BB47" s="19" t="str">
        <f>IFERROR(VLOOKUP(AO47,[2]CUS030!$A$5:$E$10000,5,0),"")</f>
        <v/>
      </c>
      <c r="BC47" s="19" t="str">
        <f>IFERROR(VLOOKUP(AP47,[2]CUS030!$A$5:$E$10000,5,0),"")</f>
        <v/>
      </c>
      <c r="BD47" s="19" t="str">
        <f>IFERROR(VLOOKUP(AQ47,[2]CUS030!$A$5:$E$10000,5,0),"")</f>
        <v/>
      </c>
      <c r="BE47" s="19" t="str">
        <f>IFERROR(VLOOKUP(AR47,[2]CUS030!$A$5:$E$10000,5,0),"")</f>
        <v/>
      </c>
    </row>
    <row r="48" spans="6:57" x14ac:dyDescent="0.3">
      <c r="F48" s="108" t="str">
        <f>[1]!Table1[[#This Row],[Production]]</f>
        <v>|0200220139|22.20|0.00|2.000|0.0005723NBC</v>
      </c>
      <c r="G48" t="str">
        <f t="shared" si="16"/>
        <v>5723</v>
      </c>
      <c r="H48" t="str">
        <f t="shared" si="17"/>
        <v>LEGROUP||||||||||||</v>
      </c>
      <c r="I48" s="108" t="str">
        <f>[1]!Table1[[#This Row],[Stock]]</f>
        <v>|0200220139|22.20|0.00|2.000|0.000353NBC</v>
      </c>
      <c r="J48" t="str">
        <f t="shared" si="18"/>
        <v>353</v>
      </c>
      <c r="K48" s="19"/>
      <c r="L48" s="19"/>
      <c r="M48" s="19"/>
      <c r="N48" s="19"/>
      <c r="O48" s="19"/>
      <c r="P48" s="20" t="str">
        <f>End_Cal!E48</f>
        <v>|0200230120|35.00|0.00|1.200|0.0005800IBC</v>
      </c>
      <c r="Q48" s="112" t="str">
        <f t="shared" si="19"/>
        <v>5800</v>
      </c>
      <c r="R48" s="112" t="str">
        <f t="shared" si="20"/>
        <v/>
      </c>
      <c r="S48" s="112" t="str">
        <f t="shared" si="0"/>
        <v/>
      </c>
      <c r="T48" s="112" t="str">
        <f t="shared" si="1"/>
        <v/>
      </c>
      <c r="U48" s="112" t="str">
        <f t="shared" si="2"/>
        <v/>
      </c>
      <c r="V48" s="112" t="str">
        <f t="shared" si="3"/>
        <v/>
      </c>
      <c r="W48" s="112" t="str">
        <f t="shared" si="21"/>
        <v/>
      </c>
      <c r="X48" s="112" t="str">
        <f t="shared" si="4"/>
        <v/>
      </c>
      <c r="Y48" s="112" t="str">
        <f t="shared" si="24"/>
        <v/>
      </c>
      <c r="Z48" s="112" t="str">
        <f t="shared" si="25"/>
        <v/>
      </c>
      <c r="AA48" s="112" t="str">
        <f t="shared" si="26"/>
        <v/>
      </c>
      <c r="AB48" s="112" t="str">
        <f t="shared" si="27"/>
        <v/>
      </c>
      <c r="AC48" s="112" t="str">
        <f t="shared" si="28"/>
        <v/>
      </c>
      <c r="AD48" t="str">
        <f t="shared" si="22"/>
        <v>5800------------</v>
      </c>
      <c r="AF48" s="19" t="str">
        <f t="shared" si="29"/>
        <v>|0200230120|35.00|0.00|1.200|0.0005800IBC</v>
      </c>
      <c r="AG48" s="19" t="str">
        <f t="shared" si="23"/>
        <v/>
      </c>
      <c r="AH48" s="19" t="str">
        <f t="shared" si="5"/>
        <v/>
      </c>
      <c r="AI48" s="19" t="str">
        <f t="shared" si="6"/>
        <v/>
      </c>
      <c r="AJ48" s="19" t="str">
        <f t="shared" si="7"/>
        <v/>
      </c>
      <c r="AK48" s="19" t="str">
        <f t="shared" si="8"/>
        <v/>
      </c>
      <c r="AL48" s="19" t="str">
        <f t="shared" si="9"/>
        <v/>
      </c>
      <c r="AM48" s="19" t="str">
        <f t="shared" si="10"/>
        <v/>
      </c>
      <c r="AN48" s="19" t="str">
        <f t="shared" si="11"/>
        <v/>
      </c>
      <c r="AO48" s="19" t="str">
        <f t="shared" si="12"/>
        <v/>
      </c>
      <c r="AP48" s="19" t="str">
        <f t="shared" si="13"/>
        <v/>
      </c>
      <c r="AQ48" s="19" t="str">
        <f t="shared" si="14"/>
        <v/>
      </c>
      <c r="AR48" s="19" t="str">
        <f t="shared" si="15"/>
        <v/>
      </c>
      <c r="AS48" s="19" t="str">
        <f>IFERROR(VLOOKUP(AF48,[2]CUS030!$A$5:$E$10000,5,0),"")</f>
        <v>LEGROUP</v>
      </c>
      <c r="AT48" s="19" t="str">
        <f>IFERROR(VLOOKUP(AG48,[2]CUS030!$A$5:$E$10000,5,0),"")</f>
        <v/>
      </c>
      <c r="AU48" s="19" t="str">
        <f>IFERROR(VLOOKUP(AH48,[2]CUS030!$A$5:$E$10000,5,0),"")</f>
        <v/>
      </c>
      <c r="AV48" s="19" t="str">
        <f>IFERROR(VLOOKUP(AI48,[2]CUS030!$A$5:$E$10000,5,0),"")</f>
        <v/>
      </c>
      <c r="AW48" s="19" t="str">
        <f>IFERROR(VLOOKUP(AJ48,[2]CUS030!$A$5:$E$10000,5,0),"")</f>
        <v/>
      </c>
      <c r="AX48" s="19" t="str">
        <f>IFERROR(VLOOKUP(AK48,[2]CUS030!$A$5:$E$10000,5,0),"")</f>
        <v/>
      </c>
      <c r="AY48" s="19" t="str">
        <f>IFERROR(VLOOKUP(AL48,[2]CUS030!$A$5:$E$10000,5,0),"")</f>
        <v/>
      </c>
      <c r="AZ48" s="19" t="str">
        <f>IFERROR(VLOOKUP(AM48,[2]CUS030!$A$5:$E$10000,5,0),"")</f>
        <v/>
      </c>
      <c r="BA48" s="19" t="str">
        <f>IFERROR(VLOOKUP(AN48,[2]CUS030!$A$5:$E$10000,5,0),"")</f>
        <v/>
      </c>
      <c r="BB48" s="19" t="str">
        <f>IFERROR(VLOOKUP(AO48,[2]CUS030!$A$5:$E$10000,5,0),"")</f>
        <v/>
      </c>
      <c r="BC48" s="19" t="str">
        <f>IFERROR(VLOOKUP(AP48,[2]CUS030!$A$5:$E$10000,5,0),"")</f>
        <v/>
      </c>
      <c r="BD48" s="19" t="str">
        <f>IFERROR(VLOOKUP(AQ48,[2]CUS030!$A$5:$E$10000,5,0),"")</f>
        <v/>
      </c>
      <c r="BE48" s="19" t="str">
        <f>IFERROR(VLOOKUP(AR48,[2]CUS030!$A$5:$E$10000,5,0),"")</f>
        <v/>
      </c>
    </row>
    <row r="49" spans="6:57" x14ac:dyDescent="0.3">
      <c r="F49" s="108" t="str">
        <f>[1]!Table1[[#This Row],[Production]]</f>
        <v>|0200220139|22.20|0.00|2.000|0.0005931NBC</v>
      </c>
      <c r="G49" t="str">
        <f t="shared" si="16"/>
        <v>5931</v>
      </c>
      <c r="H49" t="str">
        <f t="shared" si="17"/>
        <v>SHVN||||||||||||</v>
      </c>
      <c r="I49" s="108" t="str">
        <f>[1]!Table1[[#This Row],[Stock]]</f>
        <v>|0200220139|22.20|0.00|2.000|0.000366NBC</v>
      </c>
      <c r="J49" t="str">
        <f t="shared" si="18"/>
        <v>366</v>
      </c>
      <c r="K49" s="19"/>
      <c r="L49" s="19"/>
      <c r="M49" s="19"/>
      <c r="N49" s="19"/>
      <c r="O49" s="19"/>
      <c r="P49" s="20" t="str">
        <f>End_Cal!E49</f>
        <v>|0200230120|38.10|0.00|1.200|0.0005450IBC</v>
      </c>
      <c r="Q49" s="112" t="str">
        <f t="shared" si="19"/>
        <v>5450</v>
      </c>
      <c r="R49" s="112" t="str">
        <f t="shared" si="20"/>
        <v/>
      </c>
      <c r="S49" s="112" t="str">
        <f t="shared" si="0"/>
        <v/>
      </c>
      <c r="T49" s="112" t="str">
        <f t="shared" si="1"/>
        <v/>
      </c>
      <c r="U49" s="112" t="str">
        <f t="shared" si="2"/>
        <v/>
      </c>
      <c r="V49" s="112" t="str">
        <f t="shared" si="3"/>
        <v/>
      </c>
      <c r="W49" s="112" t="str">
        <f t="shared" si="21"/>
        <v/>
      </c>
      <c r="X49" s="112" t="str">
        <f t="shared" si="4"/>
        <v/>
      </c>
      <c r="Y49" s="112" t="str">
        <f t="shared" si="24"/>
        <v/>
      </c>
      <c r="Z49" s="112" t="str">
        <f t="shared" si="25"/>
        <v/>
      </c>
      <c r="AA49" s="112" t="str">
        <f t="shared" si="26"/>
        <v/>
      </c>
      <c r="AB49" s="112" t="str">
        <f t="shared" si="27"/>
        <v/>
      </c>
      <c r="AC49" s="112" t="str">
        <f t="shared" si="28"/>
        <v/>
      </c>
      <c r="AD49" t="str">
        <f t="shared" si="22"/>
        <v>5450------------</v>
      </c>
      <c r="AF49" s="19" t="str">
        <f t="shared" si="29"/>
        <v>|0200230120|38.10|0.00|1.200|0.0005450IBC</v>
      </c>
      <c r="AG49" s="19" t="str">
        <f t="shared" si="23"/>
        <v/>
      </c>
      <c r="AH49" s="19" t="str">
        <f t="shared" si="5"/>
        <v/>
      </c>
      <c r="AI49" s="19" t="str">
        <f t="shared" si="6"/>
        <v/>
      </c>
      <c r="AJ49" s="19" t="str">
        <f t="shared" si="7"/>
        <v/>
      </c>
      <c r="AK49" s="19" t="str">
        <f t="shared" si="8"/>
        <v/>
      </c>
      <c r="AL49" s="19" t="str">
        <f t="shared" si="9"/>
        <v/>
      </c>
      <c r="AM49" s="19" t="str">
        <f t="shared" si="10"/>
        <v/>
      </c>
      <c r="AN49" s="19" t="str">
        <f t="shared" si="11"/>
        <v/>
      </c>
      <c r="AO49" s="19" t="str">
        <f t="shared" si="12"/>
        <v/>
      </c>
      <c r="AP49" s="19" t="str">
        <f t="shared" si="13"/>
        <v/>
      </c>
      <c r="AQ49" s="19" t="str">
        <f t="shared" si="14"/>
        <v/>
      </c>
      <c r="AR49" s="19" t="str">
        <f t="shared" si="15"/>
        <v/>
      </c>
      <c r="AS49" s="19" t="str">
        <f>IFERROR(VLOOKUP(AF49,[2]CUS030!$A$5:$E$10000,5,0),"")</f>
        <v>SHVN</v>
      </c>
      <c r="AT49" s="19" t="str">
        <f>IFERROR(VLOOKUP(AG49,[2]CUS030!$A$5:$E$10000,5,0),"")</f>
        <v/>
      </c>
      <c r="AU49" s="19" t="str">
        <f>IFERROR(VLOOKUP(AH49,[2]CUS030!$A$5:$E$10000,5,0),"")</f>
        <v/>
      </c>
      <c r="AV49" s="19" t="str">
        <f>IFERROR(VLOOKUP(AI49,[2]CUS030!$A$5:$E$10000,5,0),"")</f>
        <v/>
      </c>
      <c r="AW49" s="19" t="str">
        <f>IFERROR(VLOOKUP(AJ49,[2]CUS030!$A$5:$E$10000,5,0),"")</f>
        <v/>
      </c>
      <c r="AX49" s="19" t="str">
        <f>IFERROR(VLOOKUP(AK49,[2]CUS030!$A$5:$E$10000,5,0),"")</f>
        <v/>
      </c>
      <c r="AY49" s="19" t="str">
        <f>IFERROR(VLOOKUP(AL49,[2]CUS030!$A$5:$E$10000,5,0),"")</f>
        <v/>
      </c>
      <c r="AZ49" s="19" t="str">
        <f>IFERROR(VLOOKUP(AM49,[2]CUS030!$A$5:$E$10000,5,0),"")</f>
        <v/>
      </c>
      <c r="BA49" s="19" t="str">
        <f>IFERROR(VLOOKUP(AN49,[2]CUS030!$A$5:$E$10000,5,0),"")</f>
        <v/>
      </c>
      <c r="BB49" s="19" t="str">
        <f>IFERROR(VLOOKUP(AO49,[2]CUS030!$A$5:$E$10000,5,0),"")</f>
        <v/>
      </c>
      <c r="BC49" s="19" t="str">
        <f>IFERROR(VLOOKUP(AP49,[2]CUS030!$A$5:$E$10000,5,0),"")</f>
        <v/>
      </c>
      <c r="BD49" s="19" t="str">
        <f>IFERROR(VLOOKUP(AQ49,[2]CUS030!$A$5:$E$10000,5,0),"")</f>
        <v/>
      </c>
      <c r="BE49" s="19" t="str">
        <f>IFERROR(VLOOKUP(AR49,[2]CUS030!$A$5:$E$10000,5,0),"")</f>
        <v/>
      </c>
    </row>
    <row r="50" spans="6:57" x14ac:dyDescent="0.3">
      <c r="F50" s="108" t="str">
        <f>[1]!Table1[[#This Row],[Production]]</f>
        <v>|0200220139|22.20|0.00|2.000|0.0005758NBC</v>
      </c>
      <c r="G50" t="str">
        <f t="shared" si="16"/>
        <v>5758</v>
      </c>
      <c r="H50" t="str">
        <f t="shared" si="17"/>
        <v>KMV|KMV|||||||||||</v>
      </c>
      <c r="I50" s="108" t="str">
        <f>[1]!Table1[[#This Row],[Stock]]</f>
        <v>|0200220139|22.20|0.00|2.000|0.000379NBC</v>
      </c>
      <c r="J50" t="str">
        <f t="shared" si="18"/>
        <v>379</v>
      </c>
      <c r="K50" s="19"/>
      <c r="L50" s="19"/>
      <c r="M50" s="19"/>
      <c r="N50" s="19"/>
      <c r="O50" s="19"/>
      <c r="P50" s="20" t="str">
        <f>End_Cal!E50</f>
        <v>|0200220139|38.10|0.00|2.300|0.0005959NBC</v>
      </c>
      <c r="Q50" s="112" t="str">
        <f t="shared" si="19"/>
        <v>290</v>
      </c>
      <c r="R50" s="112" t="str">
        <f t="shared" si="20"/>
        <v>308</v>
      </c>
      <c r="S50" s="112" t="str">
        <f t="shared" si="0"/>
        <v>5959</v>
      </c>
      <c r="T50" s="112" t="str">
        <f t="shared" si="1"/>
        <v/>
      </c>
      <c r="U50" s="112" t="str">
        <f t="shared" si="2"/>
        <v/>
      </c>
      <c r="V50" s="112" t="str">
        <f t="shared" si="3"/>
        <v/>
      </c>
      <c r="W50" s="112" t="str">
        <f t="shared" si="21"/>
        <v/>
      </c>
      <c r="X50" s="112" t="str">
        <f t="shared" si="4"/>
        <v/>
      </c>
      <c r="Y50" s="112" t="str">
        <f t="shared" si="24"/>
        <v/>
      </c>
      <c r="Z50" s="112" t="str">
        <f t="shared" si="25"/>
        <v/>
      </c>
      <c r="AA50" s="112" t="str">
        <f t="shared" si="26"/>
        <v/>
      </c>
      <c r="AB50" s="112" t="str">
        <f t="shared" si="27"/>
        <v/>
      </c>
      <c r="AC50" s="112" t="str">
        <f t="shared" si="28"/>
        <v/>
      </c>
      <c r="AD50" t="str">
        <f t="shared" si="22"/>
        <v>290-308-5959----------</v>
      </c>
      <c r="AF50" s="19" t="str">
        <f t="shared" si="29"/>
        <v>|0200220139|38.10|0.00|2.300|0.000290NBC</v>
      </c>
      <c r="AG50" s="19" t="str">
        <f t="shared" si="23"/>
        <v>|0200220139|38.10|0.00|2.300|0.000308NBC</v>
      </c>
      <c r="AH50" s="19" t="str">
        <f t="shared" si="5"/>
        <v>|0200220139|38.10|0.00|2.300|0.0005959NBC</v>
      </c>
      <c r="AI50" s="19" t="str">
        <f t="shared" si="6"/>
        <v/>
      </c>
      <c r="AJ50" s="19" t="str">
        <f t="shared" si="7"/>
        <v/>
      </c>
      <c r="AK50" s="19" t="str">
        <f t="shared" si="8"/>
        <v/>
      </c>
      <c r="AL50" s="19" t="str">
        <f t="shared" si="9"/>
        <v/>
      </c>
      <c r="AM50" s="19" t="str">
        <f t="shared" si="10"/>
        <v/>
      </c>
      <c r="AN50" s="19" t="str">
        <f t="shared" si="11"/>
        <v/>
      </c>
      <c r="AO50" s="19" t="str">
        <f t="shared" si="12"/>
        <v/>
      </c>
      <c r="AP50" s="19" t="str">
        <f t="shared" si="13"/>
        <v/>
      </c>
      <c r="AQ50" s="19" t="str">
        <f t="shared" si="14"/>
        <v/>
      </c>
      <c r="AR50" s="19" t="str">
        <f t="shared" si="15"/>
        <v/>
      </c>
      <c r="AS50" s="19" t="str">
        <f>IFERROR(VLOOKUP(AF50,[2]CUS030!$A$5:$E$10000,5,0),"")</f>
        <v>KMV</v>
      </c>
      <c r="AT50" s="19" t="str">
        <f>IFERROR(VLOOKUP(AG50,[2]CUS030!$A$5:$E$10000,5,0),"")</f>
        <v>KMV</v>
      </c>
      <c r="AU50" s="19" t="str">
        <f>IFERROR(VLOOKUP(AH50,[2]CUS030!$A$5:$E$10000,5,0),"")</f>
        <v/>
      </c>
      <c r="AV50" s="19" t="str">
        <f>IFERROR(VLOOKUP(AI50,[2]CUS030!$A$5:$E$10000,5,0),"")</f>
        <v/>
      </c>
      <c r="AW50" s="19" t="str">
        <f>IFERROR(VLOOKUP(AJ50,[2]CUS030!$A$5:$E$10000,5,0),"")</f>
        <v/>
      </c>
      <c r="AX50" s="19" t="str">
        <f>IFERROR(VLOOKUP(AK50,[2]CUS030!$A$5:$E$10000,5,0),"")</f>
        <v/>
      </c>
      <c r="AY50" s="19" t="str">
        <f>IFERROR(VLOOKUP(AL50,[2]CUS030!$A$5:$E$10000,5,0),"")</f>
        <v/>
      </c>
      <c r="AZ50" s="19" t="str">
        <f>IFERROR(VLOOKUP(AM50,[2]CUS030!$A$5:$E$10000,5,0),"")</f>
        <v/>
      </c>
      <c r="BA50" s="19" t="str">
        <f>IFERROR(VLOOKUP(AN50,[2]CUS030!$A$5:$E$10000,5,0),"")</f>
        <v/>
      </c>
      <c r="BB50" s="19" t="str">
        <f>IFERROR(VLOOKUP(AO50,[2]CUS030!$A$5:$E$10000,5,0),"")</f>
        <v/>
      </c>
      <c r="BC50" s="19" t="str">
        <f>IFERROR(VLOOKUP(AP50,[2]CUS030!$A$5:$E$10000,5,0),"")</f>
        <v/>
      </c>
      <c r="BD50" s="19" t="str">
        <f>IFERROR(VLOOKUP(AQ50,[2]CUS030!$A$5:$E$10000,5,0),"")</f>
        <v/>
      </c>
      <c r="BE50" s="19" t="str">
        <f>IFERROR(VLOOKUP(AR50,[2]CUS030!$A$5:$E$10000,5,0),"")</f>
        <v/>
      </c>
    </row>
    <row r="51" spans="6:57" x14ac:dyDescent="0.3">
      <c r="F51" s="108" t="str">
        <f>[1]!Table1[[#This Row],[Production]]</f>
        <v>|0200220139|22.20|0.00|2.000|0.0005833NBC</v>
      </c>
      <c r="G51" t="str">
        <f t="shared" si="16"/>
        <v>5833</v>
      </c>
      <c r="H51" t="str">
        <f t="shared" si="17"/>
        <v>KMV||||||||||||</v>
      </c>
      <c r="I51" s="108" t="str">
        <f>[1]!Table1[[#This Row],[Stock]]</f>
        <v>|0200220139|22.20|0.00|2.000|0.000384NBC</v>
      </c>
      <c r="J51" t="str">
        <f t="shared" si="18"/>
        <v>384</v>
      </c>
      <c r="K51" s="19"/>
      <c r="L51" s="19"/>
      <c r="M51" s="19"/>
      <c r="N51" s="19"/>
      <c r="O51" s="19"/>
      <c r="P51" s="20" t="str">
        <f>End_Cal!E51</f>
        <v>|0200220139|38.10|0.00|2.600|0.0006133NBC</v>
      </c>
      <c r="Q51" s="112" t="str">
        <f t="shared" si="19"/>
        <v>259.8</v>
      </c>
      <c r="R51" s="112" t="str">
        <f t="shared" si="20"/>
        <v>261.3</v>
      </c>
      <c r="S51" s="112" t="str">
        <f t="shared" si="0"/>
        <v>6133</v>
      </c>
      <c r="T51" s="112" t="str">
        <f t="shared" si="1"/>
        <v/>
      </c>
      <c r="U51" s="112" t="str">
        <f t="shared" si="2"/>
        <v/>
      </c>
      <c r="V51" s="112" t="str">
        <f t="shared" si="3"/>
        <v/>
      </c>
      <c r="W51" s="112" t="str">
        <f t="shared" si="21"/>
        <v/>
      </c>
      <c r="X51" s="112" t="str">
        <f t="shared" si="4"/>
        <v/>
      </c>
      <c r="Y51" s="112" t="str">
        <f t="shared" si="24"/>
        <v/>
      </c>
      <c r="Z51" s="112" t="str">
        <f t="shared" si="25"/>
        <v/>
      </c>
      <c r="AA51" s="112" t="str">
        <f t="shared" si="26"/>
        <v/>
      </c>
      <c r="AB51" s="112" t="str">
        <f t="shared" si="27"/>
        <v/>
      </c>
      <c r="AC51" s="112" t="str">
        <f t="shared" si="28"/>
        <v/>
      </c>
      <c r="AD51" t="str">
        <f t="shared" si="22"/>
        <v>259.8-261.3-6133----------</v>
      </c>
      <c r="AF51" s="19" t="str">
        <f t="shared" si="29"/>
        <v>|0200220139|38.10|0.00|2.600|0.000259.8NBC</v>
      </c>
      <c r="AG51" s="19" t="str">
        <f t="shared" si="23"/>
        <v>|0200220139|38.10|0.00|2.600|0.000261.3NBC</v>
      </c>
      <c r="AH51" s="19" t="str">
        <f t="shared" si="5"/>
        <v>|0200220139|38.10|0.00|2.600|0.0006133NBC</v>
      </c>
      <c r="AI51" s="19" t="str">
        <f t="shared" si="6"/>
        <v/>
      </c>
      <c r="AJ51" s="19" t="str">
        <f t="shared" si="7"/>
        <v/>
      </c>
      <c r="AK51" s="19" t="str">
        <f t="shared" si="8"/>
        <v/>
      </c>
      <c r="AL51" s="19" t="str">
        <f t="shared" si="9"/>
        <v/>
      </c>
      <c r="AM51" s="19" t="str">
        <f t="shared" si="10"/>
        <v/>
      </c>
      <c r="AN51" s="19" t="str">
        <f t="shared" si="11"/>
        <v/>
      </c>
      <c r="AO51" s="19" t="str">
        <f t="shared" si="12"/>
        <v/>
      </c>
      <c r="AP51" s="19" t="str">
        <f t="shared" si="13"/>
        <v/>
      </c>
      <c r="AQ51" s="19" t="str">
        <f t="shared" si="14"/>
        <v/>
      </c>
      <c r="AR51" s="19" t="str">
        <f t="shared" si="15"/>
        <v/>
      </c>
      <c r="AS51" s="19" t="str">
        <f>IFERROR(VLOOKUP(AF51,[2]CUS030!$A$5:$E$10000,5,0),"")</f>
        <v>KMV</v>
      </c>
      <c r="AT51" s="19" t="str">
        <f>IFERROR(VLOOKUP(AG51,[2]CUS030!$A$5:$E$10000,5,0),"")</f>
        <v/>
      </c>
      <c r="AU51" s="19" t="str">
        <f>IFERROR(VLOOKUP(AH51,[2]CUS030!$A$5:$E$10000,5,0),"")</f>
        <v/>
      </c>
      <c r="AV51" s="19" t="str">
        <f>IFERROR(VLOOKUP(AI51,[2]CUS030!$A$5:$E$10000,5,0),"")</f>
        <v/>
      </c>
      <c r="AW51" s="19" t="str">
        <f>IFERROR(VLOOKUP(AJ51,[2]CUS030!$A$5:$E$10000,5,0),"")</f>
        <v/>
      </c>
      <c r="AX51" s="19" t="str">
        <f>IFERROR(VLOOKUP(AK51,[2]CUS030!$A$5:$E$10000,5,0),"")</f>
        <v/>
      </c>
      <c r="AY51" s="19" t="str">
        <f>IFERROR(VLOOKUP(AL51,[2]CUS030!$A$5:$E$10000,5,0),"")</f>
        <v/>
      </c>
      <c r="AZ51" s="19" t="str">
        <f>IFERROR(VLOOKUP(AM51,[2]CUS030!$A$5:$E$10000,5,0),"")</f>
        <v/>
      </c>
      <c r="BA51" s="19" t="str">
        <f>IFERROR(VLOOKUP(AN51,[2]CUS030!$A$5:$E$10000,5,0),"")</f>
        <v/>
      </c>
      <c r="BB51" s="19" t="str">
        <f>IFERROR(VLOOKUP(AO51,[2]CUS030!$A$5:$E$10000,5,0),"")</f>
        <v/>
      </c>
      <c r="BC51" s="19" t="str">
        <f>IFERROR(VLOOKUP(AP51,[2]CUS030!$A$5:$E$10000,5,0),"")</f>
        <v/>
      </c>
      <c r="BD51" s="19" t="str">
        <f>IFERROR(VLOOKUP(AQ51,[2]CUS030!$A$5:$E$10000,5,0),"")</f>
        <v/>
      </c>
      <c r="BE51" s="19" t="str">
        <f>IFERROR(VLOOKUP(AR51,[2]CUS030!$A$5:$E$10000,5,0),"")</f>
        <v/>
      </c>
    </row>
    <row r="52" spans="6:57" x14ac:dyDescent="0.3">
      <c r="F52" s="108" t="str">
        <f>[1]!Table1[[#This Row],[Production]]</f>
        <v>|0200220139|22.20|0.00|2.000|0.0005723NBC</v>
      </c>
      <c r="G52" t="str">
        <f t="shared" si="16"/>
        <v>5723</v>
      </c>
      <c r="H52" t="str">
        <f t="shared" si="17"/>
        <v>THANH DAT|KMV|||||||||||</v>
      </c>
      <c r="I52" s="108" t="str">
        <f>[1]!Table1[[#This Row],[Stock]]</f>
        <v>|0200220139|22.20|0.00|2.000|0.0005723NBC</v>
      </c>
      <c r="J52" t="str">
        <f t="shared" si="18"/>
        <v>5723</v>
      </c>
      <c r="K52" s="19"/>
      <c r="L52" s="19"/>
      <c r="M52" s="19"/>
      <c r="N52" s="19"/>
      <c r="O52" s="19"/>
      <c r="P52" s="20" t="str">
        <f>End_Cal!E52</f>
        <v>|0200220139|38.10|0.00|2.000|0.0005411NBC</v>
      </c>
      <c r="Q52" s="112" t="str">
        <f t="shared" si="19"/>
        <v>1340</v>
      </c>
      <c r="R52" s="112" t="str">
        <f t="shared" si="20"/>
        <v>274</v>
      </c>
      <c r="S52" s="112" t="str">
        <f t="shared" si="0"/>
        <v>5411</v>
      </c>
      <c r="T52" s="112" t="str">
        <f t="shared" si="1"/>
        <v>80</v>
      </c>
      <c r="U52" s="112" t="str">
        <f t="shared" si="2"/>
        <v/>
      </c>
      <c r="V52" s="112" t="str">
        <f t="shared" si="3"/>
        <v/>
      </c>
      <c r="W52" s="112" t="str">
        <f t="shared" si="21"/>
        <v/>
      </c>
      <c r="X52" s="112" t="str">
        <f t="shared" si="4"/>
        <v/>
      </c>
      <c r="Y52" s="112" t="str">
        <f t="shared" si="24"/>
        <v/>
      </c>
      <c r="Z52" s="112" t="str">
        <f t="shared" si="25"/>
        <v/>
      </c>
      <c r="AA52" s="112" t="str">
        <f t="shared" si="26"/>
        <v/>
      </c>
      <c r="AB52" s="112" t="str">
        <f t="shared" si="27"/>
        <v/>
      </c>
      <c r="AC52" s="112" t="str">
        <f t="shared" si="28"/>
        <v/>
      </c>
      <c r="AD52" t="str">
        <f t="shared" si="22"/>
        <v>1340-274-5411-80---------</v>
      </c>
      <c r="AF52" s="19" t="str">
        <f t="shared" si="29"/>
        <v>|0200220139|38.10|0.00|2.000|0.0001340NBC</v>
      </c>
      <c r="AG52" s="19" t="str">
        <f t="shared" si="23"/>
        <v>|0200220139|38.10|0.00|2.000|0.000274NBC</v>
      </c>
      <c r="AH52" s="19" t="str">
        <f t="shared" si="5"/>
        <v>|0200220139|38.10|0.00|2.000|0.0005411NBC</v>
      </c>
      <c r="AI52" s="19" t="str">
        <f t="shared" si="6"/>
        <v>|0200220139|38.10|0.00|2.000|0.00080NBC</v>
      </c>
      <c r="AJ52" s="19" t="str">
        <f t="shared" si="7"/>
        <v/>
      </c>
      <c r="AK52" s="19" t="str">
        <f t="shared" si="8"/>
        <v/>
      </c>
      <c r="AL52" s="19" t="str">
        <f t="shared" si="9"/>
        <v/>
      </c>
      <c r="AM52" s="19" t="str">
        <f t="shared" si="10"/>
        <v/>
      </c>
      <c r="AN52" s="19" t="str">
        <f t="shared" si="11"/>
        <v/>
      </c>
      <c r="AO52" s="19" t="str">
        <f t="shared" si="12"/>
        <v/>
      </c>
      <c r="AP52" s="19" t="str">
        <f t="shared" si="13"/>
        <v/>
      </c>
      <c r="AQ52" s="19" t="str">
        <f t="shared" si="14"/>
        <v/>
      </c>
      <c r="AR52" s="19" t="str">
        <f t="shared" si="15"/>
        <v/>
      </c>
      <c r="AS52" s="19" t="str">
        <f>IFERROR(VLOOKUP(AF52,[2]CUS030!$A$5:$E$10000,5,0),"")</f>
        <v>THANH DAT</v>
      </c>
      <c r="AT52" s="19" t="str">
        <f>IFERROR(VLOOKUP(AG52,[2]CUS030!$A$5:$E$10000,5,0),"")</f>
        <v>KMV</v>
      </c>
      <c r="AU52" s="19" t="str">
        <f>IFERROR(VLOOKUP(AH52,[2]CUS030!$A$5:$E$10000,5,0),"")</f>
        <v/>
      </c>
      <c r="AV52" s="19" t="str">
        <f>IFERROR(VLOOKUP(AI52,[2]CUS030!$A$5:$E$10000,5,0),"")</f>
        <v/>
      </c>
      <c r="AW52" s="19" t="str">
        <f>IFERROR(VLOOKUP(AJ52,[2]CUS030!$A$5:$E$10000,5,0),"")</f>
        <v/>
      </c>
      <c r="AX52" s="19" t="str">
        <f>IFERROR(VLOOKUP(AK52,[2]CUS030!$A$5:$E$10000,5,0),"")</f>
        <v/>
      </c>
      <c r="AY52" s="19" t="str">
        <f>IFERROR(VLOOKUP(AL52,[2]CUS030!$A$5:$E$10000,5,0),"")</f>
        <v/>
      </c>
      <c r="AZ52" s="19" t="str">
        <f>IFERROR(VLOOKUP(AM52,[2]CUS030!$A$5:$E$10000,5,0),"")</f>
        <v/>
      </c>
      <c r="BA52" s="19" t="str">
        <f>IFERROR(VLOOKUP(AN52,[2]CUS030!$A$5:$E$10000,5,0),"")</f>
        <v/>
      </c>
      <c r="BB52" s="19" t="str">
        <f>IFERROR(VLOOKUP(AO52,[2]CUS030!$A$5:$E$10000,5,0),"")</f>
        <v/>
      </c>
      <c r="BC52" s="19" t="str">
        <f>IFERROR(VLOOKUP(AP52,[2]CUS030!$A$5:$E$10000,5,0),"")</f>
        <v/>
      </c>
      <c r="BD52" s="19" t="str">
        <f>IFERROR(VLOOKUP(AQ52,[2]CUS030!$A$5:$E$10000,5,0),"")</f>
        <v/>
      </c>
      <c r="BE52" s="19" t="str">
        <f>IFERROR(VLOOKUP(AR52,[2]CUS030!$A$5:$E$10000,5,0),"")</f>
        <v/>
      </c>
    </row>
    <row r="53" spans="6:57" x14ac:dyDescent="0.3">
      <c r="F53" s="108" t="str">
        <f>[1]!Table1[[#This Row],[Production]]</f>
        <v>|0200220139|22.20|0.00|2.000|0.0005758NBC</v>
      </c>
      <c r="G53" t="str">
        <f t="shared" si="16"/>
        <v>5758</v>
      </c>
      <c r="H53" t="str">
        <f t="shared" si="17"/>
        <v>TSVN||||||||||||</v>
      </c>
      <c r="I53" s="108" t="str">
        <f>[1]!Table1[[#This Row],[Stock]]</f>
        <v>|0200220139|22.20|0.00|2.000|0.0005758NBC</v>
      </c>
      <c r="J53" t="str">
        <f t="shared" si="18"/>
        <v>5758</v>
      </c>
      <c r="K53" s="19"/>
      <c r="L53" s="19"/>
      <c r="M53" s="19"/>
      <c r="N53" s="19"/>
      <c r="O53" s="19"/>
      <c r="P53" s="20" t="str">
        <f>End_Cal!E53</f>
        <v>|0200220139|38.10|0.00|2.000|0.0001340NBC</v>
      </c>
      <c r="Q53" s="112" t="str">
        <f t="shared" si="19"/>
        <v>390</v>
      </c>
      <c r="R53" s="112" t="str">
        <f t="shared" si="20"/>
        <v/>
      </c>
      <c r="S53" s="112" t="str">
        <f t="shared" si="0"/>
        <v/>
      </c>
      <c r="T53" s="112" t="str">
        <f t="shared" si="1"/>
        <v/>
      </c>
      <c r="U53" s="112" t="str">
        <f t="shared" si="2"/>
        <v/>
      </c>
      <c r="V53" s="112" t="str">
        <f t="shared" si="3"/>
        <v/>
      </c>
      <c r="W53" s="112" t="str">
        <f t="shared" si="21"/>
        <v/>
      </c>
      <c r="X53" s="112" t="str">
        <f t="shared" si="4"/>
        <v/>
      </c>
      <c r="Y53" s="112" t="str">
        <f t="shared" si="24"/>
        <v/>
      </c>
      <c r="Z53" s="112" t="str">
        <f t="shared" si="25"/>
        <v/>
      </c>
      <c r="AA53" s="112" t="str">
        <f t="shared" si="26"/>
        <v/>
      </c>
      <c r="AB53" s="112" t="str">
        <f t="shared" si="27"/>
        <v/>
      </c>
      <c r="AC53" s="112" t="str">
        <f t="shared" si="28"/>
        <v/>
      </c>
      <c r="AD53" t="str">
        <f t="shared" si="22"/>
        <v>390------------</v>
      </c>
      <c r="AF53" s="19" t="str">
        <f t="shared" si="29"/>
        <v>|0200220139|38.10|0.00|2.000|0.000390NBC</v>
      </c>
      <c r="AG53" s="19" t="str">
        <f t="shared" si="23"/>
        <v/>
      </c>
      <c r="AH53" s="19" t="str">
        <f t="shared" si="5"/>
        <v/>
      </c>
      <c r="AI53" s="19" t="str">
        <f t="shared" si="6"/>
        <v/>
      </c>
      <c r="AJ53" s="19" t="str">
        <f t="shared" si="7"/>
        <v/>
      </c>
      <c r="AK53" s="19" t="str">
        <f t="shared" si="8"/>
        <v/>
      </c>
      <c r="AL53" s="19" t="str">
        <f t="shared" si="9"/>
        <v/>
      </c>
      <c r="AM53" s="19" t="str">
        <f t="shared" si="10"/>
        <v/>
      </c>
      <c r="AN53" s="19" t="str">
        <f t="shared" si="11"/>
        <v/>
      </c>
      <c r="AO53" s="19" t="str">
        <f t="shared" si="12"/>
        <v/>
      </c>
      <c r="AP53" s="19" t="str">
        <f t="shared" si="13"/>
        <v/>
      </c>
      <c r="AQ53" s="19" t="str">
        <f t="shared" si="14"/>
        <v/>
      </c>
      <c r="AR53" s="19" t="str">
        <f t="shared" si="15"/>
        <v/>
      </c>
      <c r="AS53" s="19" t="str">
        <f>IFERROR(VLOOKUP(AF53,[2]CUS030!$A$5:$E$10000,5,0),"")</f>
        <v>TSVN</v>
      </c>
      <c r="AT53" s="19" t="str">
        <f>IFERROR(VLOOKUP(AG53,[2]CUS030!$A$5:$E$10000,5,0),"")</f>
        <v/>
      </c>
      <c r="AU53" s="19" t="str">
        <f>IFERROR(VLOOKUP(AH53,[2]CUS030!$A$5:$E$10000,5,0),"")</f>
        <v/>
      </c>
      <c r="AV53" s="19" t="str">
        <f>IFERROR(VLOOKUP(AI53,[2]CUS030!$A$5:$E$10000,5,0),"")</f>
        <v/>
      </c>
      <c r="AW53" s="19" t="str">
        <f>IFERROR(VLOOKUP(AJ53,[2]CUS030!$A$5:$E$10000,5,0),"")</f>
        <v/>
      </c>
      <c r="AX53" s="19" t="str">
        <f>IFERROR(VLOOKUP(AK53,[2]CUS030!$A$5:$E$10000,5,0),"")</f>
        <v/>
      </c>
      <c r="AY53" s="19" t="str">
        <f>IFERROR(VLOOKUP(AL53,[2]CUS030!$A$5:$E$10000,5,0),"")</f>
        <v/>
      </c>
      <c r="AZ53" s="19" t="str">
        <f>IFERROR(VLOOKUP(AM53,[2]CUS030!$A$5:$E$10000,5,0),"")</f>
        <v/>
      </c>
      <c r="BA53" s="19" t="str">
        <f>IFERROR(VLOOKUP(AN53,[2]CUS030!$A$5:$E$10000,5,0),"")</f>
        <v/>
      </c>
      <c r="BB53" s="19" t="str">
        <f>IFERROR(VLOOKUP(AO53,[2]CUS030!$A$5:$E$10000,5,0),"")</f>
        <v/>
      </c>
      <c r="BC53" s="19" t="str">
        <f>IFERROR(VLOOKUP(AP53,[2]CUS030!$A$5:$E$10000,5,0),"")</f>
        <v/>
      </c>
      <c r="BD53" s="19" t="str">
        <f>IFERROR(VLOOKUP(AQ53,[2]CUS030!$A$5:$E$10000,5,0),"")</f>
        <v/>
      </c>
      <c r="BE53" s="19" t="str">
        <f>IFERROR(VLOOKUP(AR53,[2]CUS030!$A$5:$E$10000,5,0),"")</f>
        <v/>
      </c>
    </row>
    <row r="54" spans="6:57" x14ac:dyDescent="0.3">
      <c r="F54" s="108" t="str">
        <f>[1]!Table1[[#This Row],[Production]]</f>
        <v>|0200220139|22.20|0.00|2.000|0.0005800IBC</v>
      </c>
      <c r="G54" t="str">
        <f t="shared" si="16"/>
        <v>5800</v>
      </c>
      <c r="H54" t="str">
        <f t="shared" si="17"/>
        <v>KMV||||||||||||</v>
      </c>
      <c r="I54" s="108" t="str">
        <f>[1]!Table1[[#This Row],[Stock]]</f>
        <v>|0200220139|22.20|0.00|2.000|0.0005800IBC</v>
      </c>
      <c r="J54" t="str">
        <f t="shared" si="18"/>
        <v>5800</v>
      </c>
      <c r="K54" s="19"/>
      <c r="L54" s="19"/>
      <c r="M54" s="19"/>
      <c r="N54" s="19"/>
      <c r="O54" s="19"/>
      <c r="P54" s="20" t="str">
        <f>End_Cal!E54</f>
        <v>|0200220139|42.70|0.00|2.000|0.0006135NBC</v>
      </c>
      <c r="Q54" s="112" t="str">
        <f t="shared" si="19"/>
        <v>214</v>
      </c>
      <c r="R54" s="112" t="str">
        <f t="shared" si="20"/>
        <v>6135</v>
      </c>
      <c r="S54" s="112" t="str">
        <f t="shared" si="0"/>
        <v/>
      </c>
      <c r="T54" s="112" t="str">
        <f t="shared" si="1"/>
        <v/>
      </c>
      <c r="U54" s="112" t="str">
        <f t="shared" si="2"/>
        <v/>
      </c>
      <c r="V54" s="112" t="str">
        <f t="shared" si="3"/>
        <v/>
      </c>
      <c r="W54" s="112" t="str">
        <f t="shared" si="21"/>
        <v/>
      </c>
      <c r="X54" s="112" t="str">
        <f t="shared" si="4"/>
        <v/>
      </c>
      <c r="Y54" s="112" t="str">
        <f t="shared" si="24"/>
        <v/>
      </c>
      <c r="Z54" s="112" t="str">
        <f t="shared" si="25"/>
        <v/>
      </c>
      <c r="AA54" s="112" t="str">
        <f t="shared" si="26"/>
        <v/>
      </c>
      <c r="AB54" s="112" t="str">
        <f t="shared" si="27"/>
        <v/>
      </c>
      <c r="AC54" s="112" t="str">
        <f t="shared" si="28"/>
        <v/>
      </c>
      <c r="AD54" t="str">
        <f t="shared" si="22"/>
        <v>214-6135-----------</v>
      </c>
      <c r="AF54" s="19" t="str">
        <f t="shared" si="29"/>
        <v>|0200220139|42.70|0.00|2.000|0.000214NBC</v>
      </c>
      <c r="AG54" s="19" t="str">
        <f t="shared" si="23"/>
        <v>|0200220139|42.70|0.00|2.000|0.0006135NBC</v>
      </c>
      <c r="AH54" s="19" t="str">
        <f t="shared" si="5"/>
        <v/>
      </c>
      <c r="AI54" s="19" t="str">
        <f t="shared" si="6"/>
        <v/>
      </c>
      <c r="AJ54" s="19" t="str">
        <f t="shared" si="7"/>
        <v/>
      </c>
      <c r="AK54" s="19" t="str">
        <f t="shared" si="8"/>
        <v/>
      </c>
      <c r="AL54" s="19" t="str">
        <f t="shared" si="9"/>
        <v/>
      </c>
      <c r="AM54" s="19" t="str">
        <f t="shared" si="10"/>
        <v/>
      </c>
      <c r="AN54" s="19" t="str">
        <f t="shared" si="11"/>
        <v/>
      </c>
      <c r="AO54" s="19" t="str">
        <f t="shared" si="12"/>
        <v/>
      </c>
      <c r="AP54" s="19" t="str">
        <f t="shared" si="13"/>
        <v/>
      </c>
      <c r="AQ54" s="19" t="str">
        <f t="shared" si="14"/>
        <v/>
      </c>
      <c r="AR54" s="19" t="str">
        <f t="shared" si="15"/>
        <v/>
      </c>
      <c r="AS54" s="19" t="str">
        <f>IFERROR(VLOOKUP(AF54,[2]CUS030!$A$5:$E$10000,5,0),"")</f>
        <v>KMV</v>
      </c>
      <c r="AT54" s="19" t="str">
        <f>IFERROR(VLOOKUP(AG54,[2]CUS030!$A$5:$E$10000,5,0),"")</f>
        <v/>
      </c>
      <c r="AU54" s="19" t="str">
        <f>IFERROR(VLOOKUP(AH54,[2]CUS030!$A$5:$E$10000,5,0),"")</f>
        <v/>
      </c>
      <c r="AV54" s="19" t="str">
        <f>IFERROR(VLOOKUP(AI54,[2]CUS030!$A$5:$E$10000,5,0),"")</f>
        <v/>
      </c>
      <c r="AW54" s="19" t="str">
        <f>IFERROR(VLOOKUP(AJ54,[2]CUS030!$A$5:$E$10000,5,0),"")</f>
        <v/>
      </c>
      <c r="AX54" s="19" t="str">
        <f>IFERROR(VLOOKUP(AK54,[2]CUS030!$A$5:$E$10000,5,0),"")</f>
        <v/>
      </c>
      <c r="AY54" s="19" t="str">
        <f>IFERROR(VLOOKUP(AL54,[2]CUS030!$A$5:$E$10000,5,0),"")</f>
        <v/>
      </c>
      <c r="AZ54" s="19" t="str">
        <f>IFERROR(VLOOKUP(AM54,[2]CUS030!$A$5:$E$10000,5,0),"")</f>
        <v/>
      </c>
      <c r="BA54" s="19" t="str">
        <f>IFERROR(VLOOKUP(AN54,[2]CUS030!$A$5:$E$10000,5,0),"")</f>
        <v/>
      </c>
      <c r="BB54" s="19" t="str">
        <f>IFERROR(VLOOKUP(AO54,[2]CUS030!$A$5:$E$10000,5,0),"")</f>
        <v/>
      </c>
      <c r="BC54" s="19" t="str">
        <f>IFERROR(VLOOKUP(AP54,[2]CUS030!$A$5:$E$10000,5,0),"")</f>
        <v/>
      </c>
      <c r="BD54" s="19" t="str">
        <f>IFERROR(VLOOKUP(AQ54,[2]CUS030!$A$5:$E$10000,5,0),"")</f>
        <v/>
      </c>
      <c r="BE54" s="19" t="str">
        <f>IFERROR(VLOOKUP(AR54,[2]CUS030!$A$5:$E$10000,5,0),"")</f>
        <v/>
      </c>
    </row>
    <row r="55" spans="6:57" x14ac:dyDescent="0.3">
      <c r="F55" s="108" t="str">
        <f>[1]!Table1[[#This Row],[Production]]</f>
        <v>|0200220139|22.20|0.00|2.000|0.0005833NBC</v>
      </c>
      <c r="G55" t="str">
        <f t="shared" si="16"/>
        <v>5833</v>
      </c>
      <c r="H55" t="str">
        <f t="shared" si="17"/>
        <v>KMV||||||||||||</v>
      </c>
      <c r="I55" s="108" t="str">
        <f>[1]!Table1[[#This Row],[Stock]]</f>
        <v>|0200220139|22.20|0.00|2.000|0.0005833NBC</v>
      </c>
      <c r="J55" t="str">
        <f t="shared" si="18"/>
        <v>5833</v>
      </c>
      <c r="K55" s="19"/>
      <c r="L55" s="19"/>
      <c r="M55" s="19"/>
      <c r="N55" s="19"/>
      <c r="O55" s="19"/>
      <c r="P55" s="20" t="str">
        <f>End_Cal!E55</f>
        <v>|0200220126|42.70|0.00|3.500|0.0006046IBC</v>
      </c>
      <c r="Q55" s="112" t="str">
        <f t="shared" si="19"/>
        <v>195</v>
      </c>
      <c r="R55" s="112" t="str">
        <f t="shared" si="20"/>
        <v>196.5</v>
      </c>
      <c r="S55" s="112" t="str">
        <f t="shared" si="0"/>
        <v>6046</v>
      </c>
      <c r="T55" s="112" t="str">
        <f t="shared" si="1"/>
        <v/>
      </c>
      <c r="U55" s="112" t="str">
        <f t="shared" si="2"/>
        <v/>
      </c>
      <c r="V55" s="112" t="str">
        <f t="shared" si="3"/>
        <v/>
      </c>
      <c r="W55" s="112" t="str">
        <f t="shared" si="21"/>
        <v/>
      </c>
      <c r="X55" s="112" t="str">
        <f t="shared" si="4"/>
        <v/>
      </c>
      <c r="Y55" s="112" t="str">
        <f t="shared" si="24"/>
        <v/>
      </c>
      <c r="Z55" s="112" t="str">
        <f t="shared" si="25"/>
        <v/>
      </c>
      <c r="AA55" s="112" t="str">
        <f t="shared" si="26"/>
        <v/>
      </c>
      <c r="AB55" s="112" t="str">
        <f t="shared" si="27"/>
        <v/>
      </c>
      <c r="AC55" s="112" t="str">
        <f t="shared" si="28"/>
        <v/>
      </c>
      <c r="AD55" t="str">
        <f t="shared" si="22"/>
        <v>195-196.5-6046----------</v>
      </c>
      <c r="AF55" s="19" t="str">
        <f t="shared" si="29"/>
        <v>|0200220126|42.70|0.00|3.500|0.000195IBC</v>
      </c>
      <c r="AG55" s="19" t="str">
        <f t="shared" si="23"/>
        <v>|0200220126|42.70|0.00|3.500|0.000196.5IBC</v>
      </c>
      <c r="AH55" s="19" t="str">
        <f t="shared" si="5"/>
        <v>|0200220126|42.70|0.00|3.500|0.0006046IBC</v>
      </c>
      <c r="AI55" s="19" t="str">
        <f t="shared" si="6"/>
        <v/>
      </c>
      <c r="AJ55" s="19" t="str">
        <f t="shared" si="7"/>
        <v/>
      </c>
      <c r="AK55" s="19" t="str">
        <f t="shared" si="8"/>
        <v/>
      </c>
      <c r="AL55" s="19" t="str">
        <f t="shared" si="9"/>
        <v/>
      </c>
      <c r="AM55" s="19" t="str">
        <f t="shared" si="10"/>
        <v/>
      </c>
      <c r="AN55" s="19" t="str">
        <f t="shared" si="11"/>
        <v/>
      </c>
      <c r="AO55" s="19" t="str">
        <f t="shared" si="12"/>
        <v/>
      </c>
      <c r="AP55" s="19" t="str">
        <f t="shared" si="13"/>
        <v/>
      </c>
      <c r="AQ55" s="19" t="str">
        <f t="shared" si="14"/>
        <v/>
      </c>
      <c r="AR55" s="19" t="str">
        <f t="shared" si="15"/>
        <v/>
      </c>
      <c r="AS55" s="19" t="str">
        <f>IFERROR(VLOOKUP(AF55,[2]CUS030!$A$5:$E$10000,5,0),"")</f>
        <v>KMV</v>
      </c>
      <c r="AT55" s="19" t="str">
        <f>IFERROR(VLOOKUP(AG55,[2]CUS030!$A$5:$E$10000,5,0),"")</f>
        <v/>
      </c>
      <c r="AU55" s="19" t="str">
        <f>IFERROR(VLOOKUP(AH55,[2]CUS030!$A$5:$E$10000,5,0),"")</f>
        <v/>
      </c>
      <c r="AV55" s="19" t="str">
        <f>IFERROR(VLOOKUP(AI55,[2]CUS030!$A$5:$E$10000,5,0),"")</f>
        <v/>
      </c>
      <c r="AW55" s="19" t="str">
        <f>IFERROR(VLOOKUP(AJ55,[2]CUS030!$A$5:$E$10000,5,0),"")</f>
        <v/>
      </c>
      <c r="AX55" s="19" t="str">
        <f>IFERROR(VLOOKUP(AK55,[2]CUS030!$A$5:$E$10000,5,0),"")</f>
        <v/>
      </c>
      <c r="AY55" s="19" t="str">
        <f>IFERROR(VLOOKUP(AL55,[2]CUS030!$A$5:$E$10000,5,0),"")</f>
        <v/>
      </c>
      <c r="AZ55" s="19" t="str">
        <f>IFERROR(VLOOKUP(AM55,[2]CUS030!$A$5:$E$10000,5,0),"")</f>
        <v/>
      </c>
      <c r="BA55" s="19" t="str">
        <f>IFERROR(VLOOKUP(AN55,[2]CUS030!$A$5:$E$10000,5,0),"")</f>
        <v/>
      </c>
      <c r="BB55" s="19" t="str">
        <f>IFERROR(VLOOKUP(AO55,[2]CUS030!$A$5:$E$10000,5,0),"")</f>
        <v/>
      </c>
      <c r="BC55" s="19" t="str">
        <f>IFERROR(VLOOKUP(AP55,[2]CUS030!$A$5:$E$10000,5,0),"")</f>
        <v/>
      </c>
      <c r="BD55" s="19" t="str">
        <f>IFERROR(VLOOKUP(AQ55,[2]CUS030!$A$5:$E$10000,5,0),"")</f>
        <v/>
      </c>
      <c r="BE55" s="19" t="str">
        <f>IFERROR(VLOOKUP(AR55,[2]CUS030!$A$5:$E$10000,5,0),"")</f>
        <v/>
      </c>
    </row>
    <row r="56" spans="6:57" x14ac:dyDescent="0.3">
      <c r="F56" s="108" t="str">
        <f>[1]!Table1[[#This Row],[Production]]</f>
        <v>|0200220139|22.20|0.00|2.000|0.0005931NBC</v>
      </c>
      <c r="G56" t="str">
        <f t="shared" si="16"/>
        <v>5931</v>
      </c>
      <c r="H56" t="str">
        <f t="shared" si="17"/>
        <v>KMV||KMV||TSVN|Mitsuboshi Forming VN|||||||</v>
      </c>
      <c r="I56" s="108" t="str">
        <f>[1]!Table1[[#This Row],[Stock]]</f>
        <v>|0200220139|22.20|0.00|2.000|0.0005931NBC</v>
      </c>
      <c r="J56" t="str">
        <f t="shared" si="18"/>
        <v>5931</v>
      </c>
      <c r="K56" s="19"/>
      <c r="L56" s="19"/>
      <c r="M56" s="19"/>
      <c r="N56" s="19"/>
      <c r="O56" s="19"/>
      <c r="P56" s="20" t="str">
        <f>End_Cal!E56</f>
        <v>|0200220126|42.70|0.00|3.500|0.0005894IBC</v>
      </c>
      <c r="Q56" s="112" t="str">
        <f t="shared" si="19"/>
        <v>261</v>
      </c>
      <c r="R56" s="112" t="str">
        <f t="shared" si="20"/>
        <v>262.5</v>
      </c>
      <c r="S56" s="112" t="str">
        <f t="shared" si="0"/>
        <v>263</v>
      </c>
      <c r="T56" s="112" t="str">
        <f t="shared" si="1"/>
        <v>5894</v>
      </c>
      <c r="U56" s="112" t="str">
        <f t="shared" si="2"/>
        <v>273</v>
      </c>
      <c r="V56" s="112" t="str">
        <f t="shared" si="3"/>
        <v>286</v>
      </c>
      <c r="W56" s="112" t="str">
        <f t="shared" si="21"/>
        <v/>
      </c>
      <c r="X56" s="112" t="str">
        <f t="shared" si="4"/>
        <v/>
      </c>
      <c r="Y56" s="112" t="str">
        <f t="shared" si="24"/>
        <v/>
      </c>
      <c r="Z56" s="112" t="str">
        <f t="shared" si="25"/>
        <v/>
      </c>
      <c r="AA56" s="112" t="str">
        <f t="shared" si="26"/>
        <v/>
      </c>
      <c r="AB56" s="112" t="str">
        <f t="shared" si="27"/>
        <v/>
      </c>
      <c r="AC56" s="112" t="str">
        <f t="shared" si="28"/>
        <v/>
      </c>
      <c r="AD56" t="str">
        <f t="shared" si="22"/>
        <v>261-262.5-263-5894-273-286-------</v>
      </c>
      <c r="AF56" s="19" t="str">
        <f t="shared" si="29"/>
        <v>|0200220126|42.70|0.00|3.500|0.000261IBC</v>
      </c>
      <c r="AG56" s="19" t="str">
        <f t="shared" si="23"/>
        <v>|0200220126|42.70|0.00|3.500|0.000262.5IBC</v>
      </c>
      <c r="AH56" s="19" t="str">
        <f t="shared" si="5"/>
        <v>|0200220126|42.70|0.00|3.500|0.000263IBC</v>
      </c>
      <c r="AI56" s="19" t="str">
        <f t="shared" si="6"/>
        <v>|0200220126|42.70|0.00|3.500|0.0005894IBC</v>
      </c>
      <c r="AJ56" s="19" t="str">
        <f t="shared" si="7"/>
        <v>|0200220126|42.70|0.00|3.500|0.000273IBC</v>
      </c>
      <c r="AK56" s="19" t="str">
        <f t="shared" si="8"/>
        <v>|0200220126|42.70|0.00|3.500|0.000286IBC</v>
      </c>
      <c r="AL56" s="19" t="str">
        <f t="shared" si="9"/>
        <v/>
      </c>
      <c r="AM56" s="19" t="str">
        <f t="shared" si="10"/>
        <v/>
      </c>
      <c r="AN56" s="19" t="str">
        <f t="shared" si="11"/>
        <v/>
      </c>
      <c r="AO56" s="19" t="str">
        <f t="shared" si="12"/>
        <v/>
      </c>
      <c r="AP56" s="19" t="str">
        <f t="shared" si="13"/>
        <v/>
      </c>
      <c r="AQ56" s="19" t="str">
        <f t="shared" si="14"/>
        <v/>
      </c>
      <c r="AR56" s="19" t="str">
        <f t="shared" si="15"/>
        <v/>
      </c>
      <c r="AS56" s="19" t="str">
        <f>IFERROR(VLOOKUP(AF56,[2]CUS030!$A$5:$E$10000,5,0),"")</f>
        <v>KMV</v>
      </c>
      <c r="AT56" s="19" t="str">
        <f>IFERROR(VLOOKUP(AG56,[2]CUS030!$A$5:$E$10000,5,0),"")</f>
        <v/>
      </c>
      <c r="AU56" s="19" t="str">
        <f>IFERROR(VLOOKUP(AH56,[2]CUS030!$A$5:$E$10000,5,0),"")</f>
        <v>KMV</v>
      </c>
      <c r="AV56" s="19" t="str">
        <f>IFERROR(VLOOKUP(AI56,[2]CUS030!$A$5:$E$10000,5,0),"")</f>
        <v/>
      </c>
      <c r="AW56" s="19" t="str">
        <f>IFERROR(VLOOKUP(AJ56,[2]CUS030!$A$5:$E$10000,5,0),"")</f>
        <v>TSVN</v>
      </c>
      <c r="AX56" s="19" t="str">
        <f>IFERROR(VLOOKUP(AK56,[2]CUS030!$A$5:$E$10000,5,0),"")</f>
        <v>Mitsuboshi Forming VN</v>
      </c>
      <c r="AY56" s="19" t="str">
        <f>IFERROR(VLOOKUP(AL56,[2]CUS030!$A$5:$E$10000,5,0),"")</f>
        <v/>
      </c>
      <c r="AZ56" s="19" t="str">
        <f>IFERROR(VLOOKUP(AM56,[2]CUS030!$A$5:$E$10000,5,0),"")</f>
        <v/>
      </c>
      <c r="BA56" s="19" t="str">
        <f>IFERROR(VLOOKUP(AN56,[2]CUS030!$A$5:$E$10000,5,0),"")</f>
        <v/>
      </c>
      <c r="BB56" s="19" t="str">
        <f>IFERROR(VLOOKUP(AO56,[2]CUS030!$A$5:$E$10000,5,0),"")</f>
        <v/>
      </c>
      <c r="BC56" s="19" t="str">
        <f>IFERROR(VLOOKUP(AP56,[2]CUS030!$A$5:$E$10000,5,0),"")</f>
        <v/>
      </c>
      <c r="BD56" s="19" t="str">
        <f>IFERROR(VLOOKUP(AQ56,[2]CUS030!$A$5:$E$10000,5,0),"")</f>
        <v/>
      </c>
      <c r="BE56" s="19" t="str">
        <f>IFERROR(VLOOKUP(AR56,[2]CUS030!$A$5:$E$10000,5,0),"")</f>
        <v/>
      </c>
    </row>
    <row r="57" spans="6:57" x14ac:dyDescent="0.3">
      <c r="F57" s="108" t="str">
        <f>[1]!Table1[[#This Row],[Production]]</f>
        <v>|0200220139|22.20|0.00|2.000|0.0006091NBC</v>
      </c>
      <c r="G57" t="str">
        <f t="shared" si="16"/>
        <v>6091</v>
      </c>
      <c r="H57" t="str">
        <f t="shared" si="17"/>
        <v>Vinfast||||||||||||</v>
      </c>
      <c r="I57" s="108" t="str">
        <f>[1]!Table1[[#This Row],[Stock]]</f>
        <v>|0200220139|22.20|0.00|2.000|0.0006091NBC</v>
      </c>
      <c r="J57" t="str">
        <f t="shared" si="18"/>
        <v>6091</v>
      </c>
      <c r="K57" s="19"/>
      <c r="L57" s="19"/>
      <c r="M57" s="19"/>
      <c r="N57" s="19"/>
      <c r="O57" s="19"/>
      <c r="P57" s="20" t="str">
        <f>End_Cal!E57</f>
        <v>|0200220126|42.70|0.00|3.500|0.0006007NBC</v>
      </c>
      <c r="Q57" s="112" t="str">
        <f t="shared" si="19"/>
        <v>268.1</v>
      </c>
      <c r="R57" s="112" t="str">
        <f t="shared" si="20"/>
        <v>6007</v>
      </c>
      <c r="S57" s="112" t="str">
        <f t="shared" si="0"/>
        <v/>
      </c>
      <c r="T57" s="112" t="str">
        <f t="shared" si="1"/>
        <v/>
      </c>
      <c r="U57" s="112" t="str">
        <f t="shared" si="2"/>
        <v/>
      </c>
      <c r="V57" s="112" t="str">
        <f t="shared" si="3"/>
        <v/>
      </c>
      <c r="W57" s="112" t="str">
        <f t="shared" si="21"/>
        <v/>
      </c>
      <c r="X57" s="112" t="str">
        <f t="shared" si="4"/>
        <v/>
      </c>
      <c r="Y57" s="112" t="str">
        <f t="shared" si="24"/>
        <v/>
      </c>
      <c r="Z57" s="112" t="str">
        <f t="shared" si="25"/>
        <v/>
      </c>
      <c r="AA57" s="112" t="str">
        <f t="shared" si="26"/>
        <v/>
      </c>
      <c r="AB57" s="112" t="str">
        <f t="shared" si="27"/>
        <v/>
      </c>
      <c r="AC57" s="112" t="str">
        <f t="shared" si="28"/>
        <v/>
      </c>
      <c r="AD57" t="str">
        <f t="shared" si="22"/>
        <v>268.1-6007-----------</v>
      </c>
      <c r="AF57" s="19" t="str">
        <f t="shared" si="29"/>
        <v>|0200220126|42.70|0.00|3.500|0.000268.1NBC</v>
      </c>
      <c r="AG57" s="19" t="str">
        <f t="shared" si="23"/>
        <v>|0200220126|42.70|0.00|3.500|0.0006007NBC</v>
      </c>
      <c r="AH57" s="19" t="str">
        <f t="shared" si="5"/>
        <v/>
      </c>
      <c r="AI57" s="19" t="str">
        <f t="shared" si="6"/>
        <v/>
      </c>
      <c r="AJ57" s="19" t="str">
        <f t="shared" si="7"/>
        <v/>
      </c>
      <c r="AK57" s="19" t="str">
        <f t="shared" si="8"/>
        <v/>
      </c>
      <c r="AL57" s="19" t="str">
        <f t="shared" si="9"/>
        <v/>
      </c>
      <c r="AM57" s="19" t="str">
        <f t="shared" si="10"/>
        <v/>
      </c>
      <c r="AN57" s="19" t="str">
        <f t="shared" si="11"/>
        <v/>
      </c>
      <c r="AO57" s="19" t="str">
        <f t="shared" si="12"/>
        <v/>
      </c>
      <c r="AP57" s="19" t="str">
        <f t="shared" si="13"/>
        <v/>
      </c>
      <c r="AQ57" s="19" t="str">
        <f t="shared" si="14"/>
        <v/>
      </c>
      <c r="AR57" s="19" t="str">
        <f t="shared" si="15"/>
        <v/>
      </c>
      <c r="AS57" s="19" t="str">
        <f>IFERROR(VLOOKUP(AF57,[2]CUS030!$A$5:$E$10000,5,0),"")</f>
        <v>Vinfast</v>
      </c>
      <c r="AT57" s="19" t="str">
        <f>IFERROR(VLOOKUP(AG57,[2]CUS030!$A$5:$E$10000,5,0),"")</f>
        <v/>
      </c>
      <c r="AU57" s="19" t="str">
        <f>IFERROR(VLOOKUP(AH57,[2]CUS030!$A$5:$E$10000,5,0),"")</f>
        <v/>
      </c>
      <c r="AV57" s="19" t="str">
        <f>IFERROR(VLOOKUP(AI57,[2]CUS030!$A$5:$E$10000,5,0),"")</f>
        <v/>
      </c>
      <c r="AW57" s="19" t="str">
        <f>IFERROR(VLOOKUP(AJ57,[2]CUS030!$A$5:$E$10000,5,0),"")</f>
        <v/>
      </c>
      <c r="AX57" s="19" t="str">
        <f>IFERROR(VLOOKUP(AK57,[2]CUS030!$A$5:$E$10000,5,0),"")</f>
        <v/>
      </c>
      <c r="AY57" s="19" t="str">
        <f>IFERROR(VLOOKUP(AL57,[2]CUS030!$A$5:$E$10000,5,0),"")</f>
        <v/>
      </c>
      <c r="AZ57" s="19" t="str">
        <f>IFERROR(VLOOKUP(AM57,[2]CUS030!$A$5:$E$10000,5,0),"")</f>
        <v/>
      </c>
      <c r="BA57" s="19" t="str">
        <f>IFERROR(VLOOKUP(AN57,[2]CUS030!$A$5:$E$10000,5,0),"")</f>
        <v/>
      </c>
      <c r="BB57" s="19" t="str">
        <f>IFERROR(VLOOKUP(AO57,[2]CUS030!$A$5:$E$10000,5,0),"")</f>
        <v/>
      </c>
      <c r="BC57" s="19" t="str">
        <f>IFERROR(VLOOKUP(AP57,[2]CUS030!$A$5:$E$10000,5,0),"")</f>
        <v/>
      </c>
      <c r="BD57" s="19" t="str">
        <f>IFERROR(VLOOKUP(AQ57,[2]CUS030!$A$5:$E$10000,5,0),"")</f>
        <v/>
      </c>
      <c r="BE57" s="19" t="str">
        <f>IFERROR(VLOOKUP(AR57,[2]CUS030!$A$5:$E$10000,5,0),"")</f>
        <v/>
      </c>
    </row>
    <row r="58" spans="6:57" x14ac:dyDescent="0.3">
      <c r="F58" s="108" t="str">
        <f>[1]!Table1[[#This Row],[Production]]</f>
        <v>|0200220139|22.20|0.00|2.000|0.0006091NBC</v>
      </c>
      <c r="G58" t="str">
        <f t="shared" si="16"/>
        <v>6091</v>
      </c>
      <c r="H58" t="str">
        <f t="shared" si="17"/>
        <v>SHVN||||||||||||</v>
      </c>
      <c r="I58" s="108" t="str">
        <f>[1]!Table1[[#This Row],[Stock]]</f>
        <v>|0200220139|22.20|0.00|2.000|0.000670NBC</v>
      </c>
      <c r="J58" t="str">
        <f t="shared" si="18"/>
        <v>670</v>
      </c>
      <c r="K58" s="19"/>
      <c r="L58" s="19"/>
      <c r="M58" s="19"/>
      <c r="N58" s="19"/>
      <c r="O58" s="19"/>
      <c r="P58" s="20" t="str">
        <f>End_Cal!E58</f>
        <v>|0200230119|45.00|0.00|1.200|0.0005600IBC</v>
      </c>
      <c r="Q58" s="112" t="str">
        <f t="shared" si="19"/>
        <v>5600</v>
      </c>
      <c r="R58" s="112" t="str">
        <f t="shared" si="20"/>
        <v/>
      </c>
      <c r="S58" s="112" t="str">
        <f t="shared" si="0"/>
        <v/>
      </c>
      <c r="T58" s="112" t="str">
        <f t="shared" si="1"/>
        <v/>
      </c>
      <c r="U58" s="112" t="str">
        <f t="shared" si="2"/>
        <v/>
      </c>
      <c r="V58" s="112" t="str">
        <f t="shared" si="3"/>
        <v/>
      </c>
      <c r="W58" s="112" t="str">
        <f t="shared" si="21"/>
        <v/>
      </c>
      <c r="X58" s="112" t="str">
        <f t="shared" si="4"/>
        <v/>
      </c>
      <c r="Y58" s="112" t="str">
        <f t="shared" si="24"/>
        <v/>
      </c>
      <c r="Z58" s="112" t="str">
        <f t="shared" si="25"/>
        <v/>
      </c>
      <c r="AA58" s="112" t="str">
        <f t="shared" si="26"/>
        <v/>
      </c>
      <c r="AB58" s="112" t="str">
        <f t="shared" si="27"/>
        <v/>
      </c>
      <c r="AC58" s="112" t="str">
        <f t="shared" si="28"/>
        <v/>
      </c>
      <c r="AD58" t="str">
        <f t="shared" si="22"/>
        <v>5600------------</v>
      </c>
      <c r="AF58" s="19" t="str">
        <f t="shared" si="29"/>
        <v>|0200230119|45.00|0.00|1.200|0.0005600IBC</v>
      </c>
      <c r="AG58" s="19" t="str">
        <f t="shared" si="23"/>
        <v/>
      </c>
      <c r="AH58" s="19" t="str">
        <f t="shared" si="5"/>
        <v/>
      </c>
      <c r="AI58" s="19" t="str">
        <f t="shared" si="6"/>
        <v/>
      </c>
      <c r="AJ58" s="19" t="str">
        <f t="shared" si="7"/>
        <v/>
      </c>
      <c r="AK58" s="19" t="str">
        <f t="shared" si="8"/>
        <v/>
      </c>
      <c r="AL58" s="19" t="str">
        <f t="shared" si="9"/>
        <v/>
      </c>
      <c r="AM58" s="19" t="str">
        <f t="shared" si="10"/>
        <v/>
      </c>
      <c r="AN58" s="19" t="str">
        <f t="shared" si="11"/>
        <v/>
      </c>
      <c r="AO58" s="19" t="str">
        <f t="shared" si="12"/>
        <v/>
      </c>
      <c r="AP58" s="19" t="str">
        <f t="shared" si="13"/>
        <v/>
      </c>
      <c r="AQ58" s="19" t="str">
        <f t="shared" si="14"/>
        <v/>
      </c>
      <c r="AR58" s="19" t="str">
        <f t="shared" si="15"/>
        <v/>
      </c>
      <c r="AS58" s="19" t="str">
        <f>IFERROR(VLOOKUP(AF58,[2]CUS030!$A$5:$E$10000,5,0),"")</f>
        <v>SHVN</v>
      </c>
      <c r="AT58" s="19" t="str">
        <f>IFERROR(VLOOKUP(AG58,[2]CUS030!$A$5:$E$10000,5,0),"")</f>
        <v/>
      </c>
      <c r="AU58" s="19" t="str">
        <f>IFERROR(VLOOKUP(AH58,[2]CUS030!$A$5:$E$10000,5,0),"")</f>
        <v/>
      </c>
      <c r="AV58" s="19" t="str">
        <f>IFERROR(VLOOKUP(AI58,[2]CUS030!$A$5:$E$10000,5,0),"")</f>
        <v/>
      </c>
      <c r="AW58" s="19" t="str">
        <f>IFERROR(VLOOKUP(AJ58,[2]CUS030!$A$5:$E$10000,5,0),"")</f>
        <v/>
      </c>
      <c r="AX58" s="19" t="str">
        <f>IFERROR(VLOOKUP(AK58,[2]CUS030!$A$5:$E$10000,5,0),"")</f>
        <v/>
      </c>
      <c r="AY58" s="19" t="str">
        <f>IFERROR(VLOOKUP(AL58,[2]CUS030!$A$5:$E$10000,5,0),"")</f>
        <v/>
      </c>
      <c r="AZ58" s="19" t="str">
        <f>IFERROR(VLOOKUP(AM58,[2]CUS030!$A$5:$E$10000,5,0),"")</f>
        <v/>
      </c>
      <c r="BA58" s="19" t="str">
        <f>IFERROR(VLOOKUP(AN58,[2]CUS030!$A$5:$E$10000,5,0),"")</f>
        <v/>
      </c>
      <c r="BB58" s="19" t="str">
        <f>IFERROR(VLOOKUP(AO58,[2]CUS030!$A$5:$E$10000,5,0),"")</f>
        <v/>
      </c>
      <c r="BC58" s="19" t="str">
        <f>IFERROR(VLOOKUP(AP58,[2]CUS030!$A$5:$E$10000,5,0),"")</f>
        <v/>
      </c>
      <c r="BD58" s="19" t="str">
        <f>IFERROR(VLOOKUP(AQ58,[2]CUS030!$A$5:$E$10000,5,0),"")</f>
        <v/>
      </c>
      <c r="BE58" s="19" t="str">
        <f>IFERROR(VLOOKUP(AR58,[2]CUS030!$A$5:$E$10000,5,0),"")</f>
        <v/>
      </c>
    </row>
    <row r="59" spans="6:57" x14ac:dyDescent="0.3">
      <c r="F59" s="108" t="str">
        <f>[1]!Table1[[#This Row],[Production]]</f>
        <v>|0200230119|25.40|0.00|1.200|0.0006175NBC</v>
      </c>
      <c r="G59" t="str">
        <f t="shared" si="16"/>
        <v>6175</v>
      </c>
      <c r="H59" t="str">
        <f t="shared" si="17"/>
        <v>KMV||||||||||||</v>
      </c>
      <c r="I59" s="108" t="str">
        <f>[1]!Table1[[#This Row],[Stock]]</f>
        <v>|0200230119|25.40|0.00|1.200|0.000467.4NBC</v>
      </c>
      <c r="J59" t="str">
        <f t="shared" si="18"/>
        <v>467.4</v>
      </c>
      <c r="K59" s="19"/>
      <c r="L59" s="19"/>
      <c r="M59" s="19"/>
      <c r="N59" s="19"/>
      <c r="O59" s="19"/>
      <c r="P59" s="20" t="str">
        <f>End_Cal!E59</f>
        <v>|0200220139|48.60|0.00|2.000|0.0005461NBC</v>
      </c>
      <c r="Q59" s="112" t="str">
        <f t="shared" si="19"/>
        <v>1804</v>
      </c>
      <c r="R59" s="112" t="str">
        <f t="shared" si="20"/>
        <v>5461</v>
      </c>
      <c r="S59" s="112" t="str">
        <f t="shared" si="0"/>
        <v/>
      </c>
      <c r="T59" s="112" t="str">
        <f t="shared" si="1"/>
        <v/>
      </c>
      <c r="U59" s="112" t="str">
        <f t="shared" si="2"/>
        <v/>
      </c>
      <c r="V59" s="112" t="str">
        <f t="shared" si="3"/>
        <v/>
      </c>
      <c r="W59" s="112" t="str">
        <f t="shared" si="21"/>
        <v/>
      </c>
      <c r="X59" s="112" t="str">
        <f t="shared" si="4"/>
        <v/>
      </c>
      <c r="Y59" s="112" t="str">
        <f t="shared" si="24"/>
        <v/>
      </c>
      <c r="Z59" s="112" t="str">
        <f t="shared" si="25"/>
        <v/>
      </c>
      <c r="AA59" s="112" t="str">
        <f t="shared" si="26"/>
        <v/>
      </c>
      <c r="AB59" s="112" t="str">
        <f t="shared" si="27"/>
        <v/>
      </c>
      <c r="AC59" s="112" t="str">
        <f t="shared" si="28"/>
        <v/>
      </c>
      <c r="AD59" t="str">
        <f t="shared" si="22"/>
        <v>1804-5461-----------</v>
      </c>
      <c r="AF59" s="19" t="str">
        <f t="shared" si="29"/>
        <v>|0200220139|48.60|0.00|2.000|0.0001804NBC</v>
      </c>
      <c r="AG59" s="19" t="str">
        <f t="shared" si="23"/>
        <v>|0200220139|48.60|0.00|2.000|0.0005461NBC</v>
      </c>
      <c r="AH59" s="19" t="str">
        <f t="shared" si="5"/>
        <v/>
      </c>
      <c r="AI59" s="19" t="str">
        <f t="shared" si="6"/>
        <v/>
      </c>
      <c r="AJ59" s="19" t="str">
        <f t="shared" si="7"/>
        <v/>
      </c>
      <c r="AK59" s="19" t="str">
        <f t="shared" si="8"/>
        <v/>
      </c>
      <c r="AL59" s="19" t="str">
        <f t="shared" si="9"/>
        <v/>
      </c>
      <c r="AM59" s="19" t="str">
        <f t="shared" si="10"/>
        <v/>
      </c>
      <c r="AN59" s="19" t="str">
        <f t="shared" si="11"/>
        <v/>
      </c>
      <c r="AO59" s="19" t="str">
        <f t="shared" si="12"/>
        <v/>
      </c>
      <c r="AP59" s="19" t="str">
        <f t="shared" si="13"/>
        <v/>
      </c>
      <c r="AQ59" s="19" t="str">
        <f t="shared" si="14"/>
        <v/>
      </c>
      <c r="AR59" s="19" t="str">
        <f t="shared" si="15"/>
        <v/>
      </c>
      <c r="AS59" s="19" t="str">
        <f>IFERROR(VLOOKUP(AF59,[2]CUS030!$A$5:$E$10000,5,0),"")</f>
        <v>KMV</v>
      </c>
      <c r="AT59" s="19" t="str">
        <f>IFERROR(VLOOKUP(AG59,[2]CUS030!$A$5:$E$10000,5,0),"")</f>
        <v/>
      </c>
      <c r="AU59" s="19" t="str">
        <f>IFERROR(VLOOKUP(AH59,[2]CUS030!$A$5:$E$10000,5,0),"")</f>
        <v/>
      </c>
      <c r="AV59" s="19" t="str">
        <f>IFERROR(VLOOKUP(AI59,[2]CUS030!$A$5:$E$10000,5,0),"")</f>
        <v/>
      </c>
      <c r="AW59" s="19" t="str">
        <f>IFERROR(VLOOKUP(AJ59,[2]CUS030!$A$5:$E$10000,5,0),"")</f>
        <v/>
      </c>
      <c r="AX59" s="19" t="str">
        <f>IFERROR(VLOOKUP(AK59,[2]CUS030!$A$5:$E$10000,5,0),"")</f>
        <v/>
      </c>
      <c r="AY59" s="19" t="str">
        <f>IFERROR(VLOOKUP(AL59,[2]CUS030!$A$5:$E$10000,5,0),"")</f>
        <v/>
      </c>
      <c r="AZ59" s="19" t="str">
        <f>IFERROR(VLOOKUP(AM59,[2]CUS030!$A$5:$E$10000,5,0),"")</f>
        <v/>
      </c>
      <c r="BA59" s="19" t="str">
        <f>IFERROR(VLOOKUP(AN59,[2]CUS030!$A$5:$E$10000,5,0),"")</f>
        <v/>
      </c>
      <c r="BB59" s="19" t="str">
        <f>IFERROR(VLOOKUP(AO59,[2]CUS030!$A$5:$E$10000,5,0),"")</f>
        <v/>
      </c>
      <c r="BC59" s="19" t="str">
        <f>IFERROR(VLOOKUP(AP59,[2]CUS030!$A$5:$E$10000,5,0),"")</f>
        <v/>
      </c>
      <c r="BD59" s="19" t="str">
        <f>IFERROR(VLOOKUP(AQ59,[2]CUS030!$A$5:$E$10000,5,0),"")</f>
        <v/>
      </c>
      <c r="BE59" s="19" t="str">
        <f>IFERROR(VLOOKUP(AR59,[2]CUS030!$A$5:$E$10000,5,0),"")</f>
        <v/>
      </c>
    </row>
    <row r="60" spans="6:57" x14ac:dyDescent="0.3">
      <c r="F60" s="108" t="str">
        <f>[1]!Table1[[#This Row],[Production]]</f>
        <v>|0200230119|25.40|0.00|1.200|0.0006175NBC</v>
      </c>
      <c r="G60" t="str">
        <f t="shared" si="16"/>
        <v>6175</v>
      </c>
      <c r="H60" t="str">
        <f t="shared" si="17"/>
        <v>KMV||||||||||||</v>
      </c>
      <c r="I60" s="108" t="str">
        <f>[1]!Table1[[#This Row],[Stock]]</f>
        <v>|0200230119|25.40|0.00|1.200|0.0006175NBC</v>
      </c>
      <c r="J60" t="str">
        <f t="shared" si="18"/>
        <v>6175</v>
      </c>
      <c r="K60" s="19"/>
      <c r="L60" s="19"/>
      <c r="M60" s="19"/>
      <c r="N60" s="19"/>
      <c r="O60" s="19"/>
      <c r="P60" s="20" t="str">
        <f>End_Cal!E60</f>
        <v>|0200220139|48.60|0.00|3.100|0.0005569NBC</v>
      </c>
      <c r="Q60" s="112" t="str">
        <f t="shared" si="19"/>
        <v>1830</v>
      </c>
      <c r="R60" s="112" t="str">
        <f t="shared" si="20"/>
        <v>5569</v>
      </c>
      <c r="S60" s="112" t="str">
        <f t="shared" si="0"/>
        <v/>
      </c>
      <c r="T60" s="112" t="str">
        <f t="shared" si="1"/>
        <v/>
      </c>
      <c r="U60" s="112" t="str">
        <f t="shared" si="2"/>
        <v/>
      </c>
      <c r="V60" s="112" t="str">
        <f t="shared" si="3"/>
        <v/>
      </c>
      <c r="W60" s="112" t="str">
        <f t="shared" si="21"/>
        <v/>
      </c>
      <c r="X60" s="112" t="str">
        <f t="shared" si="4"/>
        <v/>
      </c>
      <c r="Y60" s="112" t="str">
        <f t="shared" si="24"/>
        <v/>
      </c>
      <c r="Z60" s="112" t="str">
        <f t="shared" si="25"/>
        <v/>
      </c>
      <c r="AA60" s="112" t="str">
        <f t="shared" si="26"/>
        <v/>
      </c>
      <c r="AB60" s="112" t="str">
        <f t="shared" si="27"/>
        <v/>
      </c>
      <c r="AC60" s="112" t="str">
        <f t="shared" si="28"/>
        <v/>
      </c>
      <c r="AD60" t="str">
        <f t="shared" si="22"/>
        <v>1830-5569-----------</v>
      </c>
      <c r="AF60" s="19" t="str">
        <f t="shared" si="29"/>
        <v>|0200220139|48.60|0.00|3.100|0.0001830NBC</v>
      </c>
      <c r="AG60" s="19" t="str">
        <f t="shared" si="23"/>
        <v>|0200220139|48.60|0.00|3.100|0.0005569NBC</v>
      </c>
      <c r="AH60" s="19" t="str">
        <f t="shared" si="5"/>
        <v/>
      </c>
      <c r="AI60" s="19" t="str">
        <f t="shared" si="6"/>
        <v/>
      </c>
      <c r="AJ60" s="19" t="str">
        <f t="shared" si="7"/>
        <v/>
      </c>
      <c r="AK60" s="19" t="str">
        <f t="shared" si="8"/>
        <v/>
      </c>
      <c r="AL60" s="19" t="str">
        <f t="shared" si="9"/>
        <v/>
      </c>
      <c r="AM60" s="19" t="str">
        <f t="shared" si="10"/>
        <v/>
      </c>
      <c r="AN60" s="19" t="str">
        <f t="shared" si="11"/>
        <v/>
      </c>
      <c r="AO60" s="19" t="str">
        <f t="shared" si="12"/>
        <v/>
      </c>
      <c r="AP60" s="19" t="str">
        <f t="shared" si="13"/>
        <v/>
      </c>
      <c r="AQ60" s="19" t="str">
        <f t="shared" si="14"/>
        <v/>
      </c>
      <c r="AR60" s="19" t="str">
        <f t="shared" si="15"/>
        <v/>
      </c>
      <c r="AS60" s="19" t="str">
        <f>IFERROR(VLOOKUP(AF60,[2]CUS030!$A$5:$E$10000,5,0),"")</f>
        <v>KMV</v>
      </c>
      <c r="AT60" s="19" t="str">
        <f>IFERROR(VLOOKUP(AG60,[2]CUS030!$A$5:$E$10000,5,0),"")</f>
        <v/>
      </c>
      <c r="AU60" s="19" t="str">
        <f>IFERROR(VLOOKUP(AH60,[2]CUS030!$A$5:$E$10000,5,0),"")</f>
        <v/>
      </c>
      <c r="AV60" s="19" t="str">
        <f>IFERROR(VLOOKUP(AI60,[2]CUS030!$A$5:$E$10000,5,0),"")</f>
        <v/>
      </c>
      <c r="AW60" s="19" t="str">
        <f>IFERROR(VLOOKUP(AJ60,[2]CUS030!$A$5:$E$10000,5,0),"")</f>
        <v/>
      </c>
      <c r="AX60" s="19" t="str">
        <f>IFERROR(VLOOKUP(AK60,[2]CUS030!$A$5:$E$10000,5,0),"")</f>
        <v/>
      </c>
      <c r="AY60" s="19" t="str">
        <f>IFERROR(VLOOKUP(AL60,[2]CUS030!$A$5:$E$10000,5,0),"")</f>
        <v/>
      </c>
      <c r="AZ60" s="19" t="str">
        <f>IFERROR(VLOOKUP(AM60,[2]CUS030!$A$5:$E$10000,5,0),"")</f>
        <v/>
      </c>
      <c r="BA60" s="19" t="str">
        <f>IFERROR(VLOOKUP(AN60,[2]CUS030!$A$5:$E$10000,5,0),"")</f>
        <v/>
      </c>
      <c r="BB60" s="19" t="str">
        <f>IFERROR(VLOOKUP(AO60,[2]CUS030!$A$5:$E$10000,5,0),"")</f>
        <v/>
      </c>
      <c r="BC60" s="19" t="str">
        <f>IFERROR(VLOOKUP(AP60,[2]CUS030!$A$5:$E$10000,5,0),"")</f>
        <v/>
      </c>
      <c r="BD60" s="19" t="str">
        <f>IFERROR(VLOOKUP(AQ60,[2]CUS030!$A$5:$E$10000,5,0),"")</f>
        <v/>
      </c>
      <c r="BE60" s="19" t="str">
        <f>IFERROR(VLOOKUP(AR60,[2]CUS030!$A$5:$E$10000,5,0),"")</f>
        <v/>
      </c>
    </row>
    <row r="61" spans="6:57" x14ac:dyDescent="0.3">
      <c r="F61" s="108" t="str">
        <f>[1]!Table1[[#This Row],[Production]]</f>
        <v>|0200220139|25.40|0.00|1.600|0.0006003NBC</v>
      </c>
      <c r="G61" t="str">
        <f t="shared" si="16"/>
        <v>6003</v>
      </c>
      <c r="H61" t="str">
        <f t="shared" si="17"/>
        <v>|KMV|||||||||||</v>
      </c>
      <c r="I61" s="108" t="str">
        <f>[1]!Table1[[#This Row],[Stock]]</f>
        <v>|0200220139|25.40|0.00|1.600|0.0001488NBC</v>
      </c>
      <c r="J61" t="str">
        <f t="shared" si="18"/>
        <v>1488</v>
      </c>
      <c r="K61" s="19"/>
      <c r="L61" s="19"/>
      <c r="M61" s="19"/>
      <c r="N61" s="19"/>
      <c r="O61" s="19"/>
      <c r="P61" s="20" t="str">
        <f>End_Cal!E61</f>
        <v>|0200220139|50.80|0.00|1.600|0.0005716NBC</v>
      </c>
      <c r="Q61" s="112" t="str">
        <f t="shared" si="19"/>
        <v>5716</v>
      </c>
      <c r="R61" s="112" t="str">
        <f t="shared" si="20"/>
        <v>630.6</v>
      </c>
      <c r="S61" s="112" t="str">
        <f t="shared" si="0"/>
        <v/>
      </c>
      <c r="T61" s="112" t="str">
        <f t="shared" si="1"/>
        <v/>
      </c>
      <c r="U61" s="112" t="str">
        <f t="shared" si="2"/>
        <v/>
      </c>
      <c r="V61" s="112" t="str">
        <f t="shared" si="3"/>
        <v/>
      </c>
      <c r="W61" s="112" t="str">
        <f t="shared" si="21"/>
        <v/>
      </c>
      <c r="X61" s="112" t="str">
        <f t="shared" si="4"/>
        <v/>
      </c>
      <c r="Y61" s="112" t="str">
        <f t="shared" si="24"/>
        <v/>
      </c>
      <c r="Z61" s="112" t="str">
        <f t="shared" si="25"/>
        <v/>
      </c>
      <c r="AA61" s="112" t="str">
        <f t="shared" si="26"/>
        <v/>
      </c>
      <c r="AB61" s="112" t="str">
        <f t="shared" si="27"/>
        <v/>
      </c>
      <c r="AC61" s="112" t="str">
        <f t="shared" si="28"/>
        <v/>
      </c>
      <c r="AD61" t="str">
        <f t="shared" si="22"/>
        <v>5716-630.6-----------</v>
      </c>
      <c r="AF61" s="19" t="str">
        <f t="shared" si="29"/>
        <v>|0200220139|50.80|0.00|1.600|0.0005716NBC</v>
      </c>
      <c r="AG61" s="19" t="str">
        <f t="shared" si="23"/>
        <v>|0200220139|50.80|0.00|1.600|0.000630.6NBC</v>
      </c>
      <c r="AH61" s="19" t="str">
        <f t="shared" si="5"/>
        <v/>
      </c>
      <c r="AI61" s="19" t="str">
        <f t="shared" si="6"/>
        <v/>
      </c>
      <c r="AJ61" s="19" t="str">
        <f t="shared" si="7"/>
        <v/>
      </c>
      <c r="AK61" s="19" t="str">
        <f t="shared" si="8"/>
        <v/>
      </c>
      <c r="AL61" s="19" t="str">
        <f t="shared" si="9"/>
        <v/>
      </c>
      <c r="AM61" s="19" t="str">
        <f t="shared" si="10"/>
        <v/>
      </c>
      <c r="AN61" s="19" t="str">
        <f t="shared" si="11"/>
        <v/>
      </c>
      <c r="AO61" s="19" t="str">
        <f t="shared" si="12"/>
        <v/>
      </c>
      <c r="AP61" s="19" t="str">
        <f t="shared" si="13"/>
        <v/>
      </c>
      <c r="AQ61" s="19" t="str">
        <f t="shared" si="14"/>
        <v/>
      </c>
      <c r="AR61" s="19" t="str">
        <f t="shared" si="15"/>
        <v/>
      </c>
      <c r="AS61" s="19" t="str">
        <f>IFERROR(VLOOKUP(AF61,[2]CUS030!$A$5:$E$10000,5,0),"")</f>
        <v/>
      </c>
      <c r="AT61" s="19" t="str">
        <f>IFERROR(VLOOKUP(AG61,[2]CUS030!$A$5:$E$10000,5,0),"")</f>
        <v>KMV</v>
      </c>
      <c r="AU61" s="19" t="str">
        <f>IFERROR(VLOOKUP(AH61,[2]CUS030!$A$5:$E$10000,5,0),"")</f>
        <v/>
      </c>
      <c r="AV61" s="19" t="str">
        <f>IFERROR(VLOOKUP(AI61,[2]CUS030!$A$5:$E$10000,5,0),"")</f>
        <v/>
      </c>
      <c r="AW61" s="19" t="str">
        <f>IFERROR(VLOOKUP(AJ61,[2]CUS030!$A$5:$E$10000,5,0),"")</f>
        <v/>
      </c>
      <c r="AX61" s="19" t="str">
        <f>IFERROR(VLOOKUP(AK61,[2]CUS030!$A$5:$E$10000,5,0),"")</f>
        <v/>
      </c>
      <c r="AY61" s="19" t="str">
        <f>IFERROR(VLOOKUP(AL61,[2]CUS030!$A$5:$E$10000,5,0),"")</f>
        <v/>
      </c>
      <c r="AZ61" s="19" t="str">
        <f>IFERROR(VLOOKUP(AM61,[2]CUS030!$A$5:$E$10000,5,0),"")</f>
        <v/>
      </c>
      <c r="BA61" s="19" t="str">
        <f>IFERROR(VLOOKUP(AN61,[2]CUS030!$A$5:$E$10000,5,0),"")</f>
        <v/>
      </c>
      <c r="BB61" s="19" t="str">
        <f>IFERROR(VLOOKUP(AO61,[2]CUS030!$A$5:$E$10000,5,0),"")</f>
        <v/>
      </c>
      <c r="BC61" s="19" t="str">
        <f>IFERROR(VLOOKUP(AP61,[2]CUS030!$A$5:$E$10000,5,0),"")</f>
        <v/>
      </c>
      <c r="BD61" s="19" t="str">
        <f>IFERROR(VLOOKUP(AQ61,[2]CUS030!$A$5:$E$10000,5,0),"")</f>
        <v/>
      </c>
      <c r="BE61" s="19" t="str">
        <f>IFERROR(VLOOKUP(AR61,[2]CUS030!$A$5:$E$10000,5,0),"")</f>
        <v/>
      </c>
    </row>
    <row r="62" spans="6:57" x14ac:dyDescent="0.3">
      <c r="F62" s="108" t="str">
        <f>[1]!Table1[[#This Row],[Production]]</f>
        <v>|0200220139|25.40|0.00|1.600|0.0006163NBC</v>
      </c>
      <c r="G62" t="str">
        <f t="shared" si="16"/>
        <v>6163</v>
      </c>
      <c r="H62" t="str">
        <f t="shared" si="17"/>
        <v>KMV|||KMV|KMV||||||||</v>
      </c>
      <c r="I62" s="108" t="str">
        <f>[1]!Table1[[#This Row],[Stock]]</f>
        <v>|0200220139|25.40|0.00|1.600|0.000406NBC</v>
      </c>
      <c r="J62" t="str">
        <f t="shared" si="18"/>
        <v>406</v>
      </c>
      <c r="K62" s="19"/>
      <c r="L62" s="19"/>
      <c r="M62" s="19"/>
      <c r="N62" s="19"/>
      <c r="O62" s="19"/>
      <c r="P62" s="20" t="str">
        <f>End_Cal!E62</f>
        <v>|0200220139|60.50|0.00|2.000|0.0005160NBC</v>
      </c>
      <c r="Q62" s="112" t="str">
        <f t="shared" si="19"/>
        <v>1020</v>
      </c>
      <c r="R62" s="112" t="str">
        <f t="shared" si="20"/>
        <v>1021.5</v>
      </c>
      <c r="S62" s="112" t="str">
        <f t="shared" si="0"/>
        <v>5160</v>
      </c>
      <c r="T62" s="112" t="str">
        <f t="shared" si="1"/>
        <v>1064</v>
      </c>
      <c r="U62" s="112" t="str">
        <f t="shared" si="2"/>
        <v>1014</v>
      </c>
      <c r="V62" s="112" t="str">
        <f t="shared" si="3"/>
        <v/>
      </c>
      <c r="W62" s="112" t="str">
        <f t="shared" si="21"/>
        <v/>
      </c>
      <c r="X62" s="112" t="str">
        <f t="shared" si="4"/>
        <v/>
      </c>
      <c r="Y62" s="112" t="str">
        <f t="shared" si="24"/>
        <v/>
      </c>
      <c r="Z62" s="112" t="str">
        <f t="shared" si="25"/>
        <v/>
      </c>
      <c r="AA62" s="112" t="str">
        <f t="shared" si="26"/>
        <v/>
      </c>
      <c r="AB62" s="112" t="str">
        <f t="shared" si="27"/>
        <v/>
      </c>
      <c r="AC62" s="112" t="str">
        <f t="shared" si="28"/>
        <v/>
      </c>
      <c r="AD62" t="str">
        <f t="shared" si="22"/>
        <v>1020-1021.5-5160-1064-1014--------</v>
      </c>
      <c r="AF62" s="19" t="str">
        <f t="shared" si="29"/>
        <v>|0200220139|60.50|0.00|2.000|0.0001020NBC</v>
      </c>
      <c r="AG62" s="19" t="str">
        <f t="shared" si="23"/>
        <v>|0200220139|60.50|0.00|2.000|0.0001021.5NBC</v>
      </c>
      <c r="AH62" s="19" t="str">
        <f t="shared" si="5"/>
        <v>|0200220139|60.50|0.00|2.000|0.0005160NBC</v>
      </c>
      <c r="AI62" s="19" t="str">
        <f t="shared" si="6"/>
        <v>|0200220139|60.50|0.00|2.000|0.0001064NBC</v>
      </c>
      <c r="AJ62" s="19" t="str">
        <f t="shared" si="7"/>
        <v>|0200220139|60.50|0.00|2.000|0.0001014NBC</v>
      </c>
      <c r="AK62" s="19" t="str">
        <f t="shared" si="8"/>
        <v/>
      </c>
      <c r="AL62" s="19" t="str">
        <f t="shared" si="9"/>
        <v/>
      </c>
      <c r="AM62" s="19" t="str">
        <f t="shared" si="10"/>
        <v/>
      </c>
      <c r="AN62" s="19" t="str">
        <f t="shared" si="11"/>
        <v/>
      </c>
      <c r="AO62" s="19" t="str">
        <f t="shared" si="12"/>
        <v/>
      </c>
      <c r="AP62" s="19" t="str">
        <f t="shared" si="13"/>
        <v/>
      </c>
      <c r="AQ62" s="19" t="str">
        <f t="shared" si="14"/>
        <v/>
      </c>
      <c r="AR62" s="19" t="str">
        <f t="shared" si="15"/>
        <v/>
      </c>
      <c r="AS62" s="19" t="str">
        <f>IFERROR(VLOOKUP(AF62,[2]CUS030!$A$5:$E$10000,5,0),"")</f>
        <v>KMV</v>
      </c>
      <c r="AT62" s="19" t="str">
        <f>IFERROR(VLOOKUP(AG62,[2]CUS030!$A$5:$E$10000,5,0),"")</f>
        <v/>
      </c>
      <c r="AU62" s="19" t="str">
        <f>IFERROR(VLOOKUP(AH62,[2]CUS030!$A$5:$E$10000,5,0),"")</f>
        <v/>
      </c>
      <c r="AV62" s="19" t="str">
        <f>IFERROR(VLOOKUP(AI62,[2]CUS030!$A$5:$E$10000,5,0),"")</f>
        <v>KMV</v>
      </c>
      <c r="AW62" s="19" t="str">
        <f>IFERROR(VLOOKUP(AJ62,[2]CUS030!$A$5:$E$10000,5,0),"")</f>
        <v>KMV</v>
      </c>
      <c r="AX62" s="19" t="str">
        <f>IFERROR(VLOOKUP(AK62,[2]CUS030!$A$5:$E$10000,5,0),"")</f>
        <v/>
      </c>
      <c r="AY62" s="19" t="str">
        <f>IFERROR(VLOOKUP(AL62,[2]CUS030!$A$5:$E$10000,5,0),"")</f>
        <v/>
      </c>
      <c r="AZ62" s="19" t="str">
        <f>IFERROR(VLOOKUP(AM62,[2]CUS030!$A$5:$E$10000,5,0),"")</f>
        <v/>
      </c>
      <c r="BA62" s="19" t="str">
        <f>IFERROR(VLOOKUP(AN62,[2]CUS030!$A$5:$E$10000,5,0),"")</f>
        <v/>
      </c>
      <c r="BB62" s="19" t="str">
        <f>IFERROR(VLOOKUP(AO62,[2]CUS030!$A$5:$E$10000,5,0),"")</f>
        <v/>
      </c>
      <c r="BC62" s="19" t="str">
        <f>IFERROR(VLOOKUP(AP62,[2]CUS030!$A$5:$E$10000,5,0),"")</f>
        <v/>
      </c>
      <c r="BD62" s="19" t="str">
        <f>IFERROR(VLOOKUP(AQ62,[2]CUS030!$A$5:$E$10000,5,0),"")</f>
        <v/>
      </c>
      <c r="BE62" s="19" t="str">
        <f>IFERROR(VLOOKUP(AR62,[2]CUS030!$A$5:$E$10000,5,0),"")</f>
        <v/>
      </c>
    </row>
    <row r="63" spans="6:57" x14ac:dyDescent="0.3">
      <c r="F63" s="108" t="str">
        <f>[1]!Table1[[#This Row],[Production]]</f>
        <v>|0200220139|25.40|0.00|1.600|0.0006037NBC</v>
      </c>
      <c r="G63" t="str">
        <f t="shared" si="16"/>
        <v>6037</v>
      </c>
      <c r="H63" t="str">
        <f t="shared" si="17"/>
        <v>KMV||||||||||||</v>
      </c>
      <c r="I63" s="108" t="str">
        <f>[1]!Table1[[#This Row],[Stock]]</f>
        <v>|0200220139|25.40|0.00|1.600|0.000458NBC</v>
      </c>
      <c r="J63" t="str">
        <f t="shared" si="18"/>
        <v>458</v>
      </c>
      <c r="K63" s="19"/>
      <c r="L63" s="19"/>
      <c r="M63" s="19"/>
      <c r="N63" s="19"/>
      <c r="O63" s="19"/>
      <c r="P63" s="20" t="str">
        <f>End_Cal!E63</f>
        <v>|0200220139|60.50|0.00|2.000|0.0005360NBC</v>
      </c>
      <c r="Q63" s="112" t="str">
        <f t="shared" si="19"/>
        <v>1060</v>
      </c>
      <c r="R63" s="112" t="str">
        <f t="shared" si="20"/>
        <v>1061.5</v>
      </c>
      <c r="S63" s="112" t="str">
        <f t="shared" si="0"/>
        <v>5360</v>
      </c>
      <c r="T63" s="112" t="str">
        <f t="shared" si="1"/>
        <v/>
      </c>
      <c r="U63" s="112" t="str">
        <f t="shared" si="2"/>
        <v/>
      </c>
      <c r="V63" s="112" t="str">
        <f t="shared" si="3"/>
        <v/>
      </c>
      <c r="W63" s="112" t="str">
        <f t="shared" si="21"/>
        <v/>
      </c>
      <c r="X63" s="112" t="str">
        <f t="shared" si="4"/>
        <v/>
      </c>
      <c r="Y63" s="112" t="str">
        <f t="shared" si="24"/>
        <v/>
      </c>
      <c r="Z63" s="112" t="str">
        <f t="shared" si="25"/>
        <v/>
      </c>
      <c r="AA63" s="112" t="str">
        <f t="shared" si="26"/>
        <v/>
      </c>
      <c r="AB63" s="112" t="str">
        <f t="shared" si="27"/>
        <v/>
      </c>
      <c r="AC63" s="112" t="str">
        <f t="shared" si="28"/>
        <v/>
      </c>
      <c r="AD63" t="str">
        <f t="shared" si="22"/>
        <v>1060-1061.5-5360----------</v>
      </c>
      <c r="AF63" s="19" t="str">
        <f t="shared" si="29"/>
        <v>|0200220139|60.50|0.00|2.000|0.0001060NBC</v>
      </c>
      <c r="AG63" s="19" t="str">
        <f t="shared" si="23"/>
        <v>|0200220139|60.50|0.00|2.000|0.0001061.5NBC</v>
      </c>
      <c r="AH63" s="19" t="str">
        <f t="shared" si="5"/>
        <v>|0200220139|60.50|0.00|2.000|0.0005360NBC</v>
      </c>
      <c r="AI63" s="19" t="str">
        <f t="shared" si="6"/>
        <v/>
      </c>
      <c r="AJ63" s="19" t="str">
        <f t="shared" si="7"/>
        <v/>
      </c>
      <c r="AK63" s="19" t="str">
        <f t="shared" si="8"/>
        <v/>
      </c>
      <c r="AL63" s="19" t="str">
        <f t="shared" si="9"/>
        <v/>
      </c>
      <c r="AM63" s="19" t="str">
        <f t="shared" si="10"/>
        <v/>
      </c>
      <c r="AN63" s="19" t="str">
        <f t="shared" si="11"/>
        <v/>
      </c>
      <c r="AO63" s="19" t="str">
        <f t="shared" si="12"/>
        <v/>
      </c>
      <c r="AP63" s="19" t="str">
        <f t="shared" si="13"/>
        <v/>
      </c>
      <c r="AQ63" s="19" t="str">
        <f t="shared" si="14"/>
        <v/>
      </c>
      <c r="AR63" s="19" t="str">
        <f t="shared" si="15"/>
        <v/>
      </c>
      <c r="AS63" s="19" t="str">
        <f>IFERROR(VLOOKUP(AF63,[2]CUS030!$A$5:$E$10000,5,0),"")</f>
        <v>KMV</v>
      </c>
      <c r="AT63" s="19" t="str">
        <f>IFERROR(VLOOKUP(AG63,[2]CUS030!$A$5:$E$10000,5,0),"")</f>
        <v/>
      </c>
      <c r="AU63" s="19" t="str">
        <f>IFERROR(VLOOKUP(AH63,[2]CUS030!$A$5:$E$10000,5,0),"")</f>
        <v/>
      </c>
      <c r="AV63" s="19" t="str">
        <f>IFERROR(VLOOKUP(AI63,[2]CUS030!$A$5:$E$10000,5,0),"")</f>
        <v/>
      </c>
      <c r="AW63" s="19" t="str">
        <f>IFERROR(VLOOKUP(AJ63,[2]CUS030!$A$5:$E$10000,5,0),"")</f>
        <v/>
      </c>
      <c r="AX63" s="19" t="str">
        <f>IFERROR(VLOOKUP(AK63,[2]CUS030!$A$5:$E$10000,5,0),"")</f>
        <v/>
      </c>
      <c r="AY63" s="19" t="str">
        <f>IFERROR(VLOOKUP(AL63,[2]CUS030!$A$5:$E$10000,5,0),"")</f>
        <v/>
      </c>
      <c r="AZ63" s="19" t="str">
        <f>IFERROR(VLOOKUP(AM63,[2]CUS030!$A$5:$E$10000,5,0),"")</f>
        <v/>
      </c>
      <c r="BA63" s="19" t="str">
        <f>IFERROR(VLOOKUP(AN63,[2]CUS030!$A$5:$E$10000,5,0),"")</f>
        <v/>
      </c>
      <c r="BB63" s="19" t="str">
        <f>IFERROR(VLOOKUP(AO63,[2]CUS030!$A$5:$E$10000,5,0),"")</f>
        <v/>
      </c>
      <c r="BC63" s="19" t="str">
        <f>IFERROR(VLOOKUP(AP63,[2]CUS030!$A$5:$E$10000,5,0),"")</f>
        <v/>
      </c>
      <c r="BD63" s="19" t="str">
        <f>IFERROR(VLOOKUP(AQ63,[2]CUS030!$A$5:$E$10000,5,0),"")</f>
        <v/>
      </c>
      <c r="BE63" s="19" t="str">
        <f>IFERROR(VLOOKUP(AR63,[2]CUS030!$A$5:$E$10000,5,0),"")</f>
        <v/>
      </c>
    </row>
    <row r="64" spans="6:57" x14ac:dyDescent="0.3">
      <c r="F64" s="108" t="str">
        <f>[1]!Table1[[#This Row],[Production]]</f>
        <v>|0200220139|25.40|0.00|1.600|0.0005974NBC</v>
      </c>
      <c r="G64" t="str">
        <f t="shared" si="16"/>
        <v>5974</v>
      </c>
      <c r="H64" t="str">
        <f t="shared" si="17"/>
        <v>KMV||||||||||||</v>
      </c>
      <c r="I64" s="108" t="str">
        <f>[1]!Table1[[#This Row],[Stock]]</f>
        <v>|0200220139|25.40|0.00|1.600|0.0005974NBC</v>
      </c>
      <c r="J64" t="str">
        <f t="shared" si="18"/>
        <v>5974</v>
      </c>
      <c r="K64" s="19"/>
      <c r="L64" s="19"/>
      <c r="M64" s="19"/>
      <c r="N64" s="19"/>
      <c r="O64" s="19"/>
      <c r="P64" s="20" t="str">
        <f>End_Cal!E64</f>
        <v>|0200220139|60.80|0.00|3.800|0.0006011IBC</v>
      </c>
      <c r="Q64" s="112" t="str">
        <f t="shared" si="19"/>
        <v>55</v>
      </c>
      <c r="R64" s="112" t="str">
        <f t="shared" si="20"/>
        <v>6011</v>
      </c>
      <c r="S64" s="112" t="str">
        <f t="shared" si="0"/>
        <v/>
      </c>
      <c r="T64" s="112" t="str">
        <f t="shared" si="1"/>
        <v/>
      </c>
      <c r="U64" s="112" t="str">
        <f t="shared" si="2"/>
        <v/>
      </c>
      <c r="V64" s="112" t="str">
        <f t="shared" si="3"/>
        <v/>
      </c>
      <c r="W64" s="112" t="str">
        <f t="shared" si="21"/>
        <v/>
      </c>
      <c r="X64" s="112" t="str">
        <f t="shared" si="4"/>
        <v/>
      </c>
      <c r="Y64" s="112" t="str">
        <f t="shared" si="24"/>
        <v/>
      </c>
      <c r="Z64" s="112" t="str">
        <f t="shared" si="25"/>
        <v/>
      </c>
      <c r="AA64" s="112" t="str">
        <f t="shared" si="26"/>
        <v/>
      </c>
      <c r="AB64" s="112" t="str">
        <f t="shared" si="27"/>
        <v/>
      </c>
      <c r="AC64" s="112" t="str">
        <f t="shared" si="28"/>
        <v/>
      </c>
      <c r="AD64" t="str">
        <f t="shared" si="22"/>
        <v>55-6011-----------</v>
      </c>
      <c r="AF64" s="19" t="str">
        <f t="shared" si="29"/>
        <v>|0200220139|60.80|0.00|3.800|0.00055IBC</v>
      </c>
      <c r="AG64" s="19" t="str">
        <f t="shared" si="23"/>
        <v>|0200220139|60.80|0.00|3.800|0.0006011IBC</v>
      </c>
      <c r="AH64" s="19" t="str">
        <f t="shared" si="5"/>
        <v/>
      </c>
      <c r="AI64" s="19" t="str">
        <f t="shared" si="6"/>
        <v/>
      </c>
      <c r="AJ64" s="19" t="str">
        <f t="shared" si="7"/>
        <v/>
      </c>
      <c r="AK64" s="19" t="str">
        <f t="shared" si="8"/>
        <v/>
      </c>
      <c r="AL64" s="19" t="str">
        <f t="shared" si="9"/>
        <v/>
      </c>
      <c r="AM64" s="19" t="str">
        <f t="shared" si="10"/>
        <v/>
      </c>
      <c r="AN64" s="19" t="str">
        <f t="shared" si="11"/>
        <v/>
      </c>
      <c r="AO64" s="19" t="str">
        <f t="shared" si="12"/>
        <v/>
      </c>
      <c r="AP64" s="19" t="str">
        <f t="shared" si="13"/>
        <v/>
      </c>
      <c r="AQ64" s="19" t="str">
        <f t="shared" si="14"/>
        <v/>
      </c>
      <c r="AR64" s="19" t="str">
        <f t="shared" si="15"/>
        <v/>
      </c>
      <c r="AS64" s="19" t="str">
        <f>IFERROR(VLOOKUP(AF64,[2]CUS030!$A$5:$E$10000,5,0),"")</f>
        <v>KMV</v>
      </c>
      <c r="AT64" s="19" t="str">
        <f>IFERROR(VLOOKUP(AG64,[2]CUS030!$A$5:$E$10000,5,0),"")</f>
        <v/>
      </c>
      <c r="AU64" s="19" t="str">
        <f>IFERROR(VLOOKUP(AH64,[2]CUS030!$A$5:$E$10000,5,0),"")</f>
        <v/>
      </c>
      <c r="AV64" s="19" t="str">
        <f>IFERROR(VLOOKUP(AI64,[2]CUS030!$A$5:$E$10000,5,0),"")</f>
        <v/>
      </c>
      <c r="AW64" s="19" t="str">
        <f>IFERROR(VLOOKUP(AJ64,[2]CUS030!$A$5:$E$10000,5,0),"")</f>
        <v/>
      </c>
      <c r="AX64" s="19" t="str">
        <f>IFERROR(VLOOKUP(AK64,[2]CUS030!$A$5:$E$10000,5,0),"")</f>
        <v/>
      </c>
      <c r="AY64" s="19" t="str">
        <f>IFERROR(VLOOKUP(AL64,[2]CUS030!$A$5:$E$10000,5,0),"")</f>
        <v/>
      </c>
      <c r="AZ64" s="19" t="str">
        <f>IFERROR(VLOOKUP(AM64,[2]CUS030!$A$5:$E$10000,5,0),"")</f>
        <v/>
      </c>
      <c r="BA64" s="19" t="str">
        <f>IFERROR(VLOOKUP(AN64,[2]CUS030!$A$5:$E$10000,5,0),"")</f>
        <v/>
      </c>
      <c r="BB64" s="19" t="str">
        <f>IFERROR(VLOOKUP(AO64,[2]CUS030!$A$5:$E$10000,5,0),"")</f>
        <v/>
      </c>
      <c r="BC64" s="19" t="str">
        <f>IFERROR(VLOOKUP(AP64,[2]CUS030!$A$5:$E$10000,5,0),"")</f>
        <v/>
      </c>
      <c r="BD64" s="19" t="str">
        <f>IFERROR(VLOOKUP(AQ64,[2]CUS030!$A$5:$E$10000,5,0),"")</f>
        <v/>
      </c>
      <c r="BE64" s="19" t="str">
        <f>IFERROR(VLOOKUP(AR64,[2]CUS030!$A$5:$E$10000,5,0),"")</f>
        <v/>
      </c>
    </row>
    <row r="65" spans="6:57" x14ac:dyDescent="0.3">
      <c r="F65" s="108" t="str">
        <f>[1]!Table1[[#This Row],[Production]]</f>
        <v>|0200220139|25.40|0.00|1.600|0.0006003NBC</v>
      </c>
      <c r="G65" t="str">
        <f t="shared" si="16"/>
        <v>6003</v>
      </c>
      <c r="H65" t="str">
        <f t="shared" si="17"/>
        <v>KMV||||||||||||</v>
      </c>
      <c r="I65" s="108" t="str">
        <f>[1]!Table1[[#This Row],[Stock]]</f>
        <v>|0200220139|25.40|0.00|1.600|0.0006003NBC</v>
      </c>
      <c r="J65" t="str">
        <f t="shared" si="18"/>
        <v>6003</v>
      </c>
      <c r="K65" s="19"/>
      <c r="L65" s="19"/>
      <c r="M65" s="19"/>
      <c r="N65" s="19"/>
      <c r="O65" s="19"/>
      <c r="P65" s="20" t="str">
        <f>End_Cal!E65</f>
        <v>|0200220139|76.30|0.00|2.000|0.0006149IBC</v>
      </c>
      <c r="Q65" s="112" t="str">
        <f t="shared" si="19"/>
        <v>238</v>
      </c>
      <c r="R65" s="112" t="str">
        <f t="shared" si="20"/>
        <v>6149</v>
      </c>
      <c r="S65" s="112" t="str">
        <f t="shared" si="0"/>
        <v/>
      </c>
      <c r="T65" s="112" t="str">
        <f t="shared" si="1"/>
        <v/>
      </c>
      <c r="U65" s="112" t="str">
        <f t="shared" si="2"/>
        <v/>
      </c>
      <c r="V65" s="112" t="str">
        <f t="shared" si="3"/>
        <v/>
      </c>
      <c r="W65" s="112" t="str">
        <f t="shared" si="21"/>
        <v/>
      </c>
      <c r="X65" s="112" t="str">
        <f t="shared" si="4"/>
        <v/>
      </c>
      <c r="Y65" s="112" t="str">
        <f t="shared" si="24"/>
        <v/>
      </c>
      <c r="Z65" s="112" t="str">
        <f t="shared" si="25"/>
        <v/>
      </c>
      <c r="AA65" s="112" t="str">
        <f t="shared" si="26"/>
        <v/>
      </c>
      <c r="AB65" s="112" t="str">
        <f t="shared" si="27"/>
        <v/>
      </c>
      <c r="AC65" s="112" t="str">
        <f t="shared" si="28"/>
        <v/>
      </c>
      <c r="AD65" t="str">
        <f t="shared" si="22"/>
        <v>238-6149-----------</v>
      </c>
      <c r="AF65" s="19" t="str">
        <f t="shared" si="29"/>
        <v>|0200220139|76.30|0.00|2.000|0.000238IBC</v>
      </c>
      <c r="AG65" s="19" t="str">
        <f t="shared" si="23"/>
        <v>|0200220139|76.30|0.00|2.000|0.0006149IBC</v>
      </c>
      <c r="AH65" s="19" t="str">
        <f t="shared" si="5"/>
        <v/>
      </c>
      <c r="AI65" s="19" t="str">
        <f t="shared" si="6"/>
        <v/>
      </c>
      <c r="AJ65" s="19" t="str">
        <f t="shared" si="7"/>
        <v/>
      </c>
      <c r="AK65" s="19" t="str">
        <f t="shared" si="8"/>
        <v/>
      </c>
      <c r="AL65" s="19" t="str">
        <f t="shared" si="9"/>
        <v/>
      </c>
      <c r="AM65" s="19" t="str">
        <f t="shared" si="10"/>
        <v/>
      </c>
      <c r="AN65" s="19" t="str">
        <f t="shared" si="11"/>
        <v/>
      </c>
      <c r="AO65" s="19" t="str">
        <f t="shared" si="12"/>
        <v/>
      </c>
      <c r="AP65" s="19" t="str">
        <f t="shared" si="13"/>
        <v/>
      </c>
      <c r="AQ65" s="19" t="str">
        <f t="shared" si="14"/>
        <v/>
      </c>
      <c r="AR65" s="19" t="str">
        <f t="shared" si="15"/>
        <v/>
      </c>
      <c r="AS65" s="19" t="str">
        <f>IFERROR(VLOOKUP(AF65,[2]CUS030!$A$5:$E$10000,5,0),"")</f>
        <v>KMV</v>
      </c>
      <c r="AT65" s="19" t="str">
        <f>IFERROR(VLOOKUP(AG65,[2]CUS030!$A$5:$E$10000,5,0),"")</f>
        <v/>
      </c>
      <c r="AU65" s="19" t="str">
        <f>IFERROR(VLOOKUP(AH65,[2]CUS030!$A$5:$E$10000,5,0),"")</f>
        <v/>
      </c>
      <c r="AV65" s="19" t="str">
        <f>IFERROR(VLOOKUP(AI65,[2]CUS030!$A$5:$E$10000,5,0),"")</f>
        <v/>
      </c>
      <c r="AW65" s="19" t="str">
        <f>IFERROR(VLOOKUP(AJ65,[2]CUS030!$A$5:$E$10000,5,0),"")</f>
        <v/>
      </c>
      <c r="AX65" s="19" t="str">
        <f>IFERROR(VLOOKUP(AK65,[2]CUS030!$A$5:$E$10000,5,0),"")</f>
        <v/>
      </c>
      <c r="AY65" s="19" t="str">
        <f>IFERROR(VLOOKUP(AL65,[2]CUS030!$A$5:$E$10000,5,0),"")</f>
        <v/>
      </c>
      <c r="AZ65" s="19" t="str">
        <f>IFERROR(VLOOKUP(AM65,[2]CUS030!$A$5:$E$10000,5,0),"")</f>
        <v/>
      </c>
      <c r="BA65" s="19" t="str">
        <f>IFERROR(VLOOKUP(AN65,[2]CUS030!$A$5:$E$10000,5,0),"")</f>
        <v/>
      </c>
      <c r="BB65" s="19" t="str">
        <f>IFERROR(VLOOKUP(AO65,[2]CUS030!$A$5:$E$10000,5,0),"")</f>
        <v/>
      </c>
      <c r="BC65" s="19" t="str">
        <f>IFERROR(VLOOKUP(AP65,[2]CUS030!$A$5:$E$10000,5,0),"")</f>
        <v/>
      </c>
      <c r="BD65" s="19" t="str">
        <f>IFERROR(VLOOKUP(AQ65,[2]CUS030!$A$5:$E$10000,5,0),"")</f>
        <v/>
      </c>
      <c r="BE65" s="19" t="str">
        <f>IFERROR(VLOOKUP(AR65,[2]CUS030!$A$5:$E$10000,5,0),"")</f>
        <v/>
      </c>
    </row>
    <row r="66" spans="6:57" x14ac:dyDescent="0.3">
      <c r="F66" s="108" t="str">
        <f>[1]!Table1[[#This Row],[Production]]</f>
        <v>|0200220139|25.40|0.00|1.600|0.0006037NBC</v>
      </c>
      <c r="G66" t="str">
        <f t="shared" si="16"/>
        <v>6037</v>
      </c>
      <c r="H66" t="str">
        <f t="shared" si="17"/>
        <v>KMV||||||||||||</v>
      </c>
      <c r="I66" s="108" t="str">
        <f>[1]!Table1[[#This Row],[Stock]]</f>
        <v>|0200220139|25.40|0.00|1.600|0.0006037NBC</v>
      </c>
      <c r="J66" t="str">
        <f t="shared" si="18"/>
        <v>6037</v>
      </c>
      <c r="K66" s="19"/>
      <c r="L66" s="19"/>
      <c r="M66" s="19"/>
      <c r="N66" s="19"/>
      <c r="O66" s="19"/>
      <c r="P66" s="20" t="str">
        <f>End_Cal!E66</f>
        <v>|0200220600|15.00|10.30|2.350|0.0005700IBC</v>
      </c>
      <c r="Q66" s="112" t="str">
        <f t="shared" si="19"/>
        <v>103</v>
      </c>
      <c r="R66" s="112" t="str">
        <f t="shared" si="20"/>
        <v/>
      </c>
      <c r="S66" s="112" t="str">
        <f t="shared" si="0"/>
        <v/>
      </c>
      <c r="T66" s="112" t="str">
        <f t="shared" si="1"/>
        <v/>
      </c>
      <c r="U66" s="112" t="str">
        <f t="shared" si="2"/>
        <v/>
      </c>
      <c r="V66" s="112" t="str">
        <f t="shared" si="3"/>
        <v/>
      </c>
      <c r="W66" s="112" t="str">
        <f t="shared" si="21"/>
        <v/>
      </c>
      <c r="X66" s="112" t="str">
        <f t="shared" si="4"/>
        <v/>
      </c>
      <c r="Y66" s="112" t="str">
        <f t="shared" si="24"/>
        <v/>
      </c>
      <c r="Z66" s="112" t="str">
        <f t="shared" si="25"/>
        <v/>
      </c>
      <c r="AA66" s="112" t="str">
        <f t="shared" si="26"/>
        <v/>
      </c>
      <c r="AB66" s="112" t="str">
        <f t="shared" si="27"/>
        <v/>
      </c>
      <c r="AC66" s="112" t="str">
        <f t="shared" si="28"/>
        <v/>
      </c>
      <c r="AD66" t="str">
        <f t="shared" si="22"/>
        <v>103------------</v>
      </c>
      <c r="AF66" s="19" t="str">
        <f t="shared" si="29"/>
        <v>|0200220600|15.00|10.30|2.350|0.000103IBC</v>
      </c>
      <c r="AG66" s="19" t="str">
        <f t="shared" si="23"/>
        <v/>
      </c>
      <c r="AH66" s="19" t="str">
        <f t="shared" si="5"/>
        <v/>
      </c>
      <c r="AI66" s="19" t="str">
        <f t="shared" si="6"/>
        <v/>
      </c>
      <c r="AJ66" s="19" t="str">
        <f t="shared" si="7"/>
        <v/>
      </c>
      <c r="AK66" s="19" t="str">
        <f t="shared" si="8"/>
        <v/>
      </c>
      <c r="AL66" s="19" t="str">
        <f t="shared" si="9"/>
        <v/>
      </c>
      <c r="AM66" s="19" t="str">
        <f t="shared" si="10"/>
        <v/>
      </c>
      <c r="AN66" s="19" t="str">
        <f t="shared" si="11"/>
        <v/>
      </c>
      <c r="AO66" s="19" t="str">
        <f t="shared" si="12"/>
        <v/>
      </c>
      <c r="AP66" s="19" t="str">
        <f t="shared" si="13"/>
        <v/>
      </c>
      <c r="AQ66" s="19" t="str">
        <f t="shared" si="14"/>
        <v/>
      </c>
      <c r="AR66" s="19" t="str">
        <f t="shared" si="15"/>
        <v/>
      </c>
      <c r="AS66" s="19" t="str">
        <f>IFERROR(VLOOKUP(AF66,[2]CUS030!$A$5:$E$10000,5,0),"")</f>
        <v>KMV</v>
      </c>
      <c r="AT66" s="19" t="str">
        <f>IFERROR(VLOOKUP(AG66,[2]CUS030!$A$5:$E$10000,5,0),"")</f>
        <v/>
      </c>
      <c r="AU66" s="19" t="str">
        <f>IFERROR(VLOOKUP(AH66,[2]CUS030!$A$5:$E$10000,5,0),"")</f>
        <v/>
      </c>
      <c r="AV66" s="19" t="str">
        <f>IFERROR(VLOOKUP(AI66,[2]CUS030!$A$5:$E$10000,5,0),"")</f>
        <v/>
      </c>
      <c r="AW66" s="19" t="str">
        <f>IFERROR(VLOOKUP(AJ66,[2]CUS030!$A$5:$E$10000,5,0),"")</f>
        <v/>
      </c>
      <c r="AX66" s="19" t="str">
        <f>IFERROR(VLOOKUP(AK66,[2]CUS030!$A$5:$E$10000,5,0),"")</f>
        <v/>
      </c>
      <c r="AY66" s="19" t="str">
        <f>IFERROR(VLOOKUP(AL66,[2]CUS030!$A$5:$E$10000,5,0),"")</f>
        <v/>
      </c>
      <c r="AZ66" s="19" t="str">
        <f>IFERROR(VLOOKUP(AM66,[2]CUS030!$A$5:$E$10000,5,0),"")</f>
        <v/>
      </c>
      <c r="BA66" s="19" t="str">
        <f>IFERROR(VLOOKUP(AN66,[2]CUS030!$A$5:$E$10000,5,0),"")</f>
        <v/>
      </c>
      <c r="BB66" s="19" t="str">
        <f>IFERROR(VLOOKUP(AO66,[2]CUS030!$A$5:$E$10000,5,0),"")</f>
        <v/>
      </c>
      <c r="BC66" s="19" t="str">
        <f>IFERROR(VLOOKUP(AP66,[2]CUS030!$A$5:$E$10000,5,0),"")</f>
        <v/>
      </c>
      <c r="BD66" s="19" t="str">
        <f>IFERROR(VLOOKUP(AQ66,[2]CUS030!$A$5:$E$10000,5,0),"")</f>
        <v/>
      </c>
      <c r="BE66" s="19" t="str">
        <f>IFERROR(VLOOKUP(AR66,[2]CUS030!$A$5:$E$10000,5,0),"")</f>
        <v/>
      </c>
    </row>
    <row r="67" spans="6:57" x14ac:dyDescent="0.3">
      <c r="F67" s="108" t="str">
        <f>[1]!Table1[[#This Row],[Production]]</f>
        <v>|0200220139|25.40|0.00|1.600|0.0006163NBC</v>
      </c>
      <c r="G67" t="str">
        <f t="shared" si="16"/>
        <v>6163</v>
      </c>
      <c r="H67" t="str">
        <f t="shared" si="17"/>
        <v>||||||||||||</v>
      </c>
      <c r="I67" s="108" t="str">
        <f>[1]!Table1[[#This Row],[Stock]]</f>
        <v>|0200220139|25.40|0.00|1.600|0.0006163NBC</v>
      </c>
      <c r="J67" t="str">
        <f t="shared" si="18"/>
        <v>6163</v>
      </c>
      <c r="K67" s="19"/>
      <c r="L67" s="19"/>
      <c r="M67" s="19"/>
      <c r="N67" s="19"/>
      <c r="O67" s="19"/>
      <c r="P67" s="20" t="str">
        <f>End_Cal!E67</f>
        <v>|0200220600|15.00|10.30|2.350|0.0005600IBC</v>
      </c>
      <c r="Q67" s="112" t="str">
        <f t="shared" si="19"/>
        <v>5600</v>
      </c>
      <c r="R67" s="112" t="str">
        <f t="shared" si="20"/>
        <v/>
      </c>
      <c r="S67" s="112" t="str">
        <f t="shared" ref="S67:S130" si="30">IFERROR(INDEX($J$2:$J$9873,MATCH(1,INDEX(($P67=$F$2:$F$9873)*(0=COUNTIFS(Q67:R67,$J$2:$J$9873)),0),0)),"")</f>
        <v/>
      </c>
      <c r="T67" s="112" t="str">
        <f t="shared" ref="T67:T130" si="31">IFERROR(INDEX($J$2:$J$9873,MATCH(1,INDEX(($P67=$F$2:$F$9873)*(0=COUNTIFS(Q67:S67,$J$2:$J$9873)),0),0)),"")</f>
        <v/>
      </c>
      <c r="U67" s="112" t="str">
        <f t="shared" ref="U67:U130" si="32">IFERROR(INDEX($J$2:$J$9873,MATCH(1,INDEX(($P67=$F$2:$F$9873)*(0=COUNTIFS(Q67:T67,$J$2:$J$9873)),0),0)),"")</f>
        <v/>
      </c>
      <c r="V67" s="112" t="str">
        <f t="shared" ref="V67:V130" si="33">IFERROR(INDEX($J$2:$J$9873,MATCH(1,INDEX(($P67=$F$2:$F$9873)*(0=COUNTIFS(Q67:U67,$J$2:$J$9873)),0),0)),"")</f>
        <v/>
      </c>
      <c r="W67" s="112" t="str">
        <f t="shared" si="21"/>
        <v/>
      </c>
      <c r="X67" s="112" t="str">
        <f t="shared" ref="X67:X130" si="34">IFERROR(INDEX($J$2:$J$9873,MATCH(1,INDEX(($P67=$F$2:$F$9873)*(0=COUNTIFS(Q67:W67,$J$2:$J$9873)),0),0)),"")</f>
        <v/>
      </c>
      <c r="Y67" s="112" t="str">
        <f t="shared" si="24"/>
        <v/>
      </c>
      <c r="Z67" s="112" t="str">
        <f t="shared" si="25"/>
        <v/>
      </c>
      <c r="AA67" s="112" t="str">
        <f t="shared" si="26"/>
        <v/>
      </c>
      <c r="AB67" s="112" t="str">
        <f t="shared" si="27"/>
        <v/>
      </c>
      <c r="AC67" s="112" t="str">
        <f t="shared" si="28"/>
        <v/>
      </c>
      <c r="AD67" t="str">
        <f t="shared" si="22"/>
        <v>5600------------</v>
      </c>
      <c r="AF67" s="19" t="str">
        <f t="shared" si="29"/>
        <v>|0200220600|15.00|10.30|2.350|0.0005600IBC</v>
      </c>
      <c r="AG67" s="19" t="str">
        <f t="shared" si="23"/>
        <v/>
      </c>
      <c r="AH67" s="19" t="str">
        <f t="shared" ref="AH67:AH130" si="35">IFERROR(INDEX($I$2:$I$9873,MATCH(1,INDEX(($P67=$F$2:$F$9873)*(0=COUNTIFS(AF67:AG67,$I$2:$I$9873)),0),0)),"")</f>
        <v/>
      </c>
      <c r="AI67" s="19" t="str">
        <f t="shared" ref="AI67:AI130" si="36">IFERROR(INDEX($I$2:$I$9873,MATCH(1,INDEX(($P67=$F$2:$F$9873)*(0=COUNTIFS(AF67:AH67,$I$2:$I$9873)),0),0)),"")</f>
        <v/>
      </c>
      <c r="AJ67" s="19" t="str">
        <f t="shared" ref="AJ67:AJ130" si="37">IFERROR(INDEX($I$2:$I$9873,MATCH(1,INDEX(($P67=$F$2:$F$9873)*(0=COUNTIFS(AF67:AI67,$I$2:$I$9873)),0),0)),"")</f>
        <v/>
      </c>
      <c r="AK67" s="19" t="str">
        <f t="shared" ref="AK67:AK130" si="38">IFERROR(INDEX($I$2:$I$9873,MATCH(1,INDEX(($P67=$F$2:$F$9873)*(0=COUNTIFS(AF67:AJ67,$I$2:$I$9873)),0),0)),"")</f>
        <v/>
      </c>
      <c r="AL67" s="19" t="str">
        <f t="shared" ref="AL67:AL130" si="39">IFERROR(INDEX($I$2:$I$9873,MATCH(1,INDEX(($P67=$F$2:$F$9873)*(0=COUNTIFS(AF67:AK67,$I$2:$I$9873)),0),0)),"")</f>
        <v/>
      </c>
      <c r="AM67" s="19" t="str">
        <f t="shared" ref="AM67:AM130" si="40">IFERROR(INDEX($I$2:$I$9873,MATCH(1,INDEX(($P67=$F$2:$F$9873)*(0=COUNTIFS(AF67:AL67,$I$2:$I$9873)),0),0)),"")</f>
        <v/>
      </c>
      <c r="AN67" s="19" t="str">
        <f t="shared" ref="AN67:AN130" si="41">IFERROR(INDEX($I$2:$I$9873,MATCH(1,INDEX(($P67=$F$2:$F$9873)*(0=COUNTIFS(AF67:AM67,$I$2:$I$9873)),0),0)),"")</f>
        <v/>
      </c>
      <c r="AO67" s="19" t="str">
        <f t="shared" ref="AO67:AO130" si="42">IFERROR(INDEX($I$2:$I$9873,MATCH(1,INDEX(($P67=$F$2:$F$9873)*(0=COUNTIFS(AF67:AN67,$I$2:$I$9873)),0),0)),"")</f>
        <v/>
      </c>
      <c r="AP67" s="19" t="str">
        <f t="shared" ref="AP67:AP130" si="43">IFERROR(INDEX($I$2:$I$9873,MATCH(1,INDEX(($P67=$F$2:$F$9873)*(0=COUNTIFS(AF67:AO67,$I$2:$I$9873)),0),0)),"")</f>
        <v/>
      </c>
      <c r="AQ67" s="19" t="str">
        <f t="shared" ref="AQ67:AQ130" si="44">IFERROR(INDEX($I$2:$I$9873,MATCH(1,INDEX(($P67=$F$2:$F$9873)*(0=COUNTIFS(AF67:AP67,$I$2:$I$9873)),0),0)),"")</f>
        <v/>
      </c>
      <c r="AR67" s="19" t="str">
        <f t="shared" ref="AR67:AR130" si="45">IFERROR(INDEX($I$2:$I$9873,MATCH(1,INDEX(($P67=$F$2:$F$9873)*(0=COUNTIFS(AF67:AQ67,$I$2:$I$9873)),0),0)),"")</f>
        <v/>
      </c>
      <c r="AS67" s="19" t="str">
        <f>IFERROR(VLOOKUP(AF67,[2]CUS030!$A$5:$E$10000,5,0),"")</f>
        <v/>
      </c>
      <c r="AT67" s="19" t="str">
        <f>IFERROR(VLOOKUP(AG67,[2]CUS030!$A$5:$E$10000,5,0),"")</f>
        <v/>
      </c>
      <c r="AU67" s="19" t="str">
        <f>IFERROR(VLOOKUP(AH67,[2]CUS030!$A$5:$E$10000,5,0),"")</f>
        <v/>
      </c>
      <c r="AV67" s="19" t="str">
        <f>IFERROR(VLOOKUP(AI67,[2]CUS030!$A$5:$E$10000,5,0),"")</f>
        <v/>
      </c>
      <c r="AW67" s="19" t="str">
        <f>IFERROR(VLOOKUP(AJ67,[2]CUS030!$A$5:$E$10000,5,0),"")</f>
        <v/>
      </c>
      <c r="AX67" s="19" t="str">
        <f>IFERROR(VLOOKUP(AK67,[2]CUS030!$A$5:$E$10000,5,0),"")</f>
        <v/>
      </c>
      <c r="AY67" s="19" t="str">
        <f>IFERROR(VLOOKUP(AL67,[2]CUS030!$A$5:$E$10000,5,0),"")</f>
        <v/>
      </c>
      <c r="AZ67" s="19" t="str">
        <f>IFERROR(VLOOKUP(AM67,[2]CUS030!$A$5:$E$10000,5,0),"")</f>
        <v/>
      </c>
      <c r="BA67" s="19" t="str">
        <f>IFERROR(VLOOKUP(AN67,[2]CUS030!$A$5:$E$10000,5,0),"")</f>
        <v/>
      </c>
      <c r="BB67" s="19" t="str">
        <f>IFERROR(VLOOKUP(AO67,[2]CUS030!$A$5:$E$10000,5,0),"")</f>
        <v/>
      </c>
      <c r="BC67" s="19" t="str">
        <f>IFERROR(VLOOKUP(AP67,[2]CUS030!$A$5:$E$10000,5,0),"")</f>
        <v/>
      </c>
      <c r="BD67" s="19" t="str">
        <f>IFERROR(VLOOKUP(AQ67,[2]CUS030!$A$5:$E$10000,5,0),"")</f>
        <v/>
      </c>
      <c r="BE67" s="19" t="str">
        <f>IFERROR(VLOOKUP(AR67,[2]CUS030!$A$5:$E$10000,5,0),"")</f>
        <v/>
      </c>
    </row>
    <row r="68" spans="6:57" x14ac:dyDescent="0.3">
      <c r="F68" s="108" t="str">
        <f>[1]!Table1[[#This Row],[Production]]</f>
        <v>|0200220139|25.40|0.00|1.600|0.0005974NBC</v>
      </c>
      <c r="G68" t="str">
        <f t="shared" ref="G68:G131" si="46">MID(F68,LEN(F68)-6,4)</f>
        <v>5974</v>
      </c>
      <c r="H68" t="str">
        <f t="shared" ref="H68:H131" si="47">AS68&amp;"|"&amp;AT68&amp;"|"&amp;AU68&amp;"|"&amp;AV68&amp;"|"&amp;AW68&amp;"|"&amp;AX68&amp;"|"&amp;AY68&amp;"|"&amp;AZ68&amp;"|"&amp;BA68&amp;"|"&amp;BB68&amp;"|"&amp;BC68&amp;"|"&amp;BD68&amp;"|"&amp;BE68</f>
        <v>|KMV|||||||||||</v>
      </c>
      <c r="I68" s="108" t="str">
        <f>[1]!Table1[[#This Row],[Stock]]</f>
        <v>|0200220139|25.40|0.00|1.600|0.000845NBC</v>
      </c>
      <c r="J68" t="str">
        <f t="shared" ref="J68:J131" si="48">MID(LEFT(I68,LEN(I68)-3),FIND("0|0.000",LEFT(I68,LEN(I68)-3),1)+7,6)</f>
        <v>845</v>
      </c>
      <c r="K68" s="19"/>
      <c r="L68" s="19"/>
      <c r="M68" s="19"/>
      <c r="N68" s="19"/>
      <c r="O68" s="19"/>
      <c r="P68" s="20" t="str">
        <f>End_Cal!E68</f>
        <v>|0200220600|23.00|12.40|5.300|0.0003600IBC</v>
      </c>
      <c r="Q68" s="112" t="str">
        <f t="shared" ref="Q68:Q131" si="49">IFERROR(INDEX($J$2:$J$9873,MATCH(1,INDEX(($P68=$F$2:$F$9873)*(0=COUNTIFS($Q$2:$Q$2,$J$2:$J$9873)),0),0)),"")</f>
        <v>3600</v>
      </c>
      <c r="R68" s="112" t="str">
        <f t="shared" ref="R68:R131" si="50">IFERROR(INDEX($J$2:$J$9873,MATCH(1,INDEX(($P68=$F$2:$F$9873)*(0=COUNTIFS(Q68,$J$2:$J$9873)),0),0)),"")</f>
        <v>80</v>
      </c>
      <c r="S68" s="112" t="str">
        <f t="shared" si="30"/>
        <v/>
      </c>
      <c r="T68" s="112" t="str">
        <f t="shared" si="31"/>
        <v/>
      </c>
      <c r="U68" s="112" t="str">
        <f t="shared" si="32"/>
        <v/>
      </c>
      <c r="V68" s="112" t="str">
        <f t="shared" si="33"/>
        <v/>
      </c>
      <c r="W68" s="112" t="str">
        <f t="shared" ref="W68:W131" si="51">IFERROR(INDEX($J$2:$J$9873,MATCH(1,INDEX(($P68=$F$2:$F$9873)*(0=COUNTIFS(Q68:V68,$J$2:$J$861)),0),0)),"")</f>
        <v/>
      </c>
      <c r="X68" s="112" t="str">
        <f t="shared" si="34"/>
        <v/>
      </c>
      <c r="Y68" s="112" t="str">
        <f t="shared" si="24"/>
        <v/>
      </c>
      <c r="Z68" s="112" t="str">
        <f t="shared" si="25"/>
        <v/>
      </c>
      <c r="AA68" s="112" t="str">
        <f t="shared" si="26"/>
        <v/>
      </c>
      <c r="AB68" s="112" t="str">
        <f t="shared" si="27"/>
        <v/>
      </c>
      <c r="AC68" s="112" t="str">
        <f t="shared" si="28"/>
        <v/>
      </c>
      <c r="AD68" t="str">
        <f t="shared" ref="AD68:AD131" si="52">Q68&amp;"-"&amp;R68&amp;"-"&amp;S68&amp;"-"&amp;T68&amp;"-"&amp;U68&amp;"-"&amp;V68&amp;"-"&amp;W68&amp;"-"&amp;X68&amp;"-"&amp;Y68&amp;"-"&amp;Z68&amp;"-"&amp;AA68&amp;"-"&amp;AB68&amp;"-"&amp;AC68</f>
        <v>3600-80-----------</v>
      </c>
      <c r="AF68" s="19" t="str">
        <f t="shared" si="29"/>
        <v>|0200220600|23.00|12.40|5.300|0.0003600IBC</v>
      </c>
      <c r="AG68" s="19" t="str">
        <f t="shared" ref="AG68:AG131" si="53">IFERROR(INDEX($I$2:$I$9873,MATCH(1,INDEX(($P68=$F$2:$F$9873)*(0=COUNTIFS(AF68,$I$2:$I$9873)),0),0)),"")</f>
        <v>|0200220600|23.00|12.40|5.300|0.00080IBC</v>
      </c>
      <c r="AH68" s="19" t="str">
        <f t="shared" si="35"/>
        <v/>
      </c>
      <c r="AI68" s="19" t="str">
        <f t="shared" si="36"/>
        <v/>
      </c>
      <c r="AJ68" s="19" t="str">
        <f t="shared" si="37"/>
        <v/>
      </c>
      <c r="AK68" s="19" t="str">
        <f t="shared" si="38"/>
        <v/>
      </c>
      <c r="AL68" s="19" t="str">
        <f t="shared" si="39"/>
        <v/>
      </c>
      <c r="AM68" s="19" t="str">
        <f t="shared" si="40"/>
        <v/>
      </c>
      <c r="AN68" s="19" t="str">
        <f t="shared" si="41"/>
        <v/>
      </c>
      <c r="AO68" s="19" t="str">
        <f t="shared" si="42"/>
        <v/>
      </c>
      <c r="AP68" s="19" t="str">
        <f t="shared" si="43"/>
        <v/>
      </c>
      <c r="AQ68" s="19" t="str">
        <f t="shared" si="44"/>
        <v/>
      </c>
      <c r="AR68" s="19" t="str">
        <f t="shared" si="45"/>
        <v/>
      </c>
      <c r="AS68" s="19" t="str">
        <f>IFERROR(VLOOKUP(AF68,[2]CUS030!$A$5:$E$10000,5,0),"")</f>
        <v/>
      </c>
      <c r="AT68" s="19" t="str">
        <f>IFERROR(VLOOKUP(AG68,[2]CUS030!$A$5:$E$10000,5,0),"")</f>
        <v>KMV</v>
      </c>
      <c r="AU68" s="19" t="str">
        <f>IFERROR(VLOOKUP(AH68,[2]CUS030!$A$5:$E$10000,5,0),"")</f>
        <v/>
      </c>
      <c r="AV68" s="19" t="str">
        <f>IFERROR(VLOOKUP(AI68,[2]CUS030!$A$5:$E$10000,5,0),"")</f>
        <v/>
      </c>
      <c r="AW68" s="19" t="str">
        <f>IFERROR(VLOOKUP(AJ68,[2]CUS030!$A$5:$E$10000,5,0),"")</f>
        <v/>
      </c>
      <c r="AX68" s="19" t="str">
        <f>IFERROR(VLOOKUP(AK68,[2]CUS030!$A$5:$E$10000,5,0),"")</f>
        <v/>
      </c>
      <c r="AY68" s="19" t="str">
        <f>IFERROR(VLOOKUP(AL68,[2]CUS030!$A$5:$E$10000,5,0),"")</f>
        <v/>
      </c>
      <c r="AZ68" s="19" t="str">
        <f>IFERROR(VLOOKUP(AM68,[2]CUS030!$A$5:$E$10000,5,0),"")</f>
        <v/>
      </c>
      <c r="BA68" s="19" t="str">
        <f>IFERROR(VLOOKUP(AN68,[2]CUS030!$A$5:$E$10000,5,0),"")</f>
        <v/>
      </c>
      <c r="BB68" s="19" t="str">
        <f>IFERROR(VLOOKUP(AO68,[2]CUS030!$A$5:$E$10000,5,0),"")</f>
        <v/>
      </c>
      <c r="BC68" s="19" t="str">
        <f>IFERROR(VLOOKUP(AP68,[2]CUS030!$A$5:$E$10000,5,0),"")</f>
        <v/>
      </c>
      <c r="BD68" s="19" t="str">
        <f>IFERROR(VLOOKUP(AQ68,[2]CUS030!$A$5:$E$10000,5,0),"")</f>
        <v/>
      </c>
      <c r="BE68" s="19" t="str">
        <f>IFERROR(VLOOKUP(AR68,[2]CUS030!$A$5:$E$10000,5,0),"")</f>
        <v/>
      </c>
    </row>
    <row r="69" spans="6:57" x14ac:dyDescent="0.3">
      <c r="F69" s="108" t="str">
        <f>[1]!Table1[[#This Row],[Production]]</f>
        <v>|0200220139|25.40|0.00|1.800|0.0006210NBC</v>
      </c>
      <c r="G69" t="str">
        <f t="shared" si="46"/>
        <v>6210</v>
      </c>
      <c r="H69" t="str">
        <f t="shared" si="47"/>
        <v>KMV||||||||||||</v>
      </c>
      <c r="I69" s="108" t="str">
        <f>[1]!Table1[[#This Row],[Stock]]</f>
        <v>|0200220139|25.40|0.00|1.800|0.000469.4NBC</v>
      </c>
      <c r="J69" t="str">
        <f t="shared" si="48"/>
        <v>469.4</v>
      </c>
      <c r="K69" s="19"/>
      <c r="L69" s="19"/>
      <c r="M69" s="19"/>
      <c r="N69" s="19"/>
      <c r="O69" s="19"/>
      <c r="P69" s="20" t="str">
        <f>End_Cal!E69</f>
        <v>|0200220600|23.00|12.40|5.300|0.0004300IBC</v>
      </c>
      <c r="Q69" s="112" t="str">
        <f t="shared" si="49"/>
        <v>96</v>
      </c>
      <c r="R69" s="112" t="str">
        <f t="shared" si="50"/>
        <v/>
      </c>
      <c r="S69" s="112" t="str">
        <f t="shared" si="30"/>
        <v/>
      </c>
      <c r="T69" s="112" t="str">
        <f t="shared" si="31"/>
        <v/>
      </c>
      <c r="U69" s="112" t="str">
        <f t="shared" si="32"/>
        <v/>
      </c>
      <c r="V69" s="112" t="str">
        <f t="shared" si="33"/>
        <v/>
      </c>
      <c r="W69" s="112" t="str">
        <f t="shared" si="51"/>
        <v/>
      </c>
      <c r="X69" s="112" t="str">
        <f t="shared" si="34"/>
        <v/>
      </c>
      <c r="Y69" s="112" t="str">
        <f t="shared" ref="Y69:Y132" si="54">IFERROR(INDEX($J$2:$J$861,MATCH(1,INDEX(($P69=$F$2:$F$861)*(0=COUNTIFS(Q69:X69,$J$2:$J$861)),0),0)),"")</f>
        <v/>
      </c>
      <c r="Z69" s="112" t="str">
        <f t="shared" ref="Z69:Z132" si="55">IFERROR(INDEX($J$2:$J$861,MATCH(1,INDEX(($P69=$F$2:$F$861)*(0=COUNTIFS(Q69:Y69,$J$2:$J$861)),0),0)),"")</f>
        <v/>
      </c>
      <c r="AA69" s="112" t="str">
        <f t="shared" ref="AA69:AA132" si="56">IFERROR(INDEX($J$2:$J$861,MATCH(1,INDEX(($P69=$F$2:$F$861)*(0=COUNTIFS(Q69:Z69,$J$2:$J$861)),0),0)),"")</f>
        <v/>
      </c>
      <c r="AB69" s="112" t="str">
        <f t="shared" ref="AB69:AB132" si="57">IFERROR(INDEX($J$2:$J$861,MATCH(1,INDEX(($P69=$F$2:$F$861)*(0=COUNTIFS(Q69:AA69,$J$2:$J$861)),0),0)),"")</f>
        <v/>
      </c>
      <c r="AC69" s="112" t="str">
        <f t="shared" ref="AC69:AC132" si="58">IFERROR(INDEX($J$2:$J$861,MATCH(1,INDEX(($P69=$F$2:$F$861)*(0=COUNTIFS(Q69:AB69,$J$2:$J$861)),0),0)),"")</f>
        <v/>
      </c>
      <c r="AD69" t="str">
        <f t="shared" si="52"/>
        <v>96------------</v>
      </c>
      <c r="AF69" s="19" t="str">
        <f t="shared" ref="AF69:AF132" si="59">IFERROR(INDEX($I$2:$I$861,MATCH(1,INDEX(($P69=$F$2:$F$861)*(0=COUNTIFS($AF$2:$AF$2,$I$2:$I$861)),0),0)),"")</f>
        <v>|0200220600|23.00|12.40|5.300|0.00096IBC</v>
      </c>
      <c r="AG69" s="19" t="str">
        <f t="shared" si="53"/>
        <v/>
      </c>
      <c r="AH69" s="19" t="str">
        <f t="shared" si="35"/>
        <v/>
      </c>
      <c r="AI69" s="19" t="str">
        <f t="shared" si="36"/>
        <v/>
      </c>
      <c r="AJ69" s="19" t="str">
        <f t="shared" si="37"/>
        <v/>
      </c>
      <c r="AK69" s="19" t="str">
        <f t="shared" si="38"/>
        <v/>
      </c>
      <c r="AL69" s="19" t="str">
        <f t="shared" si="39"/>
        <v/>
      </c>
      <c r="AM69" s="19" t="str">
        <f t="shared" si="40"/>
        <v/>
      </c>
      <c r="AN69" s="19" t="str">
        <f t="shared" si="41"/>
        <v/>
      </c>
      <c r="AO69" s="19" t="str">
        <f t="shared" si="42"/>
        <v/>
      </c>
      <c r="AP69" s="19" t="str">
        <f t="shared" si="43"/>
        <v/>
      </c>
      <c r="AQ69" s="19" t="str">
        <f t="shared" si="44"/>
        <v/>
      </c>
      <c r="AR69" s="19" t="str">
        <f t="shared" si="45"/>
        <v/>
      </c>
      <c r="AS69" s="19" t="str">
        <f>IFERROR(VLOOKUP(AF69,[2]CUS030!$A$5:$E$10000,5,0),"")</f>
        <v>KMV</v>
      </c>
      <c r="AT69" s="19" t="str">
        <f>IFERROR(VLOOKUP(AG69,[2]CUS030!$A$5:$E$10000,5,0),"")</f>
        <v/>
      </c>
      <c r="AU69" s="19" t="str">
        <f>IFERROR(VLOOKUP(AH69,[2]CUS030!$A$5:$E$10000,5,0),"")</f>
        <v/>
      </c>
      <c r="AV69" s="19" t="str">
        <f>IFERROR(VLOOKUP(AI69,[2]CUS030!$A$5:$E$10000,5,0),"")</f>
        <v/>
      </c>
      <c r="AW69" s="19" t="str">
        <f>IFERROR(VLOOKUP(AJ69,[2]CUS030!$A$5:$E$10000,5,0),"")</f>
        <v/>
      </c>
      <c r="AX69" s="19" t="str">
        <f>IFERROR(VLOOKUP(AK69,[2]CUS030!$A$5:$E$10000,5,0),"")</f>
        <v/>
      </c>
      <c r="AY69" s="19" t="str">
        <f>IFERROR(VLOOKUP(AL69,[2]CUS030!$A$5:$E$10000,5,0),"")</f>
        <v/>
      </c>
      <c r="AZ69" s="19" t="str">
        <f>IFERROR(VLOOKUP(AM69,[2]CUS030!$A$5:$E$10000,5,0),"")</f>
        <v/>
      </c>
      <c r="BA69" s="19" t="str">
        <f>IFERROR(VLOOKUP(AN69,[2]CUS030!$A$5:$E$10000,5,0),"")</f>
        <v/>
      </c>
      <c r="BB69" s="19" t="str">
        <f>IFERROR(VLOOKUP(AO69,[2]CUS030!$A$5:$E$10000,5,0),"")</f>
        <v/>
      </c>
      <c r="BC69" s="19" t="str">
        <f>IFERROR(VLOOKUP(AP69,[2]CUS030!$A$5:$E$10000,5,0),"")</f>
        <v/>
      </c>
      <c r="BD69" s="19" t="str">
        <f>IFERROR(VLOOKUP(AQ69,[2]CUS030!$A$5:$E$10000,5,0),"")</f>
        <v/>
      </c>
      <c r="BE69" s="19" t="str">
        <f>IFERROR(VLOOKUP(AR69,[2]CUS030!$A$5:$E$10000,5,0),"")</f>
        <v/>
      </c>
    </row>
    <row r="70" spans="6:57" x14ac:dyDescent="0.3">
      <c r="F70" s="108" t="str">
        <f>[1]!Table1[[#This Row],[Production]]</f>
        <v>|0200220139|25.40|0.00|1.800|0.0006210NBC</v>
      </c>
      <c r="G70" t="str">
        <f t="shared" si="46"/>
        <v>6210</v>
      </c>
      <c r="H70" t="str">
        <f t="shared" si="47"/>
        <v>INNOTEK||||||||||||</v>
      </c>
      <c r="I70" s="108" t="str">
        <f>[1]!Table1[[#This Row],[Stock]]</f>
        <v>|0200220139|25.40|0.00|1.800|0.0006210NBC</v>
      </c>
      <c r="J70" t="str">
        <f t="shared" si="48"/>
        <v>6210</v>
      </c>
      <c r="K70" s="19"/>
      <c r="L70" s="19"/>
      <c r="M70" s="19"/>
      <c r="N70" s="19"/>
      <c r="O70" s="19"/>
      <c r="P70" s="20" t="str">
        <f>End_Cal!E70</f>
        <v>|0200230742|22.20|0.00|1.400|0.0005350NBC</v>
      </c>
      <c r="Q70" s="112" t="str">
        <f t="shared" si="49"/>
        <v>5350</v>
      </c>
      <c r="R70" s="112" t="str">
        <f t="shared" si="50"/>
        <v/>
      </c>
      <c r="S70" s="112" t="str">
        <f t="shared" si="30"/>
        <v/>
      </c>
      <c r="T70" s="112" t="str">
        <f t="shared" si="31"/>
        <v/>
      </c>
      <c r="U70" s="112" t="str">
        <f t="shared" si="32"/>
        <v/>
      </c>
      <c r="V70" s="112" t="str">
        <f t="shared" si="33"/>
        <v/>
      </c>
      <c r="W70" s="112" t="str">
        <f t="shared" si="51"/>
        <v/>
      </c>
      <c r="X70" s="112" t="str">
        <f t="shared" si="34"/>
        <v/>
      </c>
      <c r="Y70" s="112" t="str">
        <f t="shared" si="54"/>
        <v/>
      </c>
      <c r="Z70" s="112" t="str">
        <f t="shared" si="55"/>
        <v/>
      </c>
      <c r="AA70" s="112" t="str">
        <f t="shared" si="56"/>
        <v/>
      </c>
      <c r="AB70" s="112" t="str">
        <f t="shared" si="57"/>
        <v/>
      </c>
      <c r="AC70" s="112" t="str">
        <f t="shared" si="58"/>
        <v/>
      </c>
      <c r="AD70" t="str">
        <f t="shared" si="52"/>
        <v>5350------------</v>
      </c>
      <c r="AF70" s="19" t="str">
        <f t="shared" si="59"/>
        <v>|0200230742|22.20|0.00|1.400|0.0005350NBC</v>
      </c>
      <c r="AG70" s="19" t="str">
        <f t="shared" si="53"/>
        <v/>
      </c>
      <c r="AH70" s="19" t="str">
        <f t="shared" si="35"/>
        <v/>
      </c>
      <c r="AI70" s="19" t="str">
        <f t="shared" si="36"/>
        <v/>
      </c>
      <c r="AJ70" s="19" t="str">
        <f t="shared" si="37"/>
        <v/>
      </c>
      <c r="AK70" s="19" t="str">
        <f t="shared" si="38"/>
        <v/>
      </c>
      <c r="AL70" s="19" t="str">
        <f t="shared" si="39"/>
        <v/>
      </c>
      <c r="AM70" s="19" t="str">
        <f t="shared" si="40"/>
        <v/>
      </c>
      <c r="AN70" s="19" t="str">
        <f t="shared" si="41"/>
        <v/>
      </c>
      <c r="AO70" s="19" t="str">
        <f t="shared" si="42"/>
        <v/>
      </c>
      <c r="AP70" s="19" t="str">
        <f t="shared" si="43"/>
        <v/>
      </c>
      <c r="AQ70" s="19" t="str">
        <f t="shared" si="44"/>
        <v/>
      </c>
      <c r="AR70" s="19" t="str">
        <f t="shared" si="45"/>
        <v/>
      </c>
      <c r="AS70" s="19" t="str">
        <f>IFERROR(VLOOKUP(AF70,[2]CUS030!$A$5:$E$10000,5,0),"")</f>
        <v>INNOTEK</v>
      </c>
      <c r="AT70" s="19" t="str">
        <f>IFERROR(VLOOKUP(AG70,[2]CUS030!$A$5:$E$10000,5,0),"")</f>
        <v/>
      </c>
      <c r="AU70" s="19" t="str">
        <f>IFERROR(VLOOKUP(AH70,[2]CUS030!$A$5:$E$10000,5,0),"")</f>
        <v/>
      </c>
      <c r="AV70" s="19" t="str">
        <f>IFERROR(VLOOKUP(AI70,[2]CUS030!$A$5:$E$10000,5,0),"")</f>
        <v/>
      </c>
      <c r="AW70" s="19" t="str">
        <f>IFERROR(VLOOKUP(AJ70,[2]CUS030!$A$5:$E$10000,5,0),"")</f>
        <v/>
      </c>
      <c r="AX70" s="19" t="str">
        <f>IFERROR(VLOOKUP(AK70,[2]CUS030!$A$5:$E$10000,5,0),"")</f>
        <v/>
      </c>
      <c r="AY70" s="19" t="str">
        <f>IFERROR(VLOOKUP(AL70,[2]CUS030!$A$5:$E$10000,5,0),"")</f>
        <v/>
      </c>
      <c r="AZ70" s="19" t="str">
        <f>IFERROR(VLOOKUP(AM70,[2]CUS030!$A$5:$E$10000,5,0),"")</f>
        <v/>
      </c>
      <c r="BA70" s="19" t="str">
        <f>IFERROR(VLOOKUP(AN70,[2]CUS030!$A$5:$E$10000,5,0),"")</f>
        <v/>
      </c>
      <c r="BB70" s="19" t="str">
        <f>IFERROR(VLOOKUP(AO70,[2]CUS030!$A$5:$E$10000,5,0),"")</f>
        <v/>
      </c>
      <c r="BC70" s="19" t="str">
        <f>IFERROR(VLOOKUP(AP70,[2]CUS030!$A$5:$E$10000,5,0),"")</f>
        <v/>
      </c>
      <c r="BD70" s="19" t="str">
        <f>IFERROR(VLOOKUP(AQ70,[2]CUS030!$A$5:$E$10000,5,0),"")</f>
        <v/>
      </c>
      <c r="BE70" s="19" t="str">
        <f>IFERROR(VLOOKUP(AR70,[2]CUS030!$A$5:$E$10000,5,0),"")</f>
        <v/>
      </c>
    </row>
    <row r="71" spans="6:57" x14ac:dyDescent="0.3">
      <c r="F71" s="108" t="str">
        <f>[1]!Table1[[#This Row],[Production]]</f>
        <v>|0200220139|25.40|0.00|2.600|0.0006163NBC</v>
      </c>
      <c r="G71" t="str">
        <f t="shared" si="46"/>
        <v>6163</v>
      </c>
      <c r="H71" t="str">
        <f t="shared" si="47"/>
        <v>CIC||||||||||||</v>
      </c>
      <c r="I71" s="108" t="str">
        <f>[1]!Table1[[#This Row],[Stock]]</f>
        <v>|0200220139|25.40|0.00|2.600|0.000274.7NBC</v>
      </c>
      <c r="J71" t="str">
        <f t="shared" si="48"/>
        <v>274.7</v>
      </c>
      <c r="K71" s="19"/>
      <c r="L71" s="19"/>
      <c r="M71" s="19"/>
      <c r="N71" s="19"/>
      <c r="O71" s="19"/>
      <c r="P71" s="20" t="str">
        <f>End_Cal!E71</f>
        <v>|0200230742|22.20|0.00|1.400|0.0005580NBC</v>
      </c>
      <c r="Q71" s="112" t="str">
        <f t="shared" si="49"/>
        <v>5580</v>
      </c>
      <c r="R71" s="112" t="str">
        <f t="shared" si="50"/>
        <v/>
      </c>
      <c r="S71" s="112" t="str">
        <f t="shared" si="30"/>
        <v/>
      </c>
      <c r="T71" s="112" t="str">
        <f t="shared" si="31"/>
        <v/>
      </c>
      <c r="U71" s="112" t="str">
        <f t="shared" si="32"/>
        <v/>
      </c>
      <c r="V71" s="112" t="str">
        <f t="shared" si="33"/>
        <v/>
      </c>
      <c r="W71" s="112" t="str">
        <f t="shared" si="51"/>
        <v/>
      </c>
      <c r="X71" s="112" t="str">
        <f t="shared" si="34"/>
        <v/>
      </c>
      <c r="Y71" s="112" t="str">
        <f t="shared" si="54"/>
        <v/>
      </c>
      <c r="Z71" s="112" t="str">
        <f t="shared" si="55"/>
        <v/>
      </c>
      <c r="AA71" s="112" t="str">
        <f t="shared" si="56"/>
        <v/>
      </c>
      <c r="AB71" s="112" t="str">
        <f t="shared" si="57"/>
        <v/>
      </c>
      <c r="AC71" s="112" t="str">
        <f t="shared" si="58"/>
        <v/>
      </c>
      <c r="AD71" t="str">
        <f t="shared" si="52"/>
        <v>5580------------</v>
      </c>
      <c r="AF71" s="19" t="str">
        <f t="shared" si="59"/>
        <v>|0200230742|22.20|0.00|1.400|0.0005580NBC</v>
      </c>
      <c r="AG71" s="19" t="str">
        <f t="shared" si="53"/>
        <v/>
      </c>
      <c r="AH71" s="19" t="str">
        <f t="shared" si="35"/>
        <v/>
      </c>
      <c r="AI71" s="19" t="str">
        <f t="shared" si="36"/>
        <v/>
      </c>
      <c r="AJ71" s="19" t="str">
        <f t="shared" si="37"/>
        <v/>
      </c>
      <c r="AK71" s="19" t="str">
        <f t="shared" si="38"/>
        <v/>
      </c>
      <c r="AL71" s="19" t="str">
        <f t="shared" si="39"/>
        <v/>
      </c>
      <c r="AM71" s="19" t="str">
        <f t="shared" si="40"/>
        <v/>
      </c>
      <c r="AN71" s="19" t="str">
        <f t="shared" si="41"/>
        <v/>
      </c>
      <c r="AO71" s="19" t="str">
        <f t="shared" si="42"/>
        <v/>
      </c>
      <c r="AP71" s="19" t="str">
        <f t="shared" si="43"/>
        <v/>
      </c>
      <c r="AQ71" s="19" t="str">
        <f t="shared" si="44"/>
        <v/>
      </c>
      <c r="AR71" s="19" t="str">
        <f t="shared" si="45"/>
        <v/>
      </c>
      <c r="AS71" s="19" t="str">
        <f>IFERROR(VLOOKUP(AF71,[2]CUS030!$A$5:$E$10000,5,0),"")</f>
        <v>CIC</v>
      </c>
      <c r="AT71" s="19" t="str">
        <f>IFERROR(VLOOKUP(AG71,[2]CUS030!$A$5:$E$10000,5,0),"")</f>
        <v/>
      </c>
      <c r="AU71" s="19" t="str">
        <f>IFERROR(VLOOKUP(AH71,[2]CUS030!$A$5:$E$10000,5,0),"")</f>
        <v/>
      </c>
      <c r="AV71" s="19" t="str">
        <f>IFERROR(VLOOKUP(AI71,[2]CUS030!$A$5:$E$10000,5,0),"")</f>
        <v/>
      </c>
      <c r="AW71" s="19" t="str">
        <f>IFERROR(VLOOKUP(AJ71,[2]CUS030!$A$5:$E$10000,5,0),"")</f>
        <v/>
      </c>
      <c r="AX71" s="19" t="str">
        <f>IFERROR(VLOOKUP(AK71,[2]CUS030!$A$5:$E$10000,5,0),"")</f>
        <v/>
      </c>
      <c r="AY71" s="19" t="str">
        <f>IFERROR(VLOOKUP(AL71,[2]CUS030!$A$5:$E$10000,5,0),"")</f>
        <v/>
      </c>
      <c r="AZ71" s="19" t="str">
        <f>IFERROR(VLOOKUP(AM71,[2]CUS030!$A$5:$E$10000,5,0),"")</f>
        <v/>
      </c>
      <c r="BA71" s="19" t="str">
        <f>IFERROR(VLOOKUP(AN71,[2]CUS030!$A$5:$E$10000,5,0),"")</f>
        <v/>
      </c>
      <c r="BB71" s="19" t="str">
        <f>IFERROR(VLOOKUP(AO71,[2]CUS030!$A$5:$E$10000,5,0),"")</f>
        <v/>
      </c>
      <c r="BC71" s="19" t="str">
        <f>IFERROR(VLOOKUP(AP71,[2]CUS030!$A$5:$E$10000,5,0),"")</f>
        <v/>
      </c>
      <c r="BD71" s="19" t="str">
        <f>IFERROR(VLOOKUP(AQ71,[2]CUS030!$A$5:$E$10000,5,0),"")</f>
        <v/>
      </c>
      <c r="BE71" s="19" t="str">
        <f>IFERROR(VLOOKUP(AR71,[2]CUS030!$A$5:$E$10000,5,0),"")</f>
        <v/>
      </c>
    </row>
    <row r="72" spans="6:57" x14ac:dyDescent="0.3">
      <c r="F72" s="108" t="str">
        <f>[1]!Table1[[#This Row],[Production]]</f>
        <v>|0200220139|25.40|0.00|2.600|0.0006163NBC</v>
      </c>
      <c r="G72" t="str">
        <f t="shared" si="46"/>
        <v>6163</v>
      </c>
      <c r="H72" t="str">
        <f t="shared" si="47"/>
        <v>INNOTEK||||||||||||</v>
      </c>
      <c r="I72" s="108" t="str">
        <f>[1]!Table1[[#This Row],[Stock]]</f>
        <v>|0200220139|25.40|0.00|2.600|0.0006163NBC</v>
      </c>
      <c r="J72" t="str">
        <f t="shared" si="48"/>
        <v>6163</v>
      </c>
      <c r="K72" s="19"/>
      <c r="L72" s="19"/>
      <c r="M72" s="19"/>
      <c r="N72" s="19"/>
      <c r="O72" s="19"/>
      <c r="P72" s="20" t="str">
        <f>End_Cal!E72</f>
        <v>|0200230742|22.20|0.00|1.400|0.0006035NBC</v>
      </c>
      <c r="Q72" s="112" t="str">
        <f t="shared" si="49"/>
        <v>6035</v>
      </c>
      <c r="R72" s="112" t="str">
        <f t="shared" si="50"/>
        <v/>
      </c>
      <c r="S72" s="112" t="str">
        <f t="shared" si="30"/>
        <v/>
      </c>
      <c r="T72" s="112" t="str">
        <f t="shared" si="31"/>
        <v/>
      </c>
      <c r="U72" s="112" t="str">
        <f t="shared" si="32"/>
        <v/>
      </c>
      <c r="V72" s="112" t="str">
        <f t="shared" si="33"/>
        <v/>
      </c>
      <c r="W72" s="112" t="str">
        <f t="shared" si="51"/>
        <v/>
      </c>
      <c r="X72" s="112" t="str">
        <f t="shared" si="34"/>
        <v/>
      </c>
      <c r="Y72" s="112" t="str">
        <f t="shared" si="54"/>
        <v/>
      </c>
      <c r="Z72" s="112" t="str">
        <f t="shared" si="55"/>
        <v/>
      </c>
      <c r="AA72" s="112" t="str">
        <f t="shared" si="56"/>
        <v/>
      </c>
      <c r="AB72" s="112" t="str">
        <f t="shared" si="57"/>
        <v/>
      </c>
      <c r="AC72" s="112" t="str">
        <f t="shared" si="58"/>
        <v/>
      </c>
      <c r="AD72" t="str">
        <f t="shared" si="52"/>
        <v>6035------------</v>
      </c>
      <c r="AF72" s="19" t="str">
        <f t="shared" si="59"/>
        <v>|0200230742|22.20|0.00|1.400|0.0006035NBC</v>
      </c>
      <c r="AG72" s="19" t="str">
        <f t="shared" si="53"/>
        <v/>
      </c>
      <c r="AH72" s="19" t="str">
        <f t="shared" si="35"/>
        <v/>
      </c>
      <c r="AI72" s="19" t="str">
        <f t="shared" si="36"/>
        <v/>
      </c>
      <c r="AJ72" s="19" t="str">
        <f t="shared" si="37"/>
        <v/>
      </c>
      <c r="AK72" s="19" t="str">
        <f t="shared" si="38"/>
        <v/>
      </c>
      <c r="AL72" s="19" t="str">
        <f t="shared" si="39"/>
        <v/>
      </c>
      <c r="AM72" s="19" t="str">
        <f t="shared" si="40"/>
        <v/>
      </c>
      <c r="AN72" s="19" t="str">
        <f t="shared" si="41"/>
        <v/>
      </c>
      <c r="AO72" s="19" t="str">
        <f t="shared" si="42"/>
        <v/>
      </c>
      <c r="AP72" s="19" t="str">
        <f t="shared" si="43"/>
        <v/>
      </c>
      <c r="AQ72" s="19" t="str">
        <f t="shared" si="44"/>
        <v/>
      </c>
      <c r="AR72" s="19" t="str">
        <f t="shared" si="45"/>
        <v/>
      </c>
      <c r="AS72" s="19" t="str">
        <f>IFERROR(VLOOKUP(AF72,[2]CUS030!$A$5:$E$10000,5,0),"")</f>
        <v>INNOTEK</v>
      </c>
      <c r="AT72" s="19" t="str">
        <f>IFERROR(VLOOKUP(AG72,[2]CUS030!$A$5:$E$10000,5,0),"")</f>
        <v/>
      </c>
      <c r="AU72" s="19" t="str">
        <f>IFERROR(VLOOKUP(AH72,[2]CUS030!$A$5:$E$10000,5,0),"")</f>
        <v/>
      </c>
      <c r="AV72" s="19" t="str">
        <f>IFERROR(VLOOKUP(AI72,[2]CUS030!$A$5:$E$10000,5,0),"")</f>
        <v/>
      </c>
      <c r="AW72" s="19" t="str">
        <f>IFERROR(VLOOKUP(AJ72,[2]CUS030!$A$5:$E$10000,5,0),"")</f>
        <v/>
      </c>
      <c r="AX72" s="19" t="str">
        <f>IFERROR(VLOOKUP(AK72,[2]CUS030!$A$5:$E$10000,5,0),"")</f>
        <v/>
      </c>
      <c r="AY72" s="19" t="str">
        <f>IFERROR(VLOOKUP(AL72,[2]CUS030!$A$5:$E$10000,5,0),"")</f>
        <v/>
      </c>
      <c r="AZ72" s="19" t="str">
        <f>IFERROR(VLOOKUP(AM72,[2]CUS030!$A$5:$E$10000,5,0),"")</f>
        <v/>
      </c>
      <c r="BA72" s="19" t="str">
        <f>IFERROR(VLOOKUP(AN72,[2]CUS030!$A$5:$E$10000,5,0),"")</f>
        <v/>
      </c>
      <c r="BB72" s="19" t="str">
        <f>IFERROR(VLOOKUP(AO72,[2]CUS030!$A$5:$E$10000,5,0),"")</f>
        <v/>
      </c>
      <c r="BC72" s="19" t="str">
        <f>IFERROR(VLOOKUP(AP72,[2]CUS030!$A$5:$E$10000,5,0),"")</f>
        <v/>
      </c>
      <c r="BD72" s="19" t="str">
        <f>IFERROR(VLOOKUP(AQ72,[2]CUS030!$A$5:$E$10000,5,0),"")</f>
        <v/>
      </c>
      <c r="BE72" s="19" t="str">
        <f>IFERROR(VLOOKUP(AR72,[2]CUS030!$A$5:$E$10000,5,0),"")</f>
        <v/>
      </c>
    </row>
    <row r="73" spans="6:57" x14ac:dyDescent="0.3">
      <c r="F73" s="108" t="str">
        <f>[1]!Table1[[#This Row],[Production]]</f>
        <v>|0200220139|25.40|0.00|3.200|0.0005561NBC</v>
      </c>
      <c r="G73" t="str">
        <f t="shared" si="46"/>
        <v>5561</v>
      </c>
      <c r="H73" t="str">
        <f t="shared" si="47"/>
        <v>INNOTEK||||||||||||</v>
      </c>
      <c r="I73" s="108" t="str">
        <f>[1]!Table1[[#This Row],[Stock]]</f>
        <v>|0200220139|25.40|0.00|3.200|0.000214NBC</v>
      </c>
      <c r="J73" t="str">
        <f t="shared" si="48"/>
        <v>214</v>
      </c>
      <c r="K73" s="19"/>
      <c r="L73" s="19"/>
      <c r="M73" s="19"/>
      <c r="N73" s="19"/>
      <c r="O73" s="19"/>
      <c r="P73" s="20" t="str">
        <f>End_Cal!E73</f>
        <v>|0200230742|22.20|0.00|1.400|0.0006335NBC</v>
      </c>
      <c r="Q73" s="112" t="str">
        <f t="shared" si="49"/>
        <v>6335</v>
      </c>
      <c r="R73" s="112" t="str">
        <f t="shared" si="50"/>
        <v/>
      </c>
      <c r="S73" s="112" t="str">
        <f t="shared" si="30"/>
        <v/>
      </c>
      <c r="T73" s="112" t="str">
        <f t="shared" si="31"/>
        <v/>
      </c>
      <c r="U73" s="112" t="str">
        <f t="shared" si="32"/>
        <v/>
      </c>
      <c r="V73" s="112" t="str">
        <f t="shared" si="33"/>
        <v/>
      </c>
      <c r="W73" s="112" t="str">
        <f t="shared" si="51"/>
        <v/>
      </c>
      <c r="X73" s="112" t="str">
        <f t="shared" si="34"/>
        <v/>
      </c>
      <c r="Y73" s="112" t="str">
        <f t="shared" si="54"/>
        <v/>
      </c>
      <c r="Z73" s="112" t="str">
        <f t="shared" si="55"/>
        <v/>
      </c>
      <c r="AA73" s="112" t="str">
        <f t="shared" si="56"/>
        <v/>
      </c>
      <c r="AB73" s="112" t="str">
        <f t="shared" si="57"/>
        <v/>
      </c>
      <c r="AC73" s="112" t="str">
        <f t="shared" si="58"/>
        <v/>
      </c>
      <c r="AD73" t="str">
        <f t="shared" si="52"/>
        <v>6335------------</v>
      </c>
      <c r="AF73" s="19" t="str">
        <f t="shared" si="59"/>
        <v>|0200230742|22.20|0.00|1.400|0.0006335NBC</v>
      </c>
      <c r="AG73" s="19" t="str">
        <f t="shared" si="53"/>
        <v/>
      </c>
      <c r="AH73" s="19" t="str">
        <f t="shared" si="35"/>
        <v/>
      </c>
      <c r="AI73" s="19" t="str">
        <f t="shared" si="36"/>
        <v/>
      </c>
      <c r="AJ73" s="19" t="str">
        <f t="shared" si="37"/>
        <v/>
      </c>
      <c r="AK73" s="19" t="str">
        <f t="shared" si="38"/>
        <v/>
      </c>
      <c r="AL73" s="19" t="str">
        <f t="shared" si="39"/>
        <v/>
      </c>
      <c r="AM73" s="19" t="str">
        <f t="shared" si="40"/>
        <v/>
      </c>
      <c r="AN73" s="19" t="str">
        <f t="shared" si="41"/>
        <v/>
      </c>
      <c r="AO73" s="19" t="str">
        <f t="shared" si="42"/>
        <v/>
      </c>
      <c r="AP73" s="19" t="str">
        <f t="shared" si="43"/>
        <v/>
      </c>
      <c r="AQ73" s="19" t="str">
        <f t="shared" si="44"/>
        <v/>
      </c>
      <c r="AR73" s="19" t="str">
        <f t="shared" si="45"/>
        <v/>
      </c>
      <c r="AS73" s="19" t="str">
        <f>IFERROR(VLOOKUP(AF73,[2]CUS030!$A$5:$E$10000,5,0),"")</f>
        <v>INNOTEK</v>
      </c>
      <c r="AT73" s="19" t="str">
        <f>IFERROR(VLOOKUP(AG73,[2]CUS030!$A$5:$E$10000,5,0),"")</f>
        <v/>
      </c>
      <c r="AU73" s="19" t="str">
        <f>IFERROR(VLOOKUP(AH73,[2]CUS030!$A$5:$E$10000,5,0),"")</f>
        <v/>
      </c>
      <c r="AV73" s="19" t="str">
        <f>IFERROR(VLOOKUP(AI73,[2]CUS030!$A$5:$E$10000,5,0),"")</f>
        <v/>
      </c>
      <c r="AW73" s="19" t="str">
        <f>IFERROR(VLOOKUP(AJ73,[2]CUS030!$A$5:$E$10000,5,0),"")</f>
        <v/>
      </c>
      <c r="AX73" s="19" t="str">
        <f>IFERROR(VLOOKUP(AK73,[2]CUS030!$A$5:$E$10000,5,0),"")</f>
        <v/>
      </c>
      <c r="AY73" s="19" t="str">
        <f>IFERROR(VLOOKUP(AL73,[2]CUS030!$A$5:$E$10000,5,0),"")</f>
        <v/>
      </c>
      <c r="AZ73" s="19" t="str">
        <f>IFERROR(VLOOKUP(AM73,[2]CUS030!$A$5:$E$10000,5,0),"")</f>
        <v/>
      </c>
      <c r="BA73" s="19" t="str">
        <f>IFERROR(VLOOKUP(AN73,[2]CUS030!$A$5:$E$10000,5,0),"")</f>
        <v/>
      </c>
      <c r="BB73" s="19" t="str">
        <f>IFERROR(VLOOKUP(AO73,[2]CUS030!$A$5:$E$10000,5,0),"")</f>
        <v/>
      </c>
      <c r="BC73" s="19" t="str">
        <f>IFERROR(VLOOKUP(AP73,[2]CUS030!$A$5:$E$10000,5,0),"")</f>
        <v/>
      </c>
      <c r="BD73" s="19" t="str">
        <f>IFERROR(VLOOKUP(AQ73,[2]CUS030!$A$5:$E$10000,5,0),"")</f>
        <v/>
      </c>
      <c r="BE73" s="19" t="str">
        <f>IFERROR(VLOOKUP(AR73,[2]CUS030!$A$5:$E$10000,5,0),"")</f>
        <v/>
      </c>
    </row>
    <row r="74" spans="6:57" x14ac:dyDescent="0.3">
      <c r="F74" s="108" t="str">
        <f>[1]!Table1[[#This Row],[Production]]</f>
        <v>|0200220139|25.40|0.00|3.200|0.0005561NBC</v>
      </c>
      <c r="G74" t="str">
        <f t="shared" si="46"/>
        <v>5561</v>
      </c>
      <c r="H74" t="str">
        <f t="shared" si="47"/>
        <v>KKTL|KKTL|||||||||||</v>
      </c>
      <c r="I74" s="108" t="str">
        <f>[1]!Table1[[#This Row],[Stock]]</f>
        <v>|0200220139|25.40|0.00|3.200|0.000215.5NBC</v>
      </c>
      <c r="J74" t="str">
        <f t="shared" si="48"/>
        <v>215.5</v>
      </c>
      <c r="K74" s="19"/>
      <c r="L74" s="19"/>
      <c r="M74" s="19"/>
      <c r="N74" s="19"/>
      <c r="O74" s="19"/>
      <c r="P74" s="20" t="str">
        <f>End_Cal!E74</f>
        <v>|0200230742|25.00|55.00|1.600|0.0006179IBC</v>
      </c>
      <c r="Q74" s="112" t="str">
        <f t="shared" si="49"/>
        <v>551</v>
      </c>
      <c r="R74" s="112" t="str">
        <f t="shared" si="50"/>
        <v>552</v>
      </c>
      <c r="S74" s="112" t="str">
        <f t="shared" si="30"/>
        <v>6179</v>
      </c>
      <c r="T74" s="112" t="str">
        <f t="shared" si="31"/>
        <v/>
      </c>
      <c r="U74" s="112" t="str">
        <f t="shared" si="32"/>
        <v/>
      </c>
      <c r="V74" s="112" t="str">
        <f t="shared" si="33"/>
        <v/>
      </c>
      <c r="W74" s="112" t="str">
        <f t="shared" si="51"/>
        <v/>
      </c>
      <c r="X74" s="112" t="str">
        <f t="shared" si="34"/>
        <v/>
      </c>
      <c r="Y74" s="112" t="str">
        <f t="shared" si="54"/>
        <v/>
      </c>
      <c r="Z74" s="112" t="str">
        <f t="shared" si="55"/>
        <v/>
      </c>
      <c r="AA74" s="112" t="str">
        <f t="shared" si="56"/>
        <v/>
      </c>
      <c r="AB74" s="112" t="str">
        <f t="shared" si="57"/>
        <v/>
      </c>
      <c r="AC74" s="112" t="str">
        <f t="shared" si="58"/>
        <v/>
      </c>
      <c r="AD74" t="str">
        <f t="shared" si="52"/>
        <v>551-552-6179----------</v>
      </c>
      <c r="AF74" s="19" t="str">
        <f t="shared" si="59"/>
        <v>|0200230742|25.00|55.00|1.600|0.000551IBC</v>
      </c>
      <c r="AG74" s="19" t="str">
        <f t="shared" si="53"/>
        <v>|0200230742|25.00|55.00|1.600|0.000552IBC</v>
      </c>
      <c r="AH74" s="19" t="str">
        <f t="shared" si="35"/>
        <v>|0200230742|25.00|55.00|1.600|0.0006179IBC</v>
      </c>
      <c r="AI74" s="19" t="str">
        <f t="shared" si="36"/>
        <v/>
      </c>
      <c r="AJ74" s="19" t="str">
        <f t="shared" si="37"/>
        <v/>
      </c>
      <c r="AK74" s="19" t="str">
        <f t="shared" si="38"/>
        <v/>
      </c>
      <c r="AL74" s="19" t="str">
        <f t="shared" si="39"/>
        <v/>
      </c>
      <c r="AM74" s="19" t="str">
        <f t="shared" si="40"/>
        <v/>
      </c>
      <c r="AN74" s="19" t="str">
        <f t="shared" si="41"/>
        <v/>
      </c>
      <c r="AO74" s="19" t="str">
        <f t="shared" si="42"/>
        <v/>
      </c>
      <c r="AP74" s="19" t="str">
        <f t="shared" si="43"/>
        <v/>
      </c>
      <c r="AQ74" s="19" t="str">
        <f t="shared" si="44"/>
        <v/>
      </c>
      <c r="AR74" s="19" t="str">
        <f t="shared" si="45"/>
        <v/>
      </c>
      <c r="AS74" s="19" t="str">
        <f>IFERROR(VLOOKUP(AF74,[2]CUS030!$A$5:$E$10000,5,0),"")</f>
        <v>KKTL</v>
      </c>
      <c r="AT74" s="19" t="str">
        <f>IFERROR(VLOOKUP(AG74,[2]CUS030!$A$5:$E$10000,5,0),"")</f>
        <v>KKTL</v>
      </c>
      <c r="AU74" s="19" t="str">
        <f>IFERROR(VLOOKUP(AH74,[2]CUS030!$A$5:$E$10000,5,0),"")</f>
        <v/>
      </c>
      <c r="AV74" s="19" t="str">
        <f>IFERROR(VLOOKUP(AI74,[2]CUS030!$A$5:$E$10000,5,0),"")</f>
        <v/>
      </c>
      <c r="AW74" s="19" t="str">
        <f>IFERROR(VLOOKUP(AJ74,[2]CUS030!$A$5:$E$10000,5,0),"")</f>
        <v/>
      </c>
      <c r="AX74" s="19" t="str">
        <f>IFERROR(VLOOKUP(AK74,[2]CUS030!$A$5:$E$10000,5,0),"")</f>
        <v/>
      </c>
      <c r="AY74" s="19" t="str">
        <f>IFERROR(VLOOKUP(AL74,[2]CUS030!$A$5:$E$10000,5,0),"")</f>
        <v/>
      </c>
      <c r="AZ74" s="19" t="str">
        <f>IFERROR(VLOOKUP(AM74,[2]CUS030!$A$5:$E$10000,5,0),"")</f>
        <v/>
      </c>
      <c r="BA74" s="19" t="str">
        <f>IFERROR(VLOOKUP(AN74,[2]CUS030!$A$5:$E$10000,5,0),"")</f>
        <v/>
      </c>
      <c r="BB74" s="19" t="str">
        <f>IFERROR(VLOOKUP(AO74,[2]CUS030!$A$5:$E$10000,5,0),"")</f>
        <v/>
      </c>
      <c r="BC74" s="19" t="str">
        <f>IFERROR(VLOOKUP(AP74,[2]CUS030!$A$5:$E$10000,5,0),"")</f>
        <v/>
      </c>
      <c r="BD74" s="19" t="str">
        <f>IFERROR(VLOOKUP(AQ74,[2]CUS030!$A$5:$E$10000,5,0),"")</f>
        <v/>
      </c>
      <c r="BE74" s="19" t="str">
        <f>IFERROR(VLOOKUP(AR74,[2]CUS030!$A$5:$E$10000,5,0),"")</f>
        <v/>
      </c>
    </row>
    <row r="75" spans="6:57" x14ac:dyDescent="0.3">
      <c r="F75" s="108" t="str">
        <f>[1]!Table1[[#This Row],[Production]]</f>
        <v>|0200220139|25.40|0.00|3.200|0.0005561NBC</v>
      </c>
      <c r="G75" t="str">
        <f t="shared" si="46"/>
        <v>5561</v>
      </c>
      <c r="H75" t="str">
        <f t="shared" si="47"/>
        <v>HTVN||||||||||||</v>
      </c>
      <c r="I75" s="108" t="str">
        <f>[1]!Table1[[#This Row],[Stock]]</f>
        <v>|0200220139|25.40|0.00|3.200|0.000242NBC</v>
      </c>
      <c r="J75" t="str">
        <f t="shared" si="48"/>
        <v>242</v>
      </c>
      <c r="K75" s="19"/>
      <c r="L75" s="19"/>
      <c r="M75" s="19"/>
      <c r="N75" s="19"/>
      <c r="O75" s="19"/>
      <c r="P75" s="20" t="str">
        <f>End_Cal!E75</f>
        <v>|0200230742|25.00|55.00|1.600|0.0005780IBC</v>
      </c>
      <c r="Q75" s="112" t="str">
        <f t="shared" si="49"/>
        <v>5780</v>
      </c>
      <c r="R75" s="112" t="str">
        <f t="shared" si="50"/>
        <v/>
      </c>
      <c r="S75" s="112" t="str">
        <f t="shared" si="30"/>
        <v/>
      </c>
      <c r="T75" s="112" t="str">
        <f t="shared" si="31"/>
        <v/>
      </c>
      <c r="U75" s="112" t="str">
        <f t="shared" si="32"/>
        <v/>
      </c>
      <c r="V75" s="112" t="str">
        <f t="shared" si="33"/>
        <v/>
      </c>
      <c r="W75" s="112" t="str">
        <f t="shared" si="51"/>
        <v/>
      </c>
      <c r="X75" s="112" t="str">
        <f t="shared" si="34"/>
        <v/>
      </c>
      <c r="Y75" s="112" t="str">
        <f t="shared" si="54"/>
        <v/>
      </c>
      <c r="Z75" s="112" t="str">
        <f t="shared" si="55"/>
        <v/>
      </c>
      <c r="AA75" s="112" t="str">
        <f t="shared" si="56"/>
        <v/>
      </c>
      <c r="AB75" s="112" t="str">
        <f t="shared" si="57"/>
        <v/>
      </c>
      <c r="AC75" s="112" t="str">
        <f t="shared" si="58"/>
        <v/>
      </c>
      <c r="AD75" t="str">
        <f t="shared" si="52"/>
        <v>5780------------</v>
      </c>
      <c r="AF75" s="19" t="str">
        <f t="shared" si="59"/>
        <v>|0200230742|25.00|55.00|1.600|0.0005780IBC</v>
      </c>
      <c r="AG75" s="19" t="str">
        <f t="shared" si="53"/>
        <v/>
      </c>
      <c r="AH75" s="19" t="str">
        <f t="shared" si="35"/>
        <v/>
      </c>
      <c r="AI75" s="19" t="str">
        <f t="shared" si="36"/>
        <v/>
      </c>
      <c r="AJ75" s="19" t="str">
        <f t="shared" si="37"/>
        <v/>
      </c>
      <c r="AK75" s="19" t="str">
        <f t="shared" si="38"/>
        <v/>
      </c>
      <c r="AL75" s="19" t="str">
        <f t="shared" si="39"/>
        <v/>
      </c>
      <c r="AM75" s="19" t="str">
        <f t="shared" si="40"/>
        <v/>
      </c>
      <c r="AN75" s="19" t="str">
        <f t="shared" si="41"/>
        <v/>
      </c>
      <c r="AO75" s="19" t="str">
        <f t="shared" si="42"/>
        <v/>
      </c>
      <c r="AP75" s="19" t="str">
        <f t="shared" si="43"/>
        <v/>
      </c>
      <c r="AQ75" s="19" t="str">
        <f t="shared" si="44"/>
        <v/>
      </c>
      <c r="AR75" s="19" t="str">
        <f t="shared" si="45"/>
        <v/>
      </c>
      <c r="AS75" s="19" t="str">
        <f>IFERROR(VLOOKUP(AF75,[2]CUS030!$A$5:$E$10000,5,0),"")</f>
        <v>HTVN</v>
      </c>
      <c r="AT75" s="19" t="str">
        <f>IFERROR(VLOOKUP(AG75,[2]CUS030!$A$5:$E$10000,5,0),"")</f>
        <v/>
      </c>
      <c r="AU75" s="19" t="str">
        <f>IFERROR(VLOOKUP(AH75,[2]CUS030!$A$5:$E$10000,5,0),"")</f>
        <v/>
      </c>
      <c r="AV75" s="19" t="str">
        <f>IFERROR(VLOOKUP(AI75,[2]CUS030!$A$5:$E$10000,5,0),"")</f>
        <v/>
      </c>
      <c r="AW75" s="19" t="str">
        <f>IFERROR(VLOOKUP(AJ75,[2]CUS030!$A$5:$E$10000,5,0),"")</f>
        <v/>
      </c>
      <c r="AX75" s="19" t="str">
        <f>IFERROR(VLOOKUP(AK75,[2]CUS030!$A$5:$E$10000,5,0),"")</f>
        <v/>
      </c>
      <c r="AY75" s="19" t="str">
        <f>IFERROR(VLOOKUP(AL75,[2]CUS030!$A$5:$E$10000,5,0),"")</f>
        <v/>
      </c>
      <c r="AZ75" s="19" t="str">
        <f>IFERROR(VLOOKUP(AM75,[2]CUS030!$A$5:$E$10000,5,0),"")</f>
        <v/>
      </c>
      <c r="BA75" s="19" t="str">
        <f>IFERROR(VLOOKUP(AN75,[2]CUS030!$A$5:$E$10000,5,0),"")</f>
        <v/>
      </c>
      <c r="BB75" s="19" t="str">
        <f>IFERROR(VLOOKUP(AO75,[2]CUS030!$A$5:$E$10000,5,0),"")</f>
        <v/>
      </c>
      <c r="BC75" s="19" t="str">
        <f>IFERROR(VLOOKUP(AP75,[2]CUS030!$A$5:$E$10000,5,0),"")</f>
        <v/>
      </c>
      <c r="BD75" s="19" t="str">
        <f>IFERROR(VLOOKUP(AQ75,[2]CUS030!$A$5:$E$10000,5,0),"")</f>
        <v/>
      </c>
      <c r="BE75" s="19" t="str">
        <f>IFERROR(VLOOKUP(AR75,[2]CUS030!$A$5:$E$10000,5,0),"")</f>
        <v/>
      </c>
    </row>
    <row r="76" spans="6:57" x14ac:dyDescent="0.3">
      <c r="F76" s="108" t="str">
        <f>[1]!Table1[[#This Row],[Production]]</f>
        <v>|0200220139|25.40|0.00|3.200|0.0005561NBC</v>
      </c>
      <c r="G76" t="str">
        <f t="shared" si="46"/>
        <v>5561</v>
      </c>
      <c r="H76" t="str">
        <f t="shared" si="47"/>
        <v>KMV|KMV||KMV|TOYOTA|TOYOTA|||||||</v>
      </c>
      <c r="I76" s="108" t="str">
        <f>[1]!Table1[[#This Row],[Stock]]</f>
        <v>|0200220139|25.40|0.00|3.200|0.00044.5NBC</v>
      </c>
      <c r="J76" t="str">
        <f t="shared" si="48"/>
        <v>44.5</v>
      </c>
      <c r="K76" s="19"/>
      <c r="L76" s="19"/>
      <c r="M76" s="19"/>
      <c r="N76" s="19"/>
      <c r="O76" s="19"/>
      <c r="P76" s="20" t="str">
        <f>End_Cal!E76</f>
        <v>|0200230841|12.70|0.00|1.200|0.0004901NBC</v>
      </c>
      <c r="Q76" s="112" t="str">
        <f t="shared" si="49"/>
        <v>144</v>
      </c>
      <c r="R76" s="112" t="str">
        <f t="shared" si="50"/>
        <v>241</v>
      </c>
      <c r="S76" s="112" t="str">
        <f t="shared" si="30"/>
        <v>4901</v>
      </c>
      <c r="T76" s="112" t="str">
        <f t="shared" si="31"/>
        <v>80</v>
      </c>
      <c r="U76" s="112" t="str">
        <f t="shared" si="32"/>
        <v>963.5</v>
      </c>
      <c r="V76" s="112" t="str">
        <f t="shared" si="33"/>
        <v>2071</v>
      </c>
      <c r="W76" s="112" t="str">
        <f t="shared" si="51"/>
        <v/>
      </c>
      <c r="X76" s="112" t="str">
        <f t="shared" si="34"/>
        <v/>
      </c>
      <c r="Y76" s="112" t="str">
        <f t="shared" si="54"/>
        <v/>
      </c>
      <c r="Z76" s="112" t="str">
        <f t="shared" si="55"/>
        <v/>
      </c>
      <c r="AA76" s="112" t="str">
        <f t="shared" si="56"/>
        <v/>
      </c>
      <c r="AB76" s="112" t="str">
        <f t="shared" si="57"/>
        <v/>
      </c>
      <c r="AC76" s="112" t="str">
        <f t="shared" si="58"/>
        <v/>
      </c>
      <c r="AD76" t="str">
        <f t="shared" si="52"/>
        <v>144-241-4901-80-963.5-2071-------</v>
      </c>
      <c r="AF76" s="19" t="str">
        <f t="shared" si="59"/>
        <v>|0200230841|12.70|0.00|1.200|0.000144NBC</v>
      </c>
      <c r="AG76" s="19" t="str">
        <f t="shared" si="53"/>
        <v>|0200230841|12.70|0.00|1.200|0.000241NBC</v>
      </c>
      <c r="AH76" s="19" t="str">
        <f t="shared" si="35"/>
        <v>|0200230841|12.70|0.00|1.200|0.0004901NBC</v>
      </c>
      <c r="AI76" s="19" t="str">
        <f t="shared" si="36"/>
        <v>|0200230841|12.70|0.00|1.200|0.00080NBC</v>
      </c>
      <c r="AJ76" s="19" t="str">
        <f t="shared" si="37"/>
        <v>|0200230841|12.70|0.00|1.200|0.000963.5NBC</v>
      </c>
      <c r="AK76" s="19" t="str">
        <f t="shared" si="38"/>
        <v>|0200230841|12.70|0.00|1.200|0.0002071NBC</v>
      </c>
      <c r="AL76" s="19" t="str">
        <f t="shared" si="39"/>
        <v/>
      </c>
      <c r="AM76" s="19" t="str">
        <f t="shared" si="40"/>
        <v/>
      </c>
      <c r="AN76" s="19" t="str">
        <f t="shared" si="41"/>
        <v/>
      </c>
      <c r="AO76" s="19" t="str">
        <f t="shared" si="42"/>
        <v/>
      </c>
      <c r="AP76" s="19" t="str">
        <f t="shared" si="43"/>
        <v/>
      </c>
      <c r="AQ76" s="19" t="str">
        <f t="shared" si="44"/>
        <v/>
      </c>
      <c r="AR76" s="19" t="str">
        <f t="shared" si="45"/>
        <v/>
      </c>
      <c r="AS76" s="19" t="str">
        <f>IFERROR(VLOOKUP(AF76,[2]CUS030!$A$5:$E$10000,5,0),"")</f>
        <v>KMV</v>
      </c>
      <c r="AT76" s="19" t="str">
        <f>IFERROR(VLOOKUP(AG76,[2]CUS030!$A$5:$E$10000,5,0),"")</f>
        <v>KMV</v>
      </c>
      <c r="AU76" s="19" t="str">
        <f>IFERROR(VLOOKUP(AH76,[2]CUS030!$A$5:$E$10000,5,0),"")</f>
        <v/>
      </c>
      <c r="AV76" s="19" t="str">
        <f>IFERROR(VLOOKUP(AI76,[2]CUS030!$A$5:$E$10000,5,0),"")</f>
        <v>KMV</v>
      </c>
      <c r="AW76" s="19" t="str">
        <f>IFERROR(VLOOKUP(AJ76,[2]CUS030!$A$5:$E$10000,5,0),"")</f>
        <v>TOYOTA</v>
      </c>
      <c r="AX76" s="19" t="str">
        <f>IFERROR(VLOOKUP(AK76,[2]CUS030!$A$5:$E$10000,5,0),"")</f>
        <v>TOYOTA</v>
      </c>
      <c r="AY76" s="19" t="str">
        <f>IFERROR(VLOOKUP(AL76,[2]CUS030!$A$5:$E$10000,5,0),"")</f>
        <v/>
      </c>
      <c r="AZ76" s="19" t="str">
        <f>IFERROR(VLOOKUP(AM76,[2]CUS030!$A$5:$E$10000,5,0),"")</f>
        <v/>
      </c>
      <c r="BA76" s="19" t="str">
        <f>IFERROR(VLOOKUP(AN76,[2]CUS030!$A$5:$E$10000,5,0),"")</f>
        <v/>
      </c>
      <c r="BB76" s="19" t="str">
        <f>IFERROR(VLOOKUP(AO76,[2]CUS030!$A$5:$E$10000,5,0),"")</f>
        <v/>
      </c>
      <c r="BC76" s="19" t="str">
        <f>IFERROR(VLOOKUP(AP76,[2]CUS030!$A$5:$E$10000,5,0),"")</f>
        <v/>
      </c>
      <c r="BD76" s="19" t="str">
        <f>IFERROR(VLOOKUP(AQ76,[2]CUS030!$A$5:$E$10000,5,0),"")</f>
        <v/>
      </c>
      <c r="BE76" s="19" t="str">
        <f>IFERROR(VLOOKUP(AR76,[2]CUS030!$A$5:$E$10000,5,0),"")</f>
        <v/>
      </c>
    </row>
    <row r="77" spans="6:57" x14ac:dyDescent="0.3">
      <c r="F77" s="108" t="str">
        <f>[1]!Table1[[#This Row],[Production]]</f>
        <v>|0200220139|25.40|0.00|3.200|0.0005561NBC</v>
      </c>
      <c r="G77" t="str">
        <f t="shared" si="46"/>
        <v>5561</v>
      </c>
      <c r="H77" t="str">
        <f t="shared" si="47"/>
        <v>TOYOTA||||||||||||</v>
      </c>
      <c r="I77" s="108" t="str">
        <f>[1]!Table1[[#This Row],[Stock]]</f>
        <v>|0200220139|25.40|0.00|3.200|0.00046NBC</v>
      </c>
      <c r="J77" t="str">
        <f t="shared" si="48"/>
        <v>46</v>
      </c>
      <c r="K77" s="19"/>
      <c r="L77" s="19"/>
      <c r="M77" s="19"/>
      <c r="N77" s="19"/>
      <c r="O77" s="19"/>
      <c r="P77" s="20" t="str">
        <f>End_Cal!E77</f>
        <v>|0200220810|12.70|0.00|1.600|0.0005424NBC</v>
      </c>
      <c r="Q77" s="112" t="str">
        <f t="shared" si="49"/>
        <v>411.3</v>
      </c>
      <c r="R77" s="112" t="str">
        <f t="shared" si="50"/>
        <v>5424</v>
      </c>
      <c r="S77" s="112" t="str">
        <f t="shared" si="30"/>
        <v/>
      </c>
      <c r="T77" s="112" t="str">
        <f t="shared" si="31"/>
        <v/>
      </c>
      <c r="U77" s="112" t="str">
        <f t="shared" si="32"/>
        <v/>
      </c>
      <c r="V77" s="112" t="str">
        <f t="shared" si="33"/>
        <v/>
      </c>
      <c r="W77" s="112" t="str">
        <f t="shared" si="51"/>
        <v/>
      </c>
      <c r="X77" s="112" t="str">
        <f t="shared" si="34"/>
        <v/>
      </c>
      <c r="Y77" s="112" t="str">
        <f t="shared" si="54"/>
        <v/>
      </c>
      <c r="Z77" s="112" t="str">
        <f t="shared" si="55"/>
        <v/>
      </c>
      <c r="AA77" s="112" t="str">
        <f t="shared" si="56"/>
        <v/>
      </c>
      <c r="AB77" s="112" t="str">
        <f t="shared" si="57"/>
        <v/>
      </c>
      <c r="AC77" s="112" t="str">
        <f t="shared" si="58"/>
        <v/>
      </c>
      <c r="AD77" t="str">
        <f t="shared" si="52"/>
        <v>411.3-5424-----------</v>
      </c>
      <c r="AF77" s="19" t="str">
        <f t="shared" si="59"/>
        <v>|0200220810|12.70|0.00|1.600|0.000411.3NBC</v>
      </c>
      <c r="AG77" s="19" t="str">
        <f t="shared" si="53"/>
        <v>|0200220810|12.70|0.00|1.600|0.0005424NBC</v>
      </c>
      <c r="AH77" s="19" t="str">
        <f t="shared" si="35"/>
        <v/>
      </c>
      <c r="AI77" s="19" t="str">
        <f t="shared" si="36"/>
        <v/>
      </c>
      <c r="AJ77" s="19" t="str">
        <f t="shared" si="37"/>
        <v/>
      </c>
      <c r="AK77" s="19" t="str">
        <f t="shared" si="38"/>
        <v/>
      </c>
      <c r="AL77" s="19" t="str">
        <f t="shared" si="39"/>
        <v/>
      </c>
      <c r="AM77" s="19" t="str">
        <f t="shared" si="40"/>
        <v/>
      </c>
      <c r="AN77" s="19" t="str">
        <f t="shared" si="41"/>
        <v/>
      </c>
      <c r="AO77" s="19" t="str">
        <f t="shared" si="42"/>
        <v/>
      </c>
      <c r="AP77" s="19" t="str">
        <f t="shared" si="43"/>
        <v/>
      </c>
      <c r="AQ77" s="19" t="str">
        <f t="shared" si="44"/>
        <v/>
      </c>
      <c r="AR77" s="19" t="str">
        <f t="shared" si="45"/>
        <v/>
      </c>
      <c r="AS77" s="19" t="str">
        <f>IFERROR(VLOOKUP(AF77,[2]CUS030!$A$5:$E$10000,5,0),"")</f>
        <v>TOYOTA</v>
      </c>
      <c r="AT77" s="19" t="str">
        <f>IFERROR(VLOOKUP(AG77,[2]CUS030!$A$5:$E$10000,5,0),"")</f>
        <v/>
      </c>
      <c r="AU77" s="19" t="str">
        <f>IFERROR(VLOOKUP(AH77,[2]CUS030!$A$5:$E$10000,5,0),"")</f>
        <v/>
      </c>
      <c r="AV77" s="19" t="str">
        <f>IFERROR(VLOOKUP(AI77,[2]CUS030!$A$5:$E$10000,5,0),"")</f>
        <v/>
      </c>
      <c r="AW77" s="19" t="str">
        <f>IFERROR(VLOOKUP(AJ77,[2]CUS030!$A$5:$E$10000,5,0),"")</f>
        <v/>
      </c>
      <c r="AX77" s="19" t="str">
        <f>IFERROR(VLOOKUP(AK77,[2]CUS030!$A$5:$E$10000,5,0),"")</f>
        <v/>
      </c>
      <c r="AY77" s="19" t="str">
        <f>IFERROR(VLOOKUP(AL77,[2]CUS030!$A$5:$E$10000,5,0),"")</f>
        <v/>
      </c>
      <c r="AZ77" s="19" t="str">
        <f>IFERROR(VLOOKUP(AM77,[2]CUS030!$A$5:$E$10000,5,0),"")</f>
        <v/>
      </c>
      <c r="BA77" s="19" t="str">
        <f>IFERROR(VLOOKUP(AN77,[2]CUS030!$A$5:$E$10000,5,0),"")</f>
        <v/>
      </c>
      <c r="BB77" s="19" t="str">
        <f>IFERROR(VLOOKUP(AO77,[2]CUS030!$A$5:$E$10000,5,0),"")</f>
        <v/>
      </c>
      <c r="BC77" s="19" t="str">
        <f>IFERROR(VLOOKUP(AP77,[2]CUS030!$A$5:$E$10000,5,0),"")</f>
        <v/>
      </c>
      <c r="BD77" s="19" t="str">
        <f>IFERROR(VLOOKUP(AQ77,[2]CUS030!$A$5:$E$10000,5,0),"")</f>
        <v/>
      </c>
      <c r="BE77" s="19" t="str">
        <f>IFERROR(VLOOKUP(AR77,[2]CUS030!$A$5:$E$10000,5,0),"")</f>
        <v/>
      </c>
    </row>
    <row r="78" spans="6:57" x14ac:dyDescent="0.3">
      <c r="F78" s="108" t="str">
        <f>[1]!Table1[[#This Row],[Production]]</f>
        <v>|0200220139|25.40|0.00|3.200|0.0005561NBC</v>
      </c>
      <c r="G78" t="str">
        <f t="shared" si="46"/>
        <v>5561</v>
      </c>
      <c r="H78" t="str">
        <f t="shared" si="47"/>
        <v>KMV||||||||||||</v>
      </c>
      <c r="I78" s="108" t="str">
        <f>[1]!Table1[[#This Row],[Stock]]</f>
        <v>|0200220139|25.40|0.00|3.200|0.00049.5NBC</v>
      </c>
      <c r="J78" t="str">
        <f t="shared" si="48"/>
        <v>49.5</v>
      </c>
      <c r="K78" s="19"/>
      <c r="L78" s="19"/>
      <c r="M78" s="19"/>
      <c r="N78" s="19"/>
      <c r="O78" s="19"/>
      <c r="P78" s="20" t="str">
        <f>End_Cal!E78</f>
        <v>|0200230841|15.90|0.00|1.200|0.0005813NBC</v>
      </c>
      <c r="Q78" s="112" t="str">
        <f t="shared" si="49"/>
        <v>316</v>
      </c>
      <c r="R78" s="112" t="str">
        <f t="shared" si="50"/>
        <v>330</v>
      </c>
      <c r="S78" s="112" t="str">
        <f t="shared" si="30"/>
        <v>5813</v>
      </c>
      <c r="T78" s="112" t="str">
        <f t="shared" si="31"/>
        <v/>
      </c>
      <c r="U78" s="112" t="str">
        <f t="shared" si="32"/>
        <v/>
      </c>
      <c r="V78" s="112" t="str">
        <f t="shared" si="33"/>
        <v/>
      </c>
      <c r="W78" s="112" t="str">
        <f t="shared" si="51"/>
        <v/>
      </c>
      <c r="X78" s="112" t="str">
        <f t="shared" si="34"/>
        <v/>
      </c>
      <c r="Y78" s="112" t="str">
        <f t="shared" si="54"/>
        <v/>
      </c>
      <c r="Z78" s="112" t="str">
        <f t="shared" si="55"/>
        <v/>
      </c>
      <c r="AA78" s="112" t="str">
        <f t="shared" si="56"/>
        <v/>
      </c>
      <c r="AB78" s="112" t="str">
        <f t="shared" si="57"/>
        <v/>
      </c>
      <c r="AC78" s="112" t="str">
        <f t="shared" si="58"/>
        <v/>
      </c>
      <c r="AD78" t="str">
        <f t="shared" si="52"/>
        <v>316-330-5813----------</v>
      </c>
      <c r="AF78" s="19" t="str">
        <f t="shared" si="59"/>
        <v>|0200230841|15.90|0.00|1.200|0.000316NBC</v>
      </c>
      <c r="AG78" s="19" t="str">
        <f t="shared" si="53"/>
        <v>|0200230841|15.90|0.00|1.200|0.000330NBC</v>
      </c>
      <c r="AH78" s="19" t="str">
        <f t="shared" si="35"/>
        <v>|0200230841|15.90|0.00|1.200|0.0005813NBC</v>
      </c>
      <c r="AI78" s="19" t="str">
        <f t="shared" si="36"/>
        <v/>
      </c>
      <c r="AJ78" s="19" t="str">
        <f t="shared" si="37"/>
        <v/>
      </c>
      <c r="AK78" s="19" t="str">
        <f t="shared" si="38"/>
        <v/>
      </c>
      <c r="AL78" s="19" t="str">
        <f t="shared" si="39"/>
        <v/>
      </c>
      <c r="AM78" s="19" t="str">
        <f t="shared" si="40"/>
        <v/>
      </c>
      <c r="AN78" s="19" t="str">
        <f t="shared" si="41"/>
        <v/>
      </c>
      <c r="AO78" s="19" t="str">
        <f t="shared" si="42"/>
        <v/>
      </c>
      <c r="AP78" s="19" t="str">
        <f t="shared" si="43"/>
        <v/>
      </c>
      <c r="AQ78" s="19" t="str">
        <f t="shared" si="44"/>
        <v/>
      </c>
      <c r="AR78" s="19" t="str">
        <f t="shared" si="45"/>
        <v/>
      </c>
      <c r="AS78" s="19" t="str">
        <f>IFERROR(VLOOKUP(AF78,[2]CUS030!$A$5:$E$10000,5,0),"")</f>
        <v>KMV</v>
      </c>
      <c r="AT78" s="19" t="str">
        <f>IFERROR(VLOOKUP(AG78,[2]CUS030!$A$5:$E$10000,5,0),"")</f>
        <v/>
      </c>
      <c r="AU78" s="19" t="str">
        <f>IFERROR(VLOOKUP(AH78,[2]CUS030!$A$5:$E$10000,5,0),"")</f>
        <v/>
      </c>
      <c r="AV78" s="19" t="str">
        <f>IFERROR(VLOOKUP(AI78,[2]CUS030!$A$5:$E$10000,5,0),"")</f>
        <v/>
      </c>
      <c r="AW78" s="19" t="str">
        <f>IFERROR(VLOOKUP(AJ78,[2]CUS030!$A$5:$E$10000,5,0),"")</f>
        <v/>
      </c>
      <c r="AX78" s="19" t="str">
        <f>IFERROR(VLOOKUP(AK78,[2]CUS030!$A$5:$E$10000,5,0),"")</f>
        <v/>
      </c>
      <c r="AY78" s="19" t="str">
        <f>IFERROR(VLOOKUP(AL78,[2]CUS030!$A$5:$E$10000,5,0),"")</f>
        <v/>
      </c>
      <c r="AZ78" s="19" t="str">
        <f>IFERROR(VLOOKUP(AM78,[2]CUS030!$A$5:$E$10000,5,0),"")</f>
        <v/>
      </c>
      <c r="BA78" s="19" t="str">
        <f>IFERROR(VLOOKUP(AN78,[2]CUS030!$A$5:$E$10000,5,0),"")</f>
        <v/>
      </c>
      <c r="BB78" s="19" t="str">
        <f>IFERROR(VLOOKUP(AO78,[2]CUS030!$A$5:$E$10000,5,0),"")</f>
        <v/>
      </c>
      <c r="BC78" s="19" t="str">
        <f>IFERROR(VLOOKUP(AP78,[2]CUS030!$A$5:$E$10000,5,0),"")</f>
        <v/>
      </c>
      <c r="BD78" s="19" t="str">
        <f>IFERROR(VLOOKUP(AQ78,[2]CUS030!$A$5:$E$10000,5,0),"")</f>
        <v/>
      </c>
      <c r="BE78" s="19" t="str">
        <f>IFERROR(VLOOKUP(AR78,[2]CUS030!$A$5:$E$10000,5,0),"")</f>
        <v/>
      </c>
    </row>
    <row r="79" spans="6:57" x14ac:dyDescent="0.3">
      <c r="F79" s="108" t="str">
        <f>[1]!Table1[[#This Row],[Production]]</f>
        <v>|0200220139|25.40|0.00|3.200|0.0005561NBC</v>
      </c>
      <c r="G79" t="str">
        <f t="shared" si="46"/>
        <v>5561</v>
      </c>
      <c r="H79" t="str">
        <f t="shared" si="47"/>
        <v>||KKTL||||||||||</v>
      </c>
      <c r="I79" s="108" t="str">
        <f>[1]!Table1[[#This Row],[Stock]]</f>
        <v>|0200220139|25.40|0.00|3.200|0.00051NBC</v>
      </c>
      <c r="J79" t="str">
        <f t="shared" si="48"/>
        <v>51</v>
      </c>
      <c r="K79" s="19"/>
      <c r="L79" s="19"/>
      <c r="M79" s="19"/>
      <c r="N79" s="19"/>
      <c r="O79" s="19"/>
      <c r="P79" s="20" t="str">
        <f>End_Cal!E79</f>
        <v>|0200226010|15.90|0.00|1.600|0.0005670NBC</v>
      </c>
      <c r="Q79" s="112" t="str">
        <f t="shared" si="49"/>
        <v>150</v>
      </c>
      <c r="R79" s="112" t="str">
        <f t="shared" si="50"/>
        <v>316</v>
      </c>
      <c r="S79" s="112" t="str">
        <f t="shared" si="30"/>
        <v>5670</v>
      </c>
      <c r="T79" s="112" t="str">
        <f t="shared" si="31"/>
        <v/>
      </c>
      <c r="U79" s="112" t="str">
        <f t="shared" si="32"/>
        <v/>
      </c>
      <c r="V79" s="112" t="str">
        <f t="shared" si="33"/>
        <v/>
      </c>
      <c r="W79" s="112" t="str">
        <f t="shared" si="51"/>
        <v/>
      </c>
      <c r="X79" s="112" t="str">
        <f t="shared" si="34"/>
        <v/>
      </c>
      <c r="Y79" s="112" t="str">
        <f t="shared" si="54"/>
        <v/>
      </c>
      <c r="Z79" s="112" t="str">
        <f t="shared" si="55"/>
        <v/>
      </c>
      <c r="AA79" s="112" t="str">
        <f t="shared" si="56"/>
        <v/>
      </c>
      <c r="AB79" s="112" t="str">
        <f t="shared" si="57"/>
        <v/>
      </c>
      <c r="AC79" s="112" t="str">
        <f t="shared" si="58"/>
        <v/>
      </c>
      <c r="AD79" t="str">
        <f t="shared" si="52"/>
        <v>150-316-5670----------</v>
      </c>
      <c r="AF79" s="19" t="str">
        <f t="shared" si="59"/>
        <v>|0200220810|15.90|0.00|1.600|0.000150NBC</v>
      </c>
      <c r="AG79" s="19" t="str">
        <f t="shared" si="53"/>
        <v>|0200220810|15.90|0.00|1.600|0.000316NBC</v>
      </c>
      <c r="AH79" s="19" t="str">
        <f t="shared" si="35"/>
        <v>|0200226010|15.90|0.00|1.600|0.0005670NBC</v>
      </c>
      <c r="AI79" s="19" t="str">
        <f t="shared" si="36"/>
        <v/>
      </c>
      <c r="AJ79" s="19" t="str">
        <f t="shared" si="37"/>
        <v/>
      </c>
      <c r="AK79" s="19" t="str">
        <f t="shared" si="38"/>
        <v/>
      </c>
      <c r="AL79" s="19" t="str">
        <f t="shared" si="39"/>
        <v/>
      </c>
      <c r="AM79" s="19" t="str">
        <f t="shared" si="40"/>
        <v/>
      </c>
      <c r="AN79" s="19" t="str">
        <f t="shared" si="41"/>
        <v/>
      </c>
      <c r="AO79" s="19" t="str">
        <f t="shared" si="42"/>
        <v/>
      </c>
      <c r="AP79" s="19" t="str">
        <f t="shared" si="43"/>
        <v/>
      </c>
      <c r="AQ79" s="19" t="str">
        <f t="shared" si="44"/>
        <v/>
      </c>
      <c r="AR79" s="19" t="str">
        <f t="shared" si="45"/>
        <v/>
      </c>
      <c r="AS79" s="19" t="str">
        <f>IFERROR(VLOOKUP(AF79,[2]CUS030!$A$5:$E$10000,5,0),"")</f>
        <v/>
      </c>
      <c r="AT79" s="19" t="str">
        <f>IFERROR(VLOOKUP(AG79,[2]CUS030!$A$5:$E$10000,5,0),"")</f>
        <v/>
      </c>
      <c r="AU79" s="19" t="str">
        <f>IFERROR(VLOOKUP(AH79,[2]CUS030!$A$5:$E$10000,5,0),"")</f>
        <v>KKTL</v>
      </c>
      <c r="AV79" s="19" t="str">
        <f>IFERROR(VLOOKUP(AI79,[2]CUS030!$A$5:$E$10000,5,0),"")</f>
        <v/>
      </c>
      <c r="AW79" s="19" t="str">
        <f>IFERROR(VLOOKUP(AJ79,[2]CUS030!$A$5:$E$10000,5,0),"")</f>
        <v/>
      </c>
      <c r="AX79" s="19" t="str">
        <f>IFERROR(VLOOKUP(AK79,[2]CUS030!$A$5:$E$10000,5,0),"")</f>
        <v/>
      </c>
      <c r="AY79" s="19" t="str">
        <f>IFERROR(VLOOKUP(AL79,[2]CUS030!$A$5:$E$10000,5,0),"")</f>
        <v/>
      </c>
      <c r="AZ79" s="19" t="str">
        <f>IFERROR(VLOOKUP(AM79,[2]CUS030!$A$5:$E$10000,5,0),"")</f>
        <v/>
      </c>
      <c r="BA79" s="19" t="str">
        <f>IFERROR(VLOOKUP(AN79,[2]CUS030!$A$5:$E$10000,5,0),"")</f>
        <v/>
      </c>
      <c r="BB79" s="19" t="str">
        <f>IFERROR(VLOOKUP(AO79,[2]CUS030!$A$5:$E$10000,5,0),"")</f>
        <v/>
      </c>
      <c r="BC79" s="19" t="str">
        <f>IFERROR(VLOOKUP(AP79,[2]CUS030!$A$5:$E$10000,5,0),"")</f>
        <v/>
      </c>
      <c r="BD79" s="19" t="str">
        <f>IFERROR(VLOOKUP(AQ79,[2]CUS030!$A$5:$E$10000,5,0),"")</f>
        <v/>
      </c>
      <c r="BE79" s="19" t="str">
        <f>IFERROR(VLOOKUP(AR79,[2]CUS030!$A$5:$E$10000,5,0),"")</f>
        <v/>
      </c>
    </row>
    <row r="80" spans="6:57" x14ac:dyDescent="0.3">
      <c r="F80" s="108" t="str">
        <f>[1]!Table1[[#This Row],[Production]]</f>
        <v>|0200220139|25.40|0.00|3.200|0.0005561NBC</v>
      </c>
      <c r="G80" t="str">
        <f t="shared" si="46"/>
        <v>5561</v>
      </c>
      <c r="H80" t="str">
        <f t="shared" si="47"/>
        <v>|KMV|||||||||||</v>
      </c>
      <c r="I80" s="108" t="str">
        <f>[1]!Table1[[#This Row],[Stock]]</f>
        <v>|0200220139|25.40|0.00|3.200|0.0005561NBC</v>
      </c>
      <c r="J80" t="str">
        <f t="shared" si="48"/>
        <v>5561</v>
      </c>
      <c r="K80" s="19"/>
      <c r="L80" s="19"/>
      <c r="M80" s="19"/>
      <c r="N80" s="19"/>
      <c r="O80" s="19"/>
      <c r="P80" s="20" t="str">
        <f>End_Cal!E80</f>
        <v>|0200230841|17.30|0.00|1.200|0.0005757NBC</v>
      </c>
      <c r="Q80" s="112" t="str">
        <f t="shared" si="49"/>
        <v>5757</v>
      </c>
      <c r="R80" s="112" t="str">
        <f t="shared" si="50"/>
        <v>810</v>
      </c>
      <c r="S80" s="112" t="str">
        <f t="shared" si="30"/>
        <v/>
      </c>
      <c r="T80" s="112" t="str">
        <f t="shared" si="31"/>
        <v/>
      </c>
      <c r="U80" s="112" t="str">
        <f t="shared" si="32"/>
        <v/>
      </c>
      <c r="V80" s="112" t="str">
        <f t="shared" si="33"/>
        <v/>
      </c>
      <c r="W80" s="112" t="str">
        <f t="shared" si="51"/>
        <v/>
      </c>
      <c r="X80" s="112" t="str">
        <f t="shared" si="34"/>
        <v/>
      </c>
      <c r="Y80" s="112" t="str">
        <f t="shared" si="54"/>
        <v/>
      </c>
      <c r="Z80" s="112" t="str">
        <f t="shared" si="55"/>
        <v/>
      </c>
      <c r="AA80" s="112" t="str">
        <f t="shared" si="56"/>
        <v/>
      </c>
      <c r="AB80" s="112" t="str">
        <f t="shared" si="57"/>
        <v/>
      </c>
      <c r="AC80" s="112" t="str">
        <f t="shared" si="58"/>
        <v/>
      </c>
      <c r="AD80" t="str">
        <f t="shared" si="52"/>
        <v>5757-810-----------</v>
      </c>
      <c r="AF80" s="19" t="str">
        <f t="shared" si="59"/>
        <v>|0200230841|17.30|0.00|1.200|0.0005757NBC</v>
      </c>
      <c r="AG80" s="19" t="str">
        <f t="shared" si="53"/>
        <v>|0200230841|17.30|0.00|1.200|0.000810NBC</v>
      </c>
      <c r="AH80" s="19" t="str">
        <f t="shared" si="35"/>
        <v/>
      </c>
      <c r="AI80" s="19" t="str">
        <f t="shared" si="36"/>
        <v/>
      </c>
      <c r="AJ80" s="19" t="str">
        <f t="shared" si="37"/>
        <v/>
      </c>
      <c r="AK80" s="19" t="str">
        <f t="shared" si="38"/>
        <v/>
      </c>
      <c r="AL80" s="19" t="str">
        <f t="shared" si="39"/>
        <v/>
      </c>
      <c r="AM80" s="19" t="str">
        <f t="shared" si="40"/>
        <v/>
      </c>
      <c r="AN80" s="19" t="str">
        <f t="shared" si="41"/>
        <v/>
      </c>
      <c r="AO80" s="19" t="str">
        <f t="shared" si="42"/>
        <v/>
      </c>
      <c r="AP80" s="19" t="str">
        <f t="shared" si="43"/>
        <v/>
      </c>
      <c r="AQ80" s="19" t="str">
        <f t="shared" si="44"/>
        <v/>
      </c>
      <c r="AR80" s="19" t="str">
        <f t="shared" si="45"/>
        <v/>
      </c>
      <c r="AS80" s="19" t="str">
        <f>IFERROR(VLOOKUP(AF80,[2]CUS030!$A$5:$E$10000,5,0),"")</f>
        <v/>
      </c>
      <c r="AT80" s="19" t="str">
        <f>IFERROR(VLOOKUP(AG80,[2]CUS030!$A$5:$E$10000,5,0),"")</f>
        <v>KMV</v>
      </c>
      <c r="AU80" s="19" t="str">
        <f>IFERROR(VLOOKUP(AH80,[2]CUS030!$A$5:$E$10000,5,0),"")</f>
        <v/>
      </c>
      <c r="AV80" s="19" t="str">
        <f>IFERROR(VLOOKUP(AI80,[2]CUS030!$A$5:$E$10000,5,0),"")</f>
        <v/>
      </c>
      <c r="AW80" s="19" t="str">
        <f>IFERROR(VLOOKUP(AJ80,[2]CUS030!$A$5:$E$10000,5,0),"")</f>
        <v/>
      </c>
      <c r="AX80" s="19" t="str">
        <f>IFERROR(VLOOKUP(AK80,[2]CUS030!$A$5:$E$10000,5,0),"")</f>
        <v/>
      </c>
      <c r="AY80" s="19" t="str">
        <f>IFERROR(VLOOKUP(AL80,[2]CUS030!$A$5:$E$10000,5,0),"")</f>
        <v/>
      </c>
      <c r="AZ80" s="19" t="str">
        <f>IFERROR(VLOOKUP(AM80,[2]CUS030!$A$5:$E$10000,5,0),"")</f>
        <v/>
      </c>
      <c r="BA80" s="19" t="str">
        <f>IFERROR(VLOOKUP(AN80,[2]CUS030!$A$5:$E$10000,5,0),"")</f>
        <v/>
      </c>
      <c r="BB80" s="19" t="str">
        <f>IFERROR(VLOOKUP(AO80,[2]CUS030!$A$5:$E$10000,5,0),"")</f>
        <v/>
      </c>
      <c r="BC80" s="19" t="str">
        <f>IFERROR(VLOOKUP(AP80,[2]CUS030!$A$5:$E$10000,5,0),"")</f>
        <v/>
      </c>
      <c r="BD80" s="19" t="str">
        <f>IFERROR(VLOOKUP(AQ80,[2]CUS030!$A$5:$E$10000,5,0),"")</f>
        <v/>
      </c>
      <c r="BE80" s="19" t="str">
        <f>IFERROR(VLOOKUP(AR80,[2]CUS030!$A$5:$E$10000,5,0),"")</f>
        <v/>
      </c>
    </row>
    <row r="81" spans="6:57" x14ac:dyDescent="0.3">
      <c r="F81" s="108" t="str">
        <f>[1]!Table1[[#This Row],[Production]]</f>
        <v>|0200230120|28.60|0.00|1.200|0.0006253IBC</v>
      </c>
      <c r="G81" t="str">
        <f t="shared" si="46"/>
        <v>6253</v>
      </c>
      <c r="H81" t="str">
        <f t="shared" si="47"/>
        <v>TOYOTA||TOYOTA||||||||||</v>
      </c>
      <c r="I81" s="108" t="str">
        <f>[1]!Table1[[#This Row],[Stock]]</f>
        <v>|0200230120|28.60|0.00|1.200|0.000410IBC</v>
      </c>
      <c r="J81" t="str">
        <f t="shared" si="48"/>
        <v>410</v>
      </c>
      <c r="K81" s="19"/>
      <c r="L81" s="19"/>
      <c r="M81" s="19"/>
      <c r="N81" s="19"/>
      <c r="O81" s="19"/>
      <c r="P81" s="20" t="str">
        <f>End_Cal!E81</f>
        <v>|0200230841|19.10|0.00|1.200|0.0005353NBC</v>
      </c>
      <c r="Q81" s="112" t="str">
        <f t="shared" si="49"/>
        <v>520</v>
      </c>
      <c r="R81" s="112" t="str">
        <f t="shared" si="50"/>
        <v>5353</v>
      </c>
      <c r="S81" s="112" t="str">
        <f t="shared" si="30"/>
        <v>1054</v>
      </c>
      <c r="T81" s="112" t="str">
        <f t="shared" si="31"/>
        <v/>
      </c>
      <c r="U81" s="112" t="str">
        <f t="shared" si="32"/>
        <v/>
      </c>
      <c r="V81" s="112" t="str">
        <f t="shared" si="33"/>
        <v/>
      </c>
      <c r="W81" s="112" t="str">
        <f t="shared" si="51"/>
        <v/>
      </c>
      <c r="X81" s="112" t="str">
        <f t="shared" si="34"/>
        <v/>
      </c>
      <c r="Y81" s="112" t="str">
        <f t="shared" si="54"/>
        <v/>
      </c>
      <c r="Z81" s="112" t="str">
        <f t="shared" si="55"/>
        <v/>
      </c>
      <c r="AA81" s="112" t="str">
        <f t="shared" si="56"/>
        <v/>
      </c>
      <c r="AB81" s="112" t="str">
        <f t="shared" si="57"/>
        <v/>
      </c>
      <c r="AC81" s="112" t="str">
        <f t="shared" si="58"/>
        <v/>
      </c>
      <c r="AD81" t="str">
        <f t="shared" si="52"/>
        <v>520-5353-1054----------</v>
      </c>
      <c r="AF81" s="19" t="str">
        <f t="shared" si="59"/>
        <v>|0200230841|19.10|0.00|1.200|0.000520NBC</v>
      </c>
      <c r="AG81" s="19" t="str">
        <f t="shared" si="53"/>
        <v>|0200230841|19.10|0.00|1.200|0.0005353NBC</v>
      </c>
      <c r="AH81" s="19" t="str">
        <f t="shared" si="35"/>
        <v>|0200230841|19.10|0.00|1.200|0.0001054NBC</v>
      </c>
      <c r="AI81" s="19" t="str">
        <f t="shared" si="36"/>
        <v/>
      </c>
      <c r="AJ81" s="19" t="str">
        <f t="shared" si="37"/>
        <v/>
      </c>
      <c r="AK81" s="19" t="str">
        <f t="shared" si="38"/>
        <v/>
      </c>
      <c r="AL81" s="19" t="str">
        <f t="shared" si="39"/>
        <v/>
      </c>
      <c r="AM81" s="19" t="str">
        <f t="shared" si="40"/>
        <v/>
      </c>
      <c r="AN81" s="19" t="str">
        <f t="shared" si="41"/>
        <v/>
      </c>
      <c r="AO81" s="19" t="str">
        <f t="shared" si="42"/>
        <v/>
      </c>
      <c r="AP81" s="19" t="str">
        <f t="shared" si="43"/>
        <v/>
      </c>
      <c r="AQ81" s="19" t="str">
        <f t="shared" si="44"/>
        <v/>
      </c>
      <c r="AR81" s="19" t="str">
        <f t="shared" si="45"/>
        <v/>
      </c>
      <c r="AS81" s="19" t="str">
        <f>IFERROR(VLOOKUP(AF81,[2]CUS030!$A$5:$E$10000,5,0),"")</f>
        <v>TOYOTA</v>
      </c>
      <c r="AT81" s="19" t="str">
        <f>IFERROR(VLOOKUP(AG81,[2]CUS030!$A$5:$E$10000,5,0),"")</f>
        <v/>
      </c>
      <c r="AU81" s="19" t="str">
        <f>IFERROR(VLOOKUP(AH81,[2]CUS030!$A$5:$E$10000,5,0),"")</f>
        <v>TOYOTA</v>
      </c>
      <c r="AV81" s="19" t="str">
        <f>IFERROR(VLOOKUP(AI81,[2]CUS030!$A$5:$E$10000,5,0),"")</f>
        <v/>
      </c>
      <c r="AW81" s="19" t="str">
        <f>IFERROR(VLOOKUP(AJ81,[2]CUS030!$A$5:$E$10000,5,0),"")</f>
        <v/>
      </c>
      <c r="AX81" s="19" t="str">
        <f>IFERROR(VLOOKUP(AK81,[2]CUS030!$A$5:$E$10000,5,0),"")</f>
        <v/>
      </c>
      <c r="AY81" s="19" t="str">
        <f>IFERROR(VLOOKUP(AL81,[2]CUS030!$A$5:$E$10000,5,0),"")</f>
        <v/>
      </c>
      <c r="AZ81" s="19" t="str">
        <f>IFERROR(VLOOKUP(AM81,[2]CUS030!$A$5:$E$10000,5,0),"")</f>
        <v/>
      </c>
      <c r="BA81" s="19" t="str">
        <f>IFERROR(VLOOKUP(AN81,[2]CUS030!$A$5:$E$10000,5,0),"")</f>
        <v/>
      </c>
      <c r="BB81" s="19" t="str">
        <f>IFERROR(VLOOKUP(AO81,[2]CUS030!$A$5:$E$10000,5,0),"")</f>
        <v/>
      </c>
      <c r="BC81" s="19" t="str">
        <f>IFERROR(VLOOKUP(AP81,[2]CUS030!$A$5:$E$10000,5,0),"")</f>
        <v/>
      </c>
      <c r="BD81" s="19" t="str">
        <f>IFERROR(VLOOKUP(AQ81,[2]CUS030!$A$5:$E$10000,5,0),"")</f>
        <v/>
      </c>
      <c r="BE81" s="19" t="str">
        <f>IFERROR(VLOOKUP(AR81,[2]CUS030!$A$5:$E$10000,5,0),"")</f>
        <v/>
      </c>
    </row>
    <row r="82" spans="6:57" x14ac:dyDescent="0.3">
      <c r="F82" s="108" t="str">
        <f>[1]!Table1[[#This Row],[Production]]</f>
        <v>|0200230120|28.60|0.00|1.200|0.0005300IBC</v>
      </c>
      <c r="G82" t="str">
        <f t="shared" si="46"/>
        <v>5300</v>
      </c>
      <c r="H82" t="str">
        <f t="shared" si="47"/>
        <v>KMV||||||||||||</v>
      </c>
      <c r="I82" s="108" t="str">
        <f>[1]!Table1[[#This Row],[Stock]]</f>
        <v>|0200230120|28.60|0.00|1.200|0.0005300IBC</v>
      </c>
      <c r="J82" t="str">
        <f t="shared" si="48"/>
        <v>5300</v>
      </c>
      <c r="K82" s="19"/>
      <c r="L82" s="19"/>
      <c r="M82" s="19"/>
      <c r="N82" s="19"/>
      <c r="O82" s="19"/>
      <c r="P82" s="20" t="str">
        <f>End_Cal!E82</f>
        <v>|0200220810|19.10|0.00|1.400|0.0005732NBC</v>
      </c>
      <c r="Q82" s="112" t="str">
        <f t="shared" si="49"/>
        <v>280</v>
      </c>
      <c r="R82" s="112" t="str">
        <f t="shared" si="50"/>
        <v>5732</v>
      </c>
      <c r="S82" s="112" t="str">
        <f t="shared" si="30"/>
        <v/>
      </c>
      <c r="T82" s="112" t="str">
        <f t="shared" si="31"/>
        <v/>
      </c>
      <c r="U82" s="112" t="str">
        <f t="shared" si="32"/>
        <v/>
      </c>
      <c r="V82" s="112" t="str">
        <f t="shared" si="33"/>
        <v/>
      </c>
      <c r="W82" s="112" t="str">
        <f t="shared" si="51"/>
        <v/>
      </c>
      <c r="X82" s="112" t="str">
        <f t="shared" si="34"/>
        <v/>
      </c>
      <c r="Y82" s="112" t="str">
        <f t="shared" si="54"/>
        <v/>
      </c>
      <c r="Z82" s="112" t="str">
        <f t="shared" si="55"/>
        <v/>
      </c>
      <c r="AA82" s="112" t="str">
        <f t="shared" si="56"/>
        <v/>
      </c>
      <c r="AB82" s="112" t="str">
        <f t="shared" si="57"/>
        <v/>
      </c>
      <c r="AC82" s="112" t="str">
        <f t="shared" si="58"/>
        <v/>
      </c>
      <c r="AD82" t="str">
        <f t="shared" si="52"/>
        <v>280-5732-----------</v>
      </c>
      <c r="AF82" s="19" t="str">
        <f t="shared" si="59"/>
        <v>|0200220810|19.10|0.00|1.400|0.000280NBC</v>
      </c>
      <c r="AG82" s="19" t="str">
        <f t="shared" si="53"/>
        <v>|0200220810|19.10|0.00|1.400|0.0005732NBC</v>
      </c>
      <c r="AH82" s="19" t="str">
        <f t="shared" si="35"/>
        <v/>
      </c>
      <c r="AI82" s="19" t="str">
        <f t="shared" si="36"/>
        <v/>
      </c>
      <c r="AJ82" s="19" t="str">
        <f t="shared" si="37"/>
        <v/>
      </c>
      <c r="AK82" s="19" t="str">
        <f t="shared" si="38"/>
        <v/>
      </c>
      <c r="AL82" s="19" t="str">
        <f t="shared" si="39"/>
        <v/>
      </c>
      <c r="AM82" s="19" t="str">
        <f t="shared" si="40"/>
        <v/>
      </c>
      <c r="AN82" s="19" t="str">
        <f t="shared" si="41"/>
        <v/>
      </c>
      <c r="AO82" s="19" t="str">
        <f t="shared" si="42"/>
        <v/>
      </c>
      <c r="AP82" s="19" t="str">
        <f t="shared" si="43"/>
        <v/>
      </c>
      <c r="AQ82" s="19" t="str">
        <f t="shared" si="44"/>
        <v/>
      </c>
      <c r="AR82" s="19" t="str">
        <f t="shared" si="45"/>
        <v/>
      </c>
      <c r="AS82" s="19" t="str">
        <f>IFERROR(VLOOKUP(AF82,[2]CUS030!$A$5:$E$10000,5,0),"")</f>
        <v>KMV</v>
      </c>
      <c r="AT82" s="19" t="str">
        <f>IFERROR(VLOOKUP(AG82,[2]CUS030!$A$5:$E$10000,5,0),"")</f>
        <v/>
      </c>
      <c r="AU82" s="19" t="str">
        <f>IFERROR(VLOOKUP(AH82,[2]CUS030!$A$5:$E$10000,5,0),"")</f>
        <v/>
      </c>
      <c r="AV82" s="19" t="str">
        <f>IFERROR(VLOOKUP(AI82,[2]CUS030!$A$5:$E$10000,5,0),"")</f>
        <v/>
      </c>
      <c r="AW82" s="19" t="str">
        <f>IFERROR(VLOOKUP(AJ82,[2]CUS030!$A$5:$E$10000,5,0),"")</f>
        <v/>
      </c>
      <c r="AX82" s="19" t="str">
        <f>IFERROR(VLOOKUP(AK82,[2]CUS030!$A$5:$E$10000,5,0),"")</f>
        <v/>
      </c>
      <c r="AY82" s="19" t="str">
        <f>IFERROR(VLOOKUP(AL82,[2]CUS030!$A$5:$E$10000,5,0),"")</f>
        <v/>
      </c>
      <c r="AZ82" s="19" t="str">
        <f>IFERROR(VLOOKUP(AM82,[2]CUS030!$A$5:$E$10000,5,0),"")</f>
        <v/>
      </c>
      <c r="BA82" s="19" t="str">
        <f>IFERROR(VLOOKUP(AN82,[2]CUS030!$A$5:$E$10000,5,0),"")</f>
        <v/>
      </c>
      <c r="BB82" s="19" t="str">
        <f>IFERROR(VLOOKUP(AO82,[2]CUS030!$A$5:$E$10000,5,0),"")</f>
        <v/>
      </c>
      <c r="BC82" s="19" t="str">
        <f>IFERROR(VLOOKUP(AP82,[2]CUS030!$A$5:$E$10000,5,0),"")</f>
        <v/>
      </c>
      <c r="BD82" s="19" t="str">
        <f>IFERROR(VLOOKUP(AQ82,[2]CUS030!$A$5:$E$10000,5,0),"")</f>
        <v/>
      </c>
      <c r="BE82" s="19" t="str">
        <f>IFERROR(VLOOKUP(AR82,[2]CUS030!$A$5:$E$10000,5,0),"")</f>
        <v/>
      </c>
    </row>
    <row r="83" spans="6:57" x14ac:dyDescent="0.3">
      <c r="F83" s="108" t="str">
        <f>[1]!Table1[[#This Row],[Production]]</f>
        <v>|0200230120|28.60|0.00|1.200|0.0006253IBC</v>
      </c>
      <c r="G83" t="str">
        <f t="shared" si="46"/>
        <v>6253</v>
      </c>
      <c r="H83" t="str">
        <f t="shared" si="47"/>
        <v>TANAKA||||||||||||</v>
      </c>
      <c r="I83" s="108" t="str">
        <f>[1]!Table1[[#This Row],[Stock]]</f>
        <v>|0200230120|28.60|0.00|1.200|0.0006253IBC</v>
      </c>
      <c r="J83" t="str">
        <f t="shared" si="48"/>
        <v>6253</v>
      </c>
      <c r="K83" s="19"/>
      <c r="L83" s="19"/>
      <c r="M83" s="19"/>
      <c r="N83" s="19"/>
      <c r="O83" s="19"/>
      <c r="P83" s="20" t="str">
        <f>End_Cal!E83</f>
        <v>|0200220810|19.10|0.00|1.600|0.0001316NBC</v>
      </c>
      <c r="Q83" s="112" t="str">
        <f t="shared" si="49"/>
        <v>100</v>
      </c>
      <c r="R83" s="112" t="str">
        <f t="shared" si="50"/>
        <v/>
      </c>
      <c r="S83" s="112" t="str">
        <f t="shared" si="30"/>
        <v/>
      </c>
      <c r="T83" s="112" t="str">
        <f t="shared" si="31"/>
        <v/>
      </c>
      <c r="U83" s="112" t="str">
        <f t="shared" si="32"/>
        <v/>
      </c>
      <c r="V83" s="112" t="str">
        <f t="shared" si="33"/>
        <v/>
      </c>
      <c r="W83" s="112" t="str">
        <f t="shared" si="51"/>
        <v/>
      </c>
      <c r="X83" s="112" t="str">
        <f t="shared" si="34"/>
        <v/>
      </c>
      <c r="Y83" s="112" t="str">
        <f t="shared" si="54"/>
        <v/>
      </c>
      <c r="Z83" s="112" t="str">
        <f t="shared" si="55"/>
        <v/>
      </c>
      <c r="AA83" s="112" t="str">
        <f t="shared" si="56"/>
        <v/>
      </c>
      <c r="AB83" s="112" t="str">
        <f t="shared" si="57"/>
        <v/>
      </c>
      <c r="AC83" s="112" t="str">
        <f t="shared" si="58"/>
        <v/>
      </c>
      <c r="AD83" t="str">
        <f t="shared" si="52"/>
        <v>100------------</v>
      </c>
      <c r="AF83" s="19" t="str">
        <f t="shared" si="59"/>
        <v>|0200220810|19.10|0.00|1.600|0.000100NBC</v>
      </c>
      <c r="AG83" s="19" t="str">
        <f t="shared" si="53"/>
        <v/>
      </c>
      <c r="AH83" s="19" t="str">
        <f t="shared" si="35"/>
        <v/>
      </c>
      <c r="AI83" s="19" t="str">
        <f t="shared" si="36"/>
        <v/>
      </c>
      <c r="AJ83" s="19" t="str">
        <f t="shared" si="37"/>
        <v/>
      </c>
      <c r="AK83" s="19" t="str">
        <f t="shared" si="38"/>
        <v/>
      </c>
      <c r="AL83" s="19" t="str">
        <f t="shared" si="39"/>
        <v/>
      </c>
      <c r="AM83" s="19" t="str">
        <f t="shared" si="40"/>
        <v/>
      </c>
      <c r="AN83" s="19" t="str">
        <f t="shared" si="41"/>
        <v/>
      </c>
      <c r="AO83" s="19" t="str">
        <f t="shared" si="42"/>
        <v/>
      </c>
      <c r="AP83" s="19" t="str">
        <f t="shared" si="43"/>
        <v/>
      </c>
      <c r="AQ83" s="19" t="str">
        <f t="shared" si="44"/>
        <v/>
      </c>
      <c r="AR83" s="19" t="str">
        <f t="shared" si="45"/>
        <v/>
      </c>
      <c r="AS83" s="19" t="str">
        <f>IFERROR(VLOOKUP(AF83,[2]CUS030!$A$5:$E$10000,5,0),"")</f>
        <v>TANAKA</v>
      </c>
      <c r="AT83" s="19" t="str">
        <f>IFERROR(VLOOKUP(AG83,[2]CUS030!$A$5:$E$10000,5,0),"")</f>
        <v/>
      </c>
      <c r="AU83" s="19" t="str">
        <f>IFERROR(VLOOKUP(AH83,[2]CUS030!$A$5:$E$10000,5,0),"")</f>
        <v/>
      </c>
      <c r="AV83" s="19" t="str">
        <f>IFERROR(VLOOKUP(AI83,[2]CUS030!$A$5:$E$10000,5,0),"")</f>
        <v/>
      </c>
      <c r="AW83" s="19" t="str">
        <f>IFERROR(VLOOKUP(AJ83,[2]CUS030!$A$5:$E$10000,5,0),"")</f>
        <v/>
      </c>
      <c r="AX83" s="19" t="str">
        <f>IFERROR(VLOOKUP(AK83,[2]CUS030!$A$5:$E$10000,5,0),"")</f>
        <v/>
      </c>
      <c r="AY83" s="19" t="str">
        <f>IFERROR(VLOOKUP(AL83,[2]CUS030!$A$5:$E$10000,5,0),"")</f>
        <v/>
      </c>
      <c r="AZ83" s="19" t="str">
        <f>IFERROR(VLOOKUP(AM83,[2]CUS030!$A$5:$E$10000,5,0),"")</f>
        <v/>
      </c>
      <c r="BA83" s="19" t="str">
        <f>IFERROR(VLOOKUP(AN83,[2]CUS030!$A$5:$E$10000,5,0),"")</f>
        <v/>
      </c>
      <c r="BB83" s="19" t="str">
        <f>IFERROR(VLOOKUP(AO83,[2]CUS030!$A$5:$E$10000,5,0),"")</f>
        <v/>
      </c>
      <c r="BC83" s="19" t="str">
        <f>IFERROR(VLOOKUP(AP83,[2]CUS030!$A$5:$E$10000,5,0),"")</f>
        <v/>
      </c>
      <c r="BD83" s="19" t="str">
        <f>IFERROR(VLOOKUP(AQ83,[2]CUS030!$A$5:$E$10000,5,0),"")</f>
        <v/>
      </c>
      <c r="BE83" s="19" t="str">
        <f>IFERROR(VLOOKUP(AR83,[2]CUS030!$A$5:$E$10000,5,0),"")</f>
        <v/>
      </c>
    </row>
    <row r="84" spans="6:57" x14ac:dyDescent="0.3">
      <c r="F84" s="108" t="str">
        <f>[1]!Table1[[#This Row],[Production]]</f>
        <v>|0200220139|28.60|0.00|2.300|0.0005751IBC</v>
      </c>
      <c r="G84" t="str">
        <f t="shared" si="46"/>
        <v>5751</v>
      </c>
      <c r="H84" t="str">
        <f t="shared" si="47"/>
        <v>KMV||KMV|KMV|TANAKA||||||||</v>
      </c>
      <c r="I84" s="108" t="str">
        <f>[1]!Table1[[#This Row],[Stock]]</f>
        <v>|0200220139|28.60|0.00|2.300|0.000139IBC</v>
      </c>
      <c r="J84" t="str">
        <f t="shared" si="48"/>
        <v>139</v>
      </c>
      <c r="K84" s="19"/>
      <c r="L84" s="19"/>
      <c r="M84" s="19"/>
      <c r="N84" s="19"/>
      <c r="O84" s="19"/>
      <c r="P84" s="20" t="str">
        <f>End_Cal!E84</f>
        <v>|0200220810|19.10|0.00|1.600|0.0006111NBC</v>
      </c>
      <c r="Q84" s="112" t="str">
        <f t="shared" si="49"/>
        <v>148</v>
      </c>
      <c r="R84" s="112" t="str">
        <f t="shared" si="50"/>
        <v>6111</v>
      </c>
      <c r="S84" s="112" t="str">
        <f t="shared" si="30"/>
        <v>143</v>
      </c>
      <c r="T84" s="112" t="str">
        <f t="shared" si="31"/>
        <v>156</v>
      </c>
      <c r="U84" s="112" t="str">
        <f t="shared" si="32"/>
        <v>300</v>
      </c>
      <c r="V84" s="112" t="str">
        <f t="shared" si="33"/>
        <v/>
      </c>
      <c r="W84" s="112" t="str">
        <f t="shared" si="51"/>
        <v/>
      </c>
      <c r="X84" s="112" t="str">
        <f t="shared" si="34"/>
        <v/>
      </c>
      <c r="Y84" s="112" t="str">
        <f t="shared" si="54"/>
        <v/>
      </c>
      <c r="Z84" s="112" t="str">
        <f t="shared" si="55"/>
        <v/>
      </c>
      <c r="AA84" s="112" t="str">
        <f t="shared" si="56"/>
        <v/>
      </c>
      <c r="AB84" s="112" t="str">
        <f t="shared" si="57"/>
        <v/>
      </c>
      <c r="AC84" s="112" t="str">
        <f t="shared" si="58"/>
        <v/>
      </c>
      <c r="AD84" t="str">
        <f t="shared" si="52"/>
        <v>148-6111-143-156-300--------</v>
      </c>
      <c r="AF84" s="19" t="str">
        <f t="shared" si="59"/>
        <v>|0200220810|19.10|0.00|1.600|0.000148NBC</v>
      </c>
      <c r="AG84" s="19" t="str">
        <f t="shared" si="53"/>
        <v>|0200220810|19.10|0.00|1.600|0.0006111NBC</v>
      </c>
      <c r="AH84" s="19" t="str">
        <f t="shared" si="35"/>
        <v>|0200226010|19.10|0.00|1.600|0.000143NBC</v>
      </c>
      <c r="AI84" s="19" t="str">
        <f t="shared" si="36"/>
        <v>|0200226010|19.10|0.00|1.600|0.000156NBC</v>
      </c>
      <c r="AJ84" s="19" t="str">
        <f t="shared" si="37"/>
        <v>|0200220810|19.10|0.00|1.600|0.000300NBC</v>
      </c>
      <c r="AK84" s="19" t="str">
        <f t="shared" si="38"/>
        <v/>
      </c>
      <c r="AL84" s="19" t="str">
        <f t="shared" si="39"/>
        <v/>
      </c>
      <c r="AM84" s="19" t="str">
        <f t="shared" si="40"/>
        <v/>
      </c>
      <c r="AN84" s="19" t="str">
        <f t="shared" si="41"/>
        <v/>
      </c>
      <c r="AO84" s="19" t="str">
        <f t="shared" si="42"/>
        <v/>
      </c>
      <c r="AP84" s="19" t="str">
        <f t="shared" si="43"/>
        <v/>
      </c>
      <c r="AQ84" s="19" t="str">
        <f t="shared" si="44"/>
        <v/>
      </c>
      <c r="AR84" s="19" t="str">
        <f t="shared" si="45"/>
        <v/>
      </c>
      <c r="AS84" s="19" t="str">
        <f>IFERROR(VLOOKUP(AF84,[2]CUS030!$A$5:$E$10000,5,0),"")</f>
        <v>KMV</v>
      </c>
      <c r="AT84" s="19" t="str">
        <f>IFERROR(VLOOKUP(AG84,[2]CUS030!$A$5:$E$10000,5,0),"")</f>
        <v/>
      </c>
      <c r="AU84" s="19" t="str">
        <f>IFERROR(VLOOKUP(AH84,[2]CUS030!$A$5:$E$10000,5,0),"")</f>
        <v>KMV</v>
      </c>
      <c r="AV84" s="19" t="str">
        <f>IFERROR(VLOOKUP(AI84,[2]CUS030!$A$5:$E$10000,5,0),"")</f>
        <v>KMV</v>
      </c>
      <c r="AW84" s="19" t="str">
        <f>IFERROR(VLOOKUP(AJ84,[2]CUS030!$A$5:$E$10000,5,0),"")</f>
        <v>TANAKA</v>
      </c>
      <c r="AX84" s="19" t="str">
        <f>IFERROR(VLOOKUP(AK84,[2]CUS030!$A$5:$E$10000,5,0),"")</f>
        <v/>
      </c>
      <c r="AY84" s="19" t="str">
        <f>IFERROR(VLOOKUP(AL84,[2]CUS030!$A$5:$E$10000,5,0),"")</f>
        <v/>
      </c>
      <c r="AZ84" s="19" t="str">
        <f>IFERROR(VLOOKUP(AM84,[2]CUS030!$A$5:$E$10000,5,0),"")</f>
        <v/>
      </c>
      <c r="BA84" s="19" t="str">
        <f>IFERROR(VLOOKUP(AN84,[2]CUS030!$A$5:$E$10000,5,0),"")</f>
        <v/>
      </c>
      <c r="BB84" s="19" t="str">
        <f>IFERROR(VLOOKUP(AO84,[2]CUS030!$A$5:$E$10000,5,0),"")</f>
        <v/>
      </c>
      <c r="BC84" s="19" t="str">
        <f>IFERROR(VLOOKUP(AP84,[2]CUS030!$A$5:$E$10000,5,0),"")</f>
        <v/>
      </c>
      <c r="BD84" s="19" t="str">
        <f>IFERROR(VLOOKUP(AQ84,[2]CUS030!$A$5:$E$10000,5,0),"")</f>
        <v/>
      </c>
      <c r="BE84" s="19" t="str">
        <f>IFERROR(VLOOKUP(AR84,[2]CUS030!$A$5:$E$10000,5,0),"")</f>
        <v/>
      </c>
    </row>
    <row r="85" spans="6:57" x14ac:dyDescent="0.3">
      <c r="F85" s="108" t="str">
        <f>[1]!Table1[[#This Row],[Production]]</f>
        <v>|0200220139|28.60|0.00|2.600|0.0005506NBC</v>
      </c>
      <c r="G85" t="str">
        <f t="shared" si="46"/>
        <v>5506</v>
      </c>
      <c r="H85" t="str">
        <f t="shared" si="47"/>
        <v>TOYOTA||TANAKA||||||||||</v>
      </c>
      <c r="I85" s="108" t="str">
        <f>[1]!Table1[[#This Row],[Stock]]</f>
        <v>|0200220139|28.60|0.00|2.600|0.000176IBC</v>
      </c>
      <c r="J85" t="str">
        <f t="shared" si="48"/>
        <v>176</v>
      </c>
      <c r="K85" s="19"/>
      <c r="L85" s="19"/>
      <c r="M85" s="19"/>
      <c r="N85" s="19"/>
      <c r="O85" s="19"/>
      <c r="P85" s="20" t="str">
        <f>End_Cal!E85</f>
        <v>|0200220810|19.10|0.00|1.600|0.0005919NBC</v>
      </c>
      <c r="Q85" s="112" t="str">
        <f t="shared" si="49"/>
        <v>450</v>
      </c>
      <c r="R85" s="112" t="str">
        <f t="shared" si="50"/>
        <v>5919</v>
      </c>
      <c r="S85" s="112" t="str">
        <f t="shared" si="30"/>
        <v>290</v>
      </c>
      <c r="T85" s="112" t="str">
        <f t="shared" si="31"/>
        <v/>
      </c>
      <c r="U85" s="112" t="str">
        <f t="shared" si="32"/>
        <v/>
      </c>
      <c r="V85" s="112" t="str">
        <f t="shared" si="33"/>
        <v/>
      </c>
      <c r="W85" s="112" t="str">
        <f t="shared" si="51"/>
        <v/>
      </c>
      <c r="X85" s="112" t="str">
        <f t="shared" si="34"/>
        <v/>
      </c>
      <c r="Y85" s="112" t="str">
        <f t="shared" si="54"/>
        <v/>
      </c>
      <c r="Z85" s="112" t="str">
        <f t="shared" si="55"/>
        <v/>
      </c>
      <c r="AA85" s="112" t="str">
        <f t="shared" si="56"/>
        <v/>
      </c>
      <c r="AB85" s="112" t="str">
        <f t="shared" si="57"/>
        <v/>
      </c>
      <c r="AC85" s="112" t="str">
        <f t="shared" si="58"/>
        <v/>
      </c>
      <c r="AD85" t="str">
        <f t="shared" si="52"/>
        <v>450-5919-290----------</v>
      </c>
      <c r="AF85" s="19" t="str">
        <f t="shared" si="59"/>
        <v>|0200220810|19.10|0.00|1.600|0.000450NBC</v>
      </c>
      <c r="AG85" s="19" t="str">
        <f t="shared" si="53"/>
        <v>|0200220810|19.10|0.00|1.600|0.0005919NBC</v>
      </c>
      <c r="AH85" s="19" t="str">
        <f t="shared" si="35"/>
        <v>|0200220810|19.10|0.00|1.600|0.000290NBC</v>
      </c>
      <c r="AI85" s="19" t="str">
        <f t="shared" si="36"/>
        <v/>
      </c>
      <c r="AJ85" s="19" t="str">
        <f t="shared" si="37"/>
        <v/>
      </c>
      <c r="AK85" s="19" t="str">
        <f t="shared" si="38"/>
        <v/>
      </c>
      <c r="AL85" s="19" t="str">
        <f t="shared" si="39"/>
        <v/>
      </c>
      <c r="AM85" s="19" t="str">
        <f t="shared" si="40"/>
        <v/>
      </c>
      <c r="AN85" s="19" t="str">
        <f t="shared" si="41"/>
        <v/>
      </c>
      <c r="AO85" s="19" t="str">
        <f t="shared" si="42"/>
        <v/>
      </c>
      <c r="AP85" s="19" t="str">
        <f t="shared" si="43"/>
        <v/>
      </c>
      <c r="AQ85" s="19" t="str">
        <f t="shared" si="44"/>
        <v/>
      </c>
      <c r="AR85" s="19" t="str">
        <f t="shared" si="45"/>
        <v/>
      </c>
      <c r="AS85" s="19" t="str">
        <f>IFERROR(VLOOKUP(AF85,[2]CUS030!$A$5:$E$10000,5,0),"")</f>
        <v>TOYOTA</v>
      </c>
      <c r="AT85" s="19" t="str">
        <f>IFERROR(VLOOKUP(AG85,[2]CUS030!$A$5:$E$10000,5,0),"")</f>
        <v/>
      </c>
      <c r="AU85" s="19" t="str">
        <f>IFERROR(VLOOKUP(AH85,[2]CUS030!$A$5:$E$10000,5,0),"")</f>
        <v>TANAKA</v>
      </c>
      <c r="AV85" s="19" t="str">
        <f>IFERROR(VLOOKUP(AI85,[2]CUS030!$A$5:$E$10000,5,0),"")</f>
        <v/>
      </c>
      <c r="AW85" s="19" t="str">
        <f>IFERROR(VLOOKUP(AJ85,[2]CUS030!$A$5:$E$10000,5,0),"")</f>
        <v/>
      </c>
      <c r="AX85" s="19" t="str">
        <f>IFERROR(VLOOKUP(AK85,[2]CUS030!$A$5:$E$10000,5,0),"")</f>
        <v/>
      </c>
      <c r="AY85" s="19" t="str">
        <f>IFERROR(VLOOKUP(AL85,[2]CUS030!$A$5:$E$10000,5,0),"")</f>
        <v/>
      </c>
      <c r="AZ85" s="19" t="str">
        <f>IFERROR(VLOOKUP(AM85,[2]CUS030!$A$5:$E$10000,5,0),"")</f>
        <v/>
      </c>
      <c r="BA85" s="19" t="str">
        <f>IFERROR(VLOOKUP(AN85,[2]CUS030!$A$5:$E$10000,5,0),"")</f>
        <v/>
      </c>
      <c r="BB85" s="19" t="str">
        <f>IFERROR(VLOOKUP(AO85,[2]CUS030!$A$5:$E$10000,5,0),"")</f>
        <v/>
      </c>
      <c r="BC85" s="19" t="str">
        <f>IFERROR(VLOOKUP(AP85,[2]CUS030!$A$5:$E$10000,5,0),"")</f>
        <v/>
      </c>
      <c r="BD85" s="19" t="str">
        <f>IFERROR(VLOOKUP(AQ85,[2]CUS030!$A$5:$E$10000,5,0),"")</f>
        <v/>
      </c>
      <c r="BE85" s="19" t="str">
        <f>IFERROR(VLOOKUP(AR85,[2]CUS030!$A$5:$E$10000,5,0),"")</f>
        <v/>
      </c>
    </row>
    <row r="86" spans="6:57" x14ac:dyDescent="0.3">
      <c r="F86" s="108" t="str">
        <f>[1]!Table1[[#This Row],[Production]]</f>
        <v>|0200220139|28.60|0.00|2.000|0.0006475NBC</v>
      </c>
      <c r="G86" t="str">
        <f t="shared" si="46"/>
        <v>6475</v>
      </c>
      <c r="H86" t="str">
        <f t="shared" si="47"/>
        <v>|TOYOTA|||||||||||</v>
      </c>
      <c r="I86" s="108" t="str">
        <f>[1]!Table1[[#This Row],[Stock]]</f>
        <v>|0200220139|28.60|0.00|2.000|0.0001070NBC</v>
      </c>
      <c r="J86" t="str">
        <f t="shared" si="48"/>
        <v>1070</v>
      </c>
      <c r="K86" s="19"/>
      <c r="L86" s="19"/>
      <c r="M86" s="19"/>
      <c r="N86" s="19"/>
      <c r="O86" s="19"/>
      <c r="P86" s="20" t="str">
        <f>End_Cal!E86</f>
        <v>|0200220810|19.10|0.00|1.600|0.0005790NBC</v>
      </c>
      <c r="Q86" s="112" t="str">
        <f t="shared" si="49"/>
        <v>5790</v>
      </c>
      <c r="R86" s="112" t="str">
        <f t="shared" si="50"/>
        <v>636.5</v>
      </c>
      <c r="S86" s="112" t="str">
        <f t="shared" si="30"/>
        <v/>
      </c>
      <c r="T86" s="112" t="str">
        <f t="shared" si="31"/>
        <v/>
      </c>
      <c r="U86" s="112" t="str">
        <f t="shared" si="32"/>
        <v/>
      </c>
      <c r="V86" s="112" t="str">
        <f t="shared" si="33"/>
        <v/>
      </c>
      <c r="W86" s="112" t="str">
        <f t="shared" si="51"/>
        <v/>
      </c>
      <c r="X86" s="112" t="str">
        <f t="shared" si="34"/>
        <v/>
      </c>
      <c r="Y86" s="112" t="str">
        <f t="shared" si="54"/>
        <v/>
      </c>
      <c r="Z86" s="112" t="str">
        <f t="shared" si="55"/>
        <v/>
      </c>
      <c r="AA86" s="112" t="str">
        <f t="shared" si="56"/>
        <v/>
      </c>
      <c r="AB86" s="112" t="str">
        <f t="shared" si="57"/>
        <v/>
      </c>
      <c r="AC86" s="112" t="str">
        <f t="shared" si="58"/>
        <v/>
      </c>
      <c r="AD86" t="str">
        <f t="shared" si="52"/>
        <v>5790-636.5-----------</v>
      </c>
      <c r="AF86" s="19" t="str">
        <f t="shared" si="59"/>
        <v>|0200220810|19.10|0.00|1.600|0.0005790NBC</v>
      </c>
      <c r="AG86" s="19" t="str">
        <f t="shared" si="53"/>
        <v>|0200220810|19.10|0.00|1.600|0.000636.5NBC</v>
      </c>
      <c r="AH86" s="19" t="str">
        <f t="shared" si="35"/>
        <v/>
      </c>
      <c r="AI86" s="19" t="str">
        <f t="shared" si="36"/>
        <v/>
      </c>
      <c r="AJ86" s="19" t="str">
        <f t="shared" si="37"/>
        <v/>
      </c>
      <c r="AK86" s="19" t="str">
        <f t="shared" si="38"/>
        <v/>
      </c>
      <c r="AL86" s="19" t="str">
        <f t="shared" si="39"/>
        <v/>
      </c>
      <c r="AM86" s="19" t="str">
        <f t="shared" si="40"/>
        <v/>
      </c>
      <c r="AN86" s="19" t="str">
        <f t="shared" si="41"/>
        <v/>
      </c>
      <c r="AO86" s="19" t="str">
        <f t="shared" si="42"/>
        <v/>
      </c>
      <c r="AP86" s="19" t="str">
        <f t="shared" si="43"/>
        <v/>
      </c>
      <c r="AQ86" s="19" t="str">
        <f t="shared" si="44"/>
        <v/>
      </c>
      <c r="AR86" s="19" t="str">
        <f t="shared" si="45"/>
        <v/>
      </c>
      <c r="AS86" s="19" t="str">
        <f>IFERROR(VLOOKUP(AF86,[2]CUS030!$A$5:$E$10000,5,0),"")</f>
        <v/>
      </c>
      <c r="AT86" s="19" t="str">
        <f>IFERROR(VLOOKUP(AG86,[2]CUS030!$A$5:$E$10000,5,0),"")</f>
        <v>TOYOTA</v>
      </c>
      <c r="AU86" s="19" t="str">
        <f>IFERROR(VLOOKUP(AH86,[2]CUS030!$A$5:$E$10000,5,0),"")</f>
        <v/>
      </c>
      <c r="AV86" s="19" t="str">
        <f>IFERROR(VLOOKUP(AI86,[2]CUS030!$A$5:$E$10000,5,0),"")</f>
        <v/>
      </c>
      <c r="AW86" s="19" t="str">
        <f>IFERROR(VLOOKUP(AJ86,[2]CUS030!$A$5:$E$10000,5,0),"")</f>
        <v/>
      </c>
      <c r="AX86" s="19" t="str">
        <f>IFERROR(VLOOKUP(AK86,[2]CUS030!$A$5:$E$10000,5,0),"")</f>
        <v/>
      </c>
      <c r="AY86" s="19" t="str">
        <f>IFERROR(VLOOKUP(AL86,[2]CUS030!$A$5:$E$10000,5,0),"")</f>
        <v/>
      </c>
      <c r="AZ86" s="19" t="str">
        <f>IFERROR(VLOOKUP(AM86,[2]CUS030!$A$5:$E$10000,5,0),"")</f>
        <v/>
      </c>
      <c r="BA86" s="19" t="str">
        <f>IFERROR(VLOOKUP(AN86,[2]CUS030!$A$5:$E$10000,5,0),"")</f>
        <v/>
      </c>
      <c r="BB86" s="19" t="str">
        <f>IFERROR(VLOOKUP(AO86,[2]CUS030!$A$5:$E$10000,5,0),"")</f>
        <v/>
      </c>
      <c r="BC86" s="19" t="str">
        <f>IFERROR(VLOOKUP(AP86,[2]CUS030!$A$5:$E$10000,5,0),"")</f>
        <v/>
      </c>
      <c r="BD86" s="19" t="str">
        <f>IFERROR(VLOOKUP(AQ86,[2]CUS030!$A$5:$E$10000,5,0),"")</f>
        <v/>
      </c>
      <c r="BE86" s="19" t="str">
        <f>IFERROR(VLOOKUP(AR86,[2]CUS030!$A$5:$E$10000,5,0),"")</f>
        <v/>
      </c>
    </row>
    <row r="87" spans="6:57" x14ac:dyDescent="0.3">
      <c r="F87" s="108" t="str">
        <f>[1]!Table1[[#This Row],[Production]]</f>
        <v>|0200220139|28.60|0.00|2.000|0.0006475NBC</v>
      </c>
      <c r="G87" t="str">
        <f t="shared" si="46"/>
        <v>6475</v>
      </c>
      <c r="H87" t="str">
        <f t="shared" si="47"/>
        <v>TANAKA|CIC1|KMV||||||||||</v>
      </c>
      <c r="I87" s="108" t="str">
        <f>[1]!Table1[[#This Row],[Stock]]</f>
        <v>|0200220139|28.60|0.00|2.000|0.00053NBC</v>
      </c>
      <c r="J87" t="str">
        <f t="shared" si="48"/>
        <v>53</v>
      </c>
      <c r="K87" s="19"/>
      <c r="L87" s="19"/>
      <c r="M87" s="19"/>
      <c r="N87" s="19"/>
      <c r="O87" s="19"/>
      <c r="P87" s="20" t="str">
        <f>End_Cal!E87</f>
        <v>|0200226010|19.10|0.00|1.600|0.0005680NBC</v>
      </c>
      <c r="Q87" s="112" t="str">
        <f t="shared" si="49"/>
        <v>801</v>
      </c>
      <c r="R87" s="112" t="str">
        <f t="shared" si="50"/>
        <v>5680</v>
      </c>
      <c r="S87" s="112" t="str">
        <f t="shared" si="30"/>
        <v>1316</v>
      </c>
      <c r="T87" s="112" t="str">
        <f t="shared" si="31"/>
        <v/>
      </c>
      <c r="U87" s="112" t="str">
        <f t="shared" si="32"/>
        <v/>
      </c>
      <c r="V87" s="112" t="str">
        <f t="shared" si="33"/>
        <v/>
      </c>
      <c r="W87" s="112" t="str">
        <f t="shared" si="51"/>
        <v/>
      </c>
      <c r="X87" s="112" t="str">
        <f t="shared" si="34"/>
        <v/>
      </c>
      <c r="Y87" s="112" t="str">
        <f t="shared" si="54"/>
        <v/>
      </c>
      <c r="Z87" s="112" t="str">
        <f t="shared" si="55"/>
        <v/>
      </c>
      <c r="AA87" s="112" t="str">
        <f t="shared" si="56"/>
        <v/>
      </c>
      <c r="AB87" s="112" t="str">
        <f t="shared" si="57"/>
        <v/>
      </c>
      <c r="AC87" s="112" t="str">
        <f t="shared" si="58"/>
        <v/>
      </c>
      <c r="AD87" t="str">
        <f t="shared" si="52"/>
        <v>801-5680-1316----------</v>
      </c>
      <c r="AF87" s="19" t="str">
        <f t="shared" si="59"/>
        <v>|0200220810|19.10|0.00|1.600|0.000801NBC</v>
      </c>
      <c r="AG87" s="19" t="str">
        <f t="shared" si="53"/>
        <v>|0200226010|19.10|0.00|1.600|0.0005680NBC</v>
      </c>
      <c r="AH87" s="19" t="str">
        <f t="shared" si="35"/>
        <v>|0200220810|19.10|0.00|1.600|0.0001316NBC</v>
      </c>
      <c r="AI87" s="19" t="str">
        <f t="shared" si="36"/>
        <v/>
      </c>
      <c r="AJ87" s="19" t="str">
        <f t="shared" si="37"/>
        <v/>
      </c>
      <c r="AK87" s="19" t="str">
        <f t="shared" si="38"/>
        <v/>
      </c>
      <c r="AL87" s="19" t="str">
        <f t="shared" si="39"/>
        <v/>
      </c>
      <c r="AM87" s="19" t="str">
        <f t="shared" si="40"/>
        <v/>
      </c>
      <c r="AN87" s="19" t="str">
        <f t="shared" si="41"/>
        <v/>
      </c>
      <c r="AO87" s="19" t="str">
        <f t="shared" si="42"/>
        <v/>
      </c>
      <c r="AP87" s="19" t="str">
        <f t="shared" si="43"/>
        <v/>
      </c>
      <c r="AQ87" s="19" t="str">
        <f t="shared" si="44"/>
        <v/>
      </c>
      <c r="AR87" s="19" t="str">
        <f t="shared" si="45"/>
        <v/>
      </c>
      <c r="AS87" s="19" t="str">
        <f>IFERROR(VLOOKUP(AF87,[2]CUS030!$A$5:$E$10000,5,0),"")</f>
        <v>TANAKA</v>
      </c>
      <c r="AT87" s="19" t="str">
        <f>IFERROR(VLOOKUP(AG87,[2]CUS030!$A$5:$E$10000,5,0),"")</f>
        <v>CIC1</v>
      </c>
      <c r="AU87" s="19" t="str">
        <f>IFERROR(VLOOKUP(AH87,[2]CUS030!$A$5:$E$10000,5,0),"")</f>
        <v>KMV</v>
      </c>
      <c r="AV87" s="19" t="str">
        <f>IFERROR(VLOOKUP(AI87,[2]CUS030!$A$5:$E$10000,5,0),"")</f>
        <v/>
      </c>
      <c r="AW87" s="19" t="str">
        <f>IFERROR(VLOOKUP(AJ87,[2]CUS030!$A$5:$E$10000,5,0),"")</f>
        <v/>
      </c>
      <c r="AX87" s="19" t="str">
        <f>IFERROR(VLOOKUP(AK87,[2]CUS030!$A$5:$E$10000,5,0),"")</f>
        <v/>
      </c>
      <c r="AY87" s="19" t="str">
        <f>IFERROR(VLOOKUP(AL87,[2]CUS030!$A$5:$E$10000,5,0),"")</f>
        <v/>
      </c>
      <c r="AZ87" s="19" t="str">
        <f>IFERROR(VLOOKUP(AM87,[2]CUS030!$A$5:$E$10000,5,0),"")</f>
        <v/>
      </c>
      <c r="BA87" s="19" t="str">
        <f>IFERROR(VLOOKUP(AN87,[2]CUS030!$A$5:$E$10000,5,0),"")</f>
        <v/>
      </c>
      <c r="BB87" s="19" t="str">
        <f>IFERROR(VLOOKUP(AO87,[2]CUS030!$A$5:$E$10000,5,0),"")</f>
        <v/>
      </c>
      <c r="BC87" s="19" t="str">
        <f>IFERROR(VLOOKUP(AP87,[2]CUS030!$A$5:$E$10000,5,0),"")</f>
        <v/>
      </c>
      <c r="BD87" s="19" t="str">
        <f>IFERROR(VLOOKUP(AQ87,[2]CUS030!$A$5:$E$10000,5,0),"")</f>
        <v/>
      </c>
      <c r="BE87" s="19" t="str">
        <f>IFERROR(VLOOKUP(AR87,[2]CUS030!$A$5:$E$10000,5,0),"")</f>
        <v/>
      </c>
    </row>
    <row r="88" spans="6:57" x14ac:dyDescent="0.3">
      <c r="F88" s="108" t="str">
        <f>[1]!Table1[[#This Row],[Production]]</f>
        <v>|0200220139|28.60|0.00|2.000|0.0006475NBC</v>
      </c>
      <c r="G88" t="str">
        <f t="shared" si="46"/>
        <v>6475</v>
      </c>
      <c r="H88" t="str">
        <f t="shared" si="47"/>
        <v>TOYOTA||||||||||||</v>
      </c>
      <c r="I88" s="108" t="str">
        <f>[1]!Table1[[#This Row],[Stock]]</f>
        <v>|0200220139|28.60|0.00|2.000|0.0006475NBC</v>
      </c>
      <c r="J88" t="str">
        <f t="shared" si="48"/>
        <v>6475</v>
      </c>
      <c r="K88" s="19"/>
      <c r="L88" s="19"/>
      <c r="M88" s="19"/>
      <c r="N88" s="19"/>
      <c r="O88" s="19"/>
      <c r="P88" s="20" t="str">
        <f>End_Cal!E88</f>
        <v>|0200220810|19.10|0.00|2.300|0.0006073NBC</v>
      </c>
      <c r="Q88" s="112" t="str">
        <f t="shared" si="49"/>
        <v>371.7</v>
      </c>
      <c r="R88" s="112" t="str">
        <f t="shared" si="50"/>
        <v>6073</v>
      </c>
      <c r="S88" s="112" t="str">
        <f t="shared" si="30"/>
        <v/>
      </c>
      <c r="T88" s="112" t="str">
        <f t="shared" si="31"/>
        <v/>
      </c>
      <c r="U88" s="112" t="str">
        <f t="shared" si="32"/>
        <v/>
      </c>
      <c r="V88" s="112" t="str">
        <f t="shared" si="33"/>
        <v/>
      </c>
      <c r="W88" s="112" t="str">
        <f t="shared" si="51"/>
        <v/>
      </c>
      <c r="X88" s="112" t="str">
        <f t="shared" si="34"/>
        <v/>
      </c>
      <c r="Y88" s="112" t="str">
        <f t="shared" si="54"/>
        <v/>
      </c>
      <c r="Z88" s="112" t="str">
        <f t="shared" si="55"/>
        <v/>
      </c>
      <c r="AA88" s="112" t="str">
        <f t="shared" si="56"/>
        <v/>
      </c>
      <c r="AB88" s="112" t="str">
        <f t="shared" si="57"/>
        <v/>
      </c>
      <c r="AC88" s="112" t="str">
        <f t="shared" si="58"/>
        <v/>
      </c>
      <c r="AD88" t="str">
        <f t="shared" si="52"/>
        <v>371.7-6073-----------</v>
      </c>
      <c r="AF88" s="19" t="str">
        <f t="shared" si="59"/>
        <v>|0200220810|19.10|0.00|2.300|0.000371.7NBC</v>
      </c>
      <c r="AG88" s="19" t="str">
        <f t="shared" si="53"/>
        <v>|0200220810|19.10|0.00|2.300|0.0006073NBC</v>
      </c>
      <c r="AH88" s="19" t="str">
        <f t="shared" si="35"/>
        <v/>
      </c>
      <c r="AI88" s="19" t="str">
        <f t="shared" si="36"/>
        <v/>
      </c>
      <c r="AJ88" s="19" t="str">
        <f t="shared" si="37"/>
        <v/>
      </c>
      <c r="AK88" s="19" t="str">
        <f t="shared" si="38"/>
        <v/>
      </c>
      <c r="AL88" s="19" t="str">
        <f t="shared" si="39"/>
        <v/>
      </c>
      <c r="AM88" s="19" t="str">
        <f t="shared" si="40"/>
        <v/>
      </c>
      <c r="AN88" s="19" t="str">
        <f t="shared" si="41"/>
        <v/>
      </c>
      <c r="AO88" s="19" t="str">
        <f t="shared" si="42"/>
        <v/>
      </c>
      <c r="AP88" s="19" t="str">
        <f t="shared" si="43"/>
        <v/>
      </c>
      <c r="AQ88" s="19" t="str">
        <f t="shared" si="44"/>
        <v/>
      </c>
      <c r="AR88" s="19" t="str">
        <f t="shared" si="45"/>
        <v/>
      </c>
      <c r="AS88" s="19" t="str">
        <f>IFERROR(VLOOKUP(AF88,[2]CUS030!$A$5:$E$10000,5,0),"")</f>
        <v>TOYOTA</v>
      </c>
      <c r="AT88" s="19" t="str">
        <f>IFERROR(VLOOKUP(AG88,[2]CUS030!$A$5:$E$10000,5,0),"")</f>
        <v/>
      </c>
      <c r="AU88" s="19" t="str">
        <f>IFERROR(VLOOKUP(AH88,[2]CUS030!$A$5:$E$10000,5,0),"")</f>
        <v/>
      </c>
      <c r="AV88" s="19" t="str">
        <f>IFERROR(VLOOKUP(AI88,[2]CUS030!$A$5:$E$10000,5,0),"")</f>
        <v/>
      </c>
      <c r="AW88" s="19" t="str">
        <f>IFERROR(VLOOKUP(AJ88,[2]CUS030!$A$5:$E$10000,5,0),"")</f>
        <v/>
      </c>
      <c r="AX88" s="19" t="str">
        <f>IFERROR(VLOOKUP(AK88,[2]CUS030!$A$5:$E$10000,5,0),"")</f>
        <v/>
      </c>
      <c r="AY88" s="19" t="str">
        <f>IFERROR(VLOOKUP(AL88,[2]CUS030!$A$5:$E$10000,5,0),"")</f>
        <v/>
      </c>
      <c r="AZ88" s="19" t="str">
        <f>IFERROR(VLOOKUP(AM88,[2]CUS030!$A$5:$E$10000,5,0),"")</f>
        <v/>
      </c>
      <c r="BA88" s="19" t="str">
        <f>IFERROR(VLOOKUP(AN88,[2]CUS030!$A$5:$E$10000,5,0),"")</f>
        <v/>
      </c>
      <c r="BB88" s="19" t="str">
        <f>IFERROR(VLOOKUP(AO88,[2]CUS030!$A$5:$E$10000,5,0),"")</f>
        <v/>
      </c>
      <c r="BC88" s="19" t="str">
        <f>IFERROR(VLOOKUP(AP88,[2]CUS030!$A$5:$E$10000,5,0),"")</f>
        <v/>
      </c>
      <c r="BD88" s="19" t="str">
        <f>IFERROR(VLOOKUP(AQ88,[2]CUS030!$A$5:$E$10000,5,0),"")</f>
        <v/>
      </c>
      <c r="BE88" s="19" t="str">
        <f>IFERROR(VLOOKUP(AR88,[2]CUS030!$A$5:$E$10000,5,0),"")</f>
        <v/>
      </c>
    </row>
    <row r="89" spans="6:57" x14ac:dyDescent="0.3">
      <c r="F89" s="108" t="str">
        <f>[1]!Table1[[#This Row],[Production]]</f>
        <v>|0200220139|29.40|0.00|3.200|0.0006161IBC</v>
      </c>
      <c r="G89" t="str">
        <f t="shared" si="46"/>
        <v>6161</v>
      </c>
      <c r="H89" t="str">
        <f t="shared" si="47"/>
        <v>TOYOTA||||||||||||</v>
      </c>
      <c r="I89" s="108" t="str">
        <f>[1]!Table1[[#This Row],[Stock]]</f>
        <v>|0200220139|29.40|0.00|3.200|0.00041IBC</v>
      </c>
      <c r="J89" t="str">
        <f t="shared" si="48"/>
        <v>41</v>
      </c>
      <c r="K89" s="19"/>
      <c r="L89" s="19"/>
      <c r="M89" s="19"/>
      <c r="N89" s="19"/>
      <c r="O89" s="19"/>
      <c r="P89" s="20" t="str">
        <f>End_Cal!E89</f>
        <v>|0200220810|19.10|0.00|2.300|0.0005100NBC</v>
      </c>
      <c r="Q89" s="112" t="str">
        <f t="shared" si="49"/>
        <v>5100</v>
      </c>
      <c r="R89" s="112" t="str">
        <f t="shared" si="50"/>
        <v/>
      </c>
      <c r="S89" s="112" t="str">
        <f t="shared" si="30"/>
        <v/>
      </c>
      <c r="T89" s="112" t="str">
        <f t="shared" si="31"/>
        <v/>
      </c>
      <c r="U89" s="112" t="str">
        <f t="shared" si="32"/>
        <v/>
      </c>
      <c r="V89" s="112" t="str">
        <f t="shared" si="33"/>
        <v/>
      </c>
      <c r="W89" s="112" t="str">
        <f t="shared" si="51"/>
        <v/>
      </c>
      <c r="X89" s="112" t="str">
        <f t="shared" si="34"/>
        <v/>
      </c>
      <c r="Y89" s="112" t="str">
        <f t="shared" si="54"/>
        <v/>
      </c>
      <c r="Z89" s="112" t="str">
        <f t="shared" si="55"/>
        <v/>
      </c>
      <c r="AA89" s="112" t="str">
        <f t="shared" si="56"/>
        <v/>
      </c>
      <c r="AB89" s="112" t="str">
        <f t="shared" si="57"/>
        <v/>
      </c>
      <c r="AC89" s="112" t="str">
        <f t="shared" si="58"/>
        <v/>
      </c>
      <c r="AD89" t="str">
        <f t="shared" si="52"/>
        <v>5100------------</v>
      </c>
      <c r="AF89" s="19" t="str">
        <f t="shared" si="59"/>
        <v>|0200220810|19.10|0.00|2.300|0.0005100NBC</v>
      </c>
      <c r="AG89" s="19" t="str">
        <f t="shared" si="53"/>
        <v/>
      </c>
      <c r="AH89" s="19" t="str">
        <f t="shared" si="35"/>
        <v/>
      </c>
      <c r="AI89" s="19" t="str">
        <f t="shared" si="36"/>
        <v/>
      </c>
      <c r="AJ89" s="19" t="str">
        <f t="shared" si="37"/>
        <v/>
      </c>
      <c r="AK89" s="19" t="str">
        <f t="shared" si="38"/>
        <v/>
      </c>
      <c r="AL89" s="19" t="str">
        <f t="shared" si="39"/>
        <v/>
      </c>
      <c r="AM89" s="19" t="str">
        <f t="shared" si="40"/>
        <v/>
      </c>
      <c r="AN89" s="19" t="str">
        <f t="shared" si="41"/>
        <v/>
      </c>
      <c r="AO89" s="19" t="str">
        <f t="shared" si="42"/>
        <v/>
      </c>
      <c r="AP89" s="19" t="str">
        <f t="shared" si="43"/>
        <v/>
      </c>
      <c r="AQ89" s="19" t="str">
        <f t="shared" si="44"/>
        <v/>
      </c>
      <c r="AR89" s="19" t="str">
        <f t="shared" si="45"/>
        <v/>
      </c>
      <c r="AS89" s="19" t="str">
        <f>IFERROR(VLOOKUP(AF89,[2]CUS030!$A$5:$E$10000,5,0),"")</f>
        <v>TOYOTA</v>
      </c>
      <c r="AT89" s="19" t="str">
        <f>IFERROR(VLOOKUP(AG89,[2]CUS030!$A$5:$E$10000,5,0),"")</f>
        <v/>
      </c>
      <c r="AU89" s="19" t="str">
        <f>IFERROR(VLOOKUP(AH89,[2]CUS030!$A$5:$E$10000,5,0),"")</f>
        <v/>
      </c>
      <c r="AV89" s="19" t="str">
        <f>IFERROR(VLOOKUP(AI89,[2]CUS030!$A$5:$E$10000,5,0),"")</f>
        <v/>
      </c>
      <c r="AW89" s="19" t="str">
        <f>IFERROR(VLOOKUP(AJ89,[2]CUS030!$A$5:$E$10000,5,0),"")</f>
        <v/>
      </c>
      <c r="AX89" s="19" t="str">
        <f>IFERROR(VLOOKUP(AK89,[2]CUS030!$A$5:$E$10000,5,0),"")</f>
        <v/>
      </c>
      <c r="AY89" s="19" t="str">
        <f>IFERROR(VLOOKUP(AL89,[2]CUS030!$A$5:$E$10000,5,0),"")</f>
        <v/>
      </c>
      <c r="AZ89" s="19" t="str">
        <f>IFERROR(VLOOKUP(AM89,[2]CUS030!$A$5:$E$10000,5,0),"")</f>
        <v/>
      </c>
      <c r="BA89" s="19" t="str">
        <f>IFERROR(VLOOKUP(AN89,[2]CUS030!$A$5:$E$10000,5,0),"")</f>
        <v/>
      </c>
      <c r="BB89" s="19" t="str">
        <f>IFERROR(VLOOKUP(AO89,[2]CUS030!$A$5:$E$10000,5,0),"")</f>
        <v/>
      </c>
      <c r="BC89" s="19" t="str">
        <f>IFERROR(VLOOKUP(AP89,[2]CUS030!$A$5:$E$10000,5,0),"")</f>
        <v/>
      </c>
      <c r="BD89" s="19" t="str">
        <f>IFERROR(VLOOKUP(AQ89,[2]CUS030!$A$5:$E$10000,5,0),"")</f>
        <v/>
      </c>
      <c r="BE89" s="19" t="str">
        <f>IFERROR(VLOOKUP(AR89,[2]CUS030!$A$5:$E$10000,5,0),"")</f>
        <v/>
      </c>
    </row>
    <row r="90" spans="6:57" x14ac:dyDescent="0.3">
      <c r="F90" s="108" t="str">
        <f>[1]!Table1[[#This Row],[Production]]</f>
        <v>|0200220139|29.40|0.00|3.200|0.0006161IBC</v>
      </c>
      <c r="G90" t="str">
        <f t="shared" si="46"/>
        <v>6161</v>
      </c>
      <c r="H90" t="str">
        <f t="shared" si="47"/>
        <v>KMV||||||||||||</v>
      </c>
      <c r="I90" s="108" t="str">
        <f>[1]!Table1[[#This Row],[Stock]]</f>
        <v>|0200220139|29.40|0.00|3.200|0.00042.5IBC</v>
      </c>
      <c r="J90" t="str">
        <f t="shared" si="48"/>
        <v>42.5</v>
      </c>
      <c r="K90" s="19"/>
      <c r="L90" s="19"/>
      <c r="M90" s="19"/>
      <c r="N90" s="19"/>
      <c r="O90" s="19"/>
      <c r="P90" s="20" t="str">
        <f>End_Cal!E90</f>
        <v>|0200220810|22.20|0.00|1.400|0.0005619NBC</v>
      </c>
      <c r="Q90" s="112" t="str">
        <f t="shared" si="49"/>
        <v>120</v>
      </c>
      <c r="R90" s="112" t="str">
        <f t="shared" si="50"/>
        <v>5619</v>
      </c>
      <c r="S90" s="112" t="str">
        <f t="shared" si="30"/>
        <v/>
      </c>
      <c r="T90" s="112" t="str">
        <f t="shared" si="31"/>
        <v/>
      </c>
      <c r="U90" s="112" t="str">
        <f t="shared" si="32"/>
        <v/>
      </c>
      <c r="V90" s="112" t="str">
        <f t="shared" si="33"/>
        <v/>
      </c>
      <c r="W90" s="112" t="str">
        <f t="shared" si="51"/>
        <v/>
      </c>
      <c r="X90" s="112" t="str">
        <f t="shared" si="34"/>
        <v/>
      </c>
      <c r="Y90" s="112" t="str">
        <f t="shared" si="54"/>
        <v/>
      </c>
      <c r="Z90" s="112" t="str">
        <f t="shared" si="55"/>
        <v/>
      </c>
      <c r="AA90" s="112" t="str">
        <f t="shared" si="56"/>
        <v/>
      </c>
      <c r="AB90" s="112" t="str">
        <f t="shared" si="57"/>
        <v/>
      </c>
      <c r="AC90" s="112" t="str">
        <f t="shared" si="58"/>
        <v/>
      </c>
      <c r="AD90" t="str">
        <f t="shared" si="52"/>
        <v>120-5619-----------</v>
      </c>
      <c r="AF90" s="19" t="str">
        <f t="shared" si="59"/>
        <v>|0200220810|22.20|0.00|1.400|0.000120NBC</v>
      </c>
      <c r="AG90" s="19" t="str">
        <f t="shared" si="53"/>
        <v>|0200220810|22.20|0.00|1.400|0.0005619NBC</v>
      </c>
      <c r="AH90" s="19" t="str">
        <f t="shared" si="35"/>
        <v/>
      </c>
      <c r="AI90" s="19" t="str">
        <f t="shared" si="36"/>
        <v/>
      </c>
      <c r="AJ90" s="19" t="str">
        <f t="shared" si="37"/>
        <v/>
      </c>
      <c r="AK90" s="19" t="str">
        <f t="shared" si="38"/>
        <v/>
      </c>
      <c r="AL90" s="19" t="str">
        <f t="shared" si="39"/>
        <v/>
      </c>
      <c r="AM90" s="19" t="str">
        <f t="shared" si="40"/>
        <v/>
      </c>
      <c r="AN90" s="19" t="str">
        <f t="shared" si="41"/>
        <v/>
      </c>
      <c r="AO90" s="19" t="str">
        <f t="shared" si="42"/>
        <v/>
      </c>
      <c r="AP90" s="19" t="str">
        <f t="shared" si="43"/>
        <v/>
      </c>
      <c r="AQ90" s="19" t="str">
        <f t="shared" si="44"/>
        <v/>
      </c>
      <c r="AR90" s="19" t="str">
        <f t="shared" si="45"/>
        <v/>
      </c>
      <c r="AS90" s="19" t="str">
        <f>IFERROR(VLOOKUP(AF90,[2]CUS030!$A$5:$E$10000,5,0),"")</f>
        <v>KMV</v>
      </c>
      <c r="AT90" s="19" t="str">
        <f>IFERROR(VLOOKUP(AG90,[2]CUS030!$A$5:$E$10000,5,0),"")</f>
        <v/>
      </c>
      <c r="AU90" s="19" t="str">
        <f>IFERROR(VLOOKUP(AH90,[2]CUS030!$A$5:$E$10000,5,0),"")</f>
        <v/>
      </c>
      <c r="AV90" s="19" t="str">
        <f>IFERROR(VLOOKUP(AI90,[2]CUS030!$A$5:$E$10000,5,0),"")</f>
        <v/>
      </c>
      <c r="AW90" s="19" t="str">
        <f>IFERROR(VLOOKUP(AJ90,[2]CUS030!$A$5:$E$10000,5,0),"")</f>
        <v/>
      </c>
      <c r="AX90" s="19" t="str">
        <f>IFERROR(VLOOKUP(AK90,[2]CUS030!$A$5:$E$10000,5,0),"")</f>
        <v/>
      </c>
      <c r="AY90" s="19" t="str">
        <f>IFERROR(VLOOKUP(AL90,[2]CUS030!$A$5:$E$10000,5,0),"")</f>
        <v/>
      </c>
      <c r="AZ90" s="19" t="str">
        <f>IFERROR(VLOOKUP(AM90,[2]CUS030!$A$5:$E$10000,5,0),"")</f>
        <v/>
      </c>
      <c r="BA90" s="19" t="str">
        <f>IFERROR(VLOOKUP(AN90,[2]CUS030!$A$5:$E$10000,5,0),"")</f>
        <v/>
      </c>
      <c r="BB90" s="19" t="str">
        <f>IFERROR(VLOOKUP(AO90,[2]CUS030!$A$5:$E$10000,5,0),"")</f>
        <v/>
      </c>
      <c r="BC90" s="19" t="str">
        <f>IFERROR(VLOOKUP(AP90,[2]CUS030!$A$5:$E$10000,5,0),"")</f>
        <v/>
      </c>
      <c r="BD90" s="19" t="str">
        <f>IFERROR(VLOOKUP(AQ90,[2]CUS030!$A$5:$E$10000,5,0),"")</f>
        <v/>
      </c>
      <c r="BE90" s="19" t="str">
        <f>IFERROR(VLOOKUP(AR90,[2]CUS030!$A$5:$E$10000,5,0),"")</f>
        <v/>
      </c>
    </row>
    <row r="91" spans="6:57" x14ac:dyDescent="0.3">
      <c r="F91" s="108" t="str">
        <f>[1]!Table1[[#This Row],[Production]]</f>
        <v>|0200220139|29.40|0.00|3.200|0.0006161IBC</v>
      </c>
      <c r="G91" t="str">
        <f t="shared" si="46"/>
        <v>6161</v>
      </c>
      <c r="H91" t="str">
        <f t="shared" si="47"/>
        <v>KMV||||||||||||</v>
      </c>
      <c r="I91" s="108" t="str">
        <f>[1]!Table1[[#This Row],[Stock]]</f>
        <v>|0200220139|29.40|0.00|3.200|0.0006161IBC</v>
      </c>
      <c r="J91" t="str">
        <f t="shared" si="48"/>
        <v>6161</v>
      </c>
      <c r="K91" s="19"/>
      <c r="L91" s="19"/>
      <c r="M91" s="19"/>
      <c r="N91" s="19"/>
      <c r="O91" s="19"/>
      <c r="P91" s="20" t="str">
        <f>End_Cal!E91</f>
        <v>|0200220810|22.20|0.00|1.400|0.0005305NBC</v>
      </c>
      <c r="Q91" s="112" t="str">
        <f t="shared" si="49"/>
        <v>1306</v>
      </c>
      <c r="R91" s="112" t="str">
        <f t="shared" si="50"/>
        <v>5305</v>
      </c>
      <c r="S91" s="112" t="str">
        <f t="shared" si="30"/>
        <v/>
      </c>
      <c r="T91" s="112" t="str">
        <f t="shared" si="31"/>
        <v/>
      </c>
      <c r="U91" s="112" t="str">
        <f t="shared" si="32"/>
        <v/>
      </c>
      <c r="V91" s="112" t="str">
        <f t="shared" si="33"/>
        <v/>
      </c>
      <c r="W91" s="112" t="str">
        <f t="shared" si="51"/>
        <v/>
      </c>
      <c r="X91" s="112" t="str">
        <f t="shared" si="34"/>
        <v/>
      </c>
      <c r="Y91" s="112" t="str">
        <f t="shared" si="54"/>
        <v/>
      </c>
      <c r="Z91" s="112" t="str">
        <f t="shared" si="55"/>
        <v/>
      </c>
      <c r="AA91" s="112" t="str">
        <f t="shared" si="56"/>
        <v/>
      </c>
      <c r="AB91" s="112" t="str">
        <f t="shared" si="57"/>
        <v/>
      </c>
      <c r="AC91" s="112" t="str">
        <f t="shared" si="58"/>
        <v/>
      </c>
      <c r="AD91" t="str">
        <f t="shared" si="52"/>
        <v>1306-5305-----------</v>
      </c>
      <c r="AF91" s="19" t="str">
        <f t="shared" si="59"/>
        <v>|0200220810|22.20|0.00|1.400|0.0001306NBC</v>
      </c>
      <c r="AG91" s="19" t="str">
        <f t="shared" si="53"/>
        <v>|0200220810|22.20|0.00|1.400|0.0005305NBC</v>
      </c>
      <c r="AH91" s="19" t="str">
        <f t="shared" si="35"/>
        <v/>
      </c>
      <c r="AI91" s="19" t="str">
        <f t="shared" si="36"/>
        <v/>
      </c>
      <c r="AJ91" s="19" t="str">
        <f t="shared" si="37"/>
        <v/>
      </c>
      <c r="AK91" s="19" t="str">
        <f t="shared" si="38"/>
        <v/>
      </c>
      <c r="AL91" s="19" t="str">
        <f t="shared" si="39"/>
        <v/>
      </c>
      <c r="AM91" s="19" t="str">
        <f t="shared" si="40"/>
        <v/>
      </c>
      <c r="AN91" s="19" t="str">
        <f t="shared" si="41"/>
        <v/>
      </c>
      <c r="AO91" s="19" t="str">
        <f t="shared" si="42"/>
        <v/>
      </c>
      <c r="AP91" s="19" t="str">
        <f t="shared" si="43"/>
        <v/>
      </c>
      <c r="AQ91" s="19" t="str">
        <f t="shared" si="44"/>
        <v/>
      </c>
      <c r="AR91" s="19" t="str">
        <f t="shared" si="45"/>
        <v/>
      </c>
      <c r="AS91" s="19" t="str">
        <f>IFERROR(VLOOKUP(AF91,[2]CUS030!$A$5:$E$10000,5,0),"")</f>
        <v>KMV</v>
      </c>
      <c r="AT91" s="19" t="str">
        <f>IFERROR(VLOOKUP(AG91,[2]CUS030!$A$5:$E$10000,5,0),"")</f>
        <v/>
      </c>
      <c r="AU91" s="19" t="str">
        <f>IFERROR(VLOOKUP(AH91,[2]CUS030!$A$5:$E$10000,5,0),"")</f>
        <v/>
      </c>
      <c r="AV91" s="19" t="str">
        <f>IFERROR(VLOOKUP(AI91,[2]CUS030!$A$5:$E$10000,5,0),"")</f>
        <v/>
      </c>
      <c r="AW91" s="19" t="str">
        <f>IFERROR(VLOOKUP(AJ91,[2]CUS030!$A$5:$E$10000,5,0),"")</f>
        <v/>
      </c>
      <c r="AX91" s="19" t="str">
        <f>IFERROR(VLOOKUP(AK91,[2]CUS030!$A$5:$E$10000,5,0),"")</f>
        <v/>
      </c>
      <c r="AY91" s="19" t="str">
        <f>IFERROR(VLOOKUP(AL91,[2]CUS030!$A$5:$E$10000,5,0),"")</f>
        <v/>
      </c>
      <c r="AZ91" s="19" t="str">
        <f>IFERROR(VLOOKUP(AM91,[2]CUS030!$A$5:$E$10000,5,0),"")</f>
        <v/>
      </c>
      <c r="BA91" s="19" t="str">
        <f>IFERROR(VLOOKUP(AN91,[2]CUS030!$A$5:$E$10000,5,0),"")</f>
        <v/>
      </c>
      <c r="BB91" s="19" t="str">
        <f>IFERROR(VLOOKUP(AO91,[2]CUS030!$A$5:$E$10000,5,0),"")</f>
        <v/>
      </c>
      <c r="BC91" s="19" t="str">
        <f>IFERROR(VLOOKUP(AP91,[2]CUS030!$A$5:$E$10000,5,0),"")</f>
        <v/>
      </c>
      <c r="BD91" s="19" t="str">
        <f>IFERROR(VLOOKUP(AQ91,[2]CUS030!$A$5:$E$10000,5,0),"")</f>
        <v/>
      </c>
      <c r="BE91" s="19" t="str">
        <f>IFERROR(VLOOKUP(AR91,[2]CUS030!$A$5:$E$10000,5,0),"")</f>
        <v/>
      </c>
    </row>
    <row r="92" spans="6:57" x14ac:dyDescent="0.3">
      <c r="F92" s="108" t="str">
        <f>[1]!Table1[[#This Row],[Production]]</f>
        <v>|0200220139|31.80|0.00|2.600|0.0005300IBC</v>
      </c>
      <c r="G92" t="str">
        <f t="shared" si="46"/>
        <v>5300</v>
      </c>
      <c r="H92" t="str">
        <f t="shared" si="47"/>
        <v>KMV||||||||||||</v>
      </c>
      <c r="I92" s="108" t="str">
        <f>[1]!Table1[[#This Row],[Stock]]</f>
        <v>|0200220139|31.80|0.00|2.600|0.0005300IBC</v>
      </c>
      <c r="J92" t="str">
        <f t="shared" si="48"/>
        <v>5300</v>
      </c>
      <c r="K92" s="19"/>
      <c r="L92" s="19"/>
      <c r="M92" s="19"/>
      <c r="N92" s="19"/>
      <c r="O92" s="19"/>
      <c r="P92" s="20" t="str">
        <f>End_Cal!E92</f>
        <v>|0200220810|22.20|0.00|1.400|0.0005927NBC</v>
      </c>
      <c r="Q92" s="112" t="str">
        <f t="shared" si="49"/>
        <v>192</v>
      </c>
      <c r="R92" s="112" t="str">
        <f t="shared" si="50"/>
        <v>5927</v>
      </c>
      <c r="S92" s="112" t="str">
        <f t="shared" si="30"/>
        <v/>
      </c>
      <c r="T92" s="112" t="str">
        <f t="shared" si="31"/>
        <v/>
      </c>
      <c r="U92" s="112" t="str">
        <f t="shared" si="32"/>
        <v/>
      </c>
      <c r="V92" s="112" t="str">
        <f t="shared" si="33"/>
        <v/>
      </c>
      <c r="W92" s="112" t="str">
        <f t="shared" si="51"/>
        <v/>
      </c>
      <c r="X92" s="112" t="str">
        <f t="shared" si="34"/>
        <v/>
      </c>
      <c r="Y92" s="112" t="str">
        <f t="shared" si="54"/>
        <v/>
      </c>
      <c r="Z92" s="112" t="str">
        <f t="shared" si="55"/>
        <v/>
      </c>
      <c r="AA92" s="112" t="str">
        <f t="shared" si="56"/>
        <v/>
      </c>
      <c r="AB92" s="112" t="str">
        <f t="shared" si="57"/>
        <v/>
      </c>
      <c r="AC92" s="112" t="str">
        <f t="shared" si="58"/>
        <v/>
      </c>
      <c r="AD92" t="str">
        <f t="shared" si="52"/>
        <v>192-5927-----------</v>
      </c>
      <c r="AF92" s="19" t="str">
        <f t="shared" si="59"/>
        <v>|0200220810|22.20|0.00|1.400|0.000192NBC</v>
      </c>
      <c r="AG92" s="19" t="str">
        <f t="shared" si="53"/>
        <v>|0200220810|22.20|0.00|1.400|0.0005927NBC</v>
      </c>
      <c r="AH92" s="19" t="str">
        <f t="shared" si="35"/>
        <v/>
      </c>
      <c r="AI92" s="19" t="str">
        <f t="shared" si="36"/>
        <v/>
      </c>
      <c r="AJ92" s="19" t="str">
        <f t="shared" si="37"/>
        <v/>
      </c>
      <c r="AK92" s="19" t="str">
        <f t="shared" si="38"/>
        <v/>
      </c>
      <c r="AL92" s="19" t="str">
        <f t="shared" si="39"/>
        <v/>
      </c>
      <c r="AM92" s="19" t="str">
        <f t="shared" si="40"/>
        <v/>
      </c>
      <c r="AN92" s="19" t="str">
        <f t="shared" si="41"/>
        <v/>
      </c>
      <c r="AO92" s="19" t="str">
        <f t="shared" si="42"/>
        <v/>
      </c>
      <c r="AP92" s="19" t="str">
        <f t="shared" si="43"/>
        <v/>
      </c>
      <c r="AQ92" s="19" t="str">
        <f t="shared" si="44"/>
        <v/>
      </c>
      <c r="AR92" s="19" t="str">
        <f t="shared" si="45"/>
        <v/>
      </c>
      <c r="AS92" s="19" t="str">
        <f>IFERROR(VLOOKUP(AF92,[2]CUS030!$A$5:$E$10000,5,0),"")</f>
        <v>KMV</v>
      </c>
      <c r="AT92" s="19" t="str">
        <f>IFERROR(VLOOKUP(AG92,[2]CUS030!$A$5:$E$10000,5,0),"")</f>
        <v/>
      </c>
      <c r="AU92" s="19" t="str">
        <f>IFERROR(VLOOKUP(AH92,[2]CUS030!$A$5:$E$10000,5,0),"")</f>
        <v/>
      </c>
      <c r="AV92" s="19" t="str">
        <f>IFERROR(VLOOKUP(AI92,[2]CUS030!$A$5:$E$10000,5,0),"")</f>
        <v/>
      </c>
      <c r="AW92" s="19" t="str">
        <f>IFERROR(VLOOKUP(AJ92,[2]CUS030!$A$5:$E$10000,5,0),"")</f>
        <v/>
      </c>
      <c r="AX92" s="19" t="str">
        <f>IFERROR(VLOOKUP(AK92,[2]CUS030!$A$5:$E$10000,5,0),"")</f>
        <v/>
      </c>
      <c r="AY92" s="19" t="str">
        <f>IFERROR(VLOOKUP(AL92,[2]CUS030!$A$5:$E$10000,5,0),"")</f>
        <v/>
      </c>
      <c r="AZ92" s="19" t="str">
        <f>IFERROR(VLOOKUP(AM92,[2]CUS030!$A$5:$E$10000,5,0),"")</f>
        <v/>
      </c>
      <c r="BA92" s="19" t="str">
        <f>IFERROR(VLOOKUP(AN92,[2]CUS030!$A$5:$E$10000,5,0),"")</f>
        <v/>
      </c>
      <c r="BB92" s="19" t="str">
        <f>IFERROR(VLOOKUP(AO92,[2]CUS030!$A$5:$E$10000,5,0),"")</f>
        <v/>
      </c>
      <c r="BC92" s="19" t="str">
        <f>IFERROR(VLOOKUP(AP92,[2]CUS030!$A$5:$E$10000,5,0),"")</f>
        <v/>
      </c>
      <c r="BD92" s="19" t="str">
        <f>IFERROR(VLOOKUP(AQ92,[2]CUS030!$A$5:$E$10000,5,0),"")</f>
        <v/>
      </c>
      <c r="BE92" s="19" t="str">
        <f>IFERROR(VLOOKUP(AR92,[2]CUS030!$A$5:$E$10000,5,0),"")</f>
        <v/>
      </c>
    </row>
    <row r="93" spans="6:57" x14ac:dyDescent="0.3">
      <c r="F93" s="108" t="str">
        <f>[1]!Table1[[#This Row],[Production]]</f>
        <v>|0200220139|31.80|0.00|2.000|0.0006475NBC</v>
      </c>
      <c r="G93" t="str">
        <f t="shared" si="46"/>
        <v>6475</v>
      </c>
      <c r="H93" t="str">
        <f t="shared" si="47"/>
        <v>KMV||||||||||||</v>
      </c>
      <c r="I93" s="108" t="str">
        <f>[1]!Table1[[#This Row],[Stock]]</f>
        <v>|0200220139|31.80|0.00|2.000|0.0006475NBC</v>
      </c>
      <c r="J93" t="str">
        <f t="shared" si="48"/>
        <v>6475</v>
      </c>
      <c r="K93" s="19"/>
      <c r="L93" s="19"/>
      <c r="M93" s="19"/>
      <c r="N93" s="19"/>
      <c r="O93" s="19"/>
      <c r="P93" s="20" t="str">
        <f>End_Cal!E93</f>
        <v>|0200220810|22.20|0.00|1.400|0.0005771NBC</v>
      </c>
      <c r="Q93" s="112" t="str">
        <f t="shared" si="49"/>
        <v>256</v>
      </c>
      <c r="R93" s="112" t="str">
        <f t="shared" si="50"/>
        <v>5771</v>
      </c>
      <c r="S93" s="112" t="str">
        <f t="shared" si="30"/>
        <v/>
      </c>
      <c r="T93" s="112" t="str">
        <f t="shared" si="31"/>
        <v/>
      </c>
      <c r="U93" s="112" t="str">
        <f t="shared" si="32"/>
        <v/>
      </c>
      <c r="V93" s="112" t="str">
        <f t="shared" si="33"/>
        <v/>
      </c>
      <c r="W93" s="112" t="str">
        <f t="shared" si="51"/>
        <v/>
      </c>
      <c r="X93" s="112" t="str">
        <f t="shared" si="34"/>
        <v/>
      </c>
      <c r="Y93" s="112" t="str">
        <f t="shared" si="54"/>
        <v/>
      </c>
      <c r="Z93" s="112" t="str">
        <f t="shared" si="55"/>
        <v/>
      </c>
      <c r="AA93" s="112" t="str">
        <f t="shared" si="56"/>
        <v/>
      </c>
      <c r="AB93" s="112" t="str">
        <f t="shared" si="57"/>
        <v/>
      </c>
      <c r="AC93" s="112" t="str">
        <f t="shared" si="58"/>
        <v/>
      </c>
      <c r="AD93" t="str">
        <f t="shared" si="52"/>
        <v>256-5771-----------</v>
      </c>
      <c r="AF93" s="19" t="str">
        <f t="shared" si="59"/>
        <v>|0200220810|22.20|0.00|1.400|0.000256NBC</v>
      </c>
      <c r="AG93" s="19" t="str">
        <f t="shared" si="53"/>
        <v>|0200220810|22.20|0.00|1.400|0.0005771NBC</v>
      </c>
      <c r="AH93" s="19" t="str">
        <f t="shared" si="35"/>
        <v/>
      </c>
      <c r="AI93" s="19" t="str">
        <f t="shared" si="36"/>
        <v/>
      </c>
      <c r="AJ93" s="19" t="str">
        <f t="shared" si="37"/>
        <v/>
      </c>
      <c r="AK93" s="19" t="str">
        <f t="shared" si="38"/>
        <v/>
      </c>
      <c r="AL93" s="19" t="str">
        <f t="shared" si="39"/>
        <v/>
      </c>
      <c r="AM93" s="19" t="str">
        <f t="shared" si="40"/>
        <v/>
      </c>
      <c r="AN93" s="19" t="str">
        <f t="shared" si="41"/>
        <v/>
      </c>
      <c r="AO93" s="19" t="str">
        <f t="shared" si="42"/>
        <v/>
      </c>
      <c r="AP93" s="19" t="str">
        <f t="shared" si="43"/>
        <v/>
      </c>
      <c r="AQ93" s="19" t="str">
        <f t="shared" si="44"/>
        <v/>
      </c>
      <c r="AR93" s="19" t="str">
        <f t="shared" si="45"/>
        <v/>
      </c>
      <c r="AS93" s="19" t="str">
        <f>IFERROR(VLOOKUP(AF93,[2]CUS030!$A$5:$E$10000,5,0),"")</f>
        <v>KMV</v>
      </c>
      <c r="AT93" s="19" t="str">
        <f>IFERROR(VLOOKUP(AG93,[2]CUS030!$A$5:$E$10000,5,0),"")</f>
        <v/>
      </c>
      <c r="AU93" s="19" t="str">
        <f>IFERROR(VLOOKUP(AH93,[2]CUS030!$A$5:$E$10000,5,0),"")</f>
        <v/>
      </c>
      <c r="AV93" s="19" t="str">
        <f>IFERROR(VLOOKUP(AI93,[2]CUS030!$A$5:$E$10000,5,0),"")</f>
        <v/>
      </c>
      <c r="AW93" s="19" t="str">
        <f>IFERROR(VLOOKUP(AJ93,[2]CUS030!$A$5:$E$10000,5,0),"")</f>
        <v/>
      </c>
      <c r="AX93" s="19" t="str">
        <f>IFERROR(VLOOKUP(AK93,[2]CUS030!$A$5:$E$10000,5,0),"")</f>
        <v/>
      </c>
      <c r="AY93" s="19" t="str">
        <f>IFERROR(VLOOKUP(AL93,[2]CUS030!$A$5:$E$10000,5,0),"")</f>
        <v/>
      </c>
      <c r="AZ93" s="19" t="str">
        <f>IFERROR(VLOOKUP(AM93,[2]CUS030!$A$5:$E$10000,5,0),"")</f>
        <v/>
      </c>
      <c r="BA93" s="19" t="str">
        <f>IFERROR(VLOOKUP(AN93,[2]CUS030!$A$5:$E$10000,5,0),"")</f>
        <v/>
      </c>
      <c r="BB93" s="19" t="str">
        <f>IFERROR(VLOOKUP(AO93,[2]CUS030!$A$5:$E$10000,5,0),"")</f>
        <v/>
      </c>
      <c r="BC93" s="19" t="str">
        <f>IFERROR(VLOOKUP(AP93,[2]CUS030!$A$5:$E$10000,5,0),"")</f>
        <v/>
      </c>
      <c r="BD93" s="19" t="str">
        <f>IFERROR(VLOOKUP(AQ93,[2]CUS030!$A$5:$E$10000,5,0),"")</f>
        <v/>
      </c>
      <c r="BE93" s="19" t="str">
        <f>IFERROR(VLOOKUP(AR93,[2]CUS030!$A$5:$E$10000,5,0),"")</f>
        <v/>
      </c>
    </row>
    <row r="94" spans="6:57" x14ac:dyDescent="0.3">
      <c r="F94" s="108" t="str">
        <f>[1]!Table1[[#This Row],[Production]]</f>
        <v>|0200220139|31.80|0.00|2.000|0.0006475NBC</v>
      </c>
      <c r="G94" t="str">
        <f t="shared" si="46"/>
        <v>6475</v>
      </c>
      <c r="H94" t="str">
        <f t="shared" si="47"/>
        <v>KMV||KMV||||||||||</v>
      </c>
      <c r="I94" s="108" t="str">
        <f>[1]!Table1[[#This Row],[Stock]]</f>
        <v>|0200220139|31.80|0.00|2.000|0.000799NBC</v>
      </c>
      <c r="J94" t="str">
        <f t="shared" si="48"/>
        <v>799</v>
      </c>
      <c r="K94" s="19"/>
      <c r="L94" s="19"/>
      <c r="M94" s="19"/>
      <c r="N94" s="19"/>
      <c r="O94" s="19"/>
      <c r="P94" s="20" t="str">
        <f>End_Cal!E94</f>
        <v>|0200220810|22.20|0.00|1.400|0.0005267NBC</v>
      </c>
      <c r="Q94" s="112" t="str">
        <f t="shared" si="49"/>
        <v>2595</v>
      </c>
      <c r="R94" s="112" t="str">
        <f t="shared" si="50"/>
        <v>5267</v>
      </c>
      <c r="S94" s="112" t="str">
        <f t="shared" si="30"/>
        <v>641</v>
      </c>
      <c r="T94" s="112" t="str">
        <f t="shared" si="31"/>
        <v/>
      </c>
      <c r="U94" s="112" t="str">
        <f t="shared" si="32"/>
        <v/>
      </c>
      <c r="V94" s="112" t="str">
        <f t="shared" si="33"/>
        <v/>
      </c>
      <c r="W94" s="112" t="str">
        <f t="shared" si="51"/>
        <v/>
      </c>
      <c r="X94" s="112" t="str">
        <f t="shared" si="34"/>
        <v/>
      </c>
      <c r="Y94" s="112" t="str">
        <f t="shared" si="54"/>
        <v/>
      </c>
      <c r="Z94" s="112" t="str">
        <f t="shared" si="55"/>
        <v/>
      </c>
      <c r="AA94" s="112" t="str">
        <f t="shared" si="56"/>
        <v/>
      </c>
      <c r="AB94" s="112" t="str">
        <f t="shared" si="57"/>
        <v/>
      </c>
      <c r="AC94" s="112" t="str">
        <f t="shared" si="58"/>
        <v/>
      </c>
      <c r="AD94" t="str">
        <f t="shared" si="52"/>
        <v>2595-5267-641----------</v>
      </c>
      <c r="AF94" s="19" t="str">
        <f t="shared" si="59"/>
        <v>|0200220810|22.20|0.00|1.400|0.0002595NBC</v>
      </c>
      <c r="AG94" s="19" t="str">
        <f t="shared" si="53"/>
        <v>|0200220810|22.20|0.00|1.400|0.0005267NBC</v>
      </c>
      <c r="AH94" s="19" t="str">
        <f t="shared" si="35"/>
        <v>|0200220810|22.20|0.00|1.400|0.000641NBC</v>
      </c>
      <c r="AI94" s="19" t="str">
        <f t="shared" si="36"/>
        <v/>
      </c>
      <c r="AJ94" s="19" t="str">
        <f t="shared" si="37"/>
        <v/>
      </c>
      <c r="AK94" s="19" t="str">
        <f t="shared" si="38"/>
        <v/>
      </c>
      <c r="AL94" s="19" t="str">
        <f t="shared" si="39"/>
        <v/>
      </c>
      <c r="AM94" s="19" t="str">
        <f t="shared" si="40"/>
        <v/>
      </c>
      <c r="AN94" s="19" t="str">
        <f t="shared" si="41"/>
        <v/>
      </c>
      <c r="AO94" s="19" t="str">
        <f t="shared" si="42"/>
        <v/>
      </c>
      <c r="AP94" s="19" t="str">
        <f t="shared" si="43"/>
        <v/>
      </c>
      <c r="AQ94" s="19" t="str">
        <f t="shared" si="44"/>
        <v/>
      </c>
      <c r="AR94" s="19" t="str">
        <f t="shared" si="45"/>
        <v/>
      </c>
      <c r="AS94" s="19" t="str">
        <f>IFERROR(VLOOKUP(AF94,[2]CUS030!$A$5:$E$10000,5,0),"")</f>
        <v>KMV</v>
      </c>
      <c r="AT94" s="19" t="str">
        <f>IFERROR(VLOOKUP(AG94,[2]CUS030!$A$5:$E$10000,5,0),"")</f>
        <v/>
      </c>
      <c r="AU94" s="19" t="str">
        <f>IFERROR(VLOOKUP(AH94,[2]CUS030!$A$5:$E$10000,5,0),"")</f>
        <v>KMV</v>
      </c>
      <c r="AV94" s="19" t="str">
        <f>IFERROR(VLOOKUP(AI94,[2]CUS030!$A$5:$E$10000,5,0),"")</f>
        <v/>
      </c>
      <c r="AW94" s="19" t="str">
        <f>IFERROR(VLOOKUP(AJ94,[2]CUS030!$A$5:$E$10000,5,0),"")</f>
        <v/>
      </c>
      <c r="AX94" s="19" t="str">
        <f>IFERROR(VLOOKUP(AK94,[2]CUS030!$A$5:$E$10000,5,0),"")</f>
        <v/>
      </c>
      <c r="AY94" s="19" t="str">
        <f>IFERROR(VLOOKUP(AL94,[2]CUS030!$A$5:$E$10000,5,0),"")</f>
        <v/>
      </c>
      <c r="AZ94" s="19" t="str">
        <f>IFERROR(VLOOKUP(AM94,[2]CUS030!$A$5:$E$10000,5,0),"")</f>
        <v/>
      </c>
      <c r="BA94" s="19" t="str">
        <f>IFERROR(VLOOKUP(AN94,[2]CUS030!$A$5:$E$10000,5,0),"")</f>
        <v/>
      </c>
      <c r="BB94" s="19" t="str">
        <f>IFERROR(VLOOKUP(AO94,[2]CUS030!$A$5:$E$10000,5,0),"")</f>
        <v/>
      </c>
      <c r="BC94" s="19" t="str">
        <f>IFERROR(VLOOKUP(AP94,[2]CUS030!$A$5:$E$10000,5,0),"")</f>
        <v/>
      </c>
      <c r="BD94" s="19" t="str">
        <f>IFERROR(VLOOKUP(AQ94,[2]CUS030!$A$5:$E$10000,5,0),"")</f>
        <v/>
      </c>
      <c r="BE94" s="19" t="str">
        <f>IFERROR(VLOOKUP(AR94,[2]CUS030!$A$5:$E$10000,5,0),"")</f>
        <v/>
      </c>
    </row>
    <row r="95" spans="6:57" x14ac:dyDescent="0.3">
      <c r="F95" s="108" t="str">
        <f>[1]!Table1[[#This Row],[Production]]</f>
        <v>|0200220139|34.00|0.00|2.600|0.0006121NBC</v>
      </c>
      <c r="G95" t="str">
        <f t="shared" si="46"/>
        <v>6121</v>
      </c>
      <c r="H95" t="str">
        <f t="shared" si="47"/>
        <v>KMV||||||||||||</v>
      </c>
      <c r="I95" s="108" t="str">
        <f>[1]!Table1[[#This Row],[Stock]]</f>
        <v>|0200220139|34.00|0.00|2.600|0.000247NBC</v>
      </c>
      <c r="J95" t="str">
        <f t="shared" si="48"/>
        <v>247</v>
      </c>
      <c r="K95" s="19"/>
      <c r="L95" s="19"/>
      <c r="M95" s="19"/>
      <c r="N95" s="19"/>
      <c r="O95" s="19"/>
      <c r="P95" s="20" t="str">
        <f>End_Cal!E95</f>
        <v>|0200220810|22.20|0.00|1.400|0.0005973NBC</v>
      </c>
      <c r="Q95" s="112" t="str">
        <f t="shared" si="49"/>
        <v>293</v>
      </c>
      <c r="R95" s="112" t="str">
        <f t="shared" si="50"/>
        <v>5973</v>
      </c>
      <c r="S95" s="112" t="str">
        <f t="shared" si="30"/>
        <v/>
      </c>
      <c r="T95" s="112" t="str">
        <f t="shared" si="31"/>
        <v/>
      </c>
      <c r="U95" s="112" t="str">
        <f t="shared" si="32"/>
        <v/>
      </c>
      <c r="V95" s="112" t="str">
        <f t="shared" si="33"/>
        <v/>
      </c>
      <c r="W95" s="112" t="str">
        <f t="shared" si="51"/>
        <v/>
      </c>
      <c r="X95" s="112" t="str">
        <f t="shared" si="34"/>
        <v/>
      </c>
      <c r="Y95" s="112" t="str">
        <f t="shared" si="54"/>
        <v/>
      </c>
      <c r="Z95" s="112" t="str">
        <f t="shared" si="55"/>
        <v/>
      </c>
      <c r="AA95" s="112" t="str">
        <f t="shared" si="56"/>
        <v/>
      </c>
      <c r="AB95" s="112" t="str">
        <f t="shared" si="57"/>
        <v/>
      </c>
      <c r="AC95" s="112" t="str">
        <f t="shared" si="58"/>
        <v/>
      </c>
      <c r="AD95" t="str">
        <f t="shared" si="52"/>
        <v>293-5973-----------</v>
      </c>
      <c r="AF95" s="19" t="str">
        <f t="shared" si="59"/>
        <v>|0200220810|22.20|0.00|1.400|0.000293NBC</v>
      </c>
      <c r="AG95" s="19" t="str">
        <f t="shared" si="53"/>
        <v>|0200220810|22.20|0.00|1.400|0.0005973NBC</v>
      </c>
      <c r="AH95" s="19" t="str">
        <f t="shared" si="35"/>
        <v/>
      </c>
      <c r="AI95" s="19" t="str">
        <f t="shared" si="36"/>
        <v/>
      </c>
      <c r="AJ95" s="19" t="str">
        <f t="shared" si="37"/>
        <v/>
      </c>
      <c r="AK95" s="19" t="str">
        <f t="shared" si="38"/>
        <v/>
      </c>
      <c r="AL95" s="19" t="str">
        <f t="shared" si="39"/>
        <v/>
      </c>
      <c r="AM95" s="19" t="str">
        <f t="shared" si="40"/>
        <v/>
      </c>
      <c r="AN95" s="19" t="str">
        <f t="shared" si="41"/>
        <v/>
      </c>
      <c r="AO95" s="19" t="str">
        <f t="shared" si="42"/>
        <v/>
      </c>
      <c r="AP95" s="19" t="str">
        <f t="shared" si="43"/>
        <v/>
      </c>
      <c r="AQ95" s="19" t="str">
        <f t="shared" si="44"/>
        <v/>
      </c>
      <c r="AR95" s="19" t="str">
        <f t="shared" si="45"/>
        <v/>
      </c>
      <c r="AS95" s="19" t="str">
        <f>IFERROR(VLOOKUP(AF95,[2]CUS030!$A$5:$E$10000,5,0),"")</f>
        <v>KMV</v>
      </c>
      <c r="AT95" s="19" t="str">
        <f>IFERROR(VLOOKUP(AG95,[2]CUS030!$A$5:$E$10000,5,0),"")</f>
        <v/>
      </c>
      <c r="AU95" s="19" t="str">
        <f>IFERROR(VLOOKUP(AH95,[2]CUS030!$A$5:$E$10000,5,0),"")</f>
        <v/>
      </c>
      <c r="AV95" s="19" t="str">
        <f>IFERROR(VLOOKUP(AI95,[2]CUS030!$A$5:$E$10000,5,0),"")</f>
        <v/>
      </c>
      <c r="AW95" s="19" t="str">
        <f>IFERROR(VLOOKUP(AJ95,[2]CUS030!$A$5:$E$10000,5,0),"")</f>
        <v/>
      </c>
      <c r="AX95" s="19" t="str">
        <f>IFERROR(VLOOKUP(AK95,[2]CUS030!$A$5:$E$10000,5,0),"")</f>
        <v/>
      </c>
      <c r="AY95" s="19" t="str">
        <f>IFERROR(VLOOKUP(AL95,[2]CUS030!$A$5:$E$10000,5,0),"")</f>
        <v/>
      </c>
      <c r="AZ95" s="19" t="str">
        <f>IFERROR(VLOOKUP(AM95,[2]CUS030!$A$5:$E$10000,5,0),"")</f>
        <v/>
      </c>
      <c r="BA95" s="19" t="str">
        <f>IFERROR(VLOOKUP(AN95,[2]CUS030!$A$5:$E$10000,5,0),"")</f>
        <v/>
      </c>
      <c r="BB95" s="19" t="str">
        <f>IFERROR(VLOOKUP(AO95,[2]CUS030!$A$5:$E$10000,5,0),"")</f>
        <v/>
      </c>
      <c r="BC95" s="19" t="str">
        <f>IFERROR(VLOOKUP(AP95,[2]CUS030!$A$5:$E$10000,5,0),"")</f>
        <v/>
      </c>
      <c r="BD95" s="19" t="str">
        <f>IFERROR(VLOOKUP(AQ95,[2]CUS030!$A$5:$E$10000,5,0),"")</f>
        <v/>
      </c>
      <c r="BE95" s="19" t="str">
        <f>IFERROR(VLOOKUP(AR95,[2]CUS030!$A$5:$E$10000,5,0),"")</f>
        <v/>
      </c>
    </row>
    <row r="96" spans="6:57" x14ac:dyDescent="0.3">
      <c r="F96" s="108" t="str">
        <f>[1]!Table1[[#This Row],[Production]]</f>
        <v>|0200220139|34.00|0.00|3.500|0.0005616IBC</v>
      </c>
      <c r="G96" t="str">
        <f t="shared" si="46"/>
        <v>5616</v>
      </c>
      <c r="H96" t="str">
        <f t="shared" si="47"/>
        <v>|KMV|||||||||||</v>
      </c>
      <c r="I96" s="108" t="str">
        <f>[1]!Table1[[#This Row],[Stock]]</f>
        <v>|0200220139|34.00|0.00|3.500|0.00045IBC</v>
      </c>
      <c r="J96" t="str">
        <f t="shared" si="48"/>
        <v>45</v>
      </c>
      <c r="K96" s="19"/>
      <c r="L96" s="19"/>
      <c r="M96" s="19"/>
      <c r="N96" s="19"/>
      <c r="O96" s="19"/>
      <c r="P96" s="20" t="str">
        <f>End_Cal!E96</f>
        <v>|0200220810|22.20|0.00|1.400|0.0005671NBC</v>
      </c>
      <c r="Q96" s="112" t="str">
        <f t="shared" si="49"/>
        <v>5671</v>
      </c>
      <c r="R96" s="112" t="str">
        <f t="shared" si="50"/>
        <v>620</v>
      </c>
      <c r="S96" s="112" t="str">
        <f t="shared" si="30"/>
        <v/>
      </c>
      <c r="T96" s="112" t="str">
        <f t="shared" si="31"/>
        <v/>
      </c>
      <c r="U96" s="112" t="str">
        <f t="shared" si="32"/>
        <v/>
      </c>
      <c r="V96" s="112" t="str">
        <f t="shared" si="33"/>
        <v/>
      </c>
      <c r="W96" s="112" t="str">
        <f t="shared" si="51"/>
        <v/>
      </c>
      <c r="X96" s="112" t="str">
        <f t="shared" si="34"/>
        <v/>
      </c>
      <c r="Y96" s="112" t="str">
        <f t="shared" si="54"/>
        <v/>
      </c>
      <c r="Z96" s="112" t="str">
        <f t="shared" si="55"/>
        <v/>
      </c>
      <c r="AA96" s="112" t="str">
        <f t="shared" si="56"/>
        <v/>
      </c>
      <c r="AB96" s="112" t="str">
        <f t="shared" si="57"/>
        <v/>
      </c>
      <c r="AC96" s="112" t="str">
        <f t="shared" si="58"/>
        <v/>
      </c>
      <c r="AD96" t="str">
        <f t="shared" si="52"/>
        <v>5671-620-----------</v>
      </c>
      <c r="AF96" s="19" t="str">
        <f t="shared" si="59"/>
        <v>|0200220810|22.20|0.00|1.400|0.0005671NBC</v>
      </c>
      <c r="AG96" s="19" t="str">
        <f t="shared" si="53"/>
        <v>|0200220810|22.20|0.00|1.400|0.000620NBC</v>
      </c>
      <c r="AH96" s="19" t="str">
        <f t="shared" si="35"/>
        <v/>
      </c>
      <c r="AI96" s="19" t="str">
        <f t="shared" si="36"/>
        <v/>
      </c>
      <c r="AJ96" s="19" t="str">
        <f t="shared" si="37"/>
        <v/>
      </c>
      <c r="AK96" s="19" t="str">
        <f t="shared" si="38"/>
        <v/>
      </c>
      <c r="AL96" s="19" t="str">
        <f t="shared" si="39"/>
        <v/>
      </c>
      <c r="AM96" s="19" t="str">
        <f t="shared" si="40"/>
        <v/>
      </c>
      <c r="AN96" s="19" t="str">
        <f t="shared" si="41"/>
        <v/>
      </c>
      <c r="AO96" s="19" t="str">
        <f t="shared" si="42"/>
        <v/>
      </c>
      <c r="AP96" s="19" t="str">
        <f t="shared" si="43"/>
        <v/>
      </c>
      <c r="AQ96" s="19" t="str">
        <f t="shared" si="44"/>
        <v/>
      </c>
      <c r="AR96" s="19" t="str">
        <f t="shared" si="45"/>
        <v/>
      </c>
      <c r="AS96" s="19" t="str">
        <f>IFERROR(VLOOKUP(AF96,[2]CUS030!$A$5:$E$10000,5,0),"")</f>
        <v/>
      </c>
      <c r="AT96" s="19" t="str">
        <f>IFERROR(VLOOKUP(AG96,[2]CUS030!$A$5:$E$10000,5,0),"")</f>
        <v>KMV</v>
      </c>
      <c r="AU96" s="19" t="str">
        <f>IFERROR(VLOOKUP(AH96,[2]CUS030!$A$5:$E$10000,5,0),"")</f>
        <v/>
      </c>
      <c r="AV96" s="19" t="str">
        <f>IFERROR(VLOOKUP(AI96,[2]CUS030!$A$5:$E$10000,5,0),"")</f>
        <v/>
      </c>
      <c r="AW96" s="19" t="str">
        <f>IFERROR(VLOOKUP(AJ96,[2]CUS030!$A$5:$E$10000,5,0),"")</f>
        <v/>
      </c>
      <c r="AX96" s="19" t="str">
        <f>IFERROR(VLOOKUP(AK96,[2]CUS030!$A$5:$E$10000,5,0),"")</f>
        <v/>
      </c>
      <c r="AY96" s="19" t="str">
        <f>IFERROR(VLOOKUP(AL96,[2]CUS030!$A$5:$E$10000,5,0),"")</f>
        <v/>
      </c>
      <c r="AZ96" s="19" t="str">
        <f>IFERROR(VLOOKUP(AM96,[2]CUS030!$A$5:$E$10000,5,0),"")</f>
        <v/>
      </c>
      <c r="BA96" s="19" t="str">
        <f>IFERROR(VLOOKUP(AN96,[2]CUS030!$A$5:$E$10000,5,0),"")</f>
        <v/>
      </c>
      <c r="BB96" s="19" t="str">
        <f>IFERROR(VLOOKUP(AO96,[2]CUS030!$A$5:$E$10000,5,0),"")</f>
        <v/>
      </c>
      <c r="BC96" s="19" t="str">
        <f>IFERROR(VLOOKUP(AP96,[2]CUS030!$A$5:$E$10000,5,0),"")</f>
        <v/>
      </c>
      <c r="BD96" s="19" t="str">
        <f>IFERROR(VLOOKUP(AQ96,[2]CUS030!$A$5:$E$10000,5,0),"")</f>
        <v/>
      </c>
      <c r="BE96" s="19" t="str">
        <f>IFERROR(VLOOKUP(AR96,[2]CUS030!$A$5:$E$10000,5,0),"")</f>
        <v/>
      </c>
    </row>
    <row r="97" spans="6:57" x14ac:dyDescent="0.3">
      <c r="F97" s="108" t="str">
        <f>[1]!Table1[[#This Row],[Production]]</f>
        <v>|0200220139|34.00|0.00|3.500|0.0005616IBC</v>
      </c>
      <c r="G97" t="str">
        <f t="shared" si="46"/>
        <v>5616</v>
      </c>
      <c r="H97" t="str">
        <f t="shared" si="47"/>
        <v>||||||||||||</v>
      </c>
      <c r="I97" s="108" t="str">
        <f>[1]!Table1[[#This Row],[Stock]]</f>
        <v>|0200220139|34.00|0.00|3.500|0.0005616IBC</v>
      </c>
      <c r="J97" t="str">
        <f t="shared" si="48"/>
        <v>5616</v>
      </c>
      <c r="K97" s="19"/>
      <c r="L97" s="19"/>
      <c r="M97" s="19"/>
      <c r="N97" s="19"/>
      <c r="O97" s="19"/>
      <c r="P97" s="20" t="str">
        <f>End_Cal!E97</f>
        <v>|0200220810|22.20|0.00|1.400|0.0005860NBC</v>
      </c>
      <c r="Q97" s="112" t="str">
        <f t="shared" si="49"/>
        <v>5860</v>
      </c>
      <c r="R97" s="112" t="str">
        <f t="shared" si="50"/>
        <v/>
      </c>
      <c r="S97" s="112" t="str">
        <f t="shared" si="30"/>
        <v/>
      </c>
      <c r="T97" s="112" t="str">
        <f t="shared" si="31"/>
        <v/>
      </c>
      <c r="U97" s="112" t="str">
        <f t="shared" si="32"/>
        <v/>
      </c>
      <c r="V97" s="112" t="str">
        <f t="shared" si="33"/>
        <v/>
      </c>
      <c r="W97" s="112" t="str">
        <f t="shared" si="51"/>
        <v/>
      </c>
      <c r="X97" s="112" t="str">
        <f t="shared" si="34"/>
        <v/>
      </c>
      <c r="Y97" s="112" t="str">
        <f t="shared" si="54"/>
        <v/>
      </c>
      <c r="Z97" s="112" t="str">
        <f t="shared" si="55"/>
        <v/>
      </c>
      <c r="AA97" s="112" t="str">
        <f t="shared" si="56"/>
        <v/>
      </c>
      <c r="AB97" s="112" t="str">
        <f t="shared" si="57"/>
        <v/>
      </c>
      <c r="AC97" s="112" t="str">
        <f t="shared" si="58"/>
        <v/>
      </c>
      <c r="AD97" t="str">
        <f t="shared" si="52"/>
        <v>5860------------</v>
      </c>
      <c r="AF97" s="19" t="str">
        <f t="shared" si="59"/>
        <v>|0200220810|22.20|0.00|1.400|0.0005860NBC</v>
      </c>
      <c r="AG97" s="19" t="str">
        <f t="shared" si="53"/>
        <v/>
      </c>
      <c r="AH97" s="19" t="str">
        <f t="shared" si="35"/>
        <v/>
      </c>
      <c r="AI97" s="19" t="str">
        <f t="shared" si="36"/>
        <v/>
      </c>
      <c r="AJ97" s="19" t="str">
        <f t="shared" si="37"/>
        <v/>
      </c>
      <c r="AK97" s="19" t="str">
        <f t="shared" si="38"/>
        <v/>
      </c>
      <c r="AL97" s="19" t="str">
        <f t="shared" si="39"/>
        <v/>
      </c>
      <c r="AM97" s="19" t="str">
        <f t="shared" si="40"/>
        <v/>
      </c>
      <c r="AN97" s="19" t="str">
        <f t="shared" si="41"/>
        <v/>
      </c>
      <c r="AO97" s="19" t="str">
        <f t="shared" si="42"/>
        <v/>
      </c>
      <c r="AP97" s="19" t="str">
        <f t="shared" si="43"/>
        <v/>
      </c>
      <c r="AQ97" s="19" t="str">
        <f t="shared" si="44"/>
        <v/>
      </c>
      <c r="AR97" s="19" t="str">
        <f t="shared" si="45"/>
        <v/>
      </c>
      <c r="AS97" s="19" t="str">
        <f>IFERROR(VLOOKUP(AF97,[2]CUS030!$A$5:$E$10000,5,0),"")</f>
        <v/>
      </c>
      <c r="AT97" s="19" t="str">
        <f>IFERROR(VLOOKUP(AG97,[2]CUS030!$A$5:$E$10000,5,0),"")</f>
        <v/>
      </c>
      <c r="AU97" s="19" t="str">
        <f>IFERROR(VLOOKUP(AH97,[2]CUS030!$A$5:$E$10000,5,0),"")</f>
        <v/>
      </c>
      <c r="AV97" s="19" t="str">
        <f>IFERROR(VLOOKUP(AI97,[2]CUS030!$A$5:$E$10000,5,0),"")</f>
        <v/>
      </c>
      <c r="AW97" s="19" t="str">
        <f>IFERROR(VLOOKUP(AJ97,[2]CUS030!$A$5:$E$10000,5,0),"")</f>
        <v/>
      </c>
      <c r="AX97" s="19" t="str">
        <f>IFERROR(VLOOKUP(AK97,[2]CUS030!$A$5:$E$10000,5,0),"")</f>
        <v/>
      </c>
      <c r="AY97" s="19" t="str">
        <f>IFERROR(VLOOKUP(AL97,[2]CUS030!$A$5:$E$10000,5,0),"")</f>
        <v/>
      </c>
      <c r="AZ97" s="19" t="str">
        <f>IFERROR(VLOOKUP(AM97,[2]CUS030!$A$5:$E$10000,5,0),"")</f>
        <v/>
      </c>
      <c r="BA97" s="19" t="str">
        <f>IFERROR(VLOOKUP(AN97,[2]CUS030!$A$5:$E$10000,5,0),"")</f>
        <v/>
      </c>
      <c r="BB97" s="19" t="str">
        <f>IFERROR(VLOOKUP(AO97,[2]CUS030!$A$5:$E$10000,5,0),"")</f>
        <v/>
      </c>
      <c r="BC97" s="19" t="str">
        <f>IFERROR(VLOOKUP(AP97,[2]CUS030!$A$5:$E$10000,5,0),"")</f>
        <v/>
      </c>
      <c r="BD97" s="19" t="str">
        <f>IFERROR(VLOOKUP(AQ97,[2]CUS030!$A$5:$E$10000,5,0),"")</f>
        <v/>
      </c>
      <c r="BE97" s="19" t="str">
        <f>IFERROR(VLOOKUP(AR97,[2]CUS030!$A$5:$E$10000,5,0),"")</f>
        <v/>
      </c>
    </row>
    <row r="98" spans="6:57" x14ac:dyDescent="0.3">
      <c r="F98" s="108" t="str">
        <f>[1]!Table1[[#This Row],[Production]]</f>
        <v>|0200230120|35.00|0.00|1.200|0.0005800IBC</v>
      </c>
      <c r="G98" t="str">
        <f t="shared" si="46"/>
        <v>5800</v>
      </c>
      <c r="H98" t="str">
        <f t="shared" si="47"/>
        <v>KMV||||||||||||</v>
      </c>
      <c r="I98" s="108" t="str">
        <f>[1]!Table1[[#This Row],[Stock]]</f>
        <v>|0200230120|35.00|0.00|1.200|0.0005800IBC</v>
      </c>
      <c r="J98" t="str">
        <f t="shared" si="48"/>
        <v>5800</v>
      </c>
      <c r="K98" s="19"/>
      <c r="L98" s="19"/>
      <c r="M98" s="19"/>
      <c r="N98" s="19"/>
      <c r="O98" s="19"/>
      <c r="P98" s="20" t="str">
        <f>End_Cal!E98</f>
        <v>|0200220810|22.20|0.00|1.600|0.0005922NBC</v>
      </c>
      <c r="Q98" s="112" t="str">
        <f t="shared" si="49"/>
        <v>175</v>
      </c>
      <c r="R98" s="112" t="str">
        <f t="shared" si="50"/>
        <v>5922</v>
      </c>
      <c r="S98" s="112" t="str">
        <f t="shared" si="30"/>
        <v/>
      </c>
      <c r="T98" s="112" t="str">
        <f t="shared" si="31"/>
        <v/>
      </c>
      <c r="U98" s="112" t="str">
        <f t="shared" si="32"/>
        <v/>
      </c>
      <c r="V98" s="112" t="str">
        <f t="shared" si="33"/>
        <v/>
      </c>
      <c r="W98" s="112" t="str">
        <f t="shared" si="51"/>
        <v/>
      </c>
      <c r="X98" s="112" t="str">
        <f t="shared" si="34"/>
        <v/>
      </c>
      <c r="Y98" s="112" t="str">
        <f t="shared" si="54"/>
        <v/>
      </c>
      <c r="Z98" s="112" t="str">
        <f t="shared" si="55"/>
        <v/>
      </c>
      <c r="AA98" s="112" t="str">
        <f t="shared" si="56"/>
        <v/>
      </c>
      <c r="AB98" s="112" t="str">
        <f t="shared" si="57"/>
        <v/>
      </c>
      <c r="AC98" s="112" t="str">
        <f t="shared" si="58"/>
        <v/>
      </c>
      <c r="AD98" t="str">
        <f t="shared" si="52"/>
        <v>175-5922-----------</v>
      </c>
      <c r="AF98" s="19" t="str">
        <f t="shared" si="59"/>
        <v>|0200220810|22.20|0.00|1.600|0.000175NBC</v>
      </c>
      <c r="AG98" s="19" t="str">
        <f t="shared" si="53"/>
        <v>|0200220810|22.20|0.00|1.600|0.0005922NBC</v>
      </c>
      <c r="AH98" s="19" t="str">
        <f t="shared" si="35"/>
        <v/>
      </c>
      <c r="AI98" s="19" t="str">
        <f t="shared" si="36"/>
        <v/>
      </c>
      <c r="AJ98" s="19" t="str">
        <f t="shared" si="37"/>
        <v/>
      </c>
      <c r="AK98" s="19" t="str">
        <f t="shared" si="38"/>
        <v/>
      </c>
      <c r="AL98" s="19" t="str">
        <f t="shared" si="39"/>
        <v/>
      </c>
      <c r="AM98" s="19" t="str">
        <f t="shared" si="40"/>
        <v/>
      </c>
      <c r="AN98" s="19" t="str">
        <f t="shared" si="41"/>
        <v/>
      </c>
      <c r="AO98" s="19" t="str">
        <f t="shared" si="42"/>
        <v/>
      </c>
      <c r="AP98" s="19" t="str">
        <f t="shared" si="43"/>
        <v/>
      </c>
      <c r="AQ98" s="19" t="str">
        <f t="shared" si="44"/>
        <v/>
      </c>
      <c r="AR98" s="19" t="str">
        <f t="shared" si="45"/>
        <v/>
      </c>
      <c r="AS98" s="19" t="str">
        <f>IFERROR(VLOOKUP(AF98,[2]CUS030!$A$5:$E$10000,5,0),"")</f>
        <v>KMV</v>
      </c>
      <c r="AT98" s="19" t="str">
        <f>IFERROR(VLOOKUP(AG98,[2]CUS030!$A$5:$E$10000,5,0),"")</f>
        <v/>
      </c>
      <c r="AU98" s="19" t="str">
        <f>IFERROR(VLOOKUP(AH98,[2]CUS030!$A$5:$E$10000,5,0),"")</f>
        <v/>
      </c>
      <c r="AV98" s="19" t="str">
        <f>IFERROR(VLOOKUP(AI98,[2]CUS030!$A$5:$E$10000,5,0),"")</f>
        <v/>
      </c>
      <c r="AW98" s="19" t="str">
        <f>IFERROR(VLOOKUP(AJ98,[2]CUS030!$A$5:$E$10000,5,0),"")</f>
        <v/>
      </c>
      <c r="AX98" s="19" t="str">
        <f>IFERROR(VLOOKUP(AK98,[2]CUS030!$A$5:$E$10000,5,0),"")</f>
        <v/>
      </c>
      <c r="AY98" s="19" t="str">
        <f>IFERROR(VLOOKUP(AL98,[2]CUS030!$A$5:$E$10000,5,0),"")</f>
        <v/>
      </c>
      <c r="AZ98" s="19" t="str">
        <f>IFERROR(VLOOKUP(AM98,[2]CUS030!$A$5:$E$10000,5,0),"")</f>
        <v/>
      </c>
      <c r="BA98" s="19" t="str">
        <f>IFERROR(VLOOKUP(AN98,[2]CUS030!$A$5:$E$10000,5,0),"")</f>
        <v/>
      </c>
      <c r="BB98" s="19" t="str">
        <f>IFERROR(VLOOKUP(AO98,[2]CUS030!$A$5:$E$10000,5,0),"")</f>
        <v/>
      </c>
      <c r="BC98" s="19" t="str">
        <f>IFERROR(VLOOKUP(AP98,[2]CUS030!$A$5:$E$10000,5,0),"")</f>
        <v/>
      </c>
      <c r="BD98" s="19" t="str">
        <f>IFERROR(VLOOKUP(AQ98,[2]CUS030!$A$5:$E$10000,5,0),"")</f>
        <v/>
      </c>
      <c r="BE98" s="19" t="str">
        <f>IFERROR(VLOOKUP(AR98,[2]CUS030!$A$5:$E$10000,5,0),"")</f>
        <v/>
      </c>
    </row>
    <row r="99" spans="6:57" x14ac:dyDescent="0.3">
      <c r="F99" s="108" t="str">
        <f>[1]!Table1[[#This Row],[Production]]</f>
        <v>|0200230120|38.10|0.00|1.200|0.0005450IBC</v>
      </c>
      <c r="G99" t="str">
        <f t="shared" si="46"/>
        <v>5450</v>
      </c>
      <c r="H99" t="str">
        <f t="shared" si="47"/>
        <v>KMV||||||||||||</v>
      </c>
      <c r="I99" s="108" t="str">
        <f>[1]!Table1[[#This Row],[Stock]]</f>
        <v>|0200230120|38.10|0.00|1.200|0.0005450IBC</v>
      </c>
      <c r="J99" t="str">
        <f t="shared" si="48"/>
        <v>5450</v>
      </c>
      <c r="K99" s="19"/>
      <c r="L99" s="19"/>
      <c r="M99" s="19"/>
      <c r="N99" s="19"/>
      <c r="O99" s="19"/>
      <c r="P99" s="20" t="str">
        <f>End_Cal!E99</f>
        <v>|0200220810|22.20|0.00|1.600|0.0006019NBC</v>
      </c>
      <c r="Q99" s="112" t="str">
        <f t="shared" si="49"/>
        <v>236</v>
      </c>
      <c r="R99" s="112" t="str">
        <f t="shared" si="50"/>
        <v>6019</v>
      </c>
      <c r="S99" s="112" t="str">
        <f t="shared" si="30"/>
        <v/>
      </c>
      <c r="T99" s="112" t="str">
        <f t="shared" si="31"/>
        <v/>
      </c>
      <c r="U99" s="112" t="str">
        <f t="shared" si="32"/>
        <v/>
      </c>
      <c r="V99" s="112" t="str">
        <f t="shared" si="33"/>
        <v/>
      </c>
      <c r="W99" s="112" t="str">
        <f t="shared" si="51"/>
        <v/>
      </c>
      <c r="X99" s="112" t="str">
        <f t="shared" si="34"/>
        <v/>
      </c>
      <c r="Y99" s="112" t="str">
        <f t="shared" si="54"/>
        <v/>
      </c>
      <c r="Z99" s="112" t="str">
        <f t="shared" si="55"/>
        <v/>
      </c>
      <c r="AA99" s="112" t="str">
        <f t="shared" si="56"/>
        <v/>
      </c>
      <c r="AB99" s="112" t="str">
        <f t="shared" si="57"/>
        <v/>
      </c>
      <c r="AC99" s="112" t="str">
        <f t="shared" si="58"/>
        <v/>
      </c>
      <c r="AD99" t="str">
        <f t="shared" si="52"/>
        <v>236-6019-----------</v>
      </c>
      <c r="AF99" s="19" t="str">
        <f t="shared" si="59"/>
        <v>|0200220810|22.20|0.00|1.600|0.000236NBC</v>
      </c>
      <c r="AG99" s="19" t="str">
        <f t="shared" si="53"/>
        <v>|0200220810|22.20|0.00|1.600|0.0006019NBC</v>
      </c>
      <c r="AH99" s="19" t="str">
        <f t="shared" si="35"/>
        <v/>
      </c>
      <c r="AI99" s="19" t="str">
        <f t="shared" si="36"/>
        <v/>
      </c>
      <c r="AJ99" s="19" t="str">
        <f t="shared" si="37"/>
        <v/>
      </c>
      <c r="AK99" s="19" t="str">
        <f t="shared" si="38"/>
        <v/>
      </c>
      <c r="AL99" s="19" t="str">
        <f t="shared" si="39"/>
        <v/>
      </c>
      <c r="AM99" s="19" t="str">
        <f t="shared" si="40"/>
        <v/>
      </c>
      <c r="AN99" s="19" t="str">
        <f t="shared" si="41"/>
        <v/>
      </c>
      <c r="AO99" s="19" t="str">
        <f t="shared" si="42"/>
        <v/>
      </c>
      <c r="AP99" s="19" t="str">
        <f t="shared" si="43"/>
        <v/>
      </c>
      <c r="AQ99" s="19" t="str">
        <f t="shared" si="44"/>
        <v/>
      </c>
      <c r="AR99" s="19" t="str">
        <f t="shared" si="45"/>
        <v/>
      </c>
      <c r="AS99" s="19" t="str">
        <f>IFERROR(VLOOKUP(AF99,[2]CUS030!$A$5:$E$10000,5,0),"")</f>
        <v>KMV</v>
      </c>
      <c r="AT99" s="19" t="str">
        <f>IFERROR(VLOOKUP(AG99,[2]CUS030!$A$5:$E$10000,5,0),"")</f>
        <v/>
      </c>
      <c r="AU99" s="19" t="str">
        <f>IFERROR(VLOOKUP(AH99,[2]CUS030!$A$5:$E$10000,5,0),"")</f>
        <v/>
      </c>
      <c r="AV99" s="19" t="str">
        <f>IFERROR(VLOOKUP(AI99,[2]CUS030!$A$5:$E$10000,5,0),"")</f>
        <v/>
      </c>
      <c r="AW99" s="19" t="str">
        <f>IFERROR(VLOOKUP(AJ99,[2]CUS030!$A$5:$E$10000,5,0),"")</f>
        <v/>
      </c>
      <c r="AX99" s="19" t="str">
        <f>IFERROR(VLOOKUP(AK99,[2]CUS030!$A$5:$E$10000,5,0),"")</f>
        <v/>
      </c>
      <c r="AY99" s="19" t="str">
        <f>IFERROR(VLOOKUP(AL99,[2]CUS030!$A$5:$E$10000,5,0),"")</f>
        <v/>
      </c>
      <c r="AZ99" s="19" t="str">
        <f>IFERROR(VLOOKUP(AM99,[2]CUS030!$A$5:$E$10000,5,0),"")</f>
        <v/>
      </c>
      <c r="BA99" s="19" t="str">
        <f>IFERROR(VLOOKUP(AN99,[2]CUS030!$A$5:$E$10000,5,0),"")</f>
        <v/>
      </c>
      <c r="BB99" s="19" t="str">
        <f>IFERROR(VLOOKUP(AO99,[2]CUS030!$A$5:$E$10000,5,0),"")</f>
        <v/>
      </c>
      <c r="BC99" s="19" t="str">
        <f>IFERROR(VLOOKUP(AP99,[2]CUS030!$A$5:$E$10000,5,0),"")</f>
        <v/>
      </c>
      <c r="BD99" s="19" t="str">
        <f>IFERROR(VLOOKUP(AQ99,[2]CUS030!$A$5:$E$10000,5,0),"")</f>
        <v/>
      </c>
      <c r="BE99" s="19" t="str">
        <f>IFERROR(VLOOKUP(AR99,[2]CUS030!$A$5:$E$10000,5,0),"")</f>
        <v/>
      </c>
    </row>
    <row r="100" spans="6:57" x14ac:dyDescent="0.3">
      <c r="F100" s="108" t="str">
        <f>[1]!Table1[[#This Row],[Production]]</f>
        <v>|0200220139|38.10|0.00|2.300|0.0005959NBC</v>
      </c>
      <c r="G100" t="str">
        <f t="shared" si="46"/>
        <v>5959</v>
      </c>
      <c r="H100" t="str">
        <f t="shared" si="47"/>
        <v>TOYOTA||||||||||||</v>
      </c>
      <c r="I100" s="108" t="str">
        <f>[1]!Table1[[#This Row],[Stock]]</f>
        <v>|0200220139|38.10|0.00|2.300|0.000290NBC</v>
      </c>
      <c r="J100" t="str">
        <f t="shared" si="48"/>
        <v>290</v>
      </c>
      <c r="K100" s="19"/>
      <c r="L100" s="19"/>
      <c r="M100" s="19"/>
      <c r="N100" s="19"/>
      <c r="O100" s="19"/>
      <c r="P100" s="20" t="str">
        <f>End_Cal!E100</f>
        <v>|0200220810|22.20|0.00|2.000|0.0005905NBC</v>
      </c>
      <c r="Q100" s="112" t="str">
        <f t="shared" si="49"/>
        <v>416</v>
      </c>
      <c r="R100" s="112" t="str">
        <f t="shared" si="50"/>
        <v>5905</v>
      </c>
      <c r="S100" s="112" t="str">
        <f t="shared" si="30"/>
        <v/>
      </c>
      <c r="T100" s="112" t="str">
        <f t="shared" si="31"/>
        <v/>
      </c>
      <c r="U100" s="112" t="str">
        <f t="shared" si="32"/>
        <v/>
      </c>
      <c r="V100" s="112" t="str">
        <f t="shared" si="33"/>
        <v/>
      </c>
      <c r="W100" s="112" t="str">
        <f t="shared" si="51"/>
        <v/>
      </c>
      <c r="X100" s="112" t="str">
        <f t="shared" si="34"/>
        <v/>
      </c>
      <c r="Y100" s="112" t="str">
        <f t="shared" si="54"/>
        <v/>
      </c>
      <c r="Z100" s="112" t="str">
        <f t="shared" si="55"/>
        <v/>
      </c>
      <c r="AA100" s="112" t="str">
        <f t="shared" si="56"/>
        <v/>
      </c>
      <c r="AB100" s="112" t="str">
        <f t="shared" si="57"/>
        <v/>
      </c>
      <c r="AC100" s="112" t="str">
        <f t="shared" si="58"/>
        <v/>
      </c>
      <c r="AD100" t="str">
        <f t="shared" si="52"/>
        <v>416-5905-----------</v>
      </c>
      <c r="AF100" s="19" t="str">
        <f t="shared" si="59"/>
        <v>|0200220810|22.20|0.00|2.000|0.000416NBC</v>
      </c>
      <c r="AG100" s="19" t="str">
        <f t="shared" si="53"/>
        <v>|0200220810|22.20|0.00|2.000|0.0005905NBC</v>
      </c>
      <c r="AH100" s="19" t="str">
        <f t="shared" si="35"/>
        <v/>
      </c>
      <c r="AI100" s="19" t="str">
        <f t="shared" si="36"/>
        <v/>
      </c>
      <c r="AJ100" s="19" t="str">
        <f t="shared" si="37"/>
        <v/>
      </c>
      <c r="AK100" s="19" t="str">
        <f t="shared" si="38"/>
        <v/>
      </c>
      <c r="AL100" s="19" t="str">
        <f t="shared" si="39"/>
        <v/>
      </c>
      <c r="AM100" s="19" t="str">
        <f t="shared" si="40"/>
        <v/>
      </c>
      <c r="AN100" s="19" t="str">
        <f t="shared" si="41"/>
        <v/>
      </c>
      <c r="AO100" s="19" t="str">
        <f t="shared" si="42"/>
        <v/>
      </c>
      <c r="AP100" s="19" t="str">
        <f t="shared" si="43"/>
        <v/>
      </c>
      <c r="AQ100" s="19" t="str">
        <f t="shared" si="44"/>
        <v/>
      </c>
      <c r="AR100" s="19" t="str">
        <f t="shared" si="45"/>
        <v/>
      </c>
      <c r="AS100" s="19" t="str">
        <f>IFERROR(VLOOKUP(AF100,[2]CUS030!$A$5:$E$10000,5,0),"")</f>
        <v>TOYOTA</v>
      </c>
      <c r="AT100" s="19" t="str">
        <f>IFERROR(VLOOKUP(AG100,[2]CUS030!$A$5:$E$10000,5,0),"")</f>
        <v/>
      </c>
      <c r="AU100" s="19" t="str">
        <f>IFERROR(VLOOKUP(AH100,[2]CUS030!$A$5:$E$10000,5,0),"")</f>
        <v/>
      </c>
      <c r="AV100" s="19" t="str">
        <f>IFERROR(VLOOKUP(AI100,[2]CUS030!$A$5:$E$10000,5,0),"")</f>
        <v/>
      </c>
      <c r="AW100" s="19" t="str">
        <f>IFERROR(VLOOKUP(AJ100,[2]CUS030!$A$5:$E$10000,5,0),"")</f>
        <v/>
      </c>
      <c r="AX100" s="19" t="str">
        <f>IFERROR(VLOOKUP(AK100,[2]CUS030!$A$5:$E$10000,5,0),"")</f>
        <v/>
      </c>
      <c r="AY100" s="19" t="str">
        <f>IFERROR(VLOOKUP(AL100,[2]CUS030!$A$5:$E$10000,5,0),"")</f>
        <v/>
      </c>
      <c r="AZ100" s="19" t="str">
        <f>IFERROR(VLOOKUP(AM100,[2]CUS030!$A$5:$E$10000,5,0),"")</f>
        <v/>
      </c>
      <c r="BA100" s="19" t="str">
        <f>IFERROR(VLOOKUP(AN100,[2]CUS030!$A$5:$E$10000,5,0),"")</f>
        <v/>
      </c>
      <c r="BB100" s="19" t="str">
        <f>IFERROR(VLOOKUP(AO100,[2]CUS030!$A$5:$E$10000,5,0),"")</f>
        <v/>
      </c>
      <c r="BC100" s="19" t="str">
        <f>IFERROR(VLOOKUP(AP100,[2]CUS030!$A$5:$E$10000,5,0),"")</f>
        <v/>
      </c>
      <c r="BD100" s="19" t="str">
        <f>IFERROR(VLOOKUP(AQ100,[2]CUS030!$A$5:$E$10000,5,0),"")</f>
        <v/>
      </c>
      <c r="BE100" s="19" t="str">
        <f>IFERROR(VLOOKUP(AR100,[2]CUS030!$A$5:$E$10000,5,0),"")</f>
        <v/>
      </c>
    </row>
    <row r="101" spans="6:57" x14ac:dyDescent="0.3">
      <c r="F101" s="108" t="str">
        <f>[1]!Table1[[#This Row],[Production]]</f>
        <v>|0200220139|38.10|0.00|2.300|0.0005959NBC</v>
      </c>
      <c r="G101" t="str">
        <f t="shared" si="46"/>
        <v>5959</v>
      </c>
      <c r="H101" t="str">
        <f t="shared" si="47"/>
        <v>TOYOTA||||||||||||</v>
      </c>
      <c r="I101" s="108" t="str">
        <f>[1]!Table1[[#This Row],[Stock]]</f>
        <v>|0200220139|38.10|0.00|2.300|0.000308NBC</v>
      </c>
      <c r="J101" t="str">
        <f t="shared" si="48"/>
        <v>308</v>
      </c>
      <c r="K101" s="19"/>
      <c r="L101" s="19"/>
      <c r="M101" s="19"/>
      <c r="N101" s="19"/>
      <c r="O101" s="19"/>
      <c r="P101" s="20" t="str">
        <f>End_Cal!E101</f>
        <v>|0200230841|25.40|0.00|1.200|0.0005538NBC</v>
      </c>
      <c r="Q101" s="112" t="str">
        <f t="shared" si="49"/>
        <v>1097</v>
      </c>
      <c r="R101" s="112" t="str">
        <f t="shared" si="50"/>
        <v>5538</v>
      </c>
      <c r="S101" s="112" t="str">
        <f t="shared" si="30"/>
        <v/>
      </c>
      <c r="T101" s="112" t="str">
        <f t="shared" si="31"/>
        <v/>
      </c>
      <c r="U101" s="112" t="str">
        <f t="shared" si="32"/>
        <v/>
      </c>
      <c r="V101" s="112" t="str">
        <f t="shared" si="33"/>
        <v/>
      </c>
      <c r="W101" s="112" t="str">
        <f t="shared" si="51"/>
        <v/>
      </c>
      <c r="X101" s="112" t="str">
        <f t="shared" si="34"/>
        <v/>
      </c>
      <c r="Y101" s="112" t="str">
        <f t="shared" si="54"/>
        <v/>
      </c>
      <c r="Z101" s="112" t="str">
        <f t="shared" si="55"/>
        <v/>
      </c>
      <c r="AA101" s="112" t="str">
        <f t="shared" si="56"/>
        <v/>
      </c>
      <c r="AB101" s="112" t="str">
        <f t="shared" si="57"/>
        <v/>
      </c>
      <c r="AC101" s="112" t="str">
        <f t="shared" si="58"/>
        <v/>
      </c>
      <c r="AD101" t="str">
        <f t="shared" si="52"/>
        <v>1097-5538-----------</v>
      </c>
      <c r="AF101" s="19" t="str">
        <f t="shared" si="59"/>
        <v>|0200230841|25.40|0.00|1.200|0.0001097NBC</v>
      </c>
      <c r="AG101" s="19" t="str">
        <f t="shared" si="53"/>
        <v>|0200230841|25.40|0.00|1.200|0.0005538NBC</v>
      </c>
      <c r="AH101" s="19" t="str">
        <f t="shared" si="35"/>
        <v/>
      </c>
      <c r="AI101" s="19" t="str">
        <f t="shared" si="36"/>
        <v/>
      </c>
      <c r="AJ101" s="19" t="str">
        <f t="shared" si="37"/>
        <v/>
      </c>
      <c r="AK101" s="19" t="str">
        <f t="shared" si="38"/>
        <v/>
      </c>
      <c r="AL101" s="19" t="str">
        <f t="shared" si="39"/>
        <v/>
      </c>
      <c r="AM101" s="19" t="str">
        <f t="shared" si="40"/>
        <v/>
      </c>
      <c r="AN101" s="19" t="str">
        <f t="shared" si="41"/>
        <v/>
      </c>
      <c r="AO101" s="19" t="str">
        <f t="shared" si="42"/>
        <v/>
      </c>
      <c r="AP101" s="19" t="str">
        <f t="shared" si="43"/>
        <v/>
      </c>
      <c r="AQ101" s="19" t="str">
        <f t="shared" si="44"/>
        <v/>
      </c>
      <c r="AR101" s="19" t="str">
        <f t="shared" si="45"/>
        <v/>
      </c>
      <c r="AS101" s="19" t="str">
        <f>IFERROR(VLOOKUP(AF101,[2]CUS030!$A$5:$E$10000,5,0),"")</f>
        <v>TOYOTA</v>
      </c>
      <c r="AT101" s="19" t="str">
        <f>IFERROR(VLOOKUP(AG101,[2]CUS030!$A$5:$E$10000,5,0),"")</f>
        <v/>
      </c>
      <c r="AU101" s="19" t="str">
        <f>IFERROR(VLOOKUP(AH101,[2]CUS030!$A$5:$E$10000,5,0),"")</f>
        <v/>
      </c>
      <c r="AV101" s="19" t="str">
        <f>IFERROR(VLOOKUP(AI101,[2]CUS030!$A$5:$E$10000,5,0),"")</f>
        <v/>
      </c>
      <c r="AW101" s="19" t="str">
        <f>IFERROR(VLOOKUP(AJ101,[2]CUS030!$A$5:$E$10000,5,0),"")</f>
        <v/>
      </c>
      <c r="AX101" s="19" t="str">
        <f>IFERROR(VLOOKUP(AK101,[2]CUS030!$A$5:$E$10000,5,0),"")</f>
        <v/>
      </c>
      <c r="AY101" s="19" t="str">
        <f>IFERROR(VLOOKUP(AL101,[2]CUS030!$A$5:$E$10000,5,0),"")</f>
        <v/>
      </c>
      <c r="AZ101" s="19" t="str">
        <f>IFERROR(VLOOKUP(AM101,[2]CUS030!$A$5:$E$10000,5,0),"")</f>
        <v/>
      </c>
      <c r="BA101" s="19" t="str">
        <f>IFERROR(VLOOKUP(AN101,[2]CUS030!$A$5:$E$10000,5,0),"")</f>
        <v/>
      </c>
      <c r="BB101" s="19" t="str">
        <f>IFERROR(VLOOKUP(AO101,[2]CUS030!$A$5:$E$10000,5,0),"")</f>
        <v/>
      </c>
      <c r="BC101" s="19" t="str">
        <f>IFERROR(VLOOKUP(AP101,[2]CUS030!$A$5:$E$10000,5,0),"")</f>
        <v/>
      </c>
      <c r="BD101" s="19" t="str">
        <f>IFERROR(VLOOKUP(AQ101,[2]CUS030!$A$5:$E$10000,5,0),"")</f>
        <v/>
      </c>
      <c r="BE101" s="19" t="str">
        <f>IFERROR(VLOOKUP(AR101,[2]CUS030!$A$5:$E$10000,5,0),"")</f>
        <v/>
      </c>
    </row>
    <row r="102" spans="6:57" x14ac:dyDescent="0.3">
      <c r="F102" s="108" t="str">
        <f>[1]!Table1[[#This Row],[Production]]</f>
        <v>|0200220139|38.10|0.00|2.300|0.0005959NBC</v>
      </c>
      <c r="G102" t="str">
        <f t="shared" si="46"/>
        <v>5959</v>
      </c>
      <c r="H102" t="str">
        <f t="shared" si="47"/>
        <v>TOYOTA||||||||||||</v>
      </c>
      <c r="I102" s="108" t="str">
        <f>[1]!Table1[[#This Row],[Stock]]</f>
        <v>|0200220139|38.10|0.00|2.300|0.0005959NBC</v>
      </c>
      <c r="J102" t="str">
        <f t="shared" si="48"/>
        <v>5959</v>
      </c>
      <c r="K102" s="19"/>
      <c r="L102" s="19"/>
      <c r="M102" s="19"/>
      <c r="N102" s="19"/>
      <c r="O102" s="19"/>
      <c r="P102" s="20" t="str">
        <f>End_Cal!E102</f>
        <v>|0200230841|25.40|0.00|1.200|0.0005165NBC</v>
      </c>
      <c r="Q102" s="112" t="str">
        <f t="shared" si="49"/>
        <v>1271</v>
      </c>
      <c r="R102" s="112" t="str">
        <f t="shared" si="50"/>
        <v>5165</v>
      </c>
      <c r="S102" s="112" t="str">
        <f t="shared" si="30"/>
        <v/>
      </c>
      <c r="T102" s="112" t="str">
        <f t="shared" si="31"/>
        <v/>
      </c>
      <c r="U102" s="112" t="str">
        <f t="shared" si="32"/>
        <v/>
      </c>
      <c r="V102" s="112" t="str">
        <f t="shared" si="33"/>
        <v/>
      </c>
      <c r="W102" s="112" t="str">
        <f t="shared" si="51"/>
        <v/>
      </c>
      <c r="X102" s="112" t="str">
        <f t="shared" si="34"/>
        <v/>
      </c>
      <c r="Y102" s="112" t="str">
        <f t="shared" si="54"/>
        <v/>
      </c>
      <c r="Z102" s="112" t="str">
        <f t="shared" si="55"/>
        <v/>
      </c>
      <c r="AA102" s="112" t="str">
        <f t="shared" si="56"/>
        <v/>
      </c>
      <c r="AB102" s="112" t="str">
        <f t="shared" si="57"/>
        <v/>
      </c>
      <c r="AC102" s="112" t="str">
        <f t="shared" si="58"/>
        <v/>
      </c>
      <c r="AD102" t="str">
        <f t="shared" si="52"/>
        <v>1271-5165-----------</v>
      </c>
      <c r="AF102" s="19" t="str">
        <f t="shared" si="59"/>
        <v>|0200230841|25.40|0.00|1.200|0.0001271NBC</v>
      </c>
      <c r="AG102" s="19" t="str">
        <f t="shared" si="53"/>
        <v>|0200230841|25.40|0.00|1.200|0.0005165NBC</v>
      </c>
      <c r="AH102" s="19" t="str">
        <f t="shared" si="35"/>
        <v/>
      </c>
      <c r="AI102" s="19" t="str">
        <f t="shared" si="36"/>
        <v/>
      </c>
      <c r="AJ102" s="19" t="str">
        <f t="shared" si="37"/>
        <v/>
      </c>
      <c r="AK102" s="19" t="str">
        <f t="shared" si="38"/>
        <v/>
      </c>
      <c r="AL102" s="19" t="str">
        <f t="shared" si="39"/>
        <v/>
      </c>
      <c r="AM102" s="19" t="str">
        <f t="shared" si="40"/>
        <v/>
      </c>
      <c r="AN102" s="19" t="str">
        <f t="shared" si="41"/>
        <v/>
      </c>
      <c r="AO102" s="19" t="str">
        <f t="shared" si="42"/>
        <v/>
      </c>
      <c r="AP102" s="19" t="str">
        <f t="shared" si="43"/>
        <v/>
      </c>
      <c r="AQ102" s="19" t="str">
        <f t="shared" si="44"/>
        <v/>
      </c>
      <c r="AR102" s="19" t="str">
        <f t="shared" si="45"/>
        <v/>
      </c>
      <c r="AS102" s="19" t="str">
        <f>IFERROR(VLOOKUP(AF102,[2]CUS030!$A$5:$E$10000,5,0),"")</f>
        <v>TOYOTA</v>
      </c>
      <c r="AT102" s="19" t="str">
        <f>IFERROR(VLOOKUP(AG102,[2]CUS030!$A$5:$E$10000,5,0),"")</f>
        <v/>
      </c>
      <c r="AU102" s="19" t="str">
        <f>IFERROR(VLOOKUP(AH102,[2]CUS030!$A$5:$E$10000,5,0),"")</f>
        <v/>
      </c>
      <c r="AV102" s="19" t="str">
        <f>IFERROR(VLOOKUP(AI102,[2]CUS030!$A$5:$E$10000,5,0),"")</f>
        <v/>
      </c>
      <c r="AW102" s="19" t="str">
        <f>IFERROR(VLOOKUP(AJ102,[2]CUS030!$A$5:$E$10000,5,0),"")</f>
        <v/>
      </c>
      <c r="AX102" s="19" t="str">
        <f>IFERROR(VLOOKUP(AK102,[2]CUS030!$A$5:$E$10000,5,0),"")</f>
        <v/>
      </c>
      <c r="AY102" s="19" t="str">
        <f>IFERROR(VLOOKUP(AL102,[2]CUS030!$A$5:$E$10000,5,0),"")</f>
        <v/>
      </c>
      <c r="AZ102" s="19" t="str">
        <f>IFERROR(VLOOKUP(AM102,[2]CUS030!$A$5:$E$10000,5,0),"")</f>
        <v/>
      </c>
      <c r="BA102" s="19" t="str">
        <f>IFERROR(VLOOKUP(AN102,[2]CUS030!$A$5:$E$10000,5,0),"")</f>
        <v/>
      </c>
      <c r="BB102" s="19" t="str">
        <f>IFERROR(VLOOKUP(AO102,[2]CUS030!$A$5:$E$10000,5,0),"")</f>
        <v/>
      </c>
      <c r="BC102" s="19" t="str">
        <f>IFERROR(VLOOKUP(AP102,[2]CUS030!$A$5:$E$10000,5,0),"")</f>
        <v/>
      </c>
      <c r="BD102" s="19" t="str">
        <f>IFERROR(VLOOKUP(AQ102,[2]CUS030!$A$5:$E$10000,5,0),"")</f>
        <v/>
      </c>
      <c r="BE102" s="19" t="str">
        <f>IFERROR(VLOOKUP(AR102,[2]CUS030!$A$5:$E$10000,5,0),"")</f>
        <v/>
      </c>
    </row>
    <row r="103" spans="6:57" x14ac:dyDescent="0.3">
      <c r="F103" s="108" t="str">
        <f>[1]!Table1[[#This Row],[Production]]</f>
        <v>|0200220139|38.10|0.00|2.600|0.0006133NBC</v>
      </c>
      <c r="G103" t="str">
        <f t="shared" si="46"/>
        <v>6133</v>
      </c>
      <c r="H103" t="str">
        <f t="shared" si="47"/>
        <v>TOYOTA||TOYOTA||||||||||</v>
      </c>
      <c r="I103" s="108" t="str">
        <f>[1]!Table1[[#This Row],[Stock]]</f>
        <v>|0200220139|38.10|0.00|2.600|0.000259.8NBC</v>
      </c>
      <c r="J103" t="str">
        <f t="shared" si="48"/>
        <v>259.8</v>
      </c>
      <c r="K103" s="19"/>
      <c r="L103" s="19"/>
      <c r="M103" s="19"/>
      <c r="N103" s="19"/>
      <c r="O103" s="19"/>
      <c r="P103" s="20" t="str">
        <f>End_Cal!E103</f>
        <v>|0200230841|25.40|0.00|1.200|0.0005995NBC</v>
      </c>
      <c r="Q103" s="112" t="str">
        <f t="shared" si="49"/>
        <v>150</v>
      </c>
      <c r="R103" s="112" t="str">
        <f t="shared" si="50"/>
        <v>5995</v>
      </c>
      <c r="S103" s="112" t="str">
        <f t="shared" si="30"/>
        <v>742</v>
      </c>
      <c r="T103" s="112" t="str">
        <f t="shared" si="31"/>
        <v/>
      </c>
      <c r="U103" s="112" t="str">
        <f t="shared" si="32"/>
        <v/>
      </c>
      <c r="V103" s="112" t="str">
        <f t="shared" si="33"/>
        <v/>
      </c>
      <c r="W103" s="112" t="str">
        <f t="shared" si="51"/>
        <v/>
      </c>
      <c r="X103" s="112" t="str">
        <f t="shared" si="34"/>
        <v/>
      </c>
      <c r="Y103" s="112" t="str">
        <f t="shared" si="54"/>
        <v/>
      </c>
      <c r="Z103" s="112" t="str">
        <f t="shared" si="55"/>
        <v/>
      </c>
      <c r="AA103" s="112" t="str">
        <f t="shared" si="56"/>
        <v/>
      </c>
      <c r="AB103" s="112" t="str">
        <f t="shared" si="57"/>
        <v/>
      </c>
      <c r="AC103" s="112" t="str">
        <f t="shared" si="58"/>
        <v/>
      </c>
      <c r="AD103" t="str">
        <f t="shared" si="52"/>
        <v>150-5995-742----------</v>
      </c>
      <c r="AF103" s="19" t="str">
        <f t="shared" si="59"/>
        <v>|0200230841|25.40|0.00|1.200|0.000150NBC</v>
      </c>
      <c r="AG103" s="19" t="str">
        <f t="shared" si="53"/>
        <v>|0200230841|25.40|0.00|1.200|0.0005995NBC</v>
      </c>
      <c r="AH103" s="19" t="str">
        <f t="shared" si="35"/>
        <v>|0200230841|25.40|0.00|1.200|0.000742NBC</v>
      </c>
      <c r="AI103" s="19" t="str">
        <f t="shared" si="36"/>
        <v/>
      </c>
      <c r="AJ103" s="19" t="str">
        <f t="shared" si="37"/>
        <v/>
      </c>
      <c r="AK103" s="19" t="str">
        <f t="shared" si="38"/>
        <v/>
      </c>
      <c r="AL103" s="19" t="str">
        <f t="shared" si="39"/>
        <v/>
      </c>
      <c r="AM103" s="19" t="str">
        <f t="shared" si="40"/>
        <v/>
      </c>
      <c r="AN103" s="19" t="str">
        <f t="shared" si="41"/>
        <v/>
      </c>
      <c r="AO103" s="19" t="str">
        <f t="shared" si="42"/>
        <v/>
      </c>
      <c r="AP103" s="19" t="str">
        <f t="shared" si="43"/>
        <v/>
      </c>
      <c r="AQ103" s="19" t="str">
        <f t="shared" si="44"/>
        <v/>
      </c>
      <c r="AR103" s="19" t="str">
        <f t="shared" si="45"/>
        <v/>
      </c>
      <c r="AS103" s="19" t="str">
        <f>IFERROR(VLOOKUP(AF103,[2]CUS030!$A$5:$E$10000,5,0),"")</f>
        <v>TOYOTA</v>
      </c>
      <c r="AT103" s="19" t="str">
        <f>IFERROR(VLOOKUP(AG103,[2]CUS030!$A$5:$E$10000,5,0),"")</f>
        <v/>
      </c>
      <c r="AU103" s="19" t="str">
        <f>IFERROR(VLOOKUP(AH103,[2]CUS030!$A$5:$E$10000,5,0),"")</f>
        <v>TOYOTA</v>
      </c>
      <c r="AV103" s="19" t="str">
        <f>IFERROR(VLOOKUP(AI103,[2]CUS030!$A$5:$E$10000,5,0),"")</f>
        <v/>
      </c>
      <c r="AW103" s="19" t="str">
        <f>IFERROR(VLOOKUP(AJ103,[2]CUS030!$A$5:$E$10000,5,0),"")</f>
        <v/>
      </c>
      <c r="AX103" s="19" t="str">
        <f>IFERROR(VLOOKUP(AK103,[2]CUS030!$A$5:$E$10000,5,0),"")</f>
        <v/>
      </c>
      <c r="AY103" s="19" t="str">
        <f>IFERROR(VLOOKUP(AL103,[2]CUS030!$A$5:$E$10000,5,0),"")</f>
        <v/>
      </c>
      <c r="AZ103" s="19" t="str">
        <f>IFERROR(VLOOKUP(AM103,[2]CUS030!$A$5:$E$10000,5,0),"")</f>
        <v/>
      </c>
      <c r="BA103" s="19" t="str">
        <f>IFERROR(VLOOKUP(AN103,[2]CUS030!$A$5:$E$10000,5,0),"")</f>
        <v/>
      </c>
      <c r="BB103" s="19" t="str">
        <f>IFERROR(VLOOKUP(AO103,[2]CUS030!$A$5:$E$10000,5,0),"")</f>
        <v/>
      </c>
      <c r="BC103" s="19" t="str">
        <f>IFERROR(VLOOKUP(AP103,[2]CUS030!$A$5:$E$10000,5,0),"")</f>
        <v/>
      </c>
      <c r="BD103" s="19" t="str">
        <f>IFERROR(VLOOKUP(AQ103,[2]CUS030!$A$5:$E$10000,5,0),"")</f>
        <v/>
      </c>
      <c r="BE103" s="19" t="str">
        <f>IFERROR(VLOOKUP(AR103,[2]CUS030!$A$5:$E$10000,5,0),"")</f>
        <v/>
      </c>
    </row>
    <row r="104" spans="6:57" x14ac:dyDescent="0.3">
      <c r="F104" s="108" t="str">
        <f>[1]!Table1[[#This Row],[Production]]</f>
        <v>|0200220139|38.10|0.00|2.600|0.0006133NBC</v>
      </c>
      <c r="G104" t="str">
        <f t="shared" si="46"/>
        <v>6133</v>
      </c>
      <c r="H104" t="str">
        <f t="shared" si="47"/>
        <v>TOYOTA||||||||||||</v>
      </c>
      <c r="I104" s="108" t="str">
        <f>[1]!Table1[[#This Row],[Stock]]</f>
        <v>|0200220139|38.10|0.00|2.600|0.000261.3NBC</v>
      </c>
      <c r="J104" t="str">
        <f t="shared" si="48"/>
        <v>261.3</v>
      </c>
      <c r="K104" s="19"/>
      <c r="L104" s="19"/>
      <c r="M104" s="19"/>
      <c r="N104" s="19"/>
      <c r="O104" s="19"/>
      <c r="P104" s="20" t="str">
        <f>End_Cal!E104</f>
        <v>|0200230841|25.40|0.00|1.200|0.0006022NBC</v>
      </c>
      <c r="Q104" s="112" t="str">
        <f t="shared" si="49"/>
        <v>457.9</v>
      </c>
      <c r="R104" s="112" t="str">
        <f t="shared" si="50"/>
        <v>6022</v>
      </c>
      <c r="S104" s="112" t="str">
        <f t="shared" si="30"/>
        <v/>
      </c>
      <c r="T104" s="112" t="str">
        <f t="shared" si="31"/>
        <v/>
      </c>
      <c r="U104" s="112" t="str">
        <f t="shared" si="32"/>
        <v/>
      </c>
      <c r="V104" s="112" t="str">
        <f t="shared" si="33"/>
        <v/>
      </c>
      <c r="W104" s="112" t="str">
        <f t="shared" si="51"/>
        <v/>
      </c>
      <c r="X104" s="112" t="str">
        <f t="shared" si="34"/>
        <v/>
      </c>
      <c r="Y104" s="112" t="str">
        <f t="shared" si="54"/>
        <v/>
      </c>
      <c r="Z104" s="112" t="str">
        <f t="shared" si="55"/>
        <v/>
      </c>
      <c r="AA104" s="112" t="str">
        <f t="shared" si="56"/>
        <v/>
      </c>
      <c r="AB104" s="112" t="str">
        <f t="shared" si="57"/>
        <v/>
      </c>
      <c r="AC104" s="112" t="str">
        <f t="shared" si="58"/>
        <v/>
      </c>
      <c r="AD104" t="str">
        <f t="shared" si="52"/>
        <v>457.9-6022-----------</v>
      </c>
      <c r="AF104" s="19" t="str">
        <f t="shared" si="59"/>
        <v>|0200230841|25.40|0.00|1.200|0.000457.9NBC</v>
      </c>
      <c r="AG104" s="19" t="str">
        <f t="shared" si="53"/>
        <v>|0200230841|25.40|0.00|1.200|0.0006022NBC</v>
      </c>
      <c r="AH104" s="19" t="str">
        <f t="shared" si="35"/>
        <v/>
      </c>
      <c r="AI104" s="19" t="str">
        <f t="shared" si="36"/>
        <v/>
      </c>
      <c r="AJ104" s="19" t="str">
        <f t="shared" si="37"/>
        <v/>
      </c>
      <c r="AK104" s="19" t="str">
        <f t="shared" si="38"/>
        <v/>
      </c>
      <c r="AL104" s="19" t="str">
        <f t="shared" si="39"/>
        <v/>
      </c>
      <c r="AM104" s="19" t="str">
        <f t="shared" si="40"/>
        <v/>
      </c>
      <c r="AN104" s="19" t="str">
        <f t="shared" si="41"/>
        <v/>
      </c>
      <c r="AO104" s="19" t="str">
        <f t="shared" si="42"/>
        <v/>
      </c>
      <c r="AP104" s="19" t="str">
        <f t="shared" si="43"/>
        <v/>
      </c>
      <c r="AQ104" s="19" t="str">
        <f t="shared" si="44"/>
        <v/>
      </c>
      <c r="AR104" s="19" t="str">
        <f t="shared" si="45"/>
        <v/>
      </c>
      <c r="AS104" s="19" t="str">
        <f>IFERROR(VLOOKUP(AF104,[2]CUS030!$A$5:$E$10000,5,0),"")</f>
        <v>TOYOTA</v>
      </c>
      <c r="AT104" s="19" t="str">
        <f>IFERROR(VLOOKUP(AG104,[2]CUS030!$A$5:$E$10000,5,0),"")</f>
        <v/>
      </c>
      <c r="AU104" s="19" t="str">
        <f>IFERROR(VLOOKUP(AH104,[2]CUS030!$A$5:$E$10000,5,0),"")</f>
        <v/>
      </c>
      <c r="AV104" s="19" t="str">
        <f>IFERROR(VLOOKUP(AI104,[2]CUS030!$A$5:$E$10000,5,0),"")</f>
        <v/>
      </c>
      <c r="AW104" s="19" t="str">
        <f>IFERROR(VLOOKUP(AJ104,[2]CUS030!$A$5:$E$10000,5,0),"")</f>
        <v/>
      </c>
      <c r="AX104" s="19" t="str">
        <f>IFERROR(VLOOKUP(AK104,[2]CUS030!$A$5:$E$10000,5,0),"")</f>
        <v/>
      </c>
      <c r="AY104" s="19" t="str">
        <f>IFERROR(VLOOKUP(AL104,[2]CUS030!$A$5:$E$10000,5,0),"")</f>
        <v/>
      </c>
      <c r="AZ104" s="19" t="str">
        <f>IFERROR(VLOOKUP(AM104,[2]CUS030!$A$5:$E$10000,5,0),"")</f>
        <v/>
      </c>
      <c r="BA104" s="19" t="str">
        <f>IFERROR(VLOOKUP(AN104,[2]CUS030!$A$5:$E$10000,5,0),"")</f>
        <v/>
      </c>
      <c r="BB104" s="19" t="str">
        <f>IFERROR(VLOOKUP(AO104,[2]CUS030!$A$5:$E$10000,5,0),"")</f>
        <v/>
      </c>
      <c r="BC104" s="19" t="str">
        <f>IFERROR(VLOOKUP(AP104,[2]CUS030!$A$5:$E$10000,5,0),"")</f>
        <v/>
      </c>
      <c r="BD104" s="19" t="str">
        <f>IFERROR(VLOOKUP(AQ104,[2]CUS030!$A$5:$E$10000,5,0),"")</f>
        <v/>
      </c>
      <c r="BE104" s="19" t="str">
        <f>IFERROR(VLOOKUP(AR104,[2]CUS030!$A$5:$E$10000,5,0),"")</f>
        <v/>
      </c>
    </row>
    <row r="105" spans="6:57" x14ac:dyDescent="0.3">
      <c r="F105" s="108" t="str">
        <f>[1]!Table1[[#This Row],[Production]]</f>
        <v>|0200220139|38.10|0.00|2.600|0.0006133NBC</v>
      </c>
      <c r="G105" t="str">
        <f t="shared" si="46"/>
        <v>6133</v>
      </c>
      <c r="H105" t="str">
        <f t="shared" si="47"/>
        <v>|TOYOTA|||||||||||</v>
      </c>
      <c r="I105" s="108" t="str">
        <f>[1]!Table1[[#This Row],[Stock]]</f>
        <v>|0200220139|38.10|0.00|2.600|0.0006133NBC</v>
      </c>
      <c r="J105" t="str">
        <f t="shared" si="48"/>
        <v>6133</v>
      </c>
      <c r="K105" s="19"/>
      <c r="L105" s="19"/>
      <c r="M105" s="19"/>
      <c r="N105" s="19"/>
      <c r="O105" s="19"/>
      <c r="P105" s="20" t="str">
        <f>End_Cal!E105</f>
        <v>|0200230841|25.40|0.00|1.200|0.0006181NBC</v>
      </c>
      <c r="Q105" s="112" t="str">
        <f t="shared" si="49"/>
        <v>6181</v>
      </c>
      <c r="R105" s="112" t="str">
        <f t="shared" si="50"/>
        <v>680</v>
      </c>
      <c r="S105" s="112" t="str">
        <f t="shared" si="30"/>
        <v/>
      </c>
      <c r="T105" s="112" t="str">
        <f t="shared" si="31"/>
        <v/>
      </c>
      <c r="U105" s="112" t="str">
        <f t="shared" si="32"/>
        <v/>
      </c>
      <c r="V105" s="112" t="str">
        <f t="shared" si="33"/>
        <v/>
      </c>
      <c r="W105" s="112" t="str">
        <f t="shared" si="51"/>
        <v/>
      </c>
      <c r="X105" s="112" t="str">
        <f t="shared" si="34"/>
        <v/>
      </c>
      <c r="Y105" s="112" t="str">
        <f t="shared" si="54"/>
        <v/>
      </c>
      <c r="Z105" s="112" t="str">
        <f t="shared" si="55"/>
        <v/>
      </c>
      <c r="AA105" s="112" t="str">
        <f t="shared" si="56"/>
        <v/>
      </c>
      <c r="AB105" s="112" t="str">
        <f t="shared" si="57"/>
        <v/>
      </c>
      <c r="AC105" s="112" t="str">
        <f t="shared" si="58"/>
        <v/>
      </c>
      <c r="AD105" t="str">
        <f t="shared" si="52"/>
        <v>6181-680-----------</v>
      </c>
      <c r="AF105" s="19" t="str">
        <f t="shared" si="59"/>
        <v>|0200230841|25.40|0.00|1.200|0.0006181NBC</v>
      </c>
      <c r="AG105" s="19" t="str">
        <f t="shared" si="53"/>
        <v>|0200230841|25.40|0.00|1.200|0.000680NBC</v>
      </c>
      <c r="AH105" s="19" t="str">
        <f t="shared" si="35"/>
        <v/>
      </c>
      <c r="AI105" s="19" t="str">
        <f t="shared" si="36"/>
        <v/>
      </c>
      <c r="AJ105" s="19" t="str">
        <f t="shared" si="37"/>
        <v/>
      </c>
      <c r="AK105" s="19" t="str">
        <f t="shared" si="38"/>
        <v/>
      </c>
      <c r="AL105" s="19" t="str">
        <f t="shared" si="39"/>
        <v/>
      </c>
      <c r="AM105" s="19" t="str">
        <f t="shared" si="40"/>
        <v/>
      </c>
      <c r="AN105" s="19" t="str">
        <f t="shared" si="41"/>
        <v/>
      </c>
      <c r="AO105" s="19" t="str">
        <f t="shared" si="42"/>
        <v/>
      </c>
      <c r="AP105" s="19" t="str">
        <f t="shared" si="43"/>
        <v/>
      </c>
      <c r="AQ105" s="19" t="str">
        <f t="shared" si="44"/>
        <v/>
      </c>
      <c r="AR105" s="19" t="str">
        <f t="shared" si="45"/>
        <v/>
      </c>
      <c r="AS105" s="19" t="str">
        <f>IFERROR(VLOOKUP(AF105,[2]CUS030!$A$5:$E$10000,5,0),"")</f>
        <v/>
      </c>
      <c r="AT105" s="19" t="str">
        <f>IFERROR(VLOOKUP(AG105,[2]CUS030!$A$5:$E$10000,5,0),"")</f>
        <v>TOYOTA</v>
      </c>
      <c r="AU105" s="19" t="str">
        <f>IFERROR(VLOOKUP(AH105,[2]CUS030!$A$5:$E$10000,5,0),"")</f>
        <v/>
      </c>
      <c r="AV105" s="19" t="str">
        <f>IFERROR(VLOOKUP(AI105,[2]CUS030!$A$5:$E$10000,5,0),"")</f>
        <v/>
      </c>
      <c r="AW105" s="19" t="str">
        <f>IFERROR(VLOOKUP(AJ105,[2]CUS030!$A$5:$E$10000,5,0),"")</f>
        <v/>
      </c>
      <c r="AX105" s="19" t="str">
        <f>IFERROR(VLOOKUP(AK105,[2]CUS030!$A$5:$E$10000,5,0),"")</f>
        <v/>
      </c>
      <c r="AY105" s="19" t="str">
        <f>IFERROR(VLOOKUP(AL105,[2]CUS030!$A$5:$E$10000,5,0),"")</f>
        <v/>
      </c>
      <c r="AZ105" s="19" t="str">
        <f>IFERROR(VLOOKUP(AM105,[2]CUS030!$A$5:$E$10000,5,0),"")</f>
        <v/>
      </c>
      <c r="BA105" s="19" t="str">
        <f>IFERROR(VLOOKUP(AN105,[2]CUS030!$A$5:$E$10000,5,0),"")</f>
        <v/>
      </c>
      <c r="BB105" s="19" t="str">
        <f>IFERROR(VLOOKUP(AO105,[2]CUS030!$A$5:$E$10000,5,0),"")</f>
        <v/>
      </c>
      <c r="BC105" s="19" t="str">
        <f>IFERROR(VLOOKUP(AP105,[2]CUS030!$A$5:$E$10000,5,0),"")</f>
        <v/>
      </c>
      <c r="BD105" s="19" t="str">
        <f>IFERROR(VLOOKUP(AQ105,[2]CUS030!$A$5:$E$10000,5,0),"")</f>
        <v/>
      </c>
      <c r="BE105" s="19" t="str">
        <f>IFERROR(VLOOKUP(AR105,[2]CUS030!$A$5:$E$10000,5,0),"")</f>
        <v/>
      </c>
    </row>
    <row r="106" spans="6:57" x14ac:dyDescent="0.3">
      <c r="F106" s="108" t="str">
        <f>[1]!Table1[[#This Row],[Production]]</f>
        <v>|0200220139|38.10|0.00|2.000|0.0005411NBC</v>
      </c>
      <c r="G106" t="str">
        <f t="shared" si="46"/>
        <v>5411</v>
      </c>
      <c r="H106" t="str">
        <f t="shared" si="47"/>
        <v>KMV||||||||||||</v>
      </c>
      <c r="I106" s="108" t="str">
        <f>[1]!Table1[[#This Row],[Stock]]</f>
        <v>|0200220139|38.10|0.00|2.000|0.0001340NBC</v>
      </c>
      <c r="J106" t="str">
        <f t="shared" si="48"/>
        <v>1340</v>
      </c>
      <c r="K106" s="19"/>
      <c r="L106" s="19"/>
      <c r="M106" s="19"/>
      <c r="N106" s="19"/>
      <c r="O106" s="19"/>
      <c r="P106" s="20" t="str">
        <f>End_Cal!E106</f>
        <v>|0200220810|25.40|0.00|1.400|0.0005487NBC</v>
      </c>
      <c r="Q106" s="112" t="str">
        <f t="shared" si="49"/>
        <v>105</v>
      </c>
      <c r="R106" s="112" t="str">
        <f t="shared" si="50"/>
        <v>5487</v>
      </c>
      <c r="S106" s="112" t="str">
        <f t="shared" si="30"/>
        <v/>
      </c>
      <c r="T106" s="112" t="str">
        <f t="shared" si="31"/>
        <v/>
      </c>
      <c r="U106" s="112" t="str">
        <f t="shared" si="32"/>
        <v/>
      </c>
      <c r="V106" s="112" t="str">
        <f t="shared" si="33"/>
        <v/>
      </c>
      <c r="W106" s="112" t="str">
        <f t="shared" si="51"/>
        <v/>
      </c>
      <c r="X106" s="112" t="str">
        <f t="shared" si="34"/>
        <v/>
      </c>
      <c r="Y106" s="112" t="str">
        <f t="shared" si="54"/>
        <v/>
      </c>
      <c r="Z106" s="112" t="str">
        <f t="shared" si="55"/>
        <v/>
      </c>
      <c r="AA106" s="112" t="str">
        <f t="shared" si="56"/>
        <v/>
      </c>
      <c r="AB106" s="112" t="str">
        <f t="shared" si="57"/>
        <v/>
      </c>
      <c r="AC106" s="112" t="str">
        <f t="shared" si="58"/>
        <v/>
      </c>
      <c r="AD106" t="str">
        <f t="shared" si="52"/>
        <v>105-5487-----------</v>
      </c>
      <c r="AF106" s="19" t="str">
        <f t="shared" si="59"/>
        <v>|0200220810|25.40|0.00|1.400|0.000105NBC</v>
      </c>
      <c r="AG106" s="19" t="str">
        <f t="shared" si="53"/>
        <v>|0200220810|25.40|0.00|1.400|0.0005487NBC</v>
      </c>
      <c r="AH106" s="19" t="str">
        <f t="shared" si="35"/>
        <v/>
      </c>
      <c r="AI106" s="19" t="str">
        <f t="shared" si="36"/>
        <v/>
      </c>
      <c r="AJ106" s="19" t="str">
        <f t="shared" si="37"/>
        <v/>
      </c>
      <c r="AK106" s="19" t="str">
        <f t="shared" si="38"/>
        <v/>
      </c>
      <c r="AL106" s="19" t="str">
        <f t="shared" si="39"/>
        <v/>
      </c>
      <c r="AM106" s="19" t="str">
        <f t="shared" si="40"/>
        <v/>
      </c>
      <c r="AN106" s="19" t="str">
        <f t="shared" si="41"/>
        <v/>
      </c>
      <c r="AO106" s="19" t="str">
        <f t="shared" si="42"/>
        <v/>
      </c>
      <c r="AP106" s="19" t="str">
        <f t="shared" si="43"/>
        <v/>
      </c>
      <c r="AQ106" s="19" t="str">
        <f t="shared" si="44"/>
        <v/>
      </c>
      <c r="AR106" s="19" t="str">
        <f t="shared" si="45"/>
        <v/>
      </c>
      <c r="AS106" s="19" t="str">
        <f>IFERROR(VLOOKUP(AF106,[2]CUS030!$A$5:$E$10000,5,0),"")</f>
        <v>KMV</v>
      </c>
      <c r="AT106" s="19" t="str">
        <f>IFERROR(VLOOKUP(AG106,[2]CUS030!$A$5:$E$10000,5,0),"")</f>
        <v/>
      </c>
      <c r="AU106" s="19" t="str">
        <f>IFERROR(VLOOKUP(AH106,[2]CUS030!$A$5:$E$10000,5,0),"")</f>
        <v/>
      </c>
      <c r="AV106" s="19" t="str">
        <f>IFERROR(VLOOKUP(AI106,[2]CUS030!$A$5:$E$10000,5,0),"")</f>
        <v/>
      </c>
      <c r="AW106" s="19" t="str">
        <f>IFERROR(VLOOKUP(AJ106,[2]CUS030!$A$5:$E$10000,5,0),"")</f>
        <v/>
      </c>
      <c r="AX106" s="19" t="str">
        <f>IFERROR(VLOOKUP(AK106,[2]CUS030!$A$5:$E$10000,5,0),"")</f>
        <v/>
      </c>
      <c r="AY106" s="19" t="str">
        <f>IFERROR(VLOOKUP(AL106,[2]CUS030!$A$5:$E$10000,5,0),"")</f>
        <v/>
      </c>
      <c r="AZ106" s="19" t="str">
        <f>IFERROR(VLOOKUP(AM106,[2]CUS030!$A$5:$E$10000,5,0),"")</f>
        <v/>
      </c>
      <c r="BA106" s="19" t="str">
        <f>IFERROR(VLOOKUP(AN106,[2]CUS030!$A$5:$E$10000,5,0),"")</f>
        <v/>
      </c>
      <c r="BB106" s="19" t="str">
        <f>IFERROR(VLOOKUP(AO106,[2]CUS030!$A$5:$E$10000,5,0),"")</f>
        <v/>
      </c>
      <c r="BC106" s="19" t="str">
        <f>IFERROR(VLOOKUP(AP106,[2]CUS030!$A$5:$E$10000,5,0),"")</f>
        <v/>
      </c>
      <c r="BD106" s="19" t="str">
        <f>IFERROR(VLOOKUP(AQ106,[2]CUS030!$A$5:$E$10000,5,0),"")</f>
        <v/>
      </c>
      <c r="BE106" s="19" t="str">
        <f>IFERROR(VLOOKUP(AR106,[2]CUS030!$A$5:$E$10000,5,0),"")</f>
        <v/>
      </c>
    </row>
    <row r="107" spans="6:57" x14ac:dyDescent="0.3">
      <c r="F107" s="108" t="str">
        <f>[1]!Table1[[#This Row],[Production]]</f>
        <v>|0200220139|38.10|0.00|2.000|0.0005411NBC</v>
      </c>
      <c r="G107" t="str">
        <f t="shared" si="46"/>
        <v>5411</v>
      </c>
      <c r="H107" t="str">
        <f t="shared" si="47"/>
        <v>|TOYOTA|||||||||||</v>
      </c>
      <c r="I107" s="108" t="str">
        <f>[1]!Table1[[#This Row],[Stock]]</f>
        <v>|0200220139|38.10|0.00|2.000|0.000274NBC</v>
      </c>
      <c r="J107" t="str">
        <f t="shared" si="48"/>
        <v>274</v>
      </c>
      <c r="K107" s="19"/>
      <c r="L107" s="19"/>
      <c r="M107" s="19"/>
      <c r="N107" s="19"/>
      <c r="O107" s="19"/>
      <c r="P107" s="20" t="str">
        <f>End_Cal!E107</f>
        <v>|0200220810|25.40|0.00|1.400|0.0005791NBC</v>
      </c>
      <c r="Q107" s="112" t="str">
        <f t="shared" si="49"/>
        <v>108</v>
      </c>
      <c r="R107" s="112" t="str">
        <f t="shared" si="50"/>
        <v>474.5</v>
      </c>
      <c r="S107" s="112" t="str">
        <f t="shared" si="30"/>
        <v>5791</v>
      </c>
      <c r="T107" s="112" t="str">
        <f t="shared" si="31"/>
        <v/>
      </c>
      <c r="U107" s="112" t="str">
        <f t="shared" si="32"/>
        <v/>
      </c>
      <c r="V107" s="112" t="str">
        <f t="shared" si="33"/>
        <v/>
      </c>
      <c r="W107" s="112" t="str">
        <f t="shared" si="51"/>
        <v/>
      </c>
      <c r="X107" s="112" t="str">
        <f t="shared" si="34"/>
        <v/>
      </c>
      <c r="Y107" s="112" t="str">
        <f t="shared" si="54"/>
        <v/>
      </c>
      <c r="Z107" s="112" t="str">
        <f t="shared" si="55"/>
        <v/>
      </c>
      <c r="AA107" s="112" t="str">
        <f t="shared" si="56"/>
        <v/>
      </c>
      <c r="AB107" s="112" t="str">
        <f t="shared" si="57"/>
        <v/>
      </c>
      <c r="AC107" s="112" t="str">
        <f t="shared" si="58"/>
        <v/>
      </c>
      <c r="AD107" t="str">
        <f t="shared" si="52"/>
        <v>108-474.5-5791----------</v>
      </c>
      <c r="AF107" s="19" t="str">
        <f t="shared" si="59"/>
        <v>|0200220810|25.40|0.00|1.400|0.000108NBC</v>
      </c>
      <c r="AG107" s="19" t="str">
        <f t="shared" si="53"/>
        <v>|0200220810|25.40|0.00|1.400|0.000474.5NBC</v>
      </c>
      <c r="AH107" s="19" t="str">
        <f t="shared" si="35"/>
        <v>|0200220810|25.40|0.00|1.400|0.0005791NBC</v>
      </c>
      <c r="AI107" s="19" t="str">
        <f t="shared" si="36"/>
        <v/>
      </c>
      <c r="AJ107" s="19" t="str">
        <f t="shared" si="37"/>
        <v/>
      </c>
      <c r="AK107" s="19" t="str">
        <f t="shared" si="38"/>
        <v/>
      </c>
      <c r="AL107" s="19" t="str">
        <f t="shared" si="39"/>
        <v/>
      </c>
      <c r="AM107" s="19" t="str">
        <f t="shared" si="40"/>
        <v/>
      </c>
      <c r="AN107" s="19" t="str">
        <f t="shared" si="41"/>
        <v/>
      </c>
      <c r="AO107" s="19" t="str">
        <f t="shared" si="42"/>
        <v/>
      </c>
      <c r="AP107" s="19" t="str">
        <f t="shared" si="43"/>
        <v/>
      </c>
      <c r="AQ107" s="19" t="str">
        <f t="shared" si="44"/>
        <v/>
      </c>
      <c r="AR107" s="19" t="str">
        <f t="shared" si="45"/>
        <v/>
      </c>
      <c r="AS107" s="19" t="str">
        <f>IFERROR(VLOOKUP(AF107,[2]CUS030!$A$5:$E$10000,5,0),"")</f>
        <v/>
      </c>
      <c r="AT107" s="19" t="str">
        <f>IFERROR(VLOOKUP(AG107,[2]CUS030!$A$5:$E$10000,5,0),"")</f>
        <v>TOYOTA</v>
      </c>
      <c r="AU107" s="19" t="str">
        <f>IFERROR(VLOOKUP(AH107,[2]CUS030!$A$5:$E$10000,5,0),"")</f>
        <v/>
      </c>
      <c r="AV107" s="19" t="str">
        <f>IFERROR(VLOOKUP(AI107,[2]CUS030!$A$5:$E$10000,5,0),"")</f>
        <v/>
      </c>
      <c r="AW107" s="19" t="str">
        <f>IFERROR(VLOOKUP(AJ107,[2]CUS030!$A$5:$E$10000,5,0),"")</f>
        <v/>
      </c>
      <c r="AX107" s="19" t="str">
        <f>IFERROR(VLOOKUP(AK107,[2]CUS030!$A$5:$E$10000,5,0),"")</f>
        <v/>
      </c>
      <c r="AY107" s="19" t="str">
        <f>IFERROR(VLOOKUP(AL107,[2]CUS030!$A$5:$E$10000,5,0),"")</f>
        <v/>
      </c>
      <c r="AZ107" s="19" t="str">
        <f>IFERROR(VLOOKUP(AM107,[2]CUS030!$A$5:$E$10000,5,0),"")</f>
        <v/>
      </c>
      <c r="BA107" s="19" t="str">
        <f>IFERROR(VLOOKUP(AN107,[2]CUS030!$A$5:$E$10000,5,0),"")</f>
        <v/>
      </c>
      <c r="BB107" s="19" t="str">
        <f>IFERROR(VLOOKUP(AO107,[2]CUS030!$A$5:$E$10000,5,0),"")</f>
        <v/>
      </c>
      <c r="BC107" s="19" t="str">
        <f>IFERROR(VLOOKUP(AP107,[2]CUS030!$A$5:$E$10000,5,0),"")</f>
        <v/>
      </c>
      <c r="BD107" s="19" t="str">
        <f>IFERROR(VLOOKUP(AQ107,[2]CUS030!$A$5:$E$10000,5,0),"")</f>
        <v/>
      </c>
      <c r="BE107" s="19" t="str">
        <f>IFERROR(VLOOKUP(AR107,[2]CUS030!$A$5:$E$10000,5,0),"")</f>
        <v/>
      </c>
    </row>
    <row r="108" spans="6:57" x14ac:dyDescent="0.3">
      <c r="F108" s="108" t="str">
        <f>[1]!Table1[[#This Row],[Production]]</f>
        <v>|0200220139|38.10|0.00|2.000|0.0001340NBC</v>
      </c>
      <c r="G108" t="str">
        <f t="shared" si="46"/>
        <v>1340</v>
      </c>
      <c r="H108" t="str">
        <f t="shared" si="47"/>
        <v>KMV||||||||||||</v>
      </c>
      <c r="I108" s="108" t="str">
        <f>[1]!Table1[[#This Row],[Stock]]</f>
        <v>|0200220139|38.10|0.00|2.000|0.000390NBC</v>
      </c>
      <c r="J108" t="str">
        <f t="shared" si="48"/>
        <v>390</v>
      </c>
      <c r="K108" s="19"/>
      <c r="L108" s="19"/>
      <c r="M108" s="19"/>
      <c r="N108" s="19"/>
      <c r="O108" s="19"/>
      <c r="P108" s="20" t="str">
        <f>End_Cal!E108</f>
        <v>|0200220810|25.40|0.00|1.400|0.0005747NBC</v>
      </c>
      <c r="Q108" s="112" t="str">
        <f t="shared" si="49"/>
        <v>186</v>
      </c>
      <c r="R108" s="112" t="str">
        <f t="shared" si="50"/>
        <v>5747</v>
      </c>
      <c r="S108" s="112" t="str">
        <f t="shared" si="30"/>
        <v/>
      </c>
      <c r="T108" s="112" t="str">
        <f t="shared" si="31"/>
        <v/>
      </c>
      <c r="U108" s="112" t="str">
        <f t="shared" si="32"/>
        <v/>
      </c>
      <c r="V108" s="112" t="str">
        <f t="shared" si="33"/>
        <v/>
      </c>
      <c r="W108" s="112" t="str">
        <f t="shared" si="51"/>
        <v/>
      </c>
      <c r="X108" s="112" t="str">
        <f t="shared" si="34"/>
        <v/>
      </c>
      <c r="Y108" s="112" t="str">
        <f t="shared" si="54"/>
        <v/>
      </c>
      <c r="Z108" s="112" t="str">
        <f t="shared" si="55"/>
        <v/>
      </c>
      <c r="AA108" s="112" t="str">
        <f t="shared" si="56"/>
        <v/>
      </c>
      <c r="AB108" s="112" t="str">
        <f t="shared" si="57"/>
        <v/>
      </c>
      <c r="AC108" s="112" t="str">
        <f t="shared" si="58"/>
        <v/>
      </c>
      <c r="AD108" t="str">
        <f t="shared" si="52"/>
        <v>186-5747-----------</v>
      </c>
      <c r="AF108" s="19" t="str">
        <f t="shared" si="59"/>
        <v>|0200220810|25.40|0.00|1.400|0.000186NBC</v>
      </c>
      <c r="AG108" s="19" t="str">
        <f t="shared" si="53"/>
        <v>|0200220810|25.40|0.00|1.400|0.0005747NBC</v>
      </c>
      <c r="AH108" s="19" t="str">
        <f t="shared" si="35"/>
        <v/>
      </c>
      <c r="AI108" s="19" t="str">
        <f t="shared" si="36"/>
        <v/>
      </c>
      <c r="AJ108" s="19" t="str">
        <f t="shared" si="37"/>
        <v/>
      </c>
      <c r="AK108" s="19" t="str">
        <f t="shared" si="38"/>
        <v/>
      </c>
      <c r="AL108" s="19" t="str">
        <f t="shared" si="39"/>
        <v/>
      </c>
      <c r="AM108" s="19" t="str">
        <f t="shared" si="40"/>
        <v/>
      </c>
      <c r="AN108" s="19" t="str">
        <f t="shared" si="41"/>
        <v/>
      </c>
      <c r="AO108" s="19" t="str">
        <f t="shared" si="42"/>
        <v/>
      </c>
      <c r="AP108" s="19" t="str">
        <f t="shared" si="43"/>
        <v/>
      </c>
      <c r="AQ108" s="19" t="str">
        <f t="shared" si="44"/>
        <v/>
      </c>
      <c r="AR108" s="19" t="str">
        <f t="shared" si="45"/>
        <v/>
      </c>
      <c r="AS108" s="19" t="str">
        <f>IFERROR(VLOOKUP(AF108,[2]CUS030!$A$5:$E$10000,5,0),"")</f>
        <v>KMV</v>
      </c>
      <c r="AT108" s="19" t="str">
        <f>IFERROR(VLOOKUP(AG108,[2]CUS030!$A$5:$E$10000,5,0),"")</f>
        <v/>
      </c>
      <c r="AU108" s="19" t="str">
        <f>IFERROR(VLOOKUP(AH108,[2]CUS030!$A$5:$E$10000,5,0),"")</f>
        <v/>
      </c>
      <c r="AV108" s="19" t="str">
        <f>IFERROR(VLOOKUP(AI108,[2]CUS030!$A$5:$E$10000,5,0),"")</f>
        <v/>
      </c>
      <c r="AW108" s="19" t="str">
        <f>IFERROR(VLOOKUP(AJ108,[2]CUS030!$A$5:$E$10000,5,0),"")</f>
        <v/>
      </c>
      <c r="AX108" s="19" t="str">
        <f>IFERROR(VLOOKUP(AK108,[2]CUS030!$A$5:$E$10000,5,0),"")</f>
        <v/>
      </c>
      <c r="AY108" s="19" t="str">
        <f>IFERROR(VLOOKUP(AL108,[2]CUS030!$A$5:$E$10000,5,0),"")</f>
        <v/>
      </c>
      <c r="AZ108" s="19" t="str">
        <f>IFERROR(VLOOKUP(AM108,[2]CUS030!$A$5:$E$10000,5,0),"")</f>
        <v/>
      </c>
      <c r="BA108" s="19" t="str">
        <f>IFERROR(VLOOKUP(AN108,[2]CUS030!$A$5:$E$10000,5,0),"")</f>
        <v/>
      </c>
      <c r="BB108" s="19" t="str">
        <f>IFERROR(VLOOKUP(AO108,[2]CUS030!$A$5:$E$10000,5,0),"")</f>
        <v/>
      </c>
      <c r="BC108" s="19" t="str">
        <f>IFERROR(VLOOKUP(AP108,[2]CUS030!$A$5:$E$10000,5,0),"")</f>
        <v/>
      </c>
      <c r="BD108" s="19" t="str">
        <f>IFERROR(VLOOKUP(AQ108,[2]CUS030!$A$5:$E$10000,5,0),"")</f>
        <v/>
      </c>
      <c r="BE108" s="19" t="str">
        <f>IFERROR(VLOOKUP(AR108,[2]CUS030!$A$5:$E$10000,5,0),"")</f>
        <v/>
      </c>
    </row>
    <row r="109" spans="6:57" x14ac:dyDescent="0.3">
      <c r="F109" s="108" t="str">
        <f>[1]!Table1[[#This Row],[Production]]</f>
        <v>|0200220139|38.10|0.00|2.000|0.0005411NBC</v>
      </c>
      <c r="G109" t="str">
        <f t="shared" si="46"/>
        <v>5411</v>
      </c>
      <c r="H109" t="str">
        <f t="shared" si="47"/>
        <v>KMV||||||||||||</v>
      </c>
      <c r="I109" s="108" t="str">
        <f>[1]!Table1[[#This Row],[Stock]]</f>
        <v>|0200220139|38.10|0.00|2.000|0.0005411NBC</v>
      </c>
      <c r="J109" t="str">
        <f t="shared" si="48"/>
        <v>5411</v>
      </c>
      <c r="K109" s="19"/>
      <c r="L109" s="19"/>
      <c r="M109" s="19"/>
      <c r="N109" s="19"/>
      <c r="O109" s="19"/>
      <c r="P109" s="20" t="str">
        <f>End_Cal!E109</f>
        <v>|0200220810|25.40|0.00|1.400|0.0005874NBC</v>
      </c>
      <c r="Q109" s="112" t="str">
        <f t="shared" si="49"/>
        <v>229</v>
      </c>
      <c r="R109" s="112" t="str">
        <f t="shared" si="50"/>
        <v>5874</v>
      </c>
      <c r="S109" s="112" t="str">
        <f t="shared" si="30"/>
        <v/>
      </c>
      <c r="T109" s="112" t="str">
        <f t="shared" si="31"/>
        <v/>
      </c>
      <c r="U109" s="112" t="str">
        <f t="shared" si="32"/>
        <v/>
      </c>
      <c r="V109" s="112" t="str">
        <f t="shared" si="33"/>
        <v/>
      </c>
      <c r="W109" s="112" t="str">
        <f t="shared" si="51"/>
        <v/>
      </c>
      <c r="X109" s="112" t="str">
        <f t="shared" si="34"/>
        <v/>
      </c>
      <c r="Y109" s="112" t="str">
        <f t="shared" si="54"/>
        <v/>
      </c>
      <c r="Z109" s="112" t="str">
        <f t="shared" si="55"/>
        <v/>
      </c>
      <c r="AA109" s="112" t="str">
        <f t="shared" si="56"/>
        <v/>
      </c>
      <c r="AB109" s="112" t="str">
        <f t="shared" si="57"/>
        <v/>
      </c>
      <c r="AC109" s="112" t="str">
        <f t="shared" si="58"/>
        <v/>
      </c>
      <c r="AD109" t="str">
        <f t="shared" si="52"/>
        <v>229-5874-----------</v>
      </c>
      <c r="AF109" s="19" t="str">
        <f t="shared" si="59"/>
        <v>|0200220810|25.40|0.00|1.400|0.000229NBC</v>
      </c>
      <c r="AG109" s="19" t="str">
        <f t="shared" si="53"/>
        <v>|0200220810|25.40|0.00|1.400|0.0005874NBC</v>
      </c>
      <c r="AH109" s="19" t="str">
        <f t="shared" si="35"/>
        <v/>
      </c>
      <c r="AI109" s="19" t="str">
        <f t="shared" si="36"/>
        <v/>
      </c>
      <c r="AJ109" s="19" t="str">
        <f t="shared" si="37"/>
        <v/>
      </c>
      <c r="AK109" s="19" t="str">
        <f t="shared" si="38"/>
        <v/>
      </c>
      <c r="AL109" s="19" t="str">
        <f t="shared" si="39"/>
        <v/>
      </c>
      <c r="AM109" s="19" t="str">
        <f t="shared" si="40"/>
        <v/>
      </c>
      <c r="AN109" s="19" t="str">
        <f t="shared" si="41"/>
        <v/>
      </c>
      <c r="AO109" s="19" t="str">
        <f t="shared" si="42"/>
        <v/>
      </c>
      <c r="AP109" s="19" t="str">
        <f t="shared" si="43"/>
        <v/>
      </c>
      <c r="AQ109" s="19" t="str">
        <f t="shared" si="44"/>
        <v/>
      </c>
      <c r="AR109" s="19" t="str">
        <f t="shared" si="45"/>
        <v/>
      </c>
      <c r="AS109" s="19" t="str">
        <f>IFERROR(VLOOKUP(AF109,[2]CUS030!$A$5:$E$10000,5,0),"")</f>
        <v>KMV</v>
      </c>
      <c r="AT109" s="19" t="str">
        <f>IFERROR(VLOOKUP(AG109,[2]CUS030!$A$5:$E$10000,5,0),"")</f>
        <v/>
      </c>
      <c r="AU109" s="19" t="str">
        <f>IFERROR(VLOOKUP(AH109,[2]CUS030!$A$5:$E$10000,5,0),"")</f>
        <v/>
      </c>
      <c r="AV109" s="19" t="str">
        <f>IFERROR(VLOOKUP(AI109,[2]CUS030!$A$5:$E$10000,5,0),"")</f>
        <v/>
      </c>
      <c r="AW109" s="19" t="str">
        <f>IFERROR(VLOOKUP(AJ109,[2]CUS030!$A$5:$E$10000,5,0),"")</f>
        <v/>
      </c>
      <c r="AX109" s="19" t="str">
        <f>IFERROR(VLOOKUP(AK109,[2]CUS030!$A$5:$E$10000,5,0),"")</f>
        <v/>
      </c>
      <c r="AY109" s="19" t="str">
        <f>IFERROR(VLOOKUP(AL109,[2]CUS030!$A$5:$E$10000,5,0),"")</f>
        <v/>
      </c>
      <c r="AZ109" s="19" t="str">
        <f>IFERROR(VLOOKUP(AM109,[2]CUS030!$A$5:$E$10000,5,0),"")</f>
        <v/>
      </c>
      <c r="BA109" s="19" t="str">
        <f>IFERROR(VLOOKUP(AN109,[2]CUS030!$A$5:$E$10000,5,0),"")</f>
        <v/>
      </c>
      <c r="BB109" s="19" t="str">
        <f>IFERROR(VLOOKUP(AO109,[2]CUS030!$A$5:$E$10000,5,0),"")</f>
        <v/>
      </c>
      <c r="BC109" s="19" t="str">
        <f>IFERROR(VLOOKUP(AP109,[2]CUS030!$A$5:$E$10000,5,0),"")</f>
        <v/>
      </c>
      <c r="BD109" s="19" t="str">
        <f>IFERROR(VLOOKUP(AQ109,[2]CUS030!$A$5:$E$10000,5,0),"")</f>
        <v/>
      </c>
      <c r="BE109" s="19" t="str">
        <f>IFERROR(VLOOKUP(AR109,[2]CUS030!$A$5:$E$10000,5,0),"")</f>
        <v/>
      </c>
    </row>
    <row r="110" spans="6:57" x14ac:dyDescent="0.3">
      <c r="F110" s="108" t="str">
        <f>[1]!Table1[[#This Row],[Production]]</f>
        <v>|0200220139|38.10|0.00|2.000|0.0005411NBC</v>
      </c>
      <c r="G110" t="str">
        <f t="shared" si="46"/>
        <v>5411</v>
      </c>
      <c r="H110" t="str">
        <f t="shared" si="47"/>
        <v>|KMV|||||||||||</v>
      </c>
      <c r="I110" s="108" t="str">
        <f>[1]!Table1[[#This Row],[Stock]]</f>
        <v>|0200220139|38.10|0.00|2.000|0.00080NBC</v>
      </c>
      <c r="J110" t="str">
        <f t="shared" si="48"/>
        <v>80</v>
      </c>
      <c r="K110" s="19"/>
      <c r="L110" s="19"/>
      <c r="M110" s="19"/>
      <c r="N110" s="19"/>
      <c r="O110" s="19"/>
      <c r="P110" s="20" t="str">
        <f>End_Cal!E110</f>
        <v>|0200220810|25.40|0.00|1.400|0.0005892NBC</v>
      </c>
      <c r="Q110" s="112" t="str">
        <f t="shared" si="49"/>
        <v>237</v>
      </c>
      <c r="R110" s="112" t="str">
        <f t="shared" si="50"/>
        <v>288</v>
      </c>
      <c r="S110" s="112" t="str">
        <f t="shared" si="30"/>
        <v>5892</v>
      </c>
      <c r="T110" s="112" t="str">
        <f t="shared" si="31"/>
        <v/>
      </c>
      <c r="U110" s="112" t="str">
        <f t="shared" si="32"/>
        <v/>
      </c>
      <c r="V110" s="112" t="str">
        <f t="shared" si="33"/>
        <v/>
      </c>
      <c r="W110" s="112" t="str">
        <f t="shared" si="51"/>
        <v/>
      </c>
      <c r="X110" s="112" t="str">
        <f t="shared" si="34"/>
        <v/>
      </c>
      <c r="Y110" s="112" t="str">
        <f t="shared" si="54"/>
        <v/>
      </c>
      <c r="Z110" s="112" t="str">
        <f t="shared" si="55"/>
        <v/>
      </c>
      <c r="AA110" s="112" t="str">
        <f t="shared" si="56"/>
        <v/>
      </c>
      <c r="AB110" s="112" t="str">
        <f t="shared" si="57"/>
        <v/>
      </c>
      <c r="AC110" s="112" t="str">
        <f t="shared" si="58"/>
        <v/>
      </c>
      <c r="AD110" t="str">
        <f t="shared" si="52"/>
        <v>237-288-5892----------</v>
      </c>
      <c r="AF110" s="19" t="str">
        <f t="shared" si="59"/>
        <v>|0200220810|25.40|0.00|1.400|0.000237NBC</v>
      </c>
      <c r="AG110" s="19" t="str">
        <f t="shared" si="53"/>
        <v>|0200220810|25.40|0.00|1.400|0.000288NBC</v>
      </c>
      <c r="AH110" s="19" t="str">
        <f t="shared" si="35"/>
        <v>|0200220810|25.40|0.00|1.400|0.0005892NBC</v>
      </c>
      <c r="AI110" s="19" t="str">
        <f t="shared" si="36"/>
        <v/>
      </c>
      <c r="AJ110" s="19" t="str">
        <f t="shared" si="37"/>
        <v/>
      </c>
      <c r="AK110" s="19" t="str">
        <f t="shared" si="38"/>
        <v/>
      </c>
      <c r="AL110" s="19" t="str">
        <f t="shared" si="39"/>
        <v/>
      </c>
      <c r="AM110" s="19" t="str">
        <f t="shared" si="40"/>
        <v/>
      </c>
      <c r="AN110" s="19" t="str">
        <f t="shared" si="41"/>
        <v/>
      </c>
      <c r="AO110" s="19" t="str">
        <f t="shared" si="42"/>
        <v/>
      </c>
      <c r="AP110" s="19" t="str">
        <f t="shared" si="43"/>
        <v/>
      </c>
      <c r="AQ110" s="19" t="str">
        <f t="shared" si="44"/>
        <v/>
      </c>
      <c r="AR110" s="19" t="str">
        <f t="shared" si="45"/>
        <v/>
      </c>
      <c r="AS110" s="19" t="str">
        <f>IFERROR(VLOOKUP(AF110,[2]CUS030!$A$5:$E$10000,5,0),"")</f>
        <v/>
      </c>
      <c r="AT110" s="19" t="str">
        <f>IFERROR(VLOOKUP(AG110,[2]CUS030!$A$5:$E$10000,5,0),"")</f>
        <v>KMV</v>
      </c>
      <c r="AU110" s="19" t="str">
        <f>IFERROR(VLOOKUP(AH110,[2]CUS030!$A$5:$E$10000,5,0),"")</f>
        <v/>
      </c>
      <c r="AV110" s="19" t="str">
        <f>IFERROR(VLOOKUP(AI110,[2]CUS030!$A$5:$E$10000,5,0),"")</f>
        <v/>
      </c>
      <c r="AW110" s="19" t="str">
        <f>IFERROR(VLOOKUP(AJ110,[2]CUS030!$A$5:$E$10000,5,0),"")</f>
        <v/>
      </c>
      <c r="AX110" s="19" t="str">
        <f>IFERROR(VLOOKUP(AK110,[2]CUS030!$A$5:$E$10000,5,0),"")</f>
        <v/>
      </c>
      <c r="AY110" s="19" t="str">
        <f>IFERROR(VLOOKUP(AL110,[2]CUS030!$A$5:$E$10000,5,0),"")</f>
        <v/>
      </c>
      <c r="AZ110" s="19" t="str">
        <f>IFERROR(VLOOKUP(AM110,[2]CUS030!$A$5:$E$10000,5,0),"")</f>
        <v/>
      </c>
      <c r="BA110" s="19" t="str">
        <f>IFERROR(VLOOKUP(AN110,[2]CUS030!$A$5:$E$10000,5,0),"")</f>
        <v/>
      </c>
      <c r="BB110" s="19" t="str">
        <f>IFERROR(VLOOKUP(AO110,[2]CUS030!$A$5:$E$10000,5,0),"")</f>
        <v/>
      </c>
      <c r="BC110" s="19" t="str">
        <f>IFERROR(VLOOKUP(AP110,[2]CUS030!$A$5:$E$10000,5,0),"")</f>
        <v/>
      </c>
      <c r="BD110" s="19" t="str">
        <f>IFERROR(VLOOKUP(AQ110,[2]CUS030!$A$5:$E$10000,5,0),"")</f>
        <v/>
      </c>
      <c r="BE110" s="19" t="str">
        <f>IFERROR(VLOOKUP(AR110,[2]CUS030!$A$5:$E$10000,5,0),"")</f>
        <v/>
      </c>
    </row>
    <row r="111" spans="6:57" x14ac:dyDescent="0.3">
      <c r="F111" s="108" t="str">
        <f>[1]!Table1[[#This Row],[Production]]</f>
        <v>|0200220139|42.70|0.00|2.000|0.0006135NBC</v>
      </c>
      <c r="G111" t="str">
        <f t="shared" si="46"/>
        <v>6135</v>
      </c>
      <c r="H111" t="str">
        <f t="shared" si="47"/>
        <v>TOYOTA||||||||||||</v>
      </c>
      <c r="I111" s="108" t="str">
        <f>[1]!Table1[[#This Row],[Stock]]</f>
        <v>|0200220139|42.70|0.00|2.000|0.000214NBC</v>
      </c>
      <c r="J111" t="str">
        <f t="shared" si="48"/>
        <v>214</v>
      </c>
      <c r="K111" s="19"/>
      <c r="L111" s="19"/>
      <c r="M111" s="19"/>
      <c r="N111" s="19"/>
      <c r="O111" s="19"/>
      <c r="P111" s="20" t="str">
        <f>End_Cal!E111</f>
        <v>|0200220810|25.40|0.00|1.400|0.0005955NBC</v>
      </c>
      <c r="Q111" s="112" t="str">
        <f t="shared" si="49"/>
        <v>418.1</v>
      </c>
      <c r="R111" s="112" t="str">
        <f t="shared" si="50"/>
        <v>5955</v>
      </c>
      <c r="S111" s="112" t="str">
        <f t="shared" si="30"/>
        <v/>
      </c>
      <c r="T111" s="112" t="str">
        <f t="shared" si="31"/>
        <v/>
      </c>
      <c r="U111" s="112" t="str">
        <f t="shared" si="32"/>
        <v/>
      </c>
      <c r="V111" s="112" t="str">
        <f t="shared" si="33"/>
        <v/>
      </c>
      <c r="W111" s="112" t="str">
        <f t="shared" si="51"/>
        <v/>
      </c>
      <c r="X111" s="112" t="str">
        <f t="shared" si="34"/>
        <v/>
      </c>
      <c r="Y111" s="112" t="str">
        <f t="shared" si="54"/>
        <v/>
      </c>
      <c r="Z111" s="112" t="str">
        <f t="shared" si="55"/>
        <v/>
      </c>
      <c r="AA111" s="112" t="str">
        <f t="shared" si="56"/>
        <v/>
      </c>
      <c r="AB111" s="112" t="str">
        <f t="shared" si="57"/>
        <v/>
      </c>
      <c r="AC111" s="112" t="str">
        <f t="shared" si="58"/>
        <v/>
      </c>
      <c r="AD111" t="str">
        <f t="shared" si="52"/>
        <v>418.1-5955-----------</v>
      </c>
      <c r="AF111" s="19" t="str">
        <f t="shared" si="59"/>
        <v>|0200220810|25.40|0.00|1.400|0.000418.1NBC</v>
      </c>
      <c r="AG111" s="19" t="str">
        <f t="shared" si="53"/>
        <v>|0200220810|25.40|0.00|1.400|0.0005955NBC</v>
      </c>
      <c r="AH111" s="19" t="str">
        <f t="shared" si="35"/>
        <v/>
      </c>
      <c r="AI111" s="19" t="str">
        <f t="shared" si="36"/>
        <v/>
      </c>
      <c r="AJ111" s="19" t="str">
        <f t="shared" si="37"/>
        <v/>
      </c>
      <c r="AK111" s="19" t="str">
        <f t="shared" si="38"/>
        <v/>
      </c>
      <c r="AL111" s="19" t="str">
        <f t="shared" si="39"/>
        <v/>
      </c>
      <c r="AM111" s="19" t="str">
        <f t="shared" si="40"/>
        <v/>
      </c>
      <c r="AN111" s="19" t="str">
        <f t="shared" si="41"/>
        <v/>
      </c>
      <c r="AO111" s="19" t="str">
        <f t="shared" si="42"/>
        <v/>
      </c>
      <c r="AP111" s="19" t="str">
        <f t="shared" si="43"/>
        <v/>
      </c>
      <c r="AQ111" s="19" t="str">
        <f t="shared" si="44"/>
        <v/>
      </c>
      <c r="AR111" s="19" t="str">
        <f t="shared" si="45"/>
        <v/>
      </c>
      <c r="AS111" s="19" t="str">
        <f>IFERROR(VLOOKUP(AF111,[2]CUS030!$A$5:$E$10000,5,0),"")</f>
        <v>TOYOTA</v>
      </c>
      <c r="AT111" s="19" t="str">
        <f>IFERROR(VLOOKUP(AG111,[2]CUS030!$A$5:$E$10000,5,0),"")</f>
        <v/>
      </c>
      <c r="AU111" s="19" t="str">
        <f>IFERROR(VLOOKUP(AH111,[2]CUS030!$A$5:$E$10000,5,0),"")</f>
        <v/>
      </c>
      <c r="AV111" s="19" t="str">
        <f>IFERROR(VLOOKUP(AI111,[2]CUS030!$A$5:$E$10000,5,0),"")</f>
        <v/>
      </c>
      <c r="AW111" s="19" t="str">
        <f>IFERROR(VLOOKUP(AJ111,[2]CUS030!$A$5:$E$10000,5,0),"")</f>
        <v/>
      </c>
      <c r="AX111" s="19" t="str">
        <f>IFERROR(VLOOKUP(AK111,[2]CUS030!$A$5:$E$10000,5,0),"")</f>
        <v/>
      </c>
      <c r="AY111" s="19" t="str">
        <f>IFERROR(VLOOKUP(AL111,[2]CUS030!$A$5:$E$10000,5,0),"")</f>
        <v/>
      </c>
      <c r="AZ111" s="19" t="str">
        <f>IFERROR(VLOOKUP(AM111,[2]CUS030!$A$5:$E$10000,5,0),"")</f>
        <v/>
      </c>
      <c r="BA111" s="19" t="str">
        <f>IFERROR(VLOOKUP(AN111,[2]CUS030!$A$5:$E$10000,5,0),"")</f>
        <v/>
      </c>
      <c r="BB111" s="19" t="str">
        <f>IFERROR(VLOOKUP(AO111,[2]CUS030!$A$5:$E$10000,5,0),"")</f>
        <v/>
      </c>
      <c r="BC111" s="19" t="str">
        <f>IFERROR(VLOOKUP(AP111,[2]CUS030!$A$5:$E$10000,5,0),"")</f>
        <v/>
      </c>
      <c r="BD111" s="19" t="str">
        <f>IFERROR(VLOOKUP(AQ111,[2]CUS030!$A$5:$E$10000,5,0),"")</f>
        <v/>
      </c>
      <c r="BE111" s="19" t="str">
        <f>IFERROR(VLOOKUP(AR111,[2]CUS030!$A$5:$E$10000,5,0),"")</f>
        <v/>
      </c>
    </row>
    <row r="112" spans="6:57" x14ac:dyDescent="0.3">
      <c r="F112" s="108" t="str">
        <f>[1]!Table1[[#This Row],[Production]]</f>
        <v>|0200220139|42.70|0.00|2.000|0.0006135NBC</v>
      </c>
      <c r="G112" t="str">
        <f t="shared" si="46"/>
        <v>6135</v>
      </c>
      <c r="H112" t="str">
        <f t="shared" si="47"/>
        <v>|TOYOTA|||||||||||</v>
      </c>
      <c r="I112" s="108" t="str">
        <f>[1]!Table1[[#This Row],[Stock]]</f>
        <v>|0200220139|42.70|0.00|2.000|0.0006135NBC</v>
      </c>
      <c r="J112" t="str">
        <f t="shared" si="48"/>
        <v>6135</v>
      </c>
      <c r="K112" s="19"/>
      <c r="L112" s="19"/>
      <c r="M112" s="19"/>
      <c r="N112" s="19"/>
      <c r="O112" s="19"/>
      <c r="P112" s="20" t="str">
        <f>End_Cal!E112</f>
        <v>|0200220810|25.40|0.00|1.400|0.0005652NBC</v>
      </c>
      <c r="Q112" s="112" t="str">
        <f t="shared" si="49"/>
        <v>5652</v>
      </c>
      <c r="R112" s="112" t="str">
        <f t="shared" si="50"/>
        <v>617.8</v>
      </c>
      <c r="S112" s="112" t="str">
        <f t="shared" si="30"/>
        <v/>
      </c>
      <c r="T112" s="112" t="str">
        <f t="shared" si="31"/>
        <v/>
      </c>
      <c r="U112" s="112" t="str">
        <f t="shared" si="32"/>
        <v/>
      </c>
      <c r="V112" s="112" t="str">
        <f t="shared" si="33"/>
        <v/>
      </c>
      <c r="W112" s="112" t="str">
        <f t="shared" si="51"/>
        <v/>
      </c>
      <c r="X112" s="112" t="str">
        <f t="shared" si="34"/>
        <v/>
      </c>
      <c r="Y112" s="112" t="str">
        <f t="shared" si="54"/>
        <v/>
      </c>
      <c r="Z112" s="112" t="str">
        <f t="shared" si="55"/>
        <v/>
      </c>
      <c r="AA112" s="112" t="str">
        <f t="shared" si="56"/>
        <v/>
      </c>
      <c r="AB112" s="112" t="str">
        <f t="shared" si="57"/>
        <v/>
      </c>
      <c r="AC112" s="112" t="str">
        <f t="shared" si="58"/>
        <v/>
      </c>
      <c r="AD112" t="str">
        <f t="shared" si="52"/>
        <v>5652-617.8-----------</v>
      </c>
      <c r="AF112" s="19" t="str">
        <f t="shared" si="59"/>
        <v>|0200220810|25.40|0.00|1.400|0.0005652NBC</v>
      </c>
      <c r="AG112" s="19" t="str">
        <f t="shared" si="53"/>
        <v>|0200220810|25.40|0.00|1.400|0.000617.8NBC</v>
      </c>
      <c r="AH112" s="19" t="str">
        <f t="shared" si="35"/>
        <v/>
      </c>
      <c r="AI112" s="19" t="str">
        <f t="shared" si="36"/>
        <v/>
      </c>
      <c r="AJ112" s="19" t="str">
        <f t="shared" si="37"/>
        <v/>
      </c>
      <c r="AK112" s="19" t="str">
        <f t="shared" si="38"/>
        <v/>
      </c>
      <c r="AL112" s="19" t="str">
        <f t="shared" si="39"/>
        <v/>
      </c>
      <c r="AM112" s="19" t="str">
        <f t="shared" si="40"/>
        <v/>
      </c>
      <c r="AN112" s="19" t="str">
        <f t="shared" si="41"/>
        <v/>
      </c>
      <c r="AO112" s="19" t="str">
        <f t="shared" si="42"/>
        <v/>
      </c>
      <c r="AP112" s="19" t="str">
        <f t="shared" si="43"/>
        <v/>
      </c>
      <c r="AQ112" s="19" t="str">
        <f t="shared" si="44"/>
        <v/>
      </c>
      <c r="AR112" s="19" t="str">
        <f t="shared" si="45"/>
        <v/>
      </c>
      <c r="AS112" s="19" t="str">
        <f>IFERROR(VLOOKUP(AF112,[2]CUS030!$A$5:$E$10000,5,0),"")</f>
        <v/>
      </c>
      <c r="AT112" s="19" t="str">
        <f>IFERROR(VLOOKUP(AG112,[2]CUS030!$A$5:$E$10000,5,0),"")</f>
        <v>TOYOTA</v>
      </c>
      <c r="AU112" s="19" t="str">
        <f>IFERROR(VLOOKUP(AH112,[2]CUS030!$A$5:$E$10000,5,0),"")</f>
        <v/>
      </c>
      <c r="AV112" s="19" t="str">
        <f>IFERROR(VLOOKUP(AI112,[2]CUS030!$A$5:$E$10000,5,0),"")</f>
        <v/>
      </c>
      <c r="AW112" s="19" t="str">
        <f>IFERROR(VLOOKUP(AJ112,[2]CUS030!$A$5:$E$10000,5,0),"")</f>
        <v/>
      </c>
      <c r="AX112" s="19" t="str">
        <f>IFERROR(VLOOKUP(AK112,[2]CUS030!$A$5:$E$10000,5,0),"")</f>
        <v/>
      </c>
      <c r="AY112" s="19" t="str">
        <f>IFERROR(VLOOKUP(AL112,[2]CUS030!$A$5:$E$10000,5,0),"")</f>
        <v/>
      </c>
      <c r="AZ112" s="19" t="str">
        <f>IFERROR(VLOOKUP(AM112,[2]CUS030!$A$5:$E$10000,5,0),"")</f>
        <v/>
      </c>
      <c r="BA112" s="19" t="str">
        <f>IFERROR(VLOOKUP(AN112,[2]CUS030!$A$5:$E$10000,5,0),"")</f>
        <v/>
      </c>
      <c r="BB112" s="19" t="str">
        <f>IFERROR(VLOOKUP(AO112,[2]CUS030!$A$5:$E$10000,5,0),"")</f>
        <v/>
      </c>
      <c r="BC112" s="19" t="str">
        <f>IFERROR(VLOOKUP(AP112,[2]CUS030!$A$5:$E$10000,5,0),"")</f>
        <v/>
      </c>
      <c r="BD112" s="19" t="str">
        <f>IFERROR(VLOOKUP(AQ112,[2]CUS030!$A$5:$E$10000,5,0),"")</f>
        <v/>
      </c>
      <c r="BE112" s="19" t="str">
        <f>IFERROR(VLOOKUP(AR112,[2]CUS030!$A$5:$E$10000,5,0),"")</f>
        <v/>
      </c>
    </row>
    <row r="113" spans="6:57" x14ac:dyDescent="0.3">
      <c r="F113" s="108" t="str">
        <f>[1]!Table1[[#This Row],[Production]]</f>
        <v>|0200220126|42.70|0.00|3.500|0.0006046IBC</v>
      </c>
      <c r="G113" t="str">
        <f t="shared" si="46"/>
        <v>6046</v>
      </c>
      <c r="H113" t="str">
        <f t="shared" si="47"/>
        <v>TOYOTA|TOYOTA||TOYOTA|||||||||</v>
      </c>
      <c r="I113" s="108" t="str">
        <f>[1]!Table1[[#This Row],[Stock]]</f>
        <v>|0200220126|42.70|0.00|3.500|0.000195IBC</v>
      </c>
      <c r="J113" t="str">
        <f t="shared" si="48"/>
        <v>195</v>
      </c>
      <c r="K113" s="19"/>
      <c r="L113" s="19"/>
      <c r="M113" s="19"/>
      <c r="N113" s="19"/>
      <c r="O113" s="19"/>
      <c r="P113" s="20" t="str">
        <f>End_Cal!E113</f>
        <v>|0200220810|25.40|0.00|1.600|0.0005763NBC</v>
      </c>
      <c r="Q113" s="112" t="str">
        <f t="shared" si="49"/>
        <v>515</v>
      </c>
      <c r="R113" s="112" t="str">
        <f t="shared" si="50"/>
        <v>567</v>
      </c>
      <c r="S113" s="112" t="str">
        <f t="shared" si="30"/>
        <v>5763</v>
      </c>
      <c r="T113" s="112" t="str">
        <f t="shared" si="31"/>
        <v>1000</v>
      </c>
      <c r="U113" s="112" t="str">
        <f t="shared" si="32"/>
        <v/>
      </c>
      <c r="V113" s="112" t="str">
        <f t="shared" si="33"/>
        <v/>
      </c>
      <c r="W113" s="112" t="str">
        <f t="shared" si="51"/>
        <v/>
      </c>
      <c r="X113" s="112" t="str">
        <f t="shared" si="34"/>
        <v/>
      </c>
      <c r="Y113" s="112" t="str">
        <f t="shared" si="54"/>
        <v/>
      </c>
      <c r="Z113" s="112" t="str">
        <f t="shared" si="55"/>
        <v/>
      </c>
      <c r="AA113" s="112" t="str">
        <f t="shared" si="56"/>
        <v/>
      </c>
      <c r="AB113" s="112" t="str">
        <f t="shared" si="57"/>
        <v/>
      </c>
      <c r="AC113" s="112" t="str">
        <f t="shared" si="58"/>
        <v/>
      </c>
      <c r="AD113" t="str">
        <f t="shared" si="52"/>
        <v>515-567-5763-1000---------</v>
      </c>
      <c r="AF113" s="19" t="str">
        <f t="shared" si="59"/>
        <v>|0200220810|25.40|0.00|1.600|0.000515NBC</v>
      </c>
      <c r="AG113" s="19" t="str">
        <f t="shared" si="53"/>
        <v>|0200220810|25.40|0.00|1.600|0.000567NBC</v>
      </c>
      <c r="AH113" s="19" t="str">
        <f t="shared" si="35"/>
        <v>|0200220810|25.40|0.00|1.600|0.0005763NBC</v>
      </c>
      <c r="AI113" s="19" t="str">
        <f t="shared" si="36"/>
        <v>|0200220810|25.40|0.00|1.600|0.0001000NBC</v>
      </c>
      <c r="AJ113" s="19" t="str">
        <f t="shared" si="37"/>
        <v/>
      </c>
      <c r="AK113" s="19" t="str">
        <f t="shared" si="38"/>
        <v/>
      </c>
      <c r="AL113" s="19" t="str">
        <f t="shared" si="39"/>
        <v/>
      </c>
      <c r="AM113" s="19" t="str">
        <f t="shared" si="40"/>
        <v/>
      </c>
      <c r="AN113" s="19" t="str">
        <f t="shared" si="41"/>
        <v/>
      </c>
      <c r="AO113" s="19" t="str">
        <f t="shared" si="42"/>
        <v/>
      </c>
      <c r="AP113" s="19" t="str">
        <f t="shared" si="43"/>
        <v/>
      </c>
      <c r="AQ113" s="19" t="str">
        <f t="shared" si="44"/>
        <v/>
      </c>
      <c r="AR113" s="19" t="str">
        <f t="shared" si="45"/>
        <v/>
      </c>
      <c r="AS113" s="19" t="str">
        <f>IFERROR(VLOOKUP(AF113,[2]CUS030!$A$5:$E$10000,5,0),"")</f>
        <v>TOYOTA</v>
      </c>
      <c r="AT113" s="19" t="str">
        <f>IFERROR(VLOOKUP(AG113,[2]CUS030!$A$5:$E$10000,5,0),"")</f>
        <v>TOYOTA</v>
      </c>
      <c r="AU113" s="19" t="str">
        <f>IFERROR(VLOOKUP(AH113,[2]CUS030!$A$5:$E$10000,5,0),"")</f>
        <v/>
      </c>
      <c r="AV113" s="19" t="str">
        <f>IFERROR(VLOOKUP(AI113,[2]CUS030!$A$5:$E$10000,5,0),"")</f>
        <v>TOYOTA</v>
      </c>
      <c r="AW113" s="19" t="str">
        <f>IFERROR(VLOOKUP(AJ113,[2]CUS030!$A$5:$E$10000,5,0),"")</f>
        <v/>
      </c>
      <c r="AX113" s="19" t="str">
        <f>IFERROR(VLOOKUP(AK113,[2]CUS030!$A$5:$E$10000,5,0),"")</f>
        <v/>
      </c>
      <c r="AY113" s="19" t="str">
        <f>IFERROR(VLOOKUP(AL113,[2]CUS030!$A$5:$E$10000,5,0),"")</f>
        <v/>
      </c>
      <c r="AZ113" s="19" t="str">
        <f>IFERROR(VLOOKUP(AM113,[2]CUS030!$A$5:$E$10000,5,0),"")</f>
        <v/>
      </c>
      <c r="BA113" s="19" t="str">
        <f>IFERROR(VLOOKUP(AN113,[2]CUS030!$A$5:$E$10000,5,0),"")</f>
        <v/>
      </c>
      <c r="BB113" s="19" t="str">
        <f>IFERROR(VLOOKUP(AO113,[2]CUS030!$A$5:$E$10000,5,0),"")</f>
        <v/>
      </c>
      <c r="BC113" s="19" t="str">
        <f>IFERROR(VLOOKUP(AP113,[2]CUS030!$A$5:$E$10000,5,0),"")</f>
        <v/>
      </c>
      <c r="BD113" s="19" t="str">
        <f>IFERROR(VLOOKUP(AQ113,[2]CUS030!$A$5:$E$10000,5,0),"")</f>
        <v/>
      </c>
      <c r="BE113" s="19" t="str">
        <f>IFERROR(VLOOKUP(AR113,[2]CUS030!$A$5:$E$10000,5,0),"")</f>
        <v/>
      </c>
    </row>
    <row r="114" spans="6:57" x14ac:dyDescent="0.3">
      <c r="F114" s="108" t="str">
        <f>[1]!Table1[[#This Row],[Production]]</f>
        <v>|0200220126|42.70|0.00|3.500|0.0006046IBC</v>
      </c>
      <c r="G114" t="str">
        <f t="shared" si="46"/>
        <v>6046</v>
      </c>
      <c r="H114" t="str">
        <f t="shared" si="47"/>
        <v>TOYOTA||TOYOTA||||||||||</v>
      </c>
      <c r="I114" s="108" t="str">
        <f>[1]!Table1[[#This Row],[Stock]]</f>
        <v>|0200220126|42.70|0.00|3.500|0.000196.5IBC</v>
      </c>
      <c r="J114" t="str">
        <f t="shared" si="48"/>
        <v>196.5</v>
      </c>
      <c r="K114" s="19"/>
      <c r="L114" s="19"/>
      <c r="M114" s="19"/>
      <c r="N114" s="19"/>
      <c r="O114" s="19"/>
      <c r="P114" s="20" t="str">
        <f>End_Cal!E114</f>
        <v>|0200220810|25.40|0.00|1.600|0.0006009NBC</v>
      </c>
      <c r="Q114" s="112" t="str">
        <f t="shared" si="49"/>
        <v>590</v>
      </c>
      <c r="R114" s="112" t="str">
        <f t="shared" si="50"/>
        <v>6009</v>
      </c>
      <c r="S114" s="112" t="str">
        <f t="shared" si="30"/>
        <v>740</v>
      </c>
      <c r="T114" s="112" t="str">
        <f t="shared" si="31"/>
        <v/>
      </c>
      <c r="U114" s="112" t="str">
        <f t="shared" si="32"/>
        <v/>
      </c>
      <c r="V114" s="112" t="str">
        <f t="shared" si="33"/>
        <v/>
      </c>
      <c r="W114" s="112" t="str">
        <f t="shared" si="51"/>
        <v/>
      </c>
      <c r="X114" s="112" t="str">
        <f t="shared" si="34"/>
        <v/>
      </c>
      <c r="Y114" s="112" t="str">
        <f t="shared" si="54"/>
        <v/>
      </c>
      <c r="Z114" s="112" t="str">
        <f t="shared" si="55"/>
        <v/>
      </c>
      <c r="AA114" s="112" t="str">
        <f t="shared" si="56"/>
        <v/>
      </c>
      <c r="AB114" s="112" t="str">
        <f t="shared" si="57"/>
        <v/>
      </c>
      <c r="AC114" s="112" t="str">
        <f t="shared" si="58"/>
        <v/>
      </c>
      <c r="AD114" t="str">
        <f t="shared" si="52"/>
        <v>590-6009-740----------</v>
      </c>
      <c r="AF114" s="19" t="str">
        <f t="shared" si="59"/>
        <v>|0200220810|25.40|0.00|1.600|0.000590NBC</v>
      </c>
      <c r="AG114" s="19" t="str">
        <f t="shared" si="53"/>
        <v>|0200220810|25.40|0.00|1.600|0.0006009NBC</v>
      </c>
      <c r="AH114" s="19" t="str">
        <f t="shared" si="35"/>
        <v>|0200220810|25.40|0.00|1.600|0.000740NBC</v>
      </c>
      <c r="AI114" s="19" t="str">
        <f t="shared" si="36"/>
        <v/>
      </c>
      <c r="AJ114" s="19" t="str">
        <f t="shared" si="37"/>
        <v/>
      </c>
      <c r="AK114" s="19" t="str">
        <f t="shared" si="38"/>
        <v/>
      </c>
      <c r="AL114" s="19" t="str">
        <f t="shared" si="39"/>
        <v/>
      </c>
      <c r="AM114" s="19" t="str">
        <f t="shared" si="40"/>
        <v/>
      </c>
      <c r="AN114" s="19" t="str">
        <f t="shared" si="41"/>
        <v/>
      </c>
      <c r="AO114" s="19" t="str">
        <f t="shared" si="42"/>
        <v/>
      </c>
      <c r="AP114" s="19" t="str">
        <f t="shared" si="43"/>
        <v/>
      </c>
      <c r="AQ114" s="19" t="str">
        <f t="shared" si="44"/>
        <v/>
      </c>
      <c r="AR114" s="19" t="str">
        <f t="shared" si="45"/>
        <v/>
      </c>
      <c r="AS114" s="19" t="str">
        <f>IFERROR(VLOOKUP(AF114,[2]CUS030!$A$5:$E$10000,5,0),"")</f>
        <v>TOYOTA</v>
      </c>
      <c r="AT114" s="19" t="str">
        <f>IFERROR(VLOOKUP(AG114,[2]CUS030!$A$5:$E$10000,5,0),"")</f>
        <v/>
      </c>
      <c r="AU114" s="19" t="str">
        <f>IFERROR(VLOOKUP(AH114,[2]CUS030!$A$5:$E$10000,5,0),"")</f>
        <v>TOYOTA</v>
      </c>
      <c r="AV114" s="19" t="str">
        <f>IFERROR(VLOOKUP(AI114,[2]CUS030!$A$5:$E$10000,5,0),"")</f>
        <v/>
      </c>
      <c r="AW114" s="19" t="str">
        <f>IFERROR(VLOOKUP(AJ114,[2]CUS030!$A$5:$E$10000,5,0),"")</f>
        <v/>
      </c>
      <c r="AX114" s="19" t="str">
        <f>IFERROR(VLOOKUP(AK114,[2]CUS030!$A$5:$E$10000,5,0),"")</f>
        <v/>
      </c>
      <c r="AY114" s="19" t="str">
        <f>IFERROR(VLOOKUP(AL114,[2]CUS030!$A$5:$E$10000,5,0),"")</f>
        <v/>
      </c>
      <c r="AZ114" s="19" t="str">
        <f>IFERROR(VLOOKUP(AM114,[2]CUS030!$A$5:$E$10000,5,0),"")</f>
        <v/>
      </c>
      <c r="BA114" s="19" t="str">
        <f>IFERROR(VLOOKUP(AN114,[2]CUS030!$A$5:$E$10000,5,0),"")</f>
        <v/>
      </c>
      <c r="BB114" s="19" t="str">
        <f>IFERROR(VLOOKUP(AO114,[2]CUS030!$A$5:$E$10000,5,0),"")</f>
        <v/>
      </c>
      <c r="BC114" s="19" t="str">
        <f>IFERROR(VLOOKUP(AP114,[2]CUS030!$A$5:$E$10000,5,0),"")</f>
        <v/>
      </c>
      <c r="BD114" s="19" t="str">
        <f>IFERROR(VLOOKUP(AQ114,[2]CUS030!$A$5:$E$10000,5,0),"")</f>
        <v/>
      </c>
      <c r="BE114" s="19" t="str">
        <f>IFERROR(VLOOKUP(AR114,[2]CUS030!$A$5:$E$10000,5,0),"")</f>
        <v/>
      </c>
    </row>
    <row r="115" spans="6:57" x14ac:dyDescent="0.3">
      <c r="F115" s="108" t="str">
        <f>[1]!Table1[[#This Row],[Production]]</f>
        <v>|0200220126|42.70|0.00|3.500|0.0005894IBC</v>
      </c>
      <c r="G115" t="str">
        <f t="shared" si="46"/>
        <v>5894</v>
      </c>
      <c r="H115" t="str">
        <f t="shared" si="47"/>
        <v>TOYOTA|TOYOTA|||||||||||</v>
      </c>
      <c r="I115" s="108" t="str">
        <f>[1]!Table1[[#This Row],[Stock]]</f>
        <v>|0200220126|42.70|0.00|3.500|0.000261IBC</v>
      </c>
      <c r="J115" t="str">
        <f t="shared" si="48"/>
        <v>261</v>
      </c>
      <c r="K115" s="19"/>
      <c r="L115" s="19"/>
      <c r="M115" s="19"/>
      <c r="N115" s="19"/>
      <c r="O115" s="19"/>
      <c r="P115" s="20" t="str">
        <f>End_Cal!E115</f>
        <v>|0200230841|25.40|0.00|1.000|0.0005934NBC</v>
      </c>
      <c r="Q115" s="112" t="str">
        <f t="shared" si="49"/>
        <v>416.6</v>
      </c>
      <c r="R115" s="112" t="str">
        <f t="shared" si="50"/>
        <v>435</v>
      </c>
      <c r="S115" s="112" t="str">
        <f t="shared" si="30"/>
        <v>5934</v>
      </c>
      <c r="T115" s="112" t="str">
        <f t="shared" si="31"/>
        <v/>
      </c>
      <c r="U115" s="112" t="str">
        <f t="shared" si="32"/>
        <v/>
      </c>
      <c r="V115" s="112" t="str">
        <f t="shared" si="33"/>
        <v/>
      </c>
      <c r="W115" s="112" t="str">
        <f t="shared" si="51"/>
        <v/>
      </c>
      <c r="X115" s="112" t="str">
        <f t="shared" si="34"/>
        <v/>
      </c>
      <c r="Y115" s="112" t="str">
        <f t="shared" si="54"/>
        <v/>
      </c>
      <c r="Z115" s="112" t="str">
        <f t="shared" si="55"/>
        <v/>
      </c>
      <c r="AA115" s="112" t="str">
        <f t="shared" si="56"/>
        <v/>
      </c>
      <c r="AB115" s="112" t="str">
        <f t="shared" si="57"/>
        <v/>
      </c>
      <c r="AC115" s="112" t="str">
        <f t="shared" si="58"/>
        <v/>
      </c>
      <c r="AD115" t="str">
        <f t="shared" si="52"/>
        <v>416.6-435-5934----------</v>
      </c>
      <c r="AF115" s="19" t="str">
        <f t="shared" si="59"/>
        <v>|0200230841|25.40|0.00|1.000|0.000416.6NBC</v>
      </c>
      <c r="AG115" s="19" t="str">
        <f t="shared" si="53"/>
        <v>|0200230841|25.40|0.00|1.000|0.000435NBC</v>
      </c>
      <c r="AH115" s="19" t="str">
        <f t="shared" si="35"/>
        <v>|0200230841|25.40|0.00|1.000|0.0005934NBC</v>
      </c>
      <c r="AI115" s="19" t="str">
        <f t="shared" si="36"/>
        <v/>
      </c>
      <c r="AJ115" s="19" t="str">
        <f t="shared" si="37"/>
        <v/>
      </c>
      <c r="AK115" s="19" t="str">
        <f t="shared" si="38"/>
        <v/>
      </c>
      <c r="AL115" s="19" t="str">
        <f t="shared" si="39"/>
        <v/>
      </c>
      <c r="AM115" s="19" t="str">
        <f t="shared" si="40"/>
        <v/>
      </c>
      <c r="AN115" s="19" t="str">
        <f t="shared" si="41"/>
        <v/>
      </c>
      <c r="AO115" s="19" t="str">
        <f t="shared" si="42"/>
        <v/>
      </c>
      <c r="AP115" s="19" t="str">
        <f t="shared" si="43"/>
        <v/>
      </c>
      <c r="AQ115" s="19" t="str">
        <f t="shared" si="44"/>
        <v/>
      </c>
      <c r="AR115" s="19" t="str">
        <f t="shared" si="45"/>
        <v/>
      </c>
      <c r="AS115" s="19" t="str">
        <f>IFERROR(VLOOKUP(AF115,[2]CUS030!$A$5:$E$10000,5,0),"")</f>
        <v>TOYOTA</v>
      </c>
      <c r="AT115" s="19" t="str">
        <f>IFERROR(VLOOKUP(AG115,[2]CUS030!$A$5:$E$10000,5,0),"")</f>
        <v>TOYOTA</v>
      </c>
      <c r="AU115" s="19" t="str">
        <f>IFERROR(VLOOKUP(AH115,[2]CUS030!$A$5:$E$10000,5,0),"")</f>
        <v/>
      </c>
      <c r="AV115" s="19" t="str">
        <f>IFERROR(VLOOKUP(AI115,[2]CUS030!$A$5:$E$10000,5,0),"")</f>
        <v/>
      </c>
      <c r="AW115" s="19" t="str">
        <f>IFERROR(VLOOKUP(AJ115,[2]CUS030!$A$5:$E$10000,5,0),"")</f>
        <v/>
      </c>
      <c r="AX115" s="19" t="str">
        <f>IFERROR(VLOOKUP(AK115,[2]CUS030!$A$5:$E$10000,5,0),"")</f>
        <v/>
      </c>
      <c r="AY115" s="19" t="str">
        <f>IFERROR(VLOOKUP(AL115,[2]CUS030!$A$5:$E$10000,5,0),"")</f>
        <v/>
      </c>
      <c r="AZ115" s="19" t="str">
        <f>IFERROR(VLOOKUP(AM115,[2]CUS030!$A$5:$E$10000,5,0),"")</f>
        <v/>
      </c>
      <c r="BA115" s="19" t="str">
        <f>IFERROR(VLOOKUP(AN115,[2]CUS030!$A$5:$E$10000,5,0),"")</f>
        <v/>
      </c>
      <c r="BB115" s="19" t="str">
        <f>IFERROR(VLOOKUP(AO115,[2]CUS030!$A$5:$E$10000,5,0),"")</f>
        <v/>
      </c>
      <c r="BC115" s="19" t="str">
        <f>IFERROR(VLOOKUP(AP115,[2]CUS030!$A$5:$E$10000,5,0),"")</f>
        <v/>
      </c>
      <c r="BD115" s="19" t="str">
        <f>IFERROR(VLOOKUP(AQ115,[2]CUS030!$A$5:$E$10000,5,0),"")</f>
        <v/>
      </c>
      <c r="BE115" s="19" t="str">
        <f>IFERROR(VLOOKUP(AR115,[2]CUS030!$A$5:$E$10000,5,0),"")</f>
        <v/>
      </c>
    </row>
    <row r="116" spans="6:57" x14ac:dyDescent="0.3">
      <c r="F116" s="108" t="str">
        <f>[1]!Table1[[#This Row],[Production]]</f>
        <v>|0200220126|42.70|0.00|3.500|0.0005894IBC</v>
      </c>
      <c r="G116" t="str">
        <f t="shared" si="46"/>
        <v>5894</v>
      </c>
      <c r="H116" t="str">
        <f t="shared" si="47"/>
        <v>FULLWEI||||||||||||</v>
      </c>
      <c r="I116" s="108" t="str">
        <f>[1]!Table1[[#This Row],[Stock]]</f>
        <v>|0200220126|42.70|0.00|3.500|0.000262.5IBC</v>
      </c>
      <c r="J116" t="str">
        <f t="shared" si="48"/>
        <v>262.5</v>
      </c>
      <c r="K116" s="19"/>
      <c r="L116" s="19"/>
      <c r="M116" s="19"/>
      <c r="N116" s="19"/>
      <c r="O116" s="19"/>
      <c r="P116" s="20" t="str">
        <f>End_Cal!E116</f>
        <v>|0200220810|25.40|0.00|2.600|0.0006115IBC</v>
      </c>
      <c r="Q116" s="112" t="str">
        <f t="shared" si="49"/>
        <v>1010</v>
      </c>
      <c r="R116" s="112" t="str">
        <f t="shared" si="50"/>
        <v>6115</v>
      </c>
      <c r="S116" s="112" t="str">
        <f t="shared" si="30"/>
        <v/>
      </c>
      <c r="T116" s="112" t="str">
        <f t="shared" si="31"/>
        <v/>
      </c>
      <c r="U116" s="112" t="str">
        <f t="shared" si="32"/>
        <v/>
      </c>
      <c r="V116" s="112" t="str">
        <f t="shared" si="33"/>
        <v/>
      </c>
      <c r="W116" s="112" t="str">
        <f t="shared" si="51"/>
        <v/>
      </c>
      <c r="X116" s="112" t="str">
        <f t="shared" si="34"/>
        <v/>
      </c>
      <c r="Y116" s="112" t="str">
        <f t="shared" si="54"/>
        <v/>
      </c>
      <c r="Z116" s="112" t="str">
        <f t="shared" si="55"/>
        <v/>
      </c>
      <c r="AA116" s="112" t="str">
        <f t="shared" si="56"/>
        <v/>
      </c>
      <c r="AB116" s="112" t="str">
        <f t="shared" si="57"/>
        <v/>
      </c>
      <c r="AC116" s="112" t="str">
        <f t="shared" si="58"/>
        <v/>
      </c>
      <c r="AD116" t="str">
        <f t="shared" si="52"/>
        <v>1010-6115-----------</v>
      </c>
      <c r="AF116" s="19" t="str">
        <f t="shared" si="59"/>
        <v>|0200220810|25.40|0.00|2.600|0.0001010IBC</v>
      </c>
      <c r="AG116" s="19" t="str">
        <f t="shared" si="53"/>
        <v>|0200220810|25.40|0.00|2.600|0.0006115IBC</v>
      </c>
      <c r="AH116" s="19" t="str">
        <f t="shared" si="35"/>
        <v/>
      </c>
      <c r="AI116" s="19" t="str">
        <f t="shared" si="36"/>
        <v/>
      </c>
      <c r="AJ116" s="19" t="str">
        <f t="shared" si="37"/>
        <v/>
      </c>
      <c r="AK116" s="19" t="str">
        <f t="shared" si="38"/>
        <v/>
      </c>
      <c r="AL116" s="19" t="str">
        <f t="shared" si="39"/>
        <v/>
      </c>
      <c r="AM116" s="19" t="str">
        <f t="shared" si="40"/>
        <v/>
      </c>
      <c r="AN116" s="19" t="str">
        <f t="shared" si="41"/>
        <v/>
      </c>
      <c r="AO116" s="19" t="str">
        <f t="shared" si="42"/>
        <v/>
      </c>
      <c r="AP116" s="19" t="str">
        <f t="shared" si="43"/>
        <v/>
      </c>
      <c r="AQ116" s="19" t="str">
        <f t="shared" si="44"/>
        <v/>
      </c>
      <c r="AR116" s="19" t="str">
        <f t="shared" si="45"/>
        <v/>
      </c>
      <c r="AS116" s="19" t="str">
        <f>IFERROR(VLOOKUP(AF116,[2]CUS030!$A$5:$E$10000,5,0),"")</f>
        <v>FULLWEI</v>
      </c>
      <c r="AT116" s="19" t="str">
        <f>IFERROR(VLOOKUP(AG116,[2]CUS030!$A$5:$E$10000,5,0),"")</f>
        <v/>
      </c>
      <c r="AU116" s="19" t="str">
        <f>IFERROR(VLOOKUP(AH116,[2]CUS030!$A$5:$E$10000,5,0),"")</f>
        <v/>
      </c>
      <c r="AV116" s="19" t="str">
        <f>IFERROR(VLOOKUP(AI116,[2]CUS030!$A$5:$E$10000,5,0),"")</f>
        <v/>
      </c>
      <c r="AW116" s="19" t="str">
        <f>IFERROR(VLOOKUP(AJ116,[2]CUS030!$A$5:$E$10000,5,0),"")</f>
        <v/>
      </c>
      <c r="AX116" s="19" t="str">
        <f>IFERROR(VLOOKUP(AK116,[2]CUS030!$A$5:$E$10000,5,0),"")</f>
        <v/>
      </c>
      <c r="AY116" s="19" t="str">
        <f>IFERROR(VLOOKUP(AL116,[2]CUS030!$A$5:$E$10000,5,0),"")</f>
        <v/>
      </c>
      <c r="AZ116" s="19" t="str">
        <f>IFERROR(VLOOKUP(AM116,[2]CUS030!$A$5:$E$10000,5,0),"")</f>
        <v/>
      </c>
      <c r="BA116" s="19" t="str">
        <f>IFERROR(VLOOKUP(AN116,[2]CUS030!$A$5:$E$10000,5,0),"")</f>
        <v/>
      </c>
      <c r="BB116" s="19" t="str">
        <f>IFERROR(VLOOKUP(AO116,[2]CUS030!$A$5:$E$10000,5,0),"")</f>
        <v/>
      </c>
      <c r="BC116" s="19" t="str">
        <f>IFERROR(VLOOKUP(AP116,[2]CUS030!$A$5:$E$10000,5,0),"")</f>
        <v/>
      </c>
      <c r="BD116" s="19" t="str">
        <f>IFERROR(VLOOKUP(AQ116,[2]CUS030!$A$5:$E$10000,5,0),"")</f>
        <v/>
      </c>
      <c r="BE116" s="19" t="str">
        <f>IFERROR(VLOOKUP(AR116,[2]CUS030!$A$5:$E$10000,5,0),"")</f>
        <v/>
      </c>
    </row>
    <row r="117" spans="6:57" x14ac:dyDescent="0.3">
      <c r="F117" s="108" t="str">
        <f>[1]!Table1[[#This Row],[Production]]</f>
        <v>|0200220126|42.70|0.00|3.500|0.0005894IBC</v>
      </c>
      <c r="G117" t="str">
        <f t="shared" si="46"/>
        <v>5894</v>
      </c>
      <c r="H117" t="str">
        <f t="shared" si="47"/>
        <v>KMV||||||||||||</v>
      </c>
      <c r="I117" s="108" t="str">
        <f>[1]!Table1[[#This Row],[Stock]]</f>
        <v>|0200220126|42.70|0.00|3.500|0.000263IBC</v>
      </c>
      <c r="J117" t="str">
        <f t="shared" si="48"/>
        <v>263</v>
      </c>
      <c r="K117" s="19"/>
      <c r="L117" s="19"/>
      <c r="M117" s="19"/>
      <c r="N117" s="19"/>
      <c r="O117" s="19"/>
      <c r="P117" s="20" t="str">
        <f>End_Cal!E117</f>
        <v>|0200220810|25.40|0.00|2.000|0.0006372NBC</v>
      </c>
      <c r="Q117" s="112" t="str">
        <f t="shared" si="49"/>
        <v>369</v>
      </c>
      <c r="R117" s="112" t="str">
        <f t="shared" si="50"/>
        <v>6372</v>
      </c>
      <c r="S117" s="112" t="str">
        <f t="shared" si="30"/>
        <v/>
      </c>
      <c r="T117" s="112" t="str">
        <f t="shared" si="31"/>
        <v/>
      </c>
      <c r="U117" s="112" t="str">
        <f t="shared" si="32"/>
        <v/>
      </c>
      <c r="V117" s="112" t="str">
        <f t="shared" si="33"/>
        <v/>
      </c>
      <c r="W117" s="112" t="str">
        <f t="shared" si="51"/>
        <v/>
      </c>
      <c r="X117" s="112" t="str">
        <f t="shared" si="34"/>
        <v/>
      </c>
      <c r="Y117" s="112" t="str">
        <f t="shared" si="54"/>
        <v/>
      </c>
      <c r="Z117" s="112" t="str">
        <f t="shared" si="55"/>
        <v/>
      </c>
      <c r="AA117" s="112" t="str">
        <f t="shared" si="56"/>
        <v/>
      </c>
      <c r="AB117" s="112" t="str">
        <f t="shared" si="57"/>
        <v/>
      </c>
      <c r="AC117" s="112" t="str">
        <f t="shared" si="58"/>
        <v/>
      </c>
      <c r="AD117" t="str">
        <f t="shared" si="52"/>
        <v>369-6372-----------</v>
      </c>
      <c r="AF117" s="19" t="str">
        <f t="shared" si="59"/>
        <v>|0200220810|25.40|0.00|2.000|0.000369NBC</v>
      </c>
      <c r="AG117" s="19" t="str">
        <f t="shared" si="53"/>
        <v>|0200220810|25.40|0.00|2.000|0.0006372NBC</v>
      </c>
      <c r="AH117" s="19" t="str">
        <f t="shared" si="35"/>
        <v/>
      </c>
      <c r="AI117" s="19" t="str">
        <f t="shared" si="36"/>
        <v/>
      </c>
      <c r="AJ117" s="19" t="str">
        <f t="shared" si="37"/>
        <v/>
      </c>
      <c r="AK117" s="19" t="str">
        <f t="shared" si="38"/>
        <v/>
      </c>
      <c r="AL117" s="19" t="str">
        <f t="shared" si="39"/>
        <v/>
      </c>
      <c r="AM117" s="19" t="str">
        <f t="shared" si="40"/>
        <v/>
      </c>
      <c r="AN117" s="19" t="str">
        <f t="shared" si="41"/>
        <v/>
      </c>
      <c r="AO117" s="19" t="str">
        <f t="shared" si="42"/>
        <v/>
      </c>
      <c r="AP117" s="19" t="str">
        <f t="shared" si="43"/>
        <v/>
      </c>
      <c r="AQ117" s="19" t="str">
        <f t="shared" si="44"/>
        <v/>
      </c>
      <c r="AR117" s="19" t="str">
        <f t="shared" si="45"/>
        <v/>
      </c>
      <c r="AS117" s="19" t="str">
        <f>IFERROR(VLOOKUP(AF117,[2]CUS030!$A$5:$E$10000,5,0),"")</f>
        <v>KMV</v>
      </c>
      <c r="AT117" s="19" t="str">
        <f>IFERROR(VLOOKUP(AG117,[2]CUS030!$A$5:$E$10000,5,0),"")</f>
        <v/>
      </c>
      <c r="AU117" s="19" t="str">
        <f>IFERROR(VLOOKUP(AH117,[2]CUS030!$A$5:$E$10000,5,0),"")</f>
        <v/>
      </c>
      <c r="AV117" s="19" t="str">
        <f>IFERROR(VLOOKUP(AI117,[2]CUS030!$A$5:$E$10000,5,0),"")</f>
        <v/>
      </c>
      <c r="AW117" s="19" t="str">
        <f>IFERROR(VLOOKUP(AJ117,[2]CUS030!$A$5:$E$10000,5,0),"")</f>
        <v/>
      </c>
      <c r="AX117" s="19" t="str">
        <f>IFERROR(VLOOKUP(AK117,[2]CUS030!$A$5:$E$10000,5,0),"")</f>
        <v/>
      </c>
      <c r="AY117" s="19" t="str">
        <f>IFERROR(VLOOKUP(AL117,[2]CUS030!$A$5:$E$10000,5,0),"")</f>
        <v/>
      </c>
      <c r="AZ117" s="19" t="str">
        <f>IFERROR(VLOOKUP(AM117,[2]CUS030!$A$5:$E$10000,5,0),"")</f>
        <v/>
      </c>
      <c r="BA117" s="19" t="str">
        <f>IFERROR(VLOOKUP(AN117,[2]CUS030!$A$5:$E$10000,5,0),"")</f>
        <v/>
      </c>
      <c r="BB117" s="19" t="str">
        <f>IFERROR(VLOOKUP(AO117,[2]CUS030!$A$5:$E$10000,5,0),"")</f>
        <v/>
      </c>
      <c r="BC117" s="19" t="str">
        <f>IFERROR(VLOOKUP(AP117,[2]CUS030!$A$5:$E$10000,5,0),"")</f>
        <v/>
      </c>
      <c r="BD117" s="19" t="str">
        <f>IFERROR(VLOOKUP(AQ117,[2]CUS030!$A$5:$E$10000,5,0),"")</f>
        <v/>
      </c>
      <c r="BE117" s="19" t="str">
        <f>IFERROR(VLOOKUP(AR117,[2]CUS030!$A$5:$E$10000,5,0),"")</f>
        <v/>
      </c>
    </row>
    <row r="118" spans="6:57" x14ac:dyDescent="0.3">
      <c r="F118" s="108" t="str">
        <f>[1]!Table1[[#This Row],[Production]]</f>
        <v>|0200220126|42.70|0.00|3.500|0.0006007NBC</v>
      </c>
      <c r="G118" t="str">
        <f t="shared" si="46"/>
        <v>6007</v>
      </c>
      <c r="H118" t="str">
        <f t="shared" si="47"/>
        <v>TOYOTA||||||||||||</v>
      </c>
      <c r="I118" s="108" t="str">
        <f>[1]!Table1[[#This Row],[Stock]]</f>
        <v>|0200220126|42.70|0.00|3.500|0.000268.1NBC</v>
      </c>
      <c r="J118" t="str">
        <f t="shared" si="48"/>
        <v>268.1</v>
      </c>
      <c r="K118" s="19"/>
      <c r="L118" s="19"/>
      <c r="M118" s="19"/>
      <c r="N118" s="19"/>
      <c r="O118" s="19"/>
      <c r="P118" s="20" t="str">
        <f>End_Cal!E118</f>
        <v>|0200230841|28.60|0.00|1.200|0.0005253NBC</v>
      </c>
      <c r="Q118" s="112" t="str">
        <f t="shared" si="49"/>
        <v>1298</v>
      </c>
      <c r="R118" s="112" t="str">
        <f t="shared" si="50"/>
        <v>5253</v>
      </c>
      <c r="S118" s="112" t="str">
        <f t="shared" si="30"/>
        <v/>
      </c>
      <c r="T118" s="112" t="str">
        <f t="shared" si="31"/>
        <v/>
      </c>
      <c r="U118" s="112" t="str">
        <f t="shared" si="32"/>
        <v/>
      </c>
      <c r="V118" s="112" t="str">
        <f t="shared" si="33"/>
        <v/>
      </c>
      <c r="W118" s="112" t="str">
        <f t="shared" si="51"/>
        <v/>
      </c>
      <c r="X118" s="112" t="str">
        <f t="shared" si="34"/>
        <v/>
      </c>
      <c r="Y118" s="112" t="str">
        <f t="shared" si="54"/>
        <v/>
      </c>
      <c r="Z118" s="112" t="str">
        <f t="shared" si="55"/>
        <v/>
      </c>
      <c r="AA118" s="112" t="str">
        <f t="shared" si="56"/>
        <v/>
      </c>
      <c r="AB118" s="112" t="str">
        <f t="shared" si="57"/>
        <v/>
      </c>
      <c r="AC118" s="112" t="str">
        <f t="shared" si="58"/>
        <v/>
      </c>
      <c r="AD118" t="str">
        <f t="shared" si="52"/>
        <v>1298-5253-----------</v>
      </c>
      <c r="AF118" s="19" t="str">
        <f t="shared" si="59"/>
        <v>|0200230841|28.60|0.00|1.200|0.0001298NBC</v>
      </c>
      <c r="AG118" s="19" t="str">
        <f t="shared" si="53"/>
        <v>|0200230841|28.60|0.00|1.200|0.0005253NBC</v>
      </c>
      <c r="AH118" s="19" t="str">
        <f t="shared" si="35"/>
        <v/>
      </c>
      <c r="AI118" s="19" t="str">
        <f t="shared" si="36"/>
        <v/>
      </c>
      <c r="AJ118" s="19" t="str">
        <f t="shared" si="37"/>
        <v/>
      </c>
      <c r="AK118" s="19" t="str">
        <f t="shared" si="38"/>
        <v/>
      </c>
      <c r="AL118" s="19" t="str">
        <f t="shared" si="39"/>
        <v/>
      </c>
      <c r="AM118" s="19" t="str">
        <f t="shared" si="40"/>
        <v/>
      </c>
      <c r="AN118" s="19" t="str">
        <f t="shared" si="41"/>
        <v/>
      </c>
      <c r="AO118" s="19" t="str">
        <f t="shared" si="42"/>
        <v/>
      </c>
      <c r="AP118" s="19" t="str">
        <f t="shared" si="43"/>
        <v/>
      </c>
      <c r="AQ118" s="19" t="str">
        <f t="shared" si="44"/>
        <v/>
      </c>
      <c r="AR118" s="19" t="str">
        <f t="shared" si="45"/>
        <v/>
      </c>
      <c r="AS118" s="19" t="str">
        <f>IFERROR(VLOOKUP(AF118,[2]CUS030!$A$5:$E$10000,5,0),"")</f>
        <v>TOYOTA</v>
      </c>
      <c r="AT118" s="19" t="str">
        <f>IFERROR(VLOOKUP(AG118,[2]CUS030!$A$5:$E$10000,5,0),"")</f>
        <v/>
      </c>
      <c r="AU118" s="19" t="str">
        <f>IFERROR(VLOOKUP(AH118,[2]CUS030!$A$5:$E$10000,5,0),"")</f>
        <v/>
      </c>
      <c r="AV118" s="19" t="str">
        <f>IFERROR(VLOOKUP(AI118,[2]CUS030!$A$5:$E$10000,5,0),"")</f>
        <v/>
      </c>
      <c r="AW118" s="19" t="str">
        <f>IFERROR(VLOOKUP(AJ118,[2]CUS030!$A$5:$E$10000,5,0),"")</f>
        <v/>
      </c>
      <c r="AX118" s="19" t="str">
        <f>IFERROR(VLOOKUP(AK118,[2]CUS030!$A$5:$E$10000,5,0),"")</f>
        <v/>
      </c>
      <c r="AY118" s="19" t="str">
        <f>IFERROR(VLOOKUP(AL118,[2]CUS030!$A$5:$E$10000,5,0),"")</f>
        <v/>
      </c>
      <c r="AZ118" s="19" t="str">
        <f>IFERROR(VLOOKUP(AM118,[2]CUS030!$A$5:$E$10000,5,0),"")</f>
        <v/>
      </c>
      <c r="BA118" s="19" t="str">
        <f>IFERROR(VLOOKUP(AN118,[2]CUS030!$A$5:$E$10000,5,0),"")</f>
        <v/>
      </c>
      <c r="BB118" s="19" t="str">
        <f>IFERROR(VLOOKUP(AO118,[2]CUS030!$A$5:$E$10000,5,0),"")</f>
        <v/>
      </c>
      <c r="BC118" s="19" t="str">
        <f>IFERROR(VLOOKUP(AP118,[2]CUS030!$A$5:$E$10000,5,0),"")</f>
        <v/>
      </c>
      <c r="BD118" s="19" t="str">
        <f>IFERROR(VLOOKUP(AQ118,[2]CUS030!$A$5:$E$10000,5,0),"")</f>
        <v/>
      </c>
      <c r="BE118" s="19" t="str">
        <f>IFERROR(VLOOKUP(AR118,[2]CUS030!$A$5:$E$10000,5,0),"")</f>
        <v/>
      </c>
    </row>
    <row r="119" spans="6:57" x14ac:dyDescent="0.3">
      <c r="F119" s="108" t="str">
        <f>[1]!Table1[[#This Row],[Production]]</f>
        <v>|0200220126|42.70|0.00|3.500|0.0005894IBC</v>
      </c>
      <c r="G119" t="str">
        <f t="shared" si="46"/>
        <v>5894</v>
      </c>
      <c r="H119" t="str">
        <f t="shared" si="47"/>
        <v>TOYOTA||||||||||||</v>
      </c>
      <c r="I119" s="108" t="str">
        <f>[1]!Table1[[#This Row],[Stock]]</f>
        <v>|0200220126|42.70|0.00|3.500|0.0005894IBC</v>
      </c>
      <c r="J119" t="str">
        <f t="shared" si="48"/>
        <v>5894</v>
      </c>
      <c r="K119" s="19"/>
      <c r="L119" s="19"/>
      <c r="M119" s="19"/>
      <c r="N119" s="19"/>
      <c r="O119" s="19"/>
      <c r="P119" s="20" t="str">
        <f>End_Cal!E119</f>
        <v>|0200230841|28.60|0.00|1.200|0.0005784NBC</v>
      </c>
      <c r="Q119" s="112" t="str">
        <f t="shared" si="49"/>
        <v>407.3</v>
      </c>
      <c r="R119" s="112" t="str">
        <f t="shared" si="50"/>
        <v>5784</v>
      </c>
      <c r="S119" s="112" t="str">
        <f t="shared" si="30"/>
        <v/>
      </c>
      <c r="T119" s="112" t="str">
        <f t="shared" si="31"/>
        <v/>
      </c>
      <c r="U119" s="112" t="str">
        <f t="shared" si="32"/>
        <v/>
      </c>
      <c r="V119" s="112" t="str">
        <f t="shared" si="33"/>
        <v/>
      </c>
      <c r="W119" s="112" t="str">
        <f t="shared" si="51"/>
        <v/>
      </c>
      <c r="X119" s="112" t="str">
        <f t="shared" si="34"/>
        <v/>
      </c>
      <c r="Y119" s="112" t="str">
        <f t="shared" si="54"/>
        <v/>
      </c>
      <c r="Z119" s="112" t="str">
        <f t="shared" si="55"/>
        <v/>
      </c>
      <c r="AA119" s="112" t="str">
        <f t="shared" si="56"/>
        <v/>
      </c>
      <c r="AB119" s="112" t="str">
        <f t="shared" si="57"/>
        <v/>
      </c>
      <c r="AC119" s="112" t="str">
        <f t="shared" si="58"/>
        <v/>
      </c>
      <c r="AD119" t="str">
        <f t="shared" si="52"/>
        <v>407.3-5784-----------</v>
      </c>
      <c r="AF119" s="19" t="str">
        <f t="shared" si="59"/>
        <v>|0200230841|28.60|0.00|1.200|0.000407.3NBC</v>
      </c>
      <c r="AG119" s="19" t="str">
        <f t="shared" si="53"/>
        <v>|0200230841|28.60|0.00|1.200|0.0005784NBC</v>
      </c>
      <c r="AH119" s="19" t="str">
        <f t="shared" si="35"/>
        <v/>
      </c>
      <c r="AI119" s="19" t="str">
        <f t="shared" si="36"/>
        <v/>
      </c>
      <c r="AJ119" s="19" t="str">
        <f t="shared" si="37"/>
        <v/>
      </c>
      <c r="AK119" s="19" t="str">
        <f t="shared" si="38"/>
        <v/>
      </c>
      <c r="AL119" s="19" t="str">
        <f t="shared" si="39"/>
        <v/>
      </c>
      <c r="AM119" s="19" t="str">
        <f t="shared" si="40"/>
        <v/>
      </c>
      <c r="AN119" s="19" t="str">
        <f t="shared" si="41"/>
        <v/>
      </c>
      <c r="AO119" s="19" t="str">
        <f t="shared" si="42"/>
        <v/>
      </c>
      <c r="AP119" s="19" t="str">
        <f t="shared" si="43"/>
        <v/>
      </c>
      <c r="AQ119" s="19" t="str">
        <f t="shared" si="44"/>
        <v/>
      </c>
      <c r="AR119" s="19" t="str">
        <f t="shared" si="45"/>
        <v/>
      </c>
      <c r="AS119" s="19" t="str">
        <f>IFERROR(VLOOKUP(AF119,[2]CUS030!$A$5:$E$10000,5,0),"")</f>
        <v>TOYOTA</v>
      </c>
      <c r="AT119" s="19" t="str">
        <f>IFERROR(VLOOKUP(AG119,[2]CUS030!$A$5:$E$10000,5,0),"")</f>
        <v/>
      </c>
      <c r="AU119" s="19" t="str">
        <f>IFERROR(VLOOKUP(AH119,[2]CUS030!$A$5:$E$10000,5,0),"")</f>
        <v/>
      </c>
      <c r="AV119" s="19" t="str">
        <f>IFERROR(VLOOKUP(AI119,[2]CUS030!$A$5:$E$10000,5,0),"")</f>
        <v/>
      </c>
      <c r="AW119" s="19" t="str">
        <f>IFERROR(VLOOKUP(AJ119,[2]CUS030!$A$5:$E$10000,5,0),"")</f>
        <v/>
      </c>
      <c r="AX119" s="19" t="str">
        <f>IFERROR(VLOOKUP(AK119,[2]CUS030!$A$5:$E$10000,5,0),"")</f>
        <v/>
      </c>
      <c r="AY119" s="19" t="str">
        <f>IFERROR(VLOOKUP(AL119,[2]CUS030!$A$5:$E$10000,5,0),"")</f>
        <v/>
      </c>
      <c r="AZ119" s="19" t="str">
        <f>IFERROR(VLOOKUP(AM119,[2]CUS030!$A$5:$E$10000,5,0),"")</f>
        <v/>
      </c>
      <c r="BA119" s="19" t="str">
        <f>IFERROR(VLOOKUP(AN119,[2]CUS030!$A$5:$E$10000,5,0),"")</f>
        <v/>
      </c>
      <c r="BB119" s="19" t="str">
        <f>IFERROR(VLOOKUP(AO119,[2]CUS030!$A$5:$E$10000,5,0),"")</f>
        <v/>
      </c>
      <c r="BC119" s="19" t="str">
        <f>IFERROR(VLOOKUP(AP119,[2]CUS030!$A$5:$E$10000,5,0),"")</f>
        <v/>
      </c>
      <c r="BD119" s="19" t="str">
        <f>IFERROR(VLOOKUP(AQ119,[2]CUS030!$A$5:$E$10000,5,0),"")</f>
        <v/>
      </c>
      <c r="BE119" s="19" t="str">
        <f>IFERROR(VLOOKUP(AR119,[2]CUS030!$A$5:$E$10000,5,0),"")</f>
        <v/>
      </c>
    </row>
    <row r="120" spans="6:57" x14ac:dyDescent="0.3">
      <c r="F120" s="108" t="str">
        <f>[1]!Table1[[#This Row],[Production]]</f>
        <v>|0200220126|42.70|0.00|3.500|0.0006007NBC</v>
      </c>
      <c r="G120" t="str">
        <f t="shared" si="46"/>
        <v>6007</v>
      </c>
      <c r="H120" t="str">
        <f t="shared" si="47"/>
        <v>|TOYOTA|||||||||||</v>
      </c>
      <c r="I120" s="108" t="str">
        <f>[1]!Table1[[#This Row],[Stock]]</f>
        <v>|0200220126|42.70|0.00|3.500|0.0006007NBC</v>
      </c>
      <c r="J120" t="str">
        <f t="shared" si="48"/>
        <v>6007</v>
      </c>
      <c r="K120" s="19"/>
      <c r="L120" s="19"/>
      <c r="M120" s="19"/>
      <c r="N120" s="19"/>
      <c r="O120" s="19"/>
      <c r="P120" s="20" t="str">
        <f>End_Cal!E120</f>
        <v>|0200230841|28.60|0.00|1.200|0.0005634NBC</v>
      </c>
      <c r="Q120" s="112" t="str">
        <f t="shared" si="49"/>
        <v>5634</v>
      </c>
      <c r="R120" s="112" t="str">
        <f t="shared" si="50"/>
        <v>618.1</v>
      </c>
      <c r="S120" s="112" t="str">
        <f t="shared" si="30"/>
        <v/>
      </c>
      <c r="T120" s="112" t="str">
        <f t="shared" si="31"/>
        <v/>
      </c>
      <c r="U120" s="112" t="str">
        <f t="shared" si="32"/>
        <v/>
      </c>
      <c r="V120" s="112" t="str">
        <f t="shared" si="33"/>
        <v/>
      </c>
      <c r="W120" s="112" t="str">
        <f t="shared" si="51"/>
        <v/>
      </c>
      <c r="X120" s="112" t="str">
        <f t="shared" si="34"/>
        <v/>
      </c>
      <c r="Y120" s="112" t="str">
        <f t="shared" si="54"/>
        <v/>
      </c>
      <c r="Z120" s="112" t="str">
        <f t="shared" si="55"/>
        <v/>
      </c>
      <c r="AA120" s="112" t="str">
        <f t="shared" si="56"/>
        <v/>
      </c>
      <c r="AB120" s="112" t="str">
        <f t="shared" si="57"/>
        <v/>
      </c>
      <c r="AC120" s="112" t="str">
        <f t="shared" si="58"/>
        <v/>
      </c>
      <c r="AD120" t="str">
        <f t="shared" si="52"/>
        <v>5634-618.1-----------</v>
      </c>
      <c r="AF120" s="19" t="str">
        <f t="shared" si="59"/>
        <v>|0200230841|28.60|0.00|1.200|0.0005634NBC</v>
      </c>
      <c r="AG120" s="19" t="str">
        <f t="shared" si="53"/>
        <v>|0200230841|28.60|0.00|1.200|0.000618.1NBC</v>
      </c>
      <c r="AH120" s="19" t="str">
        <f t="shared" si="35"/>
        <v/>
      </c>
      <c r="AI120" s="19" t="str">
        <f t="shared" si="36"/>
        <v/>
      </c>
      <c r="AJ120" s="19" t="str">
        <f t="shared" si="37"/>
        <v/>
      </c>
      <c r="AK120" s="19" t="str">
        <f t="shared" si="38"/>
        <v/>
      </c>
      <c r="AL120" s="19" t="str">
        <f t="shared" si="39"/>
        <v/>
      </c>
      <c r="AM120" s="19" t="str">
        <f t="shared" si="40"/>
        <v/>
      </c>
      <c r="AN120" s="19" t="str">
        <f t="shared" si="41"/>
        <v/>
      </c>
      <c r="AO120" s="19" t="str">
        <f t="shared" si="42"/>
        <v/>
      </c>
      <c r="AP120" s="19" t="str">
        <f t="shared" si="43"/>
        <v/>
      </c>
      <c r="AQ120" s="19" t="str">
        <f t="shared" si="44"/>
        <v/>
      </c>
      <c r="AR120" s="19" t="str">
        <f t="shared" si="45"/>
        <v/>
      </c>
      <c r="AS120" s="19" t="str">
        <f>IFERROR(VLOOKUP(AF120,[2]CUS030!$A$5:$E$10000,5,0),"")</f>
        <v/>
      </c>
      <c r="AT120" s="19" t="str">
        <f>IFERROR(VLOOKUP(AG120,[2]CUS030!$A$5:$E$10000,5,0),"")</f>
        <v>TOYOTA</v>
      </c>
      <c r="AU120" s="19" t="str">
        <f>IFERROR(VLOOKUP(AH120,[2]CUS030!$A$5:$E$10000,5,0),"")</f>
        <v/>
      </c>
      <c r="AV120" s="19" t="str">
        <f>IFERROR(VLOOKUP(AI120,[2]CUS030!$A$5:$E$10000,5,0),"")</f>
        <v/>
      </c>
      <c r="AW120" s="19" t="str">
        <f>IFERROR(VLOOKUP(AJ120,[2]CUS030!$A$5:$E$10000,5,0),"")</f>
        <v/>
      </c>
      <c r="AX120" s="19" t="str">
        <f>IFERROR(VLOOKUP(AK120,[2]CUS030!$A$5:$E$10000,5,0),"")</f>
        <v/>
      </c>
      <c r="AY120" s="19" t="str">
        <f>IFERROR(VLOOKUP(AL120,[2]CUS030!$A$5:$E$10000,5,0),"")</f>
        <v/>
      </c>
      <c r="AZ120" s="19" t="str">
        <f>IFERROR(VLOOKUP(AM120,[2]CUS030!$A$5:$E$10000,5,0),"")</f>
        <v/>
      </c>
      <c r="BA120" s="19" t="str">
        <f>IFERROR(VLOOKUP(AN120,[2]CUS030!$A$5:$E$10000,5,0),"")</f>
        <v/>
      </c>
      <c r="BB120" s="19" t="str">
        <f>IFERROR(VLOOKUP(AO120,[2]CUS030!$A$5:$E$10000,5,0),"")</f>
        <v/>
      </c>
      <c r="BC120" s="19" t="str">
        <f>IFERROR(VLOOKUP(AP120,[2]CUS030!$A$5:$E$10000,5,0),"")</f>
        <v/>
      </c>
      <c r="BD120" s="19" t="str">
        <f>IFERROR(VLOOKUP(AQ120,[2]CUS030!$A$5:$E$10000,5,0),"")</f>
        <v/>
      </c>
      <c r="BE120" s="19" t="str">
        <f>IFERROR(VLOOKUP(AR120,[2]CUS030!$A$5:$E$10000,5,0),"")</f>
        <v/>
      </c>
    </row>
    <row r="121" spans="6:57" x14ac:dyDescent="0.3">
      <c r="F121" s="108" t="str">
        <f>[1]!Table1[[#This Row],[Production]]</f>
        <v>|0200220126|42.70|0.00|3.500|0.0006046IBC</v>
      </c>
      <c r="G121" t="str">
        <f t="shared" si="46"/>
        <v>6046</v>
      </c>
      <c r="H121" t="str">
        <f t="shared" si="47"/>
        <v>KMV||||||||||||</v>
      </c>
      <c r="I121" s="108" t="str">
        <f>[1]!Table1[[#This Row],[Stock]]</f>
        <v>|0200220126|42.70|0.00|3.500|0.0006046IBC</v>
      </c>
      <c r="J121" t="str">
        <f t="shared" si="48"/>
        <v>6046</v>
      </c>
      <c r="K121" s="19"/>
      <c r="L121" s="19"/>
      <c r="M121" s="19"/>
      <c r="N121" s="19"/>
      <c r="O121" s="19"/>
      <c r="P121" s="20" t="str">
        <f>End_Cal!E121</f>
        <v>|0200220810|28.60|0.00|1.400|0.0005732NBC</v>
      </c>
      <c r="Q121" s="112" t="str">
        <f t="shared" si="49"/>
        <v>266</v>
      </c>
      <c r="R121" s="112" t="str">
        <f t="shared" si="50"/>
        <v>266.5</v>
      </c>
      <c r="S121" s="112" t="str">
        <f t="shared" si="30"/>
        <v>5732</v>
      </c>
      <c r="T121" s="112" t="str">
        <f t="shared" si="31"/>
        <v/>
      </c>
      <c r="U121" s="112" t="str">
        <f t="shared" si="32"/>
        <v/>
      </c>
      <c r="V121" s="112" t="str">
        <f t="shared" si="33"/>
        <v/>
      </c>
      <c r="W121" s="112" t="str">
        <f t="shared" si="51"/>
        <v/>
      </c>
      <c r="X121" s="112" t="str">
        <f t="shared" si="34"/>
        <v/>
      </c>
      <c r="Y121" s="112" t="str">
        <f t="shared" si="54"/>
        <v/>
      </c>
      <c r="Z121" s="112" t="str">
        <f t="shared" si="55"/>
        <v/>
      </c>
      <c r="AA121" s="112" t="str">
        <f t="shared" si="56"/>
        <v/>
      </c>
      <c r="AB121" s="112" t="str">
        <f t="shared" si="57"/>
        <v/>
      </c>
      <c r="AC121" s="112" t="str">
        <f t="shared" si="58"/>
        <v/>
      </c>
      <c r="AD121" t="str">
        <f t="shared" si="52"/>
        <v>266-266.5-5732----------</v>
      </c>
      <c r="AF121" s="19" t="str">
        <f t="shared" si="59"/>
        <v>|0200220810|28.60|0.00|1.400|0.000266NBC</v>
      </c>
      <c r="AG121" s="19" t="str">
        <f t="shared" si="53"/>
        <v>|0200220810|28.60|0.00|1.400|0.000266.5NBC</v>
      </c>
      <c r="AH121" s="19" t="str">
        <f t="shared" si="35"/>
        <v>|0200220810|28.60|0.00|1.400|0.0005732NBC</v>
      </c>
      <c r="AI121" s="19" t="str">
        <f t="shared" si="36"/>
        <v/>
      </c>
      <c r="AJ121" s="19" t="str">
        <f t="shared" si="37"/>
        <v/>
      </c>
      <c r="AK121" s="19" t="str">
        <f t="shared" si="38"/>
        <v/>
      </c>
      <c r="AL121" s="19" t="str">
        <f t="shared" si="39"/>
        <v/>
      </c>
      <c r="AM121" s="19" t="str">
        <f t="shared" si="40"/>
        <v/>
      </c>
      <c r="AN121" s="19" t="str">
        <f t="shared" si="41"/>
        <v/>
      </c>
      <c r="AO121" s="19" t="str">
        <f t="shared" si="42"/>
        <v/>
      </c>
      <c r="AP121" s="19" t="str">
        <f t="shared" si="43"/>
        <v/>
      </c>
      <c r="AQ121" s="19" t="str">
        <f t="shared" si="44"/>
        <v/>
      </c>
      <c r="AR121" s="19" t="str">
        <f t="shared" si="45"/>
        <v/>
      </c>
      <c r="AS121" s="19" t="str">
        <f>IFERROR(VLOOKUP(AF121,[2]CUS030!$A$5:$E$10000,5,0),"")</f>
        <v>KMV</v>
      </c>
      <c r="AT121" s="19" t="str">
        <f>IFERROR(VLOOKUP(AG121,[2]CUS030!$A$5:$E$10000,5,0),"")</f>
        <v/>
      </c>
      <c r="AU121" s="19" t="str">
        <f>IFERROR(VLOOKUP(AH121,[2]CUS030!$A$5:$E$10000,5,0),"")</f>
        <v/>
      </c>
      <c r="AV121" s="19" t="str">
        <f>IFERROR(VLOOKUP(AI121,[2]CUS030!$A$5:$E$10000,5,0),"")</f>
        <v/>
      </c>
      <c r="AW121" s="19" t="str">
        <f>IFERROR(VLOOKUP(AJ121,[2]CUS030!$A$5:$E$10000,5,0),"")</f>
        <v/>
      </c>
      <c r="AX121" s="19" t="str">
        <f>IFERROR(VLOOKUP(AK121,[2]CUS030!$A$5:$E$10000,5,0),"")</f>
        <v/>
      </c>
      <c r="AY121" s="19" t="str">
        <f>IFERROR(VLOOKUP(AL121,[2]CUS030!$A$5:$E$10000,5,0),"")</f>
        <v/>
      </c>
      <c r="AZ121" s="19" t="str">
        <f>IFERROR(VLOOKUP(AM121,[2]CUS030!$A$5:$E$10000,5,0),"")</f>
        <v/>
      </c>
      <c r="BA121" s="19" t="str">
        <f>IFERROR(VLOOKUP(AN121,[2]CUS030!$A$5:$E$10000,5,0),"")</f>
        <v/>
      </c>
      <c r="BB121" s="19" t="str">
        <f>IFERROR(VLOOKUP(AO121,[2]CUS030!$A$5:$E$10000,5,0),"")</f>
        <v/>
      </c>
      <c r="BC121" s="19" t="str">
        <f>IFERROR(VLOOKUP(AP121,[2]CUS030!$A$5:$E$10000,5,0),"")</f>
        <v/>
      </c>
      <c r="BD121" s="19" t="str">
        <f>IFERROR(VLOOKUP(AQ121,[2]CUS030!$A$5:$E$10000,5,0),"")</f>
        <v/>
      </c>
      <c r="BE121" s="19" t="str">
        <f>IFERROR(VLOOKUP(AR121,[2]CUS030!$A$5:$E$10000,5,0),"")</f>
        <v/>
      </c>
    </row>
    <row r="122" spans="6:57" x14ac:dyDescent="0.3">
      <c r="F122" s="108" t="str">
        <f>[1]!Table1[[#This Row],[Production]]</f>
        <v>|0200230119|45.00|0.00|1.200|0.0005600IBC</v>
      </c>
      <c r="G122" t="str">
        <f t="shared" si="46"/>
        <v>5600</v>
      </c>
      <c r="H122" t="str">
        <f t="shared" si="47"/>
        <v>|KMV|||||||||||</v>
      </c>
      <c r="I122" s="108" t="str">
        <f>[1]!Table1[[#This Row],[Stock]]</f>
        <v>|0200230119|45.00|0.00|1.200|0.0005600IBC</v>
      </c>
      <c r="J122" t="str">
        <f t="shared" si="48"/>
        <v>5600</v>
      </c>
      <c r="K122" s="19"/>
      <c r="L122" s="19"/>
      <c r="M122" s="19"/>
      <c r="N122" s="19"/>
      <c r="O122" s="19"/>
      <c r="P122" s="20" t="str">
        <f>End_Cal!E122</f>
        <v>|0200220810|28.60|0.00|3.200|0.0005933IBC</v>
      </c>
      <c r="Q122" s="112" t="str">
        <f t="shared" si="49"/>
        <v>5933</v>
      </c>
      <c r="R122" s="112" t="str">
        <f t="shared" si="50"/>
        <v>137.2</v>
      </c>
      <c r="S122" s="112" t="str">
        <f t="shared" si="30"/>
        <v/>
      </c>
      <c r="T122" s="112" t="str">
        <f t="shared" si="31"/>
        <v/>
      </c>
      <c r="U122" s="112" t="str">
        <f t="shared" si="32"/>
        <v/>
      </c>
      <c r="V122" s="112" t="str">
        <f t="shared" si="33"/>
        <v/>
      </c>
      <c r="W122" s="112" t="str">
        <f t="shared" si="51"/>
        <v/>
      </c>
      <c r="X122" s="112" t="str">
        <f t="shared" si="34"/>
        <v/>
      </c>
      <c r="Y122" s="112" t="str">
        <f t="shared" si="54"/>
        <v/>
      </c>
      <c r="Z122" s="112" t="str">
        <f t="shared" si="55"/>
        <v/>
      </c>
      <c r="AA122" s="112" t="str">
        <f t="shared" si="56"/>
        <v/>
      </c>
      <c r="AB122" s="112" t="str">
        <f t="shared" si="57"/>
        <v/>
      </c>
      <c r="AC122" s="112" t="str">
        <f t="shared" si="58"/>
        <v/>
      </c>
      <c r="AD122" t="str">
        <f t="shared" si="52"/>
        <v>5933-137.2-----------</v>
      </c>
      <c r="AF122" s="19" t="str">
        <f t="shared" si="59"/>
        <v>|0200220810|28.60|0.00|3.200|0.0005933IBC</v>
      </c>
      <c r="AG122" s="19" t="str">
        <f t="shared" si="53"/>
        <v>|0200220810|28.60|0.00|3.200|0.000137.2IBC</v>
      </c>
      <c r="AH122" s="19" t="str">
        <f t="shared" si="35"/>
        <v/>
      </c>
      <c r="AI122" s="19" t="str">
        <f t="shared" si="36"/>
        <v/>
      </c>
      <c r="AJ122" s="19" t="str">
        <f t="shared" si="37"/>
        <v/>
      </c>
      <c r="AK122" s="19" t="str">
        <f t="shared" si="38"/>
        <v/>
      </c>
      <c r="AL122" s="19" t="str">
        <f t="shared" si="39"/>
        <v/>
      </c>
      <c r="AM122" s="19" t="str">
        <f t="shared" si="40"/>
        <v/>
      </c>
      <c r="AN122" s="19" t="str">
        <f t="shared" si="41"/>
        <v/>
      </c>
      <c r="AO122" s="19" t="str">
        <f t="shared" si="42"/>
        <v/>
      </c>
      <c r="AP122" s="19" t="str">
        <f t="shared" si="43"/>
        <v/>
      </c>
      <c r="AQ122" s="19" t="str">
        <f t="shared" si="44"/>
        <v/>
      </c>
      <c r="AR122" s="19" t="str">
        <f t="shared" si="45"/>
        <v/>
      </c>
      <c r="AS122" s="19" t="str">
        <f>IFERROR(VLOOKUP(AF122,[2]CUS030!$A$5:$E$10000,5,0),"")</f>
        <v/>
      </c>
      <c r="AT122" s="19" t="str">
        <f>IFERROR(VLOOKUP(AG122,[2]CUS030!$A$5:$E$10000,5,0),"")</f>
        <v>KMV</v>
      </c>
      <c r="AU122" s="19" t="str">
        <f>IFERROR(VLOOKUP(AH122,[2]CUS030!$A$5:$E$10000,5,0),"")</f>
        <v/>
      </c>
      <c r="AV122" s="19" t="str">
        <f>IFERROR(VLOOKUP(AI122,[2]CUS030!$A$5:$E$10000,5,0),"")</f>
        <v/>
      </c>
      <c r="AW122" s="19" t="str">
        <f>IFERROR(VLOOKUP(AJ122,[2]CUS030!$A$5:$E$10000,5,0),"")</f>
        <v/>
      </c>
      <c r="AX122" s="19" t="str">
        <f>IFERROR(VLOOKUP(AK122,[2]CUS030!$A$5:$E$10000,5,0),"")</f>
        <v/>
      </c>
      <c r="AY122" s="19" t="str">
        <f>IFERROR(VLOOKUP(AL122,[2]CUS030!$A$5:$E$10000,5,0),"")</f>
        <v/>
      </c>
      <c r="AZ122" s="19" t="str">
        <f>IFERROR(VLOOKUP(AM122,[2]CUS030!$A$5:$E$10000,5,0),"")</f>
        <v/>
      </c>
      <c r="BA122" s="19" t="str">
        <f>IFERROR(VLOOKUP(AN122,[2]CUS030!$A$5:$E$10000,5,0),"")</f>
        <v/>
      </c>
      <c r="BB122" s="19" t="str">
        <f>IFERROR(VLOOKUP(AO122,[2]CUS030!$A$5:$E$10000,5,0),"")</f>
        <v/>
      </c>
      <c r="BC122" s="19" t="str">
        <f>IFERROR(VLOOKUP(AP122,[2]CUS030!$A$5:$E$10000,5,0),"")</f>
        <v/>
      </c>
      <c r="BD122" s="19" t="str">
        <f>IFERROR(VLOOKUP(AQ122,[2]CUS030!$A$5:$E$10000,5,0),"")</f>
        <v/>
      </c>
      <c r="BE122" s="19" t="str">
        <f>IFERROR(VLOOKUP(AR122,[2]CUS030!$A$5:$E$10000,5,0),"")</f>
        <v/>
      </c>
    </row>
    <row r="123" spans="6:57" x14ac:dyDescent="0.3">
      <c r="F123" s="108" t="str">
        <f>[1]!Table1[[#This Row],[Production]]</f>
        <v>|0200220139|48.60|0.00|2.000|0.0005461NBC</v>
      </c>
      <c r="G123" t="str">
        <f t="shared" si="46"/>
        <v>5461</v>
      </c>
      <c r="H123" t="str">
        <f t="shared" si="47"/>
        <v>KMV||||||||||||</v>
      </c>
      <c r="I123" s="108" t="str">
        <f>[1]!Table1[[#This Row],[Stock]]</f>
        <v>|0200220139|48.60|0.00|2.000|0.0001804NBC</v>
      </c>
      <c r="J123" t="str">
        <f t="shared" si="48"/>
        <v>1804</v>
      </c>
      <c r="K123" s="19"/>
      <c r="L123" s="19"/>
      <c r="M123" s="19"/>
      <c r="N123" s="19"/>
      <c r="O123" s="19"/>
      <c r="P123" s="20" t="str">
        <f>End_Cal!E123</f>
        <v>|0200220810|31.80|0.00|1.600|0.0005568NBC</v>
      </c>
      <c r="Q123" s="112" t="str">
        <f t="shared" si="49"/>
        <v>1097</v>
      </c>
      <c r="R123" s="112" t="str">
        <f t="shared" si="50"/>
        <v>5568</v>
      </c>
      <c r="S123" s="112" t="str">
        <f t="shared" si="30"/>
        <v/>
      </c>
      <c r="T123" s="112" t="str">
        <f t="shared" si="31"/>
        <v/>
      </c>
      <c r="U123" s="112" t="str">
        <f t="shared" si="32"/>
        <v/>
      </c>
      <c r="V123" s="112" t="str">
        <f t="shared" si="33"/>
        <v/>
      </c>
      <c r="W123" s="112" t="str">
        <f t="shared" si="51"/>
        <v/>
      </c>
      <c r="X123" s="112" t="str">
        <f t="shared" si="34"/>
        <v/>
      </c>
      <c r="Y123" s="112" t="str">
        <f t="shared" si="54"/>
        <v/>
      </c>
      <c r="Z123" s="112" t="str">
        <f t="shared" si="55"/>
        <v/>
      </c>
      <c r="AA123" s="112" t="str">
        <f t="shared" si="56"/>
        <v/>
      </c>
      <c r="AB123" s="112" t="str">
        <f t="shared" si="57"/>
        <v/>
      </c>
      <c r="AC123" s="112" t="str">
        <f t="shared" si="58"/>
        <v/>
      </c>
      <c r="AD123" t="str">
        <f t="shared" si="52"/>
        <v>1097-5568-----------</v>
      </c>
      <c r="AF123" s="19" t="str">
        <f t="shared" si="59"/>
        <v>|0200220810|31.80|0.00|1.600|0.0001097NBC</v>
      </c>
      <c r="AG123" s="19" t="str">
        <f t="shared" si="53"/>
        <v>|0200220810|31.80|0.00|1.600|0.0005568NBC</v>
      </c>
      <c r="AH123" s="19" t="str">
        <f t="shared" si="35"/>
        <v/>
      </c>
      <c r="AI123" s="19" t="str">
        <f t="shared" si="36"/>
        <v/>
      </c>
      <c r="AJ123" s="19" t="str">
        <f t="shared" si="37"/>
        <v/>
      </c>
      <c r="AK123" s="19" t="str">
        <f t="shared" si="38"/>
        <v/>
      </c>
      <c r="AL123" s="19" t="str">
        <f t="shared" si="39"/>
        <v/>
      </c>
      <c r="AM123" s="19" t="str">
        <f t="shared" si="40"/>
        <v/>
      </c>
      <c r="AN123" s="19" t="str">
        <f t="shared" si="41"/>
        <v/>
      </c>
      <c r="AO123" s="19" t="str">
        <f t="shared" si="42"/>
        <v/>
      </c>
      <c r="AP123" s="19" t="str">
        <f t="shared" si="43"/>
        <v/>
      </c>
      <c r="AQ123" s="19" t="str">
        <f t="shared" si="44"/>
        <v/>
      </c>
      <c r="AR123" s="19" t="str">
        <f t="shared" si="45"/>
        <v/>
      </c>
      <c r="AS123" s="19" t="str">
        <f>IFERROR(VLOOKUP(AF123,[2]CUS030!$A$5:$E$10000,5,0),"")</f>
        <v>KMV</v>
      </c>
      <c r="AT123" s="19" t="str">
        <f>IFERROR(VLOOKUP(AG123,[2]CUS030!$A$5:$E$10000,5,0),"")</f>
        <v/>
      </c>
      <c r="AU123" s="19" t="str">
        <f>IFERROR(VLOOKUP(AH123,[2]CUS030!$A$5:$E$10000,5,0),"")</f>
        <v/>
      </c>
      <c r="AV123" s="19" t="str">
        <f>IFERROR(VLOOKUP(AI123,[2]CUS030!$A$5:$E$10000,5,0),"")</f>
        <v/>
      </c>
      <c r="AW123" s="19" t="str">
        <f>IFERROR(VLOOKUP(AJ123,[2]CUS030!$A$5:$E$10000,5,0),"")</f>
        <v/>
      </c>
      <c r="AX123" s="19" t="str">
        <f>IFERROR(VLOOKUP(AK123,[2]CUS030!$A$5:$E$10000,5,0),"")</f>
        <v/>
      </c>
      <c r="AY123" s="19" t="str">
        <f>IFERROR(VLOOKUP(AL123,[2]CUS030!$A$5:$E$10000,5,0),"")</f>
        <v/>
      </c>
      <c r="AZ123" s="19" t="str">
        <f>IFERROR(VLOOKUP(AM123,[2]CUS030!$A$5:$E$10000,5,0),"")</f>
        <v/>
      </c>
      <c r="BA123" s="19" t="str">
        <f>IFERROR(VLOOKUP(AN123,[2]CUS030!$A$5:$E$10000,5,0),"")</f>
        <v/>
      </c>
      <c r="BB123" s="19" t="str">
        <f>IFERROR(VLOOKUP(AO123,[2]CUS030!$A$5:$E$10000,5,0),"")</f>
        <v/>
      </c>
      <c r="BC123" s="19" t="str">
        <f>IFERROR(VLOOKUP(AP123,[2]CUS030!$A$5:$E$10000,5,0),"")</f>
        <v/>
      </c>
      <c r="BD123" s="19" t="str">
        <f>IFERROR(VLOOKUP(AQ123,[2]CUS030!$A$5:$E$10000,5,0),"")</f>
        <v/>
      </c>
      <c r="BE123" s="19" t="str">
        <f>IFERROR(VLOOKUP(AR123,[2]CUS030!$A$5:$E$10000,5,0),"")</f>
        <v/>
      </c>
    </row>
    <row r="124" spans="6:57" x14ac:dyDescent="0.3">
      <c r="F124" s="108" t="str">
        <f>[1]!Table1[[#This Row],[Production]]</f>
        <v>|0200220139|48.60|0.00|2.000|0.0005461NBC</v>
      </c>
      <c r="G124" t="str">
        <f t="shared" si="46"/>
        <v>5461</v>
      </c>
      <c r="H124" t="str">
        <f t="shared" si="47"/>
        <v>KMV||KMV||||||||||</v>
      </c>
      <c r="I124" s="108" t="str">
        <f>[1]!Table1[[#This Row],[Stock]]</f>
        <v>|0200220139|48.60|0.00|2.000|0.0005461NBC</v>
      </c>
      <c r="J124" t="str">
        <f t="shared" si="48"/>
        <v>5461</v>
      </c>
      <c r="K124" s="19"/>
      <c r="L124" s="19"/>
      <c r="M124" s="19"/>
      <c r="N124" s="19"/>
      <c r="O124" s="19"/>
      <c r="P124" s="20" t="str">
        <f>End_Cal!E124</f>
        <v>|0200220810|31.80|0.00|1.600|0.0005661NBC</v>
      </c>
      <c r="Q124" s="112" t="str">
        <f t="shared" si="49"/>
        <v>265</v>
      </c>
      <c r="R124" s="112" t="str">
        <f t="shared" si="50"/>
        <v>5661</v>
      </c>
      <c r="S124" s="112" t="str">
        <f t="shared" si="30"/>
        <v>620</v>
      </c>
      <c r="T124" s="112" t="str">
        <f t="shared" si="31"/>
        <v/>
      </c>
      <c r="U124" s="112" t="str">
        <f t="shared" si="32"/>
        <v/>
      </c>
      <c r="V124" s="112" t="str">
        <f t="shared" si="33"/>
        <v/>
      </c>
      <c r="W124" s="112" t="str">
        <f t="shared" si="51"/>
        <v/>
      </c>
      <c r="X124" s="112" t="str">
        <f t="shared" si="34"/>
        <v/>
      </c>
      <c r="Y124" s="112" t="str">
        <f t="shared" si="54"/>
        <v/>
      </c>
      <c r="Z124" s="112" t="str">
        <f t="shared" si="55"/>
        <v/>
      </c>
      <c r="AA124" s="112" t="str">
        <f t="shared" si="56"/>
        <v/>
      </c>
      <c r="AB124" s="112" t="str">
        <f t="shared" si="57"/>
        <v/>
      </c>
      <c r="AC124" s="112" t="str">
        <f t="shared" si="58"/>
        <v/>
      </c>
      <c r="AD124" t="str">
        <f t="shared" si="52"/>
        <v>265-5661-620----------</v>
      </c>
      <c r="AF124" s="19" t="str">
        <f t="shared" si="59"/>
        <v>|0200220810|31.80|0.00|1.600|0.000265NBC</v>
      </c>
      <c r="AG124" s="19" t="str">
        <f t="shared" si="53"/>
        <v>|0200220810|31.80|0.00|1.600|0.0005661NBC</v>
      </c>
      <c r="AH124" s="19" t="str">
        <f t="shared" si="35"/>
        <v>|0200220810|31.80|0.00|1.600|0.000620NBC</v>
      </c>
      <c r="AI124" s="19" t="str">
        <f t="shared" si="36"/>
        <v/>
      </c>
      <c r="AJ124" s="19" t="str">
        <f t="shared" si="37"/>
        <v/>
      </c>
      <c r="AK124" s="19" t="str">
        <f t="shared" si="38"/>
        <v/>
      </c>
      <c r="AL124" s="19" t="str">
        <f t="shared" si="39"/>
        <v/>
      </c>
      <c r="AM124" s="19" t="str">
        <f t="shared" si="40"/>
        <v/>
      </c>
      <c r="AN124" s="19" t="str">
        <f t="shared" si="41"/>
        <v/>
      </c>
      <c r="AO124" s="19" t="str">
        <f t="shared" si="42"/>
        <v/>
      </c>
      <c r="AP124" s="19" t="str">
        <f t="shared" si="43"/>
        <v/>
      </c>
      <c r="AQ124" s="19" t="str">
        <f t="shared" si="44"/>
        <v/>
      </c>
      <c r="AR124" s="19" t="str">
        <f t="shared" si="45"/>
        <v/>
      </c>
      <c r="AS124" s="19" t="str">
        <f>IFERROR(VLOOKUP(AF124,[2]CUS030!$A$5:$E$10000,5,0),"")</f>
        <v>KMV</v>
      </c>
      <c r="AT124" s="19" t="str">
        <f>IFERROR(VLOOKUP(AG124,[2]CUS030!$A$5:$E$10000,5,0),"")</f>
        <v/>
      </c>
      <c r="AU124" s="19" t="str">
        <f>IFERROR(VLOOKUP(AH124,[2]CUS030!$A$5:$E$10000,5,0),"")</f>
        <v>KMV</v>
      </c>
      <c r="AV124" s="19" t="str">
        <f>IFERROR(VLOOKUP(AI124,[2]CUS030!$A$5:$E$10000,5,0),"")</f>
        <v/>
      </c>
      <c r="AW124" s="19" t="str">
        <f>IFERROR(VLOOKUP(AJ124,[2]CUS030!$A$5:$E$10000,5,0),"")</f>
        <v/>
      </c>
      <c r="AX124" s="19" t="str">
        <f>IFERROR(VLOOKUP(AK124,[2]CUS030!$A$5:$E$10000,5,0),"")</f>
        <v/>
      </c>
      <c r="AY124" s="19" t="str">
        <f>IFERROR(VLOOKUP(AL124,[2]CUS030!$A$5:$E$10000,5,0),"")</f>
        <v/>
      </c>
      <c r="AZ124" s="19" t="str">
        <f>IFERROR(VLOOKUP(AM124,[2]CUS030!$A$5:$E$10000,5,0),"")</f>
        <v/>
      </c>
      <c r="BA124" s="19" t="str">
        <f>IFERROR(VLOOKUP(AN124,[2]CUS030!$A$5:$E$10000,5,0),"")</f>
        <v/>
      </c>
      <c r="BB124" s="19" t="str">
        <f>IFERROR(VLOOKUP(AO124,[2]CUS030!$A$5:$E$10000,5,0),"")</f>
        <v/>
      </c>
      <c r="BC124" s="19" t="str">
        <f>IFERROR(VLOOKUP(AP124,[2]CUS030!$A$5:$E$10000,5,0),"")</f>
        <v/>
      </c>
      <c r="BD124" s="19" t="str">
        <f>IFERROR(VLOOKUP(AQ124,[2]CUS030!$A$5:$E$10000,5,0),"")</f>
        <v/>
      </c>
      <c r="BE124" s="19" t="str">
        <f>IFERROR(VLOOKUP(AR124,[2]CUS030!$A$5:$E$10000,5,0),"")</f>
        <v/>
      </c>
    </row>
    <row r="125" spans="6:57" x14ac:dyDescent="0.3">
      <c r="F125" s="108" t="str">
        <f>[1]!Table1[[#This Row],[Production]]</f>
        <v>|0200220139|48.60|0.00|3.100|0.0005569NBC</v>
      </c>
      <c r="G125" t="str">
        <f t="shared" si="46"/>
        <v>5569</v>
      </c>
      <c r="H125" t="str">
        <f t="shared" si="47"/>
        <v>KMV|KMV|||||||||||</v>
      </c>
      <c r="I125" s="108" t="str">
        <f>[1]!Table1[[#This Row],[Stock]]</f>
        <v>|0200220139|48.60|0.00|3.100|0.0001830NBC</v>
      </c>
      <c r="J125" t="str">
        <f t="shared" si="48"/>
        <v>1830</v>
      </c>
      <c r="K125" s="19"/>
      <c r="L125" s="19"/>
      <c r="M125" s="19"/>
      <c r="N125" s="19"/>
      <c r="O125" s="19"/>
      <c r="P125" s="20" t="str">
        <f>End_Cal!E125</f>
        <v>|0200226010|31.80|0.00|2.300|0.0005965NBC</v>
      </c>
      <c r="Q125" s="112" t="str">
        <f t="shared" si="49"/>
        <v>844</v>
      </c>
      <c r="R125" s="112" t="str">
        <f t="shared" si="50"/>
        <v>40.8</v>
      </c>
      <c r="S125" s="112" t="str">
        <f t="shared" si="30"/>
        <v>42.3</v>
      </c>
      <c r="T125" s="112" t="str">
        <f t="shared" si="31"/>
        <v>5965</v>
      </c>
      <c r="U125" s="112" t="str">
        <f t="shared" si="32"/>
        <v/>
      </c>
      <c r="V125" s="112" t="str">
        <f t="shared" si="33"/>
        <v/>
      </c>
      <c r="W125" s="112" t="str">
        <f t="shared" si="51"/>
        <v/>
      </c>
      <c r="X125" s="112" t="str">
        <f t="shared" si="34"/>
        <v/>
      </c>
      <c r="Y125" s="112" t="str">
        <f t="shared" si="54"/>
        <v/>
      </c>
      <c r="Z125" s="112" t="str">
        <f t="shared" si="55"/>
        <v/>
      </c>
      <c r="AA125" s="112" t="str">
        <f t="shared" si="56"/>
        <v/>
      </c>
      <c r="AB125" s="112" t="str">
        <f t="shared" si="57"/>
        <v/>
      </c>
      <c r="AC125" s="112" t="str">
        <f t="shared" si="58"/>
        <v/>
      </c>
      <c r="AD125" t="str">
        <f t="shared" si="52"/>
        <v>844-40.8-42.3-5965---------</v>
      </c>
      <c r="AF125" s="19" t="str">
        <f t="shared" si="59"/>
        <v>|0200220810|31.80|0.00|2.300|0.000844NBC</v>
      </c>
      <c r="AG125" s="19" t="str">
        <f t="shared" si="53"/>
        <v>|0200226010|31.80|0.00|2.300|0.00040.8NBC</v>
      </c>
      <c r="AH125" s="19" t="str">
        <f t="shared" si="35"/>
        <v>|0200226010|31.80|0.00|2.300|0.00042.3NBC</v>
      </c>
      <c r="AI125" s="19" t="str">
        <f t="shared" si="36"/>
        <v>|0200226010|31.80|0.00|2.300|0.0005965NBC</v>
      </c>
      <c r="AJ125" s="19" t="str">
        <f t="shared" si="37"/>
        <v/>
      </c>
      <c r="AK125" s="19" t="str">
        <f t="shared" si="38"/>
        <v/>
      </c>
      <c r="AL125" s="19" t="str">
        <f t="shared" si="39"/>
        <v/>
      </c>
      <c r="AM125" s="19" t="str">
        <f t="shared" si="40"/>
        <v/>
      </c>
      <c r="AN125" s="19" t="str">
        <f t="shared" si="41"/>
        <v/>
      </c>
      <c r="AO125" s="19" t="str">
        <f t="shared" si="42"/>
        <v/>
      </c>
      <c r="AP125" s="19" t="str">
        <f t="shared" si="43"/>
        <v/>
      </c>
      <c r="AQ125" s="19" t="str">
        <f t="shared" si="44"/>
        <v/>
      </c>
      <c r="AR125" s="19" t="str">
        <f t="shared" si="45"/>
        <v/>
      </c>
      <c r="AS125" s="19" t="str">
        <f>IFERROR(VLOOKUP(AF125,[2]CUS030!$A$5:$E$10000,5,0),"")</f>
        <v>KMV</v>
      </c>
      <c r="AT125" s="19" t="str">
        <f>IFERROR(VLOOKUP(AG125,[2]CUS030!$A$5:$E$10000,5,0),"")</f>
        <v>KMV</v>
      </c>
      <c r="AU125" s="19" t="str">
        <f>IFERROR(VLOOKUP(AH125,[2]CUS030!$A$5:$E$10000,5,0),"")</f>
        <v/>
      </c>
      <c r="AV125" s="19" t="str">
        <f>IFERROR(VLOOKUP(AI125,[2]CUS030!$A$5:$E$10000,5,0),"")</f>
        <v/>
      </c>
      <c r="AW125" s="19" t="str">
        <f>IFERROR(VLOOKUP(AJ125,[2]CUS030!$A$5:$E$10000,5,0),"")</f>
        <v/>
      </c>
      <c r="AX125" s="19" t="str">
        <f>IFERROR(VLOOKUP(AK125,[2]CUS030!$A$5:$E$10000,5,0),"")</f>
        <v/>
      </c>
      <c r="AY125" s="19" t="str">
        <f>IFERROR(VLOOKUP(AL125,[2]CUS030!$A$5:$E$10000,5,0),"")</f>
        <v/>
      </c>
      <c r="AZ125" s="19" t="str">
        <f>IFERROR(VLOOKUP(AM125,[2]CUS030!$A$5:$E$10000,5,0),"")</f>
        <v/>
      </c>
      <c r="BA125" s="19" t="str">
        <f>IFERROR(VLOOKUP(AN125,[2]CUS030!$A$5:$E$10000,5,0),"")</f>
        <v/>
      </c>
      <c r="BB125" s="19" t="str">
        <f>IFERROR(VLOOKUP(AO125,[2]CUS030!$A$5:$E$10000,5,0),"")</f>
        <v/>
      </c>
      <c r="BC125" s="19" t="str">
        <f>IFERROR(VLOOKUP(AP125,[2]CUS030!$A$5:$E$10000,5,0),"")</f>
        <v/>
      </c>
      <c r="BD125" s="19" t="str">
        <f>IFERROR(VLOOKUP(AQ125,[2]CUS030!$A$5:$E$10000,5,0),"")</f>
        <v/>
      </c>
      <c r="BE125" s="19" t="str">
        <f>IFERROR(VLOOKUP(AR125,[2]CUS030!$A$5:$E$10000,5,0),"")</f>
        <v/>
      </c>
    </row>
    <row r="126" spans="6:57" x14ac:dyDescent="0.3">
      <c r="F126" s="108" t="str">
        <f>[1]!Table1[[#This Row],[Production]]</f>
        <v>|0200220139|48.60|0.00|3.100|0.0005569NBC</v>
      </c>
      <c r="G126" t="str">
        <f t="shared" si="46"/>
        <v>5569</v>
      </c>
      <c r="H126" t="str">
        <f t="shared" si="47"/>
        <v>KMV||||||||||||</v>
      </c>
      <c r="I126" s="108" t="str">
        <f>[1]!Table1[[#This Row],[Stock]]</f>
        <v>|0200220139|48.60|0.00|3.100|0.0005569NBC</v>
      </c>
      <c r="J126" t="str">
        <f t="shared" si="48"/>
        <v>5569</v>
      </c>
      <c r="K126" s="19"/>
      <c r="L126" s="19"/>
      <c r="M126" s="19"/>
      <c r="N126" s="19"/>
      <c r="O126" s="19"/>
      <c r="P126" s="20" t="str">
        <f>End_Cal!E126</f>
        <v>|0200220810|31.80|0.00|2.600|0.0006096NBC</v>
      </c>
      <c r="Q126" s="112" t="str">
        <f t="shared" si="49"/>
        <v>351</v>
      </c>
      <c r="R126" s="112" t="str">
        <f t="shared" si="50"/>
        <v>6096</v>
      </c>
      <c r="S126" s="112" t="str">
        <f t="shared" si="30"/>
        <v/>
      </c>
      <c r="T126" s="112" t="str">
        <f t="shared" si="31"/>
        <v/>
      </c>
      <c r="U126" s="112" t="str">
        <f t="shared" si="32"/>
        <v/>
      </c>
      <c r="V126" s="112" t="str">
        <f t="shared" si="33"/>
        <v/>
      </c>
      <c r="W126" s="112" t="str">
        <f t="shared" si="51"/>
        <v/>
      </c>
      <c r="X126" s="112" t="str">
        <f t="shared" si="34"/>
        <v/>
      </c>
      <c r="Y126" s="112" t="str">
        <f t="shared" si="54"/>
        <v/>
      </c>
      <c r="Z126" s="112" t="str">
        <f t="shared" si="55"/>
        <v/>
      </c>
      <c r="AA126" s="112" t="str">
        <f t="shared" si="56"/>
        <v/>
      </c>
      <c r="AB126" s="112" t="str">
        <f t="shared" si="57"/>
        <v/>
      </c>
      <c r="AC126" s="112" t="str">
        <f t="shared" si="58"/>
        <v/>
      </c>
      <c r="AD126" t="str">
        <f t="shared" si="52"/>
        <v>351-6096-----------</v>
      </c>
      <c r="AF126" s="19" t="str">
        <f t="shared" si="59"/>
        <v>|0200220810|31.80|0.00|2.600|0.000351NBC</v>
      </c>
      <c r="AG126" s="19" t="str">
        <f t="shared" si="53"/>
        <v>|0200220810|31.80|0.00|2.600|0.0006096NBC</v>
      </c>
      <c r="AH126" s="19" t="str">
        <f t="shared" si="35"/>
        <v/>
      </c>
      <c r="AI126" s="19" t="str">
        <f t="shared" si="36"/>
        <v/>
      </c>
      <c r="AJ126" s="19" t="str">
        <f t="shared" si="37"/>
        <v/>
      </c>
      <c r="AK126" s="19" t="str">
        <f t="shared" si="38"/>
        <v/>
      </c>
      <c r="AL126" s="19" t="str">
        <f t="shared" si="39"/>
        <v/>
      </c>
      <c r="AM126" s="19" t="str">
        <f t="shared" si="40"/>
        <v/>
      </c>
      <c r="AN126" s="19" t="str">
        <f t="shared" si="41"/>
        <v/>
      </c>
      <c r="AO126" s="19" t="str">
        <f t="shared" si="42"/>
        <v/>
      </c>
      <c r="AP126" s="19" t="str">
        <f t="shared" si="43"/>
        <v/>
      </c>
      <c r="AQ126" s="19" t="str">
        <f t="shared" si="44"/>
        <v/>
      </c>
      <c r="AR126" s="19" t="str">
        <f t="shared" si="45"/>
        <v/>
      </c>
      <c r="AS126" s="19" t="str">
        <f>IFERROR(VLOOKUP(AF126,[2]CUS030!$A$5:$E$10000,5,0),"")</f>
        <v>KMV</v>
      </c>
      <c r="AT126" s="19" t="str">
        <f>IFERROR(VLOOKUP(AG126,[2]CUS030!$A$5:$E$10000,5,0),"")</f>
        <v/>
      </c>
      <c r="AU126" s="19" t="str">
        <f>IFERROR(VLOOKUP(AH126,[2]CUS030!$A$5:$E$10000,5,0),"")</f>
        <v/>
      </c>
      <c r="AV126" s="19" t="str">
        <f>IFERROR(VLOOKUP(AI126,[2]CUS030!$A$5:$E$10000,5,0),"")</f>
        <v/>
      </c>
      <c r="AW126" s="19" t="str">
        <f>IFERROR(VLOOKUP(AJ126,[2]CUS030!$A$5:$E$10000,5,0),"")</f>
        <v/>
      </c>
      <c r="AX126" s="19" t="str">
        <f>IFERROR(VLOOKUP(AK126,[2]CUS030!$A$5:$E$10000,5,0),"")</f>
        <v/>
      </c>
      <c r="AY126" s="19" t="str">
        <f>IFERROR(VLOOKUP(AL126,[2]CUS030!$A$5:$E$10000,5,0),"")</f>
        <v/>
      </c>
      <c r="AZ126" s="19" t="str">
        <f>IFERROR(VLOOKUP(AM126,[2]CUS030!$A$5:$E$10000,5,0),"")</f>
        <v/>
      </c>
      <c r="BA126" s="19" t="str">
        <f>IFERROR(VLOOKUP(AN126,[2]CUS030!$A$5:$E$10000,5,0),"")</f>
        <v/>
      </c>
      <c r="BB126" s="19" t="str">
        <f>IFERROR(VLOOKUP(AO126,[2]CUS030!$A$5:$E$10000,5,0),"")</f>
        <v/>
      </c>
      <c r="BC126" s="19" t="str">
        <f>IFERROR(VLOOKUP(AP126,[2]CUS030!$A$5:$E$10000,5,0),"")</f>
        <v/>
      </c>
      <c r="BD126" s="19" t="str">
        <f>IFERROR(VLOOKUP(AQ126,[2]CUS030!$A$5:$E$10000,5,0),"")</f>
        <v/>
      </c>
      <c r="BE126" s="19" t="str">
        <f>IFERROR(VLOOKUP(AR126,[2]CUS030!$A$5:$E$10000,5,0),"")</f>
        <v/>
      </c>
    </row>
    <row r="127" spans="6:57" x14ac:dyDescent="0.3">
      <c r="F127" s="108" t="str">
        <f>[1]!Table1[[#This Row],[Production]]</f>
        <v>|0200220139|50.80|0.00|1.600|0.0005716NBC</v>
      </c>
      <c r="G127" t="str">
        <f t="shared" si="46"/>
        <v>5716</v>
      </c>
      <c r="H127" t="str">
        <f t="shared" si="47"/>
        <v>KMV||||||||||||</v>
      </c>
      <c r="I127" s="108" t="str">
        <f>[1]!Table1[[#This Row],[Stock]]</f>
        <v>|0200220139|50.80|0.00|1.600|0.0005716NBC</v>
      </c>
      <c r="J127" t="str">
        <f t="shared" si="48"/>
        <v>5716</v>
      </c>
      <c r="K127" s="19"/>
      <c r="L127" s="19"/>
      <c r="M127" s="19"/>
      <c r="N127" s="19"/>
      <c r="O127" s="19"/>
      <c r="P127" s="20" t="str">
        <f>End_Cal!E127</f>
        <v>|0200220810|32.00|32.00|2.300|0.0006033NBC</v>
      </c>
      <c r="Q127" s="112" t="str">
        <f t="shared" si="49"/>
        <v>1190</v>
      </c>
      <c r="R127" s="112" t="str">
        <f t="shared" si="50"/>
        <v>6033</v>
      </c>
      <c r="S127" s="112" t="str">
        <f t="shared" si="30"/>
        <v/>
      </c>
      <c r="T127" s="112" t="str">
        <f t="shared" si="31"/>
        <v/>
      </c>
      <c r="U127" s="112" t="str">
        <f t="shared" si="32"/>
        <v/>
      </c>
      <c r="V127" s="112" t="str">
        <f t="shared" si="33"/>
        <v/>
      </c>
      <c r="W127" s="112" t="str">
        <f t="shared" si="51"/>
        <v/>
      </c>
      <c r="X127" s="112" t="str">
        <f t="shared" si="34"/>
        <v/>
      </c>
      <c r="Y127" s="112" t="str">
        <f t="shared" si="54"/>
        <v/>
      </c>
      <c r="Z127" s="112" t="str">
        <f t="shared" si="55"/>
        <v/>
      </c>
      <c r="AA127" s="112" t="str">
        <f t="shared" si="56"/>
        <v/>
      </c>
      <c r="AB127" s="112" t="str">
        <f t="shared" si="57"/>
        <v/>
      </c>
      <c r="AC127" s="112" t="str">
        <f t="shared" si="58"/>
        <v/>
      </c>
      <c r="AD127" t="str">
        <f t="shared" si="52"/>
        <v>1190-6033-----------</v>
      </c>
      <c r="AF127" s="19" t="str">
        <f t="shared" si="59"/>
        <v>|0200220810|32.00|32.00|2.300|0.0001190NBC</v>
      </c>
      <c r="AG127" s="19" t="str">
        <f t="shared" si="53"/>
        <v>|0200220810|32.00|32.00|2.300|0.0006033NBC</v>
      </c>
      <c r="AH127" s="19" t="str">
        <f t="shared" si="35"/>
        <v/>
      </c>
      <c r="AI127" s="19" t="str">
        <f t="shared" si="36"/>
        <v/>
      </c>
      <c r="AJ127" s="19" t="str">
        <f t="shared" si="37"/>
        <v/>
      </c>
      <c r="AK127" s="19" t="str">
        <f t="shared" si="38"/>
        <v/>
      </c>
      <c r="AL127" s="19" t="str">
        <f t="shared" si="39"/>
        <v/>
      </c>
      <c r="AM127" s="19" t="str">
        <f t="shared" si="40"/>
        <v/>
      </c>
      <c r="AN127" s="19" t="str">
        <f t="shared" si="41"/>
        <v/>
      </c>
      <c r="AO127" s="19" t="str">
        <f t="shared" si="42"/>
        <v/>
      </c>
      <c r="AP127" s="19" t="str">
        <f t="shared" si="43"/>
        <v/>
      </c>
      <c r="AQ127" s="19" t="str">
        <f t="shared" si="44"/>
        <v/>
      </c>
      <c r="AR127" s="19" t="str">
        <f t="shared" si="45"/>
        <v/>
      </c>
      <c r="AS127" s="19" t="str">
        <f>IFERROR(VLOOKUP(AF127,[2]CUS030!$A$5:$E$10000,5,0),"")</f>
        <v>KMV</v>
      </c>
      <c r="AT127" s="19" t="str">
        <f>IFERROR(VLOOKUP(AG127,[2]CUS030!$A$5:$E$10000,5,0),"")</f>
        <v/>
      </c>
      <c r="AU127" s="19" t="str">
        <f>IFERROR(VLOOKUP(AH127,[2]CUS030!$A$5:$E$10000,5,0),"")</f>
        <v/>
      </c>
      <c r="AV127" s="19" t="str">
        <f>IFERROR(VLOOKUP(AI127,[2]CUS030!$A$5:$E$10000,5,0),"")</f>
        <v/>
      </c>
      <c r="AW127" s="19" t="str">
        <f>IFERROR(VLOOKUP(AJ127,[2]CUS030!$A$5:$E$10000,5,0),"")</f>
        <v/>
      </c>
      <c r="AX127" s="19" t="str">
        <f>IFERROR(VLOOKUP(AK127,[2]CUS030!$A$5:$E$10000,5,0),"")</f>
        <v/>
      </c>
      <c r="AY127" s="19" t="str">
        <f>IFERROR(VLOOKUP(AL127,[2]CUS030!$A$5:$E$10000,5,0),"")</f>
        <v/>
      </c>
      <c r="AZ127" s="19" t="str">
        <f>IFERROR(VLOOKUP(AM127,[2]CUS030!$A$5:$E$10000,5,0),"")</f>
        <v/>
      </c>
      <c r="BA127" s="19" t="str">
        <f>IFERROR(VLOOKUP(AN127,[2]CUS030!$A$5:$E$10000,5,0),"")</f>
        <v/>
      </c>
      <c r="BB127" s="19" t="str">
        <f>IFERROR(VLOOKUP(AO127,[2]CUS030!$A$5:$E$10000,5,0),"")</f>
        <v/>
      </c>
      <c r="BC127" s="19" t="str">
        <f>IFERROR(VLOOKUP(AP127,[2]CUS030!$A$5:$E$10000,5,0),"")</f>
        <v/>
      </c>
      <c r="BD127" s="19" t="str">
        <f>IFERROR(VLOOKUP(AQ127,[2]CUS030!$A$5:$E$10000,5,0),"")</f>
        <v/>
      </c>
      <c r="BE127" s="19" t="str">
        <f>IFERROR(VLOOKUP(AR127,[2]CUS030!$A$5:$E$10000,5,0),"")</f>
        <v/>
      </c>
    </row>
    <row r="128" spans="6:57" x14ac:dyDescent="0.3">
      <c r="F128" s="108" t="str">
        <f>[1]!Table1[[#This Row],[Production]]</f>
        <v>|0200220139|50.80|0.00|1.600|0.0005716NBC</v>
      </c>
      <c r="G128" t="str">
        <f t="shared" si="46"/>
        <v>5716</v>
      </c>
      <c r="H128" t="str">
        <f t="shared" si="47"/>
        <v>TAM HOP||||||||||||</v>
      </c>
      <c r="I128" s="108" t="str">
        <f>[1]!Table1[[#This Row],[Stock]]</f>
        <v>|0200220139|50.80|0.00|1.600|0.000630.6NBC</v>
      </c>
      <c r="J128" t="str">
        <f t="shared" si="48"/>
        <v>630.6</v>
      </c>
      <c r="K128" s="19"/>
      <c r="L128" s="19"/>
      <c r="M128" s="19"/>
      <c r="N128" s="19"/>
      <c r="O128" s="19"/>
      <c r="P128" s="20" t="str">
        <f>End_Cal!E128</f>
        <v>|0200220810|34.00|0.00|2.600|0.0005850IBC</v>
      </c>
      <c r="Q128" s="112" t="str">
        <f t="shared" si="49"/>
        <v>5850</v>
      </c>
      <c r="R128" s="112" t="str">
        <f t="shared" si="50"/>
        <v/>
      </c>
      <c r="S128" s="112" t="str">
        <f t="shared" si="30"/>
        <v/>
      </c>
      <c r="T128" s="112" t="str">
        <f t="shared" si="31"/>
        <v/>
      </c>
      <c r="U128" s="112" t="str">
        <f t="shared" si="32"/>
        <v/>
      </c>
      <c r="V128" s="112" t="str">
        <f t="shared" si="33"/>
        <v/>
      </c>
      <c r="W128" s="112" t="str">
        <f t="shared" si="51"/>
        <v/>
      </c>
      <c r="X128" s="112" t="str">
        <f t="shared" si="34"/>
        <v/>
      </c>
      <c r="Y128" s="112" t="str">
        <f t="shared" si="54"/>
        <v/>
      </c>
      <c r="Z128" s="112" t="str">
        <f t="shared" si="55"/>
        <v/>
      </c>
      <c r="AA128" s="112" t="str">
        <f t="shared" si="56"/>
        <v/>
      </c>
      <c r="AB128" s="112" t="str">
        <f t="shared" si="57"/>
        <v/>
      </c>
      <c r="AC128" s="112" t="str">
        <f t="shared" si="58"/>
        <v/>
      </c>
      <c r="AD128" t="str">
        <f t="shared" si="52"/>
        <v>5850------------</v>
      </c>
      <c r="AF128" s="19" t="str">
        <f t="shared" si="59"/>
        <v>|0200220810|34.00|0.00|2.600|0.0005850IBC</v>
      </c>
      <c r="AG128" s="19" t="str">
        <f t="shared" si="53"/>
        <v/>
      </c>
      <c r="AH128" s="19" t="str">
        <f t="shared" si="35"/>
        <v/>
      </c>
      <c r="AI128" s="19" t="str">
        <f t="shared" si="36"/>
        <v/>
      </c>
      <c r="AJ128" s="19" t="str">
        <f t="shared" si="37"/>
        <v/>
      </c>
      <c r="AK128" s="19" t="str">
        <f t="shared" si="38"/>
        <v/>
      </c>
      <c r="AL128" s="19" t="str">
        <f t="shared" si="39"/>
        <v/>
      </c>
      <c r="AM128" s="19" t="str">
        <f t="shared" si="40"/>
        <v/>
      </c>
      <c r="AN128" s="19" t="str">
        <f t="shared" si="41"/>
        <v/>
      </c>
      <c r="AO128" s="19" t="str">
        <f t="shared" si="42"/>
        <v/>
      </c>
      <c r="AP128" s="19" t="str">
        <f t="shared" si="43"/>
        <v/>
      </c>
      <c r="AQ128" s="19" t="str">
        <f t="shared" si="44"/>
        <v/>
      </c>
      <c r="AR128" s="19" t="str">
        <f t="shared" si="45"/>
        <v/>
      </c>
      <c r="AS128" s="19" t="str">
        <f>IFERROR(VLOOKUP(AF128,[2]CUS030!$A$5:$E$10000,5,0),"")</f>
        <v>TAM HOP</v>
      </c>
      <c r="AT128" s="19" t="str">
        <f>IFERROR(VLOOKUP(AG128,[2]CUS030!$A$5:$E$10000,5,0),"")</f>
        <v/>
      </c>
      <c r="AU128" s="19" t="str">
        <f>IFERROR(VLOOKUP(AH128,[2]CUS030!$A$5:$E$10000,5,0),"")</f>
        <v/>
      </c>
      <c r="AV128" s="19" t="str">
        <f>IFERROR(VLOOKUP(AI128,[2]CUS030!$A$5:$E$10000,5,0),"")</f>
        <v/>
      </c>
      <c r="AW128" s="19" t="str">
        <f>IFERROR(VLOOKUP(AJ128,[2]CUS030!$A$5:$E$10000,5,0),"")</f>
        <v/>
      </c>
      <c r="AX128" s="19" t="str">
        <f>IFERROR(VLOOKUP(AK128,[2]CUS030!$A$5:$E$10000,5,0),"")</f>
        <v/>
      </c>
      <c r="AY128" s="19" t="str">
        <f>IFERROR(VLOOKUP(AL128,[2]CUS030!$A$5:$E$10000,5,0),"")</f>
        <v/>
      </c>
      <c r="AZ128" s="19" t="str">
        <f>IFERROR(VLOOKUP(AM128,[2]CUS030!$A$5:$E$10000,5,0),"")</f>
        <v/>
      </c>
      <c r="BA128" s="19" t="str">
        <f>IFERROR(VLOOKUP(AN128,[2]CUS030!$A$5:$E$10000,5,0),"")</f>
        <v/>
      </c>
      <c r="BB128" s="19" t="str">
        <f>IFERROR(VLOOKUP(AO128,[2]CUS030!$A$5:$E$10000,5,0),"")</f>
        <v/>
      </c>
      <c r="BC128" s="19" t="str">
        <f>IFERROR(VLOOKUP(AP128,[2]CUS030!$A$5:$E$10000,5,0),"")</f>
        <v/>
      </c>
      <c r="BD128" s="19" t="str">
        <f>IFERROR(VLOOKUP(AQ128,[2]CUS030!$A$5:$E$10000,5,0),"")</f>
        <v/>
      </c>
      <c r="BE128" s="19" t="str">
        <f>IFERROR(VLOOKUP(AR128,[2]CUS030!$A$5:$E$10000,5,0),"")</f>
        <v/>
      </c>
    </row>
    <row r="129" spans="6:57" x14ac:dyDescent="0.3">
      <c r="F129" s="108" t="str">
        <f>[1]!Table1[[#This Row],[Production]]</f>
        <v>|0200220139|60.50|0.00|2.000|0.0005160NBC</v>
      </c>
      <c r="G129" t="str">
        <f t="shared" si="46"/>
        <v>5160</v>
      </c>
      <c r="H129" t="str">
        <f t="shared" si="47"/>
        <v>|Vinfast|||||||||||</v>
      </c>
      <c r="I129" s="108" t="str">
        <f>[1]!Table1[[#This Row],[Stock]]</f>
        <v>|0200220139|60.50|0.00|2.000|0.0001020NBC</v>
      </c>
      <c r="J129" t="str">
        <f t="shared" si="48"/>
        <v>1020</v>
      </c>
      <c r="K129" s="19"/>
      <c r="L129" s="19"/>
      <c r="M129" s="19"/>
      <c r="N129" s="19"/>
      <c r="O129" s="19"/>
      <c r="P129" s="20" t="str">
        <f>End_Cal!E129</f>
        <v>|0200220810|34.00|0.00|2.000|0.0005939NBC</v>
      </c>
      <c r="Q129" s="112" t="str">
        <f t="shared" si="49"/>
        <v>5939</v>
      </c>
      <c r="R129" s="112" t="str">
        <f t="shared" si="50"/>
        <v>735</v>
      </c>
      <c r="S129" s="112" t="str">
        <f t="shared" si="30"/>
        <v/>
      </c>
      <c r="T129" s="112" t="str">
        <f t="shared" si="31"/>
        <v/>
      </c>
      <c r="U129" s="112" t="str">
        <f t="shared" si="32"/>
        <v/>
      </c>
      <c r="V129" s="112" t="str">
        <f t="shared" si="33"/>
        <v/>
      </c>
      <c r="W129" s="112" t="str">
        <f t="shared" si="51"/>
        <v/>
      </c>
      <c r="X129" s="112" t="str">
        <f t="shared" si="34"/>
        <v/>
      </c>
      <c r="Y129" s="112" t="str">
        <f t="shared" si="54"/>
        <v/>
      </c>
      <c r="Z129" s="112" t="str">
        <f t="shared" si="55"/>
        <v/>
      </c>
      <c r="AA129" s="112" t="str">
        <f t="shared" si="56"/>
        <v/>
      </c>
      <c r="AB129" s="112" t="str">
        <f t="shared" si="57"/>
        <v/>
      </c>
      <c r="AC129" s="112" t="str">
        <f t="shared" si="58"/>
        <v/>
      </c>
      <c r="AD129" t="str">
        <f t="shared" si="52"/>
        <v>5939-735-----------</v>
      </c>
      <c r="AF129" s="19" t="str">
        <f t="shared" si="59"/>
        <v>|0200220810|34.00|0.00|2.000|0.0005939NBC</v>
      </c>
      <c r="AG129" s="19" t="str">
        <f t="shared" si="53"/>
        <v>|0200220810|34.00|0.00|2.000|0.000735NBC</v>
      </c>
      <c r="AH129" s="19" t="str">
        <f t="shared" si="35"/>
        <v/>
      </c>
      <c r="AI129" s="19" t="str">
        <f t="shared" si="36"/>
        <v/>
      </c>
      <c r="AJ129" s="19" t="str">
        <f t="shared" si="37"/>
        <v/>
      </c>
      <c r="AK129" s="19" t="str">
        <f t="shared" si="38"/>
        <v/>
      </c>
      <c r="AL129" s="19" t="str">
        <f t="shared" si="39"/>
        <v/>
      </c>
      <c r="AM129" s="19" t="str">
        <f t="shared" si="40"/>
        <v/>
      </c>
      <c r="AN129" s="19" t="str">
        <f t="shared" si="41"/>
        <v/>
      </c>
      <c r="AO129" s="19" t="str">
        <f t="shared" si="42"/>
        <v/>
      </c>
      <c r="AP129" s="19" t="str">
        <f t="shared" si="43"/>
        <v/>
      </c>
      <c r="AQ129" s="19" t="str">
        <f t="shared" si="44"/>
        <v/>
      </c>
      <c r="AR129" s="19" t="str">
        <f t="shared" si="45"/>
        <v/>
      </c>
      <c r="AS129" s="19" t="str">
        <f>IFERROR(VLOOKUP(AF129,[2]CUS030!$A$5:$E$10000,5,0),"")</f>
        <v/>
      </c>
      <c r="AT129" s="19" t="str">
        <f>IFERROR(VLOOKUP(AG129,[2]CUS030!$A$5:$E$10000,5,0),"")</f>
        <v>Vinfast</v>
      </c>
      <c r="AU129" s="19" t="str">
        <f>IFERROR(VLOOKUP(AH129,[2]CUS030!$A$5:$E$10000,5,0),"")</f>
        <v/>
      </c>
      <c r="AV129" s="19" t="str">
        <f>IFERROR(VLOOKUP(AI129,[2]CUS030!$A$5:$E$10000,5,0),"")</f>
        <v/>
      </c>
      <c r="AW129" s="19" t="str">
        <f>IFERROR(VLOOKUP(AJ129,[2]CUS030!$A$5:$E$10000,5,0),"")</f>
        <v/>
      </c>
      <c r="AX129" s="19" t="str">
        <f>IFERROR(VLOOKUP(AK129,[2]CUS030!$A$5:$E$10000,5,0),"")</f>
        <v/>
      </c>
      <c r="AY129" s="19" t="str">
        <f>IFERROR(VLOOKUP(AL129,[2]CUS030!$A$5:$E$10000,5,0),"")</f>
        <v/>
      </c>
      <c r="AZ129" s="19" t="str">
        <f>IFERROR(VLOOKUP(AM129,[2]CUS030!$A$5:$E$10000,5,0),"")</f>
        <v/>
      </c>
      <c r="BA129" s="19" t="str">
        <f>IFERROR(VLOOKUP(AN129,[2]CUS030!$A$5:$E$10000,5,0),"")</f>
        <v/>
      </c>
      <c r="BB129" s="19" t="str">
        <f>IFERROR(VLOOKUP(AO129,[2]CUS030!$A$5:$E$10000,5,0),"")</f>
        <v/>
      </c>
      <c r="BC129" s="19" t="str">
        <f>IFERROR(VLOOKUP(AP129,[2]CUS030!$A$5:$E$10000,5,0),"")</f>
        <v/>
      </c>
      <c r="BD129" s="19" t="str">
        <f>IFERROR(VLOOKUP(AQ129,[2]CUS030!$A$5:$E$10000,5,0),"")</f>
        <v/>
      </c>
      <c r="BE129" s="19" t="str">
        <f>IFERROR(VLOOKUP(AR129,[2]CUS030!$A$5:$E$10000,5,0),"")</f>
        <v/>
      </c>
    </row>
    <row r="130" spans="6:57" x14ac:dyDescent="0.3">
      <c r="F130" s="108" t="str">
        <f>[1]!Table1[[#This Row],[Production]]</f>
        <v>|0200220139|60.50|0.00|2.000|0.0005160NBC</v>
      </c>
      <c r="G130" t="str">
        <f t="shared" si="46"/>
        <v>5160</v>
      </c>
      <c r="H130" t="str">
        <f t="shared" si="47"/>
        <v>Vinfast||||||||||||</v>
      </c>
      <c r="I130" s="108" t="str">
        <f>[1]!Table1[[#This Row],[Stock]]</f>
        <v>|0200220139|60.50|0.00|2.000|0.0001021.5NBC</v>
      </c>
      <c r="J130" t="str">
        <f t="shared" si="48"/>
        <v>1021.5</v>
      </c>
      <c r="K130" s="19"/>
      <c r="L130" s="19"/>
      <c r="M130" s="19"/>
      <c r="N130" s="19"/>
      <c r="O130" s="19"/>
      <c r="P130" s="20" t="str">
        <f>End_Cal!E130</f>
        <v>|0200220810|34.00|0.00|2.000|0.0005821NBC</v>
      </c>
      <c r="Q130" s="112" t="str">
        <f t="shared" si="49"/>
        <v>640</v>
      </c>
      <c r="R130" s="112" t="str">
        <f t="shared" si="50"/>
        <v/>
      </c>
      <c r="S130" s="112" t="str">
        <f t="shared" si="30"/>
        <v/>
      </c>
      <c r="T130" s="112" t="str">
        <f t="shared" si="31"/>
        <v/>
      </c>
      <c r="U130" s="112" t="str">
        <f t="shared" si="32"/>
        <v/>
      </c>
      <c r="V130" s="112" t="str">
        <f t="shared" si="33"/>
        <v/>
      </c>
      <c r="W130" s="112" t="str">
        <f t="shared" si="51"/>
        <v/>
      </c>
      <c r="X130" s="112" t="str">
        <f t="shared" si="34"/>
        <v/>
      </c>
      <c r="Y130" s="112" t="str">
        <f t="shared" si="54"/>
        <v/>
      </c>
      <c r="Z130" s="112" t="str">
        <f t="shared" si="55"/>
        <v/>
      </c>
      <c r="AA130" s="112" t="str">
        <f t="shared" si="56"/>
        <v/>
      </c>
      <c r="AB130" s="112" t="str">
        <f t="shared" si="57"/>
        <v/>
      </c>
      <c r="AC130" s="112" t="str">
        <f t="shared" si="58"/>
        <v/>
      </c>
      <c r="AD130" t="str">
        <f t="shared" si="52"/>
        <v>640------------</v>
      </c>
      <c r="AF130" s="19" t="str">
        <f t="shared" si="59"/>
        <v>|0200220810|34.00|0.00|2.000|0.000640NBC</v>
      </c>
      <c r="AG130" s="19" t="str">
        <f t="shared" si="53"/>
        <v/>
      </c>
      <c r="AH130" s="19" t="str">
        <f t="shared" si="35"/>
        <v/>
      </c>
      <c r="AI130" s="19" t="str">
        <f t="shared" si="36"/>
        <v/>
      </c>
      <c r="AJ130" s="19" t="str">
        <f t="shared" si="37"/>
        <v/>
      </c>
      <c r="AK130" s="19" t="str">
        <f t="shared" si="38"/>
        <v/>
      </c>
      <c r="AL130" s="19" t="str">
        <f t="shared" si="39"/>
        <v/>
      </c>
      <c r="AM130" s="19" t="str">
        <f t="shared" si="40"/>
        <v/>
      </c>
      <c r="AN130" s="19" t="str">
        <f t="shared" si="41"/>
        <v/>
      </c>
      <c r="AO130" s="19" t="str">
        <f t="shared" si="42"/>
        <v/>
      </c>
      <c r="AP130" s="19" t="str">
        <f t="shared" si="43"/>
        <v/>
      </c>
      <c r="AQ130" s="19" t="str">
        <f t="shared" si="44"/>
        <v/>
      </c>
      <c r="AR130" s="19" t="str">
        <f t="shared" si="45"/>
        <v/>
      </c>
      <c r="AS130" s="19" t="str">
        <f>IFERROR(VLOOKUP(AF130,[2]CUS030!$A$5:$E$10000,5,0),"")</f>
        <v>Vinfast</v>
      </c>
      <c r="AT130" s="19" t="str">
        <f>IFERROR(VLOOKUP(AG130,[2]CUS030!$A$5:$E$10000,5,0),"")</f>
        <v/>
      </c>
      <c r="AU130" s="19" t="str">
        <f>IFERROR(VLOOKUP(AH130,[2]CUS030!$A$5:$E$10000,5,0),"")</f>
        <v/>
      </c>
      <c r="AV130" s="19" t="str">
        <f>IFERROR(VLOOKUP(AI130,[2]CUS030!$A$5:$E$10000,5,0),"")</f>
        <v/>
      </c>
      <c r="AW130" s="19" t="str">
        <f>IFERROR(VLOOKUP(AJ130,[2]CUS030!$A$5:$E$10000,5,0),"")</f>
        <v/>
      </c>
      <c r="AX130" s="19" t="str">
        <f>IFERROR(VLOOKUP(AK130,[2]CUS030!$A$5:$E$10000,5,0),"")</f>
        <v/>
      </c>
      <c r="AY130" s="19" t="str">
        <f>IFERROR(VLOOKUP(AL130,[2]CUS030!$A$5:$E$10000,5,0),"")</f>
        <v/>
      </c>
      <c r="AZ130" s="19" t="str">
        <f>IFERROR(VLOOKUP(AM130,[2]CUS030!$A$5:$E$10000,5,0),"")</f>
        <v/>
      </c>
      <c r="BA130" s="19" t="str">
        <f>IFERROR(VLOOKUP(AN130,[2]CUS030!$A$5:$E$10000,5,0),"")</f>
        <v/>
      </c>
      <c r="BB130" s="19" t="str">
        <f>IFERROR(VLOOKUP(AO130,[2]CUS030!$A$5:$E$10000,5,0),"")</f>
        <v/>
      </c>
      <c r="BC130" s="19" t="str">
        <f>IFERROR(VLOOKUP(AP130,[2]CUS030!$A$5:$E$10000,5,0),"")</f>
        <v/>
      </c>
      <c r="BD130" s="19" t="str">
        <f>IFERROR(VLOOKUP(AQ130,[2]CUS030!$A$5:$E$10000,5,0),"")</f>
        <v/>
      </c>
      <c r="BE130" s="19" t="str">
        <f>IFERROR(VLOOKUP(AR130,[2]CUS030!$A$5:$E$10000,5,0),"")</f>
        <v/>
      </c>
    </row>
    <row r="131" spans="6:57" x14ac:dyDescent="0.3">
      <c r="F131" s="108" t="str">
        <f>[1]!Table1[[#This Row],[Production]]</f>
        <v>|0200220139|60.50|0.00|2.000|0.0005360NBC</v>
      </c>
      <c r="G131" t="str">
        <f t="shared" si="46"/>
        <v>5360</v>
      </c>
      <c r="H131" t="str">
        <f t="shared" si="47"/>
        <v>KMV|KMV|KMV||KMV||||||||</v>
      </c>
      <c r="I131" s="108" t="str">
        <f>[1]!Table1[[#This Row],[Stock]]</f>
        <v>|0200220139|60.50|0.00|2.000|0.0001060NBC</v>
      </c>
      <c r="J131" t="str">
        <f t="shared" si="48"/>
        <v>1060</v>
      </c>
      <c r="K131" s="19"/>
      <c r="L131" s="19"/>
      <c r="M131" s="19"/>
      <c r="N131" s="19"/>
      <c r="O131" s="19"/>
      <c r="P131" s="20" t="str">
        <f>End_Cal!E131</f>
        <v>|0200220810|38.10|0.00|2.300|0.0006486NBC</v>
      </c>
      <c r="Q131" s="112" t="str">
        <f t="shared" si="49"/>
        <v>1225</v>
      </c>
      <c r="R131" s="112" t="str">
        <f t="shared" si="50"/>
        <v>377</v>
      </c>
      <c r="S131" s="112" t="str">
        <f t="shared" ref="S131:S194" si="60">IFERROR(INDEX($J$2:$J$9873,MATCH(1,INDEX(($P131=$F$2:$F$9873)*(0=COUNTIFS(Q131:R131,$J$2:$J$9873)),0),0)),"")</f>
        <v>426</v>
      </c>
      <c r="T131" s="112" t="str">
        <f t="shared" ref="T131:T194" si="61">IFERROR(INDEX($J$2:$J$9873,MATCH(1,INDEX(($P131=$F$2:$F$9873)*(0=COUNTIFS(Q131:S131,$J$2:$J$9873)),0),0)),"")</f>
        <v>6486</v>
      </c>
      <c r="U131" s="112" t="str">
        <f t="shared" ref="U131:U194" si="62">IFERROR(INDEX($J$2:$J$9873,MATCH(1,INDEX(($P131=$F$2:$F$9873)*(0=COUNTIFS(Q131:T131,$J$2:$J$9873)),0),0)),"")</f>
        <v>1193</v>
      </c>
      <c r="V131" s="112" t="str">
        <f t="shared" ref="V131:V194" si="63">IFERROR(INDEX($J$2:$J$9873,MATCH(1,INDEX(($P131=$F$2:$F$9873)*(0=COUNTIFS(Q131:U131,$J$2:$J$9873)),0),0)),"")</f>
        <v/>
      </c>
      <c r="W131" s="112" t="str">
        <f t="shared" si="51"/>
        <v/>
      </c>
      <c r="X131" s="112" t="str">
        <f t="shared" ref="X131:X194" si="64">IFERROR(INDEX($J$2:$J$9873,MATCH(1,INDEX(($P131=$F$2:$F$9873)*(0=COUNTIFS(Q131:W131,$J$2:$J$9873)),0),0)),"")</f>
        <v/>
      </c>
      <c r="Y131" s="112" t="str">
        <f t="shared" si="54"/>
        <v/>
      </c>
      <c r="Z131" s="112" t="str">
        <f t="shared" si="55"/>
        <v/>
      </c>
      <c r="AA131" s="112" t="str">
        <f t="shared" si="56"/>
        <v/>
      </c>
      <c r="AB131" s="112" t="str">
        <f t="shared" si="57"/>
        <v/>
      </c>
      <c r="AC131" s="112" t="str">
        <f t="shared" si="58"/>
        <v/>
      </c>
      <c r="AD131" t="str">
        <f t="shared" si="52"/>
        <v>1225-377-426-6486-1193--------</v>
      </c>
      <c r="AF131" s="19" t="str">
        <f t="shared" si="59"/>
        <v>|0200220810|38.10|0.00|2.300|0.0001225NBC</v>
      </c>
      <c r="AG131" s="19" t="str">
        <f t="shared" si="53"/>
        <v>|0200220810|38.10|0.00|2.300|0.000377NBC</v>
      </c>
      <c r="AH131" s="19" t="str">
        <f t="shared" ref="AH131:AH194" si="65">IFERROR(INDEX($I$2:$I$9873,MATCH(1,INDEX(($P131=$F$2:$F$9873)*(0=COUNTIFS(AF131:AG131,$I$2:$I$9873)),0),0)),"")</f>
        <v>|0200220810|38.10|0.00|2.300|0.000426NBC</v>
      </c>
      <c r="AI131" s="19" t="str">
        <f t="shared" ref="AI131:AI194" si="66">IFERROR(INDEX($I$2:$I$9873,MATCH(1,INDEX(($P131=$F$2:$F$9873)*(0=COUNTIFS(AF131:AH131,$I$2:$I$9873)),0),0)),"")</f>
        <v>|0200220810|38.10|0.00|2.300|0.0006486NBC</v>
      </c>
      <c r="AJ131" s="19" t="str">
        <f t="shared" ref="AJ131:AJ194" si="67">IFERROR(INDEX($I$2:$I$9873,MATCH(1,INDEX(($P131=$F$2:$F$9873)*(0=COUNTIFS(AF131:AI131,$I$2:$I$9873)),0),0)),"")</f>
        <v>|0200220810|38.10|0.00|2.300|0.0001193NBC</v>
      </c>
      <c r="AK131" s="19" t="str">
        <f t="shared" ref="AK131:AK194" si="68">IFERROR(INDEX($I$2:$I$9873,MATCH(1,INDEX(($P131=$F$2:$F$9873)*(0=COUNTIFS(AF131:AJ131,$I$2:$I$9873)),0),0)),"")</f>
        <v/>
      </c>
      <c r="AL131" s="19" t="str">
        <f t="shared" ref="AL131:AL194" si="69">IFERROR(INDEX($I$2:$I$9873,MATCH(1,INDEX(($P131=$F$2:$F$9873)*(0=COUNTIFS(AF131:AK131,$I$2:$I$9873)),0),0)),"")</f>
        <v/>
      </c>
      <c r="AM131" s="19" t="str">
        <f t="shared" ref="AM131:AM194" si="70">IFERROR(INDEX($I$2:$I$9873,MATCH(1,INDEX(($P131=$F$2:$F$9873)*(0=COUNTIFS(AF131:AL131,$I$2:$I$9873)),0),0)),"")</f>
        <v/>
      </c>
      <c r="AN131" s="19" t="str">
        <f t="shared" ref="AN131:AN194" si="71">IFERROR(INDEX($I$2:$I$9873,MATCH(1,INDEX(($P131=$F$2:$F$9873)*(0=COUNTIFS(AF131:AM131,$I$2:$I$9873)),0),0)),"")</f>
        <v/>
      </c>
      <c r="AO131" s="19" t="str">
        <f t="shared" ref="AO131:AO194" si="72">IFERROR(INDEX($I$2:$I$9873,MATCH(1,INDEX(($P131=$F$2:$F$9873)*(0=COUNTIFS(AF131:AN131,$I$2:$I$9873)),0),0)),"")</f>
        <v/>
      </c>
      <c r="AP131" s="19" t="str">
        <f t="shared" ref="AP131:AP194" si="73">IFERROR(INDEX($I$2:$I$9873,MATCH(1,INDEX(($P131=$F$2:$F$9873)*(0=COUNTIFS(AF131:AO131,$I$2:$I$9873)),0),0)),"")</f>
        <v/>
      </c>
      <c r="AQ131" s="19" t="str">
        <f t="shared" ref="AQ131:AQ194" si="74">IFERROR(INDEX($I$2:$I$9873,MATCH(1,INDEX(($P131=$F$2:$F$9873)*(0=COUNTIFS(AF131:AP131,$I$2:$I$9873)),0),0)),"")</f>
        <v/>
      </c>
      <c r="AR131" s="19" t="str">
        <f t="shared" ref="AR131:AR194" si="75">IFERROR(INDEX($I$2:$I$9873,MATCH(1,INDEX(($P131=$F$2:$F$9873)*(0=COUNTIFS(AF131:AQ131,$I$2:$I$9873)),0),0)),"")</f>
        <v/>
      </c>
      <c r="AS131" s="19" t="str">
        <f>IFERROR(VLOOKUP(AF131,[2]CUS030!$A$5:$E$10000,5,0),"")</f>
        <v>KMV</v>
      </c>
      <c r="AT131" s="19" t="str">
        <f>IFERROR(VLOOKUP(AG131,[2]CUS030!$A$5:$E$10000,5,0),"")</f>
        <v>KMV</v>
      </c>
      <c r="AU131" s="19" t="str">
        <f>IFERROR(VLOOKUP(AH131,[2]CUS030!$A$5:$E$10000,5,0),"")</f>
        <v>KMV</v>
      </c>
      <c r="AV131" s="19" t="str">
        <f>IFERROR(VLOOKUP(AI131,[2]CUS030!$A$5:$E$10000,5,0),"")</f>
        <v/>
      </c>
      <c r="AW131" s="19" t="str">
        <f>IFERROR(VLOOKUP(AJ131,[2]CUS030!$A$5:$E$10000,5,0),"")</f>
        <v>KMV</v>
      </c>
      <c r="AX131" s="19" t="str">
        <f>IFERROR(VLOOKUP(AK131,[2]CUS030!$A$5:$E$10000,5,0),"")</f>
        <v/>
      </c>
      <c r="AY131" s="19" t="str">
        <f>IFERROR(VLOOKUP(AL131,[2]CUS030!$A$5:$E$10000,5,0),"")</f>
        <v/>
      </c>
      <c r="AZ131" s="19" t="str">
        <f>IFERROR(VLOOKUP(AM131,[2]CUS030!$A$5:$E$10000,5,0),"")</f>
        <v/>
      </c>
      <c r="BA131" s="19" t="str">
        <f>IFERROR(VLOOKUP(AN131,[2]CUS030!$A$5:$E$10000,5,0),"")</f>
        <v/>
      </c>
      <c r="BB131" s="19" t="str">
        <f>IFERROR(VLOOKUP(AO131,[2]CUS030!$A$5:$E$10000,5,0),"")</f>
        <v/>
      </c>
      <c r="BC131" s="19" t="str">
        <f>IFERROR(VLOOKUP(AP131,[2]CUS030!$A$5:$E$10000,5,0),"")</f>
        <v/>
      </c>
      <c r="BD131" s="19" t="str">
        <f>IFERROR(VLOOKUP(AQ131,[2]CUS030!$A$5:$E$10000,5,0),"")</f>
        <v/>
      </c>
      <c r="BE131" s="19" t="str">
        <f>IFERROR(VLOOKUP(AR131,[2]CUS030!$A$5:$E$10000,5,0),"")</f>
        <v/>
      </c>
    </row>
    <row r="132" spans="6:57" x14ac:dyDescent="0.3">
      <c r="F132" s="108" t="str">
        <f>[1]!Table1[[#This Row],[Production]]</f>
        <v>|0200220139|60.50|0.00|2.000|0.0005360NBC</v>
      </c>
      <c r="G132" t="str">
        <f t="shared" ref="G132:G195" si="76">MID(F132,LEN(F132)-6,4)</f>
        <v>5360</v>
      </c>
      <c r="H132" t="str">
        <f t="shared" ref="H132:H195" si="77">AS132&amp;"|"&amp;AT132&amp;"|"&amp;AU132&amp;"|"&amp;AV132&amp;"|"&amp;AW132&amp;"|"&amp;AX132&amp;"|"&amp;AY132&amp;"|"&amp;AZ132&amp;"|"&amp;BA132&amp;"|"&amp;BB132&amp;"|"&amp;BC132&amp;"|"&amp;BD132&amp;"|"&amp;BE132</f>
        <v>TOYOTA||TOYOTA||||||||||</v>
      </c>
      <c r="I132" s="108" t="str">
        <f>[1]!Table1[[#This Row],[Stock]]</f>
        <v>|0200220139|60.50|0.00|2.000|0.0001061.5NBC</v>
      </c>
      <c r="J132" t="str">
        <f t="shared" ref="J132:J195" si="78">MID(LEFT(I132,LEN(I132)-3),FIND("0|0.000",LEFT(I132,LEN(I132)-3),1)+7,6)</f>
        <v>1061.5</v>
      </c>
      <c r="K132" s="19"/>
      <c r="L132" s="19"/>
      <c r="M132" s="19"/>
      <c r="N132" s="19"/>
      <c r="O132" s="19"/>
      <c r="P132" s="20" t="str">
        <f>End_Cal!E132</f>
        <v>|0200220810|38.10|0.00|2.600|0.0006260NBC</v>
      </c>
      <c r="Q132" s="112" t="str">
        <f t="shared" ref="Q132:Q195" si="79">IFERROR(INDEX($J$2:$J$9873,MATCH(1,INDEX(($P132=$F$2:$F$9873)*(0=COUNTIFS($Q$2:$Q$2,$J$2:$J$9873)),0),0)),"")</f>
        <v>476.2</v>
      </c>
      <c r="R132" s="112" t="str">
        <f t="shared" ref="R132:R195" si="80">IFERROR(INDEX($J$2:$J$9873,MATCH(1,INDEX(($P132=$F$2:$F$9873)*(0=COUNTIFS(Q132,$J$2:$J$9873)),0),0)),"")</f>
        <v>6260</v>
      </c>
      <c r="S132" s="112" t="str">
        <f t="shared" si="60"/>
        <v>687.7</v>
      </c>
      <c r="T132" s="112" t="str">
        <f t="shared" si="61"/>
        <v/>
      </c>
      <c r="U132" s="112" t="str">
        <f t="shared" si="62"/>
        <v/>
      </c>
      <c r="V132" s="112" t="str">
        <f t="shared" si="63"/>
        <v/>
      </c>
      <c r="W132" s="112" t="str">
        <f t="shared" ref="W132:W195" si="81">IFERROR(INDEX($J$2:$J$9873,MATCH(1,INDEX(($P132=$F$2:$F$9873)*(0=COUNTIFS(Q132:V132,$J$2:$J$861)),0),0)),"")</f>
        <v/>
      </c>
      <c r="X132" s="112" t="str">
        <f t="shared" si="64"/>
        <v/>
      </c>
      <c r="Y132" s="112" t="str">
        <f t="shared" si="54"/>
        <v/>
      </c>
      <c r="Z132" s="112" t="str">
        <f t="shared" si="55"/>
        <v/>
      </c>
      <c r="AA132" s="112" t="str">
        <f t="shared" si="56"/>
        <v/>
      </c>
      <c r="AB132" s="112" t="str">
        <f t="shared" si="57"/>
        <v/>
      </c>
      <c r="AC132" s="112" t="str">
        <f t="shared" si="58"/>
        <v/>
      </c>
      <c r="AD132" t="str">
        <f t="shared" ref="AD132:AD195" si="82">Q132&amp;"-"&amp;R132&amp;"-"&amp;S132&amp;"-"&amp;T132&amp;"-"&amp;U132&amp;"-"&amp;V132&amp;"-"&amp;W132&amp;"-"&amp;X132&amp;"-"&amp;Y132&amp;"-"&amp;Z132&amp;"-"&amp;AA132&amp;"-"&amp;AB132&amp;"-"&amp;AC132</f>
        <v>476.2-6260-687.7----------</v>
      </c>
      <c r="AF132" s="19" t="str">
        <f t="shared" si="59"/>
        <v>|0200220810|38.10|0.00|2.600|0.000476.2NBC</v>
      </c>
      <c r="AG132" s="19" t="str">
        <f t="shared" ref="AG132:AG195" si="83">IFERROR(INDEX($I$2:$I$9873,MATCH(1,INDEX(($P132=$F$2:$F$9873)*(0=COUNTIFS(AF132,$I$2:$I$9873)),0),0)),"")</f>
        <v>|0200220810|38.10|0.00|2.600|0.0006260NBC</v>
      </c>
      <c r="AH132" s="19" t="str">
        <f t="shared" si="65"/>
        <v>|0200220810|38.10|0.00|2.600|0.000687.7NBC</v>
      </c>
      <c r="AI132" s="19" t="str">
        <f t="shared" si="66"/>
        <v/>
      </c>
      <c r="AJ132" s="19" t="str">
        <f t="shared" si="67"/>
        <v/>
      </c>
      <c r="AK132" s="19" t="str">
        <f t="shared" si="68"/>
        <v/>
      </c>
      <c r="AL132" s="19" t="str">
        <f t="shared" si="69"/>
        <v/>
      </c>
      <c r="AM132" s="19" t="str">
        <f t="shared" si="70"/>
        <v/>
      </c>
      <c r="AN132" s="19" t="str">
        <f t="shared" si="71"/>
        <v/>
      </c>
      <c r="AO132" s="19" t="str">
        <f t="shared" si="72"/>
        <v/>
      </c>
      <c r="AP132" s="19" t="str">
        <f t="shared" si="73"/>
        <v/>
      </c>
      <c r="AQ132" s="19" t="str">
        <f t="shared" si="74"/>
        <v/>
      </c>
      <c r="AR132" s="19" t="str">
        <f t="shared" si="75"/>
        <v/>
      </c>
      <c r="AS132" s="19" t="str">
        <f>IFERROR(VLOOKUP(AF132,[2]CUS030!$A$5:$E$10000,5,0),"")</f>
        <v>TOYOTA</v>
      </c>
      <c r="AT132" s="19" t="str">
        <f>IFERROR(VLOOKUP(AG132,[2]CUS030!$A$5:$E$10000,5,0),"")</f>
        <v/>
      </c>
      <c r="AU132" s="19" t="str">
        <f>IFERROR(VLOOKUP(AH132,[2]CUS030!$A$5:$E$10000,5,0),"")</f>
        <v>TOYOTA</v>
      </c>
      <c r="AV132" s="19" t="str">
        <f>IFERROR(VLOOKUP(AI132,[2]CUS030!$A$5:$E$10000,5,0),"")</f>
        <v/>
      </c>
      <c r="AW132" s="19" t="str">
        <f>IFERROR(VLOOKUP(AJ132,[2]CUS030!$A$5:$E$10000,5,0),"")</f>
        <v/>
      </c>
      <c r="AX132" s="19" t="str">
        <f>IFERROR(VLOOKUP(AK132,[2]CUS030!$A$5:$E$10000,5,0),"")</f>
        <v/>
      </c>
      <c r="AY132" s="19" t="str">
        <f>IFERROR(VLOOKUP(AL132,[2]CUS030!$A$5:$E$10000,5,0),"")</f>
        <v/>
      </c>
      <c r="AZ132" s="19" t="str">
        <f>IFERROR(VLOOKUP(AM132,[2]CUS030!$A$5:$E$10000,5,0),"")</f>
        <v/>
      </c>
      <c r="BA132" s="19" t="str">
        <f>IFERROR(VLOOKUP(AN132,[2]CUS030!$A$5:$E$10000,5,0),"")</f>
        <v/>
      </c>
      <c r="BB132" s="19" t="str">
        <f>IFERROR(VLOOKUP(AO132,[2]CUS030!$A$5:$E$10000,5,0),"")</f>
        <v/>
      </c>
      <c r="BC132" s="19" t="str">
        <f>IFERROR(VLOOKUP(AP132,[2]CUS030!$A$5:$E$10000,5,0),"")</f>
        <v/>
      </c>
      <c r="BD132" s="19" t="str">
        <f>IFERROR(VLOOKUP(AQ132,[2]CUS030!$A$5:$E$10000,5,0),"")</f>
        <v/>
      </c>
      <c r="BE132" s="19" t="str">
        <f>IFERROR(VLOOKUP(AR132,[2]CUS030!$A$5:$E$10000,5,0),"")</f>
        <v/>
      </c>
    </row>
    <row r="133" spans="6:57" x14ac:dyDescent="0.3">
      <c r="F133" s="108" t="str">
        <f>[1]!Table1[[#This Row],[Production]]</f>
        <v>|0200220139|60.50|0.00|2.000|0.0005160NBC</v>
      </c>
      <c r="G133" t="str">
        <f t="shared" si="76"/>
        <v>5160</v>
      </c>
      <c r="H133" t="str">
        <f t="shared" si="77"/>
        <v>|KMV|||||||||||</v>
      </c>
      <c r="I133" s="108" t="str">
        <f>[1]!Table1[[#This Row],[Stock]]</f>
        <v>|0200220139|60.50|0.00|2.000|0.0005160NBC</v>
      </c>
      <c r="J133" t="str">
        <f t="shared" si="78"/>
        <v>5160</v>
      </c>
      <c r="K133" s="19"/>
      <c r="L133" s="19"/>
      <c r="M133" s="19"/>
      <c r="N133" s="19"/>
      <c r="O133" s="19"/>
      <c r="P133" s="20" t="str">
        <f>End_Cal!E133</f>
        <v>|0200220810|38.10|0.00|2.600|0.0005830NBC</v>
      </c>
      <c r="Q133" s="112" t="str">
        <f t="shared" si="79"/>
        <v>5830</v>
      </c>
      <c r="R133" s="112" t="str">
        <f t="shared" si="80"/>
        <v>824.7</v>
      </c>
      <c r="S133" s="112" t="str">
        <f t="shared" si="60"/>
        <v/>
      </c>
      <c r="T133" s="112" t="str">
        <f t="shared" si="61"/>
        <v/>
      </c>
      <c r="U133" s="112" t="str">
        <f t="shared" si="62"/>
        <v/>
      </c>
      <c r="V133" s="112" t="str">
        <f t="shared" si="63"/>
        <v/>
      </c>
      <c r="W133" s="112" t="str">
        <f t="shared" si="81"/>
        <v/>
      </c>
      <c r="X133" s="112" t="str">
        <f t="shared" si="64"/>
        <v/>
      </c>
      <c r="Y133" s="112" t="str">
        <f t="shared" ref="Y133:Y196" si="84">IFERROR(INDEX($J$2:$J$861,MATCH(1,INDEX(($P133=$F$2:$F$861)*(0=COUNTIFS(Q133:X133,$J$2:$J$861)),0),0)),"")</f>
        <v/>
      </c>
      <c r="Z133" s="112" t="str">
        <f t="shared" ref="Z133:Z196" si="85">IFERROR(INDEX($J$2:$J$861,MATCH(1,INDEX(($P133=$F$2:$F$861)*(0=COUNTIFS(Q133:Y133,$J$2:$J$861)),0),0)),"")</f>
        <v/>
      </c>
      <c r="AA133" s="112" t="str">
        <f t="shared" ref="AA133:AA196" si="86">IFERROR(INDEX($J$2:$J$861,MATCH(1,INDEX(($P133=$F$2:$F$861)*(0=COUNTIFS(Q133:Z133,$J$2:$J$861)),0),0)),"")</f>
        <v/>
      </c>
      <c r="AB133" s="112" t="str">
        <f t="shared" ref="AB133:AB196" si="87">IFERROR(INDEX($J$2:$J$861,MATCH(1,INDEX(($P133=$F$2:$F$861)*(0=COUNTIFS(Q133:AA133,$J$2:$J$861)),0),0)),"")</f>
        <v/>
      </c>
      <c r="AC133" s="112" t="str">
        <f t="shared" ref="AC133:AC196" si="88">IFERROR(INDEX($J$2:$J$861,MATCH(1,INDEX(($P133=$F$2:$F$861)*(0=COUNTIFS(Q133:AB133,$J$2:$J$861)),0),0)),"")</f>
        <v/>
      </c>
      <c r="AD133" t="str">
        <f t="shared" si="82"/>
        <v>5830-824.7-----------</v>
      </c>
      <c r="AF133" s="19" t="str">
        <f t="shared" ref="AF133:AF196" si="89">IFERROR(INDEX($I$2:$I$861,MATCH(1,INDEX(($P133=$F$2:$F$861)*(0=COUNTIFS($AF$2:$AF$2,$I$2:$I$861)),0),0)),"")</f>
        <v>|0200220810|38.10|0.00|2.600|0.0005830NBC</v>
      </c>
      <c r="AG133" s="19" t="str">
        <f t="shared" si="83"/>
        <v>|0200220810|38.10|0.00|2.600|0.000824.7NBC</v>
      </c>
      <c r="AH133" s="19" t="str">
        <f t="shared" si="65"/>
        <v/>
      </c>
      <c r="AI133" s="19" t="str">
        <f t="shared" si="66"/>
        <v/>
      </c>
      <c r="AJ133" s="19" t="str">
        <f t="shared" si="67"/>
        <v/>
      </c>
      <c r="AK133" s="19" t="str">
        <f t="shared" si="68"/>
        <v/>
      </c>
      <c r="AL133" s="19" t="str">
        <f t="shared" si="69"/>
        <v/>
      </c>
      <c r="AM133" s="19" t="str">
        <f t="shared" si="70"/>
        <v/>
      </c>
      <c r="AN133" s="19" t="str">
        <f t="shared" si="71"/>
        <v/>
      </c>
      <c r="AO133" s="19" t="str">
        <f t="shared" si="72"/>
        <v/>
      </c>
      <c r="AP133" s="19" t="str">
        <f t="shared" si="73"/>
        <v/>
      </c>
      <c r="AQ133" s="19" t="str">
        <f t="shared" si="74"/>
        <v/>
      </c>
      <c r="AR133" s="19" t="str">
        <f t="shared" si="75"/>
        <v/>
      </c>
      <c r="AS133" s="19" t="str">
        <f>IFERROR(VLOOKUP(AF133,[2]CUS030!$A$5:$E$10000,5,0),"")</f>
        <v/>
      </c>
      <c r="AT133" s="19" t="str">
        <f>IFERROR(VLOOKUP(AG133,[2]CUS030!$A$5:$E$10000,5,0),"")</f>
        <v>KMV</v>
      </c>
      <c r="AU133" s="19" t="str">
        <f>IFERROR(VLOOKUP(AH133,[2]CUS030!$A$5:$E$10000,5,0),"")</f>
        <v/>
      </c>
      <c r="AV133" s="19" t="str">
        <f>IFERROR(VLOOKUP(AI133,[2]CUS030!$A$5:$E$10000,5,0),"")</f>
        <v/>
      </c>
      <c r="AW133" s="19" t="str">
        <f>IFERROR(VLOOKUP(AJ133,[2]CUS030!$A$5:$E$10000,5,0),"")</f>
        <v/>
      </c>
      <c r="AX133" s="19" t="str">
        <f>IFERROR(VLOOKUP(AK133,[2]CUS030!$A$5:$E$10000,5,0),"")</f>
        <v/>
      </c>
      <c r="AY133" s="19" t="str">
        <f>IFERROR(VLOOKUP(AL133,[2]CUS030!$A$5:$E$10000,5,0),"")</f>
        <v/>
      </c>
      <c r="AZ133" s="19" t="str">
        <f>IFERROR(VLOOKUP(AM133,[2]CUS030!$A$5:$E$10000,5,0),"")</f>
        <v/>
      </c>
      <c r="BA133" s="19" t="str">
        <f>IFERROR(VLOOKUP(AN133,[2]CUS030!$A$5:$E$10000,5,0),"")</f>
        <v/>
      </c>
      <c r="BB133" s="19" t="str">
        <f>IFERROR(VLOOKUP(AO133,[2]CUS030!$A$5:$E$10000,5,0),"")</f>
        <v/>
      </c>
      <c r="BC133" s="19" t="str">
        <f>IFERROR(VLOOKUP(AP133,[2]CUS030!$A$5:$E$10000,5,0),"")</f>
        <v/>
      </c>
      <c r="BD133" s="19" t="str">
        <f>IFERROR(VLOOKUP(AQ133,[2]CUS030!$A$5:$E$10000,5,0),"")</f>
        <v/>
      </c>
      <c r="BE133" s="19" t="str">
        <f>IFERROR(VLOOKUP(AR133,[2]CUS030!$A$5:$E$10000,5,0),"")</f>
        <v/>
      </c>
    </row>
    <row r="134" spans="6:57" x14ac:dyDescent="0.3">
      <c r="F134" s="108" t="str">
        <f>[1]!Table1[[#This Row],[Production]]</f>
        <v>|0200220139|60.50|0.00|2.000|0.0005360NBC</v>
      </c>
      <c r="G134" t="str">
        <f t="shared" si="76"/>
        <v>5360</v>
      </c>
      <c r="H134" t="str">
        <f t="shared" si="77"/>
        <v>Vinfast||||||||||||</v>
      </c>
      <c r="I134" s="108" t="str">
        <f>[1]!Table1[[#This Row],[Stock]]</f>
        <v>|0200220139|60.50|0.00|2.000|0.0005360NBC</v>
      </c>
      <c r="J134" t="str">
        <f t="shared" si="78"/>
        <v>5360</v>
      </c>
      <c r="K134" s="19"/>
      <c r="L134" s="19"/>
      <c r="M134" s="19"/>
      <c r="N134" s="19"/>
      <c r="O134" s="19"/>
      <c r="P134" s="20" t="str">
        <f>End_Cal!E134</f>
        <v>|0200220810|38.10|0.00|2.000|0.0005803NBC</v>
      </c>
      <c r="Q134" s="112" t="str">
        <f t="shared" si="79"/>
        <v>1150</v>
      </c>
      <c r="R134" s="112" t="str">
        <f t="shared" si="80"/>
        <v>5803</v>
      </c>
      <c r="S134" s="112" t="str">
        <f t="shared" si="60"/>
        <v/>
      </c>
      <c r="T134" s="112" t="str">
        <f t="shared" si="61"/>
        <v/>
      </c>
      <c r="U134" s="112" t="str">
        <f t="shared" si="62"/>
        <v/>
      </c>
      <c r="V134" s="112" t="str">
        <f t="shared" si="63"/>
        <v/>
      </c>
      <c r="W134" s="112" t="str">
        <f t="shared" si="81"/>
        <v/>
      </c>
      <c r="X134" s="112" t="str">
        <f t="shared" si="64"/>
        <v/>
      </c>
      <c r="Y134" s="112" t="str">
        <f t="shared" si="84"/>
        <v/>
      </c>
      <c r="Z134" s="112" t="str">
        <f t="shared" si="85"/>
        <v/>
      </c>
      <c r="AA134" s="112" t="str">
        <f t="shared" si="86"/>
        <v/>
      </c>
      <c r="AB134" s="112" t="str">
        <f t="shared" si="87"/>
        <v/>
      </c>
      <c r="AC134" s="112" t="str">
        <f t="shared" si="88"/>
        <v/>
      </c>
      <c r="AD134" t="str">
        <f t="shared" si="82"/>
        <v>1150-5803-----------</v>
      </c>
      <c r="AF134" s="19" t="str">
        <f t="shared" si="89"/>
        <v>|0200220810|38.10|0.00|2.000|0.0001150NBC</v>
      </c>
      <c r="AG134" s="19" t="str">
        <f t="shared" si="83"/>
        <v>|0200220810|38.10|0.00|2.000|0.0005803NBC</v>
      </c>
      <c r="AH134" s="19" t="str">
        <f t="shared" si="65"/>
        <v/>
      </c>
      <c r="AI134" s="19" t="str">
        <f t="shared" si="66"/>
        <v/>
      </c>
      <c r="AJ134" s="19" t="str">
        <f t="shared" si="67"/>
        <v/>
      </c>
      <c r="AK134" s="19" t="str">
        <f t="shared" si="68"/>
        <v/>
      </c>
      <c r="AL134" s="19" t="str">
        <f t="shared" si="69"/>
        <v/>
      </c>
      <c r="AM134" s="19" t="str">
        <f t="shared" si="70"/>
        <v/>
      </c>
      <c r="AN134" s="19" t="str">
        <f t="shared" si="71"/>
        <v/>
      </c>
      <c r="AO134" s="19" t="str">
        <f t="shared" si="72"/>
        <v/>
      </c>
      <c r="AP134" s="19" t="str">
        <f t="shared" si="73"/>
        <v/>
      </c>
      <c r="AQ134" s="19" t="str">
        <f t="shared" si="74"/>
        <v/>
      </c>
      <c r="AR134" s="19" t="str">
        <f t="shared" si="75"/>
        <v/>
      </c>
      <c r="AS134" s="19" t="str">
        <f>IFERROR(VLOOKUP(AF134,[2]CUS030!$A$5:$E$10000,5,0),"")</f>
        <v>Vinfast</v>
      </c>
      <c r="AT134" s="19" t="str">
        <f>IFERROR(VLOOKUP(AG134,[2]CUS030!$A$5:$E$10000,5,0),"")</f>
        <v/>
      </c>
      <c r="AU134" s="19" t="str">
        <f>IFERROR(VLOOKUP(AH134,[2]CUS030!$A$5:$E$10000,5,0),"")</f>
        <v/>
      </c>
      <c r="AV134" s="19" t="str">
        <f>IFERROR(VLOOKUP(AI134,[2]CUS030!$A$5:$E$10000,5,0),"")</f>
        <v/>
      </c>
      <c r="AW134" s="19" t="str">
        <f>IFERROR(VLOOKUP(AJ134,[2]CUS030!$A$5:$E$10000,5,0),"")</f>
        <v/>
      </c>
      <c r="AX134" s="19" t="str">
        <f>IFERROR(VLOOKUP(AK134,[2]CUS030!$A$5:$E$10000,5,0),"")</f>
        <v/>
      </c>
      <c r="AY134" s="19" t="str">
        <f>IFERROR(VLOOKUP(AL134,[2]CUS030!$A$5:$E$10000,5,0),"")</f>
        <v/>
      </c>
      <c r="AZ134" s="19" t="str">
        <f>IFERROR(VLOOKUP(AM134,[2]CUS030!$A$5:$E$10000,5,0),"")</f>
        <v/>
      </c>
      <c r="BA134" s="19" t="str">
        <f>IFERROR(VLOOKUP(AN134,[2]CUS030!$A$5:$E$10000,5,0),"")</f>
        <v/>
      </c>
      <c r="BB134" s="19" t="str">
        <f>IFERROR(VLOOKUP(AO134,[2]CUS030!$A$5:$E$10000,5,0),"")</f>
        <v/>
      </c>
      <c r="BC134" s="19" t="str">
        <f>IFERROR(VLOOKUP(AP134,[2]CUS030!$A$5:$E$10000,5,0),"")</f>
        <v/>
      </c>
      <c r="BD134" s="19" t="str">
        <f>IFERROR(VLOOKUP(AQ134,[2]CUS030!$A$5:$E$10000,5,0),"")</f>
        <v/>
      </c>
      <c r="BE134" s="19" t="str">
        <f>IFERROR(VLOOKUP(AR134,[2]CUS030!$A$5:$E$10000,5,0),"")</f>
        <v/>
      </c>
    </row>
    <row r="135" spans="6:57" x14ac:dyDescent="0.3">
      <c r="F135" s="108" t="str">
        <f>[1]!Table1[[#This Row],[Production]]</f>
        <v>|0200220139|60.80|0.00|3.800|0.0006011IBC</v>
      </c>
      <c r="G135" t="str">
        <f t="shared" si="76"/>
        <v>6011</v>
      </c>
      <c r="H135" t="str">
        <f t="shared" si="77"/>
        <v>CIC1||||||||||||</v>
      </c>
      <c r="I135" s="108" t="str">
        <f>[1]!Table1[[#This Row],[Stock]]</f>
        <v>|0200220139|60.80|0.00|3.800|0.00055IBC</v>
      </c>
      <c r="J135" t="str">
        <f t="shared" si="78"/>
        <v>55</v>
      </c>
      <c r="K135" s="19"/>
      <c r="L135" s="19"/>
      <c r="M135" s="19"/>
      <c r="N135" s="19"/>
      <c r="O135" s="19"/>
      <c r="P135" s="20" t="str">
        <f>End_Cal!E135</f>
        <v>|0200220810|38.10|31.75|2.000|0.0005050IBC</v>
      </c>
      <c r="Q135" s="112" t="str">
        <f t="shared" si="79"/>
        <v>5050</v>
      </c>
      <c r="R135" s="112" t="str">
        <f t="shared" si="80"/>
        <v/>
      </c>
      <c r="S135" s="112" t="str">
        <f t="shared" si="60"/>
        <v/>
      </c>
      <c r="T135" s="112" t="str">
        <f t="shared" si="61"/>
        <v/>
      </c>
      <c r="U135" s="112" t="str">
        <f t="shared" si="62"/>
        <v/>
      </c>
      <c r="V135" s="112" t="str">
        <f t="shared" si="63"/>
        <v/>
      </c>
      <c r="W135" s="112" t="str">
        <f t="shared" si="81"/>
        <v/>
      </c>
      <c r="X135" s="112" t="str">
        <f t="shared" si="64"/>
        <v/>
      </c>
      <c r="Y135" s="112" t="str">
        <f t="shared" si="84"/>
        <v/>
      </c>
      <c r="Z135" s="112" t="str">
        <f t="shared" si="85"/>
        <v/>
      </c>
      <c r="AA135" s="112" t="str">
        <f t="shared" si="86"/>
        <v/>
      </c>
      <c r="AB135" s="112" t="str">
        <f t="shared" si="87"/>
        <v/>
      </c>
      <c r="AC135" s="112" t="str">
        <f t="shared" si="88"/>
        <v/>
      </c>
      <c r="AD135" t="str">
        <f t="shared" si="82"/>
        <v>5050------------</v>
      </c>
      <c r="AF135" s="19" t="str">
        <f t="shared" si="89"/>
        <v>|0200220810|38.10|31.75|2.000|0.0005050IBC</v>
      </c>
      <c r="AG135" s="19" t="str">
        <f t="shared" si="83"/>
        <v/>
      </c>
      <c r="AH135" s="19" t="str">
        <f t="shared" si="65"/>
        <v/>
      </c>
      <c r="AI135" s="19" t="str">
        <f t="shared" si="66"/>
        <v/>
      </c>
      <c r="AJ135" s="19" t="str">
        <f t="shared" si="67"/>
        <v/>
      </c>
      <c r="AK135" s="19" t="str">
        <f t="shared" si="68"/>
        <v/>
      </c>
      <c r="AL135" s="19" t="str">
        <f t="shared" si="69"/>
        <v/>
      </c>
      <c r="AM135" s="19" t="str">
        <f t="shared" si="70"/>
        <v/>
      </c>
      <c r="AN135" s="19" t="str">
        <f t="shared" si="71"/>
        <v/>
      </c>
      <c r="AO135" s="19" t="str">
        <f t="shared" si="72"/>
        <v/>
      </c>
      <c r="AP135" s="19" t="str">
        <f t="shared" si="73"/>
        <v/>
      </c>
      <c r="AQ135" s="19" t="str">
        <f t="shared" si="74"/>
        <v/>
      </c>
      <c r="AR135" s="19" t="str">
        <f t="shared" si="75"/>
        <v/>
      </c>
      <c r="AS135" s="19" t="str">
        <f>IFERROR(VLOOKUP(AF135,[2]CUS030!$A$5:$E$10000,5,0),"")</f>
        <v>CIC1</v>
      </c>
      <c r="AT135" s="19" t="str">
        <f>IFERROR(VLOOKUP(AG135,[2]CUS030!$A$5:$E$10000,5,0),"")</f>
        <v/>
      </c>
      <c r="AU135" s="19" t="str">
        <f>IFERROR(VLOOKUP(AH135,[2]CUS030!$A$5:$E$10000,5,0),"")</f>
        <v/>
      </c>
      <c r="AV135" s="19" t="str">
        <f>IFERROR(VLOOKUP(AI135,[2]CUS030!$A$5:$E$10000,5,0),"")</f>
        <v/>
      </c>
      <c r="AW135" s="19" t="str">
        <f>IFERROR(VLOOKUP(AJ135,[2]CUS030!$A$5:$E$10000,5,0),"")</f>
        <v/>
      </c>
      <c r="AX135" s="19" t="str">
        <f>IFERROR(VLOOKUP(AK135,[2]CUS030!$A$5:$E$10000,5,0),"")</f>
        <v/>
      </c>
      <c r="AY135" s="19" t="str">
        <f>IFERROR(VLOOKUP(AL135,[2]CUS030!$A$5:$E$10000,5,0),"")</f>
        <v/>
      </c>
      <c r="AZ135" s="19" t="str">
        <f>IFERROR(VLOOKUP(AM135,[2]CUS030!$A$5:$E$10000,5,0),"")</f>
        <v/>
      </c>
      <c r="BA135" s="19" t="str">
        <f>IFERROR(VLOOKUP(AN135,[2]CUS030!$A$5:$E$10000,5,0),"")</f>
        <v/>
      </c>
      <c r="BB135" s="19" t="str">
        <f>IFERROR(VLOOKUP(AO135,[2]CUS030!$A$5:$E$10000,5,0),"")</f>
        <v/>
      </c>
      <c r="BC135" s="19" t="str">
        <f>IFERROR(VLOOKUP(AP135,[2]CUS030!$A$5:$E$10000,5,0),"")</f>
        <v/>
      </c>
      <c r="BD135" s="19" t="str">
        <f>IFERROR(VLOOKUP(AQ135,[2]CUS030!$A$5:$E$10000,5,0),"")</f>
        <v/>
      </c>
      <c r="BE135" s="19" t="str">
        <f>IFERROR(VLOOKUP(AR135,[2]CUS030!$A$5:$E$10000,5,0),"")</f>
        <v/>
      </c>
    </row>
    <row r="136" spans="6:57" x14ac:dyDescent="0.3">
      <c r="F136" s="108" t="str">
        <f>[1]!Table1[[#This Row],[Production]]</f>
        <v>|0200220139|60.80|0.00|3.800|0.0006011IBC</v>
      </c>
      <c r="G136" t="str">
        <f t="shared" si="76"/>
        <v>6011</v>
      </c>
      <c r="H136" t="str">
        <f t="shared" si="77"/>
        <v>|KMV|||||||||||</v>
      </c>
      <c r="I136" s="108" t="str">
        <f>[1]!Table1[[#This Row],[Stock]]</f>
        <v>|0200220139|60.80|0.00|3.800|0.0006011IBC</v>
      </c>
      <c r="J136" t="str">
        <f t="shared" si="78"/>
        <v>6011</v>
      </c>
      <c r="K136" s="19"/>
      <c r="L136" s="19"/>
      <c r="M136" s="19"/>
      <c r="N136" s="19"/>
      <c r="O136" s="19"/>
      <c r="P136" s="20" t="str">
        <f>End_Cal!E136</f>
        <v>|0200220810|41.00|0.00|3.500|0.0005952IBC</v>
      </c>
      <c r="Q136" s="112" t="str">
        <f t="shared" si="79"/>
        <v>32</v>
      </c>
      <c r="R136" s="112" t="str">
        <f t="shared" si="80"/>
        <v>33</v>
      </c>
      <c r="S136" s="112" t="str">
        <f t="shared" si="60"/>
        <v>5952</v>
      </c>
      <c r="T136" s="112" t="str">
        <f t="shared" si="61"/>
        <v/>
      </c>
      <c r="U136" s="112" t="str">
        <f t="shared" si="62"/>
        <v/>
      </c>
      <c r="V136" s="112" t="str">
        <f t="shared" si="63"/>
        <v/>
      </c>
      <c r="W136" s="112" t="str">
        <f t="shared" si="81"/>
        <v/>
      </c>
      <c r="X136" s="112" t="str">
        <f t="shared" si="64"/>
        <v/>
      </c>
      <c r="Y136" s="112" t="str">
        <f t="shared" si="84"/>
        <v/>
      </c>
      <c r="Z136" s="112" t="str">
        <f t="shared" si="85"/>
        <v/>
      </c>
      <c r="AA136" s="112" t="str">
        <f t="shared" si="86"/>
        <v/>
      </c>
      <c r="AB136" s="112" t="str">
        <f t="shared" si="87"/>
        <v/>
      </c>
      <c r="AC136" s="112" t="str">
        <f t="shared" si="88"/>
        <v/>
      </c>
      <c r="AD136" t="str">
        <f t="shared" si="82"/>
        <v>32-33-5952----------</v>
      </c>
      <c r="AF136" s="19" t="str">
        <f t="shared" si="89"/>
        <v>|0200220810|41.00|0.00|3.500|0.00032IBC</v>
      </c>
      <c r="AG136" s="19" t="str">
        <f t="shared" si="83"/>
        <v>|0200220810|41.00|0.00|3.500|0.00033IBC</v>
      </c>
      <c r="AH136" s="19" t="str">
        <f t="shared" si="65"/>
        <v>|0200220810|41.00|0.00|3.500|0.0005952IBC</v>
      </c>
      <c r="AI136" s="19" t="str">
        <f t="shared" si="66"/>
        <v/>
      </c>
      <c r="AJ136" s="19" t="str">
        <f t="shared" si="67"/>
        <v/>
      </c>
      <c r="AK136" s="19" t="str">
        <f t="shared" si="68"/>
        <v/>
      </c>
      <c r="AL136" s="19" t="str">
        <f t="shared" si="69"/>
        <v/>
      </c>
      <c r="AM136" s="19" t="str">
        <f t="shared" si="70"/>
        <v/>
      </c>
      <c r="AN136" s="19" t="str">
        <f t="shared" si="71"/>
        <v/>
      </c>
      <c r="AO136" s="19" t="str">
        <f t="shared" si="72"/>
        <v/>
      </c>
      <c r="AP136" s="19" t="str">
        <f t="shared" si="73"/>
        <v/>
      </c>
      <c r="AQ136" s="19" t="str">
        <f t="shared" si="74"/>
        <v/>
      </c>
      <c r="AR136" s="19" t="str">
        <f t="shared" si="75"/>
        <v/>
      </c>
      <c r="AS136" s="19" t="str">
        <f>IFERROR(VLOOKUP(AF136,[2]CUS030!$A$5:$E$10000,5,0),"")</f>
        <v/>
      </c>
      <c r="AT136" s="19" t="str">
        <f>IFERROR(VLOOKUP(AG136,[2]CUS030!$A$5:$E$10000,5,0),"")</f>
        <v>KMV</v>
      </c>
      <c r="AU136" s="19" t="str">
        <f>IFERROR(VLOOKUP(AH136,[2]CUS030!$A$5:$E$10000,5,0),"")</f>
        <v/>
      </c>
      <c r="AV136" s="19" t="str">
        <f>IFERROR(VLOOKUP(AI136,[2]CUS030!$A$5:$E$10000,5,0),"")</f>
        <v/>
      </c>
      <c r="AW136" s="19" t="str">
        <f>IFERROR(VLOOKUP(AJ136,[2]CUS030!$A$5:$E$10000,5,0),"")</f>
        <v/>
      </c>
      <c r="AX136" s="19" t="str">
        <f>IFERROR(VLOOKUP(AK136,[2]CUS030!$A$5:$E$10000,5,0),"")</f>
        <v/>
      </c>
      <c r="AY136" s="19" t="str">
        <f>IFERROR(VLOOKUP(AL136,[2]CUS030!$A$5:$E$10000,5,0),"")</f>
        <v/>
      </c>
      <c r="AZ136" s="19" t="str">
        <f>IFERROR(VLOOKUP(AM136,[2]CUS030!$A$5:$E$10000,5,0),"")</f>
        <v/>
      </c>
      <c r="BA136" s="19" t="str">
        <f>IFERROR(VLOOKUP(AN136,[2]CUS030!$A$5:$E$10000,5,0),"")</f>
        <v/>
      </c>
      <c r="BB136" s="19" t="str">
        <f>IFERROR(VLOOKUP(AO136,[2]CUS030!$A$5:$E$10000,5,0),"")</f>
        <v/>
      </c>
      <c r="BC136" s="19" t="str">
        <f>IFERROR(VLOOKUP(AP136,[2]CUS030!$A$5:$E$10000,5,0),"")</f>
        <v/>
      </c>
      <c r="BD136" s="19" t="str">
        <f>IFERROR(VLOOKUP(AQ136,[2]CUS030!$A$5:$E$10000,5,0),"")</f>
        <v/>
      </c>
      <c r="BE136" s="19" t="str">
        <f>IFERROR(VLOOKUP(AR136,[2]CUS030!$A$5:$E$10000,5,0),"")</f>
        <v/>
      </c>
    </row>
    <row r="137" spans="6:57" x14ac:dyDescent="0.3">
      <c r="F137" s="108" t="str">
        <f>[1]!Table1[[#This Row],[Production]]</f>
        <v>|0200220139|76.30|0.00|2.000|0.0006149IBC</v>
      </c>
      <c r="G137" t="str">
        <f t="shared" si="76"/>
        <v>6149</v>
      </c>
      <c r="H137" t="str">
        <f t="shared" si="77"/>
        <v>|KMV|||||||||||</v>
      </c>
      <c r="I137" s="108" t="str">
        <f>[1]!Table1[[#This Row],[Stock]]</f>
        <v>|0200220139|76.30|0.00|2.000|0.000238IBC</v>
      </c>
      <c r="J137" t="str">
        <f t="shared" si="78"/>
        <v>238</v>
      </c>
      <c r="K137" s="19"/>
      <c r="L137" s="19"/>
      <c r="M137" s="19"/>
      <c r="N137" s="19"/>
      <c r="O137" s="19"/>
      <c r="P137" s="20" t="str">
        <f>End_Cal!E137</f>
        <v>|0200220810|45.00|0.00|2.300|0.0005833NBC</v>
      </c>
      <c r="Q137" s="112" t="str">
        <f t="shared" si="79"/>
        <v>5833</v>
      </c>
      <c r="R137" s="112" t="str">
        <f t="shared" si="80"/>
        <v>963</v>
      </c>
      <c r="S137" s="112" t="str">
        <f t="shared" si="60"/>
        <v/>
      </c>
      <c r="T137" s="112" t="str">
        <f t="shared" si="61"/>
        <v/>
      </c>
      <c r="U137" s="112" t="str">
        <f t="shared" si="62"/>
        <v/>
      </c>
      <c r="V137" s="112" t="str">
        <f t="shared" si="63"/>
        <v/>
      </c>
      <c r="W137" s="112" t="str">
        <f t="shared" si="81"/>
        <v/>
      </c>
      <c r="X137" s="112" t="str">
        <f t="shared" si="64"/>
        <v/>
      </c>
      <c r="Y137" s="112" t="str">
        <f t="shared" si="84"/>
        <v/>
      </c>
      <c r="Z137" s="112" t="str">
        <f t="shared" si="85"/>
        <v/>
      </c>
      <c r="AA137" s="112" t="str">
        <f t="shared" si="86"/>
        <v/>
      </c>
      <c r="AB137" s="112" t="str">
        <f t="shared" si="87"/>
        <v/>
      </c>
      <c r="AC137" s="112" t="str">
        <f t="shared" si="88"/>
        <v/>
      </c>
      <c r="AD137" t="str">
        <f t="shared" si="82"/>
        <v>5833-963-----------</v>
      </c>
      <c r="AF137" s="19" t="str">
        <f t="shared" si="89"/>
        <v>|0200220810|45.00|0.00|2.300|0.0005833NBC</v>
      </c>
      <c r="AG137" s="19" t="str">
        <f t="shared" si="83"/>
        <v>|0200220810|45.00|0.00|2.300|0.000963NBC</v>
      </c>
      <c r="AH137" s="19" t="str">
        <f t="shared" si="65"/>
        <v/>
      </c>
      <c r="AI137" s="19" t="str">
        <f t="shared" si="66"/>
        <v/>
      </c>
      <c r="AJ137" s="19" t="str">
        <f t="shared" si="67"/>
        <v/>
      </c>
      <c r="AK137" s="19" t="str">
        <f t="shared" si="68"/>
        <v/>
      </c>
      <c r="AL137" s="19" t="str">
        <f t="shared" si="69"/>
        <v/>
      </c>
      <c r="AM137" s="19" t="str">
        <f t="shared" si="70"/>
        <v/>
      </c>
      <c r="AN137" s="19" t="str">
        <f t="shared" si="71"/>
        <v/>
      </c>
      <c r="AO137" s="19" t="str">
        <f t="shared" si="72"/>
        <v/>
      </c>
      <c r="AP137" s="19" t="str">
        <f t="shared" si="73"/>
        <v/>
      </c>
      <c r="AQ137" s="19" t="str">
        <f t="shared" si="74"/>
        <v/>
      </c>
      <c r="AR137" s="19" t="str">
        <f t="shared" si="75"/>
        <v/>
      </c>
      <c r="AS137" s="19" t="str">
        <f>IFERROR(VLOOKUP(AF137,[2]CUS030!$A$5:$E$10000,5,0),"")</f>
        <v/>
      </c>
      <c r="AT137" s="19" t="str">
        <f>IFERROR(VLOOKUP(AG137,[2]CUS030!$A$5:$E$10000,5,0),"")</f>
        <v>KMV</v>
      </c>
      <c r="AU137" s="19" t="str">
        <f>IFERROR(VLOOKUP(AH137,[2]CUS030!$A$5:$E$10000,5,0),"")</f>
        <v/>
      </c>
      <c r="AV137" s="19" t="str">
        <f>IFERROR(VLOOKUP(AI137,[2]CUS030!$A$5:$E$10000,5,0),"")</f>
        <v/>
      </c>
      <c r="AW137" s="19" t="str">
        <f>IFERROR(VLOOKUP(AJ137,[2]CUS030!$A$5:$E$10000,5,0),"")</f>
        <v/>
      </c>
      <c r="AX137" s="19" t="str">
        <f>IFERROR(VLOOKUP(AK137,[2]CUS030!$A$5:$E$10000,5,0),"")</f>
        <v/>
      </c>
      <c r="AY137" s="19" t="str">
        <f>IFERROR(VLOOKUP(AL137,[2]CUS030!$A$5:$E$10000,5,0),"")</f>
        <v/>
      </c>
      <c r="AZ137" s="19" t="str">
        <f>IFERROR(VLOOKUP(AM137,[2]CUS030!$A$5:$E$10000,5,0),"")</f>
        <v/>
      </c>
      <c r="BA137" s="19" t="str">
        <f>IFERROR(VLOOKUP(AN137,[2]CUS030!$A$5:$E$10000,5,0),"")</f>
        <v/>
      </c>
      <c r="BB137" s="19" t="str">
        <f>IFERROR(VLOOKUP(AO137,[2]CUS030!$A$5:$E$10000,5,0),"")</f>
        <v/>
      </c>
      <c r="BC137" s="19" t="str">
        <f>IFERROR(VLOOKUP(AP137,[2]CUS030!$A$5:$E$10000,5,0),"")</f>
        <v/>
      </c>
      <c r="BD137" s="19" t="str">
        <f>IFERROR(VLOOKUP(AQ137,[2]CUS030!$A$5:$E$10000,5,0),"")</f>
        <v/>
      </c>
      <c r="BE137" s="19" t="str">
        <f>IFERROR(VLOOKUP(AR137,[2]CUS030!$A$5:$E$10000,5,0),"")</f>
        <v/>
      </c>
    </row>
    <row r="138" spans="6:57" x14ac:dyDescent="0.3">
      <c r="F138" s="108" t="str">
        <f>[1]!Table1[[#This Row],[Production]]</f>
        <v>|0200220139|76.30|0.00|2.000|0.0006149IBC</v>
      </c>
      <c r="G138" t="str">
        <f t="shared" si="76"/>
        <v>6149</v>
      </c>
      <c r="H138" t="str">
        <f t="shared" si="77"/>
        <v>|KMV|||||||||||</v>
      </c>
      <c r="I138" s="108" t="str">
        <f>[1]!Table1[[#This Row],[Stock]]</f>
        <v>|0200220139|76.30|0.00|2.000|0.0006149IBC</v>
      </c>
      <c r="J138" t="str">
        <f t="shared" si="78"/>
        <v>6149</v>
      </c>
      <c r="K138" s="19"/>
      <c r="L138" s="19"/>
      <c r="M138" s="19"/>
      <c r="N138" s="19"/>
      <c r="O138" s="19"/>
      <c r="P138" s="20" t="str">
        <f>End_Cal!E138</f>
        <v>|0200220810|48.60|0.00|2.300|0.0005793NBC</v>
      </c>
      <c r="Q138" s="112" t="str">
        <f t="shared" si="79"/>
        <v>5793</v>
      </c>
      <c r="R138" s="112" t="str">
        <f t="shared" si="80"/>
        <v>1148</v>
      </c>
      <c r="S138" s="112" t="str">
        <f t="shared" si="60"/>
        <v/>
      </c>
      <c r="T138" s="112" t="str">
        <f t="shared" si="61"/>
        <v/>
      </c>
      <c r="U138" s="112" t="str">
        <f t="shared" si="62"/>
        <v/>
      </c>
      <c r="V138" s="112" t="str">
        <f t="shared" si="63"/>
        <v/>
      </c>
      <c r="W138" s="112" t="str">
        <f t="shared" si="81"/>
        <v/>
      </c>
      <c r="X138" s="112" t="str">
        <f t="shared" si="64"/>
        <v/>
      </c>
      <c r="Y138" s="112" t="str">
        <f t="shared" si="84"/>
        <v/>
      </c>
      <c r="Z138" s="112" t="str">
        <f t="shared" si="85"/>
        <v/>
      </c>
      <c r="AA138" s="112" t="str">
        <f t="shared" si="86"/>
        <v/>
      </c>
      <c r="AB138" s="112" t="str">
        <f t="shared" si="87"/>
        <v/>
      </c>
      <c r="AC138" s="112" t="str">
        <f t="shared" si="88"/>
        <v/>
      </c>
      <c r="AD138" t="str">
        <f t="shared" si="82"/>
        <v>5793-1148-----------</v>
      </c>
      <c r="AF138" s="19" t="str">
        <f t="shared" si="89"/>
        <v>|0200220810|48.60|0.00|2.300|0.0005793NBC</v>
      </c>
      <c r="AG138" s="19" t="str">
        <f t="shared" si="83"/>
        <v>|0200220810|48.60|0.00|2.300|0.0001148NBC</v>
      </c>
      <c r="AH138" s="19" t="str">
        <f t="shared" si="65"/>
        <v/>
      </c>
      <c r="AI138" s="19" t="str">
        <f t="shared" si="66"/>
        <v/>
      </c>
      <c r="AJ138" s="19" t="str">
        <f t="shared" si="67"/>
        <v/>
      </c>
      <c r="AK138" s="19" t="str">
        <f t="shared" si="68"/>
        <v/>
      </c>
      <c r="AL138" s="19" t="str">
        <f t="shared" si="69"/>
        <v/>
      </c>
      <c r="AM138" s="19" t="str">
        <f t="shared" si="70"/>
        <v/>
      </c>
      <c r="AN138" s="19" t="str">
        <f t="shared" si="71"/>
        <v/>
      </c>
      <c r="AO138" s="19" t="str">
        <f t="shared" si="72"/>
        <v/>
      </c>
      <c r="AP138" s="19" t="str">
        <f t="shared" si="73"/>
        <v/>
      </c>
      <c r="AQ138" s="19" t="str">
        <f t="shared" si="74"/>
        <v/>
      </c>
      <c r="AR138" s="19" t="str">
        <f t="shared" si="75"/>
        <v/>
      </c>
      <c r="AS138" s="19" t="str">
        <f>IFERROR(VLOOKUP(AF138,[2]CUS030!$A$5:$E$10000,5,0),"")</f>
        <v/>
      </c>
      <c r="AT138" s="19" t="str">
        <f>IFERROR(VLOOKUP(AG138,[2]CUS030!$A$5:$E$10000,5,0),"")</f>
        <v>KMV</v>
      </c>
      <c r="AU138" s="19" t="str">
        <f>IFERROR(VLOOKUP(AH138,[2]CUS030!$A$5:$E$10000,5,0),"")</f>
        <v/>
      </c>
      <c r="AV138" s="19" t="str">
        <f>IFERROR(VLOOKUP(AI138,[2]CUS030!$A$5:$E$10000,5,0),"")</f>
        <v/>
      </c>
      <c r="AW138" s="19" t="str">
        <f>IFERROR(VLOOKUP(AJ138,[2]CUS030!$A$5:$E$10000,5,0),"")</f>
        <v/>
      </c>
      <c r="AX138" s="19" t="str">
        <f>IFERROR(VLOOKUP(AK138,[2]CUS030!$A$5:$E$10000,5,0),"")</f>
        <v/>
      </c>
      <c r="AY138" s="19" t="str">
        <f>IFERROR(VLOOKUP(AL138,[2]CUS030!$A$5:$E$10000,5,0),"")</f>
        <v/>
      </c>
      <c r="AZ138" s="19" t="str">
        <f>IFERROR(VLOOKUP(AM138,[2]CUS030!$A$5:$E$10000,5,0),"")</f>
        <v/>
      </c>
      <c r="BA138" s="19" t="str">
        <f>IFERROR(VLOOKUP(AN138,[2]CUS030!$A$5:$E$10000,5,0),"")</f>
        <v/>
      </c>
      <c r="BB138" s="19" t="str">
        <f>IFERROR(VLOOKUP(AO138,[2]CUS030!$A$5:$E$10000,5,0),"")</f>
        <v/>
      </c>
      <c r="BC138" s="19" t="str">
        <f>IFERROR(VLOOKUP(AP138,[2]CUS030!$A$5:$E$10000,5,0),"")</f>
        <v/>
      </c>
      <c r="BD138" s="19" t="str">
        <f>IFERROR(VLOOKUP(AQ138,[2]CUS030!$A$5:$E$10000,5,0),"")</f>
        <v/>
      </c>
      <c r="BE138" s="19" t="str">
        <f>IFERROR(VLOOKUP(AR138,[2]CUS030!$A$5:$E$10000,5,0),"")</f>
        <v/>
      </c>
    </row>
    <row r="139" spans="6:57" x14ac:dyDescent="0.3">
      <c r="F139" s="108" t="str">
        <f>[1]!Table1[[#This Row],[Production]]</f>
        <v>|0200220600|15.00|10.30|2.350|0.0005700IBC</v>
      </c>
      <c r="G139" t="str">
        <f t="shared" si="76"/>
        <v>5700</v>
      </c>
      <c r="H139" t="str">
        <f t="shared" si="77"/>
        <v>Vinfast||||||||||||</v>
      </c>
      <c r="I139" s="108" t="str">
        <f>[1]!Table1[[#This Row],[Stock]]</f>
        <v>|0200220600|15.00|10.30|2.350|0.000103IBC</v>
      </c>
      <c r="J139" t="str">
        <f t="shared" si="78"/>
        <v>103</v>
      </c>
      <c r="K139" s="19"/>
      <c r="L139" s="19"/>
      <c r="M139" s="19"/>
      <c r="N139" s="19"/>
      <c r="O139" s="19"/>
      <c r="P139" s="20" t="str">
        <f>End_Cal!E139</f>
        <v>|0200220810|48.60|0.00|2.600|0.0006140NBC</v>
      </c>
      <c r="Q139" s="112" t="str">
        <f t="shared" si="79"/>
        <v>550</v>
      </c>
      <c r="R139" s="112" t="str">
        <f t="shared" si="80"/>
        <v>6140</v>
      </c>
      <c r="S139" s="112" t="str">
        <f t="shared" si="60"/>
        <v/>
      </c>
      <c r="T139" s="112" t="str">
        <f t="shared" si="61"/>
        <v/>
      </c>
      <c r="U139" s="112" t="str">
        <f t="shared" si="62"/>
        <v/>
      </c>
      <c r="V139" s="112" t="str">
        <f t="shared" si="63"/>
        <v/>
      </c>
      <c r="W139" s="112" t="str">
        <f t="shared" si="81"/>
        <v/>
      </c>
      <c r="X139" s="112" t="str">
        <f t="shared" si="64"/>
        <v/>
      </c>
      <c r="Y139" s="112" t="str">
        <f t="shared" si="84"/>
        <v/>
      </c>
      <c r="Z139" s="112" t="str">
        <f t="shared" si="85"/>
        <v/>
      </c>
      <c r="AA139" s="112" t="str">
        <f t="shared" si="86"/>
        <v/>
      </c>
      <c r="AB139" s="112" t="str">
        <f t="shared" si="87"/>
        <v/>
      </c>
      <c r="AC139" s="112" t="str">
        <f t="shared" si="88"/>
        <v/>
      </c>
      <c r="AD139" t="str">
        <f t="shared" si="82"/>
        <v>550-6140-----------</v>
      </c>
      <c r="AF139" s="19" t="str">
        <f t="shared" si="89"/>
        <v>|0200220810|48.60|0.00|2.600|0.000550NBC</v>
      </c>
      <c r="AG139" s="19" t="str">
        <f t="shared" si="83"/>
        <v>|0200220810|48.60|0.00|2.600|0.0006140NBC</v>
      </c>
      <c r="AH139" s="19" t="str">
        <f t="shared" si="65"/>
        <v/>
      </c>
      <c r="AI139" s="19" t="str">
        <f t="shared" si="66"/>
        <v/>
      </c>
      <c r="AJ139" s="19" t="str">
        <f t="shared" si="67"/>
        <v/>
      </c>
      <c r="AK139" s="19" t="str">
        <f t="shared" si="68"/>
        <v/>
      </c>
      <c r="AL139" s="19" t="str">
        <f t="shared" si="69"/>
        <v/>
      </c>
      <c r="AM139" s="19" t="str">
        <f t="shared" si="70"/>
        <v/>
      </c>
      <c r="AN139" s="19" t="str">
        <f t="shared" si="71"/>
        <v/>
      </c>
      <c r="AO139" s="19" t="str">
        <f t="shared" si="72"/>
        <v/>
      </c>
      <c r="AP139" s="19" t="str">
        <f t="shared" si="73"/>
        <v/>
      </c>
      <c r="AQ139" s="19" t="str">
        <f t="shared" si="74"/>
        <v/>
      </c>
      <c r="AR139" s="19" t="str">
        <f t="shared" si="75"/>
        <v/>
      </c>
      <c r="AS139" s="19" t="str">
        <f>IFERROR(VLOOKUP(AF139,[2]CUS030!$A$5:$E$10000,5,0),"")</f>
        <v>Vinfast</v>
      </c>
      <c r="AT139" s="19" t="str">
        <f>IFERROR(VLOOKUP(AG139,[2]CUS030!$A$5:$E$10000,5,0),"")</f>
        <v/>
      </c>
      <c r="AU139" s="19" t="str">
        <f>IFERROR(VLOOKUP(AH139,[2]CUS030!$A$5:$E$10000,5,0),"")</f>
        <v/>
      </c>
      <c r="AV139" s="19" t="str">
        <f>IFERROR(VLOOKUP(AI139,[2]CUS030!$A$5:$E$10000,5,0),"")</f>
        <v/>
      </c>
      <c r="AW139" s="19" t="str">
        <f>IFERROR(VLOOKUP(AJ139,[2]CUS030!$A$5:$E$10000,5,0),"")</f>
        <v/>
      </c>
      <c r="AX139" s="19" t="str">
        <f>IFERROR(VLOOKUP(AK139,[2]CUS030!$A$5:$E$10000,5,0),"")</f>
        <v/>
      </c>
      <c r="AY139" s="19" t="str">
        <f>IFERROR(VLOOKUP(AL139,[2]CUS030!$A$5:$E$10000,5,0),"")</f>
        <v/>
      </c>
      <c r="AZ139" s="19" t="str">
        <f>IFERROR(VLOOKUP(AM139,[2]CUS030!$A$5:$E$10000,5,0),"")</f>
        <v/>
      </c>
      <c r="BA139" s="19" t="str">
        <f>IFERROR(VLOOKUP(AN139,[2]CUS030!$A$5:$E$10000,5,0),"")</f>
        <v/>
      </c>
      <c r="BB139" s="19" t="str">
        <f>IFERROR(VLOOKUP(AO139,[2]CUS030!$A$5:$E$10000,5,0),"")</f>
        <v/>
      </c>
      <c r="BC139" s="19" t="str">
        <f>IFERROR(VLOOKUP(AP139,[2]CUS030!$A$5:$E$10000,5,0),"")</f>
        <v/>
      </c>
      <c r="BD139" s="19" t="str">
        <f>IFERROR(VLOOKUP(AQ139,[2]CUS030!$A$5:$E$10000,5,0),"")</f>
        <v/>
      </c>
      <c r="BE139" s="19" t="str">
        <f>IFERROR(VLOOKUP(AR139,[2]CUS030!$A$5:$E$10000,5,0),"")</f>
        <v/>
      </c>
    </row>
    <row r="140" spans="6:57" x14ac:dyDescent="0.3">
      <c r="F140" s="108" t="str">
        <f>[1]!Table1[[#This Row],[Production]]</f>
        <v>|0200220600|15.00|10.30|2.350|0.0005600IBC</v>
      </c>
      <c r="G140" t="str">
        <f t="shared" si="76"/>
        <v>5600</v>
      </c>
      <c r="H140" t="str">
        <f t="shared" si="77"/>
        <v>CIC1||||||||||||</v>
      </c>
      <c r="I140" s="108" t="str">
        <f>[1]!Table1[[#This Row],[Stock]]</f>
        <v>|0200220600|15.00|10.30|2.350|0.0005600IBC</v>
      </c>
      <c r="J140" t="str">
        <f t="shared" si="78"/>
        <v>5600</v>
      </c>
      <c r="K140" s="19"/>
      <c r="L140" s="19"/>
      <c r="M140" s="19"/>
      <c r="N140" s="19"/>
      <c r="O140" s="19"/>
      <c r="P140" s="20" t="str">
        <f>End_Cal!E140</f>
        <v>|0200220810|48.60|0.00|2.000|0.0005160IBC</v>
      </c>
      <c r="Q140" s="112" t="str">
        <f t="shared" si="79"/>
        <v>5160</v>
      </c>
      <c r="R140" s="112" t="str">
        <f t="shared" si="80"/>
        <v/>
      </c>
      <c r="S140" s="112" t="str">
        <f t="shared" si="60"/>
        <v/>
      </c>
      <c r="T140" s="112" t="str">
        <f t="shared" si="61"/>
        <v/>
      </c>
      <c r="U140" s="112" t="str">
        <f t="shared" si="62"/>
        <v/>
      </c>
      <c r="V140" s="112" t="str">
        <f t="shared" si="63"/>
        <v/>
      </c>
      <c r="W140" s="112" t="str">
        <f t="shared" si="81"/>
        <v/>
      </c>
      <c r="X140" s="112" t="str">
        <f t="shared" si="64"/>
        <v/>
      </c>
      <c r="Y140" s="112" t="str">
        <f t="shared" si="84"/>
        <v/>
      </c>
      <c r="Z140" s="112" t="str">
        <f t="shared" si="85"/>
        <v/>
      </c>
      <c r="AA140" s="112" t="str">
        <f t="shared" si="86"/>
        <v/>
      </c>
      <c r="AB140" s="112" t="str">
        <f t="shared" si="87"/>
        <v/>
      </c>
      <c r="AC140" s="112" t="str">
        <f t="shared" si="88"/>
        <v/>
      </c>
      <c r="AD140" t="str">
        <f t="shared" si="82"/>
        <v>5160------------</v>
      </c>
      <c r="AF140" s="19" t="str">
        <f t="shared" si="89"/>
        <v>|0200220810|48.60|0.00|2.000|0.0005160IBC</v>
      </c>
      <c r="AG140" s="19" t="str">
        <f t="shared" si="83"/>
        <v/>
      </c>
      <c r="AH140" s="19" t="str">
        <f t="shared" si="65"/>
        <v/>
      </c>
      <c r="AI140" s="19" t="str">
        <f t="shared" si="66"/>
        <v/>
      </c>
      <c r="AJ140" s="19" t="str">
        <f t="shared" si="67"/>
        <v/>
      </c>
      <c r="AK140" s="19" t="str">
        <f t="shared" si="68"/>
        <v/>
      </c>
      <c r="AL140" s="19" t="str">
        <f t="shared" si="69"/>
        <v/>
      </c>
      <c r="AM140" s="19" t="str">
        <f t="shared" si="70"/>
        <v/>
      </c>
      <c r="AN140" s="19" t="str">
        <f t="shared" si="71"/>
        <v/>
      </c>
      <c r="AO140" s="19" t="str">
        <f t="shared" si="72"/>
        <v/>
      </c>
      <c r="AP140" s="19" t="str">
        <f t="shared" si="73"/>
        <v/>
      </c>
      <c r="AQ140" s="19" t="str">
        <f t="shared" si="74"/>
        <v/>
      </c>
      <c r="AR140" s="19" t="str">
        <f t="shared" si="75"/>
        <v/>
      </c>
      <c r="AS140" s="19" t="str">
        <f>IFERROR(VLOOKUP(AF140,[2]CUS030!$A$5:$E$10000,5,0),"")</f>
        <v>CIC1</v>
      </c>
      <c r="AT140" s="19" t="str">
        <f>IFERROR(VLOOKUP(AG140,[2]CUS030!$A$5:$E$10000,5,0),"")</f>
        <v/>
      </c>
      <c r="AU140" s="19" t="str">
        <f>IFERROR(VLOOKUP(AH140,[2]CUS030!$A$5:$E$10000,5,0),"")</f>
        <v/>
      </c>
      <c r="AV140" s="19" t="str">
        <f>IFERROR(VLOOKUP(AI140,[2]CUS030!$A$5:$E$10000,5,0),"")</f>
        <v/>
      </c>
      <c r="AW140" s="19" t="str">
        <f>IFERROR(VLOOKUP(AJ140,[2]CUS030!$A$5:$E$10000,5,0),"")</f>
        <v/>
      </c>
      <c r="AX140" s="19" t="str">
        <f>IFERROR(VLOOKUP(AK140,[2]CUS030!$A$5:$E$10000,5,0),"")</f>
        <v/>
      </c>
      <c r="AY140" s="19" t="str">
        <f>IFERROR(VLOOKUP(AL140,[2]CUS030!$A$5:$E$10000,5,0),"")</f>
        <v/>
      </c>
      <c r="AZ140" s="19" t="str">
        <f>IFERROR(VLOOKUP(AM140,[2]CUS030!$A$5:$E$10000,5,0),"")</f>
        <v/>
      </c>
      <c r="BA140" s="19" t="str">
        <f>IFERROR(VLOOKUP(AN140,[2]CUS030!$A$5:$E$10000,5,0),"")</f>
        <v/>
      </c>
      <c r="BB140" s="19" t="str">
        <f>IFERROR(VLOOKUP(AO140,[2]CUS030!$A$5:$E$10000,5,0),"")</f>
        <v/>
      </c>
      <c r="BC140" s="19" t="str">
        <f>IFERROR(VLOOKUP(AP140,[2]CUS030!$A$5:$E$10000,5,0),"")</f>
        <v/>
      </c>
      <c r="BD140" s="19" t="str">
        <f>IFERROR(VLOOKUP(AQ140,[2]CUS030!$A$5:$E$10000,5,0),"")</f>
        <v/>
      </c>
      <c r="BE140" s="19" t="str">
        <f>IFERROR(VLOOKUP(AR140,[2]CUS030!$A$5:$E$10000,5,0),"")</f>
        <v/>
      </c>
    </row>
    <row r="141" spans="6:57" x14ac:dyDescent="0.3">
      <c r="F141" s="108" t="str">
        <f>[1]!Table1[[#This Row],[Production]]</f>
        <v>|0200220600|23.00|12.40|5.300|0.0003600IBC</v>
      </c>
      <c r="G141" t="str">
        <f t="shared" si="76"/>
        <v>3600</v>
      </c>
      <c r="H141" t="str">
        <f t="shared" si="77"/>
        <v>|KMV|||||||||||</v>
      </c>
      <c r="I141" s="108" t="str">
        <f>[1]!Table1[[#This Row],[Stock]]</f>
        <v>|0200220600|23.00|12.40|5.300|0.0003600IBC</v>
      </c>
      <c r="J141" t="str">
        <f t="shared" si="78"/>
        <v>3600</v>
      </c>
      <c r="K141" s="19"/>
      <c r="L141" s="19"/>
      <c r="M141" s="19"/>
      <c r="N141" s="19"/>
      <c r="O141" s="19"/>
      <c r="P141" s="20" t="str">
        <f>End_Cal!E141</f>
        <v>|0200220810|48.60|0.00|3.200|0.0005667NBC</v>
      </c>
      <c r="Q141" s="112" t="str">
        <f t="shared" si="79"/>
        <v>5667</v>
      </c>
      <c r="R141" s="112" t="str">
        <f t="shared" si="80"/>
        <v>701</v>
      </c>
      <c r="S141" s="112" t="str">
        <f t="shared" si="60"/>
        <v/>
      </c>
      <c r="T141" s="112" t="str">
        <f t="shared" si="61"/>
        <v/>
      </c>
      <c r="U141" s="112" t="str">
        <f t="shared" si="62"/>
        <v/>
      </c>
      <c r="V141" s="112" t="str">
        <f t="shared" si="63"/>
        <v/>
      </c>
      <c r="W141" s="112" t="str">
        <f t="shared" si="81"/>
        <v/>
      </c>
      <c r="X141" s="112" t="str">
        <f t="shared" si="64"/>
        <v/>
      </c>
      <c r="Y141" s="112" t="str">
        <f t="shared" si="84"/>
        <v/>
      </c>
      <c r="Z141" s="112" t="str">
        <f t="shared" si="85"/>
        <v/>
      </c>
      <c r="AA141" s="112" t="str">
        <f t="shared" si="86"/>
        <v/>
      </c>
      <c r="AB141" s="112" t="str">
        <f t="shared" si="87"/>
        <v/>
      </c>
      <c r="AC141" s="112" t="str">
        <f t="shared" si="88"/>
        <v/>
      </c>
      <c r="AD141" t="str">
        <f t="shared" si="82"/>
        <v>5667-701-----------</v>
      </c>
      <c r="AF141" s="19" t="str">
        <f t="shared" si="89"/>
        <v>|0200220810|48.60|0.00|3.200|0.0005667NBC</v>
      </c>
      <c r="AG141" s="19" t="str">
        <f t="shared" si="83"/>
        <v>|0200220810|48.60|0.00|3.200|0.000701NBC</v>
      </c>
      <c r="AH141" s="19" t="str">
        <f t="shared" si="65"/>
        <v/>
      </c>
      <c r="AI141" s="19" t="str">
        <f t="shared" si="66"/>
        <v/>
      </c>
      <c r="AJ141" s="19" t="str">
        <f t="shared" si="67"/>
        <v/>
      </c>
      <c r="AK141" s="19" t="str">
        <f t="shared" si="68"/>
        <v/>
      </c>
      <c r="AL141" s="19" t="str">
        <f t="shared" si="69"/>
        <v/>
      </c>
      <c r="AM141" s="19" t="str">
        <f t="shared" si="70"/>
        <v/>
      </c>
      <c r="AN141" s="19" t="str">
        <f t="shared" si="71"/>
        <v/>
      </c>
      <c r="AO141" s="19" t="str">
        <f t="shared" si="72"/>
        <v/>
      </c>
      <c r="AP141" s="19" t="str">
        <f t="shared" si="73"/>
        <v/>
      </c>
      <c r="AQ141" s="19" t="str">
        <f t="shared" si="74"/>
        <v/>
      </c>
      <c r="AR141" s="19" t="str">
        <f t="shared" si="75"/>
        <v/>
      </c>
      <c r="AS141" s="19" t="str">
        <f>IFERROR(VLOOKUP(AF141,[2]CUS030!$A$5:$E$10000,5,0),"")</f>
        <v/>
      </c>
      <c r="AT141" s="19" t="str">
        <f>IFERROR(VLOOKUP(AG141,[2]CUS030!$A$5:$E$10000,5,0),"")</f>
        <v>KMV</v>
      </c>
      <c r="AU141" s="19" t="str">
        <f>IFERROR(VLOOKUP(AH141,[2]CUS030!$A$5:$E$10000,5,0),"")</f>
        <v/>
      </c>
      <c r="AV141" s="19" t="str">
        <f>IFERROR(VLOOKUP(AI141,[2]CUS030!$A$5:$E$10000,5,0),"")</f>
        <v/>
      </c>
      <c r="AW141" s="19" t="str">
        <f>IFERROR(VLOOKUP(AJ141,[2]CUS030!$A$5:$E$10000,5,0),"")</f>
        <v/>
      </c>
      <c r="AX141" s="19" t="str">
        <f>IFERROR(VLOOKUP(AK141,[2]CUS030!$A$5:$E$10000,5,0),"")</f>
        <v/>
      </c>
      <c r="AY141" s="19" t="str">
        <f>IFERROR(VLOOKUP(AL141,[2]CUS030!$A$5:$E$10000,5,0),"")</f>
        <v/>
      </c>
      <c r="AZ141" s="19" t="str">
        <f>IFERROR(VLOOKUP(AM141,[2]CUS030!$A$5:$E$10000,5,0),"")</f>
        <v/>
      </c>
      <c r="BA141" s="19" t="str">
        <f>IFERROR(VLOOKUP(AN141,[2]CUS030!$A$5:$E$10000,5,0),"")</f>
        <v/>
      </c>
      <c r="BB141" s="19" t="str">
        <f>IFERROR(VLOOKUP(AO141,[2]CUS030!$A$5:$E$10000,5,0),"")</f>
        <v/>
      </c>
      <c r="BC141" s="19" t="str">
        <f>IFERROR(VLOOKUP(AP141,[2]CUS030!$A$5:$E$10000,5,0),"")</f>
        <v/>
      </c>
      <c r="BD141" s="19" t="str">
        <f>IFERROR(VLOOKUP(AQ141,[2]CUS030!$A$5:$E$10000,5,0),"")</f>
        <v/>
      </c>
      <c r="BE141" s="19" t="str">
        <f>IFERROR(VLOOKUP(AR141,[2]CUS030!$A$5:$E$10000,5,0),"")</f>
        <v/>
      </c>
    </row>
    <row r="142" spans="6:57" x14ac:dyDescent="0.3">
      <c r="F142" s="108" t="str">
        <f>[1]!Table1[[#This Row],[Production]]</f>
        <v>|0200220600|23.00|12.40|5.300|0.0003600IBC</v>
      </c>
      <c r="G142" t="str">
        <f t="shared" si="76"/>
        <v>3600</v>
      </c>
      <c r="H142" t="str">
        <f t="shared" si="77"/>
        <v>|KMV|||||||||||</v>
      </c>
      <c r="I142" s="108" t="str">
        <f>[1]!Table1[[#This Row],[Stock]]</f>
        <v>|0200220600|23.00|12.40|5.300|0.00080IBC</v>
      </c>
      <c r="J142" t="str">
        <f t="shared" si="78"/>
        <v>80</v>
      </c>
      <c r="K142" s="19"/>
      <c r="L142" s="19"/>
      <c r="M142" s="19"/>
      <c r="N142" s="19"/>
      <c r="O142" s="19"/>
      <c r="P142" s="20" t="str">
        <f>End_Cal!E142</f>
        <v>|0200220810|48.60|0.00|3.200|0.0005731NBC</v>
      </c>
      <c r="Q142" s="112" t="str">
        <f t="shared" si="79"/>
        <v>5731</v>
      </c>
      <c r="R142" s="112" t="str">
        <f t="shared" si="80"/>
        <v>709</v>
      </c>
      <c r="S142" s="112" t="str">
        <f t="shared" si="60"/>
        <v/>
      </c>
      <c r="T142" s="112" t="str">
        <f t="shared" si="61"/>
        <v/>
      </c>
      <c r="U142" s="112" t="str">
        <f t="shared" si="62"/>
        <v/>
      </c>
      <c r="V142" s="112" t="str">
        <f t="shared" si="63"/>
        <v/>
      </c>
      <c r="W142" s="112" t="str">
        <f t="shared" si="81"/>
        <v/>
      </c>
      <c r="X142" s="112" t="str">
        <f t="shared" si="64"/>
        <v/>
      </c>
      <c r="Y142" s="112" t="str">
        <f t="shared" si="84"/>
        <v/>
      </c>
      <c r="Z142" s="112" t="str">
        <f t="shared" si="85"/>
        <v/>
      </c>
      <c r="AA142" s="112" t="str">
        <f t="shared" si="86"/>
        <v/>
      </c>
      <c r="AB142" s="112" t="str">
        <f t="shared" si="87"/>
        <v/>
      </c>
      <c r="AC142" s="112" t="str">
        <f t="shared" si="88"/>
        <v/>
      </c>
      <c r="AD142" t="str">
        <f t="shared" si="82"/>
        <v>5731-709-----------</v>
      </c>
      <c r="AF142" s="19" t="str">
        <f t="shared" si="89"/>
        <v>|0200220810|48.60|0.00|3.200|0.0005731NBC</v>
      </c>
      <c r="AG142" s="19" t="str">
        <f t="shared" si="83"/>
        <v>|0200220810|48.60|0.00|3.200|0.000709NBC</v>
      </c>
      <c r="AH142" s="19" t="str">
        <f t="shared" si="65"/>
        <v/>
      </c>
      <c r="AI142" s="19" t="str">
        <f t="shared" si="66"/>
        <v/>
      </c>
      <c r="AJ142" s="19" t="str">
        <f t="shared" si="67"/>
        <v/>
      </c>
      <c r="AK142" s="19" t="str">
        <f t="shared" si="68"/>
        <v/>
      </c>
      <c r="AL142" s="19" t="str">
        <f t="shared" si="69"/>
        <v/>
      </c>
      <c r="AM142" s="19" t="str">
        <f t="shared" si="70"/>
        <v/>
      </c>
      <c r="AN142" s="19" t="str">
        <f t="shared" si="71"/>
        <v/>
      </c>
      <c r="AO142" s="19" t="str">
        <f t="shared" si="72"/>
        <v/>
      </c>
      <c r="AP142" s="19" t="str">
        <f t="shared" si="73"/>
        <v/>
      </c>
      <c r="AQ142" s="19" t="str">
        <f t="shared" si="74"/>
        <v/>
      </c>
      <c r="AR142" s="19" t="str">
        <f t="shared" si="75"/>
        <v/>
      </c>
      <c r="AS142" s="19" t="str">
        <f>IFERROR(VLOOKUP(AF142,[2]CUS030!$A$5:$E$10000,5,0),"")</f>
        <v/>
      </c>
      <c r="AT142" s="19" t="str">
        <f>IFERROR(VLOOKUP(AG142,[2]CUS030!$A$5:$E$10000,5,0),"")</f>
        <v>KMV</v>
      </c>
      <c r="AU142" s="19" t="str">
        <f>IFERROR(VLOOKUP(AH142,[2]CUS030!$A$5:$E$10000,5,0),"")</f>
        <v/>
      </c>
      <c r="AV142" s="19" t="str">
        <f>IFERROR(VLOOKUP(AI142,[2]CUS030!$A$5:$E$10000,5,0),"")</f>
        <v/>
      </c>
      <c r="AW142" s="19" t="str">
        <f>IFERROR(VLOOKUP(AJ142,[2]CUS030!$A$5:$E$10000,5,0),"")</f>
        <v/>
      </c>
      <c r="AX142" s="19" t="str">
        <f>IFERROR(VLOOKUP(AK142,[2]CUS030!$A$5:$E$10000,5,0),"")</f>
        <v/>
      </c>
      <c r="AY142" s="19" t="str">
        <f>IFERROR(VLOOKUP(AL142,[2]CUS030!$A$5:$E$10000,5,0),"")</f>
        <v/>
      </c>
      <c r="AZ142" s="19" t="str">
        <f>IFERROR(VLOOKUP(AM142,[2]CUS030!$A$5:$E$10000,5,0),"")</f>
        <v/>
      </c>
      <c r="BA142" s="19" t="str">
        <f>IFERROR(VLOOKUP(AN142,[2]CUS030!$A$5:$E$10000,5,0),"")</f>
        <v/>
      </c>
      <c r="BB142" s="19" t="str">
        <f>IFERROR(VLOOKUP(AO142,[2]CUS030!$A$5:$E$10000,5,0),"")</f>
        <v/>
      </c>
      <c r="BC142" s="19" t="str">
        <f>IFERROR(VLOOKUP(AP142,[2]CUS030!$A$5:$E$10000,5,0),"")</f>
        <v/>
      </c>
      <c r="BD142" s="19" t="str">
        <f>IFERROR(VLOOKUP(AQ142,[2]CUS030!$A$5:$E$10000,5,0),"")</f>
        <v/>
      </c>
      <c r="BE142" s="19" t="str">
        <f>IFERROR(VLOOKUP(AR142,[2]CUS030!$A$5:$E$10000,5,0),"")</f>
        <v/>
      </c>
    </row>
    <row r="143" spans="6:57" x14ac:dyDescent="0.3">
      <c r="F143" s="108" t="str">
        <f>[1]!Table1[[#This Row],[Production]]</f>
        <v>|0200220600|23.00|12.40|5.300|0.0004300IBC</v>
      </c>
      <c r="G143" t="str">
        <f t="shared" si="76"/>
        <v>4300</v>
      </c>
      <c r="H143" t="str">
        <f t="shared" si="77"/>
        <v>|FULLWEI|||||||||||</v>
      </c>
      <c r="I143" s="108" t="str">
        <f>[1]!Table1[[#This Row],[Stock]]</f>
        <v>|0200220600|23.00|12.40|5.300|0.00096IBC</v>
      </c>
      <c r="J143" t="str">
        <f t="shared" si="78"/>
        <v>96</v>
      </c>
      <c r="K143" s="19"/>
      <c r="L143" s="19"/>
      <c r="M143" s="19"/>
      <c r="N143" s="19"/>
      <c r="O143" s="19"/>
      <c r="P143" s="20" t="str">
        <f>End_Cal!E143</f>
        <v>|0200220810|50.00|20.00|1.600|0.0005593IBC</v>
      </c>
      <c r="Q143" s="112" t="str">
        <f t="shared" si="79"/>
        <v>5593</v>
      </c>
      <c r="R143" s="112" t="str">
        <f t="shared" si="80"/>
        <v>918</v>
      </c>
      <c r="S143" s="112" t="str">
        <f t="shared" si="60"/>
        <v/>
      </c>
      <c r="T143" s="112" t="str">
        <f t="shared" si="61"/>
        <v/>
      </c>
      <c r="U143" s="112" t="str">
        <f t="shared" si="62"/>
        <v/>
      </c>
      <c r="V143" s="112" t="str">
        <f t="shared" si="63"/>
        <v/>
      </c>
      <c r="W143" s="112" t="str">
        <f t="shared" si="81"/>
        <v/>
      </c>
      <c r="X143" s="112" t="str">
        <f t="shared" si="64"/>
        <v/>
      </c>
      <c r="Y143" s="112" t="str">
        <f t="shared" si="84"/>
        <v/>
      </c>
      <c r="Z143" s="112" t="str">
        <f t="shared" si="85"/>
        <v/>
      </c>
      <c r="AA143" s="112" t="str">
        <f t="shared" si="86"/>
        <v/>
      </c>
      <c r="AB143" s="112" t="str">
        <f t="shared" si="87"/>
        <v/>
      </c>
      <c r="AC143" s="112" t="str">
        <f t="shared" si="88"/>
        <v/>
      </c>
      <c r="AD143" t="str">
        <f t="shared" si="82"/>
        <v>5593-918-----------</v>
      </c>
      <c r="AF143" s="19" t="str">
        <f t="shared" si="89"/>
        <v>|0200220810|50.00|20.00|1.600|0.0005593IBC</v>
      </c>
      <c r="AG143" s="19" t="str">
        <f t="shared" si="83"/>
        <v>|0200220810|50.00|20.00|1.600|0.000918IBC</v>
      </c>
      <c r="AH143" s="19" t="str">
        <f t="shared" si="65"/>
        <v/>
      </c>
      <c r="AI143" s="19" t="str">
        <f t="shared" si="66"/>
        <v/>
      </c>
      <c r="AJ143" s="19" t="str">
        <f t="shared" si="67"/>
        <v/>
      </c>
      <c r="AK143" s="19" t="str">
        <f t="shared" si="68"/>
        <v/>
      </c>
      <c r="AL143" s="19" t="str">
        <f t="shared" si="69"/>
        <v/>
      </c>
      <c r="AM143" s="19" t="str">
        <f t="shared" si="70"/>
        <v/>
      </c>
      <c r="AN143" s="19" t="str">
        <f t="shared" si="71"/>
        <v/>
      </c>
      <c r="AO143" s="19" t="str">
        <f t="shared" si="72"/>
        <v/>
      </c>
      <c r="AP143" s="19" t="str">
        <f t="shared" si="73"/>
        <v/>
      </c>
      <c r="AQ143" s="19" t="str">
        <f t="shared" si="74"/>
        <v/>
      </c>
      <c r="AR143" s="19" t="str">
        <f t="shared" si="75"/>
        <v/>
      </c>
      <c r="AS143" s="19" t="str">
        <f>IFERROR(VLOOKUP(AF143,[2]CUS030!$A$5:$E$10000,5,0),"")</f>
        <v/>
      </c>
      <c r="AT143" s="19" t="str">
        <f>IFERROR(VLOOKUP(AG143,[2]CUS030!$A$5:$E$10000,5,0),"")</f>
        <v>FULLWEI</v>
      </c>
      <c r="AU143" s="19" t="str">
        <f>IFERROR(VLOOKUP(AH143,[2]CUS030!$A$5:$E$10000,5,0),"")</f>
        <v/>
      </c>
      <c r="AV143" s="19" t="str">
        <f>IFERROR(VLOOKUP(AI143,[2]CUS030!$A$5:$E$10000,5,0),"")</f>
        <v/>
      </c>
      <c r="AW143" s="19" t="str">
        <f>IFERROR(VLOOKUP(AJ143,[2]CUS030!$A$5:$E$10000,5,0),"")</f>
        <v/>
      </c>
      <c r="AX143" s="19" t="str">
        <f>IFERROR(VLOOKUP(AK143,[2]CUS030!$A$5:$E$10000,5,0),"")</f>
        <v/>
      </c>
      <c r="AY143" s="19" t="str">
        <f>IFERROR(VLOOKUP(AL143,[2]CUS030!$A$5:$E$10000,5,0),"")</f>
        <v/>
      </c>
      <c r="AZ143" s="19" t="str">
        <f>IFERROR(VLOOKUP(AM143,[2]CUS030!$A$5:$E$10000,5,0),"")</f>
        <v/>
      </c>
      <c r="BA143" s="19" t="str">
        <f>IFERROR(VLOOKUP(AN143,[2]CUS030!$A$5:$E$10000,5,0),"")</f>
        <v/>
      </c>
      <c r="BB143" s="19" t="str">
        <f>IFERROR(VLOOKUP(AO143,[2]CUS030!$A$5:$E$10000,5,0),"")</f>
        <v/>
      </c>
      <c r="BC143" s="19" t="str">
        <f>IFERROR(VLOOKUP(AP143,[2]CUS030!$A$5:$E$10000,5,0),"")</f>
        <v/>
      </c>
      <c r="BD143" s="19" t="str">
        <f>IFERROR(VLOOKUP(AQ143,[2]CUS030!$A$5:$E$10000,5,0),"")</f>
        <v/>
      </c>
      <c r="BE143" s="19" t="str">
        <f>IFERROR(VLOOKUP(AR143,[2]CUS030!$A$5:$E$10000,5,0),"")</f>
        <v/>
      </c>
    </row>
    <row r="144" spans="6:57" x14ac:dyDescent="0.3">
      <c r="F144" s="108" t="str">
        <f>[1]!Table1[[#This Row],[Production]]</f>
        <v>|0200230742|22.20|0.00|1.400|0.0005350NBC</v>
      </c>
      <c r="G144" t="str">
        <f t="shared" si="76"/>
        <v>5350</v>
      </c>
      <c r="H144" t="str">
        <f t="shared" si="77"/>
        <v>KMV||||||||||||</v>
      </c>
      <c r="I144" s="108" t="str">
        <f>[1]!Table1[[#This Row],[Stock]]</f>
        <v>|0200230742|22.20|0.00|1.400|0.0005350NBC</v>
      </c>
      <c r="J144" t="str">
        <f t="shared" si="78"/>
        <v>5350</v>
      </c>
      <c r="K144" s="19"/>
      <c r="L144" s="19"/>
      <c r="M144" s="19"/>
      <c r="N144" s="19"/>
      <c r="O144" s="19"/>
      <c r="P144" s="20" t="str">
        <f>End_Cal!E144</f>
        <v>|0200220810|60.50|0.00|2.000|0.0005233NBC</v>
      </c>
      <c r="Q144" s="112" t="str">
        <f t="shared" si="79"/>
        <v>1036</v>
      </c>
      <c r="R144" s="112" t="str">
        <f t="shared" si="80"/>
        <v>5233</v>
      </c>
      <c r="S144" s="112" t="str">
        <f t="shared" si="60"/>
        <v/>
      </c>
      <c r="T144" s="112" t="str">
        <f t="shared" si="61"/>
        <v/>
      </c>
      <c r="U144" s="112" t="str">
        <f t="shared" si="62"/>
        <v/>
      </c>
      <c r="V144" s="112" t="str">
        <f t="shared" si="63"/>
        <v/>
      </c>
      <c r="W144" s="112" t="str">
        <f t="shared" si="81"/>
        <v/>
      </c>
      <c r="X144" s="112" t="str">
        <f t="shared" si="64"/>
        <v/>
      </c>
      <c r="Y144" s="112" t="str">
        <f t="shared" si="84"/>
        <v/>
      </c>
      <c r="Z144" s="112" t="str">
        <f t="shared" si="85"/>
        <v/>
      </c>
      <c r="AA144" s="112" t="str">
        <f t="shared" si="86"/>
        <v/>
      </c>
      <c r="AB144" s="112" t="str">
        <f t="shared" si="87"/>
        <v/>
      </c>
      <c r="AC144" s="112" t="str">
        <f t="shared" si="88"/>
        <v/>
      </c>
      <c r="AD144" t="str">
        <f t="shared" si="82"/>
        <v>1036-5233-----------</v>
      </c>
      <c r="AF144" s="19" t="str">
        <f t="shared" si="89"/>
        <v>|0200220810|60.50|0.00|2.000|0.0001036NBC</v>
      </c>
      <c r="AG144" s="19" t="str">
        <f t="shared" si="83"/>
        <v>|0200220810|60.50|0.00|2.000|0.0005233NBC</v>
      </c>
      <c r="AH144" s="19" t="str">
        <f t="shared" si="65"/>
        <v/>
      </c>
      <c r="AI144" s="19" t="str">
        <f t="shared" si="66"/>
        <v/>
      </c>
      <c r="AJ144" s="19" t="str">
        <f t="shared" si="67"/>
        <v/>
      </c>
      <c r="AK144" s="19" t="str">
        <f t="shared" si="68"/>
        <v/>
      </c>
      <c r="AL144" s="19" t="str">
        <f t="shared" si="69"/>
        <v/>
      </c>
      <c r="AM144" s="19" t="str">
        <f t="shared" si="70"/>
        <v/>
      </c>
      <c r="AN144" s="19" t="str">
        <f t="shared" si="71"/>
        <v/>
      </c>
      <c r="AO144" s="19" t="str">
        <f t="shared" si="72"/>
        <v/>
      </c>
      <c r="AP144" s="19" t="str">
        <f t="shared" si="73"/>
        <v/>
      </c>
      <c r="AQ144" s="19" t="str">
        <f t="shared" si="74"/>
        <v/>
      </c>
      <c r="AR144" s="19" t="str">
        <f t="shared" si="75"/>
        <v/>
      </c>
      <c r="AS144" s="19" t="str">
        <f>IFERROR(VLOOKUP(AF144,[2]CUS030!$A$5:$E$10000,5,0),"")</f>
        <v>KMV</v>
      </c>
      <c r="AT144" s="19" t="str">
        <f>IFERROR(VLOOKUP(AG144,[2]CUS030!$A$5:$E$10000,5,0),"")</f>
        <v/>
      </c>
      <c r="AU144" s="19" t="str">
        <f>IFERROR(VLOOKUP(AH144,[2]CUS030!$A$5:$E$10000,5,0),"")</f>
        <v/>
      </c>
      <c r="AV144" s="19" t="str">
        <f>IFERROR(VLOOKUP(AI144,[2]CUS030!$A$5:$E$10000,5,0),"")</f>
        <v/>
      </c>
      <c r="AW144" s="19" t="str">
        <f>IFERROR(VLOOKUP(AJ144,[2]CUS030!$A$5:$E$10000,5,0),"")</f>
        <v/>
      </c>
      <c r="AX144" s="19" t="str">
        <f>IFERROR(VLOOKUP(AK144,[2]CUS030!$A$5:$E$10000,5,0),"")</f>
        <v/>
      </c>
      <c r="AY144" s="19" t="str">
        <f>IFERROR(VLOOKUP(AL144,[2]CUS030!$A$5:$E$10000,5,0),"")</f>
        <v/>
      </c>
      <c r="AZ144" s="19" t="str">
        <f>IFERROR(VLOOKUP(AM144,[2]CUS030!$A$5:$E$10000,5,0),"")</f>
        <v/>
      </c>
      <c r="BA144" s="19" t="str">
        <f>IFERROR(VLOOKUP(AN144,[2]CUS030!$A$5:$E$10000,5,0),"")</f>
        <v/>
      </c>
      <c r="BB144" s="19" t="str">
        <f>IFERROR(VLOOKUP(AO144,[2]CUS030!$A$5:$E$10000,5,0),"")</f>
        <v/>
      </c>
      <c r="BC144" s="19" t="str">
        <f>IFERROR(VLOOKUP(AP144,[2]CUS030!$A$5:$E$10000,5,0),"")</f>
        <v/>
      </c>
      <c r="BD144" s="19" t="str">
        <f>IFERROR(VLOOKUP(AQ144,[2]CUS030!$A$5:$E$10000,5,0),"")</f>
        <v/>
      </c>
      <c r="BE144" s="19" t="str">
        <f>IFERROR(VLOOKUP(AR144,[2]CUS030!$A$5:$E$10000,5,0),"")</f>
        <v/>
      </c>
    </row>
    <row r="145" spans="6:57" x14ac:dyDescent="0.3">
      <c r="F145" s="108" t="str">
        <f>[1]!Table1[[#This Row],[Production]]</f>
        <v>|0200230742|22.20|0.00|1.400|0.0005580NBC</v>
      </c>
      <c r="G145" t="str">
        <f t="shared" si="76"/>
        <v>5580</v>
      </c>
      <c r="H145" t="str">
        <f t="shared" si="77"/>
        <v>KMV||||||||||||</v>
      </c>
      <c r="I145" s="108" t="str">
        <f>[1]!Table1[[#This Row],[Stock]]</f>
        <v>|0200230742|22.20|0.00|1.400|0.0005580NBC</v>
      </c>
      <c r="J145" t="str">
        <f t="shared" si="78"/>
        <v>5580</v>
      </c>
      <c r="K145" s="19"/>
      <c r="L145" s="19"/>
      <c r="M145" s="19"/>
      <c r="N145" s="19"/>
      <c r="O145" s="19"/>
      <c r="P145" s="20" t="str">
        <f>End_Cal!E145</f>
        <v>|0200220914|22.20|0.00|1.600|0.0006067NBC</v>
      </c>
      <c r="Q145" s="112" t="str">
        <f t="shared" si="79"/>
        <v>500</v>
      </c>
      <c r="R145" s="112" t="str">
        <f t="shared" si="80"/>
        <v>6067</v>
      </c>
      <c r="S145" s="112" t="str">
        <f t="shared" si="60"/>
        <v>1213</v>
      </c>
      <c r="T145" s="112" t="str">
        <f t="shared" si="61"/>
        <v/>
      </c>
      <c r="U145" s="112" t="str">
        <f t="shared" si="62"/>
        <v/>
      </c>
      <c r="V145" s="112" t="str">
        <f t="shared" si="63"/>
        <v/>
      </c>
      <c r="W145" s="112" t="str">
        <f t="shared" si="81"/>
        <v/>
      </c>
      <c r="X145" s="112" t="str">
        <f t="shared" si="64"/>
        <v/>
      </c>
      <c r="Y145" s="112" t="str">
        <f t="shared" si="84"/>
        <v/>
      </c>
      <c r="Z145" s="112" t="str">
        <f t="shared" si="85"/>
        <v/>
      </c>
      <c r="AA145" s="112" t="str">
        <f t="shared" si="86"/>
        <v/>
      </c>
      <c r="AB145" s="112" t="str">
        <f t="shared" si="87"/>
        <v/>
      </c>
      <c r="AC145" s="112" t="str">
        <f t="shared" si="88"/>
        <v/>
      </c>
      <c r="AD145" t="str">
        <f t="shared" si="82"/>
        <v>500-6067-1213----------</v>
      </c>
      <c r="AF145" s="19" t="str">
        <f t="shared" si="89"/>
        <v>|0200220914|22.20|0.00|1.600|0.000500NBC</v>
      </c>
      <c r="AG145" s="19" t="str">
        <f t="shared" si="83"/>
        <v>|0200220914|22.20|0.00|1.600|0.0006067NBC</v>
      </c>
      <c r="AH145" s="19" t="str">
        <f t="shared" si="65"/>
        <v>|0200226117|22.20|0.00|1.600|0.0001213NBC</v>
      </c>
      <c r="AI145" s="19" t="str">
        <f t="shared" si="66"/>
        <v/>
      </c>
      <c r="AJ145" s="19" t="str">
        <f t="shared" si="67"/>
        <v/>
      </c>
      <c r="AK145" s="19" t="str">
        <f t="shared" si="68"/>
        <v/>
      </c>
      <c r="AL145" s="19" t="str">
        <f t="shared" si="69"/>
        <v/>
      </c>
      <c r="AM145" s="19" t="str">
        <f t="shared" si="70"/>
        <v/>
      </c>
      <c r="AN145" s="19" t="str">
        <f t="shared" si="71"/>
        <v/>
      </c>
      <c r="AO145" s="19" t="str">
        <f t="shared" si="72"/>
        <v/>
      </c>
      <c r="AP145" s="19" t="str">
        <f t="shared" si="73"/>
        <v/>
      </c>
      <c r="AQ145" s="19" t="str">
        <f t="shared" si="74"/>
        <v/>
      </c>
      <c r="AR145" s="19" t="str">
        <f t="shared" si="75"/>
        <v/>
      </c>
      <c r="AS145" s="19" t="str">
        <f>IFERROR(VLOOKUP(AF145,[2]CUS030!$A$5:$E$10000,5,0),"")</f>
        <v>KMV</v>
      </c>
      <c r="AT145" s="19" t="str">
        <f>IFERROR(VLOOKUP(AG145,[2]CUS030!$A$5:$E$10000,5,0),"")</f>
        <v/>
      </c>
      <c r="AU145" s="19" t="str">
        <f>IFERROR(VLOOKUP(AH145,[2]CUS030!$A$5:$E$10000,5,0),"")</f>
        <v/>
      </c>
      <c r="AV145" s="19" t="str">
        <f>IFERROR(VLOOKUP(AI145,[2]CUS030!$A$5:$E$10000,5,0),"")</f>
        <v/>
      </c>
      <c r="AW145" s="19" t="str">
        <f>IFERROR(VLOOKUP(AJ145,[2]CUS030!$A$5:$E$10000,5,0),"")</f>
        <v/>
      </c>
      <c r="AX145" s="19" t="str">
        <f>IFERROR(VLOOKUP(AK145,[2]CUS030!$A$5:$E$10000,5,0),"")</f>
        <v/>
      </c>
      <c r="AY145" s="19" t="str">
        <f>IFERROR(VLOOKUP(AL145,[2]CUS030!$A$5:$E$10000,5,0),"")</f>
        <v/>
      </c>
      <c r="AZ145" s="19" t="str">
        <f>IFERROR(VLOOKUP(AM145,[2]CUS030!$A$5:$E$10000,5,0),"")</f>
        <v/>
      </c>
      <c r="BA145" s="19" t="str">
        <f>IFERROR(VLOOKUP(AN145,[2]CUS030!$A$5:$E$10000,5,0),"")</f>
        <v/>
      </c>
      <c r="BB145" s="19" t="str">
        <f>IFERROR(VLOOKUP(AO145,[2]CUS030!$A$5:$E$10000,5,0),"")</f>
        <v/>
      </c>
      <c r="BC145" s="19" t="str">
        <f>IFERROR(VLOOKUP(AP145,[2]CUS030!$A$5:$E$10000,5,0),"")</f>
        <v/>
      </c>
      <c r="BD145" s="19" t="str">
        <f>IFERROR(VLOOKUP(AQ145,[2]CUS030!$A$5:$E$10000,5,0),"")</f>
        <v/>
      </c>
      <c r="BE145" s="19" t="str">
        <f>IFERROR(VLOOKUP(AR145,[2]CUS030!$A$5:$E$10000,5,0),"")</f>
        <v/>
      </c>
    </row>
    <row r="146" spans="6:57" x14ac:dyDescent="0.3">
      <c r="F146" s="108" t="str">
        <f>[1]!Table1[[#This Row],[Production]]</f>
        <v>|0200230742|22.20|0.00|1.400|0.0006035NBC</v>
      </c>
      <c r="G146" t="str">
        <f t="shared" si="76"/>
        <v>6035</v>
      </c>
      <c r="H146" t="str">
        <f t="shared" si="77"/>
        <v>TOYOTA||||||||||||</v>
      </c>
      <c r="I146" s="108" t="str">
        <f>[1]!Table1[[#This Row],[Stock]]</f>
        <v>|0200230742|22.20|0.00|1.400|0.0006035NBC</v>
      </c>
      <c r="J146" t="str">
        <f t="shared" si="78"/>
        <v>6035</v>
      </c>
      <c r="K146" s="19"/>
      <c r="L146" s="19"/>
      <c r="M146" s="19"/>
      <c r="N146" s="19"/>
      <c r="O146" s="19"/>
      <c r="P146" s="20" t="str">
        <f>End_Cal!E146</f>
        <v>|0200231043|25.40|0.00|1.200|0.0006102NBC</v>
      </c>
      <c r="Q146" s="112" t="str">
        <f t="shared" si="79"/>
        <v>399.9</v>
      </c>
      <c r="R146" s="112" t="str">
        <f t="shared" si="80"/>
        <v>6102</v>
      </c>
      <c r="S146" s="112" t="str">
        <f t="shared" si="60"/>
        <v/>
      </c>
      <c r="T146" s="112" t="str">
        <f t="shared" si="61"/>
        <v/>
      </c>
      <c r="U146" s="112" t="str">
        <f t="shared" si="62"/>
        <v/>
      </c>
      <c r="V146" s="112" t="str">
        <f t="shared" si="63"/>
        <v/>
      </c>
      <c r="W146" s="112" t="str">
        <f t="shared" si="81"/>
        <v/>
      </c>
      <c r="X146" s="112" t="str">
        <f t="shared" si="64"/>
        <v/>
      </c>
      <c r="Y146" s="112" t="str">
        <f t="shared" si="84"/>
        <v/>
      </c>
      <c r="Z146" s="112" t="str">
        <f t="shared" si="85"/>
        <v/>
      </c>
      <c r="AA146" s="112" t="str">
        <f t="shared" si="86"/>
        <v/>
      </c>
      <c r="AB146" s="112" t="str">
        <f t="shared" si="87"/>
        <v/>
      </c>
      <c r="AC146" s="112" t="str">
        <f t="shared" si="88"/>
        <v/>
      </c>
      <c r="AD146" t="str">
        <f t="shared" si="82"/>
        <v>399.9-6102-----------</v>
      </c>
      <c r="AF146" s="19" t="str">
        <f t="shared" si="89"/>
        <v>|0200231043|25.40|0.00|1.200|0.000399.9NBC</v>
      </c>
      <c r="AG146" s="19" t="str">
        <f t="shared" si="83"/>
        <v>|0200231043|25.40|0.00|1.200|0.0006102NBC</v>
      </c>
      <c r="AH146" s="19" t="str">
        <f t="shared" si="65"/>
        <v/>
      </c>
      <c r="AI146" s="19" t="str">
        <f t="shared" si="66"/>
        <v/>
      </c>
      <c r="AJ146" s="19" t="str">
        <f t="shared" si="67"/>
        <v/>
      </c>
      <c r="AK146" s="19" t="str">
        <f t="shared" si="68"/>
        <v/>
      </c>
      <c r="AL146" s="19" t="str">
        <f t="shared" si="69"/>
        <v/>
      </c>
      <c r="AM146" s="19" t="str">
        <f t="shared" si="70"/>
        <v/>
      </c>
      <c r="AN146" s="19" t="str">
        <f t="shared" si="71"/>
        <v/>
      </c>
      <c r="AO146" s="19" t="str">
        <f t="shared" si="72"/>
        <v/>
      </c>
      <c r="AP146" s="19" t="str">
        <f t="shared" si="73"/>
        <v/>
      </c>
      <c r="AQ146" s="19" t="str">
        <f t="shared" si="74"/>
        <v/>
      </c>
      <c r="AR146" s="19" t="str">
        <f t="shared" si="75"/>
        <v/>
      </c>
      <c r="AS146" s="19" t="str">
        <f>IFERROR(VLOOKUP(AF146,[2]CUS030!$A$5:$E$10000,5,0),"")</f>
        <v>TOYOTA</v>
      </c>
      <c r="AT146" s="19" t="str">
        <f>IFERROR(VLOOKUP(AG146,[2]CUS030!$A$5:$E$10000,5,0),"")</f>
        <v/>
      </c>
      <c r="AU146" s="19" t="str">
        <f>IFERROR(VLOOKUP(AH146,[2]CUS030!$A$5:$E$10000,5,0),"")</f>
        <v/>
      </c>
      <c r="AV146" s="19" t="str">
        <f>IFERROR(VLOOKUP(AI146,[2]CUS030!$A$5:$E$10000,5,0),"")</f>
        <v/>
      </c>
      <c r="AW146" s="19" t="str">
        <f>IFERROR(VLOOKUP(AJ146,[2]CUS030!$A$5:$E$10000,5,0),"")</f>
        <v/>
      </c>
      <c r="AX146" s="19" t="str">
        <f>IFERROR(VLOOKUP(AK146,[2]CUS030!$A$5:$E$10000,5,0),"")</f>
        <v/>
      </c>
      <c r="AY146" s="19" t="str">
        <f>IFERROR(VLOOKUP(AL146,[2]CUS030!$A$5:$E$10000,5,0),"")</f>
        <v/>
      </c>
      <c r="AZ146" s="19" t="str">
        <f>IFERROR(VLOOKUP(AM146,[2]CUS030!$A$5:$E$10000,5,0),"")</f>
        <v/>
      </c>
      <c r="BA146" s="19" t="str">
        <f>IFERROR(VLOOKUP(AN146,[2]CUS030!$A$5:$E$10000,5,0),"")</f>
        <v/>
      </c>
      <c r="BB146" s="19" t="str">
        <f>IFERROR(VLOOKUP(AO146,[2]CUS030!$A$5:$E$10000,5,0),"")</f>
        <v/>
      </c>
      <c r="BC146" s="19" t="str">
        <f>IFERROR(VLOOKUP(AP146,[2]CUS030!$A$5:$E$10000,5,0),"")</f>
        <v/>
      </c>
      <c r="BD146" s="19" t="str">
        <f>IFERROR(VLOOKUP(AQ146,[2]CUS030!$A$5:$E$10000,5,0),"")</f>
        <v/>
      </c>
      <c r="BE146" s="19" t="str">
        <f>IFERROR(VLOOKUP(AR146,[2]CUS030!$A$5:$E$10000,5,0),"")</f>
        <v/>
      </c>
    </row>
    <row r="147" spans="6:57" x14ac:dyDescent="0.3">
      <c r="F147" s="108" t="str">
        <f>[1]!Table1[[#This Row],[Production]]</f>
        <v>|0200230742|22.20|0.00|1.400|0.0006335NBC</v>
      </c>
      <c r="G147" t="str">
        <f t="shared" si="76"/>
        <v>6335</v>
      </c>
      <c r="H147" t="str">
        <f t="shared" si="77"/>
        <v>TOYOTA||||||||||||</v>
      </c>
      <c r="I147" s="108" t="str">
        <f>[1]!Table1[[#This Row],[Stock]]</f>
        <v>|0200230742|22.20|0.00|1.400|0.0006335NBC</v>
      </c>
      <c r="J147" t="str">
        <f t="shared" si="78"/>
        <v>6335</v>
      </c>
      <c r="K147" s="19"/>
      <c r="L147" s="19"/>
      <c r="M147" s="19"/>
      <c r="N147" s="19"/>
      <c r="O147" s="19"/>
      <c r="P147" s="20" t="str">
        <f>End_Cal!E147</f>
        <v>|0200221042|25.40|0.00|1.600|0.0005724NBC</v>
      </c>
      <c r="Q147" s="112" t="str">
        <f t="shared" si="79"/>
        <v>435</v>
      </c>
      <c r="R147" s="112" t="str">
        <f t="shared" si="80"/>
        <v>5724</v>
      </c>
      <c r="S147" s="112" t="str">
        <f t="shared" si="60"/>
        <v/>
      </c>
      <c r="T147" s="112" t="str">
        <f t="shared" si="61"/>
        <v/>
      </c>
      <c r="U147" s="112" t="str">
        <f t="shared" si="62"/>
        <v/>
      </c>
      <c r="V147" s="112" t="str">
        <f t="shared" si="63"/>
        <v/>
      </c>
      <c r="W147" s="112" t="str">
        <f t="shared" si="81"/>
        <v/>
      </c>
      <c r="X147" s="112" t="str">
        <f t="shared" si="64"/>
        <v/>
      </c>
      <c r="Y147" s="112" t="str">
        <f t="shared" si="84"/>
        <v/>
      </c>
      <c r="Z147" s="112" t="str">
        <f t="shared" si="85"/>
        <v/>
      </c>
      <c r="AA147" s="112" t="str">
        <f t="shared" si="86"/>
        <v/>
      </c>
      <c r="AB147" s="112" t="str">
        <f t="shared" si="87"/>
        <v/>
      </c>
      <c r="AC147" s="112" t="str">
        <f t="shared" si="88"/>
        <v/>
      </c>
      <c r="AD147" t="str">
        <f t="shared" si="82"/>
        <v>435-5724-----------</v>
      </c>
      <c r="AF147" s="19" t="str">
        <f t="shared" si="89"/>
        <v>|0200221042|25.40|0.00|1.600|0.000435NBC</v>
      </c>
      <c r="AG147" s="19" t="str">
        <f t="shared" si="83"/>
        <v>|0200221042|25.40|0.00|1.600|0.0005724NBC</v>
      </c>
      <c r="AH147" s="19" t="str">
        <f t="shared" si="65"/>
        <v/>
      </c>
      <c r="AI147" s="19" t="str">
        <f t="shared" si="66"/>
        <v/>
      </c>
      <c r="AJ147" s="19" t="str">
        <f t="shared" si="67"/>
        <v/>
      </c>
      <c r="AK147" s="19" t="str">
        <f t="shared" si="68"/>
        <v/>
      </c>
      <c r="AL147" s="19" t="str">
        <f t="shared" si="69"/>
        <v/>
      </c>
      <c r="AM147" s="19" t="str">
        <f t="shared" si="70"/>
        <v/>
      </c>
      <c r="AN147" s="19" t="str">
        <f t="shared" si="71"/>
        <v/>
      </c>
      <c r="AO147" s="19" t="str">
        <f t="shared" si="72"/>
        <v/>
      </c>
      <c r="AP147" s="19" t="str">
        <f t="shared" si="73"/>
        <v/>
      </c>
      <c r="AQ147" s="19" t="str">
        <f t="shared" si="74"/>
        <v/>
      </c>
      <c r="AR147" s="19" t="str">
        <f t="shared" si="75"/>
        <v/>
      </c>
      <c r="AS147" s="19" t="str">
        <f>IFERROR(VLOOKUP(AF147,[2]CUS030!$A$5:$E$10000,5,0),"")</f>
        <v>TOYOTA</v>
      </c>
      <c r="AT147" s="19" t="str">
        <f>IFERROR(VLOOKUP(AG147,[2]CUS030!$A$5:$E$10000,5,0),"")</f>
        <v/>
      </c>
      <c r="AU147" s="19" t="str">
        <f>IFERROR(VLOOKUP(AH147,[2]CUS030!$A$5:$E$10000,5,0),"")</f>
        <v/>
      </c>
      <c r="AV147" s="19" t="str">
        <f>IFERROR(VLOOKUP(AI147,[2]CUS030!$A$5:$E$10000,5,0),"")</f>
        <v/>
      </c>
      <c r="AW147" s="19" t="str">
        <f>IFERROR(VLOOKUP(AJ147,[2]CUS030!$A$5:$E$10000,5,0),"")</f>
        <v/>
      </c>
      <c r="AX147" s="19" t="str">
        <f>IFERROR(VLOOKUP(AK147,[2]CUS030!$A$5:$E$10000,5,0),"")</f>
        <v/>
      </c>
      <c r="AY147" s="19" t="str">
        <f>IFERROR(VLOOKUP(AL147,[2]CUS030!$A$5:$E$10000,5,0),"")</f>
        <v/>
      </c>
      <c r="AZ147" s="19" t="str">
        <f>IFERROR(VLOOKUP(AM147,[2]CUS030!$A$5:$E$10000,5,0),"")</f>
        <v/>
      </c>
      <c r="BA147" s="19" t="str">
        <f>IFERROR(VLOOKUP(AN147,[2]CUS030!$A$5:$E$10000,5,0),"")</f>
        <v/>
      </c>
      <c r="BB147" s="19" t="str">
        <f>IFERROR(VLOOKUP(AO147,[2]CUS030!$A$5:$E$10000,5,0),"")</f>
        <v/>
      </c>
      <c r="BC147" s="19" t="str">
        <f>IFERROR(VLOOKUP(AP147,[2]CUS030!$A$5:$E$10000,5,0),"")</f>
        <v/>
      </c>
      <c r="BD147" s="19" t="str">
        <f>IFERROR(VLOOKUP(AQ147,[2]CUS030!$A$5:$E$10000,5,0),"")</f>
        <v/>
      </c>
      <c r="BE147" s="19" t="str">
        <f>IFERROR(VLOOKUP(AR147,[2]CUS030!$A$5:$E$10000,5,0),"")</f>
        <v/>
      </c>
    </row>
    <row r="148" spans="6:57" x14ac:dyDescent="0.3">
      <c r="F148" s="108" t="str">
        <f>[1]!Table1[[#This Row],[Production]]</f>
        <v>|0200230742|25.00|55.00|1.600|0.0006179IBC</v>
      </c>
      <c r="G148" t="str">
        <f t="shared" si="76"/>
        <v>6179</v>
      </c>
      <c r="H148" t="str">
        <f t="shared" si="77"/>
        <v>TOYOTA||||||||||||</v>
      </c>
      <c r="I148" s="108" t="str">
        <f>[1]!Table1[[#This Row],[Stock]]</f>
        <v>|0200230742|25.00|55.00|1.600|0.000551IBC</v>
      </c>
      <c r="J148" t="str">
        <f t="shared" si="78"/>
        <v>551</v>
      </c>
      <c r="K148" s="19"/>
      <c r="L148" s="19"/>
      <c r="M148" s="19"/>
      <c r="N148" s="19"/>
      <c r="O148" s="19"/>
      <c r="P148" s="20" t="str">
        <f>End_Cal!E148</f>
        <v>|0200221042|25.40|0.00|1.600|0.0005756NBC</v>
      </c>
      <c r="Q148" s="112" t="str">
        <f t="shared" si="79"/>
        <v>632.7</v>
      </c>
      <c r="R148" s="112" t="str">
        <f t="shared" si="80"/>
        <v>5756</v>
      </c>
      <c r="S148" s="112" t="str">
        <f t="shared" si="60"/>
        <v/>
      </c>
      <c r="T148" s="112" t="str">
        <f t="shared" si="61"/>
        <v/>
      </c>
      <c r="U148" s="112" t="str">
        <f t="shared" si="62"/>
        <v/>
      </c>
      <c r="V148" s="112" t="str">
        <f t="shared" si="63"/>
        <v/>
      </c>
      <c r="W148" s="112" t="str">
        <f t="shared" si="81"/>
        <v/>
      </c>
      <c r="X148" s="112" t="str">
        <f t="shared" si="64"/>
        <v/>
      </c>
      <c r="Y148" s="112" t="str">
        <f t="shared" si="84"/>
        <v/>
      </c>
      <c r="Z148" s="112" t="str">
        <f t="shared" si="85"/>
        <v/>
      </c>
      <c r="AA148" s="112" t="str">
        <f t="shared" si="86"/>
        <v/>
      </c>
      <c r="AB148" s="112" t="str">
        <f t="shared" si="87"/>
        <v/>
      </c>
      <c r="AC148" s="112" t="str">
        <f t="shared" si="88"/>
        <v/>
      </c>
      <c r="AD148" t="str">
        <f t="shared" si="82"/>
        <v>632.7-5756-----------</v>
      </c>
      <c r="AF148" s="19" t="str">
        <f t="shared" si="89"/>
        <v>|0200221042|25.40|0.00|1.600|0.000632.7NBC</v>
      </c>
      <c r="AG148" s="19" t="str">
        <f t="shared" si="83"/>
        <v>|0200221042|25.40|0.00|1.600|0.0005756NBC</v>
      </c>
      <c r="AH148" s="19" t="str">
        <f t="shared" si="65"/>
        <v/>
      </c>
      <c r="AI148" s="19" t="str">
        <f t="shared" si="66"/>
        <v/>
      </c>
      <c r="AJ148" s="19" t="str">
        <f t="shared" si="67"/>
        <v/>
      </c>
      <c r="AK148" s="19" t="str">
        <f t="shared" si="68"/>
        <v/>
      </c>
      <c r="AL148" s="19" t="str">
        <f t="shared" si="69"/>
        <v/>
      </c>
      <c r="AM148" s="19" t="str">
        <f t="shared" si="70"/>
        <v/>
      </c>
      <c r="AN148" s="19" t="str">
        <f t="shared" si="71"/>
        <v/>
      </c>
      <c r="AO148" s="19" t="str">
        <f t="shared" si="72"/>
        <v/>
      </c>
      <c r="AP148" s="19" t="str">
        <f t="shared" si="73"/>
        <v/>
      </c>
      <c r="AQ148" s="19" t="str">
        <f t="shared" si="74"/>
        <v/>
      </c>
      <c r="AR148" s="19" t="str">
        <f t="shared" si="75"/>
        <v/>
      </c>
      <c r="AS148" s="19" t="str">
        <f>IFERROR(VLOOKUP(AF148,[2]CUS030!$A$5:$E$10000,5,0),"")</f>
        <v>TOYOTA</v>
      </c>
      <c r="AT148" s="19" t="str">
        <f>IFERROR(VLOOKUP(AG148,[2]CUS030!$A$5:$E$10000,5,0),"")</f>
        <v/>
      </c>
      <c r="AU148" s="19" t="str">
        <f>IFERROR(VLOOKUP(AH148,[2]CUS030!$A$5:$E$10000,5,0),"")</f>
        <v/>
      </c>
      <c r="AV148" s="19" t="str">
        <f>IFERROR(VLOOKUP(AI148,[2]CUS030!$A$5:$E$10000,5,0),"")</f>
        <v/>
      </c>
      <c r="AW148" s="19" t="str">
        <f>IFERROR(VLOOKUP(AJ148,[2]CUS030!$A$5:$E$10000,5,0),"")</f>
        <v/>
      </c>
      <c r="AX148" s="19" t="str">
        <f>IFERROR(VLOOKUP(AK148,[2]CUS030!$A$5:$E$10000,5,0),"")</f>
        <v/>
      </c>
      <c r="AY148" s="19" t="str">
        <f>IFERROR(VLOOKUP(AL148,[2]CUS030!$A$5:$E$10000,5,0),"")</f>
        <v/>
      </c>
      <c r="AZ148" s="19" t="str">
        <f>IFERROR(VLOOKUP(AM148,[2]CUS030!$A$5:$E$10000,5,0),"")</f>
        <v/>
      </c>
      <c r="BA148" s="19" t="str">
        <f>IFERROR(VLOOKUP(AN148,[2]CUS030!$A$5:$E$10000,5,0),"")</f>
        <v/>
      </c>
      <c r="BB148" s="19" t="str">
        <f>IFERROR(VLOOKUP(AO148,[2]CUS030!$A$5:$E$10000,5,0),"")</f>
        <v/>
      </c>
      <c r="BC148" s="19" t="str">
        <f>IFERROR(VLOOKUP(AP148,[2]CUS030!$A$5:$E$10000,5,0),"")</f>
        <v/>
      </c>
      <c r="BD148" s="19" t="str">
        <f>IFERROR(VLOOKUP(AQ148,[2]CUS030!$A$5:$E$10000,5,0),"")</f>
        <v/>
      </c>
      <c r="BE148" s="19" t="str">
        <f>IFERROR(VLOOKUP(AR148,[2]CUS030!$A$5:$E$10000,5,0),"")</f>
        <v/>
      </c>
    </row>
    <row r="149" spans="6:57" x14ac:dyDescent="0.3">
      <c r="F149" s="108" t="str">
        <f>[1]!Table1[[#This Row],[Production]]</f>
        <v>|0200230742|25.00|55.00|1.600|0.0006179IBC</v>
      </c>
      <c r="G149" t="str">
        <f t="shared" si="76"/>
        <v>6179</v>
      </c>
      <c r="H149" t="str">
        <f t="shared" si="77"/>
        <v>||||||||||||</v>
      </c>
      <c r="I149" s="108" t="str">
        <f>[1]!Table1[[#This Row],[Stock]]</f>
        <v>|0200230742|25.00|55.00|1.600|0.000552IBC</v>
      </c>
      <c r="J149" t="str">
        <f t="shared" si="78"/>
        <v>552</v>
      </c>
      <c r="K149" s="19"/>
      <c r="L149" s="19"/>
      <c r="M149" s="19"/>
      <c r="N149" s="19"/>
      <c r="O149" s="19"/>
      <c r="P149" s="20" t="str">
        <f>End_Cal!E149</f>
        <v>|0200221217|38.10|38.10|2.000|0.0005483NBC</v>
      </c>
      <c r="Q149" s="112" t="str">
        <f t="shared" si="79"/>
        <v>5483</v>
      </c>
      <c r="R149" s="112" t="str">
        <f t="shared" si="80"/>
        <v/>
      </c>
      <c r="S149" s="112" t="str">
        <f t="shared" si="60"/>
        <v/>
      </c>
      <c r="T149" s="112" t="str">
        <f t="shared" si="61"/>
        <v/>
      </c>
      <c r="U149" s="112" t="str">
        <f t="shared" si="62"/>
        <v/>
      </c>
      <c r="V149" s="112" t="str">
        <f t="shared" si="63"/>
        <v/>
      </c>
      <c r="W149" s="112" t="str">
        <f t="shared" si="81"/>
        <v/>
      </c>
      <c r="X149" s="112" t="str">
        <f t="shared" si="64"/>
        <v/>
      </c>
      <c r="Y149" s="112" t="str">
        <f t="shared" si="84"/>
        <v/>
      </c>
      <c r="Z149" s="112" t="str">
        <f t="shared" si="85"/>
        <v/>
      </c>
      <c r="AA149" s="112" t="str">
        <f t="shared" si="86"/>
        <v/>
      </c>
      <c r="AB149" s="112" t="str">
        <f t="shared" si="87"/>
        <v/>
      </c>
      <c r="AC149" s="112" t="str">
        <f t="shared" si="88"/>
        <v/>
      </c>
      <c r="AD149" t="str">
        <f t="shared" si="82"/>
        <v>5483------------</v>
      </c>
      <c r="AF149" s="19" t="str">
        <f t="shared" si="89"/>
        <v>|0200221217|38.10|38.10|2.000|0.0005483NBC</v>
      </c>
      <c r="AG149" s="19" t="str">
        <f t="shared" si="83"/>
        <v/>
      </c>
      <c r="AH149" s="19" t="str">
        <f t="shared" si="65"/>
        <v/>
      </c>
      <c r="AI149" s="19" t="str">
        <f t="shared" si="66"/>
        <v/>
      </c>
      <c r="AJ149" s="19" t="str">
        <f t="shared" si="67"/>
        <v/>
      </c>
      <c r="AK149" s="19" t="str">
        <f t="shared" si="68"/>
        <v/>
      </c>
      <c r="AL149" s="19" t="str">
        <f t="shared" si="69"/>
        <v/>
      </c>
      <c r="AM149" s="19" t="str">
        <f t="shared" si="70"/>
        <v/>
      </c>
      <c r="AN149" s="19" t="str">
        <f t="shared" si="71"/>
        <v/>
      </c>
      <c r="AO149" s="19" t="str">
        <f t="shared" si="72"/>
        <v/>
      </c>
      <c r="AP149" s="19" t="str">
        <f t="shared" si="73"/>
        <v/>
      </c>
      <c r="AQ149" s="19" t="str">
        <f t="shared" si="74"/>
        <v/>
      </c>
      <c r="AR149" s="19" t="str">
        <f t="shared" si="75"/>
        <v/>
      </c>
      <c r="AS149" s="19" t="str">
        <f>IFERROR(VLOOKUP(AF149,[2]CUS030!$A$5:$E$10000,5,0),"")</f>
        <v/>
      </c>
      <c r="AT149" s="19" t="str">
        <f>IFERROR(VLOOKUP(AG149,[2]CUS030!$A$5:$E$10000,5,0),"")</f>
        <v/>
      </c>
      <c r="AU149" s="19" t="str">
        <f>IFERROR(VLOOKUP(AH149,[2]CUS030!$A$5:$E$10000,5,0),"")</f>
        <v/>
      </c>
      <c r="AV149" s="19" t="str">
        <f>IFERROR(VLOOKUP(AI149,[2]CUS030!$A$5:$E$10000,5,0),"")</f>
        <v/>
      </c>
      <c r="AW149" s="19" t="str">
        <f>IFERROR(VLOOKUP(AJ149,[2]CUS030!$A$5:$E$10000,5,0),"")</f>
        <v/>
      </c>
      <c r="AX149" s="19" t="str">
        <f>IFERROR(VLOOKUP(AK149,[2]CUS030!$A$5:$E$10000,5,0),"")</f>
        <v/>
      </c>
      <c r="AY149" s="19" t="str">
        <f>IFERROR(VLOOKUP(AL149,[2]CUS030!$A$5:$E$10000,5,0),"")</f>
        <v/>
      </c>
      <c r="AZ149" s="19" t="str">
        <f>IFERROR(VLOOKUP(AM149,[2]CUS030!$A$5:$E$10000,5,0),"")</f>
        <v/>
      </c>
      <c r="BA149" s="19" t="str">
        <f>IFERROR(VLOOKUP(AN149,[2]CUS030!$A$5:$E$10000,5,0),"")</f>
        <v/>
      </c>
      <c r="BB149" s="19" t="str">
        <f>IFERROR(VLOOKUP(AO149,[2]CUS030!$A$5:$E$10000,5,0),"")</f>
        <v/>
      </c>
      <c r="BC149" s="19" t="str">
        <f>IFERROR(VLOOKUP(AP149,[2]CUS030!$A$5:$E$10000,5,0),"")</f>
        <v/>
      </c>
      <c r="BD149" s="19" t="str">
        <f>IFERROR(VLOOKUP(AQ149,[2]CUS030!$A$5:$E$10000,5,0),"")</f>
        <v/>
      </c>
      <c r="BE149" s="19" t="str">
        <f>IFERROR(VLOOKUP(AR149,[2]CUS030!$A$5:$E$10000,5,0),"")</f>
        <v/>
      </c>
    </row>
    <row r="150" spans="6:57" x14ac:dyDescent="0.3">
      <c r="F150" s="108" t="str">
        <f>[1]!Table1[[#This Row],[Production]]</f>
        <v>|0200230742|25.00|55.00|1.600|0.0005780IBC</v>
      </c>
      <c r="G150" t="str">
        <f t="shared" si="76"/>
        <v>5780</v>
      </c>
      <c r="H150" t="str">
        <f t="shared" si="77"/>
        <v>GTA|GTA|||||||||||</v>
      </c>
      <c r="I150" s="108" t="str">
        <f>[1]!Table1[[#This Row],[Stock]]</f>
        <v>|0200230742|25.00|55.00|1.600|0.0005780IBC</v>
      </c>
      <c r="J150" t="str">
        <f t="shared" si="78"/>
        <v>5780</v>
      </c>
      <c r="K150" s="19"/>
      <c r="L150" s="19"/>
      <c r="M150" s="19"/>
      <c r="N150" s="19"/>
      <c r="O150" s="19"/>
      <c r="P150" s="20" t="str">
        <f>End_Cal!E150</f>
        <v>|0200262901|22.20|0.00|1.200|0.0005853IBC</v>
      </c>
      <c r="Q150" s="112" t="str">
        <f t="shared" si="79"/>
        <v>338</v>
      </c>
      <c r="R150" s="112" t="str">
        <f t="shared" si="80"/>
        <v>510</v>
      </c>
      <c r="S150" s="112" t="str">
        <f t="shared" si="60"/>
        <v>5853</v>
      </c>
      <c r="T150" s="112" t="str">
        <f t="shared" si="61"/>
        <v/>
      </c>
      <c r="U150" s="112" t="str">
        <f t="shared" si="62"/>
        <v/>
      </c>
      <c r="V150" s="112" t="str">
        <f t="shared" si="63"/>
        <v/>
      </c>
      <c r="W150" s="112" t="str">
        <f t="shared" si="81"/>
        <v/>
      </c>
      <c r="X150" s="112" t="str">
        <f t="shared" si="64"/>
        <v/>
      </c>
      <c r="Y150" s="112" t="str">
        <f t="shared" si="84"/>
        <v/>
      </c>
      <c r="Z150" s="112" t="str">
        <f t="shared" si="85"/>
        <v/>
      </c>
      <c r="AA150" s="112" t="str">
        <f t="shared" si="86"/>
        <v/>
      </c>
      <c r="AB150" s="112" t="str">
        <f t="shared" si="87"/>
        <v/>
      </c>
      <c r="AC150" s="112" t="str">
        <f t="shared" si="88"/>
        <v/>
      </c>
      <c r="AD150" t="str">
        <f t="shared" si="82"/>
        <v>338-510-5853----------</v>
      </c>
      <c r="AF150" s="19" t="str">
        <f t="shared" si="89"/>
        <v>|0200262901|22.20|0.00|1.200|0.000338IBC</v>
      </c>
      <c r="AG150" s="19" t="str">
        <f t="shared" si="83"/>
        <v>|0200262901|22.20|0.00|1.200|0.000510IBC</v>
      </c>
      <c r="AH150" s="19" t="str">
        <f t="shared" si="65"/>
        <v>|0200262901|22.20|0.00|1.200|0.0005853IBC</v>
      </c>
      <c r="AI150" s="19" t="str">
        <f t="shared" si="66"/>
        <v/>
      </c>
      <c r="AJ150" s="19" t="str">
        <f t="shared" si="67"/>
        <v/>
      </c>
      <c r="AK150" s="19" t="str">
        <f t="shared" si="68"/>
        <v/>
      </c>
      <c r="AL150" s="19" t="str">
        <f t="shared" si="69"/>
        <v/>
      </c>
      <c r="AM150" s="19" t="str">
        <f t="shared" si="70"/>
        <v/>
      </c>
      <c r="AN150" s="19" t="str">
        <f t="shared" si="71"/>
        <v/>
      </c>
      <c r="AO150" s="19" t="str">
        <f t="shared" si="72"/>
        <v/>
      </c>
      <c r="AP150" s="19" t="str">
        <f t="shared" si="73"/>
        <v/>
      </c>
      <c r="AQ150" s="19" t="str">
        <f t="shared" si="74"/>
        <v/>
      </c>
      <c r="AR150" s="19" t="str">
        <f t="shared" si="75"/>
        <v/>
      </c>
      <c r="AS150" s="19" t="str">
        <f>IFERROR(VLOOKUP(AF150,[2]CUS030!$A$5:$E$10000,5,0),"")</f>
        <v>GTA</v>
      </c>
      <c r="AT150" s="19" t="str">
        <f>IFERROR(VLOOKUP(AG150,[2]CUS030!$A$5:$E$10000,5,0),"")</f>
        <v>GTA</v>
      </c>
      <c r="AU150" s="19" t="str">
        <f>IFERROR(VLOOKUP(AH150,[2]CUS030!$A$5:$E$10000,5,0),"")</f>
        <v/>
      </c>
      <c r="AV150" s="19" t="str">
        <f>IFERROR(VLOOKUP(AI150,[2]CUS030!$A$5:$E$10000,5,0),"")</f>
        <v/>
      </c>
      <c r="AW150" s="19" t="str">
        <f>IFERROR(VLOOKUP(AJ150,[2]CUS030!$A$5:$E$10000,5,0),"")</f>
        <v/>
      </c>
      <c r="AX150" s="19" t="str">
        <f>IFERROR(VLOOKUP(AK150,[2]CUS030!$A$5:$E$10000,5,0),"")</f>
        <v/>
      </c>
      <c r="AY150" s="19" t="str">
        <f>IFERROR(VLOOKUP(AL150,[2]CUS030!$A$5:$E$10000,5,0),"")</f>
        <v/>
      </c>
      <c r="AZ150" s="19" t="str">
        <f>IFERROR(VLOOKUP(AM150,[2]CUS030!$A$5:$E$10000,5,0),"")</f>
        <v/>
      </c>
      <c r="BA150" s="19" t="str">
        <f>IFERROR(VLOOKUP(AN150,[2]CUS030!$A$5:$E$10000,5,0),"")</f>
        <v/>
      </c>
      <c r="BB150" s="19" t="str">
        <f>IFERROR(VLOOKUP(AO150,[2]CUS030!$A$5:$E$10000,5,0),"")</f>
        <v/>
      </c>
      <c r="BC150" s="19" t="str">
        <f>IFERROR(VLOOKUP(AP150,[2]CUS030!$A$5:$E$10000,5,0),"")</f>
        <v/>
      </c>
      <c r="BD150" s="19" t="str">
        <f>IFERROR(VLOOKUP(AQ150,[2]CUS030!$A$5:$E$10000,5,0),"")</f>
        <v/>
      </c>
      <c r="BE150" s="19" t="str">
        <f>IFERROR(VLOOKUP(AR150,[2]CUS030!$A$5:$E$10000,5,0),"")</f>
        <v/>
      </c>
    </row>
    <row r="151" spans="6:57" x14ac:dyDescent="0.3">
      <c r="F151" s="108" t="str">
        <f>[1]!Table1[[#This Row],[Production]]</f>
        <v>|0200230742|25.00|55.00|1.600|0.0006179IBC</v>
      </c>
      <c r="G151" t="str">
        <f t="shared" si="76"/>
        <v>6179</v>
      </c>
      <c r="H151" t="str">
        <f t="shared" si="77"/>
        <v>GTA||||||||||||</v>
      </c>
      <c r="I151" s="108" t="str">
        <f>[1]!Table1[[#This Row],[Stock]]</f>
        <v>|0200230742|25.00|55.00|1.600|0.0006179IBC</v>
      </c>
      <c r="J151" t="str">
        <f t="shared" si="78"/>
        <v>6179</v>
      </c>
      <c r="K151" s="19"/>
      <c r="L151" s="19"/>
      <c r="M151" s="19"/>
      <c r="N151" s="19"/>
      <c r="O151" s="19"/>
      <c r="P151" s="20" t="str">
        <f>End_Cal!E151</f>
        <v>|0200262901|22.20|0.00|1.200|0.0006191IBC</v>
      </c>
      <c r="Q151" s="112" t="str">
        <f t="shared" si="79"/>
        <v>435</v>
      </c>
      <c r="R151" s="112" t="str">
        <f t="shared" si="80"/>
        <v/>
      </c>
      <c r="S151" s="112" t="str">
        <f t="shared" si="60"/>
        <v/>
      </c>
      <c r="T151" s="112" t="str">
        <f t="shared" si="61"/>
        <v/>
      </c>
      <c r="U151" s="112" t="str">
        <f t="shared" si="62"/>
        <v/>
      </c>
      <c r="V151" s="112" t="str">
        <f t="shared" si="63"/>
        <v/>
      </c>
      <c r="W151" s="112" t="str">
        <f t="shared" si="81"/>
        <v/>
      </c>
      <c r="X151" s="112" t="str">
        <f t="shared" si="64"/>
        <v/>
      </c>
      <c r="Y151" s="112" t="str">
        <f t="shared" si="84"/>
        <v/>
      </c>
      <c r="Z151" s="112" t="str">
        <f t="shared" si="85"/>
        <v/>
      </c>
      <c r="AA151" s="112" t="str">
        <f t="shared" si="86"/>
        <v/>
      </c>
      <c r="AB151" s="112" t="str">
        <f t="shared" si="87"/>
        <v/>
      </c>
      <c r="AC151" s="112" t="str">
        <f t="shared" si="88"/>
        <v/>
      </c>
      <c r="AD151" t="str">
        <f t="shared" si="82"/>
        <v>435------------</v>
      </c>
      <c r="AF151" s="19" t="str">
        <f t="shared" si="89"/>
        <v>|0200262901|22.20|0.00|1.200|0.000435IBC</v>
      </c>
      <c r="AG151" s="19" t="str">
        <f t="shared" si="83"/>
        <v/>
      </c>
      <c r="AH151" s="19" t="str">
        <f t="shared" si="65"/>
        <v/>
      </c>
      <c r="AI151" s="19" t="str">
        <f t="shared" si="66"/>
        <v/>
      </c>
      <c r="AJ151" s="19" t="str">
        <f t="shared" si="67"/>
        <v/>
      </c>
      <c r="AK151" s="19" t="str">
        <f t="shared" si="68"/>
        <v/>
      </c>
      <c r="AL151" s="19" t="str">
        <f t="shared" si="69"/>
        <v/>
      </c>
      <c r="AM151" s="19" t="str">
        <f t="shared" si="70"/>
        <v/>
      </c>
      <c r="AN151" s="19" t="str">
        <f t="shared" si="71"/>
        <v/>
      </c>
      <c r="AO151" s="19" t="str">
        <f t="shared" si="72"/>
        <v/>
      </c>
      <c r="AP151" s="19" t="str">
        <f t="shared" si="73"/>
        <v/>
      </c>
      <c r="AQ151" s="19" t="str">
        <f t="shared" si="74"/>
        <v/>
      </c>
      <c r="AR151" s="19" t="str">
        <f t="shared" si="75"/>
        <v/>
      </c>
      <c r="AS151" s="19" t="str">
        <f>IFERROR(VLOOKUP(AF151,[2]CUS030!$A$5:$E$10000,5,0),"")</f>
        <v>GTA</v>
      </c>
      <c r="AT151" s="19" t="str">
        <f>IFERROR(VLOOKUP(AG151,[2]CUS030!$A$5:$E$10000,5,0),"")</f>
        <v/>
      </c>
      <c r="AU151" s="19" t="str">
        <f>IFERROR(VLOOKUP(AH151,[2]CUS030!$A$5:$E$10000,5,0),"")</f>
        <v/>
      </c>
      <c r="AV151" s="19" t="str">
        <f>IFERROR(VLOOKUP(AI151,[2]CUS030!$A$5:$E$10000,5,0),"")</f>
        <v/>
      </c>
      <c r="AW151" s="19" t="str">
        <f>IFERROR(VLOOKUP(AJ151,[2]CUS030!$A$5:$E$10000,5,0),"")</f>
        <v/>
      </c>
      <c r="AX151" s="19" t="str">
        <f>IFERROR(VLOOKUP(AK151,[2]CUS030!$A$5:$E$10000,5,0),"")</f>
        <v/>
      </c>
      <c r="AY151" s="19" t="str">
        <f>IFERROR(VLOOKUP(AL151,[2]CUS030!$A$5:$E$10000,5,0),"")</f>
        <v/>
      </c>
      <c r="AZ151" s="19" t="str">
        <f>IFERROR(VLOOKUP(AM151,[2]CUS030!$A$5:$E$10000,5,0),"")</f>
        <v/>
      </c>
      <c r="BA151" s="19" t="str">
        <f>IFERROR(VLOOKUP(AN151,[2]CUS030!$A$5:$E$10000,5,0),"")</f>
        <v/>
      </c>
      <c r="BB151" s="19" t="str">
        <f>IFERROR(VLOOKUP(AO151,[2]CUS030!$A$5:$E$10000,5,0),"")</f>
        <v/>
      </c>
      <c r="BC151" s="19" t="str">
        <f>IFERROR(VLOOKUP(AP151,[2]CUS030!$A$5:$E$10000,5,0),"")</f>
        <v/>
      </c>
      <c r="BD151" s="19" t="str">
        <f>IFERROR(VLOOKUP(AQ151,[2]CUS030!$A$5:$E$10000,5,0),"")</f>
        <v/>
      </c>
      <c r="BE151" s="19" t="str">
        <f>IFERROR(VLOOKUP(AR151,[2]CUS030!$A$5:$E$10000,5,0),"")</f>
        <v/>
      </c>
    </row>
    <row r="152" spans="6:57" x14ac:dyDescent="0.3">
      <c r="F152" s="108" t="str">
        <f>[1]!Table1[[#This Row],[Production]]</f>
        <v>|0200230841|12.70|0.00|1.200|0.0004901NBC</v>
      </c>
      <c r="G152" t="str">
        <f t="shared" si="76"/>
        <v>4901</v>
      </c>
      <c r="H152" t="str">
        <f t="shared" si="77"/>
        <v>GTA|GTA|||||||||||</v>
      </c>
      <c r="I152" s="108" t="str">
        <f>[1]!Table1[[#This Row],[Stock]]</f>
        <v>|0200230841|12.70|0.00|1.200|0.000144NBC</v>
      </c>
      <c r="J152" t="str">
        <f t="shared" si="78"/>
        <v>144</v>
      </c>
      <c r="K152" s="19"/>
      <c r="L152" s="19"/>
      <c r="M152" s="19"/>
      <c r="N152" s="19"/>
      <c r="O152" s="19"/>
      <c r="P152" s="20" t="str">
        <f>End_Cal!E152</f>
        <v>|0200262901|22.20|0.00|1.200|0.0005917IBC</v>
      </c>
      <c r="Q152" s="112" t="str">
        <f t="shared" si="79"/>
        <v>449.6</v>
      </c>
      <c r="R152" s="112" t="str">
        <f t="shared" si="80"/>
        <v>485</v>
      </c>
      <c r="S152" s="112" t="str">
        <f t="shared" si="60"/>
        <v/>
      </c>
      <c r="T152" s="112" t="str">
        <f t="shared" si="61"/>
        <v/>
      </c>
      <c r="U152" s="112" t="str">
        <f t="shared" si="62"/>
        <v/>
      </c>
      <c r="V152" s="112" t="str">
        <f t="shared" si="63"/>
        <v/>
      </c>
      <c r="W152" s="112" t="str">
        <f t="shared" si="81"/>
        <v/>
      </c>
      <c r="X152" s="112" t="str">
        <f t="shared" si="64"/>
        <v/>
      </c>
      <c r="Y152" s="112" t="str">
        <f t="shared" si="84"/>
        <v/>
      </c>
      <c r="Z152" s="112" t="str">
        <f t="shared" si="85"/>
        <v/>
      </c>
      <c r="AA152" s="112" t="str">
        <f t="shared" si="86"/>
        <v/>
      </c>
      <c r="AB152" s="112" t="str">
        <f t="shared" si="87"/>
        <v/>
      </c>
      <c r="AC152" s="112" t="str">
        <f t="shared" si="88"/>
        <v/>
      </c>
      <c r="AD152" t="str">
        <f t="shared" si="82"/>
        <v>449.6-485-----------</v>
      </c>
      <c r="AF152" s="19" t="str">
        <f t="shared" si="89"/>
        <v>|0200262901|22.20|0.00|1.200|0.000449.6IBC</v>
      </c>
      <c r="AG152" s="19" t="str">
        <f t="shared" si="83"/>
        <v>|0200262901|22.20|0.00|1.200|0.000485IBC</v>
      </c>
      <c r="AH152" s="19" t="str">
        <f t="shared" si="65"/>
        <v/>
      </c>
      <c r="AI152" s="19" t="str">
        <f t="shared" si="66"/>
        <v/>
      </c>
      <c r="AJ152" s="19" t="str">
        <f t="shared" si="67"/>
        <v/>
      </c>
      <c r="AK152" s="19" t="str">
        <f t="shared" si="68"/>
        <v/>
      </c>
      <c r="AL152" s="19" t="str">
        <f t="shared" si="69"/>
        <v/>
      </c>
      <c r="AM152" s="19" t="str">
        <f t="shared" si="70"/>
        <v/>
      </c>
      <c r="AN152" s="19" t="str">
        <f t="shared" si="71"/>
        <v/>
      </c>
      <c r="AO152" s="19" t="str">
        <f t="shared" si="72"/>
        <v/>
      </c>
      <c r="AP152" s="19" t="str">
        <f t="shared" si="73"/>
        <v/>
      </c>
      <c r="AQ152" s="19" t="str">
        <f t="shared" si="74"/>
        <v/>
      </c>
      <c r="AR152" s="19" t="str">
        <f t="shared" si="75"/>
        <v/>
      </c>
      <c r="AS152" s="19" t="str">
        <f>IFERROR(VLOOKUP(AF152,[2]CUS030!$A$5:$E$10000,5,0),"")</f>
        <v>GTA</v>
      </c>
      <c r="AT152" s="19" t="str">
        <f>IFERROR(VLOOKUP(AG152,[2]CUS030!$A$5:$E$10000,5,0),"")</f>
        <v>GTA</v>
      </c>
      <c r="AU152" s="19" t="str">
        <f>IFERROR(VLOOKUP(AH152,[2]CUS030!$A$5:$E$10000,5,0),"")</f>
        <v/>
      </c>
      <c r="AV152" s="19" t="str">
        <f>IFERROR(VLOOKUP(AI152,[2]CUS030!$A$5:$E$10000,5,0),"")</f>
        <v/>
      </c>
      <c r="AW152" s="19" t="str">
        <f>IFERROR(VLOOKUP(AJ152,[2]CUS030!$A$5:$E$10000,5,0),"")</f>
        <v/>
      </c>
      <c r="AX152" s="19" t="str">
        <f>IFERROR(VLOOKUP(AK152,[2]CUS030!$A$5:$E$10000,5,0),"")</f>
        <v/>
      </c>
      <c r="AY152" s="19" t="str">
        <f>IFERROR(VLOOKUP(AL152,[2]CUS030!$A$5:$E$10000,5,0),"")</f>
        <v/>
      </c>
      <c r="AZ152" s="19" t="str">
        <f>IFERROR(VLOOKUP(AM152,[2]CUS030!$A$5:$E$10000,5,0),"")</f>
        <v/>
      </c>
      <c r="BA152" s="19" t="str">
        <f>IFERROR(VLOOKUP(AN152,[2]CUS030!$A$5:$E$10000,5,0),"")</f>
        <v/>
      </c>
      <c r="BB152" s="19" t="str">
        <f>IFERROR(VLOOKUP(AO152,[2]CUS030!$A$5:$E$10000,5,0),"")</f>
        <v/>
      </c>
      <c r="BC152" s="19" t="str">
        <f>IFERROR(VLOOKUP(AP152,[2]CUS030!$A$5:$E$10000,5,0),"")</f>
        <v/>
      </c>
      <c r="BD152" s="19" t="str">
        <f>IFERROR(VLOOKUP(AQ152,[2]CUS030!$A$5:$E$10000,5,0),"")</f>
        <v/>
      </c>
      <c r="BE152" s="19" t="str">
        <f>IFERROR(VLOOKUP(AR152,[2]CUS030!$A$5:$E$10000,5,0),"")</f>
        <v/>
      </c>
    </row>
    <row r="153" spans="6:57" x14ac:dyDescent="0.3">
      <c r="F153" s="108" t="str">
        <f>[1]!Table1[[#This Row],[Production]]</f>
        <v>|0200230841|12.70|0.00|1.200|0.0004901NBC</v>
      </c>
      <c r="G153" t="str">
        <f t="shared" si="76"/>
        <v>4901</v>
      </c>
      <c r="H153" t="str">
        <f t="shared" si="77"/>
        <v>GTA||||||||||||</v>
      </c>
      <c r="I153" s="108" t="str">
        <f>[1]!Table1[[#This Row],[Stock]]</f>
        <v>|0200230841|12.70|0.00|1.200|0.000241NBC</v>
      </c>
      <c r="J153" t="str">
        <f t="shared" si="78"/>
        <v>241</v>
      </c>
      <c r="K153" s="19"/>
      <c r="L153" s="19"/>
      <c r="M153" s="19"/>
      <c r="N153" s="19"/>
      <c r="O153" s="19"/>
      <c r="P153" s="20" t="str">
        <f>End_Cal!E153</f>
        <v>|0200262901|25.40|0.00|1.200|0.0006049IBC</v>
      </c>
      <c r="Q153" s="112" t="str">
        <f t="shared" si="79"/>
        <v>330</v>
      </c>
      <c r="R153" s="112" t="str">
        <f t="shared" si="80"/>
        <v>6049</v>
      </c>
      <c r="S153" s="112" t="str">
        <f t="shared" si="60"/>
        <v/>
      </c>
      <c r="T153" s="112" t="str">
        <f t="shared" si="61"/>
        <v/>
      </c>
      <c r="U153" s="112" t="str">
        <f t="shared" si="62"/>
        <v/>
      </c>
      <c r="V153" s="112" t="str">
        <f t="shared" si="63"/>
        <v/>
      </c>
      <c r="W153" s="112" t="str">
        <f t="shared" si="81"/>
        <v/>
      </c>
      <c r="X153" s="112" t="str">
        <f t="shared" si="64"/>
        <v/>
      </c>
      <c r="Y153" s="112" t="str">
        <f t="shared" si="84"/>
        <v/>
      </c>
      <c r="Z153" s="112" t="str">
        <f t="shared" si="85"/>
        <v/>
      </c>
      <c r="AA153" s="112" t="str">
        <f t="shared" si="86"/>
        <v/>
      </c>
      <c r="AB153" s="112" t="str">
        <f t="shared" si="87"/>
        <v/>
      </c>
      <c r="AC153" s="112" t="str">
        <f t="shared" si="88"/>
        <v/>
      </c>
      <c r="AD153" t="str">
        <f t="shared" si="82"/>
        <v>330-6049-----------</v>
      </c>
      <c r="AF153" s="19" t="str">
        <f t="shared" si="89"/>
        <v>|0200262901|25.40|0.00|1.200|0.000330IBC</v>
      </c>
      <c r="AG153" s="19" t="str">
        <f t="shared" si="83"/>
        <v>|0200262901|25.40|0.00|1.200|0.0006049IBC</v>
      </c>
      <c r="AH153" s="19" t="str">
        <f t="shared" si="65"/>
        <v/>
      </c>
      <c r="AI153" s="19" t="str">
        <f t="shared" si="66"/>
        <v/>
      </c>
      <c r="AJ153" s="19" t="str">
        <f t="shared" si="67"/>
        <v/>
      </c>
      <c r="AK153" s="19" t="str">
        <f t="shared" si="68"/>
        <v/>
      </c>
      <c r="AL153" s="19" t="str">
        <f t="shared" si="69"/>
        <v/>
      </c>
      <c r="AM153" s="19" t="str">
        <f t="shared" si="70"/>
        <v/>
      </c>
      <c r="AN153" s="19" t="str">
        <f t="shared" si="71"/>
        <v/>
      </c>
      <c r="AO153" s="19" t="str">
        <f t="shared" si="72"/>
        <v/>
      </c>
      <c r="AP153" s="19" t="str">
        <f t="shared" si="73"/>
        <v/>
      </c>
      <c r="AQ153" s="19" t="str">
        <f t="shared" si="74"/>
        <v/>
      </c>
      <c r="AR153" s="19" t="str">
        <f t="shared" si="75"/>
        <v/>
      </c>
      <c r="AS153" s="19" t="str">
        <f>IFERROR(VLOOKUP(AF153,[2]CUS030!$A$5:$E$10000,5,0),"")</f>
        <v>GTA</v>
      </c>
      <c r="AT153" s="19" t="str">
        <f>IFERROR(VLOOKUP(AG153,[2]CUS030!$A$5:$E$10000,5,0),"")</f>
        <v/>
      </c>
      <c r="AU153" s="19" t="str">
        <f>IFERROR(VLOOKUP(AH153,[2]CUS030!$A$5:$E$10000,5,0),"")</f>
        <v/>
      </c>
      <c r="AV153" s="19" t="str">
        <f>IFERROR(VLOOKUP(AI153,[2]CUS030!$A$5:$E$10000,5,0),"")</f>
        <v/>
      </c>
      <c r="AW153" s="19" t="str">
        <f>IFERROR(VLOOKUP(AJ153,[2]CUS030!$A$5:$E$10000,5,0),"")</f>
        <v/>
      </c>
      <c r="AX153" s="19" t="str">
        <f>IFERROR(VLOOKUP(AK153,[2]CUS030!$A$5:$E$10000,5,0),"")</f>
        <v/>
      </c>
      <c r="AY153" s="19" t="str">
        <f>IFERROR(VLOOKUP(AL153,[2]CUS030!$A$5:$E$10000,5,0),"")</f>
        <v/>
      </c>
      <c r="AZ153" s="19" t="str">
        <f>IFERROR(VLOOKUP(AM153,[2]CUS030!$A$5:$E$10000,5,0),"")</f>
        <v/>
      </c>
      <c r="BA153" s="19" t="str">
        <f>IFERROR(VLOOKUP(AN153,[2]CUS030!$A$5:$E$10000,5,0),"")</f>
        <v/>
      </c>
      <c r="BB153" s="19" t="str">
        <f>IFERROR(VLOOKUP(AO153,[2]CUS030!$A$5:$E$10000,5,0),"")</f>
        <v/>
      </c>
      <c r="BC153" s="19" t="str">
        <f>IFERROR(VLOOKUP(AP153,[2]CUS030!$A$5:$E$10000,5,0),"")</f>
        <v/>
      </c>
      <c r="BD153" s="19" t="str">
        <f>IFERROR(VLOOKUP(AQ153,[2]CUS030!$A$5:$E$10000,5,0),"")</f>
        <v/>
      </c>
      <c r="BE153" s="19" t="str">
        <f>IFERROR(VLOOKUP(AR153,[2]CUS030!$A$5:$E$10000,5,0),"")</f>
        <v/>
      </c>
    </row>
    <row r="154" spans="6:57" x14ac:dyDescent="0.3">
      <c r="F154" s="108" t="str">
        <f>[1]!Table1[[#This Row],[Production]]</f>
        <v>|0200230841|12.70|0.00|1.200|0.0004901NBC</v>
      </c>
      <c r="G154" t="str">
        <f t="shared" si="76"/>
        <v>4901</v>
      </c>
      <c r="H154" t="str">
        <f t="shared" si="77"/>
        <v>GTA||||||||||||</v>
      </c>
      <c r="I154" s="108" t="str">
        <f>[1]!Table1[[#This Row],[Stock]]</f>
        <v>|0200230841|12.70|0.00|1.200|0.0004901NBC</v>
      </c>
      <c r="J154" t="str">
        <f t="shared" si="78"/>
        <v>4901</v>
      </c>
      <c r="K154" s="19"/>
      <c r="L154" s="19"/>
      <c r="M154" s="19"/>
      <c r="N154" s="19"/>
      <c r="O154" s="19"/>
      <c r="P154" s="20" t="str">
        <f>End_Cal!E154</f>
        <v>|0200262901|25.40|0.00|1.200|0.0006097IBC</v>
      </c>
      <c r="Q154" s="112" t="str">
        <f t="shared" si="79"/>
        <v>500</v>
      </c>
      <c r="R154" s="112" t="str">
        <f t="shared" si="80"/>
        <v/>
      </c>
      <c r="S154" s="112" t="str">
        <f t="shared" si="60"/>
        <v/>
      </c>
      <c r="T154" s="112" t="str">
        <f t="shared" si="61"/>
        <v/>
      </c>
      <c r="U154" s="112" t="str">
        <f t="shared" si="62"/>
        <v/>
      </c>
      <c r="V154" s="112" t="str">
        <f t="shared" si="63"/>
        <v/>
      </c>
      <c r="W154" s="112" t="str">
        <f t="shared" si="81"/>
        <v/>
      </c>
      <c r="X154" s="112" t="str">
        <f t="shared" si="64"/>
        <v/>
      </c>
      <c r="Y154" s="112" t="str">
        <f t="shared" si="84"/>
        <v/>
      </c>
      <c r="Z154" s="112" t="str">
        <f t="shared" si="85"/>
        <v/>
      </c>
      <c r="AA154" s="112" t="str">
        <f t="shared" si="86"/>
        <v/>
      </c>
      <c r="AB154" s="112" t="str">
        <f t="shared" si="87"/>
        <v/>
      </c>
      <c r="AC154" s="112" t="str">
        <f t="shared" si="88"/>
        <v/>
      </c>
      <c r="AD154" t="str">
        <f t="shared" si="82"/>
        <v>500------------</v>
      </c>
      <c r="AF154" s="19" t="str">
        <f t="shared" si="89"/>
        <v>|0200262901|25.40|0.00|1.200|0.000500IBC</v>
      </c>
      <c r="AG154" s="19" t="str">
        <f t="shared" si="83"/>
        <v/>
      </c>
      <c r="AH154" s="19" t="str">
        <f t="shared" si="65"/>
        <v/>
      </c>
      <c r="AI154" s="19" t="str">
        <f t="shared" si="66"/>
        <v/>
      </c>
      <c r="AJ154" s="19" t="str">
        <f t="shared" si="67"/>
        <v/>
      </c>
      <c r="AK154" s="19" t="str">
        <f t="shared" si="68"/>
        <v/>
      </c>
      <c r="AL154" s="19" t="str">
        <f t="shared" si="69"/>
        <v/>
      </c>
      <c r="AM154" s="19" t="str">
        <f t="shared" si="70"/>
        <v/>
      </c>
      <c r="AN154" s="19" t="str">
        <f t="shared" si="71"/>
        <v/>
      </c>
      <c r="AO154" s="19" t="str">
        <f t="shared" si="72"/>
        <v/>
      </c>
      <c r="AP154" s="19" t="str">
        <f t="shared" si="73"/>
        <v/>
      </c>
      <c r="AQ154" s="19" t="str">
        <f t="shared" si="74"/>
        <v/>
      </c>
      <c r="AR154" s="19" t="str">
        <f t="shared" si="75"/>
        <v/>
      </c>
      <c r="AS154" s="19" t="str">
        <f>IFERROR(VLOOKUP(AF154,[2]CUS030!$A$5:$E$10000,5,0),"")</f>
        <v>GTA</v>
      </c>
      <c r="AT154" s="19" t="str">
        <f>IFERROR(VLOOKUP(AG154,[2]CUS030!$A$5:$E$10000,5,0),"")</f>
        <v/>
      </c>
      <c r="AU154" s="19" t="str">
        <f>IFERROR(VLOOKUP(AH154,[2]CUS030!$A$5:$E$10000,5,0),"")</f>
        <v/>
      </c>
      <c r="AV154" s="19" t="str">
        <f>IFERROR(VLOOKUP(AI154,[2]CUS030!$A$5:$E$10000,5,0),"")</f>
        <v/>
      </c>
      <c r="AW154" s="19" t="str">
        <f>IFERROR(VLOOKUP(AJ154,[2]CUS030!$A$5:$E$10000,5,0),"")</f>
        <v/>
      </c>
      <c r="AX154" s="19" t="str">
        <f>IFERROR(VLOOKUP(AK154,[2]CUS030!$A$5:$E$10000,5,0),"")</f>
        <v/>
      </c>
      <c r="AY154" s="19" t="str">
        <f>IFERROR(VLOOKUP(AL154,[2]CUS030!$A$5:$E$10000,5,0),"")</f>
        <v/>
      </c>
      <c r="AZ154" s="19" t="str">
        <f>IFERROR(VLOOKUP(AM154,[2]CUS030!$A$5:$E$10000,5,0),"")</f>
        <v/>
      </c>
      <c r="BA154" s="19" t="str">
        <f>IFERROR(VLOOKUP(AN154,[2]CUS030!$A$5:$E$10000,5,0),"")</f>
        <v/>
      </c>
      <c r="BB154" s="19" t="str">
        <f>IFERROR(VLOOKUP(AO154,[2]CUS030!$A$5:$E$10000,5,0),"")</f>
        <v/>
      </c>
      <c r="BC154" s="19" t="str">
        <f>IFERROR(VLOOKUP(AP154,[2]CUS030!$A$5:$E$10000,5,0),"")</f>
        <v/>
      </c>
      <c r="BD154" s="19" t="str">
        <f>IFERROR(VLOOKUP(AQ154,[2]CUS030!$A$5:$E$10000,5,0),"")</f>
        <v/>
      </c>
      <c r="BE154" s="19" t="str">
        <f>IFERROR(VLOOKUP(AR154,[2]CUS030!$A$5:$E$10000,5,0),"")</f>
        <v/>
      </c>
    </row>
    <row r="155" spans="6:57" x14ac:dyDescent="0.3">
      <c r="F155" s="108" t="str">
        <f>[1]!Table1[[#This Row],[Production]]</f>
        <v>|0200230841|12.70|0.00|1.200|0.0004901NBC</v>
      </c>
      <c r="G155" t="str">
        <f t="shared" si="76"/>
        <v>4901</v>
      </c>
      <c r="H155" t="str">
        <f t="shared" si="77"/>
        <v>SHVN||||||||||||</v>
      </c>
      <c r="I155" s="108" t="str">
        <f>[1]!Table1[[#This Row],[Stock]]</f>
        <v>|0200230841|12.70|0.00|1.200|0.00080NBC</v>
      </c>
      <c r="J155" t="str">
        <f t="shared" si="78"/>
        <v>80</v>
      </c>
      <c r="K155" s="19"/>
      <c r="L155" s="19"/>
      <c r="M155" s="19"/>
      <c r="N155" s="19"/>
      <c r="O155" s="19"/>
      <c r="P155" s="20" t="str">
        <f>End_Cal!E155</f>
        <v>|0200262901|45.00|0.00|1.200|0.0001000NBC</v>
      </c>
      <c r="Q155" s="112" t="str">
        <f t="shared" si="79"/>
        <v>1000</v>
      </c>
      <c r="R155" s="112" t="str">
        <f t="shared" si="80"/>
        <v/>
      </c>
      <c r="S155" s="112" t="str">
        <f t="shared" si="60"/>
        <v/>
      </c>
      <c r="T155" s="112" t="str">
        <f t="shared" si="61"/>
        <v/>
      </c>
      <c r="U155" s="112" t="str">
        <f t="shared" si="62"/>
        <v/>
      </c>
      <c r="V155" s="112" t="str">
        <f t="shared" si="63"/>
        <v/>
      </c>
      <c r="W155" s="112" t="str">
        <f t="shared" si="81"/>
        <v/>
      </c>
      <c r="X155" s="112" t="str">
        <f t="shared" si="64"/>
        <v/>
      </c>
      <c r="Y155" s="112" t="str">
        <f t="shared" si="84"/>
        <v/>
      </c>
      <c r="Z155" s="112" t="str">
        <f t="shared" si="85"/>
        <v/>
      </c>
      <c r="AA155" s="112" t="str">
        <f t="shared" si="86"/>
        <v/>
      </c>
      <c r="AB155" s="112" t="str">
        <f t="shared" si="87"/>
        <v/>
      </c>
      <c r="AC155" s="112" t="str">
        <f t="shared" si="88"/>
        <v/>
      </c>
      <c r="AD155" t="str">
        <f t="shared" si="82"/>
        <v>1000------------</v>
      </c>
      <c r="AF155" s="19" t="str">
        <f t="shared" si="89"/>
        <v>|0200262901|45.00|0.00|1.200|0.0001000NBC</v>
      </c>
      <c r="AG155" s="19" t="str">
        <f t="shared" si="83"/>
        <v/>
      </c>
      <c r="AH155" s="19" t="str">
        <f t="shared" si="65"/>
        <v/>
      </c>
      <c r="AI155" s="19" t="str">
        <f t="shared" si="66"/>
        <v/>
      </c>
      <c r="AJ155" s="19" t="str">
        <f t="shared" si="67"/>
        <v/>
      </c>
      <c r="AK155" s="19" t="str">
        <f t="shared" si="68"/>
        <v/>
      </c>
      <c r="AL155" s="19" t="str">
        <f t="shared" si="69"/>
        <v/>
      </c>
      <c r="AM155" s="19" t="str">
        <f t="shared" si="70"/>
        <v/>
      </c>
      <c r="AN155" s="19" t="str">
        <f t="shared" si="71"/>
        <v/>
      </c>
      <c r="AO155" s="19" t="str">
        <f t="shared" si="72"/>
        <v/>
      </c>
      <c r="AP155" s="19" t="str">
        <f t="shared" si="73"/>
        <v/>
      </c>
      <c r="AQ155" s="19" t="str">
        <f t="shared" si="74"/>
        <v/>
      </c>
      <c r="AR155" s="19" t="str">
        <f t="shared" si="75"/>
        <v/>
      </c>
      <c r="AS155" s="19" t="str">
        <f>IFERROR(VLOOKUP(AF155,[2]CUS030!$A$5:$E$10000,5,0),"")</f>
        <v>SHVN</v>
      </c>
      <c r="AT155" s="19" t="str">
        <f>IFERROR(VLOOKUP(AG155,[2]CUS030!$A$5:$E$10000,5,0),"")</f>
        <v/>
      </c>
      <c r="AU155" s="19" t="str">
        <f>IFERROR(VLOOKUP(AH155,[2]CUS030!$A$5:$E$10000,5,0),"")</f>
        <v/>
      </c>
      <c r="AV155" s="19" t="str">
        <f>IFERROR(VLOOKUP(AI155,[2]CUS030!$A$5:$E$10000,5,0),"")</f>
        <v/>
      </c>
      <c r="AW155" s="19" t="str">
        <f>IFERROR(VLOOKUP(AJ155,[2]CUS030!$A$5:$E$10000,5,0),"")</f>
        <v/>
      </c>
      <c r="AX155" s="19" t="str">
        <f>IFERROR(VLOOKUP(AK155,[2]CUS030!$A$5:$E$10000,5,0),"")</f>
        <v/>
      </c>
      <c r="AY155" s="19" t="str">
        <f>IFERROR(VLOOKUP(AL155,[2]CUS030!$A$5:$E$10000,5,0),"")</f>
        <v/>
      </c>
      <c r="AZ155" s="19" t="str">
        <f>IFERROR(VLOOKUP(AM155,[2]CUS030!$A$5:$E$10000,5,0),"")</f>
        <v/>
      </c>
      <c r="BA155" s="19" t="str">
        <f>IFERROR(VLOOKUP(AN155,[2]CUS030!$A$5:$E$10000,5,0),"")</f>
        <v/>
      </c>
      <c r="BB155" s="19" t="str">
        <f>IFERROR(VLOOKUP(AO155,[2]CUS030!$A$5:$E$10000,5,0),"")</f>
        <v/>
      </c>
      <c r="BC155" s="19" t="str">
        <f>IFERROR(VLOOKUP(AP155,[2]CUS030!$A$5:$E$10000,5,0),"")</f>
        <v/>
      </c>
      <c r="BD155" s="19" t="str">
        <f>IFERROR(VLOOKUP(AQ155,[2]CUS030!$A$5:$E$10000,5,0),"")</f>
        <v/>
      </c>
      <c r="BE155" s="19" t="str">
        <f>IFERROR(VLOOKUP(AR155,[2]CUS030!$A$5:$E$10000,5,0),"")</f>
        <v/>
      </c>
    </row>
    <row r="156" spans="6:57" x14ac:dyDescent="0.3">
      <c r="F156" s="108" t="str">
        <f>[1]!Table1[[#This Row],[Production]]</f>
        <v>|0200220810|12.70|0.00|1.600|0.0005424NBC</v>
      </c>
      <c r="G156" t="str">
        <f t="shared" si="76"/>
        <v>5424</v>
      </c>
      <c r="H156" t="str">
        <f t="shared" si="77"/>
        <v>TAM HOP||||||||||||</v>
      </c>
      <c r="I156" s="108" t="str">
        <f>[1]!Table1[[#This Row],[Stock]]</f>
        <v>|0200220810|12.70|0.00|1.600|0.000411.3NBC</v>
      </c>
      <c r="J156" t="str">
        <f t="shared" si="78"/>
        <v>411.3</v>
      </c>
      <c r="K156" s="19"/>
      <c r="L156" s="19"/>
      <c r="M156" s="19"/>
      <c r="N156" s="19"/>
      <c r="O156" s="19"/>
      <c r="P156" s="20" t="str">
        <f>End_Cal!E156</f>
        <v>|0200225939|15.90|0.00|2.000|0.0004984NBC</v>
      </c>
      <c r="Q156" s="112" t="str">
        <f t="shared" si="79"/>
        <v>1635</v>
      </c>
      <c r="R156" s="112" t="str">
        <f t="shared" si="80"/>
        <v>4984</v>
      </c>
      <c r="S156" s="112" t="str">
        <f t="shared" si="60"/>
        <v/>
      </c>
      <c r="T156" s="112" t="str">
        <f t="shared" si="61"/>
        <v/>
      </c>
      <c r="U156" s="112" t="str">
        <f t="shared" si="62"/>
        <v/>
      </c>
      <c r="V156" s="112" t="str">
        <f t="shared" si="63"/>
        <v/>
      </c>
      <c r="W156" s="112" t="str">
        <f t="shared" si="81"/>
        <v/>
      </c>
      <c r="X156" s="112" t="str">
        <f t="shared" si="64"/>
        <v/>
      </c>
      <c r="Y156" s="112" t="str">
        <f t="shared" si="84"/>
        <v/>
      </c>
      <c r="Z156" s="112" t="str">
        <f t="shared" si="85"/>
        <v/>
      </c>
      <c r="AA156" s="112" t="str">
        <f t="shared" si="86"/>
        <v/>
      </c>
      <c r="AB156" s="112" t="str">
        <f t="shared" si="87"/>
        <v/>
      </c>
      <c r="AC156" s="112" t="str">
        <f t="shared" si="88"/>
        <v/>
      </c>
      <c r="AD156" t="str">
        <f t="shared" si="82"/>
        <v>1635-4984-----------</v>
      </c>
      <c r="AF156" s="19" t="str">
        <f t="shared" si="89"/>
        <v>|0200225939|15.90|0.00|2.000|0.0001635NBC</v>
      </c>
      <c r="AG156" s="19" t="str">
        <f t="shared" si="83"/>
        <v>|0200225939|15.90|0.00|2.000|0.0004984NBC</v>
      </c>
      <c r="AH156" s="19" t="str">
        <f t="shared" si="65"/>
        <v/>
      </c>
      <c r="AI156" s="19" t="str">
        <f t="shared" si="66"/>
        <v/>
      </c>
      <c r="AJ156" s="19" t="str">
        <f t="shared" si="67"/>
        <v/>
      </c>
      <c r="AK156" s="19" t="str">
        <f t="shared" si="68"/>
        <v/>
      </c>
      <c r="AL156" s="19" t="str">
        <f t="shared" si="69"/>
        <v/>
      </c>
      <c r="AM156" s="19" t="str">
        <f t="shared" si="70"/>
        <v/>
      </c>
      <c r="AN156" s="19" t="str">
        <f t="shared" si="71"/>
        <v/>
      </c>
      <c r="AO156" s="19" t="str">
        <f t="shared" si="72"/>
        <v/>
      </c>
      <c r="AP156" s="19" t="str">
        <f t="shared" si="73"/>
        <v/>
      </c>
      <c r="AQ156" s="19" t="str">
        <f t="shared" si="74"/>
        <v/>
      </c>
      <c r="AR156" s="19" t="str">
        <f t="shared" si="75"/>
        <v/>
      </c>
      <c r="AS156" s="19" t="str">
        <f>IFERROR(VLOOKUP(AF156,[2]CUS030!$A$5:$E$10000,5,0),"")</f>
        <v>TAM HOP</v>
      </c>
      <c r="AT156" s="19" t="str">
        <f>IFERROR(VLOOKUP(AG156,[2]CUS030!$A$5:$E$10000,5,0),"")</f>
        <v/>
      </c>
      <c r="AU156" s="19" t="str">
        <f>IFERROR(VLOOKUP(AH156,[2]CUS030!$A$5:$E$10000,5,0),"")</f>
        <v/>
      </c>
      <c r="AV156" s="19" t="str">
        <f>IFERROR(VLOOKUP(AI156,[2]CUS030!$A$5:$E$10000,5,0),"")</f>
        <v/>
      </c>
      <c r="AW156" s="19" t="str">
        <f>IFERROR(VLOOKUP(AJ156,[2]CUS030!$A$5:$E$10000,5,0),"")</f>
        <v/>
      </c>
      <c r="AX156" s="19" t="str">
        <f>IFERROR(VLOOKUP(AK156,[2]CUS030!$A$5:$E$10000,5,0),"")</f>
        <v/>
      </c>
      <c r="AY156" s="19" t="str">
        <f>IFERROR(VLOOKUP(AL156,[2]CUS030!$A$5:$E$10000,5,0),"")</f>
        <v/>
      </c>
      <c r="AZ156" s="19" t="str">
        <f>IFERROR(VLOOKUP(AM156,[2]CUS030!$A$5:$E$10000,5,0),"")</f>
        <v/>
      </c>
      <c r="BA156" s="19" t="str">
        <f>IFERROR(VLOOKUP(AN156,[2]CUS030!$A$5:$E$10000,5,0),"")</f>
        <v/>
      </c>
      <c r="BB156" s="19" t="str">
        <f>IFERROR(VLOOKUP(AO156,[2]CUS030!$A$5:$E$10000,5,0),"")</f>
        <v/>
      </c>
      <c r="BC156" s="19" t="str">
        <f>IFERROR(VLOOKUP(AP156,[2]CUS030!$A$5:$E$10000,5,0),"")</f>
        <v/>
      </c>
      <c r="BD156" s="19" t="str">
        <f>IFERROR(VLOOKUP(AQ156,[2]CUS030!$A$5:$E$10000,5,0),"")</f>
        <v/>
      </c>
      <c r="BE156" s="19" t="str">
        <f>IFERROR(VLOOKUP(AR156,[2]CUS030!$A$5:$E$10000,5,0),"")</f>
        <v/>
      </c>
    </row>
    <row r="157" spans="6:57" x14ac:dyDescent="0.3">
      <c r="F157" s="108" t="str">
        <f>[1]!Table1[[#This Row],[Production]]</f>
        <v>|0200220810|12.70|0.00|1.600|0.0005424NBC</v>
      </c>
      <c r="G157" t="str">
        <f t="shared" si="76"/>
        <v>5424</v>
      </c>
      <c r="H157" t="str">
        <f t="shared" si="77"/>
        <v>VPIC1||||||||||||</v>
      </c>
      <c r="I157" s="108" t="str">
        <f>[1]!Table1[[#This Row],[Stock]]</f>
        <v>|0200220810|12.70|0.00|1.600|0.0005424NBC</v>
      </c>
      <c r="J157" t="str">
        <f t="shared" si="78"/>
        <v>5424</v>
      </c>
      <c r="K157" s="19"/>
      <c r="L157" s="19"/>
      <c r="M157" s="19"/>
      <c r="N157" s="19"/>
      <c r="O157" s="19"/>
      <c r="P157" s="20" t="str">
        <f>End_Cal!E157</f>
        <v>|0200225900|15.00|10.30|2.350|0.0005700IBC</v>
      </c>
      <c r="Q157" s="112" t="str">
        <f t="shared" si="79"/>
        <v>5700</v>
      </c>
      <c r="R157" s="112" t="str">
        <f t="shared" si="80"/>
        <v/>
      </c>
      <c r="S157" s="112" t="str">
        <f t="shared" si="60"/>
        <v/>
      </c>
      <c r="T157" s="112" t="str">
        <f t="shared" si="61"/>
        <v/>
      </c>
      <c r="U157" s="112" t="str">
        <f t="shared" si="62"/>
        <v/>
      </c>
      <c r="V157" s="112" t="str">
        <f t="shared" si="63"/>
        <v/>
      </c>
      <c r="W157" s="112" t="str">
        <f t="shared" si="81"/>
        <v/>
      </c>
      <c r="X157" s="112" t="str">
        <f t="shared" si="64"/>
        <v/>
      </c>
      <c r="Y157" s="112" t="str">
        <f t="shared" si="84"/>
        <v/>
      </c>
      <c r="Z157" s="112" t="str">
        <f t="shared" si="85"/>
        <v/>
      </c>
      <c r="AA157" s="112" t="str">
        <f t="shared" si="86"/>
        <v/>
      </c>
      <c r="AB157" s="112" t="str">
        <f t="shared" si="87"/>
        <v/>
      </c>
      <c r="AC157" s="112" t="str">
        <f t="shared" si="88"/>
        <v/>
      </c>
      <c r="AD157" t="str">
        <f t="shared" si="82"/>
        <v>5700------------</v>
      </c>
      <c r="AF157" s="19" t="str">
        <f t="shared" si="89"/>
        <v>|0200225900|15.00|10.30|2.350|0.0005700IBC</v>
      </c>
      <c r="AG157" s="19" t="str">
        <f t="shared" si="83"/>
        <v/>
      </c>
      <c r="AH157" s="19" t="str">
        <f t="shared" si="65"/>
        <v/>
      </c>
      <c r="AI157" s="19" t="str">
        <f t="shared" si="66"/>
        <v/>
      </c>
      <c r="AJ157" s="19" t="str">
        <f t="shared" si="67"/>
        <v/>
      </c>
      <c r="AK157" s="19" t="str">
        <f t="shared" si="68"/>
        <v/>
      </c>
      <c r="AL157" s="19" t="str">
        <f t="shared" si="69"/>
        <v/>
      </c>
      <c r="AM157" s="19" t="str">
        <f t="shared" si="70"/>
        <v/>
      </c>
      <c r="AN157" s="19" t="str">
        <f t="shared" si="71"/>
        <v/>
      </c>
      <c r="AO157" s="19" t="str">
        <f t="shared" si="72"/>
        <v/>
      </c>
      <c r="AP157" s="19" t="str">
        <f t="shared" si="73"/>
        <v/>
      </c>
      <c r="AQ157" s="19" t="str">
        <f t="shared" si="74"/>
        <v/>
      </c>
      <c r="AR157" s="19" t="str">
        <f t="shared" si="75"/>
        <v/>
      </c>
      <c r="AS157" s="19" t="str">
        <f>IFERROR(VLOOKUP(AF157,[2]CUS030!$A$5:$E$10000,5,0),"")</f>
        <v>VPIC1</v>
      </c>
      <c r="AT157" s="19" t="str">
        <f>IFERROR(VLOOKUP(AG157,[2]CUS030!$A$5:$E$10000,5,0),"")</f>
        <v/>
      </c>
      <c r="AU157" s="19" t="str">
        <f>IFERROR(VLOOKUP(AH157,[2]CUS030!$A$5:$E$10000,5,0),"")</f>
        <v/>
      </c>
      <c r="AV157" s="19" t="str">
        <f>IFERROR(VLOOKUP(AI157,[2]CUS030!$A$5:$E$10000,5,0),"")</f>
        <v/>
      </c>
      <c r="AW157" s="19" t="str">
        <f>IFERROR(VLOOKUP(AJ157,[2]CUS030!$A$5:$E$10000,5,0),"")</f>
        <v/>
      </c>
      <c r="AX157" s="19" t="str">
        <f>IFERROR(VLOOKUP(AK157,[2]CUS030!$A$5:$E$10000,5,0),"")</f>
        <v/>
      </c>
      <c r="AY157" s="19" t="str">
        <f>IFERROR(VLOOKUP(AL157,[2]CUS030!$A$5:$E$10000,5,0),"")</f>
        <v/>
      </c>
      <c r="AZ157" s="19" t="str">
        <f>IFERROR(VLOOKUP(AM157,[2]CUS030!$A$5:$E$10000,5,0),"")</f>
        <v/>
      </c>
      <c r="BA157" s="19" t="str">
        <f>IFERROR(VLOOKUP(AN157,[2]CUS030!$A$5:$E$10000,5,0),"")</f>
        <v/>
      </c>
      <c r="BB157" s="19" t="str">
        <f>IFERROR(VLOOKUP(AO157,[2]CUS030!$A$5:$E$10000,5,0),"")</f>
        <v/>
      </c>
      <c r="BC157" s="19" t="str">
        <f>IFERROR(VLOOKUP(AP157,[2]CUS030!$A$5:$E$10000,5,0),"")</f>
        <v/>
      </c>
      <c r="BD157" s="19" t="str">
        <f>IFERROR(VLOOKUP(AQ157,[2]CUS030!$A$5:$E$10000,5,0),"")</f>
        <v/>
      </c>
      <c r="BE157" s="19" t="str">
        <f>IFERROR(VLOOKUP(AR157,[2]CUS030!$A$5:$E$10000,5,0),"")</f>
        <v/>
      </c>
    </row>
    <row r="158" spans="6:57" x14ac:dyDescent="0.3">
      <c r="F158" s="108" t="str">
        <f>[1]!Table1[[#This Row],[Production]]</f>
        <v>|0200230841|15.90|0.00|1.200|0.0005813NBC</v>
      </c>
      <c r="G158" t="str">
        <f t="shared" si="76"/>
        <v>5813</v>
      </c>
      <c r="H158" t="str">
        <f t="shared" si="77"/>
        <v>INNOTEK||||||||||||</v>
      </c>
      <c r="I158" s="108" t="str">
        <f>[1]!Table1[[#This Row],[Stock]]</f>
        <v>|0200230841|15.90|0.00|1.200|0.000316NBC</v>
      </c>
      <c r="J158" t="str">
        <f t="shared" si="78"/>
        <v>316</v>
      </c>
      <c r="K158" s="19"/>
      <c r="L158" s="19"/>
      <c r="M158" s="19"/>
      <c r="N158" s="19"/>
      <c r="O158" s="19"/>
      <c r="P158" s="20" t="str">
        <f>End_Cal!E158</f>
        <v>|0200225900|15.00|10.30|2.350|0.0005900IBC</v>
      </c>
      <c r="Q158" s="112" t="str">
        <f t="shared" si="79"/>
        <v>5900</v>
      </c>
      <c r="R158" s="112" t="str">
        <f t="shared" si="80"/>
        <v/>
      </c>
      <c r="S158" s="112" t="str">
        <f t="shared" si="60"/>
        <v/>
      </c>
      <c r="T158" s="112" t="str">
        <f t="shared" si="61"/>
        <v/>
      </c>
      <c r="U158" s="112" t="str">
        <f t="shared" si="62"/>
        <v/>
      </c>
      <c r="V158" s="112" t="str">
        <f t="shared" si="63"/>
        <v/>
      </c>
      <c r="W158" s="112" t="str">
        <f t="shared" si="81"/>
        <v/>
      </c>
      <c r="X158" s="112" t="str">
        <f t="shared" si="64"/>
        <v/>
      </c>
      <c r="Y158" s="112" t="str">
        <f t="shared" si="84"/>
        <v/>
      </c>
      <c r="Z158" s="112" t="str">
        <f t="shared" si="85"/>
        <v/>
      </c>
      <c r="AA158" s="112" t="str">
        <f t="shared" si="86"/>
        <v/>
      </c>
      <c r="AB158" s="112" t="str">
        <f t="shared" si="87"/>
        <v/>
      </c>
      <c r="AC158" s="112" t="str">
        <f t="shared" si="88"/>
        <v/>
      </c>
      <c r="AD158" t="str">
        <f t="shared" si="82"/>
        <v>5900------------</v>
      </c>
      <c r="AF158" s="19" t="str">
        <f t="shared" si="89"/>
        <v>|0200225900|15.00|10.30|2.350|0.0005900IBC</v>
      </c>
      <c r="AG158" s="19" t="str">
        <f t="shared" si="83"/>
        <v/>
      </c>
      <c r="AH158" s="19" t="str">
        <f t="shared" si="65"/>
        <v/>
      </c>
      <c r="AI158" s="19" t="str">
        <f t="shared" si="66"/>
        <v/>
      </c>
      <c r="AJ158" s="19" t="str">
        <f t="shared" si="67"/>
        <v/>
      </c>
      <c r="AK158" s="19" t="str">
        <f t="shared" si="68"/>
        <v/>
      </c>
      <c r="AL158" s="19" t="str">
        <f t="shared" si="69"/>
        <v/>
      </c>
      <c r="AM158" s="19" t="str">
        <f t="shared" si="70"/>
        <v/>
      </c>
      <c r="AN158" s="19" t="str">
        <f t="shared" si="71"/>
        <v/>
      </c>
      <c r="AO158" s="19" t="str">
        <f t="shared" si="72"/>
        <v/>
      </c>
      <c r="AP158" s="19" t="str">
        <f t="shared" si="73"/>
        <v/>
      </c>
      <c r="AQ158" s="19" t="str">
        <f t="shared" si="74"/>
        <v/>
      </c>
      <c r="AR158" s="19" t="str">
        <f t="shared" si="75"/>
        <v/>
      </c>
      <c r="AS158" s="19" t="str">
        <f>IFERROR(VLOOKUP(AF158,[2]CUS030!$A$5:$E$10000,5,0),"")</f>
        <v>INNOTEK</v>
      </c>
      <c r="AT158" s="19" t="str">
        <f>IFERROR(VLOOKUP(AG158,[2]CUS030!$A$5:$E$10000,5,0),"")</f>
        <v/>
      </c>
      <c r="AU158" s="19" t="str">
        <f>IFERROR(VLOOKUP(AH158,[2]CUS030!$A$5:$E$10000,5,0),"")</f>
        <v/>
      </c>
      <c r="AV158" s="19" t="str">
        <f>IFERROR(VLOOKUP(AI158,[2]CUS030!$A$5:$E$10000,5,0),"")</f>
        <v/>
      </c>
      <c r="AW158" s="19" t="str">
        <f>IFERROR(VLOOKUP(AJ158,[2]CUS030!$A$5:$E$10000,5,0),"")</f>
        <v/>
      </c>
      <c r="AX158" s="19" t="str">
        <f>IFERROR(VLOOKUP(AK158,[2]CUS030!$A$5:$E$10000,5,0),"")</f>
        <v/>
      </c>
      <c r="AY158" s="19" t="str">
        <f>IFERROR(VLOOKUP(AL158,[2]CUS030!$A$5:$E$10000,5,0),"")</f>
        <v/>
      </c>
      <c r="AZ158" s="19" t="str">
        <f>IFERROR(VLOOKUP(AM158,[2]CUS030!$A$5:$E$10000,5,0),"")</f>
        <v/>
      </c>
      <c r="BA158" s="19" t="str">
        <f>IFERROR(VLOOKUP(AN158,[2]CUS030!$A$5:$E$10000,5,0),"")</f>
        <v/>
      </c>
      <c r="BB158" s="19" t="str">
        <f>IFERROR(VLOOKUP(AO158,[2]CUS030!$A$5:$E$10000,5,0),"")</f>
        <v/>
      </c>
      <c r="BC158" s="19" t="str">
        <f>IFERROR(VLOOKUP(AP158,[2]CUS030!$A$5:$E$10000,5,0),"")</f>
        <v/>
      </c>
      <c r="BD158" s="19" t="str">
        <f>IFERROR(VLOOKUP(AQ158,[2]CUS030!$A$5:$E$10000,5,0),"")</f>
        <v/>
      </c>
      <c r="BE158" s="19" t="str">
        <f>IFERROR(VLOOKUP(AR158,[2]CUS030!$A$5:$E$10000,5,0),"")</f>
        <v/>
      </c>
    </row>
    <row r="159" spans="6:57" x14ac:dyDescent="0.3">
      <c r="F159" s="108" t="str">
        <f>[1]!Table1[[#This Row],[Production]]</f>
        <v>|0200230841|15.90|0.00|1.200|0.0005813NBC</v>
      </c>
      <c r="G159" t="str">
        <f t="shared" si="76"/>
        <v>5813</v>
      </c>
      <c r="H159" t="str">
        <f t="shared" si="77"/>
        <v>INNOTEK||||||||||||</v>
      </c>
      <c r="I159" s="108" t="str">
        <f>[1]!Table1[[#This Row],[Stock]]</f>
        <v>|0200230841|15.90|0.00|1.200|0.000330NBC</v>
      </c>
      <c r="J159" t="str">
        <f t="shared" si="78"/>
        <v>330</v>
      </c>
      <c r="K159" s="19"/>
      <c r="L159" s="19"/>
      <c r="M159" s="19"/>
      <c r="N159" s="19"/>
      <c r="O159" s="19"/>
      <c r="P159" s="20" t="str">
        <f>End_Cal!E159</f>
        <v>|0200225900|15.00|10.30|2.350|0.0006200IBC</v>
      </c>
      <c r="Q159" s="112" t="str">
        <f t="shared" si="79"/>
        <v>6200</v>
      </c>
      <c r="R159" s="112" t="str">
        <f t="shared" si="80"/>
        <v/>
      </c>
      <c r="S159" s="112" t="str">
        <f t="shared" si="60"/>
        <v/>
      </c>
      <c r="T159" s="112" t="str">
        <f t="shared" si="61"/>
        <v/>
      </c>
      <c r="U159" s="112" t="str">
        <f t="shared" si="62"/>
        <v/>
      </c>
      <c r="V159" s="112" t="str">
        <f t="shared" si="63"/>
        <v/>
      </c>
      <c r="W159" s="112" t="str">
        <f t="shared" si="81"/>
        <v/>
      </c>
      <c r="X159" s="112" t="str">
        <f t="shared" si="64"/>
        <v/>
      </c>
      <c r="Y159" s="112" t="str">
        <f t="shared" si="84"/>
        <v/>
      </c>
      <c r="Z159" s="112" t="str">
        <f t="shared" si="85"/>
        <v/>
      </c>
      <c r="AA159" s="112" t="str">
        <f t="shared" si="86"/>
        <v/>
      </c>
      <c r="AB159" s="112" t="str">
        <f t="shared" si="87"/>
        <v/>
      </c>
      <c r="AC159" s="112" t="str">
        <f t="shared" si="88"/>
        <v/>
      </c>
      <c r="AD159" t="str">
        <f t="shared" si="82"/>
        <v>6200------------</v>
      </c>
      <c r="AF159" s="19" t="str">
        <f t="shared" si="89"/>
        <v>|0200225900|15.00|10.30|2.350|0.0006200IBC</v>
      </c>
      <c r="AG159" s="19" t="str">
        <f t="shared" si="83"/>
        <v/>
      </c>
      <c r="AH159" s="19" t="str">
        <f t="shared" si="65"/>
        <v/>
      </c>
      <c r="AI159" s="19" t="str">
        <f t="shared" si="66"/>
        <v/>
      </c>
      <c r="AJ159" s="19" t="str">
        <f t="shared" si="67"/>
        <v/>
      </c>
      <c r="AK159" s="19" t="str">
        <f t="shared" si="68"/>
        <v/>
      </c>
      <c r="AL159" s="19" t="str">
        <f t="shared" si="69"/>
        <v/>
      </c>
      <c r="AM159" s="19" t="str">
        <f t="shared" si="70"/>
        <v/>
      </c>
      <c r="AN159" s="19" t="str">
        <f t="shared" si="71"/>
        <v/>
      </c>
      <c r="AO159" s="19" t="str">
        <f t="shared" si="72"/>
        <v/>
      </c>
      <c r="AP159" s="19" t="str">
        <f t="shared" si="73"/>
        <v/>
      </c>
      <c r="AQ159" s="19" t="str">
        <f t="shared" si="74"/>
        <v/>
      </c>
      <c r="AR159" s="19" t="str">
        <f t="shared" si="75"/>
        <v/>
      </c>
      <c r="AS159" s="19" t="str">
        <f>IFERROR(VLOOKUP(AF159,[2]CUS030!$A$5:$E$10000,5,0),"")</f>
        <v>INNOTEK</v>
      </c>
      <c r="AT159" s="19" t="str">
        <f>IFERROR(VLOOKUP(AG159,[2]CUS030!$A$5:$E$10000,5,0),"")</f>
        <v/>
      </c>
      <c r="AU159" s="19" t="str">
        <f>IFERROR(VLOOKUP(AH159,[2]CUS030!$A$5:$E$10000,5,0),"")</f>
        <v/>
      </c>
      <c r="AV159" s="19" t="str">
        <f>IFERROR(VLOOKUP(AI159,[2]CUS030!$A$5:$E$10000,5,0),"")</f>
        <v/>
      </c>
      <c r="AW159" s="19" t="str">
        <f>IFERROR(VLOOKUP(AJ159,[2]CUS030!$A$5:$E$10000,5,0),"")</f>
        <v/>
      </c>
      <c r="AX159" s="19" t="str">
        <f>IFERROR(VLOOKUP(AK159,[2]CUS030!$A$5:$E$10000,5,0),"")</f>
        <v/>
      </c>
      <c r="AY159" s="19" t="str">
        <f>IFERROR(VLOOKUP(AL159,[2]CUS030!$A$5:$E$10000,5,0),"")</f>
        <v/>
      </c>
      <c r="AZ159" s="19" t="str">
        <f>IFERROR(VLOOKUP(AM159,[2]CUS030!$A$5:$E$10000,5,0),"")</f>
        <v/>
      </c>
      <c r="BA159" s="19" t="str">
        <f>IFERROR(VLOOKUP(AN159,[2]CUS030!$A$5:$E$10000,5,0),"")</f>
        <v/>
      </c>
      <c r="BB159" s="19" t="str">
        <f>IFERROR(VLOOKUP(AO159,[2]CUS030!$A$5:$E$10000,5,0),"")</f>
        <v/>
      </c>
      <c r="BC159" s="19" t="str">
        <f>IFERROR(VLOOKUP(AP159,[2]CUS030!$A$5:$E$10000,5,0),"")</f>
        <v/>
      </c>
      <c r="BD159" s="19" t="str">
        <f>IFERROR(VLOOKUP(AQ159,[2]CUS030!$A$5:$E$10000,5,0),"")</f>
        <v/>
      </c>
      <c r="BE159" s="19" t="str">
        <f>IFERROR(VLOOKUP(AR159,[2]CUS030!$A$5:$E$10000,5,0),"")</f>
        <v/>
      </c>
    </row>
    <row r="160" spans="6:57" x14ac:dyDescent="0.3">
      <c r="F160" s="108" t="str">
        <f>[1]!Table1[[#This Row],[Production]]</f>
        <v>|0200230841|15.90|0.00|1.200|0.0005813NBC</v>
      </c>
      <c r="G160" t="str">
        <f t="shared" si="76"/>
        <v>5813</v>
      </c>
      <c r="H160" t="str">
        <f t="shared" si="77"/>
        <v>KMV||||||||||||</v>
      </c>
      <c r="I160" s="108" t="str">
        <f>[1]!Table1[[#This Row],[Stock]]</f>
        <v>|0200230841|15.90|0.00|1.200|0.0005813NBC</v>
      </c>
      <c r="J160" t="str">
        <f t="shared" si="78"/>
        <v>5813</v>
      </c>
      <c r="K160" s="19"/>
      <c r="L160" s="19"/>
      <c r="M160" s="19"/>
      <c r="N160" s="19"/>
      <c r="O160" s="19"/>
      <c r="P160" s="20" t="str">
        <f>End_Cal!E160</f>
        <v>|0200225939|19.10|0.00|1.600|0.0005692NBC</v>
      </c>
      <c r="Q160" s="112" t="str">
        <f t="shared" si="79"/>
        <v>135</v>
      </c>
      <c r="R160" s="112" t="str">
        <f t="shared" si="80"/>
        <v>5692</v>
      </c>
      <c r="S160" s="112" t="str">
        <f t="shared" si="60"/>
        <v/>
      </c>
      <c r="T160" s="112" t="str">
        <f t="shared" si="61"/>
        <v/>
      </c>
      <c r="U160" s="112" t="str">
        <f t="shared" si="62"/>
        <v/>
      </c>
      <c r="V160" s="112" t="str">
        <f t="shared" si="63"/>
        <v/>
      </c>
      <c r="W160" s="112" t="str">
        <f t="shared" si="81"/>
        <v/>
      </c>
      <c r="X160" s="112" t="str">
        <f t="shared" si="64"/>
        <v/>
      </c>
      <c r="Y160" s="112" t="str">
        <f t="shared" si="84"/>
        <v/>
      </c>
      <c r="Z160" s="112" t="str">
        <f t="shared" si="85"/>
        <v/>
      </c>
      <c r="AA160" s="112" t="str">
        <f t="shared" si="86"/>
        <v/>
      </c>
      <c r="AB160" s="112" t="str">
        <f t="shared" si="87"/>
        <v/>
      </c>
      <c r="AC160" s="112" t="str">
        <f t="shared" si="88"/>
        <v/>
      </c>
      <c r="AD160" t="str">
        <f t="shared" si="82"/>
        <v>135-5692-----------</v>
      </c>
      <c r="AF160" s="19" t="str">
        <f t="shared" si="89"/>
        <v>|0200225939|19.10|0.00|1.600|0.000135NBC</v>
      </c>
      <c r="AG160" s="19" t="str">
        <f t="shared" si="83"/>
        <v>|0200225939|19.10|0.00|1.600|0.0005692NBC</v>
      </c>
      <c r="AH160" s="19" t="str">
        <f t="shared" si="65"/>
        <v/>
      </c>
      <c r="AI160" s="19" t="str">
        <f t="shared" si="66"/>
        <v/>
      </c>
      <c r="AJ160" s="19" t="str">
        <f t="shared" si="67"/>
        <v/>
      </c>
      <c r="AK160" s="19" t="str">
        <f t="shared" si="68"/>
        <v/>
      </c>
      <c r="AL160" s="19" t="str">
        <f t="shared" si="69"/>
        <v/>
      </c>
      <c r="AM160" s="19" t="str">
        <f t="shared" si="70"/>
        <v/>
      </c>
      <c r="AN160" s="19" t="str">
        <f t="shared" si="71"/>
        <v/>
      </c>
      <c r="AO160" s="19" t="str">
        <f t="shared" si="72"/>
        <v/>
      </c>
      <c r="AP160" s="19" t="str">
        <f t="shared" si="73"/>
        <v/>
      </c>
      <c r="AQ160" s="19" t="str">
        <f t="shared" si="74"/>
        <v/>
      </c>
      <c r="AR160" s="19" t="str">
        <f t="shared" si="75"/>
        <v/>
      </c>
      <c r="AS160" s="19" t="str">
        <f>IFERROR(VLOOKUP(AF160,[2]CUS030!$A$5:$E$10000,5,0),"")</f>
        <v>KMV</v>
      </c>
      <c r="AT160" s="19" t="str">
        <f>IFERROR(VLOOKUP(AG160,[2]CUS030!$A$5:$E$10000,5,0),"")</f>
        <v/>
      </c>
      <c r="AU160" s="19" t="str">
        <f>IFERROR(VLOOKUP(AH160,[2]CUS030!$A$5:$E$10000,5,0),"")</f>
        <v/>
      </c>
      <c r="AV160" s="19" t="str">
        <f>IFERROR(VLOOKUP(AI160,[2]CUS030!$A$5:$E$10000,5,0),"")</f>
        <v/>
      </c>
      <c r="AW160" s="19" t="str">
        <f>IFERROR(VLOOKUP(AJ160,[2]CUS030!$A$5:$E$10000,5,0),"")</f>
        <v/>
      </c>
      <c r="AX160" s="19" t="str">
        <f>IFERROR(VLOOKUP(AK160,[2]CUS030!$A$5:$E$10000,5,0),"")</f>
        <v/>
      </c>
      <c r="AY160" s="19" t="str">
        <f>IFERROR(VLOOKUP(AL160,[2]CUS030!$A$5:$E$10000,5,0),"")</f>
        <v/>
      </c>
      <c r="AZ160" s="19" t="str">
        <f>IFERROR(VLOOKUP(AM160,[2]CUS030!$A$5:$E$10000,5,0),"")</f>
        <v/>
      </c>
      <c r="BA160" s="19" t="str">
        <f>IFERROR(VLOOKUP(AN160,[2]CUS030!$A$5:$E$10000,5,0),"")</f>
        <v/>
      </c>
      <c r="BB160" s="19" t="str">
        <f>IFERROR(VLOOKUP(AO160,[2]CUS030!$A$5:$E$10000,5,0),"")</f>
        <v/>
      </c>
      <c r="BC160" s="19" t="str">
        <f>IFERROR(VLOOKUP(AP160,[2]CUS030!$A$5:$E$10000,5,0),"")</f>
        <v/>
      </c>
      <c r="BD160" s="19" t="str">
        <f>IFERROR(VLOOKUP(AQ160,[2]CUS030!$A$5:$E$10000,5,0),"")</f>
        <v/>
      </c>
      <c r="BE160" s="19" t="str">
        <f>IFERROR(VLOOKUP(AR160,[2]CUS030!$A$5:$E$10000,5,0),"")</f>
        <v/>
      </c>
    </row>
    <row r="161" spans="6:57" x14ac:dyDescent="0.3">
      <c r="F161" s="108" t="str">
        <f>[1]!Table1[[#This Row],[Production]]</f>
        <v>|0200226010|15.90|0.00|1.600|0.0005670NBC</v>
      </c>
      <c r="G161" t="str">
        <f t="shared" si="76"/>
        <v>5670</v>
      </c>
      <c r="H161" t="str">
        <f t="shared" si="77"/>
        <v>CIC1||||||||||||</v>
      </c>
      <c r="I161" s="108" t="str">
        <f>[1]!Table1[[#This Row],[Stock]]</f>
        <v>|0200220810|15.90|0.00|1.600|0.000150NBC</v>
      </c>
      <c r="J161" t="str">
        <f t="shared" si="78"/>
        <v>150</v>
      </c>
      <c r="K161" s="19"/>
      <c r="L161" s="19"/>
      <c r="M161" s="19"/>
      <c r="N161" s="19"/>
      <c r="O161" s="19"/>
      <c r="P161" s="20" t="str">
        <f>End_Cal!E161</f>
        <v>|0200225939|19.10|0.00|2.300|0.0005500NBC</v>
      </c>
      <c r="Q161" s="112" t="str">
        <f t="shared" si="79"/>
        <v>5500</v>
      </c>
      <c r="R161" s="112" t="str">
        <f t="shared" si="80"/>
        <v/>
      </c>
      <c r="S161" s="112" t="str">
        <f t="shared" si="60"/>
        <v/>
      </c>
      <c r="T161" s="112" t="str">
        <f t="shared" si="61"/>
        <v/>
      </c>
      <c r="U161" s="112" t="str">
        <f t="shared" si="62"/>
        <v/>
      </c>
      <c r="V161" s="112" t="str">
        <f t="shared" si="63"/>
        <v/>
      </c>
      <c r="W161" s="112" t="str">
        <f t="shared" si="81"/>
        <v/>
      </c>
      <c r="X161" s="112" t="str">
        <f t="shared" si="64"/>
        <v/>
      </c>
      <c r="Y161" s="112" t="str">
        <f t="shared" si="84"/>
        <v/>
      </c>
      <c r="Z161" s="112" t="str">
        <f t="shared" si="85"/>
        <v/>
      </c>
      <c r="AA161" s="112" t="str">
        <f t="shared" si="86"/>
        <v/>
      </c>
      <c r="AB161" s="112" t="str">
        <f t="shared" si="87"/>
        <v/>
      </c>
      <c r="AC161" s="112" t="str">
        <f t="shared" si="88"/>
        <v/>
      </c>
      <c r="AD161" t="str">
        <f t="shared" si="82"/>
        <v>5500------------</v>
      </c>
      <c r="AF161" s="19" t="str">
        <f t="shared" si="89"/>
        <v>|0200225939|19.10|0.00|2.300|0.0005500NBC</v>
      </c>
      <c r="AG161" s="19" t="str">
        <f t="shared" si="83"/>
        <v/>
      </c>
      <c r="AH161" s="19" t="str">
        <f t="shared" si="65"/>
        <v/>
      </c>
      <c r="AI161" s="19" t="str">
        <f t="shared" si="66"/>
        <v/>
      </c>
      <c r="AJ161" s="19" t="str">
        <f t="shared" si="67"/>
        <v/>
      </c>
      <c r="AK161" s="19" t="str">
        <f t="shared" si="68"/>
        <v/>
      </c>
      <c r="AL161" s="19" t="str">
        <f t="shared" si="69"/>
        <v/>
      </c>
      <c r="AM161" s="19" t="str">
        <f t="shared" si="70"/>
        <v/>
      </c>
      <c r="AN161" s="19" t="str">
        <f t="shared" si="71"/>
        <v/>
      </c>
      <c r="AO161" s="19" t="str">
        <f t="shared" si="72"/>
        <v/>
      </c>
      <c r="AP161" s="19" t="str">
        <f t="shared" si="73"/>
        <v/>
      </c>
      <c r="AQ161" s="19" t="str">
        <f t="shared" si="74"/>
        <v/>
      </c>
      <c r="AR161" s="19" t="str">
        <f t="shared" si="75"/>
        <v/>
      </c>
      <c r="AS161" s="19" t="str">
        <f>IFERROR(VLOOKUP(AF161,[2]CUS030!$A$5:$E$10000,5,0),"")</f>
        <v>CIC1</v>
      </c>
      <c r="AT161" s="19" t="str">
        <f>IFERROR(VLOOKUP(AG161,[2]CUS030!$A$5:$E$10000,5,0),"")</f>
        <v/>
      </c>
      <c r="AU161" s="19" t="str">
        <f>IFERROR(VLOOKUP(AH161,[2]CUS030!$A$5:$E$10000,5,0),"")</f>
        <v/>
      </c>
      <c r="AV161" s="19" t="str">
        <f>IFERROR(VLOOKUP(AI161,[2]CUS030!$A$5:$E$10000,5,0),"")</f>
        <v/>
      </c>
      <c r="AW161" s="19" t="str">
        <f>IFERROR(VLOOKUP(AJ161,[2]CUS030!$A$5:$E$10000,5,0),"")</f>
        <v/>
      </c>
      <c r="AX161" s="19" t="str">
        <f>IFERROR(VLOOKUP(AK161,[2]CUS030!$A$5:$E$10000,5,0),"")</f>
        <v/>
      </c>
      <c r="AY161" s="19" t="str">
        <f>IFERROR(VLOOKUP(AL161,[2]CUS030!$A$5:$E$10000,5,0),"")</f>
        <v/>
      </c>
      <c r="AZ161" s="19" t="str">
        <f>IFERROR(VLOOKUP(AM161,[2]CUS030!$A$5:$E$10000,5,0),"")</f>
        <v/>
      </c>
      <c r="BA161" s="19" t="str">
        <f>IFERROR(VLOOKUP(AN161,[2]CUS030!$A$5:$E$10000,5,0),"")</f>
        <v/>
      </c>
      <c r="BB161" s="19" t="str">
        <f>IFERROR(VLOOKUP(AO161,[2]CUS030!$A$5:$E$10000,5,0),"")</f>
        <v/>
      </c>
      <c r="BC161" s="19" t="str">
        <f>IFERROR(VLOOKUP(AP161,[2]CUS030!$A$5:$E$10000,5,0),"")</f>
        <v/>
      </c>
      <c r="BD161" s="19" t="str">
        <f>IFERROR(VLOOKUP(AQ161,[2]CUS030!$A$5:$E$10000,5,0),"")</f>
        <v/>
      </c>
      <c r="BE161" s="19" t="str">
        <f>IFERROR(VLOOKUP(AR161,[2]CUS030!$A$5:$E$10000,5,0),"")</f>
        <v/>
      </c>
    </row>
    <row r="162" spans="6:57" x14ac:dyDescent="0.3">
      <c r="F162" s="108" t="str">
        <f>[1]!Table1[[#This Row],[Production]]</f>
        <v>|0200226010|15.90|0.00|1.600|0.0005670NBC</v>
      </c>
      <c r="G162" t="str">
        <f t="shared" si="76"/>
        <v>5670</v>
      </c>
      <c r="H162" t="str">
        <f t="shared" si="77"/>
        <v>EMTC||||||||||||</v>
      </c>
      <c r="I162" s="108" t="str">
        <f>[1]!Table1[[#This Row],[Stock]]</f>
        <v>|0200220810|15.90|0.00|1.600|0.000316NBC</v>
      </c>
      <c r="J162" t="str">
        <f t="shared" si="78"/>
        <v>316</v>
      </c>
      <c r="K162" s="19"/>
      <c r="L162" s="19"/>
      <c r="M162" s="19"/>
      <c r="N162" s="19"/>
      <c r="O162" s="19"/>
      <c r="P162" s="20" t="str">
        <f>End_Cal!E162</f>
        <v>|0200225939|19.10|0.00|2.300|0.0006000NBC</v>
      </c>
      <c r="Q162" s="112" t="str">
        <f t="shared" si="79"/>
        <v>6000</v>
      </c>
      <c r="R162" s="112" t="str">
        <f t="shared" si="80"/>
        <v/>
      </c>
      <c r="S162" s="112" t="str">
        <f t="shared" si="60"/>
        <v/>
      </c>
      <c r="T162" s="112" t="str">
        <f t="shared" si="61"/>
        <v/>
      </c>
      <c r="U162" s="112" t="str">
        <f t="shared" si="62"/>
        <v/>
      </c>
      <c r="V162" s="112" t="str">
        <f t="shared" si="63"/>
        <v/>
      </c>
      <c r="W162" s="112" t="str">
        <f t="shared" si="81"/>
        <v/>
      </c>
      <c r="X162" s="112" t="str">
        <f t="shared" si="64"/>
        <v/>
      </c>
      <c r="Y162" s="112" t="str">
        <f t="shared" si="84"/>
        <v/>
      </c>
      <c r="Z162" s="112" t="str">
        <f t="shared" si="85"/>
        <v/>
      </c>
      <c r="AA162" s="112" t="str">
        <f t="shared" si="86"/>
        <v/>
      </c>
      <c r="AB162" s="112" t="str">
        <f t="shared" si="87"/>
        <v/>
      </c>
      <c r="AC162" s="112" t="str">
        <f t="shared" si="88"/>
        <v/>
      </c>
      <c r="AD162" t="str">
        <f t="shared" si="82"/>
        <v>6000------------</v>
      </c>
      <c r="AF162" s="19" t="str">
        <f t="shared" si="89"/>
        <v>|0200225939|19.10|0.00|2.300|0.0006000NBC</v>
      </c>
      <c r="AG162" s="19" t="str">
        <f t="shared" si="83"/>
        <v/>
      </c>
      <c r="AH162" s="19" t="str">
        <f t="shared" si="65"/>
        <v/>
      </c>
      <c r="AI162" s="19" t="str">
        <f t="shared" si="66"/>
        <v/>
      </c>
      <c r="AJ162" s="19" t="str">
        <f t="shared" si="67"/>
        <v/>
      </c>
      <c r="AK162" s="19" t="str">
        <f t="shared" si="68"/>
        <v/>
      </c>
      <c r="AL162" s="19" t="str">
        <f t="shared" si="69"/>
        <v/>
      </c>
      <c r="AM162" s="19" t="str">
        <f t="shared" si="70"/>
        <v/>
      </c>
      <c r="AN162" s="19" t="str">
        <f t="shared" si="71"/>
        <v/>
      </c>
      <c r="AO162" s="19" t="str">
        <f t="shared" si="72"/>
        <v/>
      </c>
      <c r="AP162" s="19" t="str">
        <f t="shared" si="73"/>
        <v/>
      </c>
      <c r="AQ162" s="19" t="str">
        <f t="shared" si="74"/>
        <v/>
      </c>
      <c r="AR162" s="19" t="str">
        <f t="shared" si="75"/>
        <v/>
      </c>
      <c r="AS162" s="19" t="str">
        <f>IFERROR(VLOOKUP(AF162,[2]CUS030!$A$5:$E$10000,5,0),"")</f>
        <v>EMTC</v>
      </c>
      <c r="AT162" s="19" t="str">
        <f>IFERROR(VLOOKUP(AG162,[2]CUS030!$A$5:$E$10000,5,0),"")</f>
        <v/>
      </c>
      <c r="AU162" s="19" t="str">
        <f>IFERROR(VLOOKUP(AH162,[2]CUS030!$A$5:$E$10000,5,0),"")</f>
        <v/>
      </c>
      <c r="AV162" s="19" t="str">
        <f>IFERROR(VLOOKUP(AI162,[2]CUS030!$A$5:$E$10000,5,0),"")</f>
        <v/>
      </c>
      <c r="AW162" s="19" t="str">
        <f>IFERROR(VLOOKUP(AJ162,[2]CUS030!$A$5:$E$10000,5,0),"")</f>
        <v/>
      </c>
      <c r="AX162" s="19" t="str">
        <f>IFERROR(VLOOKUP(AK162,[2]CUS030!$A$5:$E$10000,5,0),"")</f>
        <v/>
      </c>
      <c r="AY162" s="19" t="str">
        <f>IFERROR(VLOOKUP(AL162,[2]CUS030!$A$5:$E$10000,5,0),"")</f>
        <v/>
      </c>
      <c r="AZ162" s="19" t="str">
        <f>IFERROR(VLOOKUP(AM162,[2]CUS030!$A$5:$E$10000,5,0),"")</f>
        <v/>
      </c>
      <c r="BA162" s="19" t="str">
        <f>IFERROR(VLOOKUP(AN162,[2]CUS030!$A$5:$E$10000,5,0),"")</f>
        <v/>
      </c>
      <c r="BB162" s="19" t="str">
        <f>IFERROR(VLOOKUP(AO162,[2]CUS030!$A$5:$E$10000,5,0),"")</f>
        <v/>
      </c>
      <c r="BC162" s="19" t="str">
        <f>IFERROR(VLOOKUP(AP162,[2]CUS030!$A$5:$E$10000,5,0),"")</f>
        <v/>
      </c>
      <c r="BD162" s="19" t="str">
        <f>IFERROR(VLOOKUP(AQ162,[2]CUS030!$A$5:$E$10000,5,0),"")</f>
        <v/>
      </c>
      <c r="BE162" s="19" t="str">
        <f>IFERROR(VLOOKUP(AR162,[2]CUS030!$A$5:$E$10000,5,0),"")</f>
        <v/>
      </c>
    </row>
    <row r="163" spans="6:57" x14ac:dyDescent="0.3">
      <c r="F163" s="108" t="str">
        <f>[1]!Table1[[#This Row],[Production]]</f>
        <v>|0200230841|17.30|0.00|1.200|0.0005757NBC</v>
      </c>
      <c r="G163" t="str">
        <f t="shared" si="76"/>
        <v>5757</v>
      </c>
      <c r="H163" t="str">
        <f t="shared" si="77"/>
        <v>CIC1||||||||||||</v>
      </c>
      <c r="I163" s="108" t="str">
        <f>[1]!Table1[[#This Row],[Stock]]</f>
        <v>|0200230841|17.30|0.00|1.200|0.0005757NBC</v>
      </c>
      <c r="J163" t="str">
        <f t="shared" si="78"/>
        <v>5757</v>
      </c>
      <c r="K163" s="19"/>
      <c r="L163" s="19"/>
      <c r="M163" s="19"/>
      <c r="N163" s="19"/>
      <c r="O163" s="19"/>
      <c r="P163" s="20" t="str">
        <f>End_Cal!E163</f>
        <v>|0200225900|21.70|16.50|2.600|0.0005400IBC</v>
      </c>
      <c r="Q163" s="112" t="str">
        <f t="shared" si="79"/>
        <v>5400</v>
      </c>
      <c r="R163" s="112" t="str">
        <f t="shared" si="80"/>
        <v/>
      </c>
      <c r="S163" s="112" t="str">
        <f t="shared" si="60"/>
        <v/>
      </c>
      <c r="T163" s="112" t="str">
        <f t="shared" si="61"/>
        <v/>
      </c>
      <c r="U163" s="112" t="str">
        <f t="shared" si="62"/>
        <v/>
      </c>
      <c r="V163" s="112" t="str">
        <f t="shared" si="63"/>
        <v/>
      </c>
      <c r="W163" s="112" t="str">
        <f t="shared" si="81"/>
        <v/>
      </c>
      <c r="X163" s="112" t="str">
        <f t="shared" si="64"/>
        <v/>
      </c>
      <c r="Y163" s="112" t="str">
        <f t="shared" si="84"/>
        <v/>
      </c>
      <c r="Z163" s="112" t="str">
        <f t="shared" si="85"/>
        <v/>
      </c>
      <c r="AA163" s="112" t="str">
        <f t="shared" si="86"/>
        <v/>
      </c>
      <c r="AB163" s="112" t="str">
        <f t="shared" si="87"/>
        <v/>
      </c>
      <c r="AC163" s="112" t="str">
        <f t="shared" si="88"/>
        <v/>
      </c>
      <c r="AD163" t="str">
        <f t="shared" si="82"/>
        <v>5400------------</v>
      </c>
      <c r="AF163" s="19" t="str">
        <f t="shared" si="89"/>
        <v>|0200225900|21.70|16.50|2.600|0.0005400IBC</v>
      </c>
      <c r="AG163" s="19" t="str">
        <f t="shared" si="83"/>
        <v/>
      </c>
      <c r="AH163" s="19" t="str">
        <f t="shared" si="65"/>
        <v/>
      </c>
      <c r="AI163" s="19" t="str">
        <f t="shared" si="66"/>
        <v/>
      </c>
      <c r="AJ163" s="19" t="str">
        <f t="shared" si="67"/>
        <v/>
      </c>
      <c r="AK163" s="19" t="str">
        <f t="shared" si="68"/>
        <v/>
      </c>
      <c r="AL163" s="19" t="str">
        <f t="shared" si="69"/>
        <v/>
      </c>
      <c r="AM163" s="19" t="str">
        <f t="shared" si="70"/>
        <v/>
      </c>
      <c r="AN163" s="19" t="str">
        <f t="shared" si="71"/>
        <v/>
      </c>
      <c r="AO163" s="19" t="str">
        <f t="shared" si="72"/>
        <v/>
      </c>
      <c r="AP163" s="19" t="str">
        <f t="shared" si="73"/>
        <v/>
      </c>
      <c r="AQ163" s="19" t="str">
        <f t="shared" si="74"/>
        <v/>
      </c>
      <c r="AR163" s="19" t="str">
        <f t="shared" si="75"/>
        <v/>
      </c>
      <c r="AS163" s="19" t="str">
        <f>IFERROR(VLOOKUP(AF163,[2]CUS030!$A$5:$E$10000,5,0),"")</f>
        <v>CIC1</v>
      </c>
      <c r="AT163" s="19" t="str">
        <f>IFERROR(VLOOKUP(AG163,[2]CUS030!$A$5:$E$10000,5,0),"")</f>
        <v/>
      </c>
      <c r="AU163" s="19" t="str">
        <f>IFERROR(VLOOKUP(AH163,[2]CUS030!$A$5:$E$10000,5,0),"")</f>
        <v/>
      </c>
      <c r="AV163" s="19" t="str">
        <f>IFERROR(VLOOKUP(AI163,[2]CUS030!$A$5:$E$10000,5,0),"")</f>
        <v/>
      </c>
      <c r="AW163" s="19" t="str">
        <f>IFERROR(VLOOKUP(AJ163,[2]CUS030!$A$5:$E$10000,5,0),"")</f>
        <v/>
      </c>
      <c r="AX163" s="19" t="str">
        <f>IFERROR(VLOOKUP(AK163,[2]CUS030!$A$5:$E$10000,5,0),"")</f>
        <v/>
      </c>
      <c r="AY163" s="19" t="str">
        <f>IFERROR(VLOOKUP(AL163,[2]CUS030!$A$5:$E$10000,5,0),"")</f>
        <v/>
      </c>
      <c r="AZ163" s="19" t="str">
        <f>IFERROR(VLOOKUP(AM163,[2]CUS030!$A$5:$E$10000,5,0),"")</f>
        <v/>
      </c>
      <c r="BA163" s="19" t="str">
        <f>IFERROR(VLOOKUP(AN163,[2]CUS030!$A$5:$E$10000,5,0),"")</f>
        <v/>
      </c>
      <c r="BB163" s="19" t="str">
        <f>IFERROR(VLOOKUP(AO163,[2]CUS030!$A$5:$E$10000,5,0),"")</f>
        <v/>
      </c>
      <c r="BC163" s="19" t="str">
        <f>IFERROR(VLOOKUP(AP163,[2]CUS030!$A$5:$E$10000,5,0),"")</f>
        <v/>
      </c>
      <c r="BD163" s="19" t="str">
        <f>IFERROR(VLOOKUP(AQ163,[2]CUS030!$A$5:$E$10000,5,0),"")</f>
        <v/>
      </c>
      <c r="BE163" s="19" t="str">
        <f>IFERROR(VLOOKUP(AR163,[2]CUS030!$A$5:$E$10000,5,0),"")</f>
        <v/>
      </c>
    </row>
    <row r="164" spans="6:57" x14ac:dyDescent="0.3">
      <c r="F164" s="108" t="str">
        <f>[1]!Table1[[#This Row],[Production]]</f>
        <v>|0200230841|17.30|0.00|1.200|0.0005757NBC</v>
      </c>
      <c r="G164" t="str">
        <f t="shared" si="76"/>
        <v>5757</v>
      </c>
      <c r="H164" t="str">
        <f t="shared" si="77"/>
        <v>CIC1||||||||||||</v>
      </c>
      <c r="I164" s="108" t="str">
        <f>[1]!Table1[[#This Row],[Stock]]</f>
        <v>|0200230841|17.30|0.00|1.200|0.000810NBC</v>
      </c>
      <c r="J164" t="str">
        <f t="shared" si="78"/>
        <v>810</v>
      </c>
      <c r="K164" s="19"/>
      <c r="L164" s="19"/>
      <c r="M164" s="19"/>
      <c r="N164" s="19"/>
      <c r="O164" s="19"/>
      <c r="P164" s="20" t="str">
        <f>End_Cal!E164</f>
        <v>|0200225939|22.20|0.00|2.000|0.0005900NBC</v>
      </c>
      <c r="Q164" s="112" t="str">
        <f t="shared" si="79"/>
        <v>5900</v>
      </c>
      <c r="R164" s="112" t="str">
        <f t="shared" si="80"/>
        <v/>
      </c>
      <c r="S164" s="112" t="str">
        <f t="shared" si="60"/>
        <v/>
      </c>
      <c r="T164" s="112" t="str">
        <f t="shared" si="61"/>
        <v/>
      </c>
      <c r="U164" s="112" t="str">
        <f t="shared" si="62"/>
        <v/>
      </c>
      <c r="V164" s="112" t="str">
        <f t="shared" si="63"/>
        <v/>
      </c>
      <c r="W164" s="112" t="str">
        <f t="shared" si="81"/>
        <v/>
      </c>
      <c r="X164" s="112" t="str">
        <f t="shared" si="64"/>
        <v/>
      </c>
      <c r="Y164" s="112" t="str">
        <f t="shared" si="84"/>
        <v/>
      </c>
      <c r="Z164" s="112" t="str">
        <f t="shared" si="85"/>
        <v/>
      </c>
      <c r="AA164" s="112" t="str">
        <f t="shared" si="86"/>
        <v/>
      </c>
      <c r="AB164" s="112" t="str">
        <f t="shared" si="87"/>
        <v/>
      </c>
      <c r="AC164" s="112" t="str">
        <f t="shared" si="88"/>
        <v/>
      </c>
      <c r="AD164" t="str">
        <f t="shared" si="82"/>
        <v>5900------------</v>
      </c>
      <c r="AF164" s="19" t="str">
        <f t="shared" si="89"/>
        <v>|0200225939|22.20|0.00|2.000|0.0005900NBC</v>
      </c>
      <c r="AG164" s="19" t="str">
        <f t="shared" si="83"/>
        <v/>
      </c>
      <c r="AH164" s="19" t="str">
        <f t="shared" si="65"/>
        <v/>
      </c>
      <c r="AI164" s="19" t="str">
        <f t="shared" si="66"/>
        <v/>
      </c>
      <c r="AJ164" s="19" t="str">
        <f t="shared" si="67"/>
        <v/>
      </c>
      <c r="AK164" s="19" t="str">
        <f t="shared" si="68"/>
        <v/>
      </c>
      <c r="AL164" s="19" t="str">
        <f t="shared" si="69"/>
        <v/>
      </c>
      <c r="AM164" s="19" t="str">
        <f t="shared" si="70"/>
        <v/>
      </c>
      <c r="AN164" s="19" t="str">
        <f t="shared" si="71"/>
        <v/>
      </c>
      <c r="AO164" s="19" t="str">
        <f t="shared" si="72"/>
        <v/>
      </c>
      <c r="AP164" s="19" t="str">
        <f t="shared" si="73"/>
        <v/>
      </c>
      <c r="AQ164" s="19" t="str">
        <f t="shared" si="74"/>
        <v/>
      </c>
      <c r="AR164" s="19" t="str">
        <f t="shared" si="75"/>
        <v/>
      </c>
      <c r="AS164" s="19" t="str">
        <f>IFERROR(VLOOKUP(AF164,[2]CUS030!$A$5:$E$10000,5,0),"")</f>
        <v>CIC1</v>
      </c>
      <c r="AT164" s="19" t="str">
        <f>IFERROR(VLOOKUP(AG164,[2]CUS030!$A$5:$E$10000,5,0),"")</f>
        <v/>
      </c>
      <c r="AU164" s="19" t="str">
        <f>IFERROR(VLOOKUP(AH164,[2]CUS030!$A$5:$E$10000,5,0),"")</f>
        <v/>
      </c>
      <c r="AV164" s="19" t="str">
        <f>IFERROR(VLOOKUP(AI164,[2]CUS030!$A$5:$E$10000,5,0),"")</f>
        <v/>
      </c>
      <c r="AW164" s="19" t="str">
        <f>IFERROR(VLOOKUP(AJ164,[2]CUS030!$A$5:$E$10000,5,0),"")</f>
        <v/>
      </c>
      <c r="AX164" s="19" t="str">
        <f>IFERROR(VLOOKUP(AK164,[2]CUS030!$A$5:$E$10000,5,0),"")</f>
        <v/>
      </c>
      <c r="AY164" s="19" t="str">
        <f>IFERROR(VLOOKUP(AL164,[2]CUS030!$A$5:$E$10000,5,0),"")</f>
        <v/>
      </c>
      <c r="AZ164" s="19" t="str">
        <f>IFERROR(VLOOKUP(AM164,[2]CUS030!$A$5:$E$10000,5,0),"")</f>
        <v/>
      </c>
      <c r="BA164" s="19" t="str">
        <f>IFERROR(VLOOKUP(AN164,[2]CUS030!$A$5:$E$10000,5,0),"")</f>
        <v/>
      </c>
      <c r="BB164" s="19" t="str">
        <f>IFERROR(VLOOKUP(AO164,[2]CUS030!$A$5:$E$10000,5,0),"")</f>
        <v/>
      </c>
      <c r="BC164" s="19" t="str">
        <f>IFERROR(VLOOKUP(AP164,[2]CUS030!$A$5:$E$10000,5,0),"")</f>
        <v/>
      </c>
      <c r="BD164" s="19" t="str">
        <f>IFERROR(VLOOKUP(AQ164,[2]CUS030!$A$5:$E$10000,5,0),"")</f>
        <v/>
      </c>
      <c r="BE164" s="19" t="str">
        <f>IFERROR(VLOOKUP(AR164,[2]CUS030!$A$5:$E$10000,5,0),"")</f>
        <v/>
      </c>
    </row>
    <row r="165" spans="6:57" x14ac:dyDescent="0.3">
      <c r="F165" s="108" t="str">
        <f>[1]!Table1[[#This Row],[Production]]</f>
        <v>|0200230841|19.10|0.00|1.200|0.0005353NBC</v>
      </c>
      <c r="G165" t="str">
        <f t="shared" si="76"/>
        <v>5353</v>
      </c>
      <c r="H165" t="str">
        <f t="shared" si="77"/>
        <v>GTA||||||||||||</v>
      </c>
      <c r="I165" s="108" t="str">
        <f>[1]!Table1[[#This Row],[Stock]]</f>
        <v>|0200230841|19.10|0.00|1.200|0.000520NBC</v>
      </c>
      <c r="J165" t="str">
        <f t="shared" si="78"/>
        <v>520</v>
      </c>
      <c r="K165" s="19"/>
      <c r="L165" s="19"/>
      <c r="M165" s="19"/>
      <c r="N165" s="19"/>
      <c r="O165" s="19"/>
      <c r="P165" s="20" t="str">
        <f>End_Cal!E165</f>
        <v>|0200235920|25.40|0.00|1.200|0.0005892IBC</v>
      </c>
      <c r="Q165" s="112" t="str">
        <f t="shared" si="79"/>
        <v>527</v>
      </c>
      <c r="R165" s="112" t="str">
        <f t="shared" si="80"/>
        <v>5892</v>
      </c>
      <c r="S165" s="112" t="str">
        <f t="shared" si="60"/>
        <v/>
      </c>
      <c r="T165" s="112" t="str">
        <f t="shared" si="61"/>
        <v/>
      </c>
      <c r="U165" s="112" t="str">
        <f t="shared" si="62"/>
        <v/>
      </c>
      <c r="V165" s="112" t="str">
        <f t="shared" si="63"/>
        <v/>
      </c>
      <c r="W165" s="112" t="str">
        <f t="shared" si="81"/>
        <v/>
      </c>
      <c r="X165" s="112" t="str">
        <f t="shared" si="64"/>
        <v/>
      </c>
      <c r="Y165" s="112" t="str">
        <f t="shared" si="84"/>
        <v/>
      </c>
      <c r="Z165" s="112" t="str">
        <f t="shared" si="85"/>
        <v/>
      </c>
      <c r="AA165" s="112" t="str">
        <f t="shared" si="86"/>
        <v/>
      </c>
      <c r="AB165" s="112" t="str">
        <f t="shared" si="87"/>
        <v/>
      </c>
      <c r="AC165" s="112" t="str">
        <f t="shared" si="88"/>
        <v/>
      </c>
      <c r="AD165" t="str">
        <f t="shared" si="82"/>
        <v>527-5892-----------</v>
      </c>
      <c r="AF165" s="19" t="str">
        <f t="shared" si="89"/>
        <v>|0200235920|25.40|0.00|1.200|0.000527IBC</v>
      </c>
      <c r="AG165" s="19" t="str">
        <f t="shared" si="83"/>
        <v>|0200235920|25.40|0.00|1.200|0.0005892IBC</v>
      </c>
      <c r="AH165" s="19" t="str">
        <f t="shared" si="65"/>
        <v/>
      </c>
      <c r="AI165" s="19" t="str">
        <f t="shared" si="66"/>
        <v/>
      </c>
      <c r="AJ165" s="19" t="str">
        <f t="shared" si="67"/>
        <v/>
      </c>
      <c r="AK165" s="19" t="str">
        <f t="shared" si="68"/>
        <v/>
      </c>
      <c r="AL165" s="19" t="str">
        <f t="shared" si="69"/>
        <v/>
      </c>
      <c r="AM165" s="19" t="str">
        <f t="shared" si="70"/>
        <v/>
      </c>
      <c r="AN165" s="19" t="str">
        <f t="shared" si="71"/>
        <v/>
      </c>
      <c r="AO165" s="19" t="str">
        <f t="shared" si="72"/>
        <v/>
      </c>
      <c r="AP165" s="19" t="str">
        <f t="shared" si="73"/>
        <v/>
      </c>
      <c r="AQ165" s="19" t="str">
        <f t="shared" si="74"/>
        <v/>
      </c>
      <c r="AR165" s="19" t="str">
        <f t="shared" si="75"/>
        <v/>
      </c>
      <c r="AS165" s="19" t="str">
        <f>IFERROR(VLOOKUP(AF165,[2]CUS030!$A$5:$E$10000,5,0),"")</f>
        <v>GTA</v>
      </c>
      <c r="AT165" s="19" t="str">
        <f>IFERROR(VLOOKUP(AG165,[2]CUS030!$A$5:$E$10000,5,0),"")</f>
        <v/>
      </c>
      <c r="AU165" s="19" t="str">
        <f>IFERROR(VLOOKUP(AH165,[2]CUS030!$A$5:$E$10000,5,0),"")</f>
        <v/>
      </c>
      <c r="AV165" s="19" t="str">
        <f>IFERROR(VLOOKUP(AI165,[2]CUS030!$A$5:$E$10000,5,0),"")</f>
        <v/>
      </c>
      <c r="AW165" s="19" t="str">
        <f>IFERROR(VLOOKUP(AJ165,[2]CUS030!$A$5:$E$10000,5,0),"")</f>
        <v/>
      </c>
      <c r="AX165" s="19" t="str">
        <f>IFERROR(VLOOKUP(AK165,[2]CUS030!$A$5:$E$10000,5,0),"")</f>
        <v/>
      </c>
      <c r="AY165" s="19" t="str">
        <f>IFERROR(VLOOKUP(AL165,[2]CUS030!$A$5:$E$10000,5,0),"")</f>
        <v/>
      </c>
      <c r="AZ165" s="19" t="str">
        <f>IFERROR(VLOOKUP(AM165,[2]CUS030!$A$5:$E$10000,5,0),"")</f>
        <v/>
      </c>
      <c r="BA165" s="19" t="str">
        <f>IFERROR(VLOOKUP(AN165,[2]CUS030!$A$5:$E$10000,5,0),"")</f>
        <v/>
      </c>
      <c r="BB165" s="19" t="str">
        <f>IFERROR(VLOOKUP(AO165,[2]CUS030!$A$5:$E$10000,5,0),"")</f>
        <v/>
      </c>
      <c r="BC165" s="19" t="str">
        <f>IFERROR(VLOOKUP(AP165,[2]CUS030!$A$5:$E$10000,5,0),"")</f>
        <v/>
      </c>
      <c r="BD165" s="19" t="str">
        <f>IFERROR(VLOOKUP(AQ165,[2]CUS030!$A$5:$E$10000,5,0),"")</f>
        <v/>
      </c>
      <c r="BE165" s="19" t="str">
        <f>IFERROR(VLOOKUP(AR165,[2]CUS030!$A$5:$E$10000,5,0),"")</f>
        <v/>
      </c>
    </row>
    <row r="166" spans="6:57" x14ac:dyDescent="0.3">
      <c r="F166" s="108" t="str">
        <f>[1]!Table1[[#This Row],[Production]]</f>
        <v>|0200230841|19.10|0.00|1.200|0.0005353NBC</v>
      </c>
      <c r="G166" t="str">
        <f t="shared" si="76"/>
        <v>5353</v>
      </c>
      <c r="H166" t="str">
        <f t="shared" si="77"/>
        <v>CIC1||||||||||||</v>
      </c>
      <c r="I166" s="108" t="str">
        <f>[1]!Table1[[#This Row],[Stock]]</f>
        <v>|0200230841|19.10|0.00|1.200|0.0005353NBC</v>
      </c>
      <c r="J166" t="str">
        <f t="shared" si="78"/>
        <v>5353</v>
      </c>
      <c r="K166" s="19"/>
      <c r="L166" s="19"/>
      <c r="M166" s="19"/>
      <c r="N166" s="19"/>
      <c r="O166" s="19"/>
      <c r="P166" s="20" t="str">
        <f>End_Cal!E166</f>
        <v>|0200226010|15.90|0.00|1.600|0.0005830NBC</v>
      </c>
      <c r="Q166" s="112" t="str">
        <f t="shared" si="79"/>
        <v>5830</v>
      </c>
      <c r="R166" s="112" t="str">
        <f t="shared" si="80"/>
        <v/>
      </c>
      <c r="S166" s="112" t="str">
        <f t="shared" si="60"/>
        <v/>
      </c>
      <c r="T166" s="112" t="str">
        <f t="shared" si="61"/>
        <v/>
      </c>
      <c r="U166" s="112" t="str">
        <f t="shared" si="62"/>
        <v/>
      </c>
      <c r="V166" s="112" t="str">
        <f t="shared" si="63"/>
        <v/>
      </c>
      <c r="W166" s="112" t="str">
        <f t="shared" si="81"/>
        <v/>
      </c>
      <c r="X166" s="112" t="str">
        <f t="shared" si="64"/>
        <v/>
      </c>
      <c r="Y166" s="112" t="str">
        <f t="shared" si="84"/>
        <v/>
      </c>
      <c r="Z166" s="112" t="str">
        <f t="shared" si="85"/>
        <v/>
      </c>
      <c r="AA166" s="112" t="str">
        <f t="shared" si="86"/>
        <v/>
      </c>
      <c r="AB166" s="112" t="str">
        <f t="shared" si="87"/>
        <v/>
      </c>
      <c r="AC166" s="112" t="str">
        <f t="shared" si="88"/>
        <v/>
      </c>
      <c r="AD166" t="str">
        <f t="shared" si="82"/>
        <v>5830------------</v>
      </c>
      <c r="AF166" s="19" t="str">
        <f t="shared" si="89"/>
        <v>|0200226010|15.90|0.00|1.600|0.0005830NBC</v>
      </c>
      <c r="AG166" s="19" t="str">
        <f t="shared" si="83"/>
        <v/>
      </c>
      <c r="AH166" s="19" t="str">
        <f t="shared" si="65"/>
        <v/>
      </c>
      <c r="AI166" s="19" t="str">
        <f t="shared" si="66"/>
        <v/>
      </c>
      <c r="AJ166" s="19" t="str">
        <f t="shared" si="67"/>
        <v/>
      </c>
      <c r="AK166" s="19" t="str">
        <f t="shared" si="68"/>
        <v/>
      </c>
      <c r="AL166" s="19" t="str">
        <f t="shared" si="69"/>
        <v/>
      </c>
      <c r="AM166" s="19" t="str">
        <f t="shared" si="70"/>
        <v/>
      </c>
      <c r="AN166" s="19" t="str">
        <f t="shared" si="71"/>
        <v/>
      </c>
      <c r="AO166" s="19" t="str">
        <f t="shared" si="72"/>
        <v/>
      </c>
      <c r="AP166" s="19" t="str">
        <f t="shared" si="73"/>
        <v/>
      </c>
      <c r="AQ166" s="19" t="str">
        <f t="shared" si="74"/>
        <v/>
      </c>
      <c r="AR166" s="19" t="str">
        <f t="shared" si="75"/>
        <v/>
      </c>
      <c r="AS166" s="19" t="str">
        <f>IFERROR(VLOOKUP(AF166,[2]CUS030!$A$5:$E$10000,5,0),"")</f>
        <v>CIC1</v>
      </c>
      <c r="AT166" s="19" t="str">
        <f>IFERROR(VLOOKUP(AG166,[2]CUS030!$A$5:$E$10000,5,0),"")</f>
        <v/>
      </c>
      <c r="AU166" s="19" t="str">
        <f>IFERROR(VLOOKUP(AH166,[2]CUS030!$A$5:$E$10000,5,0),"")</f>
        <v/>
      </c>
      <c r="AV166" s="19" t="str">
        <f>IFERROR(VLOOKUP(AI166,[2]CUS030!$A$5:$E$10000,5,0),"")</f>
        <v/>
      </c>
      <c r="AW166" s="19" t="str">
        <f>IFERROR(VLOOKUP(AJ166,[2]CUS030!$A$5:$E$10000,5,0),"")</f>
        <v/>
      </c>
      <c r="AX166" s="19" t="str">
        <f>IFERROR(VLOOKUP(AK166,[2]CUS030!$A$5:$E$10000,5,0),"")</f>
        <v/>
      </c>
      <c r="AY166" s="19" t="str">
        <f>IFERROR(VLOOKUP(AL166,[2]CUS030!$A$5:$E$10000,5,0),"")</f>
        <v/>
      </c>
      <c r="AZ166" s="19" t="str">
        <f>IFERROR(VLOOKUP(AM166,[2]CUS030!$A$5:$E$10000,5,0),"")</f>
        <v/>
      </c>
      <c r="BA166" s="19" t="str">
        <f>IFERROR(VLOOKUP(AN166,[2]CUS030!$A$5:$E$10000,5,0),"")</f>
        <v/>
      </c>
      <c r="BB166" s="19" t="str">
        <f>IFERROR(VLOOKUP(AO166,[2]CUS030!$A$5:$E$10000,5,0),"")</f>
        <v/>
      </c>
      <c r="BC166" s="19" t="str">
        <f>IFERROR(VLOOKUP(AP166,[2]CUS030!$A$5:$E$10000,5,0),"")</f>
        <v/>
      </c>
      <c r="BD166" s="19" t="str">
        <f>IFERROR(VLOOKUP(AQ166,[2]CUS030!$A$5:$E$10000,5,0),"")</f>
        <v/>
      </c>
      <c r="BE166" s="19" t="str">
        <f>IFERROR(VLOOKUP(AR166,[2]CUS030!$A$5:$E$10000,5,0),"")</f>
        <v/>
      </c>
    </row>
    <row r="167" spans="6:57" x14ac:dyDescent="0.3">
      <c r="F167" s="108" t="str">
        <f>[1]!Table1[[#This Row],[Production]]</f>
        <v>|0200220810|19.10|0.00|1.400|0.0005732NBC</v>
      </c>
      <c r="G167" t="str">
        <f t="shared" si="76"/>
        <v>5732</v>
      </c>
      <c r="H167" t="str">
        <f t="shared" si="77"/>
        <v>CIC1||||||||||||</v>
      </c>
      <c r="I167" s="108" t="str">
        <f>[1]!Table1[[#This Row],[Stock]]</f>
        <v>|0200220810|19.10|0.00|1.400|0.000280NBC</v>
      </c>
      <c r="J167" t="str">
        <f t="shared" si="78"/>
        <v>280</v>
      </c>
      <c r="K167" s="19"/>
      <c r="L167" s="19"/>
      <c r="M167" s="19"/>
      <c r="N167" s="19"/>
      <c r="O167" s="19"/>
      <c r="P167" s="20" t="str">
        <f>End_Cal!E167</f>
        <v>|0200226010|15.90|0.00|2.000|0.0005500NBC</v>
      </c>
      <c r="Q167" s="112" t="str">
        <f t="shared" si="79"/>
        <v>5500</v>
      </c>
      <c r="R167" s="112" t="str">
        <f t="shared" si="80"/>
        <v/>
      </c>
      <c r="S167" s="112" t="str">
        <f t="shared" si="60"/>
        <v/>
      </c>
      <c r="T167" s="112" t="str">
        <f t="shared" si="61"/>
        <v/>
      </c>
      <c r="U167" s="112" t="str">
        <f t="shared" si="62"/>
        <v/>
      </c>
      <c r="V167" s="112" t="str">
        <f t="shared" si="63"/>
        <v/>
      </c>
      <c r="W167" s="112" t="str">
        <f t="shared" si="81"/>
        <v/>
      </c>
      <c r="X167" s="112" t="str">
        <f t="shared" si="64"/>
        <v/>
      </c>
      <c r="Y167" s="112" t="str">
        <f t="shared" si="84"/>
        <v/>
      </c>
      <c r="Z167" s="112" t="str">
        <f t="shared" si="85"/>
        <v/>
      </c>
      <c r="AA167" s="112" t="str">
        <f t="shared" si="86"/>
        <v/>
      </c>
      <c r="AB167" s="112" t="str">
        <f t="shared" si="87"/>
        <v/>
      </c>
      <c r="AC167" s="112" t="str">
        <f t="shared" si="88"/>
        <v/>
      </c>
      <c r="AD167" t="str">
        <f t="shared" si="82"/>
        <v>5500------------</v>
      </c>
      <c r="AF167" s="19" t="str">
        <f t="shared" si="89"/>
        <v>|0200226010|15.90|0.00|2.000|0.0005500NBC</v>
      </c>
      <c r="AG167" s="19" t="str">
        <f t="shared" si="83"/>
        <v/>
      </c>
      <c r="AH167" s="19" t="str">
        <f t="shared" si="65"/>
        <v/>
      </c>
      <c r="AI167" s="19" t="str">
        <f t="shared" si="66"/>
        <v/>
      </c>
      <c r="AJ167" s="19" t="str">
        <f t="shared" si="67"/>
        <v/>
      </c>
      <c r="AK167" s="19" t="str">
        <f t="shared" si="68"/>
        <v/>
      </c>
      <c r="AL167" s="19" t="str">
        <f t="shared" si="69"/>
        <v/>
      </c>
      <c r="AM167" s="19" t="str">
        <f t="shared" si="70"/>
        <v/>
      </c>
      <c r="AN167" s="19" t="str">
        <f t="shared" si="71"/>
        <v/>
      </c>
      <c r="AO167" s="19" t="str">
        <f t="shared" si="72"/>
        <v/>
      </c>
      <c r="AP167" s="19" t="str">
        <f t="shared" si="73"/>
        <v/>
      </c>
      <c r="AQ167" s="19" t="str">
        <f t="shared" si="74"/>
        <v/>
      </c>
      <c r="AR167" s="19" t="str">
        <f t="shared" si="75"/>
        <v/>
      </c>
      <c r="AS167" s="19" t="str">
        <f>IFERROR(VLOOKUP(AF167,[2]CUS030!$A$5:$E$10000,5,0),"")</f>
        <v>CIC1</v>
      </c>
      <c r="AT167" s="19" t="str">
        <f>IFERROR(VLOOKUP(AG167,[2]CUS030!$A$5:$E$10000,5,0),"")</f>
        <v/>
      </c>
      <c r="AU167" s="19" t="str">
        <f>IFERROR(VLOOKUP(AH167,[2]CUS030!$A$5:$E$10000,5,0),"")</f>
        <v/>
      </c>
      <c r="AV167" s="19" t="str">
        <f>IFERROR(VLOOKUP(AI167,[2]CUS030!$A$5:$E$10000,5,0),"")</f>
        <v/>
      </c>
      <c r="AW167" s="19" t="str">
        <f>IFERROR(VLOOKUP(AJ167,[2]CUS030!$A$5:$E$10000,5,0),"")</f>
        <v/>
      </c>
      <c r="AX167" s="19" t="str">
        <f>IFERROR(VLOOKUP(AK167,[2]CUS030!$A$5:$E$10000,5,0),"")</f>
        <v/>
      </c>
      <c r="AY167" s="19" t="str">
        <f>IFERROR(VLOOKUP(AL167,[2]CUS030!$A$5:$E$10000,5,0),"")</f>
        <v/>
      </c>
      <c r="AZ167" s="19" t="str">
        <f>IFERROR(VLOOKUP(AM167,[2]CUS030!$A$5:$E$10000,5,0),"")</f>
        <v/>
      </c>
      <c r="BA167" s="19" t="str">
        <f>IFERROR(VLOOKUP(AN167,[2]CUS030!$A$5:$E$10000,5,0),"")</f>
        <v/>
      </c>
      <c r="BB167" s="19" t="str">
        <f>IFERROR(VLOOKUP(AO167,[2]CUS030!$A$5:$E$10000,5,0),"")</f>
        <v/>
      </c>
      <c r="BC167" s="19" t="str">
        <f>IFERROR(VLOOKUP(AP167,[2]CUS030!$A$5:$E$10000,5,0),"")</f>
        <v/>
      </c>
      <c r="BD167" s="19" t="str">
        <f>IFERROR(VLOOKUP(AQ167,[2]CUS030!$A$5:$E$10000,5,0),"")</f>
        <v/>
      </c>
      <c r="BE167" s="19" t="str">
        <f>IFERROR(VLOOKUP(AR167,[2]CUS030!$A$5:$E$10000,5,0),"")</f>
        <v/>
      </c>
    </row>
    <row r="168" spans="6:57" x14ac:dyDescent="0.3">
      <c r="F168" s="108" t="str">
        <f>[1]!Table1[[#This Row],[Production]]</f>
        <v>|0200220810|19.10|0.00|1.400|0.0005732NBC</v>
      </c>
      <c r="G168" t="str">
        <f t="shared" si="76"/>
        <v>5732</v>
      </c>
      <c r="H168" t="str">
        <f t="shared" si="77"/>
        <v>VPIC1||||||||||||</v>
      </c>
      <c r="I168" s="108" t="str">
        <f>[1]!Table1[[#This Row],[Stock]]</f>
        <v>|0200220810|19.10|0.00|1.400|0.0005732NBC</v>
      </c>
      <c r="J168" t="str">
        <f t="shared" si="78"/>
        <v>5732</v>
      </c>
      <c r="K168" s="19"/>
      <c r="L168" s="19"/>
      <c r="M168" s="19"/>
      <c r="N168" s="19"/>
      <c r="O168" s="19"/>
      <c r="P168" s="20" t="str">
        <f>End_Cal!E168</f>
        <v>|0200236041|17.30|0.00|1.200|0.0005400NBC</v>
      </c>
      <c r="Q168" s="112" t="str">
        <f t="shared" si="79"/>
        <v>5400</v>
      </c>
      <c r="R168" s="112" t="str">
        <f t="shared" si="80"/>
        <v/>
      </c>
      <c r="S168" s="112" t="str">
        <f t="shared" si="60"/>
        <v/>
      </c>
      <c r="T168" s="112" t="str">
        <f t="shared" si="61"/>
        <v/>
      </c>
      <c r="U168" s="112" t="str">
        <f t="shared" si="62"/>
        <v/>
      </c>
      <c r="V168" s="112" t="str">
        <f t="shared" si="63"/>
        <v/>
      </c>
      <c r="W168" s="112" t="str">
        <f t="shared" si="81"/>
        <v/>
      </c>
      <c r="X168" s="112" t="str">
        <f t="shared" si="64"/>
        <v/>
      </c>
      <c r="Y168" s="112" t="str">
        <f t="shared" si="84"/>
        <v/>
      </c>
      <c r="Z168" s="112" t="str">
        <f t="shared" si="85"/>
        <v/>
      </c>
      <c r="AA168" s="112" t="str">
        <f t="shared" si="86"/>
        <v/>
      </c>
      <c r="AB168" s="112" t="str">
        <f t="shared" si="87"/>
        <v/>
      </c>
      <c r="AC168" s="112" t="str">
        <f t="shared" si="88"/>
        <v/>
      </c>
      <c r="AD168" t="str">
        <f t="shared" si="82"/>
        <v>5400------------</v>
      </c>
      <c r="AF168" s="19" t="str">
        <f t="shared" si="89"/>
        <v>|0200236041|17.30|0.00|1.200|0.0005400NBC</v>
      </c>
      <c r="AG168" s="19" t="str">
        <f t="shared" si="83"/>
        <v/>
      </c>
      <c r="AH168" s="19" t="str">
        <f t="shared" si="65"/>
        <v/>
      </c>
      <c r="AI168" s="19" t="str">
        <f t="shared" si="66"/>
        <v/>
      </c>
      <c r="AJ168" s="19" t="str">
        <f t="shared" si="67"/>
        <v/>
      </c>
      <c r="AK168" s="19" t="str">
        <f t="shared" si="68"/>
        <v/>
      </c>
      <c r="AL168" s="19" t="str">
        <f t="shared" si="69"/>
        <v/>
      </c>
      <c r="AM168" s="19" t="str">
        <f t="shared" si="70"/>
        <v/>
      </c>
      <c r="AN168" s="19" t="str">
        <f t="shared" si="71"/>
        <v/>
      </c>
      <c r="AO168" s="19" t="str">
        <f t="shared" si="72"/>
        <v/>
      </c>
      <c r="AP168" s="19" t="str">
        <f t="shared" si="73"/>
        <v/>
      </c>
      <c r="AQ168" s="19" t="str">
        <f t="shared" si="74"/>
        <v/>
      </c>
      <c r="AR168" s="19" t="str">
        <f t="shared" si="75"/>
        <v/>
      </c>
      <c r="AS168" s="19" t="str">
        <f>IFERROR(VLOOKUP(AF168,[2]CUS030!$A$5:$E$10000,5,0),"")</f>
        <v>VPIC1</v>
      </c>
      <c r="AT168" s="19" t="str">
        <f>IFERROR(VLOOKUP(AG168,[2]CUS030!$A$5:$E$10000,5,0),"")</f>
        <v/>
      </c>
      <c r="AU168" s="19" t="str">
        <f>IFERROR(VLOOKUP(AH168,[2]CUS030!$A$5:$E$10000,5,0),"")</f>
        <v/>
      </c>
      <c r="AV168" s="19" t="str">
        <f>IFERROR(VLOOKUP(AI168,[2]CUS030!$A$5:$E$10000,5,0),"")</f>
        <v/>
      </c>
      <c r="AW168" s="19" t="str">
        <f>IFERROR(VLOOKUP(AJ168,[2]CUS030!$A$5:$E$10000,5,0),"")</f>
        <v/>
      </c>
      <c r="AX168" s="19" t="str">
        <f>IFERROR(VLOOKUP(AK168,[2]CUS030!$A$5:$E$10000,5,0),"")</f>
        <v/>
      </c>
      <c r="AY168" s="19" t="str">
        <f>IFERROR(VLOOKUP(AL168,[2]CUS030!$A$5:$E$10000,5,0),"")</f>
        <v/>
      </c>
      <c r="AZ168" s="19" t="str">
        <f>IFERROR(VLOOKUP(AM168,[2]CUS030!$A$5:$E$10000,5,0),"")</f>
        <v/>
      </c>
      <c r="BA168" s="19" t="str">
        <f>IFERROR(VLOOKUP(AN168,[2]CUS030!$A$5:$E$10000,5,0),"")</f>
        <v/>
      </c>
      <c r="BB168" s="19" t="str">
        <f>IFERROR(VLOOKUP(AO168,[2]CUS030!$A$5:$E$10000,5,0),"")</f>
        <v/>
      </c>
      <c r="BC168" s="19" t="str">
        <f>IFERROR(VLOOKUP(AP168,[2]CUS030!$A$5:$E$10000,5,0),"")</f>
        <v/>
      </c>
      <c r="BD168" s="19" t="str">
        <f>IFERROR(VLOOKUP(AQ168,[2]CUS030!$A$5:$E$10000,5,0),"")</f>
        <v/>
      </c>
      <c r="BE168" s="19" t="str">
        <f>IFERROR(VLOOKUP(AR168,[2]CUS030!$A$5:$E$10000,5,0),"")</f>
        <v/>
      </c>
    </row>
    <row r="169" spans="6:57" x14ac:dyDescent="0.3">
      <c r="F169" s="108" t="str">
        <f>[1]!Table1[[#This Row],[Production]]</f>
        <v>|0200220810|19.10|0.00|1.600|0.0001316NBC</v>
      </c>
      <c r="G169" t="str">
        <f t="shared" si="76"/>
        <v>1316</v>
      </c>
      <c r="H169" t="str">
        <f t="shared" si="77"/>
        <v>VPIC1||||||||||||</v>
      </c>
      <c r="I169" s="108" t="str">
        <f>[1]!Table1[[#This Row],[Stock]]</f>
        <v>|0200220810|19.10|0.00|1.600|0.000100NBC</v>
      </c>
      <c r="J169" t="str">
        <f t="shared" si="78"/>
        <v>100</v>
      </c>
      <c r="K169" s="19"/>
      <c r="L169" s="19"/>
      <c r="M169" s="19"/>
      <c r="N169" s="19"/>
      <c r="O169" s="19"/>
      <c r="P169" s="20" t="str">
        <f>End_Cal!E169</f>
        <v>|0200236041|17.30|0.00|1.200|0.0005600NBC</v>
      </c>
      <c r="Q169" s="112" t="str">
        <f t="shared" si="79"/>
        <v>5600</v>
      </c>
      <c r="R169" s="112" t="str">
        <f t="shared" si="80"/>
        <v/>
      </c>
      <c r="S169" s="112" t="str">
        <f t="shared" si="60"/>
        <v/>
      </c>
      <c r="T169" s="112" t="str">
        <f t="shared" si="61"/>
        <v/>
      </c>
      <c r="U169" s="112" t="str">
        <f t="shared" si="62"/>
        <v/>
      </c>
      <c r="V169" s="112" t="str">
        <f t="shared" si="63"/>
        <v/>
      </c>
      <c r="W169" s="112" t="str">
        <f t="shared" si="81"/>
        <v/>
      </c>
      <c r="X169" s="112" t="str">
        <f t="shared" si="64"/>
        <v/>
      </c>
      <c r="Y169" s="112" t="str">
        <f t="shared" si="84"/>
        <v/>
      </c>
      <c r="Z169" s="112" t="str">
        <f t="shared" si="85"/>
        <v/>
      </c>
      <c r="AA169" s="112" t="str">
        <f t="shared" si="86"/>
        <v/>
      </c>
      <c r="AB169" s="112" t="str">
        <f t="shared" si="87"/>
        <v/>
      </c>
      <c r="AC169" s="112" t="str">
        <f t="shared" si="88"/>
        <v/>
      </c>
      <c r="AD169" t="str">
        <f t="shared" si="82"/>
        <v>5600------------</v>
      </c>
      <c r="AF169" s="19" t="str">
        <f t="shared" si="89"/>
        <v>|0200236041|17.30|0.00|1.200|0.0005600NBC</v>
      </c>
      <c r="AG169" s="19" t="str">
        <f t="shared" si="83"/>
        <v/>
      </c>
      <c r="AH169" s="19" t="str">
        <f t="shared" si="65"/>
        <v/>
      </c>
      <c r="AI169" s="19" t="str">
        <f t="shared" si="66"/>
        <v/>
      </c>
      <c r="AJ169" s="19" t="str">
        <f t="shared" si="67"/>
        <v/>
      </c>
      <c r="AK169" s="19" t="str">
        <f t="shared" si="68"/>
        <v/>
      </c>
      <c r="AL169" s="19" t="str">
        <f t="shared" si="69"/>
        <v/>
      </c>
      <c r="AM169" s="19" t="str">
        <f t="shared" si="70"/>
        <v/>
      </c>
      <c r="AN169" s="19" t="str">
        <f t="shared" si="71"/>
        <v/>
      </c>
      <c r="AO169" s="19" t="str">
        <f t="shared" si="72"/>
        <v/>
      </c>
      <c r="AP169" s="19" t="str">
        <f t="shared" si="73"/>
        <v/>
      </c>
      <c r="AQ169" s="19" t="str">
        <f t="shared" si="74"/>
        <v/>
      </c>
      <c r="AR169" s="19" t="str">
        <f t="shared" si="75"/>
        <v/>
      </c>
      <c r="AS169" s="19" t="str">
        <f>IFERROR(VLOOKUP(AF169,[2]CUS030!$A$5:$E$10000,5,0),"")</f>
        <v>VPIC1</v>
      </c>
      <c r="AT169" s="19" t="str">
        <f>IFERROR(VLOOKUP(AG169,[2]CUS030!$A$5:$E$10000,5,0),"")</f>
        <v/>
      </c>
      <c r="AU169" s="19" t="str">
        <f>IFERROR(VLOOKUP(AH169,[2]CUS030!$A$5:$E$10000,5,0),"")</f>
        <v/>
      </c>
      <c r="AV169" s="19" t="str">
        <f>IFERROR(VLOOKUP(AI169,[2]CUS030!$A$5:$E$10000,5,0),"")</f>
        <v/>
      </c>
      <c r="AW169" s="19" t="str">
        <f>IFERROR(VLOOKUP(AJ169,[2]CUS030!$A$5:$E$10000,5,0),"")</f>
        <v/>
      </c>
      <c r="AX169" s="19" t="str">
        <f>IFERROR(VLOOKUP(AK169,[2]CUS030!$A$5:$E$10000,5,0),"")</f>
        <v/>
      </c>
      <c r="AY169" s="19" t="str">
        <f>IFERROR(VLOOKUP(AL169,[2]CUS030!$A$5:$E$10000,5,0),"")</f>
        <v/>
      </c>
      <c r="AZ169" s="19" t="str">
        <f>IFERROR(VLOOKUP(AM169,[2]CUS030!$A$5:$E$10000,5,0),"")</f>
        <v/>
      </c>
      <c r="BA169" s="19" t="str">
        <f>IFERROR(VLOOKUP(AN169,[2]CUS030!$A$5:$E$10000,5,0),"")</f>
        <v/>
      </c>
      <c r="BB169" s="19" t="str">
        <f>IFERROR(VLOOKUP(AO169,[2]CUS030!$A$5:$E$10000,5,0),"")</f>
        <v/>
      </c>
      <c r="BC169" s="19" t="str">
        <f>IFERROR(VLOOKUP(AP169,[2]CUS030!$A$5:$E$10000,5,0),"")</f>
        <v/>
      </c>
      <c r="BD169" s="19" t="str">
        <f>IFERROR(VLOOKUP(AQ169,[2]CUS030!$A$5:$E$10000,5,0),"")</f>
        <v/>
      </c>
      <c r="BE169" s="19" t="str">
        <f>IFERROR(VLOOKUP(AR169,[2]CUS030!$A$5:$E$10000,5,0),"")</f>
        <v/>
      </c>
    </row>
    <row r="170" spans="6:57" x14ac:dyDescent="0.3">
      <c r="F170" s="108" t="str">
        <f>[1]!Table1[[#This Row],[Production]]</f>
        <v>|0200220810|19.10|0.00|1.600|0.0006111NBC</v>
      </c>
      <c r="G170" t="str">
        <f t="shared" si="76"/>
        <v>6111</v>
      </c>
      <c r="H170" t="str">
        <f t="shared" si="77"/>
        <v>TECHNOKOM||||||||||||</v>
      </c>
      <c r="I170" s="108" t="str">
        <f>[1]!Table1[[#This Row],[Stock]]</f>
        <v>|0200220810|19.10|0.00|1.600|0.000148NBC</v>
      </c>
      <c r="J170" t="str">
        <f t="shared" si="78"/>
        <v>148</v>
      </c>
      <c r="K170" s="19"/>
      <c r="L170" s="19"/>
      <c r="M170" s="19"/>
      <c r="N170" s="19"/>
      <c r="O170" s="19"/>
      <c r="P170" s="20" t="str">
        <f>End_Cal!E170</f>
        <v>|0200226010|17.30|0.00|1.400|0.0005295NBC</v>
      </c>
      <c r="Q170" s="112" t="str">
        <f t="shared" si="79"/>
        <v>5295</v>
      </c>
      <c r="R170" s="112" t="str">
        <f t="shared" si="80"/>
        <v/>
      </c>
      <c r="S170" s="112" t="str">
        <f t="shared" si="60"/>
        <v/>
      </c>
      <c r="T170" s="112" t="str">
        <f t="shared" si="61"/>
        <v/>
      </c>
      <c r="U170" s="112" t="str">
        <f t="shared" si="62"/>
        <v/>
      </c>
      <c r="V170" s="112" t="str">
        <f t="shared" si="63"/>
        <v/>
      </c>
      <c r="W170" s="112" t="str">
        <f t="shared" si="81"/>
        <v/>
      </c>
      <c r="X170" s="112" t="str">
        <f t="shared" si="64"/>
        <v/>
      </c>
      <c r="Y170" s="112" t="str">
        <f t="shared" si="84"/>
        <v/>
      </c>
      <c r="Z170" s="112" t="str">
        <f t="shared" si="85"/>
        <v/>
      </c>
      <c r="AA170" s="112" t="str">
        <f t="shared" si="86"/>
        <v/>
      </c>
      <c r="AB170" s="112" t="str">
        <f t="shared" si="87"/>
        <v/>
      </c>
      <c r="AC170" s="112" t="str">
        <f t="shared" si="88"/>
        <v/>
      </c>
      <c r="AD170" t="str">
        <f t="shared" si="82"/>
        <v>5295------------</v>
      </c>
      <c r="AF170" s="19" t="str">
        <f t="shared" si="89"/>
        <v>|0200226010|17.30|0.00|1.400|0.0005295NBC</v>
      </c>
      <c r="AG170" s="19" t="str">
        <f t="shared" si="83"/>
        <v/>
      </c>
      <c r="AH170" s="19" t="str">
        <f t="shared" si="65"/>
        <v/>
      </c>
      <c r="AI170" s="19" t="str">
        <f t="shared" si="66"/>
        <v/>
      </c>
      <c r="AJ170" s="19" t="str">
        <f t="shared" si="67"/>
        <v/>
      </c>
      <c r="AK170" s="19" t="str">
        <f t="shared" si="68"/>
        <v/>
      </c>
      <c r="AL170" s="19" t="str">
        <f t="shared" si="69"/>
        <v/>
      </c>
      <c r="AM170" s="19" t="str">
        <f t="shared" si="70"/>
        <v/>
      </c>
      <c r="AN170" s="19" t="str">
        <f t="shared" si="71"/>
        <v/>
      </c>
      <c r="AO170" s="19" t="str">
        <f t="shared" si="72"/>
        <v/>
      </c>
      <c r="AP170" s="19" t="str">
        <f t="shared" si="73"/>
        <v/>
      </c>
      <c r="AQ170" s="19" t="str">
        <f t="shared" si="74"/>
        <v/>
      </c>
      <c r="AR170" s="19" t="str">
        <f t="shared" si="75"/>
        <v/>
      </c>
      <c r="AS170" s="19" t="str">
        <f>IFERROR(VLOOKUP(AF170,[2]CUS030!$A$5:$E$10000,5,0),"")</f>
        <v>TECHNOKOM</v>
      </c>
      <c r="AT170" s="19" t="str">
        <f>IFERROR(VLOOKUP(AG170,[2]CUS030!$A$5:$E$10000,5,0),"")</f>
        <v/>
      </c>
      <c r="AU170" s="19" t="str">
        <f>IFERROR(VLOOKUP(AH170,[2]CUS030!$A$5:$E$10000,5,0),"")</f>
        <v/>
      </c>
      <c r="AV170" s="19" t="str">
        <f>IFERROR(VLOOKUP(AI170,[2]CUS030!$A$5:$E$10000,5,0),"")</f>
        <v/>
      </c>
      <c r="AW170" s="19" t="str">
        <f>IFERROR(VLOOKUP(AJ170,[2]CUS030!$A$5:$E$10000,5,0),"")</f>
        <v/>
      </c>
      <c r="AX170" s="19" t="str">
        <f>IFERROR(VLOOKUP(AK170,[2]CUS030!$A$5:$E$10000,5,0),"")</f>
        <v/>
      </c>
      <c r="AY170" s="19" t="str">
        <f>IFERROR(VLOOKUP(AL170,[2]CUS030!$A$5:$E$10000,5,0),"")</f>
        <v/>
      </c>
      <c r="AZ170" s="19" t="str">
        <f>IFERROR(VLOOKUP(AM170,[2]CUS030!$A$5:$E$10000,5,0),"")</f>
        <v/>
      </c>
      <c r="BA170" s="19" t="str">
        <f>IFERROR(VLOOKUP(AN170,[2]CUS030!$A$5:$E$10000,5,0),"")</f>
        <v/>
      </c>
      <c r="BB170" s="19" t="str">
        <f>IFERROR(VLOOKUP(AO170,[2]CUS030!$A$5:$E$10000,5,0),"")</f>
        <v/>
      </c>
      <c r="BC170" s="19" t="str">
        <f>IFERROR(VLOOKUP(AP170,[2]CUS030!$A$5:$E$10000,5,0),"")</f>
        <v/>
      </c>
      <c r="BD170" s="19" t="str">
        <f>IFERROR(VLOOKUP(AQ170,[2]CUS030!$A$5:$E$10000,5,0),"")</f>
        <v/>
      </c>
      <c r="BE170" s="19" t="str">
        <f>IFERROR(VLOOKUP(AR170,[2]CUS030!$A$5:$E$10000,5,0),"")</f>
        <v/>
      </c>
    </row>
    <row r="171" spans="6:57" x14ac:dyDescent="0.3">
      <c r="F171" s="108" t="str">
        <f>[1]!Table1[[#This Row],[Production]]</f>
        <v>|0200220810|19.10|0.00|1.600|0.0005919NBC</v>
      </c>
      <c r="G171" t="str">
        <f t="shared" si="76"/>
        <v>5919</v>
      </c>
      <c r="H171" t="str">
        <f t="shared" si="77"/>
        <v>VPIC1||||||||||||</v>
      </c>
      <c r="I171" s="108" t="str">
        <f>[1]!Table1[[#This Row],[Stock]]</f>
        <v>|0200220810|19.10|0.00|1.600|0.000450NBC</v>
      </c>
      <c r="J171" t="str">
        <f t="shared" si="78"/>
        <v>450</v>
      </c>
      <c r="K171" s="19"/>
      <c r="L171" s="19"/>
      <c r="M171" s="19"/>
      <c r="N171" s="19"/>
      <c r="O171" s="19"/>
      <c r="P171" s="20" t="str">
        <f>End_Cal!E171</f>
        <v>|0200226010|17.30|0.00|1.400|0.0005300NBC</v>
      </c>
      <c r="Q171" s="112" t="str">
        <f t="shared" si="79"/>
        <v>5300</v>
      </c>
      <c r="R171" s="112" t="str">
        <f t="shared" si="80"/>
        <v/>
      </c>
      <c r="S171" s="112" t="str">
        <f t="shared" si="60"/>
        <v/>
      </c>
      <c r="T171" s="112" t="str">
        <f t="shared" si="61"/>
        <v/>
      </c>
      <c r="U171" s="112" t="str">
        <f t="shared" si="62"/>
        <v/>
      </c>
      <c r="V171" s="112" t="str">
        <f t="shared" si="63"/>
        <v/>
      </c>
      <c r="W171" s="112" t="str">
        <f t="shared" si="81"/>
        <v/>
      </c>
      <c r="X171" s="112" t="str">
        <f t="shared" si="64"/>
        <v/>
      </c>
      <c r="Y171" s="112" t="str">
        <f t="shared" si="84"/>
        <v/>
      </c>
      <c r="Z171" s="112" t="str">
        <f t="shared" si="85"/>
        <v/>
      </c>
      <c r="AA171" s="112" t="str">
        <f t="shared" si="86"/>
        <v/>
      </c>
      <c r="AB171" s="112" t="str">
        <f t="shared" si="87"/>
        <v/>
      </c>
      <c r="AC171" s="112" t="str">
        <f t="shared" si="88"/>
        <v/>
      </c>
      <c r="AD171" t="str">
        <f t="shared" si="82"/>
        <v>5300------------</v>
      </c>
      <c r="AF171" s="19" t="str">
        <f t="shared" si="89"/>
        <v>|0200226010|17.30|0.00|1.400|0.0005300NBC</v>
      </c>
      <c r="AG171" s="19" t="str">
        <f t="shared" si="83"/>
        <v/>
      </c>
      <c r="AH171" s="19" t="str">
        <f t="shared" si="65"/>
        <v/>
      </c>
      <c r="AI171" s="19" t="str">
        <f t="shared" si="66"/>
        <v/>
      </c>
      <c r="AJ171" s="19" t="str">
        <f t="shared" si="67"/>
        <v/>
      </c>
      <c r="AK171" s="19" t="str">
        <f t="shared" si="68"/>
        <v/>
      </c>
      <c r="AL171" s="19" t="str">
        <f t="shared" si="69"/>
        <v/>
      </c>
      <c r="AM171" s="19" t="str">
        <f t="shared" si="70"/>
        <v/>
      </c>
      <c r="AN171" s="19" t="str">
        <f t="shared" si="71"/>
        <v/>
      </c>
      <c r="AO171" s="19" t="str">
        <f t="shared" si="72"/>
        <v/>
      </c>
      <c r="AP171" s="19" t="str">
        <f t="shared" si="73"/>
        <v/>
      </c>
      <c r="AQ171" s="19" t="str">
        <f t="shared" si="74"/>
        <v/>
      </c>
      <c r="AR171" s="19" t="str">
        <f t="shared" si="75"/>
        <v/>
      </c>
      <c r="AS171" s="19" t="str">
        <f>IFERROR(VLOOKUP(AF171,[2]CUS030!$A$5:$E$10000,5,0),"")</f>
        <v>VPIC1</v>
      </c>
      <c r="AT171" s="19" t="str">
        <f>IFERROR(VLOOKUP(AG171,[2]CUS030!$A$5:$E$10000,5,0),"")</f>
        <v/>
      </c>
      <c r="AU171" s="19" t="str">
        <f>IFERROR(VLOOKUP(AH171,[2]CUS030!$A$5:$E$10000,5,0),"")</f>
        <v/>
      </c>
      <c r="AV171" s="19" t="str">
        <f>IFERROR(VLOOKUP(AI171,[2]CUS030!$A$5:$E$10000,5,0),"")</f>
        <v/>
      </c>
      <c r="AW171" s="19" t="str">
        <f>IFERROR(VLOOKUP(AJ171,[2]CUS030!$A$5:$E$10000,5,0),"")</f>
        <v/>
      </c>
      <c r="AX171" s="19" t="str">
        <f>IFERROR(VLOOKUP(AK171,[2]CUS030!$A$5:$E$10000,5,0),"")</f>
        <v/>
      </c>
      <c r="AY171" s="19" t="str">
        <f>IFERROR(VLOOKUP(AL171,[2]CUS030!$A$5:$E$10000,5,0),"")</f>
        <v/>
      </c>
      <c r="AZ171" s="19" t="str">
        <f>IFERROR(VLOOKUP(AM171,[2]CUS030!$A$5:$E$10000,5,0),"")</f>
        <v/>
      </c>
      <c r="BA171" s="19" t="str">
        <f>IFERROR(VLOOKUP(AN171,[2]CUS030!$A$5:$E$10000,5,0),"")</f>
        <v/>
      </c>
      <c r="BB171" s="19" t="str">
        <f>IFERROR(VLOOKUP(AO171,[2]CUS030!$A$5:$E$10000,5,0),"")</f>
        <v/>
      </c>
      <c r="BC171" s="19" t="str">
        <f>IFERROR(VLOOKUP(AP171,[2]CUS030!$A$5:$E$10000,5,0),"")</f>
        <v/>
      </c>
      <c r="BD171" s="19" t="str">
        <f>IFERROR(VLOOKUP(AQ171,[2]CUS030!$A$5:$E$10000,5,0),"")</f>
        <v/>
      </c>
      <c r="BE171" s="19" t="str">
        <f>IFERROR(VLOOKUP(AR171,[2]CUS030!$A$5:$E$10000,5,0),"")</f>
        <v/>
      </c>
    </row>
    <row r="172" spans="6:57" x14ac:dyDescent="0.3">
      <c r="F172" s="108" t="str">
        <f>[1]!Table1[[#This Row],[Production]]</f>
        <v>|0200220810|19.10|0.00|1.600|0.0005790NBC</v>
      </c>
      <c r="G172" t="str">
        <f t="shared" si="76"/>
        <v>5790</v>
      </c>
      <c r="H172" t="str">
        <f t="shared" si="77"/>
        <v>CIC1||||||||||||</v>
      </c>
      <c r="I172" s="108" t="str">
        <f>[1]!Table1[[#This Row],[Stock]]</f>
        <v>|0200220810|19.10|0.00|1.600|0.0005790NBC</v>
      </c>
      <c r="J172" t="str">
        <f t="shared" si="78"/>
        <v>5790</v>
      </c>
      <c r="K172" s="19"/>
      <c r="L172" s="19"/>
      <c r="M172" s="19"/>
      <c r="N172" s="19"/>
      <c r="O172" s="19"/>
      <c r="P172" s="20" t="str">
        <f>End_Cal!E172</f>
        <v>|0200226010|17.30|0.00|1.600|0.0005580NBC</v>
      </c>
      <c r="Q172" s="112" t="str">
        <f t="shared" si="79"/>
        <v>5580</v>
      </c>
      <c r="R172" s="112" t="str">
        <f t="shared" si="80"/>
        <v/>
      </c>
      <c r="S172" s="112" t="str">
        <f t="shared" si="60"/>
        <v/>
      </c>
      <c r="T172" s="112" t="str">
        <f t="shared" si="61"/>
        <v/>
      </c>
      <c r="U172" s="112" t="str">
        <f t="shared" si="62"/>
        <v/>
      </c>
      <c r="V172" s="112" t="str">
        <f t="shared" si="63"/>
        <v/>
      </c>
      <c r="W172" s="112" t="str">
        <f t="shared" si="81"/>
        <v/>
      </c>
      <c r="X172" s="112" t="str">
        <f t="shared" si="64"/>
        <v/>
      </c>
      <c r="Y172" s="112" t="str">
        <f t="shared" si="84"/>
        <v/>
      </c>
      <c r="Z172" s="112" t="str">
        <f t="shared" si="85"/>
        <v/>
      </c>
      <c r="AA172" s="112" t="str">
        <f t="shared" si="86"/>
        <v/>
      </c>
      <c r="AB172" s="112" t="str">
        <f t="shared" si="87"/>
        <v/>
      </c>
      <c r="AC172" s="112" t="str">
        <f t="shared" si="88"/>
        <v/>
      </c>
      <c r="AD172" t="str">
        <f t="shared" si="82"/>
        <v>5580------------</v>
      </c>
      <c r="AF172" s="19" t="str">
        <f t="shared" si="89"/>
        <v>|0200226010|17.30|0.00|1.600|0.0005580NBC</v>
      </c>
      <c r="AG172" s="19" t="str">
        <f t="shared" si="83"/>
        <v/>
      </c>
      <c r="AH172" s="19" t="str">
        <f t="shared" si="65"/>
        <v/>
      </c>
      <c r="AI172" s="19" t="str">
        <f t="shared" si="66"/>
        <v/>
      </c>
      <c r="AJ172" s="19" t="str">
        <f t="shared" si="67"/>
        <v/>
      </c>
      <c r="AK172" s="19" t="str">
        <f t="shared" si="68"/>
        <v/>
      </c>
      <c r="AL172" s="19" t="str">
        <f t="shared" si="69"/>
        <v/>
      </c>
      <c r="AM172" s="19" t="str">
        <f t="shared" si="70"/>
        <v/>
      </c>
      <c r="AN172" s="19" t="str">
        <f t="shared" si="71"/>
        <v/>
      </c>
      <c r="AO172" s="19" t="str">
        <f t="shared" si="72"/>
        <v/>
      </c>
      <c r="AP172" s="19" t="str">
        <f t="shared" si="73"/>
        <v/>
      </c>
      <c r="AQ172" s="19" t="str">
        <f t="shared" si="74"/>
        <v/>
      </c>
      <c r="AR172" s="19" t="str">
        <f t="shared" si="75"/>
        <v/>
      </c>
      <c r="AS172" s="19" t="str">
        <f>IFERROR(VLOOKUP(AF172,[2]CUS030!$A$5:$E$10000,5,0),"")</f>
        <v>CIC1</v>
      </c>
      <c r="AT172" s="19" t="str">
        <f>IFERROR(VLOOKUP(AG172,[2]CUS030!$A$5:$E$10000,5,0),"")</f>
        <v/>
      </c>
      <c r="AU172" s="19" t="str">
        <f>IFERROR(VLOOKUP(AH172,[2]CUS030!$A$5:$E$10000,5,0),"")</f>
        <v/>
      </c>
      <c r="AV172" s="19" t="str">
        <f>IFERROR(VLOOKUP(AI172,[2]CUS030!$A$5:$E$10000,5,0),"")</f>
        <v/>
      </c>
      <c r="AW172" s="19" t="str">
        <f>IFERROR(VLOOKUP(AJ172,[2]CUS030!$A$5:$E$10000,5,0),"")</f>
        <v/>
      </c>
      <c r="AX172" s="19" t="str">
        <f>IFERROR(VLOOKUP(AK172,[2]CUS030!$A$5:$E$10000,5,0),"")</f>
        <v/>
      </c>
      <c r="AY172" s="19" t="str">
        <f>IFERROR(VLOOKUP(AL172,[2]CUS030!$A$5:$E$10000,5,0),"")</f>
        <v/>
      </c>
      <c r="AZ172" s="19" t="str">
        <f>IFERROR(VLOOKUP(AM172,[2]CUS030!$A$5:$E$10000,5,0),"")</f>
        <v/>
      </c>
      <c r="BA172" s="19" t="str">
        <f>IFERROR(VLOOKUP(AN172,[2]CUS030!$A$5:$E$10000,5,0),"")</f>
        <v/>
      </c>
      <c r="BB172" s="19" t="str">
        <f>IFERROR(VLOOKUP(AO172,[2]CUS030!$A$5:$E$10000,5,0),"")</f>
        <v/>
      </c>
      <c r="BC172" s="19" t="str">
        <f>IFERROR(VLOOKUP(AP172,[2]CUS030!$A$5:$E$10000,5,0),"")</f>
        <v/>
      </c>
      <c r="BD172" s="19" t="str">
        <f>IFERROR(VLOOKUP(AQ172,[2]CUS030!$A$5:$E$10000,5,0),"")</f>
        <v/>
      </c>
      <c r="BE172" s="19" t="str">
        <f>IFERROR(VLOOKUP(AR172,[2]CUS030!$A$5:$E$10000,5,0),"")</f>
        <v/>
      </c>
    </row>
    <row r="173" spans="6:57" x14ac:dyDescent="0.3">
      <c r="F173" s="108" t="str">
        <f>[1]!Table1[[#This Row],[Production]]</f>
        <v>|0200220810|19.10|0.00|1.600|0.0005919NBC</v>
      </c>
      <c r="G173" t="str">
        <f t="shared" si="76"/>
        <v>5919</v>
      </c>
      <c r="H173" t="str">
        <f t="shared" si="77"/>
        <v>VPIC1||||||||||||</v>
      </c>
      <c r="I173" s="108" t="str">
        <f>[1]!Table1[[#This Row],[Stock]]</f>
        <v>|0200220810|19.10|0.00|1.600|0.0005919NBC</v>
      </c>
      <c r="J173" t="str">
        <f t="shared" si="78"/>
        <v>5919</v>
      </c>
      <c r="K173" s="19"/>
      <c r="L173" s="19"/>
      <c r="M173" s="19"/>
      <c r="N173" s="19"/>
      <c r="O173" s="19"/>
      <c r="P173" s="20" t="str">
        <f>End_Cal!E173</f>
        <v>|0200226010|17.30|0.00|1.600|0.0005600NBC</v>
      </c>
      <c r="Q173" s="112" t="str">
        <f t="shared" si="79"/>
        <v>5600</v>
      </c>
      <c r="R173" s="112" t="str">
        <f t="shared" si="80"/>
        <v/>
      </c>
      <c r="S173" s="112" t="str">
        <f t="shared" si="60"/>
        <v/>
      </c>
      <c r="T173" s="112" t="str">
        <f t="shared" si="61"/>
        <v/>
      </c>
      <c r="U173" s="112" t="str">
        <f t="shared" si="62"/>
        <v/>
      </c>
      <c r="V173" s="112" t="str">
        <f t="shared" si="63"/>
        <v/>
      </c>
      <c r="W173" s="112" t="str">
        <f t="shared" si="81"/>
        <v/>
      </c>
      <c r="X173" s="112" t="str">
        <f t="shared" si="64"/>
        <v/>
      </c>
      <c r="Y173" s="112" t="str">
        <f t="shared" si="84"/>
        <v/>
      </c>
      <c r="Z173" s="112" t="str">
        <f t="shared" si="85"/>
        <v/>
      </c>
      <c r="AA173" s="112" t="str">
        <f t="shared" si="86"/>
        <v/>
      </c>
      <c r="AB173" s="112" t="str">
        <f t="shared" si="87"/>
        <v/>
      </c>
      <c r="AC173" s="112" t="str">
        <f t="shared" si="88"/>
        <v/>
      </c>
      <c r="AD173" t="str">
        <f t="shared" si="82"/>
        <v>5600------------</v>
      </c>
      <c r="AF173" s="19" t="str">
        <f t="shared" si="89"/>
        <v>|0200226010|17.30|0.00|1.600|0.0005600NBC</v>
      </c>
      <c r="AG173" s="19" t="str">
        <f t="shared" si="83"/>
        <v/>
      </c>
      <c r="AH173" s="19" t="str">
        <f t="shared" si="65"/>
        <v/>
      </c>
      <c r="AI173" s="19" t="str">
        <f t="shared" si="66"/>
        <v/>
      </c>
      <c r="AJ173" s="19" t="str">
        <f t="shared" si="67"/>
        <v/>
      </c>
      <c r="AK173" s="19" t="str">
        <f t="shared" si="68"/>
        <v/>
      </c>
      <c r="AL173" s="19" t="str">
        <f t="shared" si="69"/>
        <v/>
      </c>
      <c r="AM173" s="19" t="str">
        <f t="shared" si="70"/>
        <v/>
      </c>
      <c r="AN173" s="19" t="str">
        <f t="shared" si="71"/>
        <v/>
      </c>
      <c r="AO173" s="19" t="str">
        <f t="shared" si="72"/>
        <v/>
      </c>
      <c r="AP173" s="19" t="str">
        <f t="shared" si="73"/>
        <v/>
      </c>
      <c r="AQ173" s="19" t="str">
        <f t="shared" si="74"/>
        <v/>
      </c>
      <c r="AR173" s="19" t="str">
        <f t="shared" si="75"/>
        <v/>
      </c>
      <c r="AS173" s="19" t="str">
        <f>IFERROR(VLOOKUP(AF173,[2]CUS030!$A$5:$E$10000,5,0),"")</f>
        <v>VPIC1</v>
      </c>
      <c r="AT173" s="19" t="str">
        <f>IFERROR(VLOOKUP(AG173,[2]CUS030!$A$5:$E$10000,5,0),"")</f>
        <v/>
      </c>
      <c r="AU173" s="19" t="str">
        <f>IFERROR(VLOOKUP(AH173,[2]CUS030!$A$5:$E$10000,5,0),"")</f>
        <v/>
      </c>
      <c r="AV173" s="19" t="str">
        <f>IFERROR(VLOOKUP(AI173,[2]CUS030!$A$5:$E$10000,5,0),"")</f>
        <v/>
      </c>
      <c r="AW173" s="19" t="str">
        <f>IFERROR(VLOOKUP(AJ173,[2]CUS030!$A$5:$E$10000,5,0),"")</f>
        <v/>
      </c>
      <c r="AX173" s="19" t="str">
        <f>IFERROR(VLOOKUP(AK173,[2]CUS030!$A$5:$E$10000,5,0),"")</f>
        <v/>
      </c>
      <c r="AY173" s="19" t="str">
        <f>IFERROR(VLOOKUP(AL173,[2]CUS030!$A$5:$E$10000,5,0),"")</f>
        <v/>
      </c>
      <c r="AZ173" s="19" t="str">
        <f>IFERROR(VLOOKUP(AM173,[2]CUS030!$A$5:$E$10000,5,0),"")</f>
        <v/>
      </c>
      <c r="BA173" s="19" t="str">
        <f>IFERROR(VLOOKUP(AN173,[2]CUS030!$A$5:$E$10000,5,0),"")</f>
        <v/>
      </c>
      <c r="BB173" s="19" t="str">
        <f>IFERROR(VLOOKUP(AO173,[2]CUS030!$A$5:$E$10000,5,0),"")</f>
        <v/>
      </c>
      <c r="BC173" s="19" t="str">
        <f>IFERROR(VLOOKUP(AP173,[2]CUS030!$A$5:$E$10000,5,0),"")</f>
        <v/>
      </c>
      <c r="BD173" s="19" t="str">
        <f>IFERROR(VLOOKUP(AQ173,[2]CUS030!$A$5:$E$10000,5,0),"")</f>
        <v/>
      </c>
      <c r="BE173" s="19" t="str">
        <f>IFERROR(VLOOKUP(AR173,[2]CUS030!$A$5:$E$10000,5,0),"")</f>
        <v/>
      </c>
    </row>
    <row r="174" spans="6:57" x14ac:dyDescent="0.3">
      <c r="F174" s="108" t="str">
        <f>[1]!Table1[[#This Row],[Production]]</f>
        <v>|0200220810|19.10|0.00|1.600|0.0006111NBC</v>
      </c>
      <c r="G174" t="str">
        <f t="shared" si="76"/>
        <v>6111</v>
      </c>
      <c r="H174" t="str">
        <f t="shared" si="77"/>
        <v>VPIC1||||||||||||</v>
      </c>
      <c r="I174" s="108" t="str">
        <f>[1]!Table1[[#This Row],[Stock]]</f>
        <v>|0200220810|19.10|0.00|1.600|0.0006111NBC</v>
      </c>
      <c r="J174" t="str">
        <f t="shared" si="78"/>
        <v>6111</v>
      </c>
      <c r="K174" s="19"/>
      <c r="L174" s="19"/>
      <c r="M174" s="19"/>
      <c r="N174" s="19"/>
      <c r="O174" s="19"/>
      <c r="P174" s="20" t="str">
        <f>End_Cal!E174</f>
        <v>|0200236041|19.10|0.00|1.200|0.0005200NBC</v>
      </c>
      <c r="Q174" s="112" t="str">
        <f t="shared" si="79"/>
        <v>5200</v>
      </c>
      <c r="R174" s="112" t="str">
        <f t="shared" si="80"/>
        <v/>
      </c>
      <c r="S174" s="112" t="str">
        <f t="shared" si="60"/>
        <v/>
      </c>
      <c r="T174" s="112" t="str">
        <f t="shared" si="61"/>
        <v/>
      </c>
      <c r="U174" s="112" t="str">
        <f t="shared" si="62"/>
        <v/>
      </c>
      <c r="V174" s="112" t="str">
        <f t="shared" si="63"/>
        <v/>
      </c>
      <c r="W174" s="112" t="str">
        <f t="shared" si="81"/>
        <v/>
      </c>
      <c r="X174" s="112" t="str">
        <f t="shared" si="64"/>
        <v/>
      </c>
      <c r="Y174" s="112" t="str">
        <f t="shared" si="84"/>
        <v/>
      </c>
      <c r="Z174" s="112" t="str">
        <f t="shared" si="85"/>
        <v/>
      </c>
      <c r="AA174" s="112" t="str">
        <f t="shared" si="86"/>
        <v/>
      </c>
      <c r="AB174" s="112" t="str">
        <f t="shared" si="87"/>
        <v/>
      </c>
      <c r="AC174" s="112" t="str">
        <f t="shared" si="88"/>
        <v/>
      </c>
      <c r="AD174" t="str">
        <f t="shared" si="82"/>
        <v>5200------------</v>
      </c>
      <c r="AF174" s="19" t="str">
        <f t="shared" si="89"/>
        <v>|0200236041|19.10|0.00|1.200|0.0005200NBC</v>
      </c>
      <c r="AG174" s="19" t="str">
        <f t="shared" si="83"/>
        <v/>
      </c>
      <c r="AH174" s="19" t="str">
        <f t="shared" si="65"/>
        <v/>
      </c>
      <c r="AI174" s="19" t="str">
        <f t="shared" si="66"/>
        <v/>
      </c>
      <c r="AJ174" s="19" t="str">
        <f t="shared" si="67"/>
        <v/>
      </c>
      <c r="AK174" s="19" t="str">
        <f t="shared" si="68"/>
        <v/>
      </c>
      <c r="AL174" s="19" t="str">
        <f t="shared" si="69"/>
        <v/>
      </c>
      <c r="AM174" s="19" t="str">
        <f t="shared" si="70"/>
        <v/>
      </c>
      <c r="AN174" s="19" t="str">
        <f t="shared" si="71"/>
        <v/>
      </c>
      <c r="AO174" s="19" t="str">
        <f t="shared" si="72"/>
        <v/>
      </c>
      <c r="AP174" s="19" t="str">
        <f t="shared" si="73"/>
        <v/>
      </c>
      <c r="AQ174" s="19" t="str">
        <f t="shared" si="74"/>
        <v/>
      </c>
      <c r="AR174" s="19" t="str">
        <f t="shared" si="75"/>
        <v/>
      </c>
      <c r="AS174" s="19" t="str">
        <f>IFERROR(VLOOKUP(AF174,[2]CUS030!$A$5:$E$10000,5,0),"")</f>
        <v>VPIC1</v>
      </c>
      <c r="AT174" s="19" t="str">
        <f>IFERROR(VLOOKUP(AG174,[2]CUS030!$A$5:$E$10000,5,0),"")</f>
        <v/>
      </c>
      <c r="AU174" s="19" t="str">
        <f>IFERROR(VLOOKUP(AH174,[2]CUS030!$A$5:$E$10000,5,0),"")</f>
        <v/>
      </c>
      <c r="AV174" s="19" t="str">
        <f>IFERROR(VLOOKUP(AI174,[2]CUS030!$A$5:$E$10000,5,0),"")</f>
        <v/>
      </c>
      <c r="AW174" s="19" t="str">
        <f>IFERROR(VLOOKUP(AJ174,[2]CUS030!$A$5:$E$10000,5,0),"")</f>
        <v/>
      </c>
      <c r="AX174" s="19" t="str">
        <f>IFERROR(VLOOKUP(AK174,[2]CUS030!$A$5:$E$10000,5,0),"")</f>
        <v/>
      </c>
      <c r="AY174" s="19" t="str">
        <f>IFERROR(VLOOKUP(AL174,[2]CUS030!$A$5:$E$10000,5,0),"")</f>
        <v/>
      </c>
      <c r="AZ174" s="19" t="str">
        <f>IFERROR(VLOOKUP(AM174,[2]CUS030!$A$5:$E$10000,5,0),"")</f>
        <v/>
      </c>
      <c r="BA174" s="19" t="str">
        <f>IFERROR(VLOOKUP(AN174,[2]CUS030!$A$5:$E$10000,5,0),"")</f>
        <v/>
      </c>
      <c r="BB174" s="19" t="str">
        <f>IFERROR(VLOOKUP(AO174,[2]CUS030!$A$5:$E$10000,5,0),"")</f>
        <v/>
      </c>
      <c r="BC174" s="19" t="str">
        <f>IFERROR(VLOOKUP(AP174,[2]CUS030!$A$5:$E$10000,5,0),"")</f>
        <v/>
      </c>
      <c r="BD174" s="19" t="str">
        <f>IFERROR(VLOOKUP(AQ174,[2]CUS030!$A$5:$E$10000,5,0),"")</f>
        <v/>
      </c>
      <c r="BE174" s="19" t="str">
        <f>IFERROR(VLOOKUP(AR174,[2]CUS030!$A$5:$E$10000,5,0),"")</f>
        <v/>
      </c>
    </row>
    <row r="175" spans="6:57" x14ac:dyDescent="0.3">
      <c r="F175" s="108" t="str">
        <f>[1]!Table1[[#This Row],[Production]]</f>
        <v>|0200220810|19.10|0.00|1.600|0.0005790NBC</v>
      </c>
      <c r="G175" t="str">
        <f t="shared" si="76"/>
        <v>5790</v>
      </c>
      <c r="H175" t="str">
        <f t="shared" si="77"/>
        <v>CIC1||||||||||||</v>
      </c>
      <c r="I175" s="108" t="str">
        <f>[1]!Table1[[#This Row],[Stock]]</f>
        <v>|0200220810|19.10|0.00|1.600|0.000636.5NBC</v>
      </c>
      <c r="J175" t="str">
        <f t="shared" si="78"/>
        <v>636.5</v>
      </c>
      <c r="K175" s="19"/>
      <c r="L175" s="19"/>
      <c r="M175" s="19"/>
      <c r="N175" s="19"/>
      <c r="O175" s="19"/>
      <c r="P175" s="20" t="str">
        <f>End_Cal!E175</f>
        <v>|0200236041|19.10|0.00|1.200|0.0005510NBC</v>
      </c>
      <c r="Q175" s="112" t="str">
        <f t="shared" si="79"/>
        <v>5510</v>
      </c>
      <c r="R175" s="112" t="str">
        <f t="shared" si="80"/>
        <v/>
      </c>
      <c r="S175" s="112" t="str">
        <f t="shared" si="60"/>
        <v/>
      </c>
      <c r="T175" s="112" t="str">
        <f t="shared" si="61"/>
        <v/>
      </c>
      <c r="U175" s="112" t="str">
        <f t="shared" si="62"/>
        <v/>
      </c>
      <c r="V175" s="112" t="str">
        <f t="shared" si="63"/>
        <v/>
      </c>
      <c r="W175" s="112" t="str">
        <f t="shared" si="81"/>
        <v/>
      </c>
      <c r="X175" s="112" t="str">
        <f t="shared" si="64"/>
        <v/>
      </c>
      <c r="Y175" s="112" t="str">
        <f t="shared" si="84"/>
        <v/>
      </c>
      <c r="Z175" s="112" t="str">
        <f t="shared" si="85"/>
        <v/>
      </c>
      <c r="AA175" s="112" t="str">
        <f t="shared" si="86"/>
        <v/>
      </c>
      <c r="AB175" s="112" t="str">
        <f t="shared" si="87"/>
        <v/>
      </c>
      <c r="AC175" s="112" t="str">
        <f t="shared" si="88"/>
        <v/>
      </c>
      <c r="AD175" t="str">
        <f t="shared" si="82"/>
        <v>5510------------</v>
      </c>
      <c r="AF175" s="19" t="str">
        <f t="shared" si="89"/>
        <v>|0200236041|19.10|0.00|1.200|0.0005510NBC</v>
      </c>
      <c r="AG175" s="19" t="str">
        <f t="shared" si="83"/>
        <v/>
      </c>
      <c r="AH175" s="19" t="str">
        <f t="shared" si="65"/>
        <v/>
      </c>
      <c r="AI175" s="19" t="str">
        <f t="shared" si="66"/>
        <v/>
      </c>
      <c r="AJ175" s="19" t="str">
        <f t="shared" si="67"/>
        <v/>
      </c>
      <c r="AK175" s="19" t="str">
        <f t="shared" si="68"/>
        <v/>
      </c>
      <c r="AL175" s="19" t="str">
        <f t="shared" si="69"/>
        <v/>
      </c>
      <c r="AM175" s="19" t="str">
        <f t="shared" si="70"/>
        <v/>
      </c>
      <c r="AN175" s="19" t="str">
        <f t="shared" si="71"/>
        <v/>
      </c>
      <c r="AO175" s="19" t="str">
        <f t="shared" si="72"/>
        <v/>
      </c>
      <c r="AP175" s="19" t="str">
        <f t="shared" si="73"/>
        <v/>
      </c>
      <c r="AQ175" s="19" t="str">
        <f t="shared" si="74"/>
        <v/>
      </c>
      <c r="AR175" s="19" t="str">
        <f t="shared" si="75"/>
        <v/>
      </c>
      <c r="AS175" s="19" t="str">
        <f>IFERROR(VLOOKUP(AF175,[2]CUS030!$A$5:$E$10000,5,0),"")</f>
        <v>CIC1</v>
      </c>
      <c r="AT175" s="19" t="str">
        <f>IFERROR(VLOOKUP(AG175,[2]CUS030!$A$5:$E$10000,5,0),"")</f>
        <v/>
      </c>
      <c r="AU175" s="19" t="str">
        <f>IFERROR(VLOOKUP(AH175,[2]CUS030!$A$5:$E$10000,5,0),"")</f>
        <v/>
      </c>
      <c r="AV175" s="19" t="str">
        <f>IFERROR(VLOOKUP(AI175,[2]CUS030!$A$5:$E$10000,5,0),"")</f>
        <v/>
      </c>
      <c r="AW175" s="19" t="str">
        <f>IFERROR(VLOOKUP(AJ175,[2]CUS030!$A$5:$E$10000,5,0),"")</f>
        <v/>
      </c>
      <c r="AX175" s="19" t="str">
        <f>IFERROR(VLOOKUP(AK175,[2]CUS030!$A$5:$E$10000,5,0),"")</f>
        <v/>
      </c>
      <c r="AY175" s="19" t="str">
        <f>IFERROR(VLOOKUP(AL175,[2]CUS030!$A$5:$E$10000,5,0),"")</f>
        <v/>
      </c>
      <c r="AZ175" s="19" t="str">
        <f>IFERROR(VLOOKUP(AM175,[2]CUS030!$A$5:$E$10000,5,0),"")</f>
        <v/>
      </c>
      <c r="BA175" s="19" t="str">
        <f>IFERROR(VLOOKUP(AN175,[2]CUS030!$A$5:$E$10000,5,0),"")</f>
        <v/>
      </c>
      <c r="BB175" s="19" t="str">
        <f>IFERROR(VLOOKUP(AO175,[2]CUS030!$A$5:$E$10000,5,0),"")</f>
        <v/>
      </c>
      <c r="BC175" s="19" t="str">
        <f>IFERROR(VLOOKUP(AP175,[2]CUS030!$A$5:$E$10000,5,0),"")</f>
        <v/>
      </c>
      <c r="BD175" s="19" t="str">
        <f>IFERROR(VLOOKUP(AQ175,[2]CUS030!$A$5:$E$10000,5,0),"")</f>
        <v/>
      </c>
      <c r="BE175" s="19" t="str">
        <f>IFERROR(VLOOKUP(AR175,[2]CUS030!$A$5:$E$10000,5,0),"")</f>
        <v/>
      </c>
    </row>
    <row r="176" spans="6:57" x14ac:dyDescent="0.3">
      <c r="F176" s="108" t="str">
        <f>[1]!Table1[[#This Row],[Production]]</f>
        <v>|0200226010|19.10|0.00|1.600|0.0005680NBC</v>
      </c>
      <c r="G176" t="str">
        <f t="shared" si="76"/>
        <v>5680</v>
      </c>
      <c r="H176" t="str">
        <f t="shared" si="77"/>
        <v>INNOTEK||||||||||||</v>
      </c>
      <c r="I176" s="108" t="str">
        <f>[1]!Table1[[#This Row],[Stock]]</f>
        <v>|0200220810|19.10|0.00|1.600|0.000801NBC</v>
      </c>
      <c r="J176" t="str">
        <f t="shared" si="78"/>
        <v>801</v>
      </c>
      <c r="K176" s="19"/>
      <c r="L176" s="19"/>
      <c r="M176" s="19"/>
      <c r="N176" s="19"/>
      <c r="O176" s="19"/>
      <c r="P176" s="20" t="str">
        <f>End_Cal!E176</f>
        <v>|0200226010|19.10|0.00|1.400|0.0005100NBC</v>
      </c>
      <c r="Q176" s="112" t="str">
        <f t="shared" si="79"/>
        <v>5100</v>
      </c>
      <c r="R176" s="112" t="str">
        <f t="shared" si="80"/>
        <v/>
      </c>
      <c r="S176" s="112" t="str">
        <f t="shared" si="60"/>
        <v/>
      </c>
      <c r="T176" s="112" t="str">
        <f t="shared" si="61"/>
        <v/>
      </c>
      <c r="U176" s="112" t="str">
        <f t="shared" si="62"/>
        <v/>
      </c>
      <c r="V176" s="112" t="str">
        <f t="shared" si="63"/>
        <v/>
      </c>
      <c r="W176" s="112" t="str">
        <f t="shared" si="81"/>
        <v/>
      </c>
      <c r="X176" s="112" t="str">
        <f t="shared" si="64"/>
        <v/>
      </c>
      <c r="Y176" s="112" t="str">
        <f t="shared" si="84"/>
        <v/>
      </c>
      <c r="Z176" s="112" t="str">
        <f t="shared" si="85"/>
        <v/>
      </c>
      <c r="AA176" s="112" t="str">
        <f t="shared" si="86"/>
        <v/>
      </c>
      <c r="AB176" s="112" t="str">
        <f t="shared" si="87"/>
        <v/>
      </c>
      <c r="AC176" s="112" t="str">
        <f t="shared" si="88"/>
        <v/>
      </c>
      <c r="AD176" t="str">
        <f t="shared" si="82"/>
        <v>5100------------</v>
      </c>
      <c r="AF176" s="19" t="str">
        <f t="shared" si="89"/>
        <v>|0200226010|19.10|0.00|1.400|0.0005100NBC</v>
      </c>
      <c r="AG176" s="19" t="str">
        <f t="shared" si="83"/>
        <v/>
      </c>
      <c r="AH176" s="19" t="str">
        <f t="shared" si="65"/>
        <v/>
      </c>
      <c r="AI176" s="19" t="str">
        <f t="shared" si="66"/>
        <v/>
      </c>
      <c r="AJ176" s="19" t="str">
        <f t="shared" si="67"/>
        <v/>
      </c>
      <c r="AK176" s="19" t="str">
        <f t="shared" si="68"/>
        <v/>
      </c>
      <c r="AL176" s="19" t="str">
        <f t="shared" si="69"/>
        <v/>
      </c>
      <c r="AM176" s="19" t="str">
        <f t="shared" si="70"/>
        <v/>
      </c>
      <c r="AN176" s="19" t="str">
        <f t="shared" si="71"/>
        <v/>
      </c>
      <c r="AO176" s="19" t="str">
        <f t="shared" si="72"/>
        <v/>
      </c>
      <c r="AP176" s="19" t="str">
        <f t="shared" si="73"/>
        <v/>
      </c>
      <c r="AQ176" s="19" t="str">
        <f t="shared" si="74"/>
        <v/>
      </c>
      <c r="AR176" s="19" t="str">
        <f t="shared" si="75"/>
        <v/>
      </c>
      <c r="AS176" s="19" t="str">
        <f>IFERROR(VLOOKUP(AF176,[2]CUS030!$A$5:$E$10000,5,0),"")</f>
        <v>INNOTEK</v>
      </c>
      <c r="AT176" s="19" t="str">
        <f>IFERROR(VLOOKUP(AG176,[2]CUS030!$A$5:$E$10000,5,0),"")</f>
        <v/>
      </c>
      <c r="AU176" s="19" t="str">
        <f>IFERROR(VLOOKUP(AH176,[2]CUS030!$A$5:$E$10000,5,0),"")</f>
        <v/>
      </c>
      <c r="AV176" s="19" t="str">
        <f>IFERROR(VLOOKUP(AI176,[2]CUS030!$A$5:$E$10000,5,0),"")</f>
        <v/>
      </c>
      <c r="AW176" s="19" t="str">
        <f>IFERROR(VLOOKUP(AJ176,[2]CUS030!$A$5:$E$10000,5,0),"")</f>
        <v/>
      </c>
      <c r="AX176" s="19" t="str">
        <f>IFERROR(VLOOKUP(AK176,[2]CUS030!$A$5:$E$10000,5,0),"")</f>
        <v/>
      </c>
      <c r="AY176" s="19" t="str">
        <f>IFERROR(VLOOKUP(AL176,[2]CUS030!$A$5:$E$10000,5,0),"")</f>
        <v/>
      </c>
      <c r="AZ176" s="19" t="str">
        <f>IFERROR(VLOOKUP(AM176,[2]CUS030!$A$5:$E$10000,5,0),"")</f>
        <v/>
      </c>
      <c r="BA176" s="19" t="str">
        <f>IFERROR(VLOOKUP(AN176,[2]CUS030!$A$5:$E$10000,5,0),"")</f>
        <v/>
      </c>
      <c r="BB176" s="19" t="str">
        <f>IFERROR(VLOOKUP(AO176,[2]CUS030!$A$5:$E$10000,5,0),"")</f>
        <v/>
      </c>
      <c r="BC176" s="19" t="str">
        <f>IFERROR(VLOOKUP(AP176,[2]CUS030!$A$5:$E$10000,5,0),"")</f>
        <v/>
      </c>
      <c r="BD176" s="19" t="str">
        <f>IFERROR(VLOOKUP(AQ176,[2]CUS030!$A$5:$E$10000,5,0),"")</f>
        <v/>
      </c>
      <c r="BE176" s="19" t="str">
        <f>IFERROR(VLOOKUP(AR176,[2]CUS030!$A$5:$E$10000,5,0),"")</f>
        <v/>
      </c>
    </row>
    <row r="177" spans="6:57" x14ac:dyDescent="0.3">
      <c r="F177" s="108" t="str">
        <f>[1]!Table1[[#This Row],[Production]]</f>
        <v>|0200220810|19.10|0.00|2.300|0.0006073NBC</v>
      </c>
      <c r="G177" t="str">
        <f t="shared" si="76"/>
        <v>6073</v>
      </c>
      <c r="H177" t="str">
        <f t="shared" si="77"/>
        <v>CIC1||||||||||||</v>
      </c>
      <c r="I177" s="108" t="str">
        <f>[1]!Table1[[#This Row],[Stock]]</f>
        <v>|0200220810|19.10|0.00|2.300|0.000371.7NBC</v>
      </c>
      <c r="J177" t="str">
        <f t="shared" si="78"/>
        <v>371.7</v>
      </c>
      <c r="K177" s="19"/>
      <c r="L177" s="19"/>
      <c r="M177" s="19"/>
      <c r="N177" s="19"/>
      <c r="O177" s="19"/>
      <c r="P177" s="20" t="str">
        <f>End_Cal!E177</f>
        <v>|0200226010|19.10|0.00|1.400|0.0005550NBC</v>
      </c>
      <c r="Q177" s="112" t="str">
        <f t="shared" si="79"/>
        <v>5550</v>
      </c>
      <c r="R177" s="112" t="str">
        <f t="shared" si="80"/>
        <v/>
      </c>
      <c r="S177" s="112" t="str">
        <f t="shared" si="60"/>
        <v/>
      </c>
      <c r="T177" s="112" t="str">
        <f t="shared" si="61"/>
        <v/>
      </c>
      <c r="U177" s="112" t="str">
        <f t="shared" si="62"/>
        <v/>
      </c>
      <c r="V177" s="112" t="str">
        <f t="shared" si="63"/>
        <v/>
      </c>
      <c r="W177" s="112" t="str">
        <f t="shared" si="81"/>
        <v/>
      </c>
      <c r="X177" s="112" t="str">
        <f t="shared" si="64"/>
        <v/>
      </c>
      <c r="Y177" s="112" t="str">
        <f t="shared" si="84"/>
        <v/>
      </c>
      <c r="Z177" s="112" t="str">
        <f t="shared" si="85"/>
        <v/>
      </c>
      <c r="AA177" s="112" t="str">
        <f t="shared" si="86"/>
        <v/>
      </c>
      <c r="AB177" s="112" t="str">
        <f t="shared" si="87"/>
        <v/>
      </c>
      <c r="AC177" s="112" t="str">
        <f t="shared" si="88"/>
        <v/>
      </c>
      <c r="AD177" t="str">
        <f t="shared" si="82"/>
        <v>5550------------</v>
      </c>
      <c r="AF177" s="19" t="str">
        <f t="shared" si="89"/>
        <v>|0200226010|19.10|0.00|1.400|0.0005550NBC</v>
      </c>
      <c r="AG177" s="19" t="str">
        <f t="shared" si="83"/>
        <v/>
      </c>
      <c r="AH177" s="19" t="str">
        <f t="shared" si="65"/>
        <v/>
      </c>
      <c r="AI177" s="19" t="str">
        <f t="shared" si="66"/>
        <v/>
      </c>
      <c r="AJ177" s="19" t="str">
        <f t="shared" si="67"/>
        <v/>
      </c>
      <c r="AK177" s="19" t="str">
        <f t="shared" si="68"/>
        <v/>
      </c>
      <c r="AL177" s="19" t="str">
        <f t="shared" si="69"/>
        <v/>
      </c>
      <c r="AM177" s="19" t="str">
        <f t="shared" si="70"/>
        <v/>
      </c>
      <c r="AN177" s="19" t="str">
        <f t="shared" si="71"/>
        <v/>
      </c>
      <c r="AO177" s="19" t="str">
        <f t="shared" si="72"/>
        <v/>
      </c>
      <c r="AP177" s="19" t="str">
        <f t="shared" si="73"/>
        <v/>
      </c>
      <c r="AQ177" s="19" t="str">
        <f t="shared" si="74"/>
        <v/>
      </c>
      <c r="AR177" s="19" t="str">
        <f t="shared" si="75"/>
        <v/>
      </c>
      <c r="AS177" s="19" t="str">
        <f>IFERROR(VLOOKUP(AF177,[2]CUS030!$A$5:$E$10000,5,0),"")</f>
        <v>CIC1</v>
      </c>
      <c r="AT177" s="19" t="str">
        <f>IFERROR(VLOOKUP(AG177,[2]CUS030!$A$5:$E$10000,5,0),"")</f>
        <v/>
      </c>
      <c r="AU177" s="19" t="str">
        <f>IFERROR(VLOOKUP(AH177,[2]CUS030!$A$5:$E$10000,5,0),"")</f>
        <v/>
      </c>
      <c r="AV177" s="19" t="str">
        <f>IFERROR(VLOOKUP(AI177,[2]CUS030!$A$5:$E$10000,5,0),"")</f>
        <v/>
      </c>
      <c r="AW177" s="19" t="str">
        <f>IFERROR(VLOOKUP(AJ177,[2]CUS030!$A$5:$E$10000,5,0),"")</f>
        <v/>
      </c>
      <c r="AX177" s="19" t="str">
        <f>IFERROR(VLOOKUP(AK177,[2]CUS030!$A$5:$E$10000,5,0),"")</f>
        <v/>
      </c>
      <c r="AY177" s="19" t="str">
        <f>IFERROR(VLOOKUP(AL177,[2]CUS030!$A$5:$E$10000,5,0),"")</f>
        <v/>
      </c>
      <c r="AZ177" s="19" t="str">
        <f>IFERROR(VLOOKUP(AM177,[2]CUS030!$A$5:$E$10000,5,0),"")</f>
        <v/>
      </c>
      <c r="BA177" s="19" t="str">
        <f>IFERROR(VLOOKUP(AN177,[2]CUS030!$A$5:$E$10000,5,0),"")</f>
        <v/>
      </c>
      <c r="BB177" s="19" t="str">
        <f>IFERROR(VLOOKUP(AO177,[2]CUS030!$A$5:$E$10000,5,0),"")</f>
        <v/>
      </c>
      <c r="BC177" s="19" t="str">
        <f>IFERROR(VLOOKUP(AP177,[2]CUS030!$A$5:$E$10000,5,0),"")</f>
        <v/>
      </c>
      <c r="BD177" s="19" t="str">
        <f>IFERROR(VLOOKUP(AQ177,[2]CUS030!$A$5:$E$10000,5,0),"")</f>
        <v/>
      </c>
      <c r="BE177" s="19" t="str">
        <f>IFERROR(VLOOKUP(AR177,[2]CUS030!$A$5:$E$10000,5,0),"")</f>
        <v/>
      </c>
    </row>
    <row r="178" spans="6:57" x14ac:dyDescent="0.3">
      <c r="F178" s="108" t="str">
        <f>[1]!Table1[[#This Row],[Production]]</f>
        <v>|0200220810|19.10|0.00|2.300|0.0005100NBC</v>
      </c>
      <c r="G178" t="str">
        <f t="shared" si="76"/>
        <v>5100</v>
      </c>
      <c r="H178" t="str">
        <f t="shared" si="77"/>
        <v>CIC1||||||||||||</v>
      </c>
      <c r="I178" s="108" t="str">
        <f>[1]!Table1[[#This Row],[Stock]]</f>
        <v>|0200220810|19.10|0.00|2.300|0.0005100NBC</v>
      </c>
      <c r="J178" t="str">
        <f t="shared" si="78"/>
        <v>5100</v>
      </c>
      <c r="K178" s="19"/>
      <c r="L178" s="19"/>
      <c r="M178" s="19"/>
      <c r="N178" s="19"/>
      <c r="O178" s="19"/>
      <c r="P178" s="20" t="str">
        <f>End_Cal!E178</f>
        <v>|0200226010|19.10|0.00|1.400|0.0005570NBC</v>
      </c>
      <c r="Q178" s="112" t="str">
        <f t="shared" si="79"/>
        <v>5570</v>
      </c>
      <c r="R178" s="112" t="str">
        <f t="shared" si="80"/>
        <v/>
      </c>
      <c r="S178" s="112" t="str">
        <f t="shared" si="60"/>
        <v/>
      </c>
      <c r="T178" s="112" t="str">
        <f t="shared" si="61"/>
        <v/>
      </c>
      <c r="U178" s="112" t="str">
        <f t="shared" si="62"/>
        <v/>
      </c>
      <c r="V178" s="112" t="str">
        <f t="shared" si="63"/>
        <v/>
      </c>
      <c r="W178" s="112" t="str">
        <f t="shared" si="81"/>
        <v/>
      </c>
      <c r="X178" s="112" t="str">
        <f t="shared" si="64"/>
        <v/>
      </c>
      <c r="Y178" s="112" t="str">
        <f t="shared" si="84"/>
        <v/>
      </c>
      <c r="Z178" s="112" t="str">
        <f t="shared" si="85"/>
        <v/>
      </c>
      <c r="AA178" s="112" t="str">
        <f t="shared" si="86"/>
        <v/>
      </c>
      <c r="AB178" s="112" t="str">
        <f t="shared" si="87"/>
        <v/>
      </c>
      <c r="AC178" s="112" t="str">
        <f t="shared" si="88"/>
        <v/>
      </c>
      <c r="AD178" t="str">
        <f t="shared" si="82"/>
        <v>5570------------</v>
      </c>
      <c r="AF178" s="19" t="str">
        <f t="shared" si="89"/>
        <v>|0200226010|19.10|0.00|1.400|0.0005570NBC</v>
      </c>
      <c r="AG178" s="19" t="str">
        <f t="shared" si="83"/>
        <v/>
      </c>
      <c r="AH178" s="19" t="str">
        <f t="shared" si="65"/>
        <v/>
      </c>
      <c r="AI178" s="19" t="str">
        <f t="shared" si="66"/>
        <v/>
      </c>
      <c r="AJ178" s="19" t="str">
        <f t="shared" si="67"/>
        <v/>
      </c>
      <c r="AK178" s="19" t="str">
        <f t="shared" si="68"/>
        <v/>
      </c>
      <c r="AL178" s="19" t="str">
        <f t="shared" si="69"/>
        <v/>
      </c>
      <c r="AM178" s="19" t="str">
        <f t="shared" si="70"/>
        <v/>
      </c>
      <c r="AN178" s="19" t="str">
        <f t="shared" si="71"/>
        <v/>
      </c>
      <c r="AO178" s="19" t="str">
        <f t="shared" si="72"/>
        <v/>
      </c>
      <c r="AP178" s="19" t="str">
        <f t="shared" si="73"/>
        <v/>
      </c>
      <c r="AQ178" s="19" t="str">
        <f t="shared" si="74"/>
        <v/>
      </c>
      <c r="AR178" s="19" t="str">
        <f t="shared" si="75"/>
        <v/>
      </c>
      <c r="AS178" s="19" t="str">
        <f>IFERROR(VLOOKUP(AF178,[2]CUS030!$A$5:$E$10000,5,0),"")</f>
        <v>CIC1</v>
      </c>
      <c r="AT178" s="19" t="str">
        <f>IFERROR(VLOOKUP(AG178,[2]CUS030!$A$5:$E$10000,5,0),"")</f>
        <v/>
      </c>
      <c r="AU178" s="19" t="str">
        <f>IFERROR(VLOOKUP(AH178,[2]CUS030!$A$5:$E$10000,5,0),"")</f>
        <v/>
      </c>
      <c r="AV178" s="19" t="str">
        <f>IFERROR(VLOOKUP(AI178,[2]CUS030!$A$5:$E$10000,5,0),"")</f>
        <v/>
      </c>
      <c r="AW178" s="19" t="str">
        <f>IFERROR(VLOOKUP(AJ178,[2]CUS030!$A$5:$E$10000,5,0),"")</f>
        <v/>
      </c>
      <c r="AX178" s="19" t="str">
        <f>IFERROR(VLOOKUP(AK178,[2]CUS030!$A$5:$E$10000,5,0),"")</f>
        <v/>
      </c>
      <c r="AY178" s="19" t="str">
        <f>IFERROR(VLOOKUP(AL178,[2]CUS030!$A$5:$E$10000,5,0),"")</f>
        <v/>
      </c>
      <c r="AZ178" s="19" t="str">
        <f>IFERROR(VLOOKUP(AM178,[2]CUS030!$A$5:$E$10000,5,0),"")</f>
        <v/>
      </c>
      <c r="BA178" s="19" t="str">
        <f>IFERROR(VLOOKUP(AN178,[2]CUS030!$A$5:$E$10000,5,0),"")</f>
        <v/>
      </c>
      <c r="BB178" s="19" t="str">
        <f>IFERROR(VLOOKUP(AO178,[2]CUS030!$A$5:$E$10000,5,0),"")</f>
        <v/>
      </c>
      <c r="BC178" s="19" t="str">
        <f>IFERROR(VLOOKUP(AP178,[2]CUS030!$A$5:$E$10000,5,0),"")</f>
        <v/>
      </c>
      <c r="BD178" s="19" t="str">
        <f>IFERROR(VLOOKUP(AQ178,[2]CUS030!$A$5:$E$10000,5,0),"")</f>
        <v/>
      </c>
      <c r="BE178" s="19" t="str">
        <f>IFERROR(VLOOKUP(AR178,[2]CUS030!$A$5:$E$10000,5,0),"")</f>
        <v/>
      </c>
    </row>
    <row r="179" spans="6:57" x14ac:dyDescent="0.3">
      <c r="F179" s="108" t="str">
        <f>[1]!Table1[[#This Row],[Production]]</f>
        <v>|0200220810|19.10|0.00|2.300|0.0006073NBC</v>
      </c>
      <c r="G179" t="str">
        <f t="shared" si="76"/>
        <v>6073</v>
      </c>
      <c r="H179" t="str">
        <f t="shared" si="77"/>
        <v>CIC1||||||||||||</v>
      </c>
      <c r="I179" s="108" t="str">
        <f>[1]!Table1[[#This Row],[Stock]]</f>
        <v>|0200220810|19.10|0.00|2.300|0.0006073NBC</v>
      </c>
      <c r="J179" t="str">
        <f t="shared" si="78"/>
        <v>6073</v>
      </c>
      <c r="K179" s="19"/>
      <c r="L179" s="19"/>
      <c r="M179" s="19"/>
      <c r="N179" s="19"/>
      <c r="O179" s="19"/>
      <c r="P179" s="20" t="str">
        <f>End_Cal!E179</f>
        <v>|0200226010|19.10|0.00|1.400|0.0005820NBC</v>
      </c>
      <c r="Q179" s="112" t="str">
        <f t="shared" si="79"/>
        <v>5820</v>
      </c>
      <c r="R179" s="112" t="str">
        <f t="shared" si="80"/>
        <v/>
      </c>
      <c r="S179" s="112" t="str">
        <f t="shared" si="60"/>
        <v/>
      </c>
      <c r="T179" s="112" t="str">
        <f t="shared" si="61"/>
        <v/>
      </c>
      <c r="U179" s="112" t="str">
        <f t="shared" si="62"/>
        <v/>
      </c>
      <c r="V179" s="112" t="str">
        <f t="shared" si="63"/>
        <v/>
      </c>
      <c r="W179" s="112" t="str">
        <f t="shared" si="81"/>
        <v/>
      </c>
      <c r="X179" s="112" t="str">
        <f t="shared" si="64"/>
        <v/>
      </c>
      <c r="Y179" s="112" t="str">
        <f t="shared" si="84"/>
        <v/>
      </c>
      <c r="Z179" s="112" t="str">
        <f t="shared" si="85"/>
        <v/>
      </c>
      <c r="AA179" s="112" t="str">
        <f t="shared" si="86"/>
        <v/>
      </c>
      <c r="AB179" s="112" t="str">
        <f t="shared" si="87"/>
        <v/>
      </c>
      <c r="AC179" s="112" t="str">
        <f t="shared" si="88"/>
        <v/>
      </c>
      <c r="AD179" t="str">
        <f t="shared" si="82"/>
        <v>5820------------</v>
      </c>
      <c r="AF179" s="19" t="str">
        <f t="shared" si="89"/>
        <v>|0200226010|19.10|0.00|1.400|0.0005820NBC</v>
      </c>
      <c r="AG179" s="19" t="str">
        <f t="shared" si="83"/>
        <v/>
      </c>
      <c r="AH179" s="19" t="str">
        <f t="shared" si="65"/>
        <v/>
      </c>
      <c r="AI179" s="19" t="str">
        <f t="shared" si="66"/>
        <v/>
      </c>
      <c r="AJ179" s="19" t="str">
        <f t="shared" si="67"/>
        <v/>
      </c>
      <c r="AK179" s="19" t="str">
        <f t="shared" si="68"/>
        <v/>
      </c>
      <c r="AL179" s="19" t="str">
        <f t="shared" si="69"/>
        <v/>
      </c>
      <c r="AM179" s="19" t="str">
        <f t="shared" si="70"/>
        <v/>
      </c>
      <c r="AN179" s="19" t="str">
        <f t="shared" si="71"/>
        <v/>
      </c>
      <c r="AO179" s="19" t="str">
        <f t="shared" si="72"/>
        <v/>
      </c>
      <c r="AP179" s="19" t="str">
        <f t="shared" si="73"/>
        <v/>
      </c>
      <c r="AQ179" s="19" t="str">
        <f t="shared" si="74"/>
        <v/>
      </c>
      <c r="AR179" s="19" t="str">
        <f t="shared" si="75"/>
        <v/>
      </c>
      <c r="AS179" s="19" t="str">
        <f>IFERROR(VLOOKUP(AF179,[2]CUS030!$A$5:$E$10000,5,0),"")</f>
        <v>CIC1</v>
      </c>
      <c r="AT179" s="19" t="str">
        <f>IFERROR(VLOOKUP(AG179,[2]CUS030!$A$5:$E$10000,5,0),"")</f>
        <v/>
      </c>
      <c r="AU179" s="19" t="str">
        <f>IFERROR(VLOOKUP(AH179,[2]CUS030!$A$5:$E$10000,5,0),"")</f>
        <v/>
      </c>
      <c r="AV179" s="19" t="str">
        <f>IFERROR(VLOOKUP(AI179,[2]CUS030!$A$5:$E$10000,5,0),"")</f>
        <v/>
      </c>
      <c r="AW179" s="19" t="str">
        <f>IFERROR(VLOOKUP(AJ179,[2]CUS030!$A$5:$E$10000,5,0),"")</f>
        <v/>
      </c>
      <c r="AX179" s="19" t="str">
        <f>IFERROR(VLOOKUP(AK179,[2]CUS030!$A$5:$E$10000,5,0),"")</f>
        <v/>
      </c>
      <c r="AY179" s="19" t="str">
        <f>IFERROR(VLOOKUP(AL179,[2]CUS030!$A$5:$E$10000,5,0),"")</f>
        <v/>
      </c>
      <c r="AZ179" s="19" t="str">
        <f>IFERROR(VLOOKUP(AM179,[2]CUS030!$A$5:$E$10000,5,0),"")</f>
        <v/>
      </c>
      <c r="BA179" s="19" t="str">
        <f>IFERROR(VLOOKUP(AN179,[2]CUS030!$A$5:$E$10000,5,0),"")</f>
        <v/>
      </c>
      <c r="BB179" s="19" t="str">
        <f>IFERROR(VLOOKUP(AO179,[2]CUS030!$A$5:$E$10000,5,0),"")</f>
        <v/>
      </c>
      <c r="BC179" s="19" t="str">
        <f>IFERROR(VLOOKUP(AP179,[2]CUS030!$A$5:$E$10000,5,0),"")</f>
        <v/>
      </c>
      <c r="BD179" s="19" t="str">
        <f>IFERROR(VLOOKUP(AQ179,[2]CUS030!$A$5:$E$10000,5,0),"")</f>
        <v/>
      </c>
      <c r="BE179" s="19" t="str">
        <f>IFERROR(VLOOKUP(AR179,[2]CUS030!$A$5:$E$10000,5,0),"")</f>
        <v/>
      </c>
    </row>
    <row r="180" spans="6:57" x14ac:dyDescent="0.3">
      <c r="F180" s="108" t="str">
        <f>[1]!Table1[[#This Row],[Production]]</f>
        <v>|0200220810|22.20|0.00|1.400|0.0005619NBC</v>
      </c>
      <c r="G180" t="str">
        <f t="shared" si="76"/>
        <v>5619</v>
      </c>
      <c r="H180" t="str">
        <f t="shared" si="77"/>
        <v>INNOTEK||||||||||||</v>
      </c>
      <c r="I180" s="108" t="str">
        <f>[1]!Table1[[#This Row],[Stock]]</f>
        <v>|0200220810|22.20|0.00|1.400|0.000120NBC</v>
      </c>
      <c r="J180" t="str">
        <f t="shared" si="78"/>
        <v>120</v>
      </c>
      <c r="K180" s="19"/>
      <c r="L180" s="19"/>
      <c r="M180" s="19"/>
      <c r="N180" s="19"/>
      <c r="O180" s="19"/>
      <c r="P180" s="20" t="str">
        <f>End_Cal!E180</f>
        <v>|0200226010|19.10|0.00|1.400|0.0006030NBC</v>
      </c>
      <c r="Q180" s="112" t="str">
        <f t="shared" si="79"/>
        <v>6030</v>
      </c>
      <c r="R180" s="112" t="str">
        <f t="shared" si="80"/>
        <v/>
      </c>
      <c r="S180" s="112" t="str">
        <f t="shared" si="60"/>
        <v/>
      </c>
      <c r="T180" s="112" t="str">
        <f t="shared" si="61"/>
        <v/>
      </c>
      <c r="U180" s="112" t="str">
        <f t="shared" si="62"/>
        <v/>
      </c>
      <c r="V180" s="112" t="str">
        <f t="shared" si="63"/>
        <v/>
      </c>
      <c r="W180" s="112" t="str">
        <f t="shared" si="81"/>
        <v/>
      </c>
      <c r="X180" s="112" t="str">
        <f t="shared" si="64"/>
        <v/>
      </c>
      <c r="Y180" s="112" t="str">
        <f t="shared" si="84"/>
        <v/>
      </c>
      <c r="Z180" s="112" t="str">
        <f t="shared" si="85"/>
        <v/>
      </c>
      <c r="AA180" s="112" t="str">
        <f t="shared" si="86"/>
        <v/>
      </c>
      <c r="AB180" s="112" t="str">
        <f t="shared" si="87"/>
        <v/>
      </c>
      <c r="AC180" s="112" t="str">
        <f t="shared" si="88"/>
        <v/>
      </c>
      <c r="AD180" t="str">
        <f t="shared" si="82"/>
        <v>6030------------</v>
      </c>
      <c r="AF180" s="19" t="str">
        <f t="shared" si="89"/>
        <v>|0200226010|19.10|0.00|1.400|0.0006030NBC</v>
      </c>
      <c r="AG180" s="19" t="str">
        <f t="shared" si="83"/>
        <v/>
      </c>
      <c r="AH180" s="19" t="str">
        <f t="shared" si="65"/>
        <v/>
      </c>
      <c r="AI180" s="19" t="str">
        <f t="shared" si="66"/>
        <v/>
      </c>
      <c r="AJ180" s="19" t="str">
        <f t="shared" si="67"/>
        <v/>
      </c>
      <c r="AK180" s="19" t="str">
        <f t="shared" si="68"/>
        <v/>
      </c>
      <c r="AL180" s="19" t="str">
        <f t="shared" si="69"/>
        <v/>
      </c>
      <c r="AM180" s="19" t="str">
        <f t="shared" si="70"/>
        <v/>
      </c>
      <c r="AN180" s="19" t="str">
        <f t="shared" si="71"/>
        <v/>
      </c>
      <c r="AO180" s="19" t="str">
        <f t="shared" si="72"/>
        <v/>
      </c>
      <c r="AP180" s="19" t="str">
        <f t="shared" si="73"/>
        <v/>
      </c>
      <c r="AQ180" s="19" t="str">
        <f t="shared" si="74"/>
        <v/>
      </c>
      <c r="AR180" s="19" t="str">
        <f t="shared" si="75"/>
        <v/>
      </c>
      <c r="AS180" s="19" t="str">
        <f>IFERROR(VLOOKUP(AF180,[2]CUS030!$A$5:$E$10000,5,0),"")</f>
        <v>INNOTEK</v>
      </c>
      <c r="AT180" s="19" t="str">
        <f>IFERROR(VLOOKUP(AG180,[2]CUS030!$A$5:$E$10000,5,0),"")</f>
        <v/>
      </c>
      <c r="AU180" s="19" t="str">
        <f>IFERROR(VLOOKUP(AH180,[2]CUS030!$A$5:$E$10000,5,0),"")</f>
        <v/>
      </c>
      <c r="AV180" s="19" t="str">
        <f>IFERROR(VLOOKUP(AI180,[2]CUS030!$A$5:$E$10000,5,0),"")</f>
        <v/>
      </c>
      <c r="AW180" s="19" t="str">
        <f>IFERROR(VLOOKUP(AJ180,[2]CUS030!$A$5:$E$10000,5,0),"")</f>
        <v/>
      </c>
      <c r="AX180" s="19" t="str">
        <f>IFERROR(VLOOKUP(AK180,[2]CUS030!$A$5:$E$10000,5,0),"")</f>
        <v/>
      </c>
      <c r="AY180" s="19" t="str">
        <f>IFERROR(VLOOKUP(AL180,[2]CUS030!$A$5:$E$10000,5,0),"")</f>
        <v/>
      </c>
      <c r="AZ180" s="19" t="str">
        <f>IFERROR(VLOOKUP(AM180,[2]CUS030!$A$5:$E$10000,5,0),"")</f>
        <v/>
      </c>
      <c r="BA180" s="19" t="str">
        <f>IFERROR(VLOOKUP(AN180,[2]CUS030!$A$5:$E$10000,5,0),"")</f>
        <v/>
      </c>
      <c r="BB180" s="19" t="str">
        <f>IFERROR(VLOOKUP(AO180,[2]CUS030!$A$5:$E$10000,5,0),"")</f>
        <v/>
      </c>
      <c r="BC180" s="19" t="str">
        <f>IFERROR(VLOOKUP(AP180,[2]CUS030!$A$5:$E$10000,5,0),"")</f>
        <v/>
      </c>
      <c r="BD180" s="19" t="str">
        <f>IFERROR(VLOOKUP(AQ180,[2]CUS030!$A$5:$E$10000,5,0),"")</f>
        <v/>
      </c>
      <c r="BE180" s="19" t="str">
        <f>IFERROR(VLOOKUP(AR180,[2]CUS030!$A$5:$E$10000,5,0),"")</f>
        <v/>
      </c>
    </row>
    <row r="181" spans="6:57" x14ac:dyDescent="0.3">
      <c r="F181" s="108" t="str">
        <f>[1]!Table1[[#This Row],[Production]]</f>
        <v>|0200220810|22.20|0.00|1.400|0.0005305NBC</v>
      </c>
      <c r="G181" t="str">
        <f t="shared" si="76"/>
        <v>5305</v>
      </c>
      <c r="H181" t="str">
        <f t="shared" si="77"/>
        <v>INNOTEK||||||||||||</v>
      </c>
      <c r="I181" s="108" t="str">
        <f>[1]!Table1[[#This Row],[Stock]]</f>
        <v>|0200220810|22.20|0.00|1.400|0.0001306NBC</v>
      </c>
      <c r="J181" t="str">
        <f t="shared" si="78"/>
        <v>1306</v>
      </c>
      <c r="K181" s="19"/>
      <c r="L181" s="19"/>
      <c r="M181" s="19"/>
      <c r="N181" s="19"/>
      <c r="O181" s="19"/>
      <c r="P181" s="20" t="str">
        <f>End_Cal!E181</f>
        <v>|0200226010|19.10|0.00|1.600|0.0005460NBC</v>
      </c>
      <c r="Q181" s="112" t="str">
        <f t="shared" si="79"/>
        <v>5460</v>
      </c>
      <c r="R181" s="112" t="str">
        <f t="shared" si="80"/>
        <v/>
      </c>
      <c r="S181" s="112" t="str">
        <f t="shared" si="60"/>
        <v/>
      </c>
      <c r="T181" s="112" t="str">
        <f t="shared" si="61"/>
        <v/>
      </c>
      <c r="U181" s="112" t="str">
        <f t="shared" si="62"/>
        <v/>
      </c>
      <c r="V181" s="112" t="str">
        <f t="shared" si="63"/>
        <v/>
      </c>
      <c r="W181" s="112" t="str">
        <f t="shared" si="81"/>
        <v/>
      </c>
      <c r="X181" s="112" t="str">
        <f t="shared" si="64"/>
        <v/>
      </c>
      <c r="Y181" s="112" t="str">
        <f t="shared" si="84"/>
        <v/>
      </c>
      <c r="Z181" s="112" t="str">
        <f t="shared" si="85"/>
        <v/>
      </c>
      <c r="AA181" s="112" t="str">
        <f t="shared" si="86"/>
        <v/>
      </c>
      <c r="AB181" s="112" t="str">
        <f t="shared" si="87"/>
        <v/>
      </c>
      <c r="AC181" s="112" t="str">
        <f t="shared" si="88"/>
        <v/>
      </c>
      <c r="AD181" t="str">
        <f t="shared" si="82"/>
        <v>5460------------</v>
      </c>
      <c r="AF181" s="19" t="str">
        <f t="shared" si="89"/>
        <v>|0200226010|19.10|0.00|1.600|0.0005460NBC</v>
      </c>
      <c r="AG181" s="19" t="str">
        <f t="shared" si="83"/>
        <v/>
      </c>
      <c r="AH181" s="19" t="str">
        <f t="shared" si="65"/>
        <v/>
      </c>
      <c r="AI181" s="19" t="str">
        <f t="shared" si="66"/>
        <v/>
      </c>
      <c r="AJ181" s="19" t="str">
        <f t="shared" si="67"/>
        <v/>
      </c>
      <c r="AK181" s="19" t="str">
        <f t="shared" si="68"/>
        <v/>
      </c>
      <c r="AL181" s="19" t="str">
        <f t="shared" si="69"/>
        <v/>
      </c>
      <c r="AM181" s="19" t="str">
        <f t="shared" si="70"/>
        <v/>
      </c>
      <c r="AN181" s="19" t="str">
        <f t="shared" si="71"/>
        <v/>
      </c>
      <c r="AO181" s="19" t="str">
        <f t="shared" si="72"/>
        <v/>
      </c>
      <c r="AP181" s="19" t="str">
        <f t="shared" si="73"/>
        <v/>
      </c>
      <c r="AQ181" s="19" t="str">
        <f t="shared" si="74"/>
        <v/>
      </c>
      <c r="AR181" s="19" t="str">
        <f t="shared" si="75"/>
        <v/>
      </c>
      <c r="AS181" s="19" t="str">
        <f>IFERROR(VLOOKUP(AF181,[2]CUS030!$A$5:$E$10000,5,0),"")</f>
        <v>INNOTEK</v>
      </c>
      <c r="AT181" s="19" t="str">
        <f>IFERROR(VLOOKUP(AG181,[2]CUS030!$A$5:$E$10000,5,0),"")</f>
        <v/>
      </c>
      <c r="AU181" s="19" t="str">
        <f>IFERROR(VLOOKUP(AH181,[2]CUS030!$A$5:$E$10000,5,0),"")</f>
        <v/>
      </c>
      <c r="AV181" s="19" t="str">
        <f>IFERROR(VLOOKUP(AI181,[2]CUS030!$A$5:$E$10000,5,0),"")</f>
        <v/>
      </c>
      <c r="AW181" s="19" t="str">
        <f>IFERROR(VLOOKUP(AJ181,[2]CUS030!$A$5:$E$10000,5,0),"")</f>
        <v/>
      </c>
      <c r="AX181" s="19" t="str">
        <f>IFERROR(VLOOKUP(AK181,[2]CUS030!$A$5:$E$10000,5,0),"")</f>
        <v/>
      </c>
      <c r="AY181" s="19" t="str">
        <f>IFERROR(VLOOKUP(AL181,[2]CUS030!$A$5:$E$10000,5,0),"")</f>
        <v/>
      </c>
      <c r="AZ181" s="19" t="str">
        <f>IFERROR(VLOOKUP(AM181,[2]CUS030!$A$5:$E$10000,5,0),"")</f>
        <v/>
      </c>
      <c r="BA181" s="19" t="str">
        <f>IFERROR(VLOOKUP(AN181,[2]CUS030!$A$5:$E$10000,5,0),"")</f>
        <v/>
      </c>
      <c r="BB181" s="19" t="str">
        <f>IFERROR(VLOOKUP(AO181,[2]CUS030!$A$5:$E$10000,5,0),"")</f>
        <v/>
      </c>
      <c r="BC181" s="19" t="str">
        <f>IFERROR(VLOOKUP(AP181,[2]CUS030!$A$5:$E$10000,5,0),"")</f>
        <v/>
      </c>
      <c r="BD181" s="19" t="str">
        <f>IFERROR(VLOOKUP(AQ181,[2]CUS030!$A$5:$E$10000,5,0),"")</f>
        <v/>
      </c>
      <c r="BE181" s="19" t="str">
        <f>IFERROR(VLOOKUP(AR181,[2]CUS030!$A$5:$E$10000,5,0),"")</f>
        <v/>
      </c>
    </row>
    <row r="182" spans="6:57" x14ac:dyDescent="0.3">
      <c r="F182" s="108" t="str">
        <f>[1]!Table1[[#This Row],[Production]]</f>
        <v>|0200220810|22.20|0.00|1.400|0.0005927NBC</v>
      </c>
      <c r="G182" t="str">
        <f t="shared" si="76"/>
        <v>5927</v>
      </c>
      <c r="H182" t="str">
        <f t="shared" si="77"/>
        <v>CIC1||||||||||||</v>
      </c>
      <c r="I182" s="108" t="str">
        <f>[1]!Table1[[#This Row],[Stock]]</f>
        <v>|0200220810|22.20|0.00|1.400|0.000192NBC</v>
      </c>
      <c r="J182" t="str">
        <f t="shared" si="78"/>
        <v>192</v>
      </c>
      <c r="K182" s="19"/>
      <c r="L182" s="19"/>
      <c r="M182" s="19"/>
      <c r="N182" s="19"/>
      <c r="O182" s="19"/>
      <c r="P182" s="20" t="str">
        <f>End_Cal!E182</f>
        <v>|0200226010|19.10|0.00|1.600|0.0005600NBC</v>
      </c>
      <c r="Q182" s="112" t="str">
        <f t="shared" si="79"/>
        <v>5600</v>
      </c>
      <c r="R182" s="112" t="str">
        <f t="shared" si="80"/>
        <v/>
      </c>
      <c r="S182" s="112" t="str">
        <f t="shared" si="60"/>
        <v/>
      </c>
      <c r="T182" s="112" t="str">
        <f t="shared" si="61"/>
        <v/>
      </c>
      <c r="U182" s="112" t="str">
        <f t="shared" si="62"/>
        <v/>
      </c>
      <c r="V182" s="112" t="str">
        <f t="shared" si="63"/>
        <v/>
      </c>
      <c r="W182" s="112" t="str">
        <f t="shared" si="81"/>
        <v/>
      </c>
      <c r="X182" s="112" t="str">
        <f t="shared" si="64"/>
        <v/>
      </c>
      <c r="Y182" s="112" t="str">
        <f t="shared" si="84"/>
        <v/>
      </c>
      <c r="Z182" s="112" t="str">
        <f t="shared" si="85"/>
        <v/>
      </c>
      <c r="AA182" s="112" t="str">
        <f t="shared" si="86"/>
        <v/>
      </c>
      <c r="AB182" s="112" t="str">
        <f t="shared" si="87"/>
        <v/>
      </c>
      <c r="AC182" s="112" t="str">
        <f t="shared" si="88"/>
        <v/>
      </c>
      <c r="AD182" t="str">
        <f t="shared" si="82"/>
        <v>5600------------</v>
      </c>
      <c r="AF182" s="19" t="str">
        <f t="shared" si="89"/>
        <v>|0200226010|19.10|0.00|1.600|0.0005600NBC</v>
      </c>
      <c r="AG182" s="19" t="str">
        <f t="shared" si="83"/>
        <v/>
      </c>
      <c r="AH182" s="19" t="str">
        <f t="shared" si="65"/>
        <v/>
      </c>
      <c r="AI182" s="19" t="str">
        <f t="shared" si="66"/>
        <v/>
      </c>
      <c r="AJ182" s="19" t="str">
        <f t="shared" si="67"/>
        <v/>
      </c>
      <c r="AK182" s="19" t="str">
        <f t="shared" si="68"/>
        <v/>
      </c>
      <c r="AL182" s="19" t="str">
        <f t="shared" si="69"/>
        <v/>
      </c>
      <c r="AM182" s="19" t="str">
        <f t="shared" si="70"/>
        <v/>
      </c>
      <c r="AN182" s="19" t="str">
        <f t="shared" si="71"/>
        <v/>
      </c>
      <c r="AO182" s="19" t="str">
        <f t="shared" si="72"/>
        <v/>
      </c>
      <c r="AP182" s="19" t="str">
        <f t="shared" si="73"/>
        <v/>
      </c>
      <c r="AQ182" s="19" t="str">
        <f t="shared" si="74"/>
        <v/>
      </c>
      <c r="AR182" s="19" t="str">
        <f t="shared" si="75"/>
        <v/>
      </c>
      <c r="AS182" s="19" t="str">
        <f>IFERROR(VLOOKUP(AF182,[2]CUS030!$A$5:$E$10000,5,0),"")</f>
        <v>CIC1</v>
      </c>
      <c r="AT182" s="19" t="str">
        <f>IFERROR(VLOOKUP(AG182,[2]CUS030!$A$5:$E$10000,5,0),"")</f>
        <v/>
      </c>
      <c r="AU182" s="19" t="str">
        <f>IFERROR(VLOOKUP(AH182,[2]CUS030!$A$5:$E$10000,5,0),"")</f>
        <v/>
      </c>
      <c r="AV182" s="19" t="str">
        <f>IFERROR(VLOOKUP(AI182,[2]CUS030!$A$5:$E$10000,5,0),"")</f>
        <v/>
      </c>
      <c r="AW182" s="19" t="str">
        <f>IFERROR(VLOOKUP(AJ182,[2]CUS030!$A$5:$E$10000,5,0),"")</f>
        <v/>
      </c>
      <c r="AX182" s="19" t="str">
        <f>IFERROR(VLOOKUP(AK182,[2]CUS030!$A$5:$E$10000,5,0),"")</f>
        <v/>
      </c>
      <c r="AY182" s="19" t="str">
        <f>IFERROR(VLOOKUP(AL182,[2]CUS030!$A$5:$E$10000,5,0),"")</f>
        <v/>
      </c>
      <c r="AZ182" s="19" t="str">
        <f>IFERROR(VLOOKUP(AM182,[2]CUS030!$A$5:$E$10000,5,0),"")</f>
        <v/>
      </c>
      <c r="BA182" s="19" t="str">
        <f>IFERROR(VLOOKUP(AN182,[2]CUS030!$A$5:$E$10000,5,0),"")</f>
        <v/>
      </c>
      <c r="BB182" s="19" t="str">
        <f>IFERROR(VLOOKUP(AO182,[2]CUS030!$A$5:$E$10000,5,0),"")</f>
        <v/>
      </c>
      <c r="BC182" s="19" t="str">
        <f>IFERROR(VLOOKUP(AP182,[2]CUS030!$A$5:$E$10000,5,0),"")</f>
        <v/>
      </c>
      <c r="BD182" s="19" t="str">
        <f>IFERROR(VLOOKUP(AQ182,[2]CUS030!$A$5:$E$10000,5,0),"")</f>
        <v/>
      </c>
      <c r="BE182" s="19" t="str">
        <f>IFERROR(VLOOKUP(AR182,[2]CUS030!$A$5:$E$10000,5,0),"")</f>
        <v/>
      </c>
    </row>
    <row r="183" spans="6:57" x14ac:dyDescent="0.3">
      <c r="F183" s="108" t="str">
        <f>[1]!Table1[[#This Row],[Production]]</f>
        <v>|0200220810|22.20|0.00|1.400|0.0005771NBC</v>
      </c>
      <c r="G183" t="str">
        <f t="shared" si="76"/>
        <v>5771</v>
      </c>
      <c r="H183" t="str">
        <f t="shared" si="77"/>
        <v>TECHNOKOM||||||||||||</v>
      </c>
      <c r="I183" s="108" t="str">
        <f>[1]!Table1[[#This Row],[Stock]]</f>
        <v>|0200220810|22.20|0.00|1.400|0.000256NBC</v>
      </c>
      <c r="J183" t="str">
        <f t="shared" si="78"/>
        <v>256</v>
      </c>
      <c r="K183" s="19"/>
      <c r="L183" s="19"/>
      <c r="M183" s="19"/>
      <c r="N183" s="19"/>
      <c r="O183" s="19"/>
      <c r="P183" s="20" t="str">
        <f>End_Cal!E183</f>
        <v>|0200226010|19.10|0.00|1.600|0.0005700NBC</v>
      </c>
      <c r="Q183" s="112" t="str">
        <f t="shared" si="79"/>
        <v>5700</v>
      </c>
      <c r="R183" s="112" t="str">
        <f t="shared" si="80"/>
        <v/>
      </c>
      <c r="S183" s="112" t="str">
        <f t="shared" si="60"/>
        <v/>
      </c>
      <c r="T183" s="112" t="str">
        <f t="shared" si="61"/>
        <v/>
      </c>
      <c r="U183" s="112" t="str">
        <f t="shared" si="62"/>
        <v/>
      </c>
      <c r="V183" s="112" t="str">
        <f t="shared" si="63"/>
        <v/>
      </c>
      <c r="W183" s="112" t="str">
        <f t="shared" si="81"/>
        <v/>
      </c>
      <c r="X183" s="112" t="str">
        <f t="shared" si="64"/>
        <v/>
      </c>
      <c r="Y183" s="112" t="str">
        <f t="shared" si="84"/>
        <v/>
      </c>
      <c r="Z183" s="112" t="str">
        <f t="shared" si="85"/>
        <v/>
      </c>
      <c r="AA183" s="112" t="str">
        <f t="shared" si="86"/>
        <v/>
      </c>
      <c r="AB183" s="112" t="str">
        <f t="shared" si="87"/>
        <v/>
      </c>
      <c r="AC183" s="112" t="str">
        <f t="shared" si="88"/>
        <v/>
      </c>
      <c r="AD183" t="str">
        <f t="shared" si="82"/>
        <v>5700------------</v>
      </c>
      <c r="AF183" s="19" t="str">
        <f t="shared" si="89"/>
        <v>|0200226010|19.10|0.00|1.600|0.0005700NBC</v>
      </c>
      <c r="AG183" s="19" t="str">
        <f t="shared" si="83"/>
        <v/>
      </c>
      <c r="AH183" s="19" t="str">
        <f t="shared" si="65"/>
        <v/>
      </c>
      <c r="AI183" s="19" t="str">
        <f t="shared" si="66"/>
        <v/>
      </c>
      <c r="AJ183" s="19" t="str">
        <f t="shared" si="67"/>
        <v/>
      </c>
      <c r="AK183" s="19" t="str">
        <f t="shared" si="68"/>
        <v/>
      </c>
      <c r="AL183" s="19" t="str">
        <f t="shared" si="69"/>
        <v/>
      </c>
      <c r="AM183" s="19" t="str">
        <f t="shared" si="70"/>
        <v/>
      </c>
      <c r="AN183" s="19" t="str">
        <f t="shared" si="71"/>
        <v/>
      </c>
      <c r="AO183" s="19" t="str">
        <f t="shared" si="72"/>
        <v/>
      </c>
      <c r="AP183" s="19" t="str">
        <f t="shared" si="73"/>
        <v/>
      </c>
      <c r="AQ183" s="19" t="str">
        <f t="shared" si="74"/>
        <v/>
      </c>
      <c r="AR183" s="19" t="str">
        <f t="shared" si="75"/>
        <v/>
      </c>
      <c r="AS183" s="19" t="str">
        <f>IFERROR(VLOOKUP(AF183,[2]CUS030!$A$5:$E$10000,5,0),"")</f>
        <v>TECHNOKOM</v>
      </c>
      <c r="AT183" s="19" t="str">
        <f>IFERROR(VLOOKUP(AG183,[2]CUS030!$A$5:$E$10000,5,0),"")</f>
        <v/>
      </c>
      <c r="AU183" s="19" t="str">
        <f>IFERROR(VLOOKUP(AH183,[2]CUS030!$A$5:$E$10000,5,0),"")</f>
        <v/>
      </c>
      <c r="AV183" s="19" t="str">
        <f>IFERROR(VLOOKUP(AI183,[2]CUS030!$A$5:$E$10000,5,0),"")</f>
        <v/>
      </c>
      <c r="AW183" s="19" t="str">
        <f>IFERROR(VLOOKUP(AJ183,[2]CUS030!$A$5:$E$10000,5,0),"")</f>
        <v/>
      </c>
      <c r="AX183" s="19" t="str">
        <f>IFERROR(VLOOKUP(AK183,[2]CUS030!$A$5:$E$10000,5,0),"")</f>
        <v/>
      </c>
      <c r="AY183" s="19" t="str">
        <f>IFERROR(VLOOKUP(AL183,[2]CUS030!$A$5:$E$10000,5,0),"")</f>
        <v/>
      </c>
      <c r="AZ183" s="19" t="str">
        <f>IFERROR(VLOOKUP(AM183,[2]CUS030!$A$5:$E$10000,5,0),"")</f>
        <v/>
      </c>
      <c r="BA183" s="19" t="str">
        <f>IFERROR(VLOOKUP(AN183,[2]CUS030!$A$5:$E$10000,5,0),"")</f>
        <v/>
      </c>
      <c r="BB183" s="19" t="str">
        <f>IFERROR(VLOOKUP(AO183,[2]CUS030!$A$5:$E$10000,5,0),"")</f>
        <v/>
      </c>
      <c r="BC183" s="19" t="str">
        <f>IFERROR(VLOOKUP(AP183,[2]CUS030!$A$5:$E$10000,5,0),"")</f>
        <v/>
      </c>
      <c r="BD183" s="19" t="str">
        <f>IFERROR(VLOOKUP(AQ183,[2]CUS030!$A$5:$E$10000,5,0),"")</f>
        <v/>
      </c>
      <c r="BE183" s="19" t="str">
        <f>IFERROR(VLOOKUP(AR183,[2]CUS030!$A$5:$E$10000,5,0),"")</f>
        <v/>
      </c>
    </row>
    <row r="184" spans="6:57" x14ac:dyDescent="0.3">
      <c r="F184" s="108" t="str">
        <f>[1]!Table1[[#This Row],[Production]]</f>
        <v>|0200220810|22.20|0.00|1.400|0.0005267NBC</v>
      </c>
      <c r="G184" t="str">
        <f t="shared" si="76"/>
        <v>5267</v>
      </c>
      <c r="H184" t="str">
        <f t="shared" si="77"/>
        <v>INNOTEK||||||||||||</v>
      </c>
      <c r="I184" s="108" t="str">
        <f>[1]!Table1[[#This Row],[Stock]]</f>
        <v>|0200220810|22.20|0.00|1.400|0.0002595NBC</v>
      </c>
      <c r="J184" t="str">
        <f t="shared" si="78"/>
        <v>2595</v>
      </c>
      <c r="K184" s="19"/>
      <c r="L184" s="19"/>
      <c r="M184" s="19"/>
      <c r="N184" s="19"/>
      <c r="O184" s="19"/>
      <c r="P184" s="20" t="str">
        <f>End_Cal!E184</f>
        <v>|0200226010|19.10|0.00|1.600|0.0005860NBC</v>
      </c>
      <c r="Q184" s="112" t="str">
        <f t="shared" si="79"/>
        <v>5860</v>
      </c>
      <c r="R184" s="112" t="str">
        <f t="shared" si="80"/>
        <v/>
      </c>
      <c r="S184" s="112" t="str">
        <f t="shared" si="60"/>
        <v/>
      </c>
      <c r="T184" s="112" t="str">
        <f t="shared" si="61"/>
        <v/>
      </c>
      <c r="U184" s="112" t="str">
        <f t="shared" si="62"/>
        <v/>
      </c>
      <c r="V184" s="112" t="str">
        <f t="shared" si="63"/>
        <v/>
      </c>
      <c r="W184" s="112" t="str">
        <f t="shared" si="81"/>
        <v/>
      </c>
      <c r="X184" s="112" t="str">
        <f t="shared" si="64"/>
        <v/>
      </c>
      <c r="Y184" s="112" t="str">
        <f t="shared" si="84"/>
        <v/>
      </c>
      <c r="Z184" s="112" t="str">
        <f t="shared" si="85"/>
        <v/>
      </c>
      <c r="AA184" s="112" t="str">
        <f t="shared" si="86"/>
        <v/>
      </c>
      <c r="AB184" s="112" t="str">
        <f t="shared" si="87"/>
        <v/>
      </c>
      <c r="AC184" s="112" t="str">
        <f t="shared" si="88"/>
        <v/>
      </c>
      <c r="AD184" t="str">
        <f t="shared" si="82"/>
        <v>5860------------</v>
      </c>
      <c r="AF184" s="19" t="str">
        <f t="shared" si="89"/>
        <v>|0200226010|19.10|0.00|1.600|0.0005860NBC</v>
      </c>
      <c r="AG184" s="19" t="str">
        <f t="shared" si="83"/>
        <v/>
      </c>
      <c r="AH184" s="19" t="str">
        <f t="shared" si="65"/>
        <v/>
      </c>
      <c r="AI184" s="19" t="str">
        <f t="shared" si="66"/>
        <v/>
      </c>
      <c r="AJ184" s="19" t="str">
        <f t="shared" si="67"/>
        <v/>
      </c>
      <c r="AK184" s="19" t="str">
        <f t="shared" si="68"/>
        <v/>
      </c>
      <c r="AL184" s="19" t="str">
        <f t="shared" si="69"/>
        <v/>
      </c>
      <c r="AM184" s="19" t="str">
        <f t="shared" si="70"/>
        <v/>
      </c>
      <c r="AN184" s="19" t="str">
        <f t="shared" si="71"/>
        <v/>
      </c>
      <c r="AO184" s="19" t="str">
        <f t="shared" si="72"/>
        <v/>
      </c>
      <c r="AP184" s="19" t="str">
        <f t="shared" si="73"/>
        <v/>
      </c>
      <c r="AQ184" s="19" t="str">
        <f t="shared" si="74"/>
        <v/>
      </c>
      <c r="AR184" s="19" t="str">
        <f t="shared" si="75"/>
        <v/>
      </c>
      <c r="AS184" s="19" t="str">
        <f>IFERROR(VLOOKUP(AF184,[2]CUS030!$A$5:$E$10000,5,0),"")</f>
        <v>INNOTEK</v>
      </c>
      <c r="AT184" s="19" t="str">
        <f>IFERROR(VLOOKUP(AG184,[2]CUS030!$A$5:$E$10000,5,0),"")</f>
        <v/>
      </c>
      <c r="AU184" s="19" t="str">
        <f>IFERROR(VLOOKUP(AH184,[2]CUS030!$A$5:$E$10000,5,0),"")</f>
        <v/>
      </c>
      <c r="AV184" s="19" t="str">
        <f>IFERROR(VLOOKUP(AI184,[2]CUS030!$A$5:$E$10000,5,0),"")</f>
        <v/>
      </c>
      <c r="AW184" s="19" t="str">
        <f>IFERROR(VLOOKUP(AJ184,[2]CUS030!$A$5:$E$10000,5,0),"")</f>
        <v/>
      </c>
      <c r="AX184" s="19" t="str">
        <f>IFERROR(VLOOKUP(AK184,[2]CUS030!$A$5:$E$10000,5,0),"")</f>
        <v/>
      </c>
      <c r="AY184" s="19" t="str">
        <f>IFERROR(VLOOKUP(AL184,[2]CUS030!$A$5:$E$10000,5,0),"")</f>
        <v/>
      </c>
      <c r="AZ184" s="19" t="str">
        <f>IFERROR(VLOOKUP(AM184,[2]CUS030!$A$5:$E$10000,5,0),"")</f>
        <v/>
      </c>
      <c r="BA184" s="19" t="str">
        <f>IFERROR(VLOOKUP(AN184,[2]CUS030!$A$5:$E$10000,5,0),"")</f>
        <v/>
      </c>
      <c r="BB184" s="19" t="str">
        <f>IFERROR(VLOOKUP(AO184,[2]CUS030!$A$5:$E$10000,5,0),"")</f>
        <v/>
      </c>
      <c r="BC184" s="19" t="str">
        <f>IFERROR(VLOOKUP(AP184,[2]CUS030!$A$5:$E$10000,5,0),"")</f>
        <v/>
      </c>
      <c r="BD184" s="19" t="str">
        <f>IFERROR(VLOOKUP(AQ184,[2]CUS030!$A$5:$E$10000,5,0),"")</f>
        <v/>
      </c>
      <c r="BE184" s="19" t="str">
        <f>IFERROR(VLOOKUP(AR184,[2]CUS030!$A$5:$E$10000,5,0),"")</f>
        <v/>
      </c>
    </row>
    <row r="185" spans="6:57" x14ac:dyDescent="0.3">
      <c r="F185" s="108" t="str">
        <f>[1]!Table1[[#This Row],[Production]]</f>
        <v>|0200220810|22.20|0.00|1.400|0.0005973NBC</v>
      </c>
      <c r="G185" t="str">
        <f t="shared" si="76"/>
        <v>5973</v>
      </c>
      <c r="H185" t="str">
        <f t="shared" si="77"/>
        <v>INNOTEK||||||||||||</v>
      </c>
      <c r="I185" s="108" t="str">
        <f>[1]!Table1[[#This Row],[Stock]]</f>
        <v>|0200220810|22.20|0.00|1.400|0.000293NBC</v>
      </c>
      <c r="J185" t="str">
        <f t="shared" si="78"/>
        <v>293</v>
      </c>
      <c r="K185" s="19"/>
      <c r="L185" s="19"/>
      <c r="M185" s="19"/>
      <c r="N185" s="19"/>
      <c r="O185" s="19"/>
      <c r="P185" s="20" t="str">
        <f>End_Cal!E185</f>
        <v>|0200226010|19.10|0.00|1.600|0.0006175NBC</v>
      </c>
      <c r="Q185" s="112" t="str">
        <f t="shared" si="79"/>
        <v>6175</v>
      </c>
      <c r="R185" s="112" t="str">
        <f t="shared" si="80"/>
        <v/>
      </c>
      <c r="S185" s="112" t="str">
        <f t="shared" si="60"/>
        <v/>
      </c>
      <c r="T185" s="112" t="str">
        <f t="shared" si="61"/>
        <v/>
      </c>
      <c r="U185" s="112" t="str">
        <f t="shared" si="62"/>
        <v/>
      </c>
      <c r="V185" s="112" t="str">
        <f t="shared" si="63"/>
        <v/>
      </c>
      <c r="W185" s="112" t="str">
        <f t="shared" si="81"/>
        <v/>
      </c>
      <c r="X185" s="112" t="str">
        <f t="shared" si="64"/>
        <v/>
      </c>
      <c r="Y185" s="112" t="str">
        <f t="shared" si="84"/>
        <v/>
      </c>
      <c r="Z185" s="112" t="str">
        <f t="shared" si="85"/>
        <v/>
      </c>
      <c r="AA185" s="112" t="str">
        <f t="shared" si="86"/>
        <v/>
      </c>
      <c r="AB185" s="112" t="str">
        <f t="shared" si="87"/>
        <v/>
      </c>
      <c r="AC185" s="112" t="str">
        <f t="shared" si="88"/>
        <v/>
      </c>
      <c r="AD185" t="str">
        <f t="shared" si="82"/>
        <v>6175------------</v>
      </c>
      <c r="AF185" s="19" t="str">
        <f t="shared" si="89"/>
        <v>|0200226010|19.10|0.00|1.600|0.0006175NBC</v>
      </c>
      <c r="AG185" s="19" t="str">
        <f t="shared" si="83"/>
        <v/>
      </c>
      <c r="AH185" s="19" t="str">
        <f t="shared" si="65"/>
        <v/>
      </c>
      <c r="AI185" s="19" t="str">
        <f t="shared" si="66"/>
        <v/>
      </c>
      <c r="AJ185" s="19" t="str">
        <f t="shared" si="67"/>
        <v/>
      </c>
      <c r="AK185" s="19" t="str">
        <f t="shared" si="68"/>
        <v/>
      </c>
      <c r="AL185" s="19" t="str">
        <f t="shared" si="69"/>
        <v/>
      </c>
      <c r="AM185" s="19" t="str">
        <f t="shared" si="70"/>
        <v/>
      </c>
      <c r="AN185" s="19" t="str">
        <f t="shared" si="71"/>
        <v/>
      </c>
      <c r="AO185" s="19" t="str">
        <f t="shared" si="72"/>
        <v/>
      </c>
      <c r="AP185" s="19" t="str">
        <f t="shared" si="73"/>
        <v/>
      </c>
      <c r="AQ185" s="19" t="str">
        <f t="shared" si="74"/>
        <v/>
      </c>
      <c r="AR185" s="19" t="str">
        <f t="shared" si="75"/>
        <v/>
      </c>
      <c r="AS185" s="19" t="str">
        <f>IFERROR(VLOOKUP(AF185,[2]CUS030!$A$5:$E$10000,5,0),"")</f>
        <v>INNOTEK</v>
      </c>
      <c r="AT185" s="19" t="str">
        <f>IFERROR(VLOOKUP(AG185,[2]CUS030!$A$5:$E$10000,5,0),"")</f>
        <v/>
      </c>
      <c r="AU185" s="19" t="str">
        <f>IFERROR(VLOOKUP(AH185,[2]CUS030!$A$5:$E$10000,5,0),"")</f>
        <v/>
      </c>
      <c r="AV185" s="19" t="str">
        <f>IFERROR(VLOOKUP(AI185,[2]CUS030!$A$5:$E$10000,5,0),"")</f>
        <v/>
      </c>
      <c r="AW185" s="19" t="str">
        <f>IFERROR(VLOOKUP(AJ185,[2]CUS030!$A$5:$E$10000,5,0),"")</f>
        <v/>
      </c>
      <c r="AX185" s="19" t="str">
        <f>IFERROR(VLOOKUP(AK185,[2]CUS030!$A$5:$E$10000,5,0),"")</f>
        <v/>
      </c>
      <c r="AY185" s="19" t="str">
        <f>IFERROR(VLOOKUP(AL185,[2]CUS030!$A$5:$E$10000,5,0),"")</f>
        <v/>
      </c>
      <c r="AZ185" s="19" t="str">
        <f>IFERROR(VLOOKUP(AM185,[2]CUS030!$A$5:$E$10000,5,0),"")</f>
        <v/>
      </c>
      <c r="BA185" s="19" t="str">
        <f>IFERROR(VLOOKUP(AN185,[2]CUS030!$A$5:$E$10000,5,0),"")</f>
        <v/>
      </c>
      <c r="BB185" s="19" t="str">
        <f>IFERROR(VLOOKUP(AO185,[2]CUS030!$A$5:$E$10000,5,0),"")</f>
        <v/>
      </c>
      <c r="BC185" s="19" t="str">
        <f>IFERROR(VLOOKUP(AP185,[2]CUS030!$A$5:$E$10000,5,0),"")</f>
        <v/>
      </c>
      <c r="BD185" s="19" t="str">
        <f>IFERROR(VLOOKUP(AQ185,[2]CUS030!$A$5:$E$10000,5,0),"")</f>
        <v/>
      </c>
      <c r="BE185" s="19" t="str">
        <f>IFERROR(VLOOKUP(AR185,[2]CUS030!$A$5:$E$10000,5,0),"")</f>
        <v/>
      </c>
    </row>
    <row r="186" spans="6:57" x14ac:dyDescent="0.3">
      <c r="F186" s="108" t="str">
        <f>[1]!Table1[[#This Row],[Production]]</f>
        <v>|0200220810|22.20|0.00|1.400|0.0005267NBC</v>
      </c>
      <c r="G186" t="str">
        <f t="shared" si="76"/>
        <v>5267</v>
      </c>
      <c r="H186" t="str">
        <f t="shared" si="77"/>
        <v>INNOTEK||||||||||||</v>
      </c>
      <c r="I186" s="108" t="str">
        <f>[1]!Table1[[#This Row],[Stock]]</f>
        <v>|0200220810|22.20|0.00|1.400|0.0005267NBC</v>
      </c>
      <c r="J186" t="str">
        <f t="shared" si="78"/>
        <v>5267</v>
      </c>
      <c r="K186" s="19"/>
      <c r="L186" s="19"/>
      <c r="M186" s="19"/>
      <c r="N186" s="19"/>
      <c r="O186" s="19"/>
      <c r="P186" s="20" t="str">
        <f>End_Cal!E186</f>
        <v>|0200226010|19.10|0.00|1.600|0.0006400NBC</v>
      </c>
      <c r="Q186" s="112" t="str">
        <f t="shared" si="79"/>
        <v>6400</v>
      </c>
      <c r="R186" s="112" t="str">
        <f t="shared" si="80"/>
        <v/>
      </c>
      <c r="S186" s="112" t="str">
        <f t="shared" si="60"/>
        <v/>
      </c>
      <c r="T186" s="112" t="str">
        <f t="shared" si="61"/>
        <v/>
      </c>
      <c r="U186" s="112" t="str">
        <f t="shared" si="62"/>
        <v/>
      </c>
      <c r="V186" s="112" t="str">
        <f t="shared" si="63"/>
        <v/>
      </c>
      <c r="W186" s="112" t="str">
        <f t="shared" si="81"/>
        <v/>
      </c>
      <c r="X186" s="112" t="str">
        <f t="shared" si="64"/>
        <v/>
      </c>
      <c r="Y186" s="112" t="str">
        <f t="shared" si="84"/>
        <v/>
      </c>
      <c r="Z186" s="112" t="str">
        <f t="shared" si="85"/>
        <v/>
      </c>
      <c r="AA186" s="112" t="str">
        <f t="shared" si="86"/>
        <v/>
      </c>
      <c r="AB186" s="112" t="str">
        <f t="shared" si="87"/>
        <v/>
      </c>
      <c r="AC186" s="112" t="str">
        <f t="shared" si="88"/>
        <v/>
      </c>
      <c r="AD186" t="str">
        <f t="shared" si="82"/>
        <v>6400------------</v>
      </c>
      <c r="AF186" s="19" t="str">
        <f t="shared" si="89"/>
        <v>|0200226010|19.10|0.00|1.600|0.0006400NBC</v>
      </c>
      <c r="AG186" s="19" t="str">
        <f t="shared" si="83"/>
        <v/>
      </c>
      <c r="AH186" s="19" t="str">
        <f t="shared" si="65"/>
        <v/>
      </c>
      <c r="AI186" s="19" t="str">
        <f t="shared" si="66"/>
        <v/>
      </c>
      <c r="AJ186" s="19" t="str">
        <f t="shared" si="67"/>
        <v/>
      </c>
      <c r="AK186" s="19" t="str">
        <f t="shared" si="68"/>
        <v/>
      </c>
      <c r="AL186" s="19" t="str">
        <f t="shared" si="69"/>
        <v/>
      </c>
      <c r="AM186" s="19" t="str">
        <f t="shared" si="70"/>
        <v/>
      </c>
      <c r="AN186" s="19" t="str">
        <f t="shared" si="71"/>
        <v/>
      </c>
      <c r="AO186" s="19" t="str">
        <f t="shared" si="72"/>
        <v/>
      </c>
      <c r="AP186" s="19" t="str">
        <f t="shared" si="73"/>
        <v/>
      </c>
      <c r="AQ186" s="19" t="str">
        <f t="shared" si="74"/>
        <v/>
      </c>
      <c r="AR186" s="19" t="str">
        <f t="shared" si="75"/>
        <v/>
      </c>
      <c r="AS186" s="19" t="str">
        <f>IFERROR(VLOOKUP(AF186,[2]CUS030!$A$5:$E$10000,5,0),"")</f>
        <v>INNOTEK</v>
      </c>
      <c r="AT186" s="19" t="str">
        <f>IFERROR(VLOOKUP(AG186,[2]CUS030!$A$5:$E$10000,5,0),"")</f>
        <v/>
      </c>
      <c r="AU186" s="19" t="str">
        <f>IFERROR(VLOOKUP(AH186,[2]CUS030!$A$5:$E$10000,5,0),"")</f>
        <v/>
      </c>
      <c r="AV186" s="19" t="str">
        <f>IFERROR(VLOOKUP(AI186,[2]CUS030!$A$5:$E$10000,5,0),"")</f>
        <v/>
      </c>
      <c r="AW186" s="19" t="str">
        <f>IFERROR(VLOOKUP(AJ186,[2]CUS030!$A$5:$E$10000,5,0),"")</f>
        <v/>
      </c>
      <c r="AX186" s="19" t="str">
        <f>IFERROR(VLOOKUP(AK186,[2]CUS030!$A$5:$E$10000,5,0),"")</f>
        <v/>
      </c>
      <c r="AY186" s="19" t="str">
        <f>IFERROR(VLOOKUP(AL186,[2]CUS030!$A$5:$E$10000,5,0),"")</f>
        <v/>
      </c>
      <c r="AZ186" s="19" t="str">
        <f>IFERROR(VLOOKUP(AM186,[2]CUS030!$A$5:$E$10000,5,0),"")</f>
        <v/>
      </c>
      <c r="BA186" s="19" t="str">
        <f>IFERROR(VLOOKUP(AN186,[2]CUS030!$A$5:$E$10000,5,0),"")</f>
        <v/>
      </c>
      <c r="BB186" s="19" t="str">
        <f>IFERROR(VLOOKUP(AO186,[2]CUS030!$A$5:$E$10000,5,0),"")</f>
        <v/>
      </c>
      <c r="BC186" s="19" t="str">
        <f>IFERROR(VLOOKUP(AP186,[2]CUS030!$A$5:$E$10000,5,0),"")</f>
        <v/>
      </c>
      <c r="BD186" s="19" t="str">
        <f>IFERROR(VLOOKUP(AQ186,[2]CUS030!$A$5:$E$10000,5,0),"")</f>
        <v/>
      </c>
      <c r="BE186" s="19" t="str">
        <f>IFERROR(VLOOKUP(AR186,[2]CUS030!$A$5:$E$10000,5,0),"")</f>
        <v/>
      </c>
    </row>
    <row r="187" spans="6:57" x14ac:dyDescent="0.3">
      <c r="F187" s="108" t="str">
        <f>[1]!Table1[[#This Row],[Production]]</f>
        <v>|0200220810|22.20|0.00|1.400|0.0005305NBC</v>
      </c>
      <c r="G187" t="str">
        <f t="shared" si="76"/>
        <v>5305</v>
      </c>
      <c r="H187" t="str">
        <f t="shared" si="77"/>
        <v>INNOTEK||||||||||||</v>
      </c>
      <c r="I187" s="108" t="str">
        <f>[1]!Table1[[#This Row],[Stock]]</f>
        <v>|0200220810|22.20|0.00|1.400|0.0005305NBC</v>
      </c>
      <c r="J187" t="str">
        <f t="shared" si="78"/>
        <v>5305</v>
      </c>
      <c r="K187" s="19"/>
      <c r="L187" s="19"/>
      <c r="M187" s="19"/>
      <c r="N187" s="19"/>
      <c r="O187" s="19"/>
      <c r="P187" s="20" t="str">
        <f>End_Cal!E187</f>
        <v>|0200226010|19.10|0.00|2.300|0.0005570NBC</v>
      </c>
      <c r="Q187" s="112" t="str">
        <f t="shared" si="79"/>
        <v>5570</v>
      </c>
      <c r="R187" s="112" t="str">
        <f t="shared" si="80"/>
        <v/>
      </c>
      <c r="S187" s="112" t="str">
        <f t="shared" si="60"/>
        <v/>
      </c>
      <c r="T187" s="112" t="str">
        <f t="shared" si="61"/>
        <v/>
      </c>
      <c r="U187" s="112" t="str">
        <f t="shared" si="62"/>
        <v/>
      </c>
      <c r="V187" s="112" t="str">
        <f t="shared" si="63"/>
        <v/>
      </c>
      <c r="W187" s="112" t="str">
        <f t="shared" si="81"/>
        <v/>
      </c>
      <c r="X187" s="112" t="str">
        <f t="shared" si="64"/>
        <v/>
      </c>
      <c r="Y187" s="112" t="str">
        <f t="shared" si="84"/>
        <v/>
      </c>
      <c r="Z187" s="112" t="str">
        <f t="shared" si="85"/>
        <v/>
      </c>
      <c r="AA187" s="112" t="str">
        <f t="shared" si="86"/>
        <v/>
      </c>
      <c r="AB187" s="112" t="str">
        <f t="shared" si="87"/>
        <v/>
      </c>
      <c r="AC187" s="112" t="str">
        <f t="shared" si="88"/>
        <v/>
      </c>
      <c r="AD187" t="str">
        <f t="shared" si="82"/>
        <v>5570------------</v>
      </c>
      <c r="AF187" s="19" t="str">
        <f t="shared" si="89"/>
        <v>|0200226010|19.10|0.00|2.300|0.0005570NBC</v>
      </c>
      <c r="AG187" s="19" t="str">
        <f t="shared" si="83"/>
        <v/>
      </c>
      <c r="AH187" s="19" t="str">
        <f t="shared" si="65"/>
        <v/>
      </c>
      <c r="AI187" s="19" t="str">
        <f t="shared" si="66"/>
        <v/>
      </c>
      <c r="AJ187" s="19" t="str">
        <f t="shared" si="67"/>
        <v/>
      </c>
      <c r="AK187" s="19" t="str">
        <f t="shared" si="68"/>
        <v/>
      </c>
      <c r="AL187" s="19" t="str">
        <f t="shared" si="69"/>
        <v/>
      </c>
      <c r="AM187" s="19" t="str">
        <f t="shared" si="70"/>
        <v/>
      </c>
      <c r="AN187" s="19" t="str">
        <f t="shared" si="71"/>
        <v/>
      </c>
      <c r="AO187" s="19" t="str">
        <f t="shared" si="72"/>
        <v/>
      </c>
      <c r="AP187" s="19" t="str">
        <f t="shared" si="73"/>
        <v/>
      </c>
      <c r="AQ187" s="19" t="str">
        <f t="shared" si="74"/>
        <v/>
      </c>
      <c r="AR187" s="19" t="str">
        <f t="shared" si="75"/>
        <v/>
      </c>
      <c r="AS187" s="19" t="str">
        <f>IFERROR(VLOOKUP(AF187,[2]CUS030!$A$5:$E$10000,5,0),"")</f>
        <v>INNOTEK</v>
      </c>
      <c r="AT187" s="19" t="str">
        <f>IFERROR(VLOOKUP(AG187,[2]CUS030!$A$5:$E$10000,5,0),"")</f>
        <v/>
      </c>
      <c r="AU187" s="19" t="str">
        <f>IFERROR(VLOOKUP(AH187,[2]CUS030!$A$5:$E$10000,5,0),"")</f>
        <v/>
      </c>
      <c r="AV187" s="19" t="str">
        <f>IFERROR(VLOOKUP(AI187,[2]CUS030!$A$5:$E$10000,5,0),"")</f>
        <v/>
      </c>
      <c r="AW187" s="19" t="str">
        <f>IFERROR(VLOOKUP(AJ187,[2]CUS030!$A$5:$E$10000,5,0),"")</f>
        <v/>
      </c>
      <c r="AX187" s="19" t="str">
        <f>IFERROR(VLOOKUP(AK187,[2]CUS030!$A$5:$E$10000,5,0),"")</f>
        <v/>
      </c>
      <c r="AY187" s="19" t="str">
        <f>IFERROR(VLOOKUP(AL187,[2]CUS030!$A$5:$E$10000,5,0),"")</f>
        <v/>
      </c>
      <c r="AZ187" s="19" t="str">
        <f>IFERROR(VLOOKUP(AM187,[2]CUS030!$A$5:$E$10000,5,0),"")</f>
        <v/>
      </c>
      <c r="BA187" s="19" t="str">
        <f>IFERROR(VLOOKUP(AN187,[2]CUS030!$A$5:$E$10000,5,0),"")</f>
        <v/>
      </c>
      <c r="BB187" s="19" t="str">
        <f>IFERROR(VLOOKUP(AO187,[2]CUS030!$A$5:$E$10000,5,0),"")</f>
        <v/>
      </c>
      <c r="BC187" s="19" t="str">
        <f>IFERROR(VLOOKUP(AP187,[2]CUS030!$A$5:$E$10000,5,0),"")</f>
        <v/>
      </c>
      <c r="BD187" s="19" t="str">
        <f>IFERROR(VLOOKUP(AQ187,[2]CUS030!$A$5:$E$10000,5,0),"")</f>
        <v/>
      </c>
      <c r="BE187" s="19" t="str">
        <f>IFERROR(VLOOKUP(AR187,[2]CUS030!$A$5:$E$10000,5,0),"")</f>
        <v/>
      </c>
    </row>
    <row r="188" spans="6:57" x14ac:dyDescent="0.3">
      <c r="F188" s="108" t="str">
        <f>[1]!Table1[[#This Row],[Production]]</f>
        <v>|0200220810|22.20|0.00|1.400|0.0005619NBC</v>
      </c>
      <c r="G188" t="str">
        <f t="shared" si="76"/>
        <v>5619</v>
      </c>
      <c r="H188" t="str">
        <f t="shared" si="77"/>
        <v>INNOTEK||||||||||||</v>
      </c>
      <c r="I188" s="108" t="str">
        <f>[1]!Table1[[#This Row],[Stock]]</f>
        <v>|0200220810|22.20|0.00|1.400|0.0005619NBC</v>
      </c>
      <c r="J188" t="str">
        <f t="shared" si="78"/>
        <v>5619</v>
      </c>
      <c r="K188" s="19"/>
      <c r="L188" s="19"/>
      <c r="M188" s="19"/>
      <c r="N188" s="19"/>
      <c r="O188" s="19"/>
      <c r="P188" s="20" t="str">
        <f>End_Cal!E188</f>
        <v>|0200226010|19.10|0.00|2.300|0.0006265NBC</v>
      </c>
      <c r="Q188" s="112" t="str">
        <f t="shared" si="79"/>
        <v>6265</v>
      </c>
      <c r="R188" s="112" t="str">
        <f t="shared" si="80"/>
        <v/>
      </c>
      <c r="S188" s="112" t="str">
        <f t="shared" si="60"/>
        <v/>
      </c>
      <c r="T188" s="112" t="str">
        <f t="shared" si="61"/>
        <v/>
      </c>
      <c r="U188" s="112" t="str">
        <f t="shared" si="62"/>
        <v/>
      </c>
      <c r="V188" s="112" t="str">
        <f t="shared" si="63"/>
        <v/>
      </c>
      <c r="W188" s="112" t="str">
        <f t="shared" si="81"/>
        <v/>
      </c>
      <c r="X188" s="112" t="str">
        <f t="shared" si="64"/>
        <v/>
      </c>
      <c r="Y188" s="112" t="str">
        <f t="shared" si="84"/>
        <v/>
      </c>
      <c r="Z188" s="112" t="str">
        <f t="shared" si="85"/>
        <v/>
      </c>
      <c r="AA188" s="112" t="str">
        <f t="shared" si="86"/>
        <v/>
      </c>
      <c r="AB188" s="112" t="str">
        <f t="shared" si="87"/>
        <v/>
      </c>
      <c r="AC188" s="112" t="str">
        <f t="shared" si="88"/>
        <v/>
      </c>
      <c r="AD188" t="str">
        <f t="shared" si="82"/>
        <v>6265------------</v>
      </c>
      <c r="AF188" s="19" t="str">
        <f t="shared" si="89"/>
        <v>|0200226010|19.10|0.00|2.300|0.0006265NBC</v>
      </c>
      <c r="AG188" s="19" t="str">
        <f t="shared" si="83"/>
        <v/>
      </c>
      <c r="AH188" s="19" t="str">
        <f t="shared" si="65"/>
        <v/>
      </c>
      <c r="AI188" s="19" t="str">
        <f t="shared" si="66"/>
        <v/>
      </c>
      <c r="AJ188" s="19" t="str">
        <f t="shared" si="67"/>
        <v/>
      </c>
      <c r="AK188" s="19" t="str">
        <f t="shared" si="68"/>
        <v/>
      </c>
      <c r="AL188" s="19" t="str">
        <f t="shared" si="69"/>
        <v/>
      </c>
      <c r="AM188" s="19" t="str">
        <f t="shared" si="70"/>
        <v/>
      </c>
      <c r="AN188" s="19" t="str">
        <f t="shared" si="71"/>
        <v/>
      </c>
      <c r="AO188" s="19" t="str">
        <f t="shared" si="72"/>
        <v/>
      </c>
      <c r="AP188" s="19" t="str">
        <f t="shared" si="73"/>
        <v/>
      </c>
      <c r="AQ188" s="19" t="str">
        <f t="shared" si="74"/>
        <v/>
      </c>
      <c r="AR188" s="19" t="str">
        <f t="shared" si="75"/>
        <v/>
      </c>
      <c r="AS188" s="19" t="str">
        <f>IFERROR(VLOOKUP(AF188,[2]CUS030!$A$5:$E$10000,5,0),"")</f>
        <v>INNOTEK</v>
      </c>
      <c r="AT188" s="19" t="str">
        <f>IFERROR(VLOOKUP(AG188,[2]CUS030!$A$5:$E$10000,5,0),"")</f>
        <v/>
      </c>
      <c r="AU188" s="19" t="str">
        <f>IFERROR(VLOOKUP(AH188,[2]CUS030!$A$5:$E$10000,5,0),"")</f>
        <v/>
      </c>
      <c r="AV188" s="19" t="str">
        <f>IFERROR(VLOOKUP(AI188,[2]CUS030!$A$5:$E$10000,5,0),"")</f>
        <v/>
      </c>
      <c r="AW188" s="19" t="str">
        <f>IFERROR(VLOOKUP(AJ188,[2]CUS030!$A$5:$E$10000,5,0),"")</f>
        <v/>
      </c>
      <c r="AX188" s="19" t="str">
        <f>IFERROR(VLOOKUP(AK188,[2]CUS030!$A$5:$E$10000,5,0),"")</f>
        <v/>
      </c>
      <c r="AY188" s="19" t="str">
        <f>IFERROR(VLOOKUP(AL188,[2]CUS030!$A$5:$E$10000,5,0),"")</f>
        <v/>
      </c>
      <c r="AZ188" s="19" t="str">
        <f>IFERROR(VLOOKUP(AM188,[2]CUS030!$A$5:$E$10000,5,0),"")</f>
        <v/>
      </c>
      <c r="BA188" s="19" t="str">
        <f>IFERROR(VLOOKUP(AN188,[2]CUS030!$A$5:$E$10000,5,0),"")</f>
        <v/>
      </c>
      <c r="BB188" s="19" t="str">
        <f>IFERROR(VLOOKUP(AO188,[2]CUS030!$A$5:$E$10000,5,0),"")</f>
        <v/>
      </c>
      <c r="BC188" s="19" t="str">
        <f>IFERROR(VLOOKUP(AP188,[2]CUS030!$A$5:$E$10000,5,0),"")</f>
        <v/>
      </c>
      <c r="BD188" s="19" t="str">
        <f>IFERROR(VLOOKUP(AQ188,[2]CUS030!$A$5:$E$10000,5,0),"")</f>
        <v/>
      </c>
      <c r="BE188" s="19" t="str">
        <f>IFERROR(VLOOKUP(AR188,[2]CUS030!$A$5:$E$10000,5,0),"")</f>
        <v/>
      </c>
    </row>
    <row r="189" spans="6:57" x14ac:dyDescent="0.3">
      <c r="F189" s="108" t="str">
        <f>[1]!Table1[[#This Row],[Production]]</f>
        <v>|0200220810|22.20|0.00|1.400|0.0005671NBC</v>
      </c>
      <c r="G189" t="str">
        <f t="shared" si="76"/>
        <v>5671</v>
      </c>
      <c r="H189" t="str">
        <f t="shared" si="77"/>
        <v>VPIC1||||||||||||</v>
      </c>
      <c r="I189" s="108" t="str">
        <f>[1]!Table1[[#This Row],[Stock]]</f>
        <v>|0200220810|22.20|0.00|1.400|0.0005671NBC</v>
      </c>
      <c r="J189" t="str">
        <f t="shared" si="78"/>
        <v>5671</v>
      </c>
      <c r="K189" s="19"/>
      <c r="L189" s="19"/>
      <c r="M189" s="19"/>
      <c r="N189" s="19"/>
      <c r="O189" s="19"/>
      <c r="P189" s="20" t="str">
        <f>End_Cal!E189</f>
        <v>|0200226010|19.10|0.00|2.000|0.0005000NBC</v>
      </c>
      <c r="Q189" s="112" t="str">
        <f t="shared" si="79"/>
        <v>5000</v>
      </c>
      <c r="R189" s="112" t="str">
        <f t="shared" si="80"/>
        <v/>
      </c>
      <c r="S189" s="112" t="str">
        <f t="shared" si="60"/>
        <v/>
      </c>
      <c r="T189" s="112" t="str">
        <f t="shared" si="61"/>
        <v/>
      </c>
      <c r="U189" s="112" t="str">
        <f t="shared" si="62"/>
        <v/>
      </c>
      <c r="V189" s="112" t="str">
        <f t="shared" si="63"/>
        <v/>
      </c>
      <c r="W189" s="112" t="str">
        <f t="shared" si="81"/>
        <v/>
      </c>
      <c r="X189" s="112" t="str">
        <f t="shared" si="64"/>
        <v/>
      </c>
      <c r="Y189" s="112" t="str">
        <f t="shared" si="84"/>
        <v/>
      </c>
      <c r="Z189" s="112" t="str">
        <f t="shared" si="85"/>
        <v/>
      </c>
      <c r="AA189" s="112" t="str">
        <f t="shared" si="86"/>
        <v/>
      </c>
      <c r="AB189" s="112" t="str">
        <f t="shared" si="87"/>
        <v/>
      </c>
      <c r="AC189" s="112" t="str">
        <f t="shared" si="88"/>
        <v/>
      </c>
      <c r="AD189" t="str">
        <f t="shared" si="82"/>
        <v>5000------------</v>
      </c>
      <c r="AF189" s="19" t="str">
        <f t="shared" si="89"/>
        <v>|0200226010|19.10|0.00|2.000|0.0005000NBC</v>
      </c>
      <c r="AG189" s="19" t="str">
        <f t="shared" si="83"/>
        <v/>
      </c>
      <c r="AH189" s="19" t="str">
        <f t="shared" si="65"/>
        <v/>
      </c>
      <c r="AI189" s="19" t="str">
        <f t="shared" si="66"/>
        <v/>
      </c>
      <c r="AJ189" s="19" t="str">
        <f t="shared" si="67"/>
        <v/>
      </c>
      <c r="AK189" s="19" t="str">
        <f t="shared" si="68"/>
        <v/>
      </c>
      <c r="AL189" s="19" t="str">
        <f t="shared" si="69"/>
        <v/>
      </c>
      <c r="AM189" s="19" t="str">
        <f t="shared" si="70"/>
        <v/>
      </c>
      <c r="AN189" s="19" t="str">
        <f t="shared" si="71"/>
        <v/>
      </c>
      <c r="AO189" s="19" t="str">
        <f t="shared" si="72"/>
        <v/>
      </c>
      <c r="AP189" s="19" t="str">
        <f t="shared" si="73"/>
        <v/>
      </c>
      <c r="AQ189" s="19" t="str">
        <f t="shared" si="74"/>
        <v/>
      </c>
      <c r="AR189" s="19" t="str">
        <f t="shared" si="75"/>
        <v/>
      </c>
      <c r="AS189" s="19" t="str">
        <f>IFERROR(VLOOKUP(AF189,[2]CUS030!$A$5:$E$10000,5,0),"")</f>
        <v>VPIC1</v>
      </c>
      <c r="AT189" s="19" t="str">
        <f>IFERROR(VLOOKUP(AG189,[2]CUS030!$A$5:$E$10000,5,0),"")</f>
        <v/>
      </c>
      <c r="AU189" s="19" t="str">
        <f>IFERROR(VLOOKUP(AH189,[2]CUS030!$A$5:$E$10000,5,0),"")</f>
        <v/>
      </c>
      <c r="AV189" s="19" t="str">
        <f>IFERROR(VLOOKUP(AI189,[2]CUS030!$A$5:$E$10000,5,0),"")</f>
        <v/>
      </c>
      <c r="AW189" s="19" t="str">
        <f>IFERROR(VLOOKUP(AJ189,[2]CUS030!$A$5:$E$10000,5,0),"")</f>
        <v/>
      </c>
      <c r="AX189" s="19" t="str">
        <f>IFERROR(VLOOKUP(AK189,[2]CUS030!$A$5:$E$10000,5,0),"")</f>
        <v/>
      </c>
      <c r="AY189" s="19" t="str">
        <f>IFERROR(VLOOKUP(AL189,[2]CUS030!$A$5:$E$10000,5,0),"")</f>
        <v/>
      </c>
      <c r="AZ189" s="19" t="str">
        <f>IFERROR(VLOOKUP(AM189,[2]CUS030!$A$5:$E$10000,5,0),"")</f>
        <v/>
      </c>
      <c r="BA189" s="19" t="str">
        <f>IFERROR(VLOOKUP(AN189,[2]CUS030!$A$5:$E$10000,5,0),"")</f>
        <v/>
      </c>
      <c r="BB189" s="19" t="str">
        <f>IFERROR(VLOOKUP(AO189,[2]CUS030!$A$5:$E$10000,5,0),"")</f>
        <v/>
      </c>
      <c r="BC189" s="19" t="str">
        <f>IFERROR(VLOOKUP(AP189,[2]CUS030!$A$5:$E$10000,5,0),"")</f>
        <v/>
      </c>
      <c r="BD189" s="19" t="str">
        <f>IFERROR(VLOOKUP(AQ189,[2]CUS030!$A$5:$E$10000,5,0),"")</f>
        <v/>
      </c>
      <c r="BE189" s="19" t="str">
        <f>IFERROR(VLOOKUP(AR189,[2]CUS030!$A$5:$E$10000,5,0),"")</f>
        <v/>
      </c>
    </row>
    <row r="190" spans="6:57" x14ac:dyDescent="0.3">
      <c r="F190" s="108" t="str">
        <f>[1]!Table1[[#This Row],[Production]]</f>
        <v>|0200220810|22.20|0.00|1.400|0.0005771NBC</v>
      </c>
      <c r="G190" t="str">
        <f t="shared" si="76"/>
        <v>5771</v>
      </c>
      <c r="H190" t="str">
        <f t="shared" si="77"/>
        <v>VPIC1||||||||||||</v>
      </c>
      <c r="I190" s="108" t="str">
        <f>[1]!Table1[[#This Row],[Stock]]</f>
        <v>|0200220810|22.20|0.00|1.400|0.0005771NBC</v>
      </c>
      <c r="J190" t="str">
        <f t="shared" si="78"/>
        <v>5771</v>
      </c>
      <c r="K190" s="19"/>
      <c r="L190" s="19"/>
      <c r="M190" s="19"/>
      <c r="N190" s="19"/>
      <c r="O190" s="19"/>
      <c r="P190" s="20" t="str">
        <f>End_Cal!E190</f>
        <v>|0200226010|19.10|0.00|2.000|0.0005300NBC</v>
      </c>
      <c r="Q190" s="112" t="str">
        <f t="shared" si="79"/>
        <v>5300</v>
      </c>
      <c r="R190" s="112" t="str">
        <f t="shared" si="80"/>
        <v/>
      </c>
      <c r="S190" s="112" t="str">
        <f t="shared" si="60"/>
        <v/>
      </c>
      <c r="T190" s="112" t="str">
        <f t="shared" si="61"/>
        <v/>
      </c>
      <c r="U190" s="112" t="str">
        <f t="shared" si="62"/>
        <v/>
      </c>
      <c r="V190" s="112" t="str">
        <f t="shared" si="63"/>
        <v/>
      </c>
      <c r="W190" s="112" t="str">
        <f t="shared" si="81"/>
        <v/>
      </c>
      <c r="X190" s="112" t="str">
        <f t="shared" si="64"/>
        <v/>
      </c>
      <c r="Y190" s="112" t="str">
        <f t="shared" si="84"/>
        <v/>
      </c>
      <c r="Z190" s="112" t="str">
        <f t="shared" si="85"/>
        <v/>
      </c>
      <c r="AA190" s="112" t="str">
        <f t="shared" si="86"/>
        <v/>
      </c>
      <c r="AB190" s="112" t="str">
        <f t="shared" si="87"/>
        <v/>
      </c>
      <c r="AC190" s="112" t="str">
        <f t="shared" si="88"/>
        <v/>
      </c>
      <c r="AD190" t="str">
        <f t="shared" si="82"/>
        <v>5300------------</v>
      </c>
      <c r="AF190" s="19" t="str">
        <f t="shared" si="89"/>
        <v>|0200226010|19.10|0.00|2.000|0.0005300NBC</v>
      </c>
      <c r="AG190" s="19" t="str">
        <f t="shared" si="83"/>
        <v/>
      </c>
      <c r="AH190" s="19" t="str">
        <f t="shared" si="65"/>
        <v/>
      </c>
      <c r="AI190" s="19" t="str">
        <f t="shared" si="66"/>
        <v/>
      </c>
      <c r="AJ190" s="19" t="str">
        <f t="shared" si="67"/>
        <v/>
      </c>
      <c r="AK190" s="19" t="str">
        <f t="shared" si="68"/>
        <v/>
      </c>
      <c r="AL190" s="19" t="str">
        <f t="shared" si="69"/>
        <v/>
      </c>
      <c r="AM190" s="19" t="str">
        <f t="shared" si="70"/>
        <v/>
      </c>
      <c r="AN190" s="19" t="str">
        <f t="shared" si="71"/>
        <v/>
      </c>
      <c r="AO190" s="19" t="str">
        <f t="shared" si="72"/>
        <v/>
      </c>
      <c r="AP190" s="19" t="str">
        <f t="shared" si="73"/>
        <v/>
      </c>
      <c r="AQ190" s="19" t="str">
        <f t="shared" si="74"/>
        <v/>
      </c>
      <c r="AR190" s="19" t="str">
        <f t="shared" si="75"/>
        <v/>
      </c>
      <c r="AS190" s="19" t="str">
        <f>IFERROR(VLOOKUP(AF190,[2]CUS030!$A$5:$E$10000,5,0),"")</f>
        <v>VPIC1</v>
      </c>
      <c r="AT190" s="19" t="str">
        <f>IFERROR(VLOOKUP(AG190,[2]CUS030!$A$5:$E$10000,5,0),"")</f>
        <v/>
      </c>
      <c r="AU190" s="19" t="str">
        <f>IFERROR(VLOOKUP(AH190,[2]CUS030!$A$5:$E$10000,5,0),"")</f>
        <v/>
      </c>
      <c r="AV190" s="19" t="str">
        <f>IFERROR(VLOOKUP(AI190,[2]CUS030!$A$5:$E$10000,5,0),"")</f>
        <v/>
      </c>
      <c r="AW190" s="19" t="str">
        <f>IFERROR(VLOOKUP(AJ190,[2]CUS030!$A$5:$E$10000,5,0),"")</f>
        <v/>
      </c>
      <c r="AX190" s="19" t="str">
        <f>IFERROR(VLOOKUP(AK190,[2]CUS030!$A$5:$E$10000,5,0),"")</f>
        <v/>
      </c>
      <c r="AY190" s="19" t="str">
        <f>IFERROR(VLOOKUP(AL190,[2]CUS030!$A$5:$E$10000,5,0),"")</f>
        <v/>
      </c>
      <c r="AZ190" s="19" t="str">
        <f>IFERROR(VLOOKUP(AM190,[2]CUS030!$A$5:$E$10000,5,0),"")</f>
        <v/>
      </c>
      <c r="BA190" s="19" t="str">
        <f>IFERROR(VLOOKUP(AN190,[2]CUS030!$A$5:$E$10000,5,0),"")</f>
        <v/>
      </c>
      <c r="BB190" s="19" t="str">
        <f>IFERROR(VLOOKUP(AO190,[2]CUS030!$A$5:$E$10000,5,0),"")</f>
        <v/>
      </c>
      <c r="BC190" s="19" t="str">
        <f>IFERROR(VLOOKUP(AP190,[2]CUS030!$A$5:$E$10000,5,0),"")</f>
        <v/>
      </c>
      <c r="BD190" s="19" t="str">
        <f>IFERROR(VLOOKUP(AQ190,[2]CUS030!$A$5:$E$10000,5,0),"")</f>
        <v/>
      </c>
      <c r="BE190" s="19" t="str">
        <f>IFERROR(VLOOKUP(AR190,[2]CUS030!$A$5:$E$10000,5,0),"")</f>
        <v/>
      </c>
    </row>
    <row r="191" spans="6:57" x14ac:dyDescent="0.3">
      <c r="F191" s="108" t="str">
        <f>[1]!Table1[[#This Row],[Production]]</f>
        <v>|0200220810|22.20|0.00|1.400|0.0005860NBC</v>
      </c>
      <c r="G191" t="str">
        <f t="shared" si="76"/>
        <v>5860</v>
      </c>
      <c r="H191" t="str">
        <f t="shared" si="77"/>
        <v>CIC1|TAM HOP|HOANG MINH||||||||||</v>
      </c>
      <c r="I191" s="108" t="str">
        <f>[1]!Table1[[#This Row],[Stock]]</f>
        <v>|0200220810|22.20|0.00|1.400|0.0005860NBC</v>
      </c>
      <c r="J191" t="str">
        <f t="shared" si="78"/>
        <v>5860</v>
      </c>
      <c r="K191" s="19"/>
      <c r="L191" s="19"/>
      <c r="M191" s="19"/>
      <c r="N191" s="19"/>
      <c r="O191" s="19"/>
      <c r="P191" s="20" t="str">
        <f>End_Cal!E191</f>
        <v>|0200226010|19.10|0.00|2.000|0.0005460NBC</v>
      </c>
      <c r="Q191" s="112" t="str">
        <f t="shared" si="79"/>
        <v>5460</v>
      </c>
      <c r="R191" s="112" t="str">
        <f t="shared" si="80"/>
        <v>82</v>
      </c>
      <c r="S191" s="112" t="str">
        <f t="shared" si="60"/>
        <v>900</v>
      </c>
      <c r="T191" s="112" t="str">
        <f t="shared" si="61"/>
        <v/>
      </c>
      <c r="U191" s="112" t="str">
        <f t="shared" si="62"/>
        <v/>
      </c>
      <c r="V191" s="112" t="str">
        <f t="shared" si="63"/>
        <v/>
      </c>
      <c r="W191" s="112" t="str">
        <f t="shared" si="81"/>
        <v/>
      </c>
      <c r="X191" s="112" t="str">
        <f t="shared" si="64"/>
        <v/>
      </c>
      <c r="Y191" s="112" t="str">
        <f t="shared" si="84"/>
        <v/>
      </c>
      <c r="Z191" s="112" t="str">
        <f t="shared" si="85"/>
        <v/>
      </c>
      <c r="AA191" s="112" t="str">
        <f t="shared" si="86"/>
        <v/>
      </c>
      <c r="AB191" s="112" t="str">
        <f t="shared" si="87"/>
        <v/>
      </c>
      <c r="AC191" s="112" t="str">
        <f t="shared" si="88"/>
        <v/>
      </c>
      <c r="AD191" t="str">
        <f t="shared" si="82"/>
        <v>5460-82-900----------</v>
      </c>
      <c r="AF191" s="19" t="str">
        <f t="shared" si="89"/>
        <v>|0200226010|19.10|0.00|2.000|0.0005460NBC</v>
      </c>
      <c r="AG191" s="19" t="str">
        <f t="shared" si="83"/>
        <v>|0200226010|19.10|0.00|2.000|0.00082NBC</v>
      </c>
      <c r="AH191" s="19" t="str">
        <f t="shared" si="65"/>
        <v>|0200226010|19.10|0.00|2.000|0.000900NBC</v>
      </c>
      <c r="AI191" s="19" t="str">
        <f t="shared" si="66"/>
        <v/>
      </c>
      <c r="AJ191" s="19" t="str">
        <f t="shared" si="67"/>
        <v/>
      </c>
      <c r="AK191" s="19" t="str">
        <f t="shared" si="68"/>
        <v/>
      </c>
      <c r="AL191" s="19" t="str">
        <f t="shared" si="69"/>
        <v/>
      </c>
      <c r="AM191" s="19" t="str">
        <f t="shared" si="70"/>
        <v/>
      </c>
      <c r="AN191" s="19" t="str">
        <f t="shared" si="71"/>
        <v/>
      </c>
      <c r="AO191" s="19" t="str">
        <f t="shared" si="72"/>
        <v/>
      </c>
      <c r="AP191" s="19" t="str">
        <f t="shared" si="73"/>
        <v/>
      </c>
      <c r="AQ191" s="19" t="str">
        <f t="shared" si="74"/>
        <v/>
      </c>
      <c r="AR191" s="19" t="str">
        <f t="shared" si="75"/>
        <v/>
      </c>
      <c r="AS191" s="19" t="str">
        <f>IFERROR(VLOOKUP(AF191,[2]CUS030!$A$5:$E$10000,5,0),"")</f>
        <v>CIC1</v>
      </c>
      <c r="AT191" s="19" t="str">
        <f>IFERROR(VLOOKUP(AG191,[2]CUS030!$A$5:$E$10000,5,0),"")</f>
        <v>TAM HOP</v>
      </c>
      <c r="AU191" s="19" t="str">
        <f>IFERROR(VLOOKUP(AH191,[2]CUS030!$A$5:$E$10000,5,0),"")</f>
        <v>HOANG MINH</v>
      </c>
      <c r="AV191" s="19" t="str">
        <f>IFERROR(VLOOKUP(AI191,[2]CUS030!$A$5:$E$10000,5,0),"")</f>
        <v/>
      </c>
      <c r="AW191" s="19" t="str">
        <f>IFERROR(VLOOKUP(AJ191,[2]CUS030!$A$5:$E$10000,5,0),"")</f>
        <v/>
      </c>
      <c r="AX191" s="19" t="str">
        <f>IFERROR(VLOOKUP(AK191,[2]CUS030!$A$5:$E$10000,5,0),"")</f>
        <v/>
      </c>
      <c r="AY191" s="19" t="str">
        <f>IFERROR(VLOOKUP(AL191,[2]CUS030!$A$5:$E$10000,5,0),"")</f>
        <v/>
      </c>
      <c r="AZ191" s="19" t="str">
        <f>IFERROR(VLOOKUP(AM191,[2]CUS030!$A$5:$E$10000,5,0),"")</f>
        <v/>
      </c>
      <c r="BA191" s="19" t="str">
        <f>IFERROR(VLOOKUP(AN191,[2]CUS030!$A$5:$E$10000,5,0),"")</f>
        <v/>
      </c>
      <c r="BB191" s="19" t="str">
        <f>IFERROR(VLOOKUP(AO191,[2]CUS030!$A$5:$E$10000,5,0),"")</f>
        <v/>
      </c>
      <c r="BC191" s="19" t="str">
        <f>IFERROR(VLOOKUP(AP191,[2]CUS030!$A$5:$E$10000,5,0),"")</f>
        <v/>
      </c>
      <c r="BD191" s="19" t="str">
        <f>IFERROR(VLOOKUP(AQ191,[2]CUS030!$A$5:$E$10000,5,0),"")</f>
        <v/>
      </c>
      <c r="BE191" s="19" t="str">
        <f>IFERROR(VLOOKUP(AR191,[2]CUS030!$A$5:$E$10000,5,0),"")</f>
        <v/>
      </c>
    </row>
    <row r="192" spans="6:57" x14ac:dyDescent="0.3">
      <c r="F192" s="108" t="str">
        <f>[1]!Table1[[#This Row],[Production]]</f>
        <v>|0200220810|22.20|0.00|1.400|0.0005927NBC</v>
      </c>
      <c r="G192" t="str">
        <f t="shared" si="76"/>
        <v>5927</v>
      </c>
      <c r="H192" t="str">
        <f t="shared" si="77"/>
        <v>VPIC1||||||||||||</v>
      </c>
      <c r="I192" s="108" t="str">
        <f>[1]!Table1[[#This Row],[Stock]]</f>
        <v>|0200220810|22.20|0.00|1.400|0.0005927NBC</v>
      </c>
      <c r="J192" t="str">
        <f t="shared" si="78"/>
        <v>5927</v>
      </c>
      <c r="K192" s="19"/>
      <c r="L192" s="19"/>
      <c r="M192" s="19"/>
      <c r="N192" s="19"/>
      <c r="O192" s="19"/>
      <c r="P192" s="20" t="str">
        <f>End_Cal!E192</f>
        <v>|0200226010|19.10|0.00|2.000|0.0005600NBC</v>
      </c>
      <c r="Q192" s="112" t="str">
        <f t="shared" si="79"/>
        <v>5600</v>
      </c>
      <c r="R192" s="112" t="str">
        <f t="shared" si="80"/>
        <v/>
      </c>
      <c r="S192" s="112" t="str">
        <f t="shared" si="60"/>
        <v/>
      </c>
      <c r="T192" s="112" t="str">
        <f t="shared" si="61"/>
        <v/>
      </c>
      <c r="U192" s="112" t="str">
        <f t="shared" si="62"/>
        <v/>
      </c>
      <c r="V192" s="112" t="str">
        <f t="shared" si="63"/>
        <v/>
      </c>
      <c r="W192" s="112" t="str">
        <f t="shared" si="81"/>
        <v/>
      </c>
      <c r="X192" s="112" t="str">
        <f t="shared" si="64"/>
        <v/>
      </c>
      <c r="Y192" s="112" t="str">
        <f t="shared" si="84"/>
        <v/>
      </c>
      <c r="Z192" s="112" t="str">
        <f t="shared" si="85"/>
        <v/>
      </c>
      <c r="AA192" s="112" t="str">
        <f t="shared" si="86"/>
        <v/>
      </c>
      <c r="AB192" s="112" t="str">
        <f t="shared" si="87"/>
        <v/>
      </c>
      <c r="AC192" s="112" t="str">
        <f t="shared" si="88"/>
        <v/>
      </c>
      <c r="AD192" t="str">
        <f t="shared" si="82"/>
        <v>5600------------</v>
      </c>
      <c r="AF192" s="19" t="str">
        <f t="shared" si="89"/>
        <v>|0200226010|19.10|0.00|2.000|0.0005600NBC</v>
      </c>
      <c r="AG192" s="19" t="str">
        <f t="shared" si="83"/>
        <v/>
      </c>
      <c r="AH192" s="19" t="str">
        <f t="shared" si="65"/>
        <v/>
      </c>
      <c r="AI192" s="19" t="str">
        <f t="shared" si="66"/>
        <v/>
      </c>
      <c r="AJ192" s="19" t="str">
        <f t="shared" si="67"/>
        <v/>
      </c>
      <c r="AK192" s="19" t="str">
        <f t="shared" si="68"/>
        <v/>
      </c>
      <c r="AL192" s="19" t="str">
        <f t="shared" si="69"/>
        <v/>
      </c>
      <c r="AM192" s="19" t="str">
        <f t="shared" si="70"/>
        <v/>
      </c>
      <c r="AN192" s="19" t="str">
        <f t="shared" si="71"/>
        <v/>
      </c>
      <c r="AO192" s="19" t="str">
        <f t="shared" si="72"/>
        <v/>
      </c>
      <c r="AP192" s="19" t="str">
        <f t="shared" si="73"/>
        <v/>
      </c>
      <c r="AQ192" s="19" t="str">
        <f t="shared" si="74"/>
        <v/>
      </c>
      <c r="AR192" s="19" t="str">
        <f t="shared" si="75"/>
        <v/>
      </c>
      <c r="AS192" s="19" t="str">
        <f>IFERROR(VLOOKUP(AF192,[2]CUS030!$A$5:$E$10000,5,0),"")</f>
        <v>VPIC1</v>
      </c>
      <c r="AT192" s="19" t="str">
        <f>IFERROR(VLOOKUP(AG192,[2]CUS030!$A$5:$E$10000,5,0),"")</f>
        <v/>
      </c>
      <c r="AU192" s="19" t="str">
        <f>IFERROR(VLOOKUP(AH192,[2]CUS030!$A$5:$E$10000,5,0),"")</f>
        <v/>
      </c>
      <c r="AV192" s="19" t="str">
        <f>IFERROR(VLOOKUP(AI192,[2]CUS030!$A$5:$E$10000,5,0),"")</f>
        <v/>
      </c>
      <c r="AW192" s="19" t="str">
        <f>IFERROR(VLOOKUP(AJ192,[2]CUS030!$A$5:$E$10000,5,0),"")</f>
        <v/>
      </c>
      <c r="AX192" s="19" t="str">
        <f>IFERROR(VLOOKUP(AK192,[2]CUS030!$A$5:$E$10000,5,0),"")</f>
        <v/>
      </c>
      <c r="AY192" s="19" t="str">
        <f>IFERROR(VLOOKUP(AL192,[2]CUS030!$A$5:$E$10000,5,0),"")</f>
        <v/>
      </c>
      <c r="AZ192" s="19" t="str">
        <f>IFERROR(VLOOKUP(AM192,[2]CUS030!$A$5:$E$10000,5,0),"")</f>
        <v/>
      </c>
      <c r="BA192" s="19" t="str">
        <f>IFERROR(VLOOKUP(AN192,[2]CUS030!$A$5:$E$10000,5,0),"")</f>
        <v/>
      </c>
      <c r="BB192" s="19" t="str">
        <f>IFERROR(VLOOKUP(AO192,[2]CUS030!$A$5:$E$10000,5,0),"")</f>
        <v/>
      </c>
      <c r="BC192" s="19" t="str">
        <f>IFERROR(VLOOKUP(AP192,[2]CUS030!$A$5:$E$10000,5,0),"")</f>
        <v/>
      </c>
      <c r="BD192" s="19" t="str">
        <f>IFERROR(VLOOKUP(AQ192,[2]CUS030!$A$5:$E$10000,5,0),"")</f>
        <v/>
      </c>
      <c r="BE192" s="19" t="str">
        <f>IFERROR(VLOOKUP(AR192,[2]CUS030!$A$5:$E$10000,5,0),"")</f>
        <v/>
      </c>
    </row>
    <row r="193" spans="6:57" x14ac:dyDescent="0.3">
      <c r="F193" s="108" t="str">
        <f>[1]!Table1[[#This Row],[Production]]</f>
        <v>|0200220810|22.20|0.00|1.400|0.0005973NBC</v>
      </c>
      <c r="G193" t="str">
        <f t="shared" si="76"/>
        <v>5973</v>
      </c>
      <c r="H193" t="str">
        <f t="shared" si="77"/>
        <v>KKTL||||||||||||</v>
      </c>
      <c r="I193" s="108" t="str">
        <f>[1]!Table1[[#This Row],[Stock]]</f>
        <v>|0200220810|22.20|0.00|1.400|0.0005973NBC</v>
      </c>
      <c r="J193" t="str">
        <f t="shared" si="78"/>
        <v>5973</v>
      </c>
      <c r="K193" s="19"/>
      <c r="L193" s="19"/>
      <c r="M193" s="19"/>
      <c r="N193" s="19"/>
      <c r="O193" s="19"/>
      <c r="P193" s="20" t="str">
        <f>End_Cal!E193</f>
        <v>|0200226010|19.10|0.00|2.000|0.0005700NBC</v>
      </c>
      <c r="Q193" s="112" t="str">
        <f t="shared" si="79"/>
        <v>5700</v>
      </c>
      <c r="R193" s="112" t="str">
        <f t="shared" si="80"/>
        <v/>
      </c>
      <c r="S193" s="112" t="str">
        <f t="shared" si="60"/>
        <v/>
      </c>
      <c r="T193" s="112" t="str">
        <f t="shared" si="61"/>
        <v/>
      </c>
      <c r="U193" s="112" t="str">
        <f t="shared" si="62"/>
        <v/>
      </c>
      <c r="V193" s="112" t="str">
        <f t="shared" si="63"/>
        <v/>
      </c>
      <c r="W193" s="112" t="str">
        <f t="shared" si="81"/>
        <v/>
      </c>
      <c r="X193" s="112" t="str">
        <f t="shared" si="64"/>
        <v/>
      </c>
      <c r="Y193" s="112" t="str">
        <f t="shared" si="84"/>
        <v/>
      </c>
      <c r="Z193" s="112" t="str">
        <f t="shared" si="85"/>
        <v/>
      </c>
      <c r="AA193" s="112" t="str">
        <f t="shared" si="86"/>
        <v/>
      </c>
      <c r="AB193" s="112" t="str">
        <f t="shared" si="87"/>
        <v/>
      </c>
      <c r="AC193" s="112" t="str">
        <f t="shared" si="88"/>
        <v/>
      </c>
      <c r="AD193" t="str">
        <f t="shared" si="82"/>
        <v>5700------------</v>
      </c>
      <c r="AF193" s="19" t="str">
        <f t="shared" si="89"/>
        <v>|0200226010|19.10|0.00|2.000|0.0005700NBC</v>
      </c>
      <c r="AG193" s="19" t="str">
        <f t="shared" si="83"/>
        <v/>
      </c>
      <c r="AH193" s="19" t="str">
        <f t="shared" si="65"/>
        <v/>
      </c>
      <c r="AI193" s="19" t="str">
        <f t="shared" si="66"/>
        <v/>
      </c>
      <c r="AJ193" s="19" t="str">
        <f t="shared" si="67"/>
        <v/>
      </c>
      <c r="AK193" s="19" t="str">
        <f t="shared" si="68"/>
        <v/>
      </c>
      <c r="AL193" s="19" t="str">
        <f t="shared" si="69"/>
        <v/>
      </c>
      <c r="AM193" s="19" t="str">
        <f t="shared" si="70"/>
        <v/>
      </c>
      <c r="AN193" s="19" t="str">
        <f t="shared" si="71"/>
        <v/>
      </c>
      <c r="AO193" s="19" t="str">
        <f t="shared" si="72"/>
        <v/>
      </c>
      <c r="AP193" s="19" t="str">
        <f t="shared" si="73"/>
        <v/>
      </c>
      <c r="AQ193" s="19" t="str">
        <f t="shared" si="74"/>
        <v/>
      </c>
      <c r="AR193" s="19" t="str">
        <f t="shared" si="75"/>
        <v/>
      </c>
      <c r="AS193" s="19" t="str">
        <f>IFERROR(VLOOKUP(AF193,[2]CUS030!$A$5:$E$10000,5,0),"")</f>
        <v>KKTL</v>
      </c>
      <c r="AT193" s="19" t="str">
        <f>IFERROR(VLOOKUP(AG193,[2]CUS030!$A$5:$E$10000,5,0),"")</f>
        <v/>
      </c>
      <c r="AU193" s="19" t="str">
        <f>IFERROR(VLOOKUP(AH193,[2]CUS030!$A$5:$E$10000,5,0),"")</f>
        <v/>
      </c>
      <c r="AV193" s="19" t="str">
        <f>IFERROR(VLOOKUP(AI193,[2]CUS030!$A$5:$E$10000,5,0),"")</f>
        <v/>
      </c>
      <c r="AW193" s="19" t="str">
        <f>IFERROR(VLOOKUP(AJ193,[2]CUS030!$A$5:$E$10000,5,0),"")</f>
        <v/>
      </c>
      <c r="AX193" s="19" t="str">
        <f>IFERROR(VLOOKUP(AK193,[2]CUS030!$A$5:$E$10000,5,0),"")</f>
        <v/>
      </c>
      <c r="AY193" s="19" t="str">
        <f>IFERROR(VLOOKUP(AL193,[2]CUS030!$A$5:$E$10000,5,0),"")</f>
        <v/>
      </c>
      <c r="AZ193" s="19" t="str">
        <f>IFERROR(VLOOKUP(AM193,[2]CUS030!$A$5:$E$10000,5,0),"")</f>
        <v/>
      </c>
      <c r="BA193" s="19" t="str">
        <f>IFERROR(VLOOKUP(AN193,[2]CUS030!$A$5:$E$10000,5,0),"")</f>
        <v/>
      </c>
      <c r="BB193" s="19" t="str">
        <f>IFERROR(VLOOKUP(AO193,[2]CUS030!$A$5:$E$10000,5,0),"")</f>
        <v/>
      </c>
      <c r="BC193" s="19" t="str">
        <f>IFERROR(VLOOKUP(AP193,[2]CUS030!$A$5:$E$10000,5,0),"")</f>
        <v/>
      </c>
      <c r="BD193" s="19" t="str">
        <f>IFERROR(VLOOKUP(AQ193,[2]CUS030!$A$5:$E$10000,5,0),"")</f>
        <v/>
      </c>
      <c r="BE193" s="19" t="str">
        <f>IFERROR(VLOOKUP(AR193,[2]CUS030!$A$5:$E$10000,5,0),"")</f>
        <v/>
      </c>
    </row>
    <row r="194" spans="6:57" x14ac:dyDescent="0.3">
      <c r="F194" s="108" t="str">
        <f>[1]!Table1[[#This Row],[Production]]</f>
        <v>|0200220810|22.20|0.00|1.400|0.0005671NBC</v>
      </c>
      <c r="G194" t="str">
        <f t="shared" si="76"/>
        <v>5671</v>
      </c>
      <c r="H194" t="str">
        <f t="shared" si="77"/>
        <v>INNOTEK||||||||||||</v>
      </c>
      <c r="I194" s="108" t="str">
        <f>[1]!Table1[[#This Row],[Stock]]</f>
        <v>|0200220810|22.20|0.00|1.400|0.000620NBC</v>
      </c>
      <c r="J194" t="str">
        <f t="shared" si="78"/>
        <v>620</v>
      </c>
      <c r="K194" s="19"/>
      <c r="L194" s="19"/>
      <c r="M194" s="19"/>
      <c r="N194" s="19"/>
      <c r="O194" s="19"/>
      <c r="P194" s="20" t="str">
        <f>End_Cal!E194</f>
        <v>|0200226010|19.10|0.00|2.000|0.0005800NBC</v>
      </c>
      <c r="Q194" s="112" t="str">
        <f t="shared" si="79"/>
        <v>5800</v>
      </c>
      <c r="R194" s="112" t="str">
        <f t="shared" si="80"/>
        <v>931.6</v>
      </c>
      <c r="S194" s="112" t="str">
        <f t="shared" si="60"/>
        <v/>
      </c>
      <c r="T194" s="112" t="str">
        <f t="shared" si="61"/>
        <v/>
      </c>
      <c r="U194" s="112" t="str">
        <f t="shared" si="62"/>
        <v/>
      </c>
      <c r="V194" s="112" t="str">
        <f t="shared" si="63"/>
        <v/>
      </c>
      <c r="W194" s="112" t="str">
        <f t="shared" si="81"/>
        <v/>
      </c>
      <c r="X194" s="112" t="str">
        <f t="shared" si="64"/>
        <v/>
      </c>
      <c r="Y194" s="112" t="str">
        <f t="shared" si="84"/>
        <v/>
      </c>
      <c r="Z194" s="112" t="str">
        <f t="shared" si="85"/>
        <v/>
      </c>
      <c r="AA194" s="112" t="str">
        <f t="shared" si="86"/>
        <v/>
      </c>
      <c r="AB194" s="112" t="str">
        <f t="shared" si="87"/>
        <v/>
      </c>
      <c r="AC194" s="112" t="str">
        <f t="shared" si="88"/>
        <v/>
      </c>
      <c r="AD194" t="str">
        <f t="shared" si="82"/>
        <v>5800-931.6-----------</v>
      </c>
      <c r="AF194" s="19" t="str">
        <f t="shared" si="89"/>
        <v>|0200226010|19.10|0.00|2.000|0.0005800NBC</v>
      </c>
      <c r="AG194" s="19" t="str">
        <f t="shared" si="83"/>
        <v>|0200220810|19.10|0.00|2.000|0.000931.6NBC</v>
      </c>
      <c r="AH194" s="19" t="str">
        <f t="shared" si="65"/>
        <v/>
      </c>
      <c r="AI194" s="19" t="str">
        <f t="shared" si="66"/>
        <v/>
      </c>
      <c r="AJ194" s="19" t="str">
        <f t="shared" si="67"/>
        <v/>
      </c>
      <c r="AK194" s="19" t="str">
        <f t="shared" si="68"/>
        <v/>
      </c>
      <c r="AL194" s="19" t="str">
        <f t="shared" si="69"/>
        <v/>
      </c>
      <c r="AM194" s="19" t="str">
        <f t="shared" si="70"/>
        <v/>
      </c>
      <c r="AN194" s="19" t="str">
        <f t="shared" si="71"/>
        <v/>
      </c>
      <c r="AO194" s="19" t="str">
        <f t="shared" si="72"/>
        <v/>
      </c>
      <c r="AP194" s="19" t="str">
        <f t="shared" si="73"/>
        <v/>
      </c>
      <c r="AQ194" s="19" t="str">
        <f t="shared" si="74"/>
        <v/>
      </c>
      <c r="AR194" s="19" t="str">
        <f t="shared" si="75"/>
        <v/>
      </c>
      <c r="AS194" s="19" t="str">
        <f>IFERROR(VLOOKUP(AF194,[2]CUS030!$A$5:$E$10000,5,0),"")</f>
        <v>INNOTEK</v>
      </c>
      <c r="AT194" s="19" t="str">
        <f>IFERROR(VLOOKUP(AG194,[2]CUS030!$A$5:$E$10000,5,0),"")</f>
        <v/>
      </c>
      <c r="AU194" s="19" t="str">
        <f>IFERROR(VLOOKUP(AH194,[2]CUS030!$A$5:$E$10000,5,0),"")</f>
        <v/>
      </c>
      <c r="AV194" s="19" t="str">
        <f>IFERROR(VLOOKUP(AI194,[2]CUS030!$A$5:$E$10000,5,0),"")</f>
        <v/>
      </c>
      <c r="AW194" s="19" t="str">
        <f>IFERROR(VLOOKUP(AJ194,[2]CUS030!$A$5:$E$10000,5,0),"")</f>
        <v/>
      </c>
      <c r="AX194" s="19" t="str">
        <f>IFERROR(VLOOKUP(AK194,[2]CUS030!$A$5:$E$10000,5,0),"")</f>
        <v/>
      </c>
      <c r="AY194" s="19" t="str">
        <f>IFERROR(VLOOKUP(AL194,[2]CUS030!$A$5:$E$10000,5,0),"")</f>
        <v/>
      </c>
      <c r="AZ194" s="19" t="str">
        <f>IFERROR(VLOOKUP(AM194,[2]CUS030!$A$5:$E$10000,5,0),"")</f>
        <v/>
      </c>
      <c r="BA194" s="19" t="str">
        <f>IFERROR(VLOOKUP(AN194,[2]CUS030!$A$5:$E$10000,5,0),"")</f>
        <v/>
      </c>
      <c r="BB194" s="19" t="str">
        <f>IFERROR(VLOOKUP(AO194,[2]CUS030!$A$5:$E$10000,5,0),"")</f>
        <v/>
      </c>
      <c r="BC194" s="19" t="str">
        <f>IFERROR(VLOOKUP(AP194,[2]CUS030!$A$5:$E$10000,5,0),"")</f>
        <v/>
      </c>
      <c r="BD194" s="19" t="str">
        <f>IFERROR(VLOOKUP(AQ194,[2]CUS030!$A$5:$E$10000,5,0),"")</f>
        <v/>
      </c>
      <c r="BE194" s="19" t="str">
        <f>IFERROR(VLOOKUP(AR194,[2]CUS030!$A$5:$E$10000,5,0),"")</f>
        <v/>
      </c>
    </row>
    <row r="195" spans="6:57" x14ac:dyDescent="0.3">
      <c r="F195" s="108" t="str">
        <f>[1]!Table1[[#This Row],[Production]]</f>
        <v>|0200220810|22.20|0.00|1.400|0.0005267NBC</v>
      </c>
      <c r="G195" t="str">
        <f t="shared" si="76"/>
        <v>5267</v>
      </c>
      <c r="H195" t="str">
        <f t="shared" si="77"/>
        <v>CIC1||||||||||||</v>
      </c>
      <c r="I195" s="108" t="str">
        <f>[1]!Table1[[#This Row],[Stock]]</f>
        <v>|0200220810|22.20|0.00|1.400|0.000641NBC</v>
      </c>
      <c r="J195" t="str">
        <f t="shared" si="78"/>
        <v>641</v>
      </c>
      <c r="K195" s="19"/>
      <c r="L195" s="19"/>
      <c r="M195" s="19"/>
      <c r="N195" s="19"/>
      <c r="O195" s="19"/>
      <c r="P195" s="20" t="str">
        <f>End_Cal!E195</f>
        <v>|0200226010|19.10|0.00|2.000|0.0005900NBC</v>
      </c>
      <c r="Q195" s="112" t="str">
        <f t="shared" si="79"/>
        <v>5900</v>
      </c>
      <c r="R195" s="112" t="str">
        <f t="shared" si="80"/>
        <v/>
      </c>
      <c r="S195" s="112" t="str">
        <f t="shared" ref="S195:S258" si="90">IFERROR(INDEX($J$2:$J$9873,MATCH(1,INDEX(($P195=$F$2:$F$9873)*(0=COUNTIFS(Q195:R195,$J$2:$J$9873)),0),0)),"")</f>
        <v/>
      </c>
      <c r="T195" s="112" t="str">
        <f t="shared" ref="T195:T258" si="91">IFERROR(INDEX($J$2:$J$9873,MATCH(1,INDEX(($P195=$F$2:$F$9873)*(0=COUNTIFS(Q195:S195,$J$2:$J$9873)),0),0)),"")</f>
        <v/>
      </c>
      <c r="U195" s="112" t="str">
        <f t="shared" ref="U195:U258" si="92">IFERROR(INDEX($J$2:$J$9873,MATCH(1,INDEX(($P195=$F$2:$F$9873)*(0=COUNTIFS(Q195:T195,$J$2:$J$9873)),0),0)),"")</f>
        <v/>
      </c>
      <c r="V195" s="112" t="str">
        <f t="shared" ref="V195:V258" si="93">IFERROR(INDEX($J$2:$J$9873,MATCH(1,INDEX(($P195=$F$2:$F$9873)*(0=COUNTIFS(Q195:U195,$J$2:$J$9873)),0),0)),"")</f>
        <v/>
      </c>
      <c r="W195" s="112" t="str">
        <f t="shared" si="81"/>
        <v/>
      </c>
      <c r="X195" s="112" t="str">
        <f t="shared" ref="X195:X258" si="94">IFERROR(INDEX($J$2:$J$9873,MATCH(1,INDEX(($P195=$F$2:$F$9873)*(0=COUNTIFS(Q195:W195,$J$2:$J$9873)),0),0)),"")</f>
        <v/>
      </c>
      <c r="Y195" s="112" t="str">
        <f t="shared" si="84"/>
        <v/>
      </c>
      <c r="Z195" s="112" t="str">
        <f t="shared" si="85"/>
        <v/>
      </c>
      <c r="AA195" s="112" t="str">
        <f t="shared" si="86"/>
        <v/>
      </c>
      <c r="AB195" s="112" t="str">
        <f t="shared" si="87"/>
        <v/>
      </c>
      <c r="AC195" s="112" t="str">
        <f t="shared" si="88"/>
        <v/>
      </c>
      <c r="AD195" t="str">
        <f t="shared" si="82"/>
        <v>5900------------</v>
      </c>
      <c r="AF195" s="19" t="str">
        <f t="shared" si="89"/>
        <v>|0200226010|19.10|0.00|2.000|0.0005900NBC</v>
      </c>
      <c r="AG195" s="19" t="str">
        <f t="shared" si="83"/>
        <v/>
      </c>
      <c r="AH195" s="19" t="str">
        <f t="shared" ref="AH195:AH258" si="95">IFERROR(INDEX($I$2:$I$9873,MATCH(1,INDEX(($P195=$F$2:$F$9873)*(0=COUNTIFS(AF195:AG195,$I$2:$I$9873)),0),0)),"")</f>
        <v/>
      </c>
      <c r="AI195" s="19" t="str">
        <f t="shared" ref="AI195:AI258" si="96">IFERROR(INDEX($I$2:$I$9873,MATCH(1,INDEX(($P195=$F$2:$F$9873)*(0=COUNTIFS(AF195:AH195,$I$2:$I$9873)),0),0)),"")</f>
        <v/>
      </c>
      <c r="AJ195" s="19" t="str">
        <f t="shared" ref="AJ195:AJ258" si="97">IFERROR(INDEX($I$2:$I$9873,MATCH(1,INDEX(($P195=$F$2:$F$9873)*(0=COUNTIFS(AF195:AI195,$I$2:$I$9873)),0),0)),"")</f>
        <v/>
      </c>
      <c r="AK195" s="19" t="str">
        <f t="shared" ref="AK195:AK258" si="98">IFERROR(INDEX($I$2:$I$9873,MATCH(1,INDEX(($P195=$F$2:$F$9873)*(0=COUNTIFS(AF195:AJ195,$I$2:$I$9873)),0),0)),"")</f>
        <v/>
      </c>
      <c r="AL195" s="19" t="str">
        <f t="shared" ref="AL195:AL258" si="99">IFERROR(INDEX($I$2:$I$9873,MATCH(1,INDEX(($P195=$F$2:$F$9873)*(0=COUNTIFS(AF195:AK195,$I$2:$I$9873)),0),0)),"")</f>
        <v/>
      </c>
      <c r="AM195" s="19" t="str">
        <f t="shared" ref="AM195:AM258" si="100">IFERROR(INDEX($I$2:$I$9873,MATCH(1,INDEX(($P195=$F$2:$F$9873)*(0=COUNTIFS(AF195:AL195,$I$2:$I$9873)),0),0)),"")</f>
        <v/>
      </c>
      <c r="AN195" s="19" t="str">
        <f t="shared" ref="AN195:AN258" si="101">IFERROR(INDEX($I$2:$I$9873,MATCH(1,INDEX(($P195=$F$2:$F$9873)*(0=COUNTIFS(AF195:AM195,$I$2:$I$9873)),0),0)),"")</f>
        <v/>
      </c>
      <c r="AO195" s="19" t="str">
        <f t="shared" ref="AO195:AO258" si="102">IFERROR(INDEX($I$2:$I$9873,MATCH(1,INDEX(($P195=$F$2:$F$9873)*(0=COUNTIFS(AF195:AN195,$I$2:$I$9873)),0),0)),"")</f>
        <v/>
      </c>
      <c r="AP195" s="19" t="str">
        <f t="shared" ref="AP195:AP258" si="103">IFERROR(INDEX($I$2:$I$9873,MATCH(1,INDEX(($P195=$F$2:$F$9873)*(0=COUNTIFS(AF195:AO195,$I$2:$I$9873)),0),0)),"")</f>
        <v/>
      </c>
      <c r="AQ195" s="19" t="str">
        <f t="shared" ref="AQ195:AQ258" si="104">IFERROR(INDEX($I$2:$I$9873,MATCH(1,INDEX(($P195=$F$2:$F$9873)*(0=COUNTIFS(AF195:AP195,$I$2:$I$9873)),0),0)),"")</f>
        <v/>
      </c>
      <c r="AR195" s="19" t="str">
        <f t="shared" ref="AR195:AR258" si="105">IFERROR(INDEX($I$2:$I$9873,MATCH(1,INDEX(($P195=$F$2:$F$9873)*(0=COUNTIFS(AF195:AQ195,$I$2:$I$9873)),0),0)),"")</f>
        <v/>
      </c>
      <c r="AS195" s="19" t="str">
        <f>IFERROR(VLOOKUP(AF195,[2]CUS030!$A$5:$E$10000,5,0),"")</f>
        <v>CIC1</v>
      </c>
      <c r="AT195" s="19" t="str">
        <f>IFERROR(VLOOKUP(AG195,[2]CUS030!$A$5:$E$10000,5,0),"")</f>
        <v/>
      </c>
      <c r="AU195" s="19" t="str">
        <f>IFERROR(VLOOKUP(AH195,[2]CUS030!$A$5:$E$10000,5,0),"")</f>
        <v/>
      </c>
      <c r="AV195" s="19" t="str">
        <f>IFERROR(VLOOKUP(AI195,[2]CUS030!$A$5:$E$10000,5,0),"")</f>
        <v/>
      </c>
      <c r="AW195" s="19" t="str">
        <f>IFERROR(VLOOKUP(AJ195,[2]CUS030!$A$5:$E$10000,5,0),"")</f>
        <v/>
      </c>
      <c r="AX195" s="19" t="str">
        <f>IFERROR(VLOOKUP(AK195,[2]CUS030!$A$5:$E$10000,5,0),"")</f>
        <v/>
      </c>
      <c r="AY195" s="19" t="str">
        <f>IFERROR(VLOOKUP(AL195,[2]CUS030!$A$5:$E$10000,5,0),"")</f>
        <v/>
      </c>
      <c r="AZ195" s="19" t="str">
        <f>IFERROR(VLOOKUP(AM195,[2]CUS030!$A$5:$E$10000,5,0),"")</f>
        <v/>
      </c>
      <c r="BA195" s="19" t="str">
        <f>IFERROR(VLOOKUP(AN195,[2]CUS030!$A$5:$E$10000,5,0),"")</f>
        <v/>
      </c>
      <c r="BB195" s="19" t="str">
        <f>IFERROR(VLOOKUP(AO195,[2]CUS030!$A$5:$E$10000,5,0),"")</f>
        <v/>
      </c>
      <c r="BC195" s="19" t="str">
        <f>IFERROR(VLOOKUP(AP195,[2]CUS030!$A$5:$E$10000,5,0),"")</f>
        <v/>
      </c>
      <c r="BD195" s="19" t="str">
        <f>IFERROR(VLOOKUP(AQ195,[2]CUS030!$A$5:$E$10000,5,0),"")</f>
        <v/>
      </c>
      <c r="BE195" s="19" t="str">
        <f>IFERROR(VLOOKUP(AR195,[2]CUS030!$A$5:$E$10000,5,0),"")</f>
        <v/>
      </c>
    </row>
    <row r="196" spans="6:57" x14ac:dyDescent="0.3">
      <c r="F196" s="108" t="str">
        <f>[1]!Table1[[#This Row],[Production]]</f>
        <v>|0200220810|22.20|0.00|1.600|0.0005922NBC</v>
      </c>
      <c r="G196" t="str">
        <f t="shared" ref="G196:G259" si="106">MID(F196,LEN(F196)-6,4)</f>
        <v>5922</v>
      </c>
      <c r="H196" t="str">
        <f t="shared" ref="H196:H259" si="107">AS196&amp;"|"&amp;AT196&amp;"|"&amp;AU196&amp;"|"&amp;AV196&amp;"|"&amp;AW196&amp;"|"&amp;AX196&amp;"|"&amp;AY196&amp;"|"&amp;AZ196&amp;"|"&amp;BA196&amp;"|"&amp;BB196&amp;"|"&amp;BC196&amp;"|"&amp;BD196&amp;"|"&amp;BE196</f>
        <v>CIC||||||||||||</v>
      </c>
      <c r="I196" s="108" t="str">
        <f>[1]!Table1[[#This Row],[Stock]]</f>
        <v>|0200220810|22.20|0.00|1.600|0.000175NBC</v>
      </c>
      <c r="J196" t="str">
        <f t="shared" ref="J196:J259" si="108">MID(LEFT(I196,LEN(I196)-3),FIND("0|0.000",LEFT(I196,LEN(I196)-3),1)+7,6)</f>
        <v>175</v>
      </c>
      <c r="K196" s="19"/>
      <c r="L196" s="19"/>
      <c r="M196" s="19"/>
      <c r="N196" s="19"/>
      <c r="O196" s="19"/>
      <c r="P196" s="20" t="str">
        <f>End_Cal!E196</f>
        <v>|0200236041|22.20|0.00|1.200|0.0005570NBC</v>
      </c>
      <c r="Q196" s="112" t="str">
        <f t="shared" ref="Q196:Q259" si="109">IFERROR(INDEX($J$2:$J$9873,MATCH(1,INDEX(($P196=$F$2:$F$9873)*(0=COUNTIFS($Q$2:$Q$2,$J$2:$J$9873)),0),0)),"")</f>
        <v>5570</v>
      </c>
      <c r="R196" s="112" t="str">
        <f t="shared" ref="R196:R259" si="110">IFERROR(INDEX($J$2:$J$9873,MATCH(1,INDEX(($P196=$F$2:$F$9873)*(0=COUNTIFS(Q196,$J$2:$J$9873)),0),0)),"")</f>
        <v/>
      </c>
      <c r="S196" s="112" t="str">
        <f t="shared" si="90"/>
        <v/>
      </c>
      <c r="T196" s="112" t="str">
        <f t="shared" si="91"/>
        <v/>
      </c>
      <c r="U196" s="112" t="str">
        <f t="shared" si="92"/>
        <v/>
      </c>
      <c r="V196" s="112" t="str">
        <f t="shared" si="93"/>
        <v/>
      </c>
      <c r="W196" s="112" t="str">
        <f t="shared" ref="W196:W259" si="111">IFERROR(INDEX($J$2:$J$9873,MATCH(1,INDEX(($P196=$F$2:$F$9873)*(0=COUNTIFS(Q196:V196,$J$2:$J$861)),0),0)),"")</f>
        <v/>
      </c>
      <c r="X196" s="112" t="str">
        <f t="shared" si="94"/>
        <v/>
      </c>
      <c r="Y196" s="112" t="str">
        <f t="shared" si="84"/>
        <v/>
      </c>
      <c r="Z196" s="112" t="str">
        <f t="shared" si="85"/>
        <v/>
      </c>
      <c r="AA196" s="112" t="str">
        <f t="shared" si="86"/>
        <v/>
      </c>
      <c r="AB196" s="112" t="str">
        <f t="shared" si="87"/>
        <v/>
      </c>
      <c r="AC196" s="112" t="str">
        <f t="shared" si="88"/>
        <v/>
      </c>
      <c r="AD196" t="str">
        <f t="shared" ref="AD196:AD259" si="112">Q196&amp;"-"&amp;R196&amp;"-"&amp;S196&amp;"-"&amp;T196&amp;"-"&amp;U196&amp;"-"&amp;V196&amp;"-"&amp;W196&amp;"-"&amp;X196&amp;"-"&amp;Y196&amp;"-"&amp;Z196&amp;"-"&amp;AA196&amp;"-"&amp;AB196&amp;"-"&amp;AC196</f>
        <v>5570------------</v>
      </c>
      <c r="AF196" s="19" t="str">
        <f t="shared" si="89"/>
        <v>|0200236041|22.20|0.00|1.200|0.0005570NBC</v>
      </c>
      <c r="AG196" s="19" t="str">
        <f t="shared" ref="AG196:AG259" si="113">IFERROR(INDEX($I$2:$I$9873,MATCH(1,INDEX(($P196=$F$2:$F$9873)*(0=COUNTIFS(AF196,$I$2:$I$9873)),0),0)),"")</f>
        <v/>
      </c>
      <c r="AH196" s="19" t="str">
        <f t="shared" si="95"/>
        <v/>
      </c>
      <c r="AI196" s="19" t="str">
        <f t="shared" si="96"/>
        <v/>
      </c>
      <c r="AJ196" s="19" t="str">
        <f t="shared" si="97"/>
        <v/>
      </c>
      <c r="AK196" s="19" t="str">
        <f t="shared" si="98"/>
        <v/>
      </c>
      <c r="AL196" s="19" t="str">
        <f t="shared" si="99"/>
        <v/>
      </c>
      <c r="AM196" s="19" t="str">
        <f t="shared" si="100"/>
        <v/>
      </c>
      <c r="AN196" s="19" t="str">
        <f t="shared" si="101"/>
        <v/>
      </c>
      <c r="AO196" s="19" t="str">
        <f t="shared" si="102"/>
        <v/>
      </c>
      <c r="AP196" s="19" t="str">
        <f t="shared" si="103"/>
        <v/>
      </c>
      <c r="AQ196" s="19" t="str">
        <f t="shared" si="104"/>
        <v/>
      </c>
      <c r="AR196" s="19" t="str">
        <f t="shared" si="105"/>
        <v/>
      </c>
      <c r="AS196" s="19" t="str">
        <f>IFERROR(VLOOKUP(AF196,[2]CUS030!$A$5:$E$10000,5,0),"")</f>
        <v>CIC</v>
      </c>
      <c r="AT196" s="19" t="str">
        <f>IFERROR(VLOOKUP(AG196,[2]CUS030!$A$5:$E$10000,5,0),"")</f>
        <v/>
      </c>
      <c r="AU196" s="19" t="str">
        <f>IFERROR(VLOOKUP(AH196,[2]CUS030!$A$5:$E$10000,5,0),"")</f>
        <v/>
      </c>
      <c r="AV196" s="19" t="str">
        <f>IFERROR(VLOOKUP(AI196,[2]CUS030!$A$5:$E$10000,5,0),"")</f>
        <v/>
      </c>
      <c r="AW196" s="19" t="str">
        <f>IFERROR(VLOOKUP(AJ196,[2]CUS030!$A$5:$E$10000,5,0),"")</f>
        <v/>
      </c>
      <c r="AX196" s="19" t="str">
        <f>IFERROR(VLOOKUP(AK196,[2]CUS030!$A$5:$E$10000,5,0),"")</f>
        <v/>
      </c>
      <c r="AY196" s="19" t="str">
        <f>IFERROR(VLOOKUP(AL196,[2]CUS030!$A$5:$E$10000,5,0),"")</f>
        <v/>
      </c>
      <c r="AZ196" s="19" t="str">
        <f>IFERROR(VLOOKUP(AM196,[2]CUS030!$A$5:$E$10000,5,0),"")</f>
        <v/>
      </c>
      <c r="BA196" s="19" t="str">
        <f>IFERROR(VLOOKUP(AN196,[2]CUS030!$A$5:$E$10000,5,0),"")</f>
        <v/>
      </c>
      <c r="BB196" s="19" t="str">
        <f>IFERROR(VLOOKUP(AO196,[2]CUS030!$A$5:$E$10000,5,0),"")</f>
        <v/>
      </c>
      <c r="BC196" s="19" t="str">
        <f>IFERROR(VLOOKUP(AP196,[2]CUS030!$A$5:$E$10000,5,0),"")</f>
        <v/>
      </c>
      <c r="BD196" s="19" t="str">
        <f>IFERROR(VLOOKUP(AQ196,[2]CUS030!$A$5:$E$10000,5,0),"")</f>
        <v/>
      </c>
      <c r="BE196" s="19" t="str">
        <f>IFERROR(VLOOKUP(AR196,[2]CUS030!$A$5:$E$10000,5,0),"")</f>
        <v/>
      </c>
    </row>
    <row r="197" spans="6:57" x14ac:dyDescent="0.3">
      <c r="F197" s="108" t="str">
        <f>[1]!Table1[[#This Row],[Production]]</f>
        <v>|0200220810|22.20|0.00|1.600|0.0006019NBC</v>
      </c>
      <c r="G197" t="str">
        <f t="shared" si="106"/>
        <v>6019</v>
      </c>
      <c r="H197" t="str">
        <f t="shared" si="107"/>
        <v>INNOTEK||||||||||||</v>
      </c>
      <c r="I197" s="108" t="str">
        <f>[1]!Table1[[#This Row],[Stock]]</f>
        <v>|0200220810|22.20|0.00|1.600|0.000236NBC</v>
      </c>
      <c r="J197" t="str">
        <f t="shared" si="108"/>
        <v>236</v>
      </c>
      <c r="K197" s="19"/>
      <c r="L197" s="19"/>
      <c r="M197" s="19"/>
      <c r="N197" s="19"/>
      <c r="O197" s="19"/>
      <c r="P197" s="20" t="str">
        <f>End_Cal!E197</f>
        <v>|0200236041|22.20|0.00|1.200|0.0006020NBC</v>
      </c>
      <c r="Q197" s="112" t="str">
        <f t="shared" si="109"/>
        <v>6020</v>
      </c>
      <c r="R197" s="112" t="str">
        <f t="shared" si="110"/>
        <v/>
      </c>
      <c r="S197" s="112" t="str">
        <f t="shared" si="90"/>
        <v/>
      </c>
      <c r="T197" s="112" t="str">
        <f t="shared" si="91"/>
        <v/>
      </c>
      <c r="U197" s="112" t="str">
        <f t="shared" si="92"/>
        <v/>
      </c>
      <c r="V197" s="112" t="str">
        <f t="shared" si="93"/>
        <v/>
      </c>
      <c r="W197" s="112" t="str">
        <f t="shared" si="111"/>
        <v/>
      </c>
      <c r="X197" s="112" t="str">
        <f t="shared" si="94"/>
        <v/>
      </c>
      <c r="Y197" s="112" t="str">
        <f t="shared" ref="Y197:Y260" si="114">IFERROR(INDEX($J$2:$J$861,MATCH(1,INDEX(($P197=$F$2:$F$861)*(0=COUNTIFS(Q197:X197,$J$2:$J$861)),0),0)),"")</f>
        <v/>
      </c>
      <c r="Z197" s="112" t="str">
        <f t="shared" ref="Z197:Z260" si="115">IFERROR(INDEX($J$2:$J$861,MATCH(1,INDEX(($P197=$F$2:$F$861)*(0=COUNTIFS(Q197:Y197,$J$2:$J$861)),0),0)),"")</f>
        <v/>
      </c>
      <c r="AA197" s="112" t="str">
        <f t="shared" ref="AA197:AA260" si="116">IFERROR(INDEX($J$2:$J$861,MATCH(1,INDEX(($P197=$F$2:$F$861)*(0=COUNTIFS(Q197:Z197,$J$2:$J$861)),0),0)),"")</f>
        <v/>
      </c>
      <c r="AB197" s="112" t="str">
        <f t="shared" ref="AB197:AB260" si="117">IFERROR(INDEX($J$2:$J$861,MATCH(1,INDEX(($P197=$F$2:$F$861)*(0=COUNTIFS(Q197:AA197,$J$2:$J$861)),0),0)),"")</f>
        <v/>
      </c>
      <c r="AC197" s="112" t="str">
        <f t="shared" ref="AC197:AC260" si="118">IFERROR(INDEX($J$2:$J$861,MATCH(1,INDEX(($P197=$F$2:$F$861)*(0=COUNTIFS(Q197:AB197,$J$2:$J$861)),0),0)),"")</f>
        <v/>
      </c>
      <c r="AD197" t="str">
        <f t="shared" si="112"/>
        <v>6020------------</v>
      </c>
      <c r="AF197" s="19" t="str">
        <f t="shared" ref="AF197:AF260" si="119">IFERROR(INDEX($I$2:$I$861,MATCH(1,INDEX(($P197=$F$2:$F$861)*(0=COUNTIFS($AF$2:$AF$2,$I$2:$I$861)),0),0)),"")</f>
        <v>|0200236041|22.20|0.00|1.200|0.0006020NBC</v>
      </c>
      <c r="AG197" s="19" t="str">
        <f t="shared" si="113"/>
        <v/>
      </c>
      <c r="AH197" s="19" t="str">
        <f t="shared" si="95"/>
        <v/>
      </c>
      <c r="AI197" s="19" t="str">
        <f t="shared" si="96"/>
        <v/>
      </c>
      <c r="AJ197" s="19" t="str">
        <f t="shared" si="97"/>
        <v/>
      </c>
      <c r="AK197" s="19" t="str">
        <f t="shared" si="98"/>
        <v/>
      </c>
      <c r="AL197" s="19" t="str">
        <f t="shared" si="99"/>
        <v/>
      </c>
      <c r="AM197" s="19" t="str">
        <f t="shared" si="100"/>
        <v/>
      </c>
      <c r="AN197" s="19" t="str">
        <f t="shared" si="101"/>
        <v/>
      </c>
      <c r="AO197" s="19" t="str">
        <f t="shared" si="102"/>
        <v/>
      </c>
      <c r="AP197" s="19" t="str">
        <f t="shared" si="103"/>
        <v/>
      </c>
      <c r="AQ197" s="19" t="str">
        <f t="shared" si="104"/>
        <v/>
      </c>
      <c r="AR197" s="19" t="str">
        <f t="shared" si="105"/>
        <v/>
      </c>
      <c r="AS197" s="19" t="str">
        <f>IFERROR(VLOOKUP(AF197,[2]CUS030!$A$5:$E$10000,5,0),"")</f>
        <v>INNOTEK</v>
      </c>
      <c r="AT197" s="19" t="str">
        <f>IFERROR(VLOOKUP(AG197,[2]CUS030!$A$5:$E$10000,5,0),"")</f>
        <v/>
      </c>
      <c r="AU197" s="19" t="str">
        <f>IFERROR(VLOOKUP(AH197,[2]CUS030!$A$5:$E$10000,5,0),"")</f>
        <v/>
      </c>
      <c r="AV197" s="19" t="str">
        <f>IFERROR(VLOOKUP(AI197,[2]CUS030!$A$5:$E$10000,5,0),"")</f>
        <v/>
      </c>
      <c r="AW197" s="19" t="str">
        <f>IFERROR(VLOOKUP(AJ197,[2]CUS030!$A$5:$E$10000,5,0),"")</f>
        <v/>
      </c>
      <c r="AX197" s="19" t="str">
        <f>IFERROR(VLOOKUP(AK197,[2]CUS030!$A$5:$E$10000,5,0),"")</f>
        <v/>
      </c>
      <c r="AY197" s="19" t="str">
        <f>IFERROR(VLOOKUP(AL197,[2]CUS030!$A$5:$E$10000,5,0),"")</f>
        <v/>
      </c>
      <c r="AZ197" s="19" t="str">
        <f>IFERROR(VLOOKUP(AM197,[2]CUS030!$A$5:$E$10000,5,0),"")</f>
        <v/>
      </c>
      <c r="BA197" s="19" t="str">
        <f>IFERROR(VLOOKUP(AN197,[2]CUS030!$A$5:$E$10000,5,0),"")</f>
        <v/>
      </c>
      <c r="BB197" s="19" t="str">
        <f>IFERROR(VLOOKUP(AO197,[2]CUS030!$A$5:$E$10000,5,0),"")</f>
        <v/>
      </c>
      <c r="BC197" s="19" t="str">
        <f>IFERROR(VLOOKUP(AP197,[2]CUS030!$A$5:$E$10000,5,0),"")</f>
        <v/>
      </c>
      <c r="BD197" s="19" t="str">
        <f>IFERROR(VLOOKUP(AQ197,[2]CUS030!$A$5:$E$10000,5,0),"")</f>
        <v/>
      </c>
      <c r="BE197" s="19" t="str">
        <f>IFERROR(VLOOKUP(AR197,[2]CUS030!$A$5:$E$10000,5,0),"")</f>
        <v/>
      </c>
    </row>
    <row r="198" spans="6:57" x14ac:dyDescent="0.3">
      <c r="F198" s="108" t="str">
        <f>[1]!Table1[[#This Row],[Production]]</f>
        <v>|0200220810|22.20|0.00|1.600|0.0005922NBC</v>
      </c>
      <c r="G198" t="str">
        <f t="shared" si="106"/>
        <v>5922</v>
      </c>
      <c r="H198" t="str">
        <f t="shared" si="107"/>
        <v>INNOTEK||||||||||||</v>
      </c>
      <c r="I198" s="108" t="str">
        <f>[1]!Table1[[#This Row],[Stock]]</f>
        <v>|0200220810|22.20|0.00|1.600|0.0005922NBC</v>
      </c>
      <c r="J198" t="str">
        <f t="shared" si="108"/>
        <v>5922</v>
      </c>
      <c r="K198" s="19"/>
      <c r="L198" s="19"/>
      <c r="M198" s="19"/>
      <c r="N198" s="19"/>
      <c r="O198" s="19"/>
      <c r="P198" s="20" t="str">
        <f>End_Cal!E198</f>
        <v>|0200236041|22.20|0.00|1.200|0.0006290NBC</v>
      </c>
      <c r="Q198" s="112" t="str">
        <f t="shared" si="109"/>
        <v>6290</v>
      </c>
      <c r="R198" s="112" t="str">
        <f t="shared" si="110"/>
        <v/>
      </c>
      <c r="S198" s="112" t="str">
        <f t="shared" si="90"/>
        <v/>
      </c>
      <c r="T198" s="112" t="str">
        <f t="shared" si="91"/>
        <v/>
      </c>
      <c r="U198" s="112" t="str">
        <f t="shared" si="92"/>
        <v/>
      </c>
      <c r="V198" s="112" t="str">
        <f t="shared" si="93"/>
        <v/>
      </c>
      <c r="W198" s="112" t="str">
        <f t="shared" si="111"/>
        <v/>
      </c>
      <c r="X198" s="112" t="str">
        <f t="shared" si="94"/>
        <v/>
      </c>
      <c r="Y198" s="112" t="str">
        <f t="shared" si="114"/>
        <v/>
      </c>
      <c r="Z198" s="112" t="str">
        <f t="shared" si="115"/>
        <v/>
      </c>
      <c r="AA198" s="112" t="str">
        <f t="shared" si="116"/>
        <v/>
      </c>
      <c r="AB198" s="112" t="str">
        <f t="shared" si="117"/>
        <v/>
      </c>
      <c r="AC198" s="112" t="str">
        <f t="shared" si="118"/>
        <v/>
      </c>
      <c r="AD198" t="str">
        <f t="shared" si="112"/>
        <v>6290------------</v>
      </c>
      <c r="AF198" s="19" t="str">
        <f t="shared" si="119"/>
        <v>|0200236041|22.20|0.00|1.200|0.0006290NBC</v>
      </c>
      <c r="AG198" s="19" t="str">
        <f t="shared" si="113"/>
        <v/>
      </c>
      <c r="AH198" s="19" t="str">
        <f t="shared" si="95"/>
        <v/>
      </c>
      <c r="AI198" s="19" t="str">
        <f t="shared" si="96"/>
        <v/>
      </c>
      <c r="AJ198" s="19" t="str">
        <f t="shared" si="97"/>
        <v/>
      </c>
      <c r="AK198" s="19" t="str">
        <f t="shared" si="98"/>
        <v/>
      </c>
      <c r="AL198" s="19" t="str">
        <f t="shared" si="99"/>
        <v/>
      </c>
      <c r="AM198" s="19" t="str">
        <f t="shared" si="100"/>
        <v/>
      </c>
      <c r="AN198" s="19" t="str">
        <f t="shared" si="101"/>
        <v/>
      </c>
      <c r="AO198" s="19" t="str">
        <f t="shared" si="102"/>
        <v/>
      </c>
      <c r="AP198" s="19" t="str">
        <f t="shared" si="103"/>
        <v/>
      </c>
      <c r="AQ198" s="19" t="str">
        <f t="shared" si="104"/>
        <v/>
      </c>
      <c r="AR198" s="19" t="str">
        <f t="shared" si="105"/>
        <v/>
      </c>
      <c r="AS198" s="19" t="str">
        <f>IFERROR(VLOOKUP(AF198,[2]CUS030!$A$5:$E$10000,5,0),"")</f>
        <v>INNOTEK</v>
      </c>
      <c r="AT198" s="19" t="str">
        <f>IFERROR(VLOOKUP(AG198,[2]CUS030!$A$5:$E$10000,5,0),"")</f>
        <v/>
      </c>
      <c r="AU198" s="19" t="str">
        <f>IFERROR(VLOOKUP(AH198,[2]CUS030!$A$5:$E$10000,5,0),"")</f>
        <v/>
      </c>
      <c r="AV198" s="19" t="str">
        <f>IFERROR(VLOOKUP(AI198,[2]CUS030!$A$5:$E$10000,5,0),"")</f>
        <v/>
      </c>
      <c r="AW198" s="19" t="str">
        <f>IFERROR(VLOOKUP(AJ198,[2]CUS030!$A$5:$E$10000,5,0),"")</f>
        <v/>
      </c>
      <c r="AX198" s="19" t="str">
        <f>IFERROR(VLOOKUP(AK198,[2]CUS030!$A$5:$E$10000,5,0),"")</f>
        <v/>
      </c>
      <c r="AY198" s="19" t="str">
        <f>IFERROR(VLOOKUP(AL198,[2]CUS030!$A$5:$E$10000,5,0),"")</f>
        <v/>
      </c>
      <c r="AZ198" s="19" t="str">
        <f>IFERROR(VLOOKUP(AM198,[2]CUS030!$A$5:$E$10000,5,0),"")</f>
        <v/>
      </c>
      <c r="BA198" s="19" t="str">
        <f>IFERROR(VLOOKUP(AN198,[2]CUS030!$A$5:$E$10000,5,0),"")</f>
        <v/>
      </c>
      <c r="BB198" s="19" t="str">
        <f>IFERROR(VLOOKUP(AO198,[2]CUS030!$A$5:$E$10000,5,0),"")</f>
        <v/>
      </c>
      <c r="BC198" s="19" t="str">
        <f>IFERROR(VLOOKUP(AP198,[2]CUS030!$A$5:$E$10000,5,0),"")</f>
        <v/>
      </c>
      <c r="BD198" s="19" t="str">
        <f>IFERROR(VLOOKUP(AQ198,[2]CUS030!$A$5:$E$10000,5,0),"")</f>
        <v/>
      </c>
      <c r="BE198" s="19" t="str">
        <f>IFERROR(VLOOKUP(AR198,[2]CUS030!$A$5:$E$10000,5,0),"")</f>
        <v/>
      </c>
    </row>
    <row r="199" spans="6:57" x14ac:dyDescent="0.3">
      <c r="F199" s="108" t="str">
        <f>[1]!Table1[[#This Row],[Production]]</f>
        <v>|0200220810|22.20|0.00|1.600|0.0006019NBC</v>
      </c>
      <c r="G199" t="str">
        <f t="shared" si="106"/>
        <v>6019</v>
      </c>
      <c r="H199" t="str">
        <f t="shared" si="107"/>
        <v>INNOTEK||||||||||||</v>
      </c>
      <c r="I199" s="108" t="str">
        <f>[1]!Table1[[#This Row],[Stock]]</f>
        <v>|0200220810|22.20|0.00|1.600|0.0006019NBC</v>
      </c>
      <c r="J199" t="str">
        <f t="shared" si="108"/>
        <v>6019</v>
      </c>
      <c r="K199" s="19"/>
      <c r="L199" s="19"/>
      <c r="M199" s="19"/>
      <c r="N199" s="19"/>
      <c r="O199" s="19"/>
      <c r="P199" s="20" t="str">
        <f>End_Cal!E199</f>
        <v>|0200226010|22.20|0.00|1.400|0.0005420IBC</v>
      </c>
      <c r="Q199" s="112" t="str">
        <f t="shared" si="109"/>
        <v>5420</v>
      </c>
      <c r="R199" s="112" t="str">
        <f t="shared" si="110"/>
        <v/>
      </c>
      <c r="S199" s="112" t="str">
        <f t="shared" si="90"/>
        <v/>
      </c>
      <c r="T199" s="112" t="str">
        <f t="shared" si="91"/>
        <v/>
      </c>
      <c r="U199" s="112" t="str">
        <f t="shared" si="92"/>
        <v/>
      </c>
      <c r="V199" s="112" t="str">
        <f t="shared" si="93"/>
        <v/>
      </c>
      <c r="W199" s="112" t="str">
        <f t="shared" si="111"/>
        <v/>
      </c>
      <c r="X199" s="112" t="str">
        <f t="shared" si="94"/>
        <v/>
      </c>
      <c r="Y199" s="112" t="str">
        <f t="shared" si="114"/>
        <v/>
      </c>
      <c r="Z199" s="112" t="str">
        <f t="shared" si="115"/>
        <v/>
      </c>
      <c r="AA199" s="112" t="str">
        <f t="shared" si="116"/>
        <v/>
      </c>
      <c r="AB199" s="112" t="str">
        <f t="shared" si="117"/>
        <v/>
      </c>
      <c r="AC199" s="112" t="str">
        <f t="shared" si="118"/>
        <v/>
      </c>
      <c r="AD199" t="str">
        <f t="shared" si="112"/>
        <v>5420------------</v>
      </c>
      <c r="AF199" s="19" t="str">
        <f t="shared" si="119"/>
        <v>|0200226010|22.20|0.00|1.400|0.0005420IBC</v>
      </c>
      <c r="AG199" s="19" t="str">
        <f t="shared" si="113"/>
        <v/>
      </c>
      <c r="AH199" s="19" t="str">
        <f t="shared" si="95"/>
        <v/>
      </c>
      <c r="AI199" s="19" t="str">
        <f t="shared" si="96"/>
        <v/>
      </c>
      <c r="AJ199" s="19" t="str">
        <f t="shared" si="97"/>
        <v/>
      </c>
      <c r="AK199" s="19" t="str">
        <f t="shared" si="98"/>
        <v/>
      </c>
      <c r="AL199" s="19" t="str">
        <f t="shared" si="99"/>
        <v/>
      </c>
      <c r="AM199" s="19" t="str">
        <f t="shared" si="100"/>
        <v/>
      </c>
      <c r="AN199" s="19" t="str">
        <f t="shared" si="101"/>
        <v/>
      </c>
      <c r="AO199" s="19" t="str">
        <f t="shared" si="102"/>
        <v/>
      </c>
      <c r="AP199" s="19" t="str">
        <f t="shared" si="103"/>
        <v/>
      </c>
      <c r="AQ199" s="19" t="str">
        <f t="shared" si="104"/>
        <v/>
      </c>
      <c r="AR199" s="19" t="str">
        <f t="shared" si="105"/>
        <v/>
      </c>
      <c r="AS199" s="19" t="str">
        <f>IFERROR(VLOOKUP(AF199,[2]CUS030!$A$5:$E$10000,5,0),"")</f>
        <v>INNOTEK</v>
      </c>
      <c r="AT199" s="19" t="str">
        <f>IFERROR(VLOOKUP(AG199,[2]CUS030!$A$5:$E$10000,5,0),"")</f>
        <v/>
      </c>
      <c r="AU199" s="19" t="str">
        <f>IFERROR(VLOOKUP(AH199,[2]CUS030!$A$5:$E$10000,5,0),"")</f>
        <v/>
      </c>
      <c r="AV199" s="19" t="str">
        <f>IFERROR(VLOOKUP(AI199,[2]CUS030!$A$5:$E$10000,5,0),"")</f>
        <v/>
      </c>
      <c r="AW199" s="19" t="str">
        <f>IFERROR(VLOOKUP(AJ199,[2]CUS030!$A$5:$E$10000,5,0),"")</f>
        <v/>
      </c>
      <c r="AX199" s="19" t="str">
        <f>IFERROR(VLOOKUP(AK199,[2]CUS030!$A$5:$E$10000,5,0),"")</f>
        <v/>
      </c>
      <c r="AY199" s="19" t="str">
        <f>IFERROR(VLOOKUP(AL199,[2]CUS030!$A$5:$E$10000,5,0),"")</f>
        <v/>
      </c>
      <c r="AZ199" s="19" t="str">
        <f>IFERROR(VLOOKUP(AM199,[2]CUS030!$A$5:$E$10000,5,0),"")</f>
        <v/>
      </c>
      <c r="BA199" s="19" t="str">
        <f>IFERROR(VLOOKUP(AN199,[2]CUS030!$A$5:$E$10000,5,0),"")</f>
        <v/>
      </c>
      <c r="BB199" s="19" t="str">
        <f>IFERROR(VLOOKUP(AO199,[2]CUS030!$A$5:$E$10000,5,0),"")</f>
        <v/>
      </c>
      <c r="BC199" s="19" t="str">
        <f>IFERROR(VLOOKUP(AP199,[2]CUS030!$A$5:$E$10000,5,0),"")</f>
        <v/>
      </c>
      <c r="BD199" s="19" t="str">
        <f>IFERROR(VLOOKUP(AQ199,[2]CUS030!$A$5:$E$10000,5,0),"")</f>
        <v/>
      </c>
      <c r="BE199" s="19" t="str">
        <f>IFERROR(VLOOKUP(AR199,[2]CUS030!$A$5:$E$10000,5,0),"")</f>
        <v/>
      </c>
    </row>
    <row r="200" spans="6:57" x14ac:dyDescent="0.3">
      <c r="F200" s="108" t="str">
        <f>[1]!Table1[[#This Row],[Production]]</f>
        <v>|0200220810|22.20|0.00|2.000|0.0005905NBC</v>
      </c>
      <c r="G200" t="str">
        <f t="shared" si="106"/>
        <v>5905</v>
      </c>
      <c r="H200" t="str">
        <f t="shared" si="107"/>
        <v>||||||||||||</v>
      </c>
      <c r="I200" s="108" t="str">
        <f>[1]!Table1[[#This Row],[Stock]]</f>
        <v>|0200220810|22.20|0.00|2.000|0.000416NBC</v>
      </c>
      <c r="J200" t="str">
        <f t="shared" si="108"/>
        <v>416</v>
      </c>
      <c r="K200" s="19"/>
      <c r="L200" s="19"/>
      <c r="M200" s="19"/>
      <c r="N200" s="19"/>
      <c r="O200" s="19"/>
      <c r="P200" s="20" t="str">
        <f>End_Cal!E200</f>
        <v>|0200226010|22.20|0.00|1.400|0.0006150IBC</v>
      </c>
      <c r="Q200" s="112" t="str">
        <f t="shared" si="109"/>
        <v>6150</v>
      </c>
      <c r="R200" s="112" t="str">
        <f t="shared" si="110"/>
        <v/>
      </c>
      <c r="S200" s="112" t="str">
        <f t="shared" si="90"/>
        <v/>
      </c>
      <c r="T200" s="112" t="str">
        <f t="shared" si="91"/>
        <v/>
      </c>
      <c r="U200" s="112" t="str">
        <f t="shared" si="92"/>
        <v/>
      </c>
      <c r="V200" s="112" t="str">
        <f t="shared" si="93"/>
        <v/>
      </c>
      <c r="W200" s="112" t="str">
        <f t="shared" si="111"/>
        <v/>
      </c>
      <c r="X200" s="112" t="str">
        <f t="shared" si="94"/>
        <v/>
      </c>
      <c r="Y200" s="112" t="str">
        <f t="shared" si="114"/>
        <v/>
      </c>
      <c r="Z200" s="112" t="str">
        <f t="shared" si="115"/>
        <v/>
      </c>
      <c r="AA200" s="112" t="str">
        <f t="shared" si="116"/>
        <v/>
      </c>
      <c r="AB200" s="112" t="str">
        <f t="shared" si="117"/>
        <v/>
      </c>
      <c r="AC200" s="112" t="str">
        <f t="shared" si="118"/>
        <v/>
      </c>
      <c r="AD200" t="str">
        <f t="shared" si="112"/>
        <v>6150------------</v>
      </c>
      <c r="AF200" s="19" t="str">
        <f t="shared" si="119"/>
        <v>|0200226010|22.20|0.00|1.400|0.0006150IBC</v>
      </c>
      <c r="AG200" s="19" t="str">
        <f t="shared" si="113"/>
        <v/>
      </c>
      <c r="AH200" s="19" t="str">
        <f t="shared" si="95"/>
        <v/>
      </c>
      <c r="AI200" s="19" t="str">
        <f t="shared" si="96"/>
        <v/>
      </c>
      <c r="AJ200" s="19" t="str">
        <f t="shared" si="97"/>
        <v/>
      </c>
      <c r="AK200" s="19" t="str">
        <f t="shared" si="98"/>
        <v/>
      </c>
      <c r="AL200" s="19" t="str">
        <f t="shared" si="99"/>
        <v/>
      </c>
      <c r="AM200" s="19" t="str">
        <f t="shared" si="100"/>
        <v/>
      </c>
      <c r="AN200" s="19" t="str">
        <f t="shared" si="101"/>
        <v/>
      </c>
      <c r="AO200" s="19" t="str">
        <f t="shared" si="102"/>
        <v/>
      </c>
      <c r="AP200" s="19" t="str">
        <f t="shared" si="103"/>
        <v/>
      </c>
      <c r="AQ200" s="19" t="str">
        <f t="shared" si="104"/>
        <v/>
      </c>
      <c r="AR200" s="19" t="str">
        <f t="shared" si="105"/>
        <v/>
      </c>
      <c r="AS200" s="19" t="str">
        <f>IFERROR(VLOOKUP(AF200,[2]CUS030!$A$5:$E$10000,5,0),"")</f>
        <v/>
      </c>
      <c r="AT200" s="19" t="str">
        <f>IFERROR(VLOOKUP(AG200,[2]CUS030!$A$5:$E$10000,5,0),"")</f>
        <v/>
      </c>
      <c r="AU200" s="19" t="str">
        <f>IFERROR(VLOOKUP(AH200,[2]CUS030!$A$5:$E$10000,5,0),"")</f>
        <v/>
      </c>
      <c r="AV200" s="19" t="str">
        <f>IFERROR(VLOOKUP(AI200,[2]CUS030!$A$5:$E$10000,5,0),"")</f>
        <v/>
      </c>
      <c r="AW200" s="19" t="str">
        <f>IFERROR(VLOOKUP(AJ200,[2]CUS030!$A$5:$E$10000,5,0),"")</f>
        <v/>
      </c>
      <c r="AX200" s="19" t="str">
        <f>IFERROR(VLOOKUP(AK200,[2]CUS030!$A$5:$E$10000,5,0),"")</f>
        <v/>
      </c>
      <c r="AY200" s="19" t="str">
        <f>IFERROR(VLOOKUP(AL200,[2]CUS030!$A$5:$E$10000,5,0),"")</f>
        <v/>
      </c>
      <c r="AZ200" s="19" t="str">
        <f>IFERROR(VLOOKUP(AM200,[2]CUS030!$A$5:$E$10000,5,0),"")</f>
        <v/>
      </c>
      <c r="BA200" s="19" t="str">
        <f>IFERROR(VLOOKUP(AN200,[2]CUS030!$A$5:$E$10000,5,0),"")</f>
        <v/>
      </c>
      <c r="BB200" s="19" t="str">
        <f>IFERROR(VLOOKUP(AO200,[2]CUS030!$A$5:$E$10000,5,0),"")</f>
        <v/>
      </c>
      <c r="BC200" s="19" t="str">
        <f>IFERROR(VLOOKUP(AP200,[2]CUS030!$A$5:$E$10000,5,0),"")</f>
        <v/>
      </c>
      <c r="BD200" s="19" t="str">
        <f>IFERROR(VLOOKUP(AQ200,[2]CUS030!$A$5:$E$10000,5,0),"")</f>
        <v/>
      </c>
      <c r="BE200" s="19" t="str">
        <f>IFERROR(VLOOKUP(AR200,[2]CUS030!$A$5:$E$10000,5,0),"")</f>
        <v/>
      </c>
    </row>
    <row r="201" spans="6:57" x14ac:dyDescent="0.3">
      <c r="F201" s="108" t="str">
        <f>[1]!Table1[[#This Row],[Production]]</f>
        <v>|0200220810|22.20|0.00|2.000|0.0005905NBC</v>
      </c>
      <c r="G201" t="str">
        <f t="shared" si="106"/>
        <v>5905</v>
      </c>
      <c r="H201" t="str">
        <f t="shared" si="107"/>
        <v>INNOTEK||||||||||||</v>
      </c>
      <c r="I201" s="108" t="str">
        <f>[1]!Table1[[#This Row],[Stock]]</f>
        <v>|0200220810|22.20|0.00|2.000|0.0005905NBC</v>
      </c>
      <c r="J201" t="str">
        <f t="shared" si="108"/>
        <v>5905</v>
      </c>
      <c r="K201" s="19"/>
      <c r="L201" s="19"/>
      <c r="M201" s="19"/>
      <c r="N201" s="19"/>
      <c r="O201" s="19"/>
      <c r="P201" s="20" t="str">
        <f>End_Cal!E201</f>
        <v>|0200226010|22.20|0.00|1.600|0.0005370NBC</v>
      </c>
      <c r="Q201" s="112" t="str">
        <f t="shared" si="109"/>
        <v>5370</v>
      </c>
      <c r="R201" s="112" t="str">
        <f t="shared" si="110"/>
        <v/>
      </c>
      <c r="S201" s="112" t="str">
        <f t="shared" si="90"/>
        <v/>
      </c>
      <c r="T201" s="112" t="str">
        <f t="shared" si="91"/>
        <v/>
      </c>
      <c r="U201" s="112" t="str">
        <f t="shared" si="92"/>
        <v/>
      </c>
      <c r="V201" s="112" t="str">
        <f t="shared" si="93"/>
        <v/>
      </c>
      <c r="W201" s="112" t="str">
        <f t="shared" si="111"/>
        <v/>
      </c>
      <c r="X201" s="112" t="str">
        <f t="shared" si="94"/>
        <v/>
      </c>
      <c r="Y201" s="112" t="str">
        <f t="shared" si="114"/>
        <v/>
      </c>
      <c r="Z201" s="112" t="str">
        <f t="shared" si="115"/>
        <v/>
      </c>
      <c r="AA201" s="112" t="str">
        <f t="shared" si="116"/>
        <v/>
      </c>
      <c r="AB201" s="112" t="str">
        <f t="shared" si="117"/>
        <v/>
      </c>
      <c r="AC201" s="112" t="str">
        <f t="shared" si="118"/>
        <v/>
      </c>
      <c r="AD201" t="str">
        <f t="shared" si="112"/>
        <v>5370------------</v>
      </c>
      <c r="AF201" s="19" t="str">
        <f t="shared" si="119"/>
        <v>|0200226010|22.20|0.00|1.600|0.0005370NBC</v>
      </c>
      <c r="AG201" s="19" t="str">
        <f t="shared" si="113"/>
        <v/>
      </c>
      <c r="AH201" s="19" t="str">
        <f t="shared" si="95"/>
        <v/>
      </c>
      <c r="AI201" s="19" t="str">
        <f t="shared" si="96"/>
        <v/>
      </c>
      <c r="AJ201" s="19" t="str">
        <f t="shared" si="97"/>
        <v/>
      </c>
      <c r="AK201" s="19" t="str">
        <f t="shared" si="98"/>
        <v/>
      </c>
      <c r="AL201" s="19" t="str">
        <f t="shared" si="99"/>
        <v/>
      </c>
      <c r="AM201" s="19" t="str">
        <f t="shared" si="100"/>
        <v/>
      </c>
      <c r="AN201" s="19" t="str">
        <f t="shared" si="101"/>
        <v/>
      </c>
      <c r="AO201" s="19" t="str">
        <f t="shared" si="102"/>
        <v/>
      </c>
      <c r="AP201" s="19" t="str">
        <f t="shared" si="103"/>
        <v/>
      </c>
      <c r="AQ201" s="19" t="str">
        <f t="shared" si="104"/>
        <v/>
      </c>
      <c r="AR201" s="19" t="str">
        <f t="shared" si="105"/>
        <v/>
      </c>
      <c r="AS201" s="19" t="str">
        <f>IFERROR(VLOOKUP(AF201,[2]CUS030!$A$5:$E$10000,5,0),"")</f>
        <v>INNOTEK</v>
      </c>
      <c r="AT201" s="19" t="str">
        <f>IFERROR(VLOOKUP(AG201,[2]CUS030!$A$5:$E$10000,5,0),"")</f>
        <v/>
      </c>
      <c r="AU201" s="19" t="str">
        <f>IFERROR(VLOOKUP(AH201,[2]CUS030!$A$5:$E$10000,5,0),"")</f>
        <v/>
      </c>
      <c r="AV201" s="19" t="str">
        <f>IFERROR(VLOOKUP(AI201,[2]CUS030!$A$5:$E$10000,5,0),"")</f>
        <v/>
      </c>
      <c r="AW201" s="19" t="str">
        <f>IFERROR(VLOOKUP(AJ201,[2]CUS030!$A$5:$E$10000,5,0),"")</f>
        <v/>
      </c>
      <c r="AX201" s="19" t="str">
        <f>IFERROR(VLOOKUP(AK201,[2]CUS030!$A$5:$E$10000,5,0),"")</f>
        <v/>
      </c>
      <c r="AY201" s="19" t="str">
        <f>IFERROR(VLOOKUP(AL201,[2]CUS030!$A$5:$E$10000,5,0),"")</f>
        <v/>
      </c>
      <c r="AZ201" s="19" t="str">
        <f>IFERROR(VLOOKUP(AM201,[2]CUS030!$A$5:$E$10000,5,0),"")</f>
        <v/>
      </c>
      <c r="BA201" s="19" t="str">
        <f>IFERROR(VLOOKUP(AN201,[2]CUS030!$A$5:$E$10000,5,0),"")</f>
        <v/>
      </c>
      <c r="BB201" s="19" t="str">
        <f>IFERROR(VLOOKUP(AO201,[2]CUS030!$A$5:$E$10000,5,0),"")</f>
        <v/>
      </c>
      <c r="BC201" s="19" t="str">
        <f>IFERROR(VLOOKUP(AP201,[2]CUS030!$A$5:$E$10000,5,0),"")</f>
        <v/>
      </c>
      <c r="BD201" s="19" t="str">
        <f>IFERROR(VLOOKUP(AQ201,[2]CUS030!$A$5:$E$10000,5,0),"")</f>
        <v/>
      </c>
      <c r="BE201" s="19" t="str">
        <f>IFERROR(VLOOKUP(AR201,[2]CUS030!$A$5:$E$10000,5,0),"")</f>
        <v/>
      </c>
    </row>
    <row r="202" spans="6:57" x14ac:dyDescent="0.3">
      <c r="F202" s="108" t="str">
        <f>[1]!Table1[[#This Row],[Production]]</f>
        <v>|0200230841|25.40|0.00|1.200|0.0005538NBC</v>
      </c>
      <c r="G202" t="str">
        <f t="shared" si="106"/>
        <v>5538</v>
      </c>
      <c r="H202" t="str">
        <f t="shared" si="107"/>
        <v>CIC1||||||||||||</v>
      </c>
      <c r="I202" s="108" t="str">
        <f>[1]!Table1[[#This Row],[Stock]]</f>
        <v>|0200230841|25.40|0.00|1.200|0.0001097NBC</v>
      </c>
      <c r="J202" t="str">
        <f t="shared" si="108"/>
        <v>1097</v>
      </c>
      <c r="K202" s="19"/>
      <c r="L202" s="19"/>
      <c r="M202" s="19"/>
      <c r="N202" s="19"/>
      <c r="O202" s="19"/>
      <c r="P202" s="20" t="str">
        <f>End_Cal!E202</f>
        <v>|0200226010|22.20|0.00|1.600|0.0005900IBC</v>
      </c>
      <c r="Q202" s="112" t="str">
        <f t="shared" si="109"/>
        <v>5900</v>
      </c>
      <c r="R202" s="112" t="str">
        <f t="shared" si="110"/>
        <v/>
      </c>
      <c r="S202" s="112" t="str">
        <f t="shared" si="90"/>
        <v/>
      </c>
      <c r="T202" s="112" t="str">
        <f t="shared" si="91"/>
        <v/>
      </c>
      <c r="U202" s="112" t="str">
        <f t="shared" si="92"/>
        <v/>
      </c>
      <c r="V202" s="112" t="str">
        <f t="shared" si="93"/>
        <v/>
      </c>
      <c r="W202" s="112" t="str">
        <f t="shared" si="111"/>
        <v/>
      </c>
      <c r="X202" s="112" t="str">
        <f t="shared" si="94"/>
        <v/>
      </c>
      <c r="Y202" s="112" t="str">
        <f t="shared" si="114"/>
        <v/>
      </c>
      <c r="Z202" s="112" t="str">
        <f t="shared" si="115"/>
        <v/>
      </c>
      <c r="AA202" s="112" t="str">
        <f t="shared" si="116"/>
        <v/>
      </c>
      <c r="AB202" s="112" t="str">
        <f t="shared" si="117"/>
        <v/>
      </c>
      <c r="AC202" s="112" t="str">
        <f t="shared" si="118"/>
        <v/>
      </c>
      <c r="AD202" t="str">
        <f t="shared" si="112"/>
        <v>5900------------</v>
      </c>
      <c r="AF202" s="19" t="str">
        <f t="shared" si="119"/>
        <v>|0200226010|22.20|0.00|1.600|0.0005900IBC</v>
      </c>
      <c r="AG202" s="19" t="str">
        <f t="shared" si="113"/>
        <v/>
      </c>
      <c r="AH202" s="19" t="str">
        <f t="shared" si="95"/>
        <v/>
      </c>
      <c r="AI202" s="19" t="str">
        <f t="shared" si="96"/>
        <v/>
      </c>
      <c r="AJ202" s="19" t="str">
        <f t="shared" si="97"/>
        <v/>
      </c>
      <c r="AK202" s="19" t="str">
        <f t="shared" si="98"/>
        <v/>
      </c>
      <c r="AL202" s="19" t="str">
        <f t="shared" si="99"/>
        <v/>
      </c>
      <c r="AM202" s="19" t="str">
        <f t="shared" si="100"/>
        <v/>
      </c>
      <c r="AN202" s="19" t="str">
        <f t="shared" si="101"/>
        <v/>
      </c>
      <c r="AO202" s="19" t="str">
        <f t="shared" si="102"/>
        <v/>
      </c>
      <c r="AP202" s="19" t="str">
        <f t="shared" si="103"/>
        <v/>
      </c>
      <c r="AQ202" s="19" t="str">
        <f t="shared" si="104"/>
        <v/>
      </c>
      <c r="AR202" s="19" t="str">
        <f t="shared" si="105"/>
        <v/>
      </c>
      <c r="AS202" s="19" t="str">
        <f>IFERROR(VLOOKUP(AF202,[2]CUS030!$A$5:$E$10000,5,0),"")</f>
        <v>CIC1</v>
      </c>
      <c r="AT202" s="19" t="str">
        <f>IFERROR(VLOOKUP(AG202,[2]CUS030!$A$5:$E$10000,5,0),"")</f>
        <v/>
      </c>
      <c r="AU202" s="19" t="str">
        <f>IFERROR(VLOOKUP(AH202,[2]CUS030!$A$5:$E$10000,5,0),"")</f>
        <v/>
      </c>
      <c r="AV202" s="19" t="str">
        <f>IFERROR(VLOOKUP(AI202,[2]CUS030!$A$5:$E$10000,5,0),"")</f>
        <v/>
      </c>
      <c r="AW202" s="19" t="str">
        <f>IFERROR(VLOOKUP(AJ202,[2]CUS030!$A$5:$E$10000,5,0),"")</f>
        <v/>
      </c>
      <c r="AX202" s="19" t="str">
        <f>IFERROR(VLOOKUP(AK202,[2]CUS030!$A$5:$E$10000,5,0),"")</f>
        <v/>
      </c>
      <c r="AY202" s="19" t="str">
        <f>IFERROR(VLOOKUP(AL202,[2]CUS030!$A$5:$E$10000,5,0),"")</f>
        <v/>
      </c>
      <c r="AZ202" s="19" t="str">
        <f>IFERROR(VLOOKUP(AM202,[2]CUS030!$A$5:$E$10000,5,0),"")</f>
        <v/>
      </c>
      <c r="BA202" s="19" t="str">
        <f>IFERROR(VLOOKUP(AN202,[2]CUS030!$A$5:$E$10000,5,0),"")</f>
        <v/>
      </c>
      <c r="BB202" s="19" t="str">
        <f>IFERROR(VLOOKUP(AO202,[2]CUS030!$A$5:$E$10000,5,0),"")</f>
        <v/>
      </c>
      <c r="BC202" s="19" t="str">
        <f>IFERROR(VLOOKUP(AP202,[2]CUS030!$A$5:$E$10000,5,0),"")</f>
        <v/>
      </c>
      <c r="BD202" s="19" t="str">
        <f>IFERROR(VLOOKUP(AQ202,[2]CUS030!$A$5:$E$10000,5,0),"")</f>
        <v/>
      </c>
      <c r="BE202" s="19" t="str">
        <f>IFERROR(VLOOKUP(AR202,[2]CUS030!$A$5:$E$10000,5,0),"")</f>
        <v/>
      </c>
    </row>
    <row r="203" spans="6:57" x14ac:dyDescent="0.3">
      <c r="F203" s="108" t="str">
        <f>[1]!Table1[[#This Row],[Production]]</f>
        <v>|0200230841|25.40|0.00|1.200|0.0005165NBC</v>
      </c>
      <c r="G203" t="str">
        <f t="shared" si="106"/>
        <v>5165</v>
      </c>
      <c r="H203" t="str">
        <f t="shared" si="107"/>
        <v>INNOTEK||||||||||||</v>
      </c>
      <c r="I203" s="108" t="str">
        <f>[1]!Table1[[#This Row],[Stock]]</f>
        <v>|0200230841|25.40|0.00|1.200|0.0001271NBC</v>
      </c>
      <c r="J203" t="str">
        <f t="shared" si="108"/>
        <v>1271</v>
      </c>
      <c r="K203" s="19"/>
      <c r="L203" s="19"/>
      <c r="M203" s="19"/>
      <c r="N203" s="19"/>
      <c r="O203" s="19"/>
      <c r="P203" s="20" t="str">
        <f>End_Cal!E203</f>
        <v>|0200226010|22.20|0.00|1.600|0.0006400NBC</v>
      </c>
      <c r="Q203" s="112" t="str">
        <f t="shared" si="109"/>
        <v>6400</v>
      </c>
      <c r="R203" s="112" t="str">
        <f t="shared" si="110"/>
        <v/>
      </c>
      <c r="S203" s="112" t="str">
        <f t="shared" si="90"/>
        <v/>
      </c>
      <c r="T203" s="112" t="str">
        <f t="shared" si="91"/>
        <v/>
      </c>
      <c r="U203" s="112" t="str">
        <f t="shared" si="92"/>
        <v/>
      </c>
      <c r="V203" s="112" t="str">
        <f t="shared" si="93"/>
        <v/>
      </c>
      <c r="W203" s="112" t="str">
        <f t="shared" si="111"/>
        <v/>
      </c>
      <c r="X203" s="112" t="str">
        <f t="shared" si="94"/>
        <v/>
      </c>
      <c r="Y203" s="112" t="str">
        <f t="shared" si="114"/>
        <v/>
      </c>
      <c r="Z203" s="112" t="str">
        <f t="shared" si="115"/>
        <v/>
      </c>
      <c r="AA203" s="112" t="str">
        <f t="shared" si="116"/>
        <v/>
      </c>
      <c r="AB203" s="112" t="str">
        <f t="shared" si="117"/>
        <v/>
      </c>
      <c r="AC203" s="112" t="str">
        <f t="shared" si="118"/>
        <v/>
      </c>
      <c r="AD203" t="str">
        <f t="shared" si="112"/>
        <v>6400------------</v>
      </c>
      <c r="AF203" s="19" t="str">
        <f t="shared" si="119"/>
        <v>|0200226010|22.20|0.00|1.600|0.0006400NBC</v>
      </c>
      <c r="AG203" s="19" t="str">
        <f t="shared" si="113"/>
        <v/>
      </c>
      <c r="AH203" s="19" t="str">
        <f t="shared" si="95"/>
        <v/>
      </c>
      <c r="AI203" s="19" t="str">
        <f t="shared" si="96"/>
        <v/>
      </c>
      <c r="AJ203" s="19" t="str">
        <f t="shared" si="97"/>
        <v/>
      </c>
      <c r="AK203" s="19" t="str">
        <f t="shared" si="98"/>
        <v/>
      </c>
      <c r="AL203" s="19" t="str">
        <f t="shared" si="99"/>
        <v/>
      </c>
      <c r="AM203" s="19" t="str">
        <f t="shared" si="100"/>
        <v/>
      </c>
      <c r="AN203" s="19" t="str">
        <f t="shared" si="101"/>
        <v/>
      </c>
      <c r="AO203" s="19" t="str">
        <f t="shared" si="102"/>
        <v/>
      </c>
      <c r="AP203" s="19" t="str">
        <f t="shared" si="103"/>
        <v/>
      </c>
      <c r="AQ203" s="19" t="str">
        <f t="shared" si="104"/>
        <v/>
      </c>
      <c r="AR203" s="19" t="str">
        <f t="shared" si="105"/>
        <v/>
      </c>
      <c r="AS203" s="19" t="str">
        <f>IFERROR(VLOOKUP(AF203,[2]CUS030!$A$5:$E$10000,5,0),"")</f>
        <v>INNOTEK</v>
      </c>
      <c r="AT203" s="19" t="str">
        <f>IFERROR(VLOOKUP(AG203,[2]CUS030!$A$5:$E$10000,5,0),"")</f>
        <v/>
      </c>
      <c r="AU203" s="19" t="str">
        <f>IFERROR(VLOOKUP(AH203,[2]CUS030!$A$5:$E$10000,5,0),"")</f>
        <v/>
      </c>
      <c r="AV203" s="19" t="str">
        <f>IFERROR(VLOOKUP(AI203,[2]CUS030!$A$5:$E$10000,5,0),"")</f>
        <v/>
      </c>
      <c r="AW203" s="19" t="str">
        <f>IFERROR(VLOOKUP(AJ203,[2]CUS030!$A$5:$E$10000,5,0),"")</f>
        <v/>
      </c>
      <c r="AX203" s="19" t="str">
        <f>IFERROR(VLOOKUP(AK203,[2]CUS030!$A$5:$E$10000,5,0),"")</f>
        <v/>
      </c>
      <c r="AY203" s="19" t="str">
        <f>IFERROR(VLOOKUP(AL203,[2]CUS030!$A$5:$E$10000,5,0),"")</f>
        <v/>
      </c>
      <c r="AZ203" s="19" t="str">
        <f>IFERROR(VLOOKUP(AM203,[2]CUS030!$A$5:$E$10000,5,0),"")</f>
        <v/>
      </c>
      <c r="BA203" s="19" t="str">
        <f>IFERROR(VLOOKUP(AN203,[2]CUS030!$A$5:$E$10000,5,0),"")</f>
        <v/>
      </c>
      <c r="BB203" s="19" t="str">
        <f>IFERROR(VLOOKUP(AO203,[2]CUS030!$A$5:$E$10000,5,0),"")</f>
        <v/>
      </c>
      <c r="BC203" s="19" t="str">
        <f>IFERROR(VLOOKUP(AP203,[2]CUS030!$A$5:$E$10000,5,0),"")</f>
        <v/>
      </c>
      <c r="BD203" s="19" t="str">
        <f>IFERROR(VLOOKUP(AQ203,[2]CUS030!$A$5:$E$10000,5,0),"")</f>
        <v/>
      </c>
      <c r="BE203" s="19" t="str">
        <f>IFERROR(VLOOKUP(AR203,[2]CUS030!$A$5:$E$10000,5,0),"")</f>
        <v/>
      </c>
    </row>
    <row r="204" spans="6:57" x14ac:dyDescent="0.3">
      <c r="F204" s="108" t="str">
        <f>[1]!Table1[[#This Row],[Production]]</f>
        <v>|0200230841|25.40|0.00|1.200|0.0005995NBC</v>
      </c>
      <c r="G204" t="str">
        <f t="shared" si="106"/>
        <v>5995</v>
      </c>
      <c r="H204" t="str">
        <f t="shared" si="107"/>
        <v>VPIC1||||||||||||</v>
      </c>
      <c r="I204" s="108" t="str">
        <f>[1]!Table1[[#This Row],[Stock]]</f>
        <v>|0200230841|25.40|0.00|1.200|0.000150NBC</v>
      </c>
      <c r="J204" t="str">
        <f t="shared" si="108"/>
        <v>150</v>
      </c>
      <c r="K204" s="19"/>
      <c r="L204" s="19"/>
      <c r="M204" s="19"/>
      <c r="N204" s="19"/>
      <c r="O204" s="19"/>
      <c r="P204" s="20" t="str">
        <f>End_Cal!E204</f>
        <v>|0200226010|22.20|0.00|2.300|0.0005500NBC</v>
      </c>
      <c r="Q204" s="112" t="str">
        <f t="shared" si="109"/>
        <v>5500</v>
      </c>
      <c r="R204" s="112" t="str">
        <f t="shared" si="110"/>
        <v/>
      </c>
      <c r="S204" s="112" t="str">
        <f t="shared" si="90"/>
        <v/>
      </c>
      <c r="T204" s="112" t="str">
        <f t="shared" si="91"/>
        <v/>
      </c>
      <c r="U204" s="112" t="str">
        <f t="shared" si="92"/>
        <v/>
      </c>
      <c r="V204" s="112" t="str">
        <f t="shared" si="93"/>
        <v/>
      </c>
      <c r="W204" s="112" t="str">
        <f t="shared" si="111"/>
        <v/>
      </c>
      <c r="X204" s="112" t="str">
        <f t="shared" si="94"/>
        <v/>
      </c>
      <c r="Y204" s="112" t="str">
        <f t="shared" si="114"/>
        <v/>
      </c>
      <c r="Z204" s="112" t="str">
        <f t="shared" si="115"/>
        <v/>
      </c>
      <c r="AA204" s="112" t="str">
        <f t="shared" si="116"/>
        <v/>
      </c>
      <c r="AB204" s="112" t="str">
        <f t="shared" si="117"/>
        <v/>
      </c>
      <c r="AC204" s="112" t="str">
        <f t="shared" si="118"/>
        <v/>
      </c>
      <c r="AD204" t="str">
        <f t="shared" si="112"/>
        <v>5500------------</v>
      </c>
      <c r="AF204" s="19" t="str">
        <f t="shared" si="119"/>
        <v>|0200226010|22.20|0.00|2.300|0.0005500NBC</v>
      </c>
      <c r="AG204" s="19" t="str">
        <f t="shared" si="113"/>
        <v/>
      </c>
      <c r="AH204" s="19" t="str">
        <f t="shared" si="95"/>
        <v/>
      </c>
      <c r="AI204" s="19" t="str">
        <f t="shared" si="96"/>
        <v/>
      </c>
      <c r="AJ204" s="19" t="str">
        <f t="shared" si="97"/>
        <v/>
      </c>
      <c r="AK204" s="19" t="str">
        <f t="shared" si="98"/>
        <v/>
      </c>
      <c r="AL204" s="19" t="str">
        <f t="shared" si="99"/>
        <v/>
      </c>
      <c r="AM204" s="19" t="str">
        <f t="shared" si="100"/>
        <v/>
      </c>
      <c r="AN204" s="19" t="str">
        <f t="shared" si="101"/>
        <v/>
      </c>
      <c r="AO204" s="19" t="str">
        <f t="shared" si="102"/>
        <v/>
      </c>
      <c r="AP204" s="19" t="str">
        <f t="shared" si="103"/>
        <v/>
      </c>
      <c r="AQ204" s="19" t="str">
        <f t="shared" si="104"/>
        <v/>
      </c>
      <c r="AR204" s="19" t="str">
        <f t="shared" si="105"/>
        <v/>
      </c>
      <c r="AS204" s="19" t="str">
        <f>IFERROR(VLOOKUP(AF204,[2]CUS030!$A$5:$E$10000,5,0),"")</f>
        <v>VPIC1</v>
      </c>
      <c r="AT204" s="19" t="str">
        <f>IFERROR(VLOOKUP(AG204,[2]CUS030!$A$5:$E$10000,5,0),"")</f>
        <v/>
      </c>
      <c r="AU204" s="19" t="str">
        <f>IFERROR(VLOOKUP(AH204,[2]CUS030!$A$5:$E$10000,5,0),"")</f>
        <v/>
      </c>
      <c r="AV204" s="19" t="str">
        <f>IFERROR(VLOOKUP(AI204,[2]CUS030!$A$5:$E$10000,5,0),"")</f>
        <v/>
      </c>
      <c r="AW204" s="19" t="str">
        <f>IFERROR(VLOOKUP(AJ204,[2]CUS030!$A$5:$E$10000,5,0),"")</f>
        <v/>
      </c>
      <c r="AX204" s="19" t="str">
        <f>IFERROR(VLOOKUP(AK204,[2]CUS030!$A$5:$E$10000,5,0),"")</f>
        <v/>
      </c>
      <c r="AY204" s="19" t="str">
        <f>IFERROR(VLOOKUP(AL204,[2]CUS030!$A$5:$E$10000,5,0),"")</f>
        <v/>
      </c>
      <c r="AZ204" s="19" t="str">
        <f>IFERROR(VLOOKUP(AM204,[2]CUS030!$A$5:$E$10000,5,0),"")</f>
        <v/>
      </c>
      <c r="BA204" s="19" t="str">
        <f>IFERROR(VLOOKUP(AN204,[2]CUS030!$A$5:$E$10000,5,0),"")</f>
        <v/>
      </c>
      <c r="BB204" s="19" t="str">
        <f>IFERROR(VLOOKUP(AO204,[2]CUS030!$A$5:$E$10000,5,0),"")</f>
        <v/>
      </c>
      <c r="BC204" s="19" t="str">
        <f>IFERROR(VLOOKUP(AP204,[2]CUS030!$A$5:$E$10000,5,0),"")</f>
        <v/>
      </c>
      <c r="BD204" s="19" t="str">
        <f>IFERROR(VLOOKUP(AQ204,[2]CUS030!$A$5:$E$10000,5,0),"")</f>
        <v/>
      </c>
      <c r="BE204" s="19" t="str">
        <f>IFERROR(VLOOKUP(AR204,[2]CUS030!$A$5:$E$10000,5,0),"")</f>
        <v/>
      </c>
    </row>
    <row r="205" spans="6:57" x14ac:dyDescent="0.3">
      <c r="F205" s="108" t="str">
        <f>[1]!Table1[[#This Row],[Production]]</f>
        <v>|0200230841|25.40|0.00|1.200|0.0006022NBC</v>
      </c>
      <c r="G205" t="str">
        <f t="shared" si="106"/>
        <v>6022</v>
      </c>
      <c r="H205" t="str">
        <f t="shared" si="107"/>
        <v>KKTL||||||||||||</v>
      </c>
      <c r="I205" s="108" t="str">
        <f>[1]!Table1[[#This Row],[Stock]]</f>
        <v>|0200230841|25.40|0.00|1.200|0.000457.9NBC</v>
      </c>
      <c r="J205" t="str">
        <f t="shared" si="108"/>
        <v>457.9</v>
      </c>
      <c r="K205" s="19"/>
      <c r="L205" s="19"/>
      <c r="M205" s="19"/>
      <c r="N205" s="19"/>
      <c r="O205" s="19"/>
      <c r="P205" s="20" t="str">
        <f>End_Cal!E205</f>
        <v>|0200226010|22.20|0.00|2.300|0.0006000IBC</v>
      </c>
      <c r="Q205" s="112" t="str">
        <f t="shared" si="109"/>
        <v>6000</v>
      </c>
      <c r="R205" s="112" t="str">
        <f t="shared" si="110"/>
        <v/>
      </c>
      <c r="S205" s="112" t="str">
        <f t="shared" si="90"/>
        <v/>
      </c>
      <c r="T205" s="112" t="str">
        <f t="shared" si="91"/>
        <v/>
      </c>
      <c r="U205" s="112" t="str">
        <f t="shared" si="92"/>
        <v/>
      </c>
      <c r="V205" s="112" t="str">
        <f t="shared" si="93"/>
        <v/>
      </c>
      <c r="W205" s="112" t="str">
        <f t="shared" si="111"/>
        <v/>
      </c>
      <c r="X205" s="112" t="str">
        <f t="shared" si="94"/>
        <v/>
      </c>
      <c r="Y205" s="112" t="str">
        <f t="shared" si="114"/>
        <v/>
      </c>
      <c r="Z205" s="112" t="str">
        <f t="shared" si="115"/>
        <v/>
      </c>
      <c r="AA205" s="112" t="str">
        <f t="shared" si="116"/>
        <v/>
      </c>
      <c r="AB205" s="112" t="str">
        <f t="shared" si="117"/>
        <v/>
      </c>
      <c r="AC205" s="112" t="str">
        <f t="shared" si="118"/>
        <v/>
      </c>
      <c r="AD205" t="str">
        <f t="shared" si="112"/>
        <v>6000------------</v>
      </c>
      <c r="AF205" s="19" t="str">
        <f t="shared" si="119"/>
        <v>|0200226010|22.20|0.00|2.300|0.0006000IBC</v>
      </c>
      <c r="AG205" s="19" t="str">
        <f t="shared" si="113"/>
        <v/>
      </c>
      <c r="AH205" s="19" t="str">
        <f t="shared" si="95"/>
        <v/>
      </c>
      <c r="AI205" s="19" t="str">
        <f t="shared" si="96"/>
        <v/>
      </c>
      <c r="AJ205" s="19" t="str">
        <f t="shared" si="97"/>
        <v/>
      </c>
      <c r="AK205" s="19" t="str">
        <f t="shared" si="98"/>
        <v/>
      </c>
      <c r="AL205" s="19" t="str">
        <f t="shared" si="99"/>
        <v/>
      </c>
      <c r="AM205" s="19" t="str">
        <f t="shared" si="100"/>
        <v/>
      </c>
      <c r="AN205" s="19" t="str">
        <f t="shared" si="101"/>
        <v/>
      </c>
      <c r="AO205" s="19" t="str">
        <f t="shared" si="102"/>
        <v/>
      </c>
      <c r="AP205" s="19" t="str">
        <f t="shared" si="103"/>
        <v/>
      </c>
      <c r="AQ205" s="19" t="str">
        <f t="shared" si="104"/>
        <v/>
      </c>
      <c r="AR205" s="19" t="str">
        <f t="shared" si="105"/>
        <v/>
      </c>
      <c r="AS205" s="19" t="str">
        <f>IFERROR(VLOOKUP(AF205,[2]CUS030!$A$5:$E$10000,5,0),"")</f>
        <v>KKTL</v>
      </c>
      <c r="AT205" s="19" t="str">
        <f>IFERROR(VLOOKUP(AG205,[2]CUS030!$A$5:$E$10000,5,0),"")</f>
        <v/>
      </c>
      <c r="AU205" s="19" t="str">
        <f>IFERROR(VLOOKUP(AH205,[2]CUS030!$A$5:$E$10000,5,0),"")</f>
        <v/>
      </c>
      <c r="AV205" s="19" t="str">
        <f>IFERROR(VLOOKUP(AI205,[2]CUS030!$A$5:$E$10000,5,0),"")</f>
        <v/>
      </c>
      <c r="AW205" s="19" t="str">
        <f>IFERROR(VLOOKUP(AJ205,[2]CUS030!$A$5:$E$10000,5,0),"")</f>
        <v/>
      </c>
      <c r="AX205" s="19" t="str">
        <f>IFERROR(VLOOKUP(AK205,[2]CUS030!$A$5:$E$10000,5,0),"")</f>
        <v/>
      </c>
      <c r="AY205" s="19" t="str">
        <f>IFERROR(VLOOKUP(AL205,[2]CUS030!$A$5:$E$10000,5,0),"")</f>
        <v/>
      </c>
      <c r="AZ205" s="19" t="str">
        <f>IFERROR(VLOOKUP(AM205,[2]CUS030!$A$5:$E$10000,5,0),"")</f>
        <v/>
      </c>
      <c r="BA205" s="19" t="str">
        <f>IFERROR(VLOOKUP(AN205,[2]CUS030!$A$5:$E$10000,5,0),"")</f>
        <v/>
      </c>
      <c r="BB205" s="19" t="str">
        <f>IFERROR(VLOOKUP(AO205,[2]CUS030!$A$5:$E$10000,5,0),"")</f>
        <v/>
      </c>
      <c r="BC205" s="19" t="str">
        <f>IFERROR(VLOOKUP(AP205,[2]CUS030!$A$5:$E$10000,5,0),"")</f>
        <v/>
      </c>
      <c r="BD205" s="19" t="str">
        <f>IFERROR(VLOOKUP(AQ205,[2]CUS030!$A$5:$E$10000,5,0),"")</f>
        <v/>
      </c>
      <c r="BE205" s="19" t="str">
        <f>IFERROR(VLOOKUP(AR205,[2]CUS030!$A$5:$E$10000,5,0),"")</f>
        <v/>
      </c>
    </row>
    <row r="206" spans="6:57" x14ac:dyDescent="0.3">
      <c r="F206" s="108" t="str">
        <f>[1]!Table1[[#This Row],[Production]]</f>
        <v>|0200230841|25.40|0.00|1.200|0.0005165NBC</v>
      </c>
      <c r="G206" t="str">
        <f t="shared" si="106"/>
        <v>5165</v>
      </c>
      <c r="H206" t="str">
        <f t="shared" si="107"/>
        <v>TECHNOKOM||||||||||||</v>
      </c>
      <c r="I206" s="108" t="str">
        <f>[1]!Table1[[#This Row],[Stock]]</f>
        <v>|0200230841|25.40|0.00|1.200|0.0005165NBC</v>
      </c>
      <c r="J206" t="str">
        <f t="shared" si="108"/>
        <v>5165</v>
      </c>
      <c r="K206" s="19"/>
      <c r="L206" s="19"/>
      <c r="M206" s="19"/>
      <c r="N206" s="19"/>
      <c r="O206" s="19"/>
      <c r="P206" s="20" t="str">
        <f>End_Cal!E206</f>
        <v>|0200226010|22.20|0.00|2.900|0.0005700NBC</v>
      </c>
      <c r="Q206" s="112" t="str">
        <f t="shared" si="109"/>
        <v>5700</v>
      </c>
      <c r="R206" s="112" t="str">
        <f t="shared" si="110"/>
        <v/>
      </c>
      <c r="S206" s="112" t="str">
        <f t="shared" si="90"/>
        <v/>
      </c>
      <c r="T206" s="112" t="str">
        <f t="shared" si="91"/>
        <v/>
      </c>
      <c r="U206" s="112" t="str">
        <f t="shared" si="92"/>
        <v/>
      </c>
      <c r="V206" s="112" t="str">
        <f t="shared" si="93"/>
        <v/>
      </c>
      <c r="W206" s="112" t="str">
        <f t="shared" si="111"/>
        <v/>
      </c>
      <c r="X206" s="112" t="str">
        <f t="shared" si="94"/>
        <v/>
      </c>
      <c r="Y206" s="112" t="str">
        <f t="shared" si="114"/>
        <v/>
      </c>
      <c r="Z206" s="112" t="str">
        <f t="shared" si="115"/>
        <v/>
      </c>
      <c r="AA206" s="112" t="str">
        <f t="shared" si="116"/>
        <v/>
      </c>
      <c r="AB206" s="112" t="str">
        <f t="shared" si="117"/>
        <v/>
      </c>
      <c r="AC206" s="112" t="str">
        <f t="shared" si="118"/>
        <v/>
      </c>
      <c r="AD206" t="str">
        <f t="shared" si="112"/>
        <v>5700------------</v>
      </c>
      <c r="AF206" s="19" t="str">
        <f t="shared" si="119"/>
        <v>|0200226010|22.20|0.00|2.900|0.0005700NBC</v>
      </c>
      <c r="AG206" s="19" t="str">
        <f t="shared" si="113"/>
        <v/>
      </c>
      <c r="AH206" s="19" t="str">
        <f t="shared" si="95"/>
        <v/>
      </c>
      <c r="AI206" s="19" t="str">
        <f t="shared" si="96"/>
        <v/>
      </c>
      <c r="AJ206" s="19" t="str">
        <f t="shared" si="97"/>
        <v/>
      </c>
      <c r="AK206" s="19" t="str">
        <f t="shared" si="98"/>
        <v/>
      </c>
      <c r="AL206" s="19" t="str">
        <f t="shared" si="99"/>
        <v/>
      </c>
      <c r="AM206" s="19" t="str">
        <f t="shared" si="100"/>
        <v/>
      </c>
      <c r="AN206" s="19" t="str">
        <f t="shared" si="101"/>
        <v/>
      </c>
      <c r="AO206" s="19" t="str">
        <f t="shared" si="102"/>
        <v/>
      </c>
      <c r="AP206" s="19" t="str">
        <f t="shared" si="103"/>
        <v/>
      </c>
      <c r="AQ206" s="19" t="str">
        <f t="shared" si="104"/>
        <v/>
      </c>
      <c r="AR206" s="19" t="str">
        <f t="shared" si="105"/>
        <v/>
      </c>
      <c r="AS206" s="19" t="str">
        <f>IFERROR(VLOOKUP(AF206,[2]CUS030!$A$5:$E$10000,5,0),"")</f>
        <v>TECHNOKOM</v>
      </c>
      <c r="AT206" s="19" t="str">
        <f>IFERROR(VLOOKUP(AG206,[2]CUS030!$A$5:$E$10000,5,0),"")</f>
        <v/>
      </c>
      <c r="AU206" s="19" t="str">
        <f>IFERROR(VLOOKUP(AH206,[2]CUS030!$A$5:$E$10000,5,0),"")</f>
        <v/>
      </c>
      <c r="AV206" s="19" t="str">
        <f>IFERROR(VLOOKUP(AI206,[2]CUS030!$A$5:$E$10000,5,0),"")</f>
        <v/>
      </c>
      <c r="AW206" s="19" t="str">
        <f>IFERROR(VLOOKUP(AJ206,[2]CUS030!$A$5:$E$10000,5,0),"")</f>
        <v/>
      </c>
      <c r="AX206" s="19" t="str">
        <f>IFERROR(VLOOKUP(AK206,[2]CUS030!$A$5:$E$10000,5,0),"")</f>
        <v/>
      </c>
      <c r="AY206" s="19" t="str">
        <f>IFERROR(VLOOKUP(AL206,[2]CUS030!$A$5:$E$10000,5,0),"")</f>
        <v/>
      </c>
      <c r="AZ206" s="19" t="str">
        <f>IFERROR(VLOOKUP(AM206,[2]CUS030!$A$5:$E$10000,5,0),"")</f>
        <v/>
      </c>
      <c r="BA206" s="19" t="str">
        <f>IFERROR(VLOOKUP(AN206,[2]CUS030!$A$5:$E$10000,5,0),"")</f>
        <v/>
      </c>
      <c r="BB206" s="19" t="str">
        <f>IFERROR(VLOOKUP(AO206,[2]CUS030!$A$5:$E$10000,5,0),"")</f>
        <v/>
      </c>
      <c r="BC206" s="19" t="str">
        <f>IFERROR(VLOOKUP(AP206,[2]CUS030!$A$5:$E$10000,5,0),"")</f>
        <v/>
      </c>
      <c r="BD206" s="19" t="str">
        <f>IFERROR(VLOOKUP(AQ206,[2]CUS030!$A$5:$E$10000,5,0),"")</f>
        <v/>
      </c>
      <c r="BE206" s="19" t="str">
        <f>IFERROR(VLOOKUP(AR206,[2]CUS030!$A$5:$E$10000,5,0),"")</f>
        <v/>
      </c>
    </row>
    <row r="207" spans="6:57" x14ac:dyDescent="0.3">
      <c r="F207" s="108" t="str">
        <f>[1]!Table1[[#This Row],[Production]]</f>
        <v>|0200230841|25.40|0.00|1.200|0.0005538NBC</v>
      </c>
      <c r="G207" t="str">
        <f t="shared" si="106"/>
        <v>5538</v>
      </c>
      <c r="H207" t="str">
        <f t="shared" si="107"/>
        <v>CIC1||||||||||||</v>
      </c>
      <c r="I207" s="108" t="str">
        <f>[1]!Table1[[#This Row],[Stock]]</f>
        <v>|0200230841|25.40|0.00|1.200|0.0005538NBC</v>
      </c>
      <c r="J207" t="str">
        <f t="shared" si="108"/>
        <v>5538</v>
      </c>
      <c r="K207" s="19"/>
      <c r="L207" s="19"/>
      <c r="M207" s="19"/>
      <c r="N207" s="19"/>
      <c r="O207" s="19"/>
      <c r="P207" s="20" t="str">
        <f>End_Cal!E207</f>
        <v>|0200226010|22.20|0.00|2.900|0.0005740NBC</v>
      </c>
      <c r="Q207" s="112" t="str">
        <f t="shared" si="109"/>
        <v>5740</v>
      </c>
      <c r="R207" s="112" t="str">
        <f t="shared" si="110"/>
        <v/>
      </c>
      <c r="S207" s="112" t="str">
        <f t="shared" si="90"/>
        <v/>
      </c>
      <c r="T207" s="112" t="str">
        <f t="shared" si="91"/>
        <v/>
      </c>
      <c r="U207" s="112" t="str">
        <f t="shared" si="92"/>
        <v/>
      </c>
      <c r="V207" s="112" t="str">
        <f t="shared" si="93"/>
        <v/>
      </c>
      <c r="W207" s="112" t="str">
        <f t="shared" si="111"/>
        <v/>
      </c>
      <c r="X207" s="112" t="str">
        <f t="shared" si="94"/>
        <v/>
      </c>
      <c r="Y207" s="112" t="str">
        <f t="shared" si="114"/>
        <v/>
      </c>
      <c r="Z207" s="112" t="str">
        <f t="shared" si="115"/>
        <v/>
      </c>
      <c r="AA207" s="112" t="str">
        <f t="shared" si="116"/>
        <v/>
      </c>
      <c r="AB207" s="112" t="str">
        <f t="shared" si="117"/>
        <v/>
      </c>
      <c r="AC207" s="112" t="str">
        <f t="shared" si="118"/>
        <v/>
      </c>
      <c r="AD207" t="str">
        <f t="shared" si="112"/>
        <v>5740------------</v>
      </c>
      <c r="AF207" s="19" t="str">
        <f t="shared" si="119"/>
        <v>|0200226010|22.20|0.00|2.900|0.0005740NBC</v>
      </c>
      <c r="AG207" s="19" t="str">
        <f t="shared" si="113"/>
        <v/>
      </c>
      <c r="AH207" s="19" t="str">
        <f t="shared" si="95"/>
        <v/>
      </c>
      <c r="AI207" s="19" t="str">
        <f t="shared" si="96"/>
        <v/>
      </c>
      <c r="AJ207" s="19" t="str">
        <f t="shared" si="97"/>
        <v/>
      </c>
      <c r="AK207" s="19" t="str">
        <f t="shared" si="98"/>
        <v/>
      </c>
      <c r="AL207" s="19" t="str">
        <f t="shared" si="99"/>
        <v/>
      </c>
      <c r="AM207" s="19" t="str">
        <f t="shared" si="100"/>
        <v/>
      </c>
      <c r="AN207" s="19" t="str">
        <f t="shared" si="101"/>
        <v/>
      </c>
      <c r="AO207" s="19" t="str">
        <f t="shared" si="102"/>
        <v/>
      </c>
      <c r="AP207" s="19" t="str">
        <f t="shared" si="103"/>
        <v/>
      </c>
      <c r="AQ207" s="19" t="str">
        <f t="shared" si="104"/>
        <v/>
      </c>
      <c r="AR207" s="19" t="str">
        <f t="shared" si="105"/>
        <v/>
      </c>
      <c r="AS207" s="19" t="str">
        <f>IFERROR(VLOOKUP(AF207,[2]CUS030!$A$5:$E$10000,5,0),"")</f>
        <v>CIC1</v>
      </c>
      <c r="AT207" s="19" t="str">
        <f>IFERROR(VLOOKUP(AG207,[2]CUS030!$A$5:$E$10000,5,0),"")</f>
        <v/>
      </c>
      <c r="AU207" s="19" t="str">
        <f>IFERROR(VLOOKUP(AH207,[2]CUS030!$A$5:$E$10000,5,0),"")</f>
        <v/>
      </c>
      <c r="AV207" s="19" t="str">
        <f>IFERROR(VLOOKUP(AI207,[2]CUS030!$A$5:$E$10000,5,0),"")</f>
        <v/>
      </c>
      <c r="AW207" s="19" t="str">
        <f>IFERROR(VLOOKUP(AJ207,[2]CUS030!$A$5:$E$10000,5,0),"")</f>
        <v/>
      </c>
      <c r="AX207" s="19" t="str">
        <f>IFERROR(VLOOKUP(AK207,[2]CUS030!$A$5:$E$10000,5,0),"")</f>
        <v/>
      </c>
      <c r="AY207" s="19" t="str">
        <f>IFERROR(VLOOKUP(AL207,[2]CUS030!$A$5:$E$10000,5,0),"")</f>
        <v/>
      </c>
      <c r="AZ207" s="19" t="str">
        <f>IFERROR(VLOOKUP(AM207,[2]CUS030!$A$5:$E$10000,5,0),"")</f>
        <v/>
      </c>
      <c r="BA207" s="19" t="str">
        <f>IFERROR(VLOOKUP(AN207,[2]CUS030!$A$5:$E$10000,5,0),"")</f>
        <v/>
      </c>
      <c r="BB207" s="19" t="str">
        <f>IFERROR(VLOOKUP(AO207,[2]CUS030!$A$5:$E$10000,5,0),"")</f>
        <v/>
      </c>
      <c r="BC207" s="19" t="str">
        <f>IFERROR(VLOOKUP(AP207,[2]CUS030!$A$5:$E$10000,5,0),"")</f>
        <v/>
      </c>
      <c r="BD207" s="19" t="str">
        <f>IFERROR(VLOOKUP(AQ207,[2]CUS030!$A$5:$E$10000,5,0),"")</f>
        <v/>
      </c>
      <c r="BE207" s="19" t="str">
        <f>IFERROR(VLOOKUP(AR207,[2]CUS030!$A$5:$E$10000,5,0),"")</f>
        <v/>
      </c>
    </row>
    <row r="208" spans="6:57" x14ac:dyDescent="0.3">
      <c r="F208" s="108" t="str">
        <f>[1]!Table1[[#This Row],[Production]]</f>
        <v>|0200230841|25.40|0.00|1.200|0.0005995NBC</v>
      </c>
      <c r="G208" t="str">
        <f t="shared" si="106"/>
        <v>5995</v>
      </c>
      <c r="H208" t="str">
        <f t="shared" si="107"/>
        <v>VPIC1||||||||||||</v>
      </c>
      <c r="I208" s="108" t="str">
        <f>[1]!Table1[[#This Row],[Stock]]</f>
        <v>|0200230841|25.40|0.00|1.200|0.0005995NBC</v>
      </c>
      <c r="J208" t="str">
        <f t="shared" si="108"/>
        <v>5995</v>
      </c>
      <c r="K208" s="19"/>
      <c r="L208" s="19"/>
      <c r="M208" s="19"/>
      <c r="N208" s="19"/>
      <c r="O208" s="19"/>
      <c r="P208" s="20" t="str">
        <f>End_Cal!E208</f>
        <v>|0200226010|22.20|0.00|2.900|0.0005800NBC</v>
      </c>
      <c r="Q208" s="112" t="str">
        <f t="shared" si="109"/>
        <v>5800</v>
      </c>
      <c r="R208" s="112" t="str">
        <f t="shared" si="110"/>
        <v/>
      </c>
      <c r="S208" s="112" t="str">
        <f t="shared" si="90"/>
        <v/>
      </c>
      <c r="T208" s="112" t="str">
        <f t="shared" si="91"/>
        <v/>
      </c>
      <c r="U208" s="112" t="str">
        <f t="shared" si="92"/>
        <v/>
      </c>
      <c r="V208" s="112" t="str">
        <f t="shared" si="93"/>
        <v/>
      </c>
      <c r="W208" s="112" t="str">
        <f t="shared" si="111"/>
        <v/>
      </c>
      <c r="X208" s="112" t="str">
        <f t="shared" si="94"/>
        <v/>
      </c>
      <c r="Y208" s="112" t="str">
        <f t="shared" si="114"/>
        <v/>
      </c>
      <c r="Z208" s="112" t="str">
        <f t="shared" si="115"/>
        <v/>
      </c>
      <c r="AA208" s="112" t="str">
        <f t="shared" si="116"/>
        <v/>
      </c>
      <c r="AB208" s="112" t="str">
        <f t="shared" si="117"/>
        <v/>
      </c>
      <c r="AC208" s="112" t="str">
        <f t="shared" si="118"/>
        <v/>
      </c>
      <c r="AD208" t="str">
        <f t="shared" si="112"/>
        <v>5800------------</v>
      </c>
      <c r="AF208" s="19" t="str">
        <f t="shared" si="119"/>
        <v>|0200226010|22.20|0.00|2.900|0.0005800NBC</v>
      </c>
      <c r="AG208" s="19" t="str">
        <f t="shared" si="113"/>
        <v/>
      </c>
      <c r="AH208" s="19" t="str">
        <f t="shared" si="95"/>
        <v/>
      </c>
      <c r="AI208" s="19" t="str">
        <f t="shared" si="96"/>
        <v/>
      </c>
      <c r="AJ208" s="19" t="str">
        <f t="shared" si="97"/>
        <v/>
      </c>
      <c r="AK208" s="19" t="str">
        <f t="shared" si="98"/>
        <v/>
      </c>
      <c r="AL208" s="19" t="str">
        <f t="shared" si="99"/>
        <v/>
      </c>
      <c r="AM208" s="19" t="str">
        <f t="shared" si="100"/>
        <v/>
      </c>
      <c r="AN208" s="19" t="str">
        <f t="shared" si="101"/>
        <v/>
      </c>
      <c r="AO208" s="19" t="str">
        <f t="shared" si="102"/>
        <v/>
      </c>
      <c r="AP208" s="19" t="str">
        <f t="shared" si="103"/>
        <v/>
      </c>
      <c r="AQ208" s="19" t="str">
        <f t="shared" si="104"/>
        <v/>
      </c>
      <c r="AR208" s="19" t="str">
        <f t="shared" si="105"/>
        <v/>
      </c>
      <c r="AS208" s="19" t="str">
        <f>IFERROR(VLOOKUP(AF208,[2]CUS030!$A$5:$E$10000,5,0),"")</f>
        <v>VPIC1</v>
      </c>
      <c r="AT208" s="19" t="str">
        <f>IFERROR(VLOOKUP(AG208,[2]CUS030!$A$5:$E$10000,5,0),"")</f>
        <v/>
      </c>
      <c r="AU208" s="19" t="str">
        <f>IFERROR(VLOOKUP(AH208,[2]CUS030!$A$5:$E$10000,5,0),"")</f>
        <v/>
      </c>
      <c r="AV208" s="19" t="str">
        <f>IFERROR(VLOOKUP(AI208,[2]CUS030!$A$5:$E$10000,5,0),"")</f>
        <v/>
      </c>
      <c r="AW208" s="19" t="str">
        <f>IFERROR(VLOOKUP(AJ208,[2]CUS030!$A$5:$E$10000,5,0),"")</f>
        <v/>
      </c>
      <c r="AX208" s="19" t="str">
        <f>IFERROR(VLOOKUP(AK208,[2]CUS030!$A$5:$E$10000,5,0),"")</f>
        <v/>
      </c>
      <c r="AY208" s="19" t="str">
        <f>IFERROR(VLOOKUP(AL208,[2]CUS030!$A$5:$E$10000,5,0),"")</f>
        <v/>
      </c>
      <c r="AZ208" s="19" t="str">
        <f>IFERROR(VLOOKUP(AM208,[2]CUS030!$A$5:$E$10000,5,0),"")</f>
        <v/>
      </c>
      <c r="BA208" s="19" t="str">
        <f>IFERROR(VLOOKUP(AN208,[2]CUS030!$A$5:$E$10000,5,0),"")</f>
        <v/>
      </c>
      <c r="BB208" s="19" t="str">
        <f>IFERROR(VLOOKUP(AO208,[2]CUS030!$A$5:$E$10000,5,0),"")</f>
        <v/>
      </c>
      <c r="BC208" s="19" t="str">
        <f>IFERROR(VLOOKUP(AP208,[2]CUS030!$A$5:$E$10000,5,0),"")</f>
        <v/>
      </c>
      <c r="BD208" s="19" t="str">
        <f>IFERROR(VLOOKUP(AQ208,[2]CUS030!$A$5:$E$10000,5,0),"")</f>
        <v/>
      </c>
      <c r="BE208" s="19" t="str">
        <f>IFERROR(VLOOKUP(AR208,[2]CUS030!$A$5:$E$10000,5,0),"")</f>
        <v/>
      </c>
    </row>
    <row r="209" spans="6:57" x14ac:dyDescent="0.3">
      <c r="F209" s="108" t="str">
        <f>[1]!Table1[[#This Row],[Production]]</f>
        <v>|0200230841|25.40|0.00|1.200|0.0006022NBC</v>
      </c>
      <c r="G209" t="str">
        <f t="shared" si="106"/>
        <v>6022</v>
      </c>
      <c r="H209" t="str">
        <f t="shared" si="107"/>
        <v>INNOTEK||||||||||||</v>
      </c>
      <c r="I209" s="108" t="str">
        <f>[1]!Table1[[#This Row],[Stock]]</f>
        <v>|0200230841|25.40|0.00|1.200|0.0006022NBC</v>
      </c>
      <c r="J209" t="str">
        <f t="shared" si="108"/>
        <v>6022</v>
      </c>
      <c r="K209" s="19"/>
      <c r="L209" s="19"/>
      <c r="M209" s="19"/>
      <c r="N209" s="19"/>
      <c r="O209" s="19"/>
      <c r="P209" s="20" t="str">
        <f>End_Cal!E209</f>
        <v>|0200226010|22.20|0.00|2.000|0.0005160NBC</v>
      </c>
      <c r="Q209" s="112" t="str">
        <f t="shared" si="109"/>
        <v>5160</v>
      </c>
      <c r="R209" s="112" t="str">
        <f t="shared" si="110"/>
        <v/>
      </c>
      <c r="S209" s="112" t="str">
        <f t="shared" si="90"/>
        <v/>
      </c>
      <c r="T209" s="112" t="str">
        <f t="shared" si="91"/>
        <v/>
      </c>
      <c r="U209" s="112" t="str">
        <f t="shared" si="92"/>
        <v/>
      </c>
      <c r="V209" s="112" t="str">
        <f t="shared" si="93"/>
        <v/>
      </c>
      <c r="W209" s="112" t="str">
        <f t="shared" si="111"/>
        <v/>
      </c>
      <c r="X209" s="112" t="str">
        <f t="shared" si="94"/>
        <v/>
      </c>
      <c r="Y209" s="112" t="str">
        <f t="shared" si="114"/>
        <v/>
      </c>
      <c r="Z209" s="112" t="str">
        <f t="shared" si="115"/>
        <v/>
      </c>
      <c r="AA209" s="112" t="str">
        <f t="shared" si="116"/>
        <v/>
      </c>
      <c r="AB209" s="112" t="str">
        <f t="shared" si="117"/>
        <v/>
      </c>
      <c r="AC209" s="112" t="str">
        <f t="shared" si="118"/>
        <v/>
      </c>
      <c r="AD209" t="str">
        <f t="shared" si="112"/>
        <v>5160------------</v>
      </c>
      <c r="AF209" s="19" t="str">
        <f t="shared" si="119"/>
        <v>|0200226010|22.20|0.00|2.000|0.0005160NBC</v>
      </c>
      <c r="AG209" s="19" t="str">
        <f t="shared" si="113"/>
        <v/>
      </c>
      <c r="AH209" s="19" t="str">
        <f t="shared" si="95"/>
        <v/>
      </c>
      <c r="AI209" s="19" t="str">
        <f t="shared" si="96"/>
        <v/>
      </c>
      <c r="AJ209" s="19" t="str">
        <f t="shared" si="97"/>
        <v/>
      </c>
      <c r="AK209" s="19" t="str">
        <f t="shared" si="98"/>
        <v/>
      </c>
      <c r="AL209" s="19" t="str">
        <f t="shared" si="99"/>
        <v/>
      </c>
      <c r="AM209" s="19" t="str">
        <f t="shared" si="100"/>
        <v/>
      </c>
      <c r="AN209" s="19" t="str">
        <f t="shared" si="101"/>
        <v/>
      </c>
      <c r="AO209" s="19" t="str">
        <f t="shared" si="102"/>
        <v/>
      </c>
      <c r="AP209" s="19" t="str">
        <f t="shared" si="103"/>
        <v/>
      </c>
      <c r="AQ209" s="19" t="str">
        <f t="shared" si="104"/>
        <v/>
      </c>
      <c r="AR209" s="19" t="str">
        <f t="shared" si="105"/>
        <v/>
      </c>
      <c r="AS209" s="19" t="str">
        <f>IFERROR(VLOOKUP(AF209,[2]CUS030!$A$5:$E$10000,5,0),"")</f>
        <v>INNOTEK</v>
      </c>
      <c r="AT209" s="19" t="str">
        <f>IFERROR(VLOOKUP(AG209,[2]CUS030!$A$5:$E$10000,5,0),"")</f>
        <v/>
      </c>
      <c r="AU209" s="19" t="str">
        <f>IFERROR(VLOOKUP(AH209,[2]CUS030!$A$5:$E$10000,5,0),"")</f>
        <v/>
      </c>
      <c r="AV209" s="19" t="str">
        <f>IFERROR(VLOOKUP(AI209,[2]CUS030!$A$5:$E$10000,5,0),"")</f>
        <v/>
      </c>
      <c r="AW209" s="19" t="str">
        <f>IFERROR(VLOOKUP(AJ209,[2]CUS030!$A$5:$E$10000,5,0),"")</f>
        <v/>
      </c>
      <c r="AX209" s="19" t="str">
        <f>IFERROR(VLOOKUP(AK209,[2]CUS030!$A$5:$E$10000,5,0),"")</f>
        <v/>
      </c>
      <c r="AY209" s="19" t="str">
        <f>IFERROR(VLOOKUP(AL209,[2]CUS030!$A$5:$E$10000,5,0),"")</f>
        <v/>
      </c>
      <c r="AZ209" s="19" t="str">
        <f>IFERROR(VLOOKUP(AM209,[2]CUS030!$A$5:$E$10000,5,0),"")</f>
        <v/>
      </c>
      <c r="BA209" s="19" t="str">
        <f>IFERROR(VLOOKUP(AN209,[2]CUS030!$A$5:$E$10000,5,0),"")</f>
        <v/>
      </c>
      <c r="BB209" s="19" t="str">
        <f>IFERROR(VLOOKUP(AO209,[2]CUS030!$A$5:$E$10000,5,0),"")</f>
        <v/>
      </c>
      <c r="BC209" s="19" t="str">
        <f>IFERROR(VLOOKUP(AP209,[2]CUS030!$A$5:$E$10000,5,0),"")</f>
        <v/>
      </c>
      <c r="BD209" s="19" t="str">
        <f>IFERROR(VLOOKUP(AQ209,[2]CUS030!$A$5:$E$10000,5,0),"")</f>
        <v/>
      </c>
      <c r="BE209" s="19" t="str">
        <f>IFERROR(VLOOKUP(AR209,[2]CUS030!$A$5:$E$10000,5,0),"")</f>
        <v/>
      </c>
    </row>
    <row r="210" spans="6:57" x14ac:dyDescent="0.3">
      <c r="F210" s="108" t="str">
        <f>[1]!Table1[[#This Row],[Production]]</f>
        <v>|0200230841|25.40|0.00|1.200|0.0006181NBC</v>
      </c>
      <c r="G210" t="str">
        <f t="shared" si="106"/>
        <v>6181</v>
      </c>
      <c r="H210" t="str">
        <f t="shared" si="107"/>
        <v>INNOTEK||||||||||||</v>
      </c>
      <c r="I210" s="108" t="str">
        <f>[1]!Table1[[#This Row],[Stock]]</f>
        <v>|0200230841|25.40|0.00|1.200|0.0006181NBC</v>
      </c>
      <c r="J210" t="str">
        <f t="shared" si="108"/>
        <v>6181</v>
      </c>
      <c r="K210" s="19"/>
      <c r="L210" s="19"/>
      <c r="M210" s="19"/>
      <c r="N210" s="19"/>
      <c r="O210" s="19"/>
      <c r="P210" s="20" t="str">
        <f>End_Cal!E210</f>
        <v>|0200226010|22.20|0.00|2.000|0.0005250NBC</v>
      </c>
      <c r="Q210" s="112" t="str">
        <f t="shared" si="109"/>
        <v>5250</v>
      </c>
      <c r="R210" s="112" t="str">
        <f t="shared" si="110"/>
        <v/>
      </c>
      <c r="S210" s="112" t="str">
        <f t="shared" si="90"/>
        <v/>
      </c>
      <c r="T210" s="112" t="str">
        <f t="shared" si="91"/>
        <v/>
      </c>
      <c r="U210" s="112" t="str">
        <f t="shared" si="92"/>
        <v/>
      </c>
      <c r="V210" s="112" t="str">
        <f t="shared" si="93"/>
        <v/>
      </c>
      <c r="W210" s="112" t="str">
        <f t="shared" si="111"/>
        <v/>
      </c>
      <c r="X210" s="112" t="str">
        <f t="shared" si="94"/>
        <v/>
      </c>
      <c r="Y210" s="112" t="str">
        <f t="shared" si="114"/>
        <v/>
      </c>
      <c r="Z210" s="112" t="str">
        <f t="shared" si="115"/>
        <v/>
      </c>
      <c r="AA210" s="112" t="str">
        <f t="shared" si="116"/>
        <v/>
      </c>
      <c r="AB210" s="112" t="str">
        <f t="shared" si="117"/>
        <v/>
      </c>
      <c r="AC210" s="112" t="str">
        <f t="shared" si="118"/>
        <v/>
      </c>
      <c r="AD210" t="str">
        <f t="shared" si="112"/>
        <v>5250------------</v>
      </c>
      <c r="AF210" s="19" t="str">
        <f t="shared" si="119"/>
        <v>|0200226010|22.20|0.00|2.000|0.0005250NBC</v>
      </c>
      <c r="AG210" s="19" t="str">
        <f t="shared" si="113"/>
        <v/>
      </c>
      <c r="AH210" s="19" t="str">
        <f t="shared" si="95"/>
        <v/>
      </c>
      <c r="AI210" s="19" t="str">
        <f t="shared" si="96"/>
        <v/>
      </c>
      <c r="AJ210" s="19" t="str">
        <f t="shared" si="97"/>
        <v/>
      </c>
      <c r="AK210" s="19" t="str">
        <f t="shared" si="98"/>
        <v/>
      </c>
      <c r="AL210" s="19" t="str">
        <f t="shared" si="99"/>
        <v/>
      </c>
      <c r="AM210" s="19" t="str">
        <f t="shared" si="100"/>
        <v/>
      </c>
      <c r="AN210" s="19" t="str">
        <f t="shared" si="101"/>
        <v/>
      </c>
      <c r="AO210" s="19" t="str">
        <f t="shared" si="102"/>
        <v/>
      </c>
      <c r="AP210" s="19" t="str">
        <f t="shared" si="103"/>
        <v/>
      </c>
      <c r="AQ210" s="19" t="str">
        <f t="shared" si="104"/>
        <v/>
      </c>
      <c r="AR210" s="19" t="str">
        <f t="shared" si="105"/>
        <v/>
      </c>
      <c r="AS210" s="19" t="str">
        <f>IFERROR(VLOOKUP(AF210,[2]CUS030!$A$5:$E$10000,5,0),"")</f>
        <v>INNOTEK</v>
      </c>
      <c r="AT210" s="19" t="str">
        <f>IFERROR(VLOOKUP(AG210,[2]CUS030!$A$5:$E$10000,5,0),"")</f>
        <v/>
      </c>
      <c r="AU210" s="19" t="str">
        <f>IFERROR(VLOOKUP(AH210,[2]CUS030!$A$5:$E$10000,5,0),"")</f>
        <v/>
      </c>
      <c r="AV210" s="19" t="str">
        <f>IFERROR(VLOOKUP(AI210,[2]CUS030!$A$5:$E$10000,5,0),"")</f>
        <v/>
      </c>
      <c r="AW210" s="19" t="str">
        <f>IFERROR(VLOOKUP(AJ210,[2]CUS030!$A$5:$E$10000,5,0),"")</f>
        <v/>
      </c>
      <c r="AX210" s="19" t="str">
        <f>IFERROR(VLOOKUP(AK210,[2]CUS030!$A$5:$E$10000,5,0),"")</f>
        <v/>
      </c>
      <c r="AY210" s="19" t="str">
        <f>IFERROR(VLOOKUP(AL210,[2]CUS030!$A$5:$E$10000,5,0),"")</f>
        <v/>
      </c>
      <c r="AZ210" s="19" t="str">
        <f>IFERROR(VLOOKUP(AM210,[2]CUS030!$A$5:$E$10000,5,0),"")</f>
        <v/>
      </c>
      <c r="BA210" s="19" t="str">
        <f>IFERROR(VLOOKUP(AN210,[2]CUS030!$A$5:$E$10000,5,0),"")</f>
        <v/>
      </c>
      <c r="BB210" s="19" t="str">
        <f>IFERROR(VLOOKUP(AO210,[2]CUS030!$A$5:$E$10000,5,0),"")</f>
        <v/>
      </c>
      <c r="BC210" s="19" t="str">
        <f>IFERROR(VLOOKUP(AP210,[2]CUS030!$A$5:$E$10000,5,0),"")</f>
        <v/>
      </c>
      <c r="BD210" s="19" t="str">
        <f>IFERROR(VLOOKUP(AQ210,[2]CUS030!$A$5:$E$10000,5,0),"")</f>
        <v/>
      </c>
      <c r="BE210" s="19" t="str">
        <f>IFERROR(VLOOKUP(AR210,[2]CUS030!$A$5:$E$10000,5,0),"")</f>
        <v/>
      </c>
    </row>
    <row r="211" spans="6:57" x14ac:dyDescent="0.3">
      <c r="F211" s="108" t="str">
        <f>[1]!Table1[[#This Row],[Production]]</f>
        <v>|0200230841|25.40|0.00|1.200|0.0006181NBC</v>
      </c>
      <c r="G211" t="str">
        <f t="shared" si="106"/>
        <v>6181</v>
      </c>
      <c r="H211" t="str">
        <f t="shared" si="107"/>
        <v>CIC1||||||||||||</v>
      </c>
      <c r="I211" s="108" t="str">
        <f>[1]!Table1[[#This Row],[Stock]]</f>
        <v>|0200230841|25.40|0.00|1.200|0.000680NBC</v>
      </c>
      <c r="J211" t="str">
        <f t="shared" si="108"/>
        <v>680</v>
      </c>
      <c r="K211" s="19"/>
      <c r="L211" s="19"/>
      <c r="M211" s="19"/>
      <c r="N211" s="19"/>
      <c r="O211" s="19"/>
      <c r="P211" s="20" t="str">
        <f>End_Cal!E211</f>
        <v>|0200226010|22.20|0.00|2.000|0.0005340IBC</v>
      </c>
      <c r="Q211" s="112" t="str">
        <f t="shared" si="109"/>
        <v>5340</v>
      </c>
      <c r="R211" s="112" t="str">
        <f t="shared" si="110"/>
        <v/>
      </c>
      <c r="S211" s="112" t="str">
        <f t="shared" si="90"/>
        <v/>
      </c>
      <c r="T211" s="112" t="str">
        <f t="shared" si="91"/>
        <v/>
      </c>
      <c r="U211" s="112" t="str">
        <f t="shared" si="92"/>
        <v/>
      </c>
      <c r="V211" s="112" t="str">
        <f t="shared" si="93"/>
        <v/>
      </c>
      <c r="W211" s="112" t="str">
        <f t="shared" si="111"/>
        <v/>
      </c>
      <c r="X211" s="112" t="str">
        <f t="shared" si="94"/>
        <v/>
      </c>
      <c r="Y211" s="112" t="str">
        <f t="shared" si="114"/>
        <v/>
      </c>
      <c r="Z211" s="112" t="str">
        <f t="shared" si="115"/>
        <v/>
      </c>
      <c r="AA211" s="112" t="str">
        <f t="shared" si="116"/>
        <v/>
      </c>
      <c r="AB211" s="112" t="str">
        <f t="shared" si="117"/>
        <v/>
      </c>
      <c r="AC211" s="112" t="str">
        <f t="shared" si="118"/>
        <v/>
      </c>
      <c r="AD211" t="str">
        <f t="shared" si="112"/>
        <v>5340------------</v>
      </c>
      <c r="AF211" s="19" t="str">
        <f t="shared" si="119"/>
        <v>|0200226010|22.20|0.00|2.000|0.0005340IBC</v>
      </c>
      <c r="AG211" s="19" t="str">
        <f t="shared" si="113"/>
        <v/>
      </c>
      <c r="AH211" s="19" t="str">
        <f t="shared" si="95"/>
        <v/>
      </c>
      <c r="AI211" s="19" t="str">
        <f t="shared" si="96"/>
        <v/>
      </c>
      <c r="AJ211" s="19" t="str">
        <f t="shared" si="97"/>
        <v/>
      </c>
      <c r="AK211" s="19" t="str">
        <f t="shared" si="98"/>
        <v/>
      </c>
      <c r="AL211" s="19" t="str">
        <f t="shared" si="99"/>
        <v/>
      </c>
      <c r="AM211" s="19" t="str">
        <f t="shared" si="100"/>
        <v/>
      </c>
      <c r="AN211" s="19" t="str">
        <f t="shared" si="101"/>
        <v/>
      </c>
      <c r="AO211" s="19" t="str">
        <f t="shared" si="102"/>
        <v/>
      </c>
      <c r="AP211" s="19" t="str">
        <f t="shared" si="103"/>
        <v/>
      </c>
      <c r="AQ211" s="19" t="str">
        <f t="shared" si="104"/>
        <v/>
      </c>
      <c r="AR211" s="19" t="str">
        <f t="shared" si="105"/>
        <v/>
      </c>
      <c r="AS211" s="19" t="str">
        <f>IFERROR(VLOOKUP(AF211,[2]CUS030!$A$5:$E$10000,5,0),"")</f>
        <v>CIC1</v>
      </c>
      <c r="AT211" s="19" t="str">
        <f>IFERROR(VLOOKUP(AG211,[2]CUS030!$A$5:$E$10000,5,0),"")</f>
        <v/>
      </c>
      <c r="AU211" s="19" t="str">
        <f>IFERROR(VLOOKUP(AH211,[2]CUS030!$A$5:$E$10000,5,0),"")</f>
        <v/>
      </c>
      <c r="AV211" s="19" t="str">
        <f>IFERROR(VLOOKUP(AI211,[2]CUS030!$A$5:$E$10000,5,0),"")</f>
        <v/>
      </c>
      <c r="AW211" s="19" t="str">
        <f>IFERROR(VLOOKUP(AJ211,[2]CUS030!$A$5:$E$10000,5,0),"")</f>
        <v/>
      </c>
      <c r="AX211" s="19" t="str">
        <f>IFERROR(VLOOKUP(AK211,[2]CUS030!$A$5:$E$10000,5,0),"")</f>
        <v/>
      </c>
      <c r="AY211" s="19" t="str">
        <f>IFERROR(VLOOKUP(AL211,[2]CUS030!$A$5:$E$10000,5,0),"")</f>
        <v/>
      </c>
      <c r="AZ211" s="19" t="str">
        <f>IFERROR(VLOOKUP(AM211,[2]CUS030!$A$5:$E$10000,5,0),"")</f>
        <v/>
      </c>
      <c r="BA211" s="19" t="str">
        <f>IFERROR(VLOOKUP(AN211,[2]CUS030!$A$5:$E$10000,5,0),"")</f>
        <v/>
      </c>
      <c r="BB211" s="19" t="str">
        <f>IFERROR(VLOOKUP(AO211,[2]CUS030!$A$5:$E$10000,5,0),"")</f>
        <v/>
      </c>
      <c r="BC211" s="19" t="str">
        <f>IFERROR(VLOOKUP(AP211,[2]CUS030!$A$5:$E$10000,5,0),"")</f>
        <v/>
      </c>
      <c r="BD211" s="19" t="str">
        <f>IFERROR(VLOOKUP(AQ211,[2]CUS030!$A$5:$E$10000,5,0),"")</f>
        <v/>
      </c>
      <c r="BE211" s="19" t="str">
        <f>IFERROR(VLOOKUP(AR211,[2]CUS030!$A$5:$E$10000,5,0),"")</f>
        <v/>
      </c>
    </row>
    <row r="212" spans="6:57" x14ac:dyDescent="0.3">
      <c r="F212" s="108" t="str">
        <f>[1]!Table1[[#This Row],[Production]]</f>
        <v>|0200230841|25.40|0.00|1.200|0.0005995NBC</v>
      </c>
      <c r="G212" t="str">
        <f t="shared" si="106"/>
        <v>5995</v>
      </c>
      <c r="H212" t="str">
        <f t="shared" si="107"/>
        <v>CIC1||||||||||||</v>
      </c>
      <c r="I212" s="108" t="str">
        <f>[1]!Table1[[#This Row],[Stock]]</f>
        <v>|0200230841|25.40|0.00|1.200|0.000742NBC</v>
      </c>
      <c r="J212" t="str">
        <f t="shared" si="108"/>
        <v>742</v>
      </c>
      <c r="K212" s="19"/>
      <c r="L212" s="19"/>
      <c r="M212" s="19"/>
      <c r="N212" s="19"/>
      <c r="O212" s="19"/>
      <c r="P212" s="20" t="str">
        <f>End_Cal!E212</f>
        <v>|0200226010|22.20|0.00|2.000|0.0005360IBC</v>
      </c>
      <c r="Q212" s="112" t="str">
        <f t="shared" si="109"/>
        <v>5360</v>
      </c>
      <c r="R212" s="112" t="str">
        <f t="shared" si="110"/>
        <v/>
      </c>
      <c r="S212" s="112" t="str">
        <f t="shared" si="90"/>
        <v/>
      </c>
      <c r="T212" s="112" t="str">
        <f t="shared" si="91"/>
        <v/>
      </c>
      <c r="U212" s="112" t="str">
        <f t="shared" si="92"/>
        <v/>
      </c>
      <c r="V212" s="112" t="str">
        <f t="shared" si="93"/>
        <v/>
      </c>
      <c r="W212" s="112" t="str">
        <f t="shared" si="111"/>
        <v/>
      </c>
      <c r="X212" s="112" t="str">
        <f t="shared" si="94"/>
        <v/>
      </c>
      <c r="Y212" s="112" t="str">
        <f t="shared" si="114"/>
        <v/>
      </c>
      <c r="Z212" s="112" t="str">
        <f t="shared" si="115"/>
        <v/>
      </c>
      <c r="AA212" s="112" t="str">
        <f t="shared" si="116"/>
        <v/>
      </c>
      <c r="AB212" s="112" t="str">
        <f t="shared" si="117"/>
        <v/>
      </c>
      <c r="AC212" s="112" t="str">
        <f t="shared" si="118"/>
        <v/>
      </c>
      <c r="AD212" t="str">
        <f t="shared" si="112"/>
        <v>5360------------</v>
      </c>
      <c r="AF212" s="19" t="str">
        <f t="shared" si="119"/>
        <v>|0200226010|22.20|0.00|2.000|0.0005360IBC</v>
      </c>
      <c r="AG212" s="19" t="str">
        <f t="shared" si="113"/>
        <v/>
      </c>
      <c r="AH212" s="19" t="str">
        <f t="shared" si="95"/>
        <v/>
      </c>
      <c r="AI212" s="19" t="str">
        <f t="shared" si="96"/>
        <v/>
      </c>
      <c r="AJ212" s="19" t="str">
        <f t="shared" si="97"/>
        <v/>
      </c>
      <c r="AK212" s="19" t="str">
        <f t="shared" si="98"/>
        <v/>
      </c>
      <c r="AL212" s="19" t="str">
        <f t="shared" si="99"/>
        <v/>
      </c>
      <c r="AM212" s="19" t="str">
        <f t="shared" si="100"/>
        <v/>
      </c>
      <c r="AN212" s="19" t="str">
        <f t="shared" si="101"/>
        <v/>
      </c>
      <c r="AO212" s="19" t="str">
        <f t="shared" si="102"/>
        <v/>
      </c>
      <c r="AP212" s="19" t="str">
        <f t="shared" si="103"/>
        <v/>
      </c>
      <c r="AQ212" s="19" t="str">
        <f t="shared" si="104"/>
        <v/>
      </c>
      <c r="AR212" s="19" t="str">
        <f t="shared" si="105"/>
        <v/>
      </c>
      <c r="AS212" s="19" t="str">
        <f>IFERROR(VLOOKUP(AF212,[2]CUS030!$A$5:$E$10000,5,0),"")</f>
        <v>CIC1</v>
      </c>
      <c r="AT212" s="19" t="str">
        <f>IFERROR(VLOOKUP(AG212,[2]CUS030!$A$5:$E$10000,5,0),"")</f>
        <v/>
      </c>
      <c r="AU212" s="19" t="str">
        <f>IFERROR(VLOOKUP(AH212,[2]CUS030!$A$5:$E$10000,5,0),"")</f>
        <v/>
      </c>
      <c r="AV212" s="19" t="str">
        <f>IFERROR(VLOOKUP(AI212,[2]CUS030!$A$5:$E$10000,5,0),"")</f>
        <v/>
      </c>
      <c r="AW212" s="19" t="str">
        <f>IFERROR(VLOOKUP(AJ212,[2]CUS030!$A$5:$E$10000,5,0),"")</f>
        <v/>
      </c>
      <c r="AX212" s="19" t="str">
        <f>IFERROR(VLOOKUP(AK212,[2]CUS030!$A$5:$E$10000,5,0),"")</f>
        <v/>
      </c>
      <c r="AY212" s="19" t="str">
        <f>IFERROR(VLOOKUP(AL212,[2]CUS030!$A$5:$E$10000,5,0),"")</f>
        <v/>
      </c>
      <c r="AZ212" s="19" t="str">
        <f>IFERROR(VLOOKUP(AM212,[2]CUS030!$A$5:$E$10000,5,0),"")</f>
        <v/>
      </c>
      <c r="BA212" s="19" t="str">
        <f>IFERROR(VLOOKUP(AN212,[2]CUS030!$A$5:$E$10000,5,0),"")</f>
        <v/>
      </c>
      <c r="BB212" s="19" t="str">
        <f>IFERROR(VLOOKUP(AO212,[2]CUS030!$A$5:$E$10000,5,0),"")</f>
        <v/>
      </c>
      <c r="BC212" s="19" t="str">
        <f>IFERROR(VLOOKUP(AP212,[2]CUS030!$A$5:$E$10000,5,0),"")</f>
        <v/>
      </c>
      <c r="BD212" s="19" t="str">
        <f>IFERROR(VLOOKUP(AQ212,[2]CUS030!$A$5:$E$10000,5,0),"")</f>
        <v/>
      </c>
      <c r="BE212" s="19" t="str">
        <f>IFERROR(VLOOKUP(AR212,[2]CUS030!$A$5:$E$10000,5,0),"")</f>
        <v/>
      </c>
    </row>
    <row r="213" spans="6:57" x14ac:dyDescent="0.3">
      <c r="F213" s="108" t="str">
        <f>[1]!Table1[[#This Row],[Production]]</f>
        <v>|0200220810|25.40|0.00|1.400|0.0005487NBC</v>
      </c>
      <c r="G213" t="str">
        <f t="shared" si="106"/>
        <v>5487</v>
      </c>
      <c r="H213" t="str">
        <f t="shared" si="107"/>
        <v>CIC1||||||||||||</v>
      </c>
      <c r="I213" s="108" t="str">
        <f>[1]!Table1[[#This Row],[Stock]]</f>
        <v>|0200220810|25.40|0.00|1.400|0.000105NBC</v>
      </c>
      <c r="J213" t="str">
        <f t="shared" si="108"/>
        <v>105</v>
      </c>
      <c r="K213" s="19"/>
      <c r="L213" s="19"/>
      <c r="M213" s="19"/>
      <c r="N213" s="19"/>
      <c r="O213" s="19"/>
      <c r="P213" s="20" t="str">
        <f>End_Cal!E213</f>
        <v>|0200226010|22.20|0.00|2.000|0.0005362IBC</v>
      </c>
      <c r="Q213" s="112" t="str">
        <f t="shared" si="109"/>
        <v>5362</v>
      </c>
      <c r="R213" s="112" t="str">
        <f t="shared" si="110"/>
        <v/>
      </c>
      <c r="S213" s="112" t="str">
        <f t="shared" si="90"/>
        <v/>
      </c>
      <c r="T213" s="112" t="str">
        <f t="shared" si="91"/>
        <v/>
      </c>
      <c r="U213" s="112" t="str">
        <f t="shared" si="92"/>
        <v/>
      </c>
      <c r="V213" s="112" t="str">
        <f t="shared" si="93"/>
        <v/>
      </c>
      <c r="W213" s="112" t="str">
        <f t="shared" si="111"/>
        <v/>
      </c>
      <c r="X213" s="112" t="str">
        <f t="shared" si="94"/>
        <v/>
      </c>
      <c r="Y213" s="112" t="str">
        <f t="shared" si="114"/>
        <v/>
      </c>
      <c r="Z213" s="112" t="str">
        <f t="shared" si="115"/>
        <v/>
      </c>
      <c r="AA213" s="112" t="str">
        <f t="shared" si="116"/>
        <v/>
      </c>
      <c r="AB213" s="112" t="str">
        <f t="shared" si="117"/>
        <v/>
      </c>
      <c r="AC213" s="112" t="str">
        <f t="shared" si="118"/>
        <v/>
      </c>
      <c r="AD213" t="str">
        <f t="shared" si="112"/>
        <v>5362------------</v>
      </c>
      <c r="AF213" s="19" t="str">
        <f t="shared" si="119"/>
        <v>|0200226010|22.20|0.00|2.000|0.0005362IBC</v>
      </c>
      <c r="AG213" s="19" t="str">
        <f t="shared" si="113"/>
        <v/>
      </c>
      <c r="AH213" s="19" t="str">
        <f t="shared" si="95"/>
        <v/>
      </c>
      <c r="AI213" s="19" t="str">
        <f t="shared" si="96"/>
        <v/>
      </c>
      <c r="AJ213" s="19" t="str">
        <f t="shared" si="97"/>
        <v/>
      </c>
      <c r="AK213" s="19" t="str">
        <f t="shared" si="98"/>
        <v/>
      </c>
      <c r="AL213" s="19" t="str">
        <f t="shared" si="99"/>
        <v/>
      </c>
      <c r="AM213" s="19" t="str">
        <f t="shared" si="100"/>
        <v/>
      </c>
      <c r="AN213" s="19" t="str">
        <f t="shared" si="101"/>
        <v/>
      </c>
      <c r="AO213" s="19" t="str">
        <f t="shared" si="102"/>
        <v/>
      </c>
      <c r="AP213" s="19" t="str">
        <f t="shared" si="103"/>
        <v/>
      </c>
      <c r="AQ213" s="19" t="str">
        <f t="shared" si="104"/>
        <v/>
      </c>
      <c r="AR213" s="19" t="str">
        <f t="shared" si="105"/>
        <v/>
      </c>
      <c r="AS213" s="19" t="str">
        <f>IFERROR(VLOOKUP(AF213,[2]CUS030!$A$5:$E$10000,5,0),"")</f>
        <v>CIC1</v>
      </c>
      <c r="AT213" s="19" t="str">
        <f>IFERROR(VLOOKUP(AG213,[2]CUS030!$A$5:$E$10000,5,0),"")</f>
        <v/>
      </c>
      <c r="AU213" s="19" t="str">
        <f>IFERROR(VLOOKUP(AH213,[2]CUS030!$A$5:$E$10000,5,0),"")</f>
        <v/>
      </c>
      <c r="AV213" s="19" t="str">
        <f>IFERROR(VLOOKUP(AI213,[2]CUS030!$A$5:$E$10000,5,0),"")</f>
        <v/>
      </c>
      <c r="AW213" s="19" t="str">
        <f>IFERROR(VLOOKUP(AJ213,[2]CUS030!$A$5:$E$10000,5,0),"")</f>
        <v/>
      </c>
      <c r="AX213" s="19" t="str">
        <f>IFERROR(VLOOKUP(AK213,[2]CUS030!$A$5:$E$10000,5,0),"")</f>
        <v/>
      </c>
      <c r="AY213" s="19" t="str">
        <f>IFERROR(VLOOKUP(AL213,[2]CUS030!$A$5:$E$10000,5,0),"")</f>
        <v/>
      </c>
      <c r="AZ213" s="19" t="str">
        <f>IFERROR(VLOOKUP(AM213,[2]CUS030!$A$5:$E$10000,5,0),"")</f>
        <v/>
      </c>
      <c r="BA213" s="19" t="str">
        <f>IFERROR(VLOOKUP(AN213,[2]CUS030!$A$5:$E$10000,5,0),"")</f>
        <v/>
      </c>
      <c r="BB213" s="19" t="str">
        <f>IFERROR(VLOOKUP(AO213,[2]CUS030!$A$5:$E$10000,5,0),"")</f>
        <v/>
      </c>
      <c r="BC213" s="19" t="str">
        <f>IFERROR(VLOOKUP(AP213,[2]CUS030!$A$5:$E$10000,5,0),"")</f>
        <v/>
      </c>
      <c r="BD213" s="19" t="str">
        <f>IFERROR(VLOOKUP(AQ213,[2]CUS030!$A$5:$E$10000,5,0),"")</f>
        <v/>
      </c>
      <c r="BE213" s="19" t="str">
        <f>IFERROR(VLOOKUP(AR213,[2]CUS030!$A$5:$E$10000,5,0),"")</f>
        <v/>
      </c>
    </row>
    <row r="214" spans="6:57" x14ac:dyDescent="0.3">
      <c r="F214" s="108" t="str">
        <f>[1]!Table1[[#This Row],[Production]]</f>
        <v>|0200220810|25.40|0.00|1.400|0.0005791NBC</v>
      </c>
      <c r="G214" t="str">
        <f t="shared" si="106"/>
        <v>5791</v>
      </c>
      <c r="H214" t="str">
        <f t="shared" si="107"/>
        <v>VPIC1||||||||||||</v>
      </c>
      <c r="I214" s="108" t="str">
        <f>[1]!Table1[[#This Row],[Stock]]</f>
        <v>|0200220810|25.40|0.00|1.400|0.000108NBC</v>
      </c>
      <c r="J214" t="str">
        <f t="shared" si="108"/>
        <v>108</v>
      </c>
      <c r="K214" s="19"/>
      <c r="L214" s="19"/>
      <c r="M214" s="19"/>
      <c r="N214" s="19"/>
      <c r="O214" s="19"/>
      <c r="P214" s="20" t="str">
        <f>End_Cal!E214</f>
        <v>|0200226010|22.20|0.00|2.000|0.0005600NBC</v>
      </c>
      <c r="Q214" s="112" t="str">
        <f t="shared" si="109"/>
        <v>5600</v>
      </c>
      <c r="R214" s="112" t="str">
        <f t="shared" si="110"/>
        <v/>
      </c>
      <c r="S214" s="112" t="str">
        <f t="shared" si="90"/>
        <v/>
      </c>
      <c r="T214" s="112" t="str">
        <f t="shared" si="91"/>
        <v/>
      </c>
      <c r="U214" s="112" t="str">
        <f t="shared" si="92"/>
        <v/>
      </c>
      <c r="V214" s="112" t="str">
        <f t="shared" si="93"/>
        <v/>
      </c>
      <c r="W214" s="112" t="str">
        <f t="shared" si="111"/>
        <v/>
      </c>
      <c r="X214" s="112" t="str">
        <f t="shared" si="94"/>
        <v/>
      </c>
      <c r="Y214" s="112" t="str">
        <f t="shared" si="114"/>
        <v/>
      </c>
      <c r="Z214" s="112" t="str">
        <f t="shared" si="115"/>
        <v/>
      </c>
      <c r="AA214" s="112" t="str">
        <f t="shared" si="116"/>
        <v/>
      </c>
      <c r="AB214" s="112" t="str">
        <f t="shared" si="117"/>
        <v/>
      </c>
      <c r="AC214" s="112" t="str">
        <f t="shared" si="118"/>
        <v/>
      </c>
      <c r="AD214" t="str">
        <f t="shared" si="112"/>
        <v>5600------------</v>
      </c>
      <c r="AF214" s="19" t="str">
        <f t="shared" si="119"/>
        <v>|0200226010|22.20|0.00|2.000|0.0005600NBC</v>
      </c>
      <c r="AG214" s="19" t="str">
        <f t="shared" si="113"/>
        <v/>
      </c>
      <c r="AH214" s="19" t="str">
        <f t="shared" si="95"/>
        <v/>
      </c>
      <c r="AI214" s="19" t="str">
        <f t="shared" si="96"/>
        <v/>
      </c>
      <c r="AJ214" s="19" t="str">
        <f t="shared" si="97"/>
        <v/>
      </c>
      <c r="AK214" s="19" t="str">
        <f t="shared" si="98"/>
        <v/>
      </c>
      <c r="AL214" s="19" t="str">
        <f t="shared" si="99"/>
        <v/>
      </c>
      <c r="AM214" s="19" t="str">
        <f t="shared" si="100"/>
        <v/>
      </c>
      <c r="AN214" s="19" t="str">
        <f t="shared" si="101"/>
        <v/>
      </c>
      <c r="AO214" s="19" t="str">
        <f t="shared" si="102"/>
        <v/>
      </c>
      <c r="AP214" s="19" t="str">
        <f t="shared" si="103"/>
        <v/>
      </c>
      <c r="AQ214" s="19" t="str">
        <f t="shared" si="104"/>
        <v/>
      </c>
      <c r="AR214" s="19" t="str">
        <f t="shared" si="105"/>
        <v/>
      </c>
      <c r="AS214" s="19" t="str">
        <f>IFERROR(VLOOKUP(AF214,[2]CUS030!$A$5:$E$10000,5,0),"")</f>
        <v>VPIC1</v>
      </c>
      <c r="AT214" s="19" t="str">
        <f>IFERROR(VLOOKUP(AG214,[2]CUS030!$A$5:$E$10000,5,0),"")</f>
        <v/>
      </c>
      <c r="AU214" s="19" t="str">
        <f>IFERROR(VLOOKUP(AH214,[2]CUS030!$A$5:$E$10000,5,0),"")</f>
        <v/>
      </c>
      <c r="AV214" s="19" t="str">
        <f>IFERROR(VLOOKUP(AI214,[2]CUS030!$A$5:$E$10000,5,0),"")</f>
        <v/>
      </c>
      <c r="AW214" s="19" t="str">
        <f>IFERROR(VLOOKUP(AJ214,[2]CUS030!$A$5:$E$10000,5,0),"")</f>
        <v/>
      </c>
      <c r="AX214" s="19" t="str">
        <f>IFERROR(VLOOKUP(AK214,[2]CUS030!$A$5:$E$10000,5,0),"")</f>
        <v/>
      </c>
      <c r="AY214" s="19" t="str">
        <f>IFERROR(VLOOKUP(AL214,[2]CUS030!$A$5:$E$10000,5,0),"")</f>
        <v/>
      </c>
      <c r="AZ214" s="19" t="str">
        <f>IFERROR(VLOOKUP(AM214,[2]CUS030!$A$5:$E$10000,5,0),"")</f>
        <v/>
      </c>
      <c r="BA214" s="19" t="str">
        <f>IFERROR(VLOOKUP(AN214,[2]CUS030!$A$5:$E$10000,5,0),"")</f>
        <v/>
      </c>
      <c r="BB214" s="19" t="str">
        <f>IFERROR(VLOOKUP(AO214,[2]CUS030!$A$5:$E$10000,5,0),"")</f>
        <v/>
      </c>
      <c r="BC214" s="19" t="str">
        <f>IFERROR(VLOOKUP(AP214,[2]CUS030!$A$5:$E$10000,5,0),"")</f>
        <v/>
      </c>
      <c r="BD214" s="19" t="str">
        <f>IFERROR(VLOOKUP(AQ214,[2]CUS030!$A$5:$E$10000,5,0),"")</f>
        <v/>
      </c>
      <c r="BE214" s="19" t="str">
        <f>IFERROR(VLOOKUP(AR214,[2]CUS030!$A$5:$E$10000,5,0),"")</f>
        <v/>
      </c>
    </row>
    <row r="215" spans="6:57" x14ac:dyDescent="0.3">
      <c r="F215" s="108" t="str">
        <f>[1]!Table1[[#This Row],[Production]]</f>
        <v>|0200220810|25.40|0.00|1.400|0.0005747NBC</v>
      </c>
      <c r="G215" t="str">
        <f t="shared" si="106"/>
        <v>5747</v>
      </c>
      <c r="H215" t="str">
        <f t="shared" si="107"/>
        <v>CIC1||||||||||||</v>
      </c>
      <c r="I215" s="108" t="str">
        <f>[1]!Table1[[#This Row],[Stock]]</f>
        <v>|0200220810|25.40|0.00|1.400|0.000186NBC</v>
      </c>
      <c r="J215" t="str">
        <f t="shared" si="108"/>
        <v>186</v>
      </c>
      <c r="K215" s="19"/>
      <c r="L215" s="19"/>
      <c r="M215" s="19"/>
      <c r="N215" s="19"/>
      <c r="O215" s="19"/>
      <c r="P215" s="20" t="str">
        <f>End_Cal!E215</f>
        <v>|0200226010|22.20|0.00|2.000|0.0005630IBC</v>
      </c>
      <c r="Q215" s="112" t="str">
        <f t="shared" si="109"/>
        <v>5630</v>
      </c>
      <c r="R215" s="112" t="str">
        <f t="shared" si="110"/>
        <v/>
      </c>
      <c r="S215" s="112" t="str">
        <f t="shared" si="90"/>
        <v/>
      </c>
      <c r="T215" s="112" t="str">
        <f t="shared" si="91"/>
        <v/>
      </c>
      <c r="U215" s="112" t="str">
        <f t="shared" si="92"/>
        <v/>
      </c>
      <c r="V215" s="112" t="str">
        <f t="shared" si="93"/>
        <v/>
      </c>
      <c r="W215" s="112" t="str">
        <f t="shared" si="111"/>
        <v/>
      </c>
      <c r="X215" s="112" t="str">
        <f t="shared" si="94"/>
        <v/>
      </c>
      <c r="Y215" s="112" t="str">
        <f t="shared" si="114"/>
        <v/>
      </c>
      <c r="Z215" s="112" t="str">
        <f t="shared" si="115"/>
        <v/>
      </c>
      <c r="AA215" s="112" t="str">
        <f t="shared" si="116"/>
        <v/>
      </c>
      <c r="AB215" s="112" t="str">
        <f t="shared" si="117"/>
        <v/>
      </c>
      <c r="AC215" s="112" t="str">
        <f t="shared" si="118"/>
        <v/>
      </c>
      <c r="AD215" t="str">
        <f t="shared" si="112"/>
        <v>5630------------</v>
      </c>
      <c r="AF215" s="19" t="str">
        <f t="shared" si="119"/>
        <v>|0200226010|22.20|0.00|2.000|0.0005630IBC</v>
      </c>
      <c r="AG215" s="19" t="str">
        <f t="shared" si="113"/>
        <v/>
      </c>
      <c r="AH215" s="19" t="str">
        <f t="shared" si="95"/>
        <v/>
      </c>
      <c r="AI215" s="19" t="str">
        <f t="shared" si="96"/>
        <v/>
      </c>
      <c r="AJ215" s="19" t="str">
        <f t="shared" si="97"/>
        <v/>
      </c>
      <c r="AK215" s="19" t="str">
        <f t="shared" si="98"/>
        <v/>
      </c>
      <c r="AL215" s="19" t="str">
        <f t="shared" si="99"/>
        <v/>
      </c>
      <c r="AM215" s="19" t="str">
        <f t="shared" si="100"/>
        <v/>
      </c>
      <c r="AN215" s="19" t="str">
        <f t="shared" si="101"/>
        <v/>
      </c>
      <c r="AO215" s="19" t="str">
        <f t="shared" si="102"/>
        <v/>
      </c>
      <c r="AP215" s="19" t="str">
        <f t="shared" si="103"/>
        <v/>
      </c>
      <c r="AQ215" s="19" t="str">
        <f t="shared" si="104"/>
        <v/>
      </c>
      <c r="AR215" s="19" t="str">
        <f t="shared" si="105"/>
        <v/>
      </c>
      <c r="AS215" s="19" t="str">
        <f>IFERROR(VLOOKUP(AF215,[2]CUS030!$A$5:$E$10000,5,0),"")</f>
        <v>CIC1</v>
      </c>
      <c r="AT215" s="19" t="str">
        <f>IFERROR(VLOOKUP(AG215,[2]CUS030!$A$5:$E$10000,5,0),"")</f>
        <v/>
      </c>
      <c r="AU215" s="19" t="str">
        <f>IFERROR(VLOOKUP(AH215,[2]CUS030!$A$5:$E$10000,5,0),"")</f>
        <v/>
      </c>
      <c r="AV215" s="19" t="str">
        <f>IFERROR(VLOOKUP(AI215,[2]CUS030!$A$5:$E$10000,5,0),"")</f>
        <v/>
      </c>
      <c r="AW215" s="19" t="str">
        <f>IFERROR(VLOOKUP(AJ215,[2]CUS030!$A$5:$E$10000,5,0),"")</f>
        <v/>
      </c>
      <c r="AX215" s="19" t="str">
        <f>IFERROR(VLOOKUP(AK215,[2]CUS030!$A$5:$E$10000,5,0),"")</f>
        <v/>
      </c>
      <c r="AY215" s="19" t="str">
        <f>IFERROR(VLOOKUP(AL215,[2]CUS030!$A$5:$E$10000,5,0),"")</f>
        <v/>
      </c>
      <c r="AZ215" s="19" t="str">
        <f>IFERROR(VLOOKUP(AM215,[2]CUS030!$A$5:$E$10000,5,0),"")</f>
        <v/>
      </c>
      <c r="BA215" s="19" t="str">
        <f>IFERROR(VLOOKUP(AN215,[2]CUS030!$A$5:$E$10000,5,0),"")</f>
        <v/>
      </c>
      <c r="BB215" s="19" t="str">
        <f>IFERROR(VLOOKUP(AO215,[2]CUS030!$A$5:$E$10000,5,0),"")</f>
        <v/>
      </c>
      <c r="BC215" s="19" t="str">
        <f>IFERROR(VLOOKUP(AP215,[2]CUS030!$A$5:$E$10000,5,0),"")</f>
        <v/>
      </c>
      <c r="BD215" s="19" t="str">
        <f>IFERROR(VLOOKUP(AQ215,[2]CUS030!$A$5:$E$10000,5,0),"")</f>
        <v/>
      </c>
      <c r="BE215" s="19" t="str">
        <f>IFERROR(VLOOKUP(AR215,[2]CUS030!$A$5:$E$10000,5,0),"")</f>
        <v/>
      </c>
    </row>
    <row r="216" spans="6:57" x14ac:dyDescent="0.3">
      <c r="F216" s="108" t="str">
        <f>[1]!Table1[[#This Row],[Production]]</f>
        <v>|0200220810|25.40|0.00|1.400|0.0005874NBC</v>
      </c>
      <c r="G216" t="str">
        <f t="shared" si="106"/>
        <v>5874</v>
      </c>
      <c r="H216" t="str">
        <f t="shared" si="107"/>
        <v>KKTL|GTA|GTA||GTA|GTA|||||||</v>
      </c>
      <c r="I216" s="108" t="str">
        <f>[1]!Table1[[#This Row],[Stock]]</f>
        <v>|0200220810|25.40|0.00|1.400|0.000229NBC</v>
      </c>
      <c r="J216" t="str">
        <f t="shared" si="108"/>
        <v>229</v>
      </c>
      <c r="K216" s="19"/>
      <c r="L216" s="19"/>
      <c r="M216" s="19"/>
      <c r="N216" s="19"/>
      <c r="O216" s="19"/>
      <c r="P216" s="20" t="str">
        <f>End_Cal!E216</f>
        <v>|0200226010|22.20|0.00|2.000|0.0005999IBC</v>
      </c>
      <c r="Q216" s="112" t="str">
        <f t="shared" si="109"/>
        <v>5999</v>
      </c>
      <c r="R216" s="112" t="str">
        <f t="shared" si="110"/>
        <v>737</v>
      </c>
      <c r="S216" s="112" t="str">
        <f t="shared" si="90"/>
        <v>738</v>
      </c>
      <c r="T216" s="112" t="str">
        <f t="shared" si="91"/>
        <v>738.5</v>
      </c>
      <c r="U216" s="112" t="str">
        <f t="shared" si="92"/>
        <v>740.5</v>
      </c>
      <c r="V216" s="112" t="str">
        <f t="shared" si="93"/>
        <v>741</v>
      </c>
      <c r="W216" s="112" t="str">
        <f t="shared" si="111"/>
        <v>742</v>
      </c>
      <c r="X216" s="112" t="str">
        <f t="shared" si="94"/>
        <v>742.5</v>
      </c>
      <c r="Y216" s="112" t="str">
        <f t="shared" si="114"/>
        <v/>
      </c>
      <c r="Z216" s="112" t="str">
        <f t="shared" si="115"/>
        <v/>
      </c>
      <c r="AA216" s="112" t="str">
        <f t="shared" si="116"/>
        <v/>
      </c>
      <c r="AB216" s="112" t="str">
        <f t="shared" si="117"/>
        <v/>
      </c>
      <c r="AC216" s="112" t="str">
        <f t="shared" si="118"/>
        <v/>
      </c>
      <c r="AD216" t="str">
        <f t="shared" si="112"/>
        <v>5999-737-738-738.5-740.5-741-742-742.5-----</v>
      </c>
      <c r="AF216" s="19" t="str">
        <f t="shared" si="119"/>
        <v>|0200226010|22.20|0.00|2.000|0.0005999IBC</v>
      </c>
      <c r="AG216" s="19" t="str">
        <f t="shared" si="113"/>
        <v>|0200226010|22.20|0.00|2.000|0.000737IBC</v>
      </c>
      <c r="AH216" s="19" t="str">
        <f t="shared" si="95"/>
        <v>|0200226010|22.20|0.00|2.000|0.000738IBC</v>
      </c>
      <c r="AI216" s="19" t="str">
        <f t="shared" si="96"/>
        <v>|0200226010|22.20|0.00|2.000|0.000738.5IBC</v>
      </c>
      <c r="AJ216" s="19" t="str">
        <f t="shared" si="97"/>
        <v>|0200226010|22.20|0.00|2.000|0.000740.5IBC</v>
      </c>
      <c r="AK216" s="19" t="str">
        <f t="shared" si="98"/>
        <v>|0200226010|22.20|0.00|2.000|0.000741IBC</v>
      </c>
      <c r="AL216" s="19" t="str">
        <f t="shared" si="99"/>
        <v>|0200226010|22.20|0.00|2.000|0.000742IBC</v>
      </c>
      <c r="AM216" s="19" t="str">
        <f t="shared" si="100"/>
        <v>|0200226010|22.20|0.00|2.000|0.000742.5IBC</v>
      </c>
      <c r="AN216" s="19" t="str">
        <f t="shared" si="101"/>
        <v>|0200226010|22.20|0.00|2.000|0.000739.5IBC</v>
      </c>
      <c r="AO216" s="19" t="str">
        <f t="shared" si="102"/>
        <v/>
      </c>
      <c r="AP216" s="19" t="str">
        <f t="shared" si="103"/>
        <v/>
      </c>
      <c r="AQ216" s="19" t="str">
        <f t="shared" si="104"/>
        <v/>
      </c>
      <c r="AR216" s="19" t="str">
        <f t="shared" si="105"/>
        <v/>
      </c>
      <c r="AS216" s="19" t="str">
        <f>IFERROR(VLOOKUP(AF216,[2]CUS030!$A$5:$E$10000,5,0),"")</f>
        <v>KKTL</v>
      </c>
      <c r="AT216" s="19" t="str">
        <f>IFERROR(VLOOKUP(AG216,[2]CUS030!$A$5:$E$10000,5,0),"")</f>
        <v>GTA</v>
      </c>
      <c r="AU216" s="19" t="str">
        <f>IFERROR(VLOOKUP(AH216,[2]CUS030!$A$5:$E$10000,5,0),"")</f>
        <v>GTA</v>
      </c>
      <c r="AV216" s="19" t="str">
        <f>IFERROR(VLOOKUP(AI216,[2]CUS030!$A$5:$E$10000,5,0),"")</f>
        <v/>
      </c>
      <c r="AW216" s="19" t="str">
        <f>IFERROR(VLOOKUP(AJ216,[2]CUS030!$A$5:$E$10000,5,0),"")</f>
        <v>GTA</v>
      </c>
      <c r="AX216" s="19" t="str">
        <f>IFERROR(VLOOKUP(AK216,[2]CUS030!$A$5:$E$10000,5,0),"")</f>
        <v>GTA</v>
      </c>
      <c r="AY216" s="19" t="str">
        <f>IFERROR(VLOOKUP(AL216,[2]CUS030!$A$5:$E$10000,5,0),"")</f>
        <v/>
      </c>
      <c r="AZ216" s="19" t="str">
        <f>IFERROR(VLOOKUP(AM216,[2]CUS030!$A$5:$E$10000,5,0),"")</f>
        <v/>
      </c>
      <c r="BA216" s="19" t="str">
        <f>IFERROR(VLOOKUP(AN216,[2]CUS030!$A$5:$E$10000,5,0),"")</f>
        <v/>
      </c>
      <c r="BB216" s="19" t="str">
        <f>IFERROR(VLOOKUP(AO216,[2]CUS030!$A$5:$E$10000,5,0),"")</f>
        <v/>
      </c>
      <c r="BC216" s="19" t="str">
        <f>IFERROR(VLOOKUP(AP216,[2]CUS030!$A$5:$E$10000,5,0),"")</f>
        <v/>
      </c>
      <c r="BD216" s="19" t="str">
        <f>IFERROR(VLOOKUP(AQ216,[2]CUS030!$A$5:$E$10000,5,0),"")</f>
        <v/>
      </c>
      <c r="BE216" s="19" t="str">
        <f>IFERROR(VLOOKUP(AR216,[2]CUS030!$A$5:$E$10000,5,0),"")</f>
        <v/>
      </c>
    </row>
    <row r="217" spans="6:57" x14ac:dyDescent="0.3">
      <c r="F217" s="108" t="str">
        <f>[1]!Table1[[#This Row],[Production]]</f>
        <v>|0200220810|25.40|0.00|1.400|0.0005892NBC</v>
      </c>
      <c r="G217" t="str">
        <f t="shared" si="106"/>
        <v>5892</v>
      </c>
      <c r="H217" t="str">
        <f t="shared" si="107"/>
        <v>INNOTEK||||||||||||</v>
      </c>
      <c r="I217" s="108" t="str">
        <f>[1]!Table1[[#This Row],[Stock]]</f>
        <v>|0200220810|25.40|0.00|1.400|0.000237NBC</v>
      </c>
      <c r="J217" t="str">
        <f t="shared" si="108"/>
        <v>237</v>
      </c>
      <c r="K217" s="19"/>
      <c r="L217" s="19"/>
      <c r="M217" s="19"/>
      <c r="N217" s="19"/>
      <c r="O217" s="19"/>
      <c r="P217" s="20" t="str">
        <f>End_Cal!E217</f>
        <v>|0200226010|22.20|0.00|2.000|0.0006370NBC</v>
      </c>
      <c r="Q217" s="112" t="str">
        <f t="shared" si="109"/>
        <v>6370</v>
      </c>
      <c r="R217" s="112" t="str">
        <f t="shared" si="110"/>
        <v/>
      </c>
      <c r="S217" s="112" t="str">
        <f t="shared" si="90"/>
        <v/>
      </c>
      <c r="T217" s="112" t="str">
        <f t="shared" si="91"/>
        <v/>
      </c>
      <c r="U217" s="112" t="str">
        <f t="shared" si="92"/>
        <v/>
      </c>
      <c r="V217" s="112" t="str">
        <f t="shared" si="93"/>
        <v/>
      </c>
      <c r="W217" s="112" t="str">
        <f t="shared" si="111"/>
        <v/>
      </c>
      <c r="X217" s="112" t="str">
        <f t="shared" si="94"/>
        <v/>
      </c>
      <c r="Y217" s="112" t="str">
        <f t="shared" si="114"/>
        <v/>
      </c>
      <c r="Z217" s="112" t="str">
        <f t="shared" si="115"/>
        <v/>
      </c>
      <c r="AA217" s="112" t="str">
        <f t="shared" si="116"/>
        <v/>
      </c>
      <c r="AB217" s="112" t="str">
        <f t="shared" si="117"/>
        <v/>
      </c>
      <c r="AC217" s="112" t="str">
        <f t="shared" si="118"/>
        <v/>
      </c>
      <c r="AD217" t="str">
        <f t="shared" si="112"/>
        <v>6370------------</v>
      </c>
      <c r="AF217" s="19" t="str">
        <f t="shared" si="119"/>
        <v>|0200226010|22.20|0.00|2.000|0.0006370NBC</v>
      </c>
      <c r="AG217" s="19" t="str">
        <f t="shared" si="113"/>
        <v/>
      </c>
      <c r="AH217" s="19" t="str">
        <f t="shared" si="95"/>
        <v/>
      </c>
      <c r="AI217" s="19" t="str">
        <f t="shared" si="96"/>
        <v/>
      </c>
      <c r="AJ217" s="19" t="str">
        <f t="shared" si="97"/>
        <v/>
      </c>
      <c r="AK217" s="19" t="str">
        <f t="shared" si="98"/>
        <v/>
      </c>
      <c r="AL217" s="19" t="str">
        <f t="shared" si="99"/>
        <v/>
      </c>
      <c r="AM217" s="19" t="str">
        <f t="shared" si="100"/>
        <v/>
      </c>
      <c r="AN217" s="19" t="str">
        <f t="shared" si="101"/>
        <v/>
      </c>
      <c r="AO217" s="19" t="str">
        <f t="shared" si="102"/>
        <v/>
      </c>
      <c r="AP217" s="19" t="str">
        <f t="shared" si="103"/>
        <v/>
      </c>
      <c r="AQ217" s="19" t="str">
        <f t="shared" si="104"/>
        <v/>
      </c>
      <c r="AR217" s="19" t="str">
        <f t="shared" si="105"/>
        <v/>
      </c>
      <c r="AS217" s="19" t="str">
        <f>IFERROR(VLOOKUP(AF217,[2]CUS030!$A$5:$E$10000,5,0),"")</f>
        <v>INNOTEK</v>
      </c>
      <c r="AT217" s="19" t="str">
        <f>IFERROR(VLOOKUP(AG217,[2]CUS030!$A$5:$E$10000,5,0),"")</f>
        <v/>
      </c>
      <c r="AU217" s="19" t="str">
        <f>IFERROR(VLOOKUP(AH217,[2]CUS030!$A$5:$E$10000,5,0),"")</f>
        <v/>
      </c>
      <c r="AV217" s="19" t="str">
        <f>IFERROR(VLOOKUP(AI217,[2]CUS030!$A$5:$E$10000,5,0),"")</f>
        <v/>
      </c>
      <c r="AW217" s="19" t="str">
        <f>IFERROR(VLOOKUP(AJ217,[2]CUS030!$A$5:$E$10000,5,0),"")</f>
        <v/>
      </c>
      <c r="AX217" s="19" t="str">
        <f>IFERROR(VLOOKUP(AK217,[2]CUS030!$A$5:$E$10000,5,0),"")</f>
        <v/>
      </c>
      <c r="AY217" s="19" t="str">
        <f>IFERROR(VLOOKUP(AL217,[2]CUS030!$A$5:$E$10000,5,0),"")</f>
        <v/>
      </c>
      <c r="AZ217" s="19" t="str">
        <f>IFERROR(VLOOKUP(AM217,[2]CUS030!$A$5:$E$10000,5,0),"")</f>
        <v/>
      </c>
      <c r="BA217" s="19" t="str">
        <f>IFERROR(VLOOKUP(AN217,[2]CUS030!$A$5:$E$10000,5,0),"")</f>
        <v/>
      </c>
      <c r="BB217" s="19" t="str">
        <f>IFERROR(VLOOKUP(AO217,[2]CUS030!$A$5:$E$10000,5,0),"")</f>
        <v/>
      </c>
      <c r="BC217" s="19" t="str">
        <f>IFERROR(VLOOKUP(AP217,[2]CUS030!$A$5:$E$10000,5,0),"")</f>
        <v/>
      </c>
      <c r="BD217" s="19" t="str">
        <f>IFERROR(VLOOKUP(AQ217,[2]CUS030!$A$5:$E$10000,5,0),"")</f>
        <v/>
      </c>
      <c r="BE217" s="19" t="str">
        <f>IFERROR(VLOOKUP(AR217,[2]CUS030!$A$5:$E$10000,5,0),"")</f>
        <v/>
      </c>
    </row>
    <row r="218" spans="6:57" x14ac:dyDescent="0.3">
      <c r="F218" s="108" t="str">
        <f>[1]!Table1[[#This Row],[Production]]</f>
        <v>|0200220810|25.40|0.00|1.400|0.0005892NBC</v>
      </c>
      <c r="G218" t="str">
        <f t="shared" si="106"/>
        <v>5892</v>
      </c>
      <c r="H218" t="str">
        <f t="shared" si="107"/>
        <v>INNOTEK||||||||||||</v>
      </c>
      <c r="I218" s="108" t="str">
        <f>[1]!Table1[[#This Row],[Stock]]</f>
        <v>|0200220810|25.40|0.00|1.400|0.000288NBC</v>
      </c>
      <c r="J218" t="str">
        <f t="shared" si="108"/>
        <v>288</v>
      </c>
      <c r="K218" s="19"/>
      <c r="L218" s="19"/>
      <c r="M218" s="19"/>
      <c r="N218" s="19"/>
      <c r="O218" s="19"/>
      <c r="P218" s="20" t="str">
        <f>End_Cal!E218</f>
        <v>|0200226010|22.20|0.00|2.000|0.0006410NBC</v>
      </c>
      <c r="Q218" s="112" t="str">
        <f t="shared" si="109"/>
        <v>6410</v>
      </c>
      <c r="R218" s="112" t="str">
        <f t="shared" si="110"/>
        <v/>
      </c>
      <c r="S218" s="112" t="str">
        <f t="shared" si="90"/>
        <v/>
      </c>
      <c r="T218" s="112" t="str">
        <f t="shared" si="91"/>
        <v/>
      </c>
      <c r="U218" s="112" t="str">
        <f t="shared" si="92"/>
        <v/>
      </c>
      <c r="V218" s="112" t="str">
        <f t="shared" si="93"/>
        <v/>
      </c>
      <c r="W218" s="112" t="str">
        <f t="shared" si="111"/>
        <v/>
      </c>
      <c r="X218" s="112" t="str">
        <f t="shared" si="94"/>
        <v/>
      </c>
      <c r="Y218" s="112" t="str">
        <f t="shared" si="114"/>
        <v/>
      </c>
      <c r="Z218" s="112" t="str">
        <f t="shared" si="115"/>
        <v/>
      </c>
      <c r="AA218" s="112" t="str">
        <f t="shared" si="116"/>
        <v/>
      </c>
      <c r="AB218" s="112" t="str">
        <f t="shared" si="117"/>
        <v/>
      </c>
      <c r="AC218" s="112" t="str">
        <f t="shared" si="118"/>
        <v/>
      </c>
      <c r="AD218" t="str">
        <f t="shared" si="112"/>
        <v>6410------------</v>
      </c>
      <c r="AF218" s="19" t="str">
        <f t="shared" si="119"/>
        <v>|0200226010|22.20|0.00|2.000|0.0006410NBC</v>
      </c>
      <c r="AG218" s="19" t="str">
        <f t="shared" si="113"/>
        <v/>
      </c>
      <c r="AH218" s="19" t="str">
        <f t="shared" si="95"/>
        <v/>
      </c>
      <c r="AI218" s="19" t="str">
        <f t="shared" si="96"/>
        <v/>
      </c>
      <c r="AJ218" s="19" t="str">
        <f t="shared" si="97"/>
        <v/>
      </c>
      <c r="AK218" s="19" t="str">
        <f t="shared" si="98"/>
        <v/>
      </c>
      <c r="AL218" s="19" t="str">
        <f t="shared" si="99"/>
        <v/>
      </c>
      <c r="AM218" s="19" t="str">
        <f t="shared" si="100"/>
        <v/>
      </c>
      <c r="AN218" s="19" t="str">
        <f t="shared" si="101"/>
        <v/>
      </c>
      <c r="AO218" s="19" t="str">
        <f t="shared" si="102"/>
        <v/>
      </c>
      <c r="AP218" s="19" t="str">
        <f t="shared" si="103"/>
        <v/>
      </c>
      <c r="AQ218" s="19" t="str">
        <f t="shared" si="104"/>
        <v/>
      </c>
      <c r="AR218" s="19" t="str">
        <f t="shared" si="105"/>
        <v/>
      </c>
      <c r="AS218" s="19" t="str">
        <f>IFERROR(VLOOKUP(AF218,[2]CUS030!$A$5:$E$10000,5,0),"")</f>
        <v>INNOTEK</v>
      </c>
      <c r="AT218" s="19" t="str">
        <f>IFERROR(VLOOKUP(AG218,[2]CUS030!$A$5:$E$10000,5,0),"")</f>
        <v/>
      </c>
      <c r="AU218" s="19" t="str">
        <f>IFERROR(VLOOKUP(AH218,[2]CUS030!$A$5:$E$10000,5,0),"")</f>
        <v/>
      </c>
      <c r="AV218" s="19" t="str">
        <f>IFERROR(VLOOKUP(AI218,[2]CUS030!$A$5:$E$10000,5,0),"")</f>
        <v/>
      </c>
      <c r="AW218" s="19" t="str">
        <f>IFERROR(VLOOKUP(AJ218,[2]CUS030!$A$5:$E$10000,5,0),"")</f>
        <v/>
      </c>
      <c r="AX218" s="19" t="str">
        <f>IFERROR(VLOOKUP(AK218,[2]CUS030!$A$5:$E$10000,5,0),"")</f>
        <v/>
      </c>
      <c r="AY218" s="19" t="str">
        <f>IFERROR(VLOOKUP(AL218,[2]CUS030!$A$5:$E$10000,5,0),"")</f>
        <v/>
      </c>
      <c r="AZ218" s="19" t="str">
        <f>IFERROR(VLOOKUP(AM218,[2]CUS030!$A$5:$E$10000,5,0),"")</f>
        <v/>
      </c>
      <c r="BA218" s="19" t="str">
        <f>IFERROR(VLOOKUP(AN218,[2]CUS030!$A$5:$E$10000,5,0),"")</f>
        <v/>
      </c>
      <c r="BB218" s="19" t="str">
        <f>IFERROR(VLOOKUP(AO218,[2]CUS030!$A$5:$E$10000,5,0),"")</f>
        <v/>
      </c>
      <c r="BC218" s="19" t="str">
        <f>IFERROR(VLOOKUP(AP218,[2]CUS030!$A$5:$E$10000,5,0),"")</f>
        <v/>
      </c>
      <c r="BD218" s="19" t="str">
        <f>IFERROR(VLOOKUP(AQ218,[2]CUS030!$A$5:$E$10000,5,0),"")</f>
        <v/>
      </c>
      <c r="BE218" s="19" t="str">
        <f>IFERROR(VLOOKUP(AR218,[2]CUS030!$A$5:$E$10000,5,0),"")</f>
        <v/>
      </c>
    </row>
    <row r="219" spans="6:57" x14ac:dyDescent="0.3">
      <c r="F219" s="108" t="str">
        <f>[1]!Table1[[#This Row],[Production]]</f>
        <v>|0200220810|25.40|0.00|1.400|0.0005955NBC</v>
      </c>
      <c r="G219" t="str">
        <f t="shared" si="106"/>
        <v>5955</v>
      </c>
      <c r="H219" t="str">
        <f t="shared" si="107"/>
        <v>GTA||||||||||||</v>
      </c>
      <c r="I219" s="108" t="str">
        <f>[1]!Table1[[#This Row],[Stock]]</f>
        <v>|0200220810|25.40|0.00|1.400|0.000418.1NBC</v>
      </c>
      <c r="J219" t="str">
        <f t="shared" si="108"/>
        <v>418.1</v>
      </c>
      <c r="K219" s="19"/>
      <c r="L219" s="19"/>
      <c r="M219" s="19"/>
      <c r="N219" s="19"/>
      <c r="O219" s="19"/>
      <c r="P219" s="20" t="str">
        <f>End_Cal!E219</f>
        <v>|0200226010|22.20|0.00|2.000|0.0005979IBC</v>
      </c>
      <c r="Q219" s="112" t="str">
        <f t="shared" si="109"/>
        <v>757</v>
      </c>
      <c r="R219" s="112" t="str">
        <f t="shared" si="110"/>
        <v/>
      </c>
      <c r="S219" s="112" t="str">
        <f t="shared" si="90"/>
        <v/>
      </c>
      <c r="T219" s="112" t="str">
        <f t="shared" si="91"/>
        <v/>
      </c>
      <c r="U219" s="112" t="str">
        <f t="shared" si="92"/>
        <v/>
      </c>
      <c r="V219" s="112" t="str">
        <f t="shared" si="93"/>
        <v/>
      </c>
      <c r="W219" s="112" t="str">
        <f t="shared" si="111"/>
        <v/>
      </c>
      <c r="X219" s="112" t="str">
        <f t="shared" si="94"/>
        <v/>
      </c>
      <c r="Y219" s="112" t="str">
        <f t="shared" si="114"/>
        <v/>
      </c>
      <c r="Z219" s="112" t="str">
        <f t="shared" si="115"/>
        <v/>
      </c>
      <c r="AA219" s="112" t="str">
        <f t="shared" si="116"/>
        <v/>
      </c>
      <c r="AB219" s="112" t="str">
        <f t="shared" si="117"/>
        <v/>
      </c>
      <c r="AC219" s="112" t="str">
        <f t="shared" si="118"/>
        <v/>
      </c>
      <c r="AD219" t="str">
        <f t="shared" si="112"/>
        <v>757------------</v>
      </c>
      <c r="AF219" s="19" t="str">
        <f t="shared" si="119"/>
        <v>|0200226010|22.20|0.00|2.000|0.000757IBC</v>
      </c>
      <c r="AG219" s="19" t="str">
        <f t="shared" si="113"/>
        <v/>
      </c>
      <c r="AH219" s="19" t="str">
        <f t="shared" si="95"/>
        <v/>
      </c>
      <c r="AI219" s="19" t="str">
        <f t="shared" si="96"/>
        <v/>
      </c>
      <c r="AJ219" s="19" t="str">
        <f t="shared" si="97"/>
        <v/>
      </c>
      <c r="AK219" s="19" t="str">
        <f t="shared" si="98"/>
        <v/>
      </c>
      <c r="AL219" s="19" t="str">
        <f t="shared" si="99"/>
        <v/>
      </c>
      <c r="AM219" s="19" t="str">
        <f t="shared" si="100"/>
        <v/>
      </c>
      <c r="AN219" s="19" t="str">
        <f t="shared" si="101"/>
        <v/>
      </c>
      <c r="AO219" s="19" t="str">
        <f t="shared" si="102"/>
        <v/>
      </c>
      <c r="AP219" s="19" t="str">
        <f t="shared" si="103"/>
        <v/>
      </c>
      <c r="AQ219" s="19" t="str">
        <f t="shared" si="104"/>
        <v/>
      </c>
      <c r="AR219" s="19" t="str">
        <f t="shared" si="105"/>
        <v/>
      </c>
      <c r="AS219" s="19" t="str">
        <f>IFERROR(VLOOKUP(AF219,[2]CUS030!$A$5:$E$10000,5,0),"")</f>
        <v>GTA</v>
      </c>
      <c r="AT219" s="19" t="str">
        <f>IFERROR(VLOOKUP(AG219,[2]CUS030!$A$5:$E$10000,5,0),"")</f>
        <v/>
      </c>
      <c r="AU219" s="19" t="str">
        <f>IFERROR(VLOOKUP(AH219,[2]CUS030!$A$5:$E$10000,5,0),"")</f>
        <v/>
      </c>
      <c r="AV219" s="19" t="str">
        <f>IFERROR(VLOOKUP(AI219,[2]CUS030!$A$5:$E$10000,5,0),"")</f>
        <v/>
      </c>
      <c r="AW219" s="19" t="str">
        <f>IFERROR(VLOOKUP(AJ219,[2]CUS030!$A$5:$E$10000,5,0),"")</f>
        <v/>
      </c>
      <c r="AX219" s="19" t="str">
        <f>IFERROR(VLOOKUP(AK219,[2]CUS030!$A$5:$E$10000,5,0),"")</f>
        <v/>
      </c>
      <c r="AY219" s="19" t="str">
        <f>IFERROR(VLOOKUP(AL219,[2]CUS030!$A$5:$E$10000,5,0),"")</f>
        <v/>
      </c>
      <c r="AZ219" s="19" t="str">
        <f>IFERROR(VLOOKUP(AM219,[2]CUS030!$A$5:$E$10000,5,0),"")</f>
        <v/>
      </c>
      <c r="BA219" s="19" t="str">
        <f>IFERROR(VLOOKUP(AN219,[2]CUS030!$A$5:$E$10000,5,0),"")</f>
        <v/>
      </c>
      <c r="BB219" s="19" t="str">
        <f>IFERROR(VLOOKUP(AO219,[2]CUS030!$A$5:$E$10000,5,0),"")</f>
        <v/>
      </c>
      <c r="BC219" s="19" t="str">
        <f>IFERROR(VLOOKUP(AP219,[2]CUS030!$A$5:$E$10000,5,0),"")</f>
        <v/>
      </c>
      <c r="BD219" s="19" t="str">
        <f>IFERROR(VLOOKUP(AQ219,[2]CUS030!$A$5:$E$10000,5,0),"")</f>
        <v/>
      </c>
      <c r="BE219" s="19" t="str">
        <f>IFERROR(VLOOKUP(AR219,[2]CUS030!$A$5:$E$10000,5,0),"")</f>
        <v/>
      </c>
    </row>
    <row r="220" spans="6:57" x14ac:dyDescent="0.3">
      <c r="F220" s="108" t="str">
        <f>[1]!Table1[[#This Row],[Production]]</f>
        <v>|0200220810|25.40|0.00|1.400|0.0005791NBC</v>
      </c>
      <c r="G220" t="str">
        <f t="shared" si="106"/>
        <v>5791</v>
      </c>
      <c r="H220" t="str">
        <f t="shared" si="107"/>
        <v>INNOTEK||||||||||||</v>
      </c>
      <c r="I220" s="108" t="str">
        <f>[1]!Table1[[#This Row],[Stock]]</f>
        <v>|0200220810|25.40|0.00|1.400|0.000474.5NBC</v>
      </c>
      <c r="J220" t="str">
        <f t="shared" si="108"/>
        <v>474.5</v>
      </c>
      <c r="K220" s="19"/>
      <c r="L220" s="19"/>
      <c r="M220" s="19"/>
      <c r="N220" s="19"/>
      <c r="O220" s="19"/>
      <c r="P220" s="20" t="str">
        <f>End_Cal!E220</f>
        <v>|0200226010|25.40|0.00|1.400|0.0005470NBC</v>
      </c>
      <c r="Q220" s="112" t="str">
        <f t="shared" si="109"/>
        <v>5470</v>
      </c>
      <c r="R220" s="112" t="str">
        <f t="shared" si="110"/>
        <v/>
      </c>
      <c r="S220" s="112" t="str">
        <f t="shared" si="90"/>
        <v/>
      </c>
      <c r="T220" s="112" t="str">
        <f t="shared" si="91"/>
        <v/>
      </c>
      <c r="U220" s="112" t="str">
        <f t="shared" si="92"/>
        <v/>
      </c>
      <c r="V220" s="112" t="str">
        <f t="shared" si="93"/>
        <v/>
      </c>
      <c r="W220" s="112" t="str">
        <f t="shared" si="111"/>
        <v/>
      </c>
      <c r="X220" s="112" t="str">
        <f t="shared" si="94"/>
        <v/>
      </c>
      <c r="Y220" s="112" t="str">
        <f t="shared" si="114"/>
        <v/>
      </c>
      <c r="Z220" s="112" t="str">
        <f t="shared" si="115"/>
        <v/>
      </c>
      <c r="AA220" s="112" t="str">
        <f t="shared" si="116"/>
        <v/>
      </c>
      <c r="AB220" s="112" t="str">
        <f t="shared" si="117"/>
        <v/>
      </c>
      <c r="AC220" s="112" t="str">
        <f t="shared" si="118"/>
        <v/>
      </c>
      <c r="AD220" t="str">
        <f t="shared" si="112"/>
        <v>5470------------</v>
      </c>
      <c r="AF220" s="19" t="str">
        <f t="shared" si="119"/>
        <v>|0200226010|25.40|0.00|1.400|0.0005470NBC</v>
      </c>
      <c r="AG220" s="19" t="str">
        <f t="shared" si="113"/>
        <v/>
      </c>
      <c r="AH220" s="19" t="str">
        <f t="shared" si="95"/>
        <v/>
      </c>
      <c r="AI220" s="19" t="str">
        <f t="shared" si="96"/>
        <v/>
      </c>
      <c r="AJ220" s="19" t="str">
        <f t="shared" si="97"/>
        <v/>
      </c>
      <c r="AK220" s="19" t="str">
        <f t="shared" si="98"/>
        <v/>
      </c>
      <c r="AL220" s="19" t="str">
        <f t="shared" si="99"/>
        <v/>
      </c>
      <c r="AM220" s="19" t="str">
        <f t="shared" si="100"/>
        <v/>
      </c>
      <c r="AN220" s="19" t="str">
        <f t="shared" si="101"/>
        <v/>
      </c>
      <c r="AO220" s="19" t="str">
        <f t="shared" si="102"/>
        <v/>
      </c>
      <c r="AP220" s="19" t="str">
        <f t="shared" si="103"/>
        <v/>
      </c>
      <c r="AQ220" s="19" t="str">
        <f t="shared" si="104"/>
        <v/>
      </c>
      <c r="AR220" s="19" t="str">
        <f t="shared" si="105"/>
        <v/>
      </c>
      <c r="AS220" s="19" t="str">
        <f>IFERROR(VLOOKUP(AF220,[2]CUS030!$A$5:$E$10000,5,0),"")</f>
        <v>INNOTEK</v>
      </c>
      <c r="AT220" s="19" t="str">
        <f>IFERROR(VLOOKUP(AG220,[2]CUS030!$A$5:$E$10000,5,0),"")</f>
        <v/>
      </c>
      <c r="AU220" s="19" t="str">
        <f>IFERROR(VLOOKUP(AH220,[2]CUS030!$A$5:$E$10000,5,0),"")</f>
        <v/>
      </c>
      <c r="AV220" s="19" t="str">
        <f>IFERROR(VLOOKUP(AI220,[2]CUS030!$A$5:$E$10000,5,0),"")</f>
        <v/>
      </c>
      <c r="AW220" s="19" t="str">
        <f>IFERROR(VLOOKUP(AJ220,[2]CUS030!$A$5:$E$10000,5,0),"")</f>
        <v/>
      </c>
      <c r="AX220" s="19" t="str">
        <f>IFERROR(VLOOKUP(AK220,[2]CUS030!$A$5:$E$10000,5,0),"")</f>
        <v/>
      </c>
      <c r="AY220" s="19" t="str">
        <f>IFERROR(VLOOKUP(AL220,[2]CUS030!$A$5:$E$10000,5,0),"")</f>
        <v/>
      </c>
      <c r="AZ220" s="19" t="str">
        <f>IFERROR(VLOOKUP(AM220,[2]CUS030!$A$5:$E$10000,5,0),"")</f>
        <v/>
      </c>
      <c r="BA220" s="19" t="str">
        <f>IFERROR(VLOOKUP(AN220,[2]CUS030!$A$5:$E$10000,5,0),"")</f>
        <v/>
      </c>
      <c r="BB220" s="19" t="str">
        <f>IFERROR(VLOOKUP(AO220,[2]CUS030!$A$5:$E$10000,5,0),"")</f>
        <v/>
      </c>
      <c r="BC220" s="19" t="str">
        <f>IFERROR(VLOOKUP(AP220,[2]CUS030!$A$5:$E$10000,5,0),"")</f>
        <v/>
      </c>
      <c r="BD220" s="19" t="str">
        <f>IFERROR(VLOOKUP(AQ220,[2]CUS030!$A$5:$E$10000,5,0),"")</f>
        <v/>
      </c>
      <c r="BE220" s="19" t="str">
        <f>IFERROR(VLOOKUP(AR220,[2]CUS030!$A$5:$E$10000,5,0),"")</f>
        <v/>
      </c>
    </row>
    <row r="221" spans="6:57" x14ac:dyDescent="0.3">
      <c r="F221" s="108" t="str">
        <f>[1]!Table1[[#This Row],[Production]]</f>
        <v>|0200220810|25.40|0.00|1.400|0.0005487NBC</v>
      </c>
      <c r="G221" t="str">
        <f t="shared" si="106"/>
        <v>5487</v>
      </c>
      <c r="H221" t="str">
        <f t="shared" si="107"/>
        <v>INNOTEK||||||||||||</v>
      </c>
      <c r="I221" s="108" t="str">
        <f>[1]!Table1[[#This Row],[Stock]]</f>
        <v>|0200220810|25.40|0.00|1.400|0.0005487NBC</v>
      </c>
      <c r="J221" t="str">
        <f t="shared" si="108"/>
        <v>5487</v>
      </c>
      <c r="K221" s="19"/>
      <c r="L221" s="19"/>
      <c r="M221" s="19"/>
      <c r="N221" s="19"/>
      <c r="O221" s="19"/>
      <c r="P221" s="20" t="str">
        <f>End_Cal!E221</f>
        <v>|0200226010|25.40|0.00|1.400|0.0006100NBC</v>
      </c>
      <c r="Q221" s="112" t="str">
        <f t="shared" si="109"/>
        <v>6100</v>
      </c>
      <c r="R221" s="112" t="str">
        <f t="shared" si="110"/>
        <v/>
      </c>
      <c r="S221" s="112" t="str">
        <f t="shared" si="90"/>
        <v/>
      </c>
      <c r="T221" s="112" t="str">
        <f t="shared" si="91"/>
        <v/>
      </c>
      <c r="U221" s="112" t="str">
        <f t="shared" si="92"/>
        <v/>
      </c>
      <c r="V221" s="112" t="str">
        <f t="shared" si="93"/>
        <v/>
      </c>
      <c r="W221" s="112" t="str">
        <f t="shared" si="111"/>
        <v/>
      </c>
      <c r="X221" s="112" t="str">
        <f t="shared" si="94"/>
        <v/>
      </c>
      <c r="Y221" s="112" t="str">
        <f t="shared" si="114"/>
        <v/>
      </c>
      <c r="Z221" s="112" t="str">
        <f t="shared" si="115"/>
        <v/>
      </c>
      <c r="AA221" s="112" t="str">
        <f t="shared" si="116"/>
        <v/>
      </c>
      <c r="AB221" s="112" t="str">
        <f t="shared" si="117"/>
        <v/>
      </c>
      <c r="AC221" s="112" t="str">
        <f t="shared" si="118"/>
        <v/>
      </c>
      <c r="AD221" t="str">
        <f t="shared" si="112"/>
        <v>6100------------</v>
      </c>
      <c r="AF221" s="19" t="str">
        <f t="shared" si="119"/>
        <v>|0200226010|25.40|0.00|1.400|0.0006100NBC</v>
      </c>
      <c r="AG221" s="19" t="str">
        <f t="shared" si="113"/>
        <v/>
      </c>
      <c r="AH221" s="19" t="str">
        <f t="shared" si="95"/>
        <v/>
      </c>
      <c r="AI221" s="19" t="str">
        <f t="shared" si="96"/>
        <v/>
      </c>
      <c r="AJ221" s="19" t="str">
        <f t="shared" si="97"/>
        <v/>
      </c>
      <c r="AK221" s="19" t="str">
        <f t="shared" si="98"/>
        <v/>
      </c>
      <c r="AL221" s="19" t="str">
        <f t="shared" si="99"/>
        <v/>
      </c>
      <c r="AM221" s="19" t="str">
        <f t="shared" si="100"/>
        <v/>
      </c>
      <c r="AN221" s="19" t="str">
        <f t="shared" si="101"/>
        <v/>
      </c>
      <c r="AO221" s="19" t="str">
        <f t="shared" si="102"/>
        <v/>
      </c>
      <c r="AP221" s="19" t="str">
        <f t="shared" si="103"/>
        <v/>
      </c>
      <c r="AQ221" s="19" t="str">
        <f t="shared" si="104"/>
        <v/>
      </c>
      <c r="AR221" s="19" t="str">
        <f t="shared" si="105"/>
        <v/>
      </c>
      <c r="AS221" s="19" t="str">
        <f>IFERROR(VLOOKUP(AF221,[2]CUS030!$A$5:$E$10000,5,0),"")</f>
        <v>INNOTEK</v>
      </c>
      <c r="AT221" s="19" t="str">
        <f>IFERROR(VLOOKUP(AG221,[2]CUS030!$A$5:$E$10000,5,0),"")</f>
        <v/>
      </c>
      <c r="AU221" s="19" t="str">
        <f>IFERROR(VLOOKUP(AH221,[2]CUS030!$A$5:$E$10000,5,0),"")</f>
        <v/>
      </c>
      <c r="AV221" s="19" t="str">
        <f>IFERROR(VLOOKUP(AI221,[2]CUS030!$A$5:$E$10000,5,0),"")</f>
        <v/>
      </c>
      <c r="AW221" s="19" t="str">
        <f>IFERROR(VLOOKUP(AJ221,[2]CUS030!$A$5:$E$10000,5,0),"")</f>
        <v/>
      </c>
      <c r="AX221" s="19" t="str">
        <f>IFERROR(VLOOKUP(AK221,[2]CUS030!$A$5:$E$10000,5,0),"")</f>
        <v/>
      </c>
      <c r="AY221" s="19" t="str">
        <f>IFERROR(VLOOKUP(AL221,[2]CUS030!$A$5:$E$10000,5,0),"")</f>
        <v/>
      </c>
      <c r="AZ221" s="19" t="str">
        <f>IFERROR(VLOOKUP(AM221,[2]CUS030!$A$5:$E$10000,5,0),"")</f>
        <v/>
      </c>
      <c r="BA221" s="19" t="str">
        <f>IFERROR(VLOOKUP(AN221,[2]CUS030!$A$5:$E$10000,5,0),"")</f>
        <v/>
      </c>
      <c r="BB221" s="19" t="str">
        <f>IFERROR(VLOOKUP(AO221,[2]CUS030!$A$5:$E$10000,5,0),"")</f>
        <v/>
      </c>
      <c r="BC221" s="19" t="str">
        <f>IFERROR(VLOOKUP(AP221,[2]CUS030!$A$5:$E$10000,5,0),"")</f>
        <v/>
      </c>
      <c r="BD221" s="19" t="str">
        <f>IFERROR(VLOOKUP(AQ221,[2]CUS030!$A$5:$E$10000,5,0),"")</f>
        <v/>
      </c>
      <c r="BE221" s="19" t="str">
        <f>IFERROR(VLOOKUP(AR221,[2]CUS030!$A$5:$E$10000,5,0),"")</f>
        <v/>
      </c>
    </row>
    <row r="222" spans="6:57" x14ac:dyDescent="0.3">
      <c r="F222" s="108" t="str">
        <f>[1]!Table1[[#This Row],[Production]]</f>
        <v>|0200220810|25.40|0.00|1.400|0.0005652NBC</v>
      </c>
      <c r="G222" t="str">
        <f t="shared" si="106"/>
        <v>5652</v>
      </c>
      <c r="H222" t="str">
        <f t="shared" si="107"/>
        <v>TOYOTA||INNOTEK||||||||||</v>
      </c>
      <c r="I222" s="108" t="str">
        <f>[1]!Table1[[#This Row],[Stock]]</f>
        <v>|0200220810|25.40|0.00|1.400|0.0005652NBC</v>
      </c>
      <c r="J222" t="str">
        <f t="shared" si="108"/>
        <v>5652</v>
      </c>
      <c r="K222" s="19"/>
      <c r="L222" s="19"/>
      <c r="M222" s="19"/>
      <c r="N222" s="19"/>
      <c r="O222" s="19"/>
      <c r="P222" s="20" t="str">
        <f>End_Cal!E222</f>
        <v>|0200226010|25.40|0.00|1.600|0.0005861IBC</v>
      </c>
      <c r="Q222" s="112" t="str">
        <f t="shared" si="109"/>
        <v>443.4</v>
      </c>
      <c r="R222" s="112" t="str">
        <f t="shared" si="110"/>
        <v>444.9</v>
      </c>
      <c r="S222" s="112" t="str">
        <f t="shared" si="90"/>
        <v>5861</v>
      </c>
      <c r="T222" s="112" t="str">
        <f t="shared" si="91"/>
        <v/>
      </c>
      <c r="U222" s="112" t="str">
        <f t="shared" si="92"/>
        <v/>
      </c>
      <c r="V222" s="112" t="str">
        <f t="shared" si="93"/>
        <v/>
      </c>
      <c r="W222" s="112" t="str">
        <f t="shared" si="111"/>
        <v/>
      </c>
      <c r="X222" s="112" t="str">
        <f t="shared" si="94"/>
        <v/>
      </c>
      <c r="Y222" s="112" t="str">
        <f t="shared" si="114"/>
        <v/>
      </c>
      <c r="Z222" s="112" t="str">
        <f t="shared" si="115"/>
        <v/>
      </c>
      <c r="AA222" s="112" t="str">
        <f t="shared" si="116"/>
        <v/>
      </c>
      <c r="AB222" s="112" t="str">
        <f t="shared" si="117"/>
        <v/>
      </c>
      <c r="AC222" s="112" t="str">
        <f t="shared" si="118"/>
        <v/>
      </c>
      <c r="AD222" t="str">
        <f t="shared" si="112"/>
        <v>443.4-444.9-5861----------</v>
      </c>
      <c r="AF222" s="19" t="str">
        <f t="shared" si="119"/>
        <v>|0200226010|25.40|0.00|1.600|0.000443.4IBC</v>
      </c>
      <c r="AG222" s="19" t="str">
        <f t="shared" si="113"/>
        <v>|0200226010|25.40|0.00|1.600|0.000444.9IBC</v>
      </c>
      <c r="AH222" s="19" t="str">
        <f t="shared" si="95"/>
        <v>|0200226010|25.40|0.00|1.600|0.0005861IBC</v>
      </c>
      <c r="AI222" s="19" t="str">
        <f t="shared" si="96"/>
        <v/>
      </c>
      <c r="AJ222" s="19" t="str">
        <f t="shared" si="97"/>
        <v/>
      </c>
      <c r="AK222" s="19" t="str">
        <f t="shared" si="98"/>
        <v/>
      </c>
      <c r="AL222" s="19" t="str">
        <f t="shared" si="99"/>
        <v/>
      </c>
      <c r="AM222" s="19" t="str">
        <f t="shared" si="100"/>
        <v/>
      </c>
      <c r="AN222" s="19" t="str">
        <f t="shared" si="101"/>
        <v/>
      </c>
      <c r="AO222" s="19" t="str">
        <f t="shared" si="102"/>
        <v/>
      </c>
      <c r="AP222" s="19" t="str">
        <f t="shared" si="103"/>
        <v/>
      </c>
      <c r="AQ222" s="19" t="str">
        <f t="shared" si="104"/>
        <v/>
      </c>
      <c r="AR222" s="19" t="str">
        <f t="shared" si="105"/>
        <v/>
      </c>
      <c r="AS222" s="19" t="str">
        <f>IFERROR(VLOOKUP(AF222,[2]CUS030!$A$5:$E$10000,5,0),"")</f>
        <v>TOYOTA</v>
      </c>
      <c r="AT222" s="19" t="str">
        <f>IFERROR(VLOOKUP(AG222,[2]CUS030!$A$5:$E$10000,5,0),"")</f>
        <v/>
      </c>
      <c r="AU222" s="19" t="str">
        <f>IFERROR(VLOOKUP(AH222,[2]CUS030!$A$5:$E$10000,5,0),"")</f>
        <v>INNOTEK</v>
      </c>
      <c r="AV222" s="19" t="str">
        <f>IFERROR(VLOOKUP(AI222,[2]CUS030!$A$5:$E$10000,5,0),"")</f>
        <v/>
      </c>
      <c r="AW222" s="19" t="str">
        <f>IFERROR(VLOOKUP(AJ222,[2]CUS030!$A$5:$E$10000,5,0),"")</f>
        <v/>
      </c>
      <c r="AX222" s="19" t="str">
        <f>IFERROR(VLOOKUP(AK222,[2]CUS030!$A$5:$E$10000,5,0),"")</f>
        <v/>
      </c>
      <c r="AY222" s="19" t="str">
        <f>IFERROR(VLOOKUP(AL222,[2]CUS030!$A$5:$E$10000,5,0),"")</f>
        <v/>
      </c>
      <c r="AZ222" s="19" t="str">
        <f>IFERROR(VLOOKUP(AM222,[2]CUS030!$A$5:$E$10000,5,0),"")</f>
        <v/>
      </c>
      <c r="BA222" s="19" t="str">
        <f>IFERROR(VLOOKUP(AN222,[2]CUS030!$A$5:$E$10000,5,0),"")</f>
        <v/>
      </c>
      <c r="BB222" s="19" t="str">
        <f>IFERROR(VLOOKUP(AO222,[2]CUS030!$A$5:$E$10000,5,0),"")</f>
        <v/>
      </c>
      <c r="BC222" s="19" t="str">
        <f>IFERROR(VLOOKUP(AP222,[2]CUS030!$A$5:$E$10000,5,0),"")</f>
        <v/>
      </c>
      <c r="BD222" s="19" t="str">
        <f>IFERROR(VLOOKUP(AQ222,[2]CUS030!$A$5:$E$10000,5,0),"")</f>
        <v/>
      </c>
      <c r="BE222" s="19" t="str">
        <f>IFERROR(VLOOKUP(AR222,[2]CUS030!$A$5:$E$10000,5,0),"")</f>
        <v/>
      </c>
    </row>
    <row r="223" spans="6:57" x14ac:dyDescent="0.3">
      <c r="F223" s="108" t="str">
        <f>[1]!Table1[[#This Row],[Production]]</f>
        <v>|0200220810|25.40|0.00|1.400|0.0005747NBC</v>
      </c>
      <c r="G223" t="str">
        <f t="shared" si="106"/>
        <v>5747</v>
      </c>
      <c r="H223" t="str">
        <f t="shared" si="107"/>
        <v>TOYOTA||||||||||||</v>
      </c>
      <c r="I223" s="108" t="str">
        <f>[1]!Table1[[#This Row],[Stock]]</f>
        <v>|0200220810|25.40|0.00|1.400|0.0005747NBC</v>
      </c>
      <c r="J223" t="str">
        <f t="shared" si="108"/>
        <v>5747</v>
      </c>
      <c r="K223" s="19"/>
      <c r="L223" s="19"/>
      <c r="M223" s="19"/>
      <c r="N223" s="19"/>
      <c r="O223" s="19"/>
      <c r="P223" s="20" t="str">
        <f>End_Cal!E223</f>
        <v>|0200226010|25.40|0.00|1.600|0.0006113IBC</v>
      </c>
      <c r="Q223" s="112" t="str">
        <f t="shared" si="109"/>
        <v>462.8</v>
      </c>
      <c r="R223" s="112" t="str">
        <f t="shared" si="110"/>
        <v>464.3</v>
      </c>
      <c r="S223" s="112" t="str">
        <f t="shared" si="90"/>
        <v>6113</v>
      </c>
      <c r="T223" s="112" t="str">
        <f t="shared" si="91"/>
        <v/>
      </c>
      <c r="U223" s="112" t="str">
        <f t="shared" si="92"/>
        <v/>
      </c>
      <c r="V223" s="112" t="str">
        <f t="shared" si="93"/>
        <v/>
      </c>
      <c r="W223" s="112" t="str">
        <f t="shared" si="111"/>
        <v/>
      </c>
      <c r="X223" s="112" t="str">
        <f t="shared" si="94"/>
        <v/>
      </c>
      <c r="Y223" s="112" t="str">
        <f t="shared" si="114"/>
        <v/>
      </c>
      <c r="Z223" s="112" t="str">
        <f t="shared" si="115"/>
        <v/>
      </c>
      <c r="AA223" s="112" t="str">
        <f t="shared" si="116"/>
        <v/>
      </c>
      <c r="AB223" s="112" t="str">
        <f t="shared" si="117"/>
        <v/>
      </c>
      <c r="AC223" s="112" t="str">
        <f t="shared" si="118"/>
        <v/>
      </c>
      <c r="AD223" t="str">
        <f t="shared" si="112"/>
        <v>462.8-464.3-6113----------</v>
      </c>
      <c r="AF223" s="19" t="str">
        <f t="shared" si="119"/>
        <v>|0200226010|25.40|0.00|1.600|0.000462.8IBC</v>
      </c>
      <c r="AG223" s="19" t="str">
        <f t="shared" si="113"/>
        <v>|0200226010|25.40|0.00|1.600|0.000464.3IBC</v>
      </c>
      <c r="AH223" s="19" t="str">
        <f t="shared" si="95"/>
        <v>|0200226010|25.40|0.00|1.600|0.0006113IBC</v>
      </c>
      <c r="AI223" s="19" t="str">
        <f t="shared" si="96"/>
        <v/>
      </c>
      <c r="AJ223" s="19" t="str">
        <f t="shared" si="97"/>
        <v/>
      </c>
      <c r="AK223" s="19" t="str">
        <f t="shared" si="98"/>
        <v/>
      </c>
      <c r="AL223" s="19" t="str">
        <f t="shared" si="99"/>
        <v/>
      </c>
      <c r="AM223" s="19" t="str">
        <f t="shared" si="100"/>
        <v/>
      </c>
      <c r="AN223" s="19" t="str">
        <f t="shared" si="101"/>
        <v/>
      </c>
      <c r="AO223" s="19" t="str">
        <f t="shared" si="102"/>
        <v/>
      </c>
      <c r="AP223" s="19" t="str">
        <f t="shared" si="103"/>
        <v/>
      </c>
      <c r="AQ223" s="19" t="str">
        <f t="shared" si="104"/>
        <v/>
      </c>
      <c r="AR223" s="19" t="str">
        <f t="shared" si="105"/>
        <v/>
      </c>
      <c r="AS223" s="19" t="str">
        <f>IFERROR(VLOOKUP(AF223,[2]CUS030!$A$5:$E$10000,5,0),"")</f>
        <v>TOYOTA</v>
      </c>
      <c r="AT223" s="19" t="str">
        <f>IFERROR(VLOOKUP(AG223,[2]CUS030!$A$5:$E$10000,5,0),"")</f>
        <v/>
      </c>
      <c r="AU223" s="19" t="str">
        <f>IFERROR(VLOOKUP(AH223,[2]CUS030!$A$5:$E$10000,5,0),"")</f>
        <v/>
      </c>
      <c r="AV223" s="19" t="str">
        <f>IFERROR(VLOOKUP(AI223,[2]CUS030!$A$5:$E$10000,5,0),"")</f>
        <v/>
      </c>
      <c r="AW223" s="19" t="str">
        <f>IFERROR(VLOOKUP(AJ223,[2]CUS030!$A$5:$E$10000,5,0),"")</f>
        <v/>
      </c>
      <c r="AX223" s="19" t="str">
        <f>IFERROR(VLOOKUP(AK223,[2]CUS030!$A$5:$E$10000,5,0),"")</f>
        <v/>
      </c>
      <c r="AY223" s="19" t="str">
        <f>IFERROR(VLOOKUP(AL223,[2]CUS030!$A$5:$E$10000,5,0),"")</f>
        <v/>
      </c>
      <c r="AZ223" s="19" t="str">
        <f>IFERROR(VLOOKUP(AM223,[2]CUS030!$A$5:$E$10000,5,0),"")</f>
        <v/>
      </c>
      <c r="BA223" s="19" t="str">
        <f>IFERROR(VLOOKUP(AN223,[2]CUS030!$A$5:$E$10000,5,0),"")</f>
        <v/>
      </c>
      <c r="BB223" s="19" t="str">
        <f>IFERROR(VLOOKUP(AO223,[2]CUS030!$A$5:$E$10000,5,0),"")</f>
        <v/>
      </c>
      <c r="BC223" s="19" t="str">
        <f>IFERROR(VLOOKUP(AP223,[2]CUS030!$A$5:$E$10000,5,0),"")</f>
        <v/>
      </c>
      <c r="BD223" s="19" t="str">
        <f>IFERROR(VLOOKUP(AQ223,[2]CUS030!$A$5:$E$10000,5,0),"")</f>
        <v/>
      </c>
      <c r="BE223" s="19" t="str">
        <f>IFERROR(VLOOKUP(AR223,[2]CUS030!$A$5:$E$10000,5,0),"")</f>
        <v/>
      </c>
    </row>
    <row r="224" spans="6:57" x14ac:dyDescent="0.3">
      <c r="F224" s="108" t="str">
        <f>[1]!Table1[[#This Row],[Production]]</f>
        <v>|0200220810|25.40|0.00|1.400|0.0005791NBC</v>
      </c>
      <c r="G224" t="str">
        <f t="shared" si="106"/>
        <v>5791</v>
      </c>
      <c r="H224" t="str">
        <f t="shared" si="107"/>
        <v>||||||||||||</v>
      </c>
      <c r="I224" s="108" t="str">
        <f>[1]!Table1[[#This Row],[Stock]]</f>
        <v>|0200220810|25.40|0.00|1.400|0.0005791NBC</v>
      </c>
      <c r="J224" t="str">
        <f t="shared" si="108"/>
        <v>5791</v>
      </c>
      <c r="K224" s="19"/>
      <c r="L224" s="19"/>
      <c r="M224" s="19"/>
      <c r="N224" s="19"/>
      <c r="O224" s="19"/>
      <c r="P224" s="20" t="str">
        <f>End_Cal!E224</f>
        <v>|0200226010|25.40|0.00|1.600|0.0005100NBC</v>
      </c>
      <c r="Q224" s="112" t="str">
        <f t="shared" si="109"/>
        <v>5100</v>
      </c>
      <c r="R224" s="112" t="str">
        <f t="shared" si="110"/>
        <v/>
      </c>
      <c r="S224" s="112" t="str">
        <f t="shared" si="90"/>
        <v/>
      </c>
      <c r="T224" s="112" t="str">
        <f t="shared" si="91"/>
        <v/>
      </c>
      <c r="U224" s="112" t="str">
        <f t="shared" si="92"/>
        <v/>
      </c>
      <c r="V224" s="112" t="str">
        <f t="shared" si="93"/>
        <v/>
      </c>
      <c r="W224" s="112" t="str">
        <f t="shared" si="111"/>
        <v/>
      </c>
      <c r="X224" s="112" t="str">
        <f t="shared" si="94"/>
        <v/>
      </c>
      <c r="Y224" s="112" t="str">
        <f t="shared" si="114"/>
        <v/>
      </c>
      <c r="Z224" s="112" t="str">
        <f t="shared" si="115"/>
        <v/>
      </c>
      <c r="AA224" s="112" t="str">
        <f t="shared" si="116"/>
        <v/>
      </c>
      <c r="AB224" s="112" t="str">
        <f t="shared" si="117"/>
        <v/>
      </c>
      <c r="AC224" s="112" t="str">
        <f t="shared" si="118"/>
        <v/>
      </c>
      <c r="AD224" t="str">
        <f t="shared" si="112"/>
        <v>5100------------</v>
      </c>
      <c r="AF224" s="19" t="str">
        <f t="shared" si="119"/>
        <v>|0200226010|25.40|0.00|1.600|0.0005100NBC</v>
      </c>
      <c r="AG224" s="19" t="str">
        <f t="shared" si="113"/>
        <v/>
      </c>
      <c r="AH224" s="19" t="str">
        <f t="shared" si="95"/>
        <v/>
      </c>
      <c r="AI224" s="19" t="str">
        <f t="shared" si="96"/>
        <v/>
      </c>
      <c r="AJ224" s="19" t="str">
        <f t="shared" si="97"/>
        <v/>
      </c>
      <c r="AK224" s="19" t="str">
        <f t="shared" si="98"/>
        <v/>
      </c>
      <c r="AL224" s="19" t="str">
        <f t="shared" si="99"/>
        <v/>
      </c>
      <c r="AM224" s="19" t="str">
        <f t="shared" si="100"/>
        <v/>
      </c>
      <c r="AN224" s="19" t="str">
        <f t="shared" si="101"/>
        <v/>
      </c>
      <c r="AO224" s="19" t="str">
        <f t="shared" si="102"/>
        <v/>
      </c>
      <c r="AP224" s="19" t="str">
        <f t="shared" si="103"/>
        <v/>
      </c>
      <c r="AQ224" s="19" t="str">
        <f t="shared" si="104"/>
        <v/>
      </c>
      <c r="AR224" s="19" t="str">
        <f t="shared" si="105"/>
        <v/>
      </c>
      <c r="AS224" s="19" t="str">
        <f>IFERROR(VLOOKUP(AF224,[2]CUS030!$A$5:$E$10000,5,0),"")</f>
        <v/>
      </c>
      <c r="AT224" s="19" t="str">
        <f>IFERROR(VLOOKUP(AG224,[2]CUS030!$A$5:$E$10000,5,0),"")</f>
        <v/>
      </c>
      <c r="AU224" s="19" t="str">
        <f>IFERROR(VLOOKUP(AH224,[2]CUS030!$A$5:$E$10000,5,0),"")</f>
        <v/>
      </c>
      <c r="AV224" s="19" t="str">
        <f>IFERROR(VLOOKUP(AI224,[2]CUS030!$A$5:$E$10000,5,0),"")</f>
        <v/>
      </c>
      <c r="AW224" s="19" t="str">
        <f>IFERROR(VLOOKUP(AJ224,[2]CUS030!$A$5:$E$10000,5,0),"")</f>
        <v/>
      </c>
      <c r="AX224" s="19" t="str">
        <f>IFERROR(VLOOKUP(AK224,[2]CUS030!$A$5:$E$10000,5,0),"")</f>
        <v/>
      </c>
      <c r="AY224" s="19" t="str">
        <f>IFERROR(VLOOKUP(AL224,[2]CUS030!$A$5:$E$10000,5,0),"")</f>
        <v/>
      </c>
      <c r="AZ224" s="19" t="str">
        <f>IFERROR(VLOOKUP(AM224,[2]CUS030!$A$5:$E$10000,5,0),"")</f>
        <v/>
      </c>
      <c r="BA224" s="19" t="str">
        <f>IFERROR(VLOOKUP(AN224,[2]CUS030!$A$5:$E$10000,5,0),"")</f>
        <v/>
      </c>
      <c r="BB224" s="19" t="str">
        <f>IFERROR(VLOOKUP(AO224,[2]CUS030!$A$5:$E$10000,5,0),"")</f>
        <v/>
      </c>
      <c r="BC224" s="19" t="str">
        <f>IFERROR(VLOOKUP(AP224,[2]CUS030!$A$5:$E$10000,5,0),"")</f>
        <v/>
      </c>
      <c r="BD224" s="19" t="str">
        <f>IFERROR(VLOOKUP(AQ224,[2]CUS030!$A$5:$E$10000,5,0),"")</f>
        <v/>
      </c>
      <c r="BE224" s="19" t="str">
        <f>IFERROR(VLOOKUP(AR224,[2]CUS030!$A$5:$E$10000,5,0),"")</f>
        <v/>
      </c>
    </row>
    <row r="225" spans="6:57" x14ac:dyDescent="0.3">
      <c r="F225" s="108" t="str">
        <f>[1]!Table1[[#This Row],[Production]]</f>
        <v>|0200220810|25.40|0.00|1.400|0.0005874NBC</v>
      </c>
      <c r="G225" t="str">
        <f t="shared" si="106"/>
        <v>5874</v>
      </c>
      <c r="H225" t="str">
        <f t="shared" si="107"/>
        <v>Nguyen Linh|TOYOTA|||||||||||</v>
      </c>
      <c r="I225" s="108" t="str">
        <f>[1]!Table1[[#This Row],[Stock]]</f>
        <v>|0200220810|25.40|0.00|1.400|0.0005874NBC</v>
      </c>
      <c r="J225" t="str">
        <f t="shared" si="108"/>
        <v>5874</v>
      </c>
      <c r="K225" s="19"/>
      <c r="L225" s="19"/>
      <c r="M225" s="19"/>
      <c r="N225" s="19"/>
      <c r="O225" s="19"/>
      <c r="P225" s="20" t="str">
        <f>End_Cal!E225</f>
        <v>|0200226010|25.40|0.00|1.600|0.0005763NBC</v>
      </c>
      <c r="Q225" s="112" t="str">
        <f t="shared" si="109"/>
        <v>5763</v>
      </c>
      <c r="R225" s="112" t="str">
        <f t="shared" si="110"/>
        <v>463</v>
      </c>
      <c r="S225" s="112" t="str">
        <f t="shared" si="90"/>
        <v/>
      </c>
      <c r="T225" s="112" t="str">
        <f t="shared" si="91"/>
        <v/>
      </c>
      <c r="U225" s="112" t="str">
        <f t="shared" si="92"/>
        <v/>
      </c>
      <c r="V225" s="112" t="str">
        <f t="shared" si="93"/>
        <v/>
      </c>
      <c r="W225" s="112" t="str">
        <f t="shared" si="111"/>
        <v/>
      </c>
      <c r="X225" s="112" t="str">
        <f t="shared" si="94"/>
        <v/>
      </c>
      <c r="Y225" s="112" t="str">
        <f t="shared" si="114"/>
        <v/>
      </c>
      <c r="Z225" s="112" t="str">
        <f t="shared" si="115"/>
        <v/>
      </c>
      <c r="AA225" s="112" t="str">
        <f t="shared" si="116"/>
        <v/>
      </c>
      <c r="AB225" s="112" t="str">
        <f t="shared" si="117"/>
        <v/>
      </c>
      <c r="AC225" s="112" t="str">
        <f t="shared" si="118"/>
        <v/>
      </c>
      <c r="AD225" t="str">
        <f t="shared" si="112"/>
        <v>5763-463-----------</v>
      </c>
      <c r="AF225" s="19" t="str">
        <f t="shared" si="119"/>
        <v>|0200226010|25.40|0.00|1.600|0.0005763NBC</v>
      </c>
      <c r="AG225" s="19" t="str">
        <f t="shared" si="113"/>
        <v>|0200226010|25.40|0.00|1.600|0.000463NBC</v>
      </c>
      <c r="AH225" s="19" t="str">
        <f t="shared" si="95"/>
        <v/>
      </c>
      <c r="AI225" s="19" t="str">
        <f t="shared" si="96"/>
        <v/>
      </c>
      <c r="AJ225" s="19" t="str">
        <f t="shared" si="97"/>
        <v/>
      </c>
      <c r="AK225" s="19" t="str">
        <f t="shared" si="98"/>
        <v/>
      </c>
      <c r="AL225" s="19" t="str">
        <f t="shared" si="99"/>
        <v/>
      </c>
      <c r="AM225" s="19" t="str">
        <f t="shared" si="100"/>
        <v/>
      </c>
      <c r="AN225" s="19" t="str">
        <f t="shared" si="101"/>
        <v/>
      </c>
      <c r="AO225" s="19" t="str">
        <f t="shared" si="102"/>
        <v/>
      </c>
      <c r="AP225" s="19" t="str">
        <f t="shared" si="103"/>
        <v/>
      </c>
      <c r="AQ225" s="19" t="str">
        <f t="shared" si="104"/>
        <v/>
      </c>
      <c r="AR225" s="19" t="str">
        <f t="shared" si="105"/>
        <v/>
      </c>
      <c r="AS225" s="19" t="str">
        <f>IFERROR(VLOOKUP(AF225,[2]CUS030!$A$5:$E$10000,5,0),"")</f>
        <v>Nguyen Linh</v>
      </c>
      <c r="AT225" s="19" t="str">
        <f>IFERROR(VLOOKUP(AG225,[2]CUS030!$A$5:$E$10000,5,0),"")</f>
        <v>TOYOTA</v>
      </c>
      <c r="AU225" s="19" t="str">
        <f>IFERROR(VLOOKUP(AH225,[2]CUS030!$A$5:$E$10000,5,0),"")</f>
        <v/>
      </c>
      <c r="AV225" s="19" t="str">
        <f>IFERROR(VLOOKUP(AI225,[2]CUS030!$A$5:$E$10000,5,0),"")</f>
        <v/>
      </c>
      <c r="AW225" s="19" t="str">
        <f>IFERROR(VLOOKUP(AJ225,[2]CUS030!$A$5:$E$10000,5,0),"")</f>
        <v/>
      </c>
      <c r="AX225" s="19" t="str">
        <f>IFERROR(VLOOKUP(AK225,[2]CUS030!$A$5:$E$10000,5,0),"")</f>
        <v/>
      </c>
      <c r="AY225" s="19" t="str">
        <f>IFERROR(VLOOKUP(AL225,[2]CUS030!$A$5:$E$10000,5,0),"")</f>
        <v/>
      </c>
      <c r="AZ225" s="19" t="str">
        <f>IFERROR(VLOOKUP(AM225,[2]CUS030!$A$5:$E$10000,5,0),"")</f>
        <v/>
      </c>
      <c r="BA225" s="19" t="str">
        <f>IFERROR(VLOOKUP(AN225,[2]CUS030!$A$5:$E$10000,5,0),"")</f>
        <v/>
      </c>
      <c r="BB225" s="19" t="str">
        <f>IFERROR(VLOOKUP(AO225,[2]CUS030!$A$5:$E$10000,5,0),"")</f>
        <v/>
      </c>
      <c r="BC225" s="19" t="str">
        <f>IFERROR(VLOOKUP(AP225,[2]CUS030!$A$5:$E$10000,5,0),"")</f>
        <v/>
      </c>
      <c r="BD225" s="19" t="str">
        <f>IFERROR(VLOOKUP(AQ225,[2]CUS030!$A$5:$E$10000,5,0),"")</f>
        <v/>
      </c>
      <c r="BE225" s="19" t="str">
        <f>IFERROR(VLOOKUP(AR225,[2]CUS030!$A$5:$E$10000,5,0),"")</f>
        <v/>
      </c>
    </row>
    <row r="226" spans="6:57" x14ac:dyDescent="0.3">
      <c r="F226" s="108" t="str">
        <f>[1]!Table1[[#This Row],[Production]]</f>
        <v>|0200220810|25.40|0.00|1.400|0.0005892NBC</v>
      </c>
      <c r="G226" t="str">
        <f t="shared" si="106"/>
        <v>5892</v>
      </c>
      <c r="H226" t="str">
        <f t="shared" si="107"/>
        <v>VPIC1||||||||||||</v>
      </c>
      <c r="I226" s="108" t="str">
        <f>[1]!Table1[[#This Row],[Stock]]</f>
        <v>|0200220810|25.40|0.00|1.400|0.0005892NBC</v>
      </c>
      <c r="J226" t="str">
        <f t="shared" si="108"/>
        <v>5892</v>
      </c>
      <c r="K226" s="19"/>
      <c r="L226" s="19"/>
      <c r="M226" s="19"/>
      <c r="N226" s="19"/>
      <c r="O226" s="19"/>
      <c r="P226" s="20" t="str">
        <f>End_Cal!E226</f>
        <v>|0200226010|25.40|0.00|2.600|0.0005100IBC</v>
      </c>
      <c r="Q226" s="112" t="str">
        <f t="shared" si="109"/>
        <v>5100</v>
      </c>
      <c r="R226" s="112" t="str">
        <f t="shared" si="110"/>
        <v/>
      </c>
      <c r="S226" s="112" t="str">
        <f t="shared" si="90"/>
        <v/>
      </c>
      <c r="T226" s="112" t="str">
        <f t="shared" si="91"/>
        <v/>
      </c>
      <c r="U226" s="112" t="str">
        <f t="shared" si="92"/>
        <v/>
      </c>
      <c r="V226" s="112" t="str">
        <f t="shared" si="93"/>
        <v/>
      </c>
      <c r="W226" s="112" t="str">
        <f t="shared" si="111"/>
        <v/>
      </c>
      <c r="X226" s="112" t="str">
        <f t="shared" si="94"/>
        <v/>
      </c>
      <c r="Y226" s="112" t="str">
        <f t="shared" si="114"/>
        <v/>
      </c>
      <c r="Z226" s="112" t="str">
        <f t="shared" si="115"/>
        <v/>
      </c>
      <c r="AA226" s="112" t="str">
        <f t="shared" si="116"/>
        <v/>
      </c>
      <c r="AB226" s="112" t="str">
        <f t="shared" si="117"/>
        <v/>
      </c>
      <c r="AC226" s="112" t="str">
        <f t="shared" si="118"/>
        <v/>
      </c>
      <c r="AD226" t="str">
        <f t="shared" si="112"/>
        <v>5100------------</v>
      </c>
      <c r="AF226" s="19" t="str">
        <f t="shared" si="119"/>
        <v>|0200226010|25.40|0.00|2.600|0.0005100IBC</v>
      </c>
      <c r="AG226" s="19" t="str">
        <f t="shared" si="113"/>
        <v/>
      </c>
      <c r="AH226" s="19" t="str">
        <f t="shared" si="95"/>
        <v/>
      </c>
      <c r="AI226" s="19" t="str">
        <f t="shared" si="96"/>
        <v/>
      </c>
      <c r="AJ226" s="19" t="str">
        <f t="shared" si="97"/>
        <v/>
      </c>
      <c r="AK226" s="19" t="str">
        <f t="shared" si="98"/>
        <v/>
      </c>
      <c r="AL226" s="19" t="str">
        <f t="shared" si="99"/>
        <v/>
      </c>
      <c r="AM226" s="19" t="str">
        <f t="shared" si="100"/>
        <v/>
      </c>
      <c r="AN226" s="19" t="str">
        <f t="shared" si="101"/>
        <v/>
      </c>
      <c r="AO226" s="19" t="str">
        <f t="shared" si="102"/>
        <v/>
      </c>
      <c r="AP226" s="19" t="str">
        <f t="shared" si="103"/>
        <v/>
      </c>
      <c r="AQ226" s="19" t="str">
        <f t="shared" si="104"/>
        <v/>
      </c>
      <c r="AR226" s="19" t="str">
        <f t="shared" si="105"/>
        <v/>
      </c>
      <c r="AS226" s="19" t="str">
        <f>IFERROR(VLOOKUP(AF226,[2]CUS030!$A$5:$E$10000,5,0),"")</f>
        <v>VPIC1</v>
      </c>
      <c r="AT226" s="19" t="str">
        <f>IFERROR(VLOOKUP(AG226,[2]CUS030!$A$5:$E$10000,5,0),"")</f>
        <v/>
      </c>
      <c r="AU226" s="19" t="str">
        <f>IFERROR(VLOOKUP(AH226,[2]CUS030!$A$5:$E$10000,5,0),"")</f>
        <v/>
      </c>
      <c r="AV226" s="19" t="str">
        <f>IFERROR(VLOOKUP(AI226,[2]CUS030!$A$5:$E$10000,5,0),"")</f>
        <v/>
      </c>
      <c r="AW226" s="19" t="str">
        <f>IFERROR(VLOOKUP(AJ226,[2]CUS030!$A$5:$E$10000,5,0),"")</f>
        <v/>
      </c>
      <c r="AX226" s="19" t="str">
        <f>IFERROR(VLOOKUP(AK226,[2]CUS030!$A$5:$E$10000,5,0),"")</f>
        <v/>
      </c>
      <c r="AY226" s="19" t="str">
        <f>IFERROR(VLOOKUP(AL226,[2]CUS030!$A$5:$E$10000,5,0),"")</f>
        <v/>
      </c>
      <c r="AZ226" s="19" t="str">
        <f>IFERROR(VLOOKUP(AM226,[2]CUS030!$A$5:$E$10000,5,0),"")</f>
        <v/>
      </c>
      <c r="BA226" s="19" t="str">
        <f>IFERROR(VLOOKUP(AN226,[2]CUS030!$A$5:$E$10000,5,0),"")</f>
        <v/>
      </c>
      <c r="BB226" s="19" t="str">
        <f>IFERROR(VLOOKUP(AO226,[2]CUS030!$A$5:$E$10000,5,0),"")</f>
        <v/>
      </c>
      <c r="BC226" s="19" t="str">
        <f>IFERROR(VLOOKUP(AP226,[2]CUS030!$A$5:$E$10000,5,0),"")</f>
        <v/>
      </c>
      <c r="BD226" s="19" t="str">
        <f>IFERROR(VLOOKUP(AQ226,[2]CUS030!$A$5:$E$10000,5,0),"")</f>
        <v/>
      </c>
      <c r="BE226" s="19" t="str">
        <f>IFERROR(VLOOKUP(AR226,[2]CUS030!$A$5:$E$10000,5,0),"")</f>
        <v/>
      </c>
    </row>
    <row r="227" spans="6:57" x14ac:dyDescent="0.3">
      <c r="F227" s="108" t="str">
        <f>[1]!Table1[[#This Row],[Production]]</f>
        <v>|0200220810|25.40|0.00|1.400|0.0005955NBC</v>
      </c>
      <c r="G227" t="str">
        <f t="shared" si="106"/>
        <v>5955</v>
      </c>
      <c r="H227" t="str">
        <f t="shared" si="107"/>
        <v>CIC1||||||||||||</v>
      </c>
      <c r="I227" s="108" t="str">
        <f>[1]!Table1[[#This Row],[Stock]]</f>
        <v>|0200220810|25.40|0.00|1.400|0.0005955NBC</v>
      </c>
      <c r="J227" t="str">
        <f t="shared" si="108"/>
        <v>5955</v>
      </c>
      <c r="K227" s="19"/>
      <c r="L227" s="19"/>
      <c r="M227" s="19"/>
      <c r="N227" s="19"/>
      <c r="O227" s="19"/>
      <c r="P227" s="20" t="str">
        <f>End_Cal!E227</f>
        <v>|0200226010|25.40|0.00|2.000|0.0006372NBC</v>
      </c>
      <c r="Q227" s="112" t="str">
        <f t="shared" si="109"/>
        <v>6372</v>
      </c>
      <c r="R227" s="112" t="str">
        <f t="shared" si="110"/>
        <v/>
      </c>
      <c r="S227" s="112" t="str">
        <f t="shared" si="90"/>
        <v/>
      </c>
      <c r="T227" s="112" t="str">
        <f t="shared" si="91"/>
        <v/>
      </c>
      <c r="U227" s="112" t="str">
        <f t="shared" si="92"/>
        <v/>
      </c>
      <c r="V227" s="112" t="str">
        <f t="shared" si="93"/>
        <v/>
      </c>
      <c r="W227" s="112" t="str">
        <f t="shared" si="111"/>
        <v/>
      </c>
      <c r="X227" s="112" t="str">
        <f t="shared" si="94"/>
        <v/>
      </c>
      <c r="Y227" s="112" t="str">
        <f t="shared" si="114"/>
        <v/>
      </c>
      <c r="Z227" s="112" t="str">
        <f t="shared" si="115"/>
        <v/>
      </c>
      <c r="AA227" s="112" t="str">
        <f t="shared" si="116"/>
        <v/>
      </c>
      <c r="AB227" s="112" t="str">
        <f t="shared" si="117"/>
        <v/>
      </c>
      <c r="AC227" s="112" t="str">
        <f t="shared" si="118"/>
        <v/>
      </c>
      <c r="AD227" t="str">
        <f t="shared" si="112"/>
        <v>6372------------</v>
      </c>
      <c r="AF227" s="19" t="str">
        <f t="shared" si="119"/>
        <v>|0200226010|25.40|0.00|2.000|0.0006372NBC</v>
      </c>
      <c r="AG227" s="19" t="str">
        <f t="shared" si="113"/>
        <v/>
      </c>
      <c r="AH227" s="19" t="str">
        <f t="shared" si="95"/>
        <v/>
      </c>
      <c r="AI227" s="19" t="str">
        <f t="shared" si="96"/>
        <v/>
      </c>
      <c r="AJ227" s="19" t="str">
        <f t="shared" si="97"/>
        <v/>
      </c>
      <c r="AK227" s="19" t="str">
        <f t="shared" si="98"/>
        <v/>
      </c>
      <c r="AL227" s="19" t="str">
        <f t="shared" si="99"/>
        <v/>
      </c>
      <c r="AM227" s="19" t="str">
        <f t="shared" si="100"/>
        <v/>
      </c>
      <c r="AN227" s="19" t="str">
        <f t="shared" si="101"/>
        <v/>
      </c>
      <c r="AO227" s="19" t="str">
        <f t="shared" si="102"/>
        <v/>
      </c>
      <c r="AP227" s="19" t="str">
        <f t="shared" si="103"/>
        <v/>
      </c>
      <c r="AQ227" s="19" t="str">
        <f t="shared" si="104"/>
        <v/>
      </c>
      <c r="AR227" s="19" t="str">
        <f t="shared" si="105"/>
        <v/>
      </c>
      <c r="AS227" s="19" t="str">
        <f>IFERROR(VLOOKUP(AF227,[2]CUS030!$A$5:$E$10000,5,0),"")</f>
        <v>CIC1</v>
      </c>
      <c r="AT227" s="19" t="str">
        <f>IFERROR(VLOOKUP(AG227,[2]CUS030!$A$5:$E$10000,5,0),"")</f>
        <v/>
      </c>
      <c r="AU227" s="19" t="str">
        <f>IFERROR(VLOOKUP(AH227,[2]CUS030!$A$5:$E$10000,5,0),"")</f>
        <v/>
      </c>
      <c r="AV227" s="19" t="str">
        <f>IFERROR(VLOOKUP(AI227,[2]CUS030!$A$5:$E$10000,5,0),"")</f>
        <v/>
      </c>
      <c r="AW227" s="19" t="str">
        <f>IFERROR(VLOOKUP(AJ227,[2]CUS030!$A$5:$E$10000,5,0),"")</f>
        <v/>
      </c>
      <c r="AX227" s="19" t="str">
        <f>IFERROR(VLOOKUP(AK227,[2]CUS030!$A$5:$E$10000,5,0),"")</f>
        <v/>
      </c>
      <c r="AY227" s="19" t="str">
        <f>IFERROR(VLOOKUP(AL227,[2]CUS030!$A$5:$E$10000,5,0),"")</f>
        <v/>
      </c>
      <c r="AZ227" s="19" t="str">
        <f>IFERROR(VLOOKUP(AM227,[2]CUS030!$A$5:$E$10000,5,0),"")</f>
        <v/>
      </c>
      <c r="BA227" s="19" t="str">
        <f>IFERROR(VLOOKUP(AN227,[2]CUS030!$A$5:$E$10000,5,0),"")</f>
        <v/>
      </c>
      <c r="BB227" s="19" t="str">
        <f>IFERROR(VLOOKUP(AO227,[2]CUS030!$A$5:$E$10000,5,0),"")</f>
        <v/>
      </c>
      <c r="BC227" s="19" t="str">
        <f>IFERROR(VLOOKUP(AP227,[2]CUS030!$A$5:$E$10000,5,0),"")</f>
        <v/>
      </c>
      <c r="BD227" s="19" t="str">
        <f>IFERROR(VLOOKUP(AQ227,[2]CUS030!$A$5:$E$10000,5,0),"")</f>
        <v/>
      </c>
      <c r="BE227" s="19" t="str">
        <f>IFERROR(VLOOKUP(AR227,[2]CUS030!$A$5:$E$10000,5,0),"")</f>
        <v/>
      </c>
    </row>
    <row r="228" spans="6:57" x14ac:dyDescent="0.3">
      <c r="F228" s="108" t="str">
        <f>[1]!Table1[[#This Row],[Production]]</f>
        <v>|0200220810|25.40|0.00|1.400|0.0005652NBC</v>
      </c>
      <c r="G228" t="str">
        <f t="shared" si="106"/>
        <v>5652</v>
      </c>
      <c r="H228" t="str">
        <f t="shared" si="107"/>
        <v>|VPIC1|||||||||||</v>
      </c>
      <c r="I228" s="108" t="str">
        <f>[1]!Table1[[#This Row],[Stock]]</f>
        <v>|0200220810|25.40|0.00|1.400|0.000617.8NBC</v>
      </c>
      <c r="J228" t="str">
        <f t="shared" si="108"/>
        <v>617.8</v>
      </c>
      <c r="K228" s="19"/>
      <c r="L228" s="19"/>
      <c r="M228" s="19"/>
      <c r="N228" s="19"/>
      <c r="O228" s="19"/>
      <c r="P228" s="20" t="str">
        <f>End_Cal!E228</f>
        <v>|0200226010|25.40|0.00|3.200|0.0005100IBC</v>
      </c>
      <c r="Q228" s="112" t="str">
        <f t="shared" si="109"/>
        <v>252.8</v>
      </c>
      <c r="R228" s="112" t="str">
        <f t="shared" si="110"/>
        <v>5100</v>
      </c>
      <c r="S228" s="112" t="str">
        <f t="shared" si="90"/>
        <v/>
      </c>
      <c r="T228" s="112" t="str">
        <f t="shared" si="91"/>
        <v/>
      </c>
      <c r="U228" s="112" t="str">
        <f t="shared" si="92"/>
        <v/>
      </c>
      <c r="V228" s="112" t="str">
        <f t="shared" si="93"/>
        <v/>
      </c>
      <c r="W228" s="112" t="str">
        <f t="shared" si="111"/>
        <v/>
      </c>
      <c r="X228" s="112" t="str">
        <f t="shared" si="94"/>
        <v/>
      </c>
      <c r="Y228" s="112" t="str">
        <f t="shared" si="114"/>
        <v/>
      </c>
      <c r="Z228" s="112" t="str">
        <f t="shared" si="115"/>
        <v/>
      </c>
      <c r="AA228" s="112" t="str">
        <f t="shared" si="116"/>
        <v/>
      </c>
      <c r="AB228" s="112" t="str">
        <f t="shared" si="117"/>
        <v/>
      </c>
      <c r="AC228" s="112" t="str">
        <f t="shared" si="118"/>
        <v/>
      </c>
      <c r="AD228" t="str">
        <f t="shared" si="112"/>
        <v>252.8-5100-----------</v>
      </c>
      <c r="AF228" s="19" t="str">
        <f t="shared" si="119"/>
        <v>|0200226010|25.40|0.00|3.200|0.000252.8IBC</v>
      </c>
      <c r="AG228" s="19" t="str">
        <f t="shared" si="113"/>
        <v>|0200226010|25.40|0.00|3.200|0.0005100IBC</v>
      </c>
      <c r="AH228" s="19" t="str">
        <f t="shared" si="95"/>
        <v/>
      </c>
      <c r="AI228" s="19" t="str">
        <f t="shared" si="96"/>
        <v/>
      </c>
      <c r="AJ228" s="19" t="str">
        <f t="shared" si="97"/>
        <v/>
      </c>
      <c r="AK228" s="19" t="str">
        <f t="shared" si="98"/>
        <v/>
      </c>
      <c r="AL228" s="19" t="str">
        <f t="shared" si="99"/>
        <v/>
      </c>
      <c r="AM228" s="19" t="str">
        <f t="shared" si="100"/>
        <v/>
      </c>
      <c r="AN228" s="19" t="str">
        <f t="shared" si="101"/>
        <v/>
      </c>
      <c r="AO228" s="19" t="str">
        <f t="shared" si="102"/>
        <v/>
      </c>
      <c r="AP228" s="19" t="str">
        <f t="shared" si="103"/>
        <v/>
      </c>
      <c r="AQ228" s="19" t="str">
        <f t="shared" si="104"/>
        <v/>
      </c>
      <c r="AR228" s="19" t="str">
        <f t="shared" si="105"/>
        <v/>
      </c>
      <c r="AS228" s="19" t="str">
        <f>IFERROR(VLOOKUP(AF228,[2]CUS030!$A$5:$E$10000,5,0),"")</f>
        <v/>
      </c>
      <c r="AT228" s="19" t="str">
        <f>IFERROR(VLOOKUP(AG228,[2]CUS030!$A$5:$E$10000,5,0),"")</f>
        <v>VPIC1</v>
      </c>
      <c r="AU228" s="19" t="str">
        <f>IFERROR(VLOOKUP(AH228,[2]CUS030!$A$5:$E$10000,5,0),"")</f>
        <v/>
      </c>
      <c r="AV228" s="19" t="str">
        <f>IFERROR(VLOOKUP(AI228,[2]CUS030!$A$5:$E$10000,5,0),"")</f>
        <v/>
      </c>
      <c r="AW228" s="19" t="str">
        <f>IFERROR(VLOOKUP(AJ228,[2]CUS030!$A$5:$E$10000,5,0),"")</f>
        <v/>
      </c>
      <c r="AX228" s="19" t="str">
        <f>IFERROR(VLOOKUP(AK228,[2]CUS030!$A$5:$E$10000,5,0),"")</f>
        <v/>
      </c>
      <c r="AY228" s="19" t="str">
        <f>IFERROR(VLOOKUP(AL228,[2]CUS030!$A$5:$E$10000,5,0),"")</f>
        <v/>
      </c>
      <c r="AZ228" s="19" t="str">
        <f>IFERROR(VLOOKUP(AM228,[2]CUS030!$A$5:$E$10000,5,0),"")</f>
        <v/>
      </c>
      <c r="BA228" s="19" t="str">
        <f>IFERROR(VLOOKUP(AN228,[2]CUS030!$A$5:$E$10000,5,0),"")</f>
        <v/>
      </c>
      <c r="BB228" s="19" t="str">
        <f>IFERROR(VLOOKUP(AO228,[2]CUS030!$A$5:$E$10000,5,0),"")</f>
        <v/>
      </c>
      <c r="BC228" s="19" t="str">
        <f>IFERROR(VLOOKUP(AP228,[2]CUS030!$A$5:$E$10000,5,0),"")</f>
        <v/>
      </c>
      <c r="BD228" s="19" t="str">
        <f>IFERROR(VLOOKUP(AQ228,[2]CUS030!$A$5:$E$10000,5,0),"")</f>
        <v/>
      </c>
      <c r="BE228" s="19" t="str">
        <f>IFERROR(VLOOKUP(AR228,[2]CUS030!$A$5:$E$10000,5,0),"")</f>
        <v/>
      </c>
    </row>
    <row r="229" spans="6:57" x14ac:dyDescent="0.3">
      <c r="F229" s="108" t="str">
        <f>[1]!Table1[[#This Row],[Production]]</f>
        <v>|0200220810|25.40|0.00|1.600|0.0005763NBC</v>
      </c>
      <c r="G229" t="str">
        <f t="shared" si="106"/>
        <v>5763</v>
      </c>
      <c r="H229" t="str">
        <f t="shared" si="107"/>
        <v>CIC||||||||||||</v>
      </c>
      <c r="I229" s="108" t="str">
        <f>[1]!Table1[[#This Row],[Stock]]</f>
        <v>|0200220810|25.40|0.00|1.600|0.000515NBC</v>
      </c>
      <c r="J229" t="str">
        <f t="shared" si="108"/>
        <v>515</v>
      </c>
      <c r="K229" s="19"/>
      <c r="L229" s="19"/>
      <c r="M229" s="19"/>
      <c r="N229" s="19"/>
      <c r="O229" s="19"/>
      <c r="P229" s="20" t="str">
        <f>End_Cal!E229</f>
        <v>|0200226010|25.40|0.00|3.200|0.0005460NBC</v>
      </c>
      <c r="Q229" s="112" t="str">
        <f t="shared" si="109"/>
        <v>5460</v>
      </c>
      <c r="R229" s="112" t="str">
        <f t="shared" si="110"/>
        <v>2700</v>
      </c>
      <c r="S229" s="112" t="str">
        <f t="shared" si="90"/>
        <v/>
      </c>
      <c r="T229" s="112" t="str">
        <f t="shared" si="91"/>
        <v/>
      </c>
      <c r="U229" s="112" t="str">
        <f t="shared" si="92"/>
        <v/>
      </c>
      <c r="V229" s="112" t="str">
        <f t="shared" si="93"/>
        <v/>
      </c>
      <c r="W229" s="112" t="str">
        <f t="shared" si="111"/>
        <v/>
      </c>
      <c r="X229" s="112" t="str">
        <f t="shared" si="94"/>
        <v/>
      </c>
      <c r="Y229" s="112" t="str">
        <f t="shared" si="114"/>
        <v/>
      </c>
      <c r="Z229" s="112" t="str">
        <f t="shared" si="115"/>
        <v/>
      </c>
      <c r="AA229" s="112" t="str">
        <f t="shared" si="116"/>
        <v/>
      </c>
      <c r="AB229" s="112" t="str">
        <f t="shared" si="117"/>
        <v/>
      </c>
      <c r="AC229" s="112" t="str">
        <f t="shared" si="118"/>
        <v/>
      </c>
      <c r="AD229" t="str">
        <f t="shared" si="112"/>
        <v>5460-2700-----------</v>
      </c>
      <c r="AF229" s="19" t="str">
        <f t="shared" si="119"/>
        <v>|0200226010|25.40|0.00|3.200|0.0005460NBC</v>
      </c>
      <c r="AG229" s="19" t="str">
        <f t="shared" si="113"/>
        <v>|0200226010|25.40|0.00|3.200|0.0002700NBC</v>
      </c>
      <c r="AH229" s="19" t="str">
        <f t="shared" si="95"/>
        <v/>
      </c>
      <c r="AI229" s="19" t="str">
        <f t="shared" si="96"/>
        <v/>
      </c>
      <c r="AJ229" s="19" t="str">
        <f t="shared" si="97"/>
        <v/>
      </c>
      <c r="AK229" s="19" t="str">
        <f t="shared" si="98"/>
        <v/>
      </c>
      <c r="AL229" s="19" t="str">
        <f t="shared" si="99"/>
        <v/>
      </c>
      <c r="AM229" s="19" t="str">
        <f t="shared" si="100"/>
        <v/>
      </c>
      <c r="AN229" s="19" t="str">
        <f t="shared" si="101"/>
        <v/>
      </c>
      <c r="AO229" s="19" t="str">
        <f t="shared" si="102"/>
        <v/>
      </c>
      <c r="AP229" s="19" t="str">
        <f t="shared" si="103"/>
        <v/>
      </c>
      <c r="AQ229" s="19" t="str">
        <f t="shared" si="104"/>
        <v/>
      </c>
      <c r="AR229" s="19" t="str">
        <f t="shared" si="105"/>
        <v/>
      </c>
      <c r="AS229" s="19" t="str">
        <f>IFERROR(VLOOKUP(AF229,[2]CUS030!$A$5:$E$10000,5,0),"")</f>
        <v>CIC</v>
      </c>
      <c r="AT229" s="19" t="str">
        <f>IFERROR(VLOOKUP(AG229,[2]CUS030!$A$5:$E$10000,5,0),"")</f>
        <v/>
      </c>
      <c r="AU229" s="19" t="str">
        <f>IFERROR(VLOOKUP(AH229,[2]CUS030!$A$5:$E$10000,5,0),"")</f>
        <v/>
      </c>
      <c r="AV229" s="19" t="str">
        <f>IFERROR(VLOOKUP(AI229,[2]CUS030!$A$5:$E$10000,5,0),"")</f>
        <v/>
      </c>
      <c r="AW229" s="19" t="str">
        <f>IFERROR(VLOOKUP(AJ229,[2]CUS030!$A$5:$E$10000,5,0),"")</f>
        <v/>
      </c>
      <c r="AX229" s="19" t="str">
        <f>IFERROR(VLOOKUP(AK229,[2]CUS030!$A$5:$E$10000,5,0),"")</f>
        <v/>
      </c>
      <c r="AY229" s="19" t="str">
        <f>IFERROR(VLOOKUP(AL229,[2]CUS030!$A$5:$E$10000,5,0),"")</f>
        <v/>
      </c>
      <c r="AZ229" s="19" t="str">
        <f>IFERROR(VLOOKUP(AM229,[2]CUS030!$A$5:$E$10000,5,0),"")</f>
        <v/>
      </c>
      <c r="BA229" s="19" t="str">
        <f>IFERROR(VLOOKUP(AN229,[2]CUS030!$A$5:$E$10000,5,0),"")</f>
        <v/>
      </c>
      <c r="BB229" s="19" t="str">
        <f>IFERROR(VLOOKUP(AO229,[2]CUS030!$A$5:$E$10000,5,0),"")</f>
        <v/>
      </c>
      <c r="BC229" s="19" t="str">
        <f>IFERROR(VLOOKUP(AP229,[2]CUS030!$A$5:$E$10000,5,0),"")</f>
        <v/>
      </c>
      <c r="BD229" s="19" t="str">
        <f>IFERROR(VLOOKUP(AQ229,[2]CUS030!$A$5:$E$10000,5,0),"")</f>
        <v/>
      </c>
      <c r="BE229" s="19" t="str">
        <f>IFERROR(VLOOKUP(AR229,[2]CUS030!$A$5:$E$10000,5,0),"")</f>
        <v/>
      </c>
    </row>
    <row r="230" spans="6:57" x14ac:dyDescent="0.3">
      <c r="F230" s="108" t="str">
        <f>[1]!Table1[[#This Row],[Production]]</f>
        <v>|0200220810|25.40|0.00|1.600|0.0005763NBC</v>
      </c>
      <c r="G230" t="str">
        <f t="shared" si="106"/>
        <v>5763</v>
      </c>
      <c r="H230" t="str">
        <f t="shared" si="107"/>
        <v>INNOTEK||||||||||||</v>
      </c>
      <c r="I230" s="108" t="str">
        <f>[1]!Table1[[#This Row],[Stock]]</f>
        <v>|0200220810|25.40|0.00|1.600|0.000567NBC</v>
      </c>
      <c r="J230" t="str">
        <f t="shared" si="108"/>
        <v>567</v>
      </c>
      <c r="K230" s="19"/>
      <c r="L230" s="19"/>
      <c r="M230" s="19"/>
      <c r="N230" s="19"/>
      <c r="O230" s="19"/>
      <c r="P230" s="20" t="str">
        <f>End_Cal!E230</f>
        <v>|0200236041|28.60|0.00|1.200|0.0006200NBC</v>
      </c>
      <c r="Q230" s="112" t="str">
        <f t="shared" si="109"/>
        <v>6200</v>
      </c>
      <c r="R230" s="112" t="str">
        <f t="shared" si="110"/>
        <v/>
      </c>
      <c r="S230" s="112" t="str">
        <f t="shared" si="90"/>
        <v/>
      </c>
      <c r="T230" s="112" t="str">
        <f t="shared" si="91"/>
        <v/>
      </c>
      <c r="U230" s="112" t="str">
        <f t="shared" si="92"/>
        <v/>
      </c>
      <c r="V230" s="112" t="str">
        <f t="shared" si="93"/>
        <v/>
      </c>
      <c r="W230" s="112" t="str">
        <f t="shared" si="111"/>
        <v/>
      </c>
      <c r="X230" s="112" t="str">
        <f t="shared" si="94"/>
        <v/>
      </c>
      <c r="Y230" s="112" t="str">
        <f t="shared" si="114"/>
        <v/>
      </c>
      <c r="Z230" s="112" t="str">
        <f t="shared" si="115"/>
        <v/>
      </c>
      <c r="AA230" s="112" t="str">
        <f t="shared" si="116"/>
        <v/>
      </c>
      <c r="AB230" s="112" t="str">
        <f t="shared" si="117"/>
        <v/>
      </c>
      <c r="AC230" s="112" t="str">
        <f t="shared" si="118"/>
        <v/>
      </c>
      <c r="AD230" t="str">
        <f t="shared" si="112"/>
        <v>6200------------</v>
      </c>
      <c r="AF230" s="19" t="str">
        <f t="shared" si="119"/>
        <v>|0200236041|28.60|0.00|1.200|0.0006200NBC</v>
      </c>
      <c r="AG230" s="19" t="str">
        <f t="shared" si="113"/>
        <v/>
      </c>
      <c r="AH230" s="19" t="str">
        <f t="shared" si="95"/>
        <v/>
      </c>
      <c r="AI230" s="19" t="str">
        <f t="shared" si="96"/>
        <v/>
      </c>
      <c r="AJ230" s="19" t="str">
        <f t="shared" si="97"/>
        <v/>
      </c>
      <c r="AK230" s="19" t="str">
        <f t="shared" si="98"/>
        <v/>
      </c>
      <c r="AL230" s="19" t="str">
        <f t="shared" si="99"/>
        <v/>
      </c>
      <c r="AM230" s="19" t="str">
        <f t="shared" si="100"/>
        <v/>
      </c>
      <c r="AN230" s="19" t="str">
        <f t="shared" si="101"/>
        <v/>
      </c>
      <c r="AO230" s="19" t="str">
        <f t="shared" si="102"/>
        <v/>
      </c>
      <c r="AP230" s="19" t="str">
        <f t="shared" si="103"/>
        <v/>
      </c>
      <c r="AQ230" s="19" t="str">
        <f t="shared" si="104"/>
        <v/>
      </c>
      <c r="AR230" s="19" t="str">
        <f t="shared" si="105"/>
        <v/>
      </c>
      <c r="AS230" s="19" t="str">
        <f>IFERROR(VLOOKUP(AF230,[2]CUS030!$A$5:$E$10000,5,0),"")</f>
        <v>INNOTEK</v>
      </c>
      <c r="AT230" s="19" t="str">
        <f>IFERROR(VLOOKUP(AG230,[2]CUS030!$A$5:$E$10000,5,0),"")</f>
        <v/>
      </c>
      <c r="AU230" s="19" t="str">
        <f>IFERROR(VLOOKUP(AH230,[2]CUS030!$A$5:$E$10000,5,0),"")</f>
        <v/>
      </c>
      <c r="AV230" s="19" t="str">
        <f>IFERROR(VLOOKUP(AI230,[2]CUS030!$A$5:$E$10000,5,0),"")</f>
        <v/>
      </c>
      <c r="AW230" s="19" t="str">
        <f>IFERROR(VLOOKUP(AJ230,[2]CUS030!$A$5:$E$10000,5,0),"")</f>
        <v/>
      </c>
      <c r="AX230" s="19" t="str">
        <f>IFERROR(VLOOKUP(AK230,[2]CUS030!$A$5:$E$10000,5,0),"")</f>
        <v/>
      </c>
      <c r="AY230" s="19" t="str">
        <f>IFERROR(VLOOKUP(AL230,[2]CUS030!$A$5:$E$10000,5,0),"")</f>
        <v/>
      </c>
      <c r="AZ230" s="19" t="str">
        <f>IFERROR(VLOOKUP(AM230,[2]CUS030!$A$5:$E$10000,5,0),"")</f>
        <v/>
      </c>
      <c r="BA230" s="19" t="str">
        <f>IFERROR(VLOOKUP(AN230,[2]CUS030!$A$5:$E$10000,5,0),"")</f>
        <v/>
      </c>
      <c r="BB230" s="19" t="str">
        <f>IFERROR(VLOOKUP(AO230,[2]CUS030!$A$5:$E$10000,5,0),"")</f>
        <v/>
      </c>
      <c r="BC230" s="19" t="str">
        <f>IFERROR(VLOOKUP(AP230,[2]CUS030!$A$5:$E$10000,5,0),"")</f>
        <v/>
      </c>
      <c r="BD230" s="19" t="str">
        <f>IFERROR(VLOOKUP(AQ230,[2]CUS030!$A$5:$E$10000,5,0),"")</f>
        <v/>
      </c>
      <c r="BE230" s="19" t="str">
        <f>IFERROR(VLOOKUP(AR230,[2]CUS030!$A$5:$E$10000,5,0),"")</f>
        <v/>
      </c>
    </row>
    <row r="231" spans="6:57" x14ac:dyDescent="0.3">
      <c r="F231" s="108" t="str">
        <f>[1]!Table1[[#This Row],[Production]]</f>
        <v>|0200220810|25.40|0.00|1.600|0.0005763NBC</v>
      </c>
      <c r="G231" t="str">
        <f t="shared" si="106"/>
        <v>5763</v>
      </c>
      <c r="H231" t="str">
        <f t="shared" si="107"/>
        <v>CIC1||||||||||||</v>
      </c>
      <c r="I231" s="108" t="str">
        <f>[1]!Table1[[#This Row],[Stock]]</f>
        <v>|0200220810|25.40|0.00|1.600|0.0005763NBC</v>
      </c>
      <c r="J231" t="str">
        <f t="shared" si="108"/>
        <v>5763</v>
      </c>
      <c r="K231" s="19"/>
      <c r="L231" s="19"/>
      <c r="M231" s="19"/>
      <c r="N231" s="19"/>
      <c r="O231" s="19"/>
      <c r="P231" s="20" t="str">
        <f>End_Cal!E231</f>
        <v>|0200226010|28.60|0.00|1.600|0.0005450IBC</v>
      </c>
      <c r="Q231" s="112" t="str">
        <f t="shared" si="109"/>
        <v>5450</v>
      </c>
      <c r="R231" s="112" t="str">
        <f t="shared" si="110"/>
        <v/>
      </c>
      <c r="S231" s="112" t="str">
        <f t="shared" si="90"/>
        <v/>
      </c>
      <c r="T231" s="112" t="str">
        <f t="shared" si="91"/>
        <v/>
      </c>
      <c r="U231" s="112" t="str">
        <f t="shared" si="92"/>
        <v/>
      </c>
      <c r="V231" s="112" t="str">
        <f t="shared" si="93"/>
        <v/>
      </c>
      <c r="W231" s="112" t="str">
        <f t="shared" si="111"/>
        <v/>
      </c>
      <c r="X231" s="112" t="str">
        <f t="shared" si="94"/>
        <v/>
      </c>
      <c r="Y231" s="112" t="str">
        <f t="shared" si="114"/>
        <v/>
      </c>
      <c r="Z231" s="112" t="str">
        <f t="shared" si="115"/>
        <v/>
      </c>
      <c r="AA231" s="112" t="str">
        <f t="shared" si="116"/>
        <v/>
      </c>
      <c r="AB231" s="112" t="str">
        <f t="shared" si="117"/>
        <v/>
      </c>
      <c r="AC231" s="112" t="str">
        <f t="shared" si="118"/>
        <v/>
      </c>
      <c r="AD231" t="str">
        <f t="shared" si="112"/>
        <v>5450------------</v>
      </c>
      <c r="AF231" s="19" t="str">
        <f t="shared" si="119"/>
        <v>|0200226010|28.60|0.00|1.600|0.0005450IBC</v>
      </c>
      <c r="AG231" s="19" t="str">
        <f t="shared" si="113"/>
        <v/>
      </c>
      <c r="AH231" s="19" t="str">
        <f t="shared" si="95"/>
        <v/>
      </c>
      <c r="AI231" s="19" t="str">
        <f t="shared" si="96"/>
        <v/>
      </c>
      <c r="AJ231" s="19" t="str">
        <f t="shared" si="97"/>
        <v/>
      </c>
      <c r="AK231" s="19" t="str">
        <f t="shared" si="98"/>
        <v/>
      </c>
      <c r="AL231" s="19" t="str">
        <f t="shared" si="99"/>
        <v/>
      </c>
      <c r="AM231" s="19" t="str">
        <f t="shared" si="100"/>
        <v/>
      </c>
      <c r="AN231" s="19" t="str">
        <f t="shared" si="101"/>
        <v/>
      </c>
      <c r="AO231" s="19" t="str">
        <f t="shared" si="102"/>
        <v/>
      </c>
      <c r="AP231" s="19" t="str">
        <f t="shared" si="103"/>
        <v/>
      </c>
      <c r="AQ231" s="19" t="str">
        <f t="shared" si="104"/>
        <v/>
      </c>
      <c r="AR231" s="19" t="str">
        <f t="shared" si="105"/>
        <v/>
      </c>
      <c r="AS231" s="19" t="str">
        <f>IFERROR(VLOOKUP(AF231,[2]CUS030!$A$5:$E$10000,5,0),"")</f>
        <v>CIC1</v>
      </c>
      <c r="AT231" s="19" t="str">
        <f>IFERROR(VLOOKUP(AG231,[2]CUS030!$A$5:$E$10000,5,0),"")</f>
        <v/>
      </c>
      <c r="AU231" s="19" t="str">
        <f>IFERROR(VLOOKUP(AH231,[2]CUS030!$A$5:$E$10000,5,0),"")</f>
        <v/>
      </c>
      <c r="AV231" s="19" t="str">
        <f>IFERROR(VLOOKUP(AI231,[2]CUS030!$A$5:$E$10000,5,0),"")</f>
        <v/>
      </c>
      <c r="AW231" s="19" t="str">
        <f>IFERROR(VLOOKUP(AJ231,[2]CUS030!$A$5:$E$10000,5,0),"")</f>
        <v/>
      </c>
      <c r="AX231" s="19" t="str">
        <f>IFERROR(VLOOKUP(AK231,[2]CUS030!$A$5:$E$10000,5,0),"")</f>
        <v/>
      </c>
      <c r="AY231" s="19" t="str">
        <f>IFERROR(VLOOKUP(AL231,[2]CUS030!$A$5:$E$10000,5,0),"")</f>
        <v/>
      </c>
      <c r="AZ231" s="19" t="str">
        <f>IFERROR(VLOOKUP(AM231,[2]CUS030!$A$5:$E$10000,5,0),"")</f>
        <v/>
      </c>
      <c r="BA231" s="19" t="str">
        <f>IFERROR(VLOOKUP(AN231,[2]CUS030!$A$5:$E$10000,5,0),"")</f>
        <v/>
      </c>
      <c r="BB231" s="19" t="str">
        <f>IFERROR(VLOOKUP(AO231,[2]CUS030!$A$5:$E$10000,5,0),"")</f>
        <v/>
      </c>
      <c r="BC231" s="19" t="str">
        <f>IFERROR(VLOOKUP(AP231,[2]CUS030!$A$5:$E$10000,5,0),"")</f>
        <v/>
      </c>
      <c r="BD231" s="19" t="str">
        <f>IFERROR(VLOOKUP(AQ231,[2]CUS030!$A$5:$E$10000,5,0),"")</f>
        <v/>
      </c>
      <c r="BE231" s="19" t="str">
        <f>IFERROR(VLOOKUP(AR231,[2]CUS030!$A$5:$E$10000,5,0),"")</f>
        <v/>
      </c>
    </row>
    <row r="232" spans="6:57" x14ac:dyDescent="0.3">
      <c r="F232" s="108" t="str">
        <f>[1]!Table1[[#This Row],[Production]]</f>
        <v>|0200220810|25.40|0.00|1.600|0.0006009NBC</v>
      </c>
      <c r="G232" t="str">
        <f t="shared" si="106"/>
        <v>6009</v>
      </c>
      <c r="H232" t="str">
        <f t="shared" si="107"/>
        <v>||||||||||||</v>
      </c>
      <c r="I232" s="108" t="str">
        <f>[1]!Table1[[#This Row],[Stock]]</f>
        <v>|0200220810|25.40|0.00|1.600|0.000590NBC</v>
      </c>
      <c r="J232" t="str">
        <f t="shared" si="108"/>
        <v>590</v>
      </c>
      <c r="K232" s="19"/>
      <c r="L232" s="19"/>
      <c r="M232" s="19"/>
      <c r="N232" s="19"/>
      <c r="O232" s="19"/>
      <c r="P232" s="20" t="str">
        <f>End_Cal!E232</f>
        <v>|0200226010|28.60|0.00|1.600|0.0006300IBC</v>
      </c>
      <c r="Q232" s="112" t="str">
        <f t="shared" si="109"/>
        <v>6300</v>
      </c>
      <c r="R232" s="112" t="str">
        <f t="shared" si="110"/>
        <v/>
      </c>
      <c r="S232" s="112" t="str">
        <f t="shared" si="90"/>
        <v/>
      </c>
      <c r="T232" s="112" t="str">
        <f t="shared" si="91"/>
        <v/>
      </c>
      <c r="U232" s="112" t="str">
        <f t="shared" si="92"/>
        <v/>
      </c>
      <c r="V232" s="112" t="str">
        <f t="shared" si="93"/>
        <v/>
      </c>
      <c r="W232" s="112" t="str">
        <f t="shared" si="111"/>
        <v/>
      </c>
      <c r="X232" s="112" t="str">
        <f t="shared" si="94"/>
        <v/>
      </c>
      <c r="Y232" s="112" t="str">
        <f t="shared" si="114"/>
        <v/>
      </c>
      <c r="Z232" s="112" t="str">
        <f t="shared" si="115"/>
        <v/>
      </c>
      <c r="AA232" s="112" t="str">
        <f t="shared" si="116"/>
        <v/>
      </c>
      <c r="AB232" s="112" t="str">
        <f t="shared" si="117"/>
        <v/>
      </c>
      <c r="AC232" s="112" t="str">
        <f t="shared" si="118"/>
        <v/>
      </c>
      <c r="AD232" t="str">
        <f t="shared" si="112"/>
        <v>6300------------</v>
      </c>
      <c r="AF232" s="19" t="str">
        <f t="shared" si="119"/>
        <v>|0200226010|28.60|0.00|1.600|0.0006300IBC</v>
      </c>
      <c r="AG232" s="19" t="str">
        <f t="shared" si="113"/>
        <v/>
      </c>
      <c r="AH232" s="19" t="str">
        <f t="shared" si="95"/>
        <v/>
      </c>
      <c r="AI232" s="19" t="str">
        <f t="shared" si="96"/>
        <v/>
      </c>
      <c r="AJ232" s="19" t="str">
        <f t="shared" si="97"/>
        <v/>
      </c>
      <c r="AK232" s="19" t="str">
        <f t="shared" si="98"/>
        <v/>
      </c>
      <c r="AL232" s="19" t="str">
        <f t="shared" si="99"/>
        <v/>
      </c>
      <c r="AM232" s="19" t="str">
        <f t="shared" si="100"/>
        <v/>
      </c>
      <c r="AN232" s="19" t="str">
        <f t="shared" si="101"/>
        <v/>
      </c>
      <c r="AO232" s="19" t="str">
        <f t="shared" si="102"/>
        <v/>
      </c>
      <c r="AP232" s="19" t="str">
        <f t="shared" si="103"/>
        <v/>
      </c>
      <c r="AQ232" s="19" t="str">
        <f t="shared" si="104"/>
        <v/>
      </c>
      <c r="AR232" s="19" t="str">
        <f t="shared" si="105"/>
        <v/>
      </c>
      <c r="AS232" s="19" t="str">
        <f>IFERROR(VLOOKUP(AF232,[2]CUS030!$A$5:$E$10000,5,0),"")</f>
        <v/>
      </c>
      <c r="AT232" s="19" t="str">
        <f>IFERROR(VLOOKUP(AG232,[2]CUS030!$A$5:$E$10000,5,0),"")</f>
        <v/>
      </c>
      <c r="AU232" s="19" t="str">
        <f>IFERROR(VLOOKUP(AH232,[2]CUS030!$A$5:$E$10000,5,0),"")</f>
        <v/>
      </c>
      <c r="AV232" s="19" t="str">
        <f>IFERROR(VLOOKUP(AI232,[2]CUS030!$A$5:$E$10000,5,0),"")</f>
        <v/>
      </c>
      <c r="AW232" s="19" t="str">
        <f>IFERROR(VLOOKUP(AJ232,[2]CUS030!$A$5:$E$10000,5,0),"")</f>
        <v/>
      </c>
      <c r="AX232" s="19" t="str">
        <f>IFERROR(VLOOKUP(AK232,[2]CUS030!$A$5:$E$10000,5,0),"")</f>
        <v/>
      </c>
      <c r="AY232" s="19" t="str">
        <f>IFERROR(VLOOKUP(AL232,[2]CUS030!$A$5:$E$10000,5,0),"")</f>
        <v/>
      </c>
      <c r="AZ232" s="19" t="str">
        <f>IFERROR(VLOOKUP(AM232,[2]CUS030!$A$5:$E$10000,5,0),"")</f>
        <v/>
      </c>
      <c r="BA232" s="19" t="str">
        <f>IFERROR(VLOOKUP(AN232,[2]CUS030!$A$5:$E$10000,5,0),"")</f>
        <v/>
      </c>
      <c r="BB232" s="19" t="str">
        <f>IFERROR(VLOOKUP(AO232,[2]CUS030!$A$5:$E$10000,5,0),"")</f>
        <v/>
      </c>
      <c r="BC232" s="19" t="str">
        <f>IFERROR(VLOOKUP(AP232,[2]CUS030!$A$5:$E$10000,5,0),"")</f>
        <v/>
      </c>
      <c r="BD232" s="19" t="str">
        <f>IFERROR(VLOOKUP(AQ232,[2]CUS030!$A$5:$E$10000,5,0),"")</f>
        <v/>
      </c>
      <c r="BE232" s="19" t="str">
        <f>IFERROR(VLOOKUP(AR232,[2]CUS030!$A$5:$E$10000,5,0),"")</f>
        <v/>
      </c>
    </row>
    <row r="233" spans="6:57" x14ac:dyDescent="0.3">
      <c r="F233" s="108" t="str">
        <f>[1]!Table1[[#This Row],[Production]]</f>
        <v>|0200220810|25.40|0.00|1.600|0.0006009NBC</v>
      </c>
      <c r="G233" t="str">
        <f t="shared" si="106"/>
        <v>6009</v>
      </c>
      <c r="H233" t="str">
        <f t="shared" si="107"/>
        <v>VPIC1||||||||||||</v>
      </c>
      <c r="I233" s="108" t="str">
        <f>[1]!Table1[[#This Row],[Stock]]</f>
        <v>|0200220810|25.40|0.00|1.600|0.0006009NBC</v>
      </c>
      <c r="J233" t="str">
        <f t="shared" si="108"/>
        <v>6009</v>
      </c>
      <c r="K233" s="19"/>
      <c r="L233" s="19"/>
      <c r="M233" s="19"/>
      <c r="N233" s="19"/>
      <c r="O233" s="19"/>
      <c r="P233" s="20" t="str">
        <f>End_Cal!E233</f>
        <v>|0200226010|28.60|0.00|2.000|0.0005500NBC</v>
      </c>
      <c r="Q233" s="112" t="str">
        <f t="shared" si="109"/>
        <v>5500</v>
      </c>
      <c r="R233" s="112" t="str">
        <f t="shared" si="110"/>
        <v/>
      </c>
      <c r="S233" s="112" t="str">
        <f t="shared" si="90"/>
        <v/>
      </c>
      <c r="T233" s="112" t="str">
        <f t="shared" si="91"/>
        <v/>
      </c>
      <c r="U233" s="112" t="str">
        <f t="shared" si="92"/>
        <v/>
      </c>
      <c r="V233" s="112" t="str">
        <f t="shared" si="93"/>
        <v/>
      </c>
      <c r="W233" s="112" t="str">
        <f t="shared" si="111"/>
        <v/>
      </c>
      <c r="X233" s="112" t="str">
        <f t="shared" si="94"/>
        <v/>
      </c>
      <c r="Y233" s="112" t="str">
        <f t="shared" si="114"/>
        <v/>
      </c>
      <c r="Z233" s="112" t="str">
        <f t="shared" si="115"/>
        <v/>
      </c>
      <c r="AA233" s="112" t="str">
        <f t="shared" si="116"/>
        <v/>
      </c>
      <c r="AB233" s="112" t="str">
        <f t="shared" si="117"/>
        <v/>
      </c>
      <c r="AC233" s="112" t="str">
        <f t="shared" si="118"/>
        <v/>
      </c>
      <c r="AD233" t="str">
        <f t="shared" si="112"/>
        <v>5500------------</v>
      </c>
      <c r="AF233" s="19" t="str">
        <f t="shared" si="119"/>
        <v>|0200226010|28.60|0.00|2.000|0.0005500NBC</v>
      </c>
      <c r="AG233" s="19" t="str">
        <f t="shared" si="113"/>
        <v/>
      </c>
      <c r="AH233" s="19" t="str">
        <f t="shared" si="95"/>
        <v/>
      </c>
      <c r="AI233" s="19" t="str">
        <f t="shared" si="96"/>
        <v/>
      </c>
      <c r="AJ233" s="19" t="str">
        <f t="shared" si="97"/>
        <v/>
      </c>
      <c r="AK233" s="19" t="str">
        <f t="shared" si="98"/>
        <v/>
      </c>
      <c r="AL233" s="19" t="str">
        <f t="shared" si="99"/>
        <v/>
      </c>
      <c r="AM233" s="19" t="str">
        <f t="shared" si="100"/>
        <v/>
      </c>
      <c r="AN233" s="19" t="str">
        <f t="shared" si="101"/>
        <v/>
      </c>
      <c r="AO233" s="19" t="str">
        <f t="shared" si="102"/>
        <v/>
      </c>
      <c r="AP233" s="19" t="str">
        <f t="shared" si="103"/>
        <v/>
      </c>
      <c r="AQ233" s="19" t="str">
        <f t="shared" si="104"/>
        <v/>
      </c>
      <c r="AR233" s="19" t="str">
        <f t="shared" si="105"/>
        <v/>
      </c>
      <c r="AS233" s="19" t="str">
        <f>IFERROR(VLOOKUP(AF233,[2]CUS030!$A$5:$E$10000,5,0),"")</f>
        <v>VPIC1</v>
      </c>
      <c r="AT233" s="19" t="str">
        <f>IFERROR(VLOOKUP(AG233,[2]CUS030!$A$5:$E$10000,5,0),"")</f>
        <v/>
      </c>
      <c r="AU233" s="19" t="str">
        <f>IFERROR(VLOOKUP(AH233,[2]CUS030!$A$5:$E$10000,5,0),"")</f>
        <v/>
      </c>
      <c r="AV233" s="19" t="str">
        <f>IFERROR(VLOOKUP(AI233,[2]CUS030!$A$5:$E$10000,5,0),"")</f>
        <v/>
      </c>
      <c r="AW233" s="19" t="str">
        <f>IFERROR(VLOOKUP(AJ233,[2]CUS030!$A$5:$E$10000,5,0),"")</f>
        <v/>
      </c>
      <c r="AX233" s="19" t="str">
        <f>IFERROR(VLOOKUP(AK233,[2]CUS030!$A$5:$E$10000,5,0),"")</f>
        <v/>
      </c>
      <c r="AY233" s="19" t="str">
        <f>IFERROR(VLOOKUP(AL233,[2]CUS030!$A$5:$E$10000,5,0),"")</f>
        <v/>
      </c>
      <c r="AZ233" s="19" t="str">
        <f>IFERROR(VLOOKUP(AM233,[2]CUS030!$A$5:$E$10000,5,0),"")</f>
        <v/>
      </c>
      <c r="BA233" s="19" t="str">
        <f>IFERROR(VLOOKUP(AN233,[2]CUS030!$A$5:$E$10000,5,0),"")</f>
        <v/>
      </c>
      <c r="BB233" s="19" t="str">
        <f>IFERROR(VLOOKUP(AO233,[2]CUS030!$A$5:$E$10000,5,0),"")</f>
        <v/>
      </c>
      <c r="BC233" s="19" t="str">
        <f>IFERROR(VLOOKUP(AP233,[2]CUS030!$A$5:$E$10000,5,0),"")</f>
        <v/>
      </c>
      <c r="BD233" s="19" t="str">
        <f>IFERROR(VLOOKUP(AQ233,[2]CUS030!$A$5:$E$10000,5,0),"")</f>
        <v/>
      </c>
      <c r="BE233" s="19" t="str">
        <f>IFERROR(VLOOKUP(AR233,[2]CUS030!$A$5:$E$10000,5,0),"")</f>
        <v/>
      </c>
    </row>
    <row r="234" spans="6:57" x14ac:dyDescent="0.3">
      <c r="F234" s="108" t="str">
        <f>[1]!Table1[[#This Row],[Production]]</f>
        <v>|0200220810|25.40|0.00|1.600|0.0006009NBC</v>
      </c>
      <c r="G234" t="str">
        <f t="shared" si="106"/>
        <v>6009</v>
      </c>
      <c r="H234" t="str">
        <f t="shared" si="107"/>
        <v>CIC1||||||||||||</v>
      </c>
      <c r="I234" s="108" t="str">
        <f>[1]!Table1[[#This Row],[Stock]]</f>
        <v>|0200220810|25.40|0.00|1.600|0.000740NBC</v>
      </c>
      <c r="J234" t="str">
        <f t="shared" si="108"/>
        <v>740</v>
      </c>
      <c r="K234" s="19"/>
      <c r="L234" s="19"/>
      <c r="M234" s="19"/>
      <c r="N234" s="19"/>
      <c r="O234" s="19"/>
      <c r="P234" s="20" t="str">
        <f>End_Cal!E234</f>
        <v>|0200226010|28.60|0.00|3.200|0.0005925IBC</v>
      </c>
      <c r="Q234" s="112" t="str">
        <f t="shared" si="109"/>
        <v>5925</v>
      </c>
      <c r="R234" s="112" t="str">
        <f t="shared" si="110"/>
        <v/>
      </c>
      <c r="S234" s="112" t="str">
        <f t="shared" si="90"/>
        <v/>
      </c>
      <c r="T234" s="112" t="str">
        <f t="shared" si="91"/>
        <v/>
      </c>
      <c r="U234" s="112" t="str">
        <f t="shared" si="92"/>
        <v/>
      </c>
      <c r="V234" s="112" t="str">
        <f t="shared" si="93"/>
        <v/>
      </c>
      <c r="W234" s="112" t="str">
        <f t="shared" si="111"/>
        <v/>
      </c>
      <c r="X234" s="112" t="str">
        <f t="shared" si="94"/>
        <v/>
      </c>
      <c r="Y234" s="112" t="str">
        <f t="shared" si="114"/>
        <v/>
      </c>
      <c r="Z234" s="112" t="str">
        <f t="shared" si="115"/>
        <v/>
      </c>
      <c r="AA234" s="112" t="str">
        <f t="shared" si="116"/>
        <v/>
      </c>
      <c r="AB234" s="112" t="str">
        <f t="shared" si="117"/>
        <v/>
      </c>
      <c r="AC234" s="112" t="str">
        <f t="shared" si="118"/>
        <v/>
      </c>
      <c r="AD234" t="str">
        <f t="shared" si="112"/>
        <v>5925------------</v>
      </c>
      <c r="AF234" s="19" t="str">
        <f t="shared" si="119"/>
        <v>|0200226010|28.60|0.00|3.200|0.0005925IBC</v>
      </c>
      <c r="AG234" s="19" t="str">
        <f t="shared" si="113"/>
        <v/>
      </c>
      <c r="AH234" s="19" t="str">
        <f t="shared" si="95"/>
        <v/>
      </c>
      <c r="AI234" s="19" t="str">
        <f t="shared" si="96"/>
        <v/>
      </c>
      <c r="AJ234" s="19" t="str">
        <f t="shared" si="97"/>
        <v/>
      </c>
      <c r="AK234" s="19" t="str">
        <f t="shared" si="98"/>
        <v/>
      </c>
      <c r="AL234" s="19" t="str">
        <f t="shared" si="99"/>
        <v/>
      </c>
      <c r="AM234" s="19" t="str">
        <f t="shared" si="100"/>
        <v/>
      </c>
      <c r="AN234" s="19" t="str">
        <f t="shared" si="101"/>
        <v/>
      </c>
      <c r="AO234" s="19" t="str">
        <f t="shared" si="102"/>
        <v/>
      </c>
      <c r="AP234" s="19" t="str">
        <f t="shared" si="103"/>
        <v/>
      </c>
      <c r="AQ234" s="19" t="str">
        <f t="shared" si="104"/>
        <v/>
      </c>
      <c r="AR234" s="19" t="str">
        <f t="shared" si="105"/>
        <v/>
      </c>
      <c r="AS234" s="19" t="str">
        <f>IFERROR(VLOOKUP(AF234,[2]CUS030!$A$5:$E$10000,5,0),"")</f>
        <v>CIC1</v>
      </c>
      <c r="AT234" s="19" t="str">
        <f>IFERROR(VLOOKUP(AG234,[2]CUS030!$A$5:$E$10000,5,0),"")</f>
        <v/>
      </c>
      <c r="AU234" s="19" t="str">
        <f>IFERROR(VLOOKUP(AH234,[2]CUS030!$A$5:$E$10000,5,0),"")</f>
        <v/>
      </c>
      <c r="AV234" s="19" t="str">
        <f>IFERROR(VLOOKUP(AI234,[2]CUS030!$A$5:$E$10000,5,0),"")</f>
        <v/>
      </c>
      <c r="AW234" s="19" t="str">
        <f>IFERROR(VLOOKUP(AJ234,[2]CUS030!$A$5:$E$10000,5,0),"")</f>
        <v/>
      </c>
      <c r="AX234" s="19" t="str">
        <f>IFERROR(VLOOKUP(AK234,[2]CUS030!$A$5:$E$10000,5,0),"")</f>
        <v/>
      </c>
      <c r="AY234" s="19" t="str">
        <f>IFERROR(VLOOKUP(AL234,[2]CUS030!$A$5:$E$10000,5,0),"")</f>
        <v/>
      </c>
      <c r="AZ234" s="19" t="str">
        <f>IFERROR(VLOOKUP(AM234,[2]CUS030!$A$5:$E$10000,5,0),"")</f>
        <v/>
      </c>
      <c r="BA234" s="19" t="str">
        <f>IFERROR(VLOOKUP(AN234,[2]CUS030!$A$5:$E$10000,5,0),"")</f>
        <v/>
      </c>
      <c r="BB234" s="19" t="str">
        <f>IFERROR(VLOOKUP(AO234,[2]CUS030!$A$5:$E$10000,5,0),"")</f>
        <v/>
      </c>
      <c r="BC234" s="19" t="str">
        <f>IFERROR(VLOOKUP(AP234,[2]CUS030!$A$5:$E$10000,5,0),"")</f>
        <v/>
      </c>
      <c r="BD234" s="19" t="str">
        <f>IFERROR(VLOOKUP(AQ234,[2]CUS030!$A$5:$E$10000,5,0),"")</f>
        <v/>
      </c>
      <c r="BE234" s="19" t="str">
        <f>IFERROR(VLOOKUP(AR234,[2]CUS030!$A$5:$E$10000,5,0),"")</f>
        <v/>
      </c>
    </row>
    <row r="235" spans="6:57" x14ac:dyDescent="0.3">
      <c r="F235" s="108" t="str">
        <f>[1]!Table1[[#This Row],[Production]]</f>
        <v>|0200230841|25.40|0.00|1.000|0.0005934NBC</v>
      </c>
      <c r="G235" t="str">
        <f t="shared" si="106"/>
        <v>5934</v>
      </c>
      <c r="H235" t="str">
        <f t="shared" si="107"/>
        <v>INNOTEK|TANAKA|||||||||||</v>
      </c>
      <c r="I235" s="108" t="str">
        <f>[1]!Table1[[#This Row],[Stock]]</f>
        <v>|0200230841|25.40|0.00|1.000|0.000416.6NBC</v>
      </c>
      <c r="J235" t="str">
        <f t="shared" si="108"/>
        <v>416.6</v>
      </c>
      <c r="K235" s="19"/>
      <c r="L235" s="19"/>
      <c r="M235" s="19"/>
      <c r="N235" s="19"/>
      <c r="O235" s="19"/>
      <c r="P235" s="20" t="str">
        <f>End_Cal!E235</f>
        <v>|0200226010|31.80|0.00|1.400|0.0005240NBC</v>
      </c>
      <c r="Q235" s="112" t="str">
        <f t="shared" si="109"/>
        <v>5240</v>
      </c>
      <c r="R235" s="112" t="str">
        <f t="shared" si="110"/>
        <v>895</v>
      </c>
      <c r="S235" s="112" t="str">
        <f t="shared" si="90"/>
        <v/>
      </c>
      <c r="T235" s="112" t="str">
        <f t="shared" si="91"/>
        <v/>
      </c>
      <c r="U235" s="112" t="str">
        <f t="shared" si="92"/>
        <v/>
      </c>
      <c r="V235" s="112" t="str">
        <f t="shared" si="93"/>
        <v/>
      </c>
      <c r="W235" s="112" t="str">
        <f t="shared" si="111"/>
        <v/>
      </c>
      <c r="X235" s="112" t="str">
        <f t="shared" si="94"/>
        <v/>
      </c>
      <c r="Y235" s="112" t="str">
        <f t="shared" si="114"/>
        <v/>
      </c>
      <c r="Z235" s="112" t="str">
        <f t="shared" si="115"/>
        <v/>
      </c>
      <c r="AA235" s="112" t="str">
        <f t="shared" si="116"/>
        <v/>
      </c>
      <c r="AB235" s="112" t="str">
        <f t="shared" si="117"/>
        <v/>
      </c>
      <c r="AC235" s="112" t="str">
        <f t="shared" si="118"/>
        <v/>
      </c>
      <c r="AD235" t="str">
        <f t="shared" si="112"/>
        <v>5240-895-----------</v>
      </c>
      <c r="AF235" s="19" t="str">
        <f t="shared" si="119"/>
        <v>|0200226010|31.80|0.00|1.400|0.0005240NBC</v>
      </c>
      <c r="AG235" s="19" t="str">
        <f t="shared" si="113"/>
        <v>|0200226010|31.80|0.00|1.400|0.000895NBC</v>
      </c>
      <c r="AH235" s="19" t="str">
        <f t="shared" si="95"/>
        <v/>
      </c>
      <c r="AI235" s="19" t="str">
        <f t="shared" si="96"/>
        <v/>
      </c>
      <c r="AJ235" s="19" t="str">
        <f t="shared" si="97"/>
        <v/>
      </c>
      <c r="AK235" s="19" t="str">
        <f t="shared" si="98"/>
        <v/>
      </c>
      <c r="AL235" s="19" t="str">
        <f t="shared" si="99"/>
        <v/>
      </c>
      <c r="AM235" s="19" t="str">
        <f t="shared" si="100"/>
        <v/>
      </c>
      <c r="AN235" s="19" t="str">
        <f t="shared" si="101"/>
        <v/>
      </c>
      <c r="AO235" s="19" t="str">
        <f t="shared" si="102"/>
        <v/>
      </c>
      <c r="AP235" s="19" t="str">
        <f t="shared" si="103"/>
        <v/>
      </c>
      <c r="AQ235" s="19" t="str">
        <f t="shared" si="104"/>
        <v/>
      </c>
      <c r="AR235" s="19" t="str">
        <f t="shared" si="105"/>
        <v/>
      </c>
      <c r="AS235" s="19" t="str">
        <f>IFERROR(VLOOKUP(AF235,[2]CUS030!$A$5:$E$10000,5,0),"")</f>
        <v>INNOTEK</v>
      </c>
      <c r="AT235" s="19" t="str">
        <f>IFERROR(VLOOKUP(AG235,[2]CUS030!$A$5:$E$10000,5,0),"")</f>
        <v>TANAKA</v>
      </c>
      <c r="AU235" s="19" t="str">
        <f>IFERROR(VLOOKUP(AH235,[2]CUS030!$A$5:$E$10000,5,0),"")</f>
        <v/>
      </c>
      <c r="AV235" s="19" t="str">
        <f>IFERROR(VLOOKUP(AI235,[2]CUS030!$A$5:$E$10000,5,0),"")</f>
        <v/>
      </c>
      <c r="AW235" s="19" t="str">
        <f>IFERROR(VLOOKUP(AJ235,[2]CUS030!$A$5:$E$10000,5,0),"")</f>
        <v/>
      </c>
      <c r="AX235" s="19" t="str">
        <f>IFERROR(VLOOKUP(AK235,[2]CUS030!$A$5:$E$10000,5,0),"")</f>
        <v/>
      </c>
      <c r="AY235" s="19" t="str">
        <f>IFERROR(VLOOKUP(AL235,[2]CUS030!$A$5:$E$10000,5,0),"")</f>
        <v/>
      </c>
      <c r="AZ235" s="19" t="str">
        <f>IFERROR(VLOOKUP(AM235,[2]CUS030!$A$5:$E$10000,5,0),"")</f>
        <v/>
      </c>
      <c r="BA235" s="19" t="str">
        <f>IFERROR(VLOOKUP(AN235,[2]CUS030!$A$5:$E$10000,5,0),"")</f>
        <v/>
      </c>
      <c r="BB235" s="19" t="str">
        <f>IFERROR(VLOOKUP(AO235,[2]CUS030!$A$5:$E$10000,5,0),"")</f>
        <v/>
      </c>
      <c r="BC235" s="19" t="str">
        <f>IFERROR(VLOOKUP(AP235,[2]CUS030!$A$5:$E$10000,5,0),"")</f>
        <v/>
      </c>
      <c r="BD235" s="19" t="str">
        <f>IFERROR(VLOOKUP(AQ235,[2]CUS030!$A$5:$E$10000,5,0),"")</f>
        <v/>
      </c>
      <c r="BE235" s="19" t="str">
        <f>IFERROR(VLOOKUP(AR235,[2]CUS030!$A$5:$E$10000,5,0),"")</f>
        <v/>
      </c>
    </row>
    <row r="236" spans="6:57" x14ac:dyDescent="0.3">
      <c r="F236" s="108" t="str">
        <f>[1]!Table1[[#This Row],[Production]]</f>
        <v>|0200230841|25.40|0.00|1.000|0.0005934NBC</v>
      </c>
      <c r="G236" t="str">
        <f t="shared" si="106"/>
        <v>5934</v>
      </c>
      <c r="H236" t="str">
        <f t="shared" si="107"/>
        <v>INNOTEK||||||||||||</v>
      </c>
      <c r="I236" s="108" t="str">
        <f>[1]!Table1[[#This Row],[Stock]]</f>
        <v>|0200230841|25.40|0.00|1.000|0.000435NBC</v>
      </c>
      <c r="J236" t="str">
        <f t="shared" si="108"/>
        <v>435</v>
      </c>
      <c r="K236" s="19"/>
      <c r="L236" s="19"/>
      <c r="M236" s="19"/>
      <c r="N236" s="19"/>
      <c r="O236" s="19"/>
      <c r="P236" s="20" t="str">
        <f>End_Cal!E236</f>
        <v>|0200226010|31.80|0.00|1.400|0.0006300NBC</v>
      </c>
      <c r="Q236" s="112" t="str">
        <f t="shared" si="109"/>
        <v>6300</v>
      </c>
      <c r="R236" s="112" t="str">
        <f t="shared" si="110"/>
        <v/>
      </c>
      <c r="S236" s="112" t="str">
        <f t="shared" si="90"/>
        <v/>
      </c>
      <c r="T236" s="112" t="str">
        <f t="shared" si="91"/>
        <v/>
      </c>
      <c r="U236" s="112" t="str">
        <f t="shared" si="92"/>
        <v/>
      </c>
      <c r="V236" s="112" t="str">
        <f t="shared" si="93"/>
        <v/>
      </c>
      <c r="W236" s="112" t="str">
        <f t="shared" si="111"/>
        <v/>
      </c>
      <c r="X236" s="112" t="str">
        <f t="shared" si="94"/>
        <v/>
      </c>
      <c r="Y236" s="112" t="str">
        <f t="shared" si="114"/>
        <v/>
      </c>
      <c r="Z236" s="112" t="str">
        <f t="shared" si="115"/>
        <v/>
      </c>
      <c r="AA236" s="112" t="str">
        <f t="shared" si="116"/>
        <v/>
      </c>
      <c r="AB236" s="112" t="str">
        <f t="shared" si="117"/>
        <v/>
      </c>
      <c r="AC236" s="112" t="str">
        <f t="shared" si="118"/>
        <v/>
      </c>
      <c r="AD236" t="str">
        <f t="shared" si="112"/>
        <v>6300------------</v>
      </c>
      <c r="AF236" s="19" t="str">
        <f t="shared" si="119"/>
        <v>|0200226010|31.80|0.00|1.400|0.0006300NBC</v>
      </c>
      <c r="AG236" s="19" t="str">
        <f t="shared" si="113"/>
        <v/>
      </c>
      <c r="AH236" s="19" t="str">
        <f t="shared" si="95"/>
        <v/>
      </c>
      <c r="AI236" s="19" t="str">
        <f t="shared" si="96"/>
        <v/>
      </c>
      <c r="AJ236" s="19" t="str">
        <f t="shared" si="97"/>
        <v/>
      </c>
      <c r="AK236" s="19" t="str">
        <f t="shared" si="98"/>
        <v/>
      </c>
      <c r="AL236" s="19" t="str">
        <f t="shared" si="99"/>
        <v/>
      </c>
      <c r="AM236" s="19" t="str">
        <f t="shared" si="100"/>
        <v/>
      </c>
      <c r="AN236" s="19" t="str">
        <f t="shared" si="101"/>
        <v/>
      </c>
      <c r="AO236" s="19" t="str">
        <f t="shared" si="102"/>
        <v/>
      </c>
      <c r="AP236" s="19" t="str">
        <f t="shared" si="103"/>
        <v/>
      </c>
      <c r="AQ236" s="19" t="str">
        <f t="shared" si="104"/>
        <v/>
      </c>
      <c r="AR236" s="19" t="str">
        <f t="shared" si="105"/>
        <v/>
      </c>
      <c r="AS236" s="19" t="str">
        <f>IFERROR(VLOOKUP(AF236,[2]CUS030!$A$5:$E$10000,5,0),"")</f>
        <v>INNOTEK</v>
      </c>
      <c r="AT236" s="19" t="str">
        <f>IFERROR(VLOOKUP(AG236,[2]CUS030!$A$5:$E$10000,5,0),"")</f>
        <v/>
      </c>
      <c r="AU236" s="19" t="str">
        <f>IFERROR(VLOOKUP(AH236,[2]CUS030!$A$5:$E$10000,5,0),"")</f>
        <v/>
      </c>
      <c r="AV236" s="19" t="str">
        <f>IFERROR(VLOOKUP(AI236,[2]CUS030!$A$5:$E$10000,5,0),"")</f>
        <v/>
      </c>
      <c r="AW236" s="19" t="str">
        <f>IFERROR(VLOOKUP(AJ236,[2]CUS030!$A$5:$E$10000,5,0),"")</f>
        <v/>
      </c>
      <c r="AX236" s="19" t="str">
        <f>IFERROR(VLOOKUP(AK236,[2]CUS030!$A$5:$E$10000,5,0),"")</f>
        <v/>
      </c>
      <c r="AY236" s="19" t="str">
        <f>IFERROR(VLOOKUP(AL236,[2]CUS030!$A$5:$E$10000,5,0),"")</f>
        <v/>
      </c>
      <c r="AZ236" s="19" t="str">
        <f>IFERROR(VLOOKUP(AM236,[2]CUS030!$A$5:$E$10000,5,0),"")</f>
        <v/>
      </c>
      <c r="BA236" s="19" t="str">
        <f>IFERROR(VLOOKUP(AN236,[2]CUS030!$A$5:$E$10000,5,0),"")</f>
        <v/>
      </c>
      <c r="BB236" s="19" t="str">
        <f>IFERROR(VLOOKUP(AO236,[2]CUS030!$A$5:$E$10000,5,0),"")</f>
        <v/>
      </c>
      <c r="BC236" s="19" t="str">
        <f>IFERROR(VLOOKUP(AP236,[2]CUS030!$A$5:$E$10000,5,0),"")</f>
        <v/>
      </c>
      <c r="BD236" s="19" t="str">
        <f>IFERROR(VLOOKUP(AQ236,[2]CUS030!$A$5:$E$10000,5,0),"")</f>
        <v/>
      </c>
      <c r="BE236" s="19" t="str">
        <f>IFERROR(VLOOKUP(AR236,[2]CUS030!$A$5:$E$10000,5,0),"")</f>
        <v/>
      </c>
    </row>
    <row r="237" spans="6:57" x14ac:dyDescent="0.3">
      <c r="F237" s="108" t="str">
        <f>[1]!Table1[[#This Row],[Production]]</f>
        <v>|0200230841|25.40|0.00|1.000|0.0005934NBC</v>
      </c>
      <c r="G237" t="str">
        <f t="shared" si="106"/>
        <v>5934</v>
      </c>
      <c r="H237" t="str">
        <f t="shared" si="107"/>
        <v>KKTL||||||||||||</v>
      </c>
      <c r="I237" s="108" t="str">
        <f>[1]!Table1[[#This Row],[Stock]]</f>
        <v>|0200230841|25.40|0.00|1.000|0.0005934NBC</v>
      </c>
      <c r="J237" t="str">
        <f t="shared" si="108"/>
        <v>5934</v>
      </c>
      <c r="K237" s="19"/>
      <c r="L237" s="19"/>
      <c r="M237" s="19"/>
      <c r="N237" s="19"/>
      <c r="O237" s="19"/>
      <c r="P237" s="20" t="str">
        <f>End_Cal!E237</f>
        <v>|0200226010|31.80|0.00|1.600|0.0005820IBC</v>
      </c>
      <c r="Q237" s="112" t="str">
        <f t="shared" si="109"/>
        <v>5820</v>
      </c>
      <c r="R237" s="112" t="str">
        <f t="shared" si="110"/>
        <v/>
      </c>
      <c r="S237" s="112" t="str">
        <f t="shared" si="90"/>
        <v/>
      </c>
      <c r="T237" s="112" t="str">
        <f t="shared" si="91"/>
        <v/>
      </c>
      <c r="U237" s="112" t="str">
        <f t="shared" si="92"/>
        <v/>
      </c>
      <c r="V237" s="112" t="str">
        <f t="shared" si="93"/>
        <v/>
      </c>
      <c r="W237" s="112" t="str">
        <f t="shared" si="111"/>
        <v/>
      </c>
      <c r="X237" s="112" t="str">
        <f t="shared" si="94"/>
        <v/>
      </c>
      <c r="Y237" s="112" t="str">
        <f t="shared" si="114"/>
        <v/>
      </c>
      <c r="Z237" s="112" t="str">
        <f t="shared" si="115"/>
        <v/>
      </c>
      <c r="AA237" s="112" t="str">
        <f t="shared" si="116"/>
        <v/>
      </c>
      <c r="AB237" s="112" t="str">
        <f t="shared" si="117"/>
        <v/>
      </c>
      <c r="AC237" s="112" t="str">
        <f t="shared" si="118"/>
        <v/>
      </c>
      <c r="AD237" t="str">
        <f t="shared" si="112"/>
        <v>5820------------</v>
      </c>
      <c r="AF237" s="19" t="str">
        <f t="shared" si="119"/>
        <v>|0200226010|31.80|0.00|1.600|0.0005820IBC</v>
      </c>
      <c r="AG237" s="19" t="str">
        <f t="shared" si="113"/>
        <v/>
      </c>
      <c r="AH237" s="19" t="str">
        <f t="shared" si="95"/>
        <v/>
      </c>
      <c r="AI237" s="19" t="str">
        <f t="shared" si="96"/>
        <v/>
      </c>
      <c r="AJ237" s="19" t="str">
        <f t="shared" si="97"/>
        <v/>
      </c>
      <c r="AK237" s="19" t="str">
        <f t="shared" si="98"/>
        <v/>
      </c>
      <c r="AL237" s="19" t="str">
        <f t="shared" si="99"/>
        <v/>
      </c>
      <c r="AM237" s="19" t="str">
        <f t="shared" si="100"/>
        <v/>
      </c>
      <c r="AN237" s="19" t="str">
        <f t="shared" si="101"/>
        <v/>
      </c>
      <c r="AO237" s="19" t="str">
        <f t="shared" si="102"/>
        <v/>
      </c>
      <c r="AP237" s="19" t="str">
        <f t="shared" si="103"/>
        <v/>
      </c>
      <c r="AQ237" s="19" t="str">
        <f t="shared" si="104"/>
        <v/>
      </c>
      <c r="AR237" s="19" t="str">
        <f t="shared" si="105"/>
        <v/>
      </c>
      <c r="AS237" s="19" t="str">
        <f>IFERROR(VLOOKUP(AF237,[2]CUS030!$A$5:$E$10000,5,0),"")</f>
        <v>KKTL</v>
      </c>
      <c r="AT237" s="19" t="str">
        <f>IFERROR(VLOOKUP(AG237,[2]CUS030!$A$5:$E$10000,5,0),"")</f>
        <v/>
      </c>
      <c r="AU237" s="19" t="str">
        <f>IFERROR(VLOOKUP(AH237,[2]CUS030!$A$5:$E$10000,5,0),"")</f>
        <v/>
      </c>
      <c r="AV237" s="19" t="str">
        <f>IFERROR(VLOOKUP(AI237,[2]CUS030!$A$5:$E$10000,5,0),"")</f>
        <v/>
      </c>
      <c r="AW237" s="19" t="str">
        <f>IFERROR(VLOOKUP(AJ237,[2]CUS030!$A$5:$E$10000,5,0),"")</f>
        <v/>
      </c>
      <c r="AX237" s="19" t="str">
        <f>IFERROR(VLOOKUP(AK237,[2]CUS030!$A$5:$E$10000,5,0),"")</f>
        <v/>
      </c>
      <c r="AY237" s="19" t="str">
        <f>IFERROR(VLOOKUP(AL237,[2]CUS030!$A$5:$E$10000,5,0),"")</f>
        <v/>
      </c>
      <c r="AZ237" s="19" t="str">
        <f>IFERROR(VLOOKUP(AM237,[2]CUS030!$A$5:$E$10000,5,0),"")</f>
        <v/>
      </c>
      <c r="BA237" s="19" t="str">
        <f>IFERROR(VLOOKUP(AN237,[2]CUS030!$A$5:$E$10000,5,0),"")</f>
        <v/>
      </c>
      <c r="BB237" s="19" t="str">
        <f>IFERROR(VLOOKUP(AO237,[2]CUS030!$A$5:$E$10000,5,0),"")</f>
        <v/>
      </c>
      <c r="BC237" s="19" t="str">
        <f>IFERROR(VLOOKUP(AP237,[2]CUS030!$A$5:$E$10000,5,0),"")</f>
        <v/>
      </c>
      <c r="BD237" s="19" t="str">
        <f>IFERROR(VLOOKUP(AQ237,[2]CUS030!$A$5:$E$10000,5,0),"")</f>
        <v/>
      </c>
      <c r="BE237" s="19" t="str">
        <f>IFERROR(VLOOKUP(AR237,[2]CUS030!$A$5:$E$10000,5,0),"")</f>
        <v/>
      </c>
    </row>
    <row r="238" spans="6:57" x14ac:dyDescent="0.3">
      <c r="F238" s="108" t="str">
        <f>[1]!Table1[[#This Row],[Production]]</f>
        <v>|0200220810|25.40|0.00|2.600|0.0006115IBC</v>
      </c>
      <c r="G238" t="str">
        <f t="shared" si="106"/>
        <v>6115</v>
      </c>
      <c r="H238" t="str">
        <f t="shared" si="107"/>
        <v>CIC1||||||||||||</v>
      </c>
      <c r="I238" s="108" t="str">
        <f>[1]!Table1[[#This Row],[Stock]]</f>
        <v>|0200220810|25.40|0.00|2.600|0.0001010IBC</v>
      </c>
      <c r="J238" t="str">
        <f t="shared" si="108"/>
        <v>1010</v>
      </c>
      <c r="K238" s="19"/>
      <c r="L238" s="19"/>
      <c r="M238" s="19"/>
      <c r="N238" s="19"/>
      <c r="O238" s="19"/>
      <c r="P238" s="20" t="str">
        <f>End_Cal!E238</f>
        <v>|0200226010|31.80|0.00|2.600|0.0005600IBC</v>
      </c>
      <c r="Q238" s="112" t="str">
        <f t="shared" si="109"/>
        <v>5600</v>
      </c>
      <c r="R238" s="112" t="str">
        <f t="shared" si="110"/>
        <v/>
      </c>
      <c r="S238" s="112" t="str">
        <f t="shared" si="90"/>
        <v/>
      </c>
      <c r="T238" s="112" t="str">
        <f t="shared" si="91"/>
        <v/>
      </c>
      <c r="U238" s="112" t="str">
        <f t="shared" si="92"/>
        <v/>
      </c>
      <c r="V238" s="112" t="str">
        <f t="shared" si="93"/>
        <v/>
      </c>
      <c r="W238" s="112" t="str">
        <f t="shared" si="111"/>
        <v/>
      </c>
      <c r="X238" s="112" t="str">
        <f t="shared" si="94"/>
        <v/>
      </c>
      <c r="Y238" s="112" t="str">
        <f t="shared" si="114"/>
        <v/>
      </c>
      <c r="Z238" s="112" t="str">
        <f t="shared" si="115"/>
        <v/>
      </c>
      <c r="AA238" s="112" t="str">
        <f t="shared" si="116"/>
        <v/>
      </c>
      <c r="AB238" s="112" t="str">
        <f t="shared" si="117"/>
        <v/>
      </c>
      <c r="AC238" s="112" t="str">
        <f t="shared" si="118"/>
        <v/>
      </c>
      <c r="AD238" t="str">
        <f t="shared" si="112"/>
        <v>5600------------</v>
      </c>
      <c r="AF238" s="19" t="str">
        <f t="shared" si="119"/>
        <v>|0200226010|31.80|0.00|2.600|0.0005600IBC</v>
      </c>
      <c r="AG238" s="19" t="str">
        <f t="shared" si="113"/>
        <v/>
      </c>
      <c r="AH238" s="19" t="str">
        <f t="shared" si="95"/>
        <v/>
      </c>
      <c r="AI238" s="19" t="str">
        <f t="shared" si="96"/>
        <v/>
      </c>
      <c r="AJ238" s="19" t="str">
        <f t="shared" si="97"/>
        <v/>
      </c>
      <c r="AK238" s="19" t="str">
        <f t="shared" si="98"/>
        <v/>
      </c>
      <c r="AL238" s="19" t="str">
        <f t="shared" si="99"/>
        <v/>
      </c>
      <c r="AM238" s="19" t="str">
        <f t="shared" si="100"/>
        <v/>
      </c>
      <c r="AN238" s="19" t="str">
        <f t="shared" si="101"/>
        <v/>
      </c>
      <c r="AO238" s="19" t="str">
        <f t="shared" si="102"/>
        <v/>
      </c>
      <c r="AP238" s="19" t="str">
        <f t="shared" si="103"/>
        <v/>
      </c>
      <c r="AQ238" s="19" t="str">
        <f t="shared" si="104"/>
        <v/>
      </c>
      <c r="AR238" s="19" t="str">
        <f t="shared" si="105"/>
        <v/>
      </c>
      <c r="AS238" s="19" t="str">
        <f>IFERROR(VLOOKUP(AF238,[2]CUS030!$A$5:$E$10000,5,0),"")</f>
        <v>CIC1</v>
      </c>
      <c r="AT238" s="19" t="str">
        <f>IFERROR(VLOOKUP(AG238,[2]CUS030!$A$5:$E$10000,5,0),"")</f>
        <v/>
      </c>
      <c r="AU238" s="19" t="str">
        <f>IFERROR(VLOOKUP(AH238,[2]CUS030!$A$5:$E$10000,5,0),"")</f>
        <v/>
      </c>
      <c r="AV238" s="19" t="str">
        <f>IFERROR(VLOOKUP(AI238,[2]CUS030!$A$5:$E$10000,5,0),"")</f>
        <v/>
      </c>
      <c r="AW238" s="19" t="str">
        <f>IFERROR(VLOOKUP(AJ238,[2]CUS030!$A$5:$E$10000,5,0),"")</f>
        <v/>
      </c>
      <c r="AX238" s="19" t="str">
        <f>IFERROR(VLOOKUP(AK238,[2]CUS030!$A$5:$E$10000,5,0),"")</f>
        <v/>
      </c>
      <c r="AY238" s="19" t="str">
        <f>IFERROR(VLOOKUP(AL238,[2]CUS030!$A$5:$E$10000,5,0),"")</f>
        <v/>
      </c>
      <c r="AZ238" s="19" t="str">
        <f>IFERROR(VLOOKUP(AM238,[2]CUS030!$A$5:$E$10000,5,0),"")</f>
        <v/>
      </c>
      <c r="BA238" s="19" t="str">
        <f>IFERROR(VLOOKUP(AN238,[2]CUS030!$A$5:$E$10000,5,0),"")</f>
        <v/>
      </c>
      <c r="BB238" s="19" t="str">
        <f>IFERROR(VLOOKUP(AO238,[2]CUS030!$A$5:$E$10000,5,0),"")</f>
        <v/>
      </c>
      <c r="BC238" s="19" t="str">
        <f>IFERROR(VLOOKUP(AP238,[2]CUS030!$A$5:$E$10000,5,0),"")</f>
        <v/>
      </c>
      <c r="BD238" s="19" t="str">
        <f>IFERROR(VLOOKUP(AQ238,[2]CUS030!$A$5:$E$10000,5,0),"")</f>
        <v/>
      </c>
      <c r="BE238" s="19" t="str">
        <f>IFERROR(VLOOKUP(AR238,[2]CUS030!$A$5:$E$10000,5,0),"")</f>
        <v/>
      </c>
    </row>
    <row r="239" spans="6:57" x14ac:dyDescent="0.3">
      <c r="F239" s="108" t="str">
        <f>[1]!Table1[[#This Row],[Production]]</f>
        <v>|0200220810|25.40|0.00|2.600|0.0006115IBC</v>
      </c>
      <c r="G239" t="str">
        <f t="shared" si="106"/>
        <v>6115</v>
      </c>
      <c r="H239" t="str">
        <f t="shared" si="107"/>
        <v>INNOTEK||||||||||||</v>
      </c>
      <c r="I239" s="108" t="str">
        <f>[1]!Table1[[#This Row],[Stock]]</f>
        <v>|0200220810|25.40|0.00|2.600|0.0006115IBC</v>
      </c>
      <c r="J239" t="str">
        <f t="shared" si="108"/>
        <v>6115</v>
      </c>
      <c r="K239" s="19"/>
      <c r="L239" s="19"/>
      <c r="M239" s="19"/>
      <c r="N239" s="19"/>
      <c r="O239" s="19"/>
      <c r="P239" s="20" t="str">
        <f>End_Cal!E239</f>
        <v>|0200226010|31.80|0.00|2.600|0.0006122NBC</v>
      </c>
      <c r="Q239" s="112" t="str">
        <f t="shared" si="109"/>
        <v>6122</v>
      </c>
      <c r="R239" s="112" t="str">
        <f t="shared" si="110"/>
        <v/>
      </c>
      <c r="S239" s="112" t="str">
        <f t="shared" si="90"/>
        <v/>
      </c>
      <c r="T239" s="112" t="str">
        <f t="shared" si="91"/>
        <v/>
      </c>
      <c r="U239" s="112" t="str">
        <f t="shared" si="92"/>
        <v/>
      </c>
      <c r="V239" s="112" t="str">
        <f t="shared" si="93"/>
        <v/>
      </c>
      <c r="W239" s="112" t="str">
        <f t="shared" si="111"/>
        <v/>
      </c>
      <c r="X239" s="112" t="str">
        <f t="shared" si="94"/>
        <v/>
      </c>
      <c r="Y239" s="112" t="str">
        <f t="shared" si="114"/>
        <v/>
      </c>
      <c r="Z239" s="112" t="str">
        <f t="shared" si="115"/>
        <v/>
      </c>
      <c r="AA239" s="112" t="str">
        <f t="shared" si="116"/>
        <v/>
      </c>
      <c r="AB239" s="112" t="str">
        <f t="shared" si="117"/>
        <v/>
      </c>
      <c r="AC239" s="112" t="str">
        <f t="shared" si="118"/>
        <v/>
      </c>
      <c r="AD239" t="str">
        <f t="shared" si="112"/>
        <v>6122------------</v>
      </c>
      <c r="AF239" s="19" t="str">
        <f t="shared" si="119"/>
        <v>|0200226010|31.80|0.00|2.600|0.0006122NBC</v>
      </c>
      <c r="AG239" s="19" t="str">
        <f t="shared" si="113"/>
        <v/>
      </c>
      <c r="AH239" s="19" t="str">
        <f t="shared" si="95"/>
        <v/>
      </c>
      <c r="AI239" s="19" t="str">
        <f t="shared" si="96"/>
        <v/>
      </c>
      <c r="AJ239" s="19" t="str">
        <f t="shared" si="97"/>
        <v/>
      </c>
      <c r="AK239" s="19" t="str">
        <f t="shared" si="98"/>
        <v/>
      </c>
      <c r="AL239" s="19" t="str">
        <f t="shared" si="99"/>
        <v/>
      </c>
      <c r="AM239" s="19" t="str">
        <f t="shared" si="100"/>
        <v/>
      </c>
      <c r="AN239" s="19" t="str">
        <f t="shared" si="101"/>
        <v/>
      </c>
      <c r="AO239" s="19" t="str">
        <f t="shared" si="102"/>
        <v/>
      </c>
      <c r="AP239" s="19" t="str">
        <f t="shared" si="103"/>
        <v/>
      </c>
      <c r="AQ239" s="19" t="str">
        <f t="shared" si="104"/>
        <v/>
      </c>
      <c r="AR239" s="19" t="str">
        <f t="shared" si="105"/>
        <v/>
      </c>
      <c r="AS239" s="19" t="str">
        <f>IFERROR(VLOOKUP(AF239,[2]CUS030!$A$5:$E$10000,5,0),"")</f>
        <v>INNOTEK</v>
      </c>
      <c r="AT239" s="19" t="str">
        <f>IFERROR(VLOOKUP(AG239,[2]CUS030!$A$5:$E$10000,5,0),"")</f>
        <v/>
      </c>
      <c r="AU239" s="19" t="str">
        <f>IFERROR(VLOOKUP(AH239,[2]CUS030!$A$5:$E$10000,5,0),"")</f>
        <v/>
      </c>
      <c r="AV239" s="19" t="str">
        <f>IFERROR(VLOOKUP(AI239,[2]CUS030!$A$5:$E$10000,5,0),"")</f>
        <v/>
      </c>
      <c r="AW239" s="19" t="str">
        <f>IFERROR(VLOOKUP(AJ239,[2]CUS030!$A$5:$E$10000,5,0),"")</f>
        <v/>
      </c>
      <c r="AX239" s="19" t="str">
        <f>IFERROR(VLOOKUP(AK239,[2]CUS030!$A$5:$E$10000,5,0),"")</f>
        <v/>
      </c>
      <c r="AY239" s="19" t="str">
        <f>IFERROR(VLOOKUP(AL239,[2]CUS030!$A$5:$E$10000,5,0),"")</f>
        <v/>
      </c>
      <c r="AZ239" s="19" t="str">
        <f>IFERROR(VLOOKUP(AM239,[2]CUS030!$A$5:$E$10000,5,0),"")</f>
        <v/>
      </c>
      <c r="BA239" s="19" t="str">
        <f>IFERROR(VLOOKUP(AN239,[2]CUS030!$A$5:$E$10000,5,0),"")</f>
        <v/>
      </c>
      <c r="BB239" s="19" t="str">
        <f>IFERROR(VLOOKUP(AO239,[2]CUS030!$A$5:$E$10000,5,0),"")</f>
        <v/>
      </c>
      <c r="BC239" s="19" t="str">
        <f>IFERROR(VLOOKUP(AP239,[2]CUS030!$A$5:$E$10000,5,0),"")</f>
        <v/>
      </c>
      <c r="BD239" s="19" t="str">
        <f>IFERROR(VLOOKUP(AQ239,[2]CUS030!$A$5:$E$10000,5,0),"")</f>
        <v/>
      </c>
      <c r="BE239" s="19" t="str">
        <f>IFERROR(VLOOKUP(AR239,[2]CUS030!$A$5:$E$10000,5,0),"")</f>
        <v/>
      </c>
    </row>
    <row r="240" spans="6:57" x14ac:dyDescent="0.3">
      <c r="F240" s="108" t="str">
        <f>[1]!Table1[[#This Row],[Production]]</f>
        <v>|0200220810|25.40|0.00|2.000|0.0006372NBC</v>
      </c>
      <c r="G240" t="str">
        <f t="shared" si="106"/>
        <v>6372</v>
      </c>
      <c r="H240" t="str">
        <f t="shared" si="107"/>
        <v>CIC1||||||||||||</v>
      </c>
      <c r="I240" s="108" t="str">
        <f>[1]!Table1[[#This Row],[Stock]]</f>
        <v>|0200220810|25.40|0.00|2.000|0.000369NBC</v>
      </c>
      <c r="J240" t="str">
        <f t="shared" si="108"/>
        <v>369</v>
      </c>
      <c r="K240" s="19"/>
      <c r="L240" s="19"/>
      <c r="M240" s="19"/>
      <c r="N240" s="19"/>
      <c r="O240" s="19"/>
      <c r="P240" s="20" t="str">
        <f>End_Cal!E240</f>
        <v>|0200226010|31.80|0.00|2.000|0.0005580IBC</v>
      </c>
      <c r="Q240" s="112" t="str">
        <f t="shared" si="109"/>
        <v>5580</v>
      </c>
      <c r="R240" s="112" t="str">
        <f t="shared" si="110"/>
        <v/>
      </c>
      <c r="S240" s="112" t="str">
        <f t="shared" si="90"/>
        <v/>
      </c>
      <c r="T240" s="112" t="str">
        <f t="shared" si="91"/>
        <v/>
      </c>
      <c r="U240" s="112" t="str">
        <f t="shared" si="92"/>
        <v/>
      </c>
      <c r="V240" s="112" t="str">
        <f t="shared" si="93"/>
        <v/>
      </c>
      <c r="W240" s="112" t="str">
        <f t="shared" si="111"/>
        <v/>
      </c>
      <c r="X240" s="112" t="str">
        <f t="shared" si="94"/>
        <v/>
      </c>
      <c r="Y240" s="112" t="str">
        <f t="shared" si="114"/>
        <v/>
      </c>
      <c r="Z240" s="112" t="str">
        <f t="shared" si="115"/>
        <v/>
      </c>
      <c r="AA240" s="112" t="str">
        <f t="shared" si="116"/>
        <v/>
      </c>
      <c r="AB240" s="112" t="str">
        <f t="shared" si="117"/>
        <v/>
      </c>
      <c r="AC240" s="112" t="str">
        <f t="shared" si="118"/>
        <v/>
      </c>
      <c r="AD240" t="str">
        <f t="shared" si="112"/>
        <v>5580------------</v>
      </c>
      <c r="AF240" s="19" t="str">
        <f t="shared" si="119"/>
        <v>|0200226010|31.80|0.00|2.000|0.0005580IBC</v>
      </c>
      <c r="AG240" s="19" t="str">
        <f t="shared" si="113"/>
        <v/>
      </c>
      <c r="AH240" s="19" t="str">
        <f t="shared" si="95"/>
        <v/>
      </c>
      <c r="AI240" s="19" t="str">
        <f t="shared" si="96"/>
        <v/>
      </c>
      <c r="AJ240" s="19" t="str">
        <f t="shared" si="97"/>
        <v/>
      </c>
      <c r="AK240" s="19" t="str">
        <f t="shared" si="98"/>
        <v/>
      </c>
      <c r="AL240" s="19" t="str">
        <f t="shared" si="99"/>
        <v/>
      </c>
      <c r="AM240" s="19" t="str">
        <f t="shared" si="100"/>
        <v/>
      </c>
      <c r="AN240" s="19" t="str">
        <f t="shared" si="101"/>
        <v/>
      </c>
      <c r="AO240" s="19" t="str">
        <f t="shared" si="102"/>
        <v/>
      </c>
      <c r="AP240" s="19" t="str">
        <f t="shared" si="103"/>
        <v/>
      </c>
      <c r="AQ240" s="19" t="str">
        <f t="shared" si="104"/>
        <v/>
      </c>
      <c r="AR240" s="19" t="str">
        <f t="shared" si="105"/>
        <v/>
      </c>
      <c r="AS240" s="19" t="str">
        <f>IFERROR(VLOOKUP(AF240,[2]CUS030!$A$5:$E$10000,5,0),"")</f>
        <v>CIC1</v>
      </c>
      <c r="AT240" s="19" t="str">
        <f>IFERROR(VLOOKUP(AG240,[2]CUS030!$A$5:$E$10000,5,0),"")</f>
        <v/>
      </c>
      <c r="AU240" s="19" t="str">
        <f>IFERROR(VLOOKUP(AH240,[2]CUS030!$A$5:$E$10000,5,0),"")</f>
        <v/>
      </c>
      <c r="AV240" s="19" t="str">
        <f>IFERROR(VLOOKUP(AI240,[2]CUS030!$A$5:$E$10000,5,0),"")</f>
        <v/>
      </c>
      <c r="AW240" s="19" t="str">
        <f>IFERROR(VLOOKUP(AJ240,[2]CUS030!$A$5:$E$10000,5,0),"")</f>
        <v/>
      </c>
      <c r="AX240" s="19" t="str">
        <f>IFERROR(VLOOKUP(AK240,[2]CUS030!$A$5:$E$10000,5,0),"")</f>
        <v/>
      </c>
      <c r="AY240" s="19" t="str">
        <f>IFERROR(VLOOKUP(AL240,[2]CUS030!$A$5:$E$10000,5,0),"")</f>
        <v/>
      </c>
      <c r="AZ240" s="19" t="str">
        <f>IFERROR(VLOOKUP(AM240,[2]CUS030!$A$5:$E$10000,5,0),"")</f>
        <v/>
      </c>
      <c r="BA240" s="19" t="str">
        <f>IFERROR(VLOOKUP(AN240,[2]CUS030!$A$5:$E$10000,5,0),"")</f>
        <v/>
      </c>
      <c r="BB240" s="19" t="str">
        <f>IFERROR(VLOOKUP(AO240,[2]CUS030!$A$5:$E$10000,5,0),"")</f>
        <v/>
      </c>
      <c r="BC240" s="19" t="str">
        <f>IFERROR(VLOOKUP(AP240,[2]CUS030!$A$5:$E$10000,5,0),"")</f>
        <v/>
      </c>
      <c r="BD240" s="19" t="str">
        <f>IFERROR(VLOOKUP(AQ240,[2]CUS030!$A$5:$E$10000,5,0),"")</f>
        <v/>
      </c>
      <c r="BE240" s="19" t="str">
        <f>IFERROR(VLOOKUP(AR240,[2]CUS030!$A$5:$E$10000,5,0),"")</f>
        <v/>
      </c>
    </row>
    <row r="241" spans="6:57" x14ac:dyDescent="0.3">
      <c r="F241" s="108" t="str">
        <f>[1]!Table1[[#This Row],[Production]]</f>
        <v>|0200220810|25.40|0.00|2.000|0.0006372NBC</v>
      </c>
      <c r="G241" t="str">
        <f t="shared" si="106"/>
        <v>6372</v>
      </c>
      <c r="H241" t="str">
        <f t="shared" si="107"/>
        <v>VPIC1||||||||||||</v>
      </c>
      <c r="I241" s="108" t="str">
        <f>[1]!Table1[[#This Row],[Stock]]</f>
        <v>|0200220810|25.40|0.00|2.000|0.0006372NBC</v>
      </c>
      <c r="J241" t="str">
        <f t="shared" si="108"/>
        <v>6372</v>
      </c>
      <c r="K241" s="19"/>
      <c r="L241" s="19"/>
      <c r="M241" s="19"/>
      <c r="N241" s="19"/>
      <c r="O241" s="19"/>
      <c r="P241" s="20" t="str">
        <f>End_Cal!E241</f>
        <v>|0200226010|32.00|32.00|2.300|0.0005500IBC</v>
      </c>
      <c r="Q241" s="112" t="str">
        <f t="shared" si="109"/>
        <v>5500</v>
      </c>
      <c r="R241" s="112" t="str">
        <f t="shared" si="110"/>
        <v/>
      </c>
      <c r="S241" s="112" t="str">
        <f t="shared" si="90"/>
        <v/>
      </c>
      <c r="T241" s="112" t="str">
        <f t="shared" si="91"/>
        <v/>
      </c>
      <c r="U241" s="112" t="str">
        <f t="shared" si="92"/>
        <v/>
      </c>
      <c r="V241" s="112" t="str">
        <f t="shared" si="93"/>
        <v/>
      </c>
      <c r="W241" s="112" t="str">
        <f t="shared" si="111"/>
        <v/>
      </c>
      <c r="X241" s="112" t="str">
        <f t="shared" si="94"/>
        <v/>
      </c>
      <c r="Y241" s="112" t="str">
        <f t="shared" si="114"/>
        <v/>
      </c>
      <c r="Z241" s="112" t="str">
        <f t="shared" si="115"/>
        <v/>
      </c>
      <c r="AA241" s="112" t="str">
        <f t="shared" si="116"/>
        <v/>
      </c>
      <c r="AB241" s="112" t="str">
        <f t="shared" si="117"/>
        <v/>
      </c>
      <c r="AC241" s="112" t="str">
        <f t="shared" si="118"/>
        <v/>
      </c>
      <c r="AD241" t="str">
        <f t="shared" si="112"/>
        <v>5500------------</v>
      </c>
      <c r="AF241" s="19" t="str">
        <f t="shared" si="119"/>
        <v>|0200226010|32.00|32.00|2.300|0.0005500IBC</v>
      </c>
      <c r="AG241" s="19" t="str">
        <f t="shared" si="113"/>
        <v/>
      </c>
      <c r="AH241" s="19" t="str">
        <f t="shared" si="95"/>
        <v/>
      </c>
      <c r="AI241" s="19" t="str">
        <f t="shared" si="96"/>
        <v/>
      </c>
      <c r="AJ241" s="19" t="str">
        <f t="shared" si="97"/>
        <v/>
      </c>
      <c r="AK241" s="19" t="str">
        <f t="shared" si="98"/>
        <v/>
      </c>
      <c r="AL241" s="19" t="str">
        <f t="shared" si="99"/>
        <v/>
      </c>
      <c r="AM241" s="19" t="str">
        <f t="shared" si="100"/>
        <v/>
      </c>
      <c r="AN241" s="19" t="str">
        <f t="shared" si="101"/>
        <v/>
      </c>
      <c r="AO241" s="19" t="str">
        <f t="shared" si="102"/>
        <v/>
      </c>
      <c r="AP241" s="19" t="str">
        <f t="shared" si="103"/>
        <v/>
      </c>
      <c r="AQ241" s="19" t="str">
        <f t="shared" si="104"/>
        <v/>
      </c>
      <c r="AR241" s="19" t="str">
        <f t="shared" si="105"/>
        <v/>
      </c>
      <c r="AS241" s="19" t="str">
        <f>IFERROR(VLOOKUP(AF241,[2]CUS030!$A$5:$E$10000,5,0),"")</f>
        <v>VPIC1</v>
      </c>
      <c r="AT241" s="19" t="str">
        <f>IFERROR(VLOOKUP(AG241,[2]CUS030!$A$5:$E$10000,5,0),"")</f>
        <v/>
      </c>
      <c r="AU241" s="19" t="str">
        <f>IFERROR(VLOOKUP(AH241,[2]CUS030!$A$5:$E$10000,5,0),"")</f>
        <v/>
      </c>
      <c r="AV241" s="19" t="str">
        <f>IFERROR(VLOOKUP(AI241,[2]CUS030!$A$5:$E$10000,5,0),"")</f>
        <v/>
      </c>
      <c r="AW241" s="19" t="str">
        <f>IFERROR(VLOOKUP(AJ241,[2]CUS030!$A$5:$E$10000,5,0),"")</f>
        <v/>
      </c>
      <c r="AX241" s="19" t="str">
        <f>IFERROR(VLOOKUP(AK241,[2]CUS030!$A$5:$E$10000,5,0),"")</f>
        <v/>
      </c>
      <c r="AY241" s="19" t="str">
        <f>IFERROR(VLOOKUP(AL241,[2]CUS030!$A$5:$E$10000,5,0),"")</f>
        <v/>
      </c>
      <c r="AZ241" s="19" t="str">
        <f>IFERROR(VLOOKUP(AM241,[2]CUS030!$A$5:$E$10000,5,0),"")</f>
        <v/>
      </c>
      <c r="BA241" s="19" t="str">
        <f>IFERROR(VLOOKUP(AN241,[2]CUS030!$A$5:$E$10000,5,0),"")</f>
        <v/>
      </c>
      <c r="BB241" s="19" t="str">
        <f>IFERROR(VLOOKUP(AO241,[2]CUS030!$A$5:$E$10000,5,0),"")</f>
        <v/>
      </c>
      <c r="BC241" s="19" t="str">
        <f>IFERROR(VLOOKUP(AP241,[2]CUS030!$A$5:$E$10000,5,0),"")</f>
        <v/>
      </c>
      <c r="BD241" s="19" t="str">
        <f>IFERROR(VLOOKUP(AQ241,[2]CUS030!$A$5:$E$10000,5,0),"")</f>
        <v/>
      </c>
      <c r="BE241" s="19" t="str">
        <f>IFERROR(VLOOKUP(AR241,[2]CUS030!$A$5:$E$10000,5,0),"")</f>
        <v/>
      </c>
    </row>
    <row r="242" spans="6:57" x14ac:dyDescent="0.3">
      <c r="F242" s="108" t="str">
        <f>[1]!Table1[[#This Row],[Production]]</f>
        <v>|0200230841|28.60|0.00|1.200|0.0005253NBC</v>
      </c>
      <c r="G242" t="str">
        <f t="shared" si="106"/>
        <v>5253</v>
      </c>
      <c r="H242" t="str">
        <f t="shared" si="107"/>
        <v>CIC||||||||||||</v>
      </c>
      <c r="I242" s="108" t="str">
        <f>[1]!Table1[[#This Row],[Stock]]</f>
        <v>|0200230841|28.60|0.00|1.200|0.0001298NBC</v>
      </c>
      <c r="J242" t="str">
        <f t="shared" si="108"/>
        <v>1298</v>
      </c>
      <c r="K242" s="19"/>
      <c r="L242" s="19"/>
      <c r="M242" s="19"/>
      <c r="N242" s="19"/>
      <c r="O242" s="19"/>
      <c r="P242" s="20" t="str">
        <f>End_Cal!E242</f>
        <v>|0200226010|34.00|0.00|2.600|0.0005850IBC</v>
      </c>
      <c r="Q242" s="112" t="str">
        <f t="shared" si="109"/>
        <v>5850</v>
      </c>
      <c r="R242" s="112" t="str">
        <f t="shared" si="110"/>
        <v/>
      </c>
      <c r="S242" s="112" t="str">
        <f t="shared" si="90"/>
        <v/>
      </c>
      <c r="T242" s="112" t="str">
        <f t="shared" si="91"/>
        <v/>
      </c>
      <c r="U242" s="112" t="str">
        <f t="shared" si="92"/>
        <v/>
      </c>
      <c r="V242" s="112" t="str">
        <f t="shared" si="93"/>
        <v/>
      </c>
      <c r="W242" s="112" t="str">
        <f t="shared" si="111"/>
        <v/>
      </c>
      <c r="X242" s="112" t="str">
        <f t="shared" si="94"/>
        <v/>
      </c>
      <c r="Y242" s="112" t="str">
        <f t="shared" si="114"/>
        <v/>
      </c>
      <c r="Z242" s="112" t="str">
        <f t="shared" si="115"/>
        <v/>
      </c>
      <c r="AA242" s="112" t="str">
        <f t="shared" si="116"/>
        <v/>
      </c>
      <c r="AB242" s="112" t="str">
        <f t="shared" si="117"/>
        <v/>
      </c>
      <c r="AC242" s="112" t="str">
        <f t="shared" si="118"/>
        <v/>
      </c>
      <c r="AD242" t="str">
        <f t="shared" si="112"/>
        <v>5850------------</v>
      </c>
      <c r="AF242" s="19" t="str">
        <f t="shared" si="119"/>
        <v>|0200226010|34.00|0.00|2.600|0.0005850IBC</v>
      </c>
      <c r="AG242" s="19" t="str">
        <f t="shared" si="113"/>
        <v/>
      </c>
      <c r="AH242" s="19" t="str">
        <f t="shared" si="95"/>
        <v/>
      </c>
      <c r="AI242" s="19" t="str">
        <f t="shared" si="96"/>
        <v/>
      </c>
      <c r="AJ242" s="19" t="str">
        <f t="shared" si="97"/>
        <v/>
      </c>
      <c r="AK242" s="19" t="str">
        <f t="shared" si="98"/>
        <v/>
      </c>
      <c r="AL242" s="19" t="str">
        <f t="shared" si="99"/>
        <v/>
      </c>
      <c r="AM242" s="19" t="str">
        <f t="shared" si="100"/>
        <v/>
      </c>
      <c r="AN242" s="19" t="str">
        <f t="shared" si="101"/>
        <v/>
      </c>
      <c r="AO242" s="19" t="str">
        <f t="shared" si="102"/>
        <v/>
      </c>
      <c r="AP242" s="19" t="str">
        <f t="shared" si="103"/>
        <v/>
      </c>
      <c r="AQ242" s="19" t="str">
        <f t="shared" si="104"/>
        <v/>
      </c>
      <c r="AR242" s="19" t="str">
        <f t="shared" si="105"/>
        <v/>
      </c>
      <c r="AS242" s="19" t="str">
        <f>IFERROR(VLOOKUP(AF242,[2]CUS030!$A$5:$E$10000,5,0),"")</f>
        <v>CIC</v>
      </c>
      <c r="AT242" s="19" t="str">
        <f>IFERROR(VLOOKUP(AG242,[2]CUS030!$A$5:$E$10000,5,0),"")</f>
        <v/>
      </c>
      <c r="AU242" s="19" t="str">
        <f>IFERROR(VLOOKUP(AH242,[2]CUS030!$A$5:$E$10000,5,0),"")</f>
        <v/>
      </c>
      <c r="AV242" s="19" t="str">
        <f>IFERROR(VLOOKUP(AI242,[2]CUS030!$A$5:$E$10000,5,0),"")</f>
        <v/>
      </c>
      <c r="AW242" s="19" t="str">
        <f>IFERROR(VLOOKUP(AJ242,[2]CUS030!$A$5:$E$10000,5,0),"")</f>
        <v/>
      </c>
      <c r="AX242" s="19" t="str">
        <f>IFERROR(VLOOKUP(AK242,[2]CUS030!$A$5:$E$10000,5,0),"")</f>
        <v/>
      </c>
      <c r="AY242" s="19" t="str">
        <f>IFERROR(VLOOKUP(AL242,[2]CUS030!$A$5:$E$10000,5,0),"")</f>
        <v/>
      </c>
      <c r="AZ242" s="19" t="str">
        <f>IFERROR(VLOOKUP(AM242,[2]CUS030!$A$5:$E$10000,5,0),"")</f>
        <v/>
      </c>
      <c r="BA242" s="19" t="str">
        <f>IFERROR(VLOOKUP(AN242,[2]CUS030!$A$5:$E$10000,5,0),"")</f>
        <v/>
      </c>
      <c r="BB242" s="19" t="str">
        <f>IFERROR(VLOOKUP(AO242,[2]CUS030!$A$5:$E$10000,5,0),"")</f>
        <v/>
      </c>
      <c r="BC242" s="19" t="str">
        <f>IFERROR(VLOOKUP(AP242,[2]CUS030!$A$5:$E$10000,5,0),"")</f>
        <v/>
      </c>
      <c r="BD242" s="19" t="str">
        <f>IFERROR(VLOOKUP(AQ242,[2]CUS030!$A$5:$E$10000,5,0),"")</f>
        <v/>
      </c>
      <c r="BE242" s="19" t="str">
        <f>IFERROR(VLOOKUP(AR242,[2]CUS030!$A$5:$E$10000,5,0),"")</f>
        <v/>
      </c>
    </row>
    <row r="243" spans="6:57" x14ac:dyDescent="0.3">
      <c r="F243" s="108" t="str">
        <f>[1]!Table1[[#This Row],[Production]]</f>
        <v>|0200230841|28.60|0.00|1.200|0.0005784NBC</v>
      </c>
      <c r="G243" t="str">
        <f t="shared" si="106"/>
        <v>5784</v>
      </c>
      <c r="H243" t="str">
        <f t="shared" si="107"/>
        <v>VPIC1||||||||||||</v>
      </c>
      <c r="I243" s="108" t="str">
        <f>[1]!Table1[[#This Row],[Stock]]</f>
        <v>|0200230841|28.60|0.00|1.200|0.000407.3NBC</v>
      </c>
      <c r="J243" t="str">
        <f t="shared" si="108"/>
        <v>407.3</v>
      </c>
      <c r="K243" s="19"/>
      <c r="L243" s="19"/>
      <c r="M243" s="19"/>
      <c r="N243" s="19"/>
      <c r="O243" s="19"/>
      <c r="P243" s="20" t="str">
        <f>End_Cal!E243</f>
        <v>|0200226010|38.10|0.00|2.600|0.0005000NBC</v>
      </c>
      <c r="Q243" s="112" t="str">
        <f t="shared" si="109"/>
        <v>5000</v>
      </c>
      <c r="R243" s="112" t="str">
        <f t="shared" si="110"/>
        <v/>
      </c>
      <c r="S243" s="112" t="str">
        <f t="shared" si="90"/>
        <v/>
      </c>
      <c r="T243" s="112" t="str">
        <f t="shared" si="91"/>
        <v/>
      </c>
      <c r="U243" s="112" t="str">
        <f t="shared" si="92"/>
        <v/>
      </c>
      <c r="V243" s="112" t="str">
        <f t="shared" si="93"/>
        <v/>
      </c>
      <c r="W243" s="112" t="str">
        <f t="shared" si="111"/>
        <v/>
      </c>
      <c r="X243" s="112" t="str">
        <f t="shared" si="94"/>
        <v/>
      </c>
      <c r="Y243" s="112" t="str">
        <f t="shared" si="114"/>
        <v/>
      </c>
      <c r="Z243" s="112" t="str">
        <f t="shared" si="115"/>
        <v/>
      </c>
      <c r="AA243" s="112" t="str">
        <f t="shared" si="116"/>
        <v/>
      </c>
      <c r="AB243" s="112" t="str">
        <f t="shared" si="117"/>
        <v/>
      </c>
      <c r="AC243" s="112" t="str">
        <f t="shared" si="118"/>
        <v/>
      </c>
      <c r="AD243" t="str">
        <f t="shared" si="112"/>
        <v>5000------------</v>
      </c>
      <c r="AF243" s="19" t="str">
        <f t="shared" si="119"/>
        <v>|0200226010|38.10|0.00|2.600|0.0005000NBC</v>
      </c>
      <c r="AG243" s="19" t="str">
        <f t="shared" si="113"/>
        <v/>
      </c>
      <c r="AH243" s="19" t="str">
        <f t="shared" si="95"/>
        <v/>
      </c>
      <c r="AI243" s="19" t="str">
        <f t="shared" si="96"/>
        <v/>
      </c>
      <c r="AJ243" s="19" t="str">
        <f t="shared" si="97"/>
        <v/>
      </c>
      <c r="AK243" s="19" t="str">
        <f t="shared" si="98"/>
        <v/>
      </c>
      <c r="AL243" s="19" t="str">
        <f t="shared" si="99"/>
        <v/>
      </c>
      <c r="AM243" s="19" t="str">
        <f t="shared" si="100"/>
        <v/>
      </c>
      <c r="AN243" s="19" t="str">
        <f t="shared" si="101"/>
        <v/>
      </c>
      <c r="AO243" s="19" t="str">
        <f t="shared" si="102"/>
        <v/>
      </c>
      <c r="AP243" s="19" t="str">
        <f t="shared" si="103"/>
        <v/>
      </c>
      <c r="AQ243" s="19" t="str">
        <f t="shared" si="104"/>
        <v/>
      </c>
      <c r="AR243" s="19" t="str">
        <f t="shared" si="105"/>
        <v/>
      </c>
      <c r="AS243" s="19" t="str">
        <f>IFERROR(VLOOKUP(AF243,[2]CUS030!$A$5:$E$10000,5,0),"")</f>
        <v>VPIC1</v>
      </c>
      <c r="AT243" s="19" t="str">
        <f>IFERROR(VLOOKUP(AG243,[2]CUS030!$A$5:$E$10000,5,0),"")</f>
        <v/>
      </c>
      <c r="AU243" s="19" t="str">
        <f>IFERROR(VLOOKUP(AH243,[2]CUS030!$A$5:$E$10000,5,0),"")</f>
        <v/>
      </c>
      <c r="AV243" s="19" t="str">
        <f>IFERROR(VLOOKUP(AI243,[2]CUS030!$A$5:$E$10000,5,0),"")</f>
        <v/>
      </c>
      <c r="AW243" s="19" t="str">
        <f>IFERROR(VLOOKUP(AJ243,[2]CUS030!$A$5:$E$10000,5,0),"")</f>
        <v/>
      </c>
      <c r="AX243" s="19" t="str">
        <f>IFERROR(VLOOKUP(AK243,[2]CUS030!$A$5:$E$10000,5,0),"")</f>
        <v/>
      </c>
      <c r="AY243" s="19" t="str">
        <f>IFERROR(VLOOKUP(AL243,[2]CUS030!$A$5:$E$10000,5,0),"")</f>
        <v/>
      </c>
      <c r="AZ243" s="19" t="str">
        <f>IFERROR(VLOOKUP(AM243,[2]CUS030!$A$5:$E$10000,5,0),"")</f>
        <v/>
      </c>
      <c r="BA243" s="19" t="str">
        <f>IFERROR(VLOOKUP(AN243,[2]CUS030!$A$5:$E$10000,5,0),"")</f>
        <v/>
      </c>
      <c r="BB243" s="19" t="str">
        <f>IFERROR(VLOOKUP(AO243,[2]CUS030!$A$5:$E$10000,5,0),"")</f>
        <v/>
      </c>
      <c r="BC243" s="19" t="str">
        <f>IFERROR(VLOOKUP(AP243,[2]CUS030!$A$5:$E$10000,5,0),"")</f>
        <v/>
      </c>
      <c r="BD243" s="19" t="str">
        <f>IFERROR(VLOOKUP(AQ243,[2]CUS030!$A$5:$E$10000,5,0),"")</f>
        <v/>
      </c>
      <c r="BE243" s="19" t="str">
        <f>IFERROR(VLOOKUP(AR243,[2]CUS030!$A$5:$E$10000,5,0),"")</f>
        <v/>
      </c>
    </row>
    <row r="244" spans="6:57" x14ac:dyDescent="0.3">
      <c r="F244" s="108" t="str">
        <f>[1]!Table1[[#This Row],[Production]]</f>
        <v>|0200230841|28.60|0.00|1.200|0.0005253NBC</v>
      </c>
      <c r="G244" t="str">
        <f t="shared" si="106"/>
        <v>5253</v>
      </c>
      <c r="H244" t="str">
        <f t="shared" si="107"/>
        <v>|CIC1|GTA||||||||||</v>
      </c>
      <c r="I244" s="108" t="str">
        <f>[1]!Table1[[#This Row],[Stock]]</f>
        <v>|0200230841|28.60|0.00|1.200|0.0005253NBC</v>
      </c>
      <c r="J244" t="str">
        <f t="shared" si="108"/>
        <v>5253</v>
      </c>
      <c r="K244" s="19"/>
      <c r="L244" s="19"/>
      <c r="M244" s="19"/>
      <c r="N244" s="19"/>
      <c r="O244" s="19"/>
      <c r="P244" s="20" t="str">
        <f>End_Cal!E244</f>
        <v>|0200226010|38.10|0.00|2.000|0.0006298IBC</v>
      </c>
      <c r="Q244" s="112" t="str">
        <f t="shared" si="109"/>
        <v>6298</v>
      </c>
      <c r="R244" s="112" t="str">
        <f t="shared" si="110"/>
        <v>693</v>
      </c>
      <c r="S244" s="112" t="str">
        <f t="shared" si="90"/>
        <v>908</v>
      </c>
      <c r="T244" s="112" t="str">
        <f t="shared" si="91"/>
        <v/>
      </c>
      <c r="U244" s="112" t="str">
        <f t="shared" si="92"/>
        <v/>
      </c>
      <c r="V244" s="112" t="str">
        <f t="shared" si="93"/>
        <v/>
      </c>
      <c r="W244" s="112" t="str">
        <f t="shared" si="111"/>
        <v/>
      </c>
      <c r="X244" s="112" t="str">
        <f t="shared" si="94"/>
        <v/>
      </c>
      <c r="Y244" s="112" t="str">
        <f t="shared" si="114"/>
        <v/>
      </c>
      <c r="Z244" s="112" t="str">
        <f t="shared" si="115"/>
        <v/>
      </c>
      <c r="AA244" s="112" t="str">
        <f t="shared" si="116"/>
        <v/>
      </c>
      <c r="AB244" s="112" t="str">
        <f t="shared" si="117"/>
        <v/>
      </c>
      <c r="AC244" s="112" t="str">
        <f t="shared" si="118"/>
        <v/>
      </c>
      <c r="AD244" t="str">
        <f t="shared" si="112"/>
        <v>6298-693-908----------</v>
      </c>
      <c r="AF244" s="19" t="str">
        <f t="shared" si="119"/>
        <v>|0200226010|38.10|0.00|2.000|0.0006298IBC</v>
      </c>
      <c r="AG244" s="19" t="str">
        <f t="shared" si="113"/>
        <v>|0200226010|38.10|0.00|2.000|0.000693IBC</v>
      </c>
      <c r="AH244" s="19" t="str">
        <f t="shared" si="95"/>
        <v>|0200226010|38.10|0.00|2.000|0.000908IBC</v>
      </c>
      <c r="AI244" s="19" t="str">
        <f t="shared" si="96"/>
        <v/>
      </c>
      <c r="AJ244" s="19" t="str">
        <f t="shared" si="97"/>
        <v/>
      </c>
      <c r="AK244" s="19" t="str">
        <f t="shared" si="98"/>
        <v/>
      </c>
      <c r="AL244" s="19" t="str">
        <f t="shared" si="99"/>
        <v/>
      </c>
      <c r="AM244" s="19" t="str">
        <f t="shared" si="100"/>
        <v/>
      </c>
      <c r="AN244" s="19" t="str">
        <f t="shared" si="101"/>
        <v/>
      </c>
      <c r="AO244" s="19" t="str">
        <f t="shared" si="102"/>
        <v/>
      </c>
      <c r="AP244" s="19" t="str">
        <f t="shared" si="103"/>
        <v/>
      </c>
      <c r="AQ244" s="19" t="str">
        <f t="shared" si="104"/>
        <v/>
      </c>
      <c r="AR244" s="19" t="str">
        <f t="shared" si="105"/>
        <v/>
      </c>
      <c r="AS244" s="19" t="str">
        <f>IFERROR(VLOOKUP(AF244,[2]CUS030!$A$5:$E$10000,5,0),"")</f>
        <v/>
      </c>
      <c r="AT244" s="19" t="str">
        <f>IFERROR(VLOOKUP(AG244,[2]CUS030!$A$5:$E$10000,5,0),"")</f>
        <v>CIC1</v>
      </c>
      <c r="AU244" s="19" t="str">
        <f>IFERROR(VLOOKUP(AH244,[2]CUS030!$A$5:$E$10000,5,0),"")</f>
        <v>GTA</v>
      </c>
      <c r="AV244" s="19" t="str">
        <f>IFERROR(VLOOKUP(AI244,[2]CUS030!$A$5:$E$10000,5,0),"")</f>
        <v/>
      </c>
      <c r="AW244" s="19" t="str">
        <f>IFERROR(VLOOKUP(AJ244,[2]CUS030!$A$5:$E$10000,5,0),"")</f>
        <v/>
      </c>
      <c r="AX244" s="19" t="str">
        <f>IFERROR(VLOOKUP(AK244,[2]CUS030!$A$5:$E$10000,5,0),"")</f>
        <v/>
      </c>
      <c r="AY244" s="19" t="str">
        <f>IFERROR(VLOOKUP(AL244,[2]CUS030!$A$5:$E$10000,5,0),"")</f>
        <v/>
      </c>
      <c r="AZ244" s="19" t="str">
        <f>IFERROR(VLOOKUP(AM244,[2]CUS030!$A$5:$E$10000,5,0),"")</f>
        <v/>
      </c>
      <c r="BA244" s="19" t="str">
        <f>IFERROR(VLOOKUP(AN244,[2]CUS030!$A$5:$E$10000,5,0),"")</f>
        <v/>
      </c>
      <c r="BB244" s="19" t="str">
        <f>IFERROR(VLOOKUP(AO244,[2]CUS030!$A$5:$E$10000,5,0),"")</f>
        <v/>
      </c>
      <c r="BC244" s="19" t="str">
        <f>IFERROR(VLOOKUP(AP244,[2]CUS030!$A$5:$E$10000,5,0),"")</f>
        <v/>
      </c>
      <c r="BD244" s="19" t="str">
        <f>IFERROR(VLOOKUP(AQ244,[2]CUS030!$A$5:$E$10000,5,0),"")</f>
        <v/>
      </c>
      <c r="BE244" s="19" t="str">
        <f>IFERROR(VLOOKUP(AR244,[2]CUS030!$A$5:$E$10000,5,0),"")</f>
        <v/>
      </c>
    </row>
    <row r="245" spans="6:57" x14ac:dyDescent="0.3">
      <c r="F245" s="108" t="str">
        <f>[1]!Table1[[#This Row],[Production]]</f>
        <v>|0200230841|28.60|0.00|1.200|0.0005634NBC</v>
      </c>
      <c r="G245" t="str">
        <f t="shared" si="106"/>
        <v>5634</v>
      </c>
      <c r="H245" t="str">
        <f t="shared" si="107"/>
        <v>|KMV|||||||||||</v>
      </c>
      <c r="I245" s="108" t="str">
        <f>[1]!Table1[[#This Row],[Stock]]</f>
        <v>|0200230841|28.60|0.00|1.200|0.0005634NBC</v>
      </c>
      <c r="J245" t="str">
        <f t="shared" si="108"/>
        <v>5634</v>
      </c>
      <c r="K245" s="19"/>
      <c r="L245" s="19"/>
      <c r="M245" s="19"/>
      <c r="N245" s="19"/>
      <c r="O245" s="19"/>
      <c r="P245" s="20" t="str">
        <f>End_Cal!E245</f>
        <v>|0200226010|38.10|0.00|3.200|0.0005979NBC</v>
      </c>
      <c r="Q245" s="112" t="str">
        <f t="shared" si="109"/>
        <v>5979</v>
      </c>
      <c r="R245" s="112" t="str">
        <f t="shared" si="110"/>
        <v>84.5</v>
      </c>
      <c r="S245" s="112" t="str">
        <f t="shared" si="90"/>
        <v/>
      </c>
      <c r="T245" s="112" t="str">
        <f t="shared" si="91"/>
        <v/>
      </c>
      <c r="U245" s="112" t="str">
        <f t="shared" si="92"/>
        <v/>
      </c>
      <c r="V245" s="112" t="str">
        <f t="shared" si="93"/>
        <v/>
      </c>
      <c r="W245" s="112" t="str">
        <f t="shared" si="111"/>
        <v/>
      </c>
      <c r="X245" s="112" t="str">
        <f t="shared" si="94"/>
        <v/>
      </c>
      <c r="Y245" s="112" t="str">
        <f t="shared" si="114"/>
        <v/>
      </c>
      <c r="Z245" s="112" t="str">
        <f t="shared" si="115"/>
        <v/>
      </c>
      <c r="AA245" s="112" t="str">
        <f t="shared" si="116"/>
        <v/>
      </c>
      <c r="AB245" s="112" t="str">
        <f t="shared" si="117"/>
        <v/>
      </c>
      <c r="AC245" s="112" t="str">
        <f t="shared" si="118"/>
        <v/>
      </c>
      <c r="AD245" t="str">
        <f t="shared" si="112"/>
        <v>5979-84.5-----------</v>
      </c>
      <c r="AF245" s="19" t="str">
        <f t="shared" si="119"/>
        <v>|0200226010|38.10|0.00|3.200|0.0005979NBC</v>
      </c>
      <c r="AG245" s="19" t="str">
        <f t="shared" si="113"/>
        <v>|0200226010|38.10|0.00|3.200|0.00084.5NBC</v>
      </c>
      <c r="AH245" s="19" t="str">
        <f t="shared" si="95"/>
        <v/>
      </c>
      <c r="AI245" s="19" t="str">
        <f t="shared" si="96"/>
        <v/>
      </c>
      <c r="AJ245" s="19" t="str">
        <f t="shared" si="97"/>
        <v/>
      </c>
      <c r="AK245" s="19" t="str">
        <f t="shared" si="98"/>
        <v/>
      </c>
      <c r="AL245" s="19" t="str">
        <f t="shared" si="99"/>
        <v/>
      </c>
      <c r="AM245" s="19" t="str">
        <f t="shared" si="100"/>
        <v/>
      </c>
      <c r="AN245" s="19" t="str">
        <f t="shared" si="101"/>
        <v/>
      </c>
      <c r="AO245" s="19" t="str">
        <f t="shared" si="102"/>
        <v/>
      </c>
      <c r="AP245" s="19" t="str">
        <f t="shared" si="103"/>
        <v/>
      </c>
      <c r="AQ245" s="19" t="str">
        <f t="shared" si="104"/>
        <v/>
      </c>
      <c r="AR245" s="19" t="str">
        <f t="shared" si="105"/>
        <v/>
      </c>
      <c r="AS245" s="19" t="str">
        <f>IFERROR(VLOOKUP(AF245,[2]CUS030!$A$5:$E$10000,5,0),"")</f>
        <v/>
      </c>
      <c r="AT245" s="19" t="str">
        <f>IFERROR(VLOOKUP(AG245,[2]CUS030!$A$5:$E$10000,5,0),"")</f>
        <v>KMV</v>
      </c>
      <c r="AU245" s="19" t="str">
        <f>IFERROR(VLOOKUP(AH245,[2]CUS030!$A$5:$E$10000,5,0),"")</f>
        <v/>
      </c>
      <c r="AV245" s="19" t="str">
        <f>IFERROR(VLOOKUP(AI245,[2]CUS030!$A$5:$E$10000,5,0),"")</f>
        <v/>
      </c>
      <c r="AW245" s="19" t="str">
        <f>IFERROR(VLOOKUP(AJ245,[2]CUS030!$A$5:$E$10000,5,0),"")</f>
        <v/>
      </c>
      <c r="AX245" s="19" t="str">
        <f>IFERROR(VLOOKUP(AK245,[2]CUS030!$A$5:$E$10000,5,0),"")</f>
        <v/>
      </c>
      <c r="AY245" s="19" t="str">
        <f>IFERROR(VLOOKUP(AL245,[2]CUS030!$A$5:$E$10000,5,0),"")</f>
        <v/>
      </c>
      <c r="AZ245" s="19" t="str">
        <f>IFERROR(VLOOKUP(AM245,[2]CUS030!$A$5:$E$10000,5,0),"")</f>
        <v/>
      </c>
      <c r="BA245" s="19" t="str">
        <f>IFERROR(VLOOKUP(AN245,[2]CUS030!$A$5:$E$10000,5,0),"")</f>
        <v/>
      </c>
      <c r="BB245" s="19" t="str">
        <f>IFERROR(VLOOKUP(AO245,[2]CUS030!$A$5:$E$10000,5,0),"")</f>
        <v/>
      </c>
      <c r="BC245" s="19" t="str">
        <f>IFERROR(VLOOKUP(AP245,[2]CUS030!$A$5:$E$10000,5,0),"")</f>
        <v/>
      </c>
      <c r="BD245" s="19" t="str">
        <f>IFERROR(VLOOKUP(AQ245,[2]CUS030!$A$5:$E$10000,5,0),"")</f>
        <v/>
      </c>
      <c r="BE245" s="19" t="str">
        <f>IFERROR(VLOOKUP(AR245,[2]CUS030!$A$5:$E$10000,5,0),"")</f>
        <v/>
      </c>
    </row>
    <row r="246" spans="6:57" x14ac:dyDescent="0.3">
      <c r="F246" s="108" t="str">
        <f>[1]!Table1[[#This Row],[Production]]</f>
        <v>|0200230841|28.60|0.00|1.200|0.0005784NBC</v>
      </c>
      <c r="G246" t="str">
        <f t="shared" si="106"/>
        <v>5784</v>
      </c>
      <c r="H246" t="str">
        <f t="shared" si="107"/>
        <v>|GTA|||||||||||</v>
      </c>
      <c r="I246" s="108" t="str">
        <f>[1]!Table1[[#This Row],[Stock]]</f>
        <v>|0200230841|28.60|0.00|1.200|0.0005784NBC</v>
      </c>
      <c r="J246" t="str">
        <f t="shared" si="108"/>
        <v>5784</v>
      </c>
      <c r="K246" s="19"/>
      <c r="L246" s="19"/>
      <c r="M246" s="19"/>
      <c r="N246" s="19"/>
      <c r="O246" s="19"/>
      <c r="P246" s="20" t="str">
        <f>End_Cal!E246</f>
        <v>|0200226010|40.00|20.00|1.600|0.0006378IBC</v>
      </c>
      <c r="Q246" s="112" t="str">
        <f t="shared" si="109"/>
        <v>6378</v>
      </c>
      <c r="R246" s="112" t="str">
        <f t="shared" si="110"/>
        <v>899.5</v>
      </c>
      <c r="S246" s="112" t="str">
        <f t="shared" si="90"/>
        <v/>
      </c>
      <c r="T246" s="112" t="str">
        <f t="shared" si="91"/>
        <v/>
      </c>
      <c r="U246" s="112" t="str">
        <f t="shared" si="92"/>
        <v/>
      </c>
      <c r="V246" s="112" t="str">
        <f t="shared" si="93"/>
        <v/>
      </c>
      <c r="W246" s="112" t="str">
        <f t="shared" si="111"/>
        <v/>
      </c>
      <c r="X246" s="112" t="str">
        <f t="shared" si="94"/>
        <v/>
      </c>
      <c r="Y246" s="112" t="str">
        <f t="shared" si="114"/>
        <v/>
      </c>
      <c r="Z246" s="112" t="str">
        <f t="shared" si="115"/>
        <v/>
      </c>
      <c r="AA246" s="112" t="str">
        <f t="shared" si="116"/>
        <v/>
      </c>
      <c r="AB246" s="112" t="str">
        <f t="shared" si="117"/>
        <v/>
      </c>
      <c r="AC246" s="112" t="str">
        <f t="shared" si="118"/>
        <v/>
      </c>
      <c r="AD246" t="str">
        <f t="shared" si="112"/>
        <v>6378-899.5-----------</v>
      </c>
      <c r="AF246" s="19" t="str">
        <f t="shared" si="119"/>
        <v>|0200226010|40.00|20.00|1.600|0.0006378IBC</v>
      </c>
      <c r="AG246" s="19" t="str">
        <f t="shared" si="113"/>
        <v>|0200226010|40.00|20.00|1.600|0.000899.5IBC</v>
      </c>
      <c r="AH246" s="19" t="str">
        <f t="shared" si="95"/>
        <v/>
      </c>
      <c r="AI246" s="19" t="str">
        <f t="shared" si="96"/>
        <v/>
      </c>
      <c r="AJ246" s="19" t="str">
        <f t="shared" si="97"/>
        <v/>
      </c>
      <c r="AK246" s="19" t="str">
        <f t="shared" si="98"/>
        <v/>
      </c>
      <c r="AL246" s="19" t="str">
        <f t="shared" si="99"/>
        <v/>
      </c>
      <c r="AM246" s="19" t="str">
        <f t="shared" si="100"/>
        <v/>
      </c>
      <c r="AN246" s="19" t="str">
        <f t="shared" si="101"/>
        <v/>
      </c>
      <c r="AO246" s="19" t="str">
        <f t="shared" si="102"/>
        <v/>
      </c>
      <c r="AP246" s="19" t="str">
        <f t="shared" si="103"/>
        <v/>
      </c>
      <c r="AQ246" s="19" t="str">
        <f t="shared" si="104"/>
        <v/>
      </c>
      <c r="AR246" s="19" t="str">
        <f t="shared" si="105"/>
        <v/>
      </c>
      <c r="AS246" s="19" t="str">
        <f>IFERROR(VLOOKUP(AF246,[2]CUS030!$A$5:$E$10000,5,0),"")</f>
        <v/>
      </c>
      <c r="AT246" s="19" t="str">
        <f>IFERROR(VLOOKUP(AG246,[2]CUS030!$A$5:$E$10000,5,0),"")</f>
        <v>GTA</v>
      </c>
      <c r="AU246" s="19" t="str">
        <f>IFERROR(VLOOKUP(AH246,[2]CUS030!$A$5:$E$10000,5,0),"")</f>
        <v/>
      </c>
      <c r="AV246" s="19" t="str">
        <f>IFERROR(VLOOKUP(AI246,[2]CUS030!$A$5:$E$10000,5,0),"")</f>
        <v/>
      </c>
      <c r="AW246" s="19" t="str">
        <f>IFERROR(VLOOKUP(AJ246,[2]CUS030!$A$5:$E$10000,5,0),"")</f>
        <v/>
      </c>
      <c r="AX246" s="19" t="str">
        <f>IFERROR(VLOOKUP(AK246,[2]CUS030!$A$5:$E$10000,5,0),"")</f>
        <v/>
      </c>
      <c r="AY246" s="19" t="str">
        <f>IFERROR(VLOOKUP(AL246,[2]CUS030!$A$5:$E$10000,5,0),"")</f>
        <v/>
      </c>
      <c r="AZ246" s="19" t="str">
        <f>IFERROR(VLOOKUP(AM246,[2]CUS030!$A$5:$E$10000,5,0),"")</f>
        <v/>
      </c>
      <c r="BA246" s="19" t="str">
        <f>IFERROR(VLOOKUP(AN246,[2]CUS030!$A$5:$E$10000,5,0),"")</f>
        <v/>
      </c>
      <c r="BB246" s="19" t="str">
        <f>IFERROR(VLOOKUP(AO246,[2]CUS030!$A$5:$E$10000,5,0),"")</f>
        <v/>
      </c>
      <c r="BC246" s="19" t="str">
        <f>IFERROR(VLOOKUP(AP246,[2]CUS030!$A$5:$E$10000,5,0),"")</f>
        <v/>
      </c>
      <c r="BD246" s="19" t="str">
        <f>IFERROR(VLOOKUP(AQ246,[2]CUS030!$A$5:$E$10000,5,0),"")</f>
        <v/>
      </c>
      <c r="BE246" s="19" t="str">
        <f>IFERROR(VLOOKUP(AR246,[2]CUS030!$A$5:$E$10000,5,0),"")</f>
        <v/>
      </c>
    </row>
    <row r="247" spans="6:57" x14ac:dyDescent="0.3">
      <c r="F247" s="108" t="str">
        <f>[1]!Table1[[#This Row],[Production]]</f>
        <v>|0200230841|28.60|0.00|1.200|0.0005634NBC</v>
      </c>
      <c r="G247" t="str">
        <f t="shared" si="106"/>
        <v>5634</v>
      </c>
      <c r="H247" t="str">
        <f t="shared" si="107"/>
        <v>GTA||||||||||||</v>
      </c>
      <c r="I247" s="108" t="str">
        <f>[1]!Table1[[#This Row],[Stock]]</f>
        <v>|0200230841|28.60|0.00|1.200|0.000618.1NBC</v>
      </c>
      <c r="J247" t="str">
        <f t="shared" si="108"/>
        <v>618.1</v>
      </c>
      <c r="K247" s="19"/>
      <c r="L247" s="19"/>
      <c r="M247" s="19"/>
      <c r="N247" s="19"/>
      <c r="O247" s="19"/>
      <c r="P247" s="20" t="str">
        <f>End_Cal!E247</f>
        <v>|0200226010|40.00|20.00|1.600|0.0006017IBC</v>
      </c>
      <c r="Q247" s="112" t="str">
        <f t="shared" si="109"/>
        <v>741</v>
      </c>
      <c r="R247" s="112" t="str">
        <f t="shared" si="110"/>
        <v/>
      </c>
      <c r="S247" s="112" t="str">
        <f t="shared" si="90"/>
        <v/>
      </c>
      <c r="T247" s="112" t="str">
        <f t="shared" si="91"/>
        <v/>
      </c>
      <c r="U247" s="112" t="str">
        <f t="shared" si="92"/>
        <v/>
      </c>
      <c r="V247" s="112" t="str">
        <f t="shared" si="93"/>
        <v/>
      </c>
      <c r="W247" s="112" t="str">
        <f t="shared" si="111"/>
        <v/>
      </c>
      <c r="X247" s="112" t="str">
        <f t="shared" si="94"/>
        <v/>
      </c>
      <c r="Y247" s="112" t="str">
        <f t="shared" si="114"/>
        <v/>
      </c>
      <c r="Z247" s="112" t="str">
        <f t="shared" si="115"/>
        <v/>
      </c>
      <c r="AA247" s="112" t="str">
        <f t="shared" si="116"/>
        <v/>
      </c>
      <c r="AB247" s="112" t="str">
        <f t="shared" si="117"/>
        <v/>
      </c>
      <c r="AC247" s="112" t="str">
        <f t="shared" si="118"/>
        <v/>
      </c>
      <c r="AD247" t="str">
        <f t="shared" si="112"/>
        <v>741------------</v>
      </c>
      <c r="AF247" s="19" t="str">
        <f t="shared" si="119"/>
        <v>|0200226010|40.00|20.00|1.600|0.000741IBC</v>
      </c>
      <c r="AG247" s="19" t="str">
        <f t="shared" si="113"/>
        <v/>
      </c>
      <c r="AH247" s="19" t="str">
        <f t="shared" si="95"/>
        <v/>
      </c>
      <c r="AI247" s="19" t="str">
        <f t="shared" si="96"/>
        <v/>
      </c>
      <c r="AJ247" s="19" t="str">
        <f t="shared" si="97"/>
        <v/>
      </c>
      <c r="AK247" s="19" t="str">
        <f t="shared" si="98"/>
        <v/>
      </c>
      <c r="AL247" s="19" t="str">
        <f t="shared" si="99"/>
        <v/>
      </c>
      <c r="AM247" s="19" t="str">
        <f t="shared" si="100"/>
        <v/>
      </c>
      <c r="AN247" s="19" t="str">
        <f t="shared" si="101"/>
        <v/>
      </c>
      <c r="AO247" s="19" t="str">
        <f t="shared" si="102"/>
        <v/>
      </c>
      <c r="AP247" s="19" t="str">
        <f t="shared" si="103"/>
        <v/>
      </c>
      <c r="AQ247" s="19" t="str">
        <f t="shared" si="104"/>
        <v/>
      </c>
      <c r="AR247" s="19" t="str">
        <f t="shared" si="105"/>
        <v/>
      </c>
      <c r="AS247" s="19" t="str">
        <f>IFERROR(VLOOKUP(AF247,[2]CUS030!$A$5:$E$10000,5,0),"")</f>
        <v>GTA</v>
      </c>
      <c r="AT247" s="19" t="str">
        <f>IFERROR(VLOOKUP(AG247,[2]CUS030!$A$5:$E$10000,5,0),"")</f>
        <v/>
      </c>
      <c r="AU247" s="19" t="str">
        <f>IFERROR(VLOOKUP(AH247,[2]CUS030!$A$5:$E$10000,5,0),"")</f>
        <v/>
      </c>
      <c r="AV247" s="19" t="str">
        <f>IFERROR(VLOOKUP(AI247,[2]CUS030!$A$5:$E$10000,5,0),"")</f>
        <v/>
      </c>
      <c r="AW247" s="19" t="str">
        <f>IFERROR(VLOOKUP(AJ247,[2]CUS030!$A$5:$E$10000,5,0),"")</f>
        <v/>
      </c>
      <c r="AX247" s="19" t="str">
        <f>IFERROR(VLOOKUP(AK247,[2]CUS030!$A$5:$E$10000,5,0),"")</f>
        <v/>
      </c>
      <c r="AY247" s="19" t="str">
        <f>IFERROR(VLOOKUP(AL247,[2]CUS030!$A$5:$E$10000,5,0),"")</f>
        <v/>
      </c>
      <c r="AZ247" s="19" t="str">
        <f>IFERROR(VLOOKUP(AM247,[2]CUS030!$A$5:$E$10000,5,0),"")</f>
        <v/>
      </c>
      <c r="BA247" s="19" t="str">
        <f>IFERROR(VLOOKUP(AN247,[2]CUS030!$A$5:$E$10000,5,0),"")</f>
        <v/>
      </c>
      <c r="BB247" s="19" t="str">
        <f>IFERROR(VLOOKUP(AO247,[2]CUS030!$A$5:$E$10000,5,0),"")</f>
        <v/>
      </c>
      <c r="BC247" s="19" t="str">
        <f>IFERROR(VLOOKUP(AP247,[2]CUS030!$A$5:$E$10000,5,0),"")</f>
        <v/>
      </c>
      <c r="BD247" s="19" t="str">
        <f>IFERROR(VLOOKUP(AQ247,[2]CUS030!$A$5:$E$10000,5,0),"")</f>
        <v/>
      </c>
      <c r="BE247" s="19" t="str">
        <f>IFERROR(VLOOKUP(AR247,[2]CUS030!$A$5:$E$10000,5,0),"")</f>
        <v/>
      </c>
    </row>
    <row r="248" spans="6:57" x14ac:dyDescent="0.3">
      <c r="F248" s="108" t="str">
        <f>[1]!Table1[[#This Row],[Production]]</f>
        <v>|0200220810|28.60|0.00|1.400|0.0005732NBC</v>
      </c>
      <c r="G248" t="str">
        <f t="shared" si="106"/>
        <v>5732</v>
      </c>
      <c r="H248" t="str">
        <f t="shared" si="107"/>
        <v>CIC1||||||||||||</v>
      </c>
      <c r="I248" s="108" t="str">
        <f>[1]!Table1[[#This Row],[Stock]]</f>
        <v>|0200220810|28.60|0.00|1.400|0.000266NBC</v>
      </c>
      <c r="J248" t="str">
        <f t="shared" si="108"/>
        <v>266</v>
      </c>
      <c r="K248" s="19"/>
      <c r="L248" s="19"/>
      <c r="M248" s="19"/>
      <c r="N248" s="19"/>
      <c r="O248" s="19"/>
      <c r="P248" s="20" t="str">
        <f>End_Cal!E248</f>
        <v>|0200226010|42.70|0.00|1.400|0.0005340IBC</v>
      </c>
      <c r="Q248" s="112" t="str">
        <f t="shared" si="109"/>
        <v>5340</v>
      </c>
      <c r="R248" s="112" t="str">
        <f t="shared" si="110"/>
        <v/>
      </c>
      <c r="S248" s="112" t="str">
        <f t="shared" si="90"/>
        <v/>
      </c>
      <c r="T248" s="112" t="str">
        <f t="shared" si="91"/>
        <v/>
      </c>
      <c r="U248" s="112" t="str">
        <f t="shared" si="92"/>
        <v/>
      </c>
      <c r="V248" s="112" t="str">
        <f t="shared" si="93"/>
        <v/>
      </c>
      <c r="W248" s="112" t="str">
        <f t="shared" si="111"/>
        <v/>
      </c>
      <c r="X248" s="112" t="str">
        <f t="shared" si="94"/>
        <v/>
      </c>
      <c r="Y248" s="112" t="str">
        <f t="shared" si="114"/>
        <v/>
      </c>
      <c r="Z248" s="112" t="str">
        <f t="shared" si="115"/>
        <v/>
      </c>
      <c r="AA248" s="112" t="str">
        <f t="shared" si="116"/>
        <v/>
      </c>
      <c r="AB248" s="112" t="str">
        <f t="shared" si="117"/>
        <v/>
      </c>
      <c r="AC248" s="112" t="str">
        <f t="shared" si="118"/>
        <v/>
      </c>
      <c r="AD248" t="str">
        <f t="shared" si="112"/>
        <v>5340------------</v>
      </c>
      <c r="AF248" s="19" t="str">
        <f t="shared" si="119"/>
        <v>|0200226010|42.70|0.00|1.400|0.0005340IBC</v>
      </c>
      <c r="AG248" s="19" t="str">
        <f t="shared" si="113"/>
        <v/>
      </c>
      <c r="AH248" s="19" t="str">
        <f t="shared" si="95"/>
        <v/>
      </c>
      <c r="AI248" s="19" t="str">
        <f t="shared" si="96"/>
        <v/>
      </c>
      <c r="AJ248" s="19" t="str">
        <f t="shared" si="97"/>
        <v/>
      </c>
      <c r="AK248" s="19" t="str">
        <f t="shared" si="98"/>
        <v/>
      </c>
      <c r="AL248" s="19" t="str">
        <f t="shared" si="99"/>
        <v/>
      </c>
      <c r="AM248" s="19" t="str">
        <f t="shared" si="100"/>
        <v/>
      </c>
      <c r="AN248" s="19" t="str">
        <f t="shared" si="101"/>
        <v/>
      </c>
      <c r="AO248" s="19" t="str">
        <f t="shared" si="102"/>
        <v/>
      </c>
      <c r="AP248" s="19" t="str">
        <f t="shared" si="103"/>
        <v/>
      </c>
      <c r="AQ248" s="19" t="str">
        <f t="shared" si="104"/>
        <v/>
      </c>
      <c r="AR248" s="19" t="str">
        <f t="shared" si="105"/>
        <v/>
      </c>
      <c r="AS248" s="19" t="str">
        <f>IFERROR(VLOOKUP(AF248,[2]CUS030!$A$5:$E$10000,5,0),"")</f>
        <v>CIC1</v>
      </c>
      <c r="AT248" s="19" t="str">
        <f>IFERROR(VLOOKUP(AG248,[2]CUS030!$A$5:$E$10000,5,0),"")</f>
        <v/>
      </c>
      <c r="AU248" s="19" t="str">
        <f>IFERROR(VLOOKUP(AH248,[2]CUS030!$A$5:$E$10000,5,0),"")</f>
        <v/>
      </c>
      <c r="AV248" s="19" t="str">
        <f>IFERROR(VLOOKUP(AI248,[2]CUS030!$A$5:$E$10000,5,0),"")</f>
        <v/>
      </c>
      <c r="AW248" s="19" t="str">
        <f>IFERROR(VLOOKUP(AJ248,[2]CUS030!$A$5:$E$10000,5,0),"")</f>
        <v/>
      </c>
      <c r="AX248" s="19" t="str">
        <f>IFERROR(VLOOKUP(AK248,[2]CUS030!$A$5:$E$10000,5,0),"")</f>
        <v/>
      </c>
      <c r="AY248" s="19" t="str">
        <f>IFERROR(VLOOKUP(AL248,[2]CUS030!$A$5:$E$10000,5,0),"")</f>
        <v/>
      </c>
      <c r="AZ248" s="19" t="str">
        <f>IFERROR(VLOOKUP(AM248,[2]CUS030!$A$5:$E$10000,5,0),"")</f>
        <v/>
      </c>
      <c r="BA248" s="19" t="str">
        <f>IFERROR(VLOOKUP(AN248,[2]CUS030!$A$5:$E$10000,5,0),"")</f>
        <v/>
      </c>
      <c r="BB248" s="19" t="str">
        <f>IFERROR(VLOOKUP(AO248,[2]CUS030!$A$5:$E$10000,5,0),"")</f>
        <v/>
      </c>
      <c r="BC248" s="19" t="str">
        <f>IFERROR(VLOOKUP(AP248,[2]CUS030!$A$5:$E$10000,5,0),"")</f>
        <v/>
      </c>
      <c r="BD248" s="19" t="str">
        <f>IFERROR(VLOOKUP(AQ248,[2]CUS030!$A$5:$E$10000,5,0),"")</f>
        <v/>
      </c>
      <c r="BE248" s="19" t="str">
        <f>IFERROR(VLOOKUP(AR248,[2]CUS030!$A$5:$E$10000,5,0),"")</f>
        <v/>
      </c>
    </row>
    <row r="249" spans="6:57" x14ac:dyDescent="0.3">
      <c r="F249" s="108" t="str">
        <f>[1]!Table1[[#This Row],[Production]]</f>
        <v>|0200220810|28.60|0.00|1.400|0.0005732NBC</v>
      </c>
      <c r="G249" t="str">
        <f t="shared" si="106"/>
        <v>5732</v>
      </c>
      <c r="H249" t="str">
        <f t="shared" si="107"/>
        <v>|CIC1|||||||||||</v>
      </c>
      <c r="I249" s="108" t="str">
        <f>[1]!Table1[[#This Row],[Stock]]</f>
        <v>|0200220810|28.60|0.00|1.400|0.000266.5NBC</v>
      </c>
      <c r="J249" t="str">
        <f t="shared" si="108"/>
        <v>266.5</v>
      </c>
      <c r="K249" s="19"/>
      <c r="L249" s="19"/>
      <c r="M249" s="19"/>
      <c r="N249" s="19"/>
      <c r="O249" s="19"/>
      <c r="P249" s="20" t="str">
        <f>End_Cal!E249</f>
        <v>|0200226010|42.70|0.00|1.400|0.0005652IBC</v>
      </c>
      <c r="Q249" s="112" t="str">
        <f t="shared" si="109"/>
        <v>5652</v>
      </c>
      <c r="R249" s="112" t="str">
        <f t="shared" si="110"/>
        <v>795</v>
      </c>
      <c r="S249" s="112" t="str">
        <f t="shared" si="90"/>
        <v/>
      </c>
      <c r="T249" s="112" t="str">
        <f t="shared" si="91"/>
        <v/>
      </c>
      <c r="U249" s="112" t="str">
        <f t="shared" si="92"/>
        <v/>
      </c>
      <c r="V249" s="112" t="str">
        <f t="shared" si="93"/>
        <v/>
      </c>
      <c r="W249" s="112" t="str">
        <f t="shared" si="111"/>
        <v/>
      </c>
      <c r="X249" s="112" t="str">
        <f t="shared" si="94"/>
        <v/>
      </c>
      <c r="Y249" s="112" t="str">
        <f t="shared" si="114"/>
        <v/>
      </c>
      <c r="Z249" s="112" t="str">
        <f t="shared" si="115"/>
        <v/>
      </c>
      <c r="AA249" s="112" t="str">
        <f t="shared" si="116"/>
        <v/>
      </c>
      <c r="AB249" s="112" t="str">
        <f t="shared" si="117"/>
        <v/>
      </c>
      <c r="AC249" s="112" t="str">
        <f t="shared" si="118"/>
        <v/>
      </c>
      <c r="AD249" t="str">
        <f t="shared" si="112"/>
        <v>5652-795-----------</v>
      </c>
      <c r="AF249" s="19" t="str">
        <f t="shared" si="119"/>
        <v>|0200226010|42.70|0.00|1.400|0.0005652IBC</v>
      </c>
      <c r="AG249" s="19" t="str">
        <f t="shared" si="113"/>
        <v>|0200226010|42.70|0.00|1.400|0.000795IBC</v>
      </c>
      <c r="AH249" s="19" t="str">
        <f t="shared" si="95"/>
        <v/>
      </c>
      <c r="AI249" s="19" t="str">
        <f t="shared" si="96"/>
        <v/>
      </c>
      <c r="AJ249" s="19" t="str">
        <f t="shared" si="97"/>
        <v/>
      </c>
      <c r="AK249" s="19" t="str">
        <f t="shared" si="98"/>
        <v/>
      </c>
      <c r="AL249" s="19" t="str">
        <f t="shared" si="99"/>
        <v/>
      </c>
      <c r="AM249" s="19" t="str">
        <f t="shared" si="100"/>
        <v/>
      </c>
      <c r="AN249" s="19" t="str">
        <f t="shared" si="101"/>
        <v/>
      </c>
      <c r="AO249" s="19" t="str">
        <f t="shared" si="102"/>
        <v/>
      </c>
      <c r="AP249" s="19" t="str">
        <f t="shared" si="103"/>
        <v/>
      </c>
      <c r="AQ249" s="19" t="str">
        <f t="shared" si="104"/>
        <v/>
      </c>
      <c r="AR249" s="19" t="str">
        <f t="shared" si="105"/>
        <v/>
      </c>
      <c r="AS249" s="19" t="str">
        <f>IFERROR(VLOOKUP(AF249,[2]CUS030!$A$5:$E$10000,5,0),"")</f>
        <v/>
      </c>
      <c r="AT249" s="19" t="str">
        <f>IFERROR(VLOOKUP(AG249,[2]CUS030!$A$5:$E$10000,5,0),"")</f>
        <v>CIC1</v>
      </c>
      <c r="AU249" s="19" t="str">
        <f>IFERROR(VLOOKUP(AH249,[2]CUS030!$A$5:$E$10000,5,0),"")</f>
        <v/>
      </c>
      <c r="AV249" s="19" t="str">
        <f>IFERROR(VLOOKUP(AI249,[2]CUS030!$A$5:$E$10000,5,0),"")</f>
        <v/>
      </c>
      <c r="AW249" s="19" t="str">
        <f>IFERROR(VLOOKUP(AJ249,[2]CUS030!$A$5:$E$10000,5,0),"")</f>
        <v/>
      </c>
      <c r="AX249" s="19" t="str">
        <f>IFERROR(VLOOKUP(AK249,[2]CUS030!$A$5:$E$10000,5,0),"")</f>
        <v/>
      </c>
      <c r="AY249" s="19" t="str">
        <f>IFERROR(VLOOKUP(AL249,[2]CUS030!$A$5:$E$10000,5,0),"")</f>
        <v/>
      </c>
      <c r="AZ249" s="19" t="str">
        <f>IFERROR(VLOOKUP(AM249,[2]CUS030!$A$5:$E$10000,5,0),"")</f>
        <v/>
      </c>
      <c r="BA249" s="19" t="str">
        <f>IFERROR(VLOOKUP(AN249,[2]CUS030!$A$5:$E$10000,5,0),"")</f>
        <v/>
      </c>
      <c r="BB249" s="19" t="str">
        <f>IFERROR(VLOOKUP(AO249,[2]CUS030!$A$5:$E$10000,5,0),"")</f>
        <v/>
      </c>
      <c r="BC249" s="19" t="str">
        <f>IFERROR(VLOOKUP(AP249,[2]CUS030!$A$5:$E$10000,5,0),"")</f>
        <v/>
      </c>
      <c r="BD249" s="19" t="str">
        <f>IFERROR(VLOOKUP(AQ249,[2]CUS030!$A$5:$E$10000,5,0),"")</f>
        <v/>
      </c>
      <c r="BE249" s="19" t="str">
        <f>IFERROR(VLOOKUP(AR249,[2]CUS030!$A$5:$E$10000,5,0),"")</f>
        <v/>
      </c>
    </row>
    <row r="250" spans="6:57" x14ac:dyDescent="0.3">
      <c r="F250" s="108" t="str">
        <f>[1]!Table1[[#This Row],[Production]]</f>
        <v>|0200220810|28.60|0.00|1.400|0.0005732NBC</v>
      </c>
      <c r="G250" t="str">
        <f t="shared" si="106"/>
        <v>5732</v>
      </c>
      <c r="H250" t="str">
        <f t="shared" si="107"/>
        <v>|CIC1|VPIC1|CIC1|||||||||</v>
      </c>
      <c r="I250" s="108" t="str">
        <f>[1]!Table1[[#This Row],[Stock]]</f>
        <v>|0200220810|28.60|0.00|1.400|0.0005732NBC</v>
      </c>
      <c r="J250" t="str">
        <f t="shared" si="108"/>
        <v>5732</v>
      </c>
      <c r="K250" s="19"/>
      <c r="L250" s="19"/>
      <c r="M250" s="19"/>
      <c r="N250" s="19"/>
      <c r="O250" s="19"/>
      <c r="P250" s="20" t="str">
        <f>End_Cal!E250</f>
        <v>|0200226010|42.70|0.00|1.600|0.0005622IBC</v>
      </c>
      <c r="Q250" s="112" t="str">
        <f t="shared" si="109"/>
        <v>5622</v>
      </c>
      <c r="R250" s="112" t="str">
        <f t="shared" si="110"/>
        <v>795</v>
      </c>
      <c r="S250" s="112" t="str">
        <f t="shared" si="90"/>
        <v>840</v>
      </c>
      <c r="T250" s="112" t="str">
        <f t="shared" si="91"/>
        <v>845</v>
      </c>
      <c r="U250" s="112" t="str">
        <f t="shared" si="92"/>
        <v/>
      </c>
      <c r="V250" s="112" t="str">
        <f t="shared" si="93"/>
        <v/>
      </c>
      <c r="W250" s="112" t="str">
        <f t="shared" si="111"/>
        <v/>
      </c>
      <c r="X250" s="112" t="str">
        <f t="shared" si="94"/>
        <v/>
      </c>
      <c r="Y250" s="112" t="str">
        <f t="shared" si="114"/>
        <v/>
      </c>
      <c r="Z250" s="112" t="str">
        <f t="shared" si="115"/>
        <v/>
      </c>
      <c r="AA250" s="112" t="str">
        <f t="shared" si="116"/>
        <v/>
      </c>
      <c r="AB250" s="112" t="str">
        <f t="shared" si="117"/>
        <v/>
      </c>
      <c r="AC250" s="112" t="str">
        <f t="shared" si="118"/>
        <v/>
      </c>
      <c r="AD250" t="str">
        <f t="shared" si="112"/>
        <v>5622-795-840-845---------</v>
      </c>
      <c r="AF250" s="19" t="str">
        <f t="shared" si="119"/>
        <v>|0200226010|42.70|0.00|1.600|0.0005622IBC</v>
      </c>
      <c r="AG250" s="19" t="str">
        <f t="shared" si="113"/>
        <v>|0200226010|42.70|0.00|1.600|0.000795IBC</v>
      </c>
      <c r="AH250" s="19" t="str">
        <f t="shared" si="95"/>
        <v>|0200226010|42.70|0.00|1.600|0.000840IBC</v>
      </c>
      <c r="AI250" s="19" t="str">
        <f t="shared" si="96"/>
        <v>|0200226010|42.70|0.00|1.600|0.000845IBC</v>
      </c>
      <c r="AJ250" s="19" t="str">
        <f t="shared" si="97"/>
        <v/>
      </c>
      <c r="AK250" s="19" t="str">
        <f t="shared" si="98"/>
        <v/>
      </c>
      <c r="AL250" s="19" t="str">
        <f t="shared" si="99"/>
        <v/>
      </c>
      <c r="AM250" s="19" t="str">
        <f t="shared" si="100"/>
        <v/>
      </c>
      <c r="AN250" s="19" t="str">
        <f t="shared" si="101"/>
        <v/>
      </c>
      <c r="AO250" s="19" t="str">
        <f t="shared" si="102"/>
        <v/>
      </c>
      <c r="AP250" s="19" t="str">
        <f t="shared" si="103"/>
        <v/>
      </c>
      <c r="AQ250" s="19" t="str">
        <f t="shared" si="104"/>
        <v/>
      </c>
      <c r="AR250" s="19" t="str">
        <f t="shared" si="105"/>
        <v/>
      </c>
      <c r="AS250" s="19" t="str">
        <f>IFERROR(VLOOKUP(AF250,[2]CUS030!$A$5:$E$10000,5,0),"")</f>
        <v/>
      </c>
      <c r="AT250" s="19" t="str">
        <f>IFERROR(VLOOKUP(AG250,[2]CUS030!$A$5:$E$10000,5,0),"")</f>
        <v>CIC1</v>
      </c>
      <c r="AU250" s="19" t="str">
        <f>IFERROR(VLOOKUP(AH250,[2]CUS030!$A$5:$E$10000,5,0),"")</f>
        <v>VPIC1</v>
      </c>
      <c r="AV250" s="19" t="str">
        <f>IFERROR(VLOOKUP(AI250,[2]CUS030!$A$5:$E$10000,5,0),"")</f>
        <v>CIC1</v>
      </c>
      <c r="AW250" s="19" t="str">
        <f>IFERROR(VLOOKUP(AJ250,[2]CUS030!$A$5:$E$10000,5,0),"")</f>
        <v/>
      </c>
      <c r="AX250" s="19" t="str">
        <f>IFERROR(VLOOKUP(AK250,[2]CUS030!$A$5:$E$10000,5,0),"")</f>
        <v/>
      </c>
      <c r="AY250" s="19" t="str">
        <f>IFERROR(VLOOKUP(AL250,[2]CUS030!$A$5:$E$10000,5,0),"")</f>
        <v/>
      </c>
      <c r="AZ250" s="19" t="str">
        <f>IFERROR(VLOOKUP(AM250,[2]CUS030!$A$5:$E$10000,5,0),"")</f>
        <v/>
      </c>
      <c r="BA250" s="19" t="str">
        <f>IFERROR(VLOOKUP(AN250,[2]CUS030!$A$5:$E$10000,5,0),"")</f>
        <v/>
      </c>
      <c r="BB250" s="19" t="str">
        <f>IFERROR(VLOOKUP(AO250,[2]CUS030!$A$5:$E$10000,5,0),"")</f>
        <v/>
      </c>
      <c r="BC250" s="19" t="str">
        <f>IFERROR(VLOOKUP(AP250,[2]CUS030!$A$5:$E$10000,5,0),"")</f>
        <v/>
      </c>
      <c r="BD250" s="19" t="str">
        <f>IFERROR(VLOOKUP(AQ250,[2]CUS030!$A$5:$E$10000,5,0),"")</f>
        <v/>
      </c>
      <c r="BE250" s="19" t="str">
        <f>IFERROR(VLOOKUP(AR250,[2]CUS030!$A$5:$E$10000,5,0),"")</f>
        <v/>
      </c>
    </row>
    <row r="251" spans="6:57" x14ac:dyDescent="0.3">
      <c r="F251" s="108" t="str">
        <f>[1]!Table1[[#This Row],[Production]]</f>
        <v>|0200220810|28.60|0.00|3.200|0.0005933IBC</v>
      </c>
      <c r="G251" t="str">
        <f t="shared" si="106"/>
        <v>5933</v>
      </c>
      <c r="H251" t="str">
        <f t="shared" si="107"/>
        <v>INNOTEK||||||||||||</v>
      </c>
      <c r="I251" s="108" t="str">
        <f>[1]!Table1[[#This Row],[Stock]]</f>
        <v>|0200220810|28.60|0.00|3.200|0.0005933IBC</v>
      </c>
      <c r="J251" t="str">
        <f t="shared" si="108"/>
        <v>5933</v>
      </c>
      <c r="K251" s="19"/>
      <c r="L251" s="19"/>
      <c r="M251" s="19"/>
      <c r="N251" s="19"/>
      <c r="O251" s="19"/>
      <c r="P251" s="20" t="str">
        <f>End_Cal!E251</f>
        <v>|0200226010|42.70|0.00|2.300|0.0005090NBC</v>
      </c>
      <c r="Q251" s="112" t="str">
        <f t="shared" si="109"/>
        <v>5090</v>
      </c>
      <c r="R251" s="112" t="str">
        <f t="shared" si="110"/>
        <v/>
      </c>
      <c r="S251" s="112" t="str">
        <f t="shared" si="90"/>
        <v/>
      </c>
      <c r="T251" s="112" t="str">
        <f t="shared" si="91"/>
        <v/>
      </c>
      <c r="U251" s="112" t="str">
        <f t="shared" si="92"/>
        <v/>
      </c>
      <c r="V251" s="112" t="str">
        <f t="shared" si="93"/>
        <v/>
      </c>
      <c r="W251" s="112" t="str">
        <f t="shared" si="111"/>
        <v/>
      </c>
      <c r="X251" s="112" t="str">
        <f t="shared" si="94"/>
        <v/>
      </c>
      <c r="Y251" s="112" t="str">
        <f t="shared" si="114"/>
        <v/>
      </c>
      <c r="Z251" s="112" t="str">
        <f t="shared" si="115"/>
        <v/>
      </c>
      <c r="AA251" s="112" t="str">
        <f t="shared" si="116"/>
        <v/>
      </c>
      <c r="AB251" s="112" t="str">
        <f t="shared" si="117"/>
        <v/>
      </c>
      <c r="AC251" s="112" t="str">
        <f t="shared" si="118"/>
        <v/>
      </c>
      <c r="AD251" t="str">
        <f t="shared" si="112"/>
        <v>5090------------</v>
      </c>
      <c r="AF251" s="19" t="str">
        <f t="shared" si="119"/>
        <v>|0200226010|42.70|0.00|2.300|0.0005090NBC</v>
      </c>
      <c r="AG251" s="19" t="str">
        <f t="shared" si="113"/>
        <v/>
      </c>
      <c r="AH251" s="19" t="str">
        <f t="shared" si="95"/>
        <v/>
      </c>
      <c r="AI251" s="19" t="str">
        <f t="shared" si="96"/>
        <v/>
      </c>
      <c r="AJ251" s="19" t="str">
        <f t="shared" si="97"/>
        <v/>
      </c>
      <c r="AK251" s="19" t="str">
        <f t="shared" si="98"/>
        <v/>
      </c>
      <c r="AL251" s="19" t="str">
        <f t="shared" si="99"/>
        <v/>
      </c>
      <c r="AM251" s="19" t="str">
        <f t="shared" si="100"/>
        <v/>
      </c>
      <c r="AN251" s="19" t="str">
        <f t="shared" si="101"/>
        <v/>
      </c>
      <c r="AO251" s="19" t="str">
        <f t="shared" si="102"/>
        <v/>
      </c>
      <c r="AP251" s="19" t="str">
        <f t="shared" si="103"/>
        <v/>
      </c>
      <c r="AQ251" s="19" t="str">
        <f t="shared" si="104"/>
        <v/>
      </c>
      <c r="AR251" s="19" t="str">
        <f t="shared" si="105"/>
        <v/>
      </c>
      <c r="AS251" s="19" t="str">
        <f>IFERROR(VLOOKUP(AF251,[2]CUS030!$A$5:$E$10000,5,0),"")</f>
        <v>INNOTEK</v>
      </c>
      <c r="AT251" s="19" t="str">
        <f>IFERROR(VLOOKUP(AG251,[2]CUS030!$A$5:$E$10000,5,0),"")</f>
        <v/>
      </c>
      <c r="AU251" s="19" t="str">
        <f>IFERROR(VLOOKUP(AH251,[2]CUS030!$A$5:$E$10000,5,0),"")</f>
        <v/>
      </c>
      <c r="AV251" s="19" t="str">
        <f>IFERROR(VLOOKUP(AI251,[2]CUS030!$A$5:$E$10000,5,0),"")</f>
        <v/>
      </c>
      <c r="AW251" s="19" t="str">
        <f>IFERROR(VLOOKUP(AJ251,[2]CUS030!$A$5:$E$10000,5,0),"")</f>
        <v/>
      </c>
      <c r="AX251" s="19" t="str">
        <f>IFERROR(VLOOKUP(AK251,[2]CUS030!$A$5:$E$10000,5,0),"")</f>
        <v/>
      </c>
      <c r="AY251" s="19" t="str">
        <f>IFERROR(VLOOKUP(AL251,[2]CUS030!$A$5:$E$10000,5,0),"")</f>
        <v/>
      </c>
      <c r="AZ251" s="19" t="str">
        <f>IFERROR(VLOOKUP(AM251,[2]CUS030!$A$5:$E$10000,5,0),"")</f>
        <v/>
      </c>
      <c r="BA251" s="19" t="str">
        <f>IFERROR(VLOOKUP(AN251,[2]CUS030!$A$5:$E$10000,5,0),"")</f>
        <v/>
      </c>
      <c r="BB251" s="19" t="str">
        <f>IFERROR(VLOOKUP(AO251,[2]CUS030!$A$5:$E$10000,5,0),"")</f>
        <v/>
      </c>
      <c r="BC251" s="19" t="str">
        <f>IFERROR(VLOOKUP(AP251,[2]CUS030!$A$5:$E$10000,5,0),"")</f>
        <v/>
      </c>
      <c r="BD251" s="19" t="str">
        <f>IFERROR(VLOOKUP(AQ251,[2]CUS030!$A$5:$E$10000,5,0),"")</f>
        <v/>
      </c>
      <c r="BE251" s="19" t="str">
        <f>IFERROR(VLOOKUP(AR251,[2]CUS030!$A$5:$E$10000,5,0),"")</f>
        <v/>
      </c>
    </row>
    <row r="252" spans="6:57" x14ac:dyDescent="0.3">
      <c r="F252" s="108" t="str">
        <f>[1]!Table1[[#This Row],[Production]]</f>
        <v>|0200220810|31.80|0.00|1.600|0.0005568NBC</v>
      </c>
      <c r="G252" t="str">
        <f t="shared" si="106"/>
        <v>5568</v>
      </c>
      <c r="H252" t="str">
        <f t="shared" si="107"/>
        <v>INNOTEK||||||||||||</v>
      </c>
      <c r="I252" s="108" t="str">
        <f>[1]!Table1[[#This Row],[Stock]]</f>
        <v>|0200220810|31.80|0.00|1.600|0.0001097NBC</v>
      </c>
      <c r="J252" t="str">
        <f t="shared" si="108"/>
        <v>1097</v>
      </c>
      <c r="K252" s="19"/>
      <c r="L252" s="19"/>
      <c r="M252" s="19"/>
      <c r="N252" s="19"/>
      <c r="O252" s="19"/>
      <c r="P252" s="20" t="str">
        <f>End_Cal!E252</f>
        <v>|0200226010|42.70|0.00|2.300|0.0006100NBC</v>
      </c>
      <c r="Q252" s="112" t="str">
        <f t="shared" si="109"/>
        <v>6100</v>
      </c>
      <c r="R252" s="112" t="str">
        <f t="shared" si="110"/>
        <v/>
      </c>
      <c r="S252" s="112" t="str">
        <f t="shared" si="90"/>
        <v/>
      </c>
      <c r="T252" s="112" t="str">
        <f t="shared" si="91"/>
        <v/>
      </c>
      <c r="U252" s="112" t="str">
        <f t="shared" si="92"/>
        <v/>
      </c>
      <c r="V252" s="112" t="str">
        <f t="shared" si="93"/>
        <v/>
      </c>
      <c r="W252" s="112" t="str">
        <f t="shared" si="111"/>
        <v/>
      </c>
      <c r="X252" s="112" t="str">
        <f t="shared" si="94"/>
        <v/>
      </c>
      <c r="Y252" s="112" t="str">
        <f t="shared" si="114"/>
        <v/>
      </c>
      <c r="Z252" s="112" t="str">
        <f t="shared" si="115"/>
        <v/>
      </c>
      <c r="AA252" s="112" t="str">
        <f t="shared" si="116"/>
        <v/>
      </c>
      <c r="AB252" s="112" t="str">
        <f t="shared" si="117"/>
        <v/>
      </c>
      <c r="AC252" s="112" t="str">
        <f t="shared" si="118"/>
        <v/>
      </c>
      <c r="AD252" t="str">
        <f t="shared" si="112"/>
        <v>6100------------</v>
      </c>
      <c r="AF252" s="19" t="str">
        <f t="shared" si="119"/>
        <v>|0200226010|42.70|0.00|2.300|0.0006100NBC</v>
      </c>
      <c r="AG252" s="19" t="str">
        <f t="shared" si="113"/>
        <v/>
      </c>
      <c r="AH252" s="19" t="str">
        <f t="shared" si="95"/>
        <v/>
      </c>
      <c r="AI252" s="19" t="str">
        <f t="shared" si="96"/>
        <v/>
      </c>
      <c r="AJ252" s="19" t="str">
        <f t="shared" si="97"/>
        <v/>
      </c>
      <c r="AK252" s="19" t="str">
        <f t="shared" si="98"/>
        <v/>
      </c>
      <c r="AL252" s="19" t="str">
        <f t="shared" si="99"/>
        <v/>
      </c>
      <c r="AM252" s="19" t="str">
        <f t="shared" si="100"/>
        <v/>
      </c>
      <c r="AN252" s="19" t="str">
        <f t="shared" si="101"/>
        <v/>
      </c>
      <c r="AO252" s="19" t="str">
        <f t="shared" si="102"/>
        <v/>
      </c>
      <c r="AP252" s="19" t="str">
        <f t="shared" si="103"/>
        <v/>
      </c>
      <c r="AQ252" s="19" t="str">
        <f t="shared" si="104"/>
        <v/>
      </c>
      <c r="AR252" s="19" t="str">
        <f t="shared" si="105"/>
        <v/>
      </c>
      <c r="AS252" s="19" t="str">
        <f>IFERROR(VLOOKUP(AF252,[2]CUS030!$A$5:$E$10000,5,0),"")</f>
        <v>INNOTEK</v>
      </c>
      <c r="AT252" s="19" t="str">
        <f>IFERROR(VLOOKUP(AG252,[2]CUS030!$A$5:$E$10000,5,0),"")</f>
        <v/>
      </c>
      <c r="AU252" s="19" t="str">
        <f>IFERROR(VLOOKUP(AH252,[2]CUS030!$A$5:$E$10000,5,0),"")</f>
        <v/>
      </c>
      <c r="AV252" s="19" t="str">
        <f>IFERROR(VLOOKUP(AI252,[2]CUS030!$A$5:$E$10000,5,0),"")</f>
        <v/>
      </c>
      <c r="AW252" s="19" t="str">
        <f>IFERROR(VLOOKUP(AJ252,[2]CUS030!$A$5:$E$10000,5,0),"")</f>
        <v/>
      </c>
      <c r="AX252" s="19" t="str">
        <f>IFERROR(VLOOKUP(AK252,[2]CUS030!$A$5:$E$10000,5,0),"")</f>
        <v/>
      </c>
      <c r="AY252" s="19" t="str">
        <f>IFERROR(VLOOKUP(AL252,[2]CUS030!$A$5:$E$10000,5,0),"")</f>
        <v/>
      </c>
      <c r="AZ252" s="19" t="str">
        <f>IFERROR(VLOOKUP(AM252,[2]CUS030!$A$5:$E$10000,5,0),"")</f>
        <v/>
      </c>
      <c r="BA252" s="19" t="str">
        <f>IFERROR(VLOOKUP(AN252,[2]CUS030!$A$5:$E$10000,5,0),"")</f>
        <v/>
      </c>
      <c r="BB252" s="19" t="str">
        <f>IFERROR(VLOOKUP(AO252,[2]CUS030!$A$5:$E$10000,5,0),"")</f>
        <v/>
      </c>
      <c r="BC252" s="19" t="str">
        <f>IFERROR(VLOOKUP(AP252,[2]CUS030!$A$5:$E$10000,5,0),"")</f>
        <v/>
      </c>
      <c r="BD252" s="19" t="str">
        <f>IFERROR(VLOOKUP(AQ252,[2]CUS030!$A$5:$E$10000,5,0),"")</f>
        <v/>
      </c>
      <c r="BE252" s="19" t="str">
        <f>IFERROR(VLOOKUP(AR252,[2]CUS030!$A$5:$E$10000,5,0),"")</f>
        <v/>
      </c>
    </row>
    <row r="253" spans="6:57" x14ac:dyDescent="0.3">
      <c r="F253" s="108" t="str">
        <f>[1]!Table1[[#This Row],[Production]]</f>
        <v>|0200220810|31.80|0.00|1.600|0.0005661NBC</v>
      </c>
      <c r="G253" t="str">
        <f t="shared" si="106"/>
        <v>5661</v>
      </c>
      <c r="H253" t="str">
        <f t="shared" si="107"/>
        <v>INNOTEK|VPIC1|VPIC1||||||||||</v>
      </c>
      <c r="I253" s="108" t="str">
        <f>[1]!Table1[[#This Row],[Stock]]</f>
        <v>|0200220810|31.80|0.00|1.600|0.000265NBC</v>
      </c>
      <c r="J253" t="str">
        <f t="shared" si="108"/>
        <v>265</v>
      </c>
      <c r="K253" s="19"/>
      <c r="L253" s="19"/>
      <c r="M253" s="19"/>
      <c r="N253" s="19"/>
      <c r="O253" s="19"/>
      <c r="P253" s="20" t="str">
        <f>End_Cal!E253</f>
        <v>|0200226010|42.70|0.00|2.000|0.0006078IBC</v>
      </c>
      <c r="Q253" s="112" t="str">
        <f t="shared" si="109"/>
        <v>6078</v>
      </c>
      <c r="R253" s="112" t="str">
        <f t="shared" si="110"/>
        <v>748.5</v>
      </c>
      <c r="S253" s="112" t="str">
        <f t="shared" si="90"/>
        <v>860</v>
      </c>
      <c r="T253" s="112" t="str">
        <f t="shared" si="91"/>
        <v/>
      </c>
      <c r="U253" s="112" t="str">
        <f t="shared" si="92"/>
        <v/>
      </c>
      <c r="V253" s="112" t="str">
        <f t="shared" si="93"/>
        <v/>
      </c>
      <c r="W253" s="112" t="str">
        <f t="shared" si="111"/>
        <v/>
      </c>
      <c r="X253" s="112" t="str">
        <f t="shared" si="94"/>
        <v/>
      </c>
      <c r="Y253" s="112" t="str">
        <f t="shared" si="114"/>
        <v/>
      </c>
      <c r="Z253" s="112" t="str">
        <f t="shared" si="115"/>
        <v/>
      </c>
      <c r="AA253" s="112" t="str">
        <f t="shared" si="116"/>
        <v/>
      </c>
      <c r="AB253" s="112" t="str">
        <f t="shared" si="117"/>
        <v/>
      </c>
      <c r="AC253" s="112" t="str">
        <f t="shared" si="118"/>
        <v/>
      </c>
      <c r="AD253" t="str">
        <f t="shared" si="112"/>
        <v>6078-748.5-860----------</v>
      </c>
      <c r="AF253" s="19" t="str">
        <f t="shared" si="119"/>
        <v>|0200226010|42.70|0.00|2.000|0.0006078IBC</v>
      </c>
      <c r="AG253" s="19" t="str">
        <f t="shared" si="113"/>
        <v>|0200226010|42.70|0.00|2.000|0.000748.5IBC</v>
      </c>
      <c r="AH253" s="19" t="str">
        <f t="shared" si="95"/>
        <v>|0200226010|42.70|0.00|2.000|0.000860IBC</v>
      </c>
      <c r="AI253" s="19" t="str">
        <f t="shared" si="96"/>
        <v/>
      </c>
      <c r="AJ253" s="19" t="str">
        <f t="shared" si="97"/>
        <v/>
      </c>
      <c r="AK253" s="19" t="str">
        <f t="shared" si="98"/>
        <v/>
      </c>
      <c r="AL253" s="19" t="str">
        <f t="shared" si="99"/>
        <v/>
      </c>
      <c r="AM253" s="19" t="str">
        <f t="shared" si="100"/>
        <v/>
      </c>
      <c r="AN253" s="19" t="str">
        <f t="shared" si="101"/>
        <v/>
      </c>
      <c r="AO253" s="19" t="str">
        <f t="shared" si="102"/>
        <v/>
      </c>
      <c r="AP253" s="19" t="str">
        <f t="shared" si="103"/>
        <v/>
      </c>
      <c r="AQ253" s="19" t="str">
        <f t="shared" si="104"/>
        <v/>
      </c>
      <c r="AR253" s="19" t="str">
        <f t="shared" si="105"/>
        <v/>
      </c>
      <c r="AS253" s="19" t="str">
        <f>IFERROR(VLOOKUP(AF253,[2]CUS030!$A$5:$E$10000,5,0),"")</f>
        <v>INNOTEK</v>
      </c>
      <c r="AT253" s="19" t="str">
        <f>IFERROR(VLOOKUP(AG253,[2]CUS030!$A$5:$E$10000,5,0),"")</f>
        <v>VPIC1</v>
      </c>
      <c r="AU253" s="19" t="str">
        <f>IFERROR(VLOOKUP(AH253,[2]CUS030!$A$5:$E$10000,5,0),"")</f>
        <v>VPIC1</v>
      </c>
      <c r="AV253" s="19" t="str">
        <f>IFERROR(VLOOKUP(AI253,[2]CUS030!$A$5:$E$10000,5,0),"")</f>
        <v/>
      </c>
      <c r="AW253" s="19" t="str">
        <f>IFERROR(VLOOKUP(AJ253,[2]CUS030!$A$5:$E$10000,5,0),"")</f>
        <v/>
      </c>
      <c r="AX253" s="19" t="str">
        <f>IFERROR(VLOOKUP(AK253,[2]CUS030!$A$5:$E$10000,5,0),"")</f>
        <v/>
      </c>
      <c r="AY253" s="19" t="str">
        <f>IFERROR(VLOOKUP(AL253,[2]CUS030!$A$5:$E$10000,5,0),"")</f>
        <v/>
      </c>
      <c r="AZ253" s="19" t="str">
        <f>IFERROR(VLOOKUP(AM253,[2]CUS030!$A$5:$E$10000,5,0),"")</f>
        <v/>
      </c>
      <c r="BA253" s="19" t="str">
        <f>IFERROR(VLOOKUP(AN253,[2]CUS030!$A$5:$E$10000,5,0),"")</f>
        <v/>
      </c>
      <c r="BB253" s="19" t="str">
        <f>IFERROR(VLOOKUP(AO253,[2]CUS030!$A$5:$E$10000,5,0),"")</f>
        <v/>
      </c>
      <c r="BC253" s="19" t="str">
        <f>IFERROR(VLOOKUP(AP253,[2]CUS030!$A$5:$E$10000,5,0),"")</f>
        <v/>
      </c>
      <c r="BD253" s="19" t="str">
        <f>IFERROR(VLOOKUP(AQ253,[2]CUS030!$A$5:$E$10000,5,0),"")</f>
        <v/>
      </c>
      <c r="BE253" s="19" t="str">
        <f>IFERROR(VLOOKUP(AR253,[2]CUS030!$A$5:$E$10000,5,0),"")</f>
        <v/>
      </c>
    </row>
    <row r="254" spans="6:57" x14ac:dyDescent="0.3">
      <c r="F254" s="108" t="str">
        <f>[1]!Table1[[#This Row],[Production]]</f>
        <v>|0200220810|31.80|0.00|1.600|0.0005568NBC</v>
      </c>
      <c r="G254" t="str">
        <f t="shared" si="106"/>
        <v>5568</v>
      </c>
      <c r="H254" t="str">
        <f t="shared" si="107"/>
        <v>|GTA|||||||||||</v>
      </c>
      <c r="I254" s="108" t="str">
        <f>[1]!Table1[[#This Row],[Stock]]</f>
        <v>|0200220810|31.80|0.00|1.600|0.0005568NBC</v>
      </c>
      <c r="J254" t="str">
        <f t="shared" si="108"/>
        <v>5568</v>
      </c>
      <c r="K254" s="19"/>
      <c r="L254" s="19"/>
      <c r="M254" s="19"/>
      <c r="N254" s="19"/>
      <c r="O254" s="19"/>
      <c r="P254" s="20" t="str">
        <f>End_Cal!E254</f>
        <v>|0200226010|45.00|0.00|2.300|0.0005951IBC</v>
      </c>
      <c r="Q254" s="112" t="str">
        <f t="shared" si="109"/>
        <v>5951</v>
      </c>
      <c r="R254" s="112" t="str">
        <f t="shared" si="110"/>
        <v>736.5</v>
      </c>
      <c r="S254" s="112" t="str">
        <f t="shared" si="90"/>
        <v/>
      </c>
      <c r="T254" s="112" t="str">
        <f t="shared" si="91"/>
        <v/>
      </c>
      <c r="U254" s="112" t="str">
        <f t="shared" si="92"/>
        <v/>
      </c>
      <c r="V254" s="112" t="str">
        <f t="shared" si="93"/>
        <v/>
      </c>
      <c r="W254" s="112" t="str">
        <f t="shared" si="111"/>
        <v/>
      </c>
      <c r="X254" s="112" t="str">
        <f t="shared" si="94"/>
        <v/>
      </c>
      <c r="Y254" s="112" t="str">
        <f t="shared" si="114"/>
        <v/>
      </c>
      <c r="Z254" s="112" t="str">
        <f t="shared" si="115"/>
        <v/>
      </c>
      <c r="AA254" s="112" t="str">
        <f t="shared" si="116"/>
        <v/>
      </c>
      <c r="AB254" s="112" t="str">
        <f t="shared" si="117"/>
        <v/>
      </c>
      <c r="AC254" s="112" t="str">
        <f t="shared" si="118"/>
        <v/>
      </c>
      <c r="AD254" t="str">
        <f t="shared" si="112"/>
        <v>5951-736.5-----------</v>
      </c>
      <c r="AF254" s="19" t="str">
        <f t="shared" si="119"/>
        <v>|0200226010|45.00|0.00|2.300|0.0005951IBC</v>
      </c>
      <c r="AG254" s="19" t="str">
        <f t="shared" si="113"/>
        <v>|0200226010|45.00|0.00|2.300|0.000736.5IBC</v>
      </c>
      <c r="AH254" s="19" t="str">
        <f t="shared" si="95"/>
        <v/>
      </c>
      <c r="AI254" s="19" t="str">
        <f t="shared" si="96"/>
        <v/>
      </c>
      <c r="AJ254" s="19" t="str">
        <f t="shared" si="97"/>
        <v/>
      </c>
      <c r="AK254" s="19" t="str">
        <f t="shared" si="98"/>
        <v/>
      </c>
      <c r="AL254" s="19" t="str">
        <f t="shared" si="99"/>
        <v/>
      </c>
      <c r="AM254" s="19" t="str">
        <f t="shared" si="100"/>
        <v/>
      </c>
      <c r="AN254" s="19" t="str">
        <f t="shared" si="101"/>
        <v/>
      </c>
      <c r="AO254" s="19" t="str">
        <f t="shared" si="102"/>
        <v/>
      </c>
      <c r="AP254" s="19" t="str">
        <f t="shared" si="103"/>
        <v/>
      </c>
      <c r="AQ254" s="19" t="str">
        <f t="shared" si="104"/>
        <v/>
      </c>
      <c r="AR254" s="19" t="str">
        <f t="shared" si="105"/>
        <v/>
      </c>
      <c r="AS254" s="19" t="str">
        <f>IFERROR(VLOOKUP(AF254,[2]CUS030!$A$5:$E$10000,5,0),"")</f>
        <v/>
      </c>
      <c r="AT254" s="19" t="str">
        <f>IFERROR(VLOOKUP(AG254,[2]CUS030!$A$5:$E$10000,5,0),"")</f>
        <v>GTA</v>
      </c>
      <c r="AU254" s="19" t="str">
        <f>IFERROR(VLOOKUP(AH254,[2]CUS030!$A$5:$E$10000,5,0),"")</f>
        <v/>
      </c>
      <c r="AV254" s="19" t="str">
        <f>IFERROR(VLOOKUP(AI254,[2]CUS030!$A$5:$E$10000,5,0),"")</f>
        <v/>
      </c>
      <c r="AW254" s="19" t="str">
        <f>IFERROR(VLOOKUP(AJ254,[2]CUS030!$A$5:$E$10000,5,0),"")</f>
        <v/>
      </c>
      <c r="AX254" s="19" t="str">
        <f>IFERROR(VLOOKUP(AK254,[2]CUS030!$A$5:$E$10000,5,0),"")</f>
        <v/>
      </c>
      <c r="AY254" s="19" t="str">
        <f>IFERROR(VLOOKUP(AL254,[2]CUS030!$A$5:$E$10000,5,0),"")</f>
        <v/>
      </c>
      <c r="AZ254" s="19" t="str">
        <f>IFERROR(VLOOKUP(AM254,[2]CUS030!$A$5:$E$10000,5,0),"")</f>
        <v/>
      </c>
      <c r="BA254" s="19" t="str">
        <f>IFERROR(VLOOKUP(AN254,[2]CUS030!$A$5:$E$10000,5,0),"")</f>
        <v/>
      </c>
      <c r="BB254" s="19" t="str">
        <f>IFERROR(VLOOKUP(AO254,[2]CUS030!$A$5:$E$10000,5,0),"")</f>
        <v/>
      </c>
      <c r="BC254" s="19" t="str">
        <f>IFERROR(VLOOKUP(AP254,[2]CUS030!$A$5:$E$10000,5,0),"")</f>
        <v/>
      </c>
      <c r="BD254" s="19" t="str">
        <f>IFERROR(VLOOKUP(AQ254,[2]CUS030!$A$5:$E$10000,5,0),"")</f>
        <v/>
      </c>
      <c r="BE254" s="19" t="str">
        <f>IFERROR(VLOOKUP(AR254,[2]CUS030!$A$5:$E$10000,5,0),"")</f>
        <v/>
      </c>
    </row>
    <row r="255" spans="6:57" x14ac:dyDescent="0.3">
      <c r="F255" s="108" t="str">
        <f>[1]!Table1[[#This Row],[Production]]</f>
        <v>|0200220810|31.80|0.00|1.600|0.0005661NBC</v>
      </c>
      <c r="G255" t="str">
        <f t="shared" si="106"/>
        <v>5661</v>
      </c>
      <c r="H255" t="str">
        <f t="shared" si="107"/>
        <v>VPIC1||||||||||||</v>
      </c>
      <c r="I255" s="108" t="str">
        <f>[1]!Table1[[#This Row],[Stock]]</f>
        <v>|0200220810|31.80|0.00|1.600|0.0005661NBC</v>
      </c>
      <c r="J255" t="str">
        <f t="shared" si="108"/>
        <v>5661</v>
      </c>
      <c r="K255" s="19"/>
      <c r="L255" s="19"/>
      <c r="M255" s="19"/>
      <c r="N255" s="19"/>
      <c r="O255" s="19"/>
      <c r="P255" s="20" t="str">
        <f>End_Cal!E255</f>
        <v>|0200226010|48.60|0.00|3.500|0.0005400IBC</v>
      </c>
      <c r="Q255" s="112" t="str">
        <f t="shared" si="109"/>
        <v>5400</v>
      </c>
      <c r="R255" s="112" t="str">
        <f t="shared" si="110"/>
        <v/>
      </c>
      <c r="S255" s="112" t="str">
        <f t="shared" si="90"/>
        <v/>
      </c>
      <c r="T255" s="112" t="str">
        <f t="shared" si="91"/>
        <v/>
      </c>
      <c r="U255" s="112" t="str">
        <f t="shared" si="92"/>
        <v/>
      </c>
      <c r="V255" s="112" t="str">
        <f t="shared" si="93"/>
        <v/>
      </c>
      <c r="W255" s="112" t="str">
        <f t="shared" si="111"/>
        <v/>
      </c>
      <c r="X255" s="112" t="str">
        <f t="shared" si="94"/>
        <v/>
      </c>
      <c r="Y255" s="112" t="str">
        <f t="shared" si="114"/>
        <v/>
      </c>
      <c r="Z255" s="112" t="str">
        <f t="shared" si="115"/>
        <v/>
      </c>
      <c r="AA255" s="112" t="str">
        <f t="shared" si="116"/>
        <v/>
      </c>
      <c r="AB255" s="112" t="str">
        <f t="shared" si="117"/>
        <v/>
      </c>
      <c r="AC255" s="112" t="str">
        <f t="shared" si="118"/>
        <v/>
      </c>
      <c r="AD255" t="str">
        <f t="shared" si="112"/>
        <v>5400------------</v>
      </c>
      <c r="AF255" s="19" t="str">
        <f t="shared" si="119"/>
        <v>|0200226010|48.60|0.00|3.500|0.0005400IBC</v>
      </c>
      <c r="AG255" s="19" t="str">
        <f t="shared" si="113"/>
        <v/>
      </c>
      <c r="AH255" s="19" t="str">
        <f t="shared" si="95"/>
        <v/>
      </c>
      <c r="AI255" s="19" t="str">
        <f t="shared" si="96"/>
        <v/>
      </c>
      <c r="AJ255" s="19" t="str">
        <f t="shared" si="97"/>
        <v/>
      </c>
      <c r="AK255" s="19" t="str">
        <f t="shared" si="98"/>
        <v/>
      </c>
      <c r="AL255" s="19" t="str">
        <f t="shared" si="99"/>
        <v/>
      </c>
      <c r="AM255" s="19" t="str">
        <f t="shared" si="100"/>
        <v/>
      </c>
      <c r="AN255" s="19" t="str">
        <f t="shared" si="101"/>
        <v/>
      </c>
      <c r="AO255" s="19" t="str">
        <f t="shared" si="102"/>
        <v/>
      </c>
      <c r="AP255" s="19" t="str">
        <f t="shared" si="103"/>
        <v/>
      </c>
      <c r="AQ255" s="19" t="str">
        <f t="shared" si="104"/>
        <v/>
      </c>
      <c r="AR255" s="19" t="str">
        <f t="shared" si="105"/>
        <v/>
      </c>
      <c r="AS255" s="19" t="str">
        <f>IFERROR(VLOOKUP(AF255,[2]CUS030!$A$5:$E$10000,5,0),"")</f>
        <v>VPIC1</v>
      </c>
      <c r="AT255" s="19" t="str">
        <f>IFERROR(VLOOKUP(AG255,[2]CUS030!$A$5:$E$10000,5,0),"")</f>
        <v/>
      </c>
      <c r="AU255" s="19" t="str">
        <f>IFERROR(VLOOKUP(AH255,[2]CUS030!$A$5:$E$10000,5,0),"")</f>
        <v/>
      </c>
      <c r="AV255" s="19" t="str">
        <f>IFERROR(VLOOKUP(AI255,[2]CUS030!$A$5:$E$10000,5,0),"")</f>
        <v/>
      </c>
      <c r="AW255" s="19" t="str">
        <f>IFERROR(VLOOKUP(AJ255,[2]CUS030!$A$5:$E$10000,5,0),"")</f>
        <v/>
      </c>
      <c r="AX255" s="19" t="str">
        <f>IFERROR(VLOOKUP(AK255,[2]CUS030!$A$5:$E$10000,5,0),"")</f>
        <v/>
      </c>
      <c r="AY255" s="19" t="str">
        <f>IFERROR(VLOOKUP(AL255,[2]CUS030!$A$5:$E$10000,5,0),"")</f>
        <v/>
      </c>
      <c r="AZ255" s="19" t="str">
        <f>IFERROR(VLOOKUP(AM255,[2]CUS030!$A$5:$E$10000,5,0),"")</f>
        <v/>
      </c>
      <c r="BA255" s="19" t="str">
        <f>IFERROR(VLOOKUP(AN255,[2]CUS030!$A$5:$E$10000,5,0),"")</f>
        <v/>
      </c>
      <c r="BB255" s="19" t="str">
        <f>IFERROR(VLOOKUP(AO255,[2]CUS030!$A$5:$E$10000,5,0),"")</f>
        <v/>
      </c>
      <c r="BC255" s="19" t="str">
        <f>IFERROR(VLOOKUP(AP255,[2]CUS030!$A$5:$E$10000,5,0),"")</f>
        <v/>
      </c>
      <c r="BD255" s="19" t="str">
        <f>IFERROR(VLOOKUP(AQ255,[2]CUS030!$A$5:$E$10000,5,0),"")</f>
        <v/>
      </c>
      <c r="BE255" s="19" t="str">
        <f>IFERROR(VLOOKUP(AR255,[2]CUS030!$A$5:$E$10000,5,0),"")</f>
        <v/>
      </c>
    </row>
    <row r="256" spans="6:57" x14ac:dyDescent="0.3">
      <c r="F256" s="108" t="str">
        <f>[1]!Table1[[#This Row],[Production]]</f>
        <v>|0200220810|31.80|0.00|1.600|0.0005661NBC</v>
      </c>
      <c r="G256" t="str">
        <f t="shared" si="106"/>
        <v>5661</v>
      </c>
      <c r="H256" t="str">
        <f t="shared" si="107"/>
        <v>KKTL||||||||||||</v>
      </c>
      <c r="I256" s="108" t="str">
        <f>[1]!Table1[[#This Row],[Stock]]</f>
        <v>|0200220810|31.80|0.00|1.600|0.000620NBC</v>
      </c>
      <c r="J256" t="str">
        <f t="shared" si="108"/>
        <v>620</v>
      </c>
      <c r="K256" s="19"/>
      <c r="L256" s="19"/>
      <c r="M256" s="19"/>
      <c r="N256" s="19"/>
      <c r="O256" s="19"/>
      <c r="P256" s="20" t="str">
        <f>End_Cal!E256</f>
        <v>|0200226010|48.60|0.00|3.500|0.0005750IBC</v>
      </c>
      <c r="Q256" s="112" t="str">
        <f t="shared" si="109"/>
        <v>5750</v>
      </c>
      <c r="R256" s="112" t="str">
        <f t="shared" si="110"/>
        <v/>
      </c>
      <c r="S256" s="112" t="str">
        <f t="shared" si="90"/>
        <v/>
      </c>
      <c r="T256" s="112" t="str">
        <f t="shared" si="91"/>
        <v/>
      </c>
      <c r="U256" s="112" t="str">
        <f t="shared" si="92"/>
        <v/>
      </c>
      <c r="V256" s="112" t="str">
        <f t="shared" si="93"/>
        <v/>
      </c>
      <c r="W256" s="112" t="str">
        <f t="shared" si="111"/>
        <v/>
      </c>
      <c r="X256" s="112" t="str">
        <f t="shared" si="94"/>
        <v/>
      </c>
      <c r="Y256" s="112" t="str">
        <f t="shared" si="114"/>
        <v/>
      </c>
      <c r="Z256" s="112" t="str">
        <f t="shared" si="115"/>
        <v/>
      </c>
      <c r="AA256" s="112" t="str">
        <f t="shared" si="116"/>
        <v/>
      </c>
      <c r="AB256" s="112" t="str">
        <f t="shared" si="117"/>
        <v/>
      </c>
      <c r="AC256" s="112" t="str">
        <f t="shared" si="118"/>
        <v/>
      </c>
      <c r="AD256" t="str">
        <f t="shared" si="112"/>
        <v>5750------------</v>
      </c>
      <c r="AF256" s="19" t="str">
        <f t="shared" si="119"/>
        <v>|0200226010|48.60|0.00|3.500|0.0005750IBC</v>
      </c>
      <c r="AG256" s="19" t="str">
        <f t="shared" si="113"/>
        <v/>
      </c>
      <c r="AH256" s="19" t="str">
        <f t="shared" si="95"/>
        <v/>
      </c>
      <c r="AI256" s="19" t="str">
        <f t="shared" si="96"/>
        <v/>
      </c>
      <c r="AJ256" s="19" t="str">
        <f t="shared" si="97"/>
        <v/>
      </c>
      <c r="AK256" s="19" t="str">
        <f t="shared" si="98"/>
        <v/>
      </c>
      <c r="AL256" s="19" t="str">
        <f t="shared" si="99"/>
        <v/>
      </c>
      <c r="AM256" s="19" t="str">
        <f t="shared" si="100"/>
        <v/>
      </c>
      <c r="AN256" s="19" t="str">
        <f t="shared" si="101"/>
        <v/>
      </c>
      <c r="AO256" s="19" t="str">
        <f t="shared" si="102"/>
        <v/>
      </c>
      <c r="AP256" s="19" t="str">
        <f t="shared" si="103"/>
        <v/>
      </c>
      <c r="AQ256" s="19" t="str">
        <f t="shared" si="104"/>
        <v/>
      </c>
      <c r="AR256" s="19" t="str">
        <f t="shared" si="105"/>
        <v/>
      </c>
      <c r="AS256" s="19" t="str">
        <f>IFERROR(VLOOKUP(AF256,[2]CUS030!$A$5:$E$10000,5,0),"")</f>
        <v>KKTL</v>
      </c>
      <c r="AT256" s="19" t="str">
        <f>IFERROR(VLOOKUP(AG256,[2]CUS030!$A$5:$E$10000,5,0),"")</f>
        <v/>
      </c>
      <c r="AU256" s="19" t="str">
        <f>IFERROR(VLOOKUP(AH256,[2]CUS030!$A$5:$E$10000,5,0),"")</f>
        <v/>
      </c>
      <c r="AV256" s="19" t="str">
        <f>IFERROR(VLOOKUP(AI256,[2]CUS030!$A$5:$E$10000,5,0),"")</f>
        <v/>
      </c>
      <c r="AW256" s="19" t="str">
        <f>IFERROR(VLOOKUP(AJ256,[2]CUS030!$A$5:$E$10000,5,0),"")</f>
        <v/>
      </c>
      <c r="AX256" s="19" t="str">
        <f>IFERROR(VLOOKUP(AK256,[2]CUS030!$A$5:$E$10000,5,0),"")</f>
        <v/>
      </c>
      <c r="AY256" s="19" t="str">
        <f>IFERROR(VLOOKUP(AL256,[2]CUS030!$A$5:$E$10000,5,0),"")</f>
        <v/>
      </c>
      <c r="AZ256" s="19" t="str">
        <f>IFERROR(VLOOKUP(AM256,[2]CUS030!$A$5:$E$10000,5,0),"")</f>
        <v/>
      </c>
      <c r="BA256" s="19" t="str">
        <f>IFERROR(VLOOKUP(AN256,[2]CUS030!$A$5:$E$10000,5,0),"")</f>
        <v/>
      </c>
      <c r="BB256" s="19" t="str">
        <f>IFERROR(VLOOKUP(AO256,[2]CUS030!$A$5:$E$10000,5,0),"")</f>
        <v/>
      </c>
      <c r="BC256" s="19" t="str">
        <f>IFERROR(VLOOKUP(AP256,[2]CUS030!$A$5:$E$10000,5,0),"")</f>
        <v/>
      </c>
      <c r="BD256" s="19" t="str">
        <f>IFERROR(VLOOKUP(AQ256,[2]CUS030!$A$5:$E$10000,5,0),"")</f>
        <v/>
      </c>
      <c r="BE256" s="19" t="str">
        <f>IFERROR(VLOOKUP(AR256,[2]CUS030!$A$5:$E$10000,5,0),"")</f>
        <v/>
      </c>
    </row>
    <row r="257" spans="6:57" x14ac:dyDescent="0.3">
      <c r="F257" s="108" t="str">
        <f>[1]!Table1[[#This Row],[Production]]</f>
        <v>|0200226010|31.80|0.00|2.300|0.0005965NBC</v>
      </c>
      <c r="G257" t="str">
        <f t="shared" si="106"/>
        <v>5965</v>
      </c>
      <c r="H257" t="str">
        <f t="shared" si="107"/>
        <v>KKTL||||||||||||</v>
      </c>
      <c r="I257" s="108" t="str">
        <f>[1]!Table1[[#This Row],[Stock]]</f>
        <v>|0200220810|31.80|0.00|2.300|0.000844NBC</v>
      </c>
      <c r="J257" t="str">
        <f t="shared" si="108"/>
        <v>844</v>
      </c>
      <c r="K257" s="19"/>
      <c r="L257" s="19"/>
      <c r="M257" s="19"/>
      <c r="N257" s="19"/>
      <c r="O257" s="19"/>
      <c r="P257" s="20" t="str">
        <f>End_Cal!E257</f>
        <v>|0200226010|48.60|0.00|3.500|0.0005880IBC</v>
      </c>
      <c r="Q257" s="112" t="str">
        <f t="shared" si="109"/>
        <v>5880</v>
      </c>
      <c r="R257" s="112" t="str">
        <f t="shared" si="110"/>
        <v/>
      </c>
      <c r="S257" s="112" t="str">
        <f t="shared" si="90"/>
        <v/>
      </c>
      <c r="T257" s="112" t="str">
        <f t="shared" si="91"/>
        <v/>
      </c>
      <c r="U257" s="112" t="str">
        <f t="shared" si="92"/>
        <v/>
      </c>
      <c r="V257" s="112" t="str">
        <f t="shared" si="93"/>
        <v/>
      </c>
      <c r="W257" s="112" t="str">
        <f t="shared" si="111"/>
        <v/>
      </c>
      <c r="X257" s="112" t="str">
        <f t="shared" si="94"/>
        <v/>
      </c>
      <c r="Y257" s="112" t="str">
        <f t="shared" si="114"/>
        <v/>
      </c>
      <c r="Z257" s="112" t="str">
        <f t="shared" si="115"/>
        <v/>
      </c>
      <c r="AA257" s="112" t="str">
        <f t="shared" si="116"/>
        <v/>
      </c>
      <c r="AB257" s="112" t="str">
        <f t="shared" si="117"/>
        <v/>
      </c>
      <c r="AC257" s="112" t="str">
        <f t="shared" si="118"/>
        <v/>
      </c>
      <c r="AD257" t="str">
        <f t="shared" si="112"/>
        <v>5880------------</v>
      </c>
      <c r="AF257" s="19" t="str">
        <f t="shared" si="119"/>
        <v>|0200226010|48.60|0.00|3.500|0.0005880IBC</v>
      </c>
      <c r="AG257" s="19" t="str">
        <f t="shared" si="113"/>
        <v/>
      </c>
      <c r="AH257" s="19" t="str">
        <f t="shared" si="95"/>
        <v/>
      </c>
      <c r="AI257" s="19" t="str">
        <f t="shared" si="96"/>
        <v/>
      </c>
      <c r="AJ257" s="19" t="str">
        <f t="shared" si="97"/>
        <v/>
      </c>
      <c r="AK257" s="19" t="str">
        <f t="shared" si="98"/>
        <v/>
      </c>
      <c r="AL257" s="19" t="str">
        <f t="shared" si="99"/>
        <v/>
      </c>
      <c r="AM257" s="19" t="str">
        <f t="shared" si="100"/>
        <v/>
      </c>
      <c r="AN257" s="19" t="str">
        <f t="shared" si="101"/>
        <v/>
      </c>
      <c r="AO257" s="19" t="str">
        <f t="shared" si="102"/>
        <v/>
      </c>
      <c r="AP257" s="19" t="str">
        <f t="shared" si="103"/>
        <v/>
      </c>
      <c r="AQ257" s="19" t="str">
        <f t="shared" si="104"/>
        <v/>
      </c>
      <c r="AR257" s="19" t="str">
        <f t="shared" si="105"/>
        <v/>
      </c>
      <c r="AS257" s="19" t="str">
        <f>IFERROR(VLOOKUP(AF257,[2]CUS030!$A$5:$E$10000,5,0),"")</f>
        <v>KKTL</v>
      </c>
      <c r="AT257" s="19" t="str">
        <f>IFERROR(VLOOKUP(AG257,[2]CUS030!$A$5:$E$10000,5,0),"")</f>
        <v/>
      </c>
      <c r="AU257" s="19" t="str">
        <f>IFERROR(VLOOKUP(AH257,[2]CUS030!$A$5:$E$10000,5,0),"")</f>
        <v/>
      </c>
      <c r="AV257" s="19" t="str">
        <f>IFERROR(VLOOKUP(AI257,[2]CUS030!$A$5:$E$10000,5,0),"")</f>
        <v/>
      </c>
      <c r="AW257" s="19" t="str">
        <f>IFERROR(VLOOKUP(AJ257,[2]CUS030!$A$5:$E$10000,5,0),"")</f>
        <v/>
      </c>
      <c r="AX257" s="19" t="str">
        <f>IFERROR(VLOOKUP(AK257,[2]CUS030!$A$5:$E$10000,5,0),"")</f>
        <v/>
      </c>
      <c r="AY257" s="19" t="str">
        <f>IFERROR(VLOOKUP(AL257,[2]CUS030!$A$5:$E$10000,5,0),"")</f>
        <v/>
      </c>
      <c r="AZ257" s="19" t="str">
        <f>IFERROR(VLOOKUP(AM257,[2]CUS030!$A$5:$E$10000,5,0),"")</f>
        <v/>
      </c>
      <c r="BA257" s="19" t="str">
        <f>IFERROR(VLOOKUP(AN257,[2]CUS030!$A$5:$E$10000,5,0),"")</f>
        <v/>
      </c>
      <c r="BB257" s="19" t="str">
        <f>IFERROR(VLOOKUP(AO257,[2]CUS030!$A$5:$E$10000,5,0),"")</f>
        <v/>
      </c>
      <c r="BC257" s="19" t="str">
        <f>IFERROR(VLOOKUP(AP257,[2]CUS030!$A$5:$E$10000,5,0),"")</f>
        <v/>
      </c>
      <c r="BD257" s="19" t="str">
        <f>IFERROR(VLOOKUP(AQ257,[2]CUS030!$A$5:$E$10000,5,0),"")</f>
        <v/>
      </c>
      <c r="BE257" s="19" t="str">
        <f>IFERROR(VLOOKUP(AR257,[2]CUS030!$A$5:$E$10000,5,0),"")</f>
        <v/>
      </c>
    </row>
    <row r="258" spans="6:57" x14ac:dyDescent="0.3">
      <c r="F258" s="108" t="str">
        <f>[1]!Table1[[#This Row],[Production]]</f>
        <v>|0200220810|31.80|0.00|2.600|0.0006096NBC</v>
      </c>
      <c r="G258" t="str">
        <f t="shared" si="106"/>
        <v>6096</v>
      </c>
      <c r="H258" t="str">
        <f t="shared" si="107"/>
        <v>CIC1||||||||||||</v>
      </c>
      <c r="I258" s="108" t="str">
        <f>[1]!Table1[[#This Row],[Stock]]</f>
        <v>|0200220810|31.80|0.00|2.600|0.000351NBC</v>
      </c>
      <c r="J258" t="str">
        <f t="shared" si="108"/>
        <v>351</v>
      </c>
      <c r="K258" s="19"/>
      <c r="L258" s="19"/>
      <c r="M258" s="19"/>
      <c r="N258" s="19"/>
      <c r="O258" s="19"/>
      <c r="P258" s="20" t="str">
        <f>End_Cal!E258</f>
        <v>|0200226010|54.00|0.00|2.600|0.0004900IBC</v>
      </c>
      <c r="Q258" s="112" t="str">
        <f t="shared" si="109"/>
        <v>4900</v>
      </c>
      <c r="R258" s="112" t="str">
        <f t="shared" si="110"/>
        <v/>
      </c>
      <c r="S258" s="112" t="str">
        <f t="shared" si="90"/>
        <v/>
      </c>
      <c r="T258" s="112" t="str">
        <f t="shared" si="91"/>
        <v/>
      </c>
      <c r="U258" s="112" t="str">
        <f t="shared" si="92"/>
        <v/>
      </c>
      <c r="V258" s="112" t="str">
        <f t="shared" si="93"/>
        <v/>
      </c>
      <c r="W258" s="112" t="str">
        <f t="shared" si="111"/>
        <v/>
      </c>
      <c r="X258" s="112" t="str">
        <f t="shared" si="94"/>
        <v/>
      </c>
      <c r="Y258" s="112" t="str">
        <f t="shared" si="114"/>
        <v/>
      </c>
      <c r="Z258" s="112" t="str">
        <f t="shared" si="115"/>
        <v/>
      </c>
      <c r="AA258" s="112" t="str">
        <f t="shared" si="116"/>
        <v/>
      </c>
      <c r="AB258" s="112" t="str">
        <f t="shared" si="117"/>
        <v/>
      </c>
      <c r="AC258" s="112" t="str">
        <f t="shared" si="118"/>
        <v/>
      </c>
      <c r="AD258" t="str">
        <f t="shared" si="112"/>
        <v>4900------------</v>
      </c>
      <c r="AF258" s="19" t="str">
        <f t="shared" si="119"/>
        <v>|0200226010|54.00|0.00|2.600|0.0004900IBC</v>
      </c>
      <c r="AG258" s="19" t="str">
        <f t="shared" si="113"/>
        <v/>
      </c>
      <c r="AH258" s="19" t="str">
        <f t="shared" si="95"/>
        <v/>
      </c>
      <c r="AI258" s="19" t="str">
        <f t="shared" si="96"/>
        <v/>
      </c>
      <c r="AJ258" s="19" t="str">
        <f t="shared" si="97"/>
        <v/>
      </c>
      <c r="AK258" s="19" t="str">
        <f t="shared" si="98"/>
        <v/>
      </c>
      <c r="AL258" s="19" t="str">
        <f t="shared" si="99"/>
        <v/>
      </c>
      <c r="AM258" s="19" t="str">
        <f t="shared" si="100"/>
        <v/>
      </c>
      <c r="AN258" s="19" t="str">
        <f t="shared" si="101"/>
        <v/>
      </c>
      <c r="AO258" s="19" t="str">
        <f t="shared" si="102"/>
        <v/>
      </c>
      <c r="AP258" s="19" t="str">
        <f t="shared" si="103"/>
        <v/>
      </c>
      <c r="AQ258" s="19" t="str">
        <f t="shared" si="104"/>
        <v/>
      </c>
      <c r="AR258" s="19" t="str">
        <f t="shared" si="105"/>
        <v/>
      </c>
      <c r="AS258" s="19" t="str">
        <f>IFERROR(VLOOKUP(AF258,[2]CUS030!$A$5:$E$10000,5,0),"")</f>
        <v>CIC1</v>
      </c>
      <c r="AT258" s="19" t="str">
        <f>IFERROR(VLOOKUP(AG258,[2]CUS030!$A$5:$E$10000,5,0),"")</f>
        <v/>
      </c>
      <c r="AU258" s="19" t="str">
        <f>IFERROR(VLOOKUP(AH258,[2]CUS030!$A$5:$E$10000,5,0),"")</f>
        <v/>
      </c>
      <c r="AV258" s="19" t="str">
        <f>IFERROR(VLOOKUP(AI258,[2]CUS030!$A$5:$E$10000,5,0),"")</f>
        <v/>
      </c>
      <c r="AW258" s="19" t="str">
        <f>IFERROR(VLOOKUP(AJ258,[2]CUS030!$A$5:$E$10000,5,0),"")</f>
        <v/>
      </c>
      <c r="AX258" s="19" t="str">
        <f>IFERROR(VLOOKUP(AK258,[2]CUS030!$A$5:$E$10000,5,0),"")</f>
        <v/>
      </c>
      <c r="AY258" s="19" t="str">
        <f>IFERROR(VLOOKUP(AL258,[2]CUS030!$A$5:$E$10000,5,0),"")</f>
        <v/>
      </c>
      <c r="AZ258" s="19" t="str">
        <f>IFERROR(VLOOKUP(AM258,[2]CUS030!$A$5:$E$10000,5,0),"")</f>
        <v/>
      </c>
      <c r="BA258" s="19" t="str">
        <f>IFERROR(VLOOKUP(AN258,[2]CUS030!$A$5:$E$10000,5,0),"")</f>
        <v/>
      </c>
      <c r="BB258" s="19" t="str">
        <f>IFERROR(VLOOKUP(AO258,[2]CUS030!$A$5:$E$10000,5,0),"")</f>
        <v/>
      </c>
      <c r="BC258" s="19" t="str">
        <f>IFERROR(VLOOKUP(AP258,[2]CUS030!$A$5:$E$10000,5,0),"")</f>
        <v/>
      </c>
      <c r="BD258" s="19" t="str">
        <f>IFERROR(VLOOKUP(AQ258,[2]CUS030!$A$5:$E$10000,5,0),"")</f>
        <v/>
      </c>
      <c r="BE258" s="19" t="str">
        <f>IFERROR(VLOOKUP(AR258,[2]CUS030!$A$5:$E$10000,5,0),"")</f>
        <v/>
      </c>
    </row>
    <row r="259" spans="6:57" x14ac:dyDescent="0.3">
      <c r="F259" s="108" t="str">
        <f>[1]!Table1[[#This Row],[Production]]</f>
        <v>|0200220810|31.80|0.00|2.600|0.0006096NBC</v>
      </c>
      <c r="G259" t="str">
        <f t="shared" si="106"/>
        <v>6096</v>
      </c>
      <c r="H259" t="str">
        <f t="shared" si="107"/>
        <v>VPIC1||||||||||||</v>
      </c>
      <c r="I259" s="108" t="str">
        <f>[1]!Table1[[#This Row],[Stock]]</f>
        <v>|0200220810|31.80|0.00|2.600|0.0006096NBC</v>
      </c>
      <c r="J259" t="str">
        <f t="shared" si="108"/>
        <v>6096</v>
      </c>
      <c r="K259" s="19"/>
      <c r="L259" s="19"/>
      <c r="M259" s="19"/>
      <c r="N259" s="19"/>
      <c r="O259" s="19"/>
      <c r="P259" s="20" t="str">
        <f>End_Cal!E259</f>
        <v>|0200226010|54.00|0.00|2.600|0.0005600NBC</v>
      </c>
      <c r="Q259" s="112" t="str">
        <f t="shared" si="109"/>
        <v>5600</v>
      </c>
      <c r="R259" s="112" t="str">
        <f t="shared" si="110"/>
        <v/>
      </c>
      <c r="S259" s="112" t="str">
        <f t="shared" ref="S259:S322" si="120">IFERROR(INDEX($J$2:$J$9873,MATCH(1,INDEX(($P259=$F$2:$F$9873)*(0=COUNTIFS(Q259:R259,$J$2:$J$9873)),0),0)),"")</f>
        <v/>
      </c>
      <c r="T259" s="112" t="str">
        <f t="shared" ref="T259:T322" si="121">IFERROR(INDEX($J$2:$J$9873,MATCH(1,INDEX(($P259=$F$2:$F$9873)*(0=COUNTIFS(Q259:S259,$J$2:$J$9873)),0),0)),"")</f>
        <v/>
      </c>
      <c r="U259" s="112" t="str">
        <f t="shared" ref="U259:U322" si="122">IFERROR(INDEX($J$2:$J$9873,MATCH(1,INDEX(($P259=$F$2:$F$9873)*(0=COUNTIFS(Q259:T259,$J$2:$J$9873)),0),0)),"")</f>
        <v/>
      </c>
      <c r="V259" s="112" t="str">
        <f t="shared" ref="V259:V322" si="123">IFERROR(INDEX($J$2:$J$9873,MATCH(1,INDEX(($P259=$F$2:$F$9873)*(0=COUNTIFS(Q259:U259,$J$2:$J$9873)),0),0)),"")</f>
        <v/>
      </c>
      <c r="W259" s="112" t="str">
        <f t="shared" si="111"/>
        <v/>
      </c>
      <c r="X259" s="112" t="str">
        <f t="shared" ref="X259:X322" si="124">IFERROR(INDEX($J$2:$J$9873,MATCH(1,INDEX(($P259=$F$2:$F$9873)*(0=COUNTIFS(Q259:W259,$J$2:$J$9873)),0),0)),"")</f>
        <v/>
      </c>
      <c r="Y259" s="112" t="str">
        <f t="shared" si="114"/>
        <v/>
      </c>
      <c r="Z259" s="112" t="str">
        <f t="shared" si="115"/>
        <v/>
      </c>
      <c r="AA259" s="112" t="str">
        <f t="shared" si="116"/>
        <v/>
      </c>
      <c r="AB259" s="112" t="str">
        <f t="shared" si="117"/>
        <v/>
      </c>
      <c r="AC259" s="112" t="str">
        <f t="shared" si="118"/>
        <v/>
      </c>
      <c r="AD259" t="str">
        <f t="shared" si="112"/>
        <v>5600------------</v>
      </c>
      <c r="AF259" s="19" t="str">
        <f t="shared" si="119"/>
        <v>|0200226010|54.00|0.00|2.600|0.0005600NBC</v>
      </c>
      <c r="AG259" s="19" t="str">
        <f t="shared" si="113"/>
        <v/>
      </c>
      <c r="AH259" s="19" t="str">
        <f t="shared" ref="AH259:AH322" si="125">IFERROR(INDEX($I$2:$I$9873,MATCH(1,INDEX(($P259=$F$2:$F$9873)*(0=COUNTIFS(AF259:AG259,$I$2:$I$9873)),0),0)),"")</f>
        <v/>
      </c>
      <c r="AI259" s="19" t="str">
        <f t="shared" ref="AI259:AI322" si="126">IFERROR(INDEX($I$2:$I$9873,MATCH(1,INDEX(($P259=$F$2:$F$9873)*(0=COUNTIFS(AF259:AH259,$I$2:$I$9873)),0),0)),"")</f>
        <v/>
      </c>
      <c r="AJ259" s="19" t="str">
        <f t="shared" ref="AJ259:AJ322" si="127">IFERROR(INDEX($I$2:$I$9873,MATCH(1,INDEX(($P259=$F$2:$F$9873)*(0=COUNTIFS(AF259:AI259,$I$2:$I$9873)),0),0)),"")</f>
        <v/>
      </c>
      <c r="AK259" s="19" t="str">
        <f t="shared" ref="AK259:AK322" si="128">IFERROR(INDEX($I$2:$I$9873,MATCH(1,INDEX(($P259=$F$2:$F$9873)*(0=COUNTIFS(AF259:AJ259,$I$2:$I$9873)),0),0)),"")</f>
        <v/>
      </c>
      <c r="AL259" s="19" t="str">
        <f t="shared" ref="AL259:AL322" si="129">IFERROR(INDEX($I$2:$I$9873,MATCH(1,INDEX(($P259=$F$2:$F$9873)*(0=COUNTIFS(AF259:AK259,$I$2:$I$9873)),0),0)),"")</f>
        <v/>
      </c>
      <c r="AM259" s="19" t="str">
        <f t="shared" ref="AM259:AM322" si="130">IFERROR(INDEX($I$2:$I$9873,MATCH(1,INDEX(($P259=$F$2:$F$9873)*(0=COUNTIFS(AF259:AL259,$I$2:$I$9873)),0),0)),"")</f>
        <v/>
      </c>
      <c r="AN259" s="19" t="str">
        <f t="shared" ref="AN259:AN322" si="131">IFERROR(INDEX($I$2:$I$9873,MATCH(1,INDEX(($P259=$F$2:$F$9873)*(0=COUNTIFS(AF259:AM259,$I$2:$I$9873)),0),0)),"")</f>
        <v/>
      </c>
      <c r="AO259" s="19" t="str">
        <f t="shared" ref="AO259:AO322" si="132">IFERROR(INDEX($I$2:$I$9873,MATCH(1,INDEX(($P259=$F$2:$F$9873)*(0=COUNTIFS(AF259:AN259,$I$2:$I$9873)),0),0)),"")</f>
        <v/>
      </c>
      <c r="AP259" s="19" t="str">
        <f t="shared" ref="AP259:AP322" si="133">IFERROR(INDEX($I$2:$I$9873,MATCH(1,INDEX(($P259=$F$2:$F$9873)*(0=COUNTIFS(AF259:AO259,$I$2:$I$9873)),0),0)),"")</f>
        <v/>
      </c>
      <c r="AQ259" s="19" t="str">
        <f t="shared" ref="AQ259:AQ322" si="134">IFERROR(INDEX($I$2:$I$9873,MATCH(1,INDEX(($P259=$F$2:$F$9873)*(0=COUNTIFS(AF259:AP259,$I$2:$I$9873)),0),0)),"")</f>
        <v/>
      </c>
      <c r="AR259" s="19" t="str">
        <f t="shared" ref="AR259:AR322" si="135">IFERROR(INDEX($I$2:$I$9873,MATCH(1,INDEX(($P259=$F$2:$F$9873)*(0=COUNTIFS(AF259:AQ259,$I$2:$I$9873)),0),0)),"")</f>
        <v/>
      </c>
      <c r="AS259" s="19" t="str">
        <f>IFERROR(VLOOKUP(AF259,[2]CUS030!$A$5:$E$10000,5,0),"")</f>
        <v>VPIC1</v>
      </c>
      <c r="AT259" s="19" t="str">
        <f>IFERROR(VLOOKUP(AG259,[2]CUS030!$A$5:$E$10000,5,0),"")</f>
        <v/>
      </c>
      <c r="AU259" s="19" t="str">
        <f>IFERROR(VLOOKUP(AH259,[2]CUS030!$A$5:$E$10000,5,0),"")</f>
        <v/>
      </c>
      <c r="AV259" s="19" t="str">
        <f>IFERROR(VLOOKUP(AI259,[2]CUS030!$A$5:$E$10000,5,0),"")</f>
        <v/>
      </c>
      <c r="AW259" s="19" t="str">
        <f>IFERROR(VLOOKUP(AJ259,[2]CUS030!$A$5:$E$10000,5,0),"")</f>
        <v/>
      </c>
      <c r="AX259" s="19" t="str">
        <f>IFERROR(VLOOKUP(AK259,[2]CUS030!$A$5:$E$10000,5,0),"")</f>
        <v/>
      </c>
      <c r="AY259" s="19" t="str">
        <f>IFERROR(VLOOKUP(AL259,[2]CUS030!$A$5:$E$10000,5,0),"")</f>
        <v/>
      </c>
      <c r="AZ259" s="19" t="str">
        <f>IFERROR(VLOOKUP(AM259,[2]CUS030!$A$5:$E$10000,5,0),"")</f>
        <v/>
      </c>
      <c r="BA259" s="19" t="str">
        <f>IFERROR(VLOOKUP(AN259,[2]CUS030!$A$5:$E$10000,5,0),"")</f>
        <v/>
      </c>
      <c r="BB259" s="19" t="str">
        <f>IFERROR(VLOOKUP(AO259,[2]CUS030!$A$5:$E$10000,5,0),"")</f>
        <v/>
      </c>
      <c r="BC259" s="19" t="str">
        <f>IFERROR(VLOOKUP(AP259,[2]CUS030!$A$5:$E$10000,5,0),"")</f>
        <v/>
      </c>
      <c r="BD259" s="19" t="str">
        <f>IFERROR(VLOOKUP(AQ259,[2]CUS030!$A$5:$E$10000,5,0),"")</f>
        <v/>
      </c>
      <c r="BE259" s="19" t="str">
        <f>IFERROR(VLOOKUP(AR259,[2]CUS030!$A$5:$E$10000,5,0),"")</f>
        <v/>
      </c>
    </row>
    <row r="260" spans="6:57" x14ac:dyDescent="0.3">
      <c r="F260" s="108" t="str">
        <f>[1]!Table1[[#This Row],[Production]]</f>
        <v>|0200220810|32.00|32.00|2.300|0.0006033NBC</v>
      </c>
      <c r="G260" t="str">
        <f t="shared" ref="G260:G323" si="136">MID(F260,LEN(F260)-6,4)</f>
        <v>6033</v>
      </c>
      <c r="H260" t="str">
        <f t="shared" ref="H260:H323" si="137">AS260&amp;"|"&amp;AT260&amp;"|"&amp;AU260&amp;"|"&amp;AV260&amp;"|"&amp;AW260&amp;"|"&amp;AX260&amp;"|"&amp;AY260&amp;"|"&amp;AZ260&amp;"|"&amp;BA260&amp;"|"&amp;BB260&amp;"|"&amp;BC260&amp;"|"&amp;BD260&amp;"|"&amp;BE260</f>
        <v>VPIC1|GTA|||||||||||</v>
      </c>
      <c r="I260" s="108" t="str">
        <f>[1]!Table1[[#This Row],[Stock]]</f>
        <v>|0200220810|32.00|32.00|2.300|0.0001190NBC</v>
      </c>
      <c r="J260" t="str">
        <f t="shared" ref="J260:J323" si="138">MID(LEFT(I260,LEN(I260)-3),FIND("0|0.000",LEFT(I260,LEN(I260)-3),1)+7,6)</f>
        <v>1190</v>
      </c>
      <c r="K260" s="19"/>
      <c r="L260" s="19"/>
      <c r="M260" s="19"/>
      <c r="N260" s="19"/>
      <c r="O260" s="19"/>
      <c r="P260" s="20" t="str">
        <f>End_Cal!E260</f>
        <v>|0200226010|54.00|0.00|2.900|0.0006366IBC</v>
      </c>
      <c r="Q260" s="112" t="str">
        <f t="shared" ref="Q260:Q323" si="139">IFERROR(INDEX($J$2:$J$9873,MATCH(1,INDEX(($P260=$F$2:$F$9873)*(0=COUNTIFS($Q$2:$Q$2,$J$2:$J$9873)),0),0)),"")</f>
        <v>6366</v>
      </c>
      <c r="R260" s="112" t="str">
        <f t="shared" ref="R260:R323" si="140">IFERROR(INDEX($J$2:$J$9873,MATCH(1,INDEX(($P260=$F$2:$F$9873)*(0=COUNTIFS(Q260,$J$2:$J$9873)),0),0)),"")</f>
        <v>700</v>
      </c>
      <c r="S260" s="112" t="str">
        <f t="shared" si="120"/>
        <v/>
      </c>
      <c r="T260" s="112" t="str">
        <f t="shared" si="121"/>
        <v/>
      </c>
      <c r="U260" s="112" t="str">
        <f t="shared" si="122"/>
        <v/>
      </c>
      <c r="V260" s="112" t="str">
        <f t="shared" si="123"/>
        <v/>
      </c>
      <c r="W260" s="112" t="str">
        <f t="shared" ref="W260:W323" si="141">IFERROR(INDEX($J$2:$J$9873,MATCH(1,INDEX(($P260=$F$2:$F$9873)*(0=COUNTIFS(Q260:V260,$J$2:$J$861)),0),0)),"")</f>
        <v/>
      </c>
      <c r="X260" s="112" t="str">
        <f t="shared" si="124"/>
        <v/>
      </c>
      <c r="Y260" s="112" t="str">
        <f t="shared" si="114"/>
        <v/>
      </c>
      <c r="Z260" s="112" t="str">
        <f t="shared" si="115"/>
        <v/>
      </c>
      <c r="AA260" s="112" t="str">
        <f t="shared" si="116"/>
        <v/>
      </c>
      <c r="AB260" s="112" t="str">
        <f t="shared" si="117"/>
        <v/>
      </c>
      <c r="AC260" s="112" t="str">
        <f t="shared" si="118"/>
        <v/>
      </c>
      <c r="AD260" t="str">
        <f t="shared" ref="AD260:AD323" si="142">Q260&amp;"-"&amp;R260&amp;"-"&amp;S260&amp;"-"&amp;T260&amp;"-"&amp;U260&amp;"-"&amp;V260&amp;"-"&amp;W260&amp;"-"&amp;X260&amp;"-"&amp;Y260&amp;"-"&amp;Z260&amp;"-"&amp;AA260&amp;"-"&amp;AB260&amp;"-"&amp;AC260</f>
        <v>6366-700-----------</v>
      </c>
      <c r="AF260" s="19" t="str">
        <f t="shared" si="119"/>
        <v>|0200226010|54.00|0.00|2.900|0.0006366IBC</v>
      </c>
      <c r="AG260" s="19" t="str">
        <f t="shared" ref="AG260:AG323" si="143">IFERROR(INDEX($I$2:$I$9873,MATCH(1,INDEX(($P260=$F$2:$F$9873)*(0=COUNTIFS(AF260,$I$2:$I$9873)),0),0)),"")</f>
        <v>|0200226010|54.00|0.00|2.900|0.000700IBC</v>
      </c>
      <c r="AH260" s="19" t="str">
        <f t="shared" si="125"/>
        <v/>
      </c>
      <c r="AI260" s="19" t="str">
        <f t="shared" si="126"/>
        <v/>
      </c>
      <c r="AJ260" s="19" t="str">
        <f t="shared" si="127"/>
        <v/>
      </c>
      <c r="AK260" s="19" t="str">
        <f t="shared" si="128"/>
        <v/>
      </c>
      <c r="AL260" s="19" t="str">
        <f t="shared" si="129"/>
        <v/>
      </c>
      <c r="AM260" s="19" t="str">
        <f t="shared" si="130"/>
        <v/>
      </c>
      <c r="AN260" s="19" t="str">
        <f t="shared" si="131"/>
        <v/>
      </c>
      <c r="AO260" s="19" t="str">
        <f t="shared" si="132"/>
        <v/>
      </c>
      <c r="AP260" s="19" t="str">
        <f t="shared" si="133"/>
        <v/>
      </c>
      <c r="AQ260" s="19" t="str">
        <f t="shared" si="134"/>
        <v/>
      </c>
      <c r="AR260" s="19" t="str">
        <f t="shared" si="135"/>
        <v/>
      </c>
      <c r="AS260" s="19" t="str">
        <f>IFERROR(VLOOKUP(AF260,[2]CUS030!$A$5:$E$10000,5,0),"")</f>
        <v>VPIC1</v>
      </c>
      <c r="AT260" s="19" t="str">
        <f>IFERROR(VLOOKUP(AG260,[2]CUS030!$A$5:$E$10000,5,0),"")</f>
        <v>GTA</v>
      </c>
      <c r="AU260" s="19" t="str">
        <f>IFERROR(VLOOKUP(AH260,[2]CUS030!$A$5:$E$10000,5,0),"")</f>
        <v/>
      </c>
      <c r="AV260" s="19" t="str">
        <f>IFERROR(VLOOKUP(AI260,[2]CUS030!$A$5:$E$10000,5,0),"")</f>
        <v/>
      </c>
      <c r="AW260" s="19" t="str">
        <f>IFERROR(VLOOKUP(AJ260,[2]CUS030!$A$5:$E$10000,5,0),"")</f>
        <v/>
      </c>
      <c r="AX260" s="19" t="str">
        <f>IFERROR(VLOOKUP(AK260,[2]CUS030!$A$5:$E$10000,5,0),"")</f>
        <v/>
      </c>
      <c r="AY260" s="19" t="str">
        <f>IFERROR(VLOOKUP(AL260,[2]CUS030!$A$5:$E$10000,5,0),"")</f>
        <v/>
      </c>
      <c r="AZ260" s="19" t="str">
        <f>IFERROR(VLOOKUP(AM260,[2]CUS030!$A$5:$E$10000,5,0),"")</f>
        <v/>
      </c>
      <c r="BA260" s="19" t="str">
        <f>IFERROR(VLOOKUP(AN260,[2]CUS030!$A$5:$E$10000,5,0),"")</f>
        <v/>
      </c>
      <c r="BB260" s="19" t="str">
        <f>IFERROR(VLOOKUP(AO260,[2]CUS030!$A$5:$E$10000,5,0),"")</f>
        <v/>
      </c>
      <c r="BC260" s="19" t="str">
        <f>IFERROR(VLOOKUP(AP260,[2]CUS030!$A$5:$E$10000,5,0),"")</f>
        <v/>
      </c>
      <c r="BD260" s="19" t="str">
        <f>IFERROR(VLOOKUP(AQ260,[2]CUS030!$A$5:$E$10000,5,0),"")</f>
        <v/>
      </c>
      <c r="BE260" s="19" t="str">
        <f>IFERROR(VLOOKUP(AR260,[2]CUS030!$A$5:$E$10000,5,0),"")</f>
        <v/>
      </c>
    </row>
    <row r="261" spans="6:57" x14ac:dyDescent="0.3">
      <c r="F261" s="108" t="str">
        <f>[1]!Table1[[#This Row],[Production]]</f>
        <v>|0200220810|32.00|32.00|2.300|0.0006033NBC</v>
      </c>
      <c r="G261" t="str">
        <f t="shared" si="136"/>
        <v>6033</v>
      </c>
      <c r="H261" t="str">
        <f t="shared" si="137"/>
        <v>VPIC1||||||||||||</v>
      </c>
      <c r="I261" s="108" t="str">
        <f>[1]!Table1[[#This Row],[Stock]]</f>
        <v>|0200220810|32.00|32.00|2.300|0.0006033NBC</v>
      </c>
      <c r="J261" t="str">
        <f t="shared" si="138"/>
        <v>6033</v>
      </c>
      <c r="K261" s="19"/>
      <c r="L261" s="19"/>
      <c r="M261" s="19"/>
      <c r="N261" s="19"/>
      <c r="O261" s="19"/>
      <c r="P261" s="20" t="str">
        <f>End_Cal!E261</f>
        <v>|0200226010|54.00|0.00|3.200|0.0006241NBC</v>
      </c>
      <c r="Q261" s="112" t="str">
        <f t="shared" si="139"/>
        <v>203</v>
      </c>
      <c r="R261" s="112" t="str">
        <f t="shared" si="140"/>
        <v>6241</v>
      </c>
      <c r="S261" s="112" t="str">
        <f t="shared" si="120"/>
        <v/>
      </c>
      <c r="T261" s="112" t="str">
        <f t="shared" si="121"/>
        <v/>
      </c>
      <c r="U261" s="112" t="str">
        <f t="shared" si="122"/>
        <v/>
      </c>
      <c r="V261" s="112" t="str">
        <f t="shared" si="123"/>
        <v/>
      </c>
      <c r="W261" s="112" t="str">
        <f t="shared" si="141"/>
        <v/>
      </c>
      <c r="X261" s="112" t="str">
        <f t="shared" si="124"/>
        <v/>
      </c>
      <c r="Y261" s="112" t="str">
        <f t="shared" ref="Y261:Y324" si="144">IFERROR(INDEX($J$2:$J$861,MATCH(1,INDEX(($P261=$F$2:$F$861)*(0=COUNTIFS(Q261:X261,$J$2:$J$861)),0),0)),"")</f>
        <v/>
      </c>
      <c r="Z261" s="112" t="str">
        <f t="shared" ref="Z261:Z324" si="145">IFERROR(INDEX($J$2:$J$861,MATCH(1,INDEX(($P261=$F$2:$F$861)*(0=COUNTIFS(Q261:Y261,$J$2:$J$861)),0),0)),"")</f>
        <v/>
      </c>
      <c r="AA261" s="112" t="str">
        <f t="shared" ref="AA261:AA324" si="146">IFERROR(INDEX($J$2:$J$861,MATCH(1,INDEX(($P261=$F$2:$F$861)*(0=COUNTIFS(Q261:Z261,$J$2:$J$861)),0),0)),"")</f>
        <v/>
      </c>
      <c r="AB261" s="112" t="str">
        <f t="shared" ref="AB261:AB324" si="147">IFERROR(INDEX($J$2:$J$861,MATCH(1,INDEX(($P261=$F$2:$F$861)*(0=COUNTIFS(Q261:AA261,$J$2:$J$861)),0),0)),"")</f>
        <v/>
      </c>
      <c r="AC261" s="112" t="str">
        <f t="shared" ref="AC261:AC324" si="148">IFERROR(INDEX($J$2:$J$861,MATCH(1,INDEX(($P261=$F$2:$F$861)*(0=COUNTIFS(Q261:AB261,$J$2:$J$861)),0),0)),"")</f>
        <v/>
      </c>
      <c r="AD261" t="str">
        <f t="shared" si="142"/>
        <v>203-6241-----------</v>
      </c>
      <c r="AF261" s="19" t="str">
        <f t="shared" ref="AF261:AF324" si="149">IFERROR(INDEX($I$2:$I$861,MATCH(1,INDEX(($P261=$F$2:$F$861)*(0=COUNTIFS($AF$2:$AF$2,$I$2:$I$861)),0),0)),"")</f>
        <v>|0200226010|54.00|0.00|3.200|0.000203NBC</v>
      </c>
      <c r="AG261" s="19" t="str">
        <f t="shared" si="143"/>
        <v>|0200226010|54.00|0.00|3.200|0.0006241NBC</v>
      </c>
      <c r="AH261" s="19" t="str">
        <f t="shared" si="125"/>
        <v/>
      </c>
      <c r="AI261" s="19" t="str">
        <f t="shared" si="126"/>
        <v/>
      </c>
      <c r="AJ261" s="19" t="str">
        <f t="shared" si="127"/>
        <v/>
      </c>
      <c r="AK261" s="19" t="str">
        <f t="shared" si="128"/>
        <v/>
      </c>
      <c r="AL261" s="19" t="str">
        <f t="shared" si="129"/>
        <v/>
      </c>
      <c r="AM261" s="19" t="str">
        <f t="shared" si="130"/>
        <v/>
      </c>
      <c r="AN261" s="19" t="str">
        <f t="shared" si="131"/>
        <v/>
      </c>
      <c r="AO261" s="19" t="str">
        <f t="shared" si="132"/>
        <v/>
      </c>
      <c r="AP261" s="19" t="str">
        <f t="shared" si="133"/>
        <v/>
      </c>
      <c r="AQ261" s="19" t="str">
        <f t="shared" si="134"/>
        <v/>
      </c>
      <c r="AR261" s="19" t="str">
        <f t="shared" si="135"/>
        <v/>
      </c>
      <c r="AS261" s="19" t="str">
        <f>IFERROR(VLOOKUP(AF261,[2]CUS030!$A$5:$E$10000,5,0),"")</f>
        <v>VPIC1</v>
      </c>
      <c r="AT261" s="19" t="str">
        <f>IFERROR(VLOOKUP(AG261,[2]CUS030!$A$5:$E$10000,5,0),"")</f>
        <v/>
      </c>
      <c r="AU261" s="19" t="str">
        <f>IFERROR(VLOOKUP(AH261,[2]CUS030!$A$5:$E$10000,5,0),"")</f>
        <v/>
      </c>
      <c r="AV261" s="19" t="str">
        <f>IFERROR(VLOOKUP(AI261,[2]CUS030!$A$5:$E$10000,5,0),"")</f>
        <v/>
      </c>
      <c r="AW261" s="19" t="str">
        <f>IFERROR(VLOOKUP(AJ261,[2]CUS030!$A$5:$E$10000,5,0),"")</f>
        <v/>
      </c>
      <c r="AX261" s="19" t="str">
        <f>IFERROR(VLOOKUP(AK261,[2]CUS030!$A$5:$E$10000,5,0),"")</f>
        <v/>
      </c>
      <c r="AY261" s="19" t="str">
        <f>IFERROR(VLOOKUP(AL261,[2]CUS030!$A$5:$E$10000,5,0),"")</f>
        <v/>
      </c>
      <c r="AZ261" s="19" t="str">
        <f>IFERROR(VLOOKUP(AM261,[2]CUS030!$A$5:$E$10000,5,0),"")</f>
        <v/>
      </c>
      <c r="BA261" s="19" t="str">
        <f>IFERROR(VLOOKUP(AN261,[2]CUS030!$A$5:$E$10000,5,0),"")</f>
        <v/>
      </c>
      <c r="BB261" s="19" t="str">
        <f>IFERROR(VLOOKUP(AO261,[2]CUS030!$A$5:$E$10000,5,0),"")</f>
        <v/>
      </c>
      <c r="BC261" s="19" t="str">
        <f>IFERROR(VLOOKUP(AP261,[2]CUS030!$A$5:$E$10000,5,0),"")</f>
        <v/>
      </c>
      <c r="BD261" s="19" t="str">
        <f>IFERROR(VLOOKUP(AQ261,[2]CUS030!$A$5:$E$10000,5,0),"")</f>
        <v/>
      </c>
      <c r="BE261" s="19" t="str">
        <f>IFERROR(VLOOKUP(AR261,[2]CUS030!$A$5:$E$10000,5,0),"")</f>
        <v/>
      </c>
    </row>
    <row r="262" spans="6:57" x14ac:dyDescent="0.3">
      <c r="F262" s="108" t="str">
        <f>[1]!Table1[[#This Row],[Production]]</f>
        <v>|0200220810|34.00|0.00|2.600|0.0005850IBC</v>
      </c>
      <c r="G262" t="str">
        <f t="shared" si="136"/>
        <v>5850</v>
      </c>
      <c r="H262" t="str">
        <f t="shared" si="137"/>
        <v>CIC1||||||||||||</v>
      </c>
      <c r="I262" s="108" t="str">
        <f>[1]!Table1[[#This Row],[Stock]]</f>
        <v>|0200220810|34.00|0.00|2.600|0.0005850IBC</v>
      </c>
      <c r="J262" t="str">
        <f t="shared" si="138"/>
        <v>5850</v>
      </c>
      <c r="K262" s="19"/>
      <c r="L262" s="19"/>
      <c r="M262" s="19"/>
      <c r="N262" s="19"/>
      <c r="O262" s="19"/>
      <c r="P262" s="20" t="str">
        <f>End_Cal!E262</f>
        <v>|0200226010|54.00|20.00|2.000|0.0006285IBC</v>
      </c>
      <c r="Q262" s="112" t="str">
        <f t="shared" si="139"/>
        <v>560</v>
      </c>
      <c r="R262" s="112" t="str">
        <f t="shared" si="140"/>
        <v>6285</v>
      </c>
      <c r="S262" s="112" t="str">
        <f t="shared" si="120"/>
        <v/>
      </c>
      <c r="T262" s="112" t="str">
        <f t="shared" si="121"/>
        <v/>
      </c>
      <c r="U262" s="112" t="str">
        <f t="shared" si="122"/>
        <v/>
      </c>
      <c r="V262" s="112" t="str">
        <f t="shared" si="123"/>
        <v/>
      </c>
      <c r="W262" s="112" t="str">
        <f t="shared" si="141"/>
        <v/>
      </c>
      <c r="X262" s="112" t="str">
        <f t="shared" si="124"/>
        <v/>
      </c>
      <c r="Y262" s="112" t="str">
        <f t="shared" si="144"/>
        <v/>
      </c>
      <c r="Z262" s="112" t="str">
        <f t="shared" si="145"/>
        <v/>
      </c>
      <c r="AA262" s="112" t="str">
        <f t="shared" si="146"/>
        <v/>
      </c>
      <c r="AB262" s="112" t="str">
        <f t="shared" si="147"/>
        <v/>
      </c>
      <c r="AC262" s="112" t="str">
        <f t="shared" si="148"/>
        <v/>
      </c>
      <c r="AD262" t="str">
        <f t="shared" si="142"/>
        <v>560-6285-----------</v>
      </c>
      <c r="AF262" s="19" t="str">
        <f t="shared" si="149"/>
        <v>|0200226010|54.00|20.00|2.000|0.000560IBC</v>
      </c>
      <c r="AG262" s="19" t="str">
        <f t="shared" si="143"/>
        <v>|0200226010|54.00|20.00|2.000|0.0006285IBC</v>
      </c>
      <c r="AH262" s="19" t="str">
        <f t="shared" si="125"/>
        <v/>
      </c>
      <c r="AI262" s="19" t="str">
        <f t="shared" si="126"/>
        <v/>
      </c>
      <c r="AJ262" s="19" t="str">
        <f t="shared" si="127"/>
        <v/>
      </c>
      <c r="AK262" s="19" t="str">
        <f t="shared" si="128"/>
        <v/>
      </c>
      <c r="AL262" s="19" t="str">
        <f t="shared" si="129"/>
        <v/>
      </c>
      <c r="AM262" s="19" t="str">
        <f t="shared" si="130"/>
        <v/>
      </c>
      <c r="AN262" s="19" t="str">
        <f t="shared" si="131"/>
        <v/>
      </c>
      <c r="AO262" s="19" t="str">
        <f t="shared" si="132"/>
        <v/>
      </c>
      <c r="AP262" s="19" t="str">
        <f t="shared" si="133"/>
        <v/>
      </c>
      <c r="AQ262" s="19" t="str">
        <f t="shared" si="134"/>
        <v/>
      </c>
      <c r="AR262" s="19" t="str">
        <f t="shared" si="135"/>
        <v/>
      </c>
      <c r="AS262" s="19" t="str">
        <f>IFERROR(VLOOKUP(AF262,[2]CUS030!$A$5:$E$10000,5,0),"")</f>
        <v>CIC1</v>
      </c>
      <c r="AT262" s="19" t="str">
        <f>IFERROR(VLOOKUP(AG262,[2]CUS030!$A$5:$E$10000,5,0),"")</f>
        <v/>
      </c>
      <c r="AU262" s="19" t="str">
        <f>IFERROR(VLOOKUP(AH262,[2]CUS030!$A$5:$E$10000,5,0),"")</f>
        <v/>
      </c>
      <c r="AV262" s="19" t="str">
        <f>IFERROR(VLOOKUP(AI262,[2]CUS030!$A$5:$E$10000,5,0),"")</f>
        <v/>
      </c>
      <c r="AW262" s="19" t="str">
        <f>IFERROR(VLOOKUP(AJ262,[2]CUS030!$A$5:$E$10000,5,0),"")</f>
        <v/>
      </c>
      <c r="AX262" s="19" t="str">
        <f>IFERROR(VLOOKUP(AK262,[2]CUS030!$A$5:$E$10000,5,0),"")</f>
        <v/>
      </c>
      <c r="AY262" s="19" t="str">
        <f>IFERROR(VLOOKUP(AL262,[2]CUS030!$A$5:$E$10000,5,0),"")</f>
        <v/>
      </c>
      <c r="AZ262" s="19" t="str">
        <f>IFERROR(VLOOKUP(AM262,[2]CUS030!$A$5:$E$10000,5,0),"")</f>
        <v/>
      </c>
      <c r="BA262" s="19" t="str">
        <f>IFERROR(VLOOKUP(AN262,[2]CUS030!$A$5:$E$10000,5,0),"")</f>
        <v/>
      </c>
      <c r="BB262" s="19" t="str">
        <f>IFERROR(VLOOKUP(AO262,[2]CUS030!$A$5:$E$10000,5,0),"")</f>
        <v/>
      </c>
      <c r="BC262" s="19" t="str">
        <f>IFERROR(VLOOKUP(AP262,[2]CUS030!$A$5:$E$10000,5,0),"")</f>
        <v/>
      </c>
      <c r="BD262" s="19" t="str">
        <f>IFERROR(VLOOKUP(AQ262,[2]CUS030!$A$5:$E$10000,5,0),"")</f>
        <v/>
      </c>
      <c r="BE262" s="19" t="str">
        <f>IFERROR(VLOOKUP(AR262,[2]CUS030!$A$5:$E$10000,5,0),"")</f>
        <v/>
      </c>
    </row>
    <row r="263" spans="6:57" x14ac:dyDescent="0.3">
      <c r="F263" s="108" t="str">
        <f>[1]!Table1[[#This Row],[Production]]</f>
        <v>|0200220810|34.00|0.00|2.000|0.0005939NBC</v>
      </c>
      <c r="G263" t="str">
        <f t="shared" si="136"/>
        <v>5939</v>
      </c>
      <c r="H263" t="str">
        <f t="shared" si="137"/>
        <v>|GTA|||||||||||</v>
      </c>
      <c r="I263" s="108" t="str">
        <f>[1]!Table1[[#This Row],[Stock]]</f>
        <v>|0200220810|34.00|0.00|2.000|0.0005939NBC</v>
      </c>
      <c r="J263" t="str">
        <f t="shared" si="138"/>
        <v>5939</v>
      </c>
      <c r="K263" s="19"/>
      <c r="L263" s="19"/>
      <c r="M263" s="19"/>
      <c r="N263" s="19"/>
      <c r="O263" s="19"/>
      <c r="P263" s="20" t="str">
        <f>End_Cal!E263</f>
        <v>|0200226010|60.50|0.00|2.300|0.0006019IBC</v>
      </c>
      <c r="Q263" s="112" t="str">
        <f t="shared" si="139"/>
        <v>6019</v>
      </c>
      <c r="R263" s="112" t="str">
        <f t="shared" si="140"/>
        <v>744.4</v>
      </c>
      <c r="S263" s="112" t="str">
        <f t="shared" si="120"/>
        <v/>
      </c>
      <c r="T263" s="112" t="str">
        <f t="shared" si="121"/>
        <v/>
      </c>
      <c r="U263" s="112" t="str">
        <f t="shared" si="122"/>
        <v/>
      </c>
      <c r="V263" s="112" t="str">
        <f t="shared" si="123"/>
        <v/>
      </c>
      <c r="W263" s="112" t="str">
        <f t="shared" si="141"/>
        <v/>
      </c>
      <c r="X263" s="112" t="str">
        <f t="shared" si="124"/>
        <v/>
      </c>
      <c r="Y263" s="112" t="str">
        <f t="shared" si="144"/>
        <v/>
      </c>
      <c r="Z263" s="112" t="str">
        <f t="shared" si="145"/>
        <v/>
      </c>
      <c r="AA263" s="112" t="str">
        <f t="shared" si="146"/>
        <v/>
      </c>
      <c r="AB263" s="112" t="str">
        <f t="shared" si="147"/>
        <v/>
      </c>
      <c r="AC263" s="112" t="str">
        <f t="shared" si="148"/>
        <v/>
      </c>
      <c r="AD263" t="str">
        <f t="shared" si="142"/>
        <v>6019-744.4-----------</v>
      </c>
      <c r="AF263" s="19" t="str">
        <f t="shared" si="149"/>
        <v>|0200226010|60.50|0.00|2.300|0.0006019IBC</v>
      </c>
      <c r="AG263" s="19" t="str">
        <f t="shared" si="143"/>
        <v>|0200226010|60.50|0.00|2.300|0.000744.4IBC</v>
      </c>
      <c r="AH263" s="19" t="str">
        <f t="shared" si="125"/>
        <v/>
      </c>
      <c r="AI263" s="19" t="str">
        <f t="shared" si="126"/>
        <v/>
      </c>
      <c r="AJ263" s="19" t="str">
        <f t="shared" si="127"/>
        <v/>
      </c>
      <c r="AK263" s="19" t="str">
        <f t="shared" si="128"/>
        <v/>
      </c>
      <c r="AL263" s="19" t="str">
        <f t="shared" si="129"/>
        <v/>
      </c>
      <c r="AM263" s="19" t="str">
        <f t="shared" si="130"/>
        <v/>
      </c>
      <c r="AN263" s="19" t="str">
        <f t="shared" si="131"/>
        <v/>
      </c>
      <c r="AO263" s="19" t="str">
        <f t="shared" si="132"/>
        <v/>
      </c>
      <c r="AP263" s="19" t="str">
        <f t="shared" si="133"/>
        <v/>
      </c>
      <c r="AQ263" s="19" t="str">
        <f t="shared" si="134"/>
        <v/>
      </c>
      <c r="AR263" s="19" t="str">
        <f t="shared" si="135"/>
        <v/>
      </c>
      <c r="AS263" s="19" t="str">
        <f>IFERROR(VLOOKUP(AF263,[2]CUS030!$A$5:$E$10000,5,0),"")</f>
        <v/>
      </c>
      <c r="AT263" s="19" t="str">
        <f>IFERROR(VLOOKUP(AG263,[2]CUS030!$A$5:$E$10000,5,0),"")</f>
        <v>GTA</v>
      </c>
      <c r="AU263" s="19" t="str">
        <f>IFERROR(VLOOKUP(AH263,[2]CUS030!$A$5:$E$10000,5,0),"")</f>
        <v/>
      </c>
      <c r="AV263" s="19" t="str">
        <f>IFERROR(VLOOKUP(AI263,[2]CUS030!$A$5:$E$10000,5,0),"")</f>
        <v/>
      </c>
      <c r="AW263" s="19" t="str">
        <f>IFERROR(VLOOKUP(AJ263,[2]CUS030!$A$5:$E$10000,5,0),"")</f>
        <v/>
      </c>
      <c r="AX263" s="19" t="str">
        <f>IFERROR(VLOOKUP(AK263,[2]CUS030!$A$5:$E$10000,5,0),"")</f>
        <v/>
      </c>
      <c r="AY263" s="19" t="str">
        <f>IFERROR(VLOOKUP(AL263,[2]CUS030!$A$5:$E$10000,5,0),"")</f>
        <v/>
      </c>
      <c r="AZ263" s="19" t="str">
        <f>IFERROR(VLOOKUP(AM263,[2]CUS030!$A$5:$E$10000,5,0),"")</f>
        <v/>
      </c>
      <c r="BA263" s="19" t="str">
        <f>IFERROR(VLOOKUP(AN263,[2]CUS030!$A$5:$E$10000,5,0),"")</f>
        <v/>
      </c>
      <c r="BB263" s="19" t="str">
        <f>IFERROR(VLOOKUP(AO263,[2]CUS030!$A$5:$E$10000,5,0),"")</f>
        <v/>
      </c>
      <c r="BC263" s="19" t="str">
        <f>IFERROR(VLOOKUP(AP263,[2]CUS030!$A$5:$E$10000,5,0),"")</f>
        <v/>
      </c>
      <c r="BD263" s="19" t="str">
        <f>IFERROR(VLOOKUP(AQ263,[2]CUS030!$A$5:$E$10000,5,0),"")</f>
        <v/>
      </c>
      <c r="BE263" s="19" t="str">
        <f>IFERROR(VLOOKUP(AR263,[2]CUS030!$A$5:$E$10000,5,0),"")</f>
        <v/>
      </c>
    </row>
    <row r="264" spans="6:57" x14ac:dyDescent="0.3">
      <c r="F264" s="108" t="str">
        <f>[1]!Table1[[#This Row],[Production]]</f>
        <v>|0200220810|34.00|0.00|2.000|0.0005821NBC</v>
      </c>
      <c r="G264" t="str">
        <f t="shared" si="136"/>
        <v>5821</v>
      </c>
      <c r="H264" t="str">
        <f t="shared" si="137"/>
        <v>KMV|KMV|||||||||||</v>
      </c>
      <c r="I264" s="108" t="str">
        <f>[1]!Table1[[#This Row],[Stock]]</f>
        <v>|0200220810|34.00|0.00|2.000|0.000640NBC</v>
      </c>
      <c r="J264" t="str">
        <f t="shared" si="138"/>
        <v>640</v>
      </c>
      <c r="K264" s="19"/>
      <c r="L264" s="19"/>
      <c r="M264" s="19"/>
      <c r="N264" s="19"/>
      <c r="O264" s="19"/>
      <c r="P264" s="20" t="str">
        <f>End_Cal!E264</f>
        <v>|0200226117|15.90|0.00|1.600|0.0005155NBC</v>
      </c>
      <c r="Q264" s="112" t="str">
        <f t="shared" si="139"/>
        <v>1677</v>
      </c>
      <c r="R264" s="112" t="str">
        <f t="shared" si="140"/>
        <v>279</v>
      </c>
      <c r="S264" s="112" t="str">
        <f t="shared" si="120"/>
        <v>5155</v>
      </c>
      <c r="T264" s="112" t="str">
        <f t="shared" si="121"/>
        <v/>
      </c>
      <c r="U264" s="112" t="str">
        <f t="shared" si="122"/>
        <v/>
      </c>
      <c r="V264" s="112" t="str">
        <f t="shared" si="123"/>
        <v/>
      </c>
      <c r="W264" s="112" t="str">
        <f t="shared" si="141"/>
        <v/>
      </c>
      <c r="X264" s="112" t="str">
        <f t="shared" si="124"/>
        <v/>
      </c>
      <c r="Y264" s="112" t="str">
        <f t="shared" si="144"/>
        <v/>
      </c>
      <c r="Z264" s="112" t="str">
        <f t="shared" si="145"/>
        <v/>
      </c>
      <c r="AA264" s="112" t="str">
        <f t="shared" si="146"/>
        <v/>
      </c>
      <c r="AB264" s="112" t="str">
        <f t="shared" si="147"/>
        <v/>
      </c>
      <c r="AC264" s="112" t="str">
        <f t="shared" si="148"/>
        <v/>
      </c>
      <c r="AD264" t="str">
        <f t="shared" si="142"/>
        <v>1677-279-5155----------</v>
      </c>
      <c r="AF264" s="19" t="str">
        <f t="shared" si="149"/>
        <v>|0200226117|15.90|0.00|1.600|0.0001677NBC</v>
      </c>
      <c r="AG264" s="19" t="str">
        <f t="shared" si="143"/>
        <v>|0200226117|15.90|0.00|1.600|0.000279NBC</v>
      </c>
      <c r="AH264" s="19" t="str">
        <f t="shared" si="125"/>
        <v>|0200226117|15.90|0.00|1.600|0.0005155NBC</v>
      </c>
      <c r="AI264" s="19" t="str">
        <f t="shared" si="126"/>
        <v/>
      </c>
      <c r="AJ264" s="19" t="str">
        <f t="shared" si="127"/>
        <v/>
      </c>
      <c r="AK264" s="19" t="str">
        <f t="shared" si="128"/>
        <v/>
      </c>
      <c r="AL264" s="19" t="str">
        <f t="shared" si="129"/>
        <v/>
      </c>
      <c r="AM264" s="19" t="str">
        <f t="shared" si="130"/>
        <v/>
      </c>
      <c r="AN264" s="19" t="str">
        <f t="shared" si="131"/>
        <v/>
      </c>
      <c r="AO264" s="19" t="str">
        <f t="shared" si="132"/>
        <v/>
      </c>
      <c r="AP264" s="19" t="str">
        <f t="shared" si="133"/>
        <v/>
      </c>
      <c r="AQ264" s="19" t="str">
        <f t="shared" si="134"/>
        <v/>
      </c>
      <c r="AR264" s="19" t="str">
        <f t="shared" si="135"/>
        <v/>
      </c>
      <c r="AS264" s="19" t="str">
        <f>IFERROR(VLOOKUP(AF264,[2]CUS030!$A$5:$E$10000,5,0),"")</f>
        <v>KMV</v>
      </c>
      <c r="AT264" s="19" t="str">
        <f>IFERROR(VLOOKUP(AG264,[2]CUS030!$A$5:$E$10000,5,0),"")</f>
        <v>KMV</v>
      </c>
      <c r="AU264" s="19" t="str">
        <f>IFERROR(VLOOKUP(AH264,[2]CUS030!$A$5:$E$10000,5,0),"")</f>
        <v/>
      </c>
      <c r="AV264" s="19" t="str">
        <f>IFERROR(VLOOKUP(AI264,[2]CUS030!$A$5:$E$10000,5,0),"")</f>
        <v/>
      </c>
      <c r="AW264" s="19" t="str">
        <f>IFERROR(VLOOKUP(AJ264,[2]CUS030!$A$5:$E$10000,5,0),"")</f>
        <v/>
      </c>
      <c r="AX264" s="19" t="str">
        <f>IFERROR(VLOOKUP(AK264,[2]CUS030!$A$5:$E$10000,5,0),"")</f>
        <v/>
      </c>
      <c r="AY264" s="19" t="str">
        <f>IFERROR(VLOOKUP(AL264,[2]CUS030!$A$5:$E$10000,5,0),"")</f>
        <v/>
      </c>
      <c r="AZ264" s="19" t="str">
        <f>IFERROR(VLOOKUP(AM264,[2]CUS030!$A$5:$E$10000,5,0),"")</f>
        <v/>
      </c>
      <c r="BA264" s="19" t="str">
        <f>IFERROR(VLOOKUP(AN264,[2]CUS030!$A$5:$E$10000,5,0),"")</f>
        <v/>
      </c>
      <c r="BB264" s="19" t="str">
        <f>IFERROR(VLOOKUP(AO264,[2]CUS030!$A$5:$E$10000,5,0),"")</f>
        <v/>
      </c>
      <c r="BC264" s="19" t="str">
        <f>IFERROR(VLOOKUP(AP264,[2]CUS030!$A$5:$E$10000,5,0),"")</f>
        <v/>
      </c>
      <c r="BD264" s="19" t="str">
        <f>IFERROR(VLOOKUP(AQ264,[2]CUS030!$A$5:$E$10000,5,0),"")</f>
        <v/>
      </c>
      <c r="BE264" s="19" t="str">
        <f>IFERROR(VLOOKUP(AR264,[2]CUS030!$A$5:$E$10000,5,0),"")</f>
        <v/>
      </c>
    </row>
    <row r="265" spans="6:57" x14ac:dyDescent="0.3">
      <c r="F265" s="108" t="str">
        <f>[1]!Table1[[#This Row],[Production]]</f>
        <v>|0200220810|34.00|0.00|2.000|0.0005939NBC</v>
      </c>
      <c r="G265" t="str">
        <f t="shared" si="136"/>
        <v>5939</v>
      </c>
      <c r="H265" t="str">
        <f t="shared" si="137"/>
        <v>KMV|KMV|||||||||||</v>
      </c>
      <c r="I265" s="108" t="str">
        <f>[1]!Table1[[#This Row],[Stock]]</f>
        <v>|0200220810|34.00|0.00|2.000|0.000735NBC</v>
      </c>
      <c r="J265" t="str">
        <f t="shared" si="138"/>
        <v>735</v>
      </c>
      <c r="K265" s="19"/>
      <c r="L265" s="19"/>
      <c r="M265" s="19"/>
      <c r="N265" s="19"/>
      <c r="O265" s="19"/>
      <c r="P265" s="20" t="str">
        <f>End_Cal!E265</f>
        <v>|0200226117|19.10|0.00|1.600|0.0005751NBC</v>
      </c>
      <c r="Q265" s="112" t="str">
        <f t="shared" si="139"/>
        <v>163</v>
      </c>
      <c r="R265" s="112" t="str">
        <f t="shared" si="140"/>
        <v>297</v>
      </c>
      <c r="S265" s="112" t="str">
        <f t="shared" si="120"/>
        <v>5751</v>
      </c>
      <c r="T265" s="112" t="str">
        <f t="shared" si="121"/>
        <v/>
      </c>
      <c r="U265" s="112" t="str">
        <f t="shared" si="122"/>
        <v/>
      </c>
      <c r="V265" s="112" t="str">
        <f t="shared" si="123"/>
        <v/>
      </c>
      <c r="W265" s="112" t="str">
        <f t="shared" si="141"/>
        <v/>
      </c>
      <c r="X265" s="112" t="str">
        <f t="shared" si="124"/>
        <v/>
      </c>
      <c r="Y265" s="112" t="str">
        <f t="shared" si="144"/>
        <v/>
      </c>
      <c r="Z265" s="112" t="str">
        <f t="shared" si="145"/>
        <v/>
      </c>
      <c r="AA265" s="112" t="str">
        <f t="shared" si="146"/>
        <v/>
      </c>
      <c r="AB265" s="112" t="str">
        <f t="shared" si="147"/>
        <v/>
      </c>
      <c r="AC265" s="112" t="str">
        <f t="shared" si="148"/>
        <v/>
      </c>
      <c r="AD265" t="str">
        <f t="shared" si="142"/>
        <v>163-297-5751----------</v>
      </c>
      <c r="AF265" s="19" t="str">
        <f t="shared" si="149"/>
        <v>|0200226117|19.10|0.00|1.600|0.000163NBC</v>
      </c>
      <c r="AG265" s="19" t="str">
        <f t="shared" si="143"/>
        <v>|0200226117|19.10|0.00|1.600|0.000297NBC</v>
      </c>
      <c r="AH265" s="19" t="str">
        <f t="shared" si="125"/>
        <v>|0200226117|19.10|0.00|1.600|0.0005751NBC</v>
      </c>
      <c r="AI265" s="19" t="str">
        <f t="shared" si="126"/>
        <v/>
      </c>
      <c r="AJ265" s="19" t="str">
        <f t="shared" si="127"/>
        <v/>
      </c>
      <c r="AK265" s="19" t="str">
        <f t="shared" si="128"/>
        <v/>
      </c>
      <c r="AL265" s="19" t="str">
        <f t="shared" si="129"/>
        <v/>
      </c>
      <c r="AM265" s="19" t="str">
        <f t="shared" si="130"/>
        <v/>
      </c>
      <c r="AN265" s="19" t="str">
        <f t="shared" si="131"/>
        <v/>
      </c>
      <c r="AO265" s="19" t="str">
        <f t="shared" si="132"/>
        <v/>
      </c>
      <c r="AP265" s="19" t="str">
        <f t="shared" si="133"/>
        <v/>
      </c>
      <c r="AQ265" s="19" t="str">
        <f t="shared" si="134"/>
        <v/>
      </c>
      <c r="AR265" s="19" t="str">
        <f t="shared" si="135"/>
        <v/>
      </c>
      <c r="AS265" s="19" t="str">
        <f>IFERROR(VLOOKUP(AF265,[2]CUS030!$A$5:$E$10000,5,0),"")</f>
        <v>KMV</v>
      </c>
      <c r="AT265" s="19" t="str">
        <f>IFERROR(VLOOKUP(AG265,[2]CUS030!$A$5:$E$10000,5,0),"")</f>
        <v>KMV</v>
      </c>
      <c r="AU265" s="19" t="str">
        <f>IFERROR(VLOOKUP(AH265,[2]CUS030!$A$5:$E$10000,5,0),"")</f>
        <v/>
      </c>
      <c r="AV265" s="19" t="str">
        <f>IFERROR(VLOOKUP(AI265,[2]CUS030!$A$5:$E$10000,5,0),"")</f>
        <v/>
      </c>
      <c r="AW265" s="19" t="str">
        <f>IFERROR(VLOOKUP(AJ265,[2]CUS030!$A$5:$E$10000,5,0),"")</f>
        <v/>
      </c>
      <c r="AX265" s="19" t="str">
        <f>IFERROR(VLOOKUP(AK265,[2]CUS030!$A$5:$E$10000,5,0),"")</f>
        <v/>
      </c>
      <c r="AY265" s="19" t="str">
        <f>IFERROR(VLOOKUP(AL265,[2]CUS030!$A$5:$E$10000,5,0),"")</f>
        <v/>
      </c>
      <c r="AZ265" s="19" t="str">
        <f>IFERROR(VLOOKUP(AM265,[2]CUS030!$A$5:$E$10000,5,0),"")</f>
        <v/>
      </c>
      <c r="BA265" s="19" t="str">
        <f>IFERROR(VLOOKUP(AN265,[2]CUS030!$A$5:$E$10000,5,0),"")</f>
        <v/>
      </c>
      <c r="BB265" s="19" t="str">
        <f>IFERROR(VLOOKUP(AO265,[2]CUS030!$A$5:$E$10000,5,0),"")</f>
        <v/>
      </c>
      <c r="BC265" s="19" t="str">
        <f>IFERROR(VLOOKUP(AP265,[2]CUS030!$A$5:$E$10000,5,0),"")</f>
        <v/>
      </c>
      <c r="BD265" s="19" t="str">
        <f>IFERROR(VLOOKUP(AQ265,[2]CUS030!$A$5:$E$10000,5,0),"")</f>
        <v/>
      </c>
      <c r="BE265" s="19" t="str">
        <f>IFERROR(VLOOKUP(AR265,[2]CUS030!$A$5:$E$10000,5,0),"")</f>
        <v/>
      </c>
    </row>
    <row r="266" spans="6:57" x14ac:dyDescent="0.3">
      <c r="F266" s="108" t="str">
        <f>[1]!Table1[[#This Row],[Production]]</f>
        <v>|0200220810|38.10|0.00|2.300|0.0006486NBC</v>
      </c>
      <c r="G266" t="str">
        <f t="shared" si="136"/>
        <v>6486</v>
      </c>
      <c r="H266" t="str">
        <f t="shared" si="137"/>
        <v>KMV|KMV||KMV|||||||||</v>
      </c>
      <c r="I266" s="108" t="str">
        <f>[1]!Table1[[#This Row],[Stock]]</f>
        <v>|0200220810|38.10|0.00|2.300|0.0001225NBC</v>
      </c>
      <c r="J266" t="str">
        <f t="shared" si="138"/>
        <v>1225</v>
      </c>
      <c r="K266" s="19"/>
      <c r="L266" s="19"/>
      <c r="M266" s="19"/>
      <c r="N266" s="19"/>
      <c r="O266" s="19"/>
      <c r="P266" s="20" t="str">
        <f>End_Cal!E266</f>
        <v>|0200226117|19.10|0.00|2.000|0.0005179NBC</v>
      </c>
      <c r="Q266" s="112" t="str">
        <f t="shared" si="139"/>
        <v>1282</v>
      </c>
      <c r="R266" s="112" t="str">
        <f t="shared" si="140"/>
        <v>418</v>
      </c>
      <c r="S266" s="112" t="str">
        <f t="shared" si="120"/>
        <v>5179</v>
      </c>
      <c r="T266" s="112" t="str">
        <f t="shared" si="121"/>
        <v>726</v>
      </c>
      <c r="U266" s="112" t="str">
        <f t="shared" si="122"/>
        <v>610</v>
      </c>
      <c r="V266" s="112" t="str">
        <f t="shared" si="123"/>
        <v>632</v>
      </c>
      <c r="W266" s="112" t="str">
        <f t="shared" si="141"/>
        <v/>
      </c>
      <c r="X266" s="112" t="str">
        <f t="shared" si="124"/>
        <v/>
      </c>
      <c r="Y266" s="112" t="str">
        <f t="shared" si="144"/>
        <v/>
      </c>
      <c r="Z266" s="112" t="str">
        <f t="shared" si="145"/>
        <v/>
      </c>
      <c r="AA266" s="112" t="str">
        <f t="shared" si="146"/>
        <v/>
      </c>
      <c r="AB266" s="112" t="str">
        <f t="shared" si="147"/>
        <v/>
      </c>
      <c r="AC266" s="112" t="str">
        <f t="shared" si="148"/>
        <v/>
      </c>
      <c r="AD266" t="str">
        <f t="shared" si="142"/>
        <v>1282-418-5179-726-610-632-------</v>
      </c>
      <c r="AF266" s="19" t="str">
        <f t="shared" si="149"/>
        <v>|0200226117|19.10|0.00|2.000|0.0001282NBC</v>
      </c>
      <c r="AG266" s="19" t="str">
        <f t="shared" si="143"/>
        <v>|0200226117|19.10|0.00|2.000|0.000418NBC</v>
      </c>
      <c r="AH266" s="19" t="str">
        <f t="shared" si="125"/>
        <v>|0200226117|19.10|0.00|2.000|0.0005179NBC</v>
      </c>
      <c r="AI266" s="19" t="str">
        <f t="shared" si="126"/>
        <v>|0200226117|19.10|0.00|2.000|0.000726NBC</v>
      </c>
      <c r="AJ266" s="19" t="str">
        <f t="shared" si="127"/>
        <v>|0200226117|19.10|0.00|2.000|0.000610NBC</v>
      </c>
      <c r="AK266" s="19" t="str">
        <f t="shared" si="128"/>
        <v>|0200226117|19.10|0.00|2.000|0.000632NBC</v>
      </c>
      <c r="AL266" s="19" t="str">
        <f t="shared" si="129"/>
        <v/>
      </c>
      <c r="AM266" s="19" t="str">
        <f t="shared" si="130"/>
        <v/>
      </c>
      <c r="AN266" s="19" t="str">
        <f t="shared" si="131"/>
        <v/>
      </c>
      <c r="AO266" s="19" t="str">
        <f t="shared" si="132"/>
        <v/>
      </c>
      <c r="AP266" s="19" t="str">
        <f t="shared" si="133"/>
        <v/>
      </c>
      <c r="AQ266" s="19" t="str">
        <f t="shared" si="134"/>
        <v/>
      </c>
      <c r="AR266" s="19" t="str">
        <f t="shared" si="135"/>
        <v/>
      </c>
      <c r="AS266" s="19" t="str">
        <f>IFERROR(VLOOKUP(AF266,[2]CUS030!$A$5:$E$10000,5,0),"")</f>
        <v>KMV</v>
      </c>
      <c r="AT266" s="19" t="str">
        <f>IFERROR(VLOOKUP(AG266,[2]CUS030!$A$5:$E$10000,5,0),"")</f>
        <v>KMV</v>
      </c>
      <c r="AU266" s="19" t="str">
        <f>IFERROR(VLOOKUP(AH266,[2]CUS030!$A$5:$E$10000,5,0),"")</f>
        <v/>
      </c>
      <c r="AV266" s="19" t="str">
        <f>IFERROR(VLOOKUP(AI266,[2]CUS030!$A$5:$E$10000,5,0),"")</f>
        <v>KMV</v>
      </c>
      <c r="AW266" s="19" t="str">
        <f>IFERROR(VLOOKUP(AJ266,[2]CUS030!$A$5:$E$10000,5,0),"")</f>
        <v/>
      </c>
      <c r="AX266" s="19" t="str">
        <f>IFERROR(VLOOKUP(AK266,[2]CUS030!$A$5:$E$10000,5,0),"")</f>
        <v/>
      </c>
      <c r="AY266" s="19" t="str">
        <f>IFERROR(VLOOKUP(AL266,[2]CUS030!$A$5:$E$10000,5,0),"")</f>
        <v/>
      </c>
      <c r="AZ266" s="19" t="str">
        <f>IFERROR(VLOOKUP(AM266,[2]CUS030!$A$5:$E$10000,5,0),"")</f>
        <v/>
      </c>
      <c r="BA266" s="19" t="str">
        <f>IFERROR(VLOOKUP(AN266,[2]CUS030!$A$5:$E$10000,5,0),"")</f>
        <v/>
      </c>
      <c r="BB266" s="19" t="str">
        <f>IFERROR(VLOOKUP(AO266,[2]CUS030!$A$5:$E$10000,5,0),"")</f>
        <v/>
      </c>
      <c r="BC266" s="19" t="str">
        <f>IFERROR(VLOOKUP(AP266,[2]CUS030!$A$5:$E$10000,5,0),"")</f>
        <v/>
      </c>
      <c r="BD266" s="19" t="str">
        <f>IFERROR(VLOOKUP(AQ266,[2]CUS030!$A$5:$E$10000,5,0),"")</f>
        <v/>
      </c>
      <c r="BE266" s="19" t="str">
        <f>IFERROR(VLOOKUP(AR266,[2]CUS030!$A$5:$E$10000,5,0),"")</f>
        <v/>
      </c>
    </row>
    <row r="267" spans="6:57" x14ac:dyDescent="0.3">
      <c r="F267" s="108" t="str">
        <f>[1]!Table1[[#This Row],[Production]]</f>
        <v>|0200220810|38.10|0.00|2.300|0.0006486NBC</v>
      </c>
      <c r="G267" t="str">
        <f t="shared" si="136"/>
        <v>6486</v>
      </c>
      <c r="H267" t="str">
        <f t="shared" si="137"/>
        <v>KMV|KMV||KMV|KMV||||||||</v>
      </c>
      <c r="I267" s="108" t="str">
        <f>[1]!Table1[[#This Row],[Stock]]</f>
        <v>|0200220810|38.10|0.00|2.300|0.000377NBC</v>
      </c>
      <c r="J267" t="str">
        <f t="shared" si="138"/>
        <v>377</v>
      </c>
      <c r="K267" s="19"/>
      <c r="L267" s="19"/>
      <c r="M267" s="19"/>
      <c r="N267" s="19"/>
      <c r="O267" s="19"/>
      <c r="P267" s="20" t="str">
        <f>End_Cal!E267</f>
        <v>|0200226117|19.10|0.00|2.000|0.0005771NBC</v>
      </c>
      <c r="Q267" s="112" t="str">
        <f t="shared" si="139"/>
        <v>266</v>
      </c>
      <c r="R267" s="112" t="str">
        <f t="shared" si="140"/>
        <v>570</v>
      </c>
      <c r="S267" s="112" t="str">
        <f t="shared" si="120"/>
        <v>5771</v>
      </c>
      <c r="T267" s="112" t="str">
        <f t="shared" si="121"/>
        <v>269</v>
      </c>
      <c r="U267" s="112" t="str">
        <f t="shared" si="122"/>
        <v>275</v>
      </c>
      <c r="V267" s="112" t="str">
        <f t="shared" si="123"/>
        <v>605</v>
      </c>
      <c r="W267" s="112" t="str">
        <f t="shared" si="141"/>
        <v/>
      </c>
      <c r="X267" s="112" t="str">
        <f t="shared" si="124"/>
        <v>630</v>
      </c>
      <c r="Y267" s="112" t="str">
        <f t="shared" si="144"/>
        <v/>
      </c>
      <c r="Z267" s="112" t="str">
        <f t="shared" si="145"/>
        <v/>
      </c>
      <c r="AA267" s="112" t="str">
        <f t="shared" si="146"/>
        <v/>
      </c>
      <c r="AB267" s="112" t="str">
        <f t="shared" si="147"/>
        <v/>
      </c>
      <c r="AC267" s="112" t="str">
        <f t="shared" si="148"/>
        <v/>
      </c>
      <c r="AD267" t="str">
        <f t="shared" si="142"/>
        <v>266-570-5771-269-275-605--630-----</v>
      </c>
      <c r="AF267" s="19" t="str">
        <f t="shared" si="149"/>
        <v>|0200226117|19.10|0.00|2.000|0.000266NBC</v>
      </c>
      <c r="AG267" s="19" t="str">
        <f t="shared" si="143"/>
        <v>|0200226117|19.10|0.00|2.000|0.000570NBC</v>
      </c>
      <c r="AH267" s="19" t="str">
        <f t="shared" si="125"/>
        <v>|0200226117|19.10|0.00|2.000|0.0005771NBC</v>
      </c>
      <c r="AI267" s="19" t="str">
        <f t="shared" si="126"/>
        <v>|0200226117|19.10|0.00|2.000|0.000269NBC</v>
      </c>
      <c r="AJ267" s="19" t="str">
        <f t="shared" si="127"/>
        <v>|0200226117|19.10|0.00|2.000|0.000275NBC</v>
      </c>
      <c r="AK267" s="19" t="str">
        <f t="shared" si="128"/>
        <v>|0200226117|19.10|0.00|2.000|0.000605NBC</v>
      </c>
      <c r="AL267" s="19" t="str">
        <f t="shared" si="129"/>
        <v>|0200226117|19.10|0.00|2.000|0.000630NBC</v>
      </c>
      <c r="AM267" s="19" t="str">
        <f t="shared" si="130"/>
        <v/>
      </c>
      <c r="AN267" s="19" t="str">
        <f t="shared" si="131"/>
        <v/>
      </c>
      <c r="AO267" s="19" t="str">
        <f t="shared" si="132"/>
        <v/>
      </c>
      <c r="AP267" s="19" t="str">
        <f t="shared" si="133"/>
        <v/>
      </c>
      <c r="AQ267" s="19" t="str">
        <f t="shared" si="134"/>
        <v/>
      </c>
      <c r="AR267" s="19" t="str">
        <f t="shared" si="135"/>
        <v/>
      </c>
      <c r="AS267" s="19" t="str">
        <f>IFERROR(VLOOKUP(AF267,[2]CUS030!$A$5:$E$10000,5,0),"")</f>
        <v>KMV</v>
      </c>
      <c r="AT267" s="19" t="str">
        <f>IFERROR(VLOOKUP(AG267,[2]CUS030!$A$5:$E$10000,5,0),"")</f>
        <v>KMV</v>
      </c>
      <c r="AU267" s="19" t="str">
        <f>IFERROR(VLOOKUP(AH267,[2]CUS030!$A$5:$E$10000,5,0),"")</f>
        <v/>
      </c>
      <c r="AV267" s="19" t="str">
        <f>IFERROR(VLOOKUP(AI267,[2]CUS030!$A$5:$E$10000,5,0),"")</f>
        <v>KMV</v>
      </c>
      <c r="AW267" s="19" t="str">
        <f>IFERROR(VLOOKUP(AJ267,[2]CUS030!$A$5:$E$10000,5,0),"")</f>
        <v>KMV</v>
      </c>
      <c r="AX267" s="19" t="str">
        <f>IFERROR(VLOOKUP(AK267,[2]CUS030!$A$5:$E$10000,5,0),"")</f>
        <v/>
      </c>
      <c r="AY267" s="19" t="str">
        <f>IFERROR(VLOOKUP(AL267,[2]CUS030!$A$5:$E$10000,5,0),"")</f>
        <v/>
      </c>
      <c r="AZ267" s="19" t="str">
        <f>IFERROR(VLOOKUP(AM267,[2]CUS030!$A$5:$E$10000,5,0),"")</f>
        <v/>
      </c>
      <c r="BA267" s="19" t="str">
        <f>IFERROR(VLOOKUP(AN267,[2]CUS030!$A$5:$E$10000,5,0),"")</f>
        <v/>
      </c>
      <c r="BB267" s="19" t="str">
        <f>IFERROR(VLOOKUP(AO267,[2]CUS030!$A$5:$E$10000,5,0),"")</f>
        <v/>
      </c>
      <c r="BC267" s="19" t="str">
        <f>IFERROR(VLOOKUP(AP267,[2]CUS030!$A$5:$E$10000,5,0),"")</f>
        <v/>
      </c>
      <c r="BD267" s="19" t="str">
        <f>IFERROR(VLOOKUP(AQ267,[2]CUS030!$A$5:$E$10000,5,0),"")</f>
        <v/>
      </c>
      <c r="BE267" s="19" t="str">
        <f>IFERROR(VLOOKUP(AR267,[2]CUS030!$A$5:$E$10000,5,0),"")</f>
        <v/>
      </c>
    </row>
    <row r="268" spans="6:57" x14ac:dyDescent="0.3">
      <c r="F268" s="108" t="str">
        <f>[1]!Table1[[#This Row],[Production]]</f>
        <v>|0200220810|38.10|0.00|2.300|0.0006486NBC</v>
      </c>
      <c r="G268" t="str">
        <f t="shared" si="136"/>
        <v>6486</v>
      </c>
      <c r="H268" t="str">
        <f t="shared" si="137"/>
        <v>KMV||||||||||||</v>
      </c>
      <c r="I268" s="108" t="str">
        <f>[1]!Table1[[#This Row],[Stock]]</f>
        <v>|0200220810|38.10|0.00|2.300|0.000426NBC</v>
      </c>
      <c r="J268" t="str">
        <f t="shared" si="138"/>
        <v>426</v>
      </c>
      <c r="K268" s="19"/>
      <c r="L268" s="19"/>
      <c r="M268" s="19"/>
      <c r="N268" s="19"/>
      <c r="O268" s="19"/>
      <c r="P268" s="20" t="str">
        <f>End_Cal!E268</f>
        <v>|0200226117|22.20|0.00|2.300|0.0005704NBC</v>
      </c>
      <c r="Q268" s="112" t="str">
        <f t="shared" si="139"/>
        <v>331</v>
      </c>
      <c r="R268" s="112" t="str">
        <f t="shared" si="140"/>
        <v>5704</v>
      </c>
      <c r="S268" s="112" t="str">
        <f t="shared" si="120"/>
        <v/>
      </c>
      <c r="T268" s="112" t="str">
        <f t="shared" si="121"/>
        <v/>
      </c>
      <c r="U268" s="112" t="str">
        <f t="shared" si="122"/>
        <v/>
      </c>
      <c r="V268" s="112" t="str">
        <f t="shared" si="123"/>
        <v/>
      </c>
      <c r="W268" s="112" t="str">
        <f t="shared" si="141"/>
        <v/>
      </c>
      <c r="X268" s="112" t="str">
        <f t="shared" si="124"/>
        <v/>
      </c>
      <c r="Y268" s="112" t="str">
        <f t="shared" si="144"/>
        <v/>
      </c>
      <c r="Z268" s="112" t="str">
        <f t="shared" si="145"/>
        <v/>
      </c>
      <c r="AA268" s="112" t="str">
        <f t="shared" si="146"/>
        <v/>
      </c>
      <c r="AB268" s="112" t="str">
        <f t="shared" si="147"/>
        <v/>
      </c>
      <c r="AC268" s="112" t="str">
        <f t="shared" si="148"/>
        <v/>
      </c>
      <c r="AD268" t="str">
        <f t="shared" si="142"/>
        <v>331-5704-----------</v>
      </c>
      <c r="AF268" s="19" t="str">
        <f t="shared" si="149"/>
        <v>|0200226117|22.20|0.00|2.300|0.000331NBC</v>
      </c>
      <c r="AG268" s="19" t="str">
        <f t="shared" si="143"/>
        <v>|0200226117|22.20|0.00|2.300|0.0005704NBC</v>
      </c>
      <c r="AH268" s="19" t="str">
        <f t="shared" si="125"/>
        <v/>
      </c>
      <c r="AI268" s="19" t="str">
        <f t="shared" si="126"/>
        <v/>
      </c>
      <c r="AJ268" s="19" t="str">
        <f t="shared" si="127"/>
        <v/>
      </c>
      <c r="AK268" s="19" t="str">
        <f t="shared" si="128"/>
        <v/>
      </c>
      <c r="AL268" s="19" t="str">
        <f t="shared" si="129"/>
        <v/>
      </c>
      <c r="AM268" s="19" t="str">
        <f t="shared" si="130"/>
        <v/>
      </c>
      <c r="AN268" s="19" t="str">
        <f t="shared" si="131"/>
        <v/>
      </c>
      <c r="AO268" s="19" t="str">
        <f t="shared" si="132"/>
        <v/>
      </c>
      <c r="AP268" s="19" t="str">
        <f t="shared" si="133"/>
        <v/>
      </c>
      <c r="AQ268" s="19" t="str">
        <f t="shared" si="134"/>
        <v/>
      </c>
      <c r="AR268" s="19" t="str">
        <f t="shared" si="135"/>
        <v/>
      </c>
      <c r="AS268" s="19" t="str">
        <f>IFERROR(VLOOKUP(AF268,[2]CUS030!$A$5:$E$10000,5,0),"")</f>
        <v>KMV</v>
      </c>
      <c r="AT268" s="19" t="str">
        <f>IFERROR(VLOOKUP(AG268,[2]CUS030!$A$5:$E$10000,5,0),"")</f>
        <v/>
      </c>
      <c r="AU268" s="19" t="str">
        <f>IFERROR(VLOOKUP(AH268,[2]CUS030!$A$5:$E$10000,5,0),"")</f>
        <v/>
      </c>
      <c r="AV268" s="19" t="str">
        <f>IFERROR(VLOOKUP(AI268,[2]CUS030!$A$5:$E$10000,5,0),"")</f>
        <v/>
      </c>
      <c r="AW268" s="19" t="str">
        <f>IFERROR(VLOOKUP(AJ268,[2]CUS030!$A$5:$E$10000,5,0),"")</f>
        <v/>
      </c>
      <c r="AX268" s="19" t="str">
        <f>IFERROR(VLOOKUP(AK268,[2]CUS030!$A$5:$E$10000,5,0),"")</f>
        <v/>
      </c>
      <c r="AY268" s="19" t="str">
        <f>IFERROR(VLOOKUP(AL268,[2]CUS030!$A$5:$E$10000,5,0),"")</f>
        <v/>
      </c>
      <c r="AZ268" s="19" t="str">
        <f>IFERROR(VLOOKUP(AM268,[2]CUS030!$A$5:$E$10000,5,0),"")</f>
        <v/>
      </c>
      <c r="BA268" s="19" t="str">
        <f>IFERROR(VLOOKUP(AN268,[2]CUS030!$A$5:$E$10000,5,0),"")</f>
        <v/>
      </c>
      <c r="BB268" s="19" t="str">
        <f>IFERROR(VLOOKUP(AO268,[2]CUS030!$A$5:$E$10000,5,0),"")</f>
        <v/>
      </c>
      <c r="BC268" s="19" t="str">
        <f>IFERROR(VLOOKUP(AP268,[2]CUS030!$A$5:$E$10000,5,0),"")</f>
        <v/>
      </c>
      <c r="BD268" s="19" t="str">
        <f>IFERROR(VLOOKUP(AQ268,[2]CUS030!$A$5:$E$10000,5,0),"")</f>
        <v/>
      </c>
      <c r="BE268" s="19" t="str">
        <f>IFERROR(VLOOKUP(AR268,[2]CUS030!$A$5:$E$10000,5,0),"")</f>
        <v/>
      </c>
    </row>
    <row r="269" spans="6:57" x14ac:dyDescent="0.3">
      <c r="F269" s="108" t="str">
        <f>[1]!Table1[[#This Row],[Production]]</f>
        <v>|0200220810|38.10|0.00|2.300|0.0006486NBC</v>
      </c>
      <c r="G269" t="str">
        <f t="shared" si="136"/>
        <v>6486</v>
      </c>
      <c r="H269" t="str">
        <f t="shared" si="137"/>
        <v>KMV||||||||||||</v>
      </c>
      <c r="I269" s="108" t="str">
        <f>[1]!Table1[[#This Row],[Stock]]</f>
        <v>|0200220810|38.10|0.00|2.300|0.0006486NBC</v>
      </c>
      <c r="J269" t="str">
        <f t="shared" si="138"/>
        <v>6486</v>
      </c>
      <c r="K269" s="19"/>
      <c r="L269" s="19"/>
      <c r="M269" s="19"/>
      <c r="N269" s="19"/>
      <c r="O269" s="19"/>
      <c r="P269" s="20" t="str">
        <f>End_Cal!E269</f>
        <v>|0200226117|22.20|0.00|2.300|0.0005893NBC</v>
      </c>
      <c r="Q269" s="112" t="str">
        <f t="shared" si="139"/>
        <v>484</v>
      </c>
      <c r="R269" s="112" t="str">
        <f t="shared" si="140"/>
        <v>5893</v>
      </c>
      <c r="S269" s="112" t="str">
        <f t="shared" si="120"/>
        <v/>
      </c>
      <c r="T269" s="112" t="str">
        <f t="shared" si="121"/>
        <v/>
      </c>
      <c r="U269" s="112" t="str">
        <f t="shared" si="122"/>
        <v/>
      </c>
      <c r="V269" s="112" t="str">
        <f t="shared" si="123"/>
        <v/>
      </c>
      <c r="W269" s="112" t="str">
        <f t="shared" si="141"/>
        <v/>
      </c>
      <c r="X269" s="112" t="str">
        <f t="shared" si="124"/>
        <v/>
      </c>
      <c r="Y269" s="112" t="str">
        <f t="shared" si="144"/>
        <v/>
      </c>
      <c r="Z269" s="112" t="str">
        <f t="shared" si="145"/>
        <v/>
      </c>
      <c r="AA269" s="112" t="str">
        <f t="shared" si="146"/>
        <v/>
      </c>
      <c r="AB269" s="112" t="str">
        <f t="shared" si="147"/>
        <v/>
      </c>
      <c r="AC269" s="112" t="str">
        <f t="shared" si="148"/>
        <v/>
      </c>
      <c r="AD269" t="str">
        <f t="shared" si="142"/>
        <v>484-5893-----------</v>
      </c>
      <c r="AF269" s="19" t="str">
        <f t="shared" si="149"/>
        <v>|0200226117|22.20|0.00|2.300|0.000484NBC</v>
      </c>
      <c r="AG269" s="19" t="str">
        <f t="shared" si="143"/>
        <v>|0200226117|22.20|0.00|2.300|0.0005893NBC</v>
      </c>
      <c r="AH269" s="19" t="str">
        <f t="shared" si="125"/>
        <v/>
      </c>
      <c r="AI269" s="19" t="str">
        <f t="shared" si="126"/>
        <v/>
      </c>
      <c r="AJ269" s="19" t="str">
        <f t="shared" si="127"/>
        <v/>
      </c>
      <c r="AK269" s="19" t="str">
        <f t="shared" si="128"/>
        <v/>
      </c>
      <c r="AL269" s="19" t="str">
        <f t="shared" si="129"/>
        <v/>
      </c>
      <c r="AM269" s="19" t="str">
        <f t="shared" si="130"/>
        <v/>
      </c>
      <c r="AN269" s="19" t="str">
        <f t="shared" si="131"/>
        <v/>
      </c>
      <c r="AO269" s="19" t="str">
        <f t="shared" si="132"/>
        <v/>
      </c>
      <c r="AP269" s="19" t="str">
        <f t="shared" si="133"/>
        <v/>
      </c>
      <c r="AQ269" s="19" t="str">
        <f t="shared" si="134"/>
        <v/>
      </c>
      <c r="AR269" s="19" t="str">
        <f t="shared" si="135"/>
        <v/>
      </c>
      <c r="AS269" s="19" t="str">
        <f>IFERROR(VLOOKUP(AF269,[2]CUS030!$A$5:$E$10000,5,0),"")</f>
        <v>KMV</v>
      </c>
      <c r="AT269" s="19" t="str">
        <f>IFERROR(VLOOKUP(AG269,[2]CUS030!$A$5:$E$10000,5,0),"")</f>
        <v/>
      </c>
      <c r="AU269" s="19" t="str">
        <f>IFERROR(VLOOKUP(AH269,[2]CUS030!$A$5:$E$10000,5,0),"")</f>
        <v/>
      </c>
      <c r="AV269" s="19" t="str">
        <f>IFERROR(VLOOKUP(AI269,[2]CUS030!$A$5:$E$10000,5,0),"")</f>
        <v/>
      </c>
      <c r="AW269" s="19" t="str">
        <f>IFERROR(VLOOKUP(AJ269,[2]CUS030!$A$5:$E$10000,5,0),"")</f>
        <v/>
      </c>
      <c r="AX269" s="19" t="str">
        <f>IFERROR(VLOOKUP(AK269,[2]CUS030!$A$5:$E$10000,5,0),"")</f>
        <v/>
      </c>
      <c r="AY269" s="19" t="str">
        <f>IFERROR(VLOOKUP(AL269,[2]CUS030!$A$5:$E$10000,5,0),"")</f>
        <v/>
      </c>
      <c r="AZ269" s="19" t="str">
        <f>IFERROR(VLOOKUP(AM269,[2]CUS030!$A$5:$E$10000,5,0),"")</f>
        <v/>
      </c>
      <c r="BA269" s="19" t="str">
        <f>IFERROR(VLOOKUP(AN269,[2]CUS030!$A$5:$E$10000,5,0),"")</f>
        <v/>
      </c>
      <c r="BB269" s="19" t="str">
        <f>IFERROR(VLOOKUP(AO269,[2]CUS030!$A$5:$E$10000,5,0),"")</f>
        <v/>
      </c>
      <c r="BC269" s="19" t="str">
        <f>IFERROR(VLOOKUP(AP269,[2]CUS030!$A$5:$E$10000,5,0),"")</f>
        <v/>
      </c>
      <c r="BD269" s="19" t="str">
        <f>IFERROR(VLOOKUP(AQ269,[2]CUS030!$A$5:$E$10000,5,0),"")</f>
        <v/>
      </c>
      <c r="BE269" s="19" t="str">
        <f>IFERROR(VLOOKUP(AR269,[2]CUS030!$A$5:$E$10000,5,0),"")</f>
        <v/>
      </c>
    </row>
    <row r="270" spans="6:57" x14ac:dyDescent="0.3">
      <c r="F270" s="108" t="str">
        <f>[1]!Table1[[#This Row],[Production]]</f>
        <v>|0200220810|38.10|0.00|2.600|0.0006260NBC</v>
      </c>
      <c r="G270" t="str">
        <f t="shared" si="136"/>
        <v>6260</v>
      </c>
      <c r="H270" t="str">
        <f t="shared" si="137"/>
        <v>|KMV|||||||||||</v>
      </c>
      <c r="I270" s="108" t="str">
        <f>[1]!Table1[[#This Row],[Stock]]</f>
        <v>|0200220810|38.10|0.00|2.600|0.000476.2NBC</v>
      </c>
      <c r="J270" t="str">
        <f t="shared" si="138"/>
        <v>476.2</v>
      </c>
      <c r="K270" s="19"/>
      <c r="L270" s="19"/>
      <c r="M270" s="19"/>
      <c r="N270" s="19"/>
      <c r="O270" s="19"/>
      <c r="P270" s="20" t="str">
        <f>End_Cal!E270</f>
        <v>|0200226117|22.20|0.00|2.300|0.0005974NBC</v>
      </c>
      <c r="Q270" s="112" t="str">
        <f t="shared" si="139"/>
        <v>5974</v>
      </c>
      <c r="R270" s="112" t="str">
        <f t="shared" si="140"/>
        <v>845</v>
      </c>
      <c r="S270" s="112" t="str">
        <f t="shared" si="120"/>
        <v/>
      </c>
      <c r="T270" s="112" t="str">
        <f t="shared" si="121"/>
        <v/>
      </c>
      <c r="U270" s="112" t="str">
        <f t="shared" si="122"/>
        <v/>
      </c>
      <c r="V270" s="112" t="str">
        <f t="shared" si="123"/>
        <v/>
      </c>
      <c r="W270" s="112" t="str">
        <f t="shared" si="141"/>
        <v/>
      </c>
      <c r="X270" s="112" t="str">
        <f t="shared" si="124"/>
        <v/>
      </c>
      <c r="Y270" s="112" t="str">
        <f t="shared" si="144"/>
        <v/>
      </c>
      <c r="Z270" s="112" t="str">
        <f t="shared" si="145"/>
        <v/>
      </c>
      <c r="AA270" s="112" t="str">
        <f t="shared" si="146"/>
        <v/>
      </c>
      <c r="AB270" s="112" t="str">
        <f t="shared" si="147"/>
        <v/>
      </c>
      <c r="AC270" s="112" t="str">
        <f t="shared" si="148"/>
        <v/>
      </c>
      <c r="AD270" t="str">
        <f t="shared" si="142"/>
        <v>5974-845-----------</v>
      </c>
      <c r="AF270" s="19" t="str">
        <f t="shared" si="149"/>
        <v>|0200226117|22.20|0.00|2.300|0.0005974NBC</v>
      </c>
      <c r="AG270" s="19" t="str">
        <f t="shared" si="143"/>
        <v>|0200226117|22.20|0.00|2.300|0.000845NBC</v>
      </c>
      <c r="AH270" s="19" t="str">
        <f t="shared" si="125"/>
        <v/>
      </c>
      <c r="AI270" s="19" t="str">
        <f t="shared" si="126"/>
        <v/>
      </c>
      <c r="AJ270" s="19" t="str">
        <f t="shared" si="127"/>
        <v/>
      </c>
      <c r="AK270" s="19" t="str">
        <f t="shared" si="128"/>
        <v/>
      </c>
      <c r="AL270" s="19" t="str">
        <f t="shared" si="129"/>
        <v/>
      </c>
      <c r="AM270" s="19" t="str">
        <f t="shared" si="130"/>
        <v/>
      </c>
      <c r="AN270" s="19" t="str">
        <f t="shared" si="131"/>
        <v/>
      </c>
      <c r="AO270" s="19" t="str">
        <f t="shared" si="132"/>
        <v/>
      </c>
      <c r="AP270" s="19" t="str">
        <f t="shared" si="133"/>
        <v/>
      </c>
      <c r="AQ270" s="19" t="str">
        <f t="shared" si="134"/>
        <v/>
      </c>
      <c r="AR270" s="19" t="str">
        <f t="shared" si="135"/>
        <v/>
      </c>
      <c r="AS270" s="19" t="str">
        <f>IFERROR(VLOOKUP(AF270,[2]CUS030!$A$5:$E$10000,5,0),"")</f>
        <v/>
      </c>
      <c r="AT270" s="19" t="str">
        <f>IFERROR(VLOOKUP(AG270,[2]CUS030!$A$5:$E$10000,5,0),"")</f>
        <v>KMV</v>
      </c>
      <c r="AU270" s="19" t="str">
        <f>IFERROR(VLOOKUP(AH270,[2]CUS030!$A$5:$E$10000,5,0),"")</f>
        <v/>
      </c>
      <c r="AV270" s="19" t="str">
        <f>IFERROR(VLOOKUP(AI270,[2]CUS030!$A$5:$E$10000,5,0),"")</f>
        <v/>
      </c>
      <c r="AW270" s="19" t="str">
        <f>IFERROR(VLOOKUP(AJ270,[2]CUS030!$A$5:$E$10000,5,0),"")</f>
        <v/>
      </c>
      <c r="AX270" s="19" t="str">
        <f>IFERROR(VLOOKUP(AK270,[2]CUS030!$A$5:$E$10000,5,0),"")</f>
        <v/>
      </c>
      <c r="AY270" s="19" t="str">
        <f>IFERROR(VLOOKUP(AL270,[2]CUS030!$A$5:$E$10000,5,0),"")</f>
        <v/>
      </c>
      <c r="AZ270" s="19" t="str">
        <f>IFERROR(VLOOKUP(AM270,[2]CUS030!$A$5:$E$10000,5,0),"")</f>
        <v/>
      </c>
      <c r="BA270" s="19" t="str">
        <f>IFERROR(VLOOKUP(AN270,[2]CUS030!$A$5:$E$10000,5,0),"")</f>
        <v/>
      </c>
      <c r="BB270" s="19" t="str">
        <f>IFERROR(VLOOKUP(AO270,[2]CUS030!$A$5:$E$10000,5,0),"")</f>
        <v/>
      </c>
      <c r="BC270" s="19" t="str">
        <f>IFERROR(VLOOKUP(AP270,[2]CUS030!$A$5:$E$10000,5,0),"")</f>
        <v/>
      </c>
      <c r="BD270" s="19" t="str">
        <f>IFERROR(VLOOKUP(AQ270,[2]CUS030!$A$5:$E$10000,5,0),"")</f>
        <v/>
      </c>
      <c r="BE270" s="19" t="str">
        <f>IFERROR(VLOOKUP(AR270,[2]CUS030!$A$5:$E$10000,5,0),"")</f>
        <v/>
      </c>
    </row>
    <row r="271" spans="6:57" x14ac:dyDescent="0.3">
      <c r="F271" s="108" t="str">
        <f>[1]!Table1[[#This Row],[Production]]</f>
        <v>|0200220810|38.10|0.00|2.600|0.0005830NBC</v>
      </c>
      <c r="G271" t="str">
        <f t="shared" si="136"/>
        <v>5830</v>
      </c>
      <c r="H271" t="str">
        <f t="shared" si="137"/>
        <v>|KMV|||||||||||</v>
      </c>
      <c r="I271" s="108" t="str">
        <f>[1]!Table1[[#This Row],[Stock]]</f>
        <v>|0200220810|38.10|0.00|2.600|0.0005830NBC</v>
      </c>
      <c r="J271" t="str">
        <f t="shared" si="138"/>
        <v>5830</v>
      </c>
      <c r="K271" s="19"/>
      <c r="L271" s="19"/>
      <c r="M271" s="19"/>
      <c r="N271" s="19"/>
      <c r="O271" s="19"/>
      <c r="P271" s="20" t="str">
        <f>End_Cal!E271</f>
        <v>|0200226117|22.20|0.00|2.300|0.0006184NBC</v>
      </c>
      <c r="Q271" s="112" t="str">
        <f t="shared" si="139"/>
        <v>6184</v>
      </c>
      <c r="R271" s="112" t="str">
        <f t="shared" si="140"/>
        <v>875</v>
      </c>
      <c r="S271" s="112" t="str">
        <f t="shared" si="120"/>
        <v/>
      </c>
      <c r="T271" s="112" t="str">
        <f t="shared" si="121"/>
        <v/>
      </c>
      <c r="U271" s="112" t="str">
        <f t="shared" si="122"/>
        <v/>
      </c>
      <c r="V271" s="112" t="str">
        <f t="shared" si="123"/>
        <v/>
      </c>
      <c r="W271" s="112" t="str">
        <f t="shared" si="141"/>
        <v/>
      </c>
      <c r="X271" s="112" t="str">
        <f t="shared" si="124"/>
        <v/>
      </c>
      <c r="Y271" s="112" t="str">
        <f t="shared" si="144"/>
        <v/>
      </c>
      <c r="Z271" s="112" t="str">
        <f t="shared" si="145"/>
        <v/>
      </c>
      <c r="AA271" s="112" t="str">
        <f t="shared" si="146"/>
        <v/>
      </c>
      <c r="AB271" s="112" t="str">
        <f t="shared" si="147"/>
        <v/>
      </c>
      <c r="AC271" s="112" t="str">
        <f t="shared" si="148"/>
        <v/>
      </c>
      <c r="AD271" t="str">
        <f t="shared" si="142"/>
        <v>6184-875-----------</v>
      </c>
      <c r="AF271" s="19" t="str">
        <f t="shared" si="149"/>
        <v>|0200226117|22.20|0.00|2.300|0.0006184NBC</v>
      </c>
      <c r="AG271" s="19" t="str">
        <f t="shared" si="143"/>
        <v>|0200226117|22.20|0.00|2.300|0.000875NBC</v>
      </c>
      <c r="AH271" s="19" t="str">
        <f t="shared" si="125"/>
        <v/>
      </c>
      <c r="AI271" s="19" t="str">
        <f t="shared" si="126"/>
        <v/>
      </c>
      <c r="AJ271" s="19" t="str">
        <f t="shared" si="127"/>
        <v/>
      </c>
      <c r="AK271" s="19" t="str">
        <f t="shared" si="128"/>
        <v/>
      </c>
      <c r="AL271" s="19" t="str">
        <f t="shared" si="129"/>
        <v/>
      </c>
      <c r="AM271" s="19" t="str">
        <f t="shared" si="130"/>
        <v/>
      </c>
      <c r="AN271" s="19" t="str">
        <f t="shared" si="131"/>
        <v/>
      </c>
      <c r="AO271" s="19" t="str">
        <f t="shared" si="132"/>
        <v/>
      </c>
      <c r="AP271" s="19" t="str">
        <f t="shared" si="133"/>
        <v/>
      </c>
      <c r="AQ271" s="19" t="str">
        <f t="shared" si="134"/>
        <v/>
      </c>
      <c r="AR271" s="19" t="str">
        <f t="shared" si="135"/>
        <v/>
      </c>
      <c r="AS271" s="19" t="str">
        <f>IFERROR(VLOOKUP(AF271,[2]CUS030!$A$5:$E$10000,5,0),"")</f>
        <v/>
      </c>
      <c r="AT271" s="19" t="str">
        <f>IFERROR(VLOOKUP(AG271,[2]CUS030!$A$5:$E$10000,5,0),"")</f>
        <v>KMV</v>
      </c>
      <c r="AU271" s="19" t="str">
        <f>IFERROR(VLOOKUP(AH271,[2]CUS030!$A$5:$E$10000,5,0),"")</f>
        <v/>
      </c>
      <c r="AV271" s="19" t="str">
        <f>IFERROR(VLOOKUP(AI271,[2]CUS030!$A$5:$E$10000,5,0),"")</f>
        <v/>
      </c>
      <c r="AW271" s="19" t="str">
        <f>IFERROR(VLOOKUP(AJ271,[2]CUS030!$A$5:$E$10000,5,0),"")</f>
        <v/>
      </c>
      <c r="AX271" s="19" t="str">
        <f>IFERROR(VLOOKUP(AK271,[2]CUS030!$A$5:$E$10000,5,0),"")</f>
        <v/>
      </c>
      <c r="AY271" s="19" t="str">
        <f>IFERROR(VLOOKUP(AL271,[2]CUS030!$A$5:$E$10000,5,0),"")</f>
        <v/>
      </c>
      <c r="AZ271" s="19" t="str">
        <f>IFERROR(VLOOKUP(AM271,[2]CUS030!$A$5:$E$10000,5,0),"")</f>
        <v/>
      </c>
      <c r="BA271" s="19" t="str">
        <f>IFERROR(VLOOKUP(AN271,[2]CUS030!$A$5:$E$10000,5,0),"")</f>
        <v/>
      </c>
      <c r="BB271" s="19" t="str">
        <f>IFERROR(VLOOKUP(AO271,[2]CUS030!$A$5:$E$10000,5,0),"")</f>
        <v/>
      </c>
      <c r="BC271" s="19" t="str">
        <f>IFERROR(VLOOKUP(AP271,[2]CUS030!$A$5:$E$10000,5,0),"")</f>
        <v/>
      </c>
      <c r="BD271" s="19" t="str">
        <f>IFERROR(VLOOKUP(AQ271,[2]CUS030!$A$5:$E$10000,5,0),"")</f>
        <v/>
      </c>
      <c r="BE271" s="19" t="str">
        <f>IFERROR(VLOOKUP(AR271,[2]CUS030!$A$5:$E$10000,5,0),"")</f>
        <v/>
      </c>
    </row>
    <row r="272" spans="6:57" x14ac:dyDescent="0.3">
      <c r="F272" s="108" t="str">
        <f>[1]!Table1[[#This Row],[Production]]</f>
        <v>|0200220810|38.10|0.00|2.600|0.0006260NBC</v>
      </c>
      <c r="G272" t="str">
        <f t="shared" si="136"/>
        <v>6260</v>
      </c>
      <c r="H272" t="str">
        <f t="shared" si="137"/>
        <v>KMV||||||||||||</v>
      </c>
      <c r="I272" s="108" t="str">
        <f>[1]!Table1[[#This Row],[Stock]]</f>
        <v>|0200220810|38.10|0.00|2.600|0.0006260NBC</v>
      </c>
      <c r="J272" t="str">
        <f t="shared" si="138"/>
        <v>6260</v>
      </c>
      <c r="K272" s="19"/>
      <c r="L272" s="19"/>
      <c r="M272" s="19"/>
      <c r="N272" s="19"/>
      <c r="O272" s="19"/>
      <c r="P272" s="20" t="str">
        <f>End_Cal!E272</f>
        <v>|0200226117|25.40|0.00|1.600|0.0005775NBC</v>
      </c>
      <c r="Q272" s="112" t="str">
        <f t="shared" si="139"/>
        <v>355</v>
      </c>
      <c r="R272" s="112" t="str">
        <f t="shared" si="140"/>
        <v>5775</v>
      </c>
      <c r="S272" s="112" t="str">
        <f t="shared" si="120"/>
        <v/>
      </c>
      <c r="T272" s="112" t="str">
        <f t="shared" si="121"/>
        <v/>
      </c>
      <c r="U272" s="112" t="str">
        <f t="shared" si="122"/>
        <v/>
      </c>
      <c r="V272" s="112" t="str">
        <f t="shared" si="123"/>
        <v/>
      </c>
      <c r="W272" s="112" t="str">
        <f t="shared" si="141"/>
        <v/>
      </c>
      <c r="X272" s="112" t="str">
        <f t="shared" si="124"/>
        <v/>
      </c>
      <c r="Y272" s="112" t="str">
        <f t="shared" si="144"/>
        <v/>
      </c>
      <c r="Z272" s="112" t="str">
        <f t="shared" si="145"/>
        <v/>
      </c>
      <c r="AA272" s="112" t="str">
        <f t="shared" si="146"/>
        <v/>
      </c>
      <c r="AB272" s="112" t="str">
        <f t="shared" si="147"/>
        <v/>
      </c>
      <c r="AC272" s="112" t="str">
        <f t="shared" si="148"/>
        <v/>
      </c>
      <c r="AD272" t="str">
        <f t="shared" si="142"/>
        <v>355-5775-----------</v>
      </c>
      <c r="AF272" s="19" t="str">
        <f t="shared" si="149"/>
        <v>|0200226117|25.40|0.00|1.600|0.000355NBC</v>
      </c>
      <c r="AG272" s="19" t="str">
        <f t="shared" si="143"/>
        <v>|0200226117|25.40|0.00|1.600|0.0005775NBC</v>
      </c>
      <c r="AH272" s="19" t="str">
        <f t="shared" si="125"/>
        <v/>
      </c>
      <c r="AI272" s="19" t="str">
        <f t="shared" si="126"/>
        <v/>
      </c>
      <c r="AJ272" s="19" t="str">
        <f t="shared" si="127"/>
        <v/>
      </c>
      <c r="AK272" s="19" t="str">
        <f t="shared" si="128"/>
        <v/>
      </c>
      <c r="AL272" s="19" t="str">
        <f t="shared" si="129"/>
        <v/>
      </c>
      <c r="AM272" s="19" t="str">
        <f t="shared" si="130"/>
        <v/>
      </c>
      <c r="AN272" s="19" t="str">
        <f t="shared" si="131"/>
        <v/>
      </c>
      <c r="AO272" s="19" t="str">
        <f t="shared" si="132"/>
        <v/>
      </c>
      <c r="AP272" s="19" t="str">
        <f t="shared" si="133"/>
        <v/>
      </c>
      <c r="AQ272" s="19" t="str">
        <f t="shared" si="134"/>
        <v/>
      </c>
      <c r="AR272" s="19" t="str">
        <f t="shared" si="135"/>
        <v/>
      </c>
      <c r="AS272" s="19" t="str">
        <f>IFERROR(VLOOKUP(AF272,[2]CUS030!$A$5:$E$10000,5,0),"")</f>
        <v>KMV</v>
      </c>
      <c r="AT272" s="19" t="str">
        <f>IFERROR(VLOOKUP(AG272,[2]CUS030!$A$5:$E$10000,5,0),"")</f>
        <v/>
      </c>
      <c r="AU272" s="19" t="str">
        <f>IFERROR(VLOOKUP(AH272,[2]CUS030!$A$5:$E$10000,5,0),"")</f>
        <v/>
      </c>
      <c r="AV272" s="19" t="str">
        <f>IFERROR(VLOOKUP(AI272,[2]CUS030!$A$5:$E$10000,5,0),"")</f>
        <v/>
      </c>
      <c r="AW272" s="19" t="str">
        <f>IFERROR(VLOOKUP(AJ272,[2]CUS030!$A$5:$E$10000,5,0),"")</f>
        <v/>
      </c>
      <c r="AX272" s="19" t="str">
        <f>IFERROR(VLOOKUP(AK272,[2]CUS030!$A$5:$E$10000,5,0),"")</f>
        <v/>
      </c>
      <c r="AY272" s="19" t="str">
        <f>IFERROR(VLOOKUP(AL272,[2]CUS030!$A$5:$E$10000,5,0),"")</f>
        <v/>
      </c>
      <c r="AZ272" s="19" t="str">
        <f>IFERROR(VLOOKUP(AM272,[2]CUS030!$A$5:$E$10000,5,0),"")</f>
        <v/>
      </c>
      <c r="BA272" s="19" t="str">
        <f>IFERROR(VLOOKUP(AN272,[2]CUS030!$A$5:$E$10000,5,0),"")</f>
        <v/>
      </c>
      <c r="BB272" s="19" t="str">
        <f>IFERROR(VLOOKUP(AO272,[2]CUS030!$A$5:$E$10000,5,0),"")</f>
        <v/>
      </c>
      <c r="BC272" s="19" t="str">
        <f>IFERROR(VLOOKUP(AP272,[2]CUS030!$A$5:$E$10000,5,0),"")</f>
        <v/>
      </c>
      <c r="BD272" s="19" t="str">
        <f>IFERROR(VLOOKUP(AQ272,[2]CUS030!$A$5:$E$10000,5,0),"")</f>
        <v/>
      </c>
      <c r="BE272" s="19" t="str">
        <f>IFERROR(VLOOKUP(AR272,[2]CUS030!$A$5:$E$10000,5,0),"")</f>
        <v/>
      </c>
    </row>
    <row r="273" spans="6:57" x14ac:dyDescent="0.3">
      <c r="F273" s="108" t="str">
        <f>[1]!Table1[[#This Row],[Production]]</f>
        <v>|0200220810|38.10|0.00|2.600|0.0006260NBC</v>
      </c>
      <c r="G273" t="str">
        <f t="shared" si="136"/>
        <v>6260</v>
      </c>
      <c r="H273" t="str">
        <f t="shared" si="137"/>
        <v>|KMV|KMV||||||||||</v>
      </c>
      <c r="I273" s="108" t="str">
        <f>[1]!Table1[[#This Row],[Stock]]</f>
        <v>|0200220810|38.10|0.00|2.600|0.000687.7NBC</v>
      </c>
      <c r="J273" t="str">
        <f t="shared" si="138"/>
        <v>687.7</v>
      </c>
      <c r="K273" s="19"/>
      <c r="L273" s="19"/>
      <c r="M273" s="19"/>
      <c r="N273" s="19"/>
      <c r="O273" s="19"/>
      <c r="P273" s="20" t="str">
        <f>End_Cal!E273</f>
        <v>|0200226117|25.40|0.00|1.600|0.0005822NBC</v>
      </c>
      <c r="Q273" s="112" t="str">
        <f t="shared" si="139"/>
        <v>5822</v>
      </c>
      <c r="R273" s="112" t="str">
        <f t="shared" si="140"/>
        <v>635</v>
      </c>
      <c r="S273" s="112" t="str">
        <f t="shared" si="120"/>
        <v>665</v>
      </c>
      <c r="T273" s="112" t="str">
        <f t="shared" si="121"/>
        <v/>
      </c>
      <c r="U273" s="112" t="str">
        <f t="shared" si="122"/>
        <v/>
      </c>
      <c r="V273" s="112" t="str">
        <f t="shared" si="123"/>
        <v/>
      </c>
      <c r="W273" s="112" t="str">
        <f t="shared" si="141"/>
        <v/>
      </c>
      <c r="X273" s="112" t="str">
        <f t="shared" si="124"/>
        <v/>
      </c>
      <c r="Y273" s="112" t="str">
        <f t="shared" si="144"/>
        <v/>
      </c>
      <c r="Z273" s="112" t="str">
        <f t="shared" si="145"/>
        <v/>
      </c>
      <c r="AA273" s="112" t="str">
        <f t="shared" si="146"/>
        <v/>
      </c>
      <c r="AB273" s="112" t="str">
        <f t="shared" si="147"/>
        <v/>
      </c>
      <c r="AC273" s="112" t="str">
        <f t="shared" si="148"/>
        <v/>
      </c>
      <c r="AD273" t="str">
        <f t="shared" si="142"/>
        <v>5822-635-665----------</v>
      </c>
      <c r="AF273" s="19" t="str">
        <f t="shared" si="149"/>
        <v>|0200226117|25.40|0.00|1.600|0.0005822NBC</v>
      </c>
      <c r="AG273" s="19" t="str">
        <f t="shared" si="143"/>
        <v>|0200226117|25.40|0.00|1.600|0.000635NBC</v>
      </c>
      <c r="AH273" s="19" t="str">
        <f t="shared" si="125"/>
        <v>|0200226117|25.40|0.00|1.600|0.000665NBC</v>
      </c>
      <c r="AI273" s="19" t="str">
        <f t="shared" si="126"/>
        <v/>
      </c>
      <c r="AJ273" s="19" t="str">
        <f t="shared" si="127"/>
        <v/>
      </c>
      <c r="AK273" s="19" t="str">
        <f t="shared" si="128"/>
        <v/>
      </c>
      <c r="AL273" s="19" t="str">
        <f t="shared" si="129"/>
        <v/>
      </c>
      <c r="AM273" s="19" t="str">
        <f t="shared" si="130"/>
        <v/>
      </c>
      <c r="AN273" s="19" t="str">
        <f t="shared" si="131"/>
        <v/>
      </c>
      <c r="AO273" s="19" t="str">
        <f t="shared" si="132"/>
        <v/>
      </c>
      <c r="AP273" s="19" t="str">
        <f t="shared" si="133"/>
        <v/>
      </c>
      <c r="AQ273" s="19" t="str">
        <f t="shared" si="134"/>
        <v/>
      </c>
      <c r="AR273" s="19" t="str">
        <f t="shared" si="135"/>
        <v/>
      </c>
      <c r="AS273" s="19" t="str">
        <f>IFERROR(VLOOKUP(AF273,[2]CUS030!$A$5:$E$10000,5,0),"")</f>
        <v/>
      </c>
      <c r="AT273" s="19" t="str">
        <f>IFERROR(VLOOKUP(AG273,[2]CUS030!$A$5:$E$10000,5,0),"")</f>
        <v>KMV</v>
      </c>
      <c r="AU273" s="19" t="str">
        <f>IFERROR(VLOOKUP(AH273,[2]CUS030!$A$5:$E$10000,5,0),"")</f>
        <v>KMV</v>
      </c>
      <c r="AV273" s="19" t="str">
        <f>IFERROR(VLOOKUP(AI273,[2]CUS030!$A$5:$E$10000,5,0),"")</f>
        <v/>
      </c>
      <c r="AW273" s="19" t="str">
        <f>IFERROR(VLOOKUP(AJ273,[2]CUS030!$A$5:$E$10000,5,0),"")</f>
        <v/>
      </c>
      <c r="AX273" s="19" t="str">
        <f>IFERROR(VLOOKUP(AK273,[2]CUS030!$A$5:$E$10000,5,0),"")</f>
        <v/>
      </c>
      <c r="AY273" s="19" t="str">
        <f>IFERROR(VLOOKUP(AL273,[2]CUS030!$A$5:$E$10000,5,0),"")</f>
        <v/>
      </c>
      <c r="AZ273" s="19" t="str">
        <f>IFERROR(VLOOKUP(AM273,[2]CUS030!$A$5:$E$10000,5,0),"")</f>
        <v/>
      </c>
      <c r="BA273" s="19" t="str">
        <f>IFERROR(VLOOKUP(AN273,[2]CUS030!$A$5:$E$10000,5,0),"")</f>
        <v/>
      </c>
      <c r="BB273" s="19" t="str">
        <f>IFERROR(VLOOKUP(AO273,[2]CUS030!$A$5:$E$10000,5,0),"")</f>
        <v/>
      </c>
      <c r="BC273" s="19" t="str">
        <f>IFERROR(VLOOKUP(AP273,[2]CUS030!$A$5:$E$10000,5,0),"")</f>
        <v/>
      </c>
      <c r="BD273" s="19" t="str">
        <f>IFERROR(VLOOKUP(AQ273,[2]CUS030!$A$5:$E$10000,5,0),"")</f>
        <v/>
      </c>
      <c r="BE273" s="19" t="str">
        <f>IFERROR(VLOOKUP(AR273,[2]CUS030!$A$5:$E$10000,5,0),"")</f>
        <v/>
      </c>
    </row>
    <row r="274" spans="6:57" x14ac:dyDescent="0.3">
      <c r="F274" s="108" t="str">
        <f>[1]!Table1[[#This Row],[Production]]</f>
        <v>|0200220810|38.10|0.00|2.600|0.0005830NBC</v>
      </c>
      <c r="G274" t="str">
        <f t="shared" si="136"/>
        <v>5830</v>
      </c>
      <c r="H274" t="str">
        <f t="shared" si="137"/>
        <v>||||||||||||</v>
      </c>
      <c r="I274" s="108" t="str">
        <f>[1]!Table1[[#This Row],[Stock]]</f>
        <v>|0200220810|38.10|0.00|2.600|0.000824.7NBC</v>
      </c>
      <c r="J274" t="str">
        <f t="shared" si="138"/>
        <v>824.7</v>
      </c>
      <c r="K274" s="19"/>
      <c r="L274" s="19"/>
      <c r="M274" s="19"/>
      <c r="N274" s="19"/>
      <c r="O274" s="19"/>
      <c r="P274" s="20" t="str">
        <f>End_Cal!E274</f>
        <v>|0200226117|25.40|0.00|1.600|0.0005884IBC</v>
      </c>
      <c r="Q274" s="112" t="str">
        <f t="shared" si="139"/>
        <v>5884</v>
      </c>
      <c r="R274" s="112" t="str">
        <f t="shared" si="140"/>
        <v>647</v>
      </c>
      <c r="S274" s="112" t="str">
        <f t="shared" si="120"/>
        <v/>
      </c>
      <c r="T274" s="112" t="str">
        <f t="shared" si="121"/>
        <v/>
      </c>
      <c r="U274" s="112" t="str">
        <f t="shared" si="122"/>
        <v/>
      </c>
      <c r="V274" s="112" t="str">
        <f t="shared" si="123"/>
        <v/>
      </c>
      <c r="W274" s="112" t="str">
        <f t="shared" si="141"/>
        <v/>
      </c>
      <c r="X274" s="112" t="str">
        <f t="shared" si="124"/>
        <v/>
      </c>
      <c r="Y274" s="112" t="str">
        <f t="shared" si="144"/>
        <v/>
      </c>
      <c r="Z274" s="112" t="str">
        <f t="shared" si="145"/>
        <v/>
      </c>
      <c r="AA274" s="112" t="str">
        <f t="shared" si="146"/>
        <v/>
      </c>
      <c r="AB274" s="112" t="str">
        <f t="shared" si="147"/>
        <v/>
      </c>
      <c r="AC274" s="112" t="str">
        <f t="shared" si="148"/>
        <v/>
      </c>
      <c r="AD274" t="str">
        <f t="shared" si="142"/>
        <v>5884-647-----------</v>
      </c>
      <c r="AF274" s="19" t="str">
        <f t="shared" si="149"/>
        <v>|0200226117|25.40|0.00|1.600|0.0005884IBC</v>
      </c>
      <c r="AG274" s="19" t="str">
        <f t="shared" si="143"/>
        <v>|0200226117|25.40|0.00|1.600|0.000647IBC</v>
      </c>
      <c r="AH274" s="19" t="str">
        <f t="shared" si="125"/>
        <v/>
      </c>
      <c r="AI274" s="19" t="str">
        <f t="shared" si="126"/>
        <v/>
      </c>
      <c r="AJ274" s="19" t="str">
        <f t="shared" si="127"/>
        <v/>
      </c>
      <c r="AK274" s="19" t="str">
        <f t="shared" si="128"/>
        <v/>
      </c>
      <c r="AL274" s="19" t="str">
        <f t="shared" si="129"/>
        <v/>
      </c>
      <c r="AM274" s="19" t="str">
        <f t="shared" si="130"/>
        <v/>
      </c>
      <c r="AN274" s="19" t="str">
        <f t="shared" si="131"/>
        <v/>
      </c>
      <c r="AO274" s="19" t="str">
        <f t="shared" si="132"/>
        <v/>
      </c>
      <c r="AP274" s="19" t="str">
        <f t="shared" si="133"/>
        <v/>
      </c>
      <c r="AQ274" s="19" t="str">
        <f t="shared" si="134"/>
        <v/>
      </c>
      <c r="AR274" s="19" t="str">
        <f t="shared" si="135"/>
        <v/>
      </c>
      <c r="AS274" s="19" t="str">
        <f>IFERROR(VLOOKUP(AF274,[2]CUS030!$A$5:$E$10000,5,0),"")</f>
        <v/>
      </c>
      <c r="AT274" s="19" t="str">
        <f>IFERROR(VLOOKUP(AG274,[2]CUS030!$A$5:$E$10000,5,0),"")</f>
        <v/>
      </c>
      <c r="AU274" s="19" t="str">
        <f>IFERROR(VLOOKUP(AH274,[2]CUS030!$A$5:$E$10000,5,0),"")</f>
        <v/>
      </c>
      <c r="AV274" s="19" t="str">
        <f>IFERROR(VLOOKUP(AI274,[2]CUS030!$A$5:$E$10000,5,0),"")</f>
        <v/>
      </c>
      <c r="AW274" s="19" t="str">
        <f>IFERROR(VLOOKUP(AJ274,[2]CUS030!$A$5:$E$10000,5,0),"")</f>
        <v/>
      </c>
      <c r="AX274" s="19" t="str">
        <f>IFERROR(VLOOKUP(AK274,[2]CUS030!$A$5:$E$10000,5,0),"")</f>
        <v/>
      </c>
      <c r="AY274" s="19" t="str">
        <f>IFERROR(VLOOKUP(AL274,[2]CUS030!$A$5:$E$10000,5,0),"")</f>
        <v/>
      </c>
      <c r="AZ274" s="19" t="str">
        <f>IFERROR(VLOOKUP(AM274,[2]CUS030!$A$5:$E$10000,5,0),"")</f>
        <v/>
      </c>
      <c r="BA274" s="19" t="str">
        <f>IFERROR(VLOOKUP(AN274,[2]CUS030!$A$5:$E$10000,5,0),"")</f>
        <v/>
      </c>
      <c r="BB274" s="19" t="str">
        <f>IFERROR(VLOOKUP(AO274,[2]CUS030!$A$5:$E$10000,5,0),"")</f>
        <v/>
      </c>
      <c r="BC274" s="19" t="str">
        <f>IFERROR(VLOOKUP(AP274,[2]CUS030!$A$5:$E$10000,5,0),"")</f>
        <v/>
      </c>
      <c r="BD274" s="19" t="str">
        <f>IFERROR(VLOOKUP(AQ274,[2]CUS030!$A$5:$E$10000,5,0),"")</f>
        <v/>
      </c>
      <c r="BE274" s="19" t="str">
        <f>IFERROR(VLOOKUP(AR274,[2]CUS030!$A$5:$E$10000,5,0),"")</f>
        <v/>
      </c>
    </row>
    <row r="275" spans="6:57" x14ac:dyDescent="0.3">
      <c r="F275" s="108" t="str">
        <f>[1]!Table1[[#This Row],[Production]]</f>
        <v>|0200220810|38.10|0.00|2.000|0.0005803NBC</v>
      </c>
      <c r="G275" t="str">
        <f t="shared" si="136"/>
        <v>5803</v>
      </c>
      <c r="H275" t="str">
        <f t="shared" si="137"/>
        <v>KMV||||||||||||</v>
      </c>
      <c r="I275" s="108" t="str">
        <f>[1]!Table1[[#This Row],[Stock]]</f>
        <v>|0200220810|38.10|0.00|2.000|0.0001150NBC</v>
      </c>
      <c r="J275" t="str">
        <f t="shared" si="138"/>
        <v>1150</v>
      </c>
      <c r="K275" s="19"/>
      <c r="L275" s="19"/>
      <c r="M275" s="19"/>
      <c r="N275" s="19"/>
      <c r="O275" s="19"/>
      <c r="P275" s="20" t="str">
        <f>End_Cal!E275</f>
        <v>|0200226117|25.40|0.00|1.600|0.0006110IBC</v>
      </c>
      <c r="Q275" s="112" t="str">
        <f t="shared" si="139"/>
        <v>667</v>
      </c>
      <c r="R275" s="112" t="str">
        <f t="shared" si="140"/>
        <v/>
      </c>
      <c r="S275" s="112" t="str">
        <f t="shared" si="120"/>
        <v/>
      </c>
      <c r="T275" s="112" t="str">
        <f t="shared" si="121"/>
        <v/>
      </c>
      <c r="U275" s="112" t="str">
        <f t="shared" si="122"/>
        <v/>
      </c>
      <c r="V275" s="112" t="str">
        <f t="shared" si="123"/>
        <v/>
      </c>
      <c r="W275" s="112" t="str">
        <f t="shared" si="141"/>
        <v/>
      </c>
      <c r="X275" s="112" t="str">
        <f t="shared" si="124"/>
        <v/>
      </c>
      <c r="Y275" s="112" t="str">
        <f t="shared" si="144"/>
        <v/>
      </c>
      <c r="Z275" s="112" t="str">
        <f t="shared" si="145"/>
        <v/>
      </c>
      <c r="AA275" s="112" t="str">
        <f t="shared" si="146"/>
        <v/>
      </c>
      <c r="AB275" s="112" t="str">
        <f t="shared" si="147"/>
        <v/>
      </c>
      <c r="AC275" s="112" t="str">
        <f t="shared" si="148"/>
        <v/>
      </c>
      <c r="AD275" t="str">
        <f t="shared" si="142"/>
        <v>667------------</v>
      </c>
      <c r="AF275" s="19" t="str">
        <f t="shared" si="149"/>
        <v>|0200226117|25.40|0.00|1.600|0.000667IBC</v>
      </c>
      <c r="AG275" s="19" t="str">
        <f t="shared" si="143"/>
        <v/>
      </c>
      <c r="AH275" s="19" t="str">
        <f t="shared" si="125"/>
        <v/>
      </c>
      <c r="AI275" s="19" t="str">
        <f t="shared" si="126"/>
        <v/>
      </c>
      <c r="AJ275" s="19" t="str">
        <f t="shared" si="127"/>
        <v/>
      </c>
      <c r="AK275" s="19" t="str">
        <f t="shared" si="128"/>
        <v/>
      </c>
      <c r="AL275" s="19" t="str">
        <f t="shared" si="129"/>
        <v/>
      </c>
      <c r="AM275" s="19" t="str">
        <f t="shared" si="130"/>
        <v/>
      </c>
      <c r="AN275" s="19" t="str">
        <f t="shared" si="131"/>
        <v/>
      </c>
      <c r="AO275" s="19" t="str">
        <f t="shared" si="132"/>
        <v/>
      </c>
      <c r="AP275" s="19" t="str">
        <f t="shared" si="133"/>
        <v/>
      </c>
      <c r="AQ275" s="19" t="str">
        <f t="shared" si="134"/>
        <v/>
      </c>
      <c r="AR275" s="19" t="str">
        <f t="shared" si="135"/>
        <v/>
      </c>
      <c r="AS275" s="19" t="str">
        <f>IFERROR(VLOOKUP(AF275,[2]CUS030!$A$5:$E$10000,5,0),"")</f>
        <v>KMV</v>
      </c>
      <c r="AT275" s="19" t="str">
        <f>IFERROR(VLOOKUP(AG275,[2]CUS030!$A$5:$E$10000,5,0),"")</f>
        <v/>
      </c>
      <c r="AU275" s="19" t="str">
        <f>IFERROR(VLOOKUP(AH275,[2]CUS030!$A$5:$E$10000,5,0),"")</f>
        <v/>
      </c>
      <c r="AV275" s="19" t="str">
        <f>IFERROR(VLOOKUP(AI275,[2]CUS030!$A$5:$E$10000,5,0),"")</f>
        <v/>
      </c>
      <c r="AW275" s="19" t="str">
        <f>IFERROR(VLOOKUP(AJ275,[2]CUS030!$A$5:$E$10000,5,0),"")</f>
        <v/>
      </c>
      <c r="AX275" s="19" t="str">
        <f>IFERROR(VLOOKUP(AK275,[2]CUS030!$A$5:$E$10000,5,0),"")</f>
        <v/>
      </c>
      <c r="AY275" s="19" t="str">
        <f>IFERROR(VLOOKUP(AL275,[2]CUS030!$A$5:$E$10000,5,0),"")</f>
        <v/>
      </c>
      <c r="AZ275" s="19" t="str">
        <f>IFERROR(VLOOKUP(AM275,[2]CUS030!$A$5:$E$10000,5,0),"")</f>
        <v/>
      </c>
      <c r="BA275" s="19" t="str">
        <f>IFERROR(VLOOKUP(AN275,[2]CUS030!$A$5:$E$10000,5,0),"")</f>
        <v/>
      </c>
      <c r="BB275" s="19" t="str">
        <f>IFERROR(VLOOKUP(AO275,[2]CUS030!$A$5:$E$10000,5,0),"")</f>
        <v/>
      </c>
      <c r="BC275" s="19" t="str">
        <f>IFERROR(VLOOKUP(AP275,[2]CUS030!$A$5:$E$10000,5,0),"")</f>
        <v/>
      </c>
      <c r="BD275" s="19" t="str">
        <f>IFERROR(VLOOKUP(AQ275,[2]CUS030!$A$5:$E$10000,5,0),"")</f>
        <v/>
      </c>
      <c r="BE275" s="19" t="str">
        <f>IFERROR(VLOOKUP(AR275,[2]CUS030!$A$5:$E$10000,5,0),"")</f>
        <v/>
      </c>
    </row>
    <row r="276" spans="6:57" x14ac:dyDescent="0.3">
      <c r="F276" s="108" t="str">
        <f>[1]!Table1[[#This Row],[Production]]</f>
        <v>|0200220810|38.10|0.00|2.000|0.0005803NBC</v>
      </c>
      <c r="G276" t="str">
        <f t="shared" si="136"/>
        <v>5803</v>
      </c>
      <c r="H276" t="str">
        <f t="shared" si="137"/>
        <v>KMV|KMV|||||||||||</v>
      </c>
      <c r="I276" s="108" t="str">
        <f>[1]!Table1[[#This Row],[Stock]]</f>
        <v>|0200220810|38.10|0.00|2.000|0.0005803NBC</v>
      </c>
      <c r="J276" t="str">
        <f t="shared" si="138"/>
        <v>5803</v>
      </c>
      <c r="K276" s="19"/>
      <c r="L276" s="19"/>
      <c r="M276" s="19"/>
      <c r="N276" s="19"/>
      <c r="O276" s="19"/>
      <c r="P276" s="20" t="str">
        <f>End_Cal!E276</f>
        <v>|0200226117|25.40|0.00|2.000|0.0006151NBC</v>
      </c>
      <c r="Q276" s="112" t="str">
        <f t="shared" si="139"/>
        <v>136</v>
      </c>
      <c r="R276" s="112" t="str">
        <f t="shared" si="140"/>
        <v>190</v>
      </c>
      <c r="S276" s="112" t="str">
        <f t="shared" si="120"/>
        <v>6151</v>
      </c>
      <c r="T276" s="112" t="str">
        <f t="shared" si="121"/>
        <v/>
      </c>
      <c r="U276" s="112" t="str">
        <f t="shared" si="122"/>
        <v/>
      </c>
      <c r="V276" s="112" t="str">
        <f t="shared" si="123"/>
        <v/>
      </c>
      <c r="W276" s="112" t="str">
        <f t="shared" si="141"/>
        <v/>
      </c>
      <c r="X276" s="112" t="str">
        <f t="shared" si="124"/>
        <v/>
      </c>
      <c r="Y276" s="112" t="str">
        <f t="shared" si="144"/>
        <v/>
      </c>
      <c r="Z276" s="112" t="str">
        <f t="shared" si="145"/>
        <v/>
      </c>
      <c r="AA276" s="112" t="str">
        <f t="shared" si="146"/>
        <v/>
      </c>
      <c r="AB276" s="112" t="str">
        <f t="shared" si="147"/>
        <v/>
      </c>
      <c r="AC276" s="112" t="str">
        <f t="shared" si="148"/>
        <v/>
      </c>
      <c r="AD276" t="str">
        <f t="shared" si="142"/>
        <v>136-190-6151----------</v>
      </c>
      <c r="AF276" s="19" t="str">
        <f t="shared" si="149"/>
        <v>|0200226117|25.40|0.00|2.000|0.000136NBC</v>
      </c>
      <c r="AG276" s="19" t="str">
        <f t="shared" si="143"/>
        <v>|0200226117|25.40|0.00|2.000|0.000190NBC</v>
      </c>
      <c r="AH276" s="19" t="str">
        <f t="shared" si="125"/>
        <v>|0200226117|25.40|0.00|2.000|0.0006151NBC</v>
      </c>
      <c r="AI276" s="19" t="str">
        <f t="shared" si="126"/>
        <v/>
      </c>
      <c r="AJ276" s="19" t="str">
        <f t="shared" si="127"/>
        <v/>
      </c>
      <c r="AK276" s="19" t="str">
        <f t="shared" si="128"/>
        <v/>
      </c>
      <c r="AL276" s="19" t="str">
        <f t="shared" si="129"/>
        <v/>
      </c>
      <c r="AM276" s="19" t="str">
        <f t="shared" si="130"/>
        <v/>
      </c>
      <c r="AN276" s="19" t="str">
        <f t="shared" si="131"/>
        <v/>
      </c>
      <c r="AO276" s="19" t="str">
        <f t="shared" si="132"/>
        <v/>
      </c>
      <c r="AP276" s="19" t="str">
        <f t="shared" si="133"/>
        <v/>
      </c>
      <c r="AQ276" s="19" t="str">
        <f t="shared" si="134"/>
        <v/>
      </c>
      <c r="AR276" s="19" t="str">
        <f t="shared" si="135"/>
        <v/>
      </c>
      <c r="AS276" s="19" t="str">
        <f>IFERROR(VLOOKUP(AF276,[2]CUS030!$A$5:$E$10000,5,0),"")</f>
        <v>KMV</v>
      </c>
      <c r="AT276" s="19" t="str">
        <f>IFERROR(VLOOKUP(AG276,[2]CUS030!$A$5:$E$10000,5,0),"")</f>
        <v>KMV</v>
      </c>
      <c r="AU276" s="19" t="str">
        <f>IFERROR(VLOOKUP(AH276,[2]CUS030!$A$5:$E$10000,5,0),"")</f>
        <v/>
      </c>
      <c r="AV276" s="19" t="str">
        <f>IFERROR(VLOOKUP(AI276,[2]CUS030!$A$5:$E$10000,5,0),"")</f>
        <v/>
      </c>
      <c r="AW276" s="19" t="str">
        <f>IFERROR(VLOOKUP(AJ276,[2]CUS030!$A$5:$E$10000,5,0),"")</f>
        <v/>
      </c>
      <c r="AX276" s="19" t="str">
        <f>IFERROR(VLOOKUP(AK276,[2]CUS030!$A$5:$E$10000,5,0),"")</f>
        <v/>
      </c>
      <c r="AY276" s="19" t="str">
        <f>IFERROR(VLOOKUP(AL276,[2]CUS030!$A$5:$E$10000,5,0),"")</f>
        <v/>
      </c>
      <c r="AZ276" s="19" t="str">
        <f>IFERROR(VLOOKUP(AM276,[2]CUS030!$A$5:$E$10000,5,0),"")</f>
        <v/>
      </c>
      <c r="BA276" s="19" t="str">
        <f>IFERROR(VLOOKUP(AN276,[2]CUS030!$A$5:$E$10000,5,0),"")</f>
        <v/>
      </c>
      <c r="BB276" s="19" t="str">
        <f>IFERROR(VLOOKUP(AO276,[2]CUS030!$A$5:$E$10000,5,0),"")</f>
        <v/>
      </c>
      <c r="BC276" s="19" t="str">
        <f>IFERROR(VLOOKUP(AP276,[2]CUS030!$A$5:$E$10000,5,0),"")</f>
        <v/>
      </c>
      <c r="BD276" s="19" t="str">
        <f>IFERROR(VLOOKUP(AQ276,[2]CUS030!$A$5:$E$10000,5,0),"")</f>
        <v/>
      </c>
      <c r="BE276" s="19" t="str">
        <f>IFERROR(VLOOKUP(AR276,[2]CUS030!$A$5:$E$10000,5,0),"")</f>
        <v/>
      </c>
    </row>
    <row r="277" spans="6:57" x14ac:dyDescent="0.3">
      <c r="F277" s="108" t="str">
        <f>[1]!Table1[[#This Row],[Production]]</f>
        <v>|0200220810|38.10|31.75|2.000|0.0005050IBC</v>
      </c>
      <c r="G277" t="str">
        <f t="shared" si="136"/>
        <v>5050</v>
      </c>
      <c r="H277" t="str">
        <f t="shared" si="137"/>
        <v>KMV||KMV||||||||||</v>
      </c>
      <c r="I277" s="108" t="str">
        <f>[1]!Table1[[#This Row],[Stock]]</f>
        <v>|0200220810|38.10|31.75|2.000|0.0005050IBC</v>
      </c>
      <c r="J277" t="str">
        <f t="shared" si="138"/>
        <v>5050</v>
      </c>
      <c r="K277" s="19"/>
      <c r="L277" s="19"/>
      <c r="M277" s="19"/>
      <c r="N277" s="19"/>
      <c r="O277" s="19"/>
      <c r="P277" s="20" t="str">
        <f>End_Cal!E277</f>
        <v>|0200226117|28.60|0.00|2.000|0.0006376NBC</v>
      </c>
      <c r="Q277" s="112" t="str">
        <f t="shared" si="139"/>
        <v>1254</v>
      </c>
      <c r="R277" s="112" t="str">
        <f t="shared" si="140"/>
        <v>6376</v>
      </c>
      <c r="S277" s="112" t="str">
        <f t="shared" si="120"/>
        <v>2099</v>
      </c>
      <c r="T277" s="112" t="str">
        <f t="shared" si="121"/>
        <v/>
      </c>
      <c r="U277" s="112" t="str">
        <f t="shared" si="122"/>
        <v/>
      </c>
      <c r="V277" s="112" t="str">
        <f t="shared" si="123"/>
        <v/>
      </c>
      <c r="W277" s="112" t="str">
        <f t="shared" si="141"/>
        <v/>
      </c>
      <c r="X277" s="112" t="str">
        <f t="shared" si="124"/>
        <v/>
      </c>
      <c r="Y277" s="112" t="str">
        <f t="shared" si="144"/>
        <v/>
      </c>
      <c r="Z277" s="112" t="str">
        <f t="shared" si="145"/>
        <v/>
      </c>
      <c r="AA277" s="112" t="str">
        <f t="shared" si="146"/>
        <v/>
      </c>
      <c r="AB277" s="112" t="str">
        <f t="shared" si="147"/>
        <v/>
      </c>
      <c r="AC277" s="112" t="str">
        <f t="shared" si="148"/>
        <v/>
      </c>
      <c r="AD277" t="str">
        <f t="shared" si="142"/>
        <v>1254-6376-2099----------</v>
      </c>
      <c r="AF277" s="19" t="str">
        <f t="shared" si="149"/>
        <v>|0200226117|28.60|0.00|2.000|0.0001254NBC</v>
      </c>
      <c r="AG277" s="19" t="str">
        <f t="shared" si="143"/>
        <v>|0200226117|28.60|0.00|2.000|0.0006376NBC</v>
      </c>
      <c r="AH277" s="19" t="str">
        <f t="shared" si="125"/>
        <v>|0200226117|28.60|0.00|2.000|0.0002099NBC</v>
      </c>
      <c r="AI277" s="19" t="str">
        <f t="shared" si="126"/>
        <v/>
      </c>
      <c r="AJ277" s="19" t="str">
        <f t="shared" si="127"/>
        <v/>
      </c>
      <c r="AK277" s="19" t="str">
        <f t="shared" si="128"/>
        <v/>
      </c>
      <c r="AL277" s="19" t="str">
        <f t="shared" si="129"/>
        <v/>
      </c>
      <c r="AM277" s="19" t="str">
        <f t="shared" si="130"/>
        <v/>
      </c>
      <c r="AN277" s="19" t="str">
        <f t="shared" si="131"/>
        <v/>
      </c>
      <c r="AO277" s="19" t="str">
        <f t="shared" si="132"/>
        <v/>
      </c>
      <c r="AP277" s="19" t="str">
        <f t="shared" si="133"/>
        <v/>
      </c>
      <c r="AQ277" s="19" t="str">
        <f t="shared" si="134"/>
        <v/>
      </c>
      <c r="AR277" s="19" t="str">
        <f t="shared" si="135"/>
        <v/>
      </c>
      <c r="AS277" s="19" t="str">
        <f>IFERROR(VLOOKUP(AF277,[2]CUS030!$A$5:$E$10000,5,0),"")</f>
        <v>KMV</v>
      </c>
      <c r="AT277" s="19" t="str">
        <f>IFERROR(VLOOKUP(AG277,[2]CUS030!$A$5:$E$10000,5,0),"")</f>
        <v/>
      </c>
      <c r="AU277" s="19" t="str">
        <f>IFERROR(VLOOKUP(AH277,[2]CUS030!$A$5:$E$10000,5,0),"")</f>
        <v>KMV</v>
      </c>
      <c r="AV277" s="19" t="str">
        <f>IFERROR(VLOOKUP(AI277,[2]CUS030!$A$5:$E$10000,5,0),"")</f>
        <v/>
      </c>
      <c r="AW277" s="19" t="str">
        <f>IFERROR(VLOOKUP(AJ277,[2]CUS030!$A$5:$E$10000,5,0),"")</f>
        <v/>
      </c>
      <c r="AX277" s="19" t="str">
        <f>IFERROR(VLOOKUP(AK277,[2]CUS030!$A$5:$E$10000,5,0),"")</f>
        <v/>
      </c>
      <c r="AY277" s="19" t="str">
        <f>IFERROR(VLOOKUP(AL277,[2]CUS030!$A$5:$E$10000,5,0),"")</f>
        <v/>
      </c>
      <c r="AZ277" s="19" t="str">
        <f>IFERROR(VLOOKUP(AM277,[2]CUS030!$A$5:$E$10000,5,0),"")</f>
        <v/>
      </c>
      <c r="BA277" s="19" t="str">
        <f>IFERROR(VLOOKUP(AN277,[2]CUS030!$A$5:$E$10000,5,0),"")</f>
        <v/>
      </c>
      <c r="BB277" s="19" t="str">
        <f>IFERROR(VLOOKUP(AO277,[2]CUS030!$A$5:$E$10000,5,0),"")</f>
        <v/>
      </c>
      <c r="BC277" s="19" t="str">
        <f>IFERROR(VLOOKUP(AP277,[2]CUS030!$A$5:$E$10000,5,0),"")</f>
        <v/>
      </c>
      <c r="BD277" s="19" t="str">
        <f>IFERROR(VLOOKUP(AQ277,[2]CUS030!$A$5:$E$10000,5,0),"")</f>
        <v/>
      </c>
      <c r="BE277" s="19" t="str">
        <f>IFERROR(VLOOKUP(AR277,[2]CUS030!$A$5:$E$10000,5,0),"")</f>
        <v/>
      </c>
    </row>
    <row r="278" spans="6:57" x14ac:dyDescent="0.3">
      <c r="F278" s="108" t="str">
        <f>[1]!Table1[[#This Row],[Production]]</f>
        <v>|0200220810|41.00|0.00|3.500|0.0005952IBC</v>
      </c>
      <c r="G278" t="str">
        <f t="shared" si="136"/>
        <v>5952</v>
      </c>
      <c r="H278" t="str">
        <f t="shared" si="137"/>
        <v>KMV|KMV|||||||||||</v>
      </c>
      <c r="I278" s="108" t="str">
        <f>[1]!Table1[[#This Row],[Stock]]</f>
        <v>|0200220810|41.00|0.00|3.500|0.00032IBC</v>
      </c>
      <c r="J278" t="str">
        <f t="shared" si="138"/>
        <v>32</v>
      </c>
      <c r="K278" s="19"/>
      <c r="L278" s="19"/>
      <c r="M278" s="19"/>
      <c r="N278" s="19"/>
      <c r="O278" s="19"/>
      <c r="P278" s="20" t="str">
        <f>End_Cal!E278</f>
        <v>|0200226117|28.60|0.00|2.000|0.0005695NBC</v>
      </c>
      <c r="Q278" s="112" t="str">
        <f t="shared" si="139"/>
        <v>1855</v>
      </c>
      <c r="R278" s="112" t="str">
        <f t="shared" si="140"/>
        <v>312</v>
      </c>
      <c r="S278" s="112" t="str">
        <f t="shared" si="120"/>
        <v>5695</v>
      </c>
      <c r="T278" s="112" t="str">
        <f t="shared" si="121"/>
        <v/>
      </c>
      <c r="U278" s="112" t="str">
        <f t="shared" si="122"/>
        <v/>
      </c>
      <c r="V278" s="112" t="str">
        <f t="shared" si="123"/>
        <v/>
      </c>
      <c r="W278" s="112" t="str">
        <f t="shared" si="141"/>
        <v/>
      </c>
      <c r="X278" s="112" t="str">
        <f t="shared" si="124"/>
        <v/>
      </c>
      <c r="Y278" s="112" t="str">
        <f t="shared" si="144"/>
        <v/>
      </c>
      <c r="Z278" s="112" t="str">
        <f t="shared" si="145"/>
        <v/>
      </c>
      <c r="AA278" s="112" t="str">
        <f t="shared" si="146"/>
        <v/>
      </c>
      <c r="AB278" s="112" t="str">
        <f t="shared" si="147"/>
        <v/>
      </c>
      <c r="AC278" s="112" t="str">
        <f t="shared" si="148"/>
        <v/>
      </c>
      <c r="AD278" t="str">
        <f t="shared" si="142"/>
        <v>1855-312-5695----------</v>
      </c>
      <c r="AF278" s="19" t="str">
        <f t="shared" si="149"/>
        <v>|0200226117|28.60|0.00|2.000|0.0001855NBC</v>
      </c>
      <c r="AG278" s="19" t="str">
        <f t="shared" si="143"/>
        <v>|0200226117|28.60|0.00|2.000|0.000312NBC</v>
      </c>
      <c r="AH278" s="19" t="str">
        <f t="shared" si="125"/>
        <v>|0200226117|28.60|0.00|2.000|0.0005695NBC</v>
      </c>
      <c r="AI278" s="19" t="str">
        <f t="shared" si="126"/>
        <v/>
      </c>
      <c r="AJ278" s="19" t="str">
        <f t="shared" si="127"/>
        <v/>
      </c>
      <c r="AK278" s="19" t="str">
        <f t="shared" si="128"/>
        <v/>
      </c>
      <c r="AL278" s="19" t="str">
        <f t="shared" si="129"/>
        <v/>
      </c>
      <c r="AM278" s="19" t="str">
        <f t="shared" si="130"/>
        <v/>
      </c>
      <c r="AN278" s="19" t="str">
        <f t="shared" si="131"/>
        <v/>
      </c>
      <c r="AO278" s="19" t="str">
        <f t="shared" si="132"/>
        <v/>
      </c>
      <c r="AP278" s="19" t="str">
        <f t="shared" si="133"/>
        <v/>
      </c>
      <c r="AQ278" s="19" t="str">
        <f t="shared" si="134"/>
        <v/>
      </c>
      <c r="AR278" s="19" t="str">
        <f t="shared" si="135"/>
        <v/>
      </c>
      <c r="AS278" s="19" t="str">
        <f>IFERROR(VLOOKUP(AF278,[2]CUS030!$A$5:$E$10000,5,0),"")</f>
        <v>KMV</v>
      </c>
      <c r="AT278" s="19" t="str">
        <f>IFERROR(VLOOKUP(AG278,[2]CUS030!$A$5:$E$10000,5,0),"")</f>
        <v>KMV</v>
      </c>
      <c r="AU278" s="19" t="str">
        <f>IFERROR(VLOOKUP(AH278,[2]CUS030!$A$5:$E$10000,5,0),"")</f>
        <v/>
      </c>
      <c r="AV278" s="19" t="str">
        <f>IFERROR(VLOOKUP(AI278,[2]CUS030!$A$5:$E$10000,5,0),"")</f>
        <v/>
      </c>
      <c r="AW278" s="19" t="str">
        <f>IFERROR(VLOOKUP(AJ278,[2]CUS030!$A$5:$E$10000,5,0),"")</f>
        <v/>
      </c>
      <c r="AX278" s="19" t="str">
        <f>IFERROR(VLOOKUP(AK278,[2]CUS030!$A$5:$E$10000,5,0),"")</f>
        <v/>
      </c>
      <c r="AY278" s="19" t="str">
        <f>IFERROR(VLOOKUP(AL278,[2]CUS030!$A$5:$E$10000,5,0),"")</f>
        <v/>
      </c>
      <c r="AZ278" s="19" t="str">
        <f>IFERROR(VLOOKUP(AM278,[2]CUS030!$A$5:$E$10000,5,0),"")</f>
        <v/>
      </c>
      <c r="BA278" s="19" t="str">
        <f>IFERROR(VLOOKUP(AN278,[2]CUS030!$A$5:$E$10000,5,0),"")</f>
        <v/>
      </c>
      <c r="BB278" s="19" t="str">
        <f>IFERROR(VLOOKUP(AO278,[2]CUS030!$A$5:$E$10000,5,0),"")</f>
        <v/>
      </c>
      <c r="BC278" s="19" t="str">
        <f>IFERROR(VLOOKUP(AP278,[2]CUS030!$A$5:$E$10000,5,0),"")</f>
        <v/>
      </c>
      <c r="BD278" s="19" t="str">
        <f>IFERROR(VLOOKUP(AQ278,[2]CUS030!$A$5:$E$10000,5,0),"")</f>
        <v/>
      </c>
      <c r="BE278" s="19" t="str">
        <f>IFERROR(VLOOKUP(AR278,[2]CUS030!$A$5:$E$10000,5,0),"")</f>
        <v/>
      </c>
    </row>
    <row r="279" spans="6:57" x14ac:dyDescent="0.3">
      <c r="F279" s="108" t="str">
        <f>[1]!Table1[[#This Row],[Production]]</f>
        <v>|0200220810|41.00|0.00|3.500|0.0005952IBC</v>
      </c>
      <c r="G279" t="str">
        <f t="shared" si="136"/>
        <v>5952</v>
      </c>
      <c r="H279" t="str">
        <f t="shared" si="137"/>
        <v>KMV|KMV|||||||||||</v>
      </c>
      <c r="I279" s="108" t="str">
        <f>[1]!Table1[[#This Row],[Stock]]</f>
        <v>|0200220810|41.00|0.00|3.500|0.00033IBC</v>
      </c>
      <c r="J279" t="str">
        <f t="shared" si="138"/>
        <v>33</v>
      </c>
      <c r="K279" s="19"/>
      <c r="L279" s="19"/>
      <c r="M279" s="19"/>
      <c r="N279" s="19"/>
      <c r="O279" s="19"/>
      <c r="P279" s="20" t="str">
        <f>End_Cal!E279</f>
        <v>|0200226117|28.60|0.00|2.000|0.0006298NBC</v>
      </c>
      <c r="Q279" s="112" t="str">
        <f t="shared" si="139"/>
        <v>2075</v>
      </c>
      <c r="R279" s="112" t="str">
        <f t="shared" si="140"/>
        <v>2083</v>
      </c>
      <c r="S279" s="112" t="str">
        <f t="shared" si="120"/>
        <v>6298</v>
      </c>
      <c r="T279" s="112" t="str">
        <f t="shared" si="121"/>
        <v/>
      </c>
      <c r="U279" s="112" t="str">
        <f t="shared" si="122"/>
        <v/>
      </c>
      <c r="V279" s="112" t="str">
        <f t="shared" si="123"/>
        <v/>
      </c>
      <c r="W279" s="112" t="str">
        <f t="shared" si="141"/>
        <v/>
      </c>
      <c r="X279" s="112" t="str">
        <f t="shared" si="124"/>
        <v/>
      </c>
      <c r="Y279" s="112" t="str">
        <f t="shared" si="144"/>
        <v/>
      </c>
      <c r="Z279" s="112" t="str">
        <f t="shared" si="145"/>
        <v/>
      </c>
      <c r="AA279" s="112" t="str">
        <f t="shared" si="146"/>
        <v/>
      </c>
      <c r="AB279" s="112" t="str">
        <f t="shared" si="147"/>
        <v/>
      </c>
      <c r="AC279" s="112" t="str">
        <f t="shared" si="148"/>
        <v/>
      </c>
      <c r="AD279" t="str">
        <f t="shared" si="142"/>
        <v>2075-2083-6298----------</v>
      </c>
      <c r="AF279" s="19" t="str">
        <f t="shared" si="149"/>
        <v>|0200226117|28.60|0.00|2.000|0.0002075NBC</v>
      </c>
      <c r="AG279" s="19" t="str">
        <f t="shared" si="143"/>
        <v>|0200226117|28.60|0.00|2.000|0.0002083NBC</v>
      </c>
      <c r="AH279" s="19" t="str">
        <f t="shared" si="125"/>
        <v>|0200226117|28.60|0.00|2.000|0.0006298NBC</v>
      </c>
      <c r="AI279" s="19" t="str">
        <f t="shared" si="126"/>
        <v/>
      </c>
      <c r="AJ279" s="19" t="str">
        <f t="shared" si="127"/>
        <v/>
      </c>
      <c r="AK279" s="19" t="str">
        <f t="shared" si="128"/>
        <v/>
      </c>
      <c r="AL279" s="19" t="str">
        <f t="shared" si="129"/>
        <v/>
      </c>
      <c r="AM279" s="19" t="str">
        <f t="shared" si="130"/>
        <v/>
      </c>
      <c r="AN279" s="19" t="str">
        <f t="shared" si="131"/>
        <v/>
      </c>
      <c r="AO279" s="19" t="str">
        <f t="shared" si="132"/>
        <v/>
      </c>
      <c r="AP279" s="19" t="str">
        <f t="shared" si="133"/>
        <v/>
      </c>
      <c r="AQ279" s="19" t="str">
        <f t="shared" si="134"/>
        <v/>
      </c>
      <c r="AR279" s="19" t="str">
        <f t="shared" si="135"/>
        <v/>
      </c>
      <c r="AS279" s="19" t="str">
        <f>IFERROR(VLOOKUP(AF279,[2]CUS030!$A$5:$E$10000,5,0),"")</f>
        <v>KMV</v>
      </c>
      <c r="AT279" s="19" t="str">
        <f>IFERROR(VLOOKUP(AG279,[2]CUS030!$A$5:$E$10000,5,0),"")</f>
        <v>KMV</v>
      </c>
      <c r="AU279" s="19" t="str">
        <f>IFERROR(VLOOKUP(AH279,[2]CUS030!$A$5:$E$10000,5,0),"")</f>
        <v/>
      </c>
      <c r="AV279" s="19" t="str">
        <f>IFERROR(VLOOKUP(AI279,[2]CUS030!$A$5:$E$10000,5,0),"")</f>
        <v/>
      </c>
      <c r="AW279" s="19" t="str">
        <f>IFERROR(VLOOKUP(AJ279,[2]CUS030!$A$5:$E$10000,5,0),"")</f>
        <v/>
      </c>
      <c r="AX279" s="19" t="str">
        <f>IFERROR(VLOOKUP(AK279,[2]CUS030!$A$5:$E$10000,5,0),"")</f>
        <v/>
      </c>
      <c r="AY279" s="19" t="str">
        <f>IFERROR(VLOOKUP(AL279,[2]CUS030!$A$5:$E$10000,5,0),"")</f>
        <v/>
      </c>
      <c r="AZ279" s="19" t="str">
        <f>IFERROR(VLOOKUP(AM279,[2]CUS030!$A$5:$E$10000,5,0),"")</f>
        <v/>
      </c>
      <c r="BA279" s="19" t="str">
        <f>IFERROR(VLOOKUP(AN279,[2]CUS030!$A$5:$E$10000,5,0),"")</f>
        <v/>
      </c>
      <c r="BB279" s="19" t="str">
        <f>IFERROR(VLOOKUP(AO279,[2]CUS030!$A$5:$E$10000,5,0),"")</f>
        <v/>
      </c>
      <c r="BC279" s="19" t="str">
        <f>IFERROR(VLOOKUP(AP279,[2]CUS030!$A$5:$E$10000,5,0),"")</f>
        <v/>
      </c>
      <c r="BD279" s="19" t="str">
        <f>IFERROR(VLOOKUP(AQ279,[2]CUS030!$A$5:$E$10000,5,0),"")</f>
        <v/>
      </c>
      <c r="BE279" s="19" t="str">
        <f>IFERROR(VLOOKUP(AR279,[2]CUS030!$A$5:$E$10000,5,0),"")</f>
        <v/>
      </c>
    </row>
    <row r="280" spans="6:57" x14ac:dyDescent="0.3">
      <c r="F280" s="108" t="str">
        <f>[1]!Table1[[#This Row],[Production]]</f>
        <v>|0200220810|41.00|0.00|3.500|0.0005952IBC</v>
      </c>
      <c r="G280" t="str">
        <f t="shared" si="136"/>
        <v>5952</v>
      </c>
      <c r="H280" t="str">
        <f t="shared" si="137"/>
        <v>KMV|KMV|||||||||||</v>
      </c>
      <c r="I280" s="108" t="str">
        <f>[1]!Table1[[#This Row],[Stock]]</f>
        <v>|0200220810|41.00|0.00|3.500|0.0005952IBC</v>
      </c>
      <c r="J280" t="str">
        <f t="shared" si="138"/>
        <v>5952</v>
      </c>
      <c r="K280" s="19"/>
      <c r="L280" s="19"/>
      <c r="M280" s="19"/>
      <c r="N280" s="19"/>
      <c r="O280" s="19"/>
      <c r="P280" s="20" t="str">
        <f>End_Cal!E280</f>
        <v>|0200226117|28.60|0.00|2.000|0.0006001IBC</v>
      </c>
      <c r="Q280" s="112" t="str">
        <f t="shared" si="139"/>
        <v>326</v>
      </c>
      <c r="R280" s="112" t="str">
        <f t="shared" si="140"/>
        <v>594</v>
      </c>
      <c r="S280" s="112" t="str">
        <f t="shared" si="120"/>
        <v>6001</v>
      </c>
      <c r="T280" s="112" t="str">
        <f t="shared" si="121"/>
        <v/>
      </c>
      <c r="U280" s="112" t="str">
        <f t="shared" si="122"/>
        <v/>
      </c>
      <c r="V280" s="112" t="str">
        <f t="shared" si="123"/>
        <v/>
      </c>
      <c r="W280" s="112" t="str">
        <f t="shared" si="141"/>
        <v/>
      </c>
      <c r="X280" s="112" t="str">
        <f t="shared" si="124"/>
        <v/>
      </c>
      <c r="Y280" s="112" t="str">
        <f t="shared" si="144"/>
        <v/>
      </c>
      <c r="Z280" s="112" t="str">
        <f t="shared" si="145"/>
        <v/>
      </c>
      <c r="AA280" s="112" t="str">
        <f t="shared" si="146"/>
        <v/>
      </c>
      <c r="AB280" s="112" t="str">
        <f t="shared" si="147"/>
        <v/>
      </c>
      <c r="AC280" s="112" t="str">
        <f t="shared" si="148"/>
        <v/>
      </c>
      <c r="AD280" t="str">
        <f t="shared" si="142"/>
        <v>326-594-6001----------</v>
      </c>
      <c r="AF280" s="19" t="str">
        <f t="shared" si="149"/>
        <v>|0200226117|28.60|0.00|2.000|0.000326IBC</v>
      </c>
      <c r="AG280" s="19" t="str">
        <f t="shared" si="143"/>
        <v>|0200226117|28.60|0.00|2.000|0.000594IBC</v>
      </c>
      <c r="AH280" s="19" t="str">
        <f t="shared" si="125"/>
        <v>|0200226117|28.60|0.00|2.000|0.0006001IBC</v>
      </c>
      <c r="AI280" s="19" t="str">
        <f t="shared" si="126"/>
        <v/>
      </c>
      <c r="AJ280" s="19" t="str">
        <f t="shared" si="127"/>
        <v/>
      </c>
      <c r="AK280" s="19" t="str">
        <f t="shared" si="128"/>
        <v/>
      </c>
      <c r="AL280" s="19" t="str">
        <f t="shared" si="129"/>
        <v/>
      </c>
      <c r="AM280" s="19" t="str">
        <f t="shared" si="130"/>
        <v/>
      </c>
      <c r="AN280" s="19" t="str">
        <f t="shared" si="131"/>
        <v/>
      </c>
      <c r="AO280" s="19" t="str">
        <f t="shared" si="132"/>
        <v/>
      </c>
      <c r="AP280" s="19" t="str">
        <f t="shared" si="133"/>
        <v/>
      </c>
      <c r="AQ280" s="19" t="str">
        <f t="shared" si="134"/>
        <v/>
      </c>
      <c r="AR280" s="19" t="str">
        <f t="shared" si="135"/>
        <v/>
      </c>
      <c r="AS280" s="19" t="str">
        <f>IFERROR(VLOOKUP(AF280,[2]CUS030!$A$5:$E$10000,5,0),"")</f>
        <v>KMV</v>
      </c>
      <c r="AT280" s="19" t="str">
        <f>IFERROR(VLOOKUP(AG280,[2]CUS030!$A$5:$E$10000,5,0),"")</f>
        <v>KMV</v>
      </c>
      <c r="AU280" s="19" t="str">
        <f>IFERROR(VLOOKUP(AH280,[2]CUS030!$A$5:$E$10000,5,0),"")</f>
        <v/>
      </c>
      <c r="AV280" s="19" t="str">
        <f>IFERROR(VLOOKUP(AI280,[2]CUS030!$A$5:$E$10000,5,0),"")</f>
        <v/>
      </c>
      <c r="AW280" s="19" t="str">
        <f>IFERROR(VLOOKUP(AJ280,[2]CUS030!$A$5:$E$10000,5,0),"")</f>
        <v/>
      </c>
      <c r="AX280" s="19" t="str">
        <f>IFERROR(VLOOKUP(AK280,[2]CUS030!$A$5:$E$10000,5,0),"")</f>
        <v/>
      </c>
      <c r="AY280" s="19" t="str">
        <f>IFERROR(VLOOKUP(AL280,[2]CUS030!$A$5:$E$10000,5,0),"")</f>
        <v/>
      </c>
      <c r="AZ280" s="19" t="str">
        <f>IFERROR(VLOOKUP(AM280,[2]CUS030!$A$5:$E$10000,5,0),"")</f>
        <v/>
      </c>
      <c r="BA280" s="19" t="str">
        <f>IFERROR(VLOOKUP(AN280,[2]CUS030!$A$5:$E$10000,5,0),"")</f>
        <v/>
      </c>
      <c r="BB280" s="19" t="str">
        <f>IFERROR(VLOOKUP(AO280,[2]CUS030!$A$5:$E$10000,5,0),"")</f>
        <v/>
      </c>
      <c r="BC280" s="19" t="str">
        <f>IFERROR(VLOOKUP(AP280,[2]CUS030!$A$5:$E$10000,5,0),"")</f>
        <v/>
      </c>
      <c r="BD280" s="19" t="str">
        <f>IFERROR(VLOOKUP(AQ280,[2]CUS030!$A$5:$E$10000,5,0),"")</f>
        <v/>
      </c>
      <c r="BE280" s="19" t="str">
        <f>IFERROR(VLOOKUP(AR280,[2]CUS030!$A$5:$E$10000,5,0),"")</f>
        <v/>
      </c>
    </row>
    <row r="281" spans="6:57" x14ac:dyDescent="0.3">
      <c r="F281" s="108" t="str">
        <f>[1]!Table1[[#This Row],[Production]]</f>
        <v>|0200220810|45.00|0.00|2.300|0.0005833NBC</v>
      </c>
      <c r="G281" t="str">
        <f t="shared" si="136"/>
        <v>5833</v>
      </c>
      <c r="H281" t="str">
        <f t="shared" si="137"/>
        <v>||KMV||||||||||</v>
      </c>
      <c r="I281" s="108" t="str">
        <f>[1]!Table1[[#This Row],[Stock]]</f>
        <v>|0200220810|45.00|0.00|2.300|0.0005833NBC</v>
      </c>
      <c r="J281" t="str">
        <f t="shared" si="138"/>
        <v>5833</v>
      </c>
      <c r="K281" s="19"/>
      <c r="L281" s="19"/>
      <c r="M281" s="19"/>
      <c r="N281" s="19"/>
      <c r="O281" s="19"/>
      <c r="P281" s="20" t="str">
        <f>End_Cal!E281</f>
        <v>|0200226117|28.60|0.00|2.000|0.0005893IBC</v>
      </c>
      <c r="Q281" s="112" t="str">
        <f t="shared" si="139"/>
        <v>388</v>
      </c>
      <c r="R281" s="112" t="str">
        <f t="shared" si="140"/>
        <v>5893</v>
      </c>
      <c r="S281" s="112" t="str">
        <f t="shared" si="120"/>
        <v/>
      </c>
      <c r="T281" s="112" t="str">
        <f t="shared" si="121"/>
        <v/>
      </c>
      <c r="U281" s="112" t="str">
        <f t="shared" si="122"/>
        <v/>
      </c>
      <c r="V281" s="112" t="str">
        <f t="shared" si="123"/>
        <v/>
      </c>
      <c r="W281" s="112" t="str">
        <f t="shared" si="141"/>
        <v/>
      </c>
      <c r="X281" s="112" t="str">
        <f t="shared" si="124"/>
        <v/>
      </c>
      <c r="Y281" s="112" t="str">
        <f t="shared" si="144"/>
        <v/>
      </c>
      <c r="Z281" s="112" t="str">
        <f t="shared" si="145"/>
        <v/>
      </c>
      <c r="AA281" s="112" t="str">
        <f t="shared" si="146"/>
        <v/>
      </c>
      <c r="AB281" s="112" t="str">
        <f t="shared" si="147"/>
        <v/>
      </c>
      <c r="AC281" s="112" t="str">
        <f t="shared" si="148"/>
        <v/>
      </c>
      <c r="AD281" t="str">
        <f t="shared" si="142"/>
        <v>388-5893-----------</v>
      </c>
      <c r="AF281" s="19" t="str">
        <f t="shared" si="149"/>
        <v>|0200226117|28.60|0.00|2.000|0.000388NBC</v>
      </c>
      <c r="AG281" s="19" t="str">
        <f t="shared" si="143"/>
        <v>|0200226117|28.60|0.00|2.000|0.0005893IBC</v>
      </c>
      <c r="AH281" s="19" t="str">
        <f t="shared" si="125"/>
        <v>|0200226117|28.60|0.00|2.000|0.000388IBC</v>
      </c>
      <c r="AI281" s="19" t="str">
        <f t="shared" si="126"/>
        <v/>
      </c>
      <c r="AJ281" s="19" t="str">
        <f t="shared" si="127"/>
        <v/>
      </c>
      <c r="AK281" s="19" t="str">
        <f t="shared" si="128"/>
        <v/>
      </c>
      <c r="AL281" s="19" t="str">
        <f t="shared" si="129"/>
        <v/>
      </c>
      <c r="AM281" s="19" t="str">
        <f t="shared" si="130"/>
        <v/>
      </c>
      <c r="AN281" s="19" t="str">
        <f t="shared" si="131"/>
        <v/>
      </c>
      <c r="AO281" s="19" t="str">
        <f t="shared" si="132"/>
        <v/>
      </c>
      <c r="AP281" s="19" t="str">
        <f t="shared" si="133"/>
        <v/>
      </c>
      <c r="AQ281" s="19" t="str">
        <f t="shared" si="134"/>
        <v/>
      </c>
      <c r="AR281" s="19" t="str">
        <f t="shared" si="135"/>
        <v/>
      </c>
      <c r="AS281" s="19" t="str">
        <f>IFERROR(VLOOKUP(AF281,[2]CUS030!$A$5:$E$10000,5,0),"")</f>
        <v/>
      </c>
      <c r="AT281" s="19" t="str">
        <f>IFERROR(VLOOKUP(AG281,[2]CUS030!$A$5:$E$10000,5,0),"")</f>
        <v/>
      </c>
      <c r="AU281" s="19" t="str">
        <f>IFERROR(VLOOKUP(AH281,[2]CUS030!$A$5:$E$10000,5,0),"")</f>
        <v>KMV</v>
      </c>
      <c r="AV281" s="19" t="str">
        <f>IFERROR(VLOOKUP(AI281,[2]CUS030!$A$5:$E$10000,5,0),"")</f>
        <v/>
      </c>
      <c r="AW281" s="19" t="str">
        <f>IFERROR(VLOOKUP(AJ281,[2]CUS030!$A$5:$E$10000,5,0),"")</f>
        <v/>
      </c>
      <c r="AX281" s="19" t="str">
        <f>IFERROR(VLOOKUP(AK281,[2]CUS030!$A$5:$E$10000,5,0),"")</f>
        <v/>
      </c>
      <c r="AY281" s="19" t="str">
        <f>IFERROR(VLOOKUP(AL281,[2]CUS030!$A$5:$E$10000,5,0),"")</f>
        <v/>
      </c>
      <c r="AZ281" s="19" t="str">
        <f>IFERROR(VLOOKUP(AM281,[2]CUS030!$A$5:$E$10000,5,0),"")</f>
        <v/>
      </c>
      <c r="BA281" s="19" t="str">
        <f>IFERROR(VLOOKUP(AN281,[2]CUS030!$A$5:$E$10000,5,0),"")</f>
        <v/>
      </c>
      <c r="BB281" s="19" t="str">
        <f>IFERROR(VLOOKUP(AO281,[2]CUS030!$A$5:$E$10000,5,0),"")</f>
        <v/>
      </c>
      <c r="BC281" s="19" t="str">
        <f>IFERROR(VLOOKUP(AP281,[2]CUS030!$A$5:$E$10000,5,0),"")</f>
        <v/>
      </c>
      <c r="BD281" s="19" t="str">
        <f>IFERROR(VLOOKUP(AQ281,[2]CUS030!$A$5:$E$10000,5,0),"")</f>
        <v/>
      </c>
      <c r="BE281" s="19" t="str">
        <f>IFERROR(VLOOKUP(AR281,[2]CUS030!$A$5:$E$10000,5,0),"")</f>
        <v/>
      </c>
    </row>
    <row r="282" spans="6:57" x14ac:dyDescent="0.3">
      <c r="F282" s="108" t="str">
        <f>[1]!Table1[[#This Row],[Production]]</f>
        <v>|0200220810|45.00|0.00|2.300|0.0005833NBC</v>
      </c>
      <c r="G282" t="str">
        <f t="shared" si="136"/>
        <v>5833</v>
      </c>
      <c r="H282" t="str">
        <f t="shared" si="137"/>
        <v>|KMV|||||||||||</v>
      </c>
      <c r="I282" s="108" t="str">
        <f>[1]!Table1[[#This Row],[Stock]]</f>
        <v>|0200220810|45.00|0.00|2.300|0.000963NBC</v>
      </c>
      <c r="J282" t="str">
        <f t="shared" si="138"/>
        <v>963</v>
      </c>
      <c r="K282" s="19"/>
      <c r="L282" s="19"/>
      <c r="M282" s="19"/>
      <c r="N282" s="19"/>
      <c r="O282" s="19"/>
      <c r="P282" s="20" t="str">
        <f>End_Cal!E282</f>
        <v>|0200226117|28.60|0.00|2.000|0.0006037IBC</v>
      </c>
      <c r="Q282" s="112" t="str">
        <f t="shared" si="139"/>
        <v>6037</v>
      </c>
      <c r="R282" s="112" t="str">
        <f t="shared" si="140"/>
        <v>664</v>
      </c>
      <c r="S282" s="112" t="str">
        <f t="shared" si="120"/>
        <v/>
      </c>
      <c r="T282" s="112" t="str">
        <f t="shared" si="121"/>
        <v/>
      </c>
      <c r="U282" s="112" t="str">
        <f t="shared" si="122"/>
        <v/>
      </c>
      <c r="V282" s="112" t="str">
        <f t="shared" si="123"/>
        <v/>
      </c>
      <c r="W282" s="112" t="str">
        <f t="shared" si="141"/>
        <v/>
      </c>
      <c r="X282" s="112" t="str">
        <f t="shared" si="124"/>
        <v/>
      </c>
      <c r="Y282" s="112" t="str">
        <f t="shared" si="144"/>
        <v/>
      </c>
      <c r="Z282" s="112" t="str">
        <f t="shared" si="145"/>
        <v/>
      </c>
      <c r="AA282" s="112" t="str">
        <f t="shared" si="146"/>
        <v/>
      </c>
      <c r="AB282" s="112" t="str">
        <f t="shared" si="147"/>
        <v/>
      </c>
      <c r="AC282" s="112" t="str">
        <f t="shared" si="148"/>
        <v/>
      </c>
      <c r="AD282" t="str">
        <f t="shared" si="142"/>
        <v>6037-664-----------</v>
      </c>
      <c r="AF282" s="19" t="str">
        <f t="shared" si="149"/>
        <v>|0200226117|28.60|0.00|2.000|0.0006037IBC</v>
      </c>
      <c r="AG282" s="19" t="str">
        <f t="shared" si="143"/>
        <v>|0200226117|28.60|0.00|2.000|0.000664IBC</v>
      </c>
      <c r="AH282" s="19" t="str">
        <f t="shared" si="125"/>
        <v/>
      </c>
      <c r="AI282" s="19" t="str">
        <f t="shared" si="126"/>
        <v/>
      </c>
      <c r="AJ282" s="19" t="str">
        <f t="shared" si="127"/>
        <v/>
      </c>
      <c r="AK282" s="19" t="str">
        <f t="shared" si="128"/>
        <v/>
      </c>
      <c r="AL282" s="19" t="str">
        <f t="shared" si="129"/>
        <v/>
      </c>
      <c r="AM282" s="19" t="str">
        <f t="shared" si="130"/>
        <v/>
      </c>
      <c r="AN282" s="19" t="str">
        <f t="shared" si="131"/>
        <v/>
      </c>
      <c r="AO282" s="19" t="str">
        <f t="shared" si="132"/>
        <v/>
      </c>
      <c r="AP282" s="19" t="str">
        <f t="shared" si="133"/>
        <v/>
      </c>
      <c r="AQ282" s="19" t="str">
        <f t="shared" si="134"/>
        <v/>
      </c>
      <c r="AR282" s="19" t="str">
        <f t="shared" si="135"/>
        <v/>
      </c>
      <c r="AS282" s="19" t="str">
        <f>IFERROR(VLOOKUP(AF282,[2]CUS030!$A$5:$E$10000,5,0),"")</f>
        <v/>
      </c>
      <c r="AT282" s="19" t="str">
        <f>IFERROR(VLOOKUP(AG282,[2]CUS030!$A$5:$E$10000,5,0),"")</f>
        <v>KMV</v>
      </c>
      <c r="AU282" s="19" t="str">
        <f>IFERROR(VLOOKUP(AH282,[2]CUS030!$A$5:$E$10000,5,0),"")</f>
        <v/>
      </c>
      <c r="AV282" s="19" t="str">
        <f>IFERROR(VLOOKUP(AI282,[2]CUS030!$A$5:$E$10000,5,0),"")</f>
        <v/>
      </c>
      <c r="AW282" s="19" t="str">
        <f>IFERROR(VLOOKUP(AJ282,[2]CUS030!$A$5:$E$10000,5,0),"")</f>
        <v/>
      </c>
      <c r="AX282" s="19" t="str">
        <f>IFERROR(VLOOKUP(AK282,[2]CUS030!$A$5:$E$10000,5,0),"")</f>
        <v/>
      </c>
      <c r="AY282" s="19" t="str">
        <f>IFERROR(VLOOKUP(AL282,[2]CUS030!$A$5:$E$10000,5,0),"")</f>
        <v/>
      </c>
      <c r="AZ282" s="19" t="str">
        <f>IFERROR(VLOOKUP(AM282,[2]CUS030!$A$5:$E$10000,5,0),"")</f>
        <v/>
      </c>
      <c r="BA282" s="19" t="str">
        <f>IFERROR(VLOOKUP(AN282,[2]CUS030!$A$5:$E$10000,5,0),"")</f>
        <v/>
      </c>
      <c r="BB282" s="19" t="str">
        <f>IFERROR(VLOOKUP(AO282,[2]CUS030!$A$5:$E$10000,5,0),"")</f>
        <v/>
      </c>
      <c r="BC282" s="19" t="str">
        <f>IFERROR(VLOOKUP(AP282,[2]CUS030!$A$5:$E$10000,5,0),"")</f>
        <v/>
      </c>
      <c r="BD282" s="19" t="str">
        <f>IFERROR(VLOOKUP(AQ282,[2]CUS030!$A$5:$E$10000,5,0),"")</f>
        <v/>
      </c>
      <c r="BE282" s="19" t="str">
        <f>IFERROR(VLOOKUP(AR282,[2]CUS030!$A$5:$E$10000,5,0),"")</f>
        <v/>
      </c>
    </row>
    <row r="283" spans="6:57" x14ac:dyDescent="0.3">
      <c r="F283" s="108" t="str">
        <f>[1]!Table1[[#This Row],[Production]]</f>
        <v>|0200220810|48.60|0.00|2.300|0.0005793NBC</v>
      </c>
      <c r="G283" t="str">
        <f t="shared" si="136"/>
        <v>5793</v>
      </c>
      <c r="H283" t="str">
        <f t="shared" si="137"/>
        <v>KMV||||||||||||</v>
      </c>
      <c r="I283" s="108" t="str">
        <f>[1]!Table1[[#This Row],[Stock]]</f>
        <v>|0200220810|48.60|0.00|2.300|0.0005793NBC</v>
      </c>
      <c r="J283" t="str">
        <f t="shared" si="138"/>
        <v>5793</v>
      </c>
      <c r="K283" s="19"/>
      <c r="L283" s="19"/>
      <c r="M283" s="19"/>
      <c r="N283" s="19"/>
      <c r="O283" s="19"/>
      <c r="P283" s="20" t="str">
        <f>End_Cal!E283</f>
        <v>|0200226117|31.80|0.00|2.000|0.0006123NBC</v>
      </c>
      <c r="Q283" s="112" t="str">
        <f t="shared" si="139"/>
        <v>606</v>
      </c>
      <c r="R283" s="112" t="str">
        <f t="shared" si="140"/>
        <v>6123</v>
      </c>
      <c r="S283" s="112" t="str">
        <f t="shared" si="120"/>
        <v/>
      </c>
      <c r="T283" s="112" t="str">
        <f t="shared" si="121"/>
        <v/>
      </c>
      <c r="U283" s="112" t="str">
        <f t="shared" si="122"/>
        <v/>
      </c>
      <c r="V283" s="112" t="str">
        <f t="shared" si="123"/>
        <v/>
      </c>
      <c r="W283" s="112" t="str">
        <f t="shared" si="141"/>
        <v/>
      </c>
      <c r="X283" s="112" t="str">
        <f t="shared" si="124"/>
        <v/>
      </c>
      <c r="Y283" s="112" t="str">
        <f t="shared" si="144"/>
        <v/>
      </c>
      <c r="Z283" s="112" t="str">
        <f t="shared" si="145"/>
        <v/>
      </c>
      <c r="AA283" s="112" t="str">
        <f t="shared" si="146"/>
        <v/>
      </c>
      <c r="AB283" s="112" t="str">
        <f t="shared" si="147"/>
        <v/>
      </c>
      <c r="AC283" s="112" t="str">
        <f t="shared" si="148"/>
        <v/>
      </c>
      <c r="AD283" t="str">
        <f t="shared" si="142"/>
        <v>606-6123-----------</v>
      </c>
      <c r="AF283" s="19" t="str">
        <f t="shared" si="149"/>
        <v>|0200226117|31.80|0.00|2.000|0.000606NBC</v>
      </c>
      <c r="AG283" s="19" t="str">
        <f t="shared" si="143"/>
        <v>|0200226117|31.80|0.00|2.000|0.0006123NBC</v>
      </c>
      <c r="AH283" s="19" t="str">
        <f t="shared" si="125"/>
        <v/>
      </c>
      <c r="AI283" s="19" t="str">
        <f t="shared" si="126"/>
        <v/>
      </c>
      <c r="AJ283" s="19" t="str">
        <f t="shared" si="127"/>
        <v/>
      </c>
      <c r="AK283" s="19" t="str">
        <f t="shared" si="128"/>
        <v/>
      </c>
      <c r="AL283" s="19" t="str">
        <f t="shared" si="129"/>
        <v/>
      </c>
      <c r="AM283" s="19" t="str">
        <f t="shared" si="130"/>
        <v/>
      </c>
      <c r="AN283" s="19" t="str">
        <f t="shared" si="131"/>
        <v/>
      </c>
      <c r="AO283" s="19" t="str">
        <f t="shared" si="132"/>
        <v/>
      </c>
      <c r="AP283" s="19" t="str">
        <f t="shared" si="133"/>
        <v/>
      </c>
      <c r="AQ283" s="19" t="str">
        <f t="shared" si="134"/>
        <v/>
      </c>
      <c r="AR283" s="19" t="str">
        <f t="shared" si="135"/>
        <v/>
      </c>
      <c r="AS283" s="19" t="str">
        <f>IFERROR(VLOOKUP(AF283,[2]CUS030!$A$5:$E$10000,5,0),"")</f>
        <v>KMV</v>
      </c>
      <c r="AT283" s="19" t="str">
        <f>IFERROR(VLOOKUP(AG283,[2]CUS030!$A$5:$E$10000,5,0),"")</f>
        <v/>
      </c>
      <c r="AU283" s="19" t="str">
        <f>IFERROR(VLOOKUP(AH283,[2]CUS030!$A$5:$E$10000,5,0),"")</f>
        <v/>
      </c>
      <c r="AV283" s="19" t="str">
        <f>IFERROR(VLOOKUP(AI283,[2]CUS030!$A$5:$E$10000,5,0),"")</f>
        <v/>
      </c>
      <c r="AW283" s="19" t="str">
        <f>IFERROR(VLOOKUP(AJ283,[2]CUS030!$A$5:$E$10000,5,0),"")</f>
        <v/>
      </c>
      <c r="AX283" s="19" t="str">
        <f>IFERROR(VLOOKUP(AK283,[2]CUS030!$A$5:$E$10000,5,0),"")</f>
        <v/>
      </c>
      <c r="AY283" s="19" t="str">
        <f>IFERROR(VLOOKUP(AL283,[2]CUS030!$A$5:$E$10000,5,0),"")</f>
        <v/>
      </c>
      <c r="AZ283" s="19" t="str">
        <f>IFERROR(VLOOKUP(AM283,[2]CUS030!$A$5:$E$10000,5,0),"")</f>
        <v/>
      </c>
      <c r="BA283" s="19" t="str">
        <f>IFERROR(VLOOKUP(AN283,[2]CUS030!$A$5:$E$10000,5,0),"")</f>
        <v/>
      </c>
      <c r="BB283" s="19" t="str">
        <f>IFERROR(VLOOKUP(AO283,[2]CUS030!$A$5:$E$10000,5,0),"")</f>
        <v/>
      </c>
      <c r="BC283" s="19" t="str">
        <f>IFERROR(VLOOKUP(AP283,[2]CUS030!$A$5:$E$10000,5,0),"")</f>
        <v/>
      </c>
      <c r="BD283" s="19" t="str">
        <f>IFERROR(VLOOKUP(AQ283,[2]CUS030!$A$5:$E$10000,5,0),"")</f>
        <v/>
      </c>
      <c r="BE283" s="19" t="str">
        <f>IFERROR(VLOOKUP(AR283,[2]CUS030!$A$5:$E$10000,5,0),"")</f>
        <v/>
      </c>
    </row>
    <row r="284" spans="6:57" x14ac:dyDescent="0.3">
      <c r="F284" s="108" t="str">
        <f>[1]!Table1[[#This Row],[Production]]</f>
        <v>|0200220810|48.60|0.00|2.600|0.0006140NBC</v>
      </c>
      <c r="G284" t="str">
        <f t="shared" si="136"/>
        <v>6140</v>
      </c>
      <c r="H284" t="str">
        <f t="shared" si="137"/>
        <v>||||||||||||</v>
      </c>
      <c r="I284" s="108" t="str">
        <f>[1]!Table1[[#This Row],[Stock]]</f>
        <v>|0200220810|48.60|0.00|2.600|0.000550NBC</v>
      </c>
      <c r="J284" t="str">
        <f t="shared" si="138"/>
        <v>550</v>
      </c>
      <c r="K284" s="19"/>
      <c r="L284" s="19"/>
      <c r="M284" s="19"/>
      <c r="N284" s="19"/>
      <c r="O284" s="19"/>
      <c r="P284" s="20" t="str">
        <f>End_Cal!E284</f>
        <v>|0200226117|38.10|0.00|1.600|0.0005873NBC</v>
      </c>
      <c r="Q284" s="112" t="str">
        <f t="shared" si="139"/>
        <v>5873</v>
      </c>
      <c r="R284" s="112" t="str">
        <f t="shared" si="140"/>
        <v/>
      </c>
      <c r="S284" s="112" t="str">
        <f t="shared" si="120"/>
        <v/>
      </c>
      <c r="T284" s="112" t="str">
        <f t="shared" si="121"/>
        <v/>
      </c>
      <c r="U284" s="112" t="str">
        <f t="shared" si="122"/>
        <v/>
      </c>
      <c r="V284" s="112" t="str">
        <f t="shared" si="123"/>
        <v/>
      </c>
      <c r="W284" s="112" t="str">
        <f t="shared" si="141"/>
        <v/>
      </c>
      <c r="X284" s="112" t="str">
        <f t="shared" si="124"/>
        <v/>
      </c>
      <c r="Y284" s="112" t="str">
        <f t="shared" si="144"/>
        <v/>
      </c>
      <c r="Z284" s="112" t="str">
        <f t="shared" si="145"/>
        <v/>
      </c>
      <c r="AA284" s="112" t="str">
        <f t="shared" si="146"/>
        <v/>
      </c>
      <c r="AB284" s="112" t="str">
        <f t="shared" si="147"/>
        <v/>
      </c>
      <c r="AC284" s="112" t="str">
        <f t="shared" si="148"/>
        <v/>
      </c>
      <c r="AD284" t="str">
        <f t="shared" si="142"/>
        <v>5873------------</v>
      </c>
      <c r="AF284" s="19" t="str">
        <f t="shared" si="149"/>
        <v>|0200226117|38.10|0.00|1.600|0.0005873NBC</v>
      </c>
      <c r="AG284" s="19" t="str">
        <f t="shared" si="143"/>
        <v/>
      </c>
      <c r="AH284" s="19" t="str">
        <f t="shared" si="125"/>
        <v/>
      </c>
      <c r="AI284" s="19" t="str">
        <f t="shared" si="126"/>
        <v/>
      </c>
      <c r="AJ284" s="19" t="str">
        <f t="shared" si="127"/>
        <v/>
      </c>
      <c r="AK284" s="19" t="str">
        <f t="shared" si="128"/>
        <v/>
      </c>
      <c r="AL284" s="19" t="str">
        <f t="shared" si="129"/>
        <v/>
      </c>
      <c r="AM284" s="19" t="str">
        <f t="shared" si="130"/>
        <v/>
      </c>
      <c r="AN284" s="19" t="str">
        <f t="shared" si="131"/>
        <v/>
      </c>
      <c r="AO284" s="19" t="str">
        <f t="shared" si="132"/>
        <v/>
      </c>
      <c r="AP284" s="19" t="str">
        <f t="shared" si="133"/>
        <v/>
      </c>
      <c r="AQ284" s="19" t="str">
        <f t="shared" si="134"/>
        <v/>
      </c>
      <c r="AR284" s="19" t="str">
        <f t="shared" si="135"/>
        <v/>
      </c>
      <c r="AS284" s="19" t="str">
        <f>IFERROR(VLOOKUP(AF284,[2]CUS030!$A$5:$E$10000,5,0),"")</f>
        <v/>
      </c>
      <c r="AT284" s="19" t="str">
        <f>IFERROR(VLOOKUP(AG284,[2]CUS030!$A$5:$E$10000,5,0),"")</f>
        <v/>
      </c>
      <c r="AU284" s="19" t="str">
        <f>IFERROR(VLOOKUP(AH284,[2]CUS030!$A$5:$E$10000,5,0),"")</f>
        <v/>
      </c>
      <c r="AV284" s="19" t="str">
        <f>IFERROR(VLOOKUP(AI284,[2]CUS030!$A$5:$E$10000,5,0),"")</f>
        <v/>
      </c>
      <c r="AW284" s="19" t="str">
        <f>IFERROR(VLOOKUP(AJ284,[2]CUS030!$A$5:$E$10000,5,0),"")</f>
        <v/>
      </c>
      <c r="AX284" s="19" t="str">
        <f>IFERROR(VLOOKUP(AK284,[2]CUS030!$A$5:$E$10000,5,0),"")</f>
        <v/>
      </c>
      <c r="AY284" s="19" t="str">
        <f>IFERROR(VLOOKUP(AL284,[2]CUS030!$A$5:$E$10000,5,0),"")</f>
        <v/>
      </c>
      <c r="AZ284" s="19" t="str">
        <f>IFERROR(VLOOKUP(AM284,[2]CUS030!$A$5:$E$10000,5,0),"")</f>
        <v/>
      </c>
      <c r="BA284" s="19" t="str">
        <f>IFERROR(VLOOKUP(AN284,[2]CUS030!$A$5:$E$10000,5,0),"")</f>
        <v/>
      </c>
      <c r="BB284" s="19" t="str">
        <f>IFERROR(VLOOKUP(AO284,[2]CUS030!$A$5:$E$10000,5,0),"")</f>
        <v/>
      </c>
      <c r="BC284" s="19" t="str">
        <f>IFERROR(VLOOKUP(AP284,[2]CUS030!$A$5:$E$10000,5,0),"")</f>
        <v/>
      </c>
      <c r="BD284" s="19" t="str">
        <f>IFERROR(VLOOKUP(AQ284,[2]CUS030!$A$5:$E$10000,5,0),"")</f>
        <v/>
      </c>
      <c r="BE284" s="19" t="str">
        <f>IFERROR(VLOOKUP(AR284,[2]CUS030!$A$5:$E$10000,5,0),"")</f>
        <v/>
      </c>
    </row>
    <row r="285" spans="6:57" x14ac:dyDescent="0.3">
      <c r="F285" s="108" t="str">
        <f>[1]!Table1[[#This Row],[Production]]</f>
        <v>|0200220810|48.60|0.00|2.600|0.0006140NBC</v>
      </c>
      <c r="G285" t="str">
        <f t="shared" si="136"/>
        <v>6140</v>
      </c>
      <c r="H285" t="str">
        <f t="shared" si="137"/>
        <v>KMV||||||||||||</v>
      </c>
      <c r="I285" s="108" t="str">
        <f>[1]!Table1[[#This Row],[Stock]]</f>
        <v>|0200220810|48.60|0.00|2.600|0.0006140NBC</v>
      </c>
      <c r="J285" t="str">
        <f t="shared" si="138"/>
        <v>6140</v>
      </c>
      <c r="K285" s="19"/>
      <c r="L285" s="19"/>
      <c r="M285" s="19"/>
      <c r="N285" s="19"/>
      <c r="O285" s="19"/>
      <c r="P285" s="20" t="str">
        <f>End_Cal!E285</f>
        <v>|0200226117|38.10|0.00|1.800|0.0006478NBC</v>
      </c>
      <c r="Q285" s="112" t="str">
        <f t="shared" si="139"/>
        <v>1285</v>
      </c>
      <c r="R285" s="112" t="str">
        <f t="shared" si="140"/>
        <v>6478</v>
      </c>
      <c r="S285" s="112" t="str">
        <f t="shared" si="120"/>
        <v/>
      </c>
      <c r="T285" s="112" t="str">
        <f t="shared" si="121"/>
        <v/>
      </c>
      <c r="U285" s="112" t="str">
        <f t="shared" si="122"/>
        <v/>
      </c>
      <c r="V285" s="112" t="str">
        <f t="shared" si="123"/>
        <v/>
      </c>
      <c r="W285" s="112" t="str">
        <f t="shared" si="141"/>
        <v/>
      </c>
      <c r="X285" s="112" t="str">
        <f t="shared" si="124"/>
        <v/>
      </c>
      <c r="Y285" s="112" t="str">
        <f t="shared" si="144"/>
        <v/>
      </c>
      <c r="Z285" s="112" t="str">
        <f t="shared" si="145"/>
        <v/>
      </c>
      <c r="AA285" s="112" t="str">
        <f t="shared" si="146"/>
        <v/>
      </c>
      <c r="AB285" s="112" t="str">
        <f t="shared" si="147"/>
        <v/>
      </c>
      <c r="AC285" s="112" t="str">
        <f t="shared" si="148"/>
        <v/>
      </c>
      <c r="AD285" t="str">
        <f t="shared" si="142"/>
        <v>1285-6478-----------</v>
      </c>
      <c r="AF285" s="19" t="str">
        <f t="shared" si="149"/>
        <v>|0200226117|38.10|0.00|1.800|0.0001285NBC</v>
      </c>
      <c r="AG285" s="19" t="str">
        <f t="shared" si="143"/>
        <v>|0200226117|38.10|0.00|1.800|0.0006478NBC</v>
      </c>
      <c r="AH285" s="19" t="str">
        <f t="shared" si="125"/>
        <v/>
      </c>
      <c r="AI285" s="19" t="str">
        <f t="shared" si="126"/>
        <v/>
      </c>
      <c r="AJ285" s="19" t="str">
        <f t="shared" si="127"/>
        <v/>
      </c>
      <c r="AK285" s="19" t="str">
        <f t="shared" si="128"/>
        <v/>
      </c>
      <c r="AL285" s="19" t="str">
        <f t="shared" si="129"/>
        <v/>
      </c>
      <c r="AM285" s="19" t="str">
        <f t="shared" si="130"/>
        <v/>
      </c>
      <c r="AN285" s="19" t="str">
        <f t="shared" si="131"/>
        <v/>
      </c>
      <c r="AO285" s="19" t="str">
        <f t="shared" si="132"/>
        <v/>
      </c>
      <c r="AP285" s="19" t="str">
        <f t="shared" si="133"/>
        <v/>
      </c>
      <c r="AQ285" s="19" t="str">
        <f t="shared" si="134"/>
        <v/>
      </c>
      <c r="AR285" s="19" t="str">
        <f t="shared" si="135"/>
        <v/>
      </c>
      <c r="AS285" s="19" t="str">
        <f>IFERROR(VLOOKUP(AF285,[2]CUS030!$A$5:$E$10000,5,0),"")</f>
        <v>KMV</v>
      </c>
      <c r="AT285" s="19" t="str">
        <f>IFERROR(VLOOKUP(AG285,[2]CUS030!$A$5:$E$10000,5,0),"")</f>
        <v/>
      </c>
      <c r="AU285" s="19" t="str">
        <f>IFERROR(VLOOKUP(AH285,[2]CUS030!$A$5:$E$10000,5,0),"")</f>
        <v/>
      </c>
      <c r="AV285" s="19" t="str">
        <f>IFERROR(VLOOKUP(AI285,[2]CUS030!$A$5:$E$10000,5,0),"")</f>
        <v/>
      </c>
      <c r="AW285" s="19" t="str">
        <f>IFERROR(VLOOKUP(AJ285,[2]CUS030!$A$5:$E$10000,5,0),"")</f>
        <v/>
      </c>
      <c r="AX285" s="19" t="str">
        <f>IFERROR(VLOOKUP(AK285,[2]CUS030!$A$5:$E$10000,5,0),"")</f>
        <v/>
      </c>
      <c r="AY285" s="19" t="str">
        <f>IFERROR(VLOOKUP(AL285,[2]CUS030!$A$5:$E$10000,5,0),"")</f>
        <v/>
      </c>
      <c r="AZ285" s="19" t="str">
        <f>IFERROR(VLOOKUP(AM285,[2]CUS030!$A$5:$E$10000,5,0),"")</f>
        <v/>
      </c>
      <c r="BA285" s="19" t="str">
        <f>IFERROR(VLOOKUP(AN285,[2]CUS030!$A$5:$E$10000,5,0),"")</f>
        <v/>
      </c>
      <c r="BB285" s="19" t="str">
        <f>IFERROR(VLOOKUP(AO285,[2]CUS030!$A$5:$E$10000,5,0),"")</f>
        <v/>
      </c>
      <c r="BC285" s="19" t="str">
        <f>IFERROR(VLOOKUP(AP285,[2]CUS030!$A$5:$E$10000,5,0),"")</f>
        <v/>
      </c>
      <c r="BD285" s="19" t="str">
        <f>IFERROR(VLOOKUP(AQ285,[2]CUS030!$A$5:$E$10000,5,0),"")</f>
        <v/>
      </c>
      <c r="BE285" s="19" t="str">
        <f>IFERROR(VLOOKUP(AR285,[2]CUS030!$A$5:$E$10000,5,0),"")</f>
        <v/>
      </c>
    </row>
    <row r="286" spans="6:57" x14ac:dyDescent="0.3">
      <c r="F286" s="108" t="str">
        <f>[1]!Table1[[#This Row],[Production]]</f>
        <v>|0200220810|48.60|0.00|2.000|0.0005160IBC</v>
      </c>
      <c r="G286" t="str">
        <f t="shared" si="136"/>
        <v>5160</v>
      </c>
      <c r="H286" t="str">
        <f t="shared" si="137"/>
        <v>||TSVN||||||||||</v>
      </c>
      <c r="I286" s="108" t="str">
        <f>[1]!Table1[[#This Row],[Stock]]</f>
        <v>|0200220810|48.60|0.00|2.000|0.0005160IBC</v>
      </c>
      <c r="J286" t="str">
        <f t="shared" si="138"/>
        <v>5160</v>
      </c>
      <c r="K286" s="19"/>
      <c r="L286" s="19"/>
      <c r="M286" s="19"/>
      <c r="N286" s="19"/>
      <c r="O286" s="19"/>
      <c r="P286" s="20" t="str">
        <f>End_Cal!E286</f>
        <v>|0200226117|38.10|0.00|1.800|0.0005924IBC</v>
      </c>
      <c r="Q286" s="112" t="str">
        <f t="shared" si="139"/>
        <v>390</v>
      </c>
      <c r="R286" s="112" t="str">
        <f t="shared" si="140"/>
        <v>5924</v>
      </c>
      <c r="S286" s="112" t="str">
        <f t="shared" si="120"/>
        <v>100</v>
      </c>
      <c r="T286" s="112" t="str">
        <f t="shared" si="121"/>
        <v/>
      </c>
      <c r="U286" s="112" t="str">
        <f t="shared" si="122"/>
        <v/>
      </c>
      <c r="V286" s="112" t="str">
        <f t="shared" si="123"/>
        <v/>
      </c>
      <c r="W286" s="112" t="str">
        <f t="shared" si="141"/>
        <v/>
      </c>
      <c r="X286" s="112" t="str">
        <f t="shared" si="124"/>
        <v/>
      </c>
      <c r="Y286" s="112" t="str">
        <f t="shared" si="144"/>
        <v/>
      </c>
      <c r="Z286" s="112" t="str">
        <f t="shared" si="145"/>
        <v/>
      </c>
      <c r="AA286" s="112" t="str">
        <f t="shared" si="146"/>
        <v/>
      </c>
      <c r="AB286" s="112" t="str">
        <f t="shared" si="147"/>
        <v/>
      </c>
      <c r="AC286" s="112" t="str">
        <f t="shared" si="148"/>
        <v/>
      </c>
      <c r="AD286" t="str">
        <f t="shared" si="142"/>
        <v>390-5924-100----------</v>
      </c>
      <c r="AF286" s="19" t="str">
        <f t="shared" si="149"/>
        <v>|0200226117|38.10|0.00|1.800|0.000390IBC</v>
      </c>
      <c r="AG286" s="19" t="str">
        <f t="shared" si="143"/>
        <v>|0200226117|38.10|0.00|1.800|0.0005924IBC</v>
      </c>
      <c r="AH286" s="19" t="str">
        <f t="shared" si="125"/>
        <v>|0200226117|38.10|0.00|1.800|0.000100IBC</v>
      </c>
      <c r="AI286" s="19" t="str">
        <f t="shared" si="126"/>
        <v/>
      </c>
      <c r="AJ286" s="19" t="str">
        <f t="shared" si="127"/>
        <v/>
      </c>
      <c r="AK286" s="19" t="str">
        <f t="shared" si="128"/>
        <v/>
      </c>
      <c r="AL286" s="19" t="str">
        <f t="shared" si="129"/>
        <v/>
      </c>
      <c r="AM286" s="19" t="str">
        <f t="shared" si="130"/>
        <v/>
      </c>
      <c r="AN286" s="19" t="str">
        <f t="shared" si="131"/>
        <v/>
      </c>
      <c r="AO286" s="19" t="str">
        <f t="shared" si="132"/>
        <v/>
      </c>
      <c r="AP286" s="19" t="str">
        <f t="shared" si="133"/>
        <v/>
      </c>
      <c r="AQ286" s="19" t="str">
        <f t="shared" si="134"/>
        <v/>
      </c>
      <c r="AR286" s="19" t="str">
        <f t="shared" si="135"/>
        <v/>
      </c>
      <c r="AS286" s="19" t="str">
        <f>IFERROR(VLOOKUP(AF286,[2]CUS030!$A$5:$E$10000,5,0),"")</f>
        <v/>
      </c>
      <c r="AT286" s="19" t="str">
        <f>IFERROR(VLOOKUP(AG286,[2]CUS030!$A$5:$E$10000,5,0),"")</f>
        <v/>
      </c>
      <c r="AU286" s="19" t="str">
        <f>IFERROR(VLOOKUP(AH286,[2]CUS030!$A$5:$E$10000,5,0),"")</f>
        <v>TSVN</v>
      </c>
      <c r="AV286" s="19" t="str">
        <f>IFERROR(VLOOKUP(AI286,[2]CUS030!$A$5:$E$10000,5,0),"")</f>
        <v/>
      </c>
      <c r="AW286" s="19" t="str">
        <f>IFERROR(VLOOKUP(AJ286,[2]CUS030!$A$5:$E$10000,5,0),"")</f>
        <v/>
      </c>
      <c r="AX286" s="19" t="str">
        <f>IFERROR(VLOOKUP(AK286,[2]CUS030!$A$5:$E$10000,5,0),"")</f>
        <v/>
      </c>
      <c r="AY286" s="19" t="str">
        <f>IFERROR(VLOOKUP(AL286,[2]CUS030!$A$5:$E$10000,5,0),"")</f>
        <v/>
      </c>
      <c r="AZ286" s="19" t="str">
        <f>IFERROR(VLOOKUP(AM286,[2]CUS030!$A$5:$E$10000,5,0),"")</f>
        <v/>
      </c>
      <c r="BA286" s="19" t="str">
        <f>IFERROR(VLOOKUP(AN286,[2]CUS030!$A$5:$E$10000,5,0),"")</f>
        <v/>
      </c>
      <c r="BB286" s="19" t="str">
        <f>IFERROR(VLOOKUP(AO286,[2]CUS030!$A$5:$E$10000,5,0),"")</f>
        <v/>
      </c>
      <c r="BC286" s="19" t="str">
        <f>IFERROR(VLOOKUP(AP286,[2]CUS030!$A$5:$E$10000,5,0),"")</f>
        <v/>
      </c>
      <c r="BD286" s="19" t="str">
        <f>IFERROR(VLOOKUP(AQ286,[2]CUS030!$A$5:$E$10000,5,0),"")</f>
        <v/>
      </c>
      <c r="BE286" s="19" t="str">
        <f>IFERROR(VLOOKUP(AR286,[2]CUS030!$A$5:$E$10000,5,0),"")</f>
        <v/>
      </c>
    </row>
    <row r="287" spans="6:57" x14ac:dyDescent="0.3">
      <c r="F287" s="108" t="str">
        <f>[1]!Table1[[#This Row],[Production]]</f>
        <v>|0200220810|48.60|0.00|3.200|0.0005667NBC</v>
      </c>
      <c r="G287" t="str">
        <f t="shared" si="136"/>
        <v>5667</v>
      </c>
      <c r="H287" t="str">
        <f t="shared" si="137"/>
        <v>KMV||||||||||||</v>
      </c>
      <c r="I287" s="108" t="str">
        <f>[1]!Table1[[#This Row],[Stock]]</f>
        <v>|0200220810|48.60|0.00|3.200|0.0005667NBC</v>
      </c>
      <c r="J287" t="str">
        <f t="shared" si="138"/>
        <v>5667</v>
      </c>
      <c r="K287" s="19"/>
      <c r="L287" s="19"/>
      <c r="M287" s="19"/>
      <c r="N287" s="19"/>
      <c r="O287" s="19"/>
      <c r="P287" s="20" t="str">
        <f>End_Cal!E287</f>
        <v>|0200226117|45.00|0.00|2.300|0.0006028NBC</v>
      </c>
      <c r="Q287" s="112" t="str">
        <f t="shared" si="139"/>
        <v>1195</v>
      </c>
      <c r="R287" s="112" t="str">
        <f t="shared" si="140"/>
        <v>6028</v>
      </c>
      <c r="S287" s="112" t="str">
        <f t="shared" si="120"/>
        <v/>
      </c>
      <c r="T287" s="112" t="str">
        <f t="shared" si="121"/>
        <v/>
      </c>
      <c r="U287" s="112" t="str">
        <f t="shared" si="122"/>
        <v/>
      </c>
      <c r="V287" s="112" t="str">
        <f t="shared" si="123"/>
        <v/>
      </c>
      <c r="W287" s="112" t="str">
        <f t="shared" si="141"/>
        <v/>
      </c>
      <c r="X287" s="112" t="str">
        <f t="shared" si="124"/>
        <v/>
      </c>
      <c r="Y287" s="112" t="str">
        <f t="shared" si="144"/>
        <v/>
      </c>
      <c r="Z287" s="112" t="str">
        <f t="shared" si="145"/>
        <v/>
      </c>
      <c r="AA287" s="112" t="str">
        <f t="shared" si="146"/>
        <v/>
      </c>
      <c r="AB287" s="112" t="str">
        <f t="shared" si="147"/>
        <v/>
      </c>
      <c r="AC287" s="112" t="str">
        <f t="shared" si="148"/>
        <v/>
      </c>
      <c r="AD287" t="str">
        <f t="shared" si="142"/>
        <v>1195-6028-----------</v>
      </c>
      <c r="AF287" s="19" t="str">
        <f t="shared" si="149"/>
        <v>|0200226117|45.00|0.00|2.300|0.0001195NBC</v>
      </c>
      <c r="AG287" s="19" t="str">
        <f t="shared" si="143"/>
        <v>|0200226117|45.00|0.00|2.300|0.0006028NBC</v>
      </c>
      <c r="AH287" s="19" t="str">
        <f t="shared" si="125"/>
        <v/>
      </c>
      <c r="AI287" s="19" t="str">
        <f t="shared" si="126"/>
        <v/>
      </c>
      <c r="AJ287" s="19" t="str">
        <f t="shared" si="127"/>
        <v/>
      </c>
      <c r="AK287" s="19" t="str">
        <f t="shared" si="128"/>
        <v/>
      </c>
      <c r="AL287" s="19" t="str">
        <f t="shared" si="129"/>
        <v/>
      </c>
      <c r="AM287" s="19" t="str">
        <f t="shared" si="130"/>
        <v/>
      </c>
      <c r="AN287" s="19" t="str">
        <f t="shared" si="131"/>
        <v/>
      </c>
      <c r="AO287" s="19" t="str">
        <f t="shared" si="132"/>
        <v/>
      </c>
      <c r="AP287" s="19" t="str">
        <f t="shared" si="133"/>
        <v/>
      </c>
      <c r="AQ287" s="19" t="str">
        <f t="shared" si="134"/>
        <v/>
      </c>
      <c r="AR287" s="19" t="str">
        <f t="shared" si="135"/>
        <v/>
      </c>
      <c r="AS287" s="19" t="str">
        <f>IFERROR(VLOOKUP(AF287,[2]CUS030!$A$5:$E$10000,5,0),"")</f>
        <v>KMV</v>
      </c>
      <c r="AT287" s="19" t="str">
        <f>IFERROR(VLOOKUP(AG287,[2]CUS030!$A$5:$E$10000,5,0),"")</f>
        <v/>
      </c>
      <c r="AU287" s="19" t="str">
        <f>IFERROR(VLOOKUP(AH287,[2]CUS030!$A$5:$E$10000,5,0),"")</f>
        <v/>
      </c>
      <c r="AV287" s="19" t="str">
        <f>IFERROR(VLOOKUP(AI287,[2]CUS030!$A$5:$E$10000,5,0),"")</f>
        <v/>
      </c>
      <c r="AW287" s="19" t="str">
        <f>IFERROR(VLOOKUP(AJ287,[2]CUS030!$A$5:$E$10000,5,0),"")</f>
        <v/>
      </c>
      <c r="AX287" s="19" t="str">
        <f>IFERROR(VLOOKUP(AK287,[2]CUS030!$A$5:$E$10000,5,0),"")</f>
        <v/>
      </c>
      <c r="AY287" s="19" t="str">
        <f>IFERROR(VLOOKUP(AL287,[2]CUS030!$A$5:$E$10000,5,0),"")</f>
        <v/>
      </c>
      <c r="AZ287" s="19" t="str">
        <f>IFERROR(VLOOKUP(AM287,[2]CUS030!$A$5:$E$10000,5,0),"")</f>
        <v/>
      </c>
      <c r="BA287" s="19" t="str">
        <f>IFERROR(VLOOKUP(AN287,[2]CUS030!$A$5:$E$10000,5,0),"")</f>
        <v/>
      </c>
      <c r="BB287" s="19" t="str">
        <f>IFERROR(VLOOKUP(AO287,[2]CUS030!$A$5:$E$10000,5,0),"")</f>
        <v/>
      </c>
      <c r="BC287" s="19" t="str">
        <f>IFERROR(VLOOKUP(AP287,[2]CUS030!$A$5:$E$10000,5,0),"")</f>
        <v/>
      </c>
      <c r="BD287" s="19" t="str">
        <f>IFERROR(VLOOKUP(AQ287,[2]CUS030!$A$5:$E$10000,5,0),"")</f>
        <v/>
      </c>
      <c r="BE287" s="19" t="str">
        <f>IFERROR(VLOOKUP(AR287,[2]CUS030!$A$5:$E$10000,5,0),"")</f>
        <v/>
      </c>
    </row>
    <row r="288" spans="6:57" x14ac:dyDescent="0.3">
      <c r="F288" s="108" t="str">
        <f>[1]!Table1[[#This Row],[Production]]</f>
        <v>|0200220810|48.60|0.00|3.200|0.0005731NBC</v>
      </c>
      <c r="G288" t="str">
        <f t="shared" si="136"/>
        <v>5731</v>
      </c>
      <c r="H288" t="str">
        <f t="shared" si="137"/>
        <v>KMV||||||||||||</v>
      </c>
      <c r="I288" s="108" t="str">
        <f>[1]!Table1[[#This Row],[Stock]]</f>
        <v>|0200220810|48.60|0.00|3.200|0.0005731NBC</v>
      </c>
      <c r="J288" t="str">
        <f t="shared" si="138"/>
        <v>5731</v>
      </c>
      <c r="K288" s="19"/>
      <c r="L288" s="19"/>
      <c r="M288" s="19"/>
      <c r="N288" s="19"/>
      <c r="O288" s="19"/>
      <c r="P288" s="20" t="str">
        <f>End_Cal!E288</f>
        <v>|0200226117|45.00|0.00|2.300|0.0006153NBC</v>
      </c>
      <c r="Q288" s="112" t="str">
        <f t="shared" si="139"/>
        <v>1220</v>
      </c>
      <c r="R288" s="112" t="str">
        <f t="shared" si="140"/>
        <v>6153</v>
      </c>
      <c r="S288" s="112" t="str">
        <f t="shared" si="120"/>
        <v/>
      </c>
      <c r="T288" s="112" t="str">
        <f t="shared" si="121"/>
        <v/>
      </c>
      <c r="U288" s="112" t="str">
        <f t="shared" si="122"/>
        <v/>
      </c>
      <c r="V288" s="112" t="str">
        <f t="shared" si="123"/>
        <v/>
      </c>
      <c r="W288" s="112" t="str">
        <f t="shared" si="141"/>
        <v/>
      </c>
      <c r="X288" s="112" t="str">
        <f t="shared" si="124"/>
        <v/>
      </c>
      <c r="Y288" s="112" t="str">
        <f t="shared" si="144"/>
        <v/>
      </c>
      <c r="Z288" s="112" t="str">
        <f t="shared" si="145"/>
        <v/>
      </c>
      <c r="AA288" s="112" t="str">
        <f t="shared" si="146"/>
        <v/>
      </c>
      <c r="AB288" s="112" t="str">
        <f t="shared" si="147"/>
        <v/>
      </c>
      <c r="AC288" s="112" t="str">
        <f t="shared" si="148"/>
        <v/>
      </c>
      <c r="AD288" t="str">
        <f t="shared" si="142"/>
        <v>1220-6153-----------</v>
      </c>
      <c r="AF288" s="19" t="str">
        <f t="shared" si="149"/>
        <v>|0200226117|45.00|0.00|2.300|0.0001220NBC</v>
      </c>
      <c r="AG288" s="19" t="str">
        <f t="shared" si="143"/>
        <v>|0200226117|45.00|0.00|2.300|0.0006153NBC</v>
      </c>
      <c r="AH288" s="19" t="str">
        <f t="shared" si="125"/>
        <v/>
      </c>
      <c r="AI288" s="19" t="str">
        <f t="shared" si="126"/>
        <v/>
      </c>
      <c r="AJ288" s="19" t="str">
        <f t="shared" si="127"/>
        <v/>
      </c>
      <c r="AK288" s="19" t="str">
        <f t="shared" si="128"/>
        <v/>
      </c>
      <c r="AL288" s="19" t="str">
        <f t="shared" si="129"/>
        <v/>
      </c>
      <c r="AM288" s="19" t="str">
        <f t="shared" si="130"/>
        <v/>
      </c>
      <c r="AN288" s="19" t="str">
        <f t="shared" si="131"/>
        <v/>
      </c>
      <c r="AO288" s="19" t="str">
        <f t="shared" si="132"/>
        <v/>
      </c>
      <c r="AP288" s="19" t="str">
        <f t="shared" si="133"/>
        <v/>
      </c>
      <c r="AQ288" s="19" t="str">
        <f t="shared" si="134"/>
        <v/>
      </c>
      <c r="AR288" s="19" t="str">
        <f t="shared" si="135"/>
        <v/>
      </c>
      <c r="AS288" s="19" t="str">
        <f>IFERROR(VLOOKUP(AF288,[2]CUS030!$A$5:$E$10000,5,0),"")</f>
        <v>KMV</v>
      </c>
      <c r="AT288" s="19" t="str">
        <f>IFERROR(VLOOKUP(AG288,[2]CUS030!$A$5:$E$10000,5,0),"")</f>
        <v/>
      </c>
      <c r="AU288" s="19" t="str">
        <f>IFERROR(VLOOKUP(AH288,[2]CUS030!$A$5:$E$10000,5,0),"")</f>
        <v/>
      </c>
      <c r="AV288" s="19" t="str">
        <f>IFERROR(VLOOKUP(AI288,[2]CUS030!$A$5:$E$10000,5,0),"")</f>
        <v/>
      </c>
      <c r="AW288" s="19" t="str">
        <f>IFERROR(VLOOKUP(AJ288,[2]CUS030!$A$5:$E$10000,5,0),"")</f>
        <v/>
      </c>
      <c r="AX288" s="19" t="str">
        <f>IFERROR(VLOOKUP(AK288,[2]CUS030!$A$5:$E$10000,5,0),"")</f>
        <v/>
      </c>
      <c r="AY288" s="19" t="str">
        <f>IFERROR(VLOOKUP(AL288,[2]CUS030!$A$5:$E$10000,5,0),"")</f>
        <v/>
      </c>
      <c r="AZ288" s="19" t="str">
        <f>IFERROR(VLOOKUP(AM288,[2]CUS030!$A$5:$E$10000,5,0),"")</f>
        <v/>
      </c>
      <c r="BA288" s="19" t="str">
        <f>IFERROR(VLOOKUP(AN288,[2]CUS030!$A$5:$E$10000,5,0),"")</f>
        <v/>
      </c>
      <c r="BB288" s="19" t="str">
        <f>IFERROR(VLOOKUP(AO288,[2]CUS030!$A$5:$E$10000,5,0),"")</f>
        <v/>
      </c>
      <c r="BC288" s="19" t="str">
        <f>IFERROR(VLOOKUP(AP288,[2]CUS030!$A$5:$E$10000,5,0),"")</f>
        <v/>
      </c>
      <c r="BD288" s="19" t="str">
        <f>IFERROR(VLOOKUP(AQ288,[2]CUS030!$A$5:$E$10000,5,0),"")</f>
        <v/>
      </c>
      <c r="BE288" s="19" t="str">
        <f>IFERROR(VLOOKUP(AR288,[2]CUS030!$A$5:$E$10000,5,0),"")</f>
        <v/>
      </c>
    </row>
    <row r="289" spans="6:57" x14ac:dyDescent="0.3">
      <c r="F289" s="108" t="str">
        <f>[1]!Table1[[#This Row],[Production]]</f>
        <v>|0200220810|48.60|0.00|3.200|0.0005667NBC</v>
      </c>
      <c r="G289" t="str">
        <f t="shared" si="136"/>
        <v>5667</v>
      </c>
      <c r="H289" t="str">
        <f t="shared" si="137"/>
        <v>KMV||||||||||||</v>
      </c>
      <c r="I289" s="108" t="str">
        <f>[1]!Table1[[#This Row],[Stock]]</f>
        <v>|0200220810|48.60|0.00|3.200|0.000701NBC</v>
      </c>
      <c r="J289" t="str">
        <f t="shared" si="138"/>
        <v>701</v>
      </c>
      <c r="K289" s="19"/>
      <c r="L289" s="19"/>
      <c r="M289" s="19"/>
      <c r="N289" s="19"/>
      <c r="O289" s="19"/>
      <c r="P289" s="20" t="str">
        <f>End_Cal!E289</f>
        <v>|0200226117|45.00|0.00|2.300|0.0006353NBC</v>
      </c>
      <c r="Q289" s="112" t="str">
        <f t="shared" si="139"/>
        <v>1260</v>
      </c>
      <c r="R289" s="112" t="str">
        <f t="shared" si="140"/>
        <v>6353</v>
      </c>
      <c r="S289" s="112" t="str">
        <f t="shared" si="120"/>
        <v/>
      </c>
      <c r="T289" s="112" t="str">
        <f t="shared" si="121"/>
        <v/>
      </c>
      <c r="U289" s="112" t="str">
        <f t="shared" si="122"/>
        <v/>
      </c>
      <c r="V289" s="112" t="str">
        <f t="shared" si="123"/>
        <v/>
      </c>
      <c r="W289" s="112" t="str">
        <f t="shared" si="141"/>
        <v/>
      </c>
      <c r="X289" s="112" t="str">
        <f t="shared" si="124"/>
        <v/>
      </c>
      <c r="Y289" s="112" t="str">
        <f t="shared" si="144"/>
        <v/>
      </c>
      <c r="Z289" s="112" t="str">
        <f t="shared" si="145"/>
        <v/>
      </c>
      <c r="AA289" s="112" t="str">
        <f t="shared" si="146"/>
        <v/>
      </c>
      <c r="AB289" s="112" t="str">
        <f t="shared" si="147"/>
        <v/>
      </c>
      <c r="AC289" s="112" t="str">
        <f t="shared" si="148"/>
        <v/>
      </c>
      <c r="AD289" t="str">
        <f t="shared" si="142"/>
        <v>1260-6353-----------</v>
      </c>
      <c r="AF289" s="19" t="str">
        <f t="shared" si="149"/>
        <v>|0200226117|45.00|0.00|2.300|0.0001260NBC</v>
      </c>
      <c r="AG289" s="19" t="str">
        <f t="shared" si="143"/>
        <v>|0200226117|45.00|0.00|2.300|0.0006353NBC</v>
      </c>
      <c r="AH289" s="19" t="str">
        <f t="shared" si="125"/>
        <v/>
      </c>
      <c r="AI289" s="19" t="str">
        <f t="shared" si="126"/>
        <v/>
      </c>
      <c r="AJ289" s="19" t="str">
        <f t="shared" si="127"/>
        <v/>
      </c>
      <c r="AK289" s="19" t="str">
        <f t="shared" si="128"/>
        <v/>
      </c>
      <c r="AL289" s="19" t="str">
        <f t="shared" si="129"/>
        <v/>
      </c>
      <c r="AM289" s="19" t="str">
        <f t="shared" si="130"/>
        <v/>
      </c>
      <c r="AN289" s="19" t="str">
        <f t="shared" si="131"/>
        <v/>
      </c>
      <c r="AO289" s="19" t="str">
        <f t="shared" si="132"/>
        <v/>
      </c>
      <c r="AP289" s="19" t="str">
        <f t="shared" si="133"/>
        <v/>
      </c>
      <c r="AQ289" s="19" t="str">
        <f t="shared" si="134"/>
        <v/>
      </c>
      <c r="AR289" s="19" t="str">
        <f t="shared" si="135"/>
        <v/>
      </c>
      <c r="AS289" s="19" t="str">
        <f>IFERROR(VLOOKUP(AF289,[2]CUS030!$A$5:$E$10000,5,0),"")</f>
        <v>KMV</v>
      </c>
      <c r="AT289" s="19" t="str">
        <f>IFERROR(VLOOKUP(AG289,[2]CUS030!$A$5:$E$10000,5,0),"")</f>
        <v/>
      </c>
      <c r="AU289" s="19" t="str">
        <f>IFERROR(VLOOKUP(AH289,[2]CUS030!$A$5:$E$10000,5,0),"")</f>
        <v/>
      </c>
      <c r="AV289" s="19" t="str">
        <f>IFERROR(VLOOKUP(AI289,[2]CUS030!$A$5:$E$10000,5,0),"")</f>
        <v/>
      </c>
      <c r="AW289" s="19" t="str">
        <f>IFERROR(VLOOKUP(AJ289,[2]CUS030!$A$5:$E$10000,5,0),"")</f>
        <v/>
      </c>
      <c r="AX289" s="19" t="str">
        <f>IFERROR(VLOOKUP(AK289,[2]CUS030!$A$5:$E$10000,5,0),"")</f>
        <v/>
      </c>
      <c r="AY289" s="19" t="str">
        <f>IFERROR(VLOOKUP(AL289,[2]CUS030!$A$5:$E$10000,5,0),"")</f>
        <v/>
      </c>
      <c r="AZ289" s="19" t="str">
        <f>IFERROR(VLOOKUP(AM289,[2]CUS030!$A$5:$E$10000,5,0),"")</f>
        <v/>
      </c>
      <c r="BA289" s="19" t="str">
        <f>IFERROR(VLOOKUP(AN289,[2]CUS030!$A$5:$E$10000,5,0),"")</f>
        <v/>
      </c>
      <c r="BB289" s="19" t="str">
        <f>IFERROR(VLOOKUP(AO289,[2]CUS030!$A$5:$E$10000,5,0),"")</f>
        <v/>
      </c>
      <c r="BC289" s="19" t="str">
        <f>IFERROR(VLOOKUP(AP289,[2]CUS030!$A$5:$E$10000,5,0),"")</f>
        <v/>
      </c>
      <c r="BD289" s="19" t="str">
        <f>IFERROR(VLOOKUP(AQ289,[2]CUS030!$A$5:$E$10000,5,0),"")</f>
        <v/>
      </c>
      <c r="BE289" s="19" t="str">
        <f>IFERROR(VLOOKUP(AR289,[2]CUS030!$A$5:$E$10000,5,0),"")</f>
        <v/>
      </c>
    </row>
    <row r="290" spans="6:57" x14ac:dyDescent="0.3">
      <c r="F290" s="108" t="str">
        <f>[1]!Table1[[#This Row],[Production]]</f>
        <v>|0200220810|48.60|0.00|3.200|0.0005731NBC</v>
      </c>
      <c r="G290" t="str">
        <f t="shared" si="136"/>
        <v>5731</v>
      </c>
      <c r="H290" t="str">
        <f t="shared" si="137"/>
        <v>|KMV|||||||||||</v>
      </c>
      <c r="I290" s="108" t="str">
        <f>[1]!Table1[[#This Row],[Stock]]</f>
        <v>|0200220810|48.60|0.00|3.200|0.000709NBC</v>
      </c>
      <c r="J290" t="str">
        <f t="shared" si="138"/>
        <v>709</v>
      </c>
      <c r="K290" s="19"/>
      <c r="L290" s="19"/>
      <c r="M290" s="19"/>
      <c r="N290" s="19"/>
      <c r="O290" s="19"/>
      <c r="P290" s="20" t="str">
        <f>End_Cal!E290</f>
        <v>|0200236211|17.30|0.00|1.200|0.0005897NBC</v>
      </c>
      <c r="Q290" s="112" t="str">
        <f t="shared" si="139"/>
        <v>5897</v>
      </c>
      <c r="R290" s="112" t="str">
        <f t="shared" si="140"/>
        <v>808</v>
      </c>
      <c r="S290" s="112" t="str">
        <f t="shared" si="120"/>
        <v/>
      </c>
      <c r="T290" s="112" t="str">
        <f t="shared" si="121"/>
        <v/>
      </c>
      <c r="U290" s="112" t="str">
        <f t="shared" si="122"/>
        <v/>
      </c>
      <c r="V290" s="112" t="str">
        <f t="shared" si="123"/>
        <v/>
      </c>
      <c r="W290" s="112" t="str">
        <f t="shared" si="141"/>
        <v/>
      </c>
      <c r="X290" s="112" t="str">
        <f t="shared" si="124"/>
        <v/>
      </c>
      <c r="Y290" s="112" t="str">
        <f t="shared" si="144"/>
        <v/>
      </c>
      <c r="Z290" s="112" t="str">
        <f t="shared" si="145"/>
        <v/>
      </c>
      <c r="AA290" s="112" t="str">
        <f t="shared" si="146"/>
        <v/>
      </c>
      <c r="AB290" s="112" t="str">
        <f t="shared" si="147"/>
        <v/>
      </c>
      <c r="AC290" s="112" t="str">
        <f t="shared" si="148"/>
        <v/>
      </c>
      <c r="AD290" t="str">
        <f t="shared" si="142"/>
        <v>5897-808-----------</v>
      </c>
      <c r="AF290" s="19" t="str">
        <f t="shared" si="149"/>
        <v>|0200236211|17.30|0.00|1.200|0.0005897NBC</v>
      </c>
      <c r="AG290" s="19" t="str">
        <f t="shared" si="143"/>
        <v>|0200236211|17.30|0.00|1.200|0.000808NBC</v>
      </c>
      <c r="AH290" s="19" t="str">
        <f t="shared" si="125"/>
        <v/>
      </c>
      <c r="AI290" s="19" t="str">
        <f t="shared" si="126"/>
        <v/>
      </c>
      <c r="AJ290" s="19" t="str">
        <f t="shared" si="127"/>
        <v/>
      </c>
      <c r="AK290" s="19" t="str">
        <f t="shared" si="128"/>
        <v/>
      </c>
      <c r="AL290" s="19" t="str">
        <f t="shared" si="129"/>
        <v/>
      </c>
      <c r="AM290" s="19" t="str">
        <f t="shared" si="130"/>
        <v/>
      </c>
      <c r="AN290" s="19" t="str">
        <f t="shared" si="131"/>
        <v/>
      </c>
      <c r="AO290" s="19" t="str">
        <f t="shared" si="132"/>
        <v/>
      </c>
      <c r="AP290" s="19" t="str">
        <f t="shared" si="133"/>
        <v/>
      </c>
      <c r="AQ290" s="19" t="str">
        <f t="shared" si="134"/>
        <v/>
      </c>
      <c r="AR290" s="19" t="str">
        <f t="shared" si="135"/>
        <v/>
      </c>
      <c r="AS290" s="19" t="str">
        <f>IFERROR(VLOOKUP(AF290,[2]CUS030!$A$5:$E$10000,5,0),"")</f>
        <v/>
      </c>
      <c r="AT290" s="19" t="str">
        <f>IFERROR(VLOOKUP(AG290,[2]CUS030!$A$5:$E$10000,5,0),"")</f>
        <v>KMV</v>
      </c>
      <c r="AU290" s="19" t="str">
        <f>IFERROR(VLOOKUP(AH290,[2]CUS030!$A$5:$E$10000,5,0),"")</f>
        <v/>
      </c>
      <c r="AV290" s="19" t="str">
        <f>IFERROR(VLOOKUP(AI290,[2]CUS030!$A$5:$E$10000,5,0),"")</f>
        <v/>
      </c>
      <c r="AW290" s="19" t="str">
        <f>IFERROR(VLOOKUP(AJ290,[2]CUS030!$A$5:$E$10000,5,0),"")</f>
        <v/>
      </c>
      <c r="AX290" s="19" t="str">
        <f>IFERROR(VLOOKUP(AK290,[2]CUS030!$A$5:$E$10000,5,0),"")</f>
        <v/>
      </c>
      <c r="AY290" s="19" t="str">
        <f>IFERROR(VLOOKUP(AL290,[2]CUS030!$A$5:$E$10000,5,0),"")</f>
        <v/>
      </c>
      <c r="AZ290" s="19" t="str">
        <f>IFERROR(VLOOKUP(AM290,[2]CUS030!$A$5:$E$10000,5,0),"")</f>
        <v/>
      </c>
      <c r="BA290" s="19" t="str">
        <f>IFERROR(VLOOKUP(AN290,[2]CUS030!$A$5:$E$10000,5,0),"")</f>
        <v/>
      </c>
      <c r="BB290" s="19" t="str">
        <f>IFERROR(VLOOKUP(AO290,[2]CUS030!$A$5:$E$10000,5,0),"")</f>
        <v/>
      </c>
      <c r="BC290" s="19" t="str">
        <f>IFERROR(VLOOKUP(AP290,[2]CUS030!$A$5:$E$10000,5,0),"")</f>
        <v/>
      </c>
      <c r="BD290" s="19" t="str">
        <f>IFERROR(VLOOKUP(AQ290,[2]CUS030!$A$5:$E$10000,5,0),"")</f>
        <v/>
      </c>
      <c r="BE290" s="19" t="str">
        <f>IFERROR(VLOOKUP(AR290,[2]CUS030!$A$5:$E$10000,5,0),"")</f>
        <v/>
      </c>
    </row>
    <row r="291" spans="6:57" x14ac:dyDescent="0.3">
      <c r="F291" s="108" t="str">
        <f>[1]!Table1[[#This Row],[Production]]</f>
        <v>|0200220810|50.00|20.00|1.600|0.0005593IBC</v>
      </c>
      <c r="G291" t="str">
        <f t="shared" si="136"/>
        <v>5593</v>
      </c>
      <c r="H291" t="str">
        <f t="shared" si="137"/>
        <v>KMV||||||||||||</v>
      </c>
      <c r="I291" s="108" t="str">
        <f>[1]!Table1[[#This Row],[Stock]]</f>
        <v>|0200220810|50.00|20.00|1.600|0.0005593IBC</v>
      </c>
      <c r="J291" t="str">
        <f t="shared" si="138"/>
        <v>5593</v>
      </c>
      <c r="K291" s="19"/>
      <c r="L291" s="19"/>
      <c r="M291" s="19"/>
      <c r="N291" s="19"/>
      <c r="O291" s="19"/>
      <c r="P291" s="20" t="str">
        <f>End_Cal!E291</f>
        <v>|0200236211|19.10|0.00|1.200|0.0004783NBC</v>
      </c>
      <c r="Q291" s="112" t="str">
        <f t="shared" si="139"/>
        <v>1561</v>
      </c>
      <c r="R291" s="112" t="str">
        <f t="shared" si="140"/>
        <v>4783</v>
      </c>
      <c r="S291" s="112" t="str">
        <f t="shared" si="120"/>
        <v/>
      </c>
      <c r="T291" s="112" t="str">
        <f t="shared" si="121"/>
        <v/>
      </c>
      <c r="U291" s="112" t="str">
        <f t="shared" si="122"/>
        <v/>
      </c>
      <c r="V291" s="112" t="str">
        <f t="shared" si="123"/>
        <v/>
      </c>
      <c r="W291" s="112" t="str">
        <f t="shared" si="141"/>
        <v/>
      </c>
      <c r="X291" s="112" t="str">
        <f t="shared" si="124"/>
        <v/>
      </c>
      <c r="Y291" s="112" t="str">
        <f t="shared" si="144"/>
        <v/>
      </c>
      <c r="Z291" s="112" t="str">
        <f t="shared" si="145"/>
        <v/>
      </c>
      <c r="AA291" s="112" t="str">
        <f t="shared" si="146"/>
        <v/>
      </c>
      <c r="AB291" s="112" t="str">
        <f t="shared" si="147"/>
        <v/>
      </c>
      <c r="AC291" s="112" t="str">
        <f t="shared" si="148"/>
        <v/>
      </c>
      <c r="AD291" t="str">
        <f t="shared" si="142"/>
        <v>1561-4783-----------</v>
      </c>
      <c r="AF291" s="19" t="str">
        <f t="shared" si="149"/>
        <v>|0200236211|19.10|0.00|1.200|0.0001561NBC</v>
      </c>
      <c r="AG291" s="19" t="str">
        <f t="shared" si="143"/>
        <v>|0200236211|19.10|0.00|1.200|0.0004783NBC</v>
      </c>
      <c r="AH291" s="19" t="str">
        <f t="shared" si="125"/>
        <v/>
      </c>
      <c r="AI291" s="19" t="str">
        <f t="shared" si="126"/>
        <v/>
      </c>
      <c r="AJ291" s="19" t="str">
        <f t="shared" si="127"/>
        <v/>
      </c>
      <c r="AK291" s="19" t="str">
        <f t="shared" si="128"/>
        <v/>
      </c>
      <c r="AL291" s="19" t="str">
        <f t="shared" si="129"/>
        <v/>
      </c>
      <c r="AM291" s="19" t="str">
        <f t="shared" si="130"/>
        <v/>
      </c>
      <c r="AN291" s="19" t="str">
        <f t="shared" si="131"/>
        <v/>
      </c>
      <c r="AO291" s="19" t="str">
        <f t="shared" si="132"/>
        <v/>
      </c>
      <c r="AP291" s="19" t="str">
        <f t="shared" si="133"/>
        <v/>
      </c>
      <c r="AQ291" s="19" t="str">
        <f t="shared" si="134"/>
        <v/>
      </c>
      <c r="AR291" s="19" t="str">
        <f t="shared" si="135"/>
        <v/>
      </c>
      <c r="AS291" s="19" t="str">
        <f>IFERROR(VLOOKUP(AF291,[2]CUS030!$A$5:$E$10000,5,0),"")</f>
        <v>KMV</v>
      </c>
      <c r="AT291" s="19" t="str">
        <f>IFERROR(VLOOKUP(AG291,[2]CUS030!$A$5:$E$10000,5,0),"")</f>
        <v/>
      </c>
      <c r="AU291" s="19" t="str">
        <f>IFERROR(VLOOKUP(AH291,[2]CUS030!$A$5:$E$10000,5,0),"")</f>
        <v/>
      </c>
      <c r="AV291" s="19" t="str">
        <f>IFERROR(VLOOKUP(AI291,[2]CUS030!$A$5:$E$10000,5,0),"")</f>
        <v/>
      </c>
      <c r="AW291" s="19" t="str">
        <f>IFERROR(VLOOKUP(AJ291,[2]CUS030!$A$5:$E$10000,5,0),"")</f>
        <v/>
      </c>
      <c r="AX291" s="19" t="str">
        <f>IFERROR(VLOOKUP(AK291,[2]CUS030!$A$5:$E$10000,5,0),"")</f>
        <v/>
      </c>
      <c r="AY291" s="19" t="str">
        <f>IFERROR(VLOOKUP(AL291,[2]CUS030!$A$5:$E$10000,5,0),"")</f>
        <v/>
      </c>
      <c r="AZ291" s="19" t="str">
        <f>IFERROR(VLOOKUP(AM291,[2]CUS030!$A$5:$E$10000,5,0),"")</f>
        <v/>
      </c>
      <c r="BA291" s="19" t="str">
        <f>IFERROR(VLOOKUP(AN291,[2]CUS030!$A$5:$E$10000,5,0),"")</f>
        <v/>
      </c>
      <c r="BB291" s="19" t="str">
        <f>IFERROR(VLOOKUP(AO291,[2]CUS030!$A$5:$E$10000,5,0),"")</f>
        <v/>
      </c>
      <c r="BC291" s="19" t="str">
        <f>IFERROR(VLOOKUP(AP291,[2]CUS030!$A$5:$E$10000,5,0),"")</f>
        <v/>
      </c>
      <c r="BD291" s="19" t="str">
        <f>IFERROR(VLOOKUP(AQ291,[2]CUS030!$A$5:$E$10000,5,0),"")</f>
        <v/>
      </c>
      <c r="BE291" s="19" t="str">
        <f>IFERROR(VLOOKUP(AR291,[2]CUS030!$A$5:$E$10000,5,0),"")</f>
        <v/>
      </c>
    </row>
    <row r="292" spans="6:57" x14ac:dyDescent="0.3">
      <c r="F292" s="108" t="str">
        <f>[1]!Table1[[#This Row],[Production]]</f>
        <v>|0200220810|50.00|20.00|1.600|0.0005593IBC</v>
      </c>
      <c r="G292" t="str">
        <f t="shared" si="136"/>
        <v>5593</v>
      </c>
      <c r="H292" t="str">
        <f t="shared" si="137"/>
        <v>KMV||||||||||||</v>
      </c>
      <c r="I292" s="108" t="str">
        <f>[1]!Table1[[#This Row],[Stock]]</f>
        <v>|0200220810|50.00|20.00|1.600|0.000918IBC</v>
      </c>
      <c r="J292" t="str">
        <f t="shared" si="138"/>
        <v>918</v>
      </c>
      <c r="K292" s="19"/>
      <c r="L292" s="19"/>
      <c r="M292" s="19"/>
      <c r="N292" s="19"/>
      <c r="O292" s="19"/>
      <c r="P292" s="20" t="str">
        <f>End_Cal!E292</f>
        <v>|0200236211|19.10|0.00|1.200|0.0004445NBC</v>
      </c>
      <c r="Q292" s="112" t="str">
        <f t="shared" si="139"/>
        <v>2180</v>
      </c>
      <c r="R292" s="112" t="str">
        <f t="shared" si="140"/>
        <v>4445</v>
      </c>
      <c r="S292" s="112" t="str">
        <f t="shared" si="120"/>
        <v/>
      </c>
      <c r="T292" s="112" t="str">
        <f t="shared" si="121"/>
        <v/>
      </c>
      <c r="U292" s="112" t="str">
        <f t="shared" si="122"/>
        <v/>
      </c>
      <c r="V292" s="112" t="str">
        <f t="shared" si="123"/>
        <v/>
      </c>
      <c r="W292" s="112" t="str">
        <f t="shared" si="141"/>
        <v/>
      </c>
      <c r="X292" s="112" t="str">
        <f t="shared" si="124"/>
        <v/>
      </c>
      <c r="Y292" s="112" t="str">
        <f t="shared" si="144"/>
        <v/>
      </c>
      <c r="Z292" s="112" t="str">
        <f t="shared" si="145"/>
        <v/>
      </c>
      <c r="AA292" s="112" t="str">
        <f t="shared" si="146"/>
        <v/>
      </c>
      <c r="AB292" s="112" t="str">
        <f t="shared" si="147"/>
        <v/>
      </c>
      <c r="AC292" s="112" t="str">
        <f t="shared" si="148"/>
        <v/>
      </c>
      <c r="AD292" t="str">
        <f t="shared" si="142"/>
        <v>2180-4445-----------</v>
      </c>
      <c r="AF292" s="19" t="str">
        <f t="shared" si="149"/>
        <v>|0200236211|19.10|0.00|1.200|0.0002180NBC</v>
      </c>
      <c r="AG292" s="19" t="str">
        <f t="shared" si="143"/>
        <v>|0200236211|19.10|0.00|1.200|0.0004445NBC</v>
      </c>
      <c r="AH292" s="19" t="str">
        <f t="shared" si="125"/>
        <v/>
      </c>
      <c r="AI292" s="19" t="str">
        <f t="shared" si="126"/>
        <v/>
      </c>
      <c r="AJ292" s="19" t="str">
        <f t="shared" si="127"/>
        <v/>
      </c>
      <c r="AK292" s="19" t="str">
        <f t="shared" si="128"/>
        <v/>
      </c>
      <c r="AL292" s="19" t="str">
        <f t="shared" si="129"/>
        <v/>
      </c>
      <c r="AM292" s="19" t="str">
        <f t="shared" si="130"/>
        <v/>
      </c>
      <c r="AN292" s="19" t="str">
        <f t="shared" si="131"/>
        <v/>
      </c>
      <c r="AO292" s="19" t="str">
        <f t="shared" si="132"/>
        <v/>
      </c>
      <c r="AP292" s="19" t="str">
        <f t="shared" si="133"/>
        <v/>
      </c>
      <c r="AQ292" s="19" t="str">
        <f t="shared" si="134"/>
        <v/>
      </c>
      <c r="AR292" s="19" t="str">
        <f t="shared" si="135"/>
        <v/>
      </c>
      <c r="AS292" s="19" t="str">
        <f>IFERROR(VLOOKUP(AF292,[2]CUS030!$A$5:$E$10000,5,0),"")</f>
        <v>KMV</v>
      </c>
      <c r="AT292" s="19" t="str">
        <f>IFERROR(VLOOKUP(AG292,[2]CUS030!$A$5:$E$10000,5,0),"")</f>
        <v/>
      </c>
      <c r="AU292" s="19" t="str">
        <f>IFERROR(VLOOKUP(AH292,[2]CUS030!$A$5:$E$10000,5,0),"")</f>
        <v/>
      </c>
      <c r="AV292" s="19" t="str">
        <f>IFERROR(VLOOKUP(AI292,[2]CUS030!$A$5:$E$10000,5,0),"")</f>
        <v/>
      </c>
      <c r="AW292" s="19" t="str">
        <f>IFERROR(VLOOKUP(AJ292,[2]CUS030!$A$5:$E$10000,5,0),"")</f>
        <v/>
      </c>
      <c r="AX292" s="19" t="str">
        <f>IFERROR(VLOOKUP(AK292,[2]CUS030!$A$5:$E$10000,5,0),"")</f>
        <v/>
      </c>
      <c r="AY292" s="19" t="str">
        <f>IFERROR(VLOOKUP(AL292,[2]CUS030!$A$5:$E$10000,5,0),"")</f>
        <v/>
      </c>
      <c r="AZ292" s="19" t="str">
        <f>IFERROR(VLOOKUP(AM292,[2]CUS030!$A$5:$E$10000,5,0),"")</f>
        <v/>
      </c>
      <c r="BA292" s="19" t="str">
        <f>IFERROR(VLOOKUP(AN292,[2]CUS030!$A$5:$E$10000,5,0),"")</f>
        <v/>
      </c>
      <c r="BB292" s="19" t="str">
        <f>IFERROR(VLOOKUP(AO292,[2]CUS030!$A$5:$E$10000,5,0),"")</f>
        <v/>
      </c>
      <c r="BC292" s="19" t="str">
        <f>IFERROR(VLOOKUP(AP292,[2]CUS030!$A$5:$E$10000,5,0),"")</f>
        <v/>
      </c>
      <c r="BD292" s="19" t="str">
        <f>IFERROR(VLOOKUP(AQ292,[2]CUS030!$A$5:$E$10000,5,0),"")</f>
        <v/>
      </c>
      <c r="BE292" s="19" t="str">
        <f>IFERROR(VLOOKUP(AR292,[2]CUS030!$A$5:$E$10000,5,0),"")</f>
        <v/>
      </c>
    </row>
    <row r="293" spans="6:57" x14ac:dyDescent="0.3">
      <c r="F293" s="108" t="str">
        <f>[1]!Table1[[#This Row],[Production]]</f>
        <v>|0200220810|60.50|0.00|2.000|0.0005233NBC</v>
      </c>
      <c r="G293" t="str">
        <f t="shared" si="136"/>
        <v>5233</v>
      </c>
      <c r="H293" t="str">
        <f t="shared" si="137"/>
        <v>|KMV|||||||||||</v>
      </c>
      <c r="I293" s="108" t="str">
        <f>[1]!Table1[[#This Row],[Stock]]</f>
        <v>|0200220810|60.50|0.00|2.000|0.0001036NBC</v>
      </c>
      <c r="J293" t="str">
        <f t="shared" si="138"/>
        <v>1036</v>
      </c>
      <c r="K293" s="19"/>
      <c r="L293" s="19"/>
      <c r="M293" s="19"/>
      <c r="N293" s="19"/>
      <c r="O293" s="19"/>
      <c r="P293" s="20" t="str">
        <f>End_Cal!E293</f>
        <v>|0200236211|19.10|0.00|1.200|0.0005581NBC</v>
      </c>
      <c r="Q293" s="112" t="str">
        <f t="shared" si="139"/>
        <v>5581</v>
      </c>
      <c r="R293" s="112" t="str">
        <f t="shared" si="140"/>
        <v>916</v>
      </c>
      <c r="S293" s="112" t="str">
        <f t="shared" si="120"/>
        <v/>
      </c>
      <c r="T293" s="112" t="str">
        <f t="shared" si="121"/>
        <v/>
      </c>
      <c r="U293" s="112" t="str">
        <f t="shared" si="122"/>
        <v/>
      </c>
      <c r="V293" s="112" t="str">
        <f t="shared" si="123"/>
        <v/>
      </c>
      <c r="W293" s="112" t="str">
        <f t="shared" si="141"/>
        <v/>
      </c>
      <c r="X293" s="112" t="str">
        <f t="shared" si="124"/>
        <v/>
      </c>
      <c r="Y293" s="112" t="str">
        <f t="shared" si="144"/>
        <v/>
      </c>
      <c r="Z293" s="112" t="str">
        <f t="shared" si="145"/>
        <v/>
      </c>
      <c r="AA293" s="112" t="str">
        <f t="shared" si="146"/>
        <v/>
      </c>
      <c r="AB293" s="112" t="str">
        <f t="shared" si="147"/>
        <v/>
      </c>
      <c r="AC293" s="112" t="str">
        <f t="shared" si="148"/>
        <v/>
      </c>
      <c r="AD293" t="str">
        <f t="shared" si="142"/>
        <v>5581-916-----------</v>
      </c>
      <c r="AF293" s="19" t="str">
        <f t="shared" si="149"/>
        <v>|0200236211|19.10|0.00|1.200|0.0005581NBC</v>
      </c>
      <c r="AG293" s="19" t="str">
        <f t="shared" si="143"/>
        <v>|0200236211|19.10|0.00|1.200|0.000916NBC</v>
      </c>
      <c r="AH293" s="19" t="str">
        <f t="shared" si="125"/>
        <v/>
      </c>
      <c r="AI293" s="19" t="str">
        <f t="shared" si="126"/>
        <v/>
      </c>
      <c r="AJ293" s="19" t="str">
        <f t="shared" si="127"/>
        <v/>
      </c>
      <c r="AK293" s="19" t="str">
        <f t="shared" si="128"/>
        <v/>
      </c>
      <c r="AL293" s="19" t="str">
        <f t="shared" si="129"/>
        <v/>
      </c>
      <c r="AM293" s="19" t="str">
        <f t="shared" si="130"/>
        <v/>
      </c>
      <c r="AN293" s="19" t="str">
        <f t="shared" si="131"/>
        <v/>
      </c>
      <c r="AO293" s="19" t="str">
        <f t="shared" si="132"/>
        <v/>
      </c>
      <c r="AP293" s="19" t="str">
        <f t="shared" si="133"/>
        <v/>
      </c>
      <c r="AQ293" s="19" t="str">
        <f t="shared" si="134"/>
        <v/>
      </c>
      <c r="AR293" s="19" t="str">
        <f t="shared" si="135"/>
        <v/>
      </c>
      <c r="AS293" s="19" t="str">
        <f>IFERROR(VLOOKUP(AF293,[2]CUS030!$A$5:$E$10000,5,0),"")</f>
        <v/>
      </c>
      <c r="AT293" s="19" t="str">
        <f>IFERROR(VLOOKUP(AG293,[2]CUS030!$A$5:$E$10000,5,0),"")</f>
        <v>KMV</v>
      </c>
      <c r="AU293" s="19" t="str">
        <f>IFERROR(VLOOKUP(AH293,[2]CUS030!$A$5:$E$10000,5,0),"")</f>
        <v/>
      </c>
      <c r="AV293" s="19" t="str">
        <f>IFERROR(VLOOKUP(AI293,[2]CUS030!$A$5:$E$10000,5,0),"")</f>
        <v/>
      </c>
      <c r="AW293" s="19" t="str">
        <f>IFERROR(VLOOKUP(AJ293,[2]CUS030!$A$5:$E$10000,5,0),"")</f>
        <v/>
      </c>
      <c r="AX293" s="19" t="str">
        <f>IFERROR(VLOOKUP(AK293,[2]CUS030!$A$5:$E$10000,5,0),"")</f>
        <v/>
      </c>
      <c r="AY293" s="19" t="str">
        <f>IFERROR(VLOOKUP(AL293,[2]CUS030!$A$5:$E$10000,5,0),"")</f>
        <v/>
      </c>
      <c r="AZ293" s="19" t="str">
        <f>IFERROR(VLOOKUP(AM293,[2]CUS030!$A$5:$E$10000,5,0),"")</f>
        <v/>
      </c>
      <c r="BA293" s="19" t="str">
        <f>IFERROR(VLOOKUP(AN293,[2]CUS030!$A$5:$E$10000,5,0),"")</f>
        <v/>
      </c>
      <c r="BB293" s="19" t="str">
        <f>IFERROR(VLOOKUP(AO293,[2]CUS030!$A$5:$E$10000,5,0),"")</f>
        <v/>
      </c>
      <c r="BC293" s="19" t="str">
        <f>IFERROR(VLOOKUP(AP293,[2]CUS030!$A$5:$E$10000,5,0),"")</f>
        <v/>
      </c>
      <c r="BD293" s="19" t="str">
        <f>IFERROR(VLOOKUP(AQ293,[2]CUS030!$A$5:$E$10000,5,0),"")</f>
        <v/>
      </c>
      <c r="BE293" s="19" t="str">
        <f>IFERROR(VLOOKUP(AR293,[2]CUS030!$A$5:$E$10000,5,0),"")</f>
        <v/>
      </c>
    </row>
    <row r="294" spans="6:57" x14ac:dyDescent="0.3">
      <c r="F294" s="108" t="str">
        <f>[1]!Table1[[#This Row],[Production]]</f>
        <v>|0200220810|60.50|0.00|2.000|0.0005233NBC</v>
      </c>
      <c r="G294" t="str">
        <f t="shared" si="136"/>
        <v>5233</v>
      </c>
      <c r="H294" t="str">
        <f t="shared" si="137"/>
        <v>|KMV|||||||||||</v>
      </c>
      <c r="I294" s="108" t="str">
        <f>[1]!Table1[[#This Row],[Stock]]</f>
        <v>|0200220810|60.50|0.00|2.000|0.0005233NBC</v>
      </c>
      <c r="J294" t="str">
        <f t="shared" si="138"/>
        <v>5233</v>
      </c>
      <c r="K294" s="19"/>
      <c r="L294" s="19"/>
      <c r="M294" s="19"/>
      <c r="N294" s="19"/>
      <c r="O294" s="19"/>
      <c r="P294" s="20" t="str">
        <f>End_Cal!E294</f>
        <v>|0200236211|19.10|0.00|1.200|0.0005941NBC</v>
      </c>
      <c r="Q294" s="112" t="str">
        <f t="shared" si="139"/>
        <v>5941</v>
      </c>
      <c r="R294" s="112" t="str">
        <f t="shared" si="140"/>
        <v>650</v>
      </c>
      <c r="S294" s="112" t="str">
        <f t="shared" si="120"/>
        <v/>
      </c>
      <c r="T294" s="112" t="str">
        <f t="shared" si="121"/>
        <v/>
      </c>
      <c r="U294" s="112" t="str">
        <f t="shared" si="122"/>
        <v/>
      </c>
      <c r="V294" s="112" t="str">
        <f t="shared" si="123"/>
        <v/>
      </c>
      <c r="W294" s="112" t="str">
        <f t="shared" si="141"/>
        <v/>
      </c>
      <c r="X294" s="112" t="str">
        <f t="shared" si="124"/>
        <v/>
      </c>
      <c r="Y294" s="112" t="str">
        <f t="shared" si="144"/>
        <v/>
      </c>
      <c r="Z294" s="112" t="str">
        <f t="shared" si="145"/>
        <v/>
      </c>
      <c r="AA294" s="112" t="str">
        <f t="shared" si="146"/>
        <v/>
      </c>
      <c r="AB294" s="112" t="str">
        <f t="shared" si="147"/>
        <v/>
      </c>
      <c r="AC294" s="112" t="str">
        <f t="shared" si="148"/>
        <v/>
      </c>
      <c r="AD294" t="str">
        <f t="shared" si="142"/>
        <v>5941-650-----------</v>
      </c>
      <c r="AF294" s="19" t="str">
        <f t="shared" si="149"/>
        <v>|0200236211|19.10|0.00|1.200|0.0005941NBC</v>
      </c>
      <c r="AG294" s="19" t="str">
        <f t="shared" si="143"/>
        <v>|0200236211|19.10|0.00|1.200|0.000650NBC</v>
      </c>
      <c r="AH294" s="19" t="str">
        <f t="shared" si="125"/>
        <v/>
      </c>
      <c r="AI294" s="19" t="str">
        <f t="shared" si="126"/>
        <v/>
      </c>
      <c r="AJ294" s="19" t="str">
        <f t="shared" si="127"/>
        <v/>
      </c>
      <c r="AK294" s="19" t="str">
        <f t="shared" si="128"/>
        <v/>
      </c>
      <c r="AL294" s="19" t="str">
        <f t="shared" si="129"/>
        <v/>
      </c>
      <c r="AM294" s="19" t="str">
        <f t="shared" si="130"/>
        <v/>
      </c>
      <c r="AN294" s="19" t="str">
        <f t="shared" si="131"/>
        <v/>
      </c>
      <c r="AO294" s="19" t="str">
        <f t="shared" si="132"/>
        <v/>
      </c>
      <c r="AP294" s="19" t="str">
        <f t="shared" si="133"/>
        <v/>
      </c>
      <c r="AQ294" s="19" t="str">
        <f t="shared" si="134"/>
        <v/>
      </c>
      <c r="AR294" s="19" t="str">
        <f t="shared" si="135"/>
        <v/>
      </c>
      <c r="AS294" s="19" t="str">
        <f>IFERROR(VLOOKUP(AF294,[2]CUS030!$A$5:$E$10000,5,0),"")</f>
        <v/>
      </c>
      <c r="AT294" s="19" t="str">
        <f>IFERROR(VLOOKUP(AG294,[2]CUS030!$A$5:$E$10000,5,0),"")</f>
        <v>KMV</v>
      </c>
      <c r="AU294" s="19" t="str">
        <f>IFERROR(VLOOKUP(AH294,[2]CUS030!$A$5:$E$10000,5,0),"")</f>
        <v/>
      </c>
      <c r="AV294" s="19" t="str">
        <f>IFERROR(VLOOKUP(AI294,[2]CUS030!$A$5:$E$10000,5,0),"")</f>
        <v/>
      </c>
      <c r="AW294" s="19" t="str">
        <f>IFERROR(VLOOKUP(AJ294,[2]CUS030!$A$5:$E$10000,5,0),"")</f>
        <v/>
      </c>
      <c r="AX294" s="19" t="str">
        <f>IFERROR(VLOOKUP(AK294,[2]CUS030!$A$5:$E$10000,5,0),"")</f>
        <v/>
      </c>
      <c r="AY294" s="19" t="str">
        <f>IFERROR(VLOOKUP(AL294,[2]CUS030!$A$5:$E$10000,5,0),"")</f>
        <v/>
      </c>
      <c r="AZ294" s="19" t="str">
        <f>IFERROR(VLOOKUP(AM294,[2]CUS030!$A$5:$E$10000,5,0),"")</f>
        <v/>
      </c>
      <c r="BA294" s="19" t="str">
        <f>IFERROR(VLOOKUP(AN294,[2]CUS030!$A$5:$E$10000,5,0),"")</f>
        <v/>
      </c>
      <c r="BB294" s="19" t="str">
        <f>IFERROR(VLOOKUP(AO294,[2]CUS030!$A$5:$E$10000,5,0),"")</f>
        <v/>
      </c>
      <c r="BC294" s="19" t="str">
        <f>IFERROR(VLOOKUP(AP294,[2]CUS030!$A$5:$E$10000,5,0),"")</f>
        <v/>
      </c>
      <c r="BD294" s="19" t="str">
        <f>IFERROR(VLOOKUP(AQ294,[2]CUS030!$A$5:$E$10000,5,0),"")</f>
        <v/>
      </c>
      <c r="BE294" s="19" t="str">
        <f>IFERROR(VLOOKUP(AR294,[2]CUS030!$A$5:$E$10000,5,0),"")</f>
        <v/>
      </c>
    </row>
    <row r="295" spans="6:57" x14ac:dyDescent="0.3">
      <c r="F295" s="108" t="str">
        <f>[1]!Table1[[#This Row],[Production]]</f>
        <v>|0200220914|22.20|0.00|1.600|0.0006067NBC</v>
      </c>
      <c r="G295" t="str">
        <f t="shared" si="136"/>
        <v>6067</v>
      </c>
      <c r="H295" t="str">
        <f t="shared" si="137"/>
        <v>KMV||||||||||||</v>
      </c>
      <c r="I295" s="108" t="str">
        <f>[1]!Table1[[#This Row],[Stock]]</f>
        <v>|0200220914|22.20|0.00|1.600|0.000500NBC</v>
      </c>
      <c r="J295" t="str">
        <f t="shared" si="138"/>
        <v>500</v>
      </c>
      <c r="K295" s="19"/>
      <c r="L295" s="19"/>
      <c r="M295" s="19"/>
      <c r="N295" s="19"/>
      <c r="O295" s="19"/>
      <c r="P295" s="20" t="str">
        <f>End_Cal!E295</f>
        <v>|0200226240|19.10|0.00|1.500|0.0005826NBC</v>
      </c>
      <c r="Q295" s="112" t="str">
        <f t="shared" si="139"/>
        <v>521</v>
      </c>
      <c r="R295" s="112" t="str">
        <f t="shared" si="140"/>
        <v>5826</v>
      </c>
      <c r="S295" s="112" t="str">
        <f t="shared" si="120"/>
        <v/>
      </c>
      <c r="T295" s="112" t="str">
        <f t="shared" si="121"/>
        <v/>
      </c>
      <c r="U295" s="112" t="str">
        <f t="shared" si="122"/>
        <v/>
      </c>
      <c r="V295" s="112" t="str">
        <f t="shared" si="123"/>
        <v/>
      </c>
      <c r="W295" s="112" t="str">
        <f t="shared" si="141"/>
        <v/>
      </c>
      <c r="X295" s="112" t="str">
        <f t="shared" si="124"/>
        <v/>
      </c>
      <c r="Y295" s="112" t="str">
        <f t="shared" si="144"/>
        <v/>
      </c>
      <c r="Z295" s="112" t="str">
        <f t="shared" si="145"/>
        <v/>
      </c>
      <c r="AA295" s="112" t="str">
        <f t="shared" si="146"/>
        <v/>
      </c>
      <c r="AB295" s="112" t="str">
        <f t="shared" si="147"/>
        <v/>
      </c>
      <c r="AC295" s="112" t="str">
        <f t="shared" si="148"/>
        <v/>
      </c>
      <c r="AD295" t="str">
        <f t="shared" si="142"/>
        <v>521-5826-----------</v>
      </c>
      <c r="AF295" s="19" t="str">
        <f t="shared" si="149"/>
        <v>|0200226240|19.10|0.00|1.500|0.000521NBC</v>
      </c>
      <c r="AG295" s="19" t="str">
        <f t="shared" si="143"/>
        <v>|0200226240|19.10|0.00|1.500|0.0005826NBC</v>
      </c>
      <c r="AH295" s="19" t="str">
        <f t="shared" si="125"/>
        <v/>
      </c>
      <c r="AI295" s="19" t="str">
        <f t="shared" si="126"/>
        <v/>
      </c>
      <c r="AJ295" s="19" t="str">
        <f t="shared" si="127"/>
        <v/>
      </c>
      <c r="AK295" s="19" t="str">
        <f t="shared" si="128"/>
        <v/>
      </c>
      <c r="AL295" s="19" t="str">
        <f t="shared" si="129"/>
        <v/>
      </c>
      <c r="AM295" s="19" t="str">
        <f t="shared" si="130"/>
        <v/>
      </c>
      <c r="AN295" s="19" t="str">
        <f t="shared" si="131"/>
        <v/>
      </c>
      <c r="AO295" s="19" t="str">
        <f t="shared" si="132"/>
        <v/>
      </c>
      <c r="AP295" s="19" t="str">
        <f t="shared" si="133"/>
        <v/>
      </c>
      <c r="AQ295" s="19" t="str">
        <f t="shared" si="134"/>
        <v/>
      </c>
      <c r="AR295" s="19" t="str">
        <f t="shared" si="135"/>
        <v/>
      </c>
      <c r="AS295" s="19" t="str">
        <f>IFERROR(VLOOKUP(AF295,[2]CUS030!$A$5:$E$10000,5,0),"")</f>
        <v>KMV</v>
      </c>
      <c r="AT295" s="19" t="str">
        <f>IFERROR(VLOOKUP(AG295,[2]CUS030!$A$5:$E$10000,5,0),"")</f>
        <v/>
      </c>
      <c r="AU295" s="19" t="str">
        <f>IFERROR(VLOOKUP(AH295,[2]CUS030!$A$5:$E$10000,5,0),"")</f>
        <v/>
      </c>
      <c r="AV295" s="19" t="str">
        <f>IFERROR(VLOOKUP(AI295,[2]CUS030!$A$5:$E$10000,5,0),"")</f>
        <v/>
      </c>
      <c r="AW295" s="19" t="str">
        <f>IFERROR(VLOOKUP(AJ295,[2]CUS030!$A$5:$E$10000,5,0),"")</f>
        <v/>
      </c>
      <c r="AX295" s="19" t="str">
        <f>IFERROR(VLOOKUP(AK295,[2]CUS030!$A$5:$E$10000,5,0),"")</f>
        <v/>
      </c>
      <c r="AY295" s="19" t="str">
        <f>IFERROR(VLOOKUP(AL295,[2]CUS030!$A$5:$E$10000,5,0),"")</f>
        <v/>
      </c>
      <c r="AZ295" s="19" t="str">
        <f>IFERROR(VLOOKUP(AM295,[2]CUS030!$A$5:$E$10000,5,0),"")</f>
        <v/>
      </c>
      <c r="BA295" s="19" t="str">
        <f>IFERROR(VLOOKUP(AN295,[2]CUS030!$A$5:$E$10000,5,0),"")</f>
        <v/>
      </c>
      <c r="BB295" s="19" t="str">
        <f>IFERROR(VLOOKUP(AO295,[2]CUS030!$A$5:$E$10000,5,0),"")</f>
        <v/>
      </c>
      <c r="BC295" s="19" t="str">
        <f>IFERROR(VLOOKUP(AP295,[2]CUS030!$A$5:$E$10000,5,0),"")</f>
        <v/>
      </c>
      <c r="BD295" s="19" t="str">
        <f>IFERROR(VLOOKUP(AQ295,[2]CUS030!$A$5:$E$10000,5,0),"")</f>
        <v/>
      </c>
      <c r="BE295" s="19" t="str">
        <f>IFERROR(VLOOKUP(AR295,[2]CUS030!$A$5:$E$10000,5,0),"")</f>
        <v/>
      </c>
    </row>
    <row r="296" spans="6:57" x14ac:dyDescent="0.3">
      <c r="F296" s="108" t="str">
        <f>[1]!Table1[[#This Row],[Production]]</f>
        <v>|0200220914|22.20|0.00|1.600|0.0006067NBC</v>
      </c>
      <c r="G296" t="str">
        <f t="shared" si="136"/>
        <v>6067</v>
      </c>
      <c r="H296" t="str">
        <f t="shared" si="137"/>
        <v>KMV||||||||||||</v>
      </c>
      <c r="I296" s="108" t="str">
        <f>[1]!Table1[[#This Row],[Stock]]</f>
        <v>|0200220914|22.20|0.00|1.600|0.0006067NBC</v>
      </c>
      <c r="J296" t="str">
        <f t="shared" si="138"/>
        <v>6067</v>
      </c>
      <c r="K296" s="19"/>
      <c r="L296" s="19"/>
      <c r="M296" s="19"/>
      <c r="N296" s="19"/>
      <c r="O296" s="19"/>
      <c r="P296" s="20" t="str">
        <f>End_Cal!E296</f>
        <v>|0200226240|19.10|0.00|1.600|0.0006031NBC</v>
      </c>
      <c r="Q296" s="112" t="str">
        <f t="shared" si="139"/>
        <v>236</v>
      </c>
      <c r="R296" s="112" t="str">
        <f t="shared" si="140"/>
        <v>6031</v>
      </c>
      <c r="S296" s="112" t="str">
        <f t="shared" si="120"/>
        <v/>
      </c>
      <c r="T296" s="112" t="str">
        <f t="shared" si="121"/>
        <v/>
      </c>
      <c r="U296" s="112" t="str">
        <f t="shared" si="122"/>
        <v/>
      </c>
      <c r="V296" s="112" t="str">
        <f t="shared" si="123"/>
        <v/>
      </c>
      <c r="W296" s="112" t="str">
        <f t="shared" si="141"/>
        <v/>
      </c>
      <c r="X296" s="112" t="str">
        <f t="shared" si="124"/>
        <v/>
      </c>
      <c r="Y296" s="112" t="str">
        <f t="shared" si="144"/>
        <v/>
      </c>
      <c r="Z296" s="112" t="str">
        <f t="shared" si="145"/>
        <v/>
      </c>
      <c r="AA296" s="112" t="str">
        <f t="shared" si="146"/>
        <v/>
      </c>
      <c r="AB296" s="112" t="str">
        <f t="shared" si="147"/>
        <v/>
      </c>
      <c r="AC296" s="112" t="str">
        <f t="shared" si="148"/>
        <v/>
      </c>
      <c r="AD296" t="str">
        <f t="shared" si="142"/>
        <v>236-6031-----------</v>
      </c>
      <c r="AF296" s="19" t="str">
        <f t="shared" si="149"/>
        <v>|0200226240|19.10|0.00|1.600|0.000236NBC</v>
      </c>
      <c r="AG296" s="19" t="str">
        <f t="shared" si="143"/>
        <v>|0200226240|19.10|0.00|1.600|0.0006031NBC</v>
      </c>
      <c r="AH296" s="19" t="str">
        <f t="shared" si="125"/>
        <v/>
      </c>
      <c r="AI296" s="19" t="str">
        <f t="shared" si="126"/>
        <v/>
      </c>
      <c r="AJ296" s="19" t="str">
        <f t="shared" si="127"/>
        <v/>
      </c>
      <c r="AK296" s="19" t="str">
        <f t="shared" si="128"/>
        <v/>
      </c>
      <c r="AL296" s="19" t="str">
        <f t="shared" si="129"/>
        <v/>
      </c>
      <c r="AM296" s="19" t="str">
        <f t="shared" si="130"/>
        <v/>
      </c>
      <c r="AN296" s="19" t="str">
        <f t="shared" si="131"/>
        <v/>
      </c>
      <c r="AO296" s="19" t="str">
        <f t="shared" si="132"/>
        <v/>
      </c>
      <c r="AP296" s="19" t="str">
        <f t="shared" si="133"/>
        <v/>
      </c>
      <c r="AQ296" s="19" t="str">
        <f t="shared" si="134"/>
        <v/>
      </c>
      <c r="AR296" s="19" t="str">
        <f t="shared" si="135"/>
        <v/>
      </c>
      <c r="AS296" s="19" t="str">
        <f>IFERROR(VLOOKUP(AF296,[2]CUS030!$A$5:$E$10000,5,0),"")</f>
        <v>KMV</v>
      </c>
      <c r="AT296" s="19" t="str">
        <f>IFERROR(VLOOKUP(AG296,[2]CUS030!$A$5:$E$10000,5,0),"")</f>
        <v/>
      </c>
      <c r="AU296" s="19" t="str">
        <f>IFERROR(VLOOKUP(AH296,[2]CUS030!$A$5:$E$10000,5,0),"")</f>
        <v/>
      </c>
      <c r="AV296" s="19" t="str">
        <f>IFERROR(VLOOKUP(AI296,[2]CUS030!$A$5:$E$10000,5,0),"")</f>
        <v/>
      </c>
      <c r="AW296" s="19" t="str">
        <f>IFERROR(VLOOKUP(AJ296,[2]CUS030!$A$5:$E$10000,5,0),"")</f>
        <v/>
      </c>
      <c r="AX296" s="19" t="str">
        <f>IFERROR(VLOOKUP(AK296,[2]CUS030!$A$5:$E$10000,5,0),"")</f>
        <v/>
      </c>
      <c r="AY296" s="19" t="str">
        <f>IFERROR(VLOOKUP(AL296,[2]CUS030!$A$5:$E$10000,5,0),"")</f>
        <v/>
      </c>
      <c r="AZ296" s="19" t="str">
        <f>IFERROR(VLOOKUP(AM296,[2]CUS030!$A$5:$E$10000,5,0),"")</f>
        <v/>
      </c>
      <c r="BA296" s="19" t="str">
        <f>IFERROR(VLOOKUP(AN296,[2]CUS030!$A$5:$E$10000,5,0),"")</f>
        <v/>
      </c>
      <c r="BB296" s="19" t="str">
        <f>IFERROR(VLOOKUP(AO296,[2]CUS030!$A$5:$E$10000,5,0),"")</f>
        <v/>
      </c>
      <c r="BC296" s="19" t="str">
        <f>IFERROR(VLOOKUP(AP296,[2]CUS030!$A$5:$E$10000,5,0),"")</f>
        <v/>
      </c>
      <c r="BD296" s="19" t="str">
        <f>IFERROR(VLOOKUP(AQ296,[2]CUS030!$A$5:$E$10000,5,0),"")</f>
        <v/>
      </c>
      <c r="BE296" s="19" t="str">
        <f>IFERROR(VLOOKUP(AR296,[2]CUS030!$A$5:$E$10000,5,0),"")</f>
        <v/>
      </c>
    </row>
    <row r="297" spans="6:57" x14ac:dyDescent="0.3">
      <c r="F297" s="108" t="str">
        <f>[1]!Table1[[#This Row],[Production]]</f>
        <v>|0200231043|25.40|0.00|1.200|0.0006102NBC</v>
      </c>
      <c r="G297" t="str">
        <f t="shared" si="136"/>
        <v>6102</v>
      </c>
      <c r="H297" t="str">
        <f t="shared" si="137"/>
        <v>KMV||KMV||||||||||</v>
      </c>
      <c r="I297" s="108" t="str">
        <f>[1]!Table1[[#This Row],[Stock]]</f>
        <v>|0200231043|25.40|0.00|1.200|0.000399.9NBC</v>
      </c>
      <c r="J297" t="str">
        <f t="shared" si="138"/>
        <v>399.9</v>
      </c>
      <c r="K297" s="19"/>
      <c r="L297" s="19"/>
      <c r="M297" s="19"/>
      <c r="N297" s="19"/>
      <c r="O297" s="19"/>
      <c r="P297" s="20" t="str">
        <f>End_Cal!E297</f>
        <v>|0200226240|19.10|0.00|1.600|0.0005731NBC</v>
      </c>
      <c r="Q297" s="112" t="str">
        <f t="shared" si="139"/>
        <v>296</v>
      </c>
      <c r="R297" s="112" t="str">
        <f t="shared" si="140"/>
        <v>5731</v>
      </c>
      <c r="S297" s="112" t="str">
        <f t="shared" si="120"/>
        <v>1745</v>
      </c>
      <c r="T297" s="112" t="str">
        <f t="shared" si="121"/>
        <v/>
      </c>
      <c r="U297" s="112" t="str">
        <f t="shared" si="122"/>
        <v/>
      </c>
      <c r="V297" s="112" t="str">
        <f t="shared" si="123"/>
        <v/>
      </c>
      <c r="W297" s="112" t="str">
        <f t="shared" si="141"/>
        <v/>
      </c>
      <c r="X297" s="112" t="str">
        <f t="shared" si="124"/>
        <v/>
      </c>
      <c r="Y297" s="112" t="str">
        <f t="shared" si="144"/>
        <v/>
      </c>
      <c r="Z297" s="112" t="str">
        <f t="shared" si="145"/>
        <v/>
      </c>
      <c r="AA297" s="112" t="str">
        <f t="shared" si="146"/>
        <v/>
      </c>
      <c r="AB297" s="112" t="str">
        <f t="shared" si="147"/>
        <v/>
      </c>
      <c r="AC297" s="112" t="str">
        <f t="shared" si="148"/>
        <v/>
      </c>
      <c r="AD297" t="str">
        <f t="shared" si="142"/>
        <v>296-5731-1745----------</v>
      </c>
      <c r="AF297" s="19" t="str">
        <f t="shared" si="149"/>
        <v>|0200226240|19.10|0.00|1.600|0.000296NBC</v>
      </c>
      <c r="AG297" s="19" t="str">
        <f t="shared" si="143"/>
        <v>|0200226240|19.10|0.00|1.600|0.0005731NBC</v>
      </c>
      <c r="AH297" s="19" t="str">
        <f t="shared" si="125"/>
        <v>|0200226240|19.10|0.00|1.600|0.0001745NBC</v>
      </c>
      <c r="AI297" s="19" t="str">
        <f t="shared" si="126"/>
        <v/>
      </c>
      <c r="AJ297" s="19" t="str">
        <f t="shared" si="127"/>
        <v/>
      </c>
      <c r="AK297" s="19" t="str">
        <f t="shared" si="128"/>
        <v/>
      </c>
      <c r="AL297" s="19" t="str">
        <f t="shared" si="129"/>
        <v/>
      </c>
      <c r="AM297" s="19" t="str">
        <f t="shared" si="130"/>
        <v/>
      </c>
      <c r="AN297" s="19" t="str">
        <f t="shared" si="131"/>
        <v/>
      </c>
      <c r="AO297" s="19" t="str">
        <f t="shared" si="132"/>
        <v/>
      </c>
      <c r="AP297" s="19" t="str">
        <f t="shared" si="133"/>
        <v/>
      </c>
      <c r="AQ297" s="19" t="str">
        <f t="shared" si="134"/>
        <v/>
      </c>
      <c r="AR297" s="19" t="str">
        <f t="shared" si="135"/>
        <v/>
      </c>
      <c r="AS297" s="19" t="str">
        <f>IFERROR(VLOOKUP(AF297,[2]CUS030!$A$5:$E$10000,5,0),"")</f>
        <v>KMV</v>
      </c>
      <c r="AT297" s="19" t="str">
        <f>IFERROR(VLOOKUP(AG297,[2]CUS030!$A$5:$E$10000,5,0),"")</f>
        <v/>
      </c>
      <c r="AU297" s="19" t="str">
        <f>IFERROR(VLOOKUP(AH297,[2]CUS030!$A$5:$E$10000,5,0),"")</f>
        <v>KMV</v>
      </c>
      <c r="AV297" s="19" t="str">
        <f>IFERROR(VLOOKUP(AI297,[2]CUS030!$A$5:$E$10000,5,0),"")</f>
        <v/>
      </c>
      <c r="AW297" s="19" t="str">
        <f>IFERROR(VLOOKUP(AJ297,[2]CUS030!$A$5:$E$10000,5,0),"")</f>
        <v/>
      </c>
      <c r="AX297" s="19" t="str">
        <f>IFERROR(VLOOKUP(AK297,[2]CUS030!$A$5:$E$10000,5,0),"")</f>
        <v/>
      </c>
      <c r="AY297" s="19" t="str">
        <f>IFERROR(VLOOKUP(AL297,[2]CUS030!$A$5:$E$10000,5,0),"")</f>
        <v/>
      </c>
      <c r="AZ297" s="19" t="str">
        <f>IFERROR(VLOOKUP(AM297,[2]CUS030!$A$5:$E$10000,5,0),"")</f>
        <v/>
      </c>
      <c r="BA297" s="19" t="str">
        <f>IFERROR(VLOOKUP(AN297,[2]CUS030!$A$5:$E$10000,5,0),"")</f>
        <v/>
      </c>
      <c r="BB297" s="19" t="str">
        <f>IFERROR(VLOOKUP(AO297,[2]CUS030!$A$5:$E$10000,5,0),"")</f>
        <v/>
      </c>
      <c r="BC297" s="19" t="str">
        <f>IFERROR(VLOOKUP(AP297,[2]CUS030!$A$5:$E$10000,5,0),"")</f>
        <v/>
      </c>
      <c r="BD297" s="19" t="str">
        <f>IFERROR(VLOOKUP(AQ297,[2]CUS030!$A$5:$E$10000,5,0),"")</f>
        <v/>
      </c>
      <c r="BE297" s="19" t="str">
        <f>IFERROR(VLOOKUP(AR297,[2]CUS030!$A$5:$E$10000,5,0),"")</f>
        <v/>
      </c>
    </row>
    <row r="298" spans="6:57" x14ac:dyDescent="0.3">
      <c r="F298" s="108" t="str">
        <f>[1]!Table1[[#This Row],[Production]]</f>
        <v>|0200231043|25.40|0.00|1.200|0.0006102NBC</v>
      </c>
      <c r="G298" t="str">
        <f t="shared" si="136"/>
        <v>6102</v>
      </c>
      <c r="H298" t="str">
        <f t="shared" si="137"/>
        <v>KMV||||||||||||</v>
      </c>
      <c r="I298" s="108" t="str">
        <f>[1]!Table1[[#This Row],[Stock]]</f>
        <v>|0200231043|25.40|0.00|1.200|0.0006102NBC</v>
      </c>
      <c r="J298" t="str">
        <f t="shared" si="138"/>
        <v>6102</v>
      </c>
      <c r="K298" s="19"/>
      <c r="L298" s="19"/>
      <c r="M298" s="19"/>
      <c r="N298" s="19"/>
      <c r="O298" s="19"/>
      <c r="P298" s="20" t="str">
        <f>End_Cal!E298</f>
        <v>|0200226240|19.10|0.00|1.600|0.0005921NBC</v>
      </c>
      <c r="Q298" s="112" t="str">
        <f t="shared" si="139"/>
        <v>306</v>
      </c>
      <c r="R298" s="112" t="str">
        <f t="shared" si="140"/>
        <v>5921</v>
      </c>
      <c r="S298" s="112" t="str">
        <f t="shared" si="120"/>
        <v/>
      </c>
      <c r="T298" s="112" t="str">
        <f t="shared" si="121"/>
        <v/>
      </c>
      <c r="U298" s="112" t="str">
        <f t="shared" si="122"/>
        <v/>
      </c>
      <c r="V298" s="112" t="str">
        <f t="shared" si="123"/>
        <v/>
      </c>
      <c r="W298" s="112" t="str">
        <f t="shared" si="141"/>
        <v/>
      </c>
      <c r="X298" s="112" t="str">
        <f t="shared" si="124"/>
        <v/>
      </c>
      <c r="Y298" s="112" t="str">
        <f t="shared" si="144"/>
        <v/>
      </c>
      <c r="Z298" s="112" t="str">
        <f t="shared" si="145"/>
        <v/>
      </c>
      <c r="AA298" s="112" t="str">
        <f t="shared" si="146"/>
        <v/>
      </c>
      <c r="AB298" s="112" t="str">
        <f t="shared" si="147"/>
        <v/>
      </c>
      <c r="AC298" s="112" t="str">
        <f t="shared" si="148"/>
        <v/>
      </c>
      <c r="AD298" t="str">
        <f t="shared" si="142"/>
        <v>306-5921-----------</v>
      </c>
      <c r="AF298" s="19" t="str">
        <f t="shared" si="149"/>
        <v>|0200226240|19.10|0.00|1.600|0.000306NBC</v>
      </c>
      <c r="AG298" s="19" t="str">
        <f t="shared" si="143"/>
        <v>|0200226240|19.10|0.00|1.600|0.0005921NBC</v>
      </c>
      <c r="AH298" s="19" t="str">
        <f t="shared" si="125"/>
        <v/>
      </c>
      <c r="AI298" s="19" t="str">
        <f t="shared" si="126"/>
        <v/>
      </c>
      <c r="AJ298" s="19" t="str">
        <f t="shared" si="127"/>
        <v/>
      </c>
      <c r="AK298" s="19" t="str">
        <f t="shared" si="128"/>
        <v/>
      </c>
      <c r="AL298" s="19" t="str">
        <f t="shared" si="129"/>
        <v/>
      </c>
      <c r="AM298" s="19" t="str">
        <f t="shared" si="130"/>
        <v/>
      </c>
      <c r="AN298" s="19" t="str">
        <f t="shared" si="131"/>
        <v/>
      </c>
      <c r="AO298" s="19" t="str">
        <f t="shared" si="132"/>
        <v/>
      </c>
      <c r="AP298" s="19" t="str">
        <f t="shared" si="133"/>
        <v/>
      </c>
      <c r="AQ298" s="19" t="str">
        <f t="shared" si="134"/>
        <v/>
      </c>
      <c r="AR298" s="19" t="str">
        <f t="shared" si="135"/>
        <v/>
      </c>
      <c r="AS298" s="19" t="str">
        <f>IFERROR(VLOOKUP(AF298,[2]CUS030!$A$5:$E$10000,5,0),"")</f>
        <v>KMV</v>
      </c>
      <c r="AT298" s="19" t="str">
        <f>IFERROR(VLOOKUP(AG298,[2]CUS030!$A$5:$E$10000,5,0),"")</f>
        <v/>
      </c>
      <c r="AU298" s="19" t="str">
        <f>IFERROR(VLOOKUP(AH298,[2]CUS030!$A$5:$E$10000,5,0),"")</f>
        <v/>
      </c>
      <c r="AV298" s="19" t="str">
        <f>IFERROR(VLOOKUP(AI298,[2]CUS030!$A$5:$E$10000,5,0),"")</f>
        <v/>
      </c>
      <c r="AW298" s="19" t="str">
        <f>IFERROR(VLOOKUP(AJ298,[2]CUS030!$A$5:$E$10000,5,0),"")</f>
        <v/>
      </c>
      <c r="AX298" s="19" t="str">
        <f>IFERROR(VLOOKUP(AK298,[2]CUS030!$A$5:$E$10000,5,0),"")</f>
        <v/>
      </c>
      <c r="AY298" s="19" t="str">
        <f>IFERROR(VLOOKUP(AL298,[2]CUS030!$A$5:$E$10000,5,0),"")</f>
        <v/>
      </c>
      <c r="AZ298" s="19" t="str">
        <f>IFERROR(VLOOKUP(AM298,[2]CUS030!$A$5:$E$10000,5,0),"")</f>
        <v/>
      </c>
      <c r="BA298" s="19" t="str">
        <f>IFERROR(VLOOKUP(AN298,[2]CUS030!$A$5:$E$10000,5,0),"")</f>
        <v/>
      </c>
      <c r="BB298" s="19" t="str">
        <f>IFERROR(VLOOKUP(AO298,[2]CUS030!$A$5:$E$10000,5,0),"")</f>
        <v/>
      </c>
      <c r="BC298" s="19" t="str">
        <f>IFERROR(VLOOKUP(AP298,[2]CUS030!$A$5:$E$10000,5,0),"")</f>
        <v/>
      </c>
      <c r="BD298" s="19" t="str">
        <f>IFERROR(VLOOKUP(AQ298,[2]CUS030!$A$5:$E$10000,5,0),"")</f>
        <v/>
      </c>
      <c r="BE298" s="19" t="str">
        <f>IFERROR(VLOOKUP(AR298,[2]CUS030!$A$5:$E$10000,5,0),"")</f>
        <v/>
      </c>
    </row>
    <row r="299" spans="6:57" x14ac:dyDescent="0.3">
      <c r="F299" s="108" t="str">
        <f>[1]!Table1[[#This Row],[Production]]</f>
        <v>|0200221042|25.40|0.00|1.600|0.0005724NBC</v>
      </c>
      <c r="G299" t="str">
        <f t="shared" si="136"/>
        <v>5724</v>
      </c>
      <c r="H299" t="str">
        <f t="shared" si="137"/>
        <v>KMV||||||||||||</v>
      </c>
      <c r="I299" s="108" t="str">
        <f>[1]!Table1[[#This Row],[Stock]]</f>
        <v>|0200221042|25.40|0.00|1.600|0.000435NBC</v>
      </c>
      <c r="J299" t="str">
        <f t="shared" si="138"/>
        <v>435</v>
      </c>
      <c r="K299" s="19"/>
      <c r="L299" s="19"/>
      <c r="M299" s="19"/>
      <c r="N299" s="19"/>
      <c r="O299" s="19"/>
      <c r="P299" s="20" t="str">
        <f>End_Cal!E299</f>
        <v>|0200226240|19.10|0.00|1.600|0.0005887NBC</v>
      </c>
      <c r="Q299" s="112" t="str">
        <f t="shared" si="139"/>
        <v>362</v>
      </c>
      <c r="R299" s="112" t="str">
        <f t="shared" si="140"/>
        <v>5887</v>
      </c>
      <c r="S299" s="112" t="str">
        <f t="shared" si="120"/>
        <v/>
      </c>
      <c r="T299" s="112" t="str">
        <f t="shared" si="121"/>
        <v/>
      </c>
      <c r="U299" s="112" t="str">
        <f t="shared" si="122"/>
        <v/>
      </c>
      <c r="V299" s="112" t="str">
        <f t="shared" si="123"/>
        <v/>
      </c>
      <c r="W299" s="112" t="str">
        <f t="shared" si="141"/>
        <v/>
      </c>
      <c r="X299" s="112" t="str">
        <f t="shared" si="124"/>
        <v/>
      </c>
      <c r="Y299" s="112" t="str">
        <f t="shared" si="144"/>
        <v/>
      </c>
      <c r="Z299" s="112" t="str">
        <f t="shared" si="145"/>
        <v/>
      </c>
      <c r="AA299" s="112" t="str">
        <f t="shared" si="146"/>
        <v/>
      </c>
      <c r="AB299" s="112" t="str">
        <f t="shared" si="147"/>
        <v/>
      </c>
      <c r="AC299" s="112" t="str">
        <f t="shared" si="148"/>
        <v/>
      </c>
      <c r="AD299" t="str">
        <f t="shared" si="142"/>
        <v>362-5887-----------</v>
      </c>
      <c r="AF299" s="19" t="str">
        <f t="shared" si="149"/>
        <v>|0200226240|19.10|0.00|1.600|0.000362NBC</v>
      </c>
      <c r="AG299" s="19" t="str">
        <f t="shared" si="143"/>
        <v>|0200226240|19.10|0.00|1.600|0.0005887NBC</v>
      </c>
      <c r="AH299" s="19" t="str">
        <f t="shared" si="125"/>
        <v/>
      </c>
      <c r="AI299" s="19" t="str">
        <f t="shared" si="126"/>
        <v/>
      </c>
      <c r="AJ299" s="19" t="str">
        <f t="shared" si="127"/>
        <v/>
      </c>
      <c r="AK299" s="19" t="str">
        <f t="shared" si="128"/>
        <v/>
      </c>
      <c r="AL299" s="19" t="str">
        <f t="shared" si="129"/>
        <v/>
      </c>
      <c r="AM299" s="19" t="str">
        <f t="shared" si="130"/>
        <v/>
      </c>
      <c r="AN299" s="19" t="str">
        <f t="shared" si="131"/>
        <v/>
      </c>
      <c r="AO299" s="19" t="str">
        <f t="shared" si="132"/>
        <v/>
      </c>
      <c r="AP299" s="19" t="str">
        <f t="shared" si="133"/>
        <v/>
      </c>
      <c r="AQ299" s="19" t="str">
        <f t="shared" si="134"/>
        <v/>
      </c>
      <c r="AR299" s="19" t="str">
        <f t="shared" si="135"/>
        <v/>
      </c>
      <c r="AS299" s="19" t="str">
        <f>IFERROR(VLOOKUP(AF299,[2]CUS030!$A$5:$E$10000,5,0),"")</f>
        <v>KMV</v>
      </c>
      <c r="AT299" s="19" t="str">
        <f>IFERROR(VLOOKUP(AG299,[2]CUS030!$A$5:$E$10000,5,0),"")</f>
        <v/>
      </c>
      <c r="AU299" s="19" t="str">
        <f>IFERROR(VLOOKUP(AH299,[2]CUS030!$A$5:$E$10000,5,0),"")</f>
        <v/>
      </c>
      <c r="AV299" s="19" t="str">
        <f>IFERROR(VLOOKUP(AI299,[2]CUS030!$A$5:$E$10000,5,0),"")</f>
        <v/>
      </c>
      <c r="AW299" s="19" t="str">
        <f>IFERROR(VLOOKUP(AJ299,[2]CUS030!$A$5:$E$10000,5,0),"")</f>
        <v/>
      </c>
      <c r="AX299" s="19" t="str">
        <f>IFERROR(VLOOKUP(AK299,[2]CUS030!$A$5:$E$10000,5,0),"")</f>
        <v/>
      </c>
      <c r="AY299" s="19" t="str">
        <f>IFERROR(VLOOKUP(AL299,[2]CUS030!$A$5:$E$10000,5,0),"")</f>
        <v/>
      </c>
      <c r="AZ299" s="19" t="str">
        <f>IFERROR(VLOOKUP(AM299,[2]CUS030!$A$5:$E$10000,5,0),"")</f>
        <v/>
      </c>
      <c r="BA299" s="19" t="str">
        <f>IFERROR(VLOOKUP(AN299,[2]CUS030!$A$5:$E$10000,5,0),"")</f>
        <v/>
      </c>
      <c r="BB299" s="19" t="str">
        <f>IFERROR(VLOOKUP(AO299,[2]CUS030!$A$5:$E$10000,5,0),"")</f>
        <v/>
      </c>
      <c r="BC299" s="19" t="str">
        <f>IFERROR(VLOOKUP(AP299,[2]CUS030!$A$5:$E$10000,5,0),"")</f>
        <v/>
      </c>
      <c r="BD299" s="19" t="str">
        <f>IFERROR(VLOOKUP(AQ299,[2]CUS030!$A$5:$E$10000,5,0),"")</f>
        <v/>
      </c>
      <c r="BE299" s="19" t="str">
        <f>IFERROR(VLOOKUP(AR299,[2]CUS030!$A$5:$E$10000,5,0),"")</f>
        <v/>
      </c>
    </row>
    <row r="300" spans="6:57" x14ac:dyDescent="0.3">
      <c r="F300" s="108" t="str">
        <f>[1]!Table1[[#This Row],[Production]]</f>
        <v>|0200221042|25.40|0.00|1.600|0.0005756NBC</v>
      </c>
      <c r="G300" t="str">
        <f t="shared" si="136"/>
        <v>5756</v>
      </c>
      <c r="H300" t="str">
        <f t="shared" si="137"/>
        <v>KMV||||||||||||</v>
      </c>
      <c r="I300" s="108" t="str">
        <f>[1]!Table1[[#This Row],[Stock]]</f>
        <v>|0200221042|25.40|0.00|1.600|0.000632.7NBC</v>
      </c>
      <c r="J300" t="str">
        <f t="shared" si="138"/>
        <v>632.7</v>
      </c>
      <c r="K300" s="19"/>
      <c r="L300" s="19"/>
      <c r="M300" s="19"/>
      <c r="N300" s="19"/>
      <c r="O300" s="19"/>
      <c r="P300" s="20" t="str">
        <f>End_Cal!E300</f>
        <v>|0200226240|19.10|0.00|1.600|0.0005791NBC</v>
      </c>
      <c r="Q300" s="112" t="str">
        <f t="shared" si="139"/>
        <v>380</v>
      </c>
      <c r="R300" s="112" t="str">
        <f t="shared" si="140"/>
        <v>5791</v>
      </c>
      <c r="S300" s="112" t="str">
        <f t="shared" si="120"/>
        <v/>
      </c>
      <c r="T300" s="112" t="str">
        <f t="shared" si="121"/>
        <v/>
      </c>
      <c r="U300" s="112" t="str">
        <f t="shared" si="122"/>
        <v/>
      </c>
      <c r="V300" s="112" t="str">
        <f t="shared" si="123"/>
        <v/>
      </c>
      <c r="W300" s="112" t="str">
        <f t="shared" si="141"/>
        <v/>
      </c>
      <c r="X300" s="112" t="str">
        <f t="shared" si="124"/>
        <v/>
      </c>
      <c r="Y300" s="112" t="str">
        <f t="shared" si="144"/>
        <v/>
      </c>
      <c r="Z300" s="112" t="str">
        <f t="shared" si="145"/>
        <v/>
      </c>
      <c r="AA300" s="112" t="str">
        <f t="shared" si="146"/>
        <v/>
      </c>
      <c r="AB300" s="112" t="str">
        <f t="shared" si="147"/>
        <v/>
      </c>
      <c r="AC300" s="112" t="str">
        <f t="shared" si="148"/>
        <v/>
      </c>
      <c r="AD300" t="str">
        <f t="shared" si="142"/>
        <v>380-5791-----------</v>
      </c>
      <c r="AF300" s="19" t="str">
        <f t="shared" si="149"/>
        <v>|0200226240|19.10|0.00|1.600|0.000380NBC</v>
      </c>
      <c r="AG300" s="19" t="str">
        <f t="shared" si="143"/>
        <v>|0200226240|19.10|0.00|1.600|0.0005791NBC</v>
      </c>
      <c r="AH300" s="19" t="str">
        <f t="shared" si="125"/>
        <v/>
      </c>
      <c r="AI300" s="19" t="str">
        <f t="shared" si="126"/>
        <v/>
      </c>
      <c r="AJ300" s="19" t="str">
        <f t="shared" si="127"/>
        <v/>
      </c>
      <c r="AK300" s="19" t="str">
        <f t="shared" si="128"/>
        <v/>
      </c>
      <c r="AL300" s="19" t="str">
        <f t="shared" si="129"/>
        <v/>
      </c>
      <c r="AM300" s="19" t="str">
        <f t="shared" si="130"/>
        <v/>
      </c>
      <c r="AN300" s="19" t="str">
        <f t="shared" si="131"/>
        <v/>
      </c>
      <c r="AO300" s="19" t="str">
        <f t="shared" si="132"/>
        <v/>
      </c>
      <c r="AP300" s="19" t="str">
        <f t="shared" si="133"/>
        <v/>
      </c>
      <c r="AQ300" s="19" t="str">
        <f t="shared" si="134"/>
        <v/>
      </c>
      <c r="AR300" s="19" t="str">
        <f t="shared" si="135"/>
        <v/>
      </c>
      <c r="AS300" s="19" t="str">
        <f>IFERROR(VLOOKUP(AF300,[2]CUS030!$A$5:$E$10000,5,0),"")</f>
        <v>KMV</v>
      </c>
      <c r="AT300" s="19" t="str">
        <f>IFERROR(VLOOKUP(AG300,[2]CUS030!$A$5:$E$10000,5,0),"")</f>
        <v/>
      </c>
      <c r="AU300" s="19" t="str">
        <f>IFERROR(VLOOKUP(AH300,[2]CUS030!$A$5:$E$10000,5,0),"")</f>
        <v/>
      </c>
      <c r="AV300" s="19" t="str">
        <f>IFERROR(VLOOKUP(AI300,[2]CUS030!$A$5:$E$10000,5,0),"")</f>
        <v/>
      </c>
      <c r="AW300" s="19" t="str">
        <f>IFERROR(VLOOKUP(AJ300,[2]CUS030!$A$5:$E$10000,5,0),"")</f>
        <v/>
      </c>
      <c r="AX300" s="19" t="str">
        <f>IFERROR(VLOOKUP(AK300,[2]CUS030!$A$5:$E$10000,5,0),"")</f>
        <v/>
      </c>
      <c r="AY300" s="19" t="str">
        <f>IFERROR(VLOOKUP(AL300,[2]CUS030!$A$5:$E$10000,5,0),"")</f>
        <v/>
      </c>
      <c r="AZ300" s="19" t="str">
        <f>IFERROR(VLOOKUP(AM300,[2]CUS030!$A$5:$E$10000,5,0),"")</f>
        <v/>
      </c>
      <c r="BA300" s="19" t="str">
        <f>IFERROR(VLOOKUP(AN300,[2]CUS030!$A$5:$E$10000,5,0),"")</f>
        <v/>
      </c>
      <c r="BB300" s="19" t="str">
        <f>IFERROR(VLOOKUP(AO300,[2]CUS030!$A$5:$E$10000,5,0),"")</f>
        <v/>
      </c>
      <c r="BC300" s="19" t="str">
        <f>IFERROR(VLOOKUP(AP300,[2]CUS030!$A$5:$E$10000,5,0),"")</f>
        <v/>
      </c>
      <c r="BD300" s="19" t="str">
        <f>IFERROR(VLOOKUP(AQ300,[2]CUS030!$A$5:$E$10000,5,0),"")</f>
        <v/>
      </c>
      <c r="BE300" s="19" t="str">
        <f>IFERROR(VLOOKUP(AR300,[2]CUS030!$A$5:$E$10000,5,0),"")</f>
        <v/>
      </c>
    </row>
    <row r="301" spans="6:57" x14ac:dyDescent="0.3">
      <c r="F301" s="108" t="str">
        <f>[1]!Table1[[#This Row],[Production]]</f>
        <v>|0200221217|38.10|38.10|2.000|0.0005483NBC</v>
      </c>
      <c r="G301" t="str">
        <f t="shared" si="136"/>
        <v>5483</v>
      </c>
      <c r="H301" t="str">
        <f t="shared" si="137"/>
        <v>KMV||||||||||||</v>
      </c>
      <c r="I301" s="108" t="str">
        <f>[1]!Table1[[#This Row],[Stock]]</f>
        <v>|0200221217|38.10|38.10|2.000|0.0005483NBC</v>
      </c>
      <c r="J301" t="str">
        <f t="shared" si="138"/>
        <v>5483</v>
      </c>
      <c r="K301" s="19"/>
      <c r="L301" s="19"/>
      <c r="M301" s="19"/>
      <c r="N301" s="19"/>
      <c r="O301" s="19"/>
      <c r="P301" s="20" t="str">
        <f>End_Cal!E301</f>
        <v>|0200226240|19.10|0.00|2.000|0.0005911NBC</v>
      </c>
      <c r="Q301" s="112" t="str">
        <f t="shared" si="139"/>
        <v>276</v>
      </c>
      <c r="R301" s="112" t="str">
        <f t="shared" si="140"/>
        <v>5911</v>
      </c>
      <c r="S301" s="112" t="str">
        <f t="shared" si="120"/>
        <v/>
      </c>
      <c r="T301" s="112" t="str">
        <f t="shared" si="121"/>
        <v/>
      </c>
      <c r="U301" s="112" t="str">
        <f t="shared" si="122"/>
        <v/>
      </c>
      <c r="V301" s="112" t="str">
        <f t="shared" si="123"/>
        <v/>
      </c>
      <c r="W301" s="112" t="str">
        <f t="shared" si="141"/>
        <v/>
      </c>
      <c r="X301" s="112" t="str">
        <f t="shared" si="124"/>
        <v/>
      </c>
      <c r="Y301" s="112" t="str">
        <f t="shared" si="144"/>
        <v/>
      </c>
      <c r="Z301" s="112" t="str">
        <f t="shared" si="145"/>
        <v/>
      </c>
      <c r="AA301" s="112" t="str">
        <f t="shared" si="146"/>
        <v/>
      </c>
      <c r="AB301" s="112" t="str">
        <f t="shared" si="147"/>
        <v/>
      </c>
      <c r="AC301" s="112" t="str">
        <f t="shared" si="148"/>
        <v/>
      </c>
      <c r="AD301" t="str">
        <f t="shared" si="142"/>
        <v>276-5911-----------</v>
      </c>
      <c r="AF301" s="19" t="str">
        <f t="shared" si="149"/>
        <v>|0200226240|19.10|0.00|2.000|0.000276NBC</v>
      </c>
      <c r="AG301" s="19" t="str">
        <f t="shared" si="143"/>
        <v>|0200226240|19.10|0.00|2.000|0.0005911NBC</v>
      </c>
      <c r="AH301" s="19" t="str">
        <f t="shared" si="125"/>
        <v/>
      </c>
      <c r="AI301" s="19" t="str">
        <f t="shared" si="126"/>
        <v/>
      </c>
      <c r="AJ301" s="19" t="str">
        <f t="shared" si="127"/>
        <v/>
      </c>
      <c r="AK301" s="19" t="str">
        <f t="shared" si="128"/>
        <v/>
      </c>
      <c r="AL301" s="19" t="str">
        <f t="shared" si="129"/>
        <v/>
      </c>
      <c r="AM301" s="19" t="str">
        <f t="shared" si="130"/>
        <v/>
      </c>
      <c r="AN301" s="19" t="str">
        <f t="shared" si="131"/>
        <v/>
      </c>
      <c r="AO301" s="19" t="str">
        <f t="shared" si="132"/>
        <v/>
      </c>
      <c r="AP301" s="19" t="str">
        <f t="shared" si="133"/>
        <v/>
      </c>
      <c r="AQ301" s="19" t="str">
        <f t="shared" si="134"/>
        <v/>
      </c>
      <c r="AR301" s="19" t="str">
        <f t="shared" si="135"/>
        <v/>
      </c>
      <c r="AS301" s="19" t="str">
        <f>IFERROR(VLOOKUP(AF301,[2]CUS030!$A$5:$E$10000,5,0),"")</f>
        <v>KMV</v>
      </c>
      <c r="AT301" s="19" t="str">
        <f>IFERROR(VLOOKUP(AG301,[2]CUS030!$A$5:$E$10000,5,0),"")</f>
        <v/>
      </c>
      <c r="AU301" s="19" t="str">
        <f>IFERROR(VLOOKUP(AH301,[2]CUS030!$A$5:$E$10000,5,0),"")</f>
        <v/>
      </c>
      <c r="AV301" s="19" t="str">
        <f>IFERROR(VLOOKUP(AI301,[2]CUS030!$A$5:$E$10000,5,0),"")</f>
        <v/>
      </c>
      <c r="AW301" s="19" t="str">
        <f>IFERROR(VLOOKUP(AJ301,[2]CUS030!$A$5:$E$10000,5,0),"")</f>
        <v/>
      </c>
      <c r="AX301" s="19" t="str">
        <f>IFERROR(VLOOKUP(AK301,[2]CUS030!$A$5:$E$10000,5,0),"")</f>
        <v/>
      </c>
      <c r="AY301" s="19" t="str">
        <f>IFERROR(VLOOKUP(AL301,[2]CUS030!$A$5:$E$10000,5,0),"")</f>
        <v/>
      </c>
      <c r="AZ301" s="19" t="str">
        <f>IFERROR(VLOOKUP(AM301,[2]CUS030!$A$5:$E$10000,5,0),"")</f>
        <v/>
      </c>
      <c r="BA301" s="19" t="str">
        <f>IFERROR(VLOOKUP(AN301,[2]CUS030!$A$5:$E$10000,5,0),"")</f>
        <v/>
      </c>
      <c r="BB301" s="19" t="str">
        <f>IFERROR(VLOOKUP(AO301,[2]CUS030!$A$5:$E$10000,5,0),"")</f>
        <v/>
      </c>
      <c r="BC301" s="19" t="str">
        <f>IFERROR(VLOOKUP(AP301,[2]CUS030!$A$5:$E$10000,5,0),"")</f>
        <v/>
      </c>
      <c r="BD301" s="19" t="str">
        <f>IFERROR(VLOOKUP(AQ301,[2]CUS030!$A$5:$E$10000,5,0),"")</f>
        <v/>
      </c>
      <c r="BE301" s="19" t="str">
        <f>IFERROR(VLOOKUP(AR301,[2]CUS030!$A$5:$E$10000,5,0),"")</f>
        <v/>
      </c>
    </row>
    <row r="302" spans="6:57" x14ac:dyDescent="0.3">
      <c r="F302" s="108" t="str">
        <f>[1]!Table1[[#This Row],[Production]]</f>
        <v>|0200262901|22.20|0.00|1.200|0.0005853IBC</v>
      </c>
      <c r="G302" t="str">
        <f t="shared" si="136"/>
        <v>5853</v>
      </c>
      <c r="H302" t="str">
        <f t="shared" si="137"/>
        <v>|KMV|||||||||||</v>
      </c>
      <c r="I302" s="108" t="str">
        <f>[1]!Table1[[#This Row],[Stock]]</f>
        <v>|0200262901|22.20|0.00|1.200|0.000338IBC</v>
      </c>
      <c r="J302" t="str">
        <f t="shared" si="138"/>
        <v>338</v>
      </c>
      <c r="K302" s="19"/>
      <c r="L302" s="19"/>
      <c r="M302" s="19"/>
      <c r="N302" s="19"/>
      <c r="O302" s="19"/>
      <c r="P302" s="20" t="str">
        <f>End_Cal!E302</f>
        <v>|0200226240|19.10|0.00|2.000|0.0005772NBC</v>
      </c>
      <c r="Q302" s="112" t="str">
        <f t="shared" si="139"/>
        <v>5772</v>
      </c>
      <c r="R302" s="112" t="str">
        <f t="shared" si="140"/>
        <v>634</v>
      </c>
      <c r="S302" s="112" t="str">
        <f t="shared" si="120"/>
        <v/>
      </c>
      <c r="T302" s="112" t="str">
        <f t="shared" si="121"/>
        <v/>
      </c>
      <c r="U302" s="112" t="str">
        <f t="shared" si="122"/>
        <v/>
      </c>
      <c r="V302" s="112" t="str">
        <f t="shared" si="123"/>
        <v/>
      </c>
      <c r="W302" s="112" t="str">
        <f t="shared" si="141"/>
        <v/>
      </c>
      <c r="X302" s="112" t="str">
        <f t="shared" si="124"/>
        <v/>
      </c>
      <c r="Y302" s="112" t="str">
        <f t="shared" si="144"/>
        <v/>
      </c>
      <c r="Z302" s="112" t="str">
        <f t="shared" si="145"/>
        <v/>
      </c>
      <c r="AA302" s="112" t="str">
        <f t="shared" si="146"/>
        <v/>
      </c>
      <c r="AB302" s="112" t="str">
        <f t="shared" si="147"/>
        <v/>
      </c>
      <c r="AC302" s="112" t="str">
        <f t="shared" si="148"/>
        <v/>
      </c>
      <c r="AD302" t="str">
        <f t="shared" si="142"/>
        <v>5772-634-----------</v>
      </c>
      <c r="AF302" s="19" t="str">
        <f t="shared" si="149"/>
        <v>|0200226240|19.10|0.00|2.000|0.0005772NBC</v>
      </c>
      <c r="AG302" s="19" t="str">
        <f t="shared" si="143"/>
        <v>|0200226240|19.10|0.00|2.000|0.000634NBC</v>
      </c>
      <c r="AH302" s="19" t="str">
        <f t="shared" si="125"/>
        <v/>
      </c>
      <c r="AI302" s="19" t="str">
        <f t="shared" si="126"/>
        <v/>
      </c>
      <c r="AJ302" s="19" t="str">
        <f t="shared" si="127"/>
        <v/>
      </c>
      <c r="AK302" s="19" t="str">
        <f t="shared" si="128"/>
        <v/>
      </c>
      <c r="AL302" s="19" t="str">
        <f t="shared" si="129"/>
        <v/>
      </c>
      <c r="AM302" s="19" t="str">
        <f t="shared" si="130"/>
        <v/>
      </c>
      <c r="AN302" s="19" t="str">
        <f t="shared" si="131"/>
        <v/>
      </c>
      <c r="AO302" s="19" t="str">
        <f t="shared" si="132"/>
        <v/>
      </c>
      <c r="AP302" s="19" t="str">
        <f t="shared" si="133"/>
        <v/>
      </c>
      <c r="AQ302" s="19" t="str">
        <f t="shared" si="134"/>
        <v/>
      </c>
      <c r="AR302" s="19" t="str">
        <f t="shared" si="135"/>
        <v/>
      </c>
      <c r="AS302" s="19" t="str">
        <f>IFERROR(VLOOKUP(AF302,[2]CUS030!$A$5:$E$10000,5,0),"")</f>
        <v/>
      </c>
      <c r="AT302" s="19" t="str">
        <f>IFERROR(VLOOKUP(AG302,[2]CUS030!$A$5:$E$10000,5,0),"")</f>
        <v>KMV</v>
      </c>
      <c r="AU302" s="19" t="str">
        <f>IFERROR(VLOOKUP(AH302,[2]CUS030!$A$5:$E$10000,5,0),"")</f>
        <v/>
      </c>
      <c r="AV302" s="19" t="str">
        <f>IFERROR(VLOOKUP(AI302,[2]CUS030!$A$5:$E$10000,5,0),"")</f>
        <v/>
      </c>
      <c r="AW302" s="19" t="str">
        <f>IFERROR(VLOOKUP(AJ302,[2]CUS030!$A$5:$E$10000,5,0),"")</f>
        <v/>
      </c>
      <c r="AX302" s="19" t="str">
        <f>IFERROR(VLOOKUP(AK302,[2]CUS030!$A$5:$E$10000,5,0),"")</f>
        <v/>
      </c>
      <c r="AY302" s="19" t="str">
        <f>IFERROR(VLOOKUP(AL302,[2]CUS030!$A$5:$E$10000,5,0),"")</f>
        <v/>
      </c>
      <c r="AZ302" s="19" t="str">
        <f>IFERROR(VLOOKUP(AM302,[2]CUS030!$A$5:$E$10000,5,0),"")</f>
        <v/>
      </c>
      <c r="BA302" s="19" t="str">
        <f>IFERROR(VLOOKUP(AN302,[2]CUS030!$A$5:$E$10000,5,0),"")</f>
        <v/>
      </c>
      <c r="BB302" s="19" t="str">
        <f>IFERROR(VLOOKUP(AO302,[2]CUS030!$A$5:$E$10000,5,0),"")</f>
        <v/>
      </c>
      <c r="BC302" s="19" t="str">
        <f>IFERROR(VLOOKUP(AP302,[2]CUS030!$A$5:$E$10000,5,0),"")</f>
        <v/>
      </c>
      <c r="BD302" s="19" t="str">
        <f>IFERROR(VLOOKUP(AQ302,[2]CUS030!$A$5:$E$10000,5,0),"")</f>
        <v/>
      </c>
      <c r="BE302" s="19" t="str">
        <f>IFERROR(VLOOKUP(AR302,[2]CUS030!$A$5:$E$10000,5,0),"")</f>
        <v/>
      </c>
    </row>
    <row r="303" spans="6:57" x14ac:dyDescent="0.3">
      <c r="F303" s="108" t="str">
        <f>[1]!Table1[[#This Row],[Production]]</f>
        <v>|0200262901|22.20|0.00|1.200|0.0006191IBC</v>
      </c>
      <c r="G303" t="str">
        <f t="shared" si="136"/>
        <v>6191</v>
      </c>
      <c r="H303" t="str">
        <f t="shared" si="137"/>
        <v>KMV|KMV|||||||||||</v>
      </c>
      <c r="I303" s="108" t="str">
        <f>[1]!Table1[[#This Row],[Stock]]</f>
        <v>|0200262901|22.20|0.00|1.200|0.000435IBC</v>
      </c>
      <c r="J303" t="str">
        <f t="shared" si="138"/>
        <v>435</v>
      </c>
      <c r="K303" s="19"/>
      <c r="L303" s="19"/>
      <c r="M303" s="19"/>
      <c r="N303" s="19"/>
      <c r="O303" s="19"/>
      <c r="P303" s="20" t="str">
        <f>End_Cal!E303</f>
        <v>|0200226240|22.20|0.00|1.600|0.0006029NBC</v>
      </c>
      <c r="Q303" s="112" t="str">
        <f t="shared" si="139"/>
        <v>210</v>
      </c>
      <c r="R303" s="112" t="str">
        <f t="shared" si="140"/>
        <v>348</v>
      </c>
      <c r="S303" s="112" t="str">
        <f t="shared" si="120"/>
        <v>6029</v>
      </c>
      <c r="T303" s="112" t="str">
        <f t="shared" si="121"/>
        <v/>
      </c>
      <c r="U303" s="112" t="str">
        <f t="shared" si="122"/>
        <v/>
      </c>
      <c r="V303" s="112" t="str">
        <f t="shared" si="123"/>
        <v/>
      </c>
      <c r="W303" s="112" t="str">
        <f t="shared" si="141"/>
        <v/>
      </c>
      <c r="X303" s="112" t="str">
        <f t="shared" si="124"/>
        <v/>
      </c>
      <c r="Y303" s="112" t="str">
        <f t="shared" si="144"/>
        <v/>
      </c>
      <c r="Z303" s="112" t="str">
        <f t="shared" si="145"/>
        <v/>
      </c>
      <c r="AA303" s="112" t="str">
        <f t="shared" si="146"/>
        <v/>
      </c>
      <c r="AB303" s="112" t="str">
        <f t="shared" si="147"/>
        <v/>
      </c>
      <c r="AC303" s="112" t="str">
        <f t="shared" si="148"/>
        <v/>
      </c>
      <c r="AD303" t="str">
        <f t="shared" si="142"/>
        <v>210-348-6029----------</v>
      </c>
      <c r="AF303" s="19" t="str">
        <f t="shared" si="149"/>
        <v>|0200226240|22.20|0.00|1.600|0.000210NBC</v>
      </c>
      <c r="AG303" s="19" t="str">
        <f t="shared" si="143"/>
        <v>|0200226240|22.20|0.00|1.600|0.000348NBC</v>
      </c>
      <c r="AH303" s="19" t="str">
        <f t="shared" si="125"/>
        <v>|0200226240|22.20|0.00|1.600|0.0006029NBC</v>
      </c>
      <c r="AI303" s="19" t="str">
        <f t="shared" si="126"/>
        <v/>
      </c>
      <c r="AJ303" s="19" t="str">
        <f t="shared" si="127"/>
        <v/>
      </c>
      <c r="AK303" s="19" t="str">
        <f t="shared" si="128"/>
        <v/>
      </c>
      <c r="AL303" s="19" t="str">
        <f t="shared" si="129"/>
        <v/>
      </c>
      <c r="AM303" s="19" t="str">
        <f t="shared" si="130"/>
        <v/>
      </c>
      <c r="AN303" s="19" t="str">
        <f t="shared" si="131"/>
        <v/>
      </c>
      <c r="AO303" s="19" t="str">
        <f t="shared" si="132"/>
        <v/>
      </c>
      <c r="AP303" s="19" t="str">
        <f t="shared" si="133"/>
        <v/>
      </c>
      <c r="AQ303" s="19" t="str">
        <f t="shared" si="134"/>
        <v/>
      </c>
      <c r="AR303" s="19" t="str">
        <f t="shared" si="135"/>
        <v/>
      </c>
      <c r="AS303" s="19" t="str">
        <f>IFERROR(VLOOKUP(AF303,[2]CUS030!$A$5:$E$10000,5,0),"")</f>
        <v>KMV</v>
      </c>
      <c r="AT303" s="19" t="str">
        <f>IFERROR(VLOOKUP(AG303,[2]CUS030!$A$5:$E$10000,5,0),"")</f>
        <v>KMV</v>
      </c>
      <c r="AU303" s="19" t="str">
        <f>IFERROR(VLOOKUP(AH303,[2]CUS030!$A$5:$E$10000,5,0),"")</f>
        <v/>
      </c>
      <c r="AV303" s="19" t="str">
        <f>IFERROR(VLOOKUP(AI303,[2]CUS030!$A$5:$E$10000,5,0),"")</f>
        <v/>
      </c>
      <c r="AW303" s="19" t="str">
        <f>IFERROR(VLOOKUP(AJ303,[2]CUS030!$A$5:$E$10000,5,0),"")</f>
        <v/>
      </c>
      <c r="AX303" s="19" t="str">
        <f>IFERROR(VLOOKUP(AK303,[2]CUS030!$A$5:$E$10000,5,0),"")</f>
        <v/>
      </c>
      <c r="AY303" s="19" t="str">
        <f>IFERROR(VLOOKUP(AL303,[2]CUS030!$A$5:$E$10000,5,0),"")</f>
        <v/>
      </c>
      <c r="AZ303" s="19" t="str">
        <f>IFERROR(VLOOKUP(AM303,[2]CUS030!$A$5:$E$10000,5,0),"")</f>
        <v/>
      </c>
      <c r="BA303" s="19" t="str">
        <f>IFERROR(VLOOKUP(AN303,[2]CUS030!$A$5:$E$10000,5,0),"")</f>
        <v/>
      </c>
      <c r="BB303" s="19" t="str">
        <f>IFERROR(VLOOKUP(AO303,[2]CUS030!$A$5:$E$10000,5,0),"")</f>
        <v/>
      </c>
      <c r="BC303" s="19" t="str">
        <f>IFERROR(VLOOKUP(AP303,[2]CUS030!$A$5:$E$10000,5,0),"")</f>
        <v/>
      </c>
      <c r="BD303" s="19" t="str">
        <f>IFERROR(VLOOKUP(AQ303,[2]CUS030!$A$5:$E$10000,5,0),"")</f>
        <v/>
      </c>
      <c r="BE303" s="19" t="str">
        <f>IFERROR(VLOOKUP(AR303,[2]CUS030!$A$5:$E$10000,5,0),"")</f>
        <v/>
      </c>
    </row>
    <row r="304" spans="6:57" x14ac:dyDescent="0.3">
      <c r="F304" s="108" t="str">
        <f>[1]!Table1[[#This Row],[Production]]</f>
        <v>|0200262901|22.20|0.00|1.200|0.0005917IBC</v>
      </c>
      <c r="G304" t="str">
        <f t="shared" si="136"/>
        <v>5917</v>
      </c>
      <c r="H304" t="str">
        <f t="shared" si="137"/>
        <v>SHVN||||||||||||</v>
      </c>
      <c r="I304" s="108" t="str">
        <f>[1]!Table1[[#This Row],[Stock]]</f>
        <v>|0200262901|22.20|0.00|1.200|0.000449.6IBC</v>
      </c>
      <c r="J304" t="str">
        <f t="shared" si="138"/>
        <v>449.6</v>
      </c>
      <c r="K304" s="19"/>
      <c r="L304" s="19"/>
      <c r="M304" s="19"/>
      <c r="N304" s="19"/>
      <c r="O304" s="19"/>
      <c r="P304" s="20" t="str">
        <f>End_Cal!E304</f>
        <v>|0200226240|22.20|0.00|1.600|0.0005400IBC</v>
      </c>
      <c r="Q304" s="112" t="str">
        <f t="shared" si="139"/>
        <v>5400</v>
      </c>
      <c r="R304" s="112" t="str">
        <f t="shared" si="140"/>
        <v/>
      </c>
      <c r="S304" s="112" t="str">
        <f t="shared" si="120"/>
        <v/>
      </c>
      <c r="T304" s="112" t="str">
        <f t="shared" si="121"/>
        <v/>
      </c>
      <c r="U304" s="112" t="str">
        <f t="shared" si="122"/>
        <v/>
      </c>
      <c r="V304" s="112" t="str">
        <f t="shared" si="123"/>
        <v/>
      </c>
      <c r="W304" s="112" t="str">
        <f t="shared" si="141"/>
        <v/>
      </c>
      <c r="X304" s="112" t="str">
        <f t="shared" si="124"/>
        <v/>
      </c>
      <c r="Y304" s="112" t="str">
        <f t="shared" si="144"/>
        <v/>
      </c>
      <c r="Z304" s="112" t="str">
        <f t="shared" si="145"/>
        <v/>
      </c>
      <c r="AA304" s="112" t="str">
        <f t="shared" si="146"/>
        <v/>
      </c>
      <c r="AB304" s="112" t="str">
        <f t="shared" si="147"/>
        <v/>
      </c>
      <c r="AC304" s="112" t="str">
        <f t="shared" si="148"/>
        <v/>
      </c>
      <c r="AD304" t="str">
        <f t="shared" si="142"/>
        <v>5400------------</v>
      </c>
      <c r="AF304" s="19" t="str">
        <f t="shared" si="149"/>
        <v>|0200226240|22.20|0.00|1.600|0.0005400IBC</v>
      </c>
      <c r="AG304" s="19" t="str">
        <f t="shared" si="143"/>
        <v/>
      </c>
      <c r="AH304" s="19" t="str">
        <f t="shared" si="125"/>
        <v/>
      </c>
      <c r="AI304" s="19" t="str">
        <f t="shared" si="126"/>
        <v/>
      </c>
      <c r="AJ304" s="19" t="str">
        <f t="shared" si="127"/>
        <v/>
      </c>
      <c r="AK304" s="19" t="str">
        <f t="shared" si="128"/>
        <v/>
      </c>
      <c r="AL304" s="19" t="str">
        <f t="shared" si="129"/>
        <v/>
      </c>
      <c r="AM304" s="19" t="str">
        <f t="shared" si="130"/>
        <v/>
      </c>
      <c r="AN304" s="19" t="str">
        <f t="shared" si="131"/>
        <v/>
      </c>
      <c r="AO304" s="19" t="str">
        <f t="shared" si="132"/>
        <v/>
      </c>
      <c r="AP304" s="19" t="str">
        <f t="shared" si="133"/>
        <v/>
      </c>
      <c r="AQ304" s="19" t="str">
        <f t="shared" si="134"/>
        <v/>
      </c>
      <c r="AR304" s="19" t="str">
        <f t="shared" si="135"/>
        <v/>
      </c>
      <c r="AS304" s="19" t="str">
        <f>IFERROR(VLOOKUP(AF304,[2]CUS030!$A$5:$E$10000,5,0),"")</f>
        <v>SHVN</v>
      </c>
      <c r="AT304" s="19" t="str">
        <f>IFERROR(VLOOKUP(AG304,[2]CUS030!$A$5:$E$10000,5,0),"")</f>
        <v/>
      </c>
      <c r="AU304" s="19" t="str">
        <f>IFERROR(VLOOKUP(AH304,[2]CUS030!$A$5:$E$10000,5,0),"")</f>
        <v/>
      </c>
      <c r="AV304" s="19" t="str">
        <f>IFERROR(VLOOKUP(AI304,[2]CUS030!$A$5:$E$10000,5,0),"")</f>
        <v/>
      </c>
      <c r="AW304" s="19" t="str">
        <f>IFERROR(VLOOKUP(AJ304,[2]CUS030!$A$5:$E$10000,5,0),"")</f>
        <v/>
      </c>
      <c r="AX304" s="19" t="str">
        <f>IFERROR(VLOOKUP(AK304,[2]CUS030!$A$5:$E$10000,5,0),"")</f>
        <v/>
      </c>
      <c r="AY304" s="19" t="str">
        <f>IFERROR(VLOOKUP(AL304,[2]CUS030!$A$5:$E$10000,5,0),"")</f>
        <v/>
      </c>
      <c r="AZ304" s="19" t="str">
        <f>IFERROR(VLOOKUP(AM304,[2]CUS030!$A$5:$E$10000,5,0),"")</f>
        <v/>
      </c>
      <c r="BA304" s="19" t="str">
        <f>IFERROR(VLOOKUP(AN304,[2]CUS030!$A$5:$E$10000,5,0),"")</f>
        <v/>
      </c>
      <c r="BB304" s="19" t="str">
        <f>IFERROR(VLOOKUP(AO304,[2]CUS030!$A$5:$E$10000,5,0),"")</f>
        <v/>
      </c>
      <c r="BC304" s="19" t="str">
        <f>IFERROR(VLOOKUP(AP304,[2]CUS030!$A$5:$E$10000,5,0),"")</f>
        <v/>
      </c>
      <c r="BD304" s="19" t="str">
        <f>IFERROR(VLOOKUP(AQ304,[2]CUS030!$A$5:$E$10000,5,0),"")</f>
        <v/>
      </c>
      <c r="BE304" s="19" t="str">
        <f>IFERROR(VLOOKUP(AR304,[2]CUS030!$A$5:$E$10000,5,0),"")</f>
        <v/>
      </c>
    </row>
    <row r="305" spans="6:57" x14ac:dyDescent="0.3">
      <c r="F305" s="108" t="str">
        <f>[1]!Table1[[#This Row],[Production]]</f>
        <v>|0200262901|22.20|0.00|1.200|0.0005917IBC</v>
      </c>
      <c r="G305" t="str">
        <f t="shared" si="136"/>
        <v>5917</v>
      </c>
      <c r="H305" t="str">
        <f t="shared" si="137"/>
        <v>KMV||||||||||||</v>
      </c>
      <c r="I305" s="108" t="str">
        <f>[1]!Table1[[#This Row],[Stock]]</f>
        <v>|0200262901|22.20|0.00|1.200|0.000485IBC</v>
      </c>
      <c r="J305" t="str">
        <f t="shared" si="138"/>
        <v>485</v>
      </c>
      <c r="K305" s="19"/>
      <c r="L305" s="19"/>
      <c r="M305" s="19"/>
      <c r="N305" s="19"/>
      <c r="O305" s="19"/>
      <c r="P305" s="20" t="str">
        <f>End_Cal!E305</f>
        <v>|0200226240|22.20|0.00|2.300|0.0006262NBC</v>
      </c>
      <c r="Q305" s="112" t="str">
        <f t="shared" si="139"/>
        <v>1030</v>
      </c>
      <c r="R305" s="112" t="str">
        <f t="shared" si="140"/>
        <v>1031.5</v>
      </c>
      <c r="S305" s="112" t="str">
        <f t="shared" si="120"/>
        <v>6262</v>
      </c>
      <c r="T305" s="112" t="str">
        <f t="shared" si="121"/>
        <v/>
      </c>
      <c r="U305" s="112" t="str">
        <f t="shared" si="122"/>
        <v/>
      </c>
      <c r="V305" s="112" t="str">
        <f t="shared" si="123"/>
        <v/>
      </c>
      <c r="W305" s="112" t="str">
        <f t="shared" si="141"/>
        <v/>
      </c>
      <c r="X305" s="112" t="str">
        <f t="shared" si="124"/>
        <v/>
      </c>
      <c r="Y305" s="112" t="str">
        <f t="shared" si="144"/>
        <v/>
      </c>
      <c r="Z305" s="112" t="str">
        <f t="shared" si="145"/>
        <v/>
      </c>
      <c r="AA305" s="112" t="str">
        <f t="shared" si="146"/>
        <v/>
      </c>
      <c r="AB305" s="112" t="str">
        <f t="shared" si="147"/>
        <v/>
      </c>
      <c r="AC305" s="112" t="str">
        <f t="shared" si="148"/>
        <v/>
      </c>
      <c r="AD305" t="str">
        <f t="shared" si="142"/>
        <v>1030-1031.5-6262----------</v>
      </c>
      <c r="AF305" s="19" t="str">
        <f t="shared" si="149"/>
        <v>|0200226240|22.20|0.00|2.300|0.0001030NBC</v>
      </c>
      <c r="AG305" s="19" t="str">
        <f t="shared" si="143"/>
        <v>|0200226240|22.20|0.00|2.300|0.0001031.5NBC</v>
      </c>
      <c r="AH305" s="19" t="str">
        <f t="shared" si="125"/>
        <v>|0200226240|22.20|0.00|2.300|0.0006262NBC</v>
      </c>
      <c r="AI305" s="19" t="str">
        <f t="shared" si="126"/>
        <v/>
      </c>
      <c r="AJ305" s="19" t="str">
        <f t="shared" si="127"/>
        <v/>
      </c>
      <c r="AK305" s="19" t="str">
        <f t="shared" si="128"/>
        <v/>
      </c>
      <c r="AL305" s="19" t="str">
        <f t="shared" si="129"/>
        <v/>
      </c>
      <c r="AM305" s="19" t="str">
        <f t="shared" si="130"/>
        <v/>
      </c>
      <c r="AN305" s="19" t="str">
        <f t="shared" si="131"/>
        <v/>
      </c>
      <c r="AO305" s="19" t="str">
        <f t="shared" si="132"/>
        <v/>
      </c>
      <c r="AP305" s="19" t="str">
        <f t="shared" si="133"/>
        <v/>
      </c>
      <c r="AQ305" s="19" t="str">
        <f t="shared" si="134"/>
        <v/>
      </c>
      <c r="AR305" s="19" t="str">
        <f t="shared" si="135"/>
        <v/>
      </c>
      <c r="AS305" s="19" t="str">
        <f>IFERROR(VLOOKUP(AF305,[2]CUS030!$A$5:$E$10000,5,0),"")</f>
        <v>KMV</v>
      </c>
      <c r="AT305" s="19" t="str">
        <f>IFERROR(VLOOKUP(AG305,[2]CUS030!$A$5:$E$10000,5,0),"")</f>
        <v/>
      </c>
      <c r="AU305" s="19" t="str">
        <f>IFERROR(VLOOKUP(AH305,[2]CUS030!$A$5:$E$10000,5,0),"")</f>
        <v/>
      </c>
      <c r="AV305" s="19" t="str">
        <f>IFERROR(VLOOKUP(AI305,[2]CUS030!$A$5:$E$10000,5,0),"")</f>
        <v/>
      </c>
      <c r="AW305" s="19" t="str">
        <f>IFERROR(VLOOKUP(AJ305,[2]CUS030!$A$5:$E$10000,5,0),"")</f>
        <v/>
      </c>
      <c r="AX305" s="19" t="str">
        <f>IFERROR(VLOOKUP(AK305,[2]CUS030!$A$5:$E$10000,5,0),"")</f>
        <v/>
      </c>
      <c r="AY305" s="19" t="str">
        <f>IFERROR(VLOOKUP(AL305,[2]CUS030!$A$5:$E$10000,5,0),"")</f>
        <v/>
      </c>
      <c r="AZ305" s="19" t="str">
        <f>IFERROR(VLOOKUP(AM305,[2]CUS030!$A$5:$E$10000,5,0),"")</f>
        <v/>
      </c>
      <c r="BA305" s="19" t="str">
        <f>IFERROR(VLOOKUP(AN305,[2]CUS030!$A$5:$E$10000,5,0),"")</f>
        <v/>
      </c>
      <c r="BB305" s="19" t="str">
        <f>IFERROR(VLOOKUP(AO305,[2]CUS030!$A$5:$E$10000,5,0),"")</f>
        <v/>
      </c>
      <c r="BC305" s="19" t="str">
        <f>IFERROR(VLOOKUP(AP305,[2]CUS030!$A$5:$E$10000,5,0),"")</f>
        <v/>
      </c>
      <c r="BD305" s="19" t="str">
        <f>IFERROR(VLOOKUP(AQ305,[2]CUS030!$A$5:$E$10000,5,0),"")</f>
        <v/>
      </c>
      <c r="BE305" s="19" t="str">
        <f>IFERROR(VLOOKUP(AR305,[2]CUS030!$A$5:$E$10000,5,0),"")</f>
        <v/>
      </c>
    </row>
    <row r="306" spans="6:57" x14ac:dyDescent="0.3">
      <c r="F306" s="108" t="str">
        <f>[1]!Table1[[#This Row],[Production]]</f>
        <v>|0200262901|22.20|0.00|1.200|0.0005853IBC</v>
      </c>
      <c r="G306" t="str">
        <f t="shared" si="136"/>
        <v>5853</v>
      </c>
      <c r="H306" t="str">
        <f t="shared" si="137"/>
        <v>KMV|KMV|SHVN||||||||||</v>
      </c>
      <c r="I306" s="108" t="str">
        <f>[1]!Table1[[#This Row],[Stock]]</f>
        <v>|0200262901|22.20|0.00|1.200|0.000510IBC</v>
      </c>
      <c r="J306" t="str">
        <f t="shared" si="138"/>
        <v>510</v>
      </c>
      <c r="K306" s="19"/>
      <c r="L306" s="19"/>
      <c r="M306" s="19"/>
      <c r="N306" s="19"/>
      <c r="O306" s="19"/>
      <c r="P306" s="20" t="str">
        <f>End_Cal!E306</f>
        <v>|0200226240|22.20|0.00|2.300|0.0006253NBC</v>
      </c>
      <c r="Q306" s="112" t="str">
        <f t="shared" si="139"/>
        <v>188</v>
      </c>
      <c r="R306" s="112" t="str">
        <f t="shared" si="140"/>
        <v>619</v>
      </c>
      <c r="S306" s="112" t="str">
        <f t="shared" si="120"/>
        <v>6253</v>
      </c>
      <c r="T306" s="112" t="str">
        <f t="shared" si="121"/>
        <v/>
      </c>
      <c r="U306" s="112" t="str">
        <f t="shared" si="122"/>
        <v/>
      </c>
      <c r="V306" s="112" t="str">
        <f t="shared" si="123"/>
        <v/>
      </c>
      <c r="W306" s="112" t="str">
        <f t="shared" si="141"/>
        <v/>
      </c>
      <c r="X306" s="112" t="str">
        <f t="shared" si="124"/>
        <v/>
      </c>
      <c r="Y306" s="112" t="str">
        <f t="shared" si="144"/>
        <v/>
      </c>
      <c r="Z306" s="112" t="str">
        <f t="shared" si="145"/>
        <v/>
      </c>
      <c r="AA306" s="112" t="str">
        <f t="shared" si="146"/>
        <v/>
      </c>
      <c r="AB306" s="112" t="str">
        <f t="shared" si="147"/>
        <v/>
      </c>
      <c r="AC306" s="112" t="str">
        <f t="shared" si="148"/>
        <v/>
      </c>
      <c r="AD306" t="str">
        <f t="shared" si="142"/>
        <v>188-619-6253----------</v>
      </c>
      <c r="AF306" s="19" t="str">
        <f t="shared" si="149"/>
        <v>|0200226240|22.20|0.00|2.300|0.000188NBC</v>
      </c>
      <c r="AG306" s="19" t="str">
        <f t="shared" si="143"/>
        <v>|0200226240|22.20|0.00|2.300|0.000619NBC</v>
      </c>
      <c r="AH306" s="19" t="str">
        <f t="shared" si="125"/>
        <v>|0200226240|22.20|0.00|2.300|0.0006253NBC</v>
      </c>
      <c r="AI306" s="19" t="str">
        <f t="shared" si="126"/>
        <v/>
      </c>
      <c r="AJ306" s="19" t="str">
        <f t="shared" si="127"/>
        <v/>
      </c>
      <c r="AK306" s="19" t="str">
        <f t="shared" si="128"/>
        <v/>
      </c>
      <c r="AL306" s="19" t="str">
        <f t="shared" si="129"/>
        <v/>
      </c>
      <c r="AM306" s="19" t="str">
        <f t="shared" si="130"/>
        <v/>
      </c>
      <c r="AN306" s="19" t="str">
        <f t="shared" si="131"/>
        <v/>
      </c>
      <c r="AO306" s="19" t="str">
        <f t="shared" si="132"/>
        <v/>
      </c>
      <c r="AP306" s="19" t="str">
        <f t="shared" si="133"/>
        <v/>
      </c>
      <c r="AQ306" s="19" t="str">
        <f t="shared" si="134"/>
        <v/>
      </c>
      <c r="AR306" s="19" t="str">
        <f t="shared" si="135"/>
        <v/>
      </c>
      <c r="AS306" s="19" t="str">
        <f>IFERROR(VLOOKUP(AF306,[2]CUS030!$A$5:$E$10000,5,0),"")</f>
        <v>KMV</v>
      </c>
      <c r="AT306" s="19" t="str">
        <f>IFERROR(VLOOKUP(AG306,[2]CUS030!$A$5:$E$10000,5,0),"")</f>
        <v>KMV</v>
      </c>
      <c r="AU306" s="19" t="str">
        <f>IFERROR(VLOOKUP(AH306,[2]CUS030!$A$5:$E$10000,5,0),"")</f>
        <v>SHVN</v>
      </c>
      <c r="AV306" s="19" t="str">
        <f>IFERROR(VLOOKUP(AI306,[2]CUS030!$A$5:$E$10000,5,0),"")</f>
        <v/>
      </c>
      <c r="AW306" s="19" t="str">
        <f>IFERROR(VLOOKUP(AJ306,[2]CUS030!$A$5:$E$10000,5,0),"")</f>
        <v/>
      </c>
      <c r="AX306" s="19" t="str">
        <f>IFERROR(VLOOKUP(AK306,[2]CUS030!$A$5:$E$10000,5,0),"")</f>
        <v/>
      </c>
      <c r="AY306" s="19" t="str">
        <f>IFERROR(VLOOKUP(AL306,[2]CUS030!$A$5:$E$10000,5,0),"")</f>
        <v/>
      </c>
      <c r="AZ306" s="19" t="str">
        <f>IFERROR(VLOOKUP(AM306,[2]CUS030!$A$5:$E$10000,5,0),"")</f>
        <v/>
      </c>
      <c r="BA306" s="19" t="str">
        <f>IFERROR(VLOOKUP(AN306,[2]CUS030!$A$5:$E$10000,5,0),"")</f>
        <v/>
      </c>
      <c r="BB306" s="19" t="str">
        <f>IFERROR(VLOOKUP(AO306,[2]CUS030!$A$5:$E$10000,5,0),"")</f>
        <v/>
      </c>
      <c r="BC306" s="19" t="str">
        <f>IFERROR(VLOOKUP(AP306,[2]CUS030!$A$5:$E$10000,5,0),"")</f>
        <v/>
      </c>
      <c r="BD306" s="19" t="str">
        <f>IFERROR(VLOOKUP(AQ306,[2]CUS030!$A$5:$E$10000,5,0),"")</f>
        <v/>
      </c>
      <c r="BE306" s="19" t="str">
        <f>IFERROR(VLOOKUP(AR306,[2]CUS030!$A$5:$E$10000,5,0),"")</f>
        <v/>
      </c>
    </row>
    <row r="307" spans="6:57" x14ac:dyDescent="0.3">
      <c r="F307" s="108" t="str">
        <f>[1]!Table1[[#This Row],[Production]]</f>
        <v>|0200262901|22.20|0.00|1.200|0.0005853IBC</v>
      </c>
      <c r="G307" t="str">
        <f t="shared" si="136"/>
        <v>5853</v>
      </c>
      <c r="H307" t="str">
        <f t="shared" si="137"/>
        <v>KMV|KMV|KMV|KMV|||||||||</v>
      </c>
      <c r="I307" s="108" t="str">
        <f>[1]!Table1[[#This Row],[Stock]]</f>
        <v>|0200262901|22.20|0.00|1.200|0.0005853IBC</v>
      </c>
      <c r="J307" t="str">
        <f t="shared" si="138"/>
        <v>5853</v>
      </c>
      <c r="K307" s="19"/>
      <c r="L307" s="19"/>
      <c r="M307" s="19"/>
      <c r="N307" s="19"/>
      <c r="O307" s="19"/>
      <c r="P307" s="20" t="str">
        <f>End_Cal!E307</f>
        <v>|0200226240|22.20|0.00|2.000|0.0006229NBC</v>
      </c>
      <c r="Q307" s="112" t="str">
        <f t="shared" si="139"/>
        <v>155</v>
      </c>
      <c r="R307" s="112" t="str">
        <f t="shared" si="140"/>
        <v>159</v>
      </c>
      <c r="S307" s="112" t="str">
        <f t="shared" si="120"/>
        <v>232</v>
      </c>
      <c r="T307" s="112" t="str">
        <f t="shared" si="121"/>
        <v>243</v>
      </c>
      <c r="U307" s="112" t="str">
        <f t="shared" si="122"/>
        <v>6229</v>
      </c>
      <c r="V307" s="112" t="str">
        <f t="shared" si="123"/>
        <v/>
      </c>
      <c r="W307" s="112" t="str">
        <f t="shared" si="141"/>
        <v/>
      </c>
      <c r="X307" s="112" t="str">
        <f t="shared" si="124"/>
        <v/>
      </c>
      <c r="Y307" s="112" t="str">
        <f t="shared" si="144"/>
        <v/>
      </c>
      <c r="Z307" s="112" t="str">
        <f t="shared" si="145"/>
        <v/>
      </c>
      <c r="AA307" s="112" t="str">
        <f t="shared" si="146"/>
        <v/>
      </c>
      <c r="AB307" s="112" t="str">
        <f t="shared" si="147"/>
        <v/>
      </c>
      <c r="AC307" s="112" t="str">
        <f t="shared" si="148"/>
        <v/>
      </c>
      <c r="AD307" t="str">
        <f t="shared" si="142"/>
        <v>155-159-232-243-6229--------</v>
      </c>
      <c r="AF307" s="19" t="str">
        <f t="shared" si="149"/>
        <v>|0200226240|22.20|0.00|2.000|0.000155NBC</v>
      </c>
      <c r="AG307" s="19" t="str">
        <f t="shared" si="143"/>
        <v>|0200226240|22.20|0.00|2.000|0.000159NBC</v>
      </c>
      <c r="AH307" s="19" t="str">
        <f t="shared" si="125"/>
        <v>|0200226240|22.20|0.00|2.000|0.000232NBC</v>
      </c>
      <c r="AI307" s="19" t="str">
        <f t="shared" si="126"/>
        <v>|0200226240|22.20|0.00|2.000|0.000243NBC</v>
      </c>
      <c r="AJ307" s="19" t="str">
        <f t="shared" si="127"/>
        <v>|0200226240|22.20|0.00|2.000|0.0006229NBC</v>
      </c>
      <c r="AK307" s="19" t="str">
        <f t="shared" si="128"/>
        <v/>
      </c>
      <c r="AL307" s="19" t="str">
        <f t="shared" si="129"/>
        <v/>
      </c>
      <c r="AM307" s="19" t="str">
        <f t="shared" si="130"/>
        <v/>
      </c>
      <c r="AN307" s="19" t="str">
        <f t="shared" si="131"/>
        <v/>
      </c>
      <c r="AO307" s="19" t="str">
        <f t="shared" si="132"/>
        <v/>
      </c>
      <c r="AP307" s="19" t="str">
        <f t="shared" si="133"/>
        <v/>
      </c>
      <c r="AQ307" s="19" t="str">
        <f t="shared" si="134"/>
        <v/>
      </c>
      <c r="AR307" s="19" t="str">
        <f t="shared" si="135"/>
        <v/>
      </c>
      <c r="AS307" s="19" t="str">
        <f>IFERROR(VLOOKUP(AF307,[2]CUS030!$A$5:$E$10000,5,0),"")</f>
        <v>KMV</v>
      </c>
      <c r="AT307" s="19" t="str">
        <f>IFERROR(VLOOKUP(AG307,[2]CUS030!$A$5:$E$10000,5,0),"")</f>
        <v>KMV</v>
      </c>
      <c r="AU307" s="19" t="str">
        <f>IFERROR(VLOOKUP(AH307,[2]CUS030!$A$5:$E$10000,5,0),"")</f>
        <v>KMV</v>
      </c>
      <c r="AV307" s="19" t="str">
        <f>IFERROR(VLOOKUP(AI307,[2]CUS030!$A$5:$E$10000,5,0),"")</f>
        <v>KMV</v>
      </c>
      <c r="AW307" s="19" t="str">
        <f>IFERROR(VLOOKUP(AJ307,[2]CUS030!$A$5:$E$10000,5,0),"")</f>
        <v/>
      </c>
      <c r="AX307" s="19" t="str">
        <f>IFERROR(VLOOKUP(AK307,[2]CUS030!$A$5:$E$10000,5,0),"")</f>
        <v/>
      </c>
      <c r="AY307" s="19" t="str">
        <f>IFERROR(VLOOKUP(AL307,[2]CUS030!$A$5:$E$10000,5,0),"")</f>
        <v/>
      </c>
      <c r="AZ307" s="19" t="str">
        <f>IFERROR(VLOOKUP(AM307,[2]CUS030!$A$5:$E$10000,5,0),"")</f>
        <v/>
      </c>
      <c r="BA307" s="19" t="str">
        <f>IFERROR(VLOOKUP(AN307,[2]CUS030!$A$5:$E$10000,5,0),"")</f>
        <v/>
      </c>
      <c r="BB307" s="19" t="str">
        <f>IFERROR(VLOOKUP(AO307,[2]CUS030!$A$5:$E$10000,5,0),"")</f>
        <v/>
      </c>
      <c r="BC307" s="19" t="str">
        <f>IFERROR(VLOOKUP(AP307,[2]CUS030!$A$5:$E$10000,5,0),"")</f>
        <v/>
      </c>
      <c r="BD307" s="19" t="str">
        <f>IFERROR(VLOOKUP(AQ307,[2]CUS030!$A$5:$E$10000,5,0),"")</f>
        <v/>
      </c>
      <c r="BE307" s="19" t="str">
        <f>IFERROR(VLOOKUP(AR307,[2]CUS030!$A$5:$E$10000,5,0),"")</f>
        <v/>
      </c>
    </row>
    <row r="308" spans="6:57" x14ac:dyDescent="0.3">
      <c r="F308" s="108" t="str">
        <f>[1]!Table1[[#This Row],[Production]]</f>
        <v>|0200262901|25.40|0.00|1.200|0.0006049IBC</v>
      </c>
      <c r="G308" t="str">
        <f t="shared" si="136"/>
        <v>6049</v>
      </c>
      <c r="H308" t="str">
        <f t="shared" si="137"/>
        <v>KMV||||||||||||</v>
      </c>
      <c r="I308" s="108" t="str">
        <f>[1]!Table1[[#This Row],[Stock]]</f>
        <v>|0200262901|25.40|0.00|1.200|0.000330IBC</v>
      </c>
      <c r="J308" t="str">
        <f t="shared" si="138"/>
        <v>330</v>
      </c>
      <c r="K308" s="19"/>
      <c r="L308" s="19"/>
      <c r="M308" s="19"/>
      <c r="N308" s="19"/>
      <c r="O308" s="19"/>
      <c r="P308" s="20" t="str">
        <f>End_Cal!E308</f>
        <v>|0200226240|22.20|0.00|2.000|0.0005980NBC</v>
      </c>
      <c r="Q308" s="112" t="str">
        <f t="shared" si="139"/>
        <v>280</v>
      </c>
      <c r="R308" s="112" t="str">
        <f t="shared" si="140"/>
        <v>5980</v>
      </c>
      <c r="S308" s="112" t="str">
        <f t="shared" si="120"/>
        <v/>
      </c>
      <c r="T308" s="112" t="str">
        <f t="shared" si="121"/>
        <v/>
      </c>
      <c r="U308" s="112" t="str">
        <f t="shared" si="122"/>
        <v/>
      </c>
      <c r="V308" s="112" t="str">
        <f t="shared" si="123"/>
        <v/>
      </c>
      <c r="W308" s="112" t="str">
        <f t="shared" si="141"/>
        <v/>
      </c>
      <c r="X308" s="112" t="str">
        <f t="shared" si="124"/>
        <v/>
      </c>
      <c r="Y308" s="112" t="str">
        <f t="shared" si="144"/>
        <v/>
      </c>
      <c r="Z308" s="112" t="str">
        <f t="shared" si="145"/>
        <v/>
      </c>
      <c r="AA308" s="112" t="str">
        <f t="shared" si="146"/>
        <v/>
      </c>
      <c r="AB308" s="112" t="str">
        <f t="shared" si="147"/>
        <v/>
      </c>
      <c r="AC308" s="112" t="str">
        <f t="shared" si="148"/>
        <v/>
      </c>
      <c r="AD308" t="str">
        <f t="shared" si="142"/>
        <v>280-5980-----------</v>
      </c>
      <c r="AF308" s="19" t="str">
        <f t="shared" si="149"/>
        <v>|0200226240|22.20|0.00|2.000|0.000280NBC</v>
      </c>
      <c r="AG308" s="19" t="str">
        <f t="shared" si="143"/>
        <v>|0200226240|22.20|0.00|2.000|0.0005980NBC</v>
      </c>
      <c r="AH308" s="19" t="str">
        <f t="shared" si="125"/>
        <v/>
      </c>
      <c r="AI308" s="19" t="str">
        <f t="shared" si="126"/>
        <v/>
      </c>
      <c r="AJ308" s="19" t="str">
        <f t="shared" si="127"/>
        <v/>
      </c>
      <c r="AK308" s="19" t="str">
        <f t="shared" si="128"/>
        <v/>
      </c>
      <c r="AL308" s="19" t="str">
        <f t="shared" si="129"/>
        <v/>
      </c>
      <c r="AM308" s="19" t="str">
        <f t="shared" si="130"/>
        <v/>
      </c>
      <c r="AN308" s="19" t="str">
        <f t="shared" si="131"/>
        <v/>
      </c>
      <c r="AO308" s="19" t="str">
        <f t="shared" si="132"/>
        <v/>
      </c>
      <c r="AP308" s="19" t="str">
        <f t="shared" si="133"/>
        <v/>
      </c>
      <c r="AQ308" s="19" t="str">
        <f t="shared" si="134"/>
        <v/>
      </c>
      <c r="AR308" s="19" t="str">
        <f t="shared" si="135"/>
        <v/>
      </c>
      <c r="AS308" s="19" t="str">
        <f>IFERROR(VLOOKUP(AF308,[2]CUS030!$A$5:$E$10000,5,0),"")</f>
        <v>KMV</v>
      </c>
      <c r="AT308" s="19" t="str">
        <f>IFERROR(VLOOKUP(AG308,[2]CUS030!$A$5:$E$10000,5,0),"")</f>
        <v/>
      </c>
      <c r="AU308" s="19" t="str">
        <f>IFERROR(VLOOKUP(AH308,[2]CUS030!$A$5:$E$10000,5,0),"")</f>
        <v/>
      </c>
      <c r="AV308" s="19" t="str">
        <f>IFERROR(VLOOKUP(AI308,[2]CUS030!$A$5:$E$10000,5,0),"")</f>
        <v/>
      </c>
      <c r="AW308" s="19" t="str">
        <f>IFERROR(VLOOKUP(AJ308,[2]CUS030!$A$5:$E$10000,5,0),"")</f>
        <v/>
      </c>
      <c r="AX308" s="19" t="str">
        <f>IFERROR(VLOOKUP(AK308,[2]CUS030!$A$5:$E$10000,5,0),"")</f>
        <v/>
      </c>
      <c r="AY308" s="19" t="str">
        <f>IFERROR(VLOOKUP(AL308,[2]CUS030!$A$5:$E$10000,5,0),"")</f>
        <v/>
      </c>
      <c r="AZ308" s="19" t="str">
        <f>IFERROR(VLOOKUP(AM308,[2]CUS030!$A$5:$E$10000,5,0),"")</f>
        <v/>
      </c>
      <c r="BA308" s="19" t="str">
        <f>IFERROR(VLOOKUP(AN308,[2]CUS030!$A$5:$E$10000,5,0),"")</f>
        <v/>
      </c>
      <c r="BB308" s="19" t="str">
        <f>IFERROR(VLOOKUP(AO308,[2]CUS030!$A$5:$E$10000,5,0),"")</f>
        <v/>
      </c>
      <c r="BC308" s="19" t="str">
        <f>IFERROR(VLOOKUP(AP308,[2]CUS030!$A$5:$E$10000,5,0),"")</f>
        <v/>
      </c>
      <c r="BD308" s="19" t="str">
        <f>IFERROR(VLOOKUP(AQ308,[2]CUS030!$A$5:$E$10000,5,0),"")</f>
        <v/>
      </c>
      <c r="BE308" s="19" t="str">
        <f>IFERROR(VLOOKUP(AR308,[2]CUS030!$A$5:$E$10000,5,0),"")</f>
        <v/>
      </c>
    </row>
    <row r="309" spans="6:57" x14ac:dyDescent="0.3">
      <c r="F309" s="108" t="str">
        <f>[1]!Table1[[#This Row],[Production]]</f>
        <v>|0200262901|25.40|0.00|1.200|0.0006097IBC</v>
      </c>
      <c r="G309" t="str">
        <f t="shared" si="136"/>
        <v>6097</v>
      </c>
      <c r="H309" t="str">
        <f t="shared" si="137"/>
        <v>KMV|KMV|||||||||||</v>
      </c>
      <c r="I309" s="108" t="str">
        <f>[1]!Table1[[#This Row],[Stock]]</f>
        <v>|0200262901|25.40|0.00|1.200|0.000500IBC</v>
      </c>
      <c r="J309" t="str">
        <f t="shared" si="138"/>
        <v>500</v>
      </c>
      <c r="K309" s="19"/>
      <c r="L309" s="19"/>
      <c r="M309" s="19"/>
      <c r="N309" s="19"/>
      <c r="O309" s="19"/>
      <c r="P309" s="20" t="str">
        <f>End_Cal!E309</f>
        <v>|0200226240|22.20|0.00|2.000|0.0006100NBC</v>
      </c>
      <c r="Q309" s="112" t="str">
        <f t="shared" si="139"/>
        <v>285</v>
      </c>
      <c r="R309" s="112" t="str">
        <f t="shared" si="140"/>
        <v>299</v>
      </c>
      <c r="S309" s="112" t="str">
        <f t="shared" si="120"/>
        <v>6100</v>
      </c>
      <c r="T309" s="112" t="str">
        <f t="shared" si="121"/>
        <v/>
      </c>
      <c r="U309" s="112" t="str">
        <f t="shared" si="122"/>
        <v/>
      </c>
      <c r="V309" s="112" t="str">
        <f t="shared" si="123"/>
        <v/>
      </c>
      <c r="W309" s="112" t="str">
        <f t="shared" si="141"/>
        <v/>
      </c>
      <c r="X309" s="112" t="str">
        <f t="shared" si="124"/>
        <v/>
      </c>
      <c r="Y309" s="112" t="str">
        <f t="shared" si="144"/>
        <v/>
      </c>
      <c r="Z309" s="112" t="str">
        <f t="shared" si="145"/>
        <v/>
      </c>
      <c r="AA309" s="112" t="str">
        <f t="shared" si="146"/>
        <v/>
      </c>
      <c r="AB309" s="112" t="str">
        <f t="shared" si="147"/>
        <v/>
      </c>
      <c r="AC309" s="112" t="str">
        <f t="shared" si="148"/>
        <v/>
      </c>
      <c r="AD309" t="str">
        <f t="shared" si="142"/>
        <v>285-299-6100----------</v>
      </c>
      <c r="AF309" s="19" t="str">
        <f t="shared" si="149"/>
        <v>|0200226240|22.20|0.00|2.000|0.000285NBC</v>
      </c>
      <c r="AG309" s="19" t="str">
        <f t="shared" si="143"/>
        <v>|0200226240|22.20|0.00|2.000|0.000299NBC</v>
      </c>
      <c r="AH309" s="19" t="str">
        <f t="shared" si="125"/>
        <v>|0200226240|22.20|0.00|2.000|0.0006100NBC</v>
      </c>
      <c r="AI309" s="19" t="str">
        <f t="shared" si="126"/>
        <v/>
      </c>
      <c r="AJ309" s="19" t="str">
        <f t="shared" si="127"/>
        <v/>
      </c>
      <c r="AK309" s="19" t="str">
        <f t="shared" si="128"/>
        <v/>
      </c>
      <c r="AL309" s="19" t="str">
        <f t="shared" si="129"/>
        <v/>
      </c>
      <c r="AM309" s="19" t="str">
        <f t="shared" si="130"/>
        <v/>
      </c>
      <c r="AN309" s="19" t="str">
        <f t="shared" si="131"/>
        <v/>
      </c>
      <c r="AO309" s="19" t="str">
        <f t="shared" si="132"/>
        <v/>
      </c>
      <c r="AP309" s="19" t="str">
        <f t="shared" si="133"/>
        <v/>
      </c>
      <c r="AQ309" s="19" t="str">
        <f t="shared" si="134"/>
        <v/>
      </c>
      <c r="AR309" s="19" t="str">
        <f t="shared" si="135"/>
        <v/>
      </c>
      <c r="AS309" s="19" t="str">
        <f>IFERROR(VLOOKUP(AF309,[2]CUS030!$A$5:$E$10000,5,0),"")</f>
        <v>KMV</v>
      </c>
      <c r="AT309" s="19" t="str">
        <f>IFERROR(VLOOKUP(AG309,[2]CUS030!$A$5:$E$10000,5,0),"")</f>
        <v>KMV</v>
      </c>
      <c r="AU309" s="19" t="str">
        <f>IFERROR(VLOOKUP(AH309,[2]CUS030!$A$5:$E$10000,5,0),"")</f>
        <v/>
      </c>
      <c r="AV309" s="19" t="str">
        <f>IFERROR(VLOOKUP(AI309,[2]CUS030!$A$5:$E$10000,5,0),"")</f>
        <v/>
      </c>
      <c r="AW309" s="19" t="str">
        <f>IFERROR(VLOOKUP(AJ309,[2]CUS030!$A$5:$E$10000,5,0),"")</f>
        <v/>
      </c>
      <c r="AX309" s="19" t="str">
        <f>IFERROR(VLOOKUP(AK309,[2]CUS030!$A$5:$E$10000,5,0),"")</f>
        <v/>
      </c>
      <c r="AY309" s="19" t="str">
        <f>IFERROR(VLOOKUP(AL309,[2]CUS030!$A$5:$E$10000,5,0),"")</f>
        <v/>
      </c>
      <c r="AZ309" s="19" t="str">
        <f>IFERROR(VLOOKUP(AM309,[2]CUS030!$A$5:$E$10000,5,0),"")</f>
        <v/>
      </c>
      <c r="BA309" s="19" t="str">
        <f>IFERROR(VLOOKUP(AN309,[2]CUS030!$A$5:$E$10000,5,0),"")</f>
        <v/>
      </c>
      <c r="BB309" s="19" t="str">
        <f>IFERROR(VLOOKUP(AO309,[2]CUS030!$A$5:$E$10000,5,0),"")</f>
        <v/>
      </c>
      <c r="BC309" s="19" t="str">
        <f>IFERROR(VLOOKUP(AP309,[2]CUS030!$A$5:$E$10000,5,0),"")</f>
        <v/>
      </c>
      <c r="BD309" s="19" t="str">
        <f>IFERROR(VLOOKUP(AQ309,[2]CUS030!$A$5:$E$10000,5,0),"")</f>
        <v/>
      </c>
      <c r="BE309" s="19" t="str">
        <f>IFERROR(VLOOKUP(AR309,[2]CUS030!$A$5:$E$10000,5,0),"")</f>
        <v/>
      </c>
    </row>
    <row r="310" spans="6:57" x14ac:dyDescent="0.3">
      <c r="F310" s="108" t="str">
        <f>[1]!Table1[[#This Row],[Production]]</f>
        <v>|0200262901|25.40|0.00|1.200|0.0006049IBC</v>
      </c>
      <c r="G310" t="str">
        <f t="shared" si="136"/>
        <v>6049</v>
      </c>
      <c r="H310" t="str">
        <f t="shared" si="137"/>
        <v>KMV|KMV|||||||||||</v>
      </c>
      <c r="I310" s="108" t="str">
        <f>[1]!Table1[[#This Row],[Stock]]</f>
        <v>|0200262901|25.40|0.00|1.200|0.0006049IBC</v>
      </c>
      <c r="J310" t="str">
        <f t="shared" si="138"/>
        <v>6049</v>
      </c>
      <c r="K310" s="19"/>
      <c r="L310" s="19"/>
      <c r="M310" s="19"/>
      <c r="N310" s="19"/>
      <c r="O310" s="19"/>
      <c r="P310" s="20" t="str">
        <f>End_Cal!E310</f>
        <v>|0200226240|22.20|0.00|2.000|0.0005921NBC</v>
      </c>
      <c r="Q310" s="112" t="str">
        <f t="shared" si="139"/>
        <v>306</v>
      </c>
      <c r="R310" s="112" t="str">
        <f t="shared" si="140"/>
        <v>570</v>
      </c>
      <c r="S310" s="112" t="str">
        <f t="shared" si="120"/>
        <v>5921</v>
      </c>
      <c r="T310" s="112" t="str">
        <f t="shared" si="121"/>
        <v/>
      </c>
      <c r="U310" s="112" t="str">
        <f t="shared" si="122"/>
        <v/>
      </c>
      <c r="V310" s="112" t="str">
        <f t="shared" si="123"/>
        <v/>
      </c>
      <c r="W310" s="112" t="str">
        <f t="shared" si="141"/>
        <v/>
      </c>
      <c r="X310" s="112" t="str">
        <f t="shared" si="124"/>
        <v/>
      </c>
      <c r="Y310" s="112" t="str">
        <f t="shared" si="144"/>
        <v/>
      </c>
      <c r="Z310" s="112" t="str">
        <f t="shared" si="145"/>
        <v/>
      </c>
      <c r="AA310" s="112" t="str">
        <f t="shared" si="146"/>
        <v/>
      </c>
      <c r="AB310" s="112" t="str">
        <f t="shared" si="147"/>
        <v/>
      </c>
      <c r="AC310" s="112" t="str">
        <f t="shared" si="148"/>
        <v/>
      </c>
      <c r="AD310" t="str">
        <f t="shared" si="142"/>
        <v>306-570-5921----------</v>
      </c>
      <c r="AF310" s="19" t="str">
        <f t="shared" si="149"/>
        <v>|0200226240|22.20|0.00|2.000|0.000306NBC</v>
      </c>
      <c r="AG310" s="19" t="str">
        <f t="shared" si="143"/>
        <v>|0200226240|22.20|0.00|2.000|0.000570NBC</v>
      </c>
      <c r="AH310" s="19" t="str">
        <f t="shared" si="125"/>
        <v>|0200226240|22.20|0.00|2.000|0.0005921NBC</v>
      </c>
      <c r="AI310" s="19" t="str">
        <f t="shared" si="126"/>
        <v/>
      </c>
      <c r="AJ310" s="19" t="str">
        <f t="shared" si="127"/>
        <v/>
      </c>
      <c r="AK310" s="19" t="str">
        <f t="shared" si="128"/>
        <v/>
      </c>
      <c r="AL310" s="19" t="str">
        <f t="shared" si="129"/>
        <v/>
      </c>
      <c r="AM310" s="19" t="str">
        <f t="shared" si="130"/>
        <v/>
      </c>
      <c r="AN310" s="19" t="str">
        <f t="shared" si="131"/>
        <v/>
      </c>
      <c r="AO310" s="19" t="str">
        <f t="shared" si="132"/>
        <v/>
      </c>
      <c r="AP310" s="19" t="str">
        <f t="shared" si="133"/>
        <v/>
      </c>
      <c r="AQ310" s="19" t="str">
        <f t="shared" si="134"/>
        <v/>
      </c>
      <c r="AR310" s="19" t="str">
        <f t="shared" si="135"/>
        <v/>
      </c>
      <c r="AS310" s="19" t="str">
        <f>IFERROR(VLOOKUP(AF310,[2]CUS030!$A$5:$E$10000,5,0),"")</f>
        <v>KMV</v>
      </c>
      <c r="AT310" s="19" t="str">
        <f>IFERROR(VLOOKUP(AG310,[2]CUS030!$A$5:$E$10000,5,0),"")</f>
        <v>KMV</v>
      </c>
      <c r="AU310" s="19" t="str">
        <f>IFERROR(VLOOKUP(AH310,[2]CUS030!$A$5:$E$10000,5,0),"")</f>
        <v/>
      </c>
      <c r="AV310" s="19" t="str">
        <f>IFERROR(VLOOKUP(AI310,[2]CUS030!$A$5:$E$10000,5,0),"")</f>
        <v/>
      </c>
      <c r="AW310" s="19" t="str">
        <f>IFERROR(VLOOKUP(AJ310,[2]CUS030!$A$5:$E$10000,5,0),"")</f>
        <v/>
      </c>
      <c r="AX310" s="19" t="str">
        <f>IFERROR(VLOOKUP(AK310,[2]CUS030!$A$5:$E$10000,5,0),"")</f>
        <v/>
      </c>
      <c r="AY310" s="19" t="str">
        <f>IFERROR(VLOOKUP(AL310,[2]CUS030!$A$5:$E$10000,5,0),"")</f>
        <v/>
      </c>
      <c r="AZ310" s="19" t="str">
        <f>IFERROR(VLOOKUP(AM310,[2]CUS030!$A$5:$E$10000,5,0),"")</f>
        <v/>
      </c>
      <c r="BA310" s="19" t="str">
        <f>IFERROR(VLOOKUP(AN310,[2]CUS030!$A$5:$E$10000,5,0),"")</f>
        <v/>
      </c>
      <c r="BB310" s="19" t="str">
        <f>IFERROR(VLOOKUP(AO310,[2]CUS030!$A$5:$E$10000,5,0),"")</f>
        <v/>
      </c>
      <c r="BC310" s="19" t="str">
        <f>IFERROR(VLOOKUP(AP310,[2]CUS030!$A$5:$E$10000,5,0),"")</f>
        <v/>
      </c>
      <c r="BD310" s="19" t="str">
        <f>IFERROR(VLOOKUP(AQ310,[2]CUS030!$A$5:$E$10000,5,0),"")</f>
        <v/>
      </c>
      <c r="BE310" s="19" t="str">
        <f>IFERROR(VLOOKUP(AR310,[2]CUS030!$A$5:$E$10000,5,0),"")</f>
        <v/>
      </c>
    </row>
    <row r="311" spans="6:57" x14ac:dyDescent="0.3">
      <c r="F311" s="108" t="str">
        <f>[1]!Table1[[#This Row],[Production]]</f>
        <v>|0200262901|45.00|0.00|1.200|0.0001000NBC</v>
      </c>
      <c r="G311" t="str">
        <f t="shared" si="136"/>
        <v>1000</v>
      </c>
      <c r="H311" t="str">
        <f t="shared" si="137"/>
        <v>KMV||||||||||||</v>
      </c>
      <c r="I311" s="108" t="str">
        <f>[1]!Table1[[#This Row],[Stock]]</f>
        <v>|0200262901|45.00|0.00|1.200|0.0001000NBC</v>
      </c>
      <c r="J311" t="str">
        <f t="shared" si="138"/>
        <v>1000</v>
      </c>
      <c r="K311" s="19"/>
      <c r="L311" s="19"/>
      <c r="M311" s="19"/>
      <c r="N311" s="19"/>
      <c r="O311" s="19"/>
      <c r="P311" s="20" t="str">
        <f>End_Cal!E311</f>
        <v>|0200226240|22.20|0.00|2.000|0.0005997NBC</v>
      </c>
      <c r="Q311" s="112" t="str">
        <f t="shared" si="139"/>
        <v>310</v>
      </c>
      <c r="R311" s="112" t="str">
        <f t="shared" si="140"/>
        <v>5997</v>
      </c>
      <c r="S311" s="112" t="str">
        <f t="shared" si="120"/>
        <v/>
      </c>
      <c r="T311" s="112" t="str">
        <f t="shared" si="121"/>
        <v/>
      </c>
      <c r="U311" s="112" t="str">
        <f t="shared" si="122"/>
        <v/>
      </c>
      <c r="V311" s="112" t="str">
        <f t="shared" si="123"/>
        <v/>
      </c>
      <c r="W311" s="112" t="str">
        <f t="shared" si="141"/>
        <v/>
      </c>
      <c r="X311" s="112" t="str">
        <f t="shared" si="124"/>
        <v/>
      </c>
      <c r="Y311" s="112" t="str">
        <f t="shared" si="144"/>
        <v/>
      </c>
      <c r="Z311" s="112" t="str">
        <f t="shared" si="145"/>
        <v/>
      </c>
      <c r="AA311" s="112" t="str">
        <f t="shared" si="146"/>
        <v/>
      </c>
      <c r="AB311" s="112" t="str">
        <f t="shared" si="147"/>
        <v/>
      </c>
      <c r="AC311" s="112" t="str">
        <f t="shared" si="148"/>
        <v/>
      </c>
      <c r="AD311" t="str">
        <f t="shared" si="142"/>
        <v>310-5997-----------</v>
      </c>
      <c r="AF311" s="19" t="str">
        <f t="shared" si="149"/>
        <v>|0200226240|22.20|0.00|2.000|0.000310NBC</v>
      </c>
      <c r="AG311" s="19" t="str">
        <f t="shared" si="143"/>
        <v>|0200226240|22.20|0.00|2.000|0.0005997NBC</v>
      </c>
      <c r="AH311" s="19" t="str">
        <f t="shared" si="125"/>
        <v/>
      </c>
      <c r="AI311" s="19" t="str">
        <f t="shared" si="126"/>
        <v/>
      </c>
      <c r="AJ311" s="19" t="str">
        <f t="shared" si="127"/>
        <v/>
      </c>
      <c r="AK311" s="19" t="str">
        <f t="shared" si="128"/>
        <v/>
      </c>
      <c r="AL311" s="19" t="str">
        <f t="shared" si="129"/>
        <v/>
      </c>
      <c r="AM311" s="19" t="str">
        <f t="shared" si="130"/>
        <v/>
      </c>
      <c r="AN311" s="19" t="str">
        <f t="shared" si="131"/>
        <v/>
      </c>
      <c r="AO311" s="19" t="str">
        <f t="shared" si="132"/>
        <v/>
      </c>
      <c r="AP311" s="19" t="str">
        <f t="shared" si="133"/>
        <v/>
      </c>
      <c r="AQ311" s="19" t="str">
        <f t="shared" si="134"/>
        <v/>
      </c>
      <c r="AR311" s="19" t="str">
        <f t="shared" si="135"/>
        <v/>
      </c>
      <c r="AS311" s="19" t="str">
        <f>IFERROR(VLOOKUP(AF311,[2]CUS030!$A$5:$E$10000,5,0),"")</f>
        <v>KMV</v>
      </c>
      <c r="AT311" s="19" t="str">
        <f>IFERROR(VLOOKUP(AG311,[2]CUS030!$A$5:$E$10000,5,0),"")</f>
        <v/>
      </c>
      <c r="AU311" s="19" t="str">
        <f>IFERROR(VLOOKUP(AH311,[2]CUS030!$A$5:$E$10000,5,0),"")</f>
        <v/>
      </c>
      <c r="AV311" s="19" t="str">
        <f>IFERROR(VLOOKUP(AI311,[2]CUS030!$A$5:$E$10000,5,0),"")</f>
        <v/>
      </c>
      <c r="AW311" s="19" t="str">
        <f>IFERROR(VLOOKUP(AJ311,[2]CUS030!$A$5:$E$10000,5,0),"")</f>
        <v/>
      </c>
      <c r="AX311" s="19" t="str">
        <f>IFERROR(VLOOKUP(AK311,[2]CUS030!$A$5:$E$10000,5,0),"")</f>
        <v/>
      </c>
      <c r="AY311" s="19" t="str">
        <f>IFERROR(VLOOKUP(AL311,[2]CUS030!$A$5:$E$10000,5,0),"")</f>
        <v/>
      </c>
      <c r="AZ311" s="19" t="str">
        <f>IFERROR(VLOOKUP(AM311,[2]CUS030!$A$5:$E$10000,5,0),"")</f>
        <v/>
      </c>
      <c r="BA311" s="19" t="str">
        <f>IFERROR(VLOOKUP(AN311,[2]CUS030!$A$5:$E$10000,5,0),"")</f>
        <v/>
      </c>
      <c r="BB311" s="19" t="str">
        <f>IFERROR(VLOOKUP(AO311,[2]CUS030!$A$5:$E$10000,5,0),"")</f>
        <v/>
      </c>
      <c r="BC311" s="19" t="str">
        <f>IFERROR(VLOOKUP(AP311,[2]CUS030!$A$5:$E$10000,5,0),"")</f>
        <v/>
      </c>
      <c r="BD311" s="19" t="str">
        <f>IFERROR(VLOOKUP(AQ311,[2]CUS030!$A$5:$E$10000,5,0),"")</f>
        <v/>
      </c>
      <c r="BE311" s="19" t="str">
        <f>IFERROR(VLOOKUP(AR311,[2]CUS030!$A$5:$E$10000,5,0),"")</f>
        <v/>
      </c>
    </row>
    <row r="312" spans="6:57" x14ac:dyDescent="0.3">
      <c r="F312" s="108" t="str">
        <f>[1]!Table1[[#This Row],[Production]]</f>
        <v>|0200225939|15.90|0.00|2.000|0.0004984NBC</v>
      </c>
      <c r="G312" t="str">
        <f t="shared" si="136"/>
        <v>4984</v>
      </c>
      <c r="H312" t="str">
        <f t="shared" si="137"/>
        <v>SHVN||||||||||||</v>
      </c>
      <c r="I312" s="108" t="str">
        <f>[1]!Table1[[#This Row],[Stock]]</f>
        <v>|0200225939|15.90|0.00|2.000|0.0001635NBC</v>
      </c>
      <c r="J312" t="str">
        <f t="shared" si="138"/>
        <v>1635</v>
      </c>
      <c r="K312" s="19"/>
      <c r="L312" s="19"/>
      <c r="M312" s="19"/>
      <c r="N312" s="19"/>
      <c r="O312" s="19"/>
      <c r="P312" s="20" t="str">
        <f>End_Cal!E312</f>
        <v>|0200226240|22.20|0.00|2.000|0.0005550IBC</v>
      </c>
      <c r="Q312" s="112" t="str">
        <f t="shared" si="139"/>
        <v>5550</v>
      </c>
      <c r="R312" s="112" t="str">
        <f t="shared" si="140"/>
        <v/>
      </c>
      <c r="S312" s="112" t="str">
        <f t="shared" si="120"/>
        <v/>
      </c>
      <c r="T312" s="112" t="str">
        <f t="shared" si="121"/>
        <v/>
      </c>
      <c r="U312" s="112" t="str">
        <f t="shared" si="122"/>
        <v/>
      </c>
      <c r="V312" s="112" t="str">
        <f t="shared" si="123"/>
        <v/>
      </c>
      <c r="W312" s="112" t="str">
        <f t="shared" si="141"/>
        <v/>
      </c>
      <c r="X312" s="112" t="str">
        <f t="shared" si="124"/>
        <v/>
      </c>
      <c r="Y312" s="112" t="str">
        <f t="shared" si="144"/>
        <v/>
      </c>
      <c r="Z312" s="112" t="str">
        <f t="shared" si="145"/>
        <v/>
      </c>
      <c r="AA312" s="112" t="str">
        <f t="shared" si="146"/>
        <v/>
      </c>
      <c r="AB312" s="112" t="str">
        <f t="shared" si="147"/>
        <v/>
      </c>
      <c r="AC312" s="112" t="str">
        <f t="shared" si="148"/>
        <v/>
      </c>
      <c r="AD312" t="str">
        <f t="shared" si="142"/>
        <v>5550------------</v>
      </c>
      <c r="AF312" s="19" t="str">
        <f t="shared" si="149"/>
        <v>|0200226240|22.20|0.00|2.000|0.0005550IBC</v>
      </c>
      <c r="AG312" s="19" t="str">
        <f t="shared" si="143"/>
        <v/>
      </c>
      <c r="AH312" s="19" t="str">
        <f t="shared" si="125"/>
        <v/>
      </c>
      <c r="AI312" s="19" t="str">
        <f t="shared" si="126"/>
        <v/>
      </c>
      <c r="AJ312" s="19" t="str">
        <f t="shared" si="127"/>
        <v/>
      </c>
      <c r="AK312" s="19" t="str">
        <f t="shared" si="128"/>
        <v/>
      </c>
      <c r="AL312" s="19" t="str">
        <f t="shared" si="129"/>
        <v/>
      </c>
      <c r="AM312" s="19" t="str">
        <f t="shared" si="130"/>
        <v/>
      </c>
      <c r="AN312" s="19" t="str">
        <f t="shared" si="131"/>
        <v/>
      </c>
      <c r="AO312" s="19" t="str">
        <f t="shared" si="132"/>
        <v/>
      </c>
      <c r="AP312" s="19" t="str">
        <f t="shared" si="133"/>
        <v/>
      </c>
      <c r="AQ312" s="19" t="str">
        <f t="shared" si="134"/>
        <v/>
      </c>
      <c r="AR312" s="19" t="str">
        <f t="shared" si="135"/>
        <v/>
      </c>
      <c r="AS312" s="19" t="str">
        <f>IFERROR(VLOOKUP(AF312,[2]CUS030!$A$5:$E$10000,5,0),"")</f>
        <v>SHVN</v>
      </c>
      <c r="AT312" s="19" t="str">
        <f>IFERROR(VLOOKUP(AG312,[2]CUS030!$A$5:$E$10000,5,0),"")</f>
        <v/>
      </c>
      <c r="AU312" s="19" t="str">
        <f>IFERROR(VLOOKUP(AH312,[2]CUS030!$A$5:$E$10000,5,0),"")</f>
        <v/>
      </c>
      <c r="AV312" s="19" t="str">
        <f>IFERROR(VLOOKUP(AI312,[2]CUS030!$A$5:$E$10000,5,0),"")</f>
        <v/>
      </c>
      <c r="AW312" s="19" t="str">
        <f>IFERROR(VLOOKUP(AJ312,[2]CUS030!$A$5:$E$10000,5,0),"")</f>
        <v/>
      </c>
      <c r="AX312" s="19" t="str">
        <f>IFERROR(VLOOKUP(AK312,[2]CUS030!$A$5:$E$10000,5,0),"")</f>
        <v/>
      </c>
      <c r="AY312" s="19" t="str">
        <f>IFERROR(VLOOKUP(AL312,[2]CUS030!$A$5:$E$10000,5,0),"")</f>
        <v/>
      </c>
      <c r="AZ312" s="19" t="str">
        <f>IFERROR(VLOOKUP(AM312,[2]CUS030!$A$5:$E$10000,5,0),"")</f>
        <v/>
      </c>
      <c r="BA312" s="19" t="str">
        <f>IFERROR(VLOOKUP(AN312,[2]CUS030!$A$5:$E$10000,5,0),"")</f>
        <v/>
      </c>
      <c r="BB312" s="19" t="str">
        <f>IFERROR(VLOOKUP(AO312,[2]CUS030!$A$5:$E$10000,5,0),"")</f>
        <v/>
      </c>
      <c r="BC312" s="19" t="str">
        <f>IFERROR(VLOOKUP(AP312,[2]CUS030!$A$5:$E$10000,5,0),"")</f>
        <v/>
      </c>
      <c r="BD312" s="19" t="str">
        <f>IFERROR(VLOOKUP(AQ312,[2]CUS030!$A$5:$E$10000,5,0),"")</f>
        <v/>
      </c>
      <c r="BE312" s="19" t="str">
        <f>IFERROR(VLOOKUP(AR312,[2]CUS030!$A$5:$E$10000,5,0),"")</f>
        <v/>
      </c>
    </row>
    <row r="313" spans="6:57" x14ac:dyDescent="0.3">
      <c r="F313" s="108" t="str">
        <f>[1]!Table1[[#This Row],[Production]]</f>
        <v>|0200225939|15.90|0.00|2.000|0.0004984NBC</v>
      </c>
      <c r="G313" t="str">
        <f t="shared" si="136"/>
        <v>4984</v>
      </c>
      <c r="H313" t="str">
        <f t="shared" si="137"/>
        <v>SHVN||||||||||||</v>
      </c>
      <c r="I313" s="108" t="str">
        <f>[1]!Table1[[#This Row],[Stock]]</f>
        <v>|0200225939|15.90|0.00|2.000|0.0004984NBC</v>
      </c>
      <c r="J313" t="str">
        <f t="shared" si="138"/>
        <v>4984</v>
      </c>
      <c r="K313" s="19"/>
      <c r="L313" s="19"/>
      <c r="M313" s="19"/>
      <c r="N313" s="19"/>
      <c r="O313" s="19"/>
      <c r="P313" s="20" t="str">
        <f>End_Cal!E313</f>
        <v>|0200226240|22.20|0.00|2.000|0.0005710IBC</v>
      </c>
      <c r="Q313" s="112" t="str">
        <f t="shared" si="139"/>
        <v>5710</v>
      </c>
      <c r="R313" s="112" t="str">
        <f t="shared" si="140"/>
        <v/>
      </c>
      <c r="S313" s="112" t="str">
        <f t="shared" si="120"/>
        <v/>
      </c>
      <c r="T313" s="112" t="str">
        <f t="shared" si="121"/>
        <v/>
      </c>
      <c r="U313" s="112" t="str">
        <f t="shared" si="122"/>
        <v/>
      </c>
      <c r="V313" s="112" t="str">
        <f t="shared" si="123"/>
        <v/>
      </c>
      <c r="W313" s="112" t="str">
        <f t="shared" si="141"/>
        <v/>
      </c>
      <c r="X313" s="112" t="str">
        <f t="shared" si="124"/>
        <v/>
      </c>
      <c r="Y313" s="112" t="str">
        <f t="shared" si="144"/>
        <v/>
      </c>
      <c r="Z313" s="112" t="str">
        <f t="shared" si="145"/>
        <v/>
      </c>
      <c r="AA313" s="112" t="str">
        <f t="shared" si="146"/>
        <v/>
      </c>
      <c r="AB313" s="112" t="str">
        <f t="shared" si="147"/>
        <v/>
      </c>
      <c r="AC313" s="112" t="str">
        <f t="shared" si="148"/>
        <v/>
      </c>
      <c r="AD313" t="str">
        <f t="shared" si="142"/>
        <v>5710------------</v>
      </c>
      <c r="AF313" s="19" t="str">
        <f t="shared" si="149"/>
        <v>|0200226240|22.20|0.00|2.000|0.0005710IBC</v>
      </c>
      <c r="AG313" s="19" t="str">
        <f t="shared" si="143"/>
        <v/>
      </c>
      <c r="AH313" s="19" t="str">
        <f t="shared" si="125"/>
        <v/>
      </c>
      <c r="AI313" s="19" t="str">
        <f t="shared" si="126"/>
        <v/>
      </c>
      <c r="AJ313" s="19" t="str">
        <f t="shared" si="127"/>
        <v/>
      </c>
      <c r="AK313" s="19" t="str">
        <f t="shared" si="128"/>
        <v/>
      </c>
      <c r="AL313" s="19" t="str">
        <f t="shared" si="129"/>
        <v/>
      </c>
      <c r="AM313" s="19" t="str">
        <f t="shared" si="130"/>
        <v/>
      </c>
      <c r="AN313" s="19" t="str">
        <f t="shared" si="131"/>
        <v/>
      </c>
      <c r="AO313" s="19" t="str">
        <f t="shared" si="132"/>
        <v/>
      </c>
      <c r="AP313" s="19" t="str">
        <f t="shared" si="133"/>
        <v/>
      </c>
      <c r="AQ313" s="19" t="str">
        <f t="shared" si="134"/>
        <v/>
      </c>
      <c r="AR313" s="19" t="str">
        <f t="shared" si="135"/>
        <v/>
      </c>
      <c r="AS313" s="19" t="str">
        <f>IFERROR(VLOOKUP(AF313,[2]CUS030!$A$5:$E$10000,5,0),"")</f>
        <v>SHVN</v>
      </c>
      <c r="AT313" s="19" t="str">
        <f>IFERROR(VLOOKUP(AG313,[2]CUS030!$A$5:$E$10000,5,0),"")</f>
        <v/>
      </c>
      <c r="AU313" s="19" t="str">
        <f>IFERROR(VLOOKUP(AH313,[2]CUS030!$A$5:$E$10000,5,0),"")</f>
        <v/>
      </c>
      <c r="AV313" s="19" t="str">
        <f>IFERROR(VLOOKUP(AI313,[2]CUS030!$A$5:$E$10000,5,0),"")</f>
        <v/>
      </c>
      <c r="AW313" s="19" t="str">
        <f>IFERROR(VLOOKUP(AJ313,[2]CUS030!$A$5:$E$10000,5,0),"")</f>
        <v/>
      </c>
      <c r="AX313" s="19" t="str">
        <f>IFERROR(VLOOKUP(AK313,[2]CUS030!$A$5:$E$10000,5,0),"")</f>
        <v/>
      </c>
      <c r="AY313" s="19" t="str">
        <f>IFERROR(VLOOKUP(AL313,[2]CUS030!$A$5:$E$10000,5,0),"")</f>
        <v/>
      </c>
      <c r="AZ313" s="19" t="str">
        <f>IFERROR(VLOOKUP(AM313,[2]CUS030!$A$5:$E$10000,5,0),"")</f>
        <v/>
      </c>
      <c r="BA313" s="19" t="str">
        <f>IFERROR(VLOOKUP(AN313,[2]CUS030!$A$5:$E$10000,5,0),"")</f>
        <v/>
      </c>
      <c r="BB313" s="19" t="str">
        <f>IFERROR(VLOOKUP(AO313,[2]CUS030!$A$5:$E$10000,5,0),"")</f>
        <v/>
      </c>
      <c r="BC313" s="19" t="str">
        <f>IFERROR(VLOOKUP(AP313,[2]CUS030!$A$5:$E$10000,5,0),"")</f>
        <v/>
      </c>
      <c r="BD313" s="19" t="str">
        <f>IFERROR(VLOOKUP(AQ313,[2]CUS030!$A$5:$E$10000,5,0),"")</f>
        <v/>
      </c>
      <c r="BE313" s="19" t="str">
        <f>IFERROR(VLOOKUP(AR313,[2]CUS030!$A$5:$E$10000,5,0),"")</f>
        <v/>
      </c>
    </row>
    <row r="314" spans="6:57" x14ac:dyDescent="0.3">
      <c r="F314" s="108" t="str">
        <f>[1]!Table1[[#This Row],[Production]]</f>
        <v>|0200225900|15.00|10.30|2.350|0.0005700IBC</v>
      </c>
      <c r="G314" t="str">
        <f t="shared" si="136"/>
        <v>5700</v>
      </c>
      <c r="H314" t="str">
        <f t="shared" si="137"/>
        <v>KMV|KMV|||||||||||</v>
      </c>
      <c r="I314" s="108" t="str">
        <f>[1]!Table1[[#This Row],[Stock]]</f>
        <v>|0200225900|15.00|10.30|2.350|0.0005700IBC</v>
      </c>
      <c r="J314" t="str">
        <f t="shared" si="138"/>
        <v>5700</v>
      </c>
      <c r="K314" s="19"/>
      <c r="L314" s="19"/>
      <c r="M314" s="19"/>
      <c r="N314" s="19"/>
      <c r="O314" s="19"/>
      <c r="P314" s="20" t="str">
        <f>End_Cal!E314</f>
        <v>|0200226240|25.40|0.00|1.600|0.0005971NBC</v>
      </c>
      <c r="Q314" s="112" t="str">
        <f t="shared" si="139"/>
        <v>222</v>
      </c>
      <c r="R314" s="112" t="str">
        <f t="shared" si="140"/>
        <v>266</v>
      </c>
      <c r="S314" s="112" t="str">
        <f t="shared" si="120"/>
        <v>5971</v>
      </c>
      <c r="T314" s="112" t="str">
        <f t="shared" si="121"/>
        <v/>
      </c>
      <c r="U314" s="112" t="str">
        <f t="shared" si="122"/>
        <v/>
      </c>
      <c r="V314" s="112" t="str">
        <f t="shared" si="123"/>
        <v/>
      </c>
      <c r="W314" s="112" t="str">
        <f t="shared" si="141"/>
        <v/>
      </c>
      <c r="X314" s="112" t="str">
        <f t="shared" si="124"/>
        <v/>
      </c>
      <c r="Y314" s="112" t="str">
        <f t="shared" si="144"/>
        <v/>
      </c>
      <c r="Z314" s="112" t="str">
        <f t="shared" si="145"/>
        <v/>
      </c>
      <c r="AA314" s="112" t="str">
        <f t="shared" si="146"/>
        <v/>
      </c>
      <c r="AB314" s="112" t="str">
        <f t="shared" si="147"/>
        <v/>
      </c>
      <c r="AC314" s="112" t="str">
        <f t="shared" si="148"/>
        <v/>
      </c>
      <c r="AD314" t="str">
        <f t="shared" si="142"/>
        <v>222-266-5971----------</v>
      </c>
      <c r="AF314" s="19" t="str">
        <f t="shared" si="149"/>
        <v>|0200226240|25.40|0.00|1.600|0.000222NBC</v>
      </c>
      <c r="AG314" s="19" t="str">
        <f t="shared" si="143"/>
        <v>|0200226240|25.40|0.00|1.600|0.000266NBC</v>
      </c>
      <c r="AH314" s="19" t="str">
        <f t="shared" si="125"/>
        <v>|0200226240|25.40|0.00|1.600|0.0005971NBC</v>
      </c>
      <c r="AI314" s="19" t="str">
        <f t="shared" si="126"/>
        <v/>
      </c>
      <c r="AJ314" s="19" t="str">
        <f t="shared" si="127"/>
        <v/>
      </c>
      <c r="AK314" s="19" t="str">
        <f t="shared" si="128"/>
        <v/>
      </c>
      <c r="AL314" s="19" t="str">
        <f t="shared" si="129"/>
        <v/>
      </c>
      <c r="AM314" s="19" t="str">
        <f t="shared" si="130"/>
        <v/>
      </c>
      <c r="AN314" s="19" t="str">
        <f t="shared" si="131"/>
        <v/>
      </c>
      <c r="AO314" s="19" t="str">
        <f t="shared" si="132"/>
        <v/>
      </c>
      <c r="AP314" s="19" t="str">
        <f t="shared" si="133"/>
        <v/>
      </c>
      <c r="AQ314" s="19" t="str">
        <f t="shared" si="134"/>
        <v/>
      </c>
      <c r="AR314" s="19" t="str">
        <f t="shared" si="135"/>
        <v/>
      </c>
      <c r="AS314" s="19" t="str">
        <f>IFERROR(VLOOKUP(AF314,[2]CUS030!$A$5:$E$10000,5,0),"")</f>
        <v>KMV</v>
      </c>
      <c r="AT314" s="19" t="str">
        <f>IFERROR(VLOOKUP(AG314,[2]CUS030!$A$5:$E$10000,5,0),"")</f>
        <v>KMV</v>
      </c>
      <c r="AU314" s="19" t="str">
        <f>IFERROR(VLOOKUP(AH314,[2]CUS030!$A$5:$E$10000,5,0),"")</f>
        <v/>
      </c>
      <c r="AV314" s="19" t="str">
        <f>IFERROR(VLOOKUP(AI314,[2]CUS030!$A$5:$E$10000,5,0),"")</f>
        <v/>
      </c>
      <c r="AW314" s="19" t="str">
        <f>IFERROR(VLOOKUP(AJ314,[2]CUS030!$A$5:$E$10000,5,0),"")</f>
        <v/>
      </c>
      <c r="AX314" s="19" t="str">
        <f>IFERROR(VLOOKUP(AK314,[2]CUS030!$A$5:$E$10000,5,0),"")</f>
        <v/>
      </c>
      <c r="AY314" s="19" t="str">
        <f>IFERROR(VLOOKUP(AL314,[2]CUS030!$A$5:$E$10000,5,0),"")</f>
        <v/>
      </c>
      <c r="AZ314" s="19" t="str">
        <f>IFERROR(VLOOKUP(AM314,[2]CUS030!$A$5:$E$10000,5,0),"")</f>
        <v/>
      </c>
      <c r="BA314" s="19" t="str">
        <f>IFERROR(VLOOKUP(AN314,[2]CUS030!$A$5:$E$10000,5,0),"")</f>
        <v/>
      </c>
      <c r="BB314" s="19" t="str">
        <f>IFERROR(VLOOKUP(AO314,[2]CUS030!$A$5:$E$10000,5,0),"")</f>
        <v/>
      </c>
      <c r="BC314" s="19" t="str">
        <f>IFERROR(VLOOKUP(AP314,[2]CUS030!$A$5:$E$10000,5,0),"")</f>
        <v/>
      </c>
      <c r="BD314" s="19" t="str">
        <f>IFERROR(VLOOKUP(AQ314,[2]CUS030!$A$5:$E$10000,5,0),"")</f>
        <v/>
      </c>
      <c r="BE314" s="19" t="str">
        <f>IFERROR(VLOOKUP(AR314,[2]CUS030!$A$5:$E$10000,5,0),"")</f>
        <v/>
      </c>
    </row>
    <row r="315" spans="6:57" x14ac:dyDescent="0.3">
      <c r="F315" s="108" t="str">
        <f>[1]!Table1[[#This Row],[Production]]</f>
        <v>|0200225900|15.00|10.30|2.350|0.0005900IBC</v>
      </c>
      <c r="G315" t="str">
        <f t="shared" si="136"/>
        <v>5900</v>
      </c>
      <c r="H315" t="str">
        <f t="shared" si="137"/>
        <v>KMV||||||||||||</v>
      </c>
      <c r="I315" s="108" t="str">
        <f>[1]!Table1[[#This Row],[Stock]]</f>
        <v>|0200225900|15.00|10.30|2.350|0.0005900IBC</v>
      </c>
      <c r="J315" t="str">
        <f t="shared" si="138"/>
        <v>5900</v>
      </c>
      <c r="K315" s="19"/>
      <c r="L315" s="19"/>
      <c r="M315" s="19"/>
      <c r="N315" s="19"/>
      <c r="O315" s="19"/>
      <c r="P315" s="20" t="str">
        <f>End_Cal!E315</f>
        <v>|0200226240|25.40|0.00|1.600|0.0005820IBC</v>
      </c>
      <c r="Q315" s="112" t="str">
        <f t="shared" si="139"/>
        <v>410</v>
      </c>
      <c r="R315" s="112" t="str">
        <f t="shared" si="140"/>
        <v>5820</v>
      </c>
      <c r="S315" s="112" t="str">
        <f t="shared" si="120"/>
        <v/>
      </c>
      <c r="T315" s="112" t="str">
        <f t="shared" si="121"/>
        <v/>
      </c>
      <c r="U315" s="112" t="str">
        <f t="shared" si="122"/>
        <v/>
      </c>
      <c r="V315" s="112" t="str">
        <f t="shared" si="123"/>
        <v/>
      </c>
      <c r="W315" s="112" t="str">
        <f t="shared" si="141"/>
        <v/>
      </c>
      <c r="X315" s="112" t="str">
        <f t="shared" si="124"/>
        <v/>
      </c>
      <c r="Y315" s="112" t="str">
        <f t="shared" si="144"/>
        <v/>
      </c>
      <c r="Z315" s="112" t="str">
        <f t="shared" si="145"/>
        <v/>
      </c>
      <c r="AA315" s="112" t="str">
        <f t="shared" si="146"/>
        <v/>
      </c>
      <c r="AB315" s="112" t="str">
        <f t="shared" si="147"/>
        <v/>
      </c>
      <c r="AC315" s="112" t="str">
        <f t="shared" si="148"/>
        <v/>
      </c>
      <c r="AD315" t="str">
        <f t="shared" si="142"/>
        <v>410-5820-----------</v>
      </c>
      <c r="AF315" s="19" t="str">
        <f t="shared" si="149"/>
        <v>|0200226240|25.40|0.00|1.600|0.000410IBC</v>
      </c>
      <c r="AG315" s="19" t="str">
        <f t="shared" si="143"/>
        <v>|0200226240|25.40|0.00|1.600|0.0005820IBC</v>
      </c>
      <c r="AH315" s="19" t="str">
        <f t="shared" si="125"/>
        <v/>
      </c>
      <c r="AI315" s="19" t="str">
        <f t="shared" si="126"/>
        <v/>
      </c>
      <c r="AJ315" s="19" t="str">
        <f t="shared" si="127"/>
        <v/>
      </c>
      <c r="AK315" s="19" t="str">
        <f t="shared" si="128"/>
        <v/>
      </c>
      <c r="AL315" s="19" t="str">
        <f t="shared" si="129"/>
        <v/>
      </c>
      <c r="AM315" s="19" t="str">
        <f t="shared" si="130"/>
        <v/>
      </c>
      <c r="AN315" s="19" t="str">
        <f t="shared" si="131"/>
        <v/>
      </c>
      <c r="AO315" s="19" t="str">
        <f t="shared" si="132"/>
        <v/>
      </c>
      <c r="AP315" s="19" t="str">
        <f t="shared" si="133"/>
        <v/>
      </c>
      <c r="AQ315" s="19" t="str">
        <f t="shared" si="134"/>
        <v/>
      </c>
      <c r="AR315" s="19" t="str">
        <f t="shared" si="135"/>
        <v/>
      </c>
      <c r="AS315" s="19" t="str">
        <f>IFERROR(VLOOKUP(AF315,[2]CUS030!$A$5:$E$10000,5,0),"")</f>
        <v>KMV</v>
      </c>
      <c r="AT315" s="19" t="str">
        <f>IFERROR(VLOOKUP(AG315,[2]CUS030!$A$5:$E$10000,5,0),"")</f>
        <v/>
      </c>
      <c r="AU315" s="19" t="str">
        <f>IFERROR(VLOOKUP(AH315,[2]CUS030!$A$5:$E$10000,5,0),"")</f>
        <v/>
      </c>
      <c r="AV315" s="19" t="str">
        <f>IFERROR(VLOOKUP(AI315,[2]CUS030!$A$5:$E$10000,5,0),"")</f>
        <v/>
      </c>
      <c r="AW315" s="19" t="str">
        <f>IFERROR(VLOOKUP(AJ315,[2]CUS030!$A$5:$E$10000,5,0),"")</f>
        <v/>
      </c>
      <c r="AX315" s="19" t="str">
        <f>IFERROR(VLOOKUP(AK315,[2]CUS030!$A$5:$E$10000,5,0),"")</f>
        <v/>
      </c>
      <c r="AY315" s="19" t="str">
        <f>IFERROR(VLOOKUP(AL315,[2]CUS030!$A$5:$E$10000,5,0),"")</f>
        <v/>
      </c>
      <c r="AZ315" s="19" t="str">
        <f>IFERROR(VLOOKUP(AM315,[2]CUS030!$A$5:$E$10000,5,0),"")</f>
        <v/>
      </c>
      <c r="BA315" s="19" t="str">
        <f>IFERROR(VLOOKUP(AN315,[2]CUS030!$A$5:$E$10000,5,0),"")</f>
        <v/>
      </c>
      <c r="BB315" s="19" t="str">
        <f>IFERROR(VLOOKUP(AO315,[2]CUS030!$A$5:$E$10000,5,0),"")</f>
        <v/>
      </c>
      <c r="BC315" s="19" t="str">
        <f>IFERROR(VLOOKUP(AP315,[2]CUS030!$A$5:$E$10000,5,0),"")</f>
        <v/>
      </c>
      <c r="BD315" s="19" t="str">
        <f>IFERROR(VLOOKUP(AQ315,[2]CUS030!$A$5:$E$10000,5,0),"")</f>
        <v/>
      </c>
      <c r="BE315" s="19" t="str">
        <f>IFERROR(VLOOKUP(AR315,[2]CUS030!$A$5:$E$10000,5,0),"")</f>
        <v/>
      </c>
    </row>
    <row r="316" spans="6:57" x14ac:dyDescent="0.3">
      <c r="F316" s="108" t="str">
        <f>[1]!Table1[[#This Row],[Production]]</f>
        <v>|0200225900|15.00|10.30|2.350|0.0006200IBC</v>
      </c>
      <c r="G316" t="str">
        <f t="shared" si="136"/>
        <v>6200</v>
      </c>
      <c r="H316" t="str">
        <f t="shared" si="137"/>
        <v>SHVN||||||||||||</v>
      </c>
      <c r="I316" s="108" t="str">
        <f>[1]!Table1[[#This Row],[Stock]]</f>
        <v>|0200225900|15.00|10.30|2.350|0.0006200IBC</v>
      </c>
      <c r="J316" t="str">
        <f t="shared" si="138"/>
        <v>6200</v>
      </c>
      <c r="K316" s="19"/>
      <c r="L316" s="19"/>
      <c r="M316" s="19"/>
      <c r="N316" s="19"/>
      <c r="O316" s="19"/>
      <c r="P316" s="20" t="str">
        <f>End_Cal!E316</f>
        <v>|0200226240|25.40|0.00|1.600|0.0005500IBC</v>
      </c>
      <c r="Q316" s="112" t="str">
        <f t="shared" si="139"/>
        <v>5500</v>
      </c>
      <c r="R316" s="112" t="str">
        <f t="shared" si="140"/>
        <v/>
      </c>
      <c r="S316" s="112" t="str">
        <f t="shared" si="120"/>
        <v/>
      </c>
      <c r="T316" s="112" t="str">
        <f t="shared" si="121"/>
        <v/>
      </c>
      <c r="U316" s="112" t="str">
        <f t="shared" si="122"/>
        <v/>
      </c>
      <c r="V316" s="112" t="str">
        <f t="shared" si="123"/>
        <v/>
      </c>
      <c r="W316" s="112" t="str">
        <f t="shared" si="141"/>
        <v/>
      </c>
      <c r="X316" s="112" t="str">
        <f t="shared" si="124"/>
        <v/>
      </c>
      <c r="Y316" s="112" t="str">
        <f t="shared" si="144"/>
        <v/>
      </c>
      <c r="Z316" s="112" t="str">
        <f t="shared" si="145"/>
        <v/>
      </c>
      <c r="AA316" s="112" t="str">
        <f t="shared" si="146"/>
        <v/>
      </c>
      <c r="AB316" s="112" t="str">
        <f t="shared" si="147"/>
        <v/>
      </c>
      <c r="AC316" s="112" t="str">
        <f t="shared" si="148"/>
        <v/>
      </c>
      <c r="AD316" t="str">
        <f t="shared" si="142"/>
        <v>5500------------</v>
      </c>
      <c r="AF316" s="19" t="str">
        <f t="shared" si="149"/>
        <v>|0200226240|25.40|0.00|1.600|0.0005500IBC</v>
      </c>
      <c r="AG316" s="19" t="str">
        <f t="shared" si="143"/>
        <v/>
      </c>
      <c r="AH316" s="19" t="str">
        <f t="shared" si="125"/>
        <v/>
      </c>
      <c r="AI316" s="19" t="str">
        <f t="shared" si="126"/>
        <v/>
      </c>
      <c r="AJ316" s="19" t="str">
        <f t="shared" si="127"/>
        <v/>
      </c>
      <c r="AK316" s="19" t="str">
        <f t="shared" si="128"/>
        <v/>
      </c>
      <c r="AL316" s="19" t="str">
        <f t="shared" si="129"/>
        <v/>
      </c>
      <c r="AM316" s="19" t="str">
        <f t="shared" si="130"/>
        <v/>
      </c>
      <c r="AN316" s="19" t="str">
        <f t="shared" si="131"/>
        <v/>
      </c>
      <c r="AO316" s="19" t="str">
        <f t="shared" si="132"/>
        <v/>
      </c>
      <c r="AP316" s="19" t="str">
        <f t="shared" si="133"/>
        <v/>
      </c>
      <c r="AQ316" s="19" t="str">
        <f t="shared" si="134"/>
        <v/>
      </c>
      <c r="AR316" s="19" t="str">
        <f t="shared" si="135"/>
        <v/>
      </c>
      <c r="AS316" s="19" t="str">
        <f>IFERROR(VLOOKUP(AF316,[2]CUS030!$A$5:$E$10000,5,0),"")</f>
        <v>SHVN</v>
      </c>
      <c r="AT316" s="19" t="str">
        <f>IFERROR(VLOOKUP(AG316,[2]CUS030!$A$5:$E$10000,5,0),"")</f>
        <v/>
      </c>
      <c r="AU316" s="19" t="str">
        <f>IFERROR(VLOOKUP(AH316,[2]CUS030!$A$5:$E$10000,5,0),"")</f>
        <v/>
      </c>
      <c r="AV316" s="19" t="str">
        <f>IFERROR(VLOOKUP(AI316,[2]CUS030!$A$5:$E$10000,5,0),"")</f>
        <v/>
      </c>
      <c r="AW316" s="19" t="str">
        <f>IFERROR(VLOOKUP(AJ316,[2]CUS030!$A$5:$E$10000,5,0),"")</f>
        <v/>
      </c>
      <c r="AX316" s="19" t="str">
        <f>IFERROR(VLOOKUP(AK316,[2]CUS030!$A$5:$E$10000,5,0),"")</f>
        <v/>
      </c>
      <c r="AY316" s="19" t="str">
        <f>IFERROR(VLOOKUP(AL316,[2]CUS030!$A$5:$E$10000,5,0),"")</f>
        <v/>
      </c>
      <c r="AZ316" s="19" t="str">
        <f>IFERROR(VLOOKUP(AM316,[2]CUS030!$A$5:$E$10000,5,0),"")</f>
        <v/>
      </c>
      <c r="BA316" s="19" t="str">
        <f>IFERROR(VLOOKUP(AN316,[2]CUS030!$A$5:$E$10000,5,0),"")</f>
        <v/>
      </c>
      <c r="BB316" s="19" t="str">
        <f>IFERROR(VLOOKUP(AO316,[2]CUS030!$A$5:$E$10000,5,0),"")</f>
        <v/>
      </c>
      <c r="BC316" s="19" t="str">
        <f>IFERROR(VLOOKUP(AP316,[2]CUS030!$A$5:$E$10000,5,0),"")</f>
        <v/>
      </c>
      <c r="BD316" s="19" t="str">
        <f>IFERROR(VLOOKUP(AQ316,[2]CUS030!$A$5:$E$10000,5,0),"")</f>
        <v/>
      </c>
      <c r="BE316" s="19" t="str">
        <f>IFERROR(VLOOKUP(AR316,[2]CUS030!$A$5:$E$10000,5,0),"")</f>
        <v/>
      </c>
    </row>
    <row r="317" spans="6:57" x14ac:dyDescent="0.3">
      <c r="F317" s="108" t="str">
        <f>[1]!Table1[[#This Row],[Production]]</f>
        <v>|0200225939|19.10|0.00|1.600|0.0005692NBC</v>
      </c>
      <c r="G317" t="str">
        <f t="shared" si="136"/>
        <v>5692</v>
      </c>
      <c r="H317" t="str">
        <f t="shared" si="137"/>
        <v>KMV|KMV|KMV||||||||||</v>
      </c>
      <c r="I317" s="108" t="str">
        <f>[1]!Table1[[#This Row],[Stock]]</f>
        <v>|0200225939|19.10|0.00|1.600|0.000135NBC</v>
      </c>
      <c r="J317" t="str">
        <f t="shared" si="138"/>
        <v>135</v>
      </c>
      <c r="K317" s="19"/>
      <c r="L317" s="19"/>
      <c r="M317" s="19"/>
      <c r="N317" s="19"/>
      <c r="O317" s="19"/>
      <c r="P317" s="20" t="str">
        <f>End_Cal!E317</f>
        <v>|0200226240|25.40|0.00|2.300|0.0005831NBC</v>
      </c>
      <c r="Q317" s="112" t="str">
        <f t="shared" si="139"/>
        <v>177</v>
      </c>
      <c r="R317" s="112" t="str">
        <f t="shared" si="140"/>
        <v>286</v>
      </c>
      <c r="S317" s="112" t="str">
        <f t="shared" si="120"/>
        <v>440</v>
      </c>
      <c r="T317" s="112" t="str">
        <f t="shared" si="121"/>
        <v>5831</v>
      </c>
      <c r="U317" s="112" t="str">
        <f t="shared" si="122"/>
        <v/>
      </c>
      <c r="V317" s="112" t="str">
        <f t="shared" si="123"/>
        <v/>
      </c>
      <c r="W317" s="112" t="str">
        <f t="shared" si="141"/>
        <v/>
      </c>
      <c r="X317" s="112" t="str">
        <f t="shared" si="124"/>
        <v/>
      </c>
      <c r="Y317" s="112" t="str">
        <f t="shared" si="144"/>
        <v/>
      </c>
      <c r="Z317" s="112" t="str">
        <f t="shared" si="145"/>
        <v/>
      </c>
      <c r="AA317" s="112" t="str">
        <f t="shared" si="146"/>
        <v/>
      </c>
      <c r="AB317" s="112" t="str">
        <f t="shared" si="147"/>
        <v/>
      </c>
      <c r="AC317" s="112" t="str">
        <f t="shared" si="148"/>
        <v/>
      </c>
      <c r="AD317" t="str">
        <f t="shared" si="142"/>
        <v>177-286-440-5831---------</v>
      </c>
      <c r="AF317" s="19" t="str">
        <f t="shared" si="149"/>
        <v>|0200226240|25.40|0.00|2.300|0.000177NBC</v>
      </c>
      <c r="AG317" s="19" t="str">
        <f t="shared" si="143"/>
        <v>|0200226240|25.40|0.00|2.300|0.000286NBC</v>
      </c>
      <c r="AH317" s="19" t="str">
        <f t="shared" si="125"/>
        <v>|0200226240|25.40|0.00|2.300|0.000440NBC</v>
      </c>
      <c r="AI317" s="19" t="str">
        <f t="shared" si="126"/>
        <v>|0200226240|25.40|0.00|2.300|0.0005831NBC</v>
      </c>
      <c r="AJ317" s="19" t="str">
        <f t="shared" si="127"/>
        <v/>
      </c>
      <c r="AK317" s="19" t="str">
        <f t="shared" si="128"/>
        <v/>
      </c>
      <c r="AL317" s="19" t="str">
        <f t="shared" si="129"/>
        <v/>
      </c>
      <c r="AM317" s="19" t="str">
        <f t="shared" si="130"/>
        <v/>
      </c>
      <c r="AN317" s="19" t="str">
        <f t="shared" si="131"/>
        <v/>
      </c>
      <c r="AO317" s="19" t="str">
        <f t="shared" si="132"/>
        <v/>
      </c>
      <c r="AP317" s="19" t="str">
        <f t="shared" si="133"/>
        <v/>
      </c>
      <c r="AQ317" s="19" t="str">
        <f t="shared" si="134"/>
        <v/>
      </c>
      <c r="AR317" s="19" t="str">
        <f t="shared" si="135"/>
        <v/>
      </c>
      <c r="AS317" s="19" t="str">
        <f>IFERROR(VLOOKUP(AF317,[2]CUS030!$A$5:$E$10000,5,0),"")</f>
        <v>KMV</v>
      </c>
      <c r="AT317" s="19" t="str">
        <f>IFERROR(VLOOKUP(AG317,[2]CUS030!$A$5:$E$10000,5,0),"")</f>
        <v>KMV</v>
      </c>
      <c r="AU317" s="19" t="str">
        <f>IFERROR(VLOOKUP(AH317,[2]CUS030!$A$5:$E$10000,5,0),"")</f>
        <v>KMV</v>
      </c>
      <c r="AV317" s="19" t="str">
        <f>IFERROR(VLOOKUP(AI317,[2]CUS030!$A$5:$E$10000,5,0),"")</f>
        <v/>
      </c>
      <c r="AW317" s="19" t="str">
        <f>IFERROR(VLOOKUP(AJ317,[2]CUS030!$A$5:$E$10000,5,0),"")</f>
        <v/>
      </c>
      <c r="AX317" s="19" t="str">
        <f>IFERROR(VLOOKUP(AK317,[2]CUS030!$A$5:$E$10000,5,0),"")</f>
        <v/>
      </c>
      <c r="AY317" s="19" t="str">
        <f>IFERROR(VLOOKUP(AL317,[2]CUS030!$A$5:$E$10000,5,0),"")</f>
        <v/>
      </c>
      <c r="AZ317" s="19" t="str">
        <f>IFERROR(VLOOKUP(AM317,[2]CUS030!$A$5:$E$10000,5,0),"")</f>
        <v/>
      </c>
      <c r="BA317" s="19" t="str">
        <f>IFERROR(VLOOKUP(AN317,[2]CUS030!$A$5:$E$10000,5,0),"")</f>
        <v/>
      </c>
      <c r="BB317" s="19" t="str">
        <f>IFERROR(VLOOKUP(AO317,[2]CUS030!$A$5:$E$10000,5,0),"")</f>
        <v/>
      </c>
      <c r="BC317" s="19" t="str">
        <f>IFERROR(VLOOKUP(AP317,[2]CUS030!$A$5:$E$10000,5,0),"")</f>
        <v/>
      </c>
      <c r="BD317" s="19" t="str">
        <f>IFERROR(VLOOKUP(AQ317,[2]CUS030!$A$5:$E$10000,5,0),"")</f>
        <v/>
      </c>
      <c r="BE317" s="19" t="str">
        <f>IFERROR(VLOOKUP(AR317,[2]CUS030!$A$5:$E$10000,5,0),"")</f>
        <v/>
      </c>
    </row>
    <row r="318" spans="6:57" x14ac:dyDescent="0.3">
      <c r="F318" s="108" t="str">
        <f>[1]!Table1[[#This Row],[Production]]</f>
        <v>|0200225939|19.10|0.00|1.600|0.0005692NBC</v>
      </c>
      <c r="G318" t="str">
        <f t="shared" si="136"/>
        <v>5692</v>
      </c>
      <c r="H318" t="str">
        <f t="shared" si="137"/>
        <v>KMV||KMV||||||||||</v>
      </c>
      <c r="I318" s="108" t="str">
        <f>[1]!Table1[[#This Row],[Stock]]</f>
        <v>|0200225939|19.10|0.00|1.600|0.0005692NBC</v>
      </c>
      <c r="J318" t="str">
        <f t="shared" si="138"/>
        <v>5692</v>
      </c>
      <c r="K318" s="19"/>
      <c r="L318" s="19"/>
      <c r="M318" s="19"/>
      <c r="N318" s="19"/>
      <c r="O318" s="19"/>
      <c r="P318" s="20" t="str">
        <f>End_Cal!E318</f>
        <v>|0200226240|25.40|0.00|2.300|0.0006358NBC</v>
      </c>
      <c r="Q318" s="112" t="str">
        <f t="shared" si="139"/>
        <v>346.5</v>
      </c>
      <c r="R318" s="112" t="str">
        <f t="shared" si="140"/>
        <v>6358</v>
      </c>
      <c r="S318" s="112" t="str">
        <f t="shared" si="120"/>
        <v>696</v>
      </c>
      <c r="T318" s="112" t="str">
        <f t="shared" si="121"/>
        <v/>
      </c>
      <c r="U318" s="112" t="str">
        <f t="shared" si="122"/>
        <v/>
      </c>
      <c r="V318" s="112" t="str">
        <f t="shared" si="123"/>
        <v/>
      </c>
      <c r="W318" s="112" t="str">
        <f t="shared" si="141"/>
        <v/>
      </c>
      <c r="X318" s="112" t="str">
        <f t="shared" si="124"/>
        <v/>
      </c>
      <c r="Y318" s="112" t="str">
        <f t="shared" si="144"/>
        <v/>
      </c>
      <c r="Z318" s="112" t="str">
        <f t="shared" si="145"/>
        <v/>
      </c>
      <c r="AA318" s="112" t="str">
        <f t="shared" si="146"/>
        <v/>
      </c>
      <c r="AB318" s="112" t="str">
        <f t="shared" si="147"/>
        <v/>
      </c>
      <c r="AC318" s="112" t="str">
        <f t="shared" si="148"/>
        <v/>
      </c>
      <c r="AD318" t="str">
        <f t="shared" si="142"/>
        <v>346.5-6358-696----------</v>
      </c>
      <c r="AF318" s="19" t="str">
        <f t="shared" si="149"/>
        <v>|0200226240|25.40|0.00|2.300|0.000346.5NBC</v>
      </c>
      <c r="AG318" s="19" t="str">
        <f t="shared" si="143"/>
        <v>|0200226240|25.40|0.00|2.300|0.0006358NBC</v>
      </c>
      <c r="AH318" s="19" t="str">
        <f t="shared" si="125"/>
        <v>|0200226240|25.40|0.00|2.300|0.000696NBC</v>
      </c>
      <c r="AI318" s="19" t="str">
        <f t="shared" si="126"/>
        <v/>
      </c>
      <c r="AJ318" s="19" t="str">
        <f t="shared" si="127"/>
        <v/>
      </c>
      <c r="AK318" s="19" t="str">
        <f t="shared" si="128"/>
        <v/>
      </c>
      <c r="AL318" s="19" t="str">
        <f t="shared" si="129"/>
        <v/>
      </c>
      <c r="AM318" s="19" t="str">
        <f t="shared" si="130"/>
        <v/>
      </c>
      <c r="AN318" s="19" t="str">
        <f t="shared" si="131"/>
        <v/>
      </c>
      <c r="AO318" s="19" t="str">
        <f t="shared" si="132"/>
        <v/>
      </c>
      <c r="AP318" s="19" t="str">
        <f t="shared" si="133"/>
        <v/>
      </c>
      <c r="AQ318" s="19" t="str">
        <f t="shared" si="134"/>
        <v/>
      </c>
      <c r="AR318" s="19" t="str">
        <f t="shared" si="135"/>
        <v/>
      </c>
      <c r="AS318" s="19" t="str">
        <f>IFERROR(VLOOKUP(AF318,[2]CUS030!$A$5:$E$10000,5,0),"")</f>
        <v>KMV</v>
      </c>
      <c r="AT318" s="19" t="str">
        <f>IFERROR(VLOOKUP(AG318,[2]CUS030!$A$5:$E$10000,5,0),"")</f>
        <v/>
      </c>
      <c r="AU318" s="19" t="str">
        <f>IFERROR(VLOOKUP(AH318,[2]CUS030!$A$5:$E$10000,5,0),"")</f>
        <v>KMV</v>
      </c>
      <c r="AV318" s="19" t="str">
        <f>IFERROR(VLOOKUP(AI318,[2]CUS030!$A$5:$E$10000,5,0),"")</f>
        <v/>
      </c>
      <c r="AW318" s="19" t="str">
        <f>IFERROR(VLOOKUP(AJ318,[2]CUS030!$A$5:$E$10000,5,0),"")</f>
        <v/>
      </c>
      <c r="AX318" s="19" t="str">
        <f>IFERROR(VLOOKUP(AK318,[2]CUS030!$A$5:$E$10000,5,0),"")</f>
        <v/>
      </c>
      <c r="AY318" s="19" t="str">
        <f>IFERROR(VLOOKUP(AL318,[2]CUS030!$A$5:$E$10000,5,0),"")</f>
        <v/>
      </c>
      <c r="AZ318" s="19" t="str">
        <f>IFERROR(VLOOKUP(AM318,[2]CUS030!$A$5:$E$10000,5,0),"")</f>
        <v/>
      </c>
      <c r="BA318" s="19" t="str">
        <f>IFERROR(VLOOKUP(AN318,[2]CUS030!$A$5:$E$10000,5,0),"")</f>
        <v/>
      </c>
      <c r="BB318" s="19" t="str">
        <f>IFERROR(VLOOKUP(AO318,[2]CUS030!$A$5:$E$10000,5,0),"")</f>
        <v/>
      </c>
      <c r="BC318" s="19" t="str">
        <f>IFERROR(VLOOKUP(AP318,[2]CUS030!$A$5:$E$10000,5,0),"")</f>
        <v/>
      </c>
      <c r="BD318" s="19" t="str">
        <f>IFERROR(VLOOKUP(AQ318,[2]CUS030!$A$5:$E$10000,5,0),"")</f>
        <v/>
      </c>
      <c r="BE318" s="19" t="str">
        <f>IFERROR(VLOOKUP(AR318,[2]CUS030!$A$5:$E$10000,5,0),"")</f>
        <v/>
      </c>
    </row>
    <row r="319" spans="6:57" x14ac:dyDescent="0.3">
      <c r="F319" s="108" t="str">
        <f>[1]!Table1[[#This Row],[Production]]</f>
        <v>|0200225939|19.10|0.00|2.300|0.0005500NBC</v>
      </c>
      <c r="G319" t="str">
        <f t="shared" si="136"/>
        <v>5500</v>
      </c>
      <c r="H319" t="str">
        <f t="shared" si="137"/>
        <v>KMV||||||||||||</v>
      </c>
      <c r="I319" s="108" t="str">
        <f>[1]!Table1[[#This Row],[Stock]]</f>
        <v>|0200225939|19.10|0.00|2.300|0.0005500NBC</v>
      </c>
      <c r="J319" t="str">
        <f t="shared" si="138"/>
        <v>5500</v>
      </c>
      <c r="K319" s="19"/>
      <c r="L319" s="19"/>
      <c r="M319" s="19"/>
      <c r="N319" s="19"/>
      <c r="O319" s="19"/>
      <c r="P319" s="20" t="str">
        <f>End_Cal!E319</f>
        <v>|0200226240|25.40|0.00|2.300|0.0006106NBC</v>
      </c>
      <c r="Q319" s="112" t="str">
        <f t="shared" si="139"/>
        <v>401</v>
      </c>
      <c r="R319" s="112" t="str">
        <f t="shared" si="140"/>
        <v>6106</v>
      </c>
      <c r="S319" s="112" t="str">
        <f t="shared" si="120"/>
        <v/>
      </c>
      <c r="T319" s="112" t="str">
        <f t="shared" si="121"/>
        <v/>
      </c>
      <c r="U319" s="112" t="str">
        <f t="shared" si="122"/>
        <v/>
      </c>
      <c r="V319" s="112" t="str">
        <f t="shared" si="123"/>
        <v/>
      </c>
      <c r="W319" s="112" t="str">
        <f t="shared" si="141"/>
        <v/>
      </c>
      <c r="X319" s="112" t="str">
        <f t="shared" si="124"/>
        <v/>
      </c>
      <c r="Y319" s="112" t="str">
        <f t="shared" si="144"/>
        <v/>
      </c>
      <c r="Z319" s="112" t="str">
        <f t="shared" si="145"/>
        <v/>
      </c>
      <c r="AA319" s="112" t="str">
        <f t="shared" si="146"/>
        <v/>
      </c>
      <c r="AB319" s="112" t="str">
        <f t="shared" si="147"/>
        <v/>
      </c>
      <c r="AC319" s="112" t="str">
        <f t="shared" si="148"/>
        <v/>
      </c>
      <c r="AD319" t="str">
        <f t="shared" si="142"/>
        <v>401-6106-----------</v>
      </c>
      <c r="AF319" s="19" t="str">
        <f t="shared" si="149"/>
        <v>|0200226240|25.40|0.00|2.300|0.000401NBC</v>
      </c>
      <c r="AG319" s="19" t="str">
        <f t="shared" si="143"/>
        <v>|0200226240|25.40|0.00|2.300|0.0006106NBC</v>
      </c>
      <c r="AH319" s="19" t="str">
        <f t="shared" si="125"/>
        <v/>
      </c>
      <c r="AI319" s="19" t="str">
        <f t="shared" si="126"/>
        <v/>
      </c>
      <c r="AJ319" s="19" t="str">
        <f t="shared" si="127"/>
        <v/>
      </c>
      <c r="AK319" s="19" t="str">
        <f t="shared" si="128"/>
        <v/>
      </c>
      <c r="AL319" s="19" t="str">
        <f t="shared" si="129"/>
        <v/>
      </c>
      <c r="AM319" s="19" t="str">
        <f t="shared" si="130"/>
        <v/>
      </c>
      <c r="AN319" s="19" t="str">
        <f t="shared" si="131"/>
        <v/>
      </c>
      <c r="AO319" s="19" t="str">
        <f t="shared" si="132"/>
        <v/>
      </c>
      <c r="AP319" s="19" t="str">
        <f t="shared" si="133"/>
        <v/>
      </c>
      <c r="AQ319" s="19" t="str">
        <f t="shared" si="134"/>
        <v/>
      </c>
      <c r="AR319" s="19" t="str">
        <f t="shared" si="135"/>
        <v/>
      </c>
      <c r="AS319" s="19" t="str">
        <f>IFERROR(VLOOKUP(AF319,[2]CUS030!$A$5:$E$10000,5,0),"")</f>
        <v>KMV</v>
      </c>
      <c r="AT319" s="19" t="str">
        <f>IFERROR(VLOOKUP(AG319,[2]CUS030!$A$5:$E$10000,5,0),"")</f>
        <v/>
      </c>
      <c r="AU319" s="19" t="str">
        <f>IFERROR(VLOOKUP(AH319,[2]CUS030!$A$5:$E$10000,5,0),"")</f>
        <v/>
      </c>
      <c r="AV319" s="19" t="str">
        <f>IFERROR(VLOOKUP(AI319,[2]CUS030!$A$5:$E$10000,5,0),"")</f>
        <v/>
      </c>
      <c r="AW319" s="19" t="str">
        <f>IFERROR(VLOOKUP(AJ319,[2]CUS030!$A$5:$E$10000,5,0),"")</f>
        <v/>
      </c>
      <c r="AX319" s="19" t="str">
        <f>IFERROR(VLOOKUP(AK319,[2]CUS030!$A$5:$E$10000,5,0),"")</f>
        <v/>
      </c>
      <c r="AY319" s="19" t="str">
        <f>IFERROR(VLOOKUP(AL319,[2]CUS030!$A$5:$E$10000,5,0),"")</f>
        <v/>
      </c>
      <c r="AZ319" s="19" t="str">
        <f>IFERROR(VLOOKUP(AM319,[2]CUS030!$A$5:$E$10000,5,0),"")</f>
        <v/>
      </c>
      <c r="BA319" s="19" t="str">
        <f>IFERROR(VLOOKUP(AN319,[2]CUS030!$A$5:$E$10000,5,0),"")</f>
        <v/>
      </c>
      <c r="BB319" s="19" t="str">
        <f>IFERROR(VLOOKUP(AO319,[2]CUS030!$A$5:$E$10000,5,0),"")</f>
        <v/>
      </c>
      <c r="BC319" s="19" t="str">
        <f>IFERROR(VLOOKUP(AP319,[2]CUS030!$A$5:$E$10000,5,0),"")</f>
        <v/>
      </c>
      <c r="BD319" s="19" t="str">
        <f>IFERROR(VLOOKUP(AQ319,[2]CUS030!$A$5:$E$10000,5,0),"")</f>
        <v/>
      </c>
      <c r="BE319" s="19" t="str">
        <f>IFERROR(VLOOKUP(AR319,[2]CUS030!$A$5:$E$10000,5,0),"")</f>
        <v/>
      </c>
    </row>
    <row r="320" spans="6:57" x14ac:dyDescent="0.3">
      <c r="F320" s="108" t="str">
        <f>[1]!Table1[[#This Row],[Production]]</f>
        <v>|0200225939|19.10|0.00|2.300|0.0006000NBC</v>
      </c>
      <c r="G320" t="str">
        <f t="shared" si="136"/>
        <v>6000</v>
      </c>
      <c r="H320" t="str">
        <f t="shared" si="137"/>
        <v>KMV||||||||||||</v>
      </c>
      <c r="I320" s="108" t="str">
        <f>[1]!Table1[[#This Row],[Stock]]</f>
        <v>|0200225939|19.10|0.00|2.300|0.0006000NBC</v>
      </c>
      <c r="J320" t="str">
        <f t="shared" si="138"/>
        <v>6000</v>
      </c>
      <c r="K320" s="19"/>
      <c r="L320" s="19"/>
      <c r="M320" s="19"/>
      <c r="N320" s="19"/>
      <c r="O320" s="19"/>
      <c r="P320" s="20" t="str">
        <f>End_Cal!E320</f>
        <v>|0200226240|25.40|0.00|2.300|0.0006149NBC</v>
      </c>
      <c r="Q320" s="112" t="str">
        <f t="shared" si="139"/>
        <v>433</v>
      </c>
      <c r="R320" s="112" t="str">
        <f t="shared" si="140"/>
        <v>6149</v>
      </c>
      <c r="S320" s="112" t="str">
        <f t="shared" si="120"/>
        <v/>
      </c>
      <c r="T320" s="112" t="str">
        <f t="shared" si="121"/>
        <v/>
      </c>
      <c r="U320" s="112" t="str">
        <f t="shared" si="122"/>
        <v/>
      </c>
      <c r="V320" s="112" t="str">
        <f t="shared" si="123"/>
        <v/>
      </c>
      <c r="W320" s="112" t="str">
        <f t="shared" si="141"/>
        <v/>
      </c>
      <c r="X320" s="112" t="str">
        <f t="shared" si="124"/>
        <v/>
      </c>
      <c r="Y320" s="112" t="str">
        <f t="shared" si="144"/>
        <v/>
      </c>
      <c r="Z320" s="112" t="str">
        <f t="shared" si="145"/>
        <v/>
      </c>
      <c r="AA320" s="112" t="str">
        <f t="shared" si="146"/>
        <v/>
      </c>
      <c r="AB320" s="112" t="str">
        <f t="shared" si="147"/>
        <v/>
      </c>
      <c r="AC320" s="112" t="str">
        <f t="shared" si="148"/>
        <v/>
      </c>
      <c r="AD320" t="str">
        <f t="shared" si="142"/>
        <v>433-6149-----------</v>
      </c>
      <c r="AF320" s="19" t="str">
        <f t="shared" si="149"/>
        <v>|0200226240|25.40|0.00|2.300|0.000433NBC</v>
      </c>
      <c r="AG320" s="19" t="str">
        <f t="shared" si="143"/>
        <v>|0200226240|25.40|0.00|2.300|0.0006149NBC</v>
      </c>
      <c r="AH320" s="19" t="str">
        <f t="shared" si="125"/>
        <v/>
      </c>
      <c r="AI320" s="19" t="str">
        <f t="shared" si="126"/>
        <v/>
      </c>
      <c r="AJ320" s="19" t="str">
        <f t="shared" si="127"/>
        <v/>
      </c>
      <c r="AK320" s="19" t="str">
        <f t="shared" si="128"/>
        <v/>
      </c>
      <c r="AL320" s="19" t="str">
        <f t="shared" si="129"/>
        <v/>
      </c>
      <c r="AM320" s="19" t="str">
        <f t="shared" si="130"/>
        <v/>
      </c>
      <c r="AN320" s="19" t="str">
        <f t="shared" si="131"/>
        <v/>
      </c>
      <c r="AO320" s="19" t="str">
        <f t="shared" si="132"/>
        <v/>
      </c>
      <c r="AP320" s="19" t="str">
        <f t="shared" si="133"/>
        <v/>
      </c>
      <c r="AQ320" s="19" t="str">
        <f t="shared" si="134"/>
        <v/>
      </c>
      <c r="AR320" s="19" t="str">
        <f t="shared" si="135"/>
        <v/>
      </c>
      <c r="AS320" s="19" t="str">
        <f>IFERROR(VLOOKUP(AF320,[2]CUS030!$A$5:$E$10000,5,0),"")</f>
        <v>KMV</v>
      </c>
      <c r="AT320" s="19" t="str">
        <f>IFERROR(VLOOKUP(AG320,[2]CUS030!$A$5:$E$10000,5,0),"")</f>
        <v/>
      </c>
      <c r="AU320" s="19" t="str">
        <f>IFERROR(VLOOKUP(AH320,[2]CUS030!$A$5:$E$10000,5,0),"")</f>
        <v/>
      </c>
      <c r="AV320" s="19" t="str">
        <f>IFERROR(VLOOKUP(AI320,[2]CUS030!$A$5:$E$10000,5,0),"")</f>
        <v/>
      </c>
      <c r="AW320" s="19" t="str">
        <f>IFERROR(VLOOKUP(AJ320,[2]CUS030!$A$5:$E$10000,5,0),"")</f>
        <v/>
      </c>
      <c r="AX320" s="19" t="str">
        <f>IFERROR(VLOOKUP(AK320,[2]CUS030!$A$5:$E$10000,5,0),"")</f>
        <v/>
      </c>
      <c r="AY320" s="19" t="str">
        <f>IFERROR(VLOOKUP(AL320,[2]CUS030!$A$5:$E$10000,5,0),"")</f>
        <v/>
      </c>
      <c r="AZ320" s="19" t="str">
        <f>IFERROR(VLOOKUP(AM320,[2]CUS030!$A$5:$E$10000,5,0),"")</f>
        <v/>
      </c>
      <c r="BA320" s="19" t="str">
        <f>IFERROR(VLOOKUP(AN320,[2]CUS030!$A$5:$E$10000,5,0),"")</f>
        <v/>
      </c>
      <c r="BB320" s="19" t="str">
        <f>IFERROR(VLOOKUP(AO320,[2]CUS030!$A$5:$E$10000,5,0),"")</f>
        <v/>
      </c>
      <c r="BC320" s="19" t="str">
        <f>IFERROR(VLOOKUP(AP320,[2]CUS030!$A$5:$E$10000,5,0),"")</f>
        <v/>
      </c>
      <c r="BD320" s="19" t="str">
        <f>IFERROR(VLOOKUP(AQ320,[2]CUS030!$A$5:$E$10000,5,0),"")</f>
        <v/>
      </c>
      <c r="BE320" s="19" t="str">
        <f>IFERROR(VLOOKUP(AR320,[2]CUS030!$A$5:$E$10000,5,0),"")</f>
        <v/>
      </c>
    </row>
    <row r="321" spans="6:57" x14ac:dyDescent="0.3">
      <c r="F321" s="108" t="str">
        <f>[1]!Table1[[#This Row],[Production]]</f>
        <v>|0200225900|21.70|16.50|2.600|0.0005400IBC</v>
      </c>
      <c r="G321" t="str">
        <f t="shared" si="136"/>
        <v>5400</v>
      </c>
      <c r="H321" t="str">
        <f t="shared" si="137"/>
        <v>KMV||||||||||||</v>
      </c>
      <c r="I321" s="108" t="str">
        <f>[1]!Table1[[#This Row],[Stock]]</f>
        <v>|0200225900|21.70|16.50|2.600|0.0005400IBC</v>
      </c>
      <c r="J321" t="str">
        <f t="shared" si="138"/>
        <v>5400</v>
      </c>
      <c r="K321" s="19"/>
      <c r="L321" s="19"/>
      <c r="M321" s="19"/>
      <c r="N321" s="19"/>
      <c r="O321" s="19"/>
      <c r="P321" s="20" t="str">
        <f>End_Cal!E321</f>
        <v>|0200226240|25.40|0.00|2.300|0.0005842NBC</v>
      </c>
      <c r="Q321" s="112" t="str">
        <f t="shared" si="139"/>
        <v>443</v>
      </c>
      <c r="R321" s="112" t="str">
        <f t="shared" si="140"/>
        <v>5842</v>
      </c>
      <c r="S321" s="112" t="str">
        <f t="shared" si="120"/>
        <v/>
      </c>
      <c r="T321" s="112" t="str">
        <f t="shared" si="121"/>
        <v/>
      </c>
      <c r="U321" s="112" t="str">
        <f t="shared" si="122"/>
        <v/>
      </c>
      <c r="V321" s="112" t="str">
        <f t="shared" si="123"/>
        <v/>
      </c>
      <c r="W321" s="112" t="str">
        <f t="shared" si="141"/>
        <v/>
      </c>
      <c r="X321" s="112" t="str">
        <f t="shared" si="124"/>
        <v/>
      </c>
      <c r="Y321" s="112" t="str">
        <f t="shared" si="144"/>
        <v/>
      </c>
      <c r="Z321" s="112" t="str">
        <f t="shared" si="145"/>
        <v/>
      </c>
      <c r="AA321" s="112" t="str">
        <f t="shared" si="146"/>
        <v/>
      </c>
      <c r="AB321" s="112" t="str">
        <f t="shared" si="147"/>
        <v/>
      </c>
      <c r="AC321" s="112" t="str">
        <f t="shared" si="148"/>
        <v/>
      </c>
      <c r="AD321" t="str">
        <f t="shared" si="142"/>
        <v>443-5842-----------</v>
      </c>
      <c r="AF321" s="19" t="str">
        <f t="shared" si="149"/>
        <v>|0200226240|25.40|0.00|2.300|0.000443NBC</v>
      </c>
      <c r="AG321" s="19" t="str">
        <f t="shared" si="143"/>
        <v>|0200226240|25.40|0.00|2.300|0.0005842NBC</v>
      </c>
      <c r="AH321" s="19" t="str">
        <f t="shared" si="125"/>
        <v/>
      </c>
      <c r="AI321" s="19" t="str">
        <f t="shared" si="126"/>
        <v/>
      </c>
      <c r="AJ321" s="19" t="str">
        <f t="shared" si="127"/>
        <v/>
      </c>
      <c r="AK321" s="19" t="str">
        <f t="shared" si="128"/>
        <v/>
      </c>
      <c r="AL321" s="19" t="str">
        <f t="shared" si="129"/>
        <v/>
      </c>
      <c r="AM321" s="19" t="str">
        <f t="shared" si="130"/>
        <v/>
      </c>
      <c r="AN321" s="19" t="str">
        <f t="shared" si="131"/>
        <v/>
      </c>
      <c r="AO321" s="19" t="str">
        <f t="shared" si="132"/>
        <v/>
      </c>
      <c r="AP321" s="19" t="str">
        <f t="shared" si="133"/>
        <v/>
      </c>
      <c r="AQ321" s="19" t="str">
        <f t="shared" si="134"/>
        <v/>
      </c>
      <c r="AR321" s="19" t="str">
        <f t="shared" si="135"/>
        <v/>
      </c>
      <c r="AS321" s="19" t="str">
        <f>IFERROR(VLOOKUP(AF321,[2]CUS030!$A$5:$E$10000,5,0),"")</f>
        <v>KMV</v>
      </c>
      <c r="AT321" s="19" t="str">
        <f>IFERROR(VLOOKUP(AG321,[2]CUS030!$A$5:$E$10000,5,0),"")</f>
        <v/>
      </c>
      <c r="AU321" s="19" t="str">
        <f>IFERROR(VLOOKUP(AH321,[2]CUS030!$A$5:$E$10000,5,0),"")</f>
        <v/>
      </c>
      <c r="AV321" s="19" t="str">
        <f>IFERROR(VLOOKUP(AI321,[2]CUS030!$A$5:$E$10000,5,0),"")</f>
        <v/>
      </c>
      <c r="AW321" s="19" t="str">
        <f>IFERROR(VLOOKUP(AJ321,[2]CUS030!$A$5:$E$10000,5,0),"")</f>
        <v/>
      </c>
      <c r="AX321" s="19" t="str">
        <f>IFERROR(VLOOKUP(AK321,[2]CUS030!$A$5:$E$10000,5,0),"")</f>
        <v/>
      </c>
      <c r="AY321" s="19" t="str">
        <f>IFERROR(VLOOKUP(AL321,[2]CUS030!$A$5:$E$10000,5,0),"")</f>
        <v/>
      </c>
      <c r="AZ321" s="19" t="str">
        <f>IFERROR(VLOOKUP(AM321,[2]CUS030!$A$5:$E$10000,5,0),"")</f>
        <v/>
      </c>
      <c r="BA321" s="19" t="str">
        <f>IFERROR(VLOOKUP(AN321,[2]CUS030!$A$5:$E$10000,5,0),"")</f>
        <v/>
      </c>
      <c r="BB321" s="19" t="str">
        <f>IFERROR(VLOOKUP(AO321,[2]CUS030!$A$5:$E$10000,5,0),"")</f>
        <v/>
      </c>
      <c r="BC321" s="19" t="str">
        <f>IFERROR(VLOOKUP(AP321,[2]CUS030!$A$5:$E$10000,5,0),"")</f>
        <v/>
      </c>
      <c r="BD321" s="19" t="str">
        <f>IFERROR(VLOOKUP(AQ321,[2]CUS030!$A$5:$E$10000,5,0),"")</f>
        <v/>
      </c>
      <c r="BE321" s="19" t="str">
        <f>IFERROR(VLOOKUP(AR321,[2]CUS030!$A$5:$E$10000,5,0),"")</f>
        <v/>
      </c>
    </row>
    <row r="322" spans="6:57" x14ac:dyDescent="0.3">
      <c r="F322" s="108" t="str">
        <f>[1]!Table1[[#This Row],[Production]]</f>
        <v>|0200225939|22.20|0.00|2.000|0.0005900NBC</v>
      </c>
      <c r="G322" t="str">
        <f t="shared" si="136"/>
        <v>5900</v>
      </c>
      <c r="H322" t="str">
        <f t="shared" si="137"/>
        <v>SHVN||||||||||||</v>
      </c>
      <c r="I322" s="108" t="str">
        <f>[1]!Table1[[#This Row],[Stock]]</f>
        <v>|0200225939|22.20|0.00|2.000|0.0005900NBC</v>
      </c>
      <c r="J322" t="str">
        <f t="shared" si="138"/>
        <v>5900</v>
      </c>
      <c r="K322" s="19"/>
      <c r="L322" s="19"/>
      <c r="M322" s="19"/>
      <c r="N322" s="19"/>
      <c r="O322" s="19"/>
      <c r="P322" s="20" t="str">
        <f>End_Cal!E322</f>
        <v>|0200226240|25.40|0.00|2.300|0.0005760IBC</v>
      </c>
      <c r="Q322" s="112" t="str">
        <f t="shared" si="139"/>
        <v>5760</v>
      </c>
      <c r="R322" s="112" t="str">
        <f t="shared" si="140"/>
        <v/>
      </c>
      <c r="S322" s="112" t="str">
        <f t="shared" si="120"/>
        <v/>
      </c>
      <c r="T322" s="112" t="str">
        <f t="shared" si="121"/>
        <v/>
      </c>
      <c r="U322" s="112" t="str">
        <f t="shared" si="122"/>
        <v/>
      </c>
      <c r="V322" s="112" t="str">
        <f t="shared" si="123"/>
        <v/>
      </c>
      <c r="W322" s="112" t="str">
        <f t="shared" si="141"/>
        <v/>
      </c>
      <c r="X322" s="112" t="str">
        <f t="shared" si="124"/>
        <v/>
      </c>
      <c r="Y322" s="112" t="str">
        <f t="shared" si="144"/>
        <v/>
      </c>
      <c r="Z322" s="112" t="str">
        <f t="shared" si="145"/>
        <v/>
      </c>
      <c r="AA322" s="112" t="str">
        <f t="shared" si="146"/>
        <v/>
      </c>
      <c r="AB322" s="112" t="str">
        <f t="shared" si="147"/>
        <v/>
      </c>
      <c r="AC322" s="112" t="str">
        <f t="shared" si="148"/>
        <v/>
      </c>
      <c r="AD322" t="str">
        <f t="shared" si="142"/>
        <v>5760------------</v>
      </c>
      <c r="AF322" s="19" t="str">
        <f t="shared" si="149"/>
        <v>|0200226240|25.40|0.00|2.300|0.0005760IBC</v>
      </c>
      <c r="AG322" s="19" t="str">
        <f t="shared" si="143"/>
        <v/>
      </c>
      <c r="AH322" s="19" t="str">
        <f t="shared" si="125"/>
        <v/>
      </c>
      <c r="AI322" s="19" t="str">
        <f t="shared" si="126"/>
        <v/>
      </c>
      <c r="AJ322" s="19" t="str">
        <f t="shared" si="127"/>
        <v/>
      </c>
      <c r="AK322" s="19" t="str">
        <f t="shared" si="128"/>
        <v/>
      </c>
      <c r="AL322" s="19" t="str">
        <f t="shared" si="129"/>
        <v/>
      </c>
      <c r="AM322" s="19" t="str">
        <f t="shared" si="130"/>
        <v/>
      </c>
      <c r="AN322" s="19" t="str">
        <f t="shared" si="131"/>
        <v/>
      </c>
      <c r="AO322" s="19" t="str">
        <f t="shared" si="132"/>
        <v/>
      </c>
      <c r="AP322" s="19" t="str">
        <f t="shared" si="133"/>
        <v/>
      </c>
      <c r="AQ322" s="19" t="str">
        <f t="shared" si="134"/>
        <v/>
      </c>
      <c r="AR322" s="19" t="str">
        <f t="shared" si="135"/>
        <v/>
      </c>
      <c r="AS322" s="19" t="str">
        <f>IFERROR(VLOOKUP(AF322,[2]CUS030!$A$5:$E$10000,5,0),"")</f>
        <v>SHVN</v>
      </c>
      <c r="AT322" s="19" t="str">
        <f>IFERROR(VLOOKUP(AG322,[2]CUS030!$A$5:$E$10000,5,0),"")</f>
        <v/>
      </c>
      <c r="AU322" s="19" t="str">
        <f>IFERROR(VLOOKUP(AH322,[2]CUS030!$A$5:$E$10000,5,0),"")</f>
        <v/>
      </c>
      <c r="AV322" s="19" t="str">
        <f>IFERROR(VLOOKUP(AI322,[2]CUS030!$A$5:$E$10000,5,0),"")</f>
        <v/>
      </c>
      <c r="AW322" s="19" t="str">
        <f>IFERROR(VLOOKUP(AJ322,[2]CUS030!$A$5:$E$10000,5,0),"")</f>
        <v/>
      </c>
      <c r="AX322" s="19" t="str">
        <f>IFERROR(VLOOKUP(AK322,[2]CUS030!$A$5:$E$10000,5,0),"")</f>
        <v/>
      </c>
      <c r="AY322" s="19" t="str">
        <f>IFERROR(VLOOKUP(AL322,[2]CUS030!$A$5:$E$10000,5,0),"")</f>
        <v/>
      </c>
      <c r="AZ322" s="19" t="str">
        <f>IFERROR(VLOOKUP(AM322,[2]CUS030!$A$5:$E$10000,5,0),"")</f>
        <v/>
      </c>
      <c r="BA322" s="19" t="str">
        <f>IFERROR(VLOOKUP(AN322,[2]CUS030!$A$5:$E$10000,5,0),"")</f>
        <v/>
      </c>
      <c r="BB322" s="19" t="str">
        <f>IFERROR(VLOOKUP(AO322,[2]CUS030!$A$5:$E$10000,5,0),"")</f>
        <v/>
      </c>
      <c r="BC322" s="19" t="str">
        <f>IFERROR(VLOOKUP(AP322,[2]CUS030!$A$5:$E$10000,5,0),"")</f>
        <v/>
      </c>
      <c r="BD322" s="19" t="str">
        <f>IFERROR(VLOOKUP(AQ322,[2]CUS030!$A$5:$E$10000,5,0),"")</f>
        <v/>
      </c>
      <c r="BE322" s="19" t="str">
        <f>IFERROR(VLOOKUP(AR322,[2]CUS030!$A$5:$E$10000,5,0),"")</f>
        <v/>
      </c>
    </row>
    <row r="323" spans="6:57" x14ac:dyDescent="0.3">
      <c r="F323" s="108" t="str">
        <f>[1]!Table1[[#This Row],[Production]]</f>
        <v>|0200235920|25.40|0.00|1.200|0.0005892IBC</v>
      </c>
      <c r="G323" t="str">
        <f t="shared" si="136"/>
        <v>5892</v>
      </c>
      <c r="H323" t="str">
        <f t="shared" si="137"/>
        <v>KMV|KMV|||||||||||</v>
      </c>
      <c r="I323" s="108" t="str">
        <f>[1]!Table1[[#This Row],[Stock]]</f>
        <v>|0200235920|25.40|0.00|1.200|0.000527IBC</v>
      </c>
      <c r="J323" t="str">
        <f t="shared" si="138"/>
        <v>527</v>
      </c>
      <c r="K323" s="19"/>
      <c r="L323" s="19"/>
      <c r="M323" s="19"/>
      <c r="N323" s="19"/>
      <c r="O323" s="19"/>
      <c r="P323" s="20" t="str">
        <f>End_Cal!E323</f>
        <v>|0200226240|25.40|0.00|2.600|0.0006322NBC</v>
      </c>
      <c r="Q323" s="112" t="str">
        <f t="shared" si="139"/>
        <v>228.5</v>
      </c>
      <c r="R323" s="112" t="str">
        <f t="shared" si="140"/>
        <v>516</v>
      </c>
      <c r="S323" s="112" t="str">
        <f t="shared" ref="S323:S386" si="150">IFERROR(INDEX($J$2:$J$9873,MATCH(1,INDEX(($P323=$F$2:$F$9873)*(0=COUNTIFS(Q323:R323,$J$2:$J$9873)),0),0)),"")</f>
        <v>6322</v>
      </c>
      <c r="T323" s="112" t="str">
        <f t="shared" ref="T323:T386" si="151">IFERROR(INDEX($J$2:$J$9873,MATCH(1,INDEX(($P323=$F$2:$F$9873)*(0=COUNTIFS(Q323:S323,$J$2:$J$9873)),0),0)),"")</f>
        <v/>
      </c>
      <c r="U323" s="112" t="str">
        <f t="shared" ref="U323:U386" si="152">IFERROR(INDEX($J$2:$J$9873,MATCH(1,INDEX(($P323=$F$2:$F$9873)*(0=COUNTIFS(Q323:T323,$J$2:$J$9873)),0),0)),"")</f>
        <v/>
      </c>
      <c r="V323" s="112" t="str">
        <f t="shared" ref="V323:V386" si="153">IFERROR(INDEX($J$2:$J$9873,MATCH(1,INDEX(($P323=$F$2:$F$9873)*(0=COUNTIFS(Q323:U323,$J$2:$J$9873)),0),0)),"")</f>
        <v/>
      </c>
      <c r="W323" s="112" t="str">
        <f t="shared" si="141"/>
        <v/>
      </c>
      <c r="X323" s="112" t="str">
        <f t="shared" ref="X323:X386" si="154">IFERROR(INDEX($J$2:$J$9873,MATCH(1,INDEX(($P323=$F$2:$F$9873)*(0=COUNTIFS(Q323:W323,$J$2:$J$9873)),0),0)),"")</f>
        <v/>
      </c>
      <c r="Y323" s="112" t="str">
        <f t="shared" si="144"/>
        <v/>
      </c>
      <c r="Z323" s="112" t="str">
        <f t="shared" si="145"/>
        <v/>
      </c>
      <c r="AA323" s="112" t="str">
        <f t="shared" si="146"/>
        <v/>
      </c>
      <c r="AB323" s="112" t="str">
        <f t="shared" si="147"/>
        <v/>
      </c>
      <c r="AC323" s="112" t="str">
        <f t="shared" si="148"/>
        <v/>
      </c>
      <c r="AD323" t="str">
        <f t="shared" si="142"/>
        <v>228.5-516-6322----------</v>
      </c>
      <c r="AF323" s="19" t="str">
        <f t="shared" si="149"/>
        <v>|0200226240|25.40|0.00|2.600|0.000228.5NBC</v>
      </c>
      <c r="AG323" s="19" t="str">
        <f t="shared" si="143"/>
        <v>|0200226240|25.40|0.00|2.600|0.000516NBC</v>
      </c>
      <c r="AH323" s="19" t="str">
        <f t="shared" ref="AH323:AH386" si="155">IFERROR(INDEX($I$2:$I$9873,MATCH(1,INDEX(($P323=$F$2:$F$9873)*(0=COUNTIFS(AF323:AG323,$I$2:$I$9873)),0),0)),"")</f>
        <v>|0200226240|25.40|0.00|2.600|0.0006322NBC</v>
      </c>
      <c r="AI323" s="19" t="str">
        <f t="shared" ref="AI323:AI386" si="156">IFERROR(INDEX($I$2:$I$9873,MATCH(1,INDEX(($P323=$F$2:$F$9873)*(0=COUNTIFS(AF323:AH323,$I$2:$I$9873)),0),0)),"")</f>
        <v/>
      </c>
      <c r="AJ323" s="19" t="str">
        <f t="shared" ref="AJ323:AJ386" si="157">IFERROR(INDEX($I$2:$I$9873,MATCH(1,INDEX(($P323=$F$2:$F$9873)*(0=COUNTIFS(AF323:AI323,$I$2:$I$9873)),0),0)),"")</f>
        <v/>
      </c>
      <c r="AK323" s="19" t="str">
        <f t="shared" ref="AK323:AK386" si="158">IFERROR(INDEX($I$2:$I$9873,MATCH(1,INDEX(($P323=$F$2:$F$9873)*(0=COUNTIFS(AF323:AJ323,$I$2:$I$9873)),0),0)),"")</f>
        <v/>
      </c>
      <c r="AL323" s="19" t="str">
        <f t="shared" ref="AL323:AL386" si="159">IFERROR(INDEX($I$2:$I$9873,MATCH(1,INDEX(($P323=$F$2:$F$9873)*(0=COUNTIFS(AF323:AK323,$I$2:$I$9873)),0),0)),"")</f>
        <v/>
      </c>
      <c r="AM323" s="19" t="str">
        <f t="shared" ref="AM323:AM386" si="160">IFERROR(INDEX($I$2:$I$9873,MATCH(1,INDEX(($P323=$F$2:$F$9873)*(0=COUNTIFS(AF323:AL323,$I$2:$I$9873)),0),0)),"")</f>
        <v/>
      </c>
      <c r="AN323" s="19" t="str">
        <f t="shared" ref="AN323:AN386" si="161">IFERROR(INDEX($I$2:$I$9873,MATCH(1,INDEX(($P323=$F$2:$F$9873)*(0=COUNTIFS(AF323:AM323,$I$2:$I$9873)),0),0)),"")</f>
        <v/>
      </c>
      <c r="AO323" s="19" t="str">
        <f t="shared" ref="AO323:AO386" si="162">IFERROR(INDEX($I$2:$I$9873,MATCH(1,INDEX(($P323=$F$2:$F$9873)*(0=COUNTIFS(AF323:AN323,$I$2:$I$9873)),0),0)),"")</f>
        <v/>
      </c>
      <c r="AP323" s="19" t="str">
        <f t="shared" ref="AP323:AP386" si="163">IFERROR(INDEX($I$2:$I$9873,MATCH(1,INDEX(($P323=$F$2:$F$9873)*(0=COUNTIFS(AF323:AO323,$I$2:$I$9873)),0),0)),"")</f>
        <v/>
      </c>
      <c r="AQ323" s="19" t="str">
        <f t="shared" ref="AQ323:AQ386" si="164">IFERROR(INDEX($I$2:$I$9873,MATCH(1,INDEX(($P323=$F$2:$F$9873)*(0=COUNTIFS(AF323:AP323,$I$2:$I$9873)),0),0)),"")</f>
        <v/>
      </c>
      <c r="AR323" s="19" t="str">
        <f t="shared" ref="AR323:AR386" si="165">IFERROR(INDEX($I$2:$I$9873,MATCH(1,INDEX(($P323=$F$2:$F$9873)*(0=COUNTIFS(AF323:AQ323,$I$2:$I$9873)),0),0)),"")</f>
        <v/>
      </c>
      <c r="AS323" s="19" t="str">
        <f>IFERROR(VLOOKUP(AF323,[2]CUS030!$A$5:$E$10000,5,0),"")</f>
        <v>KMV</v>
      </c>
      <c r="AT323" s="19" t="str">
        <f>IFERROR(VLOOKUP(AG323,[2]CUS030!$A$5:$E$10000,5,0),"")</f>
        <v>KMV</v>
      </c>
      <c r="AU323" s="19" t="str">
        <f>IFERROR(VLOOKUP(AH323,[2]CUS030!$A$5:$E$10000,5,0),"")</f>
        <v/>
      </c>
      <c r="AV323" s="19" t="str">
        <f>IFERROR(VLOOKUP(AI323,[2]CUS030!$A$5:$E$10000,5,0),"")</f>
        <v/>
      </c>
      <c r="AW323" s="19" t="str">
        <f>IFERROR(VLOOKUP(AJ323,[2]CUS030!$A$5:$E$10000,5,0),"")</f>
        <v/>
      </c>
      <c r="AX323" s="19" t="str">
        <f>IFERROR(VLOOKUP(AK323,[2]CUS030!$A$5:$E$10000,5,0),"")</f>
        <v/>
      </c>
      <c r="AY323" s="19" t="str">
        <f>IFERROR(VLOOKUP(AL323,[2]CUS030!$A$5:$E$10000,5,0),"")</f>
        <v/>
      </c>
      <c r="AZ323" s="19" t="str">
        <f>IFERROR(VLOOKUP(AM323,[2]CUS030!$A$5:$E$10000,5,0),"")</f>
        <v/>
      </c>
      <c r="BA323" s="19" t="str">
        <f>IFERROR(VLOOKUP(AN323,[2]CUS030!$A$5:$E$10000,5,0),"")</f>
        <v/>
      </c>
      <c r="BB323" s="19" t="str">
        <f>IFERROR(VLOOKUP(AO323,[2]CUS030!$A$5:$E$10000,5,0),"")</f>
        <v/>
      </c>
      <c r="BC323" s="19" t="str">
        <f>IFERROR(VLOOKUP(AP323,[2]CUS030!$A$5:$E$10000,5,0),"")</f>
        <v/>
      </c>
      <c r="BD323" s="19" t="str">
        <f>IFERROR(VLOOKUP(AQ323,[2]CUS030!$A$5:$E$10000,5,0),"")</f>
        <v/>
      </c>
      <c r="BE323" s="19" t="str">
        <f>IFERROR(VLOOKUP(AR323,[2]CUS030!$A$5:$E$10000,5,0),"")</f>
        <v/>
      </c>
    </row>
    <row r="324" spans="6:57" x14ac:dyDescent="0.3">
      <c r="F324" s="108" t="str">
        <f>[1]!Table1[[#This Row],[Production]]</f>
        <v>|0200235920|25.40|0.00|1.200|0.0005892IBC</v>
      </c>
      <c r="G324" t="str">
        <f t="shared" ref="G324:G387" si="166">MID(F324,LEN(F324)-6,4)</f>
        <v>5892</v>
      </c>
      <c r="H324" t="str">
        <f t="shared" ref="H324:H387" si="167">AS324&amp;"|"&amp;AT324&amp;"|"&amp;AU324&amp;"|"&amp;AV324&amp;"|"&amp;AW324&amp;"|"&amp;AX324&amp;"|"&amp;AY324&amp;"|"&amp;AZ324&amp;"|"&amp;BA324&amp;"|"&amp;BB324&amp;"|"&amp;BC324&amp;"|"&amp;BD324&amp;"|"&amp;BE324</f>
        <v>KMV|KMV|||||||||||</v>
      </c>
      <c r="I324" s="108" t="str">
        <f>[1]!Table1[[#This Row],[Stock]]</f>
        <v>|0200235920|25.40|0.00|1.200|0.0005892IBC</v>
      </c>
      <c r="J324" t="str">
        <f t="shared" ref="J324:J387" si="168">MID(LEFT(I324,LEN(I324)-3),FIND("0|0.000",LEFT(I324,LEN(I324)-3),1)+7,6)</f>
        <v>5892</v>
      </c>
      <c r="K324" s="19"/>
      <c r="L324" s="19"/>
      <c r="M324" s="19"/>
      <c r="N324" s="19"/>
      <c r="O324" s="19"/>
      <c r="P324" s="20" t="str">
        <f>End_Cal!E324</f>
        <v>|0200226240|25.40|0.00|2.000|0.0006011NBC</v>
      </c>
      <c r="Q324" s="112" t="str">
        <f t="shared" ref="Q324:Q387" si="169">IFERROR(INDEX($J$2:$J$9873,MATCH(1,INDEX(($P324=$F$2:$F$9873)*(0=COUNTIFS($Q$2:$Q$2,$J$2:$J$9873)),0),0)),"")</f>
        <v>226</v>
      </c>
      <c r="R324" s="112" t="str">
        <f t="shared" ref="R324:R387" si="170">IFERROR(INDEX($J$2:$J$9873,MATCH(1,INDEX(($P324=$F$2:$F$9873)*(0=COUNTIFS(Q324,$J$2:$J$9873)),0),0)),"")</f>
        <v>264</v>
      </c>
      <c r="S324" s="112" t="str">
        <f t="shared" si="150"/>
        <v>6011</v>
      </c>
      <c r="T324" s="112" t="str">
        <f t="shared" si="151"/>
        <v/>
      </c>
      <c r="U324" s="112" t="str">
        <f t="shared" si="152"/>
        <v/>
      </c>
      <c r="V324" s="112" t="str">
        <f t="shared" si="153"/>
        <v/>
      </c>
      <c r="W324" s="112" t="str">
        <f t="shared" ref="W324:W387" si="171">IFERROR(INDEX($J$2:$J$9873,MATCH(1,INDEX(($P324=$F$2:$F$9873)*(0=COUNTIFS(Q324:V324,$J$2:$J$861)),0),0)),"")</f>
        <v/>
      </c>
      <c r="X324" s="112" t="str">
        <f t="shared" si="154"/>
        <v/>
      </c>
      <c r="Y324" s="112" t="str">
        <f t="shared" si="144"/>
        <v/>
      </c>
      <c r="Z324" s="112" t="str">
        <f t="shared" si="145"/>
        <v/>
      </c>
      <c r="AA324" s="112" t="str">
        <f t="shared" si="146"/>
        <v/>
      </c>
      <c r="AB324" s="112" t="str">
        <f t="shared" si="147"/>
        <v/>
      </c>
      <c r="AC324" s="112" t="str">
        <f t="shared" si="148"/>
        <v/>
      </c>
      <c r="AD324" t="str">
        <f t="shared" ref="AD324:AD387" si="172">Q324&amp;"-"&amp;R324&amp;"-"&amp;S324&amp;"-"&amp;T324&amp;"-"&amp;U324&amp;"-"&amp;V324&amp;"-"&amp;W324&amp;"-"&amp;X324&amp;"-"&amp;Y324&amp;"-"&amp;Z324&amp;"-"&amp;AA324&amp;"-"&amp;AB324&amp;"-"&amp;AC324</f>
        <v>226-264-6011----------</v>
      </c>
      <c r="AF324" s="19" t="str">
        <f t="shared" si="149"/>
        <v>|0200226240|25.40|0.00|2.000|0.000226NBC</v>
      </c>
      <c r="AG324" s="19" t="str">
        <f t="shared" ref="AG324:AG387" si="173">IFERROR(INDEX($I$2:$I$9873,MATCH(1,INDEX(($P324=$F$2:$F$9873)*(0=COUNTIFS(AF324,$I$2:$I$9873)),0),0)),"")</f>
        <v>|0200226240|25.40|0.00|2.000|0.000264NBC</v>
      </c>
      <c r="AH324" s="19" t="str">
        <f t="shared" si="155"/>
        <v>|0200226240|25.40|0.00|2.000|0.0006011NBC</v>
      </c>
      <c r="AI324" s="19" t="str">
        <f t="shared" si="156"/>
        <v/>
      </c>
      <c r="AJ324" s="19" t="str">
        <f t="shared" si="157"/>
        <v/>
      </c>
      <c r="AK324" s="19" t="str">
        <f t="shared" si="158"/>
        <v/>
      </c>
      <c r="AL324" s="19" t="str">
        <f t="shared" si="159"/>
        <v/>
      </c>
      <c r="AM324" s="19" t="str">
        <f t="shared" si="160"/>
        <v/>
      </c>
      <c r="AN324" s="19" t="str">
        <f t="shared" si="161"/>
        <v/>
      </c>
      <c r="AO324" s="19" t="str">
        <f t="shared" si="162"/>
        <v/>
      </c>
      <c r="AP324" s="19" t="str">
        <f t="shared" si="163"/>
        <v/>
      </c>
      <c r="AQ324" s="19" t="str">
        <f t="shared" si="164"/>
        <v/>
      </c>
      <c r="AR324" s="19" t="str">
        <f t="shared" si="165"/>
        <v/>
      </c>
      <c r="AS324" s="19" t="str">
        <f>IFERROR(VLOOKUP(AF324,[2]CUS030!$A$5:$E$10000,5,0),"")</f>
        <v>KMV</v>
      </c>
      <c r="AT324" s="19" t="str">
        <f>IFERROR(VLOOKUP(AG324,[2]CUS030!$A$5:$E$10000,5,0),"")</f>
        <v>KMV</v>
      </c>
      <c r="AU324" s="19" t="str">
        <f>IFERROR(VLOOKUP(AH324,[2]CUS030!$A$5:$E$10000,5,0),"")</f>
        <v/>
      </c>
      <c r="AV324" s="19" t="str">
        <f>IFERROR(VLOOKUP(AI324,[2]CUS030!$A$5:$E$10000,5,0),"")</f>
        <v/>
      </c>
      <c r="AW324" s="19" t="str">
        <f>IFERROR(VLOOKUP(AJ324,[2]CUS030!$A$5:$E$10000,5,0),"")</f>
        <v/>
      </c>
      <c r="AX324" s="19" t="str">
        <f>IFERROR(VLOOKUP(AK324,[2]CUS030!$A$5:$E$10000,5,0),"")</f>
        <v/>
      </c>
      <c r="AY324" s="19" t="str">
        <f>IFERROR(VLOOKUP(AL324,[2]CUS030!$A$5:$E$10000,5,0),"")</f>
        <v/>
      </c>
      <c r="AZ324" s="19" t="str">
        <f>IFERROR(VLOOKUP(AM324,[2]CUS030!$A$5:$E$10000,5,0),"")</f>
        <v/>
      </c>
      <c r="BA324" s="19" t="str">
        <f>IFERROR(VLOOKUP(AN324,[2]CUS030!$A$5:$E$10000,5,0),"")</f>
        <v/>
      </c>
      <c r="BB324" s="19" t="str">
        <f>IFERROR(VLOOKUP(AO324,[2]CUS030!$A$5:$E$10000,5,0),"")</f>
        <v/>
      </c>
      <c r="BC324" s="19" t="str">
        <f>IFERROR(VLOOKUP(AP324,[2]CUS030!$A$5:$E$10000,5,0),"")</f>
        <v/>
      </c>
      <c r="BD324" s="19" t="str">
        <f>IFERROR(VLOOKUP(AQ324,[2]CUS030!$A$5:$E$10000,5,0),"")</f>
        <v/>
      </c>
      <c r="BE324" s="19" t="str">
        <f>IFERROR(VLOOKUP(AR324,[2]CUS030!$A$5:$E$10000,5,0),"")</f>
        <v/>
      </c>
    </row>
    <row r="325" spans="6:57" x14ac:dyDescent="0.3">
      <c r="F325" s="108" t="str">
        <f>[1]!Table1[[#This Row],[Production]]</f>
        <v>|0200226010|15.90|0.00|1.600|0.0005830NBC</v>
      </c>
      <c r="G325" t="str">
        <f t="shared" si="166"/>
        <v>5830</v>
      </c>
      <c r="H325" t="str">
        <f t="shared" si="167"/>
        <v>KMV||||||||||||</v>
      </c>
      <c r="I325" s="108" t="str">
        <f>[1]!Table1[[#This Row],[Stock]]</f>
        <v>|0200226010|15.90|0.00|1.600|0.0005830NBC</v>
      </c>
      <c r="J325" t="str">
        <f t="shared" si="168"/>
        <v>5830</v>
      </c>
      <c r="K325" s="19"/>
      <c r="L325" s="19"/>
      <c r="M325" s="19"/>
      <c r="N325" s="19"/>
      <c r="O325" s="19"/>
      <c r="P325" s="20" t="str">
        <f>End_Cal!E325</f>
        <v>|0200226240|25.40|0.00|2.000|0.0006083NBC</v>
      </c>
      <c r="Q325" s="112" t="str">
        <f t="shared" si="169"/>
        <v>249</v>
      </c>
      <c r="R325" s="112" t="str">
        <f t="shared" si="170"/>
        <v>6083</v>
      </c>
      <c r="S325" s="112" t="str">
        <f t="shared" si="150"/>
        <v/>
      </c>
      <c r="T325" s="112" t="str">
        <f t="shared" si="151"/>
        <v/>
      </c>
      <c r="U325" s="112" t="str">
        <f t="shared" si="152"/>
        <v/>
      </c>
      <c r="V325" s="112" t="str">
        <f t="shared" si="153"/>
        <v/>
      </c>
      <c r="W325" s="112" t="str">
        <f t="shared" si="171"/>
        <v/>
      </c>
      <c r="X325" s="112" t="str">
        <f t="shared" si="154"/>
        <v/>
      </c>
      <c r="Y325" s="112" t="str">
        <f t="shared" ref="Y325:Y388" si="174">IFERROR(INDEX($J$2:$J$861,MATCH(1,INDEX(($P325=$F$2:$F$861)*(0=COUNTIFS(Q325:X325,$J$2:$J$861)),0),0)),"")</f>
        <v/>
      </c>
      <c r="Z325" s="112" t="str">
        <f t="shared" ref="Z325:Z388" si="175">IFERROR(INDEX($J$2:$J$861,MATCH(1,INDEX(($P325=$F$2:$F$861)*(0=COUNTIFS(Q325:Y325,$J$2:$J$861)),0),0)),"")</f>
        <v/>
      </c>
      <c r="AA325" s="112" t="str">
        <f t="shared" ref="AA325:AA388" si="176">IFERROR(INDEX($J$2:$J$861,MATCH(1,INDEX(($P325=$F$2:$F$861)*(0=COUNTIFS(Q325:Z325,$J$2:$J$861)),0),0)),"")</f>
        <v/>
      </c>
      <c r="AB325" s="112" t="str">
        <f t="shared" ref="AB325:AB388" si="177">IFERROR(INDEX($J$2:$J$861,MATCH(1,INDEX(($P325=$F$2:$F$861)*(0=COUNTIFS(Q325:AA325,$J$2:$J$861)),0),0)),"")</f>
        <v/>
      </c>
      <c r="AC325" s="112" t="str">
        <f t="shared" ref="AC325:AC388" si="178">IFERROR(INDEX($J$2:$J$861,MATCH(1,INDEX(($P325=$F$2:$F$861)*(0=COUNTIFS(Q325:AB325,$J$2:$J$861)),0),0)),"")</f>
        <v/>
      </c>
      <c r="AD325" t="str">
        <f t="shared" si="172"/>
        <v>249-6083-----------</v>
      </c>
      <c r="AF325" s="19" t="str">
        <f t="shared" ref="AF325:AF388" si="179">IFERROR(INDEX($I$2:$I$861,MATCH(1,INDEX(($P325=$F$2:$F$861)*(0=COUNTIFS($AF$2:$AF$2,$I$2:$I$861)),0),0)),"")</f>
        <v>|0200226240|25.40|0.00|2.000|0.000249NBC</v>
      </c>
      <c r="AG325" s="19" t="str">
        <f t="shared" si="173"/>
        <v>|0200226240|25.40|0.00|2.000|0.0006083NBC</v>
      </c>
      <c r="AH325" s="19" t="str">
        <f t="shared" si="155"/>
        <v/>
      </c>
      <c r="AI325" s="19" t="str">
        <f t="shared" si="156"/>
        <v/>
      </c>
      <c r="AJ325" s="19" t="str">
        <f t="shared" si="157"/>
        <v/>
      </c>
      <c r="AK325" s="19" t="str">
        <f t="shared" si="158"/>
        <v/>
      </c>
      <c r="AL325" s="19" t="str">
        <f t="shared" si="159"/>
        <v/>
      </c>
      <c r="AM325" s="19" t="str">
        <f t="shared" si="160"/>
        <v/>
      </c>
      <c r="AN325" s="19" t="str">
        <f t="shared" si="161"/>
        <v/>
      </c>
      <c r="AO325" s="19" t="str">
        <f t="shared" si="162"/>
        <v/>
      </c>
      <c r="AP325" s="19" t="str">
        <f t="shared" si="163"/>
        <v/>
      </c>
      <c r="AQ325" s="19" t="str">
        <f t="shared" si="164"/>
        <v/>
      </c>
      <c r="AR325" s="19" t="str">
        <f t="shared" si="165"/>
        <v/>
      </c>
      <c r="AS325" s="19" t="str">
        <f>IFERROR(VLOOKUP(AF325,[2]CUS030!$A$5:$E$10000,5,0),"")</f>
        <v>KMV</v>
      </c>
      <c r="AT325" s="19" t="str">
        <f>IFERROR(VLOOKUP(AG325,[2]CUS030!$A$5:$E$10000,5,0),"")</f>
        <v/>
      </c>
      <c r="AU325" s="19" t="str">
        <f>IFERROR(VLOOKUP(AH325,[2]CUS030!$A$5:$E$10000,5,0),"")</f>
        <v/>
      </c>
      <c r="AV325" s="19" t="str">
        <f>IFERROR(VLOOKUP(AI325,[2]CUS030!$A$5:$E$10000,5,0),"")</f>
        <v/>
      </c>
      <c r="AW325" s="19" t="str">
        <f>IFERROR(VLOOKUP(AJ325,[2]CUS030!$A$5:$E$10000,5,0),"")</f>
        <v/>
      </c>
      <c r="AX325" s="19" t="str">
        <f>IFERROR(VLOOKUP(AK325,[2]CUS030!$A$5:$E$10000,5,0),"")</f>
        <v/>
      </c>
      <c r="AY325" s="19" t="str">
        <f>IFERROR(VLOOKUP(AL325,[2]CUS030!$A$5:$E$10000,5,0),"")</f>
        <v/>
      </c>
      <c r="AZ325" s="19" t="str">
        <f>IFERROR(VLOOKUP(AM325,[2]CUS030!$A$5:$E$10000,5,0),"")</f>
        <v/>
      </c>
      <c r="BA325" s="19" t="str">
        <f>IFERROR(VLOOKUP(AN325,[2]CUS030!$A$5:$E$10000,5,0),"")</f>
        <v/>
      </c>
      <c r="BB325" s="19" t="str">
        <f>IFERROR(VLOOKUP(AO325,[2]CUS030!$A$5:$E$10000,5,0),"")</f>
        <v/>
      </c>
      <c r="BC325" s="19" t="str">
        <f>IFERROR(VLOOKUP(AP325,[2]CUS030!$A$5:$E$10000,5,0),"")</f>
        <v/>
      </c>
      <c r="BD325" s="19" t="str">
        <f>IFERROR(VLOOKUP(AQ325,[2]CUS030!$A$5:$E$10000,5,0),"")</f>
        <v/>
      </c>
      <c r="BE325" s="19" t="str">
        <f>IFERROR(VLOOKUP(AR325,[2]CUS030!$A$5:$E$10000,5,0),"")</f>
        <v/>
      </c>
    </row>
    <row r="326" spans="6:57" x14ac:dyDescent="0.3">
      <c r="F326" s="108" t="str">
        <f>[1]!Table1[[#This Row],[Production]]</f>
        <v>|0200226010|15.90|0.00|2.000|0.0005500NBC</v>
      </c>
      <c r="G326" t="str">
        <f t="shared" si="166"/>
        <v>5500</v>
      </c>
      <c r="H326" t="str">
        <f t="shared" si="167"/>
        <v>KMV||||||||||||</v>
      </c>
      <c r="I326" s="108" t="str">
        <f>[1]!Table1[[#This Row],[Stock]]</f>
        <v>|0200226010|15.90|0.00|2.000|0.0005500NBC</v>
      </c>
      <c r="J326" t="str">
        <f t="shared" si="168"/>
        <v>5500</v>
      </c>
      <c r="K326" s="19"/>
      <c r="L326" s="19"/>
      <c r="M326" s="19"/>
      <c r="N326" s="19"/>
      <c r="O326" s="19"/>
      <c r="P326" s="20" t="str">
        <f>End_Cal!E326</f>
        <v>|0200226240|25.40|0.00|2.000|0.0006163NBC</v>
      </c>
      <c r="Q326" s="112" t="str">
        <f t="shared" si="169"/>
        <v>288</v>
      </c>
      <c r="R326" s="112" t="str">
        <f t="shared" si="170"/>
        <v>6163</v>
      </c>
      <c r="S326" s="112" t="str">
        <f t="shared" si="150"/>
        <v/>
      </c>
      <c r="T326" s="112" t="str">
        <f t="shared" si="151"/>
        <v/>
      </c>
      <c r="U326" s="112" t="str">
        <f t="shared" si="152"/>
        <v/>
      </c>
      <c r="V326" s="112" t="str">
        <f t="shared" si="153"/>
        <v/>
      </c>
      <c r="W326" s="112" t="str">
        <f t="shared" si="171"/>
        <v/>
      </c>
      <c r="X326" s="112" t="str">
        <f t="shared" si="154"/>
        <v/>
      </c>
      <c r="Y326" s="112" t="str">
        <f t="shared" si="174"/>
        <v/>
      </c>
      <c r="Z326" s="112" t="str">
        <f t="shared" si="175"/>
        <v/>
      </c>
      <c r="AA326" s="112" t="str">
        <f t="shared" si="176"/>
        <v/>
      </c>
      <c r="AB326" s="112" t="str">
        <f t="shared" si="177"/>
        <v/>
      </c>
      <c r="AC326" s="112" t="str">
        <f t="shared" si="178"/>
        <v/>
      </c>
      <c r="AD326" t="str">
        <f t="shared" si="172"/>
        <v>288-6163-----------</v>
      </c>
      <c r="AF326" s="19" t="str">
        <f t="shared" si="179"/>
        <v>|0200226240|25.40|0.00|2.000|0.000288NBC</v>
      </c>
      <c r="AG326" s="19" t="str">
        <f t="shared" si="173"/>
        <v>|0200226240|25.40|0.00|2.000|0.0006163NBC</v>
      </c>
      <c r="AH326" s="19" t="str">
        <f t="shared" si="155"/>
        <v/>
      </c>
      <c r="AI326" s="19" t="str">
        <f t="shared" si="156"/>
        <v/>
      </c>
      <c r="AJ326" s="19" t="str">
        <f t="shared" si="157"/>
        <v/>
      </c>
      <c r="AK326" s="19" t="str">
        <f t="shared" si="158"/>
        <v/>
      </c>
      <c r="AL326" s="19" t="str">
        <f t="shared" si="159"/>
        <v/>
      </c>
      <c r="AM326" s="19" t="str">
        <f t="shared" si="160"/>
        <v/>
      </c>
      <c r="AN326" s="19" t="str">
        <f t="shared" si="161"/>
        <v/>
      </c>
      <c r="AO326" s="19" t="str">
        <f t="shared" si="162"/>
        <v/>
      </c>
      <c r="AP326" s="19" t="str">
        <f t="shared" si="163"/>
        <v/>
      </c>
      <c r="AQ326" s="19" t="str">
        <f t="shared" si="164"/>
        <v/>
      </c>
      <c r="AR326" s="19" t="str">
        <f t="shared" si="165"/>
        <v/>
      </c>
      <c r="AS326" s="19" t="str">
        <f>IFERROR(VLOOKUP(AF326,[2]CUS030!$A$5:$E$10000,5,0),"")</f>
        <v>KMV</v>
      </c>
      <c r="AT326" s="19" t="str">
        <f>IFERROR(VLOOKUP(AG326,[2]CUS030!$A$5:$E$10000,5,0),"")</f>
        <v/>
      </c>
      <c r="AU326" s="19" t="str">
        <f>IFERROR(VLOOKUP(AH326,[2]CUS030!$A$5:$E$10000,5,0),"")</f>
        <v/>
      </c>
      <c r="AV326" s="19" t="str">
        <f>IFERROR(VLOOKUP(AI326,[2]CUS030!$A$5:$E$10000,5,0),"")</f>
        <v/>
      </c>
      <c r="AW326" s="19" t="str">
        <f>IFERROR(VLOOKUP(AJ326,[2]CUS030!$A$5:$E$10000,5,0),"")</f>
        <v/>
      </c>
      <c r="AX326" s="19" t="str">
        <f>IFERROR(VLOOKUP(AK326,[2]CUS030!$A$5:$E$10000,5,0),"")</f>
        <v/>
      </c>
      <c r="AY326" s="19" t="str">
        <f>IFERROR(VLOOKUP(AL326,[2]CUS030!$A$5:$E$10000,5,0),"")</f>
        <v/>
      </c>
      <c r="AZ326" s="19" t="str">
        <f>IFERROR(VLOOKUP(AM326,[2]CUS030!$A$5:$E$10000,5,0),"")</f>
        <v/>
      </c>
      <c r="BA326" s="19" t="str">
        <f>IFERROR(VLOOKUP(AN326,[2]CUS030!$A$5:$E$10000,5,0),"")</f>
        <v/>
      </c>
      <c r="BB326" s="19" t="str">
        <f>IFERROR(VLOOKUP(AO326,[2]CUS030!$A$5:$E$10000,5,0),"")</f>
        <v/>
      </c>
      <c r="BC326" s="19" t="str">
        <f>IFERROR(VLOOKUP(AP326,[2]CUS030!$A$5:$E$10000,5,0),"")</f>
        <v/>
      </c>
      <c r="BD326" s="19" t="str">
        <f>IFERROR(VLOOKUP(AQ326,[2]CUS030!$A$5:$E$10000,5,0),"")</f>
        <v/>
      </c>
      <c r="BE326" s="19" t="str">
        <f>IFERROR(VLOOKUP(AR326,[2]CUS030!$A$5:$E$10000,5,0),"")</f>
        <v/>
      </c>
    </row>
    <row r="327" spans="6:57" x14ac:dyDescent="0.3">
      <c r="F327" s="108" t="str">
        <f>[1]!Table1[[#This Row],[Production]]</f>
        <v>|0200236041|17.30|0.00|1.200|0.0005400NBC</v>
      </c>
      <c r="G327" t="str">
        <f t="shared" si="166"/>
        <v>5400</v>
      </c>
      <c r="H327" t="str">
        <f t="shared" si="167"/>
        <v>SHVN||||||||||||</v>
      </c>
      <c r="I327" s="108" t="str">
        <f>[1]!Table1[[#This Row],[Stock]]</f>
        <v>|0200236041|17.30|0.00|1.200|0.0005400NBC</v>
      </c>
      <c r="J327" t="str">
        <f t="shared" si="168"/>
        <v>5400</v>
      </c>
      <c r="K327" s="19"/>
      <c r="L327" s="19"/>
      <c r="M327" s="19"/>
      <c r="N327" s="19"/>
      <c r="O327" s="19"/>
      <c r="P327" s="20" t="str">
        <f>End_Cal!E327</f>
        <v>|0200226240|25.40|0.00|2.000|0.0005400IBC</v>
      </c>
      <c r="Q327" s="112" t="str">
        <f t="shared" si="169"/>
        <v>5400</v>
      </c>
      <c r="R327" s="112" t="str">
        <f t="shared" si="170"/>
        <v/>
      </c>
      <c r="S327" s="112" t="str">
        <f t="shared" si="150"/>
        <v/>
      </c>
      <c r="T327" s="112" t="str">
        <f t="shared" si="151"/>
        <v/>
      </c>
      <c r="U327" s="112" t="str">
        <f t="shared" si="152"/>
        <v/>
      </c>
      <c r="V327" s="112" t="str">
        <f t="shared" si="153"/>
        <v/>
      </c>
      <c r="W327" s="112" t="str">
        <f t="shared" si="171"/>
        <v/>
      </c>
      <c r="X327" s="112" t="str">
        <f t="shared" si="154"/>
        <v/>
      </c>
      <c r="Y327" s="112" t="str">
        <f t="shared" si="174"/>
        <v/>
      </c>
      <c r="Z327" s="112" t="str">
        <f t="shared" si="175"/>
        <v/>
      </c>
      <c r="AA327" s="112" t="str">
        <f t="shared" si="176"/>
        <v/>
      </c>
      <c r="AB327" s="112" t="str">
        <f t="shared" si="177"/>
        <v/>
      </c>
      <c r="AC327" s="112" t="str">
        <f t="shared" si="178"/>
        <v/>
      </c>
      <c r="AD327" t="str">
        <f t="shared" si="172"/>
        <v>5400------------</v>
      </c>
      <c r="AF327" s="19" t="str">
        <f t="shared" si="179"/>
        <v>|0200226240|25.40|0.00|2.000|0.0005400IBC</v>
      </c>
      <c r="AG327" s="19" t="str">
        <f t="shared" si="173"/>
        <v/>
      </c>
      <c r="AH327" s="19" t="str">
        <f t="shared" si="155"/>
        <v/>
      </c>
      <c r="AI327" s="19" t="str">
        <f t="shared" si="156"/>
        <v/>
      </c>
      <c r="AJ327" s="19" t="str">
        <f t="shared" si="157"/>
        <v/>
      </c>
      <c r="AK327" s="19" t="str">
        <f t="shared" si="158"/>
        <v/>
      </c>
      <c r="AL327" s="19" t="str">
        <f t="shared" si="159"/>
        <v/>
      </c>
      <c r="AM327" s="19" t="str">
        <f t="shared" si="160"/>
        <v/>
      </c>
      <c r="AN327" s="19" t="str">
        <f t="shared" si="161"/>
        <v/>
      </c>
      <c r="AO327" s="19" t="str">
        <f t="shared" si="162"/>
        <v/>
      </c>
      <c r="AP327" s="19" t="str">
        <f t="shared" si="163"/>
        <v/>
      </c>
      <c r="AQ327" s="19" t="str">
        <f t="shared" si="164"/>
        <v/>
      </c>
      <c r="AR327" s="19" t="str">
        <f t="shared" si="165"/>
        <v/>
      </c>
      <c r="AS327" s="19" t="str">
        <f>IFERROR(VLOOKUP(AF327,[2]CUS030!$A$5:$E$10000,5,0),"")</f>
        <v>SHVN</v>
      </c>
      <c r="AT327" s="19" t="str">
        <f>IFERROR(VLOOKUP(AG327,[2]CUS030!$A$5:$E$10000,5,0),"")</f>
        <v/>
      </c>
      <c r="AU327" s="19" t="str">
        <f>IFERROR(VLOOKUP(AH327,[2]CUS030!$A$5:$E$10000,5,0),"")</f>
        <v/>
      </c>
      <c r="AV327" s="19" t="str">
        <f>IFERROR(VLOOKUP(AI327,[2]CUS030!$A$5:$E$10000,5,0),"")</f>
        <v/>
      </c>
      <c r="AW327" s="19" t="str">
        <f>IFERROR(VLOOKUP(AJ327,[2]CUS030!$A$5:$E$10000,5,0),"")</f>
        <v/>
      </c>
      <c r="AX327" s="19" t="str">
        <f>IFERROR(VLOOKUP(AK327,[2]CUS030!$A$5:$E$10000,5,0),"")</f>
        <v/>
      </c>
      <c r="AY327" s="19" t="str">
        <f>IFERROR(VLOOKUP(AL327,[2]CUS030!$A$5:$E$10000,5,0),"")</f>
        <v/>
      </c>
      <c r="AZ327" s="19" t="str">
        <f>IFERROR(VLOOKUP(AM327,[2]CUS030!$A$5:$E$10000,5,0),"")</f>
        <v/>
      </c>
      <c r="BA327" s="19" t="str">
        <f>IFERROR(VLOOKUP(AN327,[2]CUS030!$A$5:$E$10000,5,0),"")</f>
        <v/>
      </c>
      <c r="BB327" s="19" t="str">
        <f>IFERROR(VLOOKUP(AO327,[2]CUS030!$A$5:$E$10000,5,0),"")</f>
        <v/>
      </c>
      <c r="BC327" s="19" t="str">
        <f>IFERROR(VLOOKUP(AP327,[2]CUS030!$A$5:$E$10000,5,0),"")</f>
        <v/>
      </c>
      <c r="BD327" s="19" t="str">
        <f>IFERROR(VLOOKUP(AQ327,[2]CUS030!$A$5:$E$10000,5,0),"")</f>
        <v/>
      </c>
      <c r="BE327" s="19" t="str">
        <f>IFERROR(VLOOKUP(AR327,[2]CUS030!$A$5:$E$10000,5,0),"")</f>
        <v/>
      </c>
    </row>
    <row r="328" spans="6:57" x14ac:dyDescent="0.3">
      <c r="F328" s="108" t="str">
        <f>[1]!Table1[[#This Row],[Production]]</f>
        <v>|0200236041|17.30|0.00|1.200|0.0005600NBC</v>
      </c>
      <c r="G328" t="str">
        <f t="shared" si="166"/>
        <v>5600</v>
      </c>
      <c r="H328" t="str">
        <f t="shared" si="167"/>
        <v>|KMV|||||||||||</v>
      </c>
      <c r="I328" s="108" t="str">
        <f>[1]!Table1[[#This Row],[Stock]]</f>
        <v>|0200236041|17.30|0.00|1.200|0.0005600NBC</v>
      </c>
      <c r="J328" t="str">
        <f t="shared" si="168"/>
        <v>5600</v>
      </c>
      <c r="K328" s="19"/>
      <c r="L328" s="19"/>
      <c r="M328" s="19"/>
      <c r="N328" s="19"/>
      <c r="O328" s="19"/>
      <c r="P328" s="20" t="str">
        <f>End_Cal!E328</f>
        <v>|0200226240|25.40|0.00|2.000|0.0005527NBC</v>
      </c>
      <c r="Q328" s="112" t="str">
        <f t="shared" si="169"/>
        <v>5527</v>
      </c>
      <c r="R328" s="112" t="str">
        <f t="shared" si="170"/>
        <v>683</v>
      </c>
      <c r="S328" s="112" t="str">
        <f t="shared" si="150"/>
        <v/>
      </c>
      <c r="T328" s="112" t="str">
        <f t="shared" si="151"/>
        <v/>
      </c>
      <c r="U328" s="112" t="str">
        <f t="shared" si="152"/>
        <v/>
      </c>
      <c r="V328" s="112" t="str">
        <f t="shared" si="153"/>
        <v/>
      </c>
      <c r="W328" s="112" t="str">
        <f t="shared" si="171"/>
        <v/>
      </c>
      <c r="X328" s="112" t="str">
        <f t="shared" si="154"/>
        <v/>
      </c>
      <c r="Y328" s="112" t="str">
        <f t="shared" si="174"/>
        <v/>
      </c>
      <c r="Z328" s="112" t="str">
        <f t="shared" si="175"/>
        <v/>
      </c>
      <c r="AA328" s="112" t="str">
        <f t="shared" si="176"/>
        <v/>
      </c>
      <c r="AB328" s="112" t="str">
        <f t="shared" si="177"/>
        <v/>
      </c>
      <c r="AC328" s="112" t="str">
        <f t="shared" si="178"/>
        <v/>
      </c>
      <c r="AD328" t="str">
        <f t="shared" si="172"/>
        <v>5527-683-----------</v>
      </c>
      <c r="AF328" s="19" t="str">
        <f t="shared" si="179"/>
        <v>|0200226240|25.40|0.00|2.000|0.0005527NBC</v>
      </c>
      <c r="AG328" s="19" t="str">
        <f t="shared" si="173"/>
        <v>|0200226240|25.40|0.00|2.000|0.000683NBC</v>
      </c>
      <c r="AH328" s="19" t="str">
        <f t="shared" si="155"/>
        <v/>
      </c>
      <c r="AI328" s="19" t="str">
        <f t="shared" si="156"/>
        <v/>
      </c>
      <c r="AJ328" s="19" t="str">
        <f t="shared" si="157"/>
        <v/>
      </c>
      <c r="AK328" s="19" t="str">
        <f t="shared" si="158"/>
        <v/>
      </c>
      <c r="AL328" s="19" t="str">
        <f t="shared" si="159"/>
        <v/>
      </c>
      <c r="AM328" s="19" t="str">
        <f t="shared" si="160"/>
        <v/>
      </c>
      <c r="AN328" s="19" t="str">
        <f t="shared" si="161"/>
        <v/>
      </c>
      <c r="AO328" s="19" t="str">
        <f t="shared" si="162"/>
        <v/>
      </c>
      <c r="AP328" s="19" t="str">
        <f t="shared" si="163"/>
        <v/>
      </c>
      <c r="AQ328" s="19" t="str">
        <f t="shared" si="164"/>
        <v/>
      </c>
      <c r="AR328" s="19" t="str">
        <f t="shared" si="165"/>
        <v/>
      </c>
      <c r="AS328" s="19" t="str">
        <f>IFERROR(VLOOKUP(AF328,[2]CUS030!$A$5:$E$10000,5,0),"")</f>
        <v/>
      </c>
      <c r="AT328" s="19" t="str">
        <f>IFERROR(VLOOKUP(AG328,[2]CUS030!$A$5:$E$10000,5,0),"")</f>
        <v>KMV</v>
      </c>
      <c r="AU328" s="19" t="str">
        <f>IFERROR(VLOOKUP(AH328,[2]CUS030!$A$5:$E$10000,5,0),"")</f>
        <v/>
      </c>
      <c r="AV328" s="19" t="str">
        <f>IFERROR(VLOOKUP(AI328,[2]CUS030!$A$5:$E$10000,5,0),"")</f>
        <v/>
      </c>
      <c r="AW328" s="19" t="str">
        <f>IFERROR(VLOOKUP(AJ328,[2]CUS030!$A$5:$E$10000,5,0),"")</f>
        <v/>
      </c>
      <c r="AX328" s="19" t="str">
        <f>IFERROR(VLOOKUP(AK328,[2]CUS030!$A$5:$E$10000,5,0),"")</f>
        <v/>
      </c>
      <c r="AY328" s="19" t="str">
        <f>IFERROR(VLOOKUP(AL328,[2]CUS030!$A$5:$E$10000,5,0),"")</f>
        <v/>
      </c>
      <c r="AZ328" s="19" t="str">
        <f>IFERROR(VLOOKUP(AM328,[2]CUS030!$A$5:$E$10000,5,0),"")</f>
        <v/>
      </c>
      <c r="BA328" s="19" t="str">
        <f>IFERROR(VLOOKUP(AN328,[2]CUS030!$A$5:$E$10000,5,0),"")</f>
        <v/>
      </c>
      <c r="BB328" s="19" t="str">
        <f>IFERROR(VLOOKUP(AO328,[2]CUS030!$A$5:$E$10000,5,0),"")</f>
        <v/>
      </c>
      <c r="BC328" s="19" t="str">
        <f>IFERROR(VLOOKUP(AP328,[2]CUS030!$A$5:$E$10000,5,0),"")</f>
        <v/>
      </c>
      <c r="BD328" s="19" t="str">
        <f>IFERROR(VLOOKUP(AQ328,[2]CUS030!$A$5:$E$10000,5,0),"")</f>
        <v/>
      </c>
      <c r="BE328" s="19" t="str">
        <f>IFERROR(VLOOKUP(AR328,[2]CUS030!$A$5:$E$10000,5,0),"")</f>
        <v/>
      </c>
    </row>
    <row r="329" spans="6:57" x14ac:dyDescent="0.3">
      <c r="F329" s="108" t="str">
        <f>[1]!Table1[[#This Row],[Production]]</f>
        <v>|0200226010|17.30|0.00|1.400|0.0005295NBC</v>
      </c>
      <c r="G329" t="str">
        <f t="shared" si="166"/>
        <v>5295</v>
      </c>
      <c r="H329" t="str">
        <f t="shared" si="167"/>
        <v>KMV|KMV|TANAKA|TANAKA|||||||||</v>
      </c>
      <c r="I329" s="108" t="str">
        <f>[1]!Table1[[#This Row],[Stock]]</f>
        <v>|0200226010|17.30|0.00|1.400|0.0005295NBC</v>
      </c>
      <c r="J329" t="str">
        <f t="shared" si="168"/>
        <v>5295</v>
      </c>
      <c r="K329" s="19"/>
      <c r="L329" s="19"/>
      <c r="M329" s="19"/>
      <c r="N329" s="19"/>
      <c r="O329" s="19"/>
      <c r="P329" s="20" t="str">
        <f>End_Cal!E329</f>
        <v>|0200226240|28.60|0.00|1.600|0.0005903NBC</v>
      </c>
      <c r="Q329" s="112" t="str">
        <f t="shared" si="169"/>
        <v>341</v>
      </c>
      <c r="R329" s="112" t="str">
        <f t="shared" si="170"/>
        <v>363</v>
      </c>
      <c r="S329" s="112" t="str">
        <f t="shared" si="150"/>
        <v>5903</v>
      </c>
      <c r="T329" s="112" t="str">
        <f t="shared" si="151"/>
        <v>80</v>
      </c>
      <c r="U329" s="112" t="str">
        <f t="shared" si="152"/>
        <v/>
      </c>
      <c r="V329" s="112" t="str">
        <f t="shared" si="153"/>
        <v/>
      </c>
      <c r="W329" s="112" t="str">
        <f t="shared" si="171"/>
        <v/>
      </c>
      <c r="X329" s="112" t="str">
        <f t="shared" si="154"/>
        <v/>
      </c>
      <c r="Y329" s="112" t="str">
        <f t="shared" si="174"/>
        <v/>
      </c>
      <c r="Z329" s="112" t="str">
        <f t="shared" si="175"/>
        <v/>
      </c>
      <c r="AA329" s="112" t="str">
        <f t="shared" si="176"/>
        <v/>
      </c>
      <c r="AB329" s="112" t="str">
        <f t="shared" si="177"/>
        <v/>
      </c>
      <c r="AC329" s="112" t="str">
        <f t="shared" si="178"/>
        <v/>
      </c>
      <c r="AD329" t="str">
        <f t="shared" si="172"/>
        <v>341-363-5903-80---------</v>
      </c>
      <c r="AF329" s="19" t="str">
        <f t="shared" si="179"/>
        <v>|0200226240|28.60|0.00|1.600|0.000341NBC</v>
      </c>
      <c r="AG329" s="19" t="str">
        <f t="shared" si="173"/>
        <v>|0200226240|28.60|0.00|1.600|0.000363NBC</v>
      </c>
      <c r="AH329" s="19" t="str">
        <f t="shared" si="155"/>
        <v>|0200226240|28.60|0.00|1.600|0.0005903NBC</v>
      </c>
      <c r="AI329" s="19" t="str">
        <f t="shared" si="156"/>
        <v>|0200226240|28.60|0.00|1.600|0.00080NBC</v>
      </c>
      <c r="AJ329" s="19" t="str">
        <f t="shared" si="157"/>
        <v/>
      </c>
      <c r="AK329" s="19" t="str">
        <f t="shared" si="158"/>
        <v/>
      </c>
      <c r="AL329" s="19" t="str">
        <f t="shared" si="159"/>
        <v/>
      </c>
      <c r="AM329" s="19" t="str">
        <f t="shared" si="160"/>
        <v/>
      </c>
      <c r="AN329" s="19" t="str">
        <f t="shared" si="161"/>
        <v/>
      </c>
      <c r="AO329" s="19" t="str">
        <f t="shared" si="162"/>
        <v/>
      </c>
      <c r="AP329" s="19" t="str">
        <f t="shared" si="163"/>
        <v/>
      </c>
      <c r="AQ329" s="19" t="str">
        <f t="shared" si="164"/>
        <v/>
      </c>
      <c r="AR329" s="19" t="str">
        <f t="shared" si="165"/>
        <v/>
      </c>
      <c r="AS329" s="19" t="str">
        <f>IFERROR(VLOOKUP(AF329,[2]CUS030!$A$5:$E$10000,5,0),"")</f>
        <v>KMV</v>
      </c>
      <c r="AT329" s="19" t="str">
        <f>IFERROR(VLOOKUP(AG329,[2]CUS030!$A$5:$E$10000,5,0),"")</f>
        <v>KMV</v>
      </c>
      <c r="AU329" s="19" t="str">
        <f>IFERROR(VLOOKUP(AH329,[2]CUS030!$A$5:$E$10000,5,0),"")</f>
        <v>TANAKA</v>
      </c>
      <c r="AV329" s="19" t="str">
        <f>IFERROR(VLOOKUP(AI329,[2]CUS030!$A$5:$E$10000,5,0),"")</f>
        <v>TANAKA</v>
      </c>
      <c r="AW329" s="19" t="str">
        <f>IFERROR(VLOOKUP(AJ329,[2]CUS030!$A$5:$E$10000,5,0),"")</f>
        <v/>
      </c>
      <c r="AX329" s="19" t="str">
        <f>IFERROR(VLOOKUP(AK329,[2]CUS030!$A$5:$E$10000,5,0),"")</f>
        <v/>
      </c>
      <c r="AY329" s="19" t="str">
        <f>IFERROR(VLOOKUP(AL329,[2]CUS030!$A$5:$E$10000,5,0),"")</f>
        <v/>
      </c>
      <c r="AZ329" s="19" t="str">
        <f>IFERROR(VLOOKUP(AM329,[2]CUS030!$A$5:$E$10000,5,0),"")</f>
        <v/>
      </c>
      <c r="BA329" s="19" t="str">
        <f>IFERROR(VLOOKUP(AN329,[2]CUS030!$A$5:$E$10000,5,0),"")</f>
        <v/>
      </c>
      <c r="BB329" s="19" t="str">
        <f>IFERROR(VLOOKUP(AO329,[2]CUS030!$A$5:$E$10000,5,0),"")</f>
        <v/>
      </c>
      <c r="BC329" s="19" t="str">
        <f>IFERROR(VLOOKUP(AP329,[2]CUS030!$A$5:$E$10000,5,0),"")</f>
        <v/>
      </c>
      <c r="BD329" s="19" t="str">
        <f>IFERROR(VLOOKUP(AQ329,[2]CUS030!$A$5:$E$10000,5,0),"")</f>
        <v/>
      </c>
      <c r="BE329" s="19" t="str">
        <f>IFERROR(VLOOKUP(AR329,[2]CUS030!$A$5:$E$10000,5,0),"")</f>
        <v/>
      </c>
    </row>
    <row r="330" spans="6:57" x14ac:dyDescent="0.3">
      <c r="F330" s="108" t="str">
        <f>[1]!Table1[[#This Row],[Production]]</f>
        <v>|0200226010|17.30|0.00|1.400|0.0005300NBC</v>
      </c>
      <c r="G330" t="str">
        <f t="shared" si="166"/>
        <v>5300</v>
      </c>
      <c r="H330" t="str">
        <f t="shared" si="167"/>
        <v>KMV|KMV||KMV|||||||||</v>
      </c>
      <c r="I330" s="108" t="str">
        <f>[1]!Table1[[#This Row],[Stock]]</f>
        <v>|0200226010|17.30|0.00|1.400|0.0005300NBC</v>
      </c>
      <c r="J330" t="str">
        <f t="shared" si="168"/>
        <v>5300</v>
      </c>
      <c r="K330" s="19"/>
      <c r="L330" s="19"/>
      <c r="M330" s="19"/>
      <c r="N330" s="19"/>
      <c r="O330" s="19"/>
      <c r="P330" s="20" t="str">
        <f>End_Cal!E330</f>
        <v>|0200226240|28.60|0.00|2.300|0.0006127NBC</v>
      </c>
      <c r="Q330" s="112" t="str">
        <f t="shared" si="169"/>
        <v>250</v>
      </c>
      <c r="R330" s="112" t="str">
        <f t="shared" si="170"/>
        <v>505</v>
      </c>
      <c r="S330" s="112" t="str">
        <f t="shared" si="150"/>
        <v>6127</v>
      </c>
      <c r="T330" s="112" t="str">
        <f t="shared" si="151"/>
        <v>354</v>
      </c>
      <c r="U330" s="112" t="str">
        <f t="shared" si="152"/>
        <v/>
      </c>
      <c r="V330" s="112" t="str">
        <f t="shared" si="153"/>
        <v/>
      </c>
      <c r="W330" s="112" t="str">
        <f t="shared" si="171"/>
        <v/>
      </c>
      <c r="X330" s="112" t="str">
        <f t="shared" si="154"/>
        <v/>
      </c>
      <c r="Y330" s="112" t="str">
        <f t="shared" si="174"/>
        <v/>
      </c>
      <c r="Z330" s="112" t="str">
        <f t="shared" si="175"/>
        <v/>
      </c>
      <c r="AA330" s="112" t="str">
        <f t="shared" si="176"/>
        <v/>
      </c>
      <c r="AB330" s="112" t="str">
        <f t="shared" si="177"/>
        <v/>
      </c>
      <c r="AC330" s="112" t="str">
        <f t="shared" si="178"/>
        <v/>
      </c>
      <c r="AD330" t="str">
        <f t="shared" si="172"/>
        <v>250-505-6127-354---------</v>
      </c>
      <c r="AF330" s="19" t="str">
        <f t="shared" si="179"/>
        <v>|0200226240|28.60|0.00|2.300|0.000250NBC</v>
      </c>
      <c r="AG330" s="19" t="str">
        <f t="shared" si="173"/>
        <v>|0200226240|28.60|0.00|2.300|0.000505NBC</v>
      </c>
      <c r="AH330" s="19" t="str">
        <f t="shared" si="155"/>
        <v>|0200226240|28.60|0.00|2.300|0.0006127NBC</v>
      </c>
      <c r="AI330" s="19" t="str">
        <f t="shared" si="156"/>
        <v>|0200226240|28.60|0.00|2.300|0.000354NBC</v>
      </c>
      <c r="AJ330" s="19" t="str">
        <f t="shared" si="157"/>
        <v/>
      </c>
      <c r="AK330" s="19" t="str">
        <f t="shared" si="158"/>
        <v/>
      </c>
      <c r="AL330" s="19" t="str">
        <f t="shared" si="159"/>
        <v/>
      </c>
      <c r="AM330" s="19" t="str">
        <f t="shared" si="160"/>
        <v/>
      </c>
      <c r="AN330" s="19" t="str">
        <f t="shared" si="161"/>
        <v/>
      </c>
      <c r="AO330" s="19" t="str">
        <f t="shared" si="162"/>
        <v/>
      </c>
      <c r="AP330" s="19" t="str">
        <f t="shared" si="163"/>
        <v/>
      </c>
      <c r="AQ330" s="19" t="str">
        <f t="shared" si="164"/>
        <v/>
      </c>
      <c r="AR330" s="19" t="str">
        <f t="shared" si="165"/>
        <v/>
      </c>
      <c r="AS330" s="19" t="str">
        <f>IFERROR(VLOOKUP(AF330,[2]CUS030!$A$5:$E$10000,5,0),"")</f>
        <v>KMV</v>
      </c>
      <c r="AT330" s="19" t="str">
        <f>IFERROR(VLOOKUP(AG330,[2]CUS030!$A$5:$E$10000,5,0),"")</f>
        <v>KMV</v>
      </c>
      <c r="AU330" s="19" t="str">
        <f>IFERROR(VLOOKUP(AH330,[2]CUS030!$A$5:$E$10000,5,0),"")</f>
        <v/>
      </c>
      <c r="AV330" s="19" t="str">
        <f>IFERROR(VLOOKUP(AI330,[2]CUS030!$A$5:$E$10000,5,0),"")</f>
        <v>KMV</v>
      </c>
      <c r="AW330" s="19" t="str">
        <f>IFERROR(VLOOKUP(AJ330,[2]CUS030!$A$5:$E$10000,5,0),"")</f>
        <v/>
      </c>
      <c r="AX330" s="19" t="str">
        <f>IFERROR(VLOOKUP(AK330,[2]CUS030!$A$5:$E$10000,5,0),"")</f>
        <v/>
      </c>
      <c r="AY330" s="19" t="str">
        <f>IFERROR(VLOOKUP(AL330,[2]CUS030!$A$5:$E$10000,5,0),"")</f>
        <v/>
      </c>
      <c r="AZ330" s="19" t="str">
        <f>IFERROR(VLOOKUP(AM330,[2]CUS030!$A$5:$E$10000,5,0),"")</f>
        <v/>
      </c>
      <c r="BA330" s="19" t="str">
        <f>IFERROR(VLOOKUP(AN330,[2]CUS030!$A$5:$E$10000,5,0),"")</f>
        <v/>
      </c>
      <c r="BB330" s="19" t="str">
        <f>IFERROR(VLOOKUP(AO330,[2]CUS030!$A$5:$E$10000,5,0),"")</f>
        <v/>
      </c>
      <c r="BC330" s="19" t="str">
        <f>IFERROR(VLOOKUP(AP330,[2]CUS030!$A$5:$E$10000,5,0),"")</f>
        <v/>
      </c>
      <c r="BD330" s="19" t="str">
        <f>IFERROR(VLOOKUP(AQ330,[2]CUS030!$A$5:$E$10000,5,0),"")</f>
        <v/>
      </c>
      <c r="BE330" s="19" t="str">
        <f>IFERROR(VLOOKUP(AR330,[2]CUS030!$A$5:$E$10000,5,0),"")</f>
        <v/>
      </c>
    </row>
    <row r="331" spans="6:57" x14ac:dyDescent="0.3">
      <c r="F331" s="108" t="str">
        <f>[1]!Table1[[#This Row],[Production]]</f>
        <v>|0200226010|17.30|0.00|1.600|0.0005580NBC</v>
      </c>
      <c r="G331" t="str">
        <f t="shared" si="166"/>
        <v>5580</v>
      </c>
      <c r="H331" t="str">
        <f t="shared" si="167"/>
        <v>KMV|KMV|KMV||||||||||</v>
      </c>
      <c r="I331" s="108" t="str">
        <f>[1]!Table1[[#This Row],[Stock]]</f>
        <v>|0200226010|17.30|0.00|1.600|0.0005580NBC</v>
      </c>
      <c r="J331" t="str">
        <f t="shared" si="168"/>
        <v>5580</v>
      </c>
      <c r="K331" s="19"/>
      <c r="L331" s="19"/>
      <c r="M331" s="19"/>
      <c r="N331" s="19"/>
      <c r="O331" s="19"/>
      <c r="P331" s="20" t="str">
        <f>End_Cal!E331</f>
        <v>|0200226240|28.60|0.00|2.300|0.0006059NBC</v>
      </c>
      <c r="Q331" s="112" t="str">
        <f t="shared" si="169"/>
        <v>268</v>
      </c>
      <c r="R331" s="112" t="str">
        <f t="shared" si="170"/>
        <v>296</v>
      </c>
      <c r="S331" s="112" t="str">
        <f t="shared" si="150"/>
        <v>425</v>
      </c>
      <c r="T331" s="112" t="str">
        <f t="shared" si="151"/>
        <v>6059</v>
      </c>
      <c r="U331" s="112" t="str">
        <f t="shared" si="152"/>
        <v>664</v>
      </c>
      <c r="V331" s="112" t="str">
        <f t="shared" si="153"/>
        <v/>
      </c>
      <c r="W331" s="112" t="str">
        <f t="shared" si="171"/>
        <v/>
      </c>
      <c r="X331" s="112" t="str">
        <f t="shared" si="154"/>
        <v/>
      </c>
      <c r="Y331" s="112" t="str">
        <f t="shared" si="174"/>
        <v/>
      </c>
      <c r="Z331" s="112" t="str">
        <f t="shared" si="175"/>
        <v/>
      </c>
      <c r="AA331" s="112" t="str">
        <f t="shared" si="176"/>
        <v/>
      </c>
      <c r="AB331" s="112" t="str">
        <f t="shared" si="177"/>
        <v/>
      </c>
      <c r="AC331" s="112" t="str">
        <f t="shared" si="178"/>
        <v/>
      </c>
      <c r="AD331" t="str">
        <f t="shared" si="172"/>
        <v>268-296-425-6059-664--------</v>
      </c>
      <c r="AF331" s="19" t="str">
        <f t="shared" si="179"/>
        <v>|0200226240|28.60|0.00|2.300|0.000268NBC</v>
      </c>
      <c r="AG331" s="19" t="str">
        <f t="shared" si="173"/>
        <v>|0200226240|28.60|0.00|2.300|0.000296NBC</v>
      </c>
      <c r="AH331" s="19" t="str">
        <f t="shared" si="155"/>
        <v>|0200226240|28.60|0.00|2.300|0.000425NBC</v>
      </c>
      <c r="AI331" s="19" t="str">
        <f t="shared" si="156"/>
        <v>|0200226240|28.60|0.00|2.300|0.0006059NBC</v>
      </c>
      <c r="AJ331" s="19" t="str">
        <f t="shared" si="157"/>
        <v>|0200226240|28.60|0.00|2.300|0.000664NBC</v>
      </c>
      <c r="AK331" s="19" t="str">
        <f t="shared" si="158"/>
        <v/>
      </c>
      <c r="AL331" s="19" t="str">
        <f t="shared" si="159"/>
        <v/>
      </c>
      <c r="AM331" s="19" t="str">
        <f t="shared" si="160"/>
        <v/>
      </c>
      <c r="AN331" s="19" t="str">
        <f t="shared" si="161"/>
        <v/>
      </c>
      <c r="AO331" s="19" t="str">
        <f t="shared" si="162"/>
        <v/>
      </c>
      <c r="AP331" s="19" t="str">
        <f t="shared" si="163"/>
        <v/>
      </c>
      <c r="AQ331" s="19" t="str">
        <f t="shared" si="164"/>
        <v/>
      </c>
      <c r="AR331" s="19" t="str">
        <f t="shared" si="165"/>
        <v/>
      </c>
      <c r="AS331" s="19" t="str">
        <f>IFERROR(VLOOKUP(AF331,[2]CUS030!$A$5:$E$10000,5,0),"")</f>
        <v>KMV</v>
      </c>
      <c r="AT331" s="19" t="str">
        <f>IFERROR(VLOOKUP(AG331,[2]CUS030!$A$5:$E$10000,5,0),"")</f>
        <v>KMV</v>
      </c>
      <c r="AU331" s="19" t="str">
        <f>IFERROR(VLOOKUP(AH331,[2]CUS030!$A$5:$E$10000,5,0),"")</f>
        <v>KMV</v>
      </c>
      <c r="AV331" s="19" t="str">
        <f>IFERROR(VLOOKUP(AI331,[2]CUS030!$A$5:$E$10000,5,0),"")</f>
        <v/>
      </c>
      <c r="AW331" s="19" t="str">
        <f>IFERROR(VLOOKUP(AJ331,[2]CUS030!$A$5:$E$10000,5,0),"")</f>
        <v/>
      </c>
      <c r="AX331" s="19" t="str">
        <f>IFERROR(VLOOKUP(AK331,[2]CUS030!$A$5:$E$10000,5,0),"")</f>
        <v/>
      </c>
      <c r="AY331" s="19" t="str">
        <f>IFERROR(VLOOKUP(AL331,[2]CUS030!$A$5:$E$10000,5,0),"")</f>
        <v/>
      </c>
      <c r="AZ331" s="19" t="str">
        <f>IFERROR(VLOOKUP(AM331,[2]CUS030!$A$5:$E$10000,5,0),"")</f>
        <v/>
      </c>
      <c r="BA331" s="19" t="str">
        <f>IFERROR(VLOOKUP(AN331,[2]CUS030!$A$5:$E$10000,5,0),"")</f>
        <v/>
      </c>
      <c r="BB331" s="19" t="str">
        <f>IFERROR(VLOOKUP(AO331,[2]CUS030!$A$5:$E$10000,5,0),"")</f>
        <v/>
      </c>
      <c r="BC331" s="19" t="str">
        <f>IFERROR(VLOOKUP(AP331,[2]CUS030!$A$5:$E$10000,5,0),"")</f>
        <v/>
      </c>
      <c r="BD331" s="19" t="str">
        <f>IFERROR(VLOOKUP(AQ331,[2]CUS030!$A$5:$E$10000,5,0),"")</f>
        <v/>
      </c>
      <c r="BE331" s="19" t="str">
        <f>IFERROR(VLOOKUP(AR331,[2]CUS030!$A$5:$E$10000,5,0),"")</f>
        <v/>
      </c>
    </row>
    <row r="332" spans="6:57" x14ac:dyDescent="0.3">
      <c r="F332" s="108" t="str">
        <f>[1]!Table1[[#This Row],[Production]]</f>
        <v>|0200226010|17.30|0.00|1.600|0.0005600NBC</v>
      </c>
      <c r="G332" t="str">
        <f t="shared" si="166"/>
        <v>5600</v>
      </c>
      <c r="H332" t="str">
        <f t="shared" si="167"/>
        <v>KMV|KMV|KMV|KMV|||||||||</v>
      </c>
      <c r="I332" s="108" t="str">
        <f>[1]!Table1[[#This Row],[Stock]]</f>
        <v>|0200226010|17.30|0.00|1.600|0.0005600NBC</v>
      </c>
      <c r="J332" t="str">
        <f t="shared" si="168"/>
        <v>5600</v>
      </c>
      <c r="K332" s="19"/>
      <c r="L332" s="19"/>
      <c r="M332" s="19"/>
      <c r="N332" s="19"/>
      <c r="O332" s="19"/>
      <c r="P332" s="20" t="str">
        <f>End_Cal!E332</f>
        <v>|0200226240|28.60|0.00|2.300|0.0005731NBC</v>
      </c>
      <c r="Q332" s="112" t="str">
        <f t="shared" si="169"/>
        <v>280</v>
      </c>
      <c r="R332" s="112" t="str">
        <f t="shared" si="170"/>
        <v>281</v>
      </c>
      <c r="S332" s="112" t="str">
        <f t="shared" si="150"/>
        <v>401</v>
      </c>
      <c r="T332" s="112" t="str">
        <f t="shared" si="151"/>
        <v>565</v>
      </c>
      <c r="U332" s="112" t="str">
        <f t="shared" si="152"/>
        <v>5731</v>
      </c>
      <c r="V332" s="112" t="str">
        <f t="shared" si="153"/>
        <v/>
      </c>
      <c r="W332" s="112" t="str">
        <f t="shared" si="171"/>
        <v/>
      </c>
      <c r="X332" s="112" t="str">
        <f t="shared" si="154"/>
        <v/>
      </c>
      <c r="Y332" s="112" t="str">
        <f t="shared" si="174"/>
        <v/>
      </c>
      <c r="Z332" s="112" t="str">
        <f t="shared" si="175"/>
        <v/>
      </c>
      <c r="AA332" s="112" t="str">
        <f t="shared" si="176"/>
        <v/>
      </c>
      <c r="AB332" s="112" t="str">
        <f t="shared" si="177"/>
        <v/>
      </c>
      <c r="AC332" s="112" t="str">
        <f t="shared" si="178"/>
        <v/>
      </c>
      <c r="AD332" t="str">
        <f t="shared" si="172"/>
        <v>280-281-401-565-5731--------</v>
      </c>
      <c r="AF332" s="19" t="str">
        <f t="shared" si="179"/>
        <v>|0200226240|28.60|0.00|2.300|0.000280NBC</v>
      </c>
      <c r="AG332" s="19" t="str">
        <f t="shared" si="173"/>
        <v>|0200226240|28.60|0.00|2.300|0.000281NBC</v>
      </c>
      <c r="AH332" s="19" t="str">
        <f t="shared" si="155"/>
        <v>|0200226240|28.60|0.00|2.300|0.000401NBC</v>
      </c>
      <c r="AI332" s="19" t="str">
        <f t="shared" si="156"/>
        <v>|0200226240|28.60|0.00|2.300|0.000565NBC</v>
      </c>
      <c r="AJ332" s="19" t="str">
        <f t="shared" si="157"/>
        <v>|0200226240|28.60|0.00|2.300|0.0005731NBC</v>
      </c>
      <c r="AK332" s="19" t="str">
        <f t="shared" si="158"/>
        <v/>
      </c>
      <c r="AL332" s="19" t="str">
        <f t="shared" si="159"/>
        <v/>
      </c>
      <c r="AM332" s="19" t="str">
        <f t="shared" si="160"/>
        <v/>
      </c>
      <c r="AN332" s="19" t="str">
        <f t="shared" si="161"/>
        <v/>
      </c>
      <c r="AO332" s="19" t="str">
        <f t="shared" si="162"/>
        <v/>
      </c>
      <c r="AP332" s="19" t="str">
        <f t="shared" si="163"/>
        <v/>
      </c>
      <c r="AQ332" s="19" t="str">
        <f t="shared" si="164"/>
        <v/>
      </c>
      <c r="AR332" s="19" t="str">
        <f t="shared" si="165"/>
        <v/>
      </c>
      <c r="AS332" s="19" t="str">
        <f>IFERROR(VLOOKUP(AF332,[2]CUS030!$A$5:$E$10000,5,0),"")</f>
        <v>KMV</v>
      </c>
      <c r="AT332" s="19" t="str">
        <f>IFERROR(VLOOKUP(AG332,[2]CUS030!$A$5:$E$10000,5,0),"")</f>
        <v>KMV</v>
      </c>
      <c r="AU332" s="19" t="str">
        <f>IFERROR(VLOOKUP(AH332,[2]CUS030!$A$5:$E$10000,5,0),"")</f>
        <v>KMV</v>
      </c>
      <c r="AV332" s="19" t="str">
        <f>IFERROR(VLOOKUP(AI332,[2]CUS030!$A$5:$E$10000,5,0),"")</f>
        <v>KMV</v>
      </c>
      <c r="AW332" s="19" t="str">
        <f>IFERROR(VLOOKUP(AJ332,[2]CUS030!$A$5:$E$10000,5,0),"")</f>
        <v/>
      </c>
      <c r="AX332" s="19" t="str">
        <f>IFERROR(VLOOKUP(AK332,[2]CUS030!$A$5:$E$10000,5,0),"")</f>
        <v/>
      </c>
      <c r="AY332" s="19" t="str">
        <f>IFERROR(VLOOKUP(AL332,[2]CUS030!$A$5:$E$10000,5,0),"")</f>
        <v/>
      </c>
      <c r="AZ332" s="19" t="str">
        <f>IFERROR(VLOOKUP(AM332,[2]CUS030!$A$5:$E$10000,5,0),"")</f>
        <v/>
      </c>
      <c r="BA332" s="19" t="str">
        <f>IFERROR(VLOOKUP(AN332,[2]CUS030!$A$5:$E$10000,5,0),"")</f>
        <v/>
      </c>
      <c r="BB332" s="19" t="str">
        <f>IFERROR(VLOOKUP(AO332,[2]CUS030!$A$5:$E$10000,5,0),"")</f>
        <v/>
      </c>
      <c r="BC332" s="19" t="str">
        <f>IFERROR(VLOOKUP(AP332,[2]CUS030!$A$5:$E$10000,5,0),"")</f>
        <v/>
      </c>
      <c r="BD332" s="19" t="str">
        <f>IFERROR(VLOOKUP(AQ332,[2]CUS030!$A$5:$E$10000,5,0),"")</f>
        <v/>
      </c>
      <c r="BE332" s="19" t="str">
        <f>IFERROR(VLOOKUP(AR332,[2]CUS030!$A$5:$E$10000,5,0),"")</f>
        <v/>
      </c>
    </row>
    <row r="333" spans="6:57" x14ac:dyDescent="0.3">
      <c r="F333" s="108" t="str">
        <f>[1]!Table1[[#This Row],[Production]]</f>
        <v>|0200236041|19.10|0.00|1.200|0.0005200NBC</v>
      </c>
      <c r="G333" t="str">
        <f t="shared" si="166"/>
        <v>5200</v>
      </c>
      <c r="H333" t="str">
        <f t="shared" si="167"/>
        <v>KMV|KMV|||||||||||</v>
      </c>
      <c r="I333" s="108" t="str">
        <f>[1]!Table1[[#This Row],[Stock]]</f>
        <v>|0200236041|19.10|0.00|1.200|0.0005200NBC</v>
      </c>
      <c r="J333" t="str">
        <f t="shared" si="168"/>
        <v>5200</v>
      </c>
      <c r="K333" s="19"/>
      <c r="L333" s="19"/>
      <c r="M333" s="19"/>
      <c r="N333" s="19"/>
      <c r="O333" s="19"/>
      <c r="P333" s="20" t="str">
        <f>End_Cal!E333</f>
        <v>|0200226240|28.60|0.00|2.300|0.0006177NBC</v>
      </c>
      <c r="Q333" s="112" t="str">
        <f t="shared" si="169"/>
        <v>376</v>
      </c>
      <c r="R333" s="112" t="str">
        <f t="shared" si="170"/>
        <v>435</v>
      </c>
      <c r="S333" s="112" t="str">
        <f t="shared" si="150"/>
        <v>6177</v>
      </c>
      <c r="T333" s="112" t="str">
        <f t="shared" si="151"/>
        <v/>
      </c>
      <c r="U333" s="112" t="str">
        <f t="shared" si="152"/>
        <v/>
      </c>
      <c r="V333" s="112" t="str">
        <f t="shared" si="153"/>
        <v/>
      </c>
      <c r="W333" s="112" t="str">
        <f t="shared" si="171"/>
        <v/>
      </c>
      <c r="X333" s="112" t="str">
        <f t="shared" si="154"/>
        <v/>
      </c>
      <c r="Y333" s="112" t="str">
        <f t="shared" si="174"/>
        <v/>
      </c>
      <c r="Z333" s="112" t="str">
        <f t="shared" si="175"/>
        <v/>
      </c>
      <c r="AA333" s="112" t="str">
        <f t="shared" si="176"/>
        <v/>
      </c>
      <c r="AB333" s="112" t="str">
        <f t="shared" si="177"/>
        <v/>
      </c>
      <c r="AC333" s="112" t="str">
        <f t="shared" si="178"/>
        <v/>
      </c>
      <c r="AD333" t="str">
        <f t="shared" si="172"/>
        <v>376-435-6177----------</v>
      </c>
      <c r="AF333" s="19" t="str">
        <f t="shared" si="179"/>
        <v>|0200226240|28.60|0.00|2.300|0.000376NBC</v>
      </c>
      <c r="AG333" s="19" t="str">
        <f t="shared" si="173"/>
        <v>|0200226240|28.60|0.00|2.300|0.000435NBC</v>
      </c>
      <c r="AH333" s="19" t="str">
        <f t="shared" si="155"/>
        <v>|0200226240|28.60|0.00|2.300|0.0006177NBC</v>
      </c>
      <c r="AI333" s="19" t="str">
        <f t="shared" si="156"/>
        <v/>
      </c>
      <c r="AJ333" s="19" t="str">
        <f t="shared" si="157"/>
        <v/>
      </c>
      <c r="AK333" s="19" t="str">
        <f t="shared" si="158"/>
        <v/>
      </c>
      <c r="AL333" s="19" t="str">
        <f t="shared" si="159"/>
        <v/>
      </c>
      <c r="AM333" s="19" t="str">
        <f t="shared" si="160"/>
        <v/>
      </c>
      <c r="AN333" s="19" t="str">
        <f t="shared" si="161"/>
        <v/>
      </c>
      <c r="AO333" s="19" t="str">
        <f t="shared" si="162"/>
        <v/>
      </c>
      <c r="AP333" s="19" t="str">
        <f t="shared" si="163"/>
        <v/>
      </c>
      <c r="AQ333" s="19" t="str">
        <f t="shared" si="164"/>
        <v/>
      </c>
      <c r="AR333" s="19" t="str">
        <f t="shared" si="165"/>
        <v/>
      </c>
      <c r="AS333" s="19" t="str">
        <f>IFERROR(VLOOKUP(AF333,[2]CUS030!$A$5:$E$10000,5,0),"")</f>
        <v>KMV</v>
      </c>
      <c r="AT333" s="19" t="str">
        <f>IFERROR(VLOOKUP(AG333,[2]CUS030!$A$5:$E$10000,5,0),"")</f>
        <v>KMV</v>
      </c>
      <c r="AU333" s="19" t="str">
        <f>IFERROR(VLOOKUP(AH333,[2]CUS030!$A$5:$E$10000,5,0),"")</f>
        <v/>
      </c>
      <c r="AV333" s="19" t="str">
        <f>IFERROR(VLOOKUP(AI333,[2]CUS030!$A$5:$E$10000,5,0),"")</f>
        <v/>
      </c>
      <c r="AW333" s="19" t="str">
        <f>IFERROR(VLOOKUP(AJ333,[2]CUS030!$A$5:$E$10000,5,0),"")</f>
        <v/>
      </c>
      <c r="AX333" s="19" t="str">
        <f>IFERROR(VLOOKUP(AK333,[2]CUS030!$A$5:$E$10000,5,0),"")</f>
        <v/>
      </c>
      <c r="AY333" s="19" t="str">
        <f>IFERROR(VLOOKUP(AL333,[2]CUS030!$A$5:$E$10000,5,0),"")</f>
        <v/>
      </c>
      <c r="AZ333" s="19" t="str">
        <f>IFERROR(VLOOKUP(AM333,[2]CUS030!$A$5:$E$10000,5,0),"")</f>
        <v/>
      </c>
      <c r="BA333" s="19" t="str">
        <f>IFERROR(VLOOKUP(AN333,[2]CUS030!$A$5:$E$10000,5,0),"")</f>
        <v/>
      </c>
      <c r="BB333" s="19" t="str">
        <f>IFERROR(VLOOKUP(AO333,[2]CUS030!$A$5:$E$10000,5,0),"")</f>
        <v/>
      </c>
      <c r="BC333" s="19" t="str">
        <f>IFERROR(VLOOKUP(AP333,[2]CUS030!$A$5:$E$10000,5,0),"")</f>
        <v/>
      </c>
      <c r="BD333" s="19" t="str">
        <f>IFERROR(VLOOKUP(AQ333,[2]CUS030!$A$5:$E$10000,5,0),"")</f>
        <v/>
      </c>
      <c r="BE333" s="19" t="str">
        <f>IFERROR(VLOOKUP(AR333,[2]CUS030!$A$5:$E$10000,5,0),"")</f>
        <v/>
      </c>
    </row>
    <row r="334" spans="6:57" x14ac:dyDescent="0.3">
      <c r="F334" s="108" t="str">
        <f>[1]!Table1[[#This Row],[Production]]</f>
        <v>|0200236041|19.10|0.00|1.200|0.0005510NBC</v>
      </c>
      <c r="G334" t="str">
        <f t="shared" si="166"/>
        <v>5510</v>
      </c>
      <c r="H334" t="str">
        <f t="shared" si="167"/>
        <v>KMV|KMV|||||||||||</v>
      </c>
      <c r="I334" s="108" t="str">
        <f>[1]!Table1[[#This Row],[Stock]]</f>
        <v>|0200236041|19.10|0.00|1.200|0.0005510NBC</v>
      </c>
      <c r="J334" t="str">
        <f t="shared" si="168"/>
        <v>5510</v>
      </c>
      <c r="K334" s="19"/>
      <c r="L334" s="19"/>
      <c r="M334" s="19"/>
      <c r="N334" s="19"/>
      <c r="O334" s="19"/>
      <c r="P334" s="20" t="str">
        <f>End_Cal!E334</f>
        <v>|0200226240|28.60|0.00|2.300|0.0005875NBC</v>
      </c>
      <c r="Q334" s="112" t="str">
        <f t="shared" si="169"/>
        <v>383</v>
      </c>
      <c r="R334" s="112" t="str">
        <f t="shared" si="170"/>
        <v>483</v>
      </c>
      <c r="S334" s="112" t="str">
        <f t="shared" si="150"/>
        <v>5875</v>
      </c>
      <c r="T334" s="112" t="str">
        <f t="shared" si="151"/>
        <v/>
      </c>
      <c r="U334" s="112" t="str">
        <f t="shared" si="152"/>
        <v/>
      </c>
      <c r="V334" s="112" t="str">
        <f t="shared" si="153"/>
        <v/>
      </c>
      <c r="W334" s="112" t="str">
        <f t="shared" si="171"/>
        <v/>
      </c>
      <c r="X334" s="112" t="str">
        <f t="shared" si="154"/>
        <v/>
      </c>
      <c r="Y334" s="112" t="str">
        <f t="shared" si="174"/>
        <v/>
      </c>
      <c r="Z334" s="112" t="str">
        <f t="shared" si="175"/>
        <v/>
      </c>
      <c r="AA334" s="112" t="str">
        <f t="shared" si="176"/>
        <v/>
      </c>
      <c r="AB334" s="112" t="str">
        <f t="shared" si="177"/>
        <v/>
      </c>
      <c r="AC334" s="112" t="str">
        <f t="shared" si="178"/>
        <v/>
      </c>
      <c r="AD334" t="str">
        <f t="shared" si="172"/>
        <v>383-483-5875----------</v>
      </c>
      <c r="AF334" s="19" t="str">
        <f t="shared" si="179"/>
        <v>|0200226240|28.60|0.00|2.300|0.000383NBC</v>
      </c>
      <c r="AG334" s="19" t="str">
        <f t="shared" si="173"/>
        <v>|0200226240|28.60|0.00|2.300|0.000483NBC</v>
      </c>
      <c r="AH334" s="19" t="str">
        <f t="shared" si="155"/>
        <v>|0200226240|28.60|0.00|2.300|0.0005875NBC</v>
      </c>
      <c r="AI334" s="19" t="str">
        <f t="shared" si="156"/>
        <v/>
      </c>
      <c r="AJ334" s="19" t="str">
        <f t="shared" si="157"/>
        <v/>
      </c>
      <c r="AK334" s="19" t="str">
        <f t="shared" si="158"/>
        <v/>
      </c>
      <c r="AL334" s="19" t="str">
        <f t="shared" si="159"/>
        <v/>
      </c>
      <c r="AM334" s="19" t="str">
        <f t="shared" si="160"/>
        <v/>
      </c>
      <c r="AN334" s="19" t="str">
        <f t="shared" si="161"/>
        <v/>
      </c>
      <c r="AO334" s="19" t="str">
        <f t="shared" si="162"/>
        <v/>
      </c>
      <c r="AP334" s="19" t="str">
        <f t="shared" si="163"/>
        <v/>
      </c>
      <c r="AQ334" s="19" t="str">
        <f t="shared" si="164"/>
        <v/>
      </c>
      <c r="AR334" s="19" t="str">
        <f t="shared" si="165"/>
        <v/>
      </c>
      <c r="AS334" s="19" t="str">
        <f>IFERROR(VLOOKUP(AF334,[2]CUS030!$A$5:$E$10000,5,0),"")</f>
        <v>KMV</v>
      </c>
      <c r="AT334" s="19" t="str">
        <f>IFERROR(VLOOKUP(AG334,[2]CUS030!$A$5:$E$10000,5,0),"")</f>
        <v>KMV</v>
      </c>
      <c r="AU334" s="19" t="str">
        <f>IFERROR(VLOOKUP(AH334,[2]CUS030!$A$5:$E$10000,5,0),"")</f>
        <v/>
      </c>
      <c r="AV334" s="19" t="str">
        <f>IFERROR(VLOOKUP(AI334,[2]CUS030!$A$5:$E$10000,5,0),"")</f>
        <v/>
      </c>
      <c r="AW334" s="19" t="str">
        <f>IFERROR(VLOOKUP(AJ334,[2]CUS030!$A$5:$E$10000,5,0),"")</f>
        <v/>
      </c>
      <c r="AX334" s="19" t="str">
        <f>IFERROR(VLOOKUP(AK334,[2]CUS030!$A$5:$E$10000,5,0),"")</f>
        <v/>
      </c>
      <c r="AY334" s="19" t="str">
        <f>IFERROR(VLOOKUP(AL334,[2]CUS030!$A$5:$E$10000,5,0),"")</f>
        <v/>
      </c>
      <c r="AZ334" s="19" t="str">
        <f>IFERROR(VLOOKUP(AM334,[2]CUS030!$A$5:$E$10000,5,0),"")</f>
        <v/>
      </c>
      <c r="BA334" s="19" t="str">
        <f>IFERROR(VLOOKUP(AN334,[2]CUS030!$A$5:$E$10000,5,0),"")</f>
        <v/>
      </c>
      <c r="BB334" s="19" t="str">
        <f>IFERROR(VLOOKUP(AO334,[2]CUS030!$A$5:$E$10000,5,0),"")</f>
        <v/>
      </c>
      <c r="BC334" s="19" t="str">
        <f>IFERROR(VLOOKUP(AP334,[2]CUS030!$A$5:$E$10000,5,0),"")</f>
        <v/>
      </c>
      <c r="BD334" s="19" t="str">
        <f>IFERROR(VLOOKUP(AQ334,[2]CUS030!$A$5:$E$10000,5,0),"")</f>
        <v/>
      </c>
      <c r="BE334" s="19" t="str">
        <f>IFERROR(VLOOKUP(AR334,[2]CUS030!$A$5:$E$10000,5,0),"")</f>
        <v/>
      </c>
    </row>
    <row r="335" spans="6:57" x14ac:dyDescent="0.3">
      <c r="F335" s="108" t="str">
        <f>[1]!Table1[[#This Row],[Production]]</f>
        <v>|0200226010|19.10|0.00|1.400|0.0005100NBC</v>
      </c>
      <c r="G335" t="str">
        <f t="shared" si="166"/>
        <v>5100</v>
      </c>
      <c r="H335" t="str">
        <f t="shared" si="167"/>
        <v>|KMV|||||||||||</v>
      </c>
      <c r="I335" s="108" t="str">
        <f>[1]!Table1[[#This Row],[Stock]]</f>
        <v>|0200226010|19.10|0.00|1.400|0.0005100NBC</v>
      </c>
      <c r="J335" t="str">
        <f t="shared" si="168"/>
        <v>5100</v>
      </c>
      <c r="K335" s="19"/>
      <c r="L335" s="19"/>
      <c r="M335" s="19"/>
      <c r="N335" s="19"/>
      <c r="O335" s="19"/>
      <c r="P335" s="20" t="str">
        <f>End_Cal!E335</f>
        <v>|0200226240|28.60|0.00|2.300|0.0006037IBC</v>
      </c>
      <c r="Q335" s="112" t="str">
        <f t="shared" si="169"/>
        <v>6037</v>
      </c>
      <c r="R335" s="112" t="str">
        <f t="shared" si="170"/>
        <v>664</v>
      </c>
      <c r="S335" s="112" t="str">
        <f t="shared" si="150"/>
        <v/>
      </c>
      <c r="T335" s="112" t="str">
        <f t="shared" si="151"/>
        <v/>
      </c>
      <c r="U335" s="112" t="str">
        <f t="shared" si="152"/>
        <v/>
      </c>
      <c r="V335" s="112" t="str">
        <f t="shared" si="153"/>
        <v/>
      </c>
      <c r="W335" s="112" t="str">
        <f t="shared" si="171"/>
        <v/>
      </c>
      <c r="X335" s="112" t="str">
        <f t="shared" si="154"/>
        <v/>
      </c>
      <c r="Y335" s="112" t="str">
        <f t="shared" si="174"/>
        <v/>
      </c>
      <c r="Z335" s="112" t="str">
        <f t="shared" si="175"/>
        <v/>
      </c>
      <c r="AA335" s="112" t="str">
        <f t="shared" si="176"/>
        <v/>
      </c>
      <c r="AB335" s="112" t="str">
        <f t="shared" si="177"/>
        <v/>
      </c>
      <c r="AC335" s="112" t="str">
        <f t="shared" si="178"/>
        <v/>
      </c>
      <c r="AD335" t="str">
        <f t="shared" si="172"/>
        <v>6037-664-----------</v>
      </c>
      <c r="AF335" s="19" t="str">
        <f t="shared" si="179"/>
        <v>|0200226240|28.60|0.00|2.300|0.0006037IBC</v>
      </c>
      <c r="AG335" s="19" t="str">
        <f t="shared" si="173"/>
        <v>|0200226240|28.60|0.00|2.300|0.000664IBC</v>
      </c>
      <c r="AH335" s="19" t="str">
        <f t="shared" si="155"/>
        <v/>
      </c>
      <c r="AI335" s="19" t="str">
        <f t="shared" si="156"/>
        <v/>
      </c>
      <c r="AJ335" s="19" t="str">
        <f t="shared" si="157"/>
        <v/>
      </c>
      <c r="AK335" s="19" t="str">
        <f t="shared" si="158"/>
        <v/>
      </c>
      <c r="AL335" s="19" t="str">
        <f t="shared" si="159"/>
        <v/>
      </c>
      <c r="AM335" s="19" t="str">
        <f t="shared" si="160"/>
        <v/>
      </c>
      <c r="AN335" s="19" t="str">
        <f t="shared" si="161"/>
        <v/>
      </c>
      <c r="AO335" s="19" t="str">
        <f t="shared" si="162"/>
        <v/>
      </c>
      <c r="AP335" s="19" t="str">
        <f t="shared" si="163"/>
        <v/>
      </c>
      <c r="AQ335" s="19" t="str">
        <f t="shared" si="164"/>
        <v/>
      </c>
      <c r="AR335" s="19" t="str">
        <f t="shared" si="165"/>
        <v/>
      </c>
      <c r="AS335" s="19" t="str">
        <f>IFERROR(VLOOKUP(AF335,[2]CUS030!$A$5:$E$10000,5,0),"")</f>
        <v/>
      </c>
      <c r="AT335" s="19" t="str">
        <f>IFERROR(VLOOKUP(AG335,[2]CUS030!$A$5:$E$10000,5,0),"")</f>
        <v>KMV</v>
      </c>
      <c r="AU335" s="19" t="str">
        <f>IFERROR(VLOOKUP(AH335,[2]CUS030!$A$5:$E$10000,5,0),"")</f>
        <v/>
      </c>
      <c r="AV335" s="19" t="str">
        <f>IFERROR(VLOOKUP(AI335,[2]CUS030!$A$5:$E$10000,5,0),"")</f>
        <v/>
      </c>
      <c r="AW335" s="19" t="str">
        <f>IFERROR(VLOOKUP(AJ335,[2]CUS030!$A$5:$E$10000,5,0),"")</f>
        <v/>
      </c>
      <c r="AX335" s="19" t="str">
        <f>IFERROR(VLOOKUP(AK335,[2]CUS030!$A$5:$E$10000,5,0),"")</f>
        <v/>
      </c>
      <c r="AY335" s="19" t="str">
        <f>IFERROR(VLOOKUP(AL335,[2]CUS030!$A$5:$E$10000,5,0),"")</f>
        <v/>
      </c>
      <c r="AZ335" s="19" t="str">
        <f>IFERROR(VLOOKUP(AM335,[2]CUS030!$A$5:$E$10000,5,0),"")</f>
        <v/>
      </c>
      <c r="BA335" s="19" t="str">
        <f>IFERROR(VLOOKUP(AN335,[2]CUS030!$A$5:$E$10000,5,0),"")</f>
        <v/>
      </c>
      <c r="BB335" s="19" t="str">
        <f>IFERROR(VLOOKUP(AO335,[2]CUS030!$A$5:$E$10000,5,0),"")</f>
        <v/>
      </c>
      <c r="BC335" s="19" t="str">
        <f>IFERROR(VLOOKUP(AP335,[2]CUS030!$A$5:$E$10000,5,0),"")</f>
        <v/>
      </c>
      <c r="BD335" s="19" t="str">
        <f>IFERROR(VLOOKUP(AQ335,[2]CUS030!$A$5:$E$10000,5,0),"")</f>
        <v/>
      </c>
      <c r="BE335" s="19" t="str">
        <f>IFERROR(VLOOKUP(AR335,[2]CUS030!$A$5:$E$10000,5,0),"")</f>
        <v/>
      </c>
    </row>
    <row r="336" spans="6:57" x14ac:dyDescent="0.3">
      <c r="F336" s="108" t="str">
        <f>[1]!Table1[[#This Row],[Production]]</f>
        <v>|0200226010|19.10|0.00|1.400|0.0005550NBC</v>
      </c>
      <c r="G336" t="str">
        <f t="shared" si="166"/>
        <v>5550</v>
      </c>
      <c r="H336" t="str">
        <f t="shared" si="167"/>
        <v>KMV||||||||||||</v>
      </c>
      <c r="I336" s="108" t="str">
        <f>[1]!Table1[[#This Row],[Stock]]</f>
        <v>|0200226010|19.10|0.00|1.400|0.0005550NBC</v>
      </c>
      <c r="J336" t="str">
        <f t="shared" si="168"/>
        <v>5550</v>
      </c>
      <c r="K336" s="19"/>
      <c r="L336" s="19"/>
      <c r="M336" s="19"/>
      <c r="N336" s="19"/>
      <c r="O336" s="19"/>
      <c r="P336" s="20" t="str">
        <f>End_Cal!E336</f>
        <v>|0200226240|28.60|0.00|2.600|0.0005869NBC</v>
      </c>
      <c r="Q336" s="112" t="str">
        <f t="shared" si="169"/>
        <v>221</v>
      </c>
      <c r="R336" s="112" t="str">
        <f t="shared" si="170"/>
        <v>5869</v>
      </c>
      <c r="S336" s="112" t="str">
        <f t="shared" si="150"/>
        <v/>
      </c>
      <c r="T336" s="112" t="str">
        <f t="shared" si="151"/>
        <v/>
      </c>
      <c r="U336" s="112" t="str">
        <f t="shared" si="152"/>
        <v/>
      </c>
      <c r="V336" s="112" t="str">
        <f t="shared" si="153"/>
        <v/>
      </c>
      <c r="W336" s="112" t="str">
        <f t="shared" si="171"/>
        <v/>
      </c>
      <c r="X336" s="112" t="str">
        <f t="shared" si="154"/>
        <v/>
      </c>
      <c r="Y336" s="112" t="str">
        <f t="shared" si="174"/>
        <v/>
      </c>
      <c r="Z336" s="112" t="str">
        <f t="shared" si="175"/>
        <v/>
      </c>
      <c r="AA336" s="112" t="str">
        <f t="shared" si="176"/>
        <v/>
      </c>
      <c r="AB336" s="112" t="str">
        <f t="shared" si="177"/>
        <v/>
      </c>
      <c r="AC336" s="112" t="str">
        <f t="shared" si="178"/>
        <v/>
      </c>
      <c r="AD336" t="str">
        <f t="shared" si="172"/>
        <v>221-5869-----------</v>
      </c>
      <c r="AF336" s="19" t="str">
        <f t="shared" si="179"/>
        <v>|0200226240|28.60|0.00|2.600|0.000221NBC</v>
      </c>
      <c r="AG336" s="19" t="str">
        <f t="shared" si="173"/>
        <v>|0200226240|28.60|0.00|2.600|0.0005869NBC</v>
      </c>
      <c r="AH336" s="19" t="str">
        <f t="shared" si="155"/>
        <v/>
      </c>
      <c r="AI336" s="19" t="str">
        <f t="shared" si="156"/>
        <v/>
      </c>
      <c r="AJ336" s="19" t="str">
        <f t="shared" si="157"/>
        <v/>
      </c>
      <c r="AK336" s="19" t="str">
        <f t="shared" si="158"/>
        <v/>
      </c>
      <c r="AL336" s="19" t="str">
        <f t="shared" si="159"/>
        <v/>
      </c>
      <c r="AM336" s="19" t="str">
        <f t="shared" si="160"/>
        <v/>
      </c>
      <c r="AN336" s="19" t="str">
        <f t="shared" si="161"/>
        <v/>
      </c>
      <c r="AO336" s="19" t="str">
        <f t="shared" si="162"/>
        <v/>
      </c>
      <c r="AP336" s="19" t="str">
        <f t="shared" si="163"/>
        <v/>
      </c>
      <c r="AQ336" s="19" t="str">
        <f t="shared" si="164"/>
        <v/>
      </c>
      <c r="AR336" s="19" t="str">
        <f t="shared" si="165"/>
        <v/>
      </c>
      <c r="AS336" s="19" t="str">
        <f>IFERROR(VLOOKUP(AF336,[2]CUS030!$A$5:$E$10000,5,0),"")</f>
        <v>KMV</v>
      </c>
      <c r="AT336" s="19" t="str">
        <f>IFERROR(VLOOKUP(AG336,[2]CUS030!$A$5:$E$10000,5,0),"")</f>
        <v/>
      </c>
      <c r="AU336" s="19" t="str">
        <f>IFERROR(VLOOKUP(AH336,[2]CUS030!$A$5:$E$10000,5,0),"")</f>
        <v/>
      </c>
      <c r="AV336" s="19" t="str">
        <f>IFERROR(VLOOKUP(AI336,[2]CUS030!$A$5:$E$10000,5,0),"")</f>
        <v/>
      </c>
      <c r="AW336" s="19" t="str">
        <f>IFERROR(VLOOKUP(AJ336,[2]CUS030!$A$5:$E$10000,5,0),"")</f>
        <v/>
      </c>
      <c r="AX336" s="19" t="str">
        <f>IFERROR(VLOOKUP(AK336,[2]CUS030!$A$5:$E$10000,5,0),"")</f>
        <v/>
      </c>
      <c r="AY336" s="19" t="str">
        <f>IFERROR(VLOOKUP(AL336,[2]CUS030!$A$5:$E$10000,5,0),"")</f>
        <v/>
      </c>
      <c r="AZ336" s="19" t="str">
        <f>IFERROR(VLOOKUP(AM336,[2]CUS030!$A$5:$E$10000,5,0),"")</f>
        <v/>
      </c>
      <c r="BA336" s="19" t="str">
        <f>IFERROR(VLOOKUP(AN336,[2]CUS030!$A$5:$E$10000,5,0),"")</f>
        <v/>
      </c>
      <c r="BB336" s="19" t="str">
        <f>IFERROR(VLOOKUP(AO336,[2]CUS030!$A$5:$E$10000,5,0),"")</f>
        <v/>
      </c>
      <c r="BC336" s="19" t="str">
        <f>IFERROR(VLOOKUP(AP336,[2]CUS030!$A$5:$E$10000,5,0),"")</f>
        <v/>
      </c>
      <c r="BD336" s="19" t="str">
        <f>IFERROR(VLOOKUP(AQ336,[2]CUS030!$A$5:$E$10000,5,0),"")</f>
        <v/>
      </c>
      <c r="BE336" s="19" t="str">
        <f>IFERROR(VLOOKUP(AR336,[2]CUS030!$A$5:$E$10000,5,0),"")</f>
        <v/>
      </c>
    </row>
    <row r="337" spans="6:57" x14ac:dyDescent="0.3">
      <c r="F337" s="108" t="str">
        <f>[1]!Table1[[#This Row],[Production]]</f>
        <v>|0200226010|19.10|0.00|1.400|0.0005570NBC</v>
      </c>
      <c r="G337" t="str">
        <f t="shared" si="166"/>
        <v>5570</v>
      </c>
      <c r="H337" t="str">
        <f t="shared" si="167"/>
        <v>|KMV|KMV||||||||||</v>
      </c>
      <c r="I337" s="108" t="str">
        <f>[1]!Table1[[#This Row],[Stock]]</f>
        <v>|0200226010|19.10|0.00|1.400|0.0005570NBC</v>
      </c>
      <c r="J337" t="str">
        <f t="shared" si="168"/>
        <v>5570</v>
      </c>
      <c r="K337" s="19"/>
      <c r="L337" s="19"/>
      <c r="M337" s="19"/>
      <c r="N337" s="19"/>
      <c r="O337" s="19"/>
      <c r="P337" s="20" t="str">
        <f>End_Cal!E337</f>
        <v>|0200226240|31.80|0.00|1.600|0.0006049NBC</v>
      </c>
      <c r="Q337" s="112" t="str">
        <f t="shared" si="169"/>
        <v>6049</v>
      </c>
      <c r="R337" s="112" t="str">
        <f t="shared" si="170"/>
        <v>745</v>
      </c>
      <c r="S337" s="112" t="str">
        <f t="shared" si="150"/>
        <v>743</v>
      </c>
      <c r="T337" s="112" t="str">
        <f t="shared" si="151"/>
        <v/>
      </c>
      <c r="U337" s="112" t="str">
        <f t="shared" si="152"/>
        <v/>
      </c>
      <c r="V337" s="112" t="str">
        <f t="shared" si="153"/>
        <v/>
      </c>
      <c r="W337" s="112" t="str">
        <f t="shared" si="171"/>
        <v/>
      </c>
      <c r="X337" s="112" t="str">
        <f t="shared" si="154"/>
        <v/>
      </c>
      <c r="Y337" s="112" t="str">
        <f t="shared" si="174"/>
        <v/>
      </c>
      <c r="Z337" s="112" t="str">
        <f t="shared" si="175"/>
        <v/>
      </c>
      <c r="AA337" s="112" t="str">
        <f t="shared" si="176"/>
        <v/>
      </c>
      <c r="AB337" s="112" t="str">
        <f t="shared" si="177"/>
        <v/>
      </c>
      <c r="AC337" s="112" t="str">
        <f t="shared" si="178"/>
        <v/>
      </c>
      <c r="AD337" t="str">
        <f t="shared" si="172"/>
        <v>6049-745-743----------</v>
      </c>
      <c r="AF337" s="19" t="str">
        <f t="shared" si="179"/>
        <v>|0200226240|31.80|0.00|1.600|0.0006049NBC</v>
      </c>
      <c r="AG337" s="19" t="str">
        <f t="shared" si="173"/>
        <v>|0200226240|31.80|0.00|1.600|0.000745NBC</v>
      </c>
      <c r="AH337" s="19" t="str">
        <f t="shared" si="155"/>
        <v>|0200226240|31.80|0.00|1.600|0.000743NBC</v>
      </c>
      <c r="AI337" s="19" t="str">
        <f t="shared" si="156"/>
        <v/>
      </c>
      <c r="AJ337" s="19" t="str">
        <f t="shared" si="157"/>
        <v/>
      </c>
      <c r="AK337" s="19" t="str">
        <f t="shared" si="158"/>
        <v/>
      </c>
      <c r="AL337" s="19" t="str">
        <f t="shared" si="159"/>
        <v/>
      </c>
      <c r="AM337" s="19" t="str">
        <f t="shared" si="160"/>
        <v/>
      </c>
      <c r="AN337" s="19" t="str">
        <f t="shared" si="161"/>
        <v/>
      </c>
      <c r="AO337" s="19" t="str">
        <f t="shared" si="162"/>
        <v/>
      </c>
      <c r="AP337" s="19" t="str">
        <f t="shared" si="163"/>
        <v/>
      </c>
      <c r="AQ337" s="19" t="str">
        <f t="shared" si="164"/>
        <v/>
      </c>
      <c r="AR337" s="19" t="str">
        <f t="shared" si="165"/>
        <v/>
      </c>
      <c r="AS337" s="19" t="str">
        <f>IFERROR(VLOOKUP(AF337,[2]CUS030!$A$5:$E$10000,5,0),"")</f>
        <v/>
      </c>
      <c r="AT337" s="19" t="str">
        <f>IFERROR(VLOOKUP(AG337,[2]CUS030!$A$5:$E$10000,5,0),"")</f>
        <v>KMV</v>
      </c>
      <c r="AU337" s="19" t="str">
        <f>IFERROR(VLOOKUP(AH337,[2]CUS030!$A$5:$E$10000,5,0),"")</f>
        <v>KMV</v>
      </c>
      <c r="AV337" s="19" t="str">
        <f>IFERROR(VLOOKUP(AI337,[2]CUS030!$A$5:$E$10000,5,0),"")</f>
        <v/>
      </c>
      <c r="AW337" s="19" t="str">
        <f>IFERROR(VLOOKUP(AJ337,[2]CUS030!$A$5:$E$10000,5,0),"")</f>
        <v/>
      </c>
      <c r="AX337" s="19" t="str">
        <f>IFERROR(VLOOKUP(AK337,[2]CUS030!$A$5:$E$10000,5,0),"")</f>
        <v/>
      </c>
      <c r="AY337" s="19" t="str">
        <f>IFERROR(VLOOKUP(AL337,[2]CUS030!$A$5:$E$10000,5,0),"")</f>
        <v/>
      </c>
      <c r="AZ337" s="19" t="str">
        <f>IFERROR(VLOOKUP(AM337,[2]CUS030!$A$5:$E$10000,5,0),"")</f>
        <v/>
      </c>
      <c r="BA337" s="19" t="str">
        <f>IFERROR(VLOOKUP(AN337,[2]CUS030!$A$5:$E$10000,5,0),"")</f>
        <v/>
      </c>
      <c r="BB337" s="19" t="str">
        <f>IFERROR(VLOOKUP(AO337,[2]CUS030!$A$5:$E$10000,5,0),"")</f>
        <v/>
      </c>
      <c r="BC337" s="19" t="str">
        <f>IFERROR(VLOOKUP(AP337,[2]CUS030!$A$5:$E$10000,5,0),"")</f>
        <v/>
      </c>
      <c r="BD337" s="19" t="str">
        <f>IFERROR(VLOOKUP(AQ337,[2]CUS030!$A$5:$E$10000,5,0),"")</f>
        <v/>
      </c>
      <c r="BE337" s="19" t="str">
        <f>IFERROR(VLOOKUP(AR337,[2]CUS030!$A$5:$E$10000,5,0),"")</f>
        <v/>
      </c>
    </row>
    <row r="338" spans="6:57" x14ac:dyDescent="0.3">
      <c r="F338" s="108" t="str">
        <f>[1]!Table1[[#This Row],[Production]]</f>
        <v>|0200226010|19.10|0.00|1.400|0.0005820NBC</v>
      </c>
      <c r="G338" t="str">
        <f t="shared" si="166"/>
        <v>5820</v>
      </c>
      <c r="H338" t="str">
        <f t="shared" si="167"/>
        <v>KMV||||||||||||</v>
      </c>
      <c r="I338" s="108" t="str">
        <f>[1]!Table1[[#This Row],[Stock]]</f>
        <v>|0200226010|19.10|0.00|1.400|0.0005820NBC</v>
      </c>
      <c r="J338" t="str">
        <f t="shared" si="168"/>
        <v>5820</v>
      </c>
      <c r="K338" s="19"/>
      <c r="L338" s="19"/>
      <c r="M338" s="19"/>
      <c r="N338" s="19"/>
      <c r="O338" s="19"/>
      <c r="P338" s="20" t="str">
        <f>End_Cal!E338</f>
        <v>|0200226240|31.80|0.00|2.000|0.0006182NBC</v>
      </c>
      <c r="Q338" s="112" t="str">
        <f t="shared" si="169"/>
        <v>303</v>
      </c>
      <c r="R338" s="112" t="str">
        <f t="shared" si="170"/>
        <v>6182</v>
      </c>
      <c r="S338" s="112" t="str">
        <f t="shared" si="150"/>
        <v/>
      </c>
      <c r="T338" s="112" t="str">
        <f t="shared" si="151"/>
        <v/>
      </c>
      <c r="U338" s="112" t="str">
        <f t="shared" si="152"/>
        <v/>
      </c>
      <c r="V338" s="112" t="str">
        <f t="shared" si="153"/>
        <v/>
      </c>
      <c r="W338" s="112" t="str">
        <f t="shared" si="171"/>
        <v/>
      </c>
      <c r="X338" s="112" t="str">
        <f t="shared" si="154"/>
        <v/>
      </c>
      <c r="Y338" s="112" t="str">
        <f t="shared" si="174"/>
        <v/>
      </c>
      <c r="Z338" s="112" t="str">
        <f t="shared" si="175"/>
        <v/>
      </c>
      <c r="AA338" s="112" t="str">
        <f t="shared" si="176"/>
        <v/>
      </c>
      <c r="AB338" s="112" t="str">
        <f t="shared" si="177"/>
        <v/>
      </c>
      <c r="AC338" s="112" t="str">
        <f t="shared" si="178"/>
        <v/>
      </c>
      <c r="AD338" t="str">
        <f t="shared" si="172"/>
        <v>303-6182-----------</v>
      </c>
      <c r="AF338" s="19" t="str">
        <f t="shared" si="179"/>
        <v>|0200226240|31.80|0.00|2.000|0.000303NBC</v>
      </c>
      <c r="AG338" s="19" t="str">
        <f t="shared" si="173"/>
        <v>|0200226240|31.80|0.00|2.000|0.0006182NBC</v>
      </c>
      <c r="AH338" s="19" t="str">
        <f t="shared" si="155"/>
        <v/>
      </c>
      <c r="AI338" s="19" t="str">
        <f t="shared" si="156"/>
        <v/>
      </c>
      <c r="AJ338" s="19" t="str">
        <f t="shared" si="157"/>
        <v/>
      </c>
      <c r="AK338" s="19" t="str">
        <f t="shared" si="158"/>
        <v/>
      </c>
      <c r="AL338" s="19" t="str">
        <f t="shared" si="159"/>
        <v/>
      </c>
      <c r="AM338" s="19" t="str">
        <f t="shared" si="160"/>
        <v/>
      </c>
      <c r="AN338" s="19" t="str">
        <f t="shared" si="161"/>
        <v/>
      </c>
      <c r="AO338" s="19" t="str">
        <f t="shared" si="162"/>
        <v/>
      </c>
      <c r="AP338" s="19" t="str">
        <f t="shared" si="163"/>
        <v/>
      </c>
      <c r="AQ338" s="19" t="str">
        <f t="shared" si="164"/>
        <v/>
      </c>
      <c r="AR338" s="19" t="str">
        <f t="shared" si="165"/>
        <v/>
      </c>
      <c r="AS338" s="19" t="str">
        <f>IFERROR(VLOOKUP(AF338,[2]CUS030!$A$5:$E$10000,5,0),"")</f>
        <v>KMV</v>
      </c>
      <c r="AT338" s="19" t="str">
        <f>IFERROR(VLOOKUP(AG338,[2]CUS030!$A$5:$E$10000,5,0),"")</f>
        <v/>
      </c>
      <c r="AU338" s="19" t="str">
        <f>IFERROR(VLOOKUP(AH338,[2]CUS030!$A$5:$E$10000,5,0),"")</f>
        <v/>
      </c>
      <c r="AV338" s="19" t="str">
        <f>IFERROR(VLOOKUP(AI338,[2]CUS030!$A$5:$E$10000,5,0),"")</f>
        <v/>
      </c>
      <c r="AW338" s="19" t="str">
        <f>IFERROR(VLOOKUP(AJ338,[2]CUS030!$A$5:$E$10000,5,0),"")</f>
        <v/>
      </c>
      <c r="AX338" s="19" t="str">
        <f>IFERROR(VLOOKUP(AK338,[2]CUS030!$A$5:$E$10000,5,0),"")</f>
        <v/>
      </c>
      <c r="AY338" s="19" t="str">
        <f>IFERROR(VLOOKUP(AL338,[2]CUS030!$A$5:$E$10000,5,0),"")</f>
        <v/>
      </c>
      <c r="AZ338" s="19" t="str">
        <f>IFERROR(VLOOKUP(AM338,[2]CUS030!$A$5:$E$10000,5,0),"")</f>
        <v/>
      </c>
      <c r="BA338" s="19" t="str">
        <f>IFERROR(VLOOKUP(AN338,[2]CUS030!$A$5:$E$10000,5,0),"")</f>
        <v/>
      </c>
      <c r="BB338" s="19" t="str">
        <f>IFERROR(VLOOKUP(AO338,[2]CUS030!$A$5:$E$10000,5,0),"")</f>
        <v/>
      </c>
      <c r="BC338" s="19" t="str">
        <f>IFERROR(VLOOKUP(AP338,[2]CUS030!$A$5:$E$10000,5,0),"")</f>
        <v/>
      </c>
      <c r="BD338" s="19" t="str">
        <f>IFERROR(VLOOKUP(AQ338,[2]CUS030!$A$5:$E$10000,5,0),"")</f>
        <v/>
      </c>
      <c r="BE338" s="19" t="str">
        <f>IFERROR(VLOOKUP(AR338,[2]CUS030!$A$5:$E$10000,5,0),"")</f>
        <v/>
      </c>
    </row>
    <row r="339" spans="6:57" x14ac:dyDescent="0.3">
      <c r="F339" s="108" t="str">
        <f>[1]!Table1[[#This Row],[Production]]</f>
        <v>|0200226010|19.10|0.00|1.400|0.0006030NBC</v>
      </c>
      <c r="G339" t="str">
        <f t="shared" si="166"/>
        <v>6030</v>
      </c>
      <c r="H339" t="str">
        <f t="shared" si="167"/>
        <v>KMV|KMV|||||||||||</v>
      </c>
      <c r="I339" s="108" t="str">
        <f>[1]!Table1[[#This Row],[Stock]]</f>
        <v>|0200226010|19.10|0.00|1.400|0.0006030NBC</v>
      </c>
      <c r="J339" t="str">
        <f t="shared" si="168"/>
        <v>6030</v>
      </c>
      <c r="K339" s="19"/>
      <c r="L339" s="19"/>
      <c r="M339" s="19"/>
      <c r="N339" s="19"/>
      <c r="O339" s="19"/>
      <c r="P339" s="20" t="str">
        <f>End_Cal!E339</f>
        <v>|0200226240|31.80|0.00|2.000|0.0006062NBC</v>
      </c>
      <c r="Q339" s="112" t="str">
        <f t="shared" si="169"/>
        <v>461</v>
      </c>
      <c r="R339" s="112" t="str">
        <f t="shared" si="170"/>
        <v>594</v>
      </c>
      <c r="S339" s="112" t="str">
        <f t="shared" si="150"/>
        <v>6062</v>
      </c>
      <c r="T339" s="112" t="str">
        <f t="shared" si="151"/>
        <v/>
      </c>
      <c r="U339" s="112" t="str">
        <f t="shared" si="152"/>
        <v/>
      </c>
      <c r="V339" s="112" t="str">
        <f t="shared" si="153"/>
        <v/>
      </c>
      <c r="W339" s="112" t="str">
        <f t="shared" si="171"/>
        <v/>
      </c>
      <c r="X339" s="112" t="str">
        <f t="shared" si="154"/>
        <v/>
      </c>
      <c r="Y339" s="112" t="str">
        <f t="shared" si="174"/>
        <v/>
      </c>
      <c r="Z339" s="112" t="str">
        <f t="shared" si="175"/>
        <v/>
      </c>
      <c r="AA339" s="112" t="str">
        <f t="shared" si="176"/>
        <v/>
      </c>
      <c r="AB339" s="112" t="str">
        <f t="shared" si="177"/>
        <v/>
      </c>
      <c r="AC339" s="112" t="str">
        <f t="shared" si="178"/>
        <v/>
      </c>
      <c r="AD339" t="str">
        <f t="shared" si="172"/>
        <v>461-594-6062----------</v>
      </c>
      <c r="AF339" s="19" t="str">
        <f t="shared" si="179"/>
        <v>|0200226240|31.80|0.00|2.000|0.000461NBC</v>
      </c>
      <c r="AG339" s="19" t="str">
        <f t="shared" si="173"/>
        <v>|0200226240|31.80|0.00|2.000|0.000594NBC</v>
      </c>
      <c r="AH339" s="19" t="str">
        <f t="shared" si="155"/>
        <v>|0200226240|31.80|0.00|2.000|0.0006062NBC</v>
      </c>
      <c r="AI339" s="19" t="str">
        <f t="shared" si="156"/>
        <v/>
      </c>
      <c r="AJ339" s="19" t="str">
        <f t="shared" si="157"/>
        <v/>
      </c>
      <c r="AK339" s="19" t="str">
        <f t="shared" si="158"/>
        <v/>
      </c>
      <c r="AL339" s="19" t="str">
        <f t="shared" si="159"/>
        <v/>
      </c>
      <c r="AM339" s="19" t="str">
        <f t="shared" si="160"/>
        <v/>
      </c>
      <c r="AN339" s="19" t="str">
        <f t="shared" si="161"/>
        <v/>
      </c>
      <c r="AO339" s="19" t="str">
        <f t="shared" si="162"/>
        <v/>
      </c>
      <c r="AP339" s="19" t="str">
        <f t="shared" si="163"/>
        <v/>
      </c>
      <c r="AQ339" s="19" t="str">
        <f t="shared" si="164"/>
        <v/>
      </c>
      <c r="AR339" s="19" t="str">
        <f t="shared" si="165"/>
        <v/>
      </c>
      <c r="AS339" s="19" t="str">
        <f>IFERROR(VLOOKUP(AF339,[2]CUS030!$A$5:$E$10000,5,0),"")</f>
        <v>KMV</v>
      </c>
      <c r="AT339" s="19" t="str">
        <f>IFERROR(VLOOKUP(AG339,[2]CUS030!$A$5:$E$10000,5,0),"")</f>
        <v>KMV</v>
      </c>
      <c r="AU339" s="19" t="str">
        <f>IFERROR(VLOOKUP(AH339,[2]CUS030!$A$5:$E$10000,5,0),"")</f>
        <v/>
      </c>
      <c r="AV339" s="19" t="str">
        <f>IFERROR(VLOOKUP(AI339,[2]CUS030!$A$5:$E$10000,5,0),"")</f>
        <v/>
      </c>
      <c r="AW339" s="19" t="str">
        <f>IFERROR(VLOOKUP(AJ339,[2]CUS030!$A$5:$E$10000,5,0),"")</f>
        <v/>
      </c>
      <c r="AX339" s="19" t="str">
        <f>IFERROR(VLOOKUP(AK339,[2]CUS030!$A$5:$E$10000,5,0),"")</f>
        <v/>
      </c>
      <c r="AY339" s="19" t="str">
        <f>IFERROR(VLOOKUP(AL339,[2]CUS030!$A$5:$E$10000,5,0),"")</f>
        <v/>
      </c>
      <c r="AZ339" s="19" t="str">
        <f>IFERROR(VLOOKUP(AM339,[2]CUS030!$A$5:$E$10000,5,0),"")</f>
        <v/>
      </c>
      <c r="BA339" s="19" t="str">
        <f>IFERROR(VLOOKUP(AN339,[2]CUS030!$A$5:$E$10000,5,0),"")</f>
        <v/>
      </c>
      <c r="BB339" s="19" t="str">
        <f>IFERROR(VLOOKUP(AO339,[2]CUS030!$A$5:$E$10000,5,0),"")</f>
        <v/>
      </c>
      <c r="BC339" s="19" t="str">
        <f>IFERROR(VLOOKUP(AP339,[2]CUS030!$A$5:$E$10000,5,0),"")</f>
        <v/>
      </c>
      <c r="BD339" s="19" t="str">
        <f>IFERROR(VLOOKUP(AQ339,[2]CUS030!$A$5:$E$10000,5,0),"")</f>
        <v/>
      </c>
      <c r="BE339" s="19" t="str">
        <f>IFERROR(VLOOKUP(AR339,[2]CUS030!$A$5:$E$10000,5,0),"")</f>
        <v/>
      </c>
    </row>
    <row r="340" spans="6:57" x14ac:dyDescent="0.3">
      <c r="F340" s="108" t="str">
        <f>[1]!Table1[[#This Row],[Production]]</f>
        <v>|0200220810|19.10|0.00|1.600|0.0006111NBC</v>
      </c>
      <c r="G340" t="str">
        <f t="shared" si="166"/>
        <v>6111</v>
      </c>
      <c r="H340" t="str">
        <f t="shared" si="167"/>
        <v>KMV|KMV|KKTL||||||||||</v>
      </c>
      <c r="I340" s="108" t="str">
        <f>[1]!Table1[[#This Row],[Stock]]</f>
        <v>|0200226010|19.10|0.00|1.600|0.000143NBC</v>
      </c>
      <c r="J340" t="str">
        <f t="shared" si="168"/>
        <v>143</v>
      </c>
      <c r="K340" s="19"/>
      <c r="L340" s="19"/>
      <c r="M340" s="19"/>
      <c r="N340" s="19"/>
      <c r="O340" s="19"/>
      <c r="P340" s="20" t="str">
        <f>End_Cal!E340</f>
        <v>|0200226240|31.80|0.00|3.200|0.0005851NBC</v>
      </c>
      <c r="Q340" s="112" t="str">
        <f t="shared" si="169"/>
        <v>469</v>
      </c>
      <c r="R340" s="112" t="str">
        <f t="shared" si="170"/>
        <v>481</v>
      </c>
      <c r="S340" s="112" t="str">
        <f t="shared" si="150"/>
        <v>5851</v>
      </c>
      <c r="T340" s="112" t="str">
        <f t="shared" si="151"/>
        <v/>
      </c>
      <c r="U340" s="112" t="str">
        <f t="shared" si="152"/>
        <v/>
      </c>
      <c r="V340" s="112" t="str">
        <f t="shared" si="153"/>
        <v/>
      </c>
      <c r="W340" s="112" t="str">
        <f t="shared" si="171"/>
        <v/>
      </c>
      <c r="X340" s="112" t="str">
        <f t="shared" si="154"/>
        <v/>
      </c>
      <c r="Y340" s="112" t="str">
        <f t="shared" si="174"/>
        <v/>
      </c>
      <c r="Z340" s="112" t="str">
        <f t="shared" si="175"/>
        <v/>
      </c>
      <c r="AA340" s="112" t="str">
        <f t="shared" si="176"/>
        <v/>
      </c>
      <c r="AB340" s="112" t="str">
        <f t="shared" si="177"/>
        <v/>
      </c>
      <c r="AC340" s="112" t="str">
        <f t="shared" si="178"/>
        <v/>
      </c>
      <c r="AD340" t="str">
        <f t="shared" si="172"/>
        <v>469-481-5851----------</v>
      </c>
      <c r="AF340" s="19" t="str">
        <f t="shared" si="179"/>
        <v>|0200226240|31.80|0.00|3.200|0.000469NBC</v>
      </c>
      <c r="AG340" s="19" t="str">
        <f t="shared" si="173"/>
        <v>|0200226240|31.80|0.00|3.200|0.000481NBC</v>
      </c>
      <c r="AH340" s="19" t="str">
        <f t="shared" si="155"/>
        <v>|0200226240|31.80|0.00|3.200|0.0005851NBC</v>
      </c>
      <c r="AI340" s="19" t="str">
        <f t="shared" si="156"/>
        <v/>
      </c>
      <c r="AJ340" s="19" t="str">
        <f t="shared" si="157"/>
        <v/>
      </c>
      <c r="AK340" s="19" t="str">
        <f t="shared" si="158"/>
        <v/>
      </c>
      <c r="AL340" s="19" t="str">
        <f t="shared" si="159"/>
        <v/>
      </c>
      <c r="AM340" s="19" t="str">
        <f t="shared" si="160"/>
        <v/>
      </c>
      <c r="AN340" s="19" t="str">
        <f t="shared" si="161"/>
        <v/>
      </c>
      <c r="AO340" s="19" t="str">
        <f t="shared" si="162"/>
        <v/>
      </c>
      <c r="AP340" s="19" t="str">
        <f t="shared" si="163"/>
        <v/>
      </c>
      <c r="AQ340" s="19" t="str">
        <f t="shared" si="164"/>
        <v/>
      </c>
      <c r="AR340" s="19" t="str">
        <f t="shared" si="165"/>
        <v/>
      </c>
      <c r="AS340" s="19" t="str">
        <f>IFERROR(VLOOKUP(AF340,[2]CUS030!$A$5:$E$10000,5,0),"")</f>
        <v>KMV</v>
      </c>
      <c r="AT340" s="19" t="str">
        <f>IFERROR(VLOOKUP(AG340,[2]CUS030!$A$5:$E$10000,5,0),"")</f>
        <v>KMV</v>
      </c>
      <c r="AU340" s="19" t="str">
        <f>IFERROR(VLOOKUP(AH340,[2]CUS030!$A$5:$E$10000,5,0),"")</f>
        <v>KKTL</v>
      </c>
      <c r="AV340" s="19" t="str">
        <f>IFERROR(VLOOKUP(AI340,[2]CUS030!$A$5:$E$10000,5,0),"")</f>
        <v/>
      </c>
      <c r="AW340" s="19" t="str">
        <f>IFERROR(VLOOKUP(AJ340,[2]CUS030!$A$5:$E$10000,5,0),"")</f>
        <v/>
      </c>
      <c r="AX340" s="19" t="str">
        <f>IFERROR(VLOOKUP(AK340,[2]CUS030!$A$5:$E$10000,5,0),"")</f>
        <v/>
      </c>
      <c r="AY340" s="19" t="str">
        <f>IFERROR(VLOOKUP(AL340,[2]CUS030!$A$5:$E$10000,5,0),"")</f>
        <v/>
      </c>
      <c r="AZ340" s="19" t="str">
        <f>IFERROR(VLOOKUP(AM340,[2]CUS030!$A$5:$E$10000,5,0),"")</f>
        <v/>
      </c>
      <c r="BA340" s="19" t="str">
        <f>IFERROR(VLOOKUP(AN340,[2]CUS030!$A$5:$E$10000,5,0),"")</f>
        <v/>
      </c>
      <c r="BB340" s="19" t="str">
        <f>IFERROR(VLOOKUP(AO340,[2]CUS030!$A$5:$E$10000,5,0),"")</f>
        <v/>
      </c>
      <c r="BC340" s="19" t="str">
        <f>IFERROR(VLOOKUP(AP340,[2]CUS030!$A$5:$E$10000,5,0),"")</f>
        <v/>
      </c>
      <c r="BD340" s="19" t="str">
        <f>IFERROR(VLOOKUP(AQ340,[2]CUS030!$A$5:$E$10000,5,0),"")</f>
        <v/>
      </c>
      <c r="BE340" s="19" t="str">
        <f>IFERROR(VLOOKUP(AR340,[2]CUS030!$A$5:$E$10000,5,0),"")</f>
        <v/>
      </c>
    </row>
    <row r="341" spans="6:57" x14ac:dyDescent="0.3">
      <c r="F341" s="108" t="str">
        <f>[1]!Table1[[#This Row],[Production]]</f>
        <v>|0200220810|19.10|0.00|1.600|0.0006111NBC</v>
      </c>
      <c r="G341" t="str">
        <f t="shared" si="166"/>
        <v>6111</v>
      </c>
      <c r="H341" t="str">
        <f t="shared" si="167"/>
        <v>KMV|KMV|||||||||||</v>
      </c>
      <c r="I341" s="108" t="str">
        <f>[1]!Table1[[#This Row],[Stock]]</f>
        <v>|0200226010|19.10|0.00|1.600|0.000156NBC</v>
      </c>
      <c r="J341" t="str">
        <f t="shared" si="168"/>
        <v>156</v>
      </c>
      <c r="K341" s="19"/>
      <c r="L341" s="19"/>
      <c r="M341" s="19"/>
      <c r="N341" s="19"/>
      <c r="O341" s="19"/>
      <c r="P341" s="20" t="str">
        <f>End_Cal!E341</f>
        <v>|0200226240|35.00|0.00|2.600|0.0005984NBC</v>
      </c>
      <c r="Q341" s="112" t="str">
        <f t="shared" si="169"/>
        <v>308</v>
      </c>
      <c r="R341" s="112" t="str">
        <f t="shared" si="170"/>
        <v>492.5</v>
      </c>
      <c r="S341" s="112" t="str">
        <f t="shared" si="150"/>
        <v>5984</v>
      </c>
      <c r="T341" s="112" t="str">
        <f t="shared" si="151"/>
        <v/>
      </c>
      <c r="U341" s="112" t="str">
        <f t="shared" si="152"/>
        <v/>
      </c>
      <c r="V341" s="112" t="str">
        <f t="shared" si="153"/>
        <v/>
      </c>
      <c r="W341" s="112" t="str">
        <f t="shared" si="171"/>
        <v/>
      </c>
      <c r="X341" s="112" t="str">
        <f t="shared" si="154"/>
        <v/>
      </c>
      <c r="Y341" s="112" t="str">
        <f t="shared" si="174"/>
        <v/>
      </c>
      <c r="Z341" s="112" t="str">
        <f t="shared" si="175"/>
        <v/>
      </c>
      <c r="AA341" s="112" t="str">
        <f t="shared" si="176"/>
        <v/>
      </c>
      <c r="AB341" s="112" t="str">
        <f t="shared" si="177"/>
        <v/>
      </c>
      <c r="AC341" s="112" t="str">
        <f t="shared" si="178"/>
        <v/>
      </c>
      <c r="AD341" t="str">
        <f t="shared" si="172"/>
        <v>308-492.5-5984----------</v>
      </c>
      <c r="AF341" s="19" t="str">
        <f t="shared" si="179"/>
        <v>|0200226240|35.00|0.00|2.600|0.000308NBC</v>
      </c>
      <c r="AG341" s="19" t="str">
        <f t="shared" si="173"/>
        <v>|0200226240|35.00|0.00|2.600|0.000492.5NBC</v>
      </c>
      <c r="AH341" s="19" t="str">
        <f t="shared" si="155"/>
        <v>|0200226240|35.00|0.00|2.600|0.0005984NBC</v>
      </c>
      <c r="AI341" s="19" t="str">
        <f t="shared" si="156"/>
        <v/>
      </c>
      <c r="AJ341" s="19" t="str">
        <f t="shared" si="157"/>
        <v/>
      </c>
      <c r="AK341" s="19" t="str">
        <f t="shared" si="158"/>
        <v/>
      </c>
      <c r="AL341" s="19" t="str">
        <f t="shared" si="159"/>
        <v/>
      </c>
      <c r="AM341" s="19" t="str">
        <f t="shared" si="160"/>
        <v/>
      </c>
      <c r="AN341" s="19" t="str">
        <f t="shared" si="161"/>
        <v/>
      </c>
      <c r="AO341" s="19" t="str">
        <f t="shared" si="162"/>
        <v/>
      </c>
      <c r="AP341" s="19" t="str">
        <f t="shared" si="163"/>
        <v/>
      </c>
      <c r="AQ341" s="19" t="str">
        <f t="shared" si="164"/>
        <v/>
      </c>
      <c r="AR341" s="19" t="str">
        <f t="shared" si="165"/>
        <v/>
      </c>
      <c r="AS341" s="19" t="str">
        <f>IFERROR(VLOOKUP(AF341,[2]CUS030!$A$5:$E$10000,5,0),"")</f>
        <v>KMV</v>
      </c>
      <c r="AT341" s="19" t="str">
        <f>IFERROR(VLOOKUP(AG341,[2]CUS030!$A$5:$E$10000,5,0),"")</f>
        <v>KMV</v>
      </c>
      <c r="AU341" s="19" t="str">
        <f>IFERROR(VLOOKUP(AH341,[2]CUS030!$A$5:$E$10000,5,0),"")</f>
        <v/>
      </c>
      <c r="AV341" s="19" t="str">
        <f>IFERROR(VLOOKUP(AI341,[2]CUS030!$A$5:$E$10000,5,0),"")</f>
        <v/>
      </c>
      <c r="AW341" s="19" t="str">
        <f>IFERROR(VLOOKUP(AJ341,[2]CUS030!$A$5:$E$10000,5,0),"")</f>
        <v/>
      </c>
      <c r="AX341" s="19" t="str">
        <f>IFERROR(VLOOKUP(AK341,[2]CUS030!$A$5:$E$10000,5,0),"")</f>
        <v/>
      </c>
      <c r="AY341" s="19" t="str">
        <f>IFERROR(VLOOKUP(AL341,[2]CUS030!$A$5:$E$10000,5,0),"")</f>
        <v/>
      </c>
      <c r="AZ341" s="19" t="str">
        <f>IFERROR(VLOOKUP(AM341,[2]CUS030!$A$5:$E$10000,5,0),"")</f>
        <v/>
      </c>
      <c r="BA341" s="19" t="str">
        <f>IFERROR(VLOOKUP(AN341,[2]CUS030!$A$5:$E$10000,5,0),"")</f>
        <v/>
      </c>
      <c r="BB341" s="19" t="str">
        <f>IFERROR(VLOOKUP(AO341,[2]CUS030!$A$5:$E$10000,5,0),"")</f>
        <v/>
      </c>
      <c r="BC341" s="19" t="str">
        <f>IFERROR(VLOOKUP(AP341,[2]CUS030!$A$5:$E$10000,5,0),"")</f>
        <v/>
      </c>
      <c r="BD341" s="19" t="str">
        <f>IFERROR(VLOOKUP(AQ341,[2]CUS030!$A$5:$E$10000,5,0),"")</f>
        <v/>
      </c>
      <c r="BE341" s="19" t="str">
        <f>IFERROR(VLOOKUP(AR341,[2]CUS030!$A$5:$E$10000,5,0),"")</f>
        <v/>
      </c>
    </row>
    <row r="342" spans="6:57" x14ac:dyDescent="0.3">
      <c r="F342" s="108" t="str">
        <f>[1]!Table1[[#This Row],[Production]]</f>
        <v>|0200226010|19.10|0.00|1.600|0.0005460NBC</v>
      </c>
      <c r="G342" t="str">
        <f t="shared" si="166"/>
        <v>5460</v>
      </c>
      <c r="H342" t="str">
        <f t="shared" si="167"/>
        <v>KMV||||||||||||</v>
      </c>
      <c r="I342" s="108" t="str">
        <f>[1]!Table1[[#This Row],[Stock]]</f>
        <v>|0200226010|19.10|0.00|1.600|0.0005460NBC</v>
      </c>
      <c r="J342" t="str">
        <f t="shared" si="168"/>
        <v>5460</v>
      </c>
      <c r="K342" s="19"/>
      <c r="L342" s="19"/>
      <c r="M342" s="19"/>
      <c r="N342" s="19"/>
      <c r="O342" s="19"/>
      <c r="P342" s="20" t="str">
        <f>End_Cal!E342</f>
        <v>|0200226240|35.00|0.00|2.600|0.0006147NBC</v>
      </c>
      <c r="Q342" s="112" t="str">
        <f t="shared" si="169"/>
        <v>432</v>
      </c>
      <c r="R342" s="112" t="str">
        <f t="shared" si="170"/>
        <v>6147</v>
      </c>
      <c r="S342" s="112" t="str">
        <f t="shared" si="150"/>
        <v/>
      </c>
      <c r="T342" s="112" t="str">
        <f t="shared" si="151"/>
        <v/>
      </c>
      <c r="U342" s="112" t="str">
        <f t="shared" si="152"/>
        <v/>
      </c>
      <c r="V342" s="112" t="str">
        <f t="shared" si="153"/>
        <v/>
      </c>
      <c r="W342" s="112" t="str">
        <f t="shared" si="171"/>
        <v/>
      </c>
      <c r="X342" s="112" t="str">
        <f t="shared" si="154"/>
        <v/>
      </c>
      <c r="Y342" s="112" t="str">
        <f t="shared" si="174"/>
        <v/>
      </c>
      <c r="Z342" s="112" t="str">
        <f t="shared" si="175"/>
        <v/>
      </c>
      <c r="AA342" s="112" t="str">
        <f t="shared" si="176"/>
        <v/>
      </c>
      <c r="AB342" s="112" t="str">
        <f t="shared" si="177"/>
        <v/>
      </c>
      <c r="AC342" s="112" t="str">
        <f t="shared" si="178"/>
        <v/>
      </c>
      <c r="AD342" t="str">
        <f t="shared" si="172"/>
        <v>432-6147-----------</v>
      </c>
      <c r="AF342" s="19" t="str">
        <f t="shared" si="179"/>
        <v>|0200226240|35.00|0.00|2.600|0.000432NBC</v>
      </c>
      <c r="AG342" s="19" t="str">
        <f t="shared" si="173"/>
        <v>|0200226240|35.00|0.00|2.600|0.0006147NBC</v>
      </c>
      <c r="AH342" s="19" t="str">
        <f t="shared" si="155"/>
        <v/>
      </c>
      <c r="AI342" s="19" t="str">
        <f t="shared" si="156"/>
        <v/>
      </c>
      <c r="AJ342" s="19" t="str">
        <f t="shared" si="157"/>
        <v/>
      </c>
      <c r="AK342" s="19" t="str">
        <f t="shared" si="158"/>
        <v/>
      </c>
      <c r="AL342" s="19" t="str">
        <f t="shared" si="159"/>
        <v/>
      </c>
      <c r="AM342" s="19" t="str">
        <f t="shared" si="160"/>
        <v/>
      </c>
      <c r="AN342" s="19" t="str">
        <f t="shared" si="161"/>
        <v/>
      </c>
      <c r="AO342" s="19" t="str">
        <f t="shared" si="162"/>
        <v/>
      </c>
      <c r="AP342" s="19" t="str">
        <f t="shared" si="163"/>
        <v/>
      </c>
      <c r="AQ342" s="19" t="str">
        <f t="shared" si="164"/>
        <v/>
      </c>
      <c r="AR342" s="19" t="str">
        <f t="shared" si="165"/>
        <v/>
      </c>
      <c r="AS342" s="19" t="str">
        <f>IFERROR(VLOOKUP(AF342,[2]CUS030!$A$5:$E$10000,5,0),"")</f>
        <v>KMV</v>
      </c>
      <c r="AT342" s="19" t="str">
        <f>IFERROR(VLOOKUP(AG342,[2]CUS030!$A$5:$E$10000,5,0),"")</f>
        <v/>
      </c>
      <c r="AU342" s="19" t="str">
        <f>IFERROR(VLOOKUP(AH342,[2]CUS030!$A$5:$E$10000,5,0),"")</f>
        <v/>
      </c>
      <c r="AV342" s="19" t="str">
        <f>IFERROR(VLOOKUP(AI342,[2]CUS030!$A$5:$E$10000,5,0),"")</f>
        <v/>
      </c>
      <c r="AW342" s="19" t="str">
        <f>IFERROR(VLOOKUP(AJ342,[2]CUS030!$A$5:$E$10000,5,0),"")</f>
        <v/>
      </c>
      <c r="AX342" s="19" t="str">
        <f>IFERROR(VLOOKUP(AK342,[2]CUS030!$A$5:$E$10000,5,0),"")</f>
        <v/>
      </c>
      <c r="AY342" s="19" t="str">
        <f>IFERROR(VLOOKUP(AL342,[2]CUS030!$A$5:$E$10000,5,0),"")</f>
        <v/>
      </c>
      <c r="AZ342" s="19" t="str">
        <f>IFERROR(VLOOKUP(AM342,[2]CUS030!$A$5:$E$10000,5,0),"")</f>
        <v/>
      </c>
      <c r="BA342" s="19" t="str">
        <f>IFERROR(VLOOKUP(AN342,[2]CUS030!$A$5:$E$10000,5,0),"")</f>
        <v/>
      </c>
      <c r="BB342" s="19" t="str">
        <f>IFERROR(VLOOKUP(AO342,[2]CUS030!$A$5:$E$10000,5,0),"")</f>
        <v/>
      </c>
      <c r="BC342" s="19" t="str">
        <f>IFERROR(VLOOKUP(AP342,[2]CUS030!$A$5:$E$10000,5,0),"")</f>
        <v/>
      </c>
      <c r="BD342" s="19" t="str">
        <f>IFERROR(VLOOKUP(AQ342,[2]CUS030!$A$5:$E$10000,5,0),"")</f>
        <v/>
      </c>
      <c r="BE342" s="19" t="str">
        <f>IFERROR(VLOOKUP(AR342,[2]CUS030!$A$5:$E$10000,5,0),"")</f>
        <v/>
      </c>
    </row>
    <row r="343" spans="6:57" x14ac:dyDescent="0.3">
      <c r="F343" s="108" t="str">
        <f>[1]!Table1[[#This Row],[Production]]</f>
        <v>|0200226010|19.10|0.00|1.600|0.0005600NBC</v>
      </c>
      <c r="G343" t="str">
        <f t="shared" si="166"/>
        <v>5600</v>
      </c>
      <c r="H343" t="str">
        <f t="shared" si="167"/>
        <v>KMV||||||||||||</v>
      </c>
      <c r="I343" s="108" t="str">
        <f>[1]!Table1[[#This Row],[Stock]]</f>
        <v>|0200226010|19.10|0.00|1.600|0.0005600NBC</v>
      </c>
      <c r="J343" t="str">
        <f t="shared" si="168"/>
        <v>5600</v>
      </c>
      <c r="K343" s="19"/>
      <c r="L343" s="19"/>
      <c r="M343" s="19"/>
      <c r="N343" s="19"/>
      <c r="O343" s="19"/>
      <c r="P343" s="20" t="str">
        <f>End_Cal!E343</f>
        <v>|0200226240|35.00|0.00|2.600|0.0006101NBC</v>
      </c>
      <c r="Q343" s="112" t="str">
        <f t="shared" si="169"/>
        <v>463</v>
      </c>
      <c r="R343" s="112" t="str">
        <f t="shared" si="170"/>
        <v>6101</v>
      </c>
      <c r="S343" s="112" t="str">
        <f t="shared" si="150"/>
        <v/>
      </c>
      <c r="T343" s="112" t="str">
        <f t="shared" si="151"/>
        <v/>
      </c>
      <c r="U343" s="112" t="str">
        <f t="shared" si="152"/>
        <v/>
      </c>
      <c r="V343" s="112" t="str">
        <f t="shared" si="153"/>
        <v/>
      </c>
      <c r="W343" s="112" t="str">
        <f t="shared" si="171"/>
        <v/>
      </c>
      <c r="X343" s="112" t="str">
        <f t="shared" si="154"/>
        <v/>
      </c>
      <c r="Y343" s="112" t="str">
        <f t="shared" si="174"/>
        <v/>
      </c>
      <c r="Z343" s="112" t="str">
        <f t="shared" si="175"/>
        <v/>
      </c>
      <c r="AA343" s="112" t="str">
        <f t="shared" si="176"/>
        <v/>
      </c>
      <c r="AB343" s="112" t="str">
        <f t="shared" si="177"/>
        <v/>
      </c>
      <c r="AC343" s="112" t="str">
        <f t="shared" si="178"/>
        <v/>
      </c>
      <c r="AD343" t="str">
        <f t="shared" si="172"/>
        <v>463-6101-----------</v>
      </c>
      <c r="AF343" s="19" t="str">
        <f t="shared" si="179"/>
        <v>|0200226240|35.00|0.00|2.600|0.000463NBC</v>
      </c>
      <c r="AG343" s="19" t="str">
        <f t="shared" si="173"/>
        <v>|0200226240|35.00|0.00|2.600|0.0006101NBC</v>
      </c>
      <c r="AH343" s="19" t="str">
        <f t="shared" si="155"/>
        <v/>
      </c>
      <c r="AI343" s="19" t="str">
        <f t="shared" si="156"/>
        <v/>
      </c>
      <c r="AJ343" s="19" t="str">
        <f t="shared" si="157"/>
        <v/>
      </c>
      <c r="AK343" s="19" t="str">
        <f t="shared" si="158"/>
        <v/>
      </c>
      <c r="AL343" s="19" t="str">
        <f t="shared" si="159"/>
        <v/>
      </c>
      <c r="AM343" s="19" t="str">
        <f t="shared" si="160"/>
        <v/>
      </c>
      <c r="AN343" s="19" t="str">
        <f t="shared" si="161"/>
        <v/>
      </c>
      <c r="AO343" s="19" t="str">
        <f t="shared" si="162"/>
        <v/>
      </c>
      <c r="AP343" s="19" t="str">
        <f t="shared" si="163"/>
        <v/>
      </c>
      <c r="AQ343" s="19" t="str">
        <f t="shared" si="164"/>
        <v/>
      </c>
      <c r="AR343" s="19" t="str">
        <f t="shared" si="165"/>
        <v/>
      </c>
      <c r="AS343" s="19" t="str">
        <f>IFERROR(VLOOKUP(AF343,[2]CUS030!$A$5:$E$10000,5,0),"")</f>
        <v>KMV</v>
      </c>
      <c r="AT343" s="19" t="str">
        <f>IFERROR(VLOOKUP(AG343,[2]CUS030!$A$5:$E$10000,5,0),"")</f>
        <v/>
      </c>
      <c r="AU343" s="19" t="str">
        <f>IFERROR(VLOOKUP(AH343,[2]CUS030!$A$5:$E$10000,5,0),"")</f>
        <v/>
      </c>
      <c r="AV343" s="19" t="str">
        <f>IFERROR(VLOOKUP(AI343,[2]CUS030!$A$5:$E$10000,5,0),"")</f>
        <v/>
      </c>
      <c r="AW343" s="19" t="str">
        <f>IFERROR(VLOOKUP(AJ343,[2]CUS030!$A$5:$E$10000,5,0),"")</f>
        <v/>
      </c>
      <c r="AX343" s="19" t="str">
        <f>IFERROR(VLOOKUP(AK343,[2]CUS030!$A$5:$E$10000,5,0),"")</f>
        <v/>
      </c>
      <c r="AY343" s="19" t="str">
        <f>IFERROR(VLOOKUP(AL343,[2]CUS030!$A$5:$E$10000,5,0),"")</f>
        <v/>
      </c>
      <c r="AZ343" s="19" t="str">
        <f>IFERROR(VLOOKUP(AM343,[2]CUS030!$A$5:$E$10000,5,0),"")</f>
        <v/>
      </c>
      <c r="BA343" s="19" t="str">
        <f>IFERROR(VLOOKUP(AN343,[2]CUS030!$A$5:$E$10000,5,0),"")</f>
        <v/>
      </c>
      <c r="BB343" s="19" t="str">
        <f>IFERROR(VLOOKUP(AO343,[2]CUS030!$A$5:$E$10000,5,0),"")</f>
        <v/>
      </c>
      <c r="BC343" s="19" t="str">
        <f>IFERROR(VLOOKUP(AP343,[2]CUS030!$A$5:$E$10000,5,0),"")</f>
        <v/>
      </c>
      <c r="BD343" s="19" t="str">
        <f>IFERROR(VLOOKUP(AQ343,[2]CUS030!$A$5:$E$10000,5,0),"")</f>
        <v/>
      </c>
      <c r="BE343" s="19" t="str">
        <f>IFERROR(VLOOKUP(AR343,[2]CUS030!$A$5:$E$10000,5,0),"")</f>
        <v/>
      </c>
    </row>
    <row r="344" spans="6:57" x14ac:dyDescent="0.3">
      <c r="F344" s="108" t="str">
        <f>[1]!Table1[[#This Row],[Production]]</f>
        <v>|0200226010|19.10|0.00|1.600|0.0005680NBC</v>
      </c>
      <c r="G344" t="str">
        <f t="shared" si="166"/>
        <v>5680</v>
      </c>
      <c r="H344" t="str">
        <f t="shared" si="167"/>
        <v>|KMV|||||||||||</v>
      </c>
      <c r="I344" s="108" t="str">
        <f>[1]!Table1[[#This Row],[Stock]]</f>
        <v>|0200226010|19.10|0.00|1.600|0.0005680NBC</v>
      </c>
      <c r="J344" t="str">
        <f t="shared" si="168"/>
        <v>5680</v>
      </c>
      <c r="K344" s="19"/>
      <c r="L344" s="19"/>
      <c r="M344" s="19"/>
      <c r="N344" s="19"/>
      <c r="O344" s="19"/>
      <c r="P344" s="20" t="str">
        <f>End_Cal!E344</f>
        <v>|0200226240|35.00|0.00|2.600|0.0006214NBC</v>
      </c>
      <c r="Q344" s="112" t="str">
        <f t="shared" si="169"/>
        <v>6214</v>
      </c>
      <c r="R344" s="112" t="str">
        <f t="shared" si="170"/>
        <v>765</v>
      </c>
      <c r="S344" s="112" t="str">
        <f t="shared" si="150"/>
        <v/>
      </c>
      <c r="T344" s="112" t="str">
        <f t="shared" si="151"/>
        <v/>
      </c>
      <c r="U344" s="112" t="str">
        <f t="shared" si="152"/>
        <v/>
      </c>
      <c r="V344" s="112" t="str">
        <f t="shared" si="153"/>
        <v/>
      </c>
      <c r="W344" s="112" t="str">
        <f t="shared" si="171"/>
        <v/>
      </c>
      <c r="X344" s="112" t="str">
        <f t="shared" si="154"/>
        <v/>
      </c>
      <c r="Y344" s="112" t="str">
        <f t="shared" si="174"/>
        <v/>
      </c>
      <c r="Z344" s="112" t="str">
        <f t="shared" si="175"/>
        <v/>
      </c>
      <c r="AA344" s="112" t="str">
        <f t="shared" si="176"/>
        <v/>
      </c>
      <c r="AB344" s="112" t="str">
        <f t="shared" si="177"/>
        <v/>
      </c>
      <c r="AC344" s="112" t="str">
        <f t="shared" si="178"/>
        <v/>
      </c>
      <c r="AD344" t="str">
        <f t="shared" si="172"/>
        <v>6214-765-----------</v>
      </c>
      <c r="AF344" s="19" t="str">
        <f t="shared" si="179"/>
        <v>|0200226240|35.00|0.00|2.600|0.0006214NBC</v>
      </c>
      <c r="AG344" s="19" t="str">
        <f t="shared" si="173"/>
        <v>|0200226240|35.00|0.00|2.600|0.000765NBC</v>
      </c>
      <c r="AH344" s="19" t="str">
        <f t="shared" si="155"/>
        <v/>
      </c>
      <c r="AI344" s="19" t="str">
        <f t="shared" si="156"/>
        <v/>
      </c>
      <c r="AJ344" s="19" t="str">
        <f t="shared" si="157"/>
        <v/>
      </c>
      <c r="AK344" s="19" t="str">
        <f t="shared" si="158"/>
        <v/>
      </c>
      <c r="AL344" s="19" t="str">
        <f t="shared" si="159"/>
        <v/>
      </c>
      <c r="AM344" s="19" t="str">
        <f t="shared" si="160"/>
        <v/>
      </c>
      <c r="AN344" s="19" t="str">
        <f t="shared" si="161"/>
        <v/>
      </c>
      <c r="AO344" s="19" t="str">
        <f t="shared" si="162"/>
        <v/>
      </c>
      <c r="AP344" s="19" t="str">
        <f t="shared" si="163"/>
        <v/>
      </c>
      <c r="AQ344" s="19" t="str">
        <f t="shared" si="164"/>
        <v/>
      </c>
      <c r="AR344" s="19" t="str">
        <f t="shared" si="165"/>
        <v/>
      </c>
      <c r="AS344" s="19" t="str">
        <f>IFERROR(VLOOKUP(AF344,[2]CUS030!$A$5:$E$10000,5,0),"")</f>
        <v/>
      </c>
      <c r="AT344" s="19" t="str">
        <f>IFERROR(VLOOKUP(AG344,[2]CUS030!$A$5:$E$10000,5,0),"")</f>
        <v>KMV</v>
      </c>
      <c r="AU344" s="19" t="str">
        <f>IFERROR(VLOOKUP(AH344,[2]CUS030!$A$5:$E$10000,5,0),"")</f>
        <v/>
      </c>
      <c r="AV344" s="19" t="str">
        <f>IFERROR(VLOOKUP(AI344,[2]CUS030!$A$5:$E$10000,5,0),"")</f>
        <v/>
      </c>
      <c r="AW344" s="19" t="str">
        <f>IFERROR(VLOOKUP(AJ344,[2]CUS030!$A$5:$E$10000,5,0),"")</f>
        <v/>
      </c>
      <c r="AX344" s="19" t="str">
        <f>IFERROR(VLOOKUP(AK344,[2]CUS030!$A$5:$E$10000,5,0),"")</f>
        <v/>
      </c>
      <c r="AY344" s="19" t="str">
        <f>IFERROR(VLOOKUP(AL344,[2]CUS030!$A$5:$E$10000,5,0),"")</f>
        <v/>
      </c>
      <c r="AZ344" s="19" t="str">
        <f>IFERROR(VLOOKUP(AM344,[2]CUS030!$A$5:$E$10000,5,0),"")</f>
        <v/>
      </c>
      <c r="BA344" s="19" t="str">
        <f>IFERROR(VLOOKUP(AN344,[2]CUS030!$A$5:$E$10000,5,0),"")</f>
        <v/>
      </c>
      <c r="BB344" s="19" t="str">
        <f>IFERROR(VLOOKUP(AO344,[2]CUS030!$A$5:$E$10000,5,0),"")</f>
        <v/>
      </c>
      <c r="BC344" s="19" t="str">
        <f>IFERROR(VLOOKUP(AP344,[2]CUS030!$A$5:$E$10000,5,0),"")</f>
        <v/>
      </c>
      <c r="BD344" s="19" t="str">
        <f>IFERROR(VLOOKUP(AQ344,[2]CUS030!$A$5:$E$10000,5,0),"")</f>
        <v/>
      </c>
      <c r="BE344" s="19" t="str">
        <f>IFERROR(VLOOKUP(AR344,[2]CUS030!$A$5:$E$10000,5,0),"")</f>
        <v/>
      </c>
    </row>
    <row r="345" spans="6:57" x14ac:dyDescent="0.3">
      <c r="F345" s="108" t="str">
        <f>[1]!Table1[[#This Row],[Production]]</f>
        <v>|0200226010|19.10|0.00|1.600|0.0005700NBC</v>
      </c>
      <c r="G345" t="str">
        <f t="shared" si="166"/>
        <v>5700</v>
      </c>
      <c r="H345" t="str">
        <f t="shared" si="167"/>
        <v>||||||||||||</v>
      </c>
      <c r="I345" s="108" t="str">
        <f>[1]!Table1[[#This Row],[Stock]]</f>
        <v>|0200226010|19.10|0.00|1.600|0.0005700NBC</v>
      </c>
      <c r="J345" t="str">
        <f t="shared" si="168"/>
        <v>5700</v>
      </c>
      <c r="K345" s="19"/>
      <c r="L345" s="19"/>
      <c r="M345" s="19"/>
      <c r="N345" s="19"/>
      <c r="O345" s="19"/>
      <c r="P345" s="20" t="str">
        <f>End_Cal!E345</f>
        <v>|0200226240|35.00|0.00|2.600|0.0006243NBC</v>
      </c>
      <c r="Q345" s="112" t="str">
        <f t="shared" si="169"/>
        <v>6243</v>
      </c>
      <c r="R345" s="112" t="str">
        <f t="shared" si="170"/>
        <v/>
      </c>
      <c r="S345" s="112" t="str">
        <f t="shared" si="150"/>
        <v/>
      </c>
      <c r="T345" s="112" t="str">
        <f t="shared" si="151"/>
        <v/>
      </c>
      <c r="U345" s="112" t="str">
        <f t="shared" si="152"/>
        <v/>
      </c>
      <c r="V345" s="112" t="str">
        <f t="shared" si="153"/>
        <v/>
      </c>
      <c r="W345" s="112" t="str">
        <f t="shared" si="171"/>
        <v/>
      </c>
      <c r="X345" s="112" t="str">
        <f t="shared" si="154"/>
        <v/>
      </c>
      <c r="Y345" s="112" t="str">
        <f t="shared" si="174"/>
        <v/>
      </c>
      <c r="Z345" s="112" t="str">
        <f t="shared" si="175"/>
        <v/>
      </c>
      <c r="AA345" s="112" t="str">
        <f t="shared" si="176"/>
        <v/>
      </c>
      <c r="AB345" s="112" t="str">
        <f t="shared" si="177"/>
        <v/>
      </c>
      <c r="AC345" s="112" t="str">
        <f t="shared" si="178"/>
        <v/>
      </c>
      <c r="AD345" t="str">
        <f t="shared" si="172"/>
        <v>6243------------</v>
      </c>
      <c r="AF345" s="19" t="str">
        <f t="shared" si="179"/>
        <v>|0200226240|35.00|0.00|2.600|0.0006243NBC</v>
      </c>
      <c r="AG345" s="19" t="str">
        <f t="shared" si="173"/>
        <v/>
      </c>
      <c r="AH345" s="19" t="str">
        <f t="shared" si="155"/>
        <v/>
      </c>
      <c r="AI345" s="19" t="str">
        <f t="shared" si="156"/>
        <v/>
      </c>
      <c r="AJ345" s="19" t="str">
        <f t="shared" si="157"/>
        <v/>
      </c>
      <c r="AK345" s="19" t="str">
        <f t="shared" si="158"/>
        <v/>
      </c>
      <c r="AL345" s="19" t="str">
        <f t="shared" si="159"/>
        <v/>
      </c>
      <c r="AM345" s="19" t="str">
        <f t="shared" si="160"/>
        <v/>
      </c>
      <c r="AN345" s="19" t="str">
        <f t="shared" si="161"/>
        <v/>
      </c>
      <c r="AO345" s="19" t="str">
        <f t="shared" si="162"/>
        <v/>
      </c>
      <c r="AP345" s="19" t="str">
        <f t="shared" si="163"/>
        <v/>
      </c>
      <c r="AQ345" s="19" t="str">
        <f t="shared" si="164"/>
        <v/>
      </c>
      <c r="AR345" s="19" t="str">
        <f t="shared" si="165"/>
        <v/>
      </c>
      <c r="AS345" s="19" t="str">
        <f>IFERROR(VLOOKUP(AF345,[2]CUS030!$A$5:$E$10000,5,0),"")</f>
        <v/>
      </c>
      <c r="AT345" s="19" t="str">
        <f>IFERROR(VLOOKUP(AG345,[2]CUS030!$A$5:$E$10000,5,0),"")</f>
        <v/>
      </c>
      <c r="AU345" s="19" t="str">
        <f>IFERROR(VLOOKUP(AH345,[2]CUS030!$A$5:$E$10000,5,0),"")</f>
        <v/>
      </c>
      <c r="AV345" s="19" t="str">
        <f>IFERROR(VLOOKUP(AI345,[2]CUS030!$A$5:$E$10000,5,0),"")</f>
        <v/>
      </c>
      <c r="AW345" s="19" t="str">
        <f>IFERROR(VLOOKUP(AJ345,[2]CUS030!$A$5:$E$10000,5,0),"")</f>
        <v/>
      </c>
      <c r="AX345" s="19" t="str">
        <f>IFERROR(VLOOKUP(AK345,[2]CUS030!$A$5:$E$10000,5,0),"")</f>
        <v/>
      </c>
      <c r="AY345" s="19" t="str">
        <f>IFERROR(VLOOKUP(AL345,[2]CUS030!$A$5:$E$10000,5,0),"")</f>
        <v/>
      </c>
      <c r="AZ345" s="19" t="str">
        <f>IFERROR(VLOOKUP(AM345,[2]CUS030!$A$5:$E$10000,5,0),"")</f>
        <v/>
      </c>
      <c r="BA345" s="19" t="str">
        <f>IFERROR(VLOOKUP(AN345,[2]CUS030!$A$5:$E$10000,5,0),"")</f>
        <v/>
      </c>
      <c r="BB345" s="19" t="str">
        <f>IFERROR(VLOOKUP(AO345,[2]CUS030!$A$5:$E$10000,5,0),"")</f>
        <v/>
      </c>
      <c r="BC345" s="19" t="str">
        <f>IFERROR(VLOOKUP(AP345,[2]CUS030!$A$5:$E$10000,5,0),"")</f>
        <v/>
      </c>
      <c r="BD345" s="19" t="str">
        <f>IFERROR(VLOOKUP(AQ345,[2]CUS030!$A$5:$E$10000,5,0),"")</f>
        <v/>
      </c>
      <c r="BE345" s="19" t="str">
        <f>IFERROR(VLOOKUP(AR345,[2]CUS030!$A$5:$E$10000,5,0),"")</f>
        <v/>
      </c>
    </row>
    <row r="346" spans="6:57" x14ac:dyDescent="0.3">
      <c r="F346" s="108" t="str">
        <f>[1]!Table1[[#This Row],[Production]]</f>
        <v>|0200226010|19.10|0.00|1.600|0.0005860NBC</v>
      </c>
      <c r="G346" t="str">
        <f t="shared" si="166"/>
        <v>5860</v>
      </c>
      <c r="H346" t="str">
        <f t="shared" si="167"/>
        <v>|KMV|||||||||||</v>
      </c>
      <c r="I346" s="108" t="str">
        <f>[1]!Table1[[#This Row],[Stock]]</f>
        <v>|0200226010|19.10|0.00|1.600|0.0005860NBC</v>
      </c>
      <c r="J346" t="str">
        <f t="shared" si="168"/>
        <v>5860</v>
      </c>
      <c r="K346" s="19"/>
      <c r="L346" s="19"/>
      <c r="M346" s="19"/>
      <c r="N346" s="19"/>
      <c r="O346" s="19"/>
      <c r="P346" s="20" t="str">
        <f>End_Cal!E346</f>
        <v>|0200226240|35.00|0.00|2.600|0.0006336NBC</v>
      </c>
      <c r="Q346" s="112" t="str">
        <f t="shared" si="169"/>
        <v>6336</v>
      </c>
      <c r="R346" s="112" t="str">
        <f t="shared" si="170"/>
        <v>897</v>
      </c>
      <c r="S346" s="112" t="str">
        <f t="shared" si="150"/>
        <v/>
      </c>
      <c r="T346" s="112" t="str">
        <f t="shared" si="151"/>
        <v/>
      </c>
      <c r="U346" s="112" t="str">
        <f t="shared" si="152"/>
        <v/>
      </c>
      <c r="V346" s="112" t="str">
        <f t="shared" si="153"/>
        <v/>
      </c>
      <c r="W346" s="112" t="str">
        <f t="shared" si="171"/>
        <v/>
      </c>
      <c r="X346" s="112" t="str">
        <f t="shared" si="154"/>
        <v/>
      </c>
      <c r="Y346" s="112" t="str">
        <f t="shared" si="174"/>
        <v/>
      </c>
      <c r="Z346" s="112" t="str">
        <f t="shared" si="175"/>
        <v/>
      </c>
      <c r="AA346" s="112" t="str">
        <f t="shared" si="176"/>
        <v/>
      </c>
      <c r="AB346" s="112" t="str">
        <f t="shared" si="177"/>
        <v/>
      </c>
      <c r="AC346" s="112" t="str">
        <f t="shared" si="178"/>
        <v/>
      </c>
      <c r="AD346" t="str">
        <f t="shared" si="172"/>
        <v>6336-897-----------</v>
      </c>
      <c r="AF346" s="19" t="str">
        <f t="shared" si="179"/>
        <v>|0200226240|35.00|0.00|2.600|0.0006336NBC</v>
      </c>
      <c r="AG346" s="19" t="str">
        <f t="shared" si="173"/>
        <v>|0200226240|35.00|0.00|2.600|0.000897NBC</v>
      </c>
      <c r="AH346" s="19" t="str">
        <f t="shared" si="155"/>
        <v/>
      </c>
      <c r="AI346" s="19" t="str">
        <f t="shared" si="156"/>
        <v/>
      </c>
      <c r="AJ346" s="19" t="str">
        <f t="shared" si="157"/>
        <v/>
      </c>
      <c r="AK346" s="19" t="str">
        <f t="shared" si="158"/>
        <v/>
      </c>
      <c r="AL346" s="19" t="str">
        <f t="shared" si="159"/>
        <v/>
      </c>
      <c r="AM346" s="19" t="str">
        <f t="shared" si="160"/>
        <v/>
      </c>
      <c r="AN346" s="19" t="str">
        <f t="shared" si="161"/>
        <v/>
      </c>
      <c r="AO346" s="19" t="str">
        <f t="shared" si="162"/>
        <v/>
      </c>
      <c r="AP346" s="19" t="str">
        <f t="shared" si="163"/>
        <v/>
      </c>
      <c r="AQ346" s="19" t="str">
        <f t="shared" si="164"/>
        <v/>
      </c>
      <c r="AR346" s="19" t="str">
        <f t="shared" si="165"/>
        <v/>
      </c>
      <c r="AS346" s="19" t="str">
        <f>IFERROR(VLOOKUP(AF346,[2]CUS030!$A$5:$E$10000,5,0),"")</f>
        <v/>
      </c>
      <c r="AT346" s="19" t="str">
        <f>IFERROR(VLOOKUP(AG346,[2]CUS030!$A$5:$E$10000,5,0),"")</f>
        <v>KMV</v>
      </c>
      <c r="AU346" s="19" t="str">
        <f>IFERROR(VLOOKUP(AH346,[2]CUS030!$A$5:$E$10000,5,0),"")</f>
        <v/>
      </c>
      <c r="AV346" s="19" t="str">
        <f>IFERROR(VLOOKUP(AI346,[2]CUS030!$A$5:$E$10000,5,0),"")</f>
        <v/>
      </c>
      <c r="AW346" s="19" t="str">
        <f>IFERROR(VLOOKUP(AJ346,[2]CUS030!$A$5:$E$10000,5,0),"")</f>
        <v/>
      </c>
      <c r="AX346" s="19" t="str">
        <f>IFERROR(VLOOKUP(AK346,[2]CUS030!$A$5:$E$10000,5,0),"")</f>
        <v/>
      </c>
      <c r="AY346" s="19" t="str">
        <f>IFERROR(VLOOKUP(AL346,[2]CUS030!$A$5:$E$10000,5,0),"")</f>
        <v/>
      </c>
      <c r="AZ346" s="19" t="str">
        <f>IFERROR(VLOOKUP(AM346,[2]CUS030!$A$5:$E$10000,5,0),"")</f>
        <v/>
      </c>
      <c r="BA346" s="19" t="str">
        <f>IFERROR(VLOOKUP(AN346,[2]CUS030!$A$5:$E$10000,5,0),"")</f>
        <v/>
      </c>
      <c r="BB346" s="19" t="str">
        <f>IFERROR(VLOOKUP(AO346,[2]CUS030!$A$5:$E$10000,5,0),"")</f>
        <v/>
      </c>
      <c r="BC346" s="19" t="str">
        <f>IFERROR(VLOOKUP(AP346,[2]CUS030!$A$5:$E$10000,5,0),"")</f>
        <v/>
      </c>
      <c r="BD346" s="19" t="str">
        <f>IFERROR(VLOOKUP(AQ346,[2]CUS030!$A$5:$E$10000,5,0),"")</f>
        <v/>
      </c>
      <c r="BE346" s="19" t="str">
        <f>IFERROR(VLOOKUP(AR346,[2]CUS030!$A$5:$E$10000,5,0),"")</f>
        <v/>
      </c>
    </row>
    <row r="347" spans="6:57" x14ac:dyDescent="0.3">
      <c r="F347" s="108" t="str">
        <f>[1]!Table1[[#This Row],[Production]]</f>
        <v>|0200226010|19.10|0.00|1.600|0.0006175NBC</v>
      </c>
      <c r="G347" t="str">
        <f t="shared" si="166"/>
        <v>6175</v>
      </c>
      <c r="H347" t="str">
        <f t="shared" si="167"/>
        <v>|KMV|||||||||||</v>
      </c>
      <c r="I347" s="108" t="str">
        <f>[1]!Table1[[#This Row],[Stock]]</f>
        <v>|0200226010|19.10|0.00|1.600|0.0006175NBC</v>
      </c>
      <c r="J347" t="str">
        <f t="shared" si="168"/>
        <v>6175</v>
      </c>
      <c r="K347" s="19"/>
      <c r="L347" s="19"/>
      <c r="M347" s="19"/>
      <c r="N347" s="19"/>
      <c r="O347" s="19"/>
      <c r="P347" s="20" t="str">
        <f>End_Cal!E347</f>
        <v>|0200226240|40.00|25.00|1.400|0.0006032NBC</v>
      </c>
      <c r="Q347" s="112" t="str">
        <f t="shared" si="169"/>
        <v>6032</v>
      </c>
      <c r="R347" s="112" t="str">
        <f t="shared" si="170"/>
        <v>527</v>
      </c>
      <c r="S347" s="112" t="str">
        <f t="shared" si="150"/>
        <v/>
      </c>
      <c r="T347" s="112" t="str">
        <f t="shared" si="151"/>
        <v/>
      </c>
      <c r="U347" s="112" t="str">
        <f t="shared" si="152"/>
        <v/>
      </c>
      <c r="V347" s="112" t="str">
        <f t="shared" si="153"/>
        <v/>
      </c>
      <c r="W347" s="112" t="str">
        <f t="shared" si="171"/>
        <v/>
      </c>
      <c r="X347" s="112" t="str">
        <f t="shared" si="154"/>
        <v/>
      </c>
      <c r="Y347" s="112" t="str">
        <f t="shared" si="174"/>
        <v/>
      </c>
      <c r="Z347" s="112" t="str">
        <f t="shared" si="175"/>
        <v/>
      </c>
      <c r="AA347" s="112" t="str">
        <f t="shared" si="176"/>
        <v/>
      </c>
      <c r="AB347" s="112" t="str">
        <f t="shared" si="177"/>
        <v/>
      </c>
      <c r="AC347" s="112" t="str">
        <f t="shared" si="178"/>
        <v/>
      </c>
      <c r="AD347" t="str">
        <f t="shared" si="172"/>
        <v>6032-527-----------</v>
      </c>
      <c r="AF347" s="19" t="str">
        <f t="shared" si="179"/>
        <v>|0200226240|40.00|25.00|1.400|0.0006032NBC</v>
      </c>
      <c r="AG347" s="19" t="str">
        <f t="shared" si="173"/>
        <v>|0200226540|40.00|25.00|1.400|0.000527NBC</v>
      </c>
      <c r="AH347" s="19" t="str">
        <f t="shared" si="155"/>
        <v/>
      </c>
      <c r="AI347" s="19" t="str">
        <f t="shared" si="156"/>
        <v/>
      </c>
      <c r="AJ347" s="19" t="str">
        <f t="shared" si="157"/>
        <v/>
      </c>
      <c r="AK347" s="19" t="str">
        <f t="shared" si="158"/>
        <v/>
      </c>
      <c r="AL347" s="19" t="str">
        <f t="shared" si="159"/>
        <v/>
      </c>
      <c r="AM347" s="19" t="str">
        <f t="shared" si="160"/>
        <v/>
      </c>
      <c r="AN347" s="19" t="str">
        <f t="shared" si="161"/>
        <v/>
      </c>
      <c r="AO347" s="19" t="str">
        <f t="shared" si="162"/>
        <v/>
      </c>
      <c r="AP347" s="19" t="str">
        <f t="shared" si="163"/>
        <v/>
      </c>
      <c r="AQ347" s="19" t="str">
        <f t="shared" si="164"/>
        <v/>
      </c>
      <c r="AR347" s="19" t="str">
        <f t="shared" si="165"/>
        <v/>
      </c>
      <c r="AS347" s="19" t="str">
        <f>IFERROR(VLOOKUP(AF347,[2]CUS030!$A$5:$E$10000,5,0),"")</f>
        <v/>
      </c>
      <c r="AT347" s="19" t="str">
        <f>IFERROR(VLOOKUP(AG347,[2]CUS030!$A$5:$E$10000,5,0),"")</f>
        <v>KMV</v>
      </c>
      <c r="AU347" s="19" t="str">
        <f>IFERROR(VLOOKUP(AH347,[2]CUS030!$A$5:$E$10000,5,0),"")</f>
        <v/>
      </c>
      <c r="AV347" s="19" t="str">
        <f>IFERROR(VLOOKUP(AI347,[2]CUS030!$A$5:$E$10000,5,0),"")</f>
        <v/>
      </c>
      <c r="AW347" s="19" t="str">
        <f>IFERROR(VLOOKUP(AJ347,[2]CUS030!$A$5:$E$10000,5,0),"")</f>
        <v/>
      </c>
      <c r="AX347" s="19" t="str">
        <f>IFERROR(VLOOKUP(AK347,[2]CUS030!$A$5:$E$10000,5,0),"")</f>
        <v/>
      </c>
      <c r="AY347" s="19" t="str">
        <f>IFERROR(VLOOKUP(AL347,[2]CUS030!$A$5:$E$10000,5,0),"")</f>
        <v/>
      </c>
      <c r="AZ347" s="19" t="str">
        <f>IFERROR(VLOOKUP(AM347,[2]CUS030!$A$5:$E$10000,5,0),"")</f>
        <v/>
      </c>
      <c r="BA347" s="19" t="str">
        <f>IFERROR(VLOOKUP(AN347,[2]CUS030!$A$5:$E$10000,5,0),"")</f>
        <v/>
      </c>
      <c r="BB347" s="19" t="str">
        <f>IFERROR(VLOOKUP(AO347,[2]CUS030!$A$5:$E$10000,5,0),"")</f>
        <v/>
      </c>
      <c r="BC347" s="19" t="str">
        <f>IFERROR(VLOOKUP(AP347,[2]CUS030!$A$5:$E$10000,5,0),"")</f>
        <v/>
      </c>
      <c r="BD347" s="19" t="str">
        <f>IFERROR(VLOOKUP(AQ347,[2]CUS030!$A$5:$E$10000,5,0),"")</f>
        <v/>
      </c>
      <c r="BE347" s="19" t="str">
        <f>IFERROR(VLOOKUP(AR347,[2]CUS030!$A$5:$E$10000,5,0),"")</f>
        <v/>
      </c>
    </row>
    <row r="348" spans="6:57" x14ac:dyDescent="0.3">
      <c r="F348" s="108" t="str">
        <f>[1]!Table1[[#This Row],[Production]]</f>
        <v>|0200226010|19.10|0.00|1.600|0.0006400NBC</v>
      </c>
      <c r="G348" t="str">
        <f t="shared" si="166"/>
        <v>6400</v>
      </c>
      <c r="H348" t="str">
        <f t="shared" si="167"/>
        <v>||||||||||||</v>
      </c>
      <c r="I348" s="108" t="str">
        <f>[1]!Table1[[#This Row],[Stock]]</f>
        <v>|0200226010|19.10|0.00|1.600|0.0006400NBC</v>
      </c>
      <c r="J348" t="str">
        <f t="shared" si="168"/>
        <v>6400</v>
      </c>
      <c r="K348" s="19"/>
      <c r="L348" s="19"/>
      <c r="M348" s="19"/>
      <c r="N348" s="19"/>
      <c r="O348" s="19"/>
      <c r="P348" s="20" t="str">
        <f>End_Cal!E348</f>
        <v>|0200226240|50.80|0.00|2.300|0.0005891IBC</v>
      </c>
      <c r="Q348" s="112" t="str">
        <f t="shared" si="169"/>
        <v>5891</v>
      </c>
      <c r="R348" s="112" t="str">
        <f t="shared" si="170"/>
        <v>729</v>
      </c>
      <c r="S348" s="112" t="str">
        <f t="shared" si="150"/>
        <v/>
      </c>
      <c r="T348" s="112" t="str">
        <f t="shared" si="151"/>
        <v/>
      </c>
      <c r="U348" s="112" t="str">
        <f t="shared" si="152"/>
        <v/>
      </c>
      <c r="V348" s="112" t="str">
        <f t="shared" si="153"/>
        <v/>
      </c>
      <c r="W348" s="112" t="str">
        <f t="shared" si="171"/>
        <v/>
      </c>
      <c r="X348" s="112" t="str">
        <f t="shared" si="154"/>
        <v/>
      </c>
      <c r="Y348" s="112" t="str">
        <f t="shared" si="174"/>
        <v/>
      </c>
      <c r="Z348" s="112" t="str">
        <f t="shared" si="175"/>
        <v/>
      </c>
      <c r="AA348" s="112" t="str">
        <f t="shared" si="176"/>
        <v/>
      </c>
      <c r="AB348" s="112" t="str">
        <f t="shared" si="177"/>
        <v/>
      </c>
      <c r="AC348" s="112" t="str">
        <f t="shared" si="178"/>
        <v/>
      </c>
      <c r="AD348" t="str">
        <f t="shared" si="172"/>
        <v>5891-729-----------</v>
      </c>
      <c r="AF348" s="19" t="str">
        <f t="shared" si="179"/>
        <v>|0200226240|50.80|0.00|2.300|0.0005891IBC</v>
      </c>
      <c r="AG348" s="19" t="str">
        <f t="shared" si="173"/>
        <v>|0200226240|50.80|0.00|2.300|0.000729IBC</v>
      </c>
      <c r="AH348" s="19" t="str">
        <f t="shared" si="155"/>
        <v/>
      </c>
      <c r="AI348" s="19" t="str">
        <f t="shared" si="156"/>
        <v/>
      </c>
      <c r="AJ348" s="19" t="str">
        <f t="shared" si="157"/>
        <v/>
      </c>
      <c r="AK348" s="19" t="str">
        <f t="shared" si="158"/>
        <v/>
      </c>
      <c r="AL348" s="19" t="str">
        <f t="shared" si="159"/>
        <v/>
      </c>
      <c r="AM348" s="19" t="str">
        <f t="shared" si="160"/>
        <v/>
      </c>
      <c r="AN348" s="19" t="str">
        <f t="shared" si="161"/>
        <v/>
      </c>
      <c r="AO348" s="19" t="str">
        <f t="shared" si="162"/>
        <v/>
      </c>
      <c r="AP348" s="19" t="str">
        <f t="shared" si="163"/>
        <v/>
      </c>
      <c r="AQ348" s="19" t="str">
        <f t="shared" si="164"/>
        <v/>
      </c>
      <c r="AR348" s="19" t="str">
        <f t="shared" si="165"/>
        <v/>
      </c>
      <c r="AS348" s="19" t="str">
        <f>IFERROR(VLOOKUP(AF348,[2]CUS030!$A$5:$E$10000,5,0),"")</f>
        <v/>
      </c>
      <c r="AT348" s="19" t="str">
        <f>IFERROR(VLOOKUP(AG348,[2]CUS030!$A$5:$E$10000,5,0),"")</f>
        <v/>
      </c>
      <c r="AU348" s="19" t="str">
        <f>IFERROR(VLOOKUP(AH348,[2]CUS030!$A$5:$E$10000,5,0),"")</f>
        <v/>
      </c>
      <c r="AV348" s="19" t="str">
        <f>IFERROR(VLOOKUP(AI348,[2]CUS030!$A$5:$E$10000,5,0),"")</f>
        <v/>
      </c>
      <c r="AW348" s="19" t="str">
        <f>IFERROR(VLOOKUP(AJ348,[2]CUS030!$A$5:$E$10000,5,0),"")</f>
        <v/>
      </c>
      <c r="AX348" s="19" t="str">
        <f>IFERROR(VLOOKUP(AK348,[2]CUS030!$A$5:$E$10000,5,0),"")</f>
        <v/>
      </c>
      <c r="AY348" s="19" t="str">
        <f>IFERROR(VLOOKUP(AL348,[2]CUS030!$A$5:$E$10000,5,0),"")</f>
        <v/>
      </c>
      <c r="AZ348" s="19" t="str">
        <f>IFERROR(VLOOKUP(AM348,[2]CUS030!$A$5:$E$10000,5,0),"")</f>
        <v/>
      </c>
      <c r="BA348" s="19" t="str">
        <f>IFERROR(VLOOKUP(AN348,[2]CUS030!$A$5:$E$10000,5,0),"")</f>
        <v/>
      </c>
      <c r="BB348" s="19" t="str">
        <f>IFERROR(VLOOKUP(AO348,[2]CUS030!$A$5:$E$10000,5,0),"")</f>
        <v/>
      </c>
      <c r="BC348" s="19" t="str">
        <f>IFERROR(VLOOKUP(AP348,[2]CUS030!$A$5:$E$10000,5,0),"")</f>
        <v/>
      </c>
      <c r="BD348" s="19" t="str">
        <f>IFERROR(VLOOKUP(AQ348,[2]CUS030!$A$5:$E$10000,5,0),"")</f>
        <v/>
      </c>
      <c r="BE348" s="19" t="str">
        <f>IFERROR(VLOOKUP(AR348,[2]CUS030!$A$5:$E$10000,5,0),"")</f>
        <v/>
      </c>
    </row>
    <row r="349" spans="6:57" x14ac:dyDescent="0.3">
      <c r="F349" s="108" t="str">
        <f>[1]!Table1[[#This Row],[Production]]</f>
        <v>|0200226010|19.10|0.00|2.300|0.0005570NBC</v>
      </c>
      <c r="G349" t="str">
        <f t="shared" si="166"/>
        <v>5570</v>
      </c>
      <c r="H349" t="str">
        <f t="shared" si="167"/>
        <v>KMV||||||||||||</v>
      </c>
      <c r="I349" s="108" t="str">
        <f>[1]!Table1[[#This Row],[Stock]]</f>
        <v>|0200226010|19.10|0.00|2.300|0.0005570NBC</v>
      </c>
      <c r="J349" t="str">
        <f t="shared" si="168"/>
        <v>5570</v>
      </c>
      <c r="K349" s="19"/>
      <c r="L349" s="19"/>
      <c r="M349" s="19"/>
      <c r="N349" s="19"/>
      <c r="O349" s="19"/>
      <c r="P349" s="20" t="str">
        <f>End_Cal!E349</f>
        <v>|0200226240|60.50|0.00|2.000|0.0006014NBC</v>
      </c>
      <c r="Q349" s="112" t="str">
        <f t="shared" si="169"/>
        <v>254.6</v>
      </c>
      <c r="R349" s="112" t="str">
        <f t="shared" si="170"/>
        <v>6014</v>
      </c>
      <c r="S349" s="112" t="str">
        <f t="shared" si="150"/>
        <v/>
      </c>
      <c r="T349" s="112" t="str">
        <f t="shared" si="151"/>
        <v/>
      </c>
      <c r="U349" s="112" t="str">
        <f t="shared" si="152"/>
        <v/>
      </c>
      <c r="V349" s="112" t="str">
        <f t="shared" si="153"/>
        <v/>
      </c>
      <c r="W349" s="112" t="str">
        <f t="shared" si="171"/>
        <v/>
      </c>
      <c r="X349" s="112" t="str">
        <f t="shared" si="154"/>
        <v/>
      </c>
      <c r="Y349" s="112" t="str">
        <f t="shared" si="174"/>
        <v/>
      </c>
      <c r="Z349" s="112" t="str">
        <f t="shared" si="175"/>
        <v/>
      </c>
      <c r="AA349" s="112" t="str">
        <f t="shared" si="176"/>
        <v/>
      </c>
      <c r="AB349" s="112" t="str">
        <f t="shared" si="177"/>
        <v/>
      </c>
      <c r="AC349" s="112" t="str">
        <f t="shared" si="178"/>
        <v/>
      </c>
      <c r="AD349" t="str">
        <f t="shared" si="172"/>
        <v>254.6-6014-----------</v>
      </c>
      <c r="AF349" s="19" t="str">
        <f t="shared" si="179"/>
        <v>|0200226240|60.50|0.00|2.000|0.000254.6NBC</v>
      </c>
      <c r="AG349" s="19" t="str">
        <f t="shared" si="173"/>
        <v>|0200226240|60.50|0.00|2.000|0.0006014NBC</v>
      </c>
      <c r="AH349" s="19" t="str">
        <f t="shared" si="155"/>
        <v/>
      </c>
      <c r="AI349" s="19" t="str">
        <f t="shared" si="156"/>
        <v/>
      </c>
      <c r="AJ349" s="19" t="str">
        <f t="shared" si="157"/>
        <v/>
      </c>
      <c r="AK349" s="19" t="str">
        <f t="shared" si="158"/>
        <v/>
      </c>
      <c r="AL349" s="19" t="str">
        <f t="shared" si="159"/>
        <v/>
      </c>
      <c r="AM349" s="19" t="str">
        <f t="shared" si="160"/>
        <v/>
      </c>
      <c r="AN349" s="19" t="str">
        <f t="shared" si="161"/>
        <v/>
      </c>
      <c r="AO349" s="19" t="str">
        <f t="shared" si="162"/>
        <v/>
      </c>
      <c r="AP349" s="19" t="str">
        <f t="shared" si="163"/>
        <v/>
      </c>
      <c r="AQ349" s="19" t="str">
        <f t="shared" si="164"/>
        <v/>
      </c>
      <c r="AR349" s="19" t="str">
        <f t="shared" si="165"/>
        <v/>
      </c>
      <c r="AS349" s="19" t="str">
        <f>IFERROR(VLOOKUP(AF349,[2]CUS030!$A$5:$E$10000,5,0),"")</f>
        <v>KMV</v>
      </c>
      <c r="AT349" s="19" t="str">
        <f>IFERROR(VLOOKUP(AG349,[2]CUS030!$A$5:$E$10000,5,0),"")</f>
        <v/>
      </c>
      <c r="AU349" s="19" t="str">
        <f>IFERROR(VLOOKUP(AH349,[2]CUS030!$A$5:$E$10000,5,0),"")</f>
        <v/>
      </c>
      <c r="AV349" s="19" t="str">
        <f>IFERROR(VLOOKUP(AI349,[2]CUS030!$A$5:$E$10000,5,0),"")</f>
        <v/>
      </c>
      <c r="AW349" s="19" t="str">
        <f>IFERROR(VLOOKUP(AJ349,[2]CUS030!$A$5:$E$10000,5,0),"")</f>
        <v/>
      </c>
      <c r="AX349" s="19" t="str">
        <f>IFERROR(VLOOKUP(AK349,[2]CUS030!$A$5:$E$10000,5,0),"")</f>
        <v/>
      </c>
      <c r="AY349" s="19" t="str">
        <f>IFERROR(VLOOKUP(AL349,[2]CUS030!$A$5:$E$10000,5,0),"")</f>
        <v/>
      </c>
      <c r="AZ349" s="19" t="str">
        <f>IFERROR(VLOOKUP(AM349,[2]CUS030!$A$5:$E$10000,5,0),"")</f>
        <v/>
      </c>
      <c r="BA349" s="19" t="str">
        <f>IFERROR(VLOOKUP(AN349,[2]CUS030!$A$5:$E$10000,5,0),"")</f>
        <v/>
      </c>
      <c r="BB349" s="19" t="str">
        <f>IFERROR(VLOOKUP(AO349,[2]CUS030!$A$5:$E$10000,5,0),"")</f>
        <v/>
      </c>
      <c r="BC349" s="19" t="str">
        <f>IFERROR(VLOOKUP(AP349,[2]CUS030!$A$5:$E$10000,5,0),"")</f>
        <v/>
      </c>
      <c r="BD349" s="19" t="str">
        <f>IFERROR(VLOOKUP(AQ349,[2]CUS030!$A$5:$E$10000,5,0),"")</f>
        <v/>
      </c>
      <c r="BE349" s="19" t="str">
        <f>IFERROR(VLOOKUP(AR349,[2]CUS030!$A$5:$E$10000,5,0),"")</f>
        <v/>
      </c>
    </row>
    <row r="350" spans="6:57" x14ac:dyDescent="0.3">
      <c r="F350" s="108" t="str">
        <f>[1]!Table1[[#This Row],[Production]]</f>
        <v>|0200226010|19.10|0.00|2.300|0.0006265NBC</v>
      </c>
      <c r="G350" t="str">
        <f t="shared" si="166"/>
        <v>6265</v>
      </c>
      <c r="H350" t="str">
        <f t="shared" si="167"/>
        <v>KMV||||||||||||</v>
      </c>
      <c r="I350" s="108" t="str">
        <f>[1]!Table1[[#This Row],[Stock]]</f>
        <v>|0200226010|19.10|0.00|2.300|0.0006265NBC</v>
      </c>
      <c r="J350" t="str">
        <f t="shared" si="168"/>
        <v>6265</v>
      </c>
      <c r="K350" s="19"/>
      <c r="L350" s="19"/>
      <c r="M350" s="19"/>
      <c r="N350" s="19"/>
      <c r="O350" s="19"/>
      <c r="P350" s="20" t="str">
        <f>End_Cal!E350</f>
        <v>|0200226339|40.00|20.00|1.600|0.0006098NBC</v>
      </c>
      <c r="Q350" s="112" t="str">
        <f t="shared" si="169"/>
        <v>428</v>
      </c>
      <c r="R350" s="112" t="str">
        <f t="shared" si="170"/>
        <v>6098</v>
      </c>
      <c r="S350" s="112" t="str">
        <f t="shared" si="150"/>
        <v/>
      </c>
      <c r="T350" s="112" t="str">
        <f t="shared" si="151"/>
        <v/>
      </c>
      <c r="U350" s="112" t="str">
        <f t="shared" si="152"/>
        <v/>
      </c>
      <c r="V350" s="112" t="str">
        <f t="shared" si="153"/>
        <v/>
      </c>
      <c r="W350" s="112" t="str">
        <f t="shared" si="171"/>
        <v/>
      </c>
      <c r="X350" s="112" t="str">
        <f t="shared" si="154"/>
        <v/>
      </c>
      <c r="Y350" s="112" t="str">
        <f t="shared" si="174"/>
        <v/>
      </c>
      <c r="Z350" s="112" t="str">
        <f t="shared" si="175"/>
        <v/>
      </c>
      <c r="AA350" s="112" t="str">
        <f t="shared" si="176"/>
        <v/>
      </c>
      <c r="AB350" s="112" t="str">
        <f t="shared" si="177"/>
        <v/>
      </c>
      <c r="AC350" s="112" t="str">
        <f t="shared" si="178"/>
        <v/>
      </c>
      <c r="AD350" t="str">
        <f t="shared" si="172"/>
        <v>428-6098-----------</v>
      </c>
      <c r="AF350" s="19" t="str">
        <f t="shared" si="179"/>
        <v>|0200226339|40.00|20.00|1.600|0.000428NBC</v>
      </c>
      <c r="AG350" s="19" t="str">
        <f t="shared" si="173"/>
        <v>|0200226339|40.00|20.00|1.600|0.0006098NBC</v>
      </c>
      <c r="AH350" s="19" t="str">
        <f t="shared" si="155"/>
        <v/>
      </c>
      <c r="AI350" s="19" t="str">
        <f t="shared" si="156"/>
        <v/>
      </c>
      <c r="AJ350" s="19" t="str">
        <f t="shared" si="157"/>
        <v/>
      </c>
      <c r="AK350" s="19" t="str">
        <f t="shared" si="158"/>
        <v/>
      </c>
      <c r="AL350" s="19" t="str">
        <f t="shared" si="159"/>
        <v/>
      </c>
      <c r="AM350" s="19" t="str">
        <f t="shared" si="160"/>
        <v/>
      </c>
      <c r="AN350" s="19" t="str">
        <f t="shared" si="161"/>
        <v/>
      </c>
      <c r="AO350" s="19" t="str">
        <f t="shared" si="162"/>
        <v/>
      </c>
      <c r="AP350" s="19" t="str">
        <f t="shared" si="163"/>
        <v/>
      </c>
      <c r="AQ350" s="19" t="str">
        <f t="shared" si="164"/>
        <v/>
      </c>
      <c r="AR350" s="19" t="str">
        <f t="shared" si="165"/>
        <v/>
      </c>
      <c r="AS350" s="19" t="str">
        <f>IFERROR(VLOOKUP(AF350,[2]CUS030!$A$5:$E$10000,5,0),"")</f>
        <v>KMV</v>
      </c>
      <c r="AT350" s="19" t="str">
        <f>IFERROR(VLOOKUP(AG350,[2]CUS030!$A$5:$E$10000,5,0),"")</f>
        <v/>
      </c>
      <c r="AU350" s="19" t="str">
        <f>IFERROR(VLOOKUP(AH350,[2]CUS030!$A$5:$E$10000,5,0),"")</f>
        <v/>
      </c>
      <c r="AV350" s="19" t="str">
        <f>IFERROR(VLOOKUP(AI350,[2]CUS030!$A$5:$E$10000,5,0),"")</f>
        <v/>
      </c>
      <c r="AW350" s="19" t="str">
        <f>IFERROR(VLOOKUP(AJ350,[2]CUS030!$A$5:$E$10000,5,0),"")</f>
        <v/>
      </c>
      <c r="AX350" s="19" t="str">
        <f>IFERROR(VLOOKUP(AK350,[2]CUS030!$A$5:$E$10000,5,0),"")</f>
        <v/>
      </c>
      <c r="AY350" s="19" t="str">
        <f>IFERROR(VLOOKUP(AL350,[2]CUS030!$A$5:$E$10000,5,0),"")</f>
        <v/>
      </c>
      <c r="AZ350" s="19" t="str">
        <f>IFERROR(VLOOKUP(AM350,[2]CUS030!$A$5:$E$10000,5,0),"")</f>
        <v/>
      </c>
      <c r="BA350" s="19" t="str">
        <f>IFERROR(VLOOKUP(AN350,[2]CUS030!$A$5:$E$10000,5,0),"")</f>
        <v/>
      </c>
      <c r="BB350" s="19" t="str">
        <f>IFERROR(VLOOKUP(AO350,[2]CUS030!$A$5:$E$10000,5,0),"")</f>
        <v/>
      </c>
      <c r="BC350" s="19" t="str">
        <f>IFERROR(VLOOKUP(AP350,[2]CUS030!$A$5:$E$10000,5,0),"")</f>
        <v/>
      </c>
      <c r="BD350" s="19" t="str">
        <f>IFERROR(VLOOKUP(AQ350,[2]CUS030!$A$5:$E$10000,5,0),"")</f>
        <v/>
      </c>
      <c r="BE350" s="19" t="str">
        <f>IFERROR(VLOOKUP(AR350,[2]CUS030!$A$5:$E$10000,5,0),"")</f>
        <v/>
      </c>
    </row>
    <row r="351" spans="6:57" x14ac:dyDescent="0.3">
      <c r="F351" s="108" t="str">
        <f>[1]!Table1[[#This Row],[Production]]</f>
        <v>|0200226010|19.10|0.00|2.000|0.0005000NBC</v>
      </c>
      <c r="G351" t="str">
        <f t="shared" si="166"/>
        <v>5000</v>
      </c>
      <c r="H351" t="str">
        <f t="shared" si="167"/>
        <v>KMV|KMV|||||||||||</v>
      </c>
      <c r="I351" s="108" t="str">
        <f>[1]!Table1[[#This Row],[Stock]]</f>
        <v>|0200226010|19.10|0.00|2.000|0.0005000NBC</v>
      </c>
      <c r="J351" t="str">
        <f t="shared" si="168"/>
        <v>5000</v>
      </c>
      <c r="K351" s="19"/>
      <c r="L351" s="19"/>
      <c r="M351" s="19"/>
      <c r="N351" s="19"/>
      <c r="O351" s="19"/>
      <c r="P351" s="20" t="str">
        <f>End_Cal!E351</f>
        <v>|0200226339|40.00|20.00|1.600|0.0005997NBC</v>
      </c>
      <c r="Q351" s="112" t="str">
        <f t="shared" si="169"/>
        <v>444.5</v>
      </c>
      <c r="R351" s="112" t="str">
        <f t="shared" si="170"/>
        <v>453.3</v>
      </c>
      <c r="S351" s="112" t="str">
        <f t="shared" si="150"/>
        <v>5997</v>
      </c>
      <c r="T351" s="112" t="str">
        <f t="shared" si="151"/>
        <v/>
      </c>
      <c r="U351" s="112" t="str">
        <f t="shared" si="152"/>
        <v/>
      </c>
      <c r="V351" s="112" t="str">
        <f t="shared" si="153"/>
        <v/>
      </c>
      <c r="W351" s="112" t="str">
        <f t="shared" si="171"/>
        <v/>
      </c>
      <c r="X351" s="112" t="str">
        <f t="shared" si="154"/>
        <v/>
      </c>
      <c r="Y351" s="112" t="str">
        <f t="shared" si="174"/>
        <v/>
      </c>
      <c r="Z351" s="112" t="str">
        <f t="shared" si="175"/>
        <v/>
      </c>
      <c r="AA351" s="112" t="str">
        <f t="shared" si="176"/>
        <v/>
      </c>
      <c r="AB351" s="112" t="str">
        <f t="shared" si="177"/>
        <v/>
      </c>
      <c r="AC351" s="112" t="str">
        <f t="shared" si="178"/>
        <v/>
      </c>
      <c r="AD351" t="str">
        <f t="shared" si="172"/>
        <v>444.5-453.3-5997----------</v>
      </c>
      <c r="AF351" s="19" t="str">
        <f t="shared" si="179"/>
        <v>|0200226339|40.00|20.00|1.600|0.000444.5NBC</v>
      </c>
      <c r="AG351" s="19" t="str">
        <f t="shared" si="173"/>
        <v>|0200226339|40.00|20.00|1.600|0.000453.3NBC</v>
      </c>
      <c r="AH351" s="19" t="str">
        <f t="shared" si="155"/>
        <v>|0200226339|40.00|20.00|1.600|0.0005997NBC</v>
      </c>
      <c r="AI351" s="19" t="str">
        <f t="shared" si="156"/>
        <v/>
      </c>
      <c r="AJ351" s="19" t="str">
        <f t="shared" si="157"/>
        <v/>
      </c>
      <c r="AK351" s="19" t="str">
        <f t="shared" si="158"/>
        <v/>
      </c>
      <c r="AL351" s="19" t="str">
        <f t="shared" si="159"/>
        <v/>
      </c>
      <c r="AM351" s="19" t="str">
        <f t="shared" si="160"/>
        <v/>
      </c>
      <c r="AN351" s="19" t="str">
        <f t="shared" si="161"/>
        <v/>
      </c>
      <c r="AO351" s="19" t="str">
        <f t="shared" si="162"/>
        <v/>
      </c>
      <c r="AP351" s="19" t="str">
        <f t="shared" si="163"/>
        <v/>
      </c>
      <c r="AQ351" s="19" t="str">
        <f t="shared" si="164"/>
        <v/>
      </c>
      <c r="AR351" s="19" t="str">
        <f t="shared" si="165"/>
        <v/>
      </c>
      <c r="AS351" s="19" t="str">
        <f>IFERROR(VLOOKUP(AF351,[2]CUS030!$A$5:$E$10000,5,0),"")</f>
        <v>KMV</v>
      </c>
      <c r="AT351" s="19" t="str">
        <f>IFERROR(VLOOKUP(AG351,[2]CUS030!$A$5:$E$10000,5,0),"")</f>
        <v>KMV</v>
      </c>
      <c r="AU351" s="19" t="str">
        <f>IFERROR(VLOOKUP(AH351,[2]CUS030!$A$5:$E$10000,5,0),"")</f>
        <v/>
      </c>
      <c r="AV351" s="19" t="str">
        <f>IFERROR(VLOOKUP(AI351,[2]CUS030!$A$5:$E$10000,5,0),"")</f>
        <v/>
      </c>
      <c r="AW351" s="19" t="str">
        <f>IFERROR(VLOOKUP(AJ351,[2]CUS030!$A$5:$E$10000,5,0),"")</f>
        <v/>
      </c>
      <c r="AX351" s="19" t="str">
        <f>IFERROR(VLOOKUP(AK351,[2]CUS030!$A$5:$E$10000,5,0),"")</f>
        <v/>
      </c>
      <c r="AY351" s="19" t="str">
        <f>IFERROR(VLOOKUP(AL351,[2]CUS030!$A$5:$E$10000,5,0),"")</f>
        <v/>
      </c>
      <c r="AZ351" s="19" t="str">
        <f>IFERROR(VLOOKUP(AM351,[2]CUS030!$A$5:$E$10000,5,0),"")</f>
        <v/>
      </c>
      <c r="BA351" s="19" t="str">
        <f>IFERROR(VLOOKUP(AN351,[2]CUS030!$A$5:$E$10000,5,0),"")</f>
        <v/>
      </c>
      <c r="BB351" s="19" t="str">
        <f>IFERROR(VLOOKUP(AO351,[2]CUS030!$A$5:$E$10000,5,0),"")</f>
        <v/>
      </c>
      <c r="BC351" s="19" t="str">
        <f>IFERROR(VLOOKUP(AP351,[2]CUS030!$A$5:$E$10000,5,0),"")</f>
        <v/>
      </c>
      <c r="BD351" s="19" t="str">
        <f>IFERROR(VLOOKUP(AQ351,[2]CUS030!$A$5:$E$10000,5,0),"")</f>
        <v/>
      </c>
      <c r="BE351" s="19" t="str">
        <f>IFERROR(VLOOKUP(AR351,[2]CUS030!$A$5:$E$10000,5,0),"")</f>
        <v/>
      </c>
    </row>
    <row r="352" spans="6:57" x14ac:dyDescent="0.3">
      <c r="F352" s="108" t="str">
        <f>[1]!Table1[[#This Row],[Production]]</f>
        <v>|0200226010|19.10|0.00|2.000|0.0005300NBC</v>
      </c>
      <c r="G352" t="str">
        <f t="shared" si="166"/>
        <v>5300</v>
      </c>
      <c r="H352" t="str">
        <f t="shared" si="167"/>
        <v>Vinfast||||||||||||</v>
      </c>
      <c r="I352" s="108" t="str">
        <f>[1]!Table1[[#This Row],[Stock]]</f>
        <v>|0200226010|19.10|0.00|2.000|0.0005300NBC</v>
      </c>
      <c r="J352" t="str">
        <f t="shared" si="168"/>
        <v>5300</v>
      </c>
      <c r="K352" s="19"/>
      <c r="L352" s="19"/>
      <c r="M352" s="19"/>
      <c r="N352" s="19"/>
      <c r="O352" s="19"/>
      <c r="P352" s="20" t="str">
        <f>End_Cal!E352</f>
        <v>|0200226339|40.00|20.00|2.300|0.0006133NBC</v>
      </c>
      <c r="Q352" s="112" t="str">
        <f t="shared" si="169"/>
        <v>200</v>
      </c>
      <c r="R352" s="112" t="str">
        <f t="shared" si="170"/>
        <v>6133</v>
      </c>
      <c r="S352" s="112" t="str">
        <f t="shared" si="150"/>
        <v/>
      </c>
      <c r="T352" s="112" t="str">
        <f t="shared" si="151"/>
        <v/>
      </c>
      <c r="U352" s="112" t="str">
        <f t="shared" si="152"/>
        <v/>
      </c>
      <c r="V352" s="112" t="str">
        <f t="shared" si="153"/>
        <v/>
      </c>
      <c r="W352" s="112" t="str">
        <f t="shared" si="171"/>
        <v/>
      </c>
      <c r="X352" s="112" t="str">
        <f t="shared" si="154"/>
        <v/>
      </c>
      <c r="Y352" s="112" t="str">
        <f t="shared" si="174"/>
        <v/>
      </c>
      <c r="Z352" s="112" t="str">
        <f t="shared" si="175"/>
        <v/>
      </c>
      <c r="AA352" s="112" t="str">
        <f t="shared" si="176"/>
        <v/>
      </c>
      <c r="AB352" s="112" t="str">
        <f t="shared" si="177"/>
        <v/>
      </c>
      <c r="AC352" s="112" t="str">
        <f t="shared" si="178"/>
        <v/>
      </c>
      <c r="AD352" t="str">
        <f t="shared" si="172"/>
        <v>200-6133-----------</v>
      </c>
      <c r="AF352" s="19" t="str">
        <f t="shared" si="179"/>
        <v>|0200226339|40.00|20.00|2.300|0.000200NBC</v>
      </c>
      <c r="AG352" s="19" t="str">
        <f t="shared" si="173"/>
        <v>|0200226339|40.00|20.00|2.300|0.0006133NBC</v>
      </c>
      <c r="AH352" s="19" t="str">
        <f t="shared" si="155"/>
        <v/>
      </c>
      <c r="AI352" s="19" t="str">
        <f t="shared" si="156"/>
        <v/>
      </c>
      <c r="AJ352" s="19" t="str">
        <f t="shared" si="157"/>
        <v/>
      </c>
      <c r="AK352" s="19" t="str">
        <f t="shared" si="158"/>
        <v/>
      </c>
      <c r="AL352" s="19" t="str">
        <f t="shared" si="159"/>
        <v/>
      </c>
      <c r="AM352" s="19" t="str">
        <f t="shared" si="160"/>
        <v/>
      </c>
      <c r="AN352" s="19" t="str">
        <f t="shared" si="161"/>
        <v/>
      </c>
      <c r="AO352" s="19" t="str">
        <f t="shared" si="162"/>
        <v/>
      </c>
      <c r="AP352" s="19" t="str">
        <f t="shared" si="163"/>
        <v/>
      </c>
      <c r="AQ352" s="19" t="str">
        <f t="shared" si="164"/>
        <v/>
      </c>
      <c r="AR352" s="19" t="str">
        <f t="shared" si="165"/>
        <v/>
      </c>
      <c r="AS352" s="19" t="str">
        <f>IFERROR(VLOOKUP(AF352,[2]CUS030!$A$5:$E$10000,5,0),"")</f>
        <v>Vinfast</v>
      </c>
      <c r="AT352" s="19" t="str">
        <f>IFERROR(VLOOKUP(AG352,[2]CUS030!$A$5:$E$10000,5,0),"")</f>
        <v/>
      </c>
      <c r="AU352" s="19" t="str">
        <f>IFERROR(VLOOKUP(AH352,[2]CUS030!$A$5:$E$10000,5,0),"")</f>
        <v/>
      </c>
      <c r="AV352" s="19" t="str">
        <f>IFERROR(VLOOKUP(AI352,[2]CUS030!$A$5:$E$10000,5,0),"")</f>
        <v/>
      </c>
      <c r="AW352" s="19" t="str">
        <f>IFERROR(VLOOKUP(AJ352,[2]CUS030!$A$5:$E$10000,5,0),"")</f>
        <v/>
      </c>
      <c r="AX352" s="19" t="str">
        <f>IFERROR(VLOOKUP(AK352,[2]CUS030!$A$5:$E$10000,5,0),"")</f>
        <v/>
      </c>
      <c r="AY352" s="19" t="str">
        <f>IFERROR(VLOOKUP(AL352,[2]CUS030!$A$5:$E$10000,5,0),"")</f>
        <v/>
      </c>
      <c r="AZ352" s="19" t="str">
        <f>IFERROR(VLOOKUP(AM352,[2]CUS030!$A$5:$E$10000,5,0),"")</f>
        <v/>
      </c>
      <c r="BA352" s="19" t="str">
        <f>IFERROR(VLOOKUP(AN352,[2]CUS030!$A$5:$E$10000,5,0),"")</f>
        <v/>
      </c>
      <c r="BB352" s="19" t="str">
        <f>IFERROR(VLOOKUP(AO352,[2]CUS030!$A$5:$E$10000,5,0),"")</f>
        <v/>
      </c>
      <c r="BC352" s="19" t="str">
        <f>IFERROR(VLOOKUP(AP352,[2]CUS030!$A$5:$E$10000,5,0),"")</f>
        <v/>
      </c>
      <c r="BD352" s="19" t="str">
        <f>IFERROR(VLOOKUP(AQ352,[2]CUS030!$A$5:$E$10000,5,0),"")</f>
        <v/>
      </c>
      <c r="BE352" s="19" t="str">
        <f>IFERROR(VLOOKUP(AR352,[2]CUS030!$A$5:$E$10000,5,0),"")</f>
        <v/>
      </c>
    </row>
    <row r="353" spans="6:57" x14ac:dyDescent="0.3">
      <c r="F353" s="108" t="str">
        <f>[1]!Table1[[#This Row],[Production]]</f>
        <v>|0200226010|19.10|0.00|2.000|0.0005460NBC</v>
      </c>
      <c r="G353" t="str">
        <f t="shared" si="166"/>
        <v>5460</v>
      </c>
      <c r="H353" t="str">
        <f t="shared" si="167"/>
        <v>THANH DAT||KMV|KMV|||||||||</v>
      </c>
      <c r="I353" s="108" t="str">
        <f>[1]!Table1[[#This Row],[Stock]]</f>
        <v>|0200226010|19.10|0.00|2.000|0.0005460NBC</v>
      </c>
      <c r="J353" t="str">
        <f t="shared" si="168"/>
        <v>5460</v>
      </c>
      <c r="K353" s="19"/>
      <c r="L353" s="19"/>
      <c r="M353" s="19"/>
      <c r="N353" s="19"/>
      <c r="O353" s="19"/>
      <c r="P353" s="20" t="str">
        <f>End_Cal!E353</f>
        <v>|0200226339|40.00|20.00|2.300|0.0006065NBC</v>
      </c>
      <c r="Q353" s="112" t="str">
        <f t="shared" si="169"/>
        <v>426</v>
      </c>
      <c r="R353" s="112" t="str">
        <f t="shared" si="170"/>
        <v>6065</v>
      </c>
      <c r="S353" s="112" t="str">
        <f t="shared" si="150"/>
        <v>1055</v>
      </c>
      <c r="T353" s="112" t="str">
        <f t="shared" si="151"/>
        <v>1064</v>
      </c>
      <c r="U353" s="112" t="str">
        <f t="shared" si="152"/>
        <v/>
      </c>
      <c r="V353" s="112" t="str">
        <f t="shared" si="153"/>
        <v/>
      </c>
      <c r="W353" s="112" t="str">
        <f t="shared" si="171"/>
        <v/>
      </c>
      <c r="X353" s="112" t="str">
        <f t="shared" si="154"/>
        <v/>
      </c>
      <c r="Y353" s="112" t="str">
        <f t="shared" si="174"/>
        <v/>
      </c>
      <c r="Z353" s="112" t="str">
        <f t="shared" si="175"/>
        <v/>
      </c>
      <c r="AA353" s="112" t="str">
        <f t="shared" si="176"/>
        <v/>
      </c>
      <c r="AB353" s="112" t="str">
        <f t="shared" si="177"/>
        <v/>
      </c>
      <c r="AC353" s="112" t="str">
        <f t="shared" si="178"/>
        <v/>
      </c>
      <c r="AD353" t="str">
        <f t="shared" si="172"/>
        <v>426-6065-1055-1064---------</v>
      </c>
      <c r="AF353" s="19" t="str">
        <f t="shared" si="179"/>
        <v>|0200226339|40.00|20.00|2.300|0.000426NBC</v>
      </c>
      <c r="AG353" s="19" t="str">
        <f t="shared" si="173"/>
        <v>|0200226339|40.00|20.00|2.300|0.0006065NBC</v>
      </c>
      <c r="AH353" s="19" t="str">
        <f t="shared" si="155"/>
        <v>|0200226339|40.00|20.00|2.300|0.0001055NBC</v>
      </c>
      <c r="AI353" s="19" t="str">
        <f t="shared" si="156"/>
        <v>|0200226339|40.00|20.00|2.300|0.0001064NBC</v>
      </c>
      <c r="AJ353" s="19" t="str">
        <f t="shared" si="157"/>
        <v/>
      </c>
      <c r="AK353" s="19" t="str">
        <f t="shared" si="158"/>
        <v/>
      </c>
      <c r="AL353" s="19" t="str">
        <f t="shared" si="159"/>
        <v/>
      </c>
      <c r="AM353" s="19" t="str">
        <f t="shared" si="160"/>
        <v/>
      </c>
      <c r="AN353" s="19" t="str">
        <f t="shared" si="161"/>
        <v/>
      </c>
      <c r="AO353" s="19" t="str">
        <f t="shared" si="162"/>
        <v/>
      </c>
      <c r="AP353" s="19" t="str">
        <f t="shared" si="163"/>
        <v/>
      </c>
      <c r="AQ353" s="19" t="str">
        <f t="shared" si="164"/>
        <v/>
      </c>
      <c r="AR353" s="19" t="str">
        <f t="shared" si="165"/>
        <v/>
      </c>
      <c r="AS353" s="19" t="str">
        <f>IFERROR(VLOOKUP(AF353,[2]CUS030!$A$5:$E$10000,5,0),"")</f>
        <v>THANH DAT</v>
      </c>
      <c r="AT353" s="19" t="str">
        <f>IFERROR(VLOOKUP(AG353,[2]CUS030!$A$5:$E$10000,5,0),"")</f>
        <v/>
      </c>
      <c r="AU353" s="19" t="str">
        <f>IFERROR(VLOOKUP(AH353,[2]CUS030!$A$5:$E$10000,5,0),"")</f>
        <v>KMV</v>
      </c>
      <c r="AV353" s="19" t="str">
        <f>IFERROR(VLOOKUP(AI353,[2]CUS030!$A$5:$E$10000,5,0),"")</f>
        <v>KMV</v>
      </c>
      <c r="AW353" s="19" t="str">
        <f>IFERROR(VLOOKUP(AJ353,[2]CUS030!$A$5:$E$10000,5,0),"")</f>
        <v/>
      </c>
      <c r="AX353" s="19" t="str">
        <f>IFERROR(VLOOKUP(AK353,[2]CUS030!$A$5:$E$10000,5,0),"")</f>
        <v/>
      </c>
      <c r="AY353" s="19" t="str">
        <f>IFERROR(VLOOKUP(AL353,[2]CUS030!$A$5:$E$10000,5,0),"")</f>
        <v/>
      </c>
      <c r="AZ353" s="19" t="str">
        <f>IFERROR(VLOOKUP(AM353,[2]CUS030!$A$5:$E$10000,5,0),"")</f>
        <v/>
      </c>
      <c r="BA353" s="19" t="str">
        <f>IFERROR(VLOOKUP(AN353,[2]CUS030!$A$5:$E$10000,5,0),"")</f>
        <v/>
      </c>
      <c r="BB353" s="19" t="str">
        <f>IFERROR(VLOOKUP(AO353,[2]CUS030!$A$5:$E$10000,5,0),"")</f>
        <v/>
      </c>
      <c r="BC353" s="19" t="str">
        <f>IFERROR(VLOOKUP(AP353,[2]CUS030!$A$5:$E$10000,5,0),"")</f>
        <v/>
      </c>
      <c r="BD353" s="19" t="str">
        <f>IFERROR(VLOOKUP(AQ353,[2]CUS030!$A$5:$E$10000,5,0),"")</f>
        <v/>
      </c>
      <c r="BE353" s="19" t="str">
        <f>IFERROR(VLOOKUP(AR353,[2]CUS030!$A$5:$E$10000,5,0),"")</f>
        <v/>
      </c>
    </row>
    <row r="354" spans="6:57" x14ac:dyDescent="0.3">
      <c r="F354" s="108" t="str">
        <f>[1]!Table1[[#This Row],[Production]]</f>
        <v>|0200226010|19.10|0.00|2.000|0.0005600NBC</v>
      </c>
      <c r="G354" t="str">
        <f t="shared" si="166"/>
        <v>5600</v>
      </c>
      <c r="H354" t="str">
        <f t="shared" si="167"/>
        <v>|KMV|||||||||||</v>
      </c>
      <c r="I354" s="108" t="str">
        <f>[1]!Table1[[#This Row],[Stock]]</f>
        <v>|0200226010|19.10|0.00|2.000|0.0005600NBC</v>
      </c>
      <c r="J354" t="str">
        <f t="shared" si="168"/>
        <v>5600</v>
      </c>
      <c r="K354" s="19"/>
      <c r="L354" s="19"/>
      <c r="M354" s="19"/>
      <c r="N354" s="19"/>
      <c r="O354" s="19"/>
      <c r="P354" s="20" t="str">
        <f>End_Cal!E354</f>
        <v>|0200226339|50.00|25.00|2.300|0.0005577NBC</v>
      </c>
      <c r="Q354" s="112" t="str">
        <f t="shared" si="169"/>
        <v>5577</v>
      </c>
      <c r="R354" s="112" t="str">
        <f t="shared" si="170"/>
        <v>686</v>
      </c>
      <c r="S354" s="112" t="str">
        <f t="shared" si="150"/>
        <v/>
      </c>
      <c r="T354" s="112" t="str">
        <f t="shared" si="151"/>
        <v/>
      </c>
      <c r="U354" s="112" t="str">
        <f t="shared" si="152"/>
        <v/>
      </c>
      <c r="V354" s="112" t="str">
        <f t="shared" si="153"/>
        <v/>
      </c>
      <c r="W354" s="112" t="str">
        <f t="shared" si="171"/>
        <v/>
      </c>
      <c r="X354" s="112" t="str">
        <f t="shared" si="154"/>
        <v/>
      </c>
      <c r="Y354" s="112" t="str">
        <f t="shared" si="174"/>
        <v/>
      </c>
      <c r="Z354" s="112" t="str">
        <f t="shared" si="175"/>
        <v/>
      </c>
      <c r="AA354" s="112" t="str">
        <f t="shared" si="176"/>
        <v/>
      </c>
      <c r="AB354" s="112" t="str">
        <f t="shared" si="177"/>
        <v/>
      </c>
      <c r="AC354" s="112" t="str">
        <f t="shared" si="178"/>
        <v/>
      </c>
      <c r="AD354" t="str">
        <f t="shared" si="172"/>
        <v>5577-686-----------</v>
      </c>
      <c r="AF354" s="19" t="str">
        <f t="shared" si="179"/>
        <v>|0200226339|50.00|25.00|2.300|0.0005577NBC</v>
      </c>
      <c r="AG354" s="19" t="str">
        <f t="shared" si="173"/>
        <v>|0200226339|50.00|25.00|2.300|0.000686NBC</v>
      </c>
      <c r="AH354" s="19" t="str">
        <f t="shared" si="155"/>
        <v/>
      </c>
      <c r="AI354" s="19" t="str">
        <f t="shared" si="156"/>
        <v/>
      </c>
      <c r="AJ354" s="19" t="str">
        <f t="shared" si="157"/>
        <v/>
      </c>
      <c r="AK354" s="19" t="str">
        <f t="shared" si="158"/>
        <v/>
      </c>
      <c r="AL354" s="19" t="str">
        <f t="shared" si="159"/>
        <v/>
      </c>
      <c r="AM354" s="19" t="str">
        <f t="shared" si="160"/>
        <v/>
      </c>
      <c r="AN354" s="19" t="str">
        <f t="shared" si="161"/>
        <v/>
      </c>
      <c r="AO354" s="19" t="str">
        <f t="shared" si="162"/>
        <v/>
      </c>
      <c r="AP354" s="19" t="str">
        <f t="shared" si="163"/>
        <v/>
      </c>
      <c r="AQ354" s="19" t="str">
        <f t="shared" si="164"/>
        <v/>
      </c>
      <c r="AR354" s="19" t="str">
        <f t="shared" si="165"/>
        <v/>
      </c>
      <c r="AS354" s="19" t="str">
        <f>IFERROR(VLOOKUP(AF354,[2]CUS030!$A$5:$E$10000,5,0),"")</f>
        <v/>
      </c>
      <c r="AT354" s="19" t="str">
        <f>IFERROR(VLOOKUP(AG354,[2]CUS030!$A$5:$E$10000,5,0),"")</f>
        <v>KMV</v>
      </c>
      <c r="AU354" s="19" t="str">
        <f>IFERROR(VLOOKUP(AH354,[2]CUS030!$A$5:$E$10000,5,0),"")</f>
        <v/>
      </c>
      <c r="AV354" s="19" t="str">
        <f>IFERROR(VLOOKUP(AI354,[2]CUS030!$A$5:$E$10000,5,0),"")</f>
        <v/>
      </c>
      <c r="AW354" s="19" t="str">
        <f>IFERROR(VLOOKUP(AJ354,[2]CUS030!$A$5:$E$10000,5,0),"")</f>
        <v/>
      </c>
      <c r="AX354" s="19" t="str">
        <f>IFERROR(VLOOKUP(AK354,[2]CUS030!$A$5:$E$10000,5,0),"")</f>
        <v/>
      </c>
      <c r="AY354" s="19" t="str">
        <f>IFERROR(VLOOKUP(AL354,[2]CUS030!$A$5:$E$10000,5,0),"")</f>
        <v/>
      </c>
      <c r="AZ354" s="19" t="str">
        <f>IFERROR(VLOOKUP(AM354,[2]CUS030!$A$5:$E$10000,5,0),"")</f>
        <v/>
      </c>
      <c r="BA354" s="19" t="str">
        <f>IFERROR(VLOOKUP(AN354,[2]CUS030!$A$5:$E$10000,5,0),"")</f>
        <v/>
      </c>
      <c r="BB354" s="19" t="str">
        <f>IFERROR(VLOOKUP(AO354,[2]CUS030!$A$5:$E$10000,5,0),"")</f>
        <v/>
      </c>
      <c r="BC354" s="19" t="str">
        <f>IFERROR(VLOOKUP(AP354,[2]CUS030!$A$5:$E$10000,5,0),"")</f>
        <v/>
      </c>
      <c r="BD354" s="19" t="str">
        <f>IFERROR(VLOOKUP(AQ354,[2]CUS030!$A$5:$E$10000,5,0),"")</f>
        <v/>
      </c>
      <c r="BE354" s="19" t="str">
        <f>IFERROR(VLOOKUP(AR354,[2]CUS030!$A$5:$E$10000,5,0),"")</f>
        <v/>
      </c>
    </row>
    <row r="355" spans="6:57" x14ac:dyDescent="0.3">
      <c r="F355" s="108" t="str">
        <f>[1]!Table1[[#This Row],[Production]]</f>
        <v>|0200226010|19.10|0.00|2.000|0.0005700NBC</v>
      </c>
      <c r="G355" t="str">
        <f t="shared" si="166"/>
        <v>5700</v>
      </c>
      <c r="H355" t="str">
        <f t="shared" si="167"/>
        <v>TANAKA||||||||||||</v>
      </c>
      <c r="I355" s="108" t="str">
        <f>[1]!Table1[[#This Row],[Stock]]</f>
        <v>|0200226010|19.10|0.00|2.000|0.0005700NBC</v>
      </c>
      <c r="J355" t="str">
        <f t="shared" si="168"/>
        <v>5700</v>
      </c>
      <c r="K355" s="19"/>
      <c r="L355" s="19"/>
      <c r="M355" s="19"/>
      <c r="N355" s="19"/>
      <c r="O355" s="19"/>
      <c r="P355" s="20" t="str">
        <f>End_Cal!E355</f>
        <v>|0200226339|50.00|30.00|1.600|0.0006450NBC</v>
      </c>
      <c r="Q355" s="112" t="str">
        <f t="shared" si="169"/>
        <v>6450</v>
      </c>
      <c r="R355" s="112" t="str">
        <f t="shared" si="170"/>
        <v/>
      </c>
      <c r="S355" s="112" t="str">
        <f t="shared" si="150"/>
        <v/>
      </c>
      <c r="T355" s="112" t="str">
        <f t="shared" si="151"/>
        <v/>
      </c>
      <c r="U355" s="112" t="str">
        <f t="shared" si="152"/>
        <v/>
      </c>
      <c r="V355" s="112" t="str">
        <f t="shared" si="153"/>
        <v/>
      </c>
      <c r="W355" s="112" t="str">
        <f t="shared" si="171"/>
        <v/>
      </c>
      <c r="X355" s="112" t="str">
        <f t="shared" si="154"/>
        <v/>
      </c>
      <c r="Y355" s="112" t="str">
        <f t="shared" si="174"/>
        <v/>
      </c>
      <c r="Z355" s="112" t="str">
        <f t="shared" si="175"/>
        <v/>
      </c>
      <c r="AA355" s="112" t="str">
        <f t="shared" si="176"/>
        <v/>
      </c>
      <c r="AB355" s="112" t="str">
        <f t="shared" si="177"/>
        <v/>
      </c>
      <c r="AC355" s="112" t="str">
        <f t="shared" si="178"/>
        <v/>
      </c>
      <c r="AD355" t="str">
        <f t="shared" si="172"/>
        <v>6450------------</v>
      </c>
      <c r="AF355" s="19" t="str">
        <f t="shared" si="179"/>
        <v>|0200226339|50.00|30.00|1.600|0.0006450NBC</v>
      </c>
      <c r="AG355" s="19" t="str">
        <f t="shared" si="173"/>
        <v/>
      </c>
      <c r="AH355" s="19" t="str">
        <f t="shared" si="155"/>
        <v/>
      </c>
      <c r="AI355" s="19" t="str">
        <f t="shared" si="156"/>
        <v/>
      </c>
      <c r="AJ355" s="19" t="str">
        <f t="shared" si="157"/>
        <v/>
      </c>
      <c r="AK355" s="19" t="str">
        <f t="shared" si="158"/>
        <v/>
      </c>
      <c r="AL355" s="19" t="str">
        <f t="shared" si="159"/>
        <v/>
      </c>
      <c r="AM355" s="19" t="str">
        <f t="shared" si="160"/>
        <v/>
      </c>
      <c r="AN355" s="19" t="str">
        <f t="shared" si="161"/>
        <v/>
      </c>
      <c r="AO355" s="19" t="str">
        <f t="shared" si="162"/>
        <v/>
      </c>
      <c r="AP355" s="19" t="str">
        <f t="shared" si="163"/>
        <v/>
      </c>
      <c r="AQ355" s="19" t="str">
        <f t="shared" si="164"/>
        <v/>
      </c>
      <c r="AR355" s="19" t="str">
        <f t="shared" si="165"/>
        <v/>
      </c>
      <c r="AS355" s="19" t="str">
        <f>IFERROR(VLOOKUP(AF355,[2]CUS030!$A$5:$E$10000,5,0),"")</f>
        <v>TANAKA</v>
      </c>
      <c r="AT355" s="19" t="str">
        <f>IFERROR(VLOOKUP(AG355,[2]CUS030!$A$5:$E$10000,5,0),"")</f>
        <v/>
      </c>
      <c r="AU355" s="19" t="str">
        <f>IFERROR(VLOOKUP(AH355,[2]CUS030!$A$5:$E$10000,5,0),"")</f>
        <v/>
      </c>
      <c r="AV355" s="19" t="str">
        <f>IFERROR(VLOOKUP(AI355,[2]CUS030!$A$5:$E$10000,5,0),"")</f>
        <v/>
      </c>
      <c r="AW355" s="19" t="str">
        <f>IFERROR(VLOOKUP(AJ355,[2]CUS030!$A$5:$E$10000,5,0),"")</f>
        <v/>
      </c>
      <c r="AX355" s="19" t="str">
        <f>IFERROR(VLOOKUP(AK355,[2]CUS030!$A$5:$E$10000,5,0),"")</f>
        <v/>
      </c>
      <c r="AY355" s="19" t="str">
        <f>IFERROR(VLOOKUP(AL355,[2]CUS030!$A$5:$E$10000,5,0),"")</f>
        <v/>
      </c>
      <c r="AZ355" s="19" t="str">
        <f>IFERROR(VLOOKUP(AM355,[2]CUS030!$A$5:$E$10000,5,0),"")</f>
        <v/>
      </c>
      <c r="BA355" s="19" t="str">
        <f>IFERROR(VLOOKUP(AN355,[2]CUS030!$A$5:$E$10000,5,0),"")</f>
        <v/>
      </c>
      <c r="BB355" s="19" t="str">
        <f>IFERROR(VLOOKUP(AO355,[2]CUS030!$A$5:$E$10000,5,0),"")</f>
        <v/>
      </c>
      <c r="BC355" s="19" t="str">
        <f>IFERROR(VLOOKUP(AP355,[2]CUS030!$A$5:$E$10000,5,0),"")</f>
        <v/>
      </c>
      <c r="BD355" s="19" t="str">
        <f>IFERROR(VLOOKUP(AQ355,[2]CUS030!$A$5:$E$10000,5,0),"")</f>
        <v/>
      </c>
      <c r="BE355" s="19" t="str">
        <f>IFERROR(VLOOKUP(AR355,[2]CUS030!$A$5:$E$10000,5,0),"")</f>
        <v/>
      </c>
    </row>
    <row r="356" spans="6:57" x14ac:dyDescent="0.3">
      <c r="F356" s="108" t="str">
        <f>[1]!Table1[[#This Row],[Production]]</f>
        <v>|0200226010|19.10|0.00|2.000|0.0005800NBC</v>
      </c>
      <c r="G356" t="str">
        <f t="shared" si="166"/>
        <v>5800</v>
      </c>
      <c r="H356" t="str">
        <f t="shared" si="167"/>
        <v>KMV|KMV|||||||||||</v>
      </c>
      <c r="I356" s="108" t="str">
        <f>[1]!Table1[[#This Row],[Stock]]</f>
        <v>|0200226010|19.10|0.00|2.000|0.0005800NBC</v>
      </c>
      <c r="J356" t="str">
        <f t="shared" si="168"/>
        <v>5800</v>
      </c>
      <c r="K356" s="19"/>
      <c r="L356" s="19"/>
      <c r="M356" s="19"/>
      <c r="N356" s="19"/>
      <c r="O356" s="19"/>
      <c r="P356" s="20" t="str">
        <f>End_Cal!E356</f>
        <v>|0200236441|20.00|20.00|1.200|0.0006104NBC</v>
      </c>
      <c r="Q356" s="112" t="str">
        <f t="shared" si="169"/>
        <v>220</v>
      </c>
      <c r="R356" s="112" t="str">
        <f t="shared" si="170"/>
        <v>315</v>
      </c>
      <c r="S356" s="112" t="str">
        <f t="shared" si="150"/>
        <v>6104</v>
      </c>
      <c r="T356" s="112" t="str">
        <f t="shared" si="151"/>
        <v/>
      </c>
      <c r="U356" s="112" t="str">
        <f t="shared" si="152"/>
        <v/>
      </c>
      <c r="V356" s="112" t="str">
        <f t="shared" si="153"/>
        <v/>
      </c>
      <c r="W356" s="112" t="str">
        <f t="shared" si="171"/>
        <v/>
      </c>
      <c r="X356" s="112" t="str">
        <f t="shared" si="154"/>
        <v/>
      </c>
      <c r="Y356" s="112" t="str">
        <f t="shared" si="174"/>
        <v/>
      </c>
      <c r="Z356" s="112" t="str">
        <f t="shared" si="175"/>
        <v/>
      </c>
      <c r="AA356" s="112" t="str">
        <f t="shared" si="176"/>
        <v/>
      </c>
      <c r="AB356" s="112" t="str">
        <f t="shared" si="177"/>
        <v/>
      </c>
      <c r="AC356" s="112" t="str">
        <f t="shared" si="178"/>
        <v/>
      </c>
      <c r="AD356" t="str">
        <f t="shared" si="172"/>
        <v>220-315-6104----------</v>
      </c>
      <c r="AF356" s="19" t="str">
        <f t="shared" si="179"/>
        <v>|0200236441|20.00|20.00|1.200|0.000220NBC</v>
      </c>
      <c r="AG356" s="19" t="str">
        <f t="shared" si="173"/>
        <v>|0200236441|20.00|20.00|1.200|0.000315NBC</v>
      </c>
      <c r="AH356" s="19" t="str">
        <f t="shared" si="155"/>
        <v>|0200236441|20.00|20.00|1.200|0.0006104NBC</v>
      </c>
      <c r="AI356" s="19" t="str">
        <f t="shared" si="156"/>
        <v/>
      </c>
      <c r="AJ356" s="19" t="str">
        <f t="shared" si="157"/>
        <v/>
      </c>
      <c r="AK356" s="19" t="str">
        <f t="shared" si="158"/>
        <v/>
      </c>
      <c r="AL356" s="19" t="str">
        <f t="shared" si="159"/>
        <v/>
      </c>
      <c r="AM356" s="19" t="str">
        <f t="shared" si="160"/>
        <v/>
      </c>
      <c r="AN356" s="19" t="str">
        <f t="shared" si="161"/>
        <v/>
      </c>
      <c r="AO356" s="19" t="str">
        <f t="shared" si="162"/>
        <v/>
      </c>
      <c r="AP356" s="19" t="str">
        <f t="shared" si="163"/>
        <v/>
      </c>
      <c r="AQ356" s="19" t="str">
        <f t="shared" si="164"/>
        <v/>
      </c>
      <c r="AR356" s="19" t="str">
        <f t="shared" si="165"/>
        <v/>
      </c>
      <c r="AS356" s="19" t="str">
        <f>IFERROR(VLOOKUP(AF356,[2]CUS030!$A$5:$E$10000,5,0),"")</f>
        <v>KMV</v>
      </c>
      <c r="AT356" s="19" t="str">
        <f>IFERROR(VLOOKUP(AG356,[2]CUS030!$A$5:$E$10000,5,0),"")</f>
        <v>KMV</v>
      </c>
      <c r="AU356" s="19" t="str">
        <f>IFERROR(VLOOKUP(AH356,[2]CUS030!$A$5:$E$10000,5,0),"")</f>
        <v/>
      </c>
      <c r="AV356" s="19" t="str">
        <f>IFERROR(VLOOKUP(AI356,[2]CUS030!$A$5:$E$10000,5,0),"")</f>
        <v/>
      </c>
      <c r="AW356" s="19" t="str">
        <f>IFERROR(VLOOKUP(AJ356,[2]CUS030!$A$5:$E$10000,5,0),"")</f>
        <v/>
      </c>
      <c r="AX356" s="19" t="str">
        <f>IFERROR(VLOOKUP(AK356,[2]CUS030!$A$5:$E$10000,5,0),"")</f>
        <v/>
      </c>
      <c r="AY356" s="19" t="str">
        <f>IFERROR(VLOOKUP(AL356,[2]CUS030!$A$5:$E$10000,5,0),"")</f>
        <v/>
      </c>
      <c r="AZ356" s="19" t="str">
        <f>IFERROR(VLOOKUP(AM356,[2]CUS030!$A$5:$E$10000,5,0),"")</f>
        <v/>
      </c>
      <c r="BA356" s="19" t="str">
        <f>IFERROR(VLOOKUP(AN356,[2]CUS030!$A$5:$E$10000,5,0),"")</f>
        <v/>
      </c>
      <c r="BB356" s="19" t="str">
        <f>IFERROR(VLOOKUP(AO356,[2]CUS030!$A$5:$E$10000,5,0),"")</f>
        <v/>
      </c>
      <c r="BC356" s="19" t="str">
        <f>IFERROR(VLOOKUP(AP356,[2]CUS030!$A$5:$E$10000,5,0),"")</f>
        <v/>
      </c>
      <c r="BD356" s="19" t="str">
        <f>IFERROR(VLOOKUP(AQ356,[2]CUS030!$A$5:$E$10000,5,0),"")</f>
        <v/>
      </c>
      <c r="BE356" s="19" t="str">
        <f>IFERROR(VLOOKUP(AR356,[2]CUS030!$A$5:$E$10000,5,0),"")</f>
        <v/>
      </c>
    </row>
    <row r="357" spans="6:57" x14ac:dyDescent="0.3">
      <c r="F357" s="108" t="str">
        <f>[1]!Table1[[#This Row],[Production]]</f>
        <v>|0200226010|19.10|0.00|2.000|0.0005900NBC</v>
      </c>
      <c r="G357" t="str">
        <f t="shared" si="166"/>
        <v>5900</v>
      </c>
      <c r="H357" t="str">
        <f t="shared" si="167"/>
        <v>||||||||||||</v>
      </c>
      <c r="I357" s="108" t="str">
        <f>[1]!Table1[[#This Row],[Stock]]</f>
        <v>|0200226010|19.10|0.00|2.000|0.0005900NBC</v>
      </c>
      <c r="J357" t="str">
        <f t="shared" si="168"/>
        <v>5900</v>
      </c>
      <c r="K357" s="19"/>
      <c r="L357" s="19"/>
      <c r="M357" s="19"/>
      <c r="N357" s="19"/>
      <c r="O357" s="19"/>
      <c r="P357" s="20" t="str">
        <f>End_Cal!E357</f>
        <v>|0200226540|40.00|25.00|2.000|0.0005869NBC</v>
      </c>
      <c r="Q357" s="112" t="str">
        <f t="shared" si="169"/>
        <v>320</v>
      </c>
      <c r="R357" s="112" t="str">
        <f t="shared" si="170"/>
        <v>5869</v>
      </c>
      <c r="S357" s="112" t="str">
        <f t="shared" si="150"/>
        <v/>
      </c>
      <c r="T357" s="112" t="str">
        <f t="shared" si="151"/>
        <v/>
      </c>
      <c r="U357" s="112" t="str">
        <f t="shared" si="152"/>
        <v/>
      </c>
      <c r="V357" s="112" t="str">
        <f t="shared" si="153"/>
        <v/>
      </c>
      <c r="W357" s="112" t="str">
        <f t="shared" si="171"/>
        <v/>
      </c>
      <c r="X357" s="112" t="str">
        <f t="shared" si="154"/>
        <v/>
      </c>
      <c r="Y357" s="112" t="str">
        <f t="shared" si="174"/>
        <v/>
      </c>
      <c r="Z357" s="112" t="str">
        <f t="shared" si="175"/>
        <v/>
      </c>
      <c r="AA357" s="112" t="str">
        <f t="shared" si="176"/>
        <v/>
      </c>
      <c r="AB357" s="112" t="str">
        <f t="shared" si="177"/>
        <v/>
      </c>
      <c r="AC357" s="112" t="str">
        <f t="shared" si="178"/>
        <v/>
      </c>
      <c r="AD357" t="str">
        <f t="shared" si="172"/>
        <v>320-5869-----------</v>
      </c>
      <c r="AF357" s="19" t="str">
        <f t="shared" si="179"/>
        <v>|0200226540|40.00|25.00|2.000|0.000320NBC</v>
      </c>
      <c r="AG357" s="19" t="str">
        <f t="shared" si="173"/>
        <v>|0200226540|40.00|25.00|2.000|0.0005869NBC</v>
      </c>
      <c r="AH357" s="19" t="str">
        <f t="shared" si="155"/>
        <v/>
      </c>
      <c r="AI357" s="19" t="str">
        <f t="shared" si="156"/>
        <v/>
      </c>
      <c r="AJ357" s="19" t="str">
        <f t="shared" si="157"/>
        <v/>
      </c>
      <c r="AK357" s="19" t="str">
        <f t="shared" si="158"/>
        <v/>
      </c>
      <c r="AL357" s="19" t="str">
        <f t="shared" si="159"/>
        <v/>
      </c>
      <c r="AM357" s="19" t="str">
        <f t="shared" si="160"/>
        <v/>
      </c>
      <c r="AN357" s="19" t="str">
        <f t="shared" si="161"/>
        <v/>
      </c>
      <c r="AO357" s="19" t="str">
        <f t="shared" si="162"/>
        <v/>
      </c>
      <c r="AP357" s="19" t="str">
        <f t="shared" si="163"/>
        <v/>
      </c>
      <c r="AQ357" s="19" t="str">
        <f t="shared" si="164"/>
        <v/>
      </c>
      <c r="AR357" s="19" t="str">
        <f t="shared" si="165"/>
        <v/>
      </c>
      <c r="AS357" s="19" t="str">
        <f>IFERROR(VLOOKUP(AF357,[2]CUS030!$A$5:$E$10000,5,0),"")</f>
        <v/>
      </c>
      <c r="AT357" s="19" t="str">
        <f>IFERROR(VLOOKUP(AG357,[2]CUS030!$A$5:$E$10000,5,0),"")</f>
        <v/>
      </c>
      <c r="AU357" s="19" t="str">
        <f>IFERROR(VLOOKUP(AH357,[2]CUS030!$A$5:$E$10000,5,0),"")</f>
        <v/>
      </c>
      <c r="AV357" s="19" t="str">
        <f>IFERROR(VLOOKUP(AI357,[2]CUS030!$A$5:$E$10000,5,0),"")</f>
        <v/>
      </c>
      <c r="AW357" s="19" t="str">
        <f>IFERROR(VLOOKUP(AJ357,[2]CUS030!$A$5:$E$10000,5,0),"")</f>
        <v/>
      </c>
      <c r="AX357" s="19" t="str">
        <f>IFERROR(VLOOKUP(AK357,[2]CUS030!$A$5:$E$10000,5,0),"")</f>
        <v/>
      </c>
      <c r="AY357" s="19" t="str">
        <f>IFERROR(VLOOKUP(AL357,[2]CUS030!$A$5:$E$10000,5,0),"")</f>
        <v/>
      </c>
      <c r="AZ357" s="19" t="str">
        <f>IFERROR(VLOOKUP(AM357,[2]CUS030!$A$5:$E$10000,5,0),"")</f>
        <v/>
      </c>
      <c r="BA357" s="19" t="str">
        <f>IFERROR(VLOOKUP(AN357,[2]CUS030!$A$5:$E$10000,5,0),"")</f>
        <v/>
      </c>
      <c r="BB357" s="19" t="str">
        <f>IFERROR(VLOOKUP(AO357,[2]CUS030!$A$5:$E$10000,5,0),"")</f>
        <v/>
      </c>
      <c r="BC357" s="19" t="str">
        <f>IFERROR(VLOOKUP(AP357,[2]CUS030!$A$5:$E$10000,5,0),"")</f>
        <v/>
      </c>
      <c r="BD357" s="19" t="str">
        <f>IFERROR(VLOOKUP(AQ357,[2]CUS030!$A$5:$E$10000,5,0),"")</f>
        <v/>
      </c>
      <c r="BE357" s="19" t="str">
        <f>IFERROR(VLOOKUP(AR357,[2]CUS030!$A$5:$E$10000,5,0),"")</f>
        <v/>
      </c>
    </row>
    <row r="358" spans="6:57" x14ac:dyDescent="0.3">
      <c r="F358" s="108" t="str">
        <f>[1]!Table1[[#This Row],[Production]]</f>
        <v>|0200226010|19.10|0.00|2.000|0.0005460NBC</v>
      </c>
      <c r="G358" t="str">
        <f t="shared" si="166"/>
        <v>5460</v>
      </c>
      <c r="H358" t="str">
        <f t="shared" si="167"/>
        <v>TOYOTA||||||||||||</v>
      </c>
      <c r="I358" s="108" t="str">
        <f>[1]!Table1[[#This Row],[Stock]]</f>
        <v>|0200226010|19.10|0.00|2.000|0.00082NBC</v>
      </c>
      <c r="J358" t="str">
        <f t="shared" si="168"/>
        <v>82</v>
      </c>
      <c r="K358" s="19"/>
      <c r="L358" s="19"/>
      <c r="M358" s="19"/>
      <c r="N358" s="19"/>
      <c r="O358" s="19"/>
      <c r="P358" s="20" t="str">
        <f>End_Cal!E358</f>
        <v>|0200226642|25.40|0.00|1.600|0.0005819NBC</v>
      </c>
      <c r="Q358" s="112" t="str">
        <f t="shared" si="169"/>
        <v>409.4</v>
      </c>
      <c r="R358" s="112" t="str">
        <f t="shared" si="170"/>
        <v>5819</v>
      </c>
      <c r="S358" s="112" t="str">
        <f t="shared" si="150"/>
        <v/>
      </c>
      <c r="T358" s="112" t="str">
        <f t="shared" si="151"/>
        <v/>
      </c>
      <c r="U358" s="112" t="str">
        <f t="shared" si="152"/>
        <v/>
      </c>
      <c r="V358" s="112" t="str">
        <f t="shared" si="153"/>
        <v/>
      </c>
      <c r="W358" s="112" t="str">
        <f t="shared" si="171"/>
        <v/>
      </c>
      <c r="X358" s="112" t="str">
        <f t="shared" si="154"/>
        <v/>
      </c>
      <c r="Y358" s="112" t="str">
        <f t="shared" si="174"/>
        <v/>
      </c>
      <c r="Z358" s="112" t="str">
        <f t="shared" si="175"/>
        <v/>
      </c>
      <c r="AA358" s="112" t="str">
        <f t="shared" si="176"/>
        <v/>
      </c>
      <c r="AB358" s="112" t="str">
        <f t="shared" si="177"/>
        <v/>
      </c>
      <c r="AC358" s="112" t="str">
        <f t="shared" si="178"/>
        <v/>
      </c>
      <c r="AD358" t="str">
        <f t="shared" si="172"/>
        <v>409.4-5819-----------</v>
      </c>
      <c r="AF358" s="19" t="str">
        <f t="shared" si="179"/>
        <v>|0200226642|25.40|0.00|1.600|0.000409.4NBC</v>
      </c>
      <c r="AG358" s="19" t="str">
        <f t="shared" si="173"/>
        <v>|0200226642|25.40|0.00|1.600|0.0005819NBC</v>
      </c>
      <c r="AH358" s="19" t="str">
        <f t="shared" si="155"/>
        <v/>
      </c>
      <c r="AI358" s="19" t="str">
        <f t="shared" si="156"/>
        <v/>
      </c>
      <c r="AJ358" s="19" t="str">
        <f t="shared" si="157"/>
        <v/>
      </c>
      <c r="AK358" s="19" t="str">
        <f t="shared" si="158"/>
        <v/>
      </c>
      <c r="AL358" s="19" t="str">
        <f t="shared" si="159"/>
        <v/>
      </c>
      <c r="AM358" s="19" t="str">
        <f t="shared" si="160"/>
        <v/>
      </c>
      <c r="AN358" s="19" t="str">
        <f t="shared" si="161"/>
        <v/>
      </c>
      <c r="AO358" s="19" t="str">
        <f t="shared" si="162"/>
        <v/>
      </c>
      <c r="AP358" s="19" t="str">
        <f t="shared" si="163"/>
        <v/>
      </c>
      <c r="AQ358" s="19" t="str">
        <f t="shared" si="164"/>
        <v/>
      </c>
      <c r="AR358" s="19" t="str">
        <f t="shared" si="165"/>
        <v/>
      </c>
      <c r="AS358" s="19" t="str">
        <f>IFERROR(VLOOKUP(AF358,[2]CUS030!$A$5:$E$10000,5,0),"")</f>
        <v>TOYOTA</v>
      </c>
      <c r="AT358" s="19" t="str">
        <f>IFERROR(VLOOKUP(AG358,[2]CUS030!$A$5:$E$10000,5,0),"")</f>
        <v/>
      </c>
      <c r="AU358" s="19" t="str">
        <f>IFERROR(VLOOKUP(AH358,[2]CUS030!$A$5:$E$10000,5,0),"")</f>
        <v/>
      </c>
      <c r="AV358" s="19" t="str">
        <f>IFERROR(VLOOKUP(AI358,[2]CUS030!$A$5:$E$10000,5,0),"")</f>
        <v/>
      </c>
      <c r="AW358" s="19" t="str">
        <f>IFERROR(VLOOKUP(AJ358,[2]CUS030!$A$5:$E$10000,5,0),"")</f>
        <v/>
      </c>
      <c r="AX358" s="19" t="str">
        <f>IFERROR(VLOOKUP(AK358,[2]CUS030!$A$5:$E$10000,5,0),"")</f>
        <v/>
      </c>
      <c r="AY358" s="19" t="str">
        <f>IFERROR(VLOOKUP(AL358,[2]CUS030!$A$5:$E$10000,5,0),"")</f>
        <v/>
      </c>
      <c r="AZ358" s="19" t="str">
        <f>IFERROR(VLOOKUP(AM358,[2]CUS030!$A$5:$E$10000,5,0),"")</f>
        <v/>
      </c>
      <c r="BA358" s="19" t="str">
        <f>IFERROR(VLOOKUP(AN358,[2]CUS030!$A$5:$E$10000,5,0),"")</f>
        <v/>
      </c>
      <c r="BB358" s="19" t="str">
        <f>IFERROR(VLOOKUP(AO358,[2]CUS030!$A$5:$E$10000,5,0),"")</f>
        <v/>
      </c>
      <c r="BC358" s="19" t="str">
        <f>IFERROR(VLOOKUP(AP358,[2]CUS030!$A$5:$E$10000,5,0),"")</f>
        <v/>
      </c>
      <c r="BD358" s="19" t="str">
        <f>IFERROR(VLOOKUP(AQ358,[2]CUS030!$A$5:$E$10000,5,0),"")</f>
        <v/>
      </c>
      <c r="BE358" s="19" t="str">
        <f>IFERROR(VLOOKUP(AR358,[2]CUS030!$A$5:$E$10000,5,0),"")</f>
        <v/>
      </c>
    </row>
    <row r="359" spans="6:57" x14ac:dyDescent="0.3">
      <c r="F359" s="108" t="str">
        <f>[1]!Table1[[#This Row],[Production]]</f>
        <v>|0200236041|22.20|0.00|1.200|0.0005570NBC</v>
      </c>
      <c r="G359" t="str">
        <f t="shared" si="166"/>
        <v>5570</v>
      </c>
      <c r="H359" t="str">
        <f t="shared" si="167"/>
        <v>TOYOTA||TOYOTA||||||||||</v>
      </c>
      <c r="I359" s="108" t="str">
        <f>[1]!Table1[[#This Row],[Stock]]</f>
        <v>|0200236041|22.20|0.00|1.200|0.0005570NBC</v>
      </c>
      <c r="J359" t="str">
        <f t="shared" si="168"/>
        <v>5570</v>
      </c>
      <c r="K359" s="19"/>
      <c r="L359" s="19"/>
      <c r="M359" s="19"/>
      <c r="N359" s="19"/>
      <c r="O359" s="19"/>
      <c r="P359" s="20" t="str">
        <f>End_Cal!E359</f>
        <v>|0200226640|25.40|0.00|2.300|0.0005887NBC</v>
      </c>
      <c r="Q359" s="112" t="str">
        <f t="shared" si="169"/>
        <v>409.4</v>
      </c>
      <c r="R359" s="112" t="str">
        <f t="shared" si="170"/>
        <v>5887</v>
      </c>
      <c r="S359" s="112" t="str">
        <f t="shared" si="150"/>
        <v>972</v>
      </c>
      <c r="T359" s="112" t="str">
        <f t="shared" si="151"/>
        <v/>
      </c>
      <c r="U359" s="112" t="str">
        <f t="shared" si="152"/>
        <v/>
      </c>
      <c r="V359" s="112" t="str">
        <f t="shared" si="153"/>
        <v/>
      </c>
      <c r="W359" s="112" t="str">
        <f t="shared" si="171"/>
        <v/>
      </c>
      <c r="X359" s="112" t="str">
        <f t="shared" si="154"/>
        <v/>
      </c>
      <c r="Y359" s="112" t="str">
        <f t="shared" si="174"/>
        <v/>
      </c>
      <c r="Z359" s="112" t="str">
        <f t="shared" si="175"/>
        <v/>
      </c>
      <c r="AA359" s="112" t="str">
        <f t="shared" si="176"/>
        <v/>
      </c>
      <c r="AB359" s="112" t="str">
        <f t="shared" si="177"/>
        <v/>
      </c>
      <c r="AC359" s="112" t="str">
        <f t="shared" si="178"/>
        <v/>
      </c>
      <c r="AD359" t="str">
        <f t="shared" si="172"/>
        <v>409.4-5887-972----------</v>
      </c>
      <c r="AF359" s="19" t="str">
        <f t="shared" si="179"/>
        <v>|0200226640|25.40|0.00|2.300|0.000409.4NBC</v>
      </c>
      <c r="AG359" s="19" t="str">
        <f t="shared" si="173"/>
        <v>|0200226640|25.40|0.00|2.300|0.0005887NBC</v>
      </c>
      <c r="AH359" s="19" t="str">
        <f t="shared" si="155"/>
        <v>|0200226640|25.40|0.00|2.300|0.000972NBC</v>
      </c>
      <c r="AI359" s="19" t="str">
        <f t="shared" si="156"/>
        <v/>
      </c>
      <c r="AJ359" s="19" t="str">
        <f t="shared" si="157"/>
        <v/>
      </c>
      <c r="AK359" s="19" t="str">
        <f t="shared" si="158"/>
        <v/>
      </c>
      <c r="AL359" s="19" t="str">
        <f t="shared" si="159"/>
        <v/>
      </c>
      <c r="AM359" s="19" t="str">
        <f t="shared" si="160"/>
        <v/>
      </c>
      <c r="AN359" s="19" t="str">
        <f t="shared" si="161"/>
        <v/>
      </c>
      <c r="AO359" s="19" t="str">
        <f t="shared" si="162"/>
        <v/>
      </c>
      <c r="AP359" s="19" t="str">
        <f t="shared" si="163"/>
        <v/>
      </c>
      <c r="AQ359" s="19" t="str">
        <f t="shared" si="164"/>
        <v/>
      </c>
      <c r="AR359" s="19" t="str">
        <f t="shared" si="165"/>
        <v/>
      </c>
      <c r="AS359" s="19" t="str">
        <f>IFERROR(VLOOKUP(AF359,[2]CUS030!$A$5:$E$10000,5,0),"")</f>
        <v>TOYOTA</v>
      </c>
      <c r="AT359" s="19" t="str">
        <f>IFERROR(VLOOKUP(AG359,[2]CUS030!$A$5:$E$10000,5,0),"")</f>
        <v/>
      </c>
      <c r="AU359" s="19" t="str">
        <f>IFERROR(VLOOKUP(AH359,[2]CUS030!$A$5:$E$10000,5,0),"")</f>
        <v>TOYOTA</v>
      </c>
      <c r="AV359" s="19" t="str">
        <f>IFERROR(VLOOKUP(AI359,[2]CUS030!$A$5:$E$10000,5,0),"")</f>
        <v/>
      </c>
      <c r="AW359" s="19" t="str">
        <f>IFERROR(VLOOKUP(AJ359,[2]CUS030!$A$5:$E$10000,5,0),"")</f>
        <v/>
      </c>
      <c r="AX359" s="19" t="str">
        <f>IFERROR(VLOOKUP(AK359,[2]CUS030!$A$5:$E$10000,5,0),"")</f>
        <v/>
      </c>
      <c r="AY359" s="19" t="str">
        <f>IFERROR(VLOOKUP(AL359,[2]CUS030!$A$5:$E$10000,5,0),"")</f>
        <v/>
      </c>
      <c r="AZ359" s="19" t="str">
        <f>IFERROR(VLOOKUP(AM359,[2]CUS030!$A$5:$E$10000,5,0),"")</f>
        <v/>
      </c>
      <c r="BA359" s="19" t="str">
        <f>IFERROR(VLOOKUP(AN359,[2]CUS030!$A$5:$E$10000,5,0),"")</f>
        <v/>
      </c>
      <c r="BB359" s="19" t="str">
        <f>IFERROR(VLOOKUP(AO359,[2]CUS030!$A$5:$E$10000,5,0),"")</f>
        <v/>
      </c>
      <c r="BC359" s="19" t="str">
        <f>IFERROR(VLOOKUP(AP359,[2]CUS030!$A$5:$E$10000,5,0),"")</f>
        <v/>
      </c>
      <c r="BD359" s="19" t="str">
        <f>IFERROR(VLOOKUP(AQ359,[2]CUS030!$A$5:$E$10000,5,0),"")</f>
        <v/>
      </c>
      <c r="BE359" s="19" t="str">
        <f>IFERROR(VLOOKUP(AR359,[2]CUS030!$A$5:$E$10000,5,0),"")</f>
        <v/>
      </c>
    </row>
    <row r="360" spans="6:57" x14ac:dyDescent="0.3">
      <c r="F360" s="108" t="str">
        <f>[1]!Table1[[#This Row],[Production]]</f>
        <v>|0200236041|22.20|0.00|1.200|0.0006020NBC</v>
      </c>
      <c r="G360" t="str">
        <f t="shared" si="166"/>
        <v>6020</v>
      </c>
      <c r="H360" t="str">
        <f t="shared" si="167"/>
        <v>TOYOTA||||||||||||</v>
      </c>
      <c r="I360" s="108" t="str">
        <f>[1]!Table1[[#This Row],[Stock]]</f>
        <v>|0200236041|22.20|0.00|1.200|0.0006020NBC</v>
      </c>
      <c r="J360" t="str">
        <f t="shared" si="168"/>
        <v>6020</v>
      </c>
      <c r="K360" s="19"/>
      <c r="L360" s="19"/>
      <c r="M360" s="19"/>
      <c r="N360" s="19"/>
      <c r="O360" s="19"/>
      <c r="P360" s="20" t="str">
        <f>End_Cal!E360</f>
        <v>|0200236643|28.60|0.00|1.200|0.0006071NBC</v>
      </c>
      <c r="Q360" s="112" t="str">
        <f t="shared" si="169"/>
        <v>1505</v>
      </c>
      <c r="R360" s="112" t="str">
        <f t="shared" si="170"/>
        <v>6071</v>
      </c>
      <c r="S360" s="112" t="str">
        <f t="shared" si="150"/>
        <v/>
      </c>
      <c r="T360" s="112" t="str">
        <f t="shared" si="151"/>
        <v/>
      </c>
      <c r="U360" s="112" t="str">
        <f t="shared" si="152"/>
        <v/>
      </c>
      <c r="V360" s="112" t="str">
        <f t="shared" si="153"/>
        <v/>
      </c>
      <c r="W360" s="112" t="str">
        <f t="shared" si="171"/>
        <v/>
      </c>
      <c r="X360" s="112" t="str">
        <f t="shared" si="154"/>
        <v/>
      </c>
      <c r="Y360" s="112" t="str">
        <f t="shared" si="174"/>
        <v/>
      </c>
      <c r="Z360" s="112" t="str">
        <f t="shared" si="175"/>
        <v/>
      </c>
      <c r="AA360" s="112" t="str">
        <f t="shared" si="176"/>
        <v/>
      </c>
      <c r="AB360" s="112" t="str">
        <f t="shared" si="177"/>
        <v/>
      </c>
      <c r="AC360" s="112" t="str">
        <f t="shared" si="178"/>
        <v/>
      </c>
      <c r="AD360" t="str">
        <f t="shared" si="172"/>
        <v>1505-6071-----------</v>
      </c>
      <c r="AF360" s="19" t="str">
        <f t="shared" si="179"/>
        <v>|0200236643|28.60|0.00|1.200|0.0001505NBC</v>
      </c>
      <c r="AG360" s="19" t="str">
        <f t="shared" si="173"/>
        <v>|0200236643|28.60|0.00|1.200|0.0006071NBC</v>
      </c>
      <c r="AH360" s="19" t="str">
        <f t="shared" si="155"/>
        <v/>
      </c>
      <c r="AI360" s="19" t="str">
        <f t="shared" si="156"/>
        <v/>
      </c>
      <c r="AJ360" s="19" t="str">
        <f t="shared" si="157"/>
        <v/>
      </c>
      <c r="AK360" s="19" t="str">
        <f t="shared" si="158"/>
        <v/>
      </c>
      <c r="AL360" s="19" t="str">
        <f t="shared" si="159"/>
        <v/>
      </c>
      <c r="AM360" s="19" t="str">
        <f t="shared" si="160"/>
        <v/>
      </c>
      <c r="AN360" s="19" t="str">
        <f t="shared" si="161"/>
        <v/>
      </c>
      <c r="AO360" s="19" t="str">
        <f t="shared" si="162"/>
        <v/>
      </c>
      <c r="AP360" s="19" t="str">
        <f t="shared" si="163"/>
        <v/>
      </c>
      <c r="AQ360" s="19" t="str">
        <f t="shared" si="164"/>
        <v/>
      </c>
      <c r="AR360" s="19" t="str">
        <f t="shared" si="165"/>
        <v/>
      </c>
      <c r="AS360" s="19" t="str">
        <f>IFERROR(VLOOKUP(AF360,[2]CUS030!$A$5:$E$10000,5,0),"")</f>
        <v>TOYOTA</v>
      </c>
      <c r="AT360" s="19" t="str">
        <f>IFERROR(VLOOKUP(AG360,[2]CUS030!$A$5:$E$10000,5,0),"")</f>
        <v/>
      </c>
      <c r="AU360" s="19" t="str">
        <f>IFERROR(VLOOKUP(AH360,[2]CUS030!$A$5:$E$10000,5,0),"")</f>
        <v/>
      </c>
      <c r="AV360" s="19" t="str">
        <f>IFERROR(VLOOKUP(AI360,[2]CUS030!$A$5:$E$10000,5,0),"")</f>
        <v/>
      </c>
      <c r="AW360" s="19" t="str">
        <f>IFERROR(VLOOKUP(AJ360,[2]CUS030!$A$5:$E$10000,5,0),"")</f>
        <v/>
      </c>
      <c r="AX360" s="19" t="str">
        <f>IFERROR(VLOOKUP(AK360,[2]CUS030!$A$5:$E$10000,5,0),"")</f>
        <v/>
      </c>
      <c r="AY360" s="19" t="str">
        <f>IFERROR(VLOOKUP(AL360,[2]CUS030!$A$5:$E$10000,5,0),"")</f>
        <v/>
      </c>
      <c r="AZ360" s="19" t="str">
        <f>IFERROR(VLOOKUP(AM360,[2]CUS030!$A$5:$E$10000,5,0),"")</f>
        <v/>
      </c>
      <c r="BA360" s="19" t="str">
        <f>IFERROR(VLOOKUP(AN360,[2]CUS030!$A$5:$E$10000,5,0),"")</f>
        <v/>
      </c>
      <c r="BB360" s="19" t="str">
        <f>IFERROR(VLOOKUP(AO360,[2]CUS030!$A$5:$E$10000,5,0),"")</f>
        <v/>
      </c>
      <c r="BC360" s="19" t="str">
        <f>IFERROR(VLOOKUP(AP360,[2]CUS030!$A$5:$E$10000,5,0),"")</f>
        <v/>
      </c>
      <c r="BD360" s="19" t="str">
        <f>IFERROR(VLOOKUP(AQ360,[2]CUS030!$A$5:$E$10000,5,0),"")</f>
        <v/>
      </c>
      <c r="BE360" s="19" t="str">
        <f>IFERROR(VLOOKUP(AR360,[2]CUS030!$A$5:$E$10000,5,0),"")</f>
        <v/>
      </c>
    </row>
    <row r="361" spans="6:57" x14ac:dyDescent="0.3">
      <c r="F361" s="108" t="str">
        <f>[1]!Table1[[#This Row],[Production]]</f>
        <v>|0200236041|22.20|0.00|1.200|0.0006290NBC</v>
      </c>
      <c r="G361" t="str">
        <f t="shared" si="166"/>
        <v>6290</v>
      </c>
      <c r="H361" t="str">
        <f t="shared" si="167"/>
        <v>||||||||||||</v>
      </c>
      <c r="I361" s="108" t="str">
        <f>[1]!Table1[[#This Row],[Stock]]</f>
        <v>|0200236041|22.20|0.00|1.200|0.0006290NBC</v>
      </c>
      <c r="J361" t="str">
        <f t="shared" si="168"/>
        <v>6290</v>
      </c>
      <c r="K361" s="19"/>
      <c r="L361" s="19"/>
      <c r="M361" s="19"/>
      <c r="N361" s="19"/>
      <c r="O361" s="19"/>
      <c r="P361" s="20" t="str">
        <f>End_Cal!E361</f>
        <v>|0200226700|28.00|21.80|3.100|0.0006100NBC</v>
      </c>
      <c r="Q361" s="112" t="str">
        <f t="shared" si="169"/>
        <v>224.1</v>
      </c>
      <c r="R361" s="112" t="str">
        <f t="shared" si="170"/>
        <v>55.4</v>
      </c>
      <c r="S361" s="112" t="str">
        <f t="shared" si="150"/>
        <v/>
      </c>
      <c r="T361" s="112" t="str">
        <f t="shared" si="151"/>
        <v/>
      </c>
      <c r="U361" s="112" t="str">
        <f t="shared" si="152"/>
        <v/>
      </c>
      <c r="V361" s="112" t="str">
        <f t="shared" si="153"/>
        <v/>
      </c>
      <c r="W361" s="112" t="str">
        <f t="shared" si="171"/>
        <v/>
      </c>
      <c r="X361" s="112" t="str">
        <f t="shared" si="154"/>
        <v/>
      </c>
      <c r="Y361" s="112" t="str">
        <f t="shared" si="174"/>
        <v/>
      </c>
      <c r="Z361" s="112" t="str">
        <f t="shared" si="175"/>
        <v/>
      </c>
      <c r="AA361" s="112" t="str">
        <f t="shared" si="176"/>
        <v/>
      </c>
      <c r="AB361" s="112" t="str">
        <f t="shared" si="177"/>
        <v/>
      </c>
      <c r="AC361" s="112" t="str">
        <f t="shared" si="178"/>
        <v/>
      </c>
      <c r="AD361" t="str">
        <f t="shared" si="172"/>
        <v>224.1-55.4-----------</v>
      </c>
      <c r="AF361" s="19" t="str">
        <f t="shared" si="179"/>
        <v>|0200226700|28.00|21.80|3.100|0.000224.1NBC</v>
      </c>
      <c r="AG361" s="19" t="str">
        <f t="shared" si="173"/>
        <v>|0200226700|28.00|21.80|3.100|0.00055.4NBC</v>
      </c>
      <c r="AH361" s="19" t="str">
        <f t="shared" si="155"/>
        <v/>
      </c>
      <c r="AI361" s="19" t="str">
        <f t="shared" si="156"/>
        <v/>
      </c>
      <c r="AJ361" s="19" t="str">
        <f t="shared" si="157"/>
        <v/>
      </c>
      <c r="AK361" s="19" t="str">
        <f t="shared" si="158"/>
        <v/>
      </c>
      <c r="AL361" s="19" t="str">
        <f t="shared" si="159"/>
        <v/>
      </c>
      <c r="AM361" s="19" t="str">
        <f t="shared" si="160"/>
        <v/>
      </c>
      <c r="AN361" s="19" t="str">
        <f t="shared" si="161"/>
        <v/>
      </c>
      <c r="AO361" s="19" t="str">
        <f t="shared" si="162"/>
        <v/>
      </c>
      <c r="AP361" s="19" t="str">
        <f t="shared" si="163"/>
        <v/>
      </c>
      <c r="AQ361" s="19" t="str">
        <f t="shared" si="164"/>
        <v/>
      </c>
      <c r="AR361" s="19" t="str">
        <f t="shared" si="165"/>
        <v/>
      </c>
      <c r="AS361" s="19" t="str">
        <f>IFERROR(VLOOKUP(AF361,[2]CUS030!$A$5:$E$10000,5,0),"")</f>
        <v/>
      </c>
      <c r="AT361" s="19" t="str">
        <f>IFERROR(VLOOKUP(AG361,[2]CUS030!$A$5:$E$10000,5,0),"")</f>
        <v/>
      </c>
      <c r="AU361" s="19" t="str">
        <f>IFERROR(VLOOKUP(AH361,[2]CUS030!$A$5:$E$10000,5,0),"")</f>
        <v/>
      </c>
      <c r="AV361" s="19" t="str">
        <f>IFERROR(VLOOKUP(AI361,[2]CUS030!$A$5:$E$10000,5,0),"")</f>
        <v/>
      </c>
      <c r="AW361" s="19" t="str">
        <f>IFERROR(VLOOKUP(AJ361,[2]CUS030!$A$5:$E$10000,5,0),"")</f>
        <v/>
      </c>
      <c r="AX361" s="19" t="str">
        <f>IFERROR(VLOOKUP(AK361,[2]CUS030!$A$5:$E$10000,5,0),"")</f>
        <v/>
      </c>
      <c r="AY361" s="19" t="str">
        <f>IFERROR(VLOOKUP(AL361,[2]CUS030!$A$5:$E$10000,5,0),"")</f>
        <v/>
      </c>
      <c r="AZ361" s="19" t="str">
        <f>IFERROR(VLOOKUP(AM361,[2]CUS030!$A$5:$E$10000,5,0),"")</f>
        <v/>
      </c>
      <c r="BA361" s="19" t="str">
        <f>IFERROR(VLOOKUP(AN361,[2]CUS030!$A$5:$E$10000,5,0),"")</f>
        <v/>
      </c>
      <c r="BB361" s="19" t="str">
        <f>IFERROR(VLOOKUP(AO361,[2]CUS030!$A$5:$E$10000,5,0),"")</f>
        <v/>
      </c>
      <c r="BC361" s="19" t="str">
        <f>IFERROR(VLOOKUP(AP361,[2]CUS030!$A$5:$E$10000,5,0),"")</f>
        <v/>
      </c>
      <c r="BD361" s="19" t="str">
        <f>IFERROR(VLOOKUP(AQ361,[2]CUS030!$A$5:$E$10000,5,0),"")</f>
        <v/>
      </c>
      <c r="BE361" s="19" t="str">
        <f>IFERROR(VLOOKUP(AR361,[2]CUS030!$A$5:$E$10000,5,0),"")</f>
        <v/>
      </c>
    </row>
    <row r="362" spans="6:57" x14ac:dyDescent="0.3">
      <c r="F362" s="108" t="str">
        <f>[1]!Table1[[#This Row],[Production]]</f>
        <v>|0200226010|22.20|0.00|1.400|0.0005420IBC</v>
      </c>
      <c r="G362" t="str">
        <f t="shared" si="166"/>
        <v>5420</v>
      </c>
      <c r="H362" t="str">
        <f t="shared" si="167"/>
        <v>|KMV|KMV||||||||||</v>
      </c>
      <c r="I362" s="108" t="str">
        <f>[1]!Table1[[#This Row],[Stock]]</f>
        <v>|0200226010|22.20|0.00|1.400|0.0005420IBC</v>
      </c>
      <c r="J362" t="str">
        <f t="shared" si="168"/>
        <v>5420</v>
      </c>
      <c r="K362" s="19"/>
      <c r="L362" s="19"/>
      <c r="M362" s="19"/>
      <c r="N362" s="19"/>
      <c r="O362" s="19"/>
      <c r="P362" s="20" t="str">
        <f>End_Cal!E362</f>
        <v>|0200226700|28.00|21.80|3.100|0.0006100IBC</v>
      </c>
      <c r="Q362" s="112" t="str">
        <f t="shared" si="169"/>
        <v>6100</v>
      </c>
      <c r="R362" s="112" t="str">
        <f t="shared" si="170"/>
        <v>55.4</v>
      </c>
      <c r="S362" s="112" t="str">
        <f t="shared" si="150"/>
        <v>224.1</v>
      </c>
      <c r="T362" s="112" t="str">
        <f t="shared" si="151"/>
        <v/>
      </c>
      <c r="U362" s="112" t="str">
        <f t="shared" si="152"/>
        <v/>
      </c>
      <c r="V362" s="112" t="str">
        <f t="shared" si="153"/>
        <v/>
      </c>
      <c r="W362" s="112" t="str">
        <f t="shared" si="171"/>
        <v/>
      </c>
      <c r="X362" s="112" t="str">
        <f t="shared" si="154"/>
        <v/>
      </c>
      <c r="Y362" s="112" t="str">
        <f t="shared" si="174"/>
        <v/>
      </c>
      <c r="Z362" s="112" t="str">
        <f t="shared" si="175"/>
        <v/>
      </c>
      <c r="AA362" s="112" t="str">
        <f t="shared" si="176"/>
        <v/>
      </c>
      <c r="AB362" s="112" t="str">
        <f t="shared" si="177"/>
        <v/>
      </c>
      <c r="AC362" s="112" t="str">
        <f t="shared" si="178"/>
        <v/>
      </c>
      <c r="AD362" t="str">
        <f t="shared" si="172"/>
        <v>6100-55.4-224.1----------</v>
      </c>
      <c r="AF362" s="19" t="str">
        <f t="shared" si="179"/>
        <v>|0200226700|28.00|21.80|3.100|0.0006100IBC</v>
      </c>
      <c r="AG362" s="19" t="str">
        <f t="shared" si="173"/>
        <v>|0200226700|28.00|21.80|3.100|0.00055.4IBC</v>
      </c>
      <c r="AH362" s="19" t="str">
        <f t="shared" si="155"/>
        <v>|0200226700|28.00|21.80|3.100|0.000224.1IBC</v>
      </c>
      <c r="AI362" s="19" t="str">
        <f t="shared" si="156"/>
        <v/>
      </c>
      <c r="AJ362" s="19" t="str">
        <f t="shared" si="157"/>
        <v/>
      </c>
      <c r="AK362" s="19" t="str">
        <f t="shared" si="158"/>
        <v/>
      </c>
      <c r="AL362" s="19" t="str">
        <f t="shared" si="159"/>
        <v/>
      </c>
      <c r="AM362" s="19" t="str">
        <f t="shared" si="160"/>
        <v/>
      </c>
      <c r="AN362" s="19" t="str">
        <f t="shared" si="161"/>
        <v/>
      </c>
      <c r="AO362" s="19" t="str">
        <f t="shared" si="162"/>
        <v/>
      </c>
      <c r="AP362" s="19" t="str">
        <f t="shared" si="163"/>
        <v/>
      </c>
      <c r="AQ362" s="19" t="str">
        <f t="shared" si="164"/>
        <v/>
      </c>
      <c r="AR362" s="19" t="str">
        <f t="shared" si="165"/>
        <v/>
      </c>
      <c r="AS362" s="19" t="str">
        <f>IFERROR(VLOOKUP(AF362,[2]CUS030!$A$5:$E$10000,5,0),"")</f>
        <v/>
      </c>
      <c r="AT362" s="19" t="str">
        <f>IFERROR(VLOOKUP(AG362,[2]CUS030!$A$5:$E$10000,5,0),"")</f>
        <v>KMV</v>
      </c>
      <c r="AU362" s="19" t="str">
        <f>IFERROR(VLOOKUP(AH362,[2]CUS030!$A$5:$E$10000,5,0),"")</f>
        <v>KMV</v>
      </c>
      <c r="AV362" s="19" t="str">
        <f>IFERROR(VLOOKUP(AI362,[2]CUS030!$A$5:$E$10000,5,0),"")</f>
        <v/>
      </c>
      <c r="AW362" s="19" t="str">
        <f>IFERROR(VLOOKUP(AJ362,[2]CUS030!$A$5:$E$10000,5,0),"")</f>
        <v/>
      </c>
      <c r="AX362" s="19" t="str">
        <f>IFERROR(VLOOKUP(AK362,[2]CUS030!$A$5:$E$10000,5,0),"")</f>
        <v/>
      </c>
      <c r="AY362" s="19" t="str">
        <f>IFERROR(VLOOKUP(AL362,[2]CUS030!$A$5:$E$10000,5,0),"")</f>
        <v/>
      </c>
      <c r="AZ362" s="19" t="str">
        <f>IFERROR(VLOOKUP(AM362,[2]CUS030!$A$5:$E$10000,5,0),"")</f>
        <v/>
      </c>
      <c r="BA362" s="19" t="str">
        <f>IFERROR(VLOOKUP(AN362,[2]CUS030!$A$5:$E$10000,5,0),"")</f>
        <v/>
      </c>
      <c r="BB362" s="19" t="str">
        <f>IFERROR(VLOOKUP(AO362,[2]CUS030!$A$5:$E$10000,5,0),"")</f>
        <v/>
      </c>
      <c r="BC362" s="19" t="str">
        <f>IFERROR(VLOOKUP(AP362,[2]CUS030!$A$5:$E$10000,5,0),"")</f>
        <v/>
      </c>
      <c r="BD362" s="19" t="str">
        <f>IFERROR(VLOOKUP(AQ362,[2]CUS030!$A$5:$E$10000,5,0),"")</f>
        <v/>
      </c>
      <c r="BE362" s="19" t="str">
        <f>IFERROR(VLOOKUP(AR362,[2]CUS030!$A$5:$E$10000,5,0),"")</f>
        <v/>
      </c>
    </row>
    <row r="363" spans="6:57" x14ac:dyDescent="0.3">
      <c r="F363" s="108" t="str">
        <f>[1]!Table1[[#This Row],[Production]]</f>
        <v>|0200226010|22.20|0.00|1.400|0.0006150IBC</v>
      </c>
      <c r="G363" t="str">
        <f t="shared" si="166"/>
        <v>6150</v>
      </c>
      <c r="H363" t="str">
        <f t="shared" si="167"/>
        <v>|KMV|||||||||||</v>
      </c>
      <c r="I363" s="108" t="str">
        <f>[1]!Table1[[#This Row],[Stock]]</f>
        <v>|0200226010|22.20|0.00|1.400|0.0006150IBC</v>
      </c>
      <c r="J363" t="str">
        <f t="shared" si="168"/>
        <v>6150</v>
      </c>
      <c r="K363" s="19"/>
      <c r="L363" s="19"/>
      <c r="M363" s="19"/>
      <c r="N363" s="19"/>
      <c r="O363" s="19"/>
      <c r="P363" s="20" t="str">
        <f>End_Cal!E363</f>
        <v>|0200226700|46.00|38.00|4.000|0.0003515IBC</v>
      </c>
      <c r="Q363" s="112" t="str">
        <f t="shared" si="169"/>
        <v>3515</v>
      </c>
      <c r="R363" s="112" t="str">
        <f t="shared" si="170"/>
        <v>38</v>
      </c>
      <c r="S363" s="112" t="str">
        <f t="shared" si="150"/>
        <v>39.5</v>
      </c>
      <c r="T363" s="112" t="str">
        <f t="shared" si="151"/>
        <v/>
      </c>
      <c r="U363" s="112" t="str">
        <f t="shared" si="152"/>
        <v/>
      </c>
      <c r="V363" s="112" t="str">
        <f t="shared" si="153"/>
        <v/>
      </c>
      <c r="W363" s="112" t="str">
        <f t="shared" si="171"/>
        <v/>
      </c>
      <c r="X363" s="112" t="str">
        <f t="shared" si="154"/>
        <v/>
      </c>
      <c r="Y363" s="112" t="str">
        <f t="shared" si="174"/>
        <v/>
      </c>
      <c r="Z363" s="112" t="str">
        <f t="shared" si="175"/>
        <v/>
      </c>
      <c r="AA363" s="112" t="str">
        <f t="shared" si="176"/>
        <v/>
      </c>
      <c r="AB363" s="112" t="str">
        <f t="shared" si="177"/>
        <v/>
      </c>
      <c r="AC363" s="112" t="str">
        <f t="shared" si="178"/>
        <v/>
      </c>
      <c r="AD363" t="str">
        <f t="shared" si="172"/>
        <v>3515-38-39.5----------</v>
      </c>
      <c r="AF363" s="19" t="str">
        <f t="shared" si="179"/>
        <v>|0200226700|46.00|38.00|4.000|0.0003515IBC</v>
      </c>
      <c r="AG363" s="19" t="str">
        <f t="shared" si="173"/>
        <v>|0200226700|46.00|38.00|4.000|0.00038IBC</v>
      </c>
      <c r="AH363" s="19" t="str">
        <f t="shared" si="155"/>
        <v>|0200226700|46.00|38.00|4.000|0.00039.5IBC</v>
      </c>
      <c r="AI363" s="19" t="str">
        <f t="shared" si="156"/>
        <v/>
      </c>
      <c r="AJ363" s="19" t="str">
        <f t="shared" si="157"/>
        <v/>
      </c>
      <c r="AK363" s="19" t="str">
        <f t="shared" si="158"/>
        <v/>
      </c>
      <c r="AL363" s="19" t="str">
        <f t="shared" si="159"/>
        <v/>
      </c>
      <c r="AM363" s="19" t="str">
        <f t="shared" si="160"/>
        <v/>
      </c>
      <c r="AN363" s="19" t="str">
        <f t="shared" si="161"/>
        <v/>
      </c>
      <c r="AO363" s="19" t="str">
        <f t="shared" si="162"/>
        <v/>
      </c>
      <c r="AP363" s="19" t="str">
        <f t="shared" si="163"/>
        <v/>
      </c>
      <c r="AQ363" s="19" t="str">
        <f t="shared" si="164"/>
        <v/>
      </c>
      <c r="AR363" s="19" t="str">
        <f t="shared" si="165"/>
        <v/>
      </c>
      <c r="AS363" s="19" t="str">
        <f>IFERROR(VLOOKUP(AF363,[2]CUS030!$A$5:$E$10000,5,0),"")</f>
        <v/>
      </c>
      <c r="AT363" s="19" t="str">
        <f>IFERROR(VLOOKUP(AG363,[2]CUS030!$A$5:$E$10000,5,0),"")</f>
        <v>KMV</v>
      </c>
      <c r="AU363" s="19" t="str">
        <f>IFERROR(VLOOKUP(AH363,[2]CUS030!$A$5:$E$10000,5,0),"")</f>
        <v/>
      </c>
      <c r="AV363" s="19" t="str">
        <f>IFERROR(VLOOKUP(AI363,[2]CUS030!$A$5:$E$10000,5,0),"")</f>
        <v/>
      </c>
      <c r="AW363" s="19" t="str">
        <f>IFERROR(VLOOKUP(AJ363,[2]CUS030!$A$5:$E$10000,5,0),"")</f>
        <v/>
      </c>
      <c r="AX363" s="19" t="str">
        <f>IFERROR(VLOOKUP(AK363,[2]CUS030!$A$5:$E$10000,5,0),"")</f>
        <v/>
      </c>
      <c r="AY363" s="19" t="str">
        <f>IFERROR(VLOOKUP(AL363,[2]CUS030!$A$5:$E$10000,5,0),"")</f>
        <v/>
      </c>
      <c r="AZ363" s="19" t="str">
        <f>IFERROR(VLOOKUP(AM363,[2]CUS030!$A$5:$E$10000,5,0),"")</f>
        <v/>
      </c>
      <c r="BA363" s="19" t="str">
        <f>IFERROR(VLOOKUP(AN363,[2]CUS030!$A$5:$E$10000,5,0),"")</f>
        <v/>
      </c>
      <c r="BB363" s="19" t="str">
        <f>IFERROR(VLOOKUP(AO363,[2]CUS030!$A$5:$E$10000,5,0),"")</f>
        <v/>
      </c>
      <c r="BC363" s="19" t="str">
        <f>IFERROR(VLOOKUP(AP363,[2]CUS030!$A$5:$E$10000,5,0),"")</f>
        <v/>
      </c>
      <c r="BD363" s="19" t="str">
        <f>IFERROR(VLOOKUP(AQ363,[2]CUS030!$A$5:$E$10000,5,0),"")</f>
        <v/>
      </c>
      <c r="BE363" s="19" t="str">
        <f>IFERROR(VLOOKUP(AR363,[2]CUS030!$A$5:$E$10000,5,0),"")</f>
        <v/>
      </c>
    </row>
    <row r="364" spans="6:57" x14ac:dyDescent="0.3">
      <c r="F364" s="108" t="str">
        <f>[1]!Table1[[#This Row],[Production]]</f>
        <v>|0200226010|22.20|0.00|1.600|0.0005370NBC</v>
      </c>
      <c r="G364" t="str">
        <f t="shared" si="166"/>
        <v>5370</v>
      </c>
      <c r="H364" t="str">
        <f t="shared" si="167"/>
        <v>CIC1||||||||||||</v>
      </c>
      <c r="I364" s="108" t="str">
        <f>[1]!Table1[[#This Row],[Stock]]</f>
        <v>|0200226010|22.20|0.00|1.600|0.0005370NBC</v>
      </c>
      <c r="J364" t="str">
        <f t="shared" si="168"/>
        <v>5370</v>
      </c>
      <c r="K364" s="19"/>
      <c r="L364" s="19"/>
      <c r="M364" s="19"/>
      <c r="N364" s="19"/>
      <c r="O364" s="19"/>
      <c r="P364" s="20" t="str">
        <f>End_Cal!E364</f>
        <v>|0200226840|25.40|0.00|3.200|0.0005750NBC</v>
      </c>
      <c r="Q364" s="112" t="str">
        <f t="shared" si="169"/>
        <v>5750</v>
      </c>
      <c r="R364" s="112" t="str">
        <f t="shared" si="170"/>
        <v/>
      </c>
      <c r="S364" s="112" t="str">
        <f t="shared" si="150"/>
        <v/>
      </c>
      <c r="T364" s="112" t="str">
        <f t="shared" si="151"/>
        <v/>
      </c>
      <c r="U364" s="112" t="str">
        <f t="shared" si="152"/>
        <v/>
      </c>
      <c r="V364" s="112" t="str">
        <f t="shared" si="153"/>
        <v/>
      </c>
      <c r="W364" s="112" t="str">
        <f t="shared" si="171"/>
        <v/>
      </c>
      <c r="X364" s="112" t="str">
        <f t="shared" si="154"/>
        <v/>
      </c>
      <c r="Y364" s="112" t="str">
        <f t="shared" si="174"/>
        <v/>
      </c>
      <c r="Z364" s="112" t="str">
        <f t="shared" si="175"/>
        <v/>
      </c>
      <c r="AA364" s="112" t="str">
        <f t="shared" si="176"/>
        <v/>
      </c>
      <c r="AB364" s="112" t="str">
        <f t="shared" si="177"/>
        <v/>
      </c>
      <c r="AC364" s="112" t="str">
        <f t="shared" si="178"/>
        <v/>
      </c>
      <c r="AD364" t="str">
        <f t="shared" si="172"/>
        <v>5750------------</v>
      </c>
      <c r="AF364" s="19" t="str">
        <f t="shared" si="179"/>
        <v>|0200226840|25.40|0.00|3.200|0.0005750NBC</v>
      </c>
      <c r="AG364" s="19" t="str">
        <f t="shared" si="173"/>
        <v/>
      </c>
      <c r="AH364" s="19" t="str">
        <f t="shared" si="155"/>
        <v/>
      </c>
      <c r="AI364" s="19" t="str">
        <f t="shared" si="156"/>
        <v/>
      </c>
      <c r="AJ364" s="19" t="str">
        <f t="shared" si="157"/>
        <v/>
      </c>
      <c r="AK364" s="19" t="str">
        <f t="shared" si="158"/>
        <v/>
      </c>
      <c r="AL364" s="19" t="str">
        <f t="shared" si="159"/>
        <v/>
      </c>
      <c r="AM364" s="19" t="str">
        <f t="shared" si="160"/>
        <v/>
      </c>
      <c r="AN364" s="19" t="str">
        <f t="shared" si="161"/>
        <v/>
      </c>
      <c r="AO364" s="19" t="str">
        <f t="shared" si="162"/>
        <v/>
      </c>
      <c r="AP364" s="19" t="str">
        <f t="shared" si="163"/>
        <v/>
      </c>
      <c r="AQ364" s="19" t="str">
        <f t="shared" si="164"/>
        <v/>
      </c>
      <c r="AR364" s="19" t="str">
        <f t="shared" si="165"/>
        <v/>
      </c>
      <c r="AS364" s="19" t="str">
        <f>IFERROR(VLOOKUP(AF364,[2]CUS030!$A$5:$E$10000,5,0),"")</f>
        <v>CIC1</v>
      </c>
      <c r="AT364" s="19" t="str">
        <f>IFERROR(VLOOKUP(AG364,[2]CUS030!$A$5:$E$10000,5,0),"")</f>
        <v/>
      </c>
      <c r="AU364" s="19" t="str">
        <f>IFERROR(VLOOKUP(AH364,[2]CUS030!$A$5:$E$10000,5,0),"")</f>
        <v/>
      </c>
      <c r="AV364" s="19" t="str">
        <f>IFERROR(VLOOKUP(AI364,[2]CUS030!$A$5:$E$10000,5,0),"")</f>
        <v/>
      </c>
      <c r="AW364" s="19" t="str">
        <f>IFERROR(VLOOKUP(AJ364,[2]CUS030!$A$5:$E$10000,5,0),"")</f>
        <v/>
      </c>
      <c r="AX364" s="19" t="str">
        <f>IFERROR(VLOOKUP(AK364,[2]CUS030!$A$5:$E$10000,5,0),"")</f>
        <v/>
      </c>
      <c r="AY364" s="19" t="str">
        <f>IFERROR(VLOOKUP(AL364,[2]CUS030!$A$5:$E$10000,5,0),"")</f>
        <v/>
      </c>
      <c r="AZ364" s="19" t="str">
        <f>IFERROR(VLOOKUP(AM364,[2]CUS030!$A$5:$E$10000,5,0),"")</f>
        <v/>
      </c>
      <c r="BA364" s="19" t="str">
        <f>IFERROR(VLOOKUP(AN364,[2]CUS030!$A$5:$E$10000,5,0),"")</f>
        <v/>
      </c>
      <c r="BB364" s="19" t="str">
        <f>IFERROR(VLOOKUP(AO364,[2]CUS030!$A$5:$E$10000,5,0),"")</f>
        <v/>
      </c>
      <c r="BC364" s="19" t="str">
        <f>IFERROR(VLOOKUP(AP364,[2]CUS030!$A$5:$E$10000,5,0),"")</f>
        <v/>
      </c>
      <c r="BD364" s="19" t="str">
        <f>IFERROR(VLOOKUP(AQ364,[2]CUS030!$A$5:$E$10000,5,0),"")</f>
        <v/>
      </c>
      <c r="BE364" s="19" t="str">
        <f>IFERROR(VLOOKUP(AR364,[2]CUS030!$A$5:$E$10000,5,0),"")</f>
        <v/>
      </c>
    </row>
    <row r="365" spans="6:57" x14ac:dyDescent="0.3">
      <c r="F365" s="108" t="str">
        <f>[1]!Table1[[#This Row],[Production]]</f>
        <v>|0200226010|22.20|0.00|1.600|0.0005900IBC</v>
      </c>
      <c r="G365" t="str">
        <f t="shared" si="166"/>
        <v>5900</v>
      </c>
      <c r="H365" t="str">
        <f t="shared" si="167"/>
        <v>||||||||||||</v>
      </c>
      <c r="I365" s="108" t="str">
        <f>[1]!Table1[[#This Row],[Stock]]</f>
        <v>|0200226010|22.20|0.00|1.600|0.0005900IBC</v>
      </c>
      <c r="J365" t="str">
        <f t="shared" si="168"/>
        <v>5900</v>
      </c>
      <c r="K365" s="19"/>
      <c r="L365" s="19"/>
      <c r="M365" s="19"/>
      <c r="N365" s="19"/>
      <c r="O365" s="19"/>
      <c r="P365" s="20" t="str">
        <f>End_Cal!E365</f>
        <v>|0200220139|22.20|0.00|2.000|0.0005800NBC</v>
      </c>
      <c r="Q365" s="112" t="str">
        <f t="shared" si="169"/>
        <v>5800</v>
      </c>
      <c r="R365" s="112" t="str">
        <f t="shared" si="170"/>
        <v/>
      </c>
      <c r="S365" s="112" t="str">
        <f t="shared" si="150"/>
        <v/>
      </c>
      <c r="T365" s="112" t="str">
        <f t="shared" si="151"/>
        <v/>
      </c>
      <c r="U365" s="112" t="str">
        <f t="shared" si="152"/>
        <v/>
      </c>
      <c r="V365" s="112" t="str">
        <f t="shared" si="153"/>
        <v/>
      </c>
      <c r="W365" s="112" t="str">
        <f t="shared" si="171"/>
        <v/>
      </c>
      <c r="X365" s="112" t="str">
        <f t="shared" si="154"/>
        <v/>
      </c>
      <c r="Y365" s="112" t="str">
        <f t="shared" si="174"/>
        <v/>
      </c>
      <c r="Z365" s="112" t="str">
        <f t="shared" si="175"/>
        <v/>
      </c>
      <c r="AA365" s="112" t="str">
        <f t="shared" si="176"/>
        <v/>
      </c>
      <c r="AB365" s="112" t="str">
        <f t="shared" si="177"/>
        <v/>
      </c>
      <c r="AC365" s="112" t="str">
        <f t="shared" si="178"/>
        <v/>
      </c>
      <c r="AD365" t="str">
        <f t="shared" si="172"/>
        <v>5800------------</v>
      </c>
      <c r="AF365" s="19" t="str">
        <f t="shared" si="179"/>
        <v>|0200220139|22.20|0.00|2.000|0.0005800NBC</v>
      </c>
      <c r="AG365" s="19" t="str">
        <f t="shared" si="173"/>
        <v/>
      </c>
      <c r="AH365" s="19" t="str">
        <f t="shared" si="155"/>
        <v/>
      </c>
      <c r="AI365" s="19" t="str">
        <f t="shared" si="156"/>
        <v/>
      </c>
      <c r="AJ365" s="19" t="str">
        <f t="shared" si="157"/>
        <v/>
      </c>
      <c r="AK365" s="19" t="str">
        <f t="shared" si="158"/>
        <v/>
      </c>
      <c r="AL365" s="19" t="str">
        <f t="shared" si="159"/>
        <v/>
      </c>
      <c r="AM365" s="19" t="str">
        <f t="shared" si="160"/>
        <v/>
      </c>
      <c r="AN365" s="19" t="str">
        <f t="shared" si="161"/>
        <v/>
      </c>
      <c r="AO365" s="19" t="str">
        <f t="shared" si="162"/>
        <v/>
      </c>
      <c r="AP365" s="19" t="str">
        <f t="shared" si="163"/>
        <v/>
      </c>
      <c r="AQ365" s="19" t="str">
        <f t="shared" si="164"/>
        <v/>
      </c>
      <c r="AR365" s="19" t="str">
        <f t="shared" si="165"/>
        <v/>
      </c>
      <c r="AS365" s="19" t="str">
        <f>IFERROR(VLOOKUP(AF365,[2]CUS030!$A$5:$E$10000,5,0),"")</f>
        <v/>
      </c>
      <c r="AT365" s="19" t="str">
        <f>IFERROR(VLOOKUP(AG365,[2]CUS030!$A$5:$E$10000,5,0),"")</f>
        <v/>
      </c>
      <c r="AU365" s="19" t="str">
        <f>IFERROR(VLOOKUP(AH365,[2]CUS030!$A$5:$E$10000,5,0),"")</f>
        <v/>
      </c>
      <c r="AV365" s="19" t="str">
        <f>IFERROR(VLOOKUP(AI365,[2]CUS030!$A$5:$E$10000,5,0),"")</f>
        <v/>
      </c>
      <c r="AW365" s="19" t="str">
        <f>IFERROR(VLOOKUP(AJ365,[2]CUS030!$A$5:$E$10000,5,0),"")</f>
        <v/>
      </c>
      <c r="AX365" s="19" t="str">
        <f>IFERROR(VLOOKUP(AK365,[2]CUS030!$A$5:$E$10000,5,0),"")</f>
        <v/>
      </c>
      <c r="AY365" s="19" t="str">
        <f>IFERROR(VLOOKUP(AL365,[2]CUS030!$A$5:$E$10000,5,0),"")</f>
        <v/>
      </c>
      <c r="AZ365" s="19" t="str">
        <f>IFERROR(VLOOKUP(AM365,[2]CUS030!$A$5:$E$10000,5,0),"")</f>
        <v/>
      </c>
      <c r="BA365" s="19" t="str">
        <f>IFERROR(VLOOKUP(AN365,[2]CUS030!$A$5:$E$10000,5,0),"")</f>
        <v/>
      </c>
      <c r="BB365" s="19" t="str">
        <f>IFERROR(VLOOKUP(AO365,[2]CUS030!$A$5:$E$10000,5,0),"")</f>
        <v/>
      </c>
      <c r="BC365" s="19" t="str">
        <f>IFERROR(VLOOKUP(AP365,[2]CUS030!$A$5:$E$10000,5,0),"")</f>
        <v/>
      </c>
      <c r="BD365" s="19" t="str">
        <f>IFERROR(VLOOKUP(AQ365,[2]CUS030!$A$5:$E$10000,5,0),"")</f>
        <v/>
      </c>
      <c r="BE365" s="19" t="str">
        <f>IFERROR(VLOOKUP(AR365,[2]CUS030!$A$5:$E$10000,5,0),"")</f>
        <v/>
      </c>
    </row>
    <row r="366" spans="6:57" x14ac:dyDescent="0.3">
      <c r="F366" s="108" t="str">
        <f>[1]!Table1[[#This Row],[Production]]</f>
        <v>|0200226010|22.20|0.00|1.600|0.0006400NBC</v>
      </c>
      <c r="G366" t="str">
        <f t="shared" si="166"/>
        <v>6400</v>
      </c>
      <c r="H366" t="str">
        <f t="shared" si="167"/>
        <v>||||||||||||</v>
      </c>
      <c r="I366" s="108" t="str">
        <f>[1]!Table1[[#This Row],[Stock]]</f>
        <v>|0200226010|22.20|0.00|1.600|0.0006400NBC</v>
      </c>
      <c r="J366" t="str">
        <f t="shared" si="168"/>
        <v>6400</v>
      </c>
      <c r="K366" s="19"/>
      <c r="L366" s="19"/>
      <c r="M366" s="19"/>
      <c r="N366" s="19"/>
      <c r="O366" s="19"/>
      <c r="P366" s="20" t="str">
        <f>End_Cal!E366</f>
        <v>|0200220139|38.10|0.00|2.000|0.0005923NBC</v>
      </c>
      <c r="Q366" s="112" t="str">
        <f t="shared" si="169"/>
        <v>5923</v>
      </c>
      <c r="R366" s="112" t="str">
        <f t="shared" si="170"/>
        <v/>
      </c>
      <c r="S366" s="112" t="str">
        <f t="shared" si="150"/>
        <v/>
      </c>
      <c r="T366" s="112" t="str">
        <f t="shared" si="151"/>
        <v/>
      </c>
      <c r="U366" s="112" t="str">
        <f t="shared" si="152"/>
        <v/>
      </c>
      <c r="V366" s="112" t="str">
        <f t="shared" si="153"/>
        <v/>
      </c>
      <c r="W366" s="112" t="str">
        <f t="shared" si="171"/>
        <v/>
      </c>
      <c r="X366" s="112" t="str">
        <f t="shared" si="154"/>
        <v/>
      </c>
      <c r="Y366" s="112" t="str">
        <f t="shared" si="174"/>
        <v/>
      </c>
      <c r="Z366" s="112" t="str">
        <f t="shared" si="175"/>
        <v/>
      </c>
      <c r="AA366" s="112" t="str">
        <f t="shared" si="176"/>
        <v/>
      </c>
      <c r="AB366" s="112" t="str">
        <f t="shared" si="177"/>
        <v/>
      </c>
      <c r="AC366" s="112" t="str">
        <f t="shared" si="178"/>
        <v/>
      </c>
      <c r="AD366" t="str">
        <f t="shared" si="172"/>
        <v>5923------------</v>
      </c>
      <c r="AF366" s="19" t="str">
        <f t="shared" si="179"/>
        <v>|0200220139|38.10|0.00|2.000|0.0005923NBC</v>
      </c>
      <c r="AG366" s="19" t="str">
        <f t="shared" si="173"/>
        <v/>
      </c>
      <c r="AH366" s="19" t="str">
        <f t="shared" si="155"/>
        <v/>
      </c>
      <c r="AI366" s="19" t="str">
        <f t="shared" si="156"/>
        <v/>
      </c>
      <c r="AJ366" s="19" t="str">
        <f t="shared" si="157"/>
        <v/>
      </c>
      <c r="AK366" s="19" t="str">
        <f t="shared" si="158"/>
        <v/>
      </c>
      <c r="AL366" s="19" t="str">
        <f t="shared" si="159"/>
        <v/>
      </c>
      <c r="AM366" s="19" t="str">
        <f t="shared" si="160"/>
        <v/>
      </c>
      <c r="AN366" s="19" t="str">
        <f t="shared" si="161"/>
        <v/>
      </c>
      <c r="AO366" s="19" t="str">
        <f t="shared" si="162"/>
        <v/>
      </c>
      <c r="AP366" s="19" t="str">
        <f t="shared" si="163"/>
        <v/>
      </c>
      <c r="AQ366" s="19" t="str">
        <f t="shared" si="164"/>
        <v/>
      </c>
      <c r="AR366" s="19" t="str">
        <f t="shared" si="165"/>
        <v/>
      </c>
      <c r="AS366" s="19" t="str">
        <f>IFERROR(VLOOKUP(AF366,[2]CUS030!$A$5:$E$10000,5,0),"")</f>
        <v/>
      </c>
      <c r="AT366" s="19" t="str">
        <f>IFERROR(VLOOKUP(AG366,[2]CUS030!$A$5:$E$10000,5,0),"")</f>
        <v/>
      </c>
      <c r="AU366" s="19" t="str">
        <f>IFERROR(VLOOKUP(AH366,[2]CUS030!$A$5:$E$10000,5,0),"")</f>
        <v/>
      </c>
      <c r="AV366" s="19" t="str">
        <f>IFERROR(VLOOKUP(AI366,[2]CUS030!$A$5:$E$10000,5,0),"")</f>
        <v/>
      </c>
      <c r="AW366" s="19" t="str">
        <f>IFERROR(VLOOKUP(AJ366,[2]CUS030!$A$5:$E$10000,5,0),"")</f>
        <v/>
      </c>
      <c r="AX366" s="19" t="str">
        <f>IFERROR(VLOOKUP(AK366,[2]CUS030!$A$5:$E$10000,5,0),"")</f>
        <v/>
      </c>
      <c r="AY366" s="19" t="str">
        <f>IFERROR(VLOOKUP(AL366,[2]CUS030!$A$5:$E$10000,5,0),"")</f>
        <v/>
      </c>
      <c r="AZ366" s="19" t="str">
        <f>IFERROR(VLOOKUP(AM366,[2]CUS030!$A$5:$E$10000,5,0),"")</f>
        <v/>
      </c>
      <c r="BA366" s="19" t="str">
        <f>IFERROR(VLOOKUP(AN366,[2]CUS030!$A$5:$E$10000,5,0),"")</f>
        <v/>
      </c>
      <c r="BB366" s="19" t="str">
        <f>IFERROR(VLOOKUP(AO366,[2]CUS030!$A$5:$E$10000,5,0),"")</f>
        <v/>
      </c>
      <c r="BC366" s="19" t="str">
        <f>IFERROR(VLOOKUP(AP366,[2]CUS030!$A$5:$E$10000,5,0),"")</f>
        <v/>
      </c>
      <c r="BD366" s="19" t="str">
        <f>IFERROR(VLOOKUP(AQ366,[2]CUS030!$A$5:$E$10000,5,0),"")</f>
        <v/>
      </c>
      <c r="BE366" s="19" t="str">
        <f>IFERROR(VLOOKUP(AR366,[2]CUS030!$A$5:$E$10000,5,0),"")</f>
        <v/>
      </c>
    </row>
    <row r="367" spans="6:57" x14ac:dyDescent="0.3">
      <c r="F367" s="108" t="str">
        <f>[1]!Table1[[#This Row],[Production]]</f>
        <v>|0200226010|22.20|0.00|2.300|0.0005500NBC</v>
      </c>
      <c r="G367" t="str">
        <f t="shared" si="166"/>
        <v>5500</v>
      </c>
      <c r="H367" t="str">
        <f t="shared" si="167"/>
        <v>TAM HOP||||||||||||</v>
      </c>
      <c r="I367" s="108" t="str">
        <f>[1]!Table1[[#This Row],[Stock]]</f>
        <v>|0200226010|22.20|0.00|2.300|0.0005500NBC</v>
      </c>
      <c r="J367" t="str">
        <f t="shared" si="168"/>
        <v>5500</v>
      </c>
      <c r="K367" s="19"/>
      <c r="L367" s="19"/>
      <c r="M367" s="19"/>
      <c r="N367" s="19"/>
      <c r="O367" s="19"/>
      <c r="P367" s="20" t="str">
        <f>End_Cal!E367</f>
        <v>|0200220810|19.10|0.00|2.000|0.0005800NBC</v>
      </c>
      <c r="Q367" s="112" t="str">
        <f t="shared" si="169"/>
        <v>5800</v>
      </c>
      <c r="R367" s="112" t="str">
        <f t="shared" si="170"/>
        <v/>
      </c>
      <c r="S367" s="112" t="str">
        <f t="shared" si="150"/>
        <v/>
      </c>
      <c r="T367" s="112" t="str">
        <f t="shared" si="151"/>
        <v/>
      </c>
      <c r="U367" s="112" t="str">
        <f t="shared" si="152"/>
        <v/>
      </c>
      <c r="V367" s="112" t="str">
        <f t="shared" si="153"/>
        <v/>
      </c>
      <c r="W367" s="112" t="str">
        <f t="shared" si="171"/>
        <v/>
      </c>
      <c r="X367" s="112" t="str">
        <f t="shared" si="154"/>
        <v/>
      </c>
      <c r="Y367" s="112" t="str">
        <f t="shared" si="174"/>
        <v/>
      </c>
      <c r="Z367" s="112" t="str">
        <f t="shared" si="175"/>
        <v/>
      </c>
      <c r="AA367" s="112" t="str">
        <f t="shared" si="176"/>
        <v/>
      </c>
      <c r="AB367" s="112" t="str">
        <f t="shared" si="177"/>
        <v/>
      </c>
      <c r="AC367" s="112" t="str">
        <f t="shared" si="178"/>
        <v/>
      </c>
      <c r="AD367" t="str">
        <f t="shared" si="172"/>
        <v>5800------------</v>
      </c>
      <c r="AF367" s="19" t="str">
        <f t="shared" si="179"/>
        <v>|0200220810|19.10|0.00|2.000|0.0005800NBC</v>
      </c>
      <c r="AG367" s="19" t="str">
        <f t="shared" si="173"/>
        <v/>
      </c>
      <c r="AH367" s="19" t="str">
        <f t="shared" si="155"/>
        <v/>
      </c>
      <c r="AI367" s="19" t="str">
        <f t="shared" si="156"/>
        <v/>
      </c>
      <c r="AJ367" s="19" t="str">
        <f t="shared" si="157"/>
        <v/>
      </c>
      <c r="AK367" s="19" t="str">
        <f t="shared" si="158"/>
        <v/>
      </c>
      <c r="AL367" s="19" t="str">
        <f t="shared" si="159"/>
        <v/>
      </c>
      <c r="AM367" s="19" t="str">
        <f t="shared" si="160"/>
        <v/>
      </c>
      <c r="AN367" s="19" t="str">
        <f t="shared" si="161"/>
        <v/>
      </c>
      <c r="AO367" s="19" t="str">
        <f t="shared" si="162"/>
        <v/>
      </c>
      <c r="AP367" s="19" t="str">
        <f t="shared" si="163"/>
        <v/>
      </c>
      <c r="AQ367" s="19" t="str">
        <f t="shared" si="164"/>
        <v/>
      </c>
      <c r="AR367" s="19" t="str">
        <f t="shared" si="165"/>
        <v/>
      </c>
      <c r="AS367" s="19" t="str">
        <f>IFERROR(VLOOKUP(AF367,[2]CUS030!$A$5:$E$10000,5,0),"")</f>
        <v>TAM HOP</v>
      </c>
      <c r="AT367" s="19" t="str">
        <f>IFERROR(VLOOKUP(AG367,[2]CUS030!$A$5:$E$10000,5,0),"")</f>
        <v/>
      </c>
      <c r="AU367" s="19" t="str">
        <f>IFERROR(VLOOKUP(AH367,[2]CUS030!$A$5:$E$10000,5,0),"")</f>
        <v/>
      </c>
      <c r="AV367" s="19" t="str">
        <f>IFERROR(VLOOKUP(AI367,[2]CUS030!$A$5:$E$10000,5,0),"")</f>
        <v/>
      </c>
      <c r="AW367" s="19" t="str">
        <f>IFERROR(VLOOKUP(AJ367,[2]CUS030!$A$5:$E$10000,5,0),"")</f>
        <v/>
      </c>
      <c r="AX367" s="19" t="str">
        <f>IFERROR(VLOOKUP(AK367,[2]CUS030!$A$5:$E$10000,5,0),"")</f>
        <v/>
      </c>
      <c r="AY367" s="19" t="str">
        <f>IFERROR(VLOOKUP(AL367,[2]CUS030!$A$5:$E$10000,5,0),"")</f>
        <v/>
      </c>
      <c r="AZ367" s="19" t="str">
        <f>IFERROR(VLOOKUP(AM367,[2]CUS030!$A$5:$E$10000,5,0),"")</f>
        <v/>
      </c>
      <c r="BA367" s="19" t="str">
        <f>IFERROR(VLOOKUP(AN367,[2]CUS030!$A$5:$E$10000,5,0),"")</f>
        <v/>
      </c>
      <c r="BB367" s="19" t="str">
        <f>IFERROR(VLOOKUP(AO367,[2]CUS030!$A$5:$E$10000,5,0),"")</f>
        <v/>
      </c>
      <c r="BC367" s="19" t="str">
        <f>IFERROR(VLOOKUP(AP367,[2]CUS030!$A$5:$E$10000,5,0),"")</f>
        <v/>
      </c>
      <c r="BD367" s="19" t="str">
        <f>IFERROR(VLOOKUP(AQ367,[2]CUS030!$A$5:$E$10000,5,0),"")</f>
        <v/>
      </c>
      <c r="BE367" s="19" t="str">
        <f>IFERROR(VLOOKUP(AR367,[2]CUS030!$A$5:$E$10000,5,0),"")</f>
        <v/>
      </c>
    </row>
    <row r="368" spans="6:57" x14ac:dyDescent="0.3">
      <c r="F368" s="108" t="str">
        <f>[1]!Table1[[#This Row],[Production]]</f>
        <v>|0200226010|22.20|0.00|2.300|0.0006000IBC</v>
      </c>
      <c r="G368" t="str">
        <f t="shared" si="166"/>
        <v>6000</v>
      </c>
      <c r="H368" t="str">
        <f t="shared" si="167"/>
        <v>||||||||||||</v>
      </c>
      <c r="I368" s="108" t="str">
        <f>[1]!Table1[[#This Row],[Stock]]</f>
        <v>|0200226010|22.20|0.00|2.300|0.0006000IBC</v>
      </c>
      <c r="J368" t="str">
        <f t="shared" si="168"/>
        <v>6000</v>
      </c>
      <c r="K368" s="19"/>
      <c r="L368" s="19"/>
      <c r="M368" s="19"/>
      <c r="N368" s="19"/>
      <c r="O368" s="19"/>
      <c r="P368" s="20" t="str">
        <f>End_Cal!E368</f>
        <v>|0200230841|25.40|0.00|1.000|0.0006191NBC</v>
      </c>
      <c r="Q368" s="112" t="str">
        <f t="shared" si="169"/>
        <v>6191</v>
      </c>
      <c r="R368" s="112" t="str">
        <f t="shared" si="170"/>
        <v/>
      </c>
      <c r="S368" s="112" t="str">
        <f t="shared" si="150"/>
        <v/>
      </c>
      <c r="T368" s="112" t="str">
        <f t="shared" si="151"/>
        <v/>
      </c>
      <c r="U368" s="112" t="str">
        <f t="shared" si="152"/>
        <v/>
      </c>
      <c r="V368" s="112" t="str">
        <f t="shared" si="153"/>
        <v/>
      </c>
      <c r="W368" s="112" t="str">
        <f t="shared" si="171"/>
        <v/>
      </c>
      <c r="X368" s="112" t="str">
        <f t="shared" si="154"/>
        <v/>
      </c>
      <c r="Y368" s="112" t="str">
        <f t="shared" si="174"/>
        <v/>
      </c>
      <c r="Z368" s="112" t="str">
        <f t="shared" si="175"/>
        <v/>
      </c>
      <c r="AA368" s="112" t="str">
        <f t="shared" si="176"/>
        <v/>
      </c>
      <c r="AB368" s="112" t="str">
        <f t="shared" si="177"/>
        <v/>
      </c>
      <c r="AC368" s="112" t="str">
        <f t="shared" si="178"/>
        <v/>
      </c>
      <c r="AD368" t="str">
        <f t="shared" si="172"/>
        <v>6191------------</v>
      </c>
      <c r="AF368" s="19" t="str">
        <f t="shared" si="179"/>
        <v>|0200230841|25.40|0.00|1.000|0.0006191NBC</v>
      </c>
      <c r="AG368" s="19" t="str">
        <f t="shared" si="173"/>
        <v/>
      </c>
      <c r="AH368" s="19" t="str">
        <f t="shared" si="155"/>
        <v/>
      </c>
      <c r="AI368" s="19" t="str">
        <f t="shared" si="156"/>
        <v/>
      </c>
      <c r="AJ368" s="19" t="str">
        <f t="shared" si="157"/>
        <v/>
      </c>
      <c r="AK368" s="19" t="str">
        <f t="shared" si="158"/>
        <v/>
      </c>
      <c r="AL368" s="19" t="str">
        <f t="shared" si="159"/>
        <v/>
      </c>
      <c r="AM368" s="19" t="str">
        <f t="shared" si="160"/>
        <v/>
      </c>
      <c r="AN368" s="19" t="str">
        <f t="shared" si="161"/>
        <v/>
      </c>
      <c r="AO368" s="19" t="str">
        <f t="shared" si="162"/>
        <v/>
      </c>
      <c r="AP368" s="19" t="str">
        <f t="shared" si="163"/>
        <v/>
      </c>
      <c r="AQ368" s="19" t="str">
        <f t="shared" si="164"/>
        <v/>
      </c>
      <c r="AR368" s="19" t="str">
        <f t="shared" si="165"/>
        <v/>
      </c>
      <c r="AS368" s="19" t="str">
        <f>IFERROR(VLOOKUP(AF368,[2]CUS030!$A$5:$E$10000,5,0),"")</f>
        <v/>
      </c>
      <c r="AT368" s="19" t="str">
        <f>IFERROR(VLOOKUP(AG368,[2]CUS030!$A$5:$E$10000,5,0),"")</f>
        <v/>
      </c>
      <c r="AU368" s="19" t="str">
        <f>IFERROR(VLOOKUP(AH368,[2]CUS030!$A$5:$E$10000,5,0),"")</f>
        <v/>
      </c>
      <c r="AV368" s="19" t="str">
        <f>IFERROR(VLOOKUP(AI368,[2]CUS030!$A$5:$E$10000,5,0),"")</f>
        <v/>
      </c>
      <c r="AW368" s="19" t="str">
        <f>IFERROR(VLOOKUP(AJ368,[2]CUS030!$A$5:$E$10000,5,0),"")</f>
        <v/>
      </c>
      <c r="AX368" s="19" t="str">
        <f>IFERROR(VLOOKUP(AK368,[2]CUS030!$A$5:$E$10000,5,0),"")</f>
        <v/>
      </c>
      <c r="AY368" s="19" t="str">
        <f>IFERROR(VLOOKUP(AL368,[2]CUS030!$A$5:$E$10000,5,0),"")</f>
        <v/>
      </c>
      <c r="AZ368" s="19" t="str">
        <f>IFERROR(VLOOKUP(AM368,[2]CUS030!$A$5:$E$10000,5,0),"")</f>
        <v/>
      </c>
      <c r="BA368" s="19" t="str">
        <f>IFERROR(VLOOKUP(AN368,[2]CUS030!$A$5:$E$10000,5,0),"")</f>
        <v/>
      </c>
      <c r="BB368" s="19" t="str">
        <f>IFERROR(VLOOKUP(AO368,[2]CUS030!$A$5:$E$10000,5,0),"")</f>
        <v/>
      </c>
      <c r="BC368" s="19" t="str">
        <f>IFERROR(VLOOKUP(AP368,[2]CUS030!$A$5:$E$10000,5,0),"")</f>
        <v/>
      </c>
      <c r="BD368" s="19" t="str">
        <f>IFERROR(VLOOKUP(AQ368,[2]CUS030!$A$5:$E$10000,5,0),"")</f>
        <v/>
      </c>
      <c r="BE368" s="19" t="str">
        <f>IFERROR(VLOOKUP(AR368,[2]CUS030!$A$5:$E$10000,5,0),"")</f>
        <v/>
      </c>
    </row>
    <row r="369" spans="6:57" x14ac:dyDescent="0.3">
      <c r="F369" s="108" t="str">
        <f>[1]!Table1[[#This Row],[Production]]</f>
        <v>|0200226010|22.20|0.00|2.900|0.0005700NBC</v>
      </c>
      <c r="G369" t="str">
        <f t="shared" si="166"/>
        <v>5700</v>
      </c>
      <c r="H369" t="str">
        <f t="shared" si="167"/>
        <v>||||||||||||</v>
      </c>
      <c r="I369" s="108" t="str">
        <f>[1]!Table1[[#This Row],[Stock]]</f>
        <v>|0200226010|22.20|0.00|2.900|0.0005700NBC</v>
      </c>
      <c r="J369" t="str">
        <f t="shared" si="168"/>
        <v>5700</v>
      </c>
      <c r="K369" s="19"/>
      <c r="L369" s="19"/>
      <c r="M369" s="19"/>
      <c r="N369" s="19"/>
      <c r="O369" s="19"/>
      <c r="P369" s="20" t="str">
        <f>End_Cal!E369</f>
        <v>|0200225939|15.90|0.00|2.000|0.0006118NBC</v>
      </c>
      <c r="Q369" s="112" t="str">
        <f t="shared" si="169"/>
        <v>6118</v>
      </c>
      <c r="R369" s="112" t="str">
        <f t="shared" si="170"/>
        <v/>
      </c>
      <c r="S369" s="112" t="str">
        <f t="shared" si="150"/>
        <v/>
      </c>
      <c r="T369" s="112" t="str">
        <f t="shared" si="151"/>
        <v/>
      </c>
      <c r="U369" s="112" t="str">
        <f t="shared" si="152"/>
        <v/>
      </c>
      <c r="V369" s="112" t="str">
        <f t="shared" si="153"/>
        <v/>
      </c>
      <c r="W369" s="112" t="str">
        <f t="shared" si="171"/>
        <v/>
      </c>
      <c r="X369" s="112" t="str">
        <f t="shared" si="154"/>
        <v/>
      </c>
      <c r="Y369" s="112" t="str">
        <f t="shared" si="174"/>
        <v/>
      </c>
      <c r="Z369" s="112" t="str">
        <f t="shared" si="175"/>
        <v/>
      </c>
      <c r="AA369" s="112" t="str">
        <f t="shared" si="176"/>
        <v/>
      </c>
      <c r="AB369" s="112" t="str">
        <f t="shared" si="177"/>
        <v/>
      </c>
      <c r="AC369" s="112" t="str">
        <f t="shared" si="178"/>
        <v/>
      </c>
      <c r="AD369" t="str">
        <f t="shared" si="172"/>
        <v>6118------------</v>
      </c>
      <c r="AF369" s="19" t="str">
        <f t="shared" si="179"/>
        <v>|0200225939|15.90|0.00|2.000|0.0006118NBC</v>
      </c>
      <c r="AG369" s="19" t="str">
        <f t="shared" si="173"/>
        <v/>
      </c>
      <c r="AH369" s="19" t="str">
        <f t="shared" si="155"/>
        <v/>
      </c>
      <c r="AI369" s="19" t="str">
        <f t="shared" si="156"/>
        <v/>
      </c>
      <c r="AJ369" s="19" t="str">
        <f t="shared" si="157"/>
        <v/>
      </c>
      <c r="AK369" s="19" t="str">
        <f t="shared" si="158"/>
        <v/>
      </c>
      <c r="AL369" s="19" t="str">
        <f t="shared" si="159"/>
        <v/>
      </c>
      <c r="AM369" s="19" t="str">
        <f t="shared" si="160"/>
        <v/>
      </c>
      <c r="AN369" s="19" t="str">
        <f t="shared" si="161"/>
        <v/>
      </c>
      <c r="AO369" s="19" t="str">
        <f t="shared" si="162"/>
        <v/>
      </c>
      <c r="AP369" s="19" t="str">
        <f t="shared" si="163"/>
        <v/>
      </c>
      <c r="AQ369" s="19" t="str">
        <f t="shared" si="164"/>
        <v/>
      </c>
      <c r="AR369" s="19" t="str">
        <f t="shared" si="165"/>
        <v/>
      </c>
      <c r="AS369" s="19" t="str">
        <f>IFERROR(VLOOKUP(AF369,[2]CUS030!$A$5:$E$10000,5,0),"")</f>
        <v/>
      </c>
      <c r="AT369" s="19" t="str">
        <f>IFERROR(VLOOKUP(AG369,[2]CUS030!$A$5:$E$10000,5,0),"")</f>
        <v/>
      </c>
      <c r="AU369" s="19" t="str">
        <f>IFERROR(VLOOKUP(AH369,[2]CUS030!$A$5:$E$10000,5,0),"")</f>
        <v/>
      </c>
      <c r="AV369" s="19" t="str">
        <f>IFERROR(VLOOKUP(AI369,[2]CUS030!$A$5:$E$10000,5,0),"")</f>
        <v/>
      </c>
      <c r="AW369" s="19" t="str">
        <f>IFERROR(VLOOKUP(AJ369,[2]CUS030!$A$5:$E$10000,5,0),"")</f>
        <v/>
      </c>
      <c r="AX369" s="19" t="str">
        <f>IFERROR(VLOOKUP(AK369,[2]CUS030!$A$5:$E$10000,5,0),"")</f>
        <v/>
      </c>
      <c r="AY369" s="19" t="str">
        <f>IFERROR(VLOOKUP(AL369,[2]CUS030!$A$5:$E$10000,5,0),"")</f>
        <v/>
      </c>
      <c r="AZ369" s="19" t="str">
        <f>IFERROR(VLOOKUP(AM369,[2]CUS030!$A$5:$E$10000,5,0),"")</f>
        <v/>
      </c>
      <c r="BA369" s="19" t="str">
        <f>IFERROR(VLOOKUP(AN369,[2]CUS030!$A$5:$E$10000,5,0),"")</f>
        <v/>
      </c>
      <c r="BB369" s="19" t="str">
        <f>IFERROR(VLOOKUP(AO369,[2]CUS030!$A$5:$E$10000,5,0),"")</f>
        <v/>
      </c>
      <c r="BC369" s="19" t="str">
        <f>IFERROR(VLOOKUP(AP369,[2]CUS030!$A$5:$E$10000,5,0),"")</f>
        <v/>
      </c>
      <c r="BD369" s="19" t="str">
        <f>IFERROR(VLOOKUP(AQ369,[2]CUS030!$A$5:$E$10000,5,0),"")</f>
        <v/>
      </c>
      <c r="BE369" s="19" t="str">
        <f>IFERROR(VLOOKUP(AR369,[2]CUS030!$A$5:$E$10000,5,0),"")</f>
        <v/>
      </c>
    </row>
    <row r="370" spans="6:57" x14ac:dyDescent="0.3">
      <c r="F370" s="108" t="str">
        <f>[1]!Table1[[#This Row],[Production]]</f>
        <v>|0200226010|22.20|0.00|2.900|0.0005740NBC</v>
      </c>
      <c r="G370" t="str">
        <f t="shared" si="166"/>
        <v>5740</v>
      </c>
      <c r="H370" t="str">
        <f t="shared" si="167"/>
        <v>KKTL||||||||||||</v>
      </c>
      <c r="I370" s="108" t="str">
        <f>[1]!Table1[[#This Row],[Stock]]</f>
        <v>|0200226010|22.20|0.00|2.900|0.0005740NBC</v>
      </c>
      <c r="J370" t="str">
        <f t="shared" si="168"/>
        <v>5740</v>
      </c>
      <c r="K370" s="19"/>
      <c r="L370" s="19"/>
      <c r="M370" s="19"/>
      <c r="N370" s="19"/>
      <c r="O370" s="19"/>
      <c r="P370" s="20" t="str">
        <f>End_Cal!E370</f>
        <v>|0200235920|38.10|0.00|1.200|0.0005450IBC</v>
      </c>
      <c r="Q370" s="112" t="str">
        <f t="shared" si="169"/>
        <v>5450</v>
      </c>
      <c r="R370" s="112" t="str">
        <f t="shared" si="170"/>
        <v/>
      </c>
      <c r="S370" s="112" t="str">
        <f t="shared" si="150"/>
        <v/>
      </c>
      <c r="T370" s="112" t="str">
        <f t="shared" si="151"/>
        <v/>
      </c>
      <c r="U370" s="112" t="str">
        <f t="shared" si="152"/>
        <v/>
      </c>
      <c r="V370" s="112" t="str">
        <f t="shared" si="153"/>
        <v/>
      </c>
      <c r="W370" s="112" t="str">
        <f t="shared" si="171"/>
        <v/>
      </c>
      <c r="X370" s="112" t="str">
        <f t="shared" si="154"/>
        <v/>
      </c>
      <c r="Y370" s="112" t="str">
        <f t="shared" si="174"/>
        <v/>
      </c>
      <c r="Z370" s="112" t="str">
        <f t="shared" si="175"/>
        <v/>
      </c>
      <c r="AA370" s="112" t="str">
        <f t="shared" si="176"/>
        <v/>
      </c>
      <c r="AB370" s="112" t="str">
        <f t="shared" si="177"/>
        <v/>
      </c>
      <c r="AC370" s="112" t="str">
        <f t="shared" si="178"/>
        <v/>
      </c>
      <c r="AD370" t="str">
        <f t="shared" si="172"/>
        <v>5450------------</v>
      </c>
      <c r="AF370" s="19" t="str">
        <f t="shared" si="179"/>
        <v>|0200235920|38.10|0.00|1.200|0.0005450IBC</v>
      </c>
      <c r="AG370" s="19" t="str">
        <f t="shared" si="173"/>
        <v/>
      </c>
      <c r="AH370" s="19" t="str">
        <f t="shared" si="155"/>
        <v/>
      </c>
      <c r="AI370" s="19" t="str">
        <f t="shared" si="156"/>
        <v/>
      </c>
      <c r="AJ370" s="19" t="str">
        <f t="shared" si="157"/>
        <v/>
      </c>
      <c r="AK370" s="19" t="str">
        <f t="shared" si="158"/>
        <v/>
      </c>
      <c r="AL370" s="19" t="str">
        <f t="shared" si="159"/>
        <v/>
      </c>
      <c r="AM370" s="19" t="str">
        <f t="shared" si="160"/>
        <v/>
      </c>
      <c r="AN370" s="19" t="str">
        <f t="shared" si="161"/>
        <v/>
      </c>
      <c r="AO370" s="19" t="str">
        <f t="shared" si="162"/>
        <v/>
      </c>
      <c r="AP370" s="19" t="str">
        <f t="shared" si="163"/>
        <v/>
      </c>
      <c r="AQ370" s="19" t="str">
        <f t="shared" si="164"/>
        <v/>
      </c>
      <c r="AR370" s="19" t="str">
        <f t="shared" si="165"/>
        <v/>
      </c>
      <c r="AS370" s="19" t="str">
        <f>IFERROR(VLOOKUP(AF370,[2]CUS030!$A$5:$E$10000,5,0),"")</f>
        <v>KKTL</v>
      </c>
      <c r="AT370" s="19" t="str">
        <f>IFERROR(VLOOKUP(AG370,[2]CUS030!$A$5:$E$10000,5,0),"")</f>
        <v/>
      </c>
      <c r="AU370" s="19" t="str">
        <f>IFERROR(VLOOKUP(AH370,[2]CUS030!$A$5:$E$10000,5,0),"")</f>
        <v/>
      </c>
      <c r="AV370" s="19" t="str">
        <f>IFERROR(VLOOKUP(AI370,[2]CUS030!$A$5:$E$10000,5,0),"")</f>
        <v/>
      </c>
      <c r="AW370" s="19" t="str">
        <f>IFERROR(VLOOKUP(AJ370,[2]CUS030!$A$5:$E$10000,5,0),"")</f>
        <v/>
      </c>
      <c r="AX370" s="19" t="str">
        <f>IFERROR(VLOOKUP(AK370,[2]CUS030!$A$5:$E$10000,5,0),"")</f>
        <v/>
      </c>
      <c r="AY370" s="19" t="str">
        <f>IFERROR(VLOOKUP(AL370,[2]CUS030!$A$5:$E$10000,5,0),"")</f>
        <v/>
      </c>
      <c r="AZ370" s="19" t="str">
        <f>IFERROR(VLOOKUP(AM370,[2]CUS030!$A$5:$E$10000,5,0),"")</f>
        <v/>
      </c>
      <c r="BA370" s="19" t="str">
        <f>IFERROR(VLOOKUP(AN370,[2]CUS030!$A$5:$E$10000,5,0),"")</f>
        <v/>
      </c>
      <c r="BB370" s="19" t="str">
        <f>IFERROR(VLOOKUP(AO370,[2]CUS030!$A$5:$E$10000,5,0),"")</f>
        <v/>
      </c>
      <c r="BC370" s="19" t="str">
        <f>IFERROR(VLOOKUP(AP370,[2]CUS030!$A$5:$E$10000,5,0),"")</f>
        <v/>
      </c>
      <c r="BD370" s="19" t="str">
        <f>IFERROR(VLOOKUP(AQ370,[2]CUS030!$A$5:$E$10000,5,0),"")</f>
        <v/>
      </c>
      <c r="BE370" s="19" t="str">
        <f>IFERROR(VLOOKUP(AR370,[2]CUS030!$A$5:$E$10000,5,0),"")</f>
        <v/>
      </c>
    </row>
    <row r="371" spans="6:57" x14ac:dyDescent="0.3">
      <c r="F371" s="108" t="str">
        <f>[1]!Table1[[#This Row],[Production]]</f>
        <v>|0200226010|22.20|0.00|2.900|0.0005800NBC</v>
      </c>
      <c r="G371" t="str">
        <f t="shared" si="166"/>
        <v>5800</v>
      </c>
      <c r="H371" t="str">
        <f t="shared" si="167"/>
        <v>INNOTEK||||||||||||</v>
      </c>
      <c r="I371" s="108" t="str">
        <f>[1]!Table1[[#This Row],[Stock]]</f>
        <v>|0200226010|22.20|0.00|2.900|0.0005800NBC</v>
      </c>
      <c r="J371" t="str">
        <f t="shared" si="168"/>
        <v>5800</v>
      </c>
      <c r="K371" s="19"/>
      <c r="L371" s="19"/>
      <c r="M371" s="19"/>
      <c r="N371" s="19"/>
      <c r="O371" s="19"/>
      <c r="P371" s="20" t="str">
        <f>End_Cal!E371</f>
        <v>|0200236041|22.20|0.00|1.200|0.0005480NBC</v>
      </c>
      <c r="Q371" s="112" t="str">
        <f t="shared" si="169"/>
        <v>5480</v>
      </c>
      <c r="R371" s="112" t="str">
        <f t="shared" si="170"/>
        <v/>
      </c>
      <c r="S371" s="112" t="str">
        <f t="shared" si="150"/>
        <v/>
      </c>
      <c r="T371" s="112" t="str">
        <f t="shared" si="151"/>
        <v/>
      </c>
      <c r="U371" s="112" t="str">
        <f t="shared" si="152"/>
        <v/>
      </c>
      <c r="V371" s="112" t="str">
        <f t="shared" si="153"/>
        <v/>
      </c>
      <c r="W371" s="112" t="str">
        <f t="shared" si="171"/>
        <v/>
      </c>
      <c r="X371" s="112" t="str">
        <f t="shared" si="154"/>
        <v/>
      </c>
      <c r="Y371" s="112" t="str">
        <f t="shared" si="174"/>
        <v/>
      </c>
      <c r="Z371" s="112" t="str">
        <f t="shared" si="175"/>
        <v/>
      </c>
      <c r="AA371" s="112" t="str">
        <f t="shared" si="176"/>
        <v/>
      </c>
      <c r="AB371" s="112" t="str">
        <f t="shared" si="177"/>
        <v/>
      </c>
      <c r="AC371" s="112" t="str">
        <f t="shared" si="178"/>
        <v/>
      </c>
      <c r="AD371" t="str">
        <f t="shared" si="172"/>
        <v>5480------------</v>
      </c>
      <c r="AF371" s="19" t="str">
        <f t="shared" si="179"/>
        <v>|0200236041|22.20|0.00|1.200|0.0005480NBC</v>
      </c>
      <c r="AG371" s="19" t="str">
        <f t="shared" si="173"/>
        <v/>
      </c>
      <c r="AH371" s="19" t="str">
        <f t="shared" si="155"/>
        <v/>
      </c>
      <c r="AI371" s="19" t="str">
        <f t="shared" si="156"/>
        <v/>
      </c>
      <c r="AJ371" s="19" t="str">
        <f t="shared" si="157"/>
        <v/>
      </c>
      <c r="AK371" s="19" t="str">
        <f t="shared" si="158"/>
        <v/>
      </c>
      <c r="AL371" s="19" t="str">
        <f t="shared" si="159"/>
        <v/>
      </c>
      <c r="AM371" s="19" t="str">
        <f t="shared" si="160"/>
        <v/>
      </c>
      <c r="AN371" s="19" t="str">
        <f t="shared" si="161"/>
        <v/>
      </c>
      <c r="AO371" s="19" t="str">
        <f t="shared" si="162"/>
        <v/>
      </c>
      <c r="AP371" s="19" t="str">
        <f t="shared" si="163"/>
        <v/>
      </c>
      <c r="AQ371" s="19" t="str">
        <f t="shared" si="164"/>
        <v/>
      </c>
      <c r="AR371" s="19" t="str">
        <f t="shared" si="165"/>
        <v/>
      </c>
      <c r="AS371" s="19" t="str">
        <f>IFERROR(VLOOKUP(AF371,[2]CUS030!$A$5:$E$10000,5,0),"")</f>
        <v>INNOTEK</v>
      </c>
      <c r="AT371" s="19" t="str">
        <f>IFERROR(VLOOKUP(AG371,[2]CUS030!$A$5:$E$10000,5,0),"")</f>
        <v/>
      </c>
      <c r="AU371" s="19" t="str">
        <f>IFERROR(VLOOKUP(AH371,[2]CUS030!$A$5:$E$10000,5,0),"")</f>
        <v/>
      </c>
      <c r="AV371" s="19" t="str">
        <f>IFERROR(VLOOKUP(AI371,[2]CUS030!$A$5:$E$10000,5,0),"")</f>
        <v/>
      </c>
      <c r="AW371" s="19" t="str">
        <f>IFERROR(VLOOKUP(AJ371,[2]CUS030!$A$5:$E$10000,5,0),"")</f>
        <v/>
      </c>
      <c r="AX371" s="19" t="str">
        <f>IFERROR(VLOOKUP(AK371,[2]CUS030!$A$5:$E$10000,5,0),"")</f>
        <v/>
      </c>
      <c r="AY371" s="19" t="str">
        <f>IFERROR(VLOOKUP(AL371,[2]CUS030!$A$5:$E$10000,5,0),"")</f>
        <v/>
      </c>
      <c r="AZ371" s="19" t="str">
        <f>IFERROR(VLOOKUP(AM371,[2]CUS030!$A$5:$E$10000,5,0),"")</f>
        <v/>
      </c>
      <c r="BA371" s="19" t="str">
        <f>IFERROR(VLOOKUP(AN371,[2]CUS030!$A$5:$E$10000,5,0),"")</f>
        <v/>
      </c>
      <c r="BB371" s="19" t="str">
        <f>IFERROR(VLOOKUP(AO371,[2]CUS030!$A$5:$E$10000,5,0),"")</f>
        <v/>
      </c>
      <c r="BC371" s="19" t="str">
        <f>IFERROR(VLOOKUP(AP371,[2]CUS030!$A$5:$E$10000,5,0),"")</f>
        <v/>
      </c>
      <c r="BD371" s="19" t="str">
        <f>IFERROR(VLOOKUP(AQ371,[2]CUS030!$A$5:$E$10000,5,0),"")</f>
        <v/>
      </c>
      <c r="BE371" s="19" t="str">
        <f>IFERROR(VLOOKUP(AR371,[2]CUS030!$A$5:$E$10000,5,0),"")</f>
        <v/>
      </c>
    </row>
    <row r="372" spans="6:57" x14ac:dyDescent="0.3">
      <c r="F372" s="108" t="str">
        <f>[1]!Table1[[#This Row],[Production]]</f>
        <v>|0200226010|22.20|0.00|2.000|0.0005160NBC</v>
      </c>
      <c r="G372" t="str">
        <f t="shared" si="166"/>
        <v>5160</v>
      </c>
      <c r="H372" t="str">
        <f t="shared" si="167"/>
        <v>INNOTEK||||||||||||</v>
      </c>
      <c r="I372" s="108" t="str">
        <f>[1]!Table1[[#This Row],[Stock]]</f>
        <v>|0200226010|22.20|0.00|2.000|0.0005160NBC</v>
      </c>
      <c r="J372" t="str">
        <f t="shared" si="168"/>
        <v>5160</v>
      </c>
      <c r="K372" s="19"/>
      <c r="L372" s="19"/>
      <c r="M372" s="19"/>
      <c r="N372" s="19"/>
      <c r="O372" s="19"/>
      <c r="P372" s="20" t="str">
        <f>End_Cal!E372</f>
        <v>|0200236041|28.60|0.00|1.200|0.0005070NBC</v>
      </c>
      <c r="Q372" s="112" t="str">
        <f t="shared" si="169"/>
        <v>5070</v>
      </c>
      <c r="R372" s="112" t="str">
        <f t="shared" si="170"/>
        <v/>
      </c>
      <c r="S372" s="112" t="str">
        <f t="shared" si="150"/>
        <v/>
      </c>
      <c r="T372" s="112" t="str">
        <f t="shared" si="151"/>
        <v/>
      </c>
      <c r="U372" s="112" t="str">
        <f t="shared" si="152"/>
        <v/>
      </c>
      <c r="V372" s="112" t="str">
        <f t="shared" si="153"/>
        <v/>
      </c>
      <c r="W372" s="112" t="str">
        <f t="shared" si="171"/>
        <v/>
      </c>
      <c r="X372" s="112" t="str">
        <f t="shared" si="154"/>
        <v/>
      </c>
      <c r="Y372" s="112" t="str">
        <f t="shared" si="174"/>
        <v/>
      </c>
      <c r="Z372" s="112" t="str">
        <f t="shared" si="175"/>
        <v/>
      </c>
      <c r="AA372" s="112" t="str">
        <f t="shared" si="176"/>
        <v/>
      </c>
      <c r="AB372" s="112" t="str">
        <f t="shared" si="177"/>
        <v/>
      </c>
      <c r="AC372" s="112" t="str">
        <f t="shared" si="178"/>
        <v/>
      </c>
      <c r="AD372" t="str">
        <f t="shared" si="172"/>
        <v>5070------------</v>
      </c>
      <c r="AF372" s="19" t="str">
        <f t="shared" si="179"/>
        <v>|0200236041|28.60|0.00|1.200|0.0005070NBC</v>
      </c>
      <c r="AG372" s="19" t="str">
        <f t="shared" si="173"/>
        <v/>
      </c>
      <c r="AH372" s="19" t="str">
        <f t="shared" si="155"/>
        <v/>
      </c>
      <c r="AI372" s="19" t="str">
        <f t="shared" si="156"/>
        <v/>
      </c>
      <c r="AJ372" s="19" t="str">
        <f t="shared" si="157"/>
        <v/>
      </c>
      <c r="AK372" s="19" t="str">
        <f t="shared" si="158"/>
        <v/>
      </c>
      <c r="AL372" s="19" t="str">
        <f t="shared" si="159"/>
        <v/>
      </c>
      <c r="AM372" s="19" t="str">
        <f t="shared" si="160"/>
        <v/>
      </c>
      <c r="AN372" s="19" t="str">
        <f t="shared" si="161"/>
        <v/>
      </c>
      <c r="AO372" s="19" t="str">
        <f t="shared" si="162"/>
        <v/>
      </c>
      <c r="AP372" s="19" t="str">
        <f t="shared" si="163"/>
        <v/>
      </c>
      <c r="AQ372" s="19" t="str">
        <f t="shared" si="164"/>
        <v/>
      </c>
      <c r="AR372" s="19" t="str">
        <f t="shared" si="165"/>
        <v/>
      </c>
      <c r="AS372" s="19" t="str">
        <f>IFERROR(VLOOKUP(AF372,[2]CUS030!$A$5:$E$10000,5,0),"")</f>
        <v>INNOTEK</v>
      </c>
      <c r="AT372" s="19" t="str">
        <f>IFERROR(VLOOKUP(AG372,[2]CUS030!$A$5:$E$10000,5,0),"")</f>
        <v/>
      </c>
      <c r="AU372" s="19" t="str">
        <f>IFERROR(VLOOKUP(AH372,[2]CUS030!$A$5:$E$10000,5,0),"")</f>
        <v/>
      </c>
      <c r="AV372" s="19" t="str">
        <f>IFERROR(VLOOKUP(AI372,[2]CUS030!$A$5:$E$10000,5,0),"")</f>
        <v/>
      </c>
      <c r="AW372" s="19" t="str">
        <f>IFERROR(VLOOKUP(AJ372,[2]CUS030!$A$5:$E$10000,5,0),"")</f>
        <v/>
      </c>
      <c r="AX372" s="19" t="str">
        <f>IFERROR(VLOOKUP(AK372,[2]CUS030!$A$5:$E$10000,5,0),"")</f>
        <v/>
      </c>
      <c r="AY372" s="19" t="str">
        <f>IFERROR(VLOOKUP(AL372,[2]CUS030!$A$5:$E$10000,5,0),"")</f>
        <v/>
      </c>
      <c r="AZ372" s="19" t="str">
        <f>IFERROR(VLOOKUP(AM372,[2]CUS030!$A$5:$E$10000,5,0),"")</f>
        <v/>
      </c>
      <c r="BA372" s="19" t="str">
        <f>IFERROR(VLOOKUP(AN372,[2]CUS030!$A$5:$E$10000,5,0),"")</f>
        <v/>
      </c>
      <c r="BB372" s="19" t="str">
        <f>IFERROR(VLOOKUP(AO372,[2]CUS030!$A$5:$E$10000,5,0),"")</f>
        <v/>
      </c>
      <c r="BC372" s="19" t="str">
        <f>IFERROR(VLOOKUP(AP372,[2]CUS030!$A$5:$E$10000,5,0),"")</f>
        <v/>
      </c>
      <c r="BD372" s="19" t="str">
        <f>IFERROR(VLOOKUP(AQ372,[2]CUS030!$A$5:$E$10000,5,0),"")</f>
        <v/>
      </c>
      <c r="BE372" s="19" t="str">
        <f>IFERROR(VLOOKUP(AR372,[2]CUS030!$A$5:$E$10000,5,0),"")</f>
        <v/>
      </c>
    </row>
    <row r="373" spans="6:57" x14ac:dyDescent="0.3">
      <c r="F373" s="108" t="str">
        <f>[1]!Table1[[#This Row],[Production]]</f>
        <v>|0200226010|22.20|0.00|2.000|0.0005250NBC</v>
      </c>
      <c r="G373" t="str">
        <f t="shared" si="166"/>
        <v>5250</v>
      </c>
      <c r="H373" t="str">
        <f t="shared" si="167"/>
        <v>KKTL||||||||||||</v>
      </c>
      <c r="I373" s="108" t="str">
        <f>[1]!Table1[[#This Row],[Stock]]</f>
        <v>|0200226010|22.20|0.00|2.000|0.0005250NBC</v>
      </c>
      <c r="J373" t="str">
        <f t="shared" si="168"/>
        <v>5250</v>
      </c>
      <c r="K373" s="19"/>
      <c r="L373" s="19"/>
      <c r="M373" s="19"/>
      <c r="N373" s="19"/>
      <c r="O373" s="19"/>
      <c r="P373" s="20" t="str">
        <f>End_Cal!E373</f>
        <v>|0200226010|28.60|0.00|2.000|0.0006000IBC</v>
      </c>
      <c r="Q373" s="112" t="str">
        <f t="shared" si="169"/>
        <v>6000</v>
      </c>
      <c r="R373" s="112" t="str">
        <f t="shared" si="170"/>
        <v/>
      </c>
      <c r="S373" s="112" t="str">
        <f t="shared" si="150"/>
        <v/>
      </c>
      <c r="T373" s="112" t="str">
        <f t="shared" si="151"/>
        <v/>
      </c>
      <c r="U373" s="112" t="str">
        <f t="shared" si="152"/>
        <v/>
      </c>
      <c r="V373" s="112" t="str">
        <f t="shared" si="153"/>
        <v/>
      </c>
      <c r="W373" s="112" t="str">
        <f t="shared" si="171"/>
        <v/>
      </c>
      <c r="X373" s="112" t="str">
        <f t="shared" si="154"/>
        <v/>
      </c>
      <c r="Y373" s="112" t="str">
        <f t="shared" si="174"/>
        <v/>
      </c>
      <c r="Z373" s="112" t="str">
        <f t="shared" si="175"/>
        <v/>
      </c>
      <c r="AA373" s="112" t="str">
        <f t="shared" si="176"/>
        <v/>
      </c>
      <c r="AB373" s="112" t="str">
        <f t="shared" si="177"/>
        <v/>
      </c>
      <c r="AC373" s="112" t="str">
        <f t="shared" si="178"/>
        <v/>
      </c>
      <c r="AD373" t="str">
        <f t="shared" si="172"/>
        <v>6000------------</v>
      </c>
      <c r="AF373" s="19" t="str">
        <f t="shared" si="179"/>
        <v>|0200226010|28.60|0.00|2.000|0.0006000IBC</v>
      </c>
      <c r="AG373" s="19" t="str">
        <f t="shared" si="173"/>
        <v/>
      </c>
      <c r="AH373" s="19" t="str">
        <f t="shared" si="155"/>
        <v/>
      </c>
      <c r="AI373" s="19" t="str">
        <f t="shared" si="156"/>
        <v/>
      </c>
      <c r="AJ373" s="19" t="str">
        <f t="shared" si="157"/>
        <v/>
      </c>
      <c r="AK373" s="19" t="str">
        <f t="shared" si="158"/>
        <v/>
      </c>
      <c r="AL373" s="19" t="str">
        <f t="shared" si="159"/>
        <v/>
      </c>
      <c r="AM373" s="19" t="str">
        <f t="shared" si="160"/>
        <v/>
      </c>
      <c r="AN373" s="19" t="str">
        <f t="shared" si="161"/>
        <v/>
      </c>
      <c r="AO373" s="19" t="str">
        <f t="shared" si="162"/>
        <v/>
      </c>
      <c r="AP373" s="19" t="str">
        <f t="shared" si="163"/>
        <v/>
      </c>
      <c r="AQ373" s="19" t="str">
        <f t="shared" si="164"/>
        <v/>
      </c>
      <c r="AR373" s="19" t="str">
        <f t="shared" si="165"/>
        <v/>
      </c>
      <c r="AS373" s="19" t="str">
        <f>IFERROR(VLOOKUP(AF373,[2]CUS030!$A$5:$E$10000,5,0),"")</f>
        <v>KKTL</v>
      </c>
      <c r="AT373" s="19" t="str">
        <f>IFERROR(VLOOKUP(AG373,[2]CUS030!$A$5:$E$10000,5,0),"")</f>
        <v/>
      </c>
      <c r="AU373" s="19" t="str">
        <f>IFERROR(VLOOKUP(AH373,[2]CUS030!$A$5:$E$10000,5,0),"")</f>
        <v/>
      </c>
      <c r="AV373" s="19" t="str">
        <f>IFERROR(VLOOKUP(AI373,[2]CUS030!$A$5:$E$10000,5,0),"")</f>
        <v/>
      </c>
      <c r="AW373" s="19" t="str">
        <f>IFERROR(VLOOKUP(AJ373,[2]CUS030!$A$5:$E$10000,5,0),"")</f>
        <v/>
      </c>
      <c r="AX373" s="19" t="str">
        <f>IFERROR(VLOOKUP(AK373,[2]CUS030!$A$5:$E$10000,5,0),"")</f>
        <v/>
      </c>
      <c r="AY373" s="19" t="str">
        <f>IFERROR(VLOOKUP(AL373,[2]CUS030!$A$5:$E$10000,5,0),"")</f>
        <v/>
      </c>
      <c r="AZ373" s="19" t="str">
        <f>IFERROR(VLOOKUP(AM373,[2]CUS030!$A$5:$E$10000,5,0),"")</f>
        <v/>
      </c>
      <c r="BA373" s="19" t="str">
        <f>IFERROR(VLOOKUP(AN373,[2]CUS030!$A$5:$E$10000,5,0),"")</f>
        <v/>
      </c>
      <c r="BB373" s="19" t="str">
        <f>IFERROR(VLOOKUP(AO373,[2]CUS030!$A$5:$E$10000,5,0),"")</f>
        <v/>
      </c>
      <c r="BC373" s="19" t="str">
        <f>IFERROR(VLOOKUP(AP373,[2]CUS030!$A$5:$E$10000,5,0),"")</f>
        <v/>
      </c>
      <c r="BD373" s="19" t="str">
        <f>IFERROR(VLOOKUP(AQ373,[2]CUS030!$A$5:$E$10000,5,0),"")</f>
        <v/>
      </c>
      <c r="BE373" s="19" t="str">
        <f>IFERROR(VLOOKUP(AR373,[2]CUS030!$A$5:$E$10000,5,0),"")</f>
        <v/>
      </c>
    </row>
    <row r="374" spans="6:57" x14ac:dyDescent="0.3">
      <c r="F374" s="108" t="str">
        <f>[1]!Table1[[#This Row],[Production]]</f>
        <v>|0200226010|22.20|0.00|2.000|0.0005340IBC</v>
      </c>
      <c r="G374" t="str">
        <f t="shared" si="166"/>
        <v>5340</v>
      </c>
      <c r="H374" t="str">
        <f t="shared" si="167"/>
        <v>INNOTEK||||||||||||</v>
      </c>
      <c r="I374" s="108" t="str">
        <f>[1]!Table1[[#This Row],[Stock]]</f>
        <v>|0200226010|22.20|0.00|2.000|0.0005340IBC</v>
      </c>
      <c r="J374" t="str">
        <f t="shared" si="168"/>
        <v>5340</v>
      </c>
      <c r="K374" s="19"/>
      <c r="L374" s="19"/>
      <c r="M374" s="19"/>
      <c r="N374" s="19"/>
      <c r="O374" s="19"/>
      <c r="P374" s="20" t="str">
        <f>End_Cal!E374</f>
        <v>|0200226010|31.80|0.00|2.600|0.0005350NBC</v>
      </c>
      <c r="Q374" s="112" t="str">
        <f t="shared" si="169"/>
        <v>5350</v>
      </c>
      <c r="R374" s="112" t="str">
        <f t="shared" si="170"/>
        <v/>
      </c>
      <c r="S374" s="112" t="str">
        <f t="shared" si="150"/>
        <v/>
      </c>
      <c r="T374" s="112" t="str">
        <f t="shared" si="151"/>
        <v/>
      </c>
      <c r="U374" s="112" t="str">
        <f t="shared" si="152"/>
        <v/>
      </c>
      <c r="V374" s="112" t="str">
        <f t="shared" si="153"/>
        <v/>
      </c>
      <c r="W374" s="112" t="str">
        <f t="shared" si="171"/>
        <v/>
      </c>
      <c r="X374" s="112" t="str">
        <f t="shared" si="154"/>
        <v/>
      </c>
      <c r="Y374" s="112" t="str">
        <f t="shared" si="174"/>
        <v/>
      </c>
      <c r="Z374" s="112" t="str">
        <f t="shared" si="175"/>
        <v/>
      </c>
      <c r="AA374" s="112" t="str">
        <f t="shared" si="176"/>
        <v/>
      </c>
      <c r="AB374" s="112" t="str">
        <f t="shared" si="177"/>
        <v/>
      </c>
      <c r="AC374" s="112" t="str">
        <f t="shared" si="178"/>
        <v/>
      </c>
      <c r="AD374" t="str">
        <f t="shared" si="172"/>
        <v>5350------------</v>
      </c>
      <c r="AF374" s="19" t="str">
        <f t="shared" si="179"/>
        <v>|0200226010|31.80|0.00|2.600|0.0005350NBC</v>
      </c>
      <c r="AG374" s="19" t="str">
        <f t="shared" si="173"/>
        <v/>
      </c>
      <c r="AH374" s="19" t="str">
        <f t="shared" si="155"/>
        <v/>
      </c>
      <c r="AI374" s="19" t="str">
        <f t="shared" si="156"/>
        <v/>
      </c>
      <c r="AJ374" s="19" t="str">
        <f t="shared" si="157"/>
        <v/>
      </c>
      <c r="AK374" s="19" t="str">
        <f t="shared" si="158"/>
        <v/>
      </c>
      <c r="AL374" s="19" t="str">
        <f t="shared" si="159"/>
        <v/>
      </c>
      <c r="AM374" s="19" t="str">
        <f t="shared" si="160"/>
        <v/>
      </c>
      <c r="AN374" s="19" t="str">
        <f t="shared" si="161"/>
        <v/>
      </c>
      <c r="AO374" s="19" t="str">
        <f t="shared" si="162"/>
        <v/>
      </c>
      <c r="AP374" s="19" t="str">
        <f t="shared" si="163"/>
        <v/>
      </c>
      <c r="AQ374" s="19" t="str">
        <f t="shared" si="164"/>
        <v/>
      </c>
      <c r="AR374" s="19" t="str">
        <f t="shared" si="165"/>
        <v/>
      </c>
      <c r="AS374" s="19" t="str">
        <f>IFERROR(VLOOKUP(AF374,[2]CUS030!$A$5:$E$10000,5,0),"")</f>
        <v>INNOTEK</v>
      </c>
      <c r="AT374" s="19" t="str">
        <f>IFERROR(VLOOKUP(AG374,[2]CUS030!$A$5:$E$10000,5,0),"")</f>
        <v/>
      </c>
      <c r="AU374" s="19" t="str">
        <f>IFERROR(VLOOKUP(AH374,[2]CUS030!$A$5:$E$10000,5,0),"")</f>
        <v/>
      </c>
      <c r="AV374" s="19" t="str">
        <f>IFERROR(VLOOKUP(AI374,[2]CUS030!$A$5:$E$10000,5,0),"")</f>
        <v/>
      </c>
      <c r="AW374" s="19" t="str">
        <f>IFERROR(VLOOKUP(AJ374,[2]CUS030!$A$5:$E$10000,5,0),"")</f>
        <v/>
      </c>
      <c r="AX374" s="19" t="str">
        <f>IFERROR(VLOOKUP(AK374,[2]CUS030!$A$5:$E$10000,5,0),"")</f>
        <v/>
      </c>
      <c r="AY374" s="19" t="str">
        <f>IFERROR(VLOOKUP(AL374,[2]CUS030!$A$5:$E$10000,5,0),"")</f>
        <v/>
      </c>
      <c r="AZ374" s="19" t="str">
        <f>IFERROR(VLOOKUP(AM374,[2]CUS030!$A$5:$E$10000,5,0),"")</f>
        <v/>
      </c>
      <c r="BA374" s="19" t="str">
        <f>IFERROR(VLOOKUP(AN374,[2]CUS030!$A$5:$E$10000,5,0),"")</f>
        <v/>
      </c>
      <c r="BB374" s="19" t="str">
        <f>IFERROR(VLOOKUP(AO374,[2]CUS030!$A$5:$E$10000,5,0),"")</f>
        <v/>
      </c>
      <c r="BC374" s="19" t="str">
        <f>IFERROR(VLOOKUP(AP374,[2]CUS030!$A$5:$E$10000,5,0),"")</f>
        <v/>
      </c>
      <c r="BD374" s="19" t="str">
        <f>IFERROR(VLOOKUP(AQ374,[2]CUS030!$A$5:$E$10000,5,0),"")</f>
        <v/>
      </c>
      <c r="BE374" s="19" t="str">
        <f>IFERROR(VLOOKUP(AR374,[2]CUS030!$A$5:$E$10000,5,0),"")</f>
        <v/>
      </c>
    </row>
    <row r="375" spans="6:57" x14ac:dyDescent="0.3">
      <c r="F375" s="108" t="str">
        <f>[1]!Table1[[#This Row],[Production]]</f>
        <v>|0200226010|22.20|0.00|2.000|0.0005360IBC</v>
      </c>
      <c r="G375" t="str">
        <f t="shared" si="166"/>
        <v>5360</v>
      </c>
      <c r="H375" t="str">
        <f t="shared" si="167"/>
        <v>VPIC1||||||||||||</v>
      </c>
      <c r="I375" s="108" t="str">
        <f>[1]!Table1[[#This Row],[Stock]]</f>
        <v>|0200226010|22.20|0.00|2.000|0.0005360IBC</v>
      </c>
      <c r="J375" t="str">
        <f t="shared" si="168"/>
        <v>5360</v>
      </c>
      <c r="K375" s="19"/>
      <c r="L375" s="19"/>
      <c r="M375" s="19"/>
      <c r="N375" s="19"/>
      <c r="O375" s="19"/>
      <c r="P375" s="20" t="str">
        <f>End_Cal!E375</f>
        <v>|0200226010|25.40|0.00|2.000|0.0005200NBC</v>
      </c>
      <c r="Q375" s="112" t="str">
        <f t="shared" si="169"/>
        <v>5200</v>
      </c>
      <c r="R375" s="112" t="str">
        <f t="shared" si="170"/>
        <v/>
      </c>
      <c r="S375" s="112" t="str">
        <f t="shared" si="150"/>
        <v/>
      </c>
      <c r="T375" s="112" t="str">
        <f t="shared" si="151"/>
        <v/>
      </c>
      <c r="U375" s="112" t="str">
        <f t="shared" si="152"/>
        <v/>
      </c>
      <c r="V375" s="112" t="str">
        <f t="shared" si="153"/>
        <v/>
      </c>
      <c r="W375" s="112" t="str">
        <f t="shared" si="171"/>
        <v/>
      </c>
      <c r="X375" s="112" t="str">
        <f t="shared" si="154"/>
        <v/>
      </c>
      <c r="Y375" s="112" t="str">
        <f t="shared" si="174"/>
        <v/>
      </c>
      <c r="Z375" s="112" t="str">
        <f t="shared" si="175"/>
        <v/>
      </c>
      <c r="AA375" s="112" t="str">
        <f t="shared" si="176"/>
        <v/>
      </c>
      <c r="AB375" s="112" t="str">
        <f t="shared" si="177"/>
        <v/>
      </c>
      <c r="AC375" s="112" t="str">
        <f t="shared" si="178"/>
        <v/>
      </c>
      <c r="AD375" t="str">
        <f t="shared" si="172"/>
        <v>5200------------</v>
      </c>
      <c r="AF375" s="19" t="str">
        <f t="shared" si="179"/>
        <v>|0200226010|25.40|0.00|2.000|0.0005200NBC</v>
      </c>
      <c r="AG375" s="19" t="str">
        <f t="shared" si="173"/>
        <v/>
      </c>
      <c r="AH375" s="19" t="str">
        <f t="shared" si="155"/>
        <v/>
      </c>
      <c r="AI375" s="19" t="str">
        <f t="shared" si="156"/>
        <v/>
      </c>
      <c r="AJ375" s="19" t="str">
        <f t="shared" si="157"/>
        <v/>
      </c>
      <c r="AK375" s="19" t="str">
        <f t="shared" si="158"/>
        <v/>
      </c>
      <c r="AL375" s="19" t="str">
        <f t="shared" si="159"/>
        <v/>
      </c>
      <c r="AM375" s="19" t="str">
        <f t="shared" si="160"/>
        <v/>
      </c>
      <c r="AN375" s="19" t="str">
        <f t="shared" si="161"/>
        <v/>
      </c>
      <c r="AO375" s="19" t="str">
        <f t="shared" si="162"/>
        <v/>
      </c>
      <c r="AP375" s="19" t="str">
        <f t="shared" si="163"/>
        <v/>
      </c>
      <c r="AQ375" s="19" t="str">
        <f t="shared" si="164"/>
        <v/>
      </c>
      <c r="AR375" s="19" t="str">
        <f t="shared" si="165"/>
        <v/>
      </c>
      <c r="AS375" s="19" t="str">
        <f>IFERROR(VLOOKUP(AF375,[2]CUS030!$A$5:$E$10000,5,0),"")</f>
        <v>VPIC1</v>
      </c>
      <c r="AT375" s="19" t="str">
        <f>IFERROR(VLOOKUP(AG375,[2]CUS030!$A$5:$E$10000,5,0),"")</f>
        <v/>
      </c>
      <c r="AU375" s="19" t="str">
        <f>IFERROR(VLOOKUP(AH375,[2]CUS030!$A$5:$E$10000,5,0),"")</f>
        <v/>
      </c>
      <c r="AV375" s="19" t="str">
        <f>IFERROR(VLOOKUP(AI375,[2]CUS030!$A$5:$E$10000,5,0),"")</f>
        <v/>
      </c>
      <c r="AW375" s="19" t="str">
        <f>IFERROR(VLOOKUP(AJ375,[2]CUS030!$A$5:$E$10000,5,0),"")</f>
        <v/>
      </c>
      <c r="AX375" s="19" t="str">
        <f>IFERROR(VLOOKUP(AK375,[2]CUS030!$A$5:$E$10000,5,0),"")</f>
        <v/>
      </c>
      <c r="AY375" s="19" t="str">
        <f>IFERROR(VLOOKUP(AL375,[2]CUS030!$A$5:$E$10000,5,0),"")</f>
        <v/>
      </c>
      <c r="AZ375" s="19" t="str">
        <f>IFERROR(VLOOKUP(AM375,[2]CUS030!$A$5:$E$10000,5,0),"")</f>
        <v/>
      </c>
      <c r="BA375" s="19" t="str">
        <f>IFERROR(VLOOKUP(AN375,[2]CUS030!$A$5:$E$10000,5,0),"")</f>
        <v/>
      </c>
      <c r="BB375" s="19" t="str">
        <f>IFERROR(VLOOKUP(AO375,[2]CUS030!$A$5:$E$10000,5,0),"")</f>
        <v/>
      </c>
      <c r="BC375" s="19" t="str">
        <f>IFERROR(VLOOKUP(AP375,[2]CUS030!$A$5:$E$10000,5,0),"")</f>
        <v/>
      </c>
      <c r="BD375" s="19" t="str">
        <f>IFERROR(VLOOKUP(AQ375,[2]CUS030!$A$5:$E$10000,5,0),"")</f>
        <v/>
      </c>
      <c r="BE375" s="19" t="str">
        <f>IFERROR(VLOOKUP(AR375,[2]CUS030!$A$5:$E$10000,5,0),"")</f>
        <v/>
      </c>
    </row>
    <row r="376" spans="6:57" x14ac:dyDescent="0.3">
      <c r="F376" s="108" t="str">
        <f>[1]!Table1[[#This Row],[Production]]</f>
        <v>|0200226010|22.20|0.00|2.000|0.0005362IBC</v>
      </c>
      <c r="G376" t="str">
        <f t="shared" si="166"/>
        <v>5362</v>
      </c>
      <c r="H376" t="str">
        <f t="shared" si="167"/>
        <v>VPIC1||||||||||||</v>
      </c>
      <c r="I376" s="108" t="str">
        <f>[1]!Table1[[#This Row],[Stock]]</f>
        <v>|0200226010|22.20|0.00|2.000|0.0005362IBC</v>
      </c>
      <c r="J376" t="str">
        <f t="shared" si="168"/>
        <v>5362</v>
      </c>
      <c r="K376" s="19"/>
      <c r="L376" s="19"/>
      <c r="M376" s="19"/>
      <c r="N376" s="19"/>
      <c r="O376" s="19"/>
      <c r="P376" s="20" t="str">
        <f>End_Cal!E376</f>
        <v>|0200225939|19.10|0.00|2.600|0.0005000NBC</v>
      </c>
      <c r="Q376" s="112" t="str">
        <f t="shared" si="169"/>
        <v>5000</v>
      </c>
      <c r="R376" s="112" t="str">
        <f t="shared" si="170"/>
        <v/>
      </c>
      <c r="S376" s="112" t="str">
        <f t="shared" si="150"/>
        <v/>
      </c>
      <c r="T376" s="112" t="str">
        <f t="shared" si="151"/>
        <v/>
      </c>
      <c r="U376" s="112" t="str">
        <f t="shared" si="152"/>
        <v/>
      </c>
      <c r="V376" s="112" t="str">
        <f t="shared" si="153"/>
        <v/>
      </c>
      <c r="W376" s="112" t="str">
        <f t="shared" si="171"/>
        <v/>
      </c>
      <c r="X376" s="112" t="str">
        <f t="shared" si="154"/>
        <v/>
      </c>
      <c r="Y376" s="112" t="str">
        <f t="shared" si="174"/>
        <v/>
      </c>
      <c r="Z376" s="112" t="str">
        <f t="shared" si="175"/>
        <v/>
      </c>
      <c r="AA376" s="112" t="str">
        <f t="shared" si="176"/>
        <v/>
      </c>
      <c r="AB376" s="112" t="str">
        <f t="shared" si="177"/>
        <v/>
      </c>
      <c r="AC376" s="112" t="str">
        <f t="shared" si="178"/>
        <v/>
      </c>
      <c r="AD376" t="str">
        <f t="shared" si="172"/>
        <v>5000------------</v>
      </c>
      <c r="AF376" s="19" t="str">
        <f t="shared" si="179"/>
        <v>|0200225939|19.10|0.00|2.600|0.0005000NBC</v>
      </c>
      <c r="AG376" s="19" t="str">
        <f t="shared" si="173"/>
        <v/>
      </c>
      <c r="AH376" s="19" t="str">
        <f t="shared" si="155"/>
        <v/>
      </c>
      <c r="AI376" s="19" t="str">
        <f t="shared" si="156"/>
        <v/>
      </c>
      <c r="AJ376" s="19" t="str">
        <f t="shared" si="157"/>
        <v/>
      </c>
      <c r="AK376" s="19" t="str">
        <f t="shared" si="158"/>
        <v/>
      </c>
      <c r="AL376" s="19" t="str">
        <f t="shared" si="159"/>
        <v/>
      </c>
      <c r="AM376" s="19" t="str">
        <f t="shared" si="160"/>
        <v/>
      </c>
      <c r="AN376" s="19" t="str">
        <f t="shared" si="161"/>
        <v/>
      </c>
      <c r="AO376" s="19" t="str">
        <f t="shared" si="162"/>
        <v/>
      </c>
      <c r="AP376" s="19" t="str">
        <f t="shared" si="163"/>
        <v/>
      </c>
      <c r="AQ376" s="19" t="str">
        <f t="shared" si="164"/>
        <v/>
      </c>
      <c r="AR376" s="19" t="str">
        <f t="shared" si="165"/>
        <v/>
      </c>
      <c r="AS376" s="19" t="str">
        <f>IFERROR(VLOOKUP(AF376,[2]CUS030!$A$5:$E$10000,5,0),"")</f>
        <v>VPIC1</v>
      </c>
      <c r="AT376" s="19" t="str">
        <f>IFERROR(VLOOKUP(AG376,[2]CUS030!$A$5:$E$10000,5,0),"")</f>
        <v/>
      </c>
      <c r="AU376" s="19" t="str">
        <f>IFERROR(VLOOKUP(AH376,[2]CUS030!$A$5:$E$10000,5,0),"")</f>
        <v/>
      </c>
      <c r="AV376" s="19" t="str">
        <f>IFERROR(VLOOKUP(AI376,[2]CUS030!$A$5:$E$10000,5,0),"")</f>
        <v/>
      </c>
      <c r="AW376" s="19" t="str">
        <f>IFERROR(VLOOKUP(AJ376,[2]CUS030!$A$5:$E$10000,5,0),"")</f>
        <v/>
      </c>
      <c r="AX376" s="19" t="str">
        <f>IFERROR(VLOOKUP(AK376,[2]CUS030!$A$5:$E$10000,5,0),"")</f>
        <v/>
      </c>
      <c r="AY376" s="19" t="str">
        <f>IFERROR(VLOOKUP(AL376,[2]CUS030!$A$5:$E$10000,5,0),"")</f>
        <v/>
      </c>
      <c r="AZ376" s="19" t="str">
        <f>IFERROR(VLOOKUP(AM376,[2]CUS030!$A$5:$E$10000,5,0),"")</f>
        <v/>
      </c>
      <c r="BA376" s="19" t="str">
        <f>IFERROR(VLOOKUP(AN376,[2]CUS030!$A$5:$E$10000,5,0),"")</f>
        <v/>
      </c>
      <c r="BB376" s="19" t="str">
        <f>IFERROR(VLOOKUP(AO376,[2]CUS030!$A$5:$E$10000,5,0),"")</f>
        <v/>
      </c>
      <c r="BC376" s="19" t="str">
        <f>IFERROR(VLOOKUP(AP376,[2]CUS030!$A$5:$E$10000,5,0),"")</f>
        <v/>
      </c>
      <c r="BD376" s="19" t="str">
        <f>IFERROR(VLOOKUP(AQ376,[2]CUS030!$A$5:$E$10000,5,0),"")</f>
        <v/>
      </c>
      <c r="BE376" s="19" t="str">
        <f>IFERROR(VLOOKUP(AR376,[2]CUS030!$A$5:$E$10000,5,0),"")</f>
        <v/>
      </c>
    </row>
    <row r="377" spans="6:57" x14ac:dyDescent="0.3">
      <c r="F377" s="108" t="str">
        <f>[1]!Table1[[#This Row],[Production]]</f>
        <v>|0200226010|22.20|0.00|2.000|0.0005600NBC</v>
      </c>
      <c r="G377" t="str">
        <f t="shared" si="166"/>
        <v>5600</v>
      </c>
      <c r="H377" t="str">
        <f t="shared" si="167"/>
        <v>VPIC1||||||||||||</v>
      </c>
      <c r="I377" s="108" t="str">
        <f>[1]!Table1[[#This Row],[Stock]]</f>
        <v>|0200226010|22.20|0.00|2.000|0.0005600NBC</v>
      </c>
      <c r="J377" t="str">
        <f t="shared" si="168"/>
        <v>5600</v>
      </c>
      <c r="K377" s="19"/>
      <c r="L377" s="19"/>
      <c r="M377" s="19"/>
      <c r="N377" s="19"/>
      <c r="O377" s="19"/>
      <c r="P377" s="20" t="str">
        <f>End_Cal!E377</f>
        <v>|0200226010|19.10|0.00|1.600|0.0005000NBC</v>
      </c>
      <c r="Q377" s="112" t="str">
        <f t="shared" si="169"/>
        <v>5000</v>
      </c>
      <c r="R377" s="112" t="str">
        <f t="shared" si="170"/>
        <v/>
      </c>
      <c r="S377" s="112" t="str">
        <f t="shared" si="150"/>
        <v/>
      </c>
      <c r="T377" s="112" t="str">
        <f t="shared" si="151"/>
        <v/>
      </c>
      <c r="U377" s="112" t="str">
        <f t="shared" si="152"/>
        <v/>
      </c>
      <c r="V377" s="112" t="str">
        <f t="shared" si="153"/>
        <v/>
      </c>
      <c r="W377" s="112" t="str">
        <f t="shared" si="171"/>
        <v/>
      </c>
      <c r="X377" s="112" t="str">
        <f t="shared" si="154"/>
        <v/>
      </c>
      <c r="Y377" s="112" t="str">
        <f t="shared" si="174"/>
        <v/>
      </c>
      <c r="Z377" s="112" t="str">
        <f t="shared" si="175"/>
        <v/>
      </c>
      <c r="AA377" s="112" t="str">
        <f t="shared" si="176"/>
        <v/>
      </c>
      <c r="AB377" s="112" t="str">
        <f t="shared" si="177"/>
        <v/>
      </c>
      <c r="AC377" s="112" t="str">
        <f t="shared" si="178"/>
        <v/>
      </c>
      <c r="AD377" t="str">
        <f t="shared" si="172"/>
        <v>5000------------</v>
      </c>
      <c r="AF377" s="19" t="str">
        <f t="shared" si="179"/>
        <v>|0200226010|19.10|0.00|1.600|0.0005000NBC</v>
      </c>
      <c r="AG377" s="19" t="str">
        <f t="shared" si="173"/>
        <v/>
      </c>
      <c r="AH377" s="19" t="str">
        <f t="shared" si="155"/>
        <v/>
      </c>
      <c r="AI377" s="19" t="str">
        <f t="shared" si="156"/>
        <v/>
      </c>
      <c r="AJ377" s="19" t="str">
        <f t="shared" si="157"/>
        <v/>
      </c>
      <c r="AK377" s="19" t="str">
        <f t="shared" si="158"/>
        <v/>
      </c>
      <c r="AL377" s="19" t="str">
        <f t="shared" si="159"/>
        <v/>
      </c>
      <c r="AM377" s="19" t="str">
        <f t="shared" si="160"/>
        <v/>
      </c>
      <c r="AN377" s="19" t="str">
        <f t="shared" si="161"/>
        <v/>
      </c>
      <c r="AO377" s="19" t="str">
        <f t="shared" si="162"/>
        <v/>
      </c>
      <c r="AP377" s="19" t="str">
        <f t="shared" si="163"/>
        <v/>
      </c>
      <c r="AQ377" s="19" t="str">
        <f t="shared" si="164"/>
        <v/>
      </c>
      <c r="AR377" s="19" t="str">
        <f t="shared" si="165"/>
        <v/>
      </c>
      <c r="AS377" s="19" t="str">
        <f>IFERROR(VLOOKUP(AF377,[2]CUS030!$A$5:$E$10000,5,0),"")</f>
        <v>VPIC1</v>
      </c>
      <c r="AT377" s="19" t="str">
        <f>IFERROR(VLOOKUP(AG377,[2]CUS030!$A$5:$E$10000,5,0),"")</f>
        <v/>
      </c>
      <c r="AU377" s="19" t="str">
        <f>IFERROR(VLOOKUP(AH377,[2]CUS030!$A$5:$E$10000,5,0),"")</f>
        <v/>
      </c>
      <c r="AV377" s="19" t="str">
        <f>IFERROR(VLOOKUP(AI377,[2]CUS030!$A$5:$E$10000,5,0),"")</f>
        <v/>
      </c>
      <c r="AW377" s="19" t="str">
        <f>IFERROR(VLOOKUP(AJ377,[2]CUS030!$A$5:$E$10000,5,0),"")</f>
        <v/>
      </c>
      <c r="AX377" s="19" t="str">
        <f>IFERROR(VLOOKUP(AK377,[2]CUS030!$A$5:$E$10000,5,0),"")</f>
        <v/>
      </c>
      <c r="AY377" s="19" t="str">
        <f>IFERROR(VLOOKUP(AL377,[2]CUS030!$A$5:$E$10000,5,0),"")</f>
        <v/>
      </c>
      <c r="AZ377" s="19" t="str">
        <f>IFERROR(VLOOKUP(AM377,[2]CUS030!$A$5:$E$10000,5,0),"")</f>
        <v/>
      </c>
      <c r="BA377" s="19" t="str">
        <f>IFERROR(VLOOKUP(AN377,[2]CUS030!$A$5:$E$10000,5,0),"")</f>
        <v/>
      </c>
      <c r="BB377" s="19" t="str">
        <f>IFERROR(VLOOKUP(AO377,[2]CUS030!$A$5:$E$10000,5,0),"")</f>
        <v/>
      </c>
      <c r="BC377" s="19" t="str">
        <f>IFERROR(VLOOKUP(AP377,[2]CUS030!$A$5:$E$10000,5,0),"")</f>
        <v/>
      </c>
      <c r="BD377" s="19" t="str">
        <f>IFERROR(VLOOKUP(AQ377,[2]CUS030!$A$5:$E$10000,5,0),"")</f>
        <v/>
      </c>
      <c r="BE377" s="19" t="str">
        <f>IFERROR(VLOOKUP(AR377,[2]CUS030!$A$5:$E$10000,5,0),"")</f>
        <v/>
      </c>
    </row>
    <row r="378" spans="6:57" x14ac:dyDescent="0.3">
      <c r="F378" s="108" t="str">
        <f>[1]!Table1[[#This Row],[Production]]</f>
        <v>|0200226010|22.20|0.00|2.000|0.0005630IBC</v>
      </c>
      <c r="G378" t="str">
        <f t="shared" si="166"/>
        <v>5630</v>
      </c>
      <c r="H378" t="str">
        <f t="shared" si="167"/>
        <v>VPIC1||||||||||||</v>
      </c>
      <c r="I378" s="108" t="str">
        <f>[1]!Table1[[#This Row],[Stock]]</f>
        <v>|0200226010|22.20|0.00|2.000|0.0005630IBC</v>
      </c>
      <c r="J378" t="str">
        <f t="shared" si="168"/>
        <v>5630</v>
      </c>
      <c r="K378" s="19"/>
      <c r="L378" s="19"/>
      <c r="M378" s="19"/>
      <c r="N378" s="19"/>
      <c r="O378" s="19"/>
      <c r="P378" s="20" t="str">
        <f>End_Cal!E378</f>
        <v>|0200226010|25.40|0.00|1.600|0.0005100IBC</v>
      </c>
      <c r="Q378" s="112" t="str">
        <f t="shared" si="169"/>
        <v>5100</v>
      </c>
      <c r="R378" s="112" t="str">
        <f t="shared" si="170"/>
        <v/>
      </c>
      <c r="S378" s="112" t="str">
        <f t="shared" si="150"/>
        <v/>
      </c>
      <c r="T378" s="112" t="str">
        <f t="shared" si="151"/>
        <v/>
      </c>
      <c r="U378" s="112" t="str">
        <f t="shared" si="152"/>
        <v/>
      </c>
      <c r="V378" s="112" t="str">
        <f t="shared" si="153"/>
        <v/>
      </c>
      <c r="W378" s="112" t="str">
        <f t="shared" si="171"/>
        <v/>
      </c>
      <c r="X378" s="112" t="str">
        <f t="shared" si="154"/>
        <v/>
      </c>
      <c r="Y378" s="112" t="str">
        <f t="shared" si="174"/>
        <v/>
      </c>
      <c r="Z378" s="112" t="str">
        <f t="shared" si="175"/>
        <v/>
      </c>
      <c r="AA378" s="112" t="str">
        <f t="shared" si="176"/>
        <v/>
      </c>
      <c r="AB378" s="112" t="str">
        <f t="shared" si="177"/>
        <v/>
      </c>
      <c r="AC378" s="112" t="str">
        <f t="shared" si="178"/>
        <v/>
      </c>
      <c r="AD378" t="str">
        <f t="shared" si="172"/>
        <v>5100------------</v>
      </c>
      <c r="AF378" s="19" t="str">
        <f t="shared" si="179"/>
        <v>|0200226010|25.40|0.00|1.600|0.0005100IBC</v>
      </c>
      <c r="AG378" s="19" t="str">
        <f t="shared" si="173"/>
        <v/>
      </c>
      <c r="AH378" s="19" t="str">
        <f t="shared" si="155"/>
        <v/>
      </c>
      <c r="AI378" s="19" t="str">
        <f t="shared" si="156"/>
        <v/>
      </c>
      <c r="AJ378" s="19" t="str">
        <f t="shared" si="157"/>
        <v/>
      </c>
      <c r="AK378" s="19" t="str">
        <f t="shared" si="158"/>
        <v/>
      </c>
      <c r="AL378" s="19" t="str">
        <f t="shared" si="159"/>
        <v/>
      </c>
      <c r="AM378" s="19" t="str">
        <f t="shared" si="160"/>
        <v/>
      </c>
      <c r="AN378" s="19" t="str">
        <f t="shared" si="161"/>
        <v/>
      </c>
      <c r="AO378" s="19" t="str">
        <f t="shared" si="162"/>
        <v/>
      </c>
      <c r="AP378" s="19" t="str">
        <f t="shared" si="163"/>
        <v/>
      </c>
      <c r="AQ378" s="19" t="str">
        <f t="shared" si="164"/>
        <v/>
      </c>
      <c r="AR378" s="19" t="str">
        <f t="shared" si="165"/>
        <v/>
      </c>
      <c r="AS378" s="19" t="str">
        <f>IFERROR(VLOOKUP(AF378,[2]CUS030!$A$5:$E$10000,5,0),"")</f>
        <v>VPIC1</v>
      </c>
      <c r="AT378" s="19" t="str">
        <f>IFERROR(VLOOKUP(AG378,[2]CUS030!$A$5:$E$10000,5,0),"")</f>
        <v/>
      </c>
      <c r="AU378" s="19" t="str">
        <f>IFERROR(VLOOKUP(AH378,[2]CUS030!$A$5:$E$10000,5,0),"")</f>
        <v/>
      </c>
      <c r="AV378" s="19" t="str">
        <f>IFERROR(VLOOKUP(AI378,[2]CUS030!$A$5:$E$10000,5,0),"")</f>
        <v/>
      </c>
      <c r="AW378" s="19" t="str">
        <f>IFERROR(VLOOKUP(AJ378,[2]CUS030!$A$5:$E$10000,5,0),"")</f>
        <v/>
      </c>
      <c r="AX378" s="19" t="str">
        <f>IFERROR(VLOOKUP(AK378,[2]CUS030!$A$5:$E$10000,5,0),"")</f>
        <v/>
      </c>
      <c r="AY378" s="19" t="str">
        <f>IFERROR(VLOOKUP(AL378,[2]CUS030!$A$5:$E$10000,5,0),"")</f>
        <v/>
      </c>
      <c r="AZ378" s="19" t="str">
        <f>IFERROR(VLOOKUP(AM378,[2]CUS030!$A$5:$E$10000,5,0),"")</f>
        <v/>
      </c>
      <c r="BA378" s="19" t="str">
        <f>IFERROR(VLOOKUP(AN378,[2]CUS030!$A$5:$E$10000,5,0),"")</f>
        <v/>
      </c>
      <c r="BB378" s="19" t="str">
        <f>IFERROR(VLOOKUP(AO378,[2]CUS030!$A$5:$E$10000,5,0),"")</f>
        <v/>
      </c>
      <c r="BC378" s="19" t="str">
        <f>IFERROR(VLOOKUP(AP378,[2]CUS030!$A$5:$E$10000,5,0),"")</f>
        <v/>
      </c>
      <c r="BD378" s="19" t="str">
        <f>IFERROR(VLOOKUP(AQ378,[2]CUS030!$A$5:$E$10000,5,0),"")</f>
        <v/>
      </c>
      <c r="BE378" s="19" t="str">
        <f>IFERROR(VLOOKUP(AR378,[2]CUS030!$A$5:$E$10000,5,0),"")</f>
        <v/>
      </c>
    </row>
    <row r="379" spans="6:57" x14ac:dyDescent="0.3">
      <c r="F379" s="108" t="str">
        <f>[1]!Table1[[#This Row],[Production]]</f>
        <v>|0200226010|22.20|0.00|2.000|0.0005999IBC</v>
      </c>
      <c r="G379" t="str">
        <f t="shared" si="166"/>
        <v>5999</v>
      </c>
      <c r="H379" t="str">
        <f t="shared" si="167"/>
        <v>VPIC1||||||||||||</v>
      </c>
      <c r="I379" s="108" t="str">
        <f>[1]!Table1[[#This Row],[Stock]]</f>
        <v>|0200226010|22.20|0.00|2.000|0.0005999IBC</v>
      </c>
      <c r="J379" t="str">
        <f t="shared" si="168"/>
        <v>5999</v>
      </c>
      <c r="K379" s="19"/>
      <c r="L379" s="19"/>
      <c r="M379" s="19"/>
      <c r="N379" s="19"/>
      <c r="O379" s="19"/>
      <c r="P379" s="20" t="str">
        <f>End_Cal!E379</f>
        <v>|0200226010|17.30|0.00|2.000|0.0005500NBC</v>
      </c>
      <c r="Q379" s="112" t="str">
        <f t="shared" si="169"/>
        <v>5500</v>
      </c>
      <c r="R379" s="112" t="str">
        <f t="shared" si="170"/>
        <v/>
      </c>
      <c r="S379" s="112" t="str">
        <f t="shared" si="150"/>
        <v/>
      </c>
      <c r="T379" s="112" t="str">
        <f t="shared" si="151"/>
        <v/>
      </c>
      <c r="U379" s="112" t="str">
        <f t="shared" si="152"/>
        <v/>
      </c>
      <c r="V379" s="112" t="str">
        <f t="shared" si="153"/>
        <v/>
      </c>
      <c r="W379" s="112" t="str">
        <f t="shared" si="171"/>
        <v/>
      </c>
      <c r="X379" s="112" t="str">
        <f t="shared" si="154"/>
        <v/>
      </c>
      <c r="Y379" s="112" t="str">
        <f t="shared" si="174"/>
        <v/>
      </c>
      <c r="Z379" s="112" t="str">
        <f t="shared" si="175"/>
        <v/>
      </c>
      <c r="AA379" s="112" t="str">
        <f t="shared" si="176"/>
        <v/>
      </c>
      <c r="AB379" s="112" t="str">
        <f t="shared" si="177"/>
        <v/>
      </c>
      <c r="AC379" s="112" t="str">
        <f t="shared" si="178"/>
        <v/>
      </c>
      <c r="AD379" t="str">
        <f t="shared" si="172"/>
        <v>5500------------</v>
      </c>
      <c r="AF379" s="19" t="str">
        <f t="shared" si="179"/>
        <v>|0200226010|17.30|0.00|2.000|0.0005500NBC</v>
      </c>
      <c r="AG379" s="19" t="str">
        <f t="shared" si="173"/>
        <v/>
      </c>
      <c r="AH379" s="19" t="str">
        <f t="shared" si="155"/>
        <v/>
      </c>
      <c r="AI379" s="19" t="str">
        <f t="shared" si="156"/>
        <v/>
      </c>
      <c r="AJ379" s="19" t="str">
        <f t="shared" si="157"/>
        <v/>
      </c>
      <c r="AK379" s="19" t="str">
        <f t="shared" si="158"/>
        <v/>
      </c>
      <c r="AL379" s="19" t="str">
        <f t="shared" si="159"/>
        <v/>
      </c>
      <c r="AM379" s="19" t="str">
        <f t="shared" si="160"/>
        <v/>
      </c>
      <c r="AN379" s="19" t="str">
        <f t="shared" si="161"/>
        <v/>
      </c>
      <c r="AO379" s="19" t="str">
        <f t="shared" si="162"/>
        <v/>
      </c>
      <c r="AP379" s="19" t="str">
        <f t="shared" si="163"/>
        <v/>
      </c>
      <c r="AQ379" s="19" t="str">
        <f t="shared" si="164"/>
        <v/>
      </c>
      <c r="AR379" s="19" t="str">
        <f t="shared" si="165"/>
        <v/>
      </c>
      <c r="AS379" s="19" t="str">
        <f>IFERROR(VLOOKUP(AF379,[2]CUS030!$A$5:$E$10000,5,0),"")</f>
        <v>VPIC1</v>
      </c>
      <c r="AT379" s="19" t="str">
        <f>IFERROR(VLOOKUP(AG379,[2]CUS030!$A$5:$E$10000,5,0),"")</f>
        <v/>
      </c>
      <c r="AU379" s="19" t="str">
        <f>IFERROR(VLOOKUP(AH379,[2]CUS030!$A$5:$E$10000,5,0),"")</f>
        <v/>
      </c>
      <c r="AV379" s="19" t="str">
        <f>IFERROR(VLOOKUP(AI379,[2]CUS030!$A$5:$E$10000,5,0),"")</f>
        <v/>
      </c>
      <c r="AW379" s="19" t="str">
        <f>IFERROR(VLOOKUP(AJ379,[2]CUS030!$A$5:$E$10000,5,0),"")</f>
        <v/>
      </c>
      <c r="AX379" s="19" t="str">
        <f>IFERROR(VLOOKUP(AK379,[2]CUS030!$A$5:$E$10000,5,0),"")</f>
        <v/>
      </c>
      <c r="AY379" s="19" t="str">
        <f>IFERROR(VLOOKUP(AL379,[2]CUS030!$A$5:$E$10000,5,0),"")</f>
        <v/>
      </c>
      <c r="AZ379" s="19" t="str">
        <f>IFERROR(VLOOKUP(AM379,[2]CUS030!$A$5:$E$10000,5,0),"")</f>
        <v/>
      </c>
      <c r="BA379" s="19" t="str">
        <f>IFERROR(VLOOKUP(AN379,[2]CUS030!$A$5:$E$10000,5,0),"")</f>
        <v/>
      </c>
      <c r="BB379" s="19" t="str">
        <f>IFERROR(VLOOKUP(AO379,[2]CUS030!$A$5:$E$10000,5,0),"")</f>
        <v/>
      </c>
      <c r="BC379" s="19" t="str">
        <f>IFERROR(VLOOKUP(AP379,[2]CUS030!$A$5:$E$10000,5,0),"")</f>
        <v/>
      </c>
      <c r="BD379" s="19" t="str">
        <f>IFERROR(VLOOKUP(AQ379,[2]CUS030!$A$5:$E$10000,5,0),"")</f>
        <v/>
      </c>
      <c r="BE379" s="19" t="str">
        <f>IFERROR(VLOOKUP(AR379,[2]CUS030!$A$5:$E$10000,5,0),"")</f>
        <v/>
      </c>
    </row>
    <row r="380" spans="6:57" x14ac:dyDescent="0.3">
      <c r="F380" s="108" t="str">
        <f>[1]!Table1[[#This Row],[Production]]</f>
        <v>|0200226010|22.20|0.00|2.000|0.0006370NBC</v>
      </c>
      <c r="G380" t="str">
        <f t="shared" si="166"/>
        <v>6370</v>
      </c>
      <c r="H380" t="str">
        <f t="shared" si="167"/>
        <v>VPIC1||||||||||||</v>
      </c>
      <c r="I380" s="108" t="str">
        <f>[1]!Table1[[#This Row],[Stock]]</f>
        <v>|0200226010|22.20|0.00|2.000|0.0006370NBC</v>
      </c>
      <c r="J380" t="str">
        <f t="shared" si="168"/>
        <v>6370</v>
      </c>
      <c r="K380" s="19"/>
      <c r="L380" s="19"/>
      <c r="M380" s="19"/>
      <c r="N380" s="19"/>
      <c r="O380" s="19"/>
      <c r="P380" s="20" t="str">
        <f>End_Cal!E380</f>
        <v>|0200226010|19.10|0.00|1.400|0.0005500NBC</v>
      </c>
      <c r="Q380" s="112" t="str">
        <f t="shared" si="169"/>
        <v>5500</v>
      </c>
      <c r="R380" s="112" t="str">
        <f t="shared" si="170"/>
        <v/>
      </c>
      <c r="S380" s="112" t="str">
        <f t="shared" si="150"/>
        <v/>
      </c>
      <c r="T380" s="112" t="str">
        <f t="shared" si="151"/>
        <v/>
      </c>
      <c r="U380" s="112" t="str">
        <f t="shared" si="152"/>
        <v/>
      </c>
      <c r="V380" s="112" t="str">
        <f t="shared" si="153"/>
        <v/>
      </c>
      <c r="W380" s="112" t="str">
        <f t="shared" si="171"/>
        <v/>
      </c>
      <c r="X380" s="112" t="str">
        <f t="shared" si="154"/>
        <v/>
      </c>
      <c r="Y380" s="112" t="str">
        <f t="shared" si="174"/>
        <v/>
      </c>
      <c r="Z380" s="112" t="str">
        <f t="shared" si="175"/>
        <v/>
      </c>
      <c r="AA380" s="112" t="str">
        <f t="shared" si="176"/>
        <v/>
      </c>
      <c r="AB380" s="112" t="str">
        <f t="shared" si="177"/>
        <v/>
      </c>
      <c r="AC380" s="112" t="str">
        <f t="shared" si="178"/>
        <v/>
      </c>
      <c r="AD380" t="str">
        <f t="shared" si="172"/>
        <v>5500------------</v>
      </c>
      <c r="AF380" s="19" t="str">
        <f t="shared" si="179"/>
        <v>|0200226010|19.10|0.00|1.400|0.0005500NBC</v>
      </c>
      <c r="AG380" s="19" t="str">
        <f t="shared" si="173"/>
        <v/>
      </c>
      <c r="AH380" s="19" t="str">
        <f t="shared" si="155"/>
        <v/>
      </c>
      <c r="AI380" s="19" t="str">
        <f t="shared" si="156"/>
        <v/>
      </c>
      <c r="AJ380" s="19" t="str">
        <f t="shared" si="157"/>
        <v/>
      </c>
      <c r="AK380" s="19" t="str">
        <f t="shared" si="158"/>
        <v/>
      </c>
      <c r="AL380" s="19" t="str">
        <f t="shared" si="159"/>
        <v/>
      </c>
      <c r="AM380" s="19" t="str">
        <f t="shared" si="160"/>
        <v/>
      </c>
      <c r="AN380" s="19" t="str">
        <f t="shared" si="161"/>
        <v/>
      </c>
      <c r="AO380" s="19" t="str">
        <f t="shared" si="162"/>
        <v/>
      </c>
      <c r="AP380" s="19" t="str">
        <f t="shared" si="163"/>
        <v/>
      </c>
      <c r="AQ380" s="19" t="str">
        <f t="shared" si="164"/>
        <v/>
      </c>
      <c r="AR380" s="19" t="str">
        <f t="shared" si="165"/>
        <v/>
      </c>
      <c r="AS380" s="19" t="str">
        <f>IFERROR(VLOOKUP(AF380,[2]CUS030!$A$5:$E$10000,5,0),"")</f>
        <v>VPIC1</v>
      </c>
      <c r="AT380" s="19" t="str">
        <f>IFERROR(VLOOKUP(AG380,[2]CUS030!$A$5:$E$10000,5,0),"")</f>
        <v/>
      </c>
      <c r="AU380" s="19" t="str">
        <f>IFERROR(VLOOKUP(AH380,[2]CUS030!$A$5:$E$10000,5,0),"")</f>
        <v/>
      </c>
      <c r="AV380" s="19" t="str">
        <f>IFERROR(VLOOKUP(AI380,[2]CUS030!$A$5:$E$10000,5,0),"")</f>
        <v/>
      </c>
      <c r="AW380" s="19" t="str">
        <f>IFERROR(VLOOKUP(AJ380,[2]CUS030!$A$5:$E$10000,5,0),"")</f>
        <v/>
      </c>
      <c r="AX380" s="19" t="str">
        <f>IFERROR(VLOOKUP(AK380,[2]CUS030!$A$5:$E$10000,5,0),"")</f>
        <v/>
      </c>
      <c r="AY380" s="19" t="str">
        <f>IFERROR(VLOOKUP(AL380,[2]CUS030!$A$5:$E$10000,5,0),"")</f>
        <v/>
      </c>
      <c r="AZ380" s="19" t="str">
        <f>IFERROR(VLOOKUP(AM380,[2]CUS030!$A$5:$E$10000,5,0),"")</f>
        <v/>
      </c>
      <c r="BA380" s="19" t="str">
        <f>IFERROR(VLOOKUP(AN380,[2]CUS030!$A$5:$E$10000,5,0),"")</f>
        <v/>
      </c>
      <c r="BB380" s="19" t="str">
        <f>IFERROR(VLOOKUP(AO380,[2]CUS030!$A$5:$E$10000,5,0),"")</f>
        <v/>
      </c>
      <c r="BC380" s="19" t="str">
        <f>IFERROR(VLOOKUP(AP380,[2]CUS030!$A$5:$E$10000,5,0),"")</f>
        <v/>
      </c>
      <c r="BD380" s="19" t="str">
        <f>IFERROR(VLOOKUP(AQ380,[2]CUS030!$A$5:$E$10000,5,0),"")</f>
        <v/>
      </c>
      <c r="BE380" s="19" t="str">
        <f>IFERROR(VLOOKUP(AR380,[2]CUS030!$A$5:$E$10000,5,0),"")</f>
        <v/>
      </c>
    </row>
    <row r="381" spans="6:57" x14ac:dyDescent="0.3">
      <c r="F381" s="108" t="str">
        <f>[1]!Table1[[#This Row],[Production]]</f>
        <v>|0200226010|22.20|0.00|2.000|0.0006410NBC</v>
      </c>
      <c r="G381" t="str">
        <f t="shared" si="166"/>
        <v>6410</v>
      </c>
      <c r="H381" t="str">
        <f t="shared" si="167"/>
        <v>VPIC1||||||||||||</v>
      </c>
      <c r="I381" s="108" t="str">
        <f>[1]!Table1[[#This Row],[Stock]]</f>
        <v>|0200226010|22.20|0.00|2.000|0.0006410NBC</v>
      </c>
      <c r="J381" t="str">
        <f t="shared" si="168"/>
        <v>6410</v>
      </c>
      <c r="K381" s="19"/>
      <c r="L381" s="19"/>
      <c r="M381" s="19"/>
      <c r="N381" s="19"/>
      <c r="O381" s="19"/>
      <c r="P381" s="20" t="str">
        <f>End_Cal!E381</f>
        <v>|0200226010|15.90|0.00|2.000|0.0005600NBC</v>
      </c>
      <c r="Q381" s="112" t="str">
        <f t="shared" si="169"/>
        <v>5600</v>
      </c>
      <c r="R381" s="112" t="str">
        <f t="shared" si="170"/>
        <v/>
      </c>
      <c r="S381" s="112" t="str">
        <f t="shared" si="150"/>
        <v/>
      </c>
      <c r="T381" s="112" t="str">
        <f t="shared" si="151"/>
        <v/>
      </c>
      <c r="U381" s="112" t="str">
        <f t="shared" si="152"/>
        <v/>
      </c>
      <c r="V381" s="112" t="str">
        <f t="shared" si="153"/>
        <v/>
      </c>
      <c r="W381" s="112" t="str">
        <f t="shared" si="171"/>
        <v/>
      </c>
      <c r="X381" s="112" t="str">
        <f t="shared" si="154"/>
        <v/>
      </c>
      <c r="Y381" s="112" t="str">
        <f t="shared" si="174"/>
        <v/>
      </c>
      <c r="Z381" s="112" t="str">
        <f t="shared" si="175"/>
        <v/>
      </c>
      <c r="AA381" s="112" t="str">
        <f t="shared" si="176"/>
        <v/>
      </c>
      <c r="AB381" s="112" t="str">
        <f t="shared" si="177"/>
        <v/>
      </c>
      <c r="AC381" s="112" t="str">
        <f t="shared" si="178"/>
        <v/>
      </c>
      <c r="AD381" t="str">
        <f t="shared" si="172"/>
        <v>5600------------</v>
      </c>
      <c r="AF381" s="19" t="str">
        <f t="shared" si="179"/>
        <v>|0200226010|15.90|0.00|2.000|0.0005600NBC</v>
      </c>
      <c r="AG381" s="19" t="str">
        <f t="shared" si="173"/>
        <v/>
      </c>
      <c r="AH381" s="19" t="str">
        <f t="shared" si="155"/>
        <v/>
      </c>
      <c r="AI381" s="19" t="str">
        <f t="shared" si="156"/>
        <v/>
      </c>
      <c r="AJ381" s="19" t="str">
        <f t="shared" si="157"/>
        <v/>
      </c>
      <c r="AK381" s="19" t="str">
        <f t="shared" si="158"/>
        <v/>
      </c>
      <c r="AL381" s="19" t="str">
        <f t="shared" si="159"/>
        <v/>
      </c>
      <c r="AM381" s="19" t="str">
        <f t="shared" si="160"/>
        <v/>
      </c>
      <c r="AN381" s="19" t="str">
        <f t="shared" si="161"/>
        <v/>
      </c>
      <c r="AO381" s="19" t="str">
        <f t="shared" si="162"/>
        <v/>
      </c>
      <c r="AP381" s="19" t="str">
        <f t="shared" si="163"/>
        <v/>
      </c>
      <c r="AQ381" s="19" t="str">
        <f t="shared" si="164"/>
        <v/>
      </c>
      <c r="AR381" s="19" t="str">
        <f t="shared" si="165"/>
        <v/>
      </c>
      <c r="AS381" s="19" t="str">
        <f>IFERROR(VLOOKUP(AF381,[2]CUS030!$A$5:$E$10000,5,0),"")</f>
        <v>VPIC1</v>
      </c>
      <c r="AT381" s="19" t="str">
        <f>IFERROR(VLOOKUP(AG381,[2]CUS030!$A$5:$E$10000,5,0),"")</f>
        <v/>
      </c>
      <c r="AU381" s="19" t="str">
        <f>IFERROR(VLOOKUP(AH381,[2]CUS030!$A$5:$E$10000,5,0),"")</f>
        <v/>
      </c>
      <c r="AV381" s="19" t="str">
        <f>IFERROR(VLOOKUP(AI381,[2]CUS030!$A$5:$E$10000,5,0),"")</f>
        <v/>
      </c>
      <c r="AW381" s="19" t="str">
        <f>IFERROR(VLOOKUP(AJ381,[2]CUS030!$A$5:$E$10000,5,0),"")</f>
        <v/>
      </c>
      <c r="AX381" s="19" t="str">
        <f>IFERROR(VLOOKUP(AK381,[2]CUS030!$A$5:$E$10000,5,0),"")</f>
        <v/>
      </c>
      <c r="AY381" s="19" t="str">
        <f>IFERROR(VLOOKUP(AL381,[2]CUS030!$A$5:$E$10000,5,0),"")</f>
        <v/>
      </c>
      <c r="AZ381" s="19" t="str">
        <f>IFERROR(VLOOKUP(AM381,[2]CUS030!$A$5:$E$10000,5,0),"")</f>
        <v/>
      </c>
      <c r="BA381" s="19" t="str">
        <f>IFERROR(VLOOKUP(AN381,[2]CUS030!$A$5:$E$10000,5,0),"")</f>
        <v/>
      </c>
      <c r="BB381" s="19" t="str">
        <f>IFERROR(VLOOKUP(AO381,[2]CUS030!$A$5:$E$10000,5,0),"")</f>
        <v/>
      </c>
      <c r="BC381" s="19" t="str">
        <f>IFERROR(VLOOKUP(AP381,[2]CUS030!$A$5:$E$10000,5,0),"")</f>
        <v/>
      </c>
      <c r="BD381" s="19" t="str">
        <f>IFERROR(VLOOKUP(AQ381,[2]CUS030!$A$5:$E$10000,5,0),"")</f>
        <v/>
      </c>
      <c r="BE381" s="19" t="str">
        <f>IFERROR(VLOOKUP(AR381,[2]CUS030!$A$5:$E$10000,5,0),"")</f>
        <v/>
      </c>
    </row>
    <row r="382" spans="6:57" x14ac:dyDescent="0.3">
      <c r="F382" s="108" t="str">
        <f>[1]!Table1[[#This Row],[Production]]</f>
        <v>|0200226010|22.20|0.00|2.000|0.0005999IBC</v>
      </c>
      <c r="G382" t="str">
        <f t="shared" si="166"/>
        <v>5999</v>
      </c>
      <c r="H382" t="str">
        <f t="shared" si="167"/>
        <v>VPIC1||||||||||||</v>
      </c>
      <c r="I382" s="108" t="str">
        <f>[1]!Table1[[#This Row],[Stock]]</f>
        <v>|0200226010|22.20|0.00|2.000|0.000737IBC</v>
      </c>
      <c r="J382" t="str">
        <f t="shared" si="168"/>
        <v>737</v>
      </c>
      <c r="K382" s="19"/>
      <c r="L382" s="19"/>
      <c r="M382" s="19"/>
      <c r="N382" s="19"/>
      <c r="O382" s="19"/>
      <c r="P382" s="20" t="str">
        <f>End_Cal!E382</f>
        <v>|0200226010|19.10|0.00|1.400|0.0005600NBC</v>
      </c>
      <c r="Q382" s="112" t="str">
        <f t="shared" si="169"/>
        <v>5600</v>
      </c>
      <c r="R382" s="112" t="str">
        <f t="shared" si="170"/>
        <v/>
      </c>
      <c r="S382" s="112" t="str">
        <f t="shared" si="150"/>
        <v/>
      </c>
      <c r="T382" s="112" t="str">
        <f t="shared" si="151"/>
        <v/>
      </c>
      <c r="U382" s="112" t="str">
        <f t="shared" si="152"/>
        <v/>
      </c>
      <c r="V382" s="112" t="str">
        <f t="shared" si="153"/>
        <v/>
      </c>
      <c r="W382" s="112" t="str">
        <f t="shared" si="171"/>
        <v/>
      </c>
      <c r="X382" s="112" t="str">
        <f t="shared" si="154"/>
        <v/>
      </c>
      <c r="Y382" s="112" t="str">
        <f t="shared" si="174"/>
        <v/>
      </c>
      <c r="Z382" s="112" t="str">
        <f t="shared" si="175"/>
        <v/>
      </c>
      <c r="AA382" s="112" t="str">
        <f t="shared" si="176"/>
        <v/>
      </c>
      <c r="AB382" s="112" t="str">
        <f t="shared" si="177"/>
        <v/>
      </c>
      <c r="AC382" s="112" t="str">
        <f t="shared" si="178"/>
        <v/>
      </c>
      <c r="AD382" t="str">
        <f t="shared" si="172"/>
        <v>5600------------</v>
      </c>
      <c r="AF382" s="19" t="str">
        <f t="shared" si="179"/>
        <v>|0200226010|19.10|0.00|1.400|0.0005600NBC</v>
      </c>
      <c r="AG382" s="19" t="str">
        <f t="shared" si="173"/>
        <v/>
      </c>
      <c r="AH382" s="19" t="str">
        <f t="shared" si="155"/>
        <v/>
      </c>
      <c r="AI382" s="19" t="str">
        <f t="shared" si="156"/>
        <v/>
      </c>
      <c r="AJ382" s="19" t="str">
        <f t="shared" si="157"/>
        <v/>
      </c>
      <c r="AK382" s="19" t="str">
        <f t="shared" si="158"/>
        <v/>
      </c>
      <c r="AL382" s="19" t="str">
        <f t="shared" si="159"/>
        <v/>
      </c>
      <c r="AM382" s="19" t="str">
        <f t="shared" si="160"/>
        <v/>
      </c>
      <c r="AN382" s="19" t="str">
        <f t="shared" si="161"/>
        <v/>
      </c>
      <c r="AO382" s="19" t="str">
        <f t="shared" si="162"/>
        <v/>
      </c>
      <c r="AP382" s="19" t="str">
        <f t="shared" si="163"/>
        <v/>
      </c>
      <c r="AQ382" s="19" t="str">
        <f t="shared" si="164"/>
        <v/>
      </c>
      <c r="AR382" s="19" t="str">
        <f t="shared" si="165"/>
        <v/>
      </c>
      <c r="AS382" s="19" t="str">
        <f>IFERROR(VLOOKUP(AF382,[2]CUS030!$A$5:$E$10000,5,0),"")</f>
        <v>VPIC1</v>
      </c>
      <c r="AT382" s="19" t="str">
        <f>IFERROR(VLOOKUP(AG382,[2]CUS030!$A$5:$E$10000,5,0),"")</f>
        <v/>
      </c>
      <c r="AU382" s="19" t="str">
        <f>IFERROR(VLOOKUP(AH382,[2]CUS030!$A$5:$E$10000,5,0),"")</f>
        <v/>
      </c>
      <c r="AV382" s="19" t="str">
        <f>IFERROR(VLOOKUP(AI382,[2]CUS030!$A$5:$E$10000,5,0),"")</f>
        <v/>
      </c>
      <c r="AW382" s="19" t="str">
        <f>IFERROR(VLOOKUP(AJ382,[2]CUS030!$A$5:$E$10000,5,0),"")</f>
        <v/>
      </c>
      <c r="AX382" s="19" t="str">
        <f>IFERROR(VLOOKUP(AK382,[2]CUS030!$A$5:$E$10000,5,0),"")</f>
        <v/>
      </c>
      <c r="AY382" s="19" t="str">
        <f>IFERROR(VLOOKUP(AL382,[2]CUS030!$A$5:$E$10000,5,0),"")</f>
        <v/>
      </c>
      <c r="AZ382" s="19" t="str">
        <f>IFERROR(VLOOKUP(AM382,[2]CUS030!$A$5:$E$10000,5,0),"")</f>
        <v/>
      </c>
      <c r="BA382" s="19" t="str">
        <f>IFERROR(VLOOKUP(AN382,[2]CUS030!$A$5:$E$10000,5,0),"")</f>
        <v/>
      </c>
      <c r="BB382" s="19" t="str">
        <f>IFERROR(VLOOKUP(AO382,[2]CUS030!$A$5:$E$10000,5,0),"")</f>
        <v/>
      </c>
      <c r="BC382" s="19" t="str">
        <f>IFERROR(VLOOKUP(AP382,[2]CUS030!$A$5:$E$10000,5,0),"")</f>
        <v/>
      </c>
      <c r="BD382" s="19" t="str">
        <f>IFERROR(VLOOKUP(AQ382,[2]CUS030!$A$5:$E$10000,5,0),"")</f>
        <v/>
      </c>
      <c r="BE382" s="19" t="str">
        <f>IFERROR(VLOOKUP(AR382,[2]CUS030!$A$5:$E$10000,5,0),"")</f>
        <v/>
      </c>
    </row>
    <row r="383" spans="6:57" x14ac:dyDescent="0.3">
      <c r="F383" s="108" t="str">
        <f>[1]!Table1[[#This Row],[Production]]</f>
        <v>|0200226010|22.20|0.00|2.000|0.0005999IBC</v>
      </c>
      <c r="G383" t="str">
        <f t="shared" si="166"/>
        <v>5999</v>
      </c>
      <c r="H383" t="str">
        <f t="shared" si="167"/>
        <v>VPIC1||||||||||||</v>
      </c>
      <c r="I383" s="108" t="str">
        <f>[1]!Table1[[#This Row],[Stock]]</f>
        <v>|0200226010|22.20|0.00|2.000|0.000738IBC</v>
      </c>
      <c r="J383" t="str">
        <f t="shared" si="168"/>
        <v>738</v>
      </c>
      <c r="K383" s="19"/>
      <c r="L383" s="19"/>
      <c r="M383" s="19"/>
      <c r="N383" s="19"/>
      <c r="O383" s="19"/>
      <c r="P383" s="20" t="str">
        <f>End_Cal!E383</f>
        <v>|0200220139|31.80|0.00|2.600|0.0005600IBC</v>
      </c>
      <c r="Q383" s="112" t="str">
        <f t="shared" si="169"/>
        <v>5600</v>
      </c>
      <c r="R383" s="112" t="str">
        <f t="shared" si="170"/>
        <v/>
      </c>
      <c r="S383" s="112" t="str">
        <f t="shared" si="150"/>
        <v/>
      </c>
      <c r="T383" s="112" t="str">
        <f t="shared" si="151"/>
        <v/>
      </c>
      <c r="U383" s="112" t="str">
        <f t="shared" si="152"/>
        <v/>
      </c>
      <c r="V383" s="112" t="str">
        <f t="shared" si="153"/>
        <v/>
      </c>
      <c r="W383" s="112" t="str">
        <f t="shared" si="171"/>
        <v/>
      </c>
      <c r="X383" s="112" t="str">
        <f t="shared" si="154"/>
        <v/>
      </c>
      <c r="Y383" s="112" t="str">
        <f t="shared" si="174"/>
        <v/>
      </c>
      <c r="Z383" s="112" t="str">
        <f t="shared" si="175"/>
        <v/>
      </c>
      <c r="AA383" s="112" t="str">
        <f t="shared" si="176"/>
        <v/>
      </c>
      <c r="AB383" s="112" t="str">
        <f t="shared" si="177"/>
        <v/>
      </c>
      <c r="AC383" s="112" t="str">
        <f t="shared" si="178"/>
        <v/>
      </c>
      <c r="AD383" t="str">
        <f t="shared" si="172"/>
        <v>5600------------</v>
      </c>
      <c r="AF383" s="19" t="str">
        <f t="shared" si="179"/>
        <v>|0200220139|31.80|0.00|2.600|0.0005600IBC</v>
      </c>
      <c r="AG383" s="19" t="str">
        <f t="shared" si="173"/>
        <v/>
      </c>
      <c r="AH383" s="19" t="str">
        <f t="shared" si="155"/>
        <v/>
      </c>
      <c r="AI383" s="19" t="str">
        <f t="shared" si="156"/>
        <v/>
      </c>
      <c r="AJ383" s="19" t="str">
        <f t="shared" si="157"/>
        <v/>
      </c>
      <c r="AK383" s="19" t="str">
        <f t="shared" si="158"/>
        <v/>
      </c>
      <c r="AL383" s="19" t="str">
        <f t="shared" si="159"/>
        <v/>
      </c>
      <c r="AM383" s="19" t="str">
        <f t="shared" si="160"/>
        <v/>
      </c>
      <c r="AN383" s="19" t="str">
        <f t="shared" si="161"/>
        <v/>
      </c>
      <c r="AO383" s="19" t="str">
        <f t="shared" si="162"/>
        <v/>
      </c>
      <c r="AP383" s="19" t="str">
        <f t="shared" si="163"/>
        <v/>
      </c>
      <c r="AQ383" s="19" t="str">
        <f t="shared" si="164"/>
        <v/>
      </c>
      <c r="AR383" s="19" t="str">
        <f t="shared" si="165"/>
        <v/>
      </c>
      <c r="AS383" s="19" t="str">
        <f>IFERROR(VLOOKUP(AF383,[2]CUS030!$A$5:$E$10000,5,0),"")</f>
        <v>VPIC1</v>
      </c>
      <c r="AT383" s="19" t="str">
        <f>IFERROR(VLOOKUP(AG383,[2]CUS030!$A$5:$E$10000,5,0),"")</f>
        <v/>
      </c>
      <c r="AU383" s="19" t="str">
        <f>IFERROR(VLOOKUP(AH383,[2]CUS030!$A$5:$E$10000,5,0),"")</f>
        <v/>
      </c>
      <c r="AV383" s="19" t="str">
        <f>IFERROR(VLOOKUP(AI383,[2]CUS030!$A$5:$E$10000,5,0),"")</f>
        <v/>
      </c>
      <c r="AW383" s="19" t="str">
        <f>IFERROR(VLOOKUP(AJ383,[2]CUS030!$A$5:$E$10000,5,0),"")</f>
        <v/>
      </c>
      <c r="AX383" s="19" t="str">
        <f>IFERROR(VLOOKUP(AK383,[2]CUS030!$A$5:$E$10000,5,0),"")</f>
        <v/>
      </c>
      <c r="AY383" s="19" t="str">
        <f>IFERROR(VLOOKUP(AL383,[2]CUS030!$A$5:$E$10000,5,0),"")</f>
        <v/>
      </c>
      <c r="AZ383" s="19" t="str">
        <f>IFERROR(VLOOKUP(AM383,[2]CUS030!$A$5:$E$10000,5,0),"")</f>
        <v/>
      </c>
      <c r="BA383" s="19" t="str">
        <f>IFERROR(VLOOKUP(AN383,[2]CUS030!$A$5:$E$10000,5,0),"")</f>
        <v/>
      </c>
      <c r="BB383" s="19" t="str">
        <f>IFERROR(VLOOKUP(AO383,[2]CUS030!$A$5:$E$10000,5,0),"")</f>
        <v/>
      </c>
      <c r="BC383" s="19" t="str">
        <f>IFERROR(VLOOKUP(AP383,[2]CUS030!$A$5:$E$10000,5,0),"")</f>
        <v/>
      </c>
      <c r="BD383" s="19" t="str">
        <f>IFERROR(VLOOKUP(AQ383,[2]CUS030!$A$5:$E$10000,5,0),"")</f>
        <v/>
      </c>
      <c r="BE383" s="19" t="str">
        <f>IFERROR(VLOOKUP(AR383,[2]CUS030!$A$5:$E$10000,5,0),"")</f>
        <v/>
      </c>
    </row>
    <row r="384" spans="6:57" x14ac:dyDescent="0.3">
      <c r="F384" s="108" t="str">
        <f>[1]!Table1[[#This Row],[Production]]</f>
        <v>|0200226010|22.20|0.00|2.000|0.0005999IBC</v>
      </c>
      <c r="G384" t="str">
        <f t="shared" si="166"/>
        <v>5999</v>
      </c>
      <c r="H384" t="str">
        <f t="shared" si="167"/>
        <v>VPIC1||||||||||||</v>
      </c>
      <c r="I384" s="108" t="str">
        <f>[1]!Table1[[#This Row],[Stock]]</f>
        <v>|0200226010|22.20|0.00|2.000|0.000738.5IBC</v>
      </c>
      <c r="J384" t="str">
        <f t="shared" si="168"/>
        <v>738.5</v>
      </c>
      <c r="K384" s="19"/>
      <c r="L384" s="19"/>
      <c r="M384" s="19"/>
      <c r="N384" s="19"/>
      <c r="O384" s="19"/>
      <c r="P384" s="20" t="str">
        <f>End_Cal!E384</f>
        <v>|0200220810|60.50|0.00|2.600|0.0005000NBC</v>
      </c>
      <c r="Q384" s="112" t="str">
        <f t="shared" si="169"/>
        <v>5000</v>
      </c>
      <c r="R384" s="112" t="str">
        <f t="shared" si="170"/>
        <v/>
      </c>
      <c r="S384" s="112" t="str">
        <f t="shared" si="150"/>
        <v/>
      </c>
      <c r="T384" s="112" t="str">
        <f t="shared" si="151"/>
        <v/>
      </c>
      <c r="U384" s="112" t="str">
        <f t="shared" si="152"/>
        <v/>
      </c>
      <c r="V384" s="112" t="str">
        <f t="shared" si="153"/>
        <v/>
      </c>
      <c r="W384" s="112" t="str">
        <f t="shared" si="171"/>
        <v/>
      </c>
      <c r="X384" s="112" t="str">
        <f t="shared" si="154"/>
        <v/>
      </c>
      <c r="Y384" s="112" t="str">
        <f t="shared" si="174"/>
        <v/>
      </c>
      <c r="Z384" s="112" t="str">
        <f t="shared" si="175"/>
        <v/>
      </c>
      <c r="AA384" s="112" t="str">
        <f t="shared" si="176"/>
        <v/>
      </c>
      <c r="AB384" s="112" t="str">
        <f t="shared" si="177"/>
        <v/>
      </c>
      <c r="AC384" s="112" t="str">
        <f t="shared" si="178"/>
        <v/>
      </c>
      <c r="AD384" t="str">
        <f t="shared" si="172"/>
        <v>5000------------</v>
      </c>
      <c r="AF384" s="19" t="str">
        <f t="shared" si="179"/>
        <v>|0200220810|60.50|0.00|2.600|0.0005000NBC</v>
      </c>
      <c r="AG384" s="19" t="str">
        <f t="shared" si="173"/>
        <v/>
      </c>
      <c r="AH384" s="19" t="str">
        <f t="shared" si="155"/>
        <v/>
      </c>
      <c r="AI384" s="19" t="str">
        <f t="shared" si="156"/>
        <v/>
      </c>
      <c r="AJ384" s="19" t="str">
        <f t="shared" si="157"/>
        <v/>
      </c>
      <c r="AK384" s="19" t="str">
        <f t="shared" si="158"/>
        <v/>
      </c>
      <c r="AL384" s="19" t="str">
        <f t="shared" si="159"/>
        <v/>
      </c>
      <c r="AM384" s="19" t="str">
        <f t="shared" si="160"/>
        <v/>
      </c>
      <c r="AN384" s="19" t="str">
        <f t="shared" si="161"/>
        <v/>
      </c>
      <c r="AO384" s="19" t="str">
        <f t="shared" si="162"/>
        <v/>
      </c>
      <c r="AP384" s="19" t="str">
        <f t="shared" si="163"/>
        <v/>
      </c>
      <c r="AQ384" s="19" t="str">
        <f t="shared" si="164"/>
        <v/>
      </c>
      <c r="AR384" s="19" t="str">
        <f t="shared" si="165"/>
        <v/>
      </c>
      <c r="AS384" s="19" t="str">
        <f>IFERROR(VLOOKUP(AF384,[2]CUS030!$A$5:$E$10000,5,0),"")</f>
        <v>VPIC1</v>
      </c>
      <c r="AT384" s="19" t="str">
        <f>IFERROR(VLOOKUP(AG384,[2]CUS030!$A$5:$E$10000,5,0),"")</f>
        <v/>
      </c>
      <c r="AU384" s="19" t="str">
        <f>IFERROR(VLOOKUP(AH384,[2]CUS030!$A$5:$E$10000,5,0),"")</f>
        <v/>
      </c>
      <c r="AV384" s="19" t="str">
        <f>IFERROR(VLOOKUP(AI384,[2]CUS030!$A$5:$E$10000,5,0),"")</f>
        <v/>
      </c>
      <c r="AW384" s="19" t="str">
        <f>IFERROR(VLOOKUP(AJ384,[2]CUS030!$A$5:$E$10000,5,0),"")</f>
        <v/>
      </c>
      <c r="AX384" s="19" t="str">
        <f>IFERROR(VLOOKUP(AK384,[2]CUS030!$A$5:$E$10000,5,0),"")</f>
        <v/>
      </c>
      <c r="AY384" s="19" t="str">
        <f>IFERROR(VLOOKUP(AL384,[2]CUS030!$A$5:$E$10000,5,0),"")</f>
        <v/>
      </c>
      <c r="AZ384" s="19" t="str">
        <f>IFERROR(VLOOKUP(AM384,[2]CUS030!$A$5:$E$10000,5,0),"")</f>
        <v/>
      </c>
      <c r="BA384" s="19" t="str">
        <f>IFERROR(VLOOKUP(AN384,[2]CUS030!$A$5:$E$10000,5,0),"")</f>
        <v/>
      </c>
      <c r="BB384" s="19" t="str">
        <f>IFERROR(VLOOKUP(AO384,[2]CUS030!$A$5:$E$10000,5,0),"")</f>
        <v/>
      </c>
      <c r="BC384" s="19" t="str">
        <f>IFERROR(VLOOKUP(AP384,[2]CUS030!$A$5:$E$10000,5,0),"")</f>
        <v/>
      </c>
      <c r="BD384" s="19" t="str">
        <f>IFERROR(VLOOKUP(AQ384,[2]CUS030!$A$5:$E$10000,5,0),"")</f>
        <v/>
      </c>
      <c r="BE384" s="19" t="str">
        <f>IFERROR(VLOOKUP(AR384,[2]CUS030!$A$5:$E$10000,5,0),"")</f>
        <v/>
      </c>
    </row>
    <row r="385" spans="6:57" x14ac:dyDescent="0.3">
      <c r="F385" s="108" t="str">
        <f>[1]!Table1[[#This Row],[Production]]</f>
        <v>|0200226010|22.20|0.00|2.000|0.0005999IBC</v>
      </c>
      <c r="G385" t="str">
        <f t="shared" si="166"/>
        <v>5999</v>
      </c>
      <c r="H385" t="str">
        <f t="shared" si="167"/>
        <v>KMV||||||||||||</v>
      </c>
      <c r="I385" s="108" t="str">
        <f>[1]!Table1[[#This Row],[Stock]]</f>
        <v>|0200226010|22.20|0.00|2.000|0.000740.5IBC</v>
      </c>
      <c r="J385" t="str">
        <f t="shared" si="168"/>
        <v>740.5</v>
      </c>
      <c r="K385" s="19"/>
      <c r="L385" s="19"/>
      <c r="M385" s="19"/>
      <c r="N385" s="19"/>
      <c r="O385" s="19"/>
      <c r="P385" s="20" t="str">
        <f>End_Cal!E385</f>
        <v>|0200226117|25.40|0.00|1.600|0.0006110NBC</v>
      </c>
      <c r="Q385" s="112" t="str">
        <f t="shared" si="169"/>
        <v>647</v>
      </c>
      <c r="R385" s="112" t="str">
        <f t="shared" si="170"/>
        <v/>
      </c>
      <c r="S385" s="112" t="str">
        <f t="shared" si="150"/>
        <v/>
      </c>
      <c r="T385" s="112" t="str">
        <f t="shared" si="151"/>
        <v/>
      </c>
      <c r="U385" s="112" t="str">
        <f t="shared" si="152"/>
        <v/>
      </c>
      <c r="V385" s="112" t="str">
        <f t="shared" si="153"/>
        <v/>
      </c>
      <c r="W385" s="112" t="str">
        <f t="shared" si="171"/>
        <v/>
      </c>
      <c r="X385" s="112" t="str">
        <f t="shared" si="154"/>
        <v/>
      </c>
      <c r="Y385" s="112" t="str">
        <f t="shared" si="174"/>
        <v/>
      </c>
      <c r="Z385" s="112" t="str">
        <f t="shared" si="175"/>
        <v/>
      </c>
      <c r="AA385" s="112" t="str">
        <f t="shared" si="176"/>
        <v/>
      </c>
      <c r="AB385" s="112" t="str">
        <f t="shared" si="177"/>
        <v/>
      </c>
      <c r="AC385" s="112" t="str">
        <f t="shared" si="178"/>
        <v/>
      </c>
      <c r="AD385" t="str">
        <f t="shared" si="172"/>
        <v>647------------</v>
      </c>
      <c r="AF385" s="19" t="str">
        <f t="shared" si="179"/>
        <v>|0200226117|25.40|0.00|1.600|0.000647NBC</v>
      </c>
      <c r="AG385" s="19" t="str">
        <f t="shared" si="173"/>
        <v/>
      </c>
      <c r="AH385" s="19" t="str">
        <f t="shared" si="155"/>
        <v/>
      </c>
      <c r="AI385" s="19" t="str">
        <f t="shared" si="156"/>
        <v/>
      </c>
      <c r="AJ385" s="19" t="str">
        <f t="shared" si="157"/>
        <v/>
      </c>
      <c r="AK385" s="19" t="str">
        <f t="shared" si="158"/>
        <v/>
      </c>
      <c r="AL385" s="19" t="str">
        <f t="shared" si="159"/>
        <v/>
      </c>
      <c r="AM385" s="19" t="str">
        <f t="shared" si="160"/>
        <v/>
      </c>
      <c r="AN385" s="19" t="str">
        <f t="shared" si="161"/>
        <v/>
      </c>
      <c r="AO385" s="19" t="str">
        <f t="shared" si="162"/>
        <v/>
      </c>
      <c r="AP385" s="19" t="str">
        <f t="shared" si="163"/>
        <v/>
      </c>
      <c r="AQ385" s="19" t="str">
        <f t="shared" si="164"/>
        <v/>
      </c>
      <c r="AR385" s="19" t="str">
        <f t="shared" si="165"/>
        <v/>
      </c>
      <c r="AS385" s="19" t="str">
        <f>IFERROR(VLOOKUP(AF385,[2]CUS030!$A$5:$E$10000,5,0),"")</f>
        <v>KMV</v>
      </c>
      <c r="AT385" s="19" t="str">
        <f>IFERROR(VLOOKUP(AG385,[2]CUS030!$A$5:$E$10000,5,0),"")</f>
        <v/>
      </c>
      <c r="AU385" s="19" t="str">
        <f>IFERROR(VLOOKUP(AH385,[2]CUS030!$A$5:$E$10000,5,0),"")</f>
        <v/>
      </c>
      <c r="AV385" s="19" t="str">
        <f>IFERROR(VLOOKUP(AI385,[2]CUS030!$A$5:$E$10000,5,0),"")</f>
        <v/>
      </c>
      <c r="AW385" s="19" t="str">
        <f>IFERROR(VLOOKUP(AJ385,[2]CUS030!$A$5:$E$10000,5,0),"")</f>
        <v/>
      </c>
      <c r="AX385" s="19" t="str">
        <f>IFERROR(VLOOKUP(AK385,[2]CUS030!$A$5:$E$10000,5,0),"")</f>
        <v/>
      </c>
      <c r="AY385" s="19" t="str">
        <f>IFERROR(VLOOKUP(AL385,[2]CUS030!$A$5:$E$10000,5,0),"")</f>
        <v/>
      </c>
      <c r="AZ385" s="19" t="str">
        <f>IFERROR(VLOOKUP(AM385,[2]CUS030!$A$5:$E$10000,5,0),"")</f>
        <v/>
      </c>
      <c r="BA385" s="19" t="str">
        <f>IFERROR(VLOOKUP(AN385,[2]CUS030!$A$5:$E$10000,5,0),"")</f>
        <v/>
      </c>
      <c r="BB385" s="19" t="str">
        <f>IFERROR(VLOOKUP(AO385,[2]CUS030!$A$5:$E$10000,5,0),"")</f>
        <v/>
      </c>
      <c r="BC385" s="19" t="str">
        <f>IFERROR(VLOOKUP(AP385,[2]CUS030!$A$5:$E$10000,5,0),"")</f>
        <v/>
      </c>
      <c r="BD385" s="19" t="str">
        <f>IFERROR(VLOOKUP(AQ385,[2]CUS030!$A$5:$E$10000,5,0),"")</f>
        <v/>
      </c>
      <c r="BE385" s="19" t="str">
        <f>IFERROR(VLOOKUP(AR385,[2]CUS030!$A$5:$E$10000,5,0),"")</f>
        <v/>
      </c>
    </row>
    <row r="386" spans="6:57" x14ac:dyDescent="0.3">
      <c r="F386" s="108" t="str">
        <f>[1]!Table1[[#This Row],[Production]]</f>
        <v>|0200226010|22.20|0.00|2.000|0.0005999IBC</v>
      </c>
      <c r="G386" t="str">
        <f t="shared" si="166"/>
        <v>5999</v>
      </c>
      <c r="H386" t="str">
        <f t="shared" si="167"/>
        <v>KMV||||||||||||</v>
      </c>
      <c r="I386" s="108" t="str">
        <f>[1]!Table1[[#This Row],[Stock]]</f>
        <v>|0200226010|22.20|0.00|2.000|0.000741IBC</v>
      </c>
      <c r="J386" t="str">
        <f t="shared" si="168"/>
        <v>741</v>
      </c>
      <c r="K386" s="19"/>
      <c r="L386" s="19"/>
      <c r="M386" s="19"/>
      <c r="N386" s="19"/>
      <c r="O386" s="19"/>
      <c r="P386" s="20" t="str">
        <f>End_Cal!E386</f>
        <v>|0200226240|35.00|0.00|2.600|0.0006135NBC</v>
      </c>
      <c r="Q386" s="112" t="str">
        <f t="shared" si="169"/>
        <v>863</v>
      </c>
      <c r="R386" s="112" t="str">
        <f t="shared" si="170"/>
        <v/>
      </c>
      <c r="S386" s="112" t="str">
        <f t="shared" si="150"/>
        <v/>
      </c>
      <c r="T386" s="112" t="str">
        <f t="shared" si="151"/>
        <v/>
      </c>
      <c r="U386" s="112" t="str">
        <f t="shared" si="152"/>
        <v/>
      </c>
      <c r="V386" s="112" t="str">
        <f t="shared" si="153"/>
        <v/>
      </c>
      <c r="W386" s="112" t="str">
        <f t="shared" si="171"/>
        <v/>
      </c>
      <c r="X386" s="112" t="str">
        <f t="shared" si="154"/>
        <v/>
      </c>
      <c r="Y386" s="112" t="str">
        <f t="shared" si="174"/>
        <v/>
      </c>
      <c r="Z386" s="112" t="str">
        <f t="shared" si="175"/>
        <v/>
      </c>
      <c r="AA386" s="112" t="str">
        <f t="shared" si="176"/>
        <v/>
      </c>
      <c r="AB386" s="112" t="str">
        <f t="shared" si="177"/>
        <v/>
      </c>
      <c r="AC386" s="112" t="str">
        <f t="shared" si="178"/>
        <v/>
      </c>
      <c r="AD386" t="str">
        <f t="shared" si="172"/>
        <v>863------------</v>
      </c>
      <c r="AF386" s="19" t="str">
        <f t="shared" si="179"/>
        <v>|0200226240|35.00|0.00|2.600|0.000863NBC</v>
      </c>
      <c r="AG386" s="19" t="str">
        <f t="shared" si="173"/>
        <v/>
      </c>
      <c r="AH386" s="19" t="str">
        <f t="shared" si="155"/>
        <v/>
      </c>
      <c r="AI386" s="19" t="str">
        <f t="shared" si="156"/>
        <v/>
      </c>
      <c r="AJ386" s="19" t="str">
        <f t="shared" si="157"/>
        <v/>
      </c>
      <c r="AK386" s="19" t="str">
        <f t="shared" si="158"/>
        <v/>
      </c>
      <c r="AL386" s="19" t="str">
        <f t="shared" si="159"/>
        <v/>
      </c>
      <c r="AM386" s="19" t="str">
        <f t="shared" si="160"/>
        <v/>
      </c>
      <c r="AN386" s="19" t="str">
        <f t="shared" si="161"/>
        <v/>
      </c>
      <c r="AO386" s="19" t="str">
        <f t="shared" si="162"/>
        <v/>
      </c>
      <c r="AP386" s="19" t="str">
        <f t="shared" si="163"/>
        <v/>
      </c>
      <c r="AQ386" s="19" t="str">
        <f t="shared" si="164"/>
        <v/>
      </c>
      <c r="AR386" s="19" t="str">
        <f t="shared" si="165"/>
        <v/>
      </c>
      <c r="AS386" s="19" t="str">
        <f>IFERROR(VLOOKUP(AF386,[2]CUS030!$A$5:$E$10000,5,0),"")</f>
        <v>KMV</v>
      </c>
      <c r="AT386" s="19" t="str">
        <f>IFERROR(VLOOKUP(AG386,[2]CUS030!$A$5:$E$10000,5,0),"")</f>
        <v/>
      </c>
      <c r="AU386" s="19" t="str">
        <f>IFERROR(VLOOKUP(AH386,[2]CUS030!$A$5:$E$10000,5,0),"")</f>
        <v/>
      </c>
      <c r="AV386" s="19" t="str">
        <f>IFERROR(VLOOKUP(AI386,[2]CUS030!$A$5:$E$10000,5,0),"")</f>
        <v/>
      </c>
      <c r="AW386" s="19" t="str">
        <f>IFERROR(VLOOKUP(AJ386,[2]CUS030!$A$5:$E$10000,5,0),"")</f>
        <v/>
      </c>
      <c r="AX386" s="19" t="str">
        <f>IFERROR(VLOOKUP(AK386,[2]CUS030!$A$5:$E$10000,5,0),"")</f>
        <v/>
      </c>
      <c r="AY386" s="19" t="str">
        <f>IFERROR(VLOOKUP(AL386,[2]CUS030!$A$5:$E$10000,5,0),"")</f>
        <v/>
      </c>
      <c r="AZ386" s="19" t="str">
        <f>IFERROR(VLOOKUP(AM386,[2]CUS030!$A$5:$E$10000,5,0),"")</f>
        <v/>
      </c>
      <c r="BA386" s="19" t="str">
        <f>IFERROR(VLOOKUP(AN386,[2]CUS030!$A$5:$E$10000,5,0),"")</f>
        <v/>
      </c>
      <c r="BB386" s="19" t="str">
        <f>IFERROR(VLOOKUP(AO386,[2]CUS030!$A$5:$E$10000,5,0),"")</f>
        <v/>
      </c>
      <c r="BC386" s="19" t="str">
        <f>IFERROR(VLOOKUP(AP386,[2]CUS030!$A$5:$E$10000,5,0),"")</f>
        <v/>
      </c>
      <c r="BD386" s="19" t="str">
        <f>IFERROR(VLOOKUP(AQ386,[2]CUS030!$A$5:$E$10000,5,0),"")</f>
        <v/>
      </c>
      <c r="BE386" s="19" t="str">
        <f>IFERROR(VLOOKUP(AR386,[2]CUS030!$A$5:$E$10000,5,0),"")</f>
        <v/>
      </c>
    </row>
    <row r="387" spans="6:57" x14ac:dyDescent="0.3">
      <c r="F387" s="108" t="str">
        <f>[1]!Table1[[#This Row],[Production]]</f>
        <v>|0200226010|22.20|0.00|2.000|0.0005999IBC</v>
      </c>
      <c r="G387" t="str">
        <f t="shared" si="166"/>
        <v>5999</v>
      </c>
      <c r="H387" t="str">
        <f t="shared" si="167"/>
        <v>KMV||||||||||||</v>
      </c>
      <c r="I387" s="108" t="str">
        <f>[1]!Table1[[#This Row],[Stock]]</f>
        <v>|0200226010|22.20|0.00|2.000|0.000742IBC</v>
      </c>
      <c r="J387" t="str">
        <f t="shared" si="168"/>
        <v>742</v>
      </c>
      <c r="K387" s="19"/>
      <c r="L387" s="19"/>
      <c r="M387" s="19"/>
      <c r="N387" s="19"/>
      <c r="O387" s="19"/>
      <c r="P387" s="20" t="str">
        <f>End_Cal!E387</f>
        <v>|0200220810|22.20|0.00|1.400|0.0006150IBC</v>
      </c>
      <c r="Q387" s="112" t="str">
        <f t="shared" si="169"/>
        <v>2581</v>
      </c>
      <c r="R387" s="112" t="str">
        <f t="shared" si="170"/>
        <v/>
      </c>
      <c r="S387" s="112" t="str">
        <f t="shared" ref="S387:S450" si="180">IFERROR(INDEX($J$2:$J$9873,MATCH(1,INDEX(($P387=$F$2:$F$9873)*(0=COUNTIFS(Q387:R387,$J$2:$J$9873)),0),0)),"")</f>
        <v/>
      </c>
      <c r="T387" s="112" t="str">
        <f t="shared" ref="T387:T450" si="181">IFERROR(INDEX($J$2:$J$9873,MATCH(1,INDEX(($P387=$F$2:$F$9873)*(0=COUNTIFS(Q387:S387,$J$2:$J$9873)),0),0)),"")</f>
        <v/>
      </c>
      <c r="U387" s="112" t="str">
        <f t="shared" ref="U387:U450" si="182">IFERROR(INDEX($J$2:$J$9873,MATCH(1,INDEX(($P387=$F$2:$F$9873)*(0=COUNTIFS(Q387:T387,$J$2:$J$9873)),0),0)),"")</f>
        <v/>
      </c>
      <c r="V387" s="112" t="str">
        <f t="shared" ref="V387:V450" si="183">IFERROR(INDEX($J$2:$J$9873,MATCH(1,INDEX(($P387=$F$2:$F$9873)*(0=COUNTIFS(Q387:U387,$J$2:$J$9873)),0),0)),"")</f>
        <v/>
      </c>
      <c r="W387" s="112" t="str">
        <f t="shared" si="171"/>
        <v/>
      </c>
      <c r="X387" s="112" t="str">
        <f t="shared" ref="X387:X450" si="184">IFERROR(INDEX($J$2:$J$9873,MATCH(1,INDEX(($P387=$F$2:$F$9873)*(0=COUNTIFS(Q387:W387,$J$2:$J$9873)),0),0)),"")</f>
        <v/>
      </c>
      <c r="Y387" s="112" t="str">
        <f t="shared" si="174"/>
        <v/>
      </c>
      <c r="Z387" s="112" t="str">
        <f t="shared" si="175"/>
        <v/>
      </c>
      <c r="AA387" s="112" t="str">
        <f t="shared" si="176"/>
        <v/>
      </c>
      <c r="AB387" s="112" t="str">
        <f t="shared" si="177"/>
        <v/>
      </c>
      <c r="AC387" s="112" t="str">
        <f t="shared" si="178"/>
        <v/>
      </c>
      <c r="AD387" t="str">
        <f t="shared" si="172"/>
        <v>2581------------</v>
      </c>
      <c r="AF387" s="19" t="str">
        <f t="shared" si="179"/>
        <v>|0200220810|22.20|0.00|1.400|0.0002581IBC</v>
      </c>
      <c r="AG387" s="19" t="str">
        <f t="shared" si="173"/>
        <v/>
      </c>
      <c r="AH387" s="19" t="str">
        <f t="shared" ref="AH387:AH450" si="185">IFERROR(INDEX($I$2:$I$9873,MATCH(1,INDEX(($P387=$F$2:$F$9873)*(0=COUNTIFS(AF387:AG387,$I$2:$I$9873)),0),0)),"")</f>
        <v/>
      </c>
      <c r="AI387" s="19" t="str">
        <f t="shared" ref="AI387:AI450" si="186">IFERROR(INDEX($I$2:$I$9873,MATCH(1,INDEX(($P387=$F$2:$F$9873)*(0=COUNTIFS(AF387:AH387,$I$2:$I$9873)),0),0)),"")</f>
        <v/>
      </c>
      <c r="AJ387" s="19" t="str">
        <f t="shared" ref="AJ387:AJ450" si="187">IFERROR(INDEX($I$2:$I$9873,MATCH(1,INDEX(($P387=$F$2:$F$9873)*(0=COUNTIFS(AF387:AI387,$I$2:$I$9873)),0),0)),"")</f>
        <v/>
      </c>
      <c r="AK387" s="19" t="str">
        <f t="shared" ref="AK387:AK450" si="188">IFERROR(INDEX($I$2:$I$9873,MATCH(1,INDEX(($P387=$F$2:$F$9873)*(0=COUNTIFS(AF387:AJ387,$I$2:$I$9873)),0),0)),"")</f>
        <v/>
      </c>
      <c r="AL387" s="19" t="str">
        <f t="shared" ref="AL387:AL450" si="189">IFERROR(INDEX($I$2:$I$9873,MATCH(1,INDEX(($P387=$F$2:$F$9873)*(0=COUNTIFS(AF387:AK387,$I$2:$I$9873)),0),0)),"")</f>
        <v/>
      </c>
      <c r="AM387" s="19" t="str">
        <f t="shared" ref="AM387:AM450" si="190">IFERROR(INDEX($I$2:$I$9873,MATCH(1,INDEX(($P387=$F$2:$F$9873)*(0=COUNTIFS(AF387:AL387,$I$2:$I$9873)),0),0)),"")</f>
        <v/>
      </c>
      <c r="AN387" s="19" t="str">
        <f t="shared" ref="AN387:AN450" si="191">IFERROR(INDEX($I$2:$I$9873,MATCH(1,INDEX(($P387=$F$2:$F$9873)*(0=COUNTIFS(AF387:AM387,$I$2:$I$9873)),0),0)),"")</f>
        <v/>
      </c>
      <c r="AO387" s="19" t="str">
        <f t="shared" ref="AO387:AO450" si="192">IFERROR(INDEX($I$2:$I$9873,MATCH(1,INDEX(($P387=$F$2:$F$9873)*(0=COUNTIFS(AF387:AN387,$I$2:$I$9873)),0),0)),"")</f>
        <v/>
      </c>
      <c r="AP387" s="19" t="str">
        <f t="shared" ref="AP387:AP450" si="193">IFERROR(INDEX($I$2:$I$9873,MATCH(1,INDEX(($P387=$F$2:$F$9873)*(0=COUNTIFS(AF387:AO387,$I$2:$I$9873)),0),0)),"")</f>
        <v/>
      </c>
      <c r="AQ387" s="19" t="str">
        <f t="shared" ref="AQ387:AQ450" si="194">IFERROR(INDEX($I$2:$I$9873,MATCH(1,INDEX(($P387=$F$2:$F$9873)*(0=COUNTIFS(AF387:AP387,$I$2:$I$9873)),0),0)),"")</f>
        <v/>
      </c>
      <c r="AR387" s="19" t="str">
        <f t="shared" ref="AR387:AR450" si="195">IFERROR(INDEX($I$2:$I$9873,MATCH(1,INDEX(($P387=$F$2:$F$9873)*(0=COUNTIFS(AF387:AQ387,$I$2:$I$9873)),0),0)),"")</f>
        <v/>
      </c>
      <c r="AS387" s="19" t="str">
        <f>IFERROR(VLOOKUP(AF387,[2]CUS030!$A$5:$E$10000,5,0),"")</f>
        <v>KMV</v>
      </c>
      <c r="AT387" s="19" t="str">
        <f>IFERROR(VLOOKUP(AG387,[2]CUS030!$A$5:$E$10000,5,0),"")</f>
        <v/>
      </c>
      <c r="AU387" s="19" t="str">
        <f>IFERROR(VLOOKUP(AH387,[2]CUS030!$A$5:$E$10000,5,0),"")</f>
        <v/>
      </c>
      <c r="AV387" s="19" t="str">
        <f>IFERROR(VLOOKUP(AI387,[2]CUS030!$A$5:$E$10000,5,0),"")</f>
        <v/>
      </c>
      <c r="AW387" s="19" t="str">
        <f>IFERROR(VLOOKUP(AJ387,[2]CUS030!$A$5:$E$10000,5,0),"")</f>
        <v/>
      </c>
      <c r="AX387" s="19" t="str">
        <f>IFERROR(VLOOKUP(AK387,[2]CUS030!$A$5:$E$10000,5,0),"")</f>
        <v/>
      </c>
      <c r="AY387" s="19" t="str">
        <f>IFERROR(VLOOKUP(AL387,[2]CUS030!$A$5:$E$10000,5,0),"")</f>
        <v/>
      </c>
      <c r="AZ387" s="19" t="str">
        <f>IFERROR(VLOOKUP(AM387,[2]CUS030!$A$5:$E$10000,5,0),"")</f>
        <v/>
      </c>
      <c r="BA387" s="19" t="str">
        <f>IFERROR(VLOOKUP(AN387,[2]CUS030!$A$5:$E$10000,5,0),"")</f>
        <v/>
      </c>
      <c r="BB387" s="19" t="str">
        <f>IFERROR(VLOOKUP(AO387,[2]CUS030!$A$5:$E$10000,5,0),"")</f>
        <v/>
      </c>
      <c r="BC387" s="19" t="str">
        <f>IFERROR(VLOOKUP(AP387,[2]CUS030!$A$5:$E$10000,5,0),"")</f>
        <v/>
      </c>
      <c r="BD387" s="19" t="str">
        <f>IFERROR(VLOOKUP(AQ387,[2]CUS030!$A$5:$E$10000,5,0),"")</f>
        <v/>
      </c>
      <c r="BE387" s="19" t="str">
        <f>IFERROR(VLOOKUP(AR387,[2]CUS030!$A$5:$E$10000,5,0),"")</f>
        <v/>
      </c>
    </row>
    <row r="388" spans="6:57" x14ac:dyDescent="0.3">
      <c r="F388" s="108" t="str">
        <f>[1]!Table1[[#This Row],[Production]]</f>
        <v>|0200226010|22.20|0.00|2.000|0.0005999IBC</v>
      </c>
      <c r="G388" t="str">
        <f t="shared" ref="G388:G451" si="196">MID(F388,LEN(F388)-6,4)</f>
        <v>5999</v>
      </c>
      <c r="H388" t="str">
        <f t="shared" ref="H388:H451" si="197">AS388&amp;"|"&amp;AT388&amp;"|"&amp;AU388&amp;"|"&amp;AV388&amp;"|"&amp;AW388&amp;"|"&amp;AX388&amp;"|"&amp;AY388&amp;"|"&amp;AZ388&amp;"|"&amp;BA388&amp;"|"&amp;BB388&amp;"|"&amp;BC388&amp;"|"&amp;BD388&amp;"|"&amp;BE388</f>
        <v>SHVN||||||||||||</v>
      </c>
      <c r="I388" s="108" t="str">
        <f>[1]!Table1[[#This Row],[Stock]]</f>
        <v>|0200226010|22.20|0.00|2.000|0.000742.5IBC</v>
      </c>
      <c r="J388" t="str">
        <f t="shared" ref="J388:J451" si="198">MID(LEFT(I388,LEN(I388)-3),FIND("0|0.000",LEFT(I388,LEN(I388)-3),1)+7,6)</f>
        <v>742.5</v>
      </c>
      <c r="K388" s="19"/>
      <c r="L388" s="19"/>
      <c r="M388" s="19"/>
      <c r="N388" s="19"/>
      <c r="O388" s="19"/>
      <c r="P388" s="20" t="str">
        <f>End_Cal!E388</f>
        <v>|0200220139|17.30|0.00|2.300|0.0005500NBC</v>
      </c>
      <c r="Q388" s="112" t="str">
        <f t="shared" ref="Q388:Q451" si="199">IFERROR(INDEX($J$2:$J$9873,MATCH(1,INDEX(($P388=$F$2:$F$9873)*(0=COUNTIFS($Q$2:$Q$2,$J$2:$J$9873)),0),0)),"")</f>
        <v>5500</v>
      </c>
      <c r="R388" s="112" t="str">
        <f t="shared" ref="R388:R451" si="200">IFERROR(INDEX($J$2:$J$9873,MATCH(1,INDEX(($P388=$F$2:$F$9873)*(0=COUNTIFS(Q388,$J$2:$J$9873)),0),0)),"")</f>
        <v/>
      </c>
      <c r="S388" s="112" t="str">
        <f t="shared" si="180"/>
        <v/>
      </c>
      <c r="T388" s="112" t="str">
        <f t="shared" si="181"/>
        <v/>
      </c>
      <c r="U388" s="112" t="str">
        <f t="shared" si="182"/>
        <v/>
      </c>
      <c r="V388" s="112" t="str">
        <f t="shared" si="183"/>
        <v/>
      </c>
      <c r="W388" s="112" t="str">
        <f t="shared" ref="W388:W451" si="201">IFERROR(INDEX($J$2:$J$9873,MATCH(1,INDEX(($P388=$F$2:$F$9873)*(0=COUNTIFS(Q388:V388,$J$2:$J$861)),0),0)),"")</f>
        <v/>
      </c>
      <c r="X388" s="112" t="str">
        <f t="shared" si="184"/>
        <v/>
      </c>
      <c r="Y388" s="112" t="str">
        <f t="shared" si="174"/>
        <v/>
      </c>
      <c r="Z388" s="112" t="str">
        <f t="shared" si="175"/>
        <v/>
      </c>
      <c r="AA388" s="112" t="str">
        <f t="shared" si="176"/>
        <v/>
      </c>
      <c r="AB388" s="112" t="str">
        <f t="shared" si="177"/>
        <v/>
      </c>
      <c r="AC388" s="112" t="str">
        <f t="shared" si="178"/>
        <v/>
      </c>
      <c r="AD388" t="str">
        <f t="shared" ref="AD388:AD451" si="202">Q388&amp;"-"&amp;R388&amp;"-"&amp;S388&amp;"-"&amp;T388&amp;"-"&amp;U388&amp;"-"&amp;V388&amp;"-"&amp;W388&amp;"-"&amp;X388&amp;"-"&amp;Y388&amp;"-"&amp;Z388&amp;"-"&amp;AA388&amp;"-"&amp;AB388&amp;"-"&amp;AC388</f>
        <v>5500------------</v>
      </c>
      <c r="AF388" s="19" t="str">
        <f t="shared" si="179"/>
        <v>|0200220139|17.30|0.00|2.300|0.0005500NBC</v>
      </c>
      <c r="AG388" s="19" t="str">
        <f t="shared" ref="AG388:AG451" si="203">IFERROR(INDEX($I$2:$I$9873,MATCH(1,INDEX(($P388=$F$2:$F$9873)*(0=COUNTIFS(AF388,$I$2:$I$9873)),0),0)),"")</f>
        <v/>
      </c>
      <c r="AH388" s="19" t="str">
        <f t="shared" si="185"/>
        <v/>
      </c>
      <c r="AI388" s="19" t="str">
        <f t="shared" si="186"/>
        <v/>
      </c>
      <c r="AJ388" s="19" t="str">
        <f t="shared" si="187"/>
        <v/>
      </c>
      <c r="AK388" s="19" t="str">
        <f t="shared" si="188"/>
        <v/>
      </c>
      <c r="AL388" s="19" t="str">
        <f t="shared" si="189"/>
        <v/>
      </c>
      <c r="AM388" s="19" t="str">
        <f t="shared" si="190"/>
        <v/>
      </c>
      <c r="AN388" s="19" t="str">
        <f t="shared" si="191"/>
        <v/>
      </c>
      <c r="AO388" s="19" t="str">
        <f t="shared" si="192"/>
        <v/>
      </c>
      <c r="AP388" s="19" t="str">
        <f t="shared" si="193"/>
        <v/>
      </c>
      <c r="AQ388" s="19" t="str">
        <f t="shared" si="194"/>
        <v/>
      </c>
      <c r="AR388" s="19" t="str">
        <f t="shared" si="195"/>
        <v/>
      </c>
      <c r="AS388" s="19" t="str">
        <f>IFERROR(VLOOKUP(AF388,[2]CUS030!$A$5:$E$10000,5,0),"")</f>
        <v>SHVN</v>
      </c>
      <c r="AT388" s="19" t="str">
        <f>IFERROR(VLOOKUP(AG388,[2]CUS030!$A$5:$E$10000,5,0),"")</f>
        <v/>
      </c>
      <c r="AU388" s="19" t="str">
        <f>IFERROR(VLOOKUP(AH388,[2]CUS030!$A$5:$E$10000,5,0),"")</f>
        <v/>
      </c>
      <c r="AV388" s="19" t="str">
        <f>IFERROR(VLOOKUP(AI388,[2]CUS030!$A$5:$E$10000,5,0),"")</f>
        <v/>
      </c>
      <c r="AW388" s="19" t="str">
        <f>IFERROR(VLOOKUP(AJ388,[2]CUS030!$A$5:$E$10000,5,0),"")</f>
        <v/>
      </c>
      <c r="AX388" s="19" t="str">
        <f>IFERROR(VLOOKUP(AK388,[2]CUS030!$A$5:$E$10000,5,0),"")</f>
        <v/>
      </c>
      <c r="AY388" s="19" t="str">
        <f>IFERROR(VLOOKUP(AL388,[2]CUS030!$A$5:$E$10000,5,0),"")</f>
        <v/>
      </c>
      <c r="AZ388" s="19" t="str">
        <f>IFERROR(VLOOKUP(AM388,[2]CUS030!$A$5:$E$10000,5,0),"")</f>
        <v/>
      </c>
      <c r="BA388" s="19" t="str">
        <f>IFERROR(VLOOKUP(AN388,[2]CUS030!$A$5:$E$10000,5,0),"")</f>
        <v/>
      </c>
      <c r="BB388" s="19" t="str">
        <f>IFERROR(VLOOKUP(AO388,[2]CUS030!$A$5:$E$10000,5,0),"")</f>
        <v/>
      </c>
      <c r="BC388" s="19" t="str">
        <f>IFERROR(VLOOKUP(AP388,[2]CUS030!$A$5:$E$10000,5,0),"")</f>
        <v/>
      </c>
      <c r="BD388" s="19" t="str">
        <f>IFERROR(VLOOKUP(AQ388,[2]CUS030!$A$5:$E$10000,5,0),"")</f>
        <v/>
      </c>
      <c r="BE388" s="19" t="str">
        <f>IFERROR(VLOOKUP(AR388,[2]CUS030!$A$5:$E$10000,5,0),"")</f>
        <v/>
      </c>
    </row>
    <row r="389" spans="6:57" x14ac:dyDescent="0.3">
      <c r="F389" s="108" t="str">
        <f>[1]!Table1[[#This Row],[Production]]</f>
        <v>|0200226010|22.20|0.00|2.000|0.0005979IBC</v>
      </c>
      <c r="G389" t="str">
        <f t="shared" si="196"/>
        <v>5979</v>
      </c>
      <c r="H389" t="str">
        <f t="shared" si="197"/>
        <v>SHVN||||||||||||</v>
      </c>
      <c r="I389" s="108" t="str">
        <f>[1]!Table1[[#This Row],[Stock]]</f>
        <v>|0200226010|22.20|0.00|2.000|0.000757IBC</v>
      </c>
      <c r="J389" t="str">
        <f t="shared" si="198"/>
        <v>757</v>
      </c>
      <c r="K389" s="19"/>
      <c r="L389" s="19"/>
      <c r="M389" s="19"/>
      <c r="N389" s="19"/>
      <c r="O389" s="19"/>
      <c r="P389" s="20" t="str">
        <f>End_Cal!E389</f>
        <v>|0200220810|21.70|0.00|2.000|0.0005500NBC</v>
      </c>
      <c r="Q389" s="112" t="str">
        <f t="shared" si="199"/>
        <v>5500</v>
      </c>
      <c r="R389" s="112" t="str">
        <f t="shared" si="200"/>
        <v/>
      </c>
      <c r="S389" s="112" t="str">
        <f t="shared" si="180"/>
        <v/>
      </c>
      <c r="T389" s="112" t="str">
        <f t="shared" si="181"/>
        <v/>
      </c>
      <c r="U389" s="112" t="str">
        <f t="shared" si="182"/>
        <v/>
      </c>
      <c r="V389" s="112" t="str">
        <f t="shared" si="183"/>
        <v/>
      </c>
      <c r="W389" s="112" t="str">
        <f t="shared" si="201"/>
        <v/>
      </c>
      <c r="X389" s="112" t="str">
        <f t="shared" si="184"/>
        <v/>
      </c>
      <c r="Y389" s="112" t="str">
        <f t="shared" ref="Y389:Y452" si="204">IFERROR(INDEX($J$2:$J$861,MATCH(1,INDEX(($P389=$F$2:$F$861)*(0=COUNTIFS(Q389:X389,$J$2:$J$861)),0),0)),"")</f>
        <v/>
      </c>
      <c r="Z389" s="112" t="str">
        <f t="shared" ref="Z389:Z452" si="205">IFERROR(INDEX($J$2:$J$861,MATCH(1,INDEX(($P389=$F$2:$F$861)*(0=COUNTIFS(Q389:Y389,$J$2:$J$861)),0),0)),"")</f>
        <v/>
      </c>
      <c r="AA389" s="112" t="str">
        <f t="shared" ref="AA389:AA452" si="206">IFERROR(INDEX($J$2:$J$861,MATCH(1,INDEX(($P389=$F$2:$F$861)*(0=COUNTIFS(Q389:Z389,$J$2:$J$861)),0),0)),"")</f>
        <v/>
      </c>
      <c r="AB389" s="112" t="str">
        <f t="shared" ref="AB389:AB452" si="207">IFERROR(INDEX($J$2:$J$861,MATCH(1,INDEX(($P389=$F$2:$F$861)*(0=COUNTIFS(Q389:AA389,$J$2:$J$861)),0),0)),"")</f>
        <v/>
      </c>
      <c r="AC389" s="112" t="str">
        <f t="shared" ref="AC389:AC452" si="208">IFERROR(INDEX($J$2:$J$861,MATCH(1,INDEX(($P389=$F$2:$F$861)*(0=COUNTIFS(Q389:AB389,$J$2:$J$861)),0),0)),"")</f>
        <v/>
      </c>
      <c r="AD389" t="str">
        <f t="shared" si="202"/>
        <v>5500------------</v>
      </c>
      <c r="AF389" s="19" t="str">
        <f t="shared" ref="AF389:AF452" si="209">IFERROR(INDEX($I$2:$I$861,MATCH(1,INDEX(($P389=$F$2:$F$861)*(0=COUNTIFS($AF$2:$AF$2,$I$2:$I$861)),0),0)),"")</f>
        <v>|0200220810|21.70|0.00|2.000|0.0005500NBC</v>
      </c>
      <c r="AG389" s="19" t="str">
        <f t="shared" si="203"/>
        <v/>
      </c>
      <c r="AH389" s="19" t="str">
        <f t="shared" si="185"/>
        <v/>
      </c>
      <c r="AI389" s="19" t="str">
        <f t="shared" si="186"/>
        <v/>
      </c>
      <c r="AJ389" s="19" t="str">
        <f t="shared" si="187"/>
        <v/>
      </c>
      <c r="AK389" s="19" t="str">
        <f t="shared" si="188"/>
        <v/>
      </c>
      <c r="AL389" s="19" t="str">
        <f t="shared" si="189"/>
        <v/>
      </c>
      <c r="AM389" s="19" t="str">
        <f t="shared" si="190"/>
        <v/>
      </c>
      <c r="AN389" s="19" t="str">
        <f t="shared" si="191"/>
        <v/>
      </c>
      <c r="AO389" s="19" t="str">
        <f t="shared" si="192"/>
        <v/>
      </c>
      <c r="AP389" s="19" t="str">
        <f t="shared" si="193"/>
        <v/>
      </c>
      <c r="AQ389" s="19" t="str">
        <f t="shared" si="194"/>
        <v/>
      </c>
      <c r="AR389" s="19" t="str">
        <f t="shared" si="195"/>
        <v/>
      </c>
      <c r="AS389" s="19" t="str">
        <f>IFERROR(VLOOKUP(AF389,[2]CUS030!$A$5:$E$10000,5,0),"")</f>
        <v>SHVN</v>
      </c>
      <c r="AT389" s="19" t="str">
        <f>IFERROR(VLOOKUP(AG389,[2]CUS030!$A$5:$E$10000,5,0),"")</f>
        <v/>
      </c>
      <c r="AU389" s="19" t="str">
        <f>IFERROR(VLOOKUP(AH389,[2]CUS030!$A$5:$E$10000,5,0),"")</f>
        <v/>
      </c>
      <c r="AV389" s="19" t="str">
        <f>IFERROR(VLOOKUP(AI389,[2]CUS030!$A$5:$E$10000,5,0),"")</f>
        <v/>
      </c>
      <c r="AW389" s="19" t="str">
        <f>IFERROR(VLOOKUP(AJ389,[2]CUS030!$A$5:$E$10000,5,0),"")</f>
        <v/>
      </c>
      <c r="AX389" s="19" t="str">
        <f>IFERROR(VLOOKUP(AK389,[2]CUS030!$A$5:$E$10000,5,0),"")</f>
        <v/>
      </c>
      <c r="AY389" s="19" t="str">
        <f>IFERROR(VLOOKUP(AL389,[2]CUS030!$A$5:$E$10000,5,0),"")</f>
        <v/>
      </c>
      <c r="AZ389" s="19" t="str">
        <f>IFERROR(VLOOKUP(AM389,[2]CUS030!$A$5:$E$10000,5,0),"")</f>
        <v/>
      </c>
      <c r="BA389" s="19" t="str">
        <f>IFERROR(VLOOKUP(AN389,[2]CUS030!$A$5:$E$10000,5,0),"")</f>
        <v/>
      </c>
      <c r="BB389" s="19" t="str">
        <f>IFERROR(VLOOKUP(AO389,[2]CUS030!$A$5:$E$10000,5,0),"")</f>
        <v/>
      </c>
      <c r="BC389" s="19" t="str">
        <f>IFERROR(VLOOKUP(AP389,[2]CUS030!$A$5:$E$10000,5,0),"")</f>
        <v/>
      </c>
      <c r="BD389" s="19" t="str">
        <f>IFERROR(VLOOKUP(AQ389,[2]CUS030!$A$5:$E$10000,5,0),"")</f>
        <v/>
      </c>
      <c r="BE389" s="19" t="str">
        <f>IFERROR(VLOOKUP(AR389,[2]CUS030!$A$5:$E$10000,5,0),"")</f>
        <v/>
      </c>
    </row>
    <row r="390" spans="6:57" x14ac:dyDescent="0.3">
      <c r="F390" s="108" t="str">
        <f>[1]!Table1[[#This Row],[Production]]</f>
        <v>|0200226010|25.40|0.00|1.400|0.0005470NBC</v>
      </c>
      <c r="G390" t="str">
        <f t="shared" si="196"/>
        <v>5470</v>
      </c>
      <c r="H390" t="str">
        <f t="shared" si="197"/>
        <v>SHVN||||||||||||</v>
      </c>
      <c r="I390" s="108" t="str">
        <f>[1]!Table1[[#This Row],[Stock]]</f>
        <v>|0200226010|25.40|0.00|1.400|0.0005470NBC</v>
      </c>
      <c r="J390" t="str">
        <f t="shared" si="198"/>
        <v>5470</v>
      </c>
      <c r="K390" s="19"/>
      <c r="L390" s="19"/>
      <c r="M390" s="19"/>
      <c r="N390" s="19"/>
      <c r="O390" s="19"/>
      <c r="P390" s="20" t="str">
        <f>End_Cal!E390</f>
        <v>|0200220810|21.70|0.00|2.800|0.0005500NBC</v>
      </c>
      <c r="Q390" s="112" t="str">
        <f t="shared" si="199"/>
        <v>5500</v>
      </c>
      <c r="R390" s="112" t="str">
        <f t="shared" si="200"/>
        <v/>
      </c>
      <c r="S390" s="112" t="str">
        <f t="shared" si="180"/>
        <v/>
      </c>
      <c r="T390" s="112" t="str">
        <f t="shared" si="181"/>
        <v/>
      </c>
      <c r="U390" s="112" t="str">
        <f t="shared" si="182"/>
        <v/>
      </c>
      <c r="V390" s="112" t="str">
        <f t="shared" si="183"/>
        <v/>
      </c>
      <c r="W390" s="112" t="str">
        <f t="shared" si="201"/>
        <v/>
      </c>
      <c r="X390" s="112" t="str">
        <f t="shared" si="184"/>
        <v/>
      </c>
      <c r="Y390" s="112" t="str">
        <f t="shared" si="204"/>
        <v/>
      </c>
      <c r="Z390" s="112" t="str">
        <f t="shared" si="205"/>
        <v/>
      </c>
      <c r="AA390" s="112" t="str">
        <f t="shared" si="206"/>
        <v/>
      </c>
      <c r="AB390" s="112" t="str">
        <f t="shared" si="207"/>
        <v/>
      </c>
      <c r="AC390" s="112" t="str">
        <f t="shared" si="208"/>
        <v/>
      </c>
      <c r="AD390" t="str">
        <f t="shared" si="202"/>
        <v>5500------------</v>
      </c>
      <c r="AF390" s="19" t="str">
        <f t="shared" si="209"/>
        <v>|0200220810|21.70|0.00|2.800|0.0005500NBC</v>
      </c>
      <c r="AG390" s="19" t="str">
        <f t="shared" si="203"/>
        <v/>
      </c>
      <c r="AH390" s="19" t="str">
        <f t="shared" si="185"/>
        <v/>
      </c>
      <c r="AI390" s="19" t="str">
        <f t="shared" si="186"/>
        <v/>
      </c>
      <c r="AJ390" s="19" t="str">
        <f t="shared" si="187"/>
        <v/>
      </c>
      <c r="AK390" s="19" t="str">
        <f t="shared" si="188"/>
        <v/>
      </c>
      <c r="AL390" s="19" t="str">
        <f t="shared" si="189"/>
        <v/>
      </c>
      <c r="AM390" s="19" t="str">
        <f t="shared" si="190"/>
        <v/>
      </c>
      <c r="AN390" s="19" t="str">
        <f t="shared" si="191"/>
        <v/>
      </c>
      <c r="AO390" s="19" t="str">
        <f t="shared" si="192"/>
        <v/>
      </c>
      <c r="AP390" s="19" t="str">
        <f t="shared" si="193"/>
        <v/>
      </c>
      <c r="AQ390" s="19" t="str">
        <f t="shared" si="194"/>
        <v/>
      </c>
      <c r="AR390" s="19" t="str">
        <f t="shared" si="195"/>
        <v/>
      </c>
      <c r="AS390" s="19" t="str">
        <f>IFERROR(VLOOKUP(AF390,[2]CUS030!$A$5:$E$10000,5,0),"")</f>
        <v>SHVN</v>
      </c>
      <c r="AT390" s="19" t="str">
        <f>IFERROR(VLOOKUP(AG390,[2]CUS030!$A$5:$E$10000,5,0),"")</f>
        <v/>
      </c>
      <c r="AU390" s="19" t="str">
        <f>IFERROR(VLOOKUP(AH390,[2]CUS030!$A$5:$E$10000,5,0),"")</f>
        <v/>
      </c>
      <c r="AV390" s="19" t="str">
        <f>IFERROR(VLOOKUP(AI390,[2]CUS030!$A$5:$E$10000,5,0),"")</f>
        <v/>
      </c>
      <c r="AW390" s="19" t="str">
        <f>IFERROR(VLOOKUP(AJ390,[2]CUS030!$A$5:$E$10000,5,0),"")</f>
        <v/>
      </c>
      <c r="AX390" s="19" t="str">
        <f>IFERROR(VLOOKUP(AK390,[2]CUS030!$A$5:$E$10000,5,0),"")</f>
        <v/>
      </c>
      <c r="AY390" s="19" t="str">
        <f>IFERROR(VLOOKUP(AL390,[2]CUS030!$A$5:$E$10000,5,0),"")</f>
        <v/>
      </c>
      <c r="AZ390" s="19" t="str">
        <f>IFERROR(VLOOKUP(AM390,[2]CUS030!$A$5:$E$10000,5,0),"")</f>
        <v/>
      </c>
      <c r="BA390" s="19" t="str">
        <f>IFERROR(VLOOKUP(AN390,[2]CUS030!$A$5:$E$10000,5,0),"")</f>
        <v/>
      </c>
      <c r="BB390" s="19" t="str">
        <f>IFERROR(VLOOKUP(AO390,[2]CUS030!$A$5:$E$10000,5,0),"")</f>
        <v/>
      </c>
      <c r="BC390" s="19" t="str">
        <f>IFERROR(VLOOKUP(AP390,[2]CUS030!$A$5:$E$10000,5,0),"")</f>
        <v/>
      </c>
      <c r="BD390" s="19" t="str">
        <f>IFERROR(VLOOKUP(AQ390,[2]CUS030!$A$5:$E$10000,5,0),"")</f>
        <v/>
      </c>
      <c r="BE390" s="19" t="str">
        <f>IFERROR(VLOOKUP(AR390,[2]CUS030!$A$5:$E$10000,5,0),"")</f>
        <v/>
      </c>
    </row>
    <row r="391" spans="6:57" x14ac:dyDescent="0.3">
      <c r="F391" s="108" t="str">
        <f>[1]!Table1[[#This Row],[Production]]</f>
        <v>|0200226010|25.40|0.00|1.400|0.0006100NBC</v>
      </c>
      <c r="G391" t="str">
        <f t="shared" si="196"/>
        <v>6100</v>
      </c>
      <c r="H391" t="str">
        <f t="shared" si="197"/>
        <v>SHVN||||||||||||</v>
      </c>
      <c r="I391" s="108" t="str">
        <f>[1]!Table1[[#This Row],[Stock]]</f>
        <v>|0200226010|25.40|0.00|1.400|0.0006100NBC</v>
      </c>
      <c r="J391" t="str">
        <f t="shared" si="198"/>
        <v>6100</v>
      </c>
      <c r="K391" s="19"/>
      <c r="L391" s="19"/>
      <c r="M391" s="19"/>
      <c r="N391" s="19"/>
      <c r="O391" s="19"/>
      <c r="P391" s="20" t="str">
        <f>End_Cal!E391</f>
        <v>|0200220139|25.40|0.00|2.000|0.0005500NBC</v>
      </c>
      <c r="Q391" s="112" t="str">
        <f t="shared" si="199"/>
        <v>5500</v>
      </c>
      <c r="R391" s="112" t="str">
        <f t="shared" si="200"/>
        <v/>
      </c>
      <c r="S391" s="112" t="str">
        <f t="shared" si="180"/>
        <v/>
      </c>
      <c r="T391" s="112" t="str">
        <f t="shared" si="181"/>
        <v/>
      </c>
      <c r="U391" s="112" t="str">
        <f t="shared" si="182"/>
        <v/>
      </c>
      <c r="V391" s="112" t="str">
        <f t="shared" si="183"/>
        <v/>
      </c>
      <c r="W391" s="112" t="str">
        <f t="shared" si="201"/>
        <v/>
      </c>
      <c r="X391" s="112" t="str">
        <f t="shared" si="184"/>
        <v/>
      </c>
      <c r="Y391" s="112" t="str">
        <f t="shared" si="204"/>
        <v/>
      </c>
      <c r="Z391" s="112" t="str">
        <f t="shared" si="205"/>
        <v/>
      </c>
      <c r="AA391" s="112" t="str">
        <f t="shared" si="206"/>
        <v/>
      </c>
      <c r="AB391" s="112" t="str">
        <f t="shared" si="207"/>
        <v/>
      </c>
      <c r="AC391" s="112" t="str">
        <f t="shared" si="208"/>
        <v/>
      </c>
      <c r="AD391" t="str">
        <f t="shared" si="202"/>
        <v>5500------------</v>
      </c>
      <c r="AF391" s="19" t="str">
        <f t="shared" si="209"/>
        <v>|0200220139|25.40|0.00|2.000|0.0005500NBC</v>
      </c>
      <c r="AG391" s="19" t="str">
        <f t="shared" si="203"/>
        <v/>
      </c>
      <c r="AH391" s="19" t="str">
        <f t="shared" si="185"/>
        <v/>
      </c>
      <c r="AI391" s="19" t="str">
        <f t="shared" si="186"/>
        <v/>
      </c>
      <c r="AJ391" s="19" t="str">
        <f t="shared" si="187"/>
        <v/>
      </c>
      <c r="AK391" s="19" t="str">
        <f t="shared" si="188"/>
        <v/>
      </c>
      <c r="AL391" s="19" t="str">
        <f t="shared" si="189"/>
        <v/>
      </c>
      <c r="AM391" s="19" t="str">
        <f t="shared" si="190"/>
        <v/>
      </c>
      <c r="AN391" s="19" t="str">
        <f t="shared" si="191"/>
        <v/>
      </c>
      <c r="AO391" s="19" t="str">
        <f t="shared" si="192"/>
        <v/>
      </c>
      <c r="AP391" s="19" t="str">
        <f t="shared" si="193"/>
        <v/>
      </c>
      <c r="AQ391" s="19" t="str">
        <f t="shared" si="194"/>
        <v/>
      </c>
      <c r="AR391" s="19" t="str">
        <f t="shared" si="195"/>
        <v/>
      </c>
      <c r="AS391" s="19" t="str">
        <f>IFERROR(VLOOKUP(AF391,[2]CUS030!$A$5:$E$10000,5,0),"")</f>
        <v>SHVN</v>
      </c>
      <c r="AT391" s="19" t="str">
        <f>IFERROR(VLOOKUP(AG391,[2]CUS030!$A$5:$E$10000,5,0),"")</f>
        <v/>
      </c>
      <c r="AU391" s="19" t="str">
        <f>IFERROR(VLOOKUP(AH391,[2]CUS030!$A$5:$E$10000,5,0),"")</f>
        <v/>
      </c>
      <c r="AV391" s="19" t="str">
        <f>IFERROR(VLOOKUP(AI391,[2]CUS030!$A$5:$E$10000,5,0),"")</f>
        <v/>
      </c>
      <c r="AW391" s="19" t="str">
        <f>IFERROR(VLOOKUP(AJ391,[2]CUS030!$A$5:$E$10000,5,0),"")</f>
        <v/>
      </c>
      <c r="AX391" s="19" t="str">
        <f>IFERROR(VLOOKUP(AK391,[2]CUS030!$A$5:$E$10000,5,0),"")</f>
        <v/>
      </c>
      <c r="AY391" s="19" t="str">
        <f>IFERROR(VLOOKUP(AL391,[2]CUS030!$A$5:$E$10000,5,0),"")</f>
        <v/>
      </c>
      <c r="AZ391" s="19" t="str">
        <f>IFERROR(VLOOKUP(AM391,[2]CUS030!$A$5:$E$10000,5,0),"")</f>
        <v/>
      </c>
      <c r="BA391" s="19" t="str">
        <f>IFERROR(VLOOKUP(AN391,[2]CUS030!$A$5:$E$10000,5,0),"")</f>
        <v/>
      </c>
      <c r="BB391" s="19" t="str">
        <f>IFERROR(VLOOKUP(AO391,[2]CUS030!$A$5:$E$10000,5,0),"")</f>
        <v/>
      </c>
      <c r="BC391" s="19" t="str">
        <f>IFERROR(VLOOKUP(AP391,[2]CUS030!$A$5:$E$10000,5,0),"")</f>
        <v/>
      </c>
      <c r="BD391" s="19" t="str">
        <f>IFERROR(VLOOKUP(AQ391,[2]CUS030!$A$5:$E$10000,5,0),"")</f>
        <v/>
      </c>
      <c r="BE391" s="19" t="str">
        <f>IFERROR(VLOOKUP(AR391,[2]CUS030!$A$5:$E$10000,5,0),"")</f>
        <v/>
      </c>
    </row>
    <row r="392" spans="6:57" x14ac:dyDescent="0.3">
      <c r="F392" s="108" t="str">
        <f>[1]!Table1[[#This Row],[Production]]</f>
        <v>|0200226010|25.40|0.00|1.600|0.0005861IBC</v>
      </c>
      <c r="G392" t="str">
        <f t="shared" si="196"/>
        <v>5861</v>
      </c>
      <c r="H392" t="str">
        <f t="shared" si="197"/>
        <v>SHVN||||||||||||</v>
      </c>
      <c r="I392" s="108" t="str">
        <f>[1]!Table1[[#This Row],[Stock]]</f>
        <v>|0200226010|25.40|0.00|1.600|0.000443.4IBC</v>
      </c>
      <c r="J392" t="str">
        <f t="shared" si="198"/>
        <v>443.4</v>
      </c>
      <c r="K392" s="19"/>
      <c r="L392" s="19"/>
      <c r="M392" s="19"/>
      <c r="N392" s="19"/>
      <c r="O392" s="19"/>
      <c r="P392" s="20" t="str">
        <f>End_Cal!E392</f>
        <v>|0200226240|22.20|0.00|2.000|0.0005800NBC</v>
      </c>
      <c r="Q392" s="112" t="str">
        <f t="shared" si="199"/>
        <v>5800</v>
      </c>
      <c r="R392" s="112" t="str">
        <f t="shared" si="200"/>
        <v/>
      </c>
      <c r="S392" s="112" t="str">
        <f t="shared" si="180"/>
        <v/>
      </c>
      <c r="T392" s="112" t="str">
        <f t="shared" si="181"/>
        <v/>
      </c>
      <c r="U392" s="112" t="str">
        <f t="shared" si="182"/>
        <v/>
      </c>
      <c r="V392" s="112" t="str">
        <f t="shared" si="183"/>
        <v/>
      </c>
      <c r="W392" s="112" t="str">
        <f t="shared" si="201"/>
        <v/>
      </c>
      <c r="X392" s="112" t="str">
        <f t="shared" si="184"/>
        <v/>
      </c>
      <c r="Y392" s="112" t="str">
        <f t="shared" si="204"/>
        <v/>
      </c>
      <c r="Z392" s="112" t="str">
        <f t="shared" si="205"/>
        <v/>
      </c>
      <c r="AA392" s="112" t="str">
        <f t="shared" si="206"/>
        <v/>
      </c>
      <c r="AB392" s="112" t="str">
        <f t="shared" si="207"/>
        <v/>
      </c>
      <c r="AC392" s="112" t="str">
        <f t="shared" si="208"/>
        <v/>
      </c>
      <c r="AD392" t="str">
        <f t="shared" si="202"/>
        <v>5800------------</v>
      </c>
      <c r="AF392" s="19" t="str">
        <f t="shared" si="209"/>
        <v>|0200226240|22.20|0.00|2.000|0.0005800NBC</v>
      </c>
      <c r="AG392" s="19" t="str">
        <f t="shared" si="203"/>
        <v/>
      </c>
      <c r="AH392" s="19" t="str">
        <f t="shared" si="185"/>
        <v/>
      </c>
      <c r="AI392" s="19" t="str">
        <f t="shared" si="186"/>
        <v/>
      </c>
      <c r="AJ392" s="19" t="str">
        <f t="shared" si="187"/>
        <v/>
      </c>
      <c r="AK392" s="19" t="str">
        <f t="shared" si="188"/>
        <v/>
      </c>
      <c r="AL392" s="19" t="str">
        <f t="shared" si="189"/>
        <v/>
      </c>
      <c r="AM392" s="19" t="str">
        <f t="shared" si="190"/>
        <v/>
      </c>
      <c r="AN392" s="19" t="str">
        <f t="shared" si="191"/>
        <v/>
      </c>
      <c r="AO392" s="19" t="str">
        <f t="shared" si="192"/>
        <v/>
      </c>
      <c r="AP392" s="19" t="str">
        <f t="shared" si="193"/>
        <v/>
      </c>
      <c r="AQ392" s="19" t="str">
        <f t="shared" si="194"/>
        <v/>
      </c>
      <c r="AR392" s="19" t="str">
        <f t="shared" si="195"/>
        <v/>
      </c>
      <c r="AS392" s="19" t="str">
        <f>IFERROR(VLOOKUP(AF392,[2]CUS030!$A$5:$E$10000,5,0),"")</f>
        <v>SHVN</v>
      </c>
      <c r="AT392" s="19" t="str">
        <f>IFERROR(VLOOKUP(AG392,[2]CUS030!$A$5:$E$10000,5,0),"")</f>
        <v/>
      </c>
      <c r="AU392" s="19" t="str">
        <f>IFERROR(VLOOKUP(AH392,[2]CUS030!$A$5:$E$10000,5,0),"")</f>
        <v/>
      </c>
      <c r="AV392" s="19" t="str">
        <f>IFERROR(VLOOKUP(AI392,[2]CUS030!$A$5:$E$10000,5,0),"")</f>
        <v/>
      </c>
      <c r="AW392" s="19" t="str">
        <f>IFERROR(VLOOKUP(AJ392,[2]CUS030!$A$5:$E$10000,5,0),"")</f>
        <v/>
      </c>
      <c r="AX392" s="19" t="str">
        <f>IFERROR(VLOOKUP(AK392,[2]CUS030!$A$5:$E$10000,5,0),"")</f>
        <v/>
      </c>
      <c r="AY392" s="19" t="str">
        <f>IFERROR(VLOOKUP(AL392,[2]CUS030!$A$5:$E$10000,5,0),"")</f>
        <v/>
      </c>
      <c r="AZ392" s="19" t="str">
        <f>IFERROR(VLOOKUP(AM392,[2]CUS030!$A$5:$E$10000,5,0),"")</f>
        <v/>
      </c>
      <c r="BA392" s="19" t="str">
        <f>IFERROR(VLOOKUP(AN392,[2]CUS030!$A$5:$E$10000,5,0),"")</f>
        <v/>
      </c>
      <c r="BB392" s="19" t="str">
        <f>IFERROR(VLOOKUP(AO392,[2]CUS030!$A$5:$E$10000,5,0),"")</f>
        <v/>
      </c>
      <c r="BC392" s="19" t="str">
        <f>IFERROR(VLOOKUP(AP392,[2]CUS030!$A$5:$E$10000,5,0),"")</f>
        <v/>
      </c>
      <c r="BD392" s="19" t="str">
        <f>IFERROR(VLOOKUP(AQ392,[2]CUS030!$A$5:$E$10000,5,0),"")</f>
        <v/>
      </c>
      <c r="BE392" s="19" t="str">
        <f>IFERROR(VLOOKUP(AR392,[2]CUS030!$A$5:$E$10000,5,0),"")</f>
        <v/>
      </c>
    </row>
    <row r="393" spans="6:57" x14ac:dyDescent="0.3">
      <c r="F393" s="108" t="str">
        <f>[1]!Table1[[#This Row],[Production]]</f>
        <v>|0200226010|25.40|0.00|1.600|0.0005861IBC</v>
      </c>
      <c r="G393" t="str">
        <f t="shared" si="196"/>
        <v>5861</v>
      </c>
      <c r="H393" t="str">
        <f t="shared" si="197"/>
        <v>SHVN||||||||||||</v>
      </c>
      <c r="I393" s="108" t="str">
        <f>[1]!Table1[[#This Row],[Stock]]</f>
        <v>|0200226010|25.40|0.00|1.600|0.000444.9IBC</v>
      </c>
      <c r="J393" t="str">
        <f t="shared" si="198"/>
        <v>444.9</v>
      </c>
      <c r="K393" s="19"/>
      <c r="L393" s="19"/>
      <c r="M393" s="19"/>
      <c r="N393" s="19"/>
      <c r="O393" s="19"/>
      <c r="P393" s="20" t="str">
        <f>End_Cal!E393</f>
        <v>|0200230120|35.00|0.00|1.200|0.0005800NBC</v>
      </c>
      <c r="Q393" s="112" t="str">
        <f t="shared" si="199"/>
        <v>5800</v>
      </c>
      <c r="R393" s="112" t="str">
        <f t="shared" si="200"/>
        <v/>
      </c>
      <c r="S393" s="112" t="str">
        <f t="shared" si="180"/>
        <v/>
      </c>
      <c r="T393" s="112" t="str">
        <f t="shared" si="181"/>
        <v/>
      </c>
      <c r="U393" s="112" t="str">
        <f t="shared" si="182"/>
        <v/>
      </c>
      <c r="V393" s="112" t="str">
        <f t="shared" si="183"/>
        <v/>
      </c>
      <c r="W393" s="112" t="str">
        <f t="shared" si="201"/>
        <v/>
      </c>
      <c r="X393" s="112" t="str">
        <f t="shared" si="184"/>
        <v/>
      </c>
      <c r="Y393" s="112" t="str">
        <f t="shared" si="204"/>
        <v/>
      </c>
      <c r="Z393" s="112" t="str">
        <f t="shared" si="205"/>
        <v/>
      </c>
      <c r="AA393" s="112" t="str">
        <f t="shared" si="206"/>
        <v/>
      </c>
      <c r="AB393" s="112" t="str">
        <f t="shared" si="207"/>
        <v/>
      </c>
      <c r="AC393" s="112" t="str">
        <f t="shared" si="208"/>
        <v/>
      </c>
      <c r="AD393" t="str">
        <f t="shared" si="202"/>
        <v>5800------------</v>
      </c>
      <c r="AF393" s="19" t="str">
        <f t="shared" si="209"/>
        <v>|0200230120|35.00|0.00|1.200|0.0005800NBC</v>
      </c>
      <c r="AG393" s="19" t="str">
        <f t="shared" si="203"/>
        <v/>
      </c>
      <c r="AH393" s="19" t="str">
        <f t="shared" si="185"/>
        <v/>
      </c>
      <c r="AI393" s="19" t="str">
        <f t="shared" si="186"/>
        <v/>
      </c>
      <c r="AJ393" s="19" t="str">
        <f t="shared" si="187"/>
        <v/>
      </c>
      <c r="AK393" s="19" t="str">
        <f t="shared" si="188"/>
        <v/>
      </c>
      <c r="AL393" s="19" t="str">
        <f t="shared" si="189"/>
        <v/>
      </c>
      <c r="AM393" s="19" t="str">
        <f t="shared" si="190"/>
        <v/>
      </c>
      <c r="AN393" s="19" t="str">
        <f t="shared" si="191"/>
        <v/>
      </c>
      <c r="AO393" s="19" t="str">
        <f t="shared" si="192"/>
        <v/>
      </c>
      <c r="AP393" s="19" t="str">
        <f t="shared" si="193"/>
        <v/>
      </c>
      <c r="AQ393" s="19" t="str">
        <f t="shared" si="194"/>
        <v/>
      </c>
      <c r="AR393" s="19" t="str">
        <f t="shared" si="195"/>
        <v/>
      </c>
      <c r="AS393" s="19" t="str">
        <f>IFERROR(VLOOKUP(AF393,[2]CUS030!$A$5:$E$10000,5,0),"")</f>
        <v>SHVN</v>
      </c>
      <c r="AT393" s="19" t="str">
        <f>IFERROR(VLOOKUP(AG393,[2]CUS030!$A$5:$E$10000,5,0),"")</f>
        <v/>
      </c>
      <c r="AU393" s="19" t="str">
        <f>IFERROR(VLOOKUP(AH393,[2]CUS030!$A$5:$E$10000,5,0),"")</f>
        <v/>
      </c>
      <c r="AV393" s="19" t="str">
        <f>IFERROR(VLOOKUP(AI393,[2]CUS030!$A$5:$E$10000,5,0),"")</f>
        <v/>
      </c>
      <c r="AW393" s="19" t="str">
        <f>IFERROR(VLOOKUP(AJ393,[2]CUS030!$A$5:$E$10000,5,0),"")</f>
        <v/>
      </c>
      <c r="AX393" s="19" t="str">
        <f>IFERROR(VLOOKUP(AK393,[2]CUS030!$A$5:$E$10000,5,0),"")</f>
        <v/>
      </c>
      <c r="AY393" s="19" t="str">
        <f>IFERROR(VLOOKUP(AL393,[2]CUS030!$A$5:$E$10000,5,0),"")</f>
        <v/>
      </c>
      <c r="AZ393" s="19" t="str">
        <f>IFERROR(VLOOKUP(AM393,[2]CUS030!$A$5:$E$10000,5,0),"")</f>
        <v/>
      </c>
      <c r="BA393" s="19" t="str">
        <f>IFERROR(VLOOKUP(AN393,[2]CUS030!$A$5:$E$10000,5,0),"")</f>
        <v/>
      </c>
      <c r="BB393" s="19" t="str">
        <f>IFERROR(VLOOKUP(AO393,[2]CUS030!$A$5:$E$10000,5,0),"")</f>
        <v/>
      </c>
      <c r="BC393" s="19" t="str">
        <f>IFERROR(VLOOKUP(AP393,[2]CUS030!$A$5:$E$10000,5,0),"")</f>
        <v/>
      </c>
      <c r="BD393" s="19" t="str">
        <f>IFERROR(VLOOKUP(AQ393,[2]CUS030!$A$5:$E$10000,5,0),"")</f>
        <v/>
      </c>
      <c r="BE393" s="19" t="str">
        <f>IFERROR(VLOOKUP(AR393,[2]CUS030!$A$5:$E$10000,5,0),"")</f>
        <v/>
      </c>
    </row>
    <row r="394" spans="6:57" x14ac:dyDescent="0.3">
      <c r="F394" s="108" t="str">
        <f>[1]!Table1[[#This Row],[Production]]</f>
        <v>|0200226010|25.40|0.00|1.600|0.0006113IBC</v>
      </c>
      <c r="G394" t="str">
        <f t="shared" si="196"/>
        <v>6113</v>
      </c>
      <c r="H394" t="str">
        <f t="shared" si="197"/>
        <v>||||||||||||</v>
      </c>
      <c r="I394" s="108" t="str">
        <f>[1]!Table1[[#This Row],[Stock]]</f>
        <v>|0200226010|25.40|0.00|1.600|0.000462.8IBC</v>
      </c>
      <c r="J394" t="str">
        <f t="shared" si="198"/>
        <v>462.8</v>
      </c>
      <c r="K394" s="19"/>
      <c r="L394" s="19"/>
      <c r="M394" s="19"/>
      <c r="N394" s="19"/>
      <c r="O394" s="19"/>
      <c r="P394" s="20" t="str">
        <f>End_Cal!E394</f>
        <v>|0200230119|22.20|0.00|1.200|0.0006000NBC</v>
      </c>
      <c r="Q394" s="112" t="str">
        <f t="shared" si="199"/>
        <v>6000</v>
      </c>
      <c r="R394" s="112" t="str">
        <f t="shared" si="200"/>
        <v/>
      </c>
      <c r="S394" s="112" t="str">
        <f t="shared" si="180"/>
        <v/>
      </c>
      <c r="T394" s="112" t="str">
        <f t="shared" si="181"/>
        <v/>
      </c>
      <c r="U394" s="112" t="str">
        <f t="shared" si="182"/>
        <v/>
      </c>
      <c r="V394" s="112" t="str">
        <f t="shared" si="183"/>
        <v/>
      </c>
      <c r="W394" s="112" t="str">
        <f t="shared" si="201"/>
        <v/>
      </c>
      <c r="X394" s="112" t="str">
        <f t="shared" si="184"/>
        <v/>
      </c>
      <c r="Y394" s="112" t="str">
        <f t="shared" si="204"/>
        <v/>
      </c>
      <c r="Z394" s="112" t="str">
        <f t="shared" si="205"/>
        <v/>
      </c>
      <c r="AA394" s="112" t="str">
        <f t="shared" si="206"/>
        <v/>
      </c>
      <c r="AB394" s="112" t="str">
        <f t="shared" si="207"/>
        <v/>
      </c>
      <c r="AC394" s="112" t="str">
        <f t="shared" si="208"/>
        <v/>
      </c>
      <c r="AD394" t="str">
        <f t="shared" si="202"/>
        <v>6000------------</v>
      </c>
      <c r="AF394" s="19" t="str">
        <f t="shared" si="209"/>
        <v>|0200230119|22.20|0.00|1.200|0.0006000NBC</v>
      </c>
      <c r="AG394" s="19" t="str">
        <f t="shared" si="203"/>
        <v/>
      </c>
      <c r="AH394" s="19" t="str">
        <f t="shared" si="185"/>
        <v/>
      </c>
      <c r="AI394" s="19" t="str">
        <f t="shared" si="186"/>
        <v/>
      </c>
      <c r="AJ394" s="19" t="str">
        <f t="shared" si="187"/>
        <v/>
      </c>
      <c r="AK394" s="19" t="str">
        <f t="shared" si="188"/>
        <v/>
      </c>
      <c r="AL394" s="19" t="str">
        <f t="shared" si="189"/>
        <v/>
      </c>
      <c r="AM394" s="19" t="str">
        <f t="shared" si="190"/>
        <v/>
      </c>
      <c r="AN394" s="19" t="str">
        <f t="shared" si="191"/>
        <v/>
      </c>
      <c r="AO394" s="19" t="str">
        <f t="shared" si="192"/>
        <v/>
      </c>
      <c r="AP394" s="19" t="str">
        <f t="shared" si="193"/>
        <v/>
      </c>
      <c r="AQ394" s="19" t="str">
        <f t="shared" si="194"/>
        <v/>
      </c>
      <c r="AR394" s="19" t="str">
        <f t="shared" si="195"/>
        <v/>
      </c>
      <c r="AS394" s="19" t="str">
        <f>IFERROR(VLOOKUP(AF394,[2]CUS030!$A$5:$E$10000,5,0),"")</f>
        <v/>
      </c>
      <c r="AT394" s="19" t="str">
        <f>IFERROR(VLOOKUP(AG394,[2]CUS030!$A$5:$E$10000,5,0),"")</f>
        <v/>
      </c>
      <c r="AU394" s="19" t="str">
        <f>IFERROR(VLOOKUP(AH394,[2]CUS030!$A$5:$E$10000,5,0),"")</f>
        <v/>
      </c>
      <c r="AV394" s="19" t="str">
        <f>IFERROR(VLOOKUP(AI394,[2]CUS030!$A$5:$E$10000,5,0),"")</f>
        <v/>
      </c>
      <c r="AW394" s="19" t="str">
        <f>IFERROR(VLOOKUP(AJ394,[2]CUS030!$A$5:$E$10000,5,0),"")</f>
        <v/>
      </c>
      <c r="AX394" s="19" t="str">
        <f>IFERROR(VLOOKUP(AK394,[2]CUS030!$A$5:$E$10000,5,0),"")</f>
        <v/>
      </c>
      <c r="AY394" s="19" t="str">
        <f>IFERROR(VLOOKUP(AL394,[2]CUS030!$A$5:$E$10000,5,0),"")</f>
        <v/>
      </c>
      <c r="AZ394" s="19" t="str">
        <f>IFERROR(VLOOKUP(AM394,[2]CUS030!$A$5:$E$10000,5,0),"")</f>
        <v/>
      </c>
      <c r="BA394" s="19" t="str">
        <f>IFERROR(VLOOKUP(AN394,[2]CUS030!$A$5:$E$10000,5,0),"")</f>
        <v/>
      </c>
      <c r="BB394" s="19" t="str">
        <f>IFERROR(VLOOKUP(AO394,[2]CUS030!$A$5:$E$10000,5,0),"")</f>
        <v/>
      </c>
      <c r="BC394" s="19" t="str">
        <f>IFERROR(VLOOKUP(AP394,[2]CUS030!$A$5:$E$10000,5,0),"")</f>
        <v/>
      </c>
      <c r="BD394" s="19" t="str">
        <f>IFERROR(VLOOKUP(AQ394,[2]CUS030!$A$5:$E$10000,5,0),"")</f>
        <v/>
      </c>
      <c r="BE394" s="19" t="str">
        <f>IFERROR(VLOOKUP(AR394,[2]CUS030!$A$5:$E$10000,5,0),"")</f>
        <v/>
      </c>
    </row>
    <row r="395" spans="6:57" x14ac:dyDescent="0.3">
      <c r="F395" s="108" t="str">
        <f>[1]!Table1[[#This Row],[Production]]</f>
        <v>|0200226010|25.40|0.00|1.600|0.0006113IBC</v>
      </c>
      <c r="G395" t="str">
        <f t="shared" si="196"/>
        <v>6113</v>
      </c>
      <c r="H395" t="str">
        <f t="shared" si="197"/>
        <v>TSVN||||||||||||</v>
      </c>
      <c r="I395" s="108" t="str">
        <f>[1]!Table1[[#This Row],[Stock]]</f>
        <v>|0200226010|25.40|0.00|1.600|0.000464.3IBC</v>
      </c>
      <c r="J395" t="str">
        <f t="shared" si="198"/>
        <v>464.3</v>
      </c>
      <c r="K395" s="19"/>
      <c r="L395" s="19"/>
      <c r="M395" s="19"/>
      <c r="N395" s="19"/>
      <c r="O395" s="19"/>
      <c r="P395" s="20" t="str">
        <f>End_Cal!E395</f>
        <v>|0200226010|31.80|0.00|2.600|0.0005600NBC</v>
      </c>
      <c r="Q395" s="112" t="str">
        <f t="shared" si="199"/>
        <v>206.4</v>
      </c>
      <c r="R395" s="112" t="str">
        <f t="shared" si="200"/>
        <v/>
      </c>
      <c r="S395" s="112" t="str">
        <f t="shared" si="180"/>
        <v/>
      </c>
      <c r="T395" s="112" t="str">
        <f t="shared" si="181"/>
        <v/>
      </c>
      <c r="U395" s="112" t="str">
        <f t="shared" si="182"/>
        <v/>
      </c>
      <c r="V395" s="112" t="str">
        <f t="shared" si="183"/>
        <v/>
      </c>
      <c r="W395" s="112" t="str">
        <f t="shared" si="201"/>
        <v/>
      </c>
      <c r="X395" s="112" t="str">
        <f t="shared" si="184"/>
        <v/>
      </c>
      <c r="Y395" s="112" t="str">
        <f t="shared" si="204"/>
        <v/>
      </c>
      <c r="Z395" s="112" t="str">
        <f t="shared" si="205"/>
        <v/>
      </c>
      <c r="AA395" s="112" t="str">
        <f t="shared" si="206"/>
        <v/>
      </c>
      <c r="AB395" s="112" t="str">
        <f t="shared" si="207"/>
        <v/>
      </c>
      <c r="AC395" s="112" t="str">
        <f t="shared" si="208"/>
        <v/>
      </c>
      <c r="AD395" t="str">
        <f t="shared" si="202"/>
        <v>206.4------------</v>
      </c>
      <c r="AF395" s="19" t="str">
        <f t="shared" si="209"/>
        <v>|0200226010|31.80|0.00|2.600|0.000206.4NBC</v>
      </c>
      <c r="AG395" s="19" t="str">
        <f t="shared" si="203"/>
        <v/>
      </c>
      <c r="AH395" s="19" t="str">
        <f t="shared" si="185"/>
        <v/>
      </c>
      <c r="AI395" s="19" t="str">
        <f t="shared" si="186"/>
        <v/>
      </c>
      <c r="AJ395" s="19" t="str">
        <f t="shared" si="187"/>
        <v/>
      </c>
      <c r="AK395" s="19" t="str">
        <f t="shared" si="188"/>
        <v/>
      </c>
      <c r="AL395" s="19" t="str">
        <f t="shared" si="189"/>
        <v/>
      </c>
      <c r="AM395" s="19" t="str">
        <f t="shared" si="190"/>
        <v/>
      </c>
      <c r="AN395" s="19" t="str">
        <f t="shared" si="191"/>
        <v/>
      </c>
      <c r="AO395" s="19" t="str">
        <f t="shared" si="192"/>
        <v/>
      </c>
      <c r="AP395" s="19" t="str">
        <f t="shared" si="193"/>
        <v/>
      </c>
      <c r="AQ395" s="19" t="str">
        <f t="shared" si="194"/>
        <v/>
      </c>
      <c r="AR395" s="19" t="str">
        <f t="shared" si="195"/>
        <v/>
      </c>
      <c r="AS395" s="19" t="str">
        <f>IFERROR(VLOOKUP(AF395,[2]CUS030!$A$5:$E$10000,5,0),"")</f>
        <v>TSVN</v>
      </c>
      <c r="AT395" s="19" t="str">
        <f>IFERROR(VLOOKUP(AG395,[2]CUS030!$A$5:$E$10000,5,0),"")</f>
        <v/>
      </c>
      <c r="AU395" s="19" t="str">
        <f>IFERROR(VLOOKUP(AH395,[2]CUS030!$A$5:$E$10000,5,0),"")</f>
        <v/>
      </c>
      <c r="AV395" s="19" t="str">
        <f>IFERROR(VLOOKUP(AI395,[2]CUS030!$A$5:$E$10000,5,0),"")</f>
        <v/>
      </c>
      <c r="AW395" s="19" t="str">
        <f>IFERROR(VLOOKUP(AJ395,[2]CUS030!$A$5:$E$10000,5,0),"")</f>
        <v/>
      </c>
      <c r="AX395" s="19" t="str">
        <f>IFERROR(VLOOKUP(AK395,[2]CUS030!$A$5:$E$10000,5,0),"")</f>
        <v/>
      </c>
      <c r="AY395" s="19" t="str">
        <f>IFERROR(VLOOKUP(AL395,[2]CUS030!$A$5:$E$10000,5,0),"")</f>
        <v/>
      </c>
      <c r="AZ395" s="19" t="str">
        <f>IFERROR(VLOOKUP(AM395,[2]CUS030!$A$5:$E$10000,5,0),"")</f>
        <v/>
      </c>
      <c r="BA395" s="19" t="str">
        <f>IFERROR(VLOOKUP(AN395,[2]CUS030!$A$5:$E$10000,5,0),"")</f>
        <v/>
      </c>
      <c r="BB395" s="19" t="str">
        <f>IFERROR(VLOOKUP(AO395,[2]CUS030!$A$5:$E$10000,5,0),"")</f>
        <v/>
      </c>
      <c r="BC395" s="19" t="str">
        <f>IFERROR(VLOOKUP(AP395,[2]CUS030!$A$5:$E$10000,5,0),"")</f>
        <v/>
      </c>
      <c r="BD395" s="19" t="str">
        <f>IFERROR(VLOOKUP(AQ395,[2]CUS030!$A$5:$E$10000,5,0),"")</f>
        <v/>
      </c>
      <c r="BE395" s="19" t="str">
        <f>IFERROR(VLOOKUP(AR395,[2]CUS030!$A$5:$E$10000,5,0),"")</f>
        <v/>
      </c>
    </row>
    <row r="396" spans="6:57" x14ac:dyDescent="0.3">
      <c r="F396" s="108" t="str">
        <f>[1]!Table1[[#This Row],[Production]]</f>
        <v>|0200226010|25.40|0.00|1.600|0.0005100NBC</v>
      </c>
      <c r="G396" t="str">
        <f t="shared" si="196"/>
        <v>5100</v>
      </c>
      <c r="H396" t="str">
        <f t="shared" si="197"/>
        <v>TSVN||||||||||||</v>
      </c>
      <c r="I396" s="108" t="str">
        <f>[1]!Table1[[#This Row],[Stock]]</f>
        <v>|0200226010|25.40|0.00|1.600|0.0005100NBC</v>
      </c>
      <c r="J396" t="str">
        <f t="shared" si="198"/>
        <v>5100</v>
      </c>
      <c r="K396" s="19"/>
      <c r="L396" s="19"/>
      <c r="M396" s="19"/>
      <c r="N396" s="19"/>
      <c r="O396" s="19"/>
      <c r="P396" s="20" t="str">
        <f>End_Cal!E396</f>
        <v>|0200226010|54.00|20.00|2.000|0.0006285NBC</v>
      </c>
      <c r="Q396" s="112" t="str">
        <f t="shared" si="199"/>
        <v>565</v>
      </c>
      <c r="R396" s="112" t="str">
        <f t="shared" si="200"/>
        <v/>
      </c>
      <c r="S396" s="112" t="str">
        <f t="shared" si="180"/>
        <v/>
      </c>
      <c r="T396" s="112" t="str">
        <f t="shared" si="181"/>
        <v/>
      </c>
      <c r="U396" s="112" t="str">
        <f t="shared" si="182"/>
        <v/>
      </c>
      <c r="V396" s="112" t="str">
        <f t="shared" si="183"/>
        <v/>
      </c>
      <c r="W396" s="112" t="str">
        <f t="shared" si="201"/>
        <v/>
      </c>
      <c r="X396" s="112" t="str">
        <f t="shared" si="184"/>
        <v/>
      </c>
      <c r="Y396" s="112" t="str">
        <f t="shared" si="204"/>
        <v/>
      </c>
      <c r="Z396" s="112" t="str">
        <f t="shared" si="205"/>
        <v/>
      </c>
      <c r="AA396" s="112" t="str">
        <f t="shared" si="206"/>
        <v/>
      </c>
      <c r="AB396" s="112" t="str">
        <f t="shared" si="207"/>
        <v/>
      </c>
      <c r="AC396" s="112" t="str">
        <f t="shared" si="208"/>
        <v/>
      </c>
      <c r="AD396" t="str">
        <f t="shared" si="202"/>
        <v>565------------</v>
      </c>
      <c r="AF396" s="19" t="str">
        <f t="shared" si="209"/>
        <v>|0200226010|54.00|20.00|2.000|0.000565NBC</v>
      </c>
      <c r="AG396" s="19" t="str">
        <f t="shared" si="203"/>
        <v/>
      </c>
      <c r="AH396" s="19" t="str">
        <f t="shared" si="185"/>
        <v/>
      </c>
      <c r="AI396" s="19" t="str">
        <f t="shared" si="186"/>
        <v/>
      </c>
      <c r="AJ396" s="19" t="str">
        <f t="shared" si="187"/>
        <v/>
      </c>
      <c r="AK396" s="19" t="str">
        <f t="shared" si="188"/>
        <v/>
      </c>
      <c r="AL396" s="19" t="str">
        <f t="shared" si="189"/>
        <v/>
      </c>
      <c r="AM396" s="19" t="str">
        <f t="shared" si="190"/>
        <v/>
      </c>
      <c r="AN396" s="19" t="str">
        <f t="shared" si="191"/>
        <v/>
      </c>
      <c r="AO396" s="19" t="str">
        <f t="shared" si="192"/>
        <v/>
      </c>
      <c r="AP396" s="19" t="str">
        <f t="shared" si="193"/>
        <v/>
      </c>
      <c r="AQ396" s="19" t="str">
        <f t="shared" si="194"/>
        <v/>
      </c>
      <c r="AR396" s="19" t="str">
        <f t="shared" si="195"/>
        <v/>
      </c>
      <c r="AS396" s="19" t="str">
        <f>IFERROR(VLOOKUP(AF396,[2]CUS030!$A$5:$E$10000,5,0),"")</f>
        <v>TSVN</v>
      </c>
      <c r="AT396" s="19" t="str">
        <f>IFERROR(VLOOKUP(AG396,[2]CUS030!$A$5:$E$10000,5,0),"")</f>
        <v/>
      </c>
      <c r="AU396" s="19" t="str">
        <f>IFERROR(VLOOKUP(AH396,[2]CUS030!$A$5:$E$10000,5,0),"")</f>
        <v/>
      </c>
      <c r="AV396" s="19" t="str">
        <f>IFERROR(VLOOKUP(AI396,[2]CUS030!$A$5:$E$10000,5,0),"")</f>
        <v/>
      </c>
      <c r="AW396" s="19" t="str">
        <f>IFERROR(VLOOKUP(AJ396,[2]CUS030!$A$5:$E$10000,5,0),"")</f>
        <v/>
      </c>
      <c r="AX396" s="19" t="str">
        <f>IFERROR(VLOOKUP(AK396,[2]CUS030!$A$5:$E$10000,5,0),"")</f>
        <v/>
      </c>
      <c r="AY396" s="19" t="str">
        <f>IFERROR(VLOOKUP(AL396,[2]CUS030!$A$5:$E$10000,5,0),"")</f>
        <v/>
      </c>
      <c r="AZ396" s="19" t="str">
        <f>IFERROR(VLOOKUP(AM396,[2]CUS030!$A$5:$E$10000,5,0),"")</f>
        <v/>
      </c>
      <c r="BA396" s="19" t="str">
        <f>IFERROR(VLOOKUP(AN396,[2]CUS030!$A$5:$E$10000,5,0),"")</f>
        <v/>
      </c>
      <c r="BB396" s="19" t="str">
        <f>IFERROR(VLOOKUP(AO396,[2]CUS030!$A$5:$E$10000,5,0),"")</f>
        <v/>
      </c>
      <c r="BC396" s="19" t="str">
        <f>IFERROR(VLOOKUP(AP396,[2]CUS030!$A$5:$E$10000,5,0),"")</f>
        <v/>
      </c>
      <c r="BD396" s="19" t="str">
        <f>IFERROR(VLOOKUP(AQ396,[2]CUS030!$A$5:$E$10000,5,0),"")</f>
        <v/>
      </c>
      <c r="BE396" s="19" t="str">
        <f>IFERROR(VLOOKUP(AR396,[2]CUS030!$A$5:$E$10000,5,0),"")</f>
        <v/>
      </c>
    </row>
    <row r="397" spans="6:57" x14ac:dyDescent="0.3">
      <c r="F397" s="108" t="str">
        <f>[1]!Table1[[#This Row],[Production]]</f>
        <v>|0200226010|25.40|0.00|1.600|0.0005763NBC</v>
      </c>
      <c r="G397" t="str">
        <f t="shared" si="196"/>
        <v>5763</v>
      </c>
      <c r="H397" t="str">
        <f t="shared" si="197"/>
        <v>TSVN||||||||||||</v>
      </c>
      <c r="I397" s="108" t="str">
        <f>[1]!Table1[[#This Row],[Stock]]</f>
        <v>|0200226010|25.40|0.00|1.600|0.0005763NBC</v>
      </c>
      <c r="J397" t="str">
        <f t="shared" si="198"/>
        <v>5763</v>
      </c>
      <c r="K397" s="19"/>
      <c r="L397" s="19"/>
      <c r="M397" s="19"/>
      <c r="N397" s="19"/>
      <c r="O397" s="19"/>
      <c r="P397" s="20" t="str">
        <f>End_Cal!E397</f>
        <v>|0200220810|48.60|0.00|2.600|0.0005692IBC</v>
      </c>
      <c r="Q397" s="112" t="str">
        <f t="shared" si="199"/>
        <v>805</v>
      </c>
      <c r="R397" s="112" t="str">
        <f t="shared" si="200"/>
        <v/>
      </c>
      <c r="S397" s="112" t="str">
        <f t="shared" si="180"/>
        <v/>
      </c>
      <c r="T397" s="112" t="str">
        <f t="shared" si="181"/>
        <v/>
      </c>
      <c r="U397" s="112" t="str">
        <f t="shared" si="182"/>
        <v/>
      </c>
      <c r="V397" s="112" t="str">
        <f t="shared" si="183"/>
        <v/>
      </c>
      <c r="W397" s="112" t="str">
        <f t="shared" si="201"/>
        <v/>
      </c>
      <c r="X397" s="112" t="str">
        <f t="shared" si="184"/>
        <v/>
      </c>
      <c r="Y397" s="112" t="str">
        <f t="shared" si="204"/>
        <v/>
      </c>
      <c r="Z397" s="112" t="str">
        <f t="shared" si="205"/>
        <v/>
      </c>
      <c r="AA397" s="112" t="str">
        <f t="shared" si="206"/>
        <v/>
      </c>
      <c r="AB397" s="112" t="str">
        <f t="shared" si="207"/>
        <v/>
      </c>
      <c r="AC397" s="112" t="str">
        <f t="shared" si="208"/>
        <v/>
      </c>
      <c r="AD397" t="str">
        <f t="shared" si="202"/>
        <v>805------------</v>
      </c>
      <c r="AF397" s="19" t="str">
        <f t="shared" si="209"/>
        <v>|0200220810|48.60|0.00|2.600|0.000805IBC</v>
      </c>
      <c r="AG397" s="19" t="str">
        <f t="shared" si="203"/>
        <v/>
      </c>
      <c r="AH397" s="19" t="str">
        <f t="shared" si="185"/>
        <v/>
      </c>
      <c r="AI397" s="19" t="str">
        <f t="shared" si="186"/>
        <v/>
      </c>
      <c r="AJ397" s="19" t="str">
        <f t="shared" si="187"/>
        <v/>
      </c>
      <c r="AK397" s="19" t="str">
        <f t="shared" si="188"/>
        <v/>
      </c>
      <c r="AL397" s="19" t="str">
        <f t="shared" si="189"/>
        <v/>
      </c>
      <c r="AM397" s="19" t="str">
        <f t="shared" si="190"/>
        <v/>
      </c>
      <c r="AN397" s="19" t="str">
        <f t="shared" si="191"/>
        <v/>
      </c>
      <c r="AO397" s="19" t="str">
        <f t="shared" si="192"/>
        <v/>
      </c>
      <c r="AP397" s="19" t="str">
        <f t="shared" si="193"/>
        <v/>
      </c>
      <c r="AQ397" s="19" t="str">
        <f t="shared" si="194"/>
        <v/>
      </c>
      <c r="AR397" s="19" t="str">
        <f t="shared" si="195"/>
        <v/>
      </c>
      <c r="AS397" s="19" t="str">
        <f>IFERROR(VLOOKUP(AF397,[2]CUS030!$A$5:$E$10000,5,0),"")</f>
        <v>TSVN</v>
      </c>
      <c r="AT397" s="19" t="str">
        <f>IFERROR(VLOOKUP(AG397,[2]CUS030!$A$5:$E$10000,5,0),"")</f>
        <v/>
      </c>
      <c r="AU397" s="19" t="str">
        <f>IFERROR(VLOOKUP(AH397,[2]CUS030!$A$5:$E$10000,5,0),"")</f>
        <v/>
      </c>
      <c r="AV397" s="19" t="str">
        <f>IFERROR(VLOOKUP(AI397,[2]CUS030!$A$5:$E$10000,5,0),"")</f>
        <v/>
      </c>
      <c r="AW397" s="19" t="str">
        <f>IFERROR(VLOOKUP(AJ397,[2]CUS030!$A$5:$E$10000,5,0),"")</f>
        <v/>
      </c>
      <c r="AX397" s="19" t="str">
        <f>IFERROR(VLOOKUP(AK397,[2]CUS030!$A$5:$E$10000,5,0),"")</f>
        <v/>
      </c>
      <c r="AY397" s="19" t="str">
        <f>IFERROR(VLOOKUP(AL397,[2]CUS030!$A$5:$E$10000,5,0),"")</f>
        <v/>
      </c>
      <c r="AZ397" s="19" t="str">
        <f>IFERROR(VLOOKUP(AM397,[2]CUS030!$A$5:$E$10000,5,0),"")</f>
        <v/>
      </c>
      <c r="BA397" s="19" t="str">
        <f>IFERROR(VLOOKUP(AN397,[2]CUS030!$A$5:$E$10000,5,0),"")</f>
        <v/>
      </c>
      <c r="BB397" s="19" t="str">
        <f>IFERROR(VLOOKUP(AO397,[2]CUS030!$A$5:$E$10000,5,0),"")</f>
        <v/>
      </c>
      <c r="BC397" s="19" t="str">
        <f>IFERROR(VLOOKUP(AP397,[2]CUS030!$A$5:$E$10000,5,0),"")</f>
        <v/>
      </c>
      <c r="BD397" s="19" t="str">
        <f>IFERROR(VLOOKUP(AQ397,[2]CUS030!$A$5:$E$10000,5,0),"")</f>
        <v/>
      </c>
      <c r="BE397" s="19" t="str">
        <f>IFERROR(VLOOKUP(AR397,[2]CUS030!$A$5:$E$10000,5,0),"")</f>
        <v/>
      </c>
    </row>
    <row r="398" spans="6:57" x14ac:dyDescent="0.3">
      <c r="F398" s="108" t="str">
        <f>[1]!Table1[[#This Row],[Production]]</f>
        <v>|0200226010|25.40|0.00|1.600|0.0005861IBC</v>
      </c>
      <c r="G398" t="str">
        <f t="shared" si="196"/>
        <v>5861</v>
      </c>
      <c r="H398" t="str">
        <f t="shared" si="197"/>
        <v>TSVN||||||||||||</v>
      </c>
      <c r="I398" s="108" t="str">
        <f>[1]!Table1[[#This Row],[Stock]]</f>
        <v>|0200226010|25.40|0.00|1.600|0.0005861IBC</v>
      </c>
      <c r="J398" t="str">
        <f t="shared" si="198"/>
        <v>5861</v>
      </c>
      <c r="K398" s="19"/>
      <c r="L398" s="19"/>
      <c r="M398" s="19"/>
      <c r="N398" s="19"/>
      <c r="O398" s="19"/>
      <c r="P398" s="20" t="str">
        <f>End_Cal!E398</f>
        <v>|0200220810|34.00|0.00|2.600|0.0005711IBC</v>
      </c>
      <c r="Q398" s="112" t="str">
        <f t="shared" si="199"/>
        <v>1415</v>
      </c>
      <c r="R398" s="112" t="str">
        <f t="shared" si="200"/>
        <v/>
      </c>
      <c r="S398" s="112" t="str">
        <f t="shared" si="180"/>
        <v/>
      </c>
      <c r="T398" s="112" t="str">
        <f t="shared" si="181"/>
        <v/>
      </c>
      <c r="U398" s="112" t="str">
        <f t="shared" si="182"/>
        <v/>
      </c>
      <c r="V398" s="112" t="str">
        <f t="shared" si="183"/>
        <v/>
      </c>
      <c r="W398" s="112" t="str">
        <f t="shared" si="201"/>
        <v/>
      </c>
      <c r="X398" s="112" t="str">
        <f t="shared" si="184"/>
        <v/>
      </c>
      <c r="Y398" s="112" t="str">
        <f t="shared" si="204"/>
        <v/>
      </c>
      <c r="Z398" s="112" t="str">
        <f t="shared" si="205"/>
        <v/>
      </c>
      <c r="AA398" s="112" t="str">
        <f t="shared" si="206"/>
        <v/>
      </c>
      <c r="AB398" s="112" t="str">
        <f t="shared" si="207"/>
        <v/>
      </c>
      <c r="AC398" s="112" t="str">
        <f t="shared" si="208"/>
        <v/>
      </c>
      <c r="AD398" t="str">
        <f t="shared" si="202"/>
        <v>1415------------</v>
      </c>
      <c r="AF398" s="19" t="str">
        <f t="shared" si="209"/>
        <v>|0200220810|34.00|0.00|2.600|0.0001415IBC</v>
      </c>
      <c r="AG398" s="19" t="str">
        <f t="shared" si="203"/>
        <v/>
      </c>
      <c r="AH398" s="19" t="str">
        <f t="shared" si="185"/>
        <v/>
      </c>
      <c r="AI398" s="19" t="str">
        <f t="shared" si="186"/>
        <v/>
      </c>
      <c r="AJ398" s="19" t="str">
        <f t="shared" si="187"/>
        <v/>
      </c>
      <c r="AK398" s="19" t="str">
        <f t="shared" si="188"/>
        <v/>
      </c>
      <c r="AL398" s="19" t="str">
        <f t="shared" si="189"/>
        <v/>
      </c>
      <c r="AM398" s="19" t="str">
        <f t="shared" si="190"/>
        <v/>
      </c>
      <c r="AN398" s="19" t="str">
        <f t="shared" si="191"/>
        <v/>
      </c>
      <c r="AO398" s="19" t="str">
        <f t="shared" si="192"/>
        <v/>
      </c>
      <c r="AP398" s="19" t="str">
        <f t="shared" si="193"/>
        <v/>
      </c>
      <c r="AQ398" s="19" t="str">
        <f t="shared" si="194"/>
        <v/>
      </c>
      <c r="AR398" s="19" t="str">
        <f t="shared" si="195"/>
        <v/>
      </c>
      <c r="AS398" s="19" t="str">
        <f>IFERROR(VLOOKUP(AF398,[2]CUS030!$A$5:$E$10000,5,0),"")</f>
        <v>TSVN</v>
      </c>
      <c r="AT398" s="19" t="str">
        <f>IFERROR(VLOOKUP(AG398,[2]CUS030!$A$5:$E$10000,5,0),"")</f>
        <v/>
      </c>
      <c r="AU398" s="19" t="str">
        <f>IFERROR(VLOOKUP(AH398,[2]CUS030!$A$5:$E$10000,5,0),"")</f>
        <v/>
      </c>
      <c r="AV398" s="19" t="str">
        <f>IFERROR(VLOOKUP(AI398,[2]CUS030!$A$5:$E$10000,5,0),"")</f>
        <v/>
      </c>
      <c r="AW398" s="19" t="str">
        <f>IFERROR(VLOOKUP(AJ398,[2]CUS030!$A$5:$E$10000,5,0),"")</f>
        <v/>
      </c>
      <c r="AX398" s="19" t="str">
        <f>IFERROR(VLOOKUP(AK398,[2]CUS030!$A$5:$E$10000,5,0),"")</f>
        <v/>
      </c>
      <c r="AY398" s="19" t="str">
        <f>IFERROR(VLOOKUP(AL398,[2]CUS030!$A$5:$E$10000,5,0),"")</f>
        <v/>
      </c>
      <c r="AZ398" s="19" t="str">
        <f>IFERROR(VLOOKUP(AM398,[2]CUS030!$A$5:$E$10000,5,0),"")</f>
        <v/>
      </c>
      <c r="BA398" s="19" t="str">
        <f>IFERROR(VLOOKUP(AN398,[2]CUS030!$A$5:$E$10000,5,0),"")</f>
        <v/>
      </c>
      <c r="BB398" s="19" t="str">
        <f>IFERROR(VLOOKUP(AO398,[2]CUS030!$A$5:$E$10000,5,0),"")</f>
        <v/>
      </c>
      <c r="BC398" s="19" t="str">
        <f>IFERROR(VLOOKUP(AP398,[2]CUS030!$A$5:$E$10000,5,0),"")</f>
        <v/>
      </c>
      <c r="BD398" s="19" t="str">
        <f>IFERROR(VLOOKUP(AQ398,[2]CUS030!$A$5:$E$10000,5,0),"")</f>
        <v/>
      </c>
      <c r="BE398" s="19" t="str">
        <f>IFERROR(VLOOKUP(AR398,[2]CUS030!$A$5:$E$10000,5,0),"")</f>
        <v/>
      </c>
    </row>
    <row r="399" spans="6:57" x14ac:dyDescent="0.3">
      <c r="F399" s="108" t="str">
        <f>[1]!Table1[[#This Row],[Production]]</f>
        <v>|0200226010|25.40|0.00|1.600|0.0006113IBC</v>
      </c>
      <c r="G399" t="str">
        <f t="shared" si="196"/>
        <v>6113</v>
      </c>
      <c r="H399" t="str">
        <f t="shared" si="197"/>
        <v>TSVN||||||||||||</v>
      </c>
      <c r="I399" s="108" t="str">
        <f>[1]!Table1[[#This Row],[Stock]]</f>
        <v>|0200226010|25.40|0.00|1.600|0.0006113IBC</v>
      </c>
      <c r="J399" t="str">
        <f t="shared" si="198"/>
        <v>6113</v>
      </c>
      <c r="K399" s="19"/>
      <c r="L399" s="19"/>
      <c r="M399" s="19"/>
      <c r="N399" s="19"/>
      <c r="O399" s="19"/>
      <c r="P399" s="20" t="str">
        <f>End_Cal!E399</f>
        <v>|0200226117|38.10|0.00|1.800|0.0005924NBC</v>
      </c>
      <c r="Q399" s="112" t="str">
        <f t="shared" si="199"/>
        <v>390</v>
      </c>
      <c r="R399" s="112" t="str">
        <f t="shared" si="200"/>
        <v/>
      </c>
      <c r="S399" s="112" t="str">
        <f t="shared" si="180"/>
        <v/>
      </c>
      <c r="T399" s="112" t="str">
        <f t="shared" si="181"/>
        <v/>
      </c>
      <c r="U399" s="112" t="str">
        <f t="shared" si="182"/>
        <v/>
      </c>
      <c r="V399" s="112" t="str">
        <f t="shared" si="183"/>
        <v/>
      </c>
      <c r="W399" s="112" t="str">
        <f t="shared" si="201"/>
        <v/>
      </c>
      <c r="X399" s="112" t="str">
        <f t="shared" si="184"/>
        <v/>
      </c>
      <c r="Y399" s="112" t="str">
        <f t="shared" si="204"/>
        <v/>
      </c>
      <c r="Z399" s="112" t="str">
        <f t="shared" si="205"/>
        <v/>
      </c>
      <c r="AA399" s="112" t="str">
        <f t="shared" si="206"/>
        <v/>
      </c>
      <c r="AB399" s="112" t="str">
        <f t="shared" si="207"/>
        <v/>
      </c>
      <c r="AC399" s="112" t="str">
        <f t="shared" si="208"/>
        <v/>
      </c>
      <c r="AD399" t="str">
        <f t="shared" si="202"/>
        <v>390------------</v>
      </c>
      <c r="AF399" s="19" t="str">
        <f t="shared" si="209"/>
        <v>|0200226117|38.10|0.00|1.800|0.000390NBC</v>
      </c>
      <c r="AG399" s="19" t="str">
        <f t="shared" si="203"/>
        <v/>
      </c>
      <c r="AH399" s="19" t="str">
        <f t="shared" si="185"/>
        <v/>
      </c>
      <c r="AI399" s="19" t="str">
        <f t="shared" si="186"/>
        <v/>
      </c>
      <c r="AJ399" s="19" t="str">
        <f t="shared" si="187"/>
        <v/>
      </c>
      <c r="AK399" s="19" t="str">
        <f t="shared" si="188"/>
        <v/>
      </c>
      <c r="AL399" s="19" t="str">
        <f t="shared" si="189"/>
        <v/>
      </c>
      <c r="AM399" s="19" t="str">
        <f t="shared" si="190"/>
        <v/>
      </c>
      <c r="AN399" s="19" t="str">
        <f t="shared" si="191"/>
        <v/>
      </c>
      <c r="AO399" s="19" t="str">
        <f t="shared" si="192"/>
        <v/>
      </c>
      <c r="AP399" s="19" t="str">
        <f t="shared" si="193"/>
        <v/>
      </c>
      <c r="AQ399" s="19" t="str">
        <f t="shared" si="194"/>
        <v/>
      </c>
      <c r="AR399" s="19" t="str">
        <f t="shared" si="195"/>
        <v/>
      </c>
      <c r="AS399" s="19" t="str">
        <f>IFERROR(VLOOKUP(AF399,[2]CUS030!$A$5:$E$10000,5,0),"")</f>
        <v>TSVN</v>
      </c>
      <c r="AT399" s="19" t="str">
        <f>IFERROR(VLOOKUP(AG399,[2]CUS030!$A$5:$E$10000,5,0),"")</f>
        <v/>
      </c>
      <c r="AU399" s="19" t="str">
        <f>IFERROR(VLOOKUP(AH399,[2]CUS030!$A$5:$E$10000,5,0),"")</f>
        <v/>
      </c>
      <c r="AV399" s="19" t="str">
        <f>IFERROR(VLOOKUP(AI399,[2]CUS030!$A$5:$E$10000,5,0),"")</f>
        <v/>
      </c>
      <c r="AW399" s="19" t="str">
        <f>IFERROR(VLOOKUP(AJ399,[2]CUS030!$A$5:$E$10000,5,0),"")</f>
        <v/>
      </c>
      <c r="AX399" s="19" t="str">
        <f>IFERROR(VLOOKUP(AK399,[2]CUS030!$A$5:$E$10000,5,0),"")</f>
        <v/>
      </c>
      <c r="AY399" s="19" t="str">
        <f>IFERROR(VLOOKUP(AL399,[2]CUS030!$A$5:$E$10000,5,0),"")</f>
        <v/>
      </c>
      <c r="AZ399" s="19" t="str">
        <f>IFERROR(VLOOKUP(AM399,[2]CUS030!$A$5:$E$10000,5,0),"")</f>
        <v/>
      </c>
      <c r="BA399" s="19" t="str">
        <f>IFERROR(VLOOKUP(AN399,[2]CUS030!$A$5:$E$10000,5,0),"")</f>
        <v/>
      </c>
      <c r="BB399" s="19" t="str">
        <f>IFERROR(VLOOKUP(AO399,[2]CUS030!$A$5:$E$10000,5,0),"")</f>
        <v/>
      </c>
      <c r="BC399" s="19" t="str">
        <f>IFERROR(VLOOKUP(AP399,[2]CUS030!$A$5:$E$10000,5,0),"")</f>
        <v/>
      </c>
      <c r="BD399" s="19" t="str">
        <f>IFERROR(VLOOKUP(AQ399,[2]CUS030!$A$5:$E$10000,5,0),"")</f>
        <v/>
      </c>
      <c r="BE399" s="19" t="str">
        <f>IFERROR(VLOOKUP(AR399,[2]CUS030!$A$5:$E$10000,5,0),"")</f>
        <v/>
      </c>
    </row>
    <row r="400" spans="6:57" x14ac:dyDescent="0.3">
      <c r="F400" s="108" t="str">
        <f>[1]!Table1[[#This Row],[Production]]</f>
        <v>|0200226010|25.40|0.00|2.600|0.0005100IBC</v>
      </c>
      <c r="G400" t="str">
        <f t="shared" si="196"/>
        <v>5100</v>
      </c>
      <c r="H400" t="str">
        <f t="shared" si="197"/>
        <v>KKTL|KKTL|||||||||||</v>
      </c>
      <c r="I400" s="108" t="str">
        <f>[1]!Table1[[#This Row],[Stock]]</f>
        <v>|0200226010|25.40|0.00|2.600|0.0005100IBC</v>
      </c>
      <c r="J400" t="str">
        <f t="shared" si="198"/>
        <v>5100</v>
      </c>
      <c r="K400" s="19"/>
      <c r="L400" s="19"/>
      <c r="M400" s="19"/>
      <c r="N400" s="19"/>
      <c r="O400" s="19"/>
      <c r="P400" s="20" t="str">
        <f>End_Cal!E400</f>
        <v>|0200230742|25.00|55.00|1.600|0.0006159IBC</v>
      </c>
      <c r="Q400" s="112" t="str">
        <f t="shared" si="199"/>
        <v>548</v>
      </c>
      <c r="R400" s="112" t="str">
        <f t="shared" si="200"/>
        <v>549</v>
      </c>
      <c r="S400" s="112" t="str">
        <f t="shared" si="180"/>
        <v/>
      </c>
      <c r="T400" s="112" t="str">
        <f t="shared" si="181"/>
        <v/>
      </c>
      <c r="U400" s="112" t="str">
        <f t="shared" si="182"/>
        <v/>
      </c>
      <c r="V400" s="112" t="str">
        <f t="shared" si="183"/>
        <v/>
      </c>
      <c r="W400" s="112" t="str">
        <f t="shared" si="201"/>
        <v/>
      </c>
      <c r="X400" s="112" t="str">
        <f t="shared" si="184"/>
        <v/>
      </c>
      <c r="Y400" s="112" t="str">
        <f t="shared" si="204"/>
        <v/>
      </c>
      <c r="Z400" s="112" t="str">
        <f t="shared" si="205"/>
        <v/>
      </c>
      <c r="AA400" s="112" t="str">
        <f t="shared" si="206"/>
        <v/>
      </c>
      <c r="AB400" s="112" t="str">
        <f t="shared" si="207"/>
        <v/>
      </c>
      <c r="AC400" s="112" t="str">
        <f t="shared" si="208"/>
        <v/>
      </c>
      <c r="AD400" t="str">
        <f t="shared" si="202"/>
        <v>548-549-----------</v>
      </c>
      <c r="AF400" s="19" t="str">
        <f t="shared" si="209"/>
        <v>|0200230742|25.00|55.00|1.600|0.000548IBC</v>
      </c>
      <c r="AG400" s="19" t="str">
        <f t="shared" si="203"/>
        <v>|0200230742|25.00|55.00|1.600|0.000549IBC</v>
      </c>
      <c r="AH400" s="19" t="str">
        <f t="shared" si="185"/>
        <v/>
      </c>
      <c r="AI400" s="19" t="str">
        <f t="shared" si="186"/>
        <v/>
      </c>
      <c r="AJ400" s="19" t="str">
        <f t="shared" si="187"/>
        <v/>
      </c>
      <c r="AK400" s="19" t="str">
        <f t="shared" si="188"/>
        <v/>
      </c>
      <c r="AL400" s="19" t="str">
        <f t="shared" si="189"/>
        <v/>
      </c>
      <c r="AM400" s="19" t="str">
        <f t="shared" si="190"/>
        <v/>
      </c>
      <c r="AN400" s="19" t="str">
        <f t="shared" si="191"/>
        <v/>
      </c>
      <c r="AO400" s="19" t="str">
        <f t="shared" si="192"/>
        <v/>
      </c>
      <c r="AP400" s="19" t="str">
        <f t="shared" si="193"/>
        <v/>
      </c>
      <c r="AQ400" s="19" t="str">
        <f t="shared" si="194"/>
        <v/>
      </c>
      <c r="AR400" s="19" t="str">
        <f t="shared" si="195"/>
        <v/>
      </c>
      <c r="AS400" s="19" t="str">
        <f>IFERROR(VLOOKUP(AF400,[2]CUS030!$A$5:$E$10000,5,0),"")</f>
        <v>KKTL</v>
      </c>
      <c r="AT400" s="19" t="str">
        <f>IFERROR(VLOOKUP(AG400,[2]CUS030!$A$5:$E$10000,5,0),"")</f>
        <v>KKTL</v>
      </c>
      <c r="AU400" s="19" t="str">
        <f>IFERROR(VLOOKUP(AH400,[2]CUS030!$A$5:$E$10000,5,0),"")</f>
        <v/>
      </c>
      <c r="AV400" s="19" t="str">
        <f>IFERROR(VLOOKUP(AI400,[2]CUS030!$A$5:$E$10000,5,0),"")</f>
        <v/>
      </c>
      <c r="AW400" s="19" t="str">
        <f>IFERROR(VLOOKUP(AJ400,[2]CUS030!$A$5:$E$10000,5,0),"")</f>
        <v/>
      </c>
      <c r="AX400" s="19" t="str">
        <f>IFERROR(VLOOKUP(AK400,[2]CUS030!$A$5:$E$10000,5,0),"")</f>
        <v/>
      </c>
      <c r="AY400" s="19" t="str">
        <f>IFERROR(VLOOKUP(AL400,[2]CUS030!$A$5:$E$10000,5,0),"")</f>
        <v/>
      </c>
      <c r="AZ400" s="19" t="str">
        <f>IFERROR(VLOOKUP(AM400,[2]CUS030!$A$5:$E$10000,5,0),"")</f>
        <v/>
      </c>
      <c r="BA400" s="19" t="str">
        <f>IFERROR(VLOOKUP(AN400,[2]CUS030!$A$5:$E$10000,5,0),"")</f>
        <v/>
      </c>
      <c r="BB400" s="19" t="str">
        <f>IFERROR(VLOOKUP(AO400,[2]CUS030!$A$5:$E$10000,5,0),"")</f>
        <v/>
      </c>
      <c r="BC400" s="19" t="str">
        <f>IFERROR(VLOOKUP(AP400,[2]CUS030!$A$5:$E$10000,5,0),"")</f>
        <v/>
      </c>
      <c r="BD400" s="19" t="str">
        <f>IFERROR(VLOOKUP(AQ400,[2]CUS030!$A$5:$E$10000,5,0),"")</f>
        <v/>
      </c>
      <c r="BE400" s="19" t="str">
        <f>IFERROR(VLOOKUP(AR400,[2]CUS030!$A$5:$E$10000,5,0),"")</f>
        <v/>
      </c>
    </row>
    <row r="401" spans="6:57" x14ac:dyDescent="0.3">
      <c r="F401" s="108" t="str">
        <f>[1]!Table1[[#This Row],[Production]]</f>
        <v>|0200226010|25.40|0.00|2.000|0.0006372NBC</v>
      </c>
      <c r="G401" t="str">
        <f t="shared" si="196"/>
        <v>6372</v>
      </c>
      <c r="H401" t="str">
        <f t="shared" si="197"/>
        <v>KKTL||||||||||||</v>
      </c>
      <c r="I401" s="108" t="str">
        <f>[1]!Table1[[#This Row],[Stock]]</f>
        <v>|0200226010|25.40|0.00|2.000|0.0006372NBC</v>
      </c>
      <c r="J401" t="str">
        <f t="shared" si="198"/>
        <v>6372</v>
      </c>
      <c r="K401" s="19"/>
      <c r="L401" s="19"/>
      <c r="M401" s="19"/>
      <c r="N401" s="19"/>
      <c r="O401" s="19"/>
      <c r="P401" s="20" t="str">
        <f>End_Cal!E401</f>
        <v>|0200226010|31.80|0.00|1.600|0.0005750IBC</v>
      </c>
      <c r="Q401" s="112" t="str">
        <f t="shared" si="199"/>
        <v>5750</v>
      </c>
      <c r="R401" s="112" t="str">
        <f t="shared" si="200"/>
        <v/>
      </c>
      <c r="S401" s="112" t="str">
        <f t="shared" si="180"/>
        <v/>
      </c>
      <c r="T401" s="112" t="str">
        <f t="shared" si="181"/>
        <v/>
      </c>
      <c r="U401" s="112" t="str">
        <f t="shared" si="182"/>
        <v/>
      </c>
      <c r="V401" s="112" t="str">
        <f t="shared" si="183"/>
        <v/>
      </c>
      <c r="W401" s="112" t="str">
        <f t="shared" si="201"/>
        <v/>
      </c>
      <c r="X401" s="112" t="str">
        <f t="shared" si="184"/>
        <v/>
      </c>
      <c r="Y401" s="112" t="str">
        <f t="shared" si="204"/>
        <v/>
      </c>
      <c r="Z401" s="112" t="str">
        <f t="shared" si="205"/>
        <v/>
      </c>
      <c r="AA401" s="112" t="str">
        <f t="shared" si="206"/>
        <v/>
      </c>
      <c r="AB401" s="112" t="str">
        <f t="shared" si="207"/>
        <v/>
      </c>
      <c r="AC401" s="112" t="str">
        <f t="shared" si="208"/>
        <v/>
      </c>
      <c r="AD401" t="str">
        <f t="shared" si="202"/>
        <v>5750------------</v>
      </c>
      <c r="AF401" s="19" t="str">
        <f t="shared" si="209"/>
        <v>|0200226010|31.80|0.00|1.600|0.0005750IBC</v>
      </c>
      <c r="AG401" s="19" t="str">
        <f t="shared" si="203"/>
        <v/>
      </c>
      <c r="AH401" s="19" t="str">
        <f t="shared" si="185"/>
        <v/>
      </c>
      <c r="AI401" s="19" t="str">
        <f t="shared" si="186"/>
        <v/>
      </c>
      <c r="AJ401" s="19" t="str">
        <f t="shared" si="187"/>
        <v/>
      </c>
      <c r="AK401" s="19" t="str">
        <f t="shared" si="188"/>
        <v/>
      </c>
      <c r="AL401" s="19" t="str">
        <f t="shared" si="189"/>
        <v/>
      </c>
      <c r="AM401" s="19" t="str">
        <f t="shared" si="190"/>
        <v/>
      </c>
      <c r="AN401" s="19" t="str">
        <f t="shared" si="191"/>
        <v/>
      </c>
      <c r="AO401" s="19" t="str">
        <f t="shared" si="192"/>
        <v/>
      </c>
      <c r="AP401" s="19" t="str">
        <f t="shared" si="193"/>
        <v/>
      </c>
      <c r="AQ401" s="19" t="str">
        <f t="shared" si="194"/>
        <v/>
      </c>
      <c r="AR401" s="19" t="str">
        <f t="shared" si="195"/>
        <v/>
      </c>
      <c r="AS401" s="19" t="str">
        <f>IFERROR(VLOOKUP(AF401,[2]CUS030!$A$5:$E$10000,5,0),"")</f>
        <v>KKTL</v>
      </c>
      <c r="AT401" s="19" t="str">
        <f>IFERROR(VLOOKUP(AG401,[2]CUS030!$A$5:$E$10000,5,0),"")</f>
        <v/>
      </c>
      <c r="AU401" s="19" t="str">
        <f>IFERROR(VLOOKUP(AH401,[2]CUS030!$A$5:$E$10000,5,0),"")</f>
        <v/>
      </c>
      <c r="AV401" s="19" t="str">
        <f>IFERROR(VLOOKUP(AI401,[2]CUS030!$A$5:$E$10000,5,0),"")</f>
        <v/>
      </c>
      <c r="AW401" s="19" t="str">
        <f>IFERROR(VLOOKUP(AJ401,[2]CUS030!$A$5:$E$10000,5,0),"")</f>
        <v/>
      </c>
      <c r="AX401" s="19" t="str">
        <f>IFERROR(VLOOKUP(AK401,[2]CUS030!$A$5:$E$10000,5,0),"")</f>
        <v/>
      </c>
      <c r="AY401" s="19" t="str">
        <f>IFERROR(VLOOKUP(AL401,[2]CUS030!$A$5:$E$10000,5,0),"")</f>
        <v/>
      </c>
      <c r="AZ401" s="19" t="str">
        <f>IFERROR(VLOOKUP(AM401,[2]CUS030!$A$5:$E$10000,5,0),"")</f>
        <v/>
      </c>
      <c r="BA401" s="19" t="str">
        <f>IFERROR(VLOOKUP(AN401,[2]CUS030!$A$5:$E$10000,5,0),"")</f>
        <v/>
      </c>
      <c r="BB401" s="19" t="str">
        <f>IFERROR(VLOOKUP(AO401,[2]CUS030!$A$5:$E$10000,5,0),"")</f>
        <v/>
      </c>
      <c r="BC401" s="19" t="str">
        <f>IFERROR(VLOOKUP(AP401,[2]CUS030!$A$5:$E$10000,5,0),"")</f>
        <v/>
      </c>
      <c r="BD401" s="19" t="str">
        <f>IFERROR(VLOOKUP(AQ401,[2]CUS030!$A$5:$E$10000,5,0),"")</f>
        <v/>
      </c>
      <c r="BE401" s="19" t="str">
        <f>IFERROR(VLOOKUP(AR401,[2]CUS030!$A$5:$E$10000,5,0),"")</f>
        <v/>
      </c>
    </row>
    <row r="402" spans="6:57" x14ac:dyDescent="0.3">
      <c r="F402" s="108" t="str">
        <f>[1]!Table1[[#This Row],[Production]]</f>
        <v>|0200226010|25.40|0.00|3.200|0.0005100IBC</v>
      </c>
      <c r="G402" t="str">
        <f t="shared" si="196"/>
        <v>5100</v>
      </c>
      <c r="H402" t="str">
        <f t="shared" si="197"/>
        <v>KKTL||||||||||||</v>
      </c>
      <c r="I402" s="108" t="str">
        <f>[1]!Table1[[#This Row],[Stock]]</f>
        <v>|0200226010|25.40|0.00|3.200|0.000252.8IBC</v>
      </c>
      <c r="J402" t="str">
        <f t="shared" si="198"/>
        <v>252.8</v>
      </c>
      <c r="K402" s="19"/>
      <c r="L402" s="19"/>
      <c r="M402" s="19"/>
      <c r="N402" s="19"/>
      <c r="O402" s="19"/>
      <c r="P402" s="20" t="str">
        <f>End_Cal!E402</f>
        <v>|0200226010|31.80|0.00|1.600|0.0005900IBC</v>
      </c>
      <c r="Q402" s="112" t="str">
        <f t="shared" si="199"/>
        <v>5900</v>
      </c>
      <c r="R402" s="112" t="str">
        <f t="shared" si="200"/>
        <v/>
      </c>
      <c r="S402" s="112" t="str">
        <f t="shared" si="180"/>
        <v/>
      </c>
      <c r="T402" s="112" t="str">
        <f t="shared" si="181"/>
        <v/>
      </c>
      <c r="U402" s="112" t="str">
        <f t="shared" si="182"/>
        <v/>
      </c>
      <c r="V402" s="112" t="str">
        <f t="shared" si="183"/>
        <v/>
      </c>
      <c r="W402" s="112" t="str">
        <f t="shared" si="201"/>
        <v/>
      </c>
      <c r="X402" s="112" t="str">
        <f t="shared" si="184"/>
        <v/>
      </c>
      <c r="Y402" s="112" t="str">
        <f t="shared" si="204"/>
        <v/>
      </c>
      <c r="Z402" s="112" t="str">
        <f t="shared" si="205"/>
        <v/>
      </c>
      <c r="AA402" s="112" t="str">
        <f t="shared" si="206"/>
        <v/>
      </c>
      <c r="AB402" s="112" t="str">
        <f t="shared" si="207"/>
        <v/>
      </c>
      <c r="AC402" s="112" t="str">
        <f t="shared" si="208"/>
        <v/>
      </c>
      <c r="AD402" t="str">
        <f t="shared" si="202"/>
        <v>5900------------</v>
      </c>
      <c r="AF402" s="19" t="str">
        <f t="shared" si="209"/>
        <v>|0200226010|31.80|0.00|1.600|0.0005900IBC</v>
      </c>
      <c r="AG402" s="19" t="str">
        <f t="shared" si="203"/>
        <v/>
      </c>
      <c r="AH402" s="19" t="str">
        <f t="shared" si="185"/>
        <v/>
      </c>
      <c r="AI402" s="19" t="str">
        <f t="shared" si="186"/>
        <v/>
      </c>
      <c r="AJ402" s="19" t="str">
        <f t="shared" si="187"/>
        <v/>
      </c>
      <c r="AK402" s="19" t="str">
        <f t="shared" si="188"/>
        <v/>
      </c>
      <c r="AL402" s="19" t="str">
        <f t="shared" si="189"/>
        <v/>
      </c>
      <c r="AM402" s="19" t="str">
        <f t="shared" si="190"/>
        <v/>
      </c>
      <c r="AN402" s="19" t="str">
        <f t="shared" si="191"/>
        <v/>
      </c>
      <c r="AO402" s="19" t="str">
        <f t="shared" si="192"/>
        <v/>
      </c>
      <c r="AP402" s="19" t="str">
        <f t="shared" si="193"/>
        <v/>
      </c>
      <c r="AQ402" s="19" t="str">
        <f t="shared" si="194"/>
        <v/>
      </c>
      <c r="AR402" s="19" t="str">
        <f t="shared" si="195"/>
        <v/>
      </c>
      <c r="AS402" s="19" t="str">
        <f>IFERROR(VLOOKUP(AF402,[2]CUS030!$A$5:$E$10000,5,0),"")</f>
        <v>KKTL</v>
      </c>
      <c r="AT402" s="19" t="str">
        <f>IFERROR(VLOOKUP(AG402,[2]CUS030!$A$5:$E$10000,5,0),"")</f>
        <v/>
      </c>
      <c r="AU402" s="19" t="str">
        <f>IFERROR(VLOOKUP(AH402,[2]CUS030!$A$5:$E$10000,5,0),"")</f>
        <v/>
      </c>
      <c r="AV402" s="19" t="str">
        <f>IFERROR(VLOOKUP(AI402,[2]CUS030!$A$5:$E$10000,5,0),"")</f>
        <v/>
      </c>
      <c r="AW402" s="19" t="str">
        <f>IFERROR(VLOOKUP(AJ402,[2]CUS030!$A$5:$E$10000,5,0),"")</f>
        <v/>
      </c>
      <c r="AX402" s="19" t="str">
        <f>IFERROR(VLOOKUP(AK402,[2]CUS030!$A$5:$E$10000,5,0),"")</f>
        <v/>
      </c>
      <c r="AY402" s="19" t="str">
        <f>IFERROR(VLOOKUP(AL402,[2]CUS030!$A$5:$E$10000,5,0),"")</f>
        <v/>
      </c>
      <c r="AZ402" s="19" t="str">
        <f>IFERROR(VLOOKUP(AM402,[2]CUS030!$A$5:$E$10000,5,0),"")</f>
        <v/>
      </c>
      <c r="BA402" s="19" t="str">
        <f>IFERROR(VLOOKUP(AN402,[2]CUS030!$A$5:$E$10000,5,0),"")</f>
        <v/>
      </c>
      <c r="BB402" s="19" t="str">
        <f>IFERROR(VLOOKUP(AO402,[2]CUS030!$A$5:$E$10000,5,0),"")</f>
        <v/>
      </c>
      <c r="BC402" s="19" t="str">
        <f>IFERROR(VLOOKUP(AP402,[2]CUS030!$A$5:$E$10000,5,0),"")</f>
        <v/>
      </c>
      <c r="BD402" s="19" t="str">
        <f>IFERROR(VLOOKUP(AQ402,[2]CUS030!$A$5:$E$10000,5,0),"")</f>
        <v/>
      </c>
      <c r="BE402" s="19" t="str">
        <f>IFERROR(VLOOKUP(AR402,[2]CUS030!$A$5:$E$10000,5,0),"")</f>
        <v/>
      </c>
    </row>
    <row r="403" spans="6:57" x14ac:dyDescent="0.3">
      <c r="F403" s="108" t="str">
        <f>[1]!Table1[[#This Row],[Production]]</f>
        <v>|0200226010|25.40|0.00|3.200|0.0005100IBC</v>
      </c>
      <c r="G403" t="str">
        <f t="shared" si="196"/>
        <v>5100</v>
      </c>
      <c r="H403" t="str">
        <f t="shared" si="197"/>
        <v>KKTL||||||||||||</v>
      </c>
      <c r="I403" s="108" t="str">
        <f>[1]!Table1[[#This Row],[Stock]]</f>
        <v>|0200226010|25.40|0.00|3.200|0.0005100IBC</v>
      </c>
      <c r="J403" t="str">
        <f t="shared" si="198"/>
        <v>5100</v>
      </c>
      <c r="K403" s="19"/>
      <c r="L403" s="19"/>
      <c r="M403" s="19"/>
      <c r="N403" s="19"/>
      <c r="O403" s="19"/>
      <c r="P403" s="20" t="str">
        <f>End_Cal!E403</f>
        <v>|0200220139|31.80|0.00|2.600|0.0005950IBC</v>
      </c>
      <c r="Q403" s="112" t="str">
        <f t="shared" si="199"/>
        <v>5950</v>
      </c>
      <c r="R403" s="112" t="str">
        <f t="shared" si="200"/>
        <v/>
      </c>
      <c r="S403" s="112" t="str">
        <f t="shared" si="180"/>
        <v/>
      </c>
      <c r="T403" s="112" t="str">
        <f t="shared" si="181"/>
        <v/>
      </c>
      <c r="U403" s="112" t="str">
        <f t="shared" si="182"/>
        <v/>
      </c>
      <c r="V403" s="112" t="str">
        <f t="shared" si="183"/>
        <v/>
      </c>
      <c r="W403" s="112" t="str">
        <f t="shared" si="201"/>
        <v/>
      </c>
      <c r="X403" s="112" t="str">
        <f t="shared" si="184"/>
        <v/>
      </c>
      <c r="Y403" s="112" t="str">
        <f t="shared" si="204"/>
        <v/>
      </c>
      <c r="Z403" s="112" t="str">
        <f t="shared" si="205"/>
        <v/>
      </c>
      <c r="AA403" s="112" t="str">
        <f t="shared" si="206"/>
        <v/>
      </c>
      <c r="AB403" s="112" t="str">
        <f t="shared" si="207"/>
        <v/>
      </c>
      <c r="AC403" s="112" t="str">
        <f t="shared" si="208"/>
        <v/>
      </c>
      <c r="AD403" t="str">
        <f t="shared" si="202"/>
        <v>5950------------</v>
      </c>
      <c r="AF403" s="19" t="str">
        <f t="shared" si="209"/>
        <v>|0200220139|31.80|0.00|2.600|0.0005950IBC</v>
      </c>
      <c r="AG403" s="19" t="str">
        <f t="shared" si="203"/>
        <v/>
      </c>
      <c r="AH403" s="19" t="str">
        <f t="shared" si="185"/>
        <v/>
      </c>
      <c r="AI403" s="19" t="str">
        <f t="shared" si="186"/>
        <v/>
      </c>
      <c r="AJ403" s="19" t="str">
        <f t="shared" si="187"/>
        <v/>
      </c>
      <c r="AK403" s="19" t="str">
        <f t="shared" si="188"/>
        <v/>
      </c>
      <c r="AL403" s="19" t="str">
        <f t="shared" si="189"/>
        <v/>
      </c>
      <c r="AM403" s="19" t="str">
        <f t="shared" si="190"/>
        <v/>
      </c>
      <c r="AN403" s="19" t="str">
        <f t="shared" si="191"/>
        <v/>
      </c>
      <c r="AO403" s="19" t="str">
        <f t="shared" si="192"/>
        <v/>
      </c>
      <c r="AP403" s="19" t="str">
        <f t="shared" si="193"/>
        <v/>
      </c>
      <c r="AQ403" s="19" t="str">
        <f t="shared" si="194"/>
        <v/>
      </c>
      <c r="AR403" s="19" t="str">
        <f t="shared" si="195"/>
        <v/>
      </c>
      <c r="AS403" s="19" t="str">
        <f>IFERROR(VLOOKUP(AF403,[2]CUS030!$A$5:$E$10000,5,0),"")</f>
        <v>KKTL</v>
      </c>
      <c r="AT403" s="19" t="str">
        <f>IFERROR(VLOOKUP(AG403,[2]CUS030!$A$5:$E$10000,5,0),"")</f>
        <v/>
      </c>
      <c r="AU403" s="19" t="str">
        <f>IFERROR(VLOOKUP(AH403,[2]CUS030!$A$5:$E$10000,5,0),"")</f>
        <v/>
      </c>
      <c r="AV403" s="19" t="str">
        <f>IFERROR(VLOOKUP(AI403,[2]CUS030!$A$5:$E$10000,5,0),"")</f>
        <v/>
      </c>
      <c r="AW403" s="19" t="str">
        <f>IFERROR(VLOOKUP(AJ403,[2]CUS030!$A$5:$E$10000,5,0),"")</f>
        <v/>
      </c>
      <c r="AX403" s="19" t="str">
        <f>IFERROR(VLOOKUP(AK403,[2]CUS030!$A$5:$E$10000,5,0),"")</f>
        <v/>
      </c>
      <c r="AY403" s="19" t="str">
        <f>IFERROR(VLOOKUP(AL403,[2]CUS030!$A$5:$E$10000,5,0),"")</f>
        <v/>
      </c>
      <c r="AZ403" s="19" t="str">
        <f>IFERROR(VLOOKUP(AM403,[2]CUS030!$A$5:$E$10000,5,0),"")</f>
        <v/>
      </c>
      <c r="BA403" s="19" t="str">
        <f>IFERROR(VLOOKUP(AN403,[2]CUS030!$A$5:$E$10000,5,0),"")</f>
        <v/>
      </c>
      <c r="BB403" s="19" t="str">
        <f>IFERROR(VLOOKUP(AO403,[2]CUS030!$A$5:$E$10000,5,0),"")</f>
        <v/>
      </c>
      <c r="BC403" s="19" t="str">
        <f>IFERROR(VLOOKUP(AP403,[2]CUS030!$A$5:$E$10000,5,0),"")</f>
        <v/>
      </c>
      <c r="BD403" s="19" t="str">
        <f>IFERROR(VLOOKUP(AQ403,[2]CUS030!$A$5:$E$10000,5,0),"")</f>
        <v/>
      </c>
      <c r="BE403" s="19" t="str">
        <f>IFERROR(VLOOKUP(AR403,[2]CUS030!$A$5:$E$10000,5,0),"")</f>
        <v/>
      </c>
    </row>
    <row r="404" spans="6:57" x14ac:dyDescent="0.3">
      <c r="F404" s="108" t="str">
        <f>[1]!Table1[[#This Row],[Production]]</f>
        <v>|0200226010|25.40|0.00|3.200|0.0005460NBC</v>
      </c>
      <c r="G404" t="str">
        <f t="shared" si="196"/>
        <v>5460</v>
      </c>
      <c r="H404" t="str">
        <f t="shared" si="197"/>
        <v>KKTL||||||||||||</v>
      </c>
      <c r="I404" s="108" t="str">
        <f>[1]!Table1[[#This Row],[Stock]]</f>
        <v>|0200226010|25.40|0.00|3.200|0.0005460NBC</v>
      </c>
      <c r="J404" t="str">
        <f t="shared" si="198"/>
        <v>5460</v>
      </c>
      <c r="K404" s="19"/>
      <c r="L404" s="19"/>
      <c r="M404" s="19"/>
      <c r="N404" s="19"/>
      <c r="O404" s="19"/>
      <c r="P404" s="20" t="str">
        <f>End_Cal!E404</f>
        <v>|0200225939|19.10|0.00|2.600|0.0006000NBC</v>
      </c>
      <c r="Q404" s="112" t="str">
        <f t="shared" si="199"/>
        <v>6000</v>
      </c>
      <c r="R404" s="112" t="str">
        <f t="shared" si="200"/>
        <v/>
      </c>
      <c r="S404" s="112" t="str">
        <f t="shared" si="180"/>
        <v/>
      </c>
      <c r="T404" s="112" t="str">
        <f t="shared" si="181"/>
        <v/>
      </c>
      <c r="U404" s="112" t="str">
        <f t="shared" si="182"/>
        <v/>
      </c>
      <c r="V404" s="112" t="str">
        <f t="shared" si="183"/>
        <v/>
      </c>
      <c r="W404" s="112" t="str">
        <f t="shared" si="201"/>
        <v/>
      </c>
      <c r="X404" s="112" t="str">
        <f t="shared" si="184"/>
        <v/>
      </c>
      <c r="Y404" s="112" t="str">
        <f t="shared" si="204"/>
        <v/>
      </c>
      <c r="Z404" s="112" t="str">
        <f t="shared" si="205"/>
        <v/>
      </c>
      <c r="AA404" s="112" t="str">
        <f t="shared" si="206"/>
        <v/>
      </c>
      <c r="AB404" s="112" t="str">
        <f t="shared" si="207"/>
        <v/>
      </c>
      <c r="AC404" s="112" t="str">
        <f t="shared" si="208"/>
        <v/>
      </c>
      <c r="AD404" t="str">
        <f t="shared" si="202"/>
        <v>6000------------</v>
      </c>
      <c r="AF404" s="19" t="str">
        <f t="shared" si="209"/>
        <v>|0200225939|19.10|0.00|2.600|0.0006000NBC</v>
      </c>
      <c r="AG404" s="19" t="str">
        <f t="shared" si="203"/>
        <v/>
      </c>
      <c r="AH404" s="19" t="str">
        <f t="shared" si="185"/>
        <v/>
      </c>
      <c r="AI404" s="19" t="str">
        <f t="shared" si="186"/>
        <v/>
      </c>
      <c r="AJ404" s="19" t="str">
        <f t="shared" si="187"/>
        <v/>
      </c>
      <c r="AK404" s="19" t="str">
        <f t="shared" si="188"/>
        <v/>
      </c>
      <c r="AL404" s="19" t="str">
        <f t="shared" si="189"/>
        <v/>
      </c>
      <c r="AM404" s="19" t="str">
        <f t="shared" si="190"/>
        <v/>
      </c>
      <c r="AN404" s="19" t="str">
        <f t="shared" si="191"/>
        <v/>
      </c>
      <c r="AO404" s="19" t="str">
        <f t="shared" si="192"/>
        <v/>
      </c>
      <c r="AP404" s="19" t="str">
        <f t="shared" si="193"/>
        <v/>
      </c>
      <c r="AQ404" s="19" t="str">
        <f t="shared" si="194"/>
        <v/>
      </c>
      <c r="AR404" s="19" t="str">
        <f t="shared" si="195"/>
        <v/>
      </c>
      <c r="AS404" s="19" t="str">
        <f>IFERROR(VLOOKUP(AF404,[2]CUS030!$A$5:$E$10000,5,0),"")</f>
        <v>KKTL</v>
      </c>
      <c r="AT404" s="19" t="str">
        <f>IFERROR(VLOOKUP(AG404,[2]CUS030!$A$5:$E$10000,5,0),"")</f>
        <v/>
      </c>
      <c r="AU404" s="19" t="str">
        <f>IFERROR(VLOOKUP(AH404,[2]CUS030!$A$5:$E$10000,5,0),"")</f>
        <v/>
      </c>
      <c r="AV404" s="19" t="str">
        <f>IFERROR(VLOOKUP(AI404,[2]CUS030!$A$5:$E$10000,5,0),"")</f>
        <v/>
      </c>
      <c r="AW404" s="19" t="str">
        <f>IFERROR(VLOOKUP(AJ404,[2]CUS030!$A$5:$E$10000,5,0),"")</f>
        <v/>
      </c>
      <c r="AX404" s="19" t="str">
        <f>IFERROR(VLOOKUP(AK404,[2]CUS030!$A$5:$E$10000,5,0),"")</f>
        <v/>
      </c>
      <c r="AY404" s="19" t="str">
        <f>IFERROR(VLOOKUP(AL404,[2]CUS030!$A$5:$E$10000,5,0),"")</f>
        <v/>
      </c>
      <c r="AZ404" s="19" t="str">
        <f>IFERROR(VLOOKUP(AM404,[2]CUS030!$A$5:$E$10000,5,0),"")</f>
        <v/>
      </c>
      <c r="BA404" s="19" t="str">
        <f>IFERROR(VLOOKUP(AN404,[2]CUS030!$A$5:$E$10000,5,0),"")</f>
        <v/>
      </c>
      <c r="BB404" s="19" t="str">
        <f>IFERROR(VLOOKUP(AO404,[2]CUS030!$A$5:$E$10000,5,0),"")</f>
        <v/>
      </c>
      <c r="BC404" s="19" t="str">
        <f>IFERROR(VLOOKUP(AP404,[2]CUS030!$A$5:$E$10000,5,0),"")</f>
        <v/>
      </c>
      <c r="BD404" s="19" t="str">
        <f>IFERROR(VLOOKUP(AQ404,[2]CUS030!$A$5:$E$10000,5,0),"")</f>
        <v/>
      </c>
      <c r="BE404" s="19" t="str">
        <f>IFERROR(VLOOKUP(AR404,[2]CUS030!$A$5:$E$10000,5,0),"")</f>
        <v/>
      </c>
    </row>
    <row r="405" spans="6:57" x14ac:dyDescent="0.3">
      <c r="F405" s="108" t="str">
        <f>[1]!Table1[[#This Row],[Production]]</f>
        <v>|0200236041|28.60|0.00|1.200|0.0006200NBC</v>
      </c>
      <c r="G405" t="str">
        <f t="shared" si="196"/>
        <v>6200</v>
      </c>
      <c r="H405" t="str">
        <f t="shared" si="197"/>
        <v>KKTL||||||||||||</v>
      </c>
      <c r="I405" s="108" t="str">
        <f>[1]!Table1[[#This Row],[Stock]]</f>
        <v>|0200236041|28.60|0.00|1.200|0.0006200NBC</v>
      </c>
      <c r="J405" t="str">
        <f t="shared" si="198"/>
        <v>6200</v>
      </c>
      <c r="K405" s="19"/>
      <c r="L405" s="19"/>
      <c r="M405" s="19"/>
      <c r="N405" s="19"/>
      <c r="O405" s="19"/>
      <c r="P405" s="20" t="str">
        <f>End_Cal!E405</f>
        <v>|0200226010|32.00|32.00|2.300|0.0006000NBC</v>
      </c>
      <c r="Q405" s="112" t="str">
        <f t="shared" si="199"/>
        <v>6000</v>
      </c>
      <c r="R405" s="112" t="str">
        <f t="shared" si="200"/>
        <v/>
      </c>
      <c r="S405" s="112" t="str">
        <f t="shared" si="180"/>
        <v/>
      </c>
      <c r="T405" s="112" t="str">
        <f t="shared" si="181"/>
        <v/>
      </c>
      <c r="U405" s="112" t="str">
        <f t="shared" si="182"/>
        <v/>
      </c>
      <c r="V405" s="112" t="str">
        <f t="shared" si="183"/>
        <v/>
      </c>
      <c r="W405" s="112" t="str">
        <f t="shared" si="201"/>
        <v/>
      </c>
      <c r="X405" s="112" t="str">
        <f t="shared" si="184"/>
        <v/>
      </c>
      <c r="Y405" s="112" t="str">
        <f t="shared" si="204"/>
        <v/>
      </c>
      <c r="Z405" s="112" t="str">
        <f t="shared" si="205"/>
        <v/>
      </c>
      <c r="AA405" s="112" t="str">
        <f t="shared" si="206"/>
        <v/>
      </c>
      <c r="AB405" s="112" t="str">
        <f t="shared" si="207"/>
        <v/>
      </c>
      <c r="AC405" s="112" t="str">
        <f t="shared" si="208"/>
        <v/>
      </c>
      <c r="AD405" t="str">
        <f t="shared" si="202"/>
        <v>6000------------</v>
      </c>
      <c r="AF405" s="19" t="str">
        <f t="shared" si="209"/>
        <v>|0200226010|32.00|32.00|2.300|0.0006000NBC</v>
      </c>
      <c r="AG405" s="19" t="str">
        <f t="shared" si="203"/>
        <v/>
      </c>
      <c r="AH405" s="19" t="str">
        <f t="shared" si="185"/>
        <v/>
      </c>
      <c r="AI405" s="19" t="str">
        <f t="shared" si="186"/>
        <v/>
      </c>
      <c r="AJ405" s="19" t="str">
        <f t="shared" si="187"/>
        <v/>
      </c>
      <c r="AK405" s="19" t="str">
        <f t="shared" si="188"/>
        <v/>
      </c>
      <c r="AL405" s="19" t="str">
        <f t="shared" si="189"/>
        <v/>
      </c>
      <c r="AM405" s="19" t="str">
        <f t="shared" si="190"/>
        <v/>
      </c>
      <c r="AN405" s="19" t="str">
        <f t="shared" si="191"/>
        <v/>
      </c>
      <c r="AO405" s="19" t="str">
        <f t="shared" si="192"/>
        <v/>
      </c>
      <c r="AP405" s="19" t="str">
        <f t="shared" si="193"/>
        <v/>
      </c>
      <c r="AQ405" s="19" t="str">
        <f t="shared" si="194"/>
        <v/>
      </c>
      <c r="AR405" s="19" t="str">
        <f t="shared" si="195"/>
        <v/>
      </c>
      <c r="AS405" s="19" t="str">
        <f>IFERROR(VLOOKUP(AF405,[2]CUS030!$A$5:$E$10000,5,0),"")</f>
        <v>KKTL</v>
      </c>
      <c r="AT405" s="19" t="str">
        <f>IFERROR(VLOOKUP(AG405,[2]CUS030!$A$5:$E$10000,5,0),"")</f>
        <v/>
      </c>
      <c r="AU405" s="19" t="str">
        <f>IFERROR(VLOOKUP(AH405,[2]CUS030!$A$5:$E$10000,5,0),"")</f>
        <v/>
      </c>
      <c r="AV405" s="19" t="str">
        <f>IFERROR(VLOOKUP(AI405,[2]CUS030!$A$5:$E$10000,5,0),"")</f>
        <v/>
      </c>
      <c r="AW405" s="19" t="str">
        <f>IFERROR(VLOOKUP(AJ405,[2]CUS030!$A$5:$E$10000,5,0),"")</f>
        <v/>
      </c>
      <c r="AX405" s="19" t="str">
        <f>IFERROR(VLOOKUP(AK405,[2]CUS030!$A$5:$E$10000,5,0),"")</f>
        <v/>
      </c>
      <c r="AY405" s="19" t="str">
        <f>IFERROR(VLOOKUP(AL405,[2]CUS030!$A$5:$E$10000,5,0),"")</f>
        <v/>
      </c>
      <c r="AZ405" s="19" t="str">
        <f>IFERROR(VLOOKUP(AM405,[2]CUS030!$A$5:$E$10000,5,0),"")</f>
        <v/>
      </c>
      <c r="BA405" s="19" t="str">
        <f>IFERROR(VLOOKUP(AN405,[2]CUS030!$A$5:$E$10000,5,0),"")</f>
        <v/>
      </c>
      <c r="BB405" s="19" t="str">
        <f>IFERROR(VLOOKUP(AO405,[2]CUS030!$A$5:$E$10000,5,0),"")</f>
        <v/>
      </c>
      <c r="BC405" s="19" t="str">
        <f>IFERROR(VLOOKUP(AP405,[2]CUS030!$A$5:$E$10000,5,0),"")</f>
        <v/>
      </c>
      <c r="BD405" s="19" t="str">
        <f>IFERROR(VLOOKUP(AQ405,[2]CUS030!$A$5:$E$10000,5,0),"")</f>
        <v/>
      </c>
      <c r="BE405" s="19" t="str">
        <f>IFERROR(VLOOKUP(AR405,[2]CUS030!$A$5:$E$10000,5,0),"")</f>
        <v/>
      </c>
    </row>
    <row r="406" spans="6:57" x14ac:dyDescent="0.3">
      <c r="F406" s="108" t="str">
        <f>[1]!Table1[[#This Row],[Production]]</f>
        <v>|0200226010|28.60|0.00|1.600|0.0005450IBC</v>
      </c>
      <c r="G406" t="str">
        <f t="shared" si="196"/>
        <v>5450</v>
      </c>
      <c r="H406" t="str">
        <f t="shared" si="197"/>
        <v>KKTL||||||||||||</v>
      </c>
      <c r="I406" s="108" t="str">
        <f>[1]!Table1[[#This Row],[Stock]]</f>
        <v>|0200226010|28.60|0.00|1.600|0.0005450IBC</v>
      </c>
      <c r="J406" t="str">
        <f t="shared" si="198"/>
        <v>5450</v>
      </c>
      <c r="K406" s="19"/>
      <c r="L406" s="19"/>
      <c r="M406" s="19"/>
      <c r="N406" s="19"/>
      <c r="O406" s="19"/>
      <c r="P406" s="20" t="str">
        <f>End_Cal!E406</f>
        <v>|0200226010|32.00|32.00|2.300|0.0006050NBC</v>
      </c>
      <c r="Q406" s="112" t="str">
        <f t="shared" si="199"/>
        <v>6050</v>
      </c>
      <c r="R406" s="112" t="str">
        <f t="shared" si="200"/>
        <v/>
      </c>
      <c r="S406" s="112" t="str">
        <f t="shared" si="180"/>
        <v/>
      </c>
      <c r="T406" s="112" t="str">
        <f t="shared" si="181"/>
        <v/>
      </c>
      <c r="U406" s="112" t="str">
        <f t="shared" si="182"/>
        <v/>
      </c>
      <c r="V406" s="112" t="str">
        <f t="shared" si="183"/>
        <v/>
      </c>
      <c r="W406" s="112" t="str">
        <f t="shared" si="201"/>
        <v/>
      </c>
      <c r="X406" s="112" t="str">
        <f t="shared" si="184"/>
        <v/>
      </c>
      <c r="Y406" s="112" t="str">
        <f t="shared" si="204"/>
        <v/>
      </c>
      <c r="Z406" s="112" t="str">
        <f t="shared" si="205"/>
        <v/>
      </c>
      <c r="AA406" s="112" t="str">
        <f t="shared" si="206"/>
        <v/>
      </c>
      <c r="AB406" s="112" t="str">
        <f t="shared" si="207"/>
        <v/>
      </c>
      <c r="AC406" s="112" t="str">
        <f t="shared" si="208"/>
        <v/>
      </c>
      <c r="AD406" t="str">
        <f t="shared" si="202"/>
        <v>6050------------</v>
      </c>
      <c r="AF406" s="19" t="str">
        <f t="shared" si="209"/>
        <v>|0200226010|32.00|32.00|2.300|0.0006050NBC</v>
      </c>
      <c r="AG406" s="19" t="str">
        <f t="shared" si="203"/>
        <v/>
      </c>
      <c r="AH406" s="19" t="str">
        <f t="shared" si="185"/>
        <v/>
      </c>
      <c r="AI406" s="19" t="str">
        <f t="shared" si="186"/>
        <v/>
      </c>
      <c r="AJ406" s="19" t="str">
        <f t="shared" si="187"/>
        <v/>
      </c>
      <c r="AK406" s="19" t="str">
        <f t="shared" si="188"/>
        <v/>
      </c>
      <c r="AL406" s="19" t="str">
        <f t="shared" si="189"/>
        <v/>
      </c>
      <c r="AM406" s="19" t="str">
        <f t="shared" si="190"/>
        <v/>
      </c>
      <c r="AN406" s="19" t="str">
        <f t="shared" si="191"/>
        <v/>
      </c>
      <c r="AO406" s="19" t="str">
        <f t="shared" si="192"/>
        <v/>
      </c>
      <c r="AP406" s="19" t="str">
        <f t="shared" si="193"/>
        <v/>
      </c>
      <c r="AQ406" s="19" t="str">
        <f t="shared" si="194"/>
        <v/>
      </c>
      <c r="AR406" s="19" t="str">
        <f t="shared" si="195"/>
        <v/>
      </c>
      <c r="AS406" s="19" t="str">
        <f>IFERROR(VLOOKUP(AF406,[2]CUS030!$A$5:$E$10000,5,0),"")</f>
        <v>KKTL</v>
      </c>
      <c r="AT406" s="19" t="str">
        <f>IFERROR(VLOOKUP(AG406,[2]CUS030!$A$5:$E$10000,5,0),"")</f>
        <v/>
      </c>
      <c r="AU406" s="19" t="str">
        <f>IFERROR(VLOOKUP(AH406,[2]CUS030!$A$5:$E$10000,5,0),"")</f>
        <v/>
      </c>
      <c r="AV406" s="19" t="str">
        <f>IFERROR(VLOOKUP(AI406,[2]CUS030!$A$5:$E$10000,5,0),"")</f>
        <v/>
      </c>
      <c r="AW406" s="19" t="str">
        <f>IFERROR(VLOOKUP(AJ406,[2]CUS030!$A$5:$E$10000,5,0),"")</f>
        <v/>
      </c>
      <c r="AX406" s="19" t="str">
        <f>IFERROR(VLOOKUP(AK406,[2]CUS030!$A$5:$E$10000,5,0),"")</f>
        <v/>
      </c>
      <c r="AY406" s="19" t="str">
        <f>IFERROR(VLOOKUP(AL406,[2]CUS030!$A$5:$E$10000,5,0),"")</f>
        <v/>
      </c>
      <c r="AZ406" s="19" t="str">
        <f>IFERROR(VLOOKUP(AM406,[2]CUS030!$A$5:$E$10000,5,0),"")</f>
        <v/>
      </c>
      <c r="BA406" s="19" t="str">
        <f>IFERROR(VLOOKUP(AN406,[2]CUS030!$A$5:$E$10000,5,0),"")</f>
        <v/>
      </c>
      <c r="BB406" s="19" t="str">
        <f>IFERROR(VLOOKUP(AO406,[2]CUS030!$A$5:$E$10000,5,0),"")</f>
        <v/>
      </c>
      <c r="BC406" s="19" t="str">
        <f>IFERROR(VLOOKUP(AP406,[2]CUS030!$A$5:$E$10000,5,0),"")</f>
        <v/>
      </c>
      <c r="BD406" s="19" t="str">
        <f>IFERROR(VLOOKUP(AQ406,[2]CUS030!$A$5:$E$10000,5,0),"")</f>
        <v/>
      </c>
      <c r="BE406" s="19" t="str">
        <f>IFERROR(VLOOKUP(AR406,[2]CUS030!$A$5:$E$10000,5,0),"")</f>
        <v/>
      </c>
    </row>
    <row r="407" spans="6:57" x14ac:dyDescent="0.3">
      <c r="F407" s="108" t="str">
        <f>[1]!Table1[[#This Row],[Production]]</f>
        <v>|0200226010|28.60|0.00|1.600|0.0006300IBC</v>
      </c>
      <c r="G407" t="str">
        <f t="shared" si="196"/>
        <v>6300</v>
      </c>
      <c r="H407" t="str">
        <f t="shared" si="197"/>
        <v>KKTL||||||||||||</v>
      </c>
      <c r="I407" s="108" t="str">
        <f>[1]!Table1[[#This Row],[Stock]]</f>
        <v>|0200226010|28.60|0.00|1.600|0.0006300IBC</v>
      </c>
      <c r="J407" t="str">
        <f t="shared" si="198"/>
        <v>6300</v>
      </c>
      <c r="K407" s="19"/>
      <c r="L407" s="19"/>
      <c r="M407" s="19"/>
      <c r="N407" s="19"/>
      <c r="O407" s="19"/>
      <c r="P407" s="20" t="str">
        <f>End_Cal!E407</f>
        <v>|0200226010|28.60|0.00|2.000|0.0005500IBC</v>
      </c>
      <c r="Q407" s="112" t="str">
        <f t="shared" si="199"/>
        <v>5500</v>
      </c>
      <c r="R407" s="112" t="str">
        <f t="shared" si="200"/>
        <v/>
      </c>
      <c r="S407" s="112" t="str">
        <f t="shared" si="180"/>
        <v/>
      </c>
      <c r="T407" s="112" t="str">
        <f t="shared" si="181"/>
        <v/>
      </c>
      <c r="U407" s="112" t="str">
        <f t="shared" si="182"/>
        <v/>
      </c>
      <c r="V407" s="112" t="str">
        <f t="shared" si="183"/>
        <v/>
      </c>
      <c r="W407" s="112" t="str">
        <f t="shared" si="201"/>
        <v/>
      </c>
      <c r="X407" s="112" t="str">
        <f t="shared" si="184"/>
        <v/>
      </c>
      <c r="Y407" s="112" t="str">
        <f t="shared" si="204"/>
        <v/>
      </c>
      <c r="Z407" s="112" t="str">
        <f t="shared" si="205"/>
        <v/>
      </c>
      <c r="AA407" s="112" t="str">
        <f t="shared" si="206"/>
        <v/>
      </c>
      <c r="AB407" s="112" t="str">
        <f t="shared" si="207"/>
        <v/>
      </c>
      <c r="AC407" s="112" t="str">
        <f t="shared" si="208"/>
        <v/>
      </c>
      <c r="AD407" t="str">
        <f t="shared" si="202"/>
        <v>5500------------</v>
      </c>
      <c r="AF407" s="19" t="str">
        <f t="shared" si="209"/>
        <v>|0200226010|28.60|0.00|2.000|0.0005500IBC</v>
      </c>
      <c r="AG407" s="19" t="str">
        <f t="shared" si="203"/>
        <v/>
      </c>
      <c r="AH407" s="19" t="str">
        <f t="shared" si="185"/>
        <v/>
      </c>
      <c r="AI407" s="19" t="str">
        <f t="shared" si="186"/>
        <v/>
      </c>
      <c r="AJ407" s="19" t="str">
        <f t="shared" si="187"/>
        <v/>
      </c>
      <c r="AK407" s="19" t="str">
        <f t="shared" si="188"/>
        <v/>
      </c>
      <c r="AL407" s="19" t="str">
        <f t="shared" si="189"/>
        <v/>
      </c>
      <c r="AM407" s="19" t="str">
        <f t="shared" si="190"/>
        <v/>
      </c>
      <c r="AN407" s="19" t="str">
        <f t="shared" si="191"/>
        <v/>
      </c>
      <c r="AO407" s="19" t="str">
        <f t="shared" si="192"/>
        <v/>
      </c>
      <c r="AP407" s="19" t="str">
        <f t="shared" si="193"/>
        <v/>
      </c>
      <c r="AQ407" s="19" t="str">
        <f t="shared" si="194"/>
        <v/>
      </c>
      <c r="AR407" s="19" t="str">
        <f t="shared" si="195"/>
        <v/>
      </c>
      <c r="AS407" s="19" t="str">
        <f>IFERROR(VLOOKUP(AF407,[2]CUS030!$A$5:$E$10000,5,0),"")</f>
        <v>KKTL</v>
      </c>
      <c r="AT407" s="19" t="str">
        <f>IFERROR(VLOOKUP(AG407,[2]CUS030!$A$5:$E$10000,5,0),"")</f>
        <v/>
      </c>
      <c r="AU407" s="19" t="str">
        <f>IFERROR(VLOOKUP(AH407,[2]CUS030!$A$5:$E$10000,5,0),"")</f>
        <v/>
      </c>
      <c r="AV407" s="19" t="str">
        <f>IFERROR(VLOOKUP(AI407,[2]CUS030!$A$5:$E$10000,5,0),"")</f>
        <v/>
      </c>
      <c r="AW407" s="19" t="str">
        <f>IFERROR(VLOOKUP(AJ407,[2]CUS030!$A$5:$E$10000,5,0),"")</f>
        <v/>
      </c>
      <c r="AX407" s="19" t="str">
        <f>IFERROR(VLOOKUP(AK407,[2]CUS030!$A$5:$E$10000,5,0),"")</f>
        <v/>
      </c>
      <c r="AY407" s="19" t="str">
        <f>IFERROR(VLOOKUP(AL407,[2]CUS030!$A$5:$E$10000,5,0),"")</f>
        <v/>
      </c>
      <c r="AZ407" s="19" t="str">
        <f>IFERROR(VLOOKUP(AM407,[2]CUS030!$A$5:$E$10000,5,0),"")</f>
        <v/>
      </c>
      <c r="BA407" s="19" t="str">
        <f>IFERROR(VLOOKUP(AN407,[2]CUS030!$A$5:$E$10000,5,0),"")</f>
        <v/>
      </c>
      <c r="BB407" s="19" t="str">
        <f>IFERROR(VLOOKUP(AO407,[2]CUS030!$A$5:$E$10000,5,0),"")</f>
        <v/>
      </c>
      <c r="BC407" s="19" t="str">
        <f>IFERROR(VLOOKUP(AP407,[2]CUS030!$A$5:$E$10000,5,0),"")</f>
        <v/>
      </c>
      <c r="BD407" s="19" t="str">
        <f>IFERROR(VLOOKUP(AQ407,[2]CUS030!$A$5:$E$10000,5,0),"")</f>
        <v/>
      </c>
      <c r="BE407" s="19" t="str">
        <f>IFERROR(VLOOKUP(AR407,[2]CUS030!$A$5:$E$10000,5,0),"")</f>
        <v/>
      </c>
    </row>
    <row r="408" spans="6:57" x14ac:dyDescent="0.3">
      <c r="F408" s="108" t="str">
        <f>[1]!Table1[[#This Row],[Production]]</f>
        <v>|0200226010|28.60|0.00|2.000|0.0005500NBC</v>
      </c>
      <c r="G408" t="str">
        <f t="shared" si="196"/>
        <v>5500</v>
      </c>
      <c r="H408" t="str">
        <f t="shared" si="197"/>
        <v>KKTL||||||||||||</v>
      </c>
      <c r="I408" s="108" t="str">
        <f>[1]!Table1[[#This Row],[Stock]]</f>
        <v>|0200226010|28.60|0.00|2.000|0.0005500NBC</v>
      </c>
      <c r="J408" t="str">
        <f t="shared" si="198"/>
        <v>5500</v>
      </c>
      <c r="K408" s="19"/>
      <c r="L408" s="19"/>
      <c r="M408" s="19"/>
      <c r="N408" s="19"/>
      <c r="O408" s="19"/>
      <c r="P408" s="20" t="str">
        <f>End_Cal!E408</f>
        <v>|0200225939|15.90|0.00|1.600|0.0005800NBC</v>
      </c>
      <c r="Q408" s="112" t="str">
        <f t="shared" si="199"/>
        <v>5800</v>
      </c>
      <c r="R408" s="112" t="str">
        <f t="shared" si="200"/>
        <v/>
      </c>
      <c r="S408" s="112" t="str">
        <f t="shared" si="180"/>
        <v/>
      </c>
      <c r="T408" s="112" t="str">
        <f t="shared" si="181"/>
        <v/>
      </c>
      <c r="U408" s="112" t="str">
        <f t="shared" si="182"/>
        <v/>
      </c>
      <c r="V408" s="112" t="str">
        <f t="shared" si="183"/>
        <v/>
      </c>
      <c r="W408" s="112" t="str">
        <f t="shared" si="201"/>
        <v/>
      </c>
      <c r="X408" s="112" t="str">
        <f t="shared" si="184"/>
        <v/>
      </c>
      <c r="Y408" s="112" t="str">
        <f t="shared" si="204"/>
        <v/>
      </c>
      <c r="Z408" s="112" t="str">
        <f t="shared" si="205"/>
        <v/>
      </c>
      <c r="AA408" s="112" t="str">
        <f t="shared" si="206"/>
        <v/>
      </c>
      <c r="AB408" s="112" t="str">
        <f t="shared" si="207"/>
        <v/>
      </c>
      <c r="AC408" s="112" t="str">
        <f t="shared" si="208"/>
        <v/>
      </c>
      <c r="AD408" t="str">
        <f t="shared" si="202"/>
        <v>5800------------</v>
      </c>
      <c r="AF408" s="19" t="str">
        <f t="shared" si="209"/>
        <v>|0200225939|15.90|0.00|1.600|0.0005800NBC</v>
      </c>
      <c r="AG408" s="19" t="str">
        <f t="shared" si="203"/>
        <v/>
      </c>
      <c r="AH408" s="19" t="str">
        <f t="shared" si="185"/>
        <v/>
      </c>
      <c r="AI408" s="19" t="str">
        <f t="shared" si="186"/>
        <v/>
      </c>
      <c r="AJ408" s="19" t="str">
        <f t="shared" si="187"/>
        <v/>
      </c>
      <c r="AK408" s="19" t="str">
        <f t="shared" si="188"/>
        <v/>
      </c>
      <c r="AL408" s="19" t="str">
        <f t="shared" si="189"/>
        <v/>
      </c>
      <c r="AM408" s="19" t="str">
        <f t="shared" si="190"/>
        <v/>
      </c>
      <c r="AN408" s="19" t="str">
        <f t="shared" si="191"/>
        <v/>
      </c>
      <c r="AO408" s="19" t="str">
        <f t="shared" si="192"/>
        <v/>
      </c>
      <c r="AP408" s="19" t="str">
        <f t="shared" si="193"/>
        <v/>
      </c>
      <c r="AQ408" s="19" t="str">
        <f t="shared" si="194"/>
        <v/>
      </c>
      <c r="AR408" s="19" t="str">
        <f t="shared" si="195"/>
        <v/>
      </c>
      <c r="AS408" s="19" t="str">
        <f>IFERROR(VLOOKUP(AF408,[2]CUS030!$A$5:$E$10000,5,0),"")</f>
        <v>KKTL</v>
      </c>
      <c r="AT408" s="19" t="str">
        <f>IFERROR(VLOOKUP(AG408,[2]CUS030!$A$5:$E$10000,5,0),"")</f>
        <v/>
      </c>
      <c r="AU408" s="19" t="str">
        <f>IFERROR(VLOOKUP(AH408,[2]CUS030!$A$5:$E$10000,5,0),"")</f>
        <v/>
      </c>
      <c r="AV408" s="19" t="str">
        <f>IFERROR(VLOOKUP(AI408,[2]CUS030!$A$5:$E$10000,5,0),"")</f>
        <v/>
      </c>
      <c r="AW408" s="19" t="str">
        <f>IFERROR(VLOOKUP(AJ408,[2]CUS030!$A$5:$E$10000,5,0),"")</f>
        <v/>
      </c>
      <c r="AX408" s="19" t="str">
        <f>IFERROR(VLOOKUP(AK408,[2]CUS030!$A$5:$E$10000,5,0),"")</f>
        <v/>
      </c>
      <c r="AY408" s="19" t="str">
        <f>IFERROR(VLOOKUP(AL408,[2]CUS030!$A$5:$E$10000,5,0),"")</f>
        <v/>
      </c>
      <c r="AZ408" s="19" t="str">
        <f>IFERROR(VLOOKUP(AM408,[2]CUS030!$A$5:$E$10000,5,0),"")</f>
        <v/>
      </c>
      <c r="BA408" s="19" t="str">
        <f>IFERROR(VLOOKUP(AN408,[2]CUS030!$A$5:$E$10000,5,0),"")</f>
        <v/>
      </c>
      <c r="BB408" s="19" t="str">
        <f>IFERROR(VLOOKUP(AO408,[2]CUS030!$A$5:$E$10000,5,0),"")</f>
        <v/>
      </c>
      <c r="BC408" s="19" t="str">
        <f>IFERROR(VLOOKUP(AP408,[2]CUS030!$A$5:$E$10000,5,0),"")</f>
        <v/>
      </c>
      <c r="BD408" s="19" t="str">
        <f>IFERROR(VLOOKUP(AQ408,[2]CUS030!$A$5:$E$10000,5,0),"")</f>
        <v/>
      </c>
      <c r="BE408" s="19" t="str">
        <f>IFERROR(VLOOKUP(AR408,[2]CUS030!$A$5:$E$10000,5,0),"")</f>
        <v/>
      </c>
    </row>
    <row r="409" spans="6:57" x14ac:dyDescent="0.3">
      <c r="F409" s="108" t="str">
        <f>[1]!Table1[[#This Row],[Production]]</f>
        <v>|0200226010|28.60|0.00|3.200|0.0005925IBC</v>
      </c>
      <c r="G409" t="str">
        <f t="shared" si="196"/>
        <v>5925</v>
      </c>
      <c r="H409" t="str">
        <f t="shared" si="197"/>
        <v>KKTL||||||||||||</v>
      </c>
      <c r="I409" s="108" t="str">
        <f>[1]!Table1[[#This Row],[Stock]]</f>
        <v>|0200226010|28.60|0.00|3.200|0.0005925IBC</v>
      </c>
      <c r="J409" t="str">
        <f t="shared" si="198"/>
        <v>5925</v>
      </c>
      <c r="K409" s="19"/>
      <c r="L409" s="19"/>
      <c r="M409" s="19"/>
      <c r="N409" s="19"/>
      <c r="O409" s="19"/>
      <c r="P409" s="20" t="str">
        <f>End_Cal!E409</f>
        <v>|0200220139|25.40|0.00|2.000|0.0005870IBC</v>
      </c>
      <c r="Q409" s="112" t="str">
        <f t="shared" si="199"/>
        <v>5870</v>
      </c>
      <c r="R409" s="112" t="str">
        <f t="shared" si="200"/>
        <v/>
      </c>
      <c r="S409" s="112" t="str">
        <f t="shared" si="180"/>
        <v/>
      </c>
      <c r="T409" s="112" t="str">
        <f t="shared" si="181"/>
        <v/>
      </c>
      <c r="U409" s="112" t="str">
        <f t="shared" si="182"/>
        <v/>
      </c>
      <c r="V409" s="112" t="str">
        <f t="shared" si="183"/>
        <v/>
      </c>
      <c r="W409" s="112" t="str">
        <f t="shared" si="201"/>
        <v/>
      </c>
      <c r="X409" s="112" t="str">
        <f t="shared" si="184"/>
        <v/>
      </c>
      <c r="Y409" s="112" t="str">
        <f t="shared" si="204"/>
        <v/>
      </c>
      <c r="Z409" s="112" t="str">
        <f t="shared" si="205"/>
        <v/>
      </c>
      <c r="AA409" s="112" t="str">
        <f t="shared" si="206"/>
        <v/>
      </c>
      <c r="AB409" s="112" t="str">
        <f t="shared" si="207"/>
        <v/>
      </c>
      <c r="AC409" s="112" t="str">
        <f t="shared" si="208"/>
        <v/>
      </c>
      <c r="AD409" t="str">
        <f t="shared" si="202"/>
        <v>5870------------</v>
      </c>
      <c r="AF409" s="19" t="str">
        <f t="shared" si="209"/>
        <v>|0200220139|25.40|0.00|2.000|0.0005870IBC</v>
      </c>
      <c r="AG409" s="19" t="str">
        <f t="shared" si="203"/>
        <v/>
      </c>
      <c r="AH409" s="19" t="str">
        <f t="shared" si="185"/>
        <v/>
      </c>
      <c r="AI409" s="19" t="str">
        <f t="shared" si="186"/>
        <v/>
      </c>
      <c r="AJ409" s="19" t="str">
        <f t="shared" si="187"/>
        <v/>
      </c>
      <c r="AK409" s="19" t="str">
        <f t="shared" si="188"/>
        <v/>
      </c>
      <c r="AL409" s="19" t="str">
        <f t="shared" si="189"/>
        <v/>
      </c>
      <c r="AM409" s="19" t="str">
        <f t="shared" si="190"/>
        <v/>
      </c>
      <c r="AN409" s="19" t="str">
        <f t="shared" si="191"/>
        <v/>
      </c>
      <c r="AO409" s="19" t="str">
        <f t="shared" si="192"/>
        <v/>
      </c>
      <c r="AP409" s="19" t="str">
        <f t="shared" si="193"/>
        <v/>
      </c>
      <c r="AQ409" s="19" t="str">
        <f t="shared" si="194"/>
        <v/>
      </c>
      <c r="AR409" s="19" t="str">
        <f t="shared" si="195"/>
        <v/>
      </c>
      <c r="AS409" s="19" t="str">
        <f>IFERROR(VLOOKUP(AF409,[2]CUS030!$A$5:$E$10000,5,0),"")</f>
        <v>KKTL</v>
      </c>
      <c r="AT409" s="19" t="str">
        <f>IFERROR(VLOOKUP(AG409,[2]CUS030!$A$5:$E$10000,5,0),"")</f>
        <v/>
      </c>
      <c r="AU409" s="19" t="str">
        <f>IFERROR(VLOOKUP(AH409,[2]CUS030!$A$5:$E$10000,5,0),"")</f>
        <v/>
      </c>
      <c r="AV409" s="19" t="str">
        <f>IFERROR(VLOOKUP(AI409,[2]CUS030!$A$5:$E$10000,5,0),"")</f>
        <v/>
      </c>
      <c r="AW409" s="19" t="str">
        <f>IFERROR(VLOOKUP(AJ409,[2]CUS030!$A$5:$E$10000,5,0),"")</f>
        <v/>
      </c>
      <c r="AX409" s="19" t="str">
        <f>IFERROR(VLOOKUP(AK409,[2]CUS030!$A$5:$E$10000,5,0),"")</f>
        <v/>
      </c>
      <c r="AY409" s="19" t="str">
        <f>IFERROR(VLOOKUP(AL409,[2]CUS030!$A$5:$E$10000,5,0),"")</f>
        <v/>
      </c>
      <c r="AZ409" s="19" t="str">
        <f>IFERROR(VLOOKUP(AM409,[2]CUS030!$A$5:$E$10000,5,0),"")</f>
        <v/>
      </c>
      <c r="BA409" s="19" t="str">
        <f>IFERROR(VLOOKUP(AN409,[2]CUS030!$A$5:$E$10000,5,0),"")</f>
        <v/>
      </c>
      <c r="BB409" s="19" t="str">
        <f>IFERROR(VLOOKUP(AO409,[2]CUS030!$A$5:$E$10000,5,0),"")</f>
        <v/>
      </c>
      <c r="BC409" s="19" t="str">
        <f>IFERROR(VLOOKUP(AP409,[2]CUS030!$A$5:$E$10000,5,0),"")</f>
        <v/>
      </c>
      <c r="BD409" s="19" t="str">
        <f>IFERROR(VLOOKUP(AQ409,[2]CUS030!$A$5:$E$10000,5,0),"")</f>
        <v/>
      </c>
      <c r="BE409" s="19" t="str">
        <f>IFERROR(VLOOKUP(AR409,[2]CUS030!$A$5:$E$10000,5,0),"")</f>
        <v/>
      </c>
    </row>
    <row r="410" spans="6:57" x14ac:dyDescent="0.3">
      <c r="F410" s="108" t="str">
        <f>[1]!Table1[[#This Row],[Production]]</f>
        <v>|0200226010|31.80|0.00|1.400|0.0005240NBC</v>
      </c>
      <c r="G410" t="str">
        <f t="shared" si="196"/>
        <v>5240</v>
      </c>
      <c r="H410" t="str">
        <f t="shared" si="197"/>
        <v>KKTL||||||||||||</v>
      </c>
      <c r="I410" s="108" t="str">
        <f>[1]!Table1[[#This Row],[Stock]]</f>
        <v>|0200226010|31.80|0.00|1.400|0.0005240NBC</v>
      </c>
      <c r="J410" t="str">
        <f t="shared" si="198"/>
        <v>5240</v>
      </c>
      <c r="K410" s="19"/>
      <c r="L410" s="19"/>
      <c r="M410" s="19"/>
      <c r="N410" s="19"/>
      <c r="O410" s="19"/>
      <c r="P410" s="20" t="str">
        <f>End_Cal!E410</f>
        <v>|0200226010|34.00|0.00|2.000|0.0006000IBC</v>
      </c>
      <c r="Q410" s="112" t="str">
        <f t="shared" si="199"/>
        <v>6000</v>
      </c>
      <c r="R410" s="112" t="str">
        <f t="shared" si="200"/>
        <v/>
      </c>
      <c r="S410" s="112" t="str">
        <f t="shared" si="180"/>
        <v/>
      </c>
      <c r="T410" s="112" t="str">
        <f t="shared" si="181"/>
        <v/>
      </c>
      <c r="U410" s="112" t="str">
        <f t="shared" si="182"/>
        <v/>
      </c>
      <c r="V410" s="112" t="str">
        <f t="shared" si="183"/>
        <v/>
      </c>
      <c r="W410" s="112" t="str">
        <f t="shared" si="201"/>
        <v/>
      </c>
      <c r="X410" s="112" t="str">
        <f t="shared" si="184"/>
        <v/>
      </c>
      <c r="Y410" s="112" t="str">
        <f t="shared" si="204"/>
        <v/>
      </c>
      <c r="Z410" s="112" t="str">
        <f t="shared" si="205"/>
        <v/>
      </c>
      <c r="AA410" s="112" t="str">
        <f t="shared" si="206"/>
        <v/>
      </c>
      <c r="AB410" s="112" t="str">
        <f t="shared" si="207"/>
        <v/>
      </c>
      <c r="AC410" s="112" t="str">
        <f t="shared" si="208"/>
        <v/>
      </c>
      <c r="AD410" t="str">
        <f t="shared" si="202"/>
        <v>6000------------</v>
      </c>
      <c r="AF410" s="19" t="str">
        <f t="shared" si="209"/>
        <v>|0200226010|34.00|0.00|2.000|0.0006000IBC</v>
      </c>
      <c r="AG410" s="19" t="str">
        <f t="shared" si="203"/>
        <v/>
      </c>
      <c r="AH410" s="19" t="str">
        <f t="shared" si="185"/>
        <v/>
      </c>
      <c r="AI410" s="19" t="str">
        <f t="shared" si="186"/>
        <v/>
      </c>
      <c r="AJ410" s="19" t="str">
        <f t="shared" si="187"/>
        <v/>
      </c>
      <c r="AK410" s="19" t="str">
        <f t="shared" si="188"/>
        <v/>
      </c>
      <c r="AL410" s="19" t="str">
        <f t="shared" si="189"/>
        <v/>
      </c>
      <c r="AM410" s="19" t="str">
        <f t="shared" si="190"/>
        <v/>
      </c>
      <c r="AN410" s="19" t="str">
        <f t="shared" si="191"/>
        <v/>
      </c>
      <c r="AO410" s="19" t="str">
        <f t="shared" si="192"/>
        <v/>
      </c>
      <c r="AP410" s="19" t="str">
        <f t="shared" si="193"/>
        <v/>
      </c>
      <c r="AQ410" s="19" t="str">
        <f t="shared" si="194"/>
        <v/>
      </c>
      <c r="AR410" s="19" t="str">
        <f t="shared" si="195"/>
        <v/>
      </c>
      <c r="AS410" s="19" t="str">
        <f>IFERROR(VLOOKUP(AF410,[2]CUS030!$A$5:$E$10000,5,0),"")</f>
        <v>KKTL</v>
      </c>
      <c r="AT410" s="19" t="str">
        <f>IFERROR(VLOOKUP(AG410,[2]CUS030!$A$5:$E$10000,5,0),"")</f>
        <v/>
      </c>
      <c r="AU410" s="19" t="str">
        <f>IFERROR(VLOOKUP(AH410,[2]CUS030!$A$5:$E$10000,5,0),"")</f>
        <v/>
      </c>
      <c r="AV410" s="19" t="str">
        <f>IFERROR(VLOOKUP(AI410,[2]CUS030!$A$5:$E$10000,5,0),"")</f>
        <v/>
      </c>
      <c r="AW410" s="19" t="str">
        <f>IFERROR(VLOOKUP(AJ410,[2]CUS030!$A$5:$E$10000,5,0),"")</f>
        <v/>
      </c>
      <c r="AX410" s="19" t="str">
        <f>IFERROR(VLOOKUP(AK410,[2]CUS030!$A$5:$E$10000,5,0),"")</f>
        <v/>
      </c>
      <c r="AY410" s="19" t="str">
        <f>IFERROR(VLOOKUP(AL410,[2]CUS030!$A$5:$E$10000,5,0),"")</f>
        <v/>
      </c>
      <c r="AZ410" s="19" t="str">
        <f>IFERROR(VLOOKUP(AM410,[2]CUS030!$A$5:$E$10000,5,0),"")</f>
        <v/>
      </c>
      <c r="BA410" s="19" t="str">
        <f>IFERROR(VLOOKUP(AN410,[2]CUS030!$A$5:$E$10000,5,0),"")</f>
        <v/>
      </c>
      <c r="BB410" s="19" t="str">
        <f>IFERROR(VLOOKUP(AO410,[2]CUS030!$A$5:$E$10000,5,0),"")</f>
        <v/>
      </c>
      <c r="BC410" s="19" t="str">
        <f>IFERROR(VLOOKUP(AP410,[2]CUS030!$A$5:$E$10000,5,0),"")</f>
        <v/>
      </c>
      <c r="BD410" s="19" t="str">
        <f>IFERROR(VLOOKUP(AQ410,[2]CUS030!$A$5:$E$10000,5,0),"")</f>
        <v/>
      </c>
      <c r="BE410" s="19" t="str">
        <f>IFERROR(VLOOKUP(AR410,[2]CUS030!$A$5:$E$10000,5,0),"")</f>
        <v/>
      </c>
    </row>
    <row r="411" spans="6:57" x14ac:dyDescent="0.3">
      <c r="F411" s="108" t="str">
        <f>[1]!Table1[[#This Row],[Production]]</f>
        <v>|0200226010|31.80|0.00|1.400|0.0006300NBC</v>
      </c>
      <c r="G411" t="str">
        <f t="shared" si="196"/>
        <v>6300</v>
      </c>
      <c r="H411" t="str">
        <f t="shared" si="197"/>
        <v>KKTL||||||||||||</v>
      </c>
      <c r="I411" s="108" t="str">
        <f>[1]!Table1[[#This Row],[Stock]]</f>
        <v>|0200226010|31.80|0.00|1.400|0.0006300NBC</v>
      </c>
      <c r="J411" t="str">
        <f t="shared" si="198"/>
        <v>6300</v>
      </c>
      <c r="K411" s="19"/>
      <c r="L411" s="19"/>
      <c r="M411" s="19"/>
      <c r="N411" s="19"/>
      <c r="O411" s="19"/>
      <c r="P411" s="20" t="str">
        <f>End_Cal!E411</f>
        <v>|0200226010|19.10|0.00|2.000|0.0006300NBC</v>
      </c>
      <c r="Q411" s="112" t="str">
        <f t="shared" si="199"/>
        <v>6300</v>
      </c>
      <c r="R411" s="112" t="str">
        <f t="shared" si="200"/>
        <v/>
      </c>
      <c r="S411" s="112" t="str">
        <f t="shared" si="180"/>
        <v/>
      </c>
      <c r="T411" s="112" t="str">
        <f t="shared" si="181"/>
        <v/>
      </c>
      <c r="U411" s="112" t="str">
        <f t="shared" si="182"/>
        <v/>
      </c>
      <c r="V411" s="112" t="str">
        <f t="shared" si="183"/>
        <v/>
      </c>
      <c r="W411" s="112" t="str">
        <f t="shared" si="201"/>
        <v/>
      </c>
      <c r="X411" s="112" t="str">
        <f t="shared" si="184"/>
        <v/>
      </c>
      <c r="Y411" s="112" t="str">
        <f t="shared" si="204"/>
        <v/>
      </c>
      <c r="Z411" s="112" t="str">
        <f t="shared" si="205"/>
        <v/>
      </c>
      <c r="AA411" s="112" t="str">
        <f t="shared" si="206"/>
        <v/>
      </c>
      <c r="AB411" s="112" t="str">
        <f t="shared" si="207"/>
        <v/>
      </c>
      <c r="AC411" s="112" t="str">
        <f t="shared" si="208"/>
        <v/>
      </c>
      <c r="AD411" t="str">
        <f t="shared" si="202"/>
        <v>6300------------</v>
      </c>
      <c r="AF411" s="19" t="str">
        <f t="shared" si="209"/>
        <v>|0200226010|19.10|0.00|2.000|0.0006300NBC</v>
      </c>
      <c r="AG411" s="19" t="str">
        <f t="shared" si="203"/>
        <v/>
      </c>
      <c r="AH411" s="19" t="str">
        <f t="shared" si="185"/>
        <v/>
      </c>
      <c r="AI411" s="19" t="str">
        <f t="shared" si="186"/>
        <v/>
      </c>
      <c r="AJ411" s="19" t="str">
        <f t="shared" si="187"/>
        <v/>
      </c>
      <c r="AK411" s="19" t="str">
        <f t="shared" si="188"/>
        <v/>
      </c>
      <c r="AL411" s="19" t="str">
        <f t="shared" si="189"/>
        <v/>
      </c>
      <c r="AM411" s="19" t="str">
        <f t="shared" si="190"/>
        <v/>
      </c>
      <c r="AN411" s="19" t="str">
        <f t="shared" si="191"/>
        <v/>
      </c>
      <c r="AO411" s="19" t="str">
        <f t="shared" si="192"/>
        <v/>
      </c>
      <c r="AP411" s="19" t="str">
        <f t="shared" si="193"/>
        <v/>
      </c>
      <c r="AQ411" s="19" t="str">
        <f t="shared" si="194"/>
        <v/>
      </c>
      <c r="AR411" s="19" t="str">
        <f t="shared" si="195"/>
        <v/>
      </c>
      <c r="AS411" s="19" t="str">
        <f>IFERROR(VLOOKUP(AF411,[2]CUS030!$A$5:$E$10000,5,0),"")</f>
        <v>KKTL</v>
      </c>
      <c r="AT411" s="19" t="str">
        <f>IFERROR(VLOOKUP(AG411,[2]CUS030!$A$5:$E$10000,5,0),"")</f>
        <v/>
      </c>
      <c r="AU411" s="19" t="str">
        <f>IFERROR(VLOOKUP(AH411,[2]CUS030!$A$5:$E$10000,5,0),"")</f>
        <v/>
      </c>
      <c r="AV411" s="19" t="str">
        <f>IFERROR(VLOOKUP(AI411,[2]CUS030!$A$5:$E$10000,5,0),"")</f>
        <v/>
      </c>
      <c r="AW411" s="19" t="str">
        <f>IFERROR(VLOOKUP(AJ411,[2]CUS030!$A$5:$E$10000,5,0),"")</f>
        <v/>
      </c>
      <c r="AX411" s="19" t="str">
        <f>IFERROR(VLOOKUP(AK411,[2]CUS030!$A$5:$E$10000,5,0),"")</f>
        <v/>
      </c>
      <c r="AY411" s="19" t="str">
        <f>IFERROR(VLOOKUP(AL411,[2]CUS030!$A$5:$E$10000,5,0),"")</f>
        <v/>
      </c>
      <c r="AZ411" s="19" t="str">
        <f>IFERROR(VLOOKUP(AM411,[2]CUS030!$A$5:$E$10000,5,0),"")</f>
        <v/>
      </c>
      <c r="BA411" s="19" t="str">
        <f>IFERROR(VLOOKUP(AN411,[2]CUS030!$A$5:$E$10000,5,0),"")</f>
        <v/>
      </c>
      <c r="BB411" s="19" t="str">
        <f>IFERROR(VLOOKUP(AO411,[2]CUS030!$A$5:$E$10000,5,0),"")</f>
        <v/>
      </c>
      <c r="BC411" s="19" t="str">
        <f>IFERROR(VLOOKUP(AP411,[2]CUS030!$A$5:$E$10000,5,0),"")</f>
        <v/>
      </c>
      <c r="BD411" s="19" t="str">
        <f>IFERROR(VLOOKUP(AQ411,[2]CUS030!$A$5:$E$10000,5,0),"")</f>
        <v/>
      </c>
      <c r="BE411" s="19" t="str">
        <f>IFERROR(VLOOKUP(AR411,[2]CUS030!$A$5:$E$10000,5,0),"")</f>
        <v/>
      </c>
    </row>
    <row r="412" spans="6:57" x14ac:dyDescent="0.3">
      <c r="F412" s="108" t="str">
        <f>[1]!Table1[[#This Row],[Production]]</f>
        <v>|0200226010|31.80|0.00|1.400|0.0005240NBC</v>
      </c>
      <c r="G412" t="str">
        <f t="shared" si="196"/>
        <v>5240</v>
      </c>
      <c r="H412" t="str">
        <f t="shared" si="197"/>
        <v>MITSUI VN||||||||||||</v>
      </c>
      <c r="I412" s="108" t="str">
        <f>[1]!Table1[[#This Row],[Stock]]</f>
        <v>|0200226010|31.80|0.00|1.400|0.000895NBC</v>
      </c>
      <c r="J412" t="str">
        <f t="shared" si="198"/>
        <v>895</v>
      </c>
      <c r="K412" s="19"/>
      <c r="L412" s="19"/>
      <c r="M412" s="19"/>
      <c r="N412" s="19"/>
      <c r="O412" s="19"/>
      <c r="P412" s="20" t="str">
        <f>End_Cal!E412</f>
        <v>|0200230841|38.10|0.00|1.200|0.0005000NBC</v>
      </c>
      <c r="Q412" s="112" t="str">
        <f t="shared" si="199"/>
        <v>5000</v>
      </c>
      <c r="R412" s="112" t="str">
        <f t="shared" si="200"/>
        <v/>
      </c>
      <c r="S412" s="112" t="str">
        <f t="shared" si="180"/>
        <v/>
      </c>
      <c r="T412" s="112" t="str">
        <f t="shared" si="181"/>
        <v/>
      </c>
      <c r="U412" s="112" t="str">
        <f t="shared" si="182"/>
        <v/>
      </c>
      <c r="V412" s="112" t="str">
        <f t="shared" si="183"/>
        <v/>
      </c>
      <c r="W412" s="112" t="str">
        <f t="shared" si="201"/>
        <v/>
      </c>
      <c r="X412" s="112" t="str">
        <f t="shared" si="184"/>
        <v/>
      </c>
      <c r="Y412" s="112" t="str">
        <f t="shared" si="204"/>
        <v/>
      </c>
      <c r="Z412" s="112" t="str">
        <f t="shared" si="205"/>
        <v/>
      </c>
      <c r="AA412" s="112" t="str">
        <f t="shared" si="206"/>
        <v/>
      </c>
      <c r="AB412" s="112" t="str">
        <f t="shared" si="207"/>
        <v/>
      </c>
      <c r="AC412" s="112" t="str">
        <f t="shared" si="208"/>
        <v/>
      </c>
      <c r="AD412" t="str">
        <f t="shared" si="202"/>
        <v>5000------------</v>
      </c>
      <c r="AF412" s="19" t="str">
        <f t="shared" si="209"/>
        <v>|0200230841|38.10|0.00|1.200|0.0005000NBC</v>
      </c>
      <c r="AG412" s="19" t="str">
        <f t="shared" si="203"/>
        <v/>
      </c>
      <c r="AH412" s="19" t="str">
        <f t="shared" si="185"/>
        <v/>
      </c>
      <c r="AI412" s="19" t="str">
        <f t="shared" si="186"/>
        <v/>
      </c>
      <c r="AJ412" s="19" t="str">
        <f t="shared" si="187"/>
        <v/>
      </c>
      <c r="AK412" s="19" t="str">
        <f t="shared" si="188"/>
        <v/>
      </c>
      <c r="AL412" s="19" t="str">
        <f t="shared" si="189"/>
        <v/>
      </c>
      <c r="AM412" s="19" t="str">
        <f t="shared" si="190"/>
        <v/>
      </c>
      <c r="AN412" s="19" t="str">
        <f t="shared" si="191"/>
        <v/>
      </c>
      <c r="AO412" s="19" t="str">
        <f t="shared" si="192"/>
        <v/>
      </c>
      <c r="AP412" s="19" t="str">
        <f t="shared" si="193"/>
        <v/>
      </c>
      <c r="AQ412" s="19" t="str">
        <f t="shared" si="194"/>
        <v/>
      </c>
      <c r="AR412" s="19" t="str">
        <f t="shared" si="195"/>
        <v/>
      </c>
      <c r="AS412" s="19" t="str">
        <f>IFERROR(VLOOKUP(AF412,[2]CUS030!$A$5:$E$10000,5,0),"")</f>
        <v>MITSUI VN</v>
      </c>
      <c r="AT412" s="19" t="str">
        <f>IFERROR(VLOOKUP(AG412,[2]CUS030!$A$5:$E$10000,5,0),"")</f>
        <v/>
      </c>
      <c r="AU412" s="19" t="str">
        <f>IFERROR(VLOOKUP(AH412,[2]CUS030!$A$5:$E$10000,5,0),"")</f>
        <v/>
      </c>
      <c r="AV412" s="19" t="str">
        <f>IFERROR(VLOOKUP(AI412,[2]CUS030!$A$5:$E$10000,5,0),"")</f>
        <v/>
      </c>
      <c r="AW412" s="19" t="str">
        <f>IFERROR(VLOOKUP(AJ412,[2]CUS030!$A$5:$E$10000,5,0),"")</f>
        <v/>
      </c>
      <c r="AX412" s="19" t="str">
        <f>IFERROR(VLOOKUP(AK412,[2]CUS030!$A$5:$E$10000,5,0),"")</f>
        <v/>
      </c>
      <c r="AY412" s="19" t="str">
        <f>IFERROR(VLOOKUP(AL412,[2]CUS030!$A$5:$E$10000,5,0),"")</f>
        <v/>
      </c>
      <c r="AZ412" s="19" t="str">
        <f>IFERROR(VLOOKUP(AM412,[2]CUS030!$A$5:$E$10000,5,0),"")</f>
        <v/>
      </c>
      <c r="BA412" s="19" t="str">
        <f>IFERROR(VLOOKUP(AN412,[2]CUS030!$A$5:$E$10000,5,0),"")</f>
        <v/>
      </c>
      <c r="BB412" s="19" t="str">
        <f>IFERROR(VLOOKUP(AO412,[2]CUS030!$A$5:$E$10000,5,0),"")</f>
        <v/>
      </c>
      <c r="BC412" s="19" t="str">
        <f>IFERROR(VLOOKUP(AP412,[2]CUS030!$A$5:$E$10000,5,0),"")</f>
        <v/>
      </c>
      <c r="BD412" s="19" t="str">
        <f>IFERROR(VLOOKUP(AQ412,[2]CUS030!$A$5:$E$10000,5,0),"")</f>
        <v/>
      </c>
      <c r="BE412" s="19" t="str">
        <f>IFERROR(VLOOKUP(AR412,[2]CUS030!$A$5:$E$10000,5,0),"")</f>
        <v/>
      </c>
    </row>
    <row r="413" spans="6:57" x14ac:dyDescent="0.3">
      <c r="F413" s="108" t="str">
        <f>[1]!Table1[[#This Row],[Production]]</f>
        <v>|0200226010|31.80|0.00|1.600|0.0005820IBC</v>
      </c>
      <c r="G413" t="str">
        <f t="shared" si="196"/>
        <v>5820</v>
      </c>
      <c r="H413" t="str">
        <f t="shared" si="197"/>
        <v>MITSUI VN||||||||||||</v>
      </c>
      <c r="I413" s="108" t="str">
        <f>[1]!Table1[[#This Row],[Stock]]</f>
        <v>|0200226010|31.80|0.00|1.600|0.0005820IBC</v>
      </c>
      <c r="J413" t="str">
        <f t="shared" si="198"/>
        <v>5820</v>
      </c>
      <c r="K413" s="19"/>
      <c r="L413" s="19"/>
      <c r="M413" s="19"/>
      <c r="N413" s="19"/>
      <c r="O413" s="19"/>
      <c r="P413" s="20" t="str">
        <f>End_Cal!E413</f>
        <v>|0200230841|38.10|0.00|1.200|0.0006000NBC</v>
      </c>
      <c r="Q413" s="112" t="str">
        <f t="shared" si="199"/>
        <v>6000</v>
      </c>
      <c r="R413" s="112" t="str">
        <f t="shared" si="200"/>
        <v/>
      </c>
      <c r="S413" s="112" t="str">
        <f t="shared" si="180"/>
        <v/>
      </c>
      <c r="T413" s="112" t="str">
        <f t="shared" si="181"/>
        <v/>
      </c>
      <c r="U413" s="112" t="str">
        <f t="shared" si="182"/>
        <v/>
      </c>
      <c r="V413" s="112" t="str">
        <f t="shared" si="183"/>
        <v/>
      </c>
      <c r="W413" s="112" t="str">
        <f t="shared" si="201"/>
        <v/>
      </c>
      <c r="X413" s="112" t="str">
        <f t="shared" si="184"/>
        <v/>
      </c>
      <c r="Y413" s="112" t="str">
        <f t="shared" si="204"/>
        <v/>
      </c>
      <c r="Z413" s="112" t="str">
        <f t="shared" si="205"/>
        <v/>
      </c>
      <c r="AA413" s="112" t="str">
        <f t="shared" si="206"/>
        <v/>
      </c>
      <c r="AB413" s="112" t="str">
        <f t="shared" si="207"/>
        <v/>
      </c>
      <c r="AC413" s="112" t="str">
        <f t="shared" si="208"/>
        <v/>
      </c>
      <c r="AD413" t="str">
        <f t="shared" si="202"/>
        <v>6000------------</v>
      </c>
      <c r="AF413" s="19" t="str">
        <f t="shared" si="209"/>
        <v>|0200230841|38.10|0.00|1.200|0.0006000NBC</v>
      </c>
      <c r="AG413" s="19" t="str">
        <f t="shared" si="203"/>
        <v/>
      </c>
      <c r="AH413" s="19" t="str">
        <f t="shared" si="185"/>
        <v/>
      </c>
      <c r="AI413" s="19" t="str">
        <f t="shared" si="186"/>
        <v/>
      </c>
      <c r="AJ413" s="19" t="str">
        <f t="shared" si="187"/>
        <v/>
      </c>
      <c r="AK413" s="19" t="str">
        <f t="shared" si="188"/>
        <v/>
      </c>
      <c r="AL413" s="19" t="str">
        <f t="shared" si="189"/>
        <v/>
      </c>
      <c r="AM413" s="19" t="str">
        <f t="shared" si="190"/>
        <v/>
      </c>
      <c r="AN413" s="19" t="str">
        <f t="shared" si="191"/>
        <v/>
      </c>
      <c r="AO413" s="19" t="str">
        <f t="shared" si="192"/>
        <v/>
      </c>
      <c r="AP413" s="19" t="str">
        <f t="shared" si="193"/>
        <v/>
      </c>
      <c r="AQ413" s="19" t="str">
        <f t="shared" si="194"/>
        <v/>
      </c>
      <c r="AR413" s="19" t="str">
        <f t="shared" si="195"/>
        <v/>
      </c>
      <c r="AS413" s="19" t="str">
        <f>IFERROR(VLOOKUP(AF413,[2]CUS030!$A$5:$E$10000,5,0),"")</f>
        <v>MITSUI VN</v>
      </c>
      <c r="AT413" s="19" t="str">
        <f>IFERROR(VLOOKUP(AG413,[2]CUS030!$A$5:$E$10000,5,0),"")</f>
        <v/>
      </c>
      <c r="AU413" s="19" t="str">
        <f>IFERROR(VLOOKUP(AH413,[2]CUS030!$A$5:$E$10000,5,0),"")</f>
        <v/>
      </c>
      <c r="AV413" s="19" t="str">
        <f>IFERROR(VLOOKUP(AI413,[2]CUS030!$A$5:$E$10000,5,0),"")</f>
        <v/>
      </c>
      <c r="AW413" s="19" t="str">
        <f>IFERROR(VLOOKUP(AJ413,[2]CUS030!$A$5:$E$10000,5,0),"")</f>
        <v/>
      </c>
      <c r="AX413" s="19" t="str">
        <f>IFERROR(VLOOKUP(AK413,[2]CUS030!$A$5:$E$10000,5,0),"")</f>
        <v/>
      </c>
      <c r="AY413" s="19" t="str">
        <f>IFERROR(VLOOKUP(AL413,[2]CUS030!$A$5:$E$10000,5,0),"")</f>
        <v/>
      </c>
      <c r="AZ413" s="19" t="str">
        <f>IFERROR(VLOOKUP(AM413,[2]CUS030!$A$5:$E$10000,5,0),"")</f>
        <v/>
      </c>
      <c r="BA413" s="19" t="str">
        <f>IFERROR(VLOOKUP(AN413,[2]CUS030!$A$5:$E$10000,5,0),"")</f>
        <v/>
      </c>
      <c r="BB413" s="19" t="str">
        <f>IFERROR(VLOOKUP(AO413,[2]CUS030!$A$5:$E$10000,5,0),"")</f>
        <v/>
      </c>
      <c r="BC413" s="19" t="str">
        <f>IFERROR(VLOOKUP(AP413,[2]CUS030!$A$5:$E$10000,5,0),"")</f>
        <v/>
      </c>
      <c r="BD413" s="19" t="str">
        <f>IFERROR(VLOOKUP(AQ413,[2]CUS030!$A$5:$E$10000,5,0),"")</f>
        <v/>
      </c>
      <c r="BE413" s="19" t="str">
        <f>IFERROR(VLOOKUP(AR413,[2]CUS030!$A$5:$E$10000,5,0),"")</f>
        <v/>
      </c>
    </row>
    <row r="414" spans="6:57" x14ac:dyDescent="0.3">
      <c r="F414" s="108" t="str">
        <f>[1]!Table1[[#This Row],[Production]]</f>
        <v>|0200226010|31.80|0.00|2.300|0.0005965NBC</v>
      </c>
      <c r="G414" t="str">
        <f t="shared" si="196"/>
        <v>5965</v>
      </c>
      <c r="H414" t="str">
        <f t="shared" si="197"/>
        <v>LEGROUP||||||||||||</v>
      </c>
      <c r="I414" s="108" t="str">
        <f>[1]!Table1[[#This Row],[Stock]]</f>
        <v>|0200226010|31.80|0.00|2.300|0.00040.8NBC</v>
      </c>
      <c r="J414" t="str">
        <f t="shared" si="198"/>
        <v>40.8</v>
      </c>
      <c r="K414" s="19"/>
      <c r="L414" s="19"/>
      <c r="M414" s="19"/>
      <c r="N414" s="19"/>
      <c r="O414" s="19"/>
      <c r="P414" s="20" t="str">
        <f>End_Cal!E414</f>
        <v>|0200230120|35.00|0.00|1.200|0.0005000NBC</v>
      </c>
      <c r="Q414" s="112" t="str">
        <f t="shared" si="199"/>
        <v>5000</v>
      </c>
      <c r="R414" s="112" t="str">
        <f t="shared" si="200"/>
        <v/>
      </c>
      <c r="S414" s="112" t="str">
        <f t="shared" si="180"/>
        <v/>
      </c>
      <c r="T414" s="112" t="str">
        <f t="shared" si="181"/>
        <v/>
      </c>
      <c r="U414" s="112" t="str">
        <f t="shared" si="182"/>
        <v/>
      </c>
      <c r="V414" s="112" t="str">
        <f t="shared" si="183"/>
        <v/>
      </c>
      <c r="W414" s="112" t="str">
        <f t="shared" si="201"/>
        <v/>
      </c>
      <c r="X414" s="112" t="str">
        <f t="shared" si="184"/>
        <v/>
      </c>
      <c r="Y414" s="112" t="str">
        <f t="shared" si="204"/>
        <v/>
      </c>
      <c r="Z414" s="112" t="str">
        <f t="shared" si="205"/>
        <v/>
      </c>
      <c r="AA414" s="112" t="str">
        <f t="shared" si="206"/>
        <v/>
      </c>
      <c r="AB414" s="112" t="str">
        <f t="shared" si="207"/>
        <v/>
      </c>
      <c r="AC414" s="112" t="str">
        <f t="shared" si="208"/>
        <v/>
      </c>
      <c r="AD414" t="str">
        <f t="shared" si="202"/>
        <v>5000------------</v>
      </c>
      <c r="AF414" s="19" t="str">
        <f t="shared" si="209"/>
        <v>|0200230120|35.00|0.00|1.200|0.0005000NBC</v>
      </c>
      <c r="AG414" s="19" t="str">
        <f t="shared" si="203"/>
        <v/>
      </c>
      <c r="AH414" s="19" t="str">
        <f t="shared" si="185"/>
        <v/>
      </c>
      <c r="AI414" s="19" t="str">
        <f t="shared" si="186"/>
        <v/>
      </c>
      <c r="AJ414" s="19" t="str">
        <f t="shared" si="187"/>
        <v/>
      </c>
      <c r="AK414" s="19" t="str">
        <f t="shared" si="188"/>
        <v/>
      </c>
      <c r="AL414" s="19" t="str">
        <f t="shared" si="189"/>
        <v/>
      </c>
      <c r="AM414" s="19" t="str">
        <f t="shared" si="190"/>
        <v/>
      </c>
      <c r="AN414" s="19" t="str">
        <f t="shared" si="191"/>
        <v/>
      </c>
      <c r="AO414" s="19" t="str">
        <f t="shared" si="192"/>
        <v/>
      </c>
      <c r="AP414" s="19" t="str">
        <f t="shared" si="193"/>
        <v/>
      </c>
      <c r="AQ414" s="19" t="str">
        <f t="shared" si="194"/>
        <v/>
      </c>
      <c r="AR414" s="19" t="str">
        <f t="shared" si="195"/>
        <v/>
      </c>
      <c r="AS414" s="19" t="str">
        <f>IFERROR(VLOOKUP(AF414,[2]CUS030!$A$5:$E$10000,5,0),"")</f>
        <v>LEGROUP</v>
      </c>
      <c r="AT414" s="19" t="str">
        <f>IFERROR(VLOOKUP(AG414,[2]CUS030!$A$5:$E$10000,5,0),"")</f>
        <v/>
      </c>
      <c r="AU414" s="19" t="str">
        <f>IFERROR(VLOOKUP(AH414,[2]CUS030!$A$5:$E$10000,5,0),"")</f>
        <v/>
      </c>
      <c r="AV414" s="19" t="str">
        <f>IFERROR(VLOOKUP(AI414,[2]CUS030!$A$5:$E$10000,5,0),"")</f>
        <v/>
      </c>
      <c r="AW414" s="19" t="str">
        <f>IFERROR(VLOOKUP(AJ414,[2]CUS030!$A$5:$E$10000,5,0),"")</f>
        <v/>
      </c>
      <c r="AX414" s="19" t="str">
        <f>IFERROR(VLOOKUP(AK414,[2]CUS030!$A$5:$E$10000,5,0),"")</f>
        <v/>
      </c>
      <c r="AY414" s="19" t="str">
        <f>IFERROR(VLOOKUP(AL414,[2]CUS030!$A$5:$E$10000,5,0),"")</f>
        <v/>
      </c>
      <c r="AZ414" s="19" t="str">
        <f>IFERROR(VLOOKUP(AM414,[2]CUS030!$A$5:$E$10000,5,0),"")</f>
        <v/>
      </c>
      <c r="BA414" s="19" t="str">
        <f>IFERROR(VLOOKUP(AN414,[2]CUS030!$A$5:$E$10000,5,0),"")</f>
        <v/>
      </c>
      <c r="BB414" s="19" t="str">
        <f>IFERROR(VLOOKUP(AO414,[2]CUS030!$A$5:$E$10000,5,0),"")</f>
        <v/>
      </c>
      <c r="BC414" s="19" t="str">
        <f>IFERROR(VLOOKUP(AP414,[2]CUS030!$A$5:$E$10000,5,0),"")</f>
        <v/>
      </c>
      <c r="BD414" s="19" t="str">
        <f>IFERROR(VLOOKUP(AQ414,[2]CUS030!$A$5:$E$10000,5,0),"")</f>
        <v/>
      </c>
      <c r="BE414" s="19" t="str">
        <f>IFERROR(VLOOKUP(AR414,[2]CUS030!$A$5:$E$10000,5,0),"")</f>
        <v/>
      </c>
    </row>
    <row r="415" spans="6:57" x14ac:dyDescent="0.3">
      <c r="F415" s="108" t="str">
        <f>[1]!Table1[[#This Row],[Production]]</f>
        <v>|0200226010|31.80|0.00|2.300|0.0005965NBC</v>
      </c>
      <c r="G415" t="str">
        <f t="shared" si="196"/>
        <v>5965</v>
      </c>
      <c r="H415" t="str">
        <f t="shared" si="197"/>
        <v>LEGROUP||||||||||||</v>
      </c>
      <c r="I415" s="108" t="str">
        <f>[1]!Table1[[#This Row],[Stock]]</f>
        <v>|0200226010|31.80|0.00|2.300|0.00042.3NBC</v>
      </c>
      <c r="J415" t="str">
        <f t="shared" si="198"/>
        <v>42.3</v>
      </c>
      <c r="K415" s="19"/>
      <c r="L415" s="19"/>
      <c r="M415" s="19"/>
      <c r="N415" s="19"/>
      <c r="O415" s="19"/>
      <c r="P415" s="20" t="str">
        <f>End_Cal!E415</f>
        <v>|0200220139|35.00|0.00|1.500|0.0005210IBC</v>
      </c>
      <c r="Q415" s="112" t="str">
        <f t="shared" si="199"/>
        <v>5210</v>
      </c>
      <c r="R415" s="112" t="str">
        <f t="shared" si="200"/>
        <v/>
      </c>
      <c r="S415" s="112" t="str">
        <f t="shared" si="180"/>
        <v/>
      </c>
      <c r="T415" s="112" t="str">
        <f t="shared" si="181"/>
        <v/>
      </c>
      <c r="U415" s="112" t="str">
        <f t="shared" si="182"/>
        <v/>
      </c>
      <c r="V415" s="112" t="str">
        <f t="shared" si="183"/>
        <v/>
      </c>
      <c r="W415" s="112" t="str">
        <f t="shared" si="201"/>
        <v/>
      </c>
      <c r="X415" s="112" t="str">
        <f t="shared" si="184"/>
        <v/>
      </c>
      <c r="Y415" s="112" t="str">
        <f t="shared" si="204"/>
        <v/>
      </c>
      <c r="Z415" s="112" t="str">
        <f t="shared" si="205"/>
        <v/>
      </c>
      <c r="AA415" s="112" t="str">
        <f t="shared" si="206"/>
        <v/>
      </c>
      <c r="AB415" s="112" t="str">
        <f t="shared" si="207"/>
        <v/>
      </c>
      <c r="AC415" s="112" t="str">
        <f t="shared" si="208"/>
        <v/>
      </c>
      <c r="AD415" t="str">
        <f t="shared" si="202"/>
        <v>5210------------</v>
      </c>
      <c r="AF415" s="19" t="str">
        <f t="shared" si="209"/>
        <v>|0200220139|35.00|0.00|1.500|0.0005210IBC</v>
      </c>
      <c r="AG415" s="19" t="str">
        <f t="shared" si="203"/>
        <v/>
      </c>
      <c r="AH415" s="19" t="str">
        <f t="shared" si="185"/>
        <v/>
      </c>
      <c r="AI415" s="19" t="str">
        <f t="shared" si="186"/>
        <v/>
      </c>
      <c r="AJ415" s="19" t="str">
        <f t="shared" si="187"/>
        <v/>
      </c>
      <c r="AK415" s="19" t="str">
        <f t="shared" si="188"/>
        <v/>
      </c>
      <c r="AL415" s="19" t="str">
        <f t="shared" si="189"/>
        <v/>
      </c>
      <c r="AM415" s="19" t="str">
        <f t="shared" si="190"/>
        <v/>
      </c>
      <c r="AN415" s="19" t="str">
        <f t="shared" si="191"/>
        <v/>
      </c>
      <c r="AO415" s="19" t="str">
        <f t="shared" si="192"/>
        <v/>
      </c>
      <c r="AP415" s="19" t="str">
        <f t="shared" si="193"/>
        <v/>
      </c>
      <c r="AQ415" s="19" t="str">
        <f t="shared" si="194"/>
        <v/>
      </c>
      <c r="AR415" s="19" t="str">
        <f t="shared" si="195"/>
        <v/>
      </c>
      <c r="AS415" s="19" t="str">
        <f>IFERROR(VLOOKUP(AF415,[2]CUS030!$A$5:$E$10000,5,0),"")</f>
        <v>LEGROUP</v>
      </c>
      <c r="AT415" s="19" t="str">
        <f>IFERROR(VLOOKUP(AG415,[2]CUS030!$A$5:$E$10000,5,0),"")</f>
        <v/>
      </c>
      <c r="AU415" s="19" t="str">
        <f>IFERROR(VLOOKUP(AH415,[2]CUS030!$A$5:$E$10000,5,0),"")</f>
        <v/>
      </c>
      <c r="AV415" s="19" t="str">
        <f>IFERROR(VLOOKUP(AI415,[2]CUS030!$A$5:$E$10000,5,0),"")</f>
        <v/>
      </c>
      <c r="AW415" s="19" t="str">
        <f>IFERROR(VLOOKUP(AJ415,[2]CUS030!$A$5:$E$10000,5,0),"")</f>
        <v/>
      </c>
      <c r="AX415" s="19" t="str">
        <f>IFERROR(VLOOKUP(AK415,[2]CUS030!$A$5:$E$10000,5,0),"")</f>
        <v/>
      </c>
      <c r="AY415" s="19" t="str">
        <f>IFERROR(VLOOKUP(AL415,[2]CUS030!$A$5:$E$10000,5,0),"")</f>
        <v/>
      </c>
      <c r="AZ415" s="19" t="str">
        <f>IFERROR(VLOOKUP(AM415,[2]CUS030!$A$5:$E$10000,5,0),"")</f>
        <v/>
      </c>
      <c r="BA415" s="19" t="str">
        <f>IFERROR(VLOOKUP(AN415,[2]CUS030!$A$5:$E$10000,5,0),"")</f>
        <v/>
      </c>
      <c r="BB415" s="19" t="str">
        <f>IFERROR(VLOOKUP(AO415,[2]CUS030!$A$5:$E$10000,5,0),"")</f>
        <v/>
      </c>
      <c r="BC415" s="19" t="str">
        <f>IFERROR(VLOOKUP(AP415,[2]CUS030!$A$5:$E$10000,5,0),"")</f>
        <v/>
      </c>
      <c r="BD415" s="19" t="str">
        <f>IFERROR(VLOOKUP(AQ415,[2]CUS030!$A$5:$E$10000,5,0),"")</f>
        <v/>
      </c>
      <c r="BE415" s="19" t="str">
        <f>IFERROR(VLOOKUP(AR415,[2]CUS030!$A$5:$E$10000,5,0),"")</f>
        <v/>
      </c>
    </row>
    <row r="416" spans="6:57" x14ac:dyDescent="0.3">
      <c r="F416" s="108" t="str">
        <f>[1]!Table1[[#This Row],[Production]]</f>
        <v>|0200226010|31.80|0.00|2.300|0.0005965NBC</v>
      </c>
      <c r="G416" t="str">
        <f t="shared" si="196"/>
        <v>5965</v>
      </c>
      <c r="H416" t="str">
        <f t="shared" si="197"/>
        <v>LEGROUP||||||||||||</v>
      </c>
      <c r="I416" s="108" t="str">
        <f>[1]!Table1[[#This Row],[Stock]]</f>
        <v>|0200226010|31.80|0.00|2.300|0.0005965NBC</v>
      </c>
      <c r="J416" t="str">
        <f t="shared" si="198"/>
        <v>5965</v>
      </c>
      <c r="K416" s="19"/>
      <c r="L416" s="19"/>
      <c r="M416" s="19"/>
      <c r="N416" s="19"/>
      <c r="O416" s="19"/>
      <c r="P416" s="20" t="str">
        <f>End_Cal!E416</f>
        <v>|0200230120|28.60|0.00|1.200|0.0005510IBC</v>
      </c>
      <c r="Q416" s="112" t="str">
        <f t="shared" si="199"/>
        <v>5510</v>
      </c>
      <c r="R416" s="112" t="str">
        <f t="shared" si="200"/>
        <v/>
      </c>
      <c r="S416" s="112" t="str">
        <f t="shared" si="180"/>
        <v/>
      </c>
      <c r="T416" s="112" t="str">
        <f t="shared" si="181"/>
        <v/>
      </c>
      <c r="U416" s="112" t="str">
        <f t="shared" si="182"/>
        <v/>
      </c>
      <c r="V416" s="112" t="str">
        <f t="shared" si="183"/>
        <v/>
      </c>
      <c r="W416" s="112" t="str">
        <f t="shared" si="201"/>
        <v/>
      </c>
      <c r="X416" s="112" t="str">
        <f t="shared" si="184"/>
        <v/>
      </c>
      <c r="Y416" s="112" t="str">
        <f t="shared" si="204"/>
        <v/>
      </c>
      <c r="Z416" s="112" t="str">
        <f t="shared" si="205"/>
        <v/>
      </c>
      <c r="AA416" s="112" t="str">
        <f t="shared" si="206"/>
        <v/>
      </c>
      <c r="AB416" s="112" t="str">
        <f t="shared" si="207"/>
        <v/>
      </c>
      <c r="AC416" s="112" t="str">
        <f t="shared" si="208"/>
        <v/>
      </c>
      <c r="AD416" t="str">
        <f t="shared" si="202"/>
        <v>5510------------</v>
      </c>
      <c r="AF416" s="19" t="str">
        <f t="shared" si="209"/>
        <v>|0200230120|28.60|0.00|1.200|0.0005510IBC</v>
      </c>
      <c r="AG416" s="19" t="str">
        <f t="shared" si="203"/>
        <v/>
      </c>
      <c r="AH416" s="19" t="str">
        <f t="shared" si="185"/>
        <v/>
      </c>
      <c r="AI416" s="19" t="str">
        <f t="shared" si="186"/>
        <v/>
      </c>
      <c r="AJ416" s="19" t="str">
        <f t="shared" si="187"/>
        <v/>
      </c>
      <c r="AK416" s="19" t="str">
        <f t="shared" si="188"/>
        <v/>
      </c>
      <c r="AL416" s="19" t="str">
        <f t="shared" si="189"/>
        <v/>
      </c>
      <c r="AM416" s="19" t="str">
        <f t="shared" si="190"/>
        <v/>
      </c>
      <c r="AN416" s="19" t="str">
        <f t="shared" si="191"/>
        <v/>
      </c>
      <c r="AO416" s="19" t="str">
        <f t="shared" si="192"/>
        <v/>
      </c>
      <c r="AP416" s="19" t="str">
        <f t="shared" si="193"/>
        <v/>
      </c>
      <c r="AQ416" s="19" t="str">
        <f t="shared" si="194"/>
        <v/>
      </c>
      <c r="AR416" s="19" t="str">
        <f t="shared" si="195"/>
        <v/>
      </c>
      <c r="AS416" s="19" t="str">
        <f>IFERROR(VLOOKUP(AF416,[2]CUS030!$A$5:$E$10000,5,0),"")</f>
        <v>LEGROUP</v>
      </c>
      <c r="AT416" s="19" t="str">
        <f>IFERROR(VLOOKUP(AG416,[2]CUS030!$A$5:$E$10000,5,0),"")</f>
        <v/>
      </c>
      <c r="AU416" s="19" t="str">
        <f>IFERROR(VLOOKUP(AH416,[2]CUS030!$A$5:$E$10000,5,0),"")</f>
        <v/>
      </c>
      <c r="AV416" s="19" t="str">
        <f>IFERROR(VLOOKUP(AI416,[2]CUS030!$A$5:$E$10000,5,0),"")</f>
        <v/>
      </c>
      <c r="AW416" s="19" t="str">
        <f>IFERROR(VLOOKUP(AJ416,[2]CUS030!$A$5:$E$10000,5,0),"")</f>
        <v/>
      </c>
      <c r="AX416" s="19" t="str">
        <f>IFERROR(VLOOKUP(AK416,[2]CUS030!$A$5:$E$10000,5,0),"")</f>
        <v/>
      </c>
      <c r="AY416" s="19" t="str">
        <f>IFERROR(VLOOKUP(AL416,[2]CUS030!$A$5:$E$10000,5,0),"")</f>
        <v/>
      </c>
      <c r="AZ416" s="19" t="str">
        <f>IFERROR(VLOOKUP(AM416,[2]CUS030!$A$5:$E$10000,5,0),"")</f>
        <v/>
      </c>
      <c r="BA416" s="19" t="str">
        <f>IFERROR(VLOOKUP(AN416,[2]CUS030!$A$5:$E$10000,5,0),"")</f>
        <v/>
      </c>
      <c r="BB416" s="19" t="str">
        <f>IFERROR(VLOOKUP(AO416,[2]CUS030!$A$5:$E$10000,5,0),"")</f>
        <v/>
      </c>
      <c r="BC416" s="19" t="str">
        <f>IFERROR(VLOOKUP(AP416,[2]CUS030!$A$5:$E$10000,5,0),"")</f>
        <v/>
      </c>
      <c r="BD416" s="19" t="str">
        <f>IFERROR(VLOOKUP(AQ416,[2]CUS030!$A$5:$E$10000,5,0),"")</f>
        <v/>
      </c>
      <c r="BE416" s="19" t="str">
        <f>IFERROR(VLOOKUP(AR416,[2]CUS030!$A$5:$E$10000,5,0),"")</f>
        <v/>
      </c>
    </row>
    <row r="417" spans="6:57" x14ac:dyDescent="0.3">
      <c r="F417" s="108" t="str">
        <f>[1]!Table1[[#This Row],[Production]]</f>
        <v>|0200226010|31.80|0.00|2.600|0.0005600IBC</v>
      </c>
      <c r="G417" t="str">
        <f t="shared" si="196"/>
        <v>5600</v>
      </c>
      <c r="H417" t="str">
        <f t="shared" si="197"/>
        <v>LEGROUP||||||||||||</v>
      </c>
      <c r="I417" s="108" t="str">
        <f>[1]!Table1[[#This Row],[Stock]]</f>
        <v>|0200226010|31.80|0.00|2.600|0.0005600IBC</v>
      </c>
      <c r="J417" t="str">
        <f t="shared" si="198"/>
        <v>5600</v>
      </c>
      <c r="K417" s="19"/>
      <c r="L417" s="19"/>
      <c r="M417" s="19"/>
      <c r="N417" s="19"/>
      <c r="O417" s="19"/>
      <c r="P417" s="20" t="str">
        <f>End_Cal!E417</f>
        <v>|0200226010|31.80|0.00|1.400|0.0005510IBC</v>
      </c>
      <c r="Q417" s="112" t="str">
        <f t="shared" si="199"/>
        <v>5510</v>
      </c>
      <c r="R417" s="112" t="str">
        <f t="shared" si="200"/>
        <v/>
      </c>
      <c r="S417" s="112" t="str">
        <f t="shared" si="180"/>
        <v/>
      </c>
      <c r="T417" s="112" t="str">
        <f t="shared" si="181"/>
        <v/>
      </c>
      <c r="U417" s="112" t="str">
        <f t="shared" si="182"/>
        <v/>
      </c>
      <c r="V417" s="112" t="str">
        <f t="shared" si="183"/>
        <v/>
      </c>
      <c r="W417" s="112" t="str">
        <f t="shared" si="201"/>
        <v/>
      </c>
      <c r="X417" s="112" t="str">
        <f t="shared" si="184"/>
        <v/>
      </c>
      <c r="Y417" s="112" t="str">
        <f t="shared" si="204"/>
        <v/>
      </c>
      <c r="Z417" s="112" t="str">
        <f t="shared" si="205"/>
        <v/>
      </c>
      <c r="AA417" s="112" t="str">
        <f t="shared" si="206"/>
        <v/>
      </c>
      <c r="AB417" s="112" t="str">
        <f t="shared" si="207"/>
        <v/>
      </c>
      <c r="AC417" s="112" t="str">
        <f t="shared" si="208"/>
        <v/>
      </c>
      <c r="AD417" t="str">
        <f t="shared" si="202"/>
        <v>5510------------</v>
      </c>
      <c r="AF417" s="19" t="str">
        <f t="shared" si="209"/>
        <v>|0200226010|31.80|0.00|1.400|0.0005510IBC</v>
      </c>
      <c r="AG417" s="19" t="str">
        <f t="shared" si="203"/>
        <v/>
      </c>
      <c r="AH417" s="19" t="str">
        <f t="shared" si="185"/>
        <v/>
      </c>
      <c r="AI417" s="19" t="str">
        <f t="shared" si="186"/>
        <v/>
      </c>
      <c r="AJ417" s="19" t="str">
        <f t="shared" si="187"/>
        <v/>
      </c>
      <c r="AK417" s="19" t="str">
        <f t="shared" si="188"/>
        <v/>
      </c>
      <c r="AL417" s="19" t="str">
        <f t="shared" si="189"/>
        <v/>
      </c>
      <c r="AM417" s="19" t="str">
        <f t="shared" si="190"/>
        <v/>
      </c>
      <c r="AN417" s="19" t="str">
        <f t="shared" si="191"/>
        <v/>
      </c>
      <c r="AO417" s="19" t="str">
        <f t="shared" si="192"/>
        <v/>
      </c>
      <c r="AP417" s="19" t="str">
        <f t="shared" si="193"/>
        <v/>
      </c>
      <c r="AQ417" s="19" t="str">
        <f t="shared" si="194"/>
        <v/>
      </c>
      <c r="AR417" s="19" t="str">
        <f t="shared" si="195"/>
        <v/>
      </c>
      <c r="AS417" s="19" t="str">
        <f>IFERROR(VLOOKUP(AF417,[2]CUS030!$A$5:$E$10000,5,0),"")</f>
        <v>LEGROUP</v>
      </c>
      <c r="AT417" s="19" t="str">
        <f>IFERROR(VLOOKUP(AG417,[2]CUS030!$A$5:$E$10000,5,0),"")</f>
        <v/>
      </c>
      <c r="AU417" s="19" t="str">
        <f>IFERROR(VLOOKUP(AH417,[2]CUS030!$A$5:$E$10000,5,0),"")</f>
        <v/>
      </c>
      <c r="AV417" s="19" t="str">
        <f>IFERROR(VLOOKUP(AI417,[2]CUS030!$A$5:$E$10000,5,0),"")</f>
        <v/>
      </c>
      <c r="AW417" s="19" t="str">
        <f>IFERROR(VLOOKUP(AJ417,[2]CUS030!$A$5:$E$10000,5,0),"")</f>
        <v/>
      </c>
      <c r="AX417" s="19" t="str">
        <f>IFERROR(VLOOKUP(AK417,[2]CUS030!$A$5:$E$10000,5,0),"")</f>
        <v/>
      </c>
      <c r="AY417" s="19" t="str">
        <f>IFERROR(VLOOKUP(AL417,[2]CUS030!$A$5:$E$10000,5,0),"")</f>
        <v/>
      </c>
      <c r="AZ417" s="19" t="str">
        <f>IFERROR(VLOOKUP(AM417,[2]CUS030!$A$5:$E$10000,5,0),"")</f>
        <v/>
      </c>
      <c r="BA417" s="19" t="str">
        <f>IFERROR(VLOOKUP(AN417,[2]CUS030!$A$5:$E$10000,5,0),"")</f>
        <v/>
      </c>
      <c r="BB417" s="19" t="str">
        <f>IFERROR(VLOOKUP(AO417,[2]CUS030!$A$5:$E$10000,5,0),"")</f>
        <v/>
      </c>
      <c r="BC417" s="19" t="str">
        <f>IFERROR(VLOOKUP(AP417,[2]CUS030!$A$5:$E$10000,5,0),"")</f>
        <v/>
      </c>
      <c r="BD417" s="19" t="str">
        <f>IFERROR(VLOOKUP(AQ417,[2]CUS030!$A$5:$E$10000,5,0),"")</f>
        <v/>
      </c>
      <c r="BE417" s="19" t="str">
        <f>IFERROR(VLOOKUP(AR417,[2]CUS030!$A$5:$E$10000,5,0),"")</f>
        <v/>
      </c>
    </row>
    <row r="418" spans="6:57" x14ac:dyDescent="0.3">
      <c r="F418" s="108" t="str">
        <f>[1]!Table1[[#This Row],[Production]]</f>
        <v>|0200226010|31.80|0.00|2.600|0.0006122NBC</v>
      </c>
      <c r="G418" t="str">
        <f t="shared" si="196"/>
        <v>6122</v>
      </c>
      <c r="H418" t="str">
        <f t="shared" si="197"/>
        <v>LEGROUP||||||||||||</v>
      </c>
      <c r="I418" s="108" t="str">
        <f>[1]!Table1[[#This Row],[Stock]]</f>
        <v>|0200226010|31.80|0.00|2.600|0.0006122NBC</v>
      </c>
      <c r="J418" t="str">
        <f t="shared" si="198"/>
        <v>6122</v>
      </c>
      <c r="K418" s="19"/>
      <c r="L418" s="19"/>
      <c r="M418" s="19"/>
      <c r="N418" s="19"/>
      <c r="O418" s="19"/>
      <c r="P418" s="20" t="str">
        <f>End_Cal!E418</f>
        <v>|0200230120|28.60|0.00|1.200|0.0005650IBC</v>
      </c>
      <c r="Q418" s="112" t="str">
        <f t="shared" si="199"/>
        <v>5650</v>
      </c>
      <c r="R418" s="112" t="str">
        <f t="shared" si="200"/>
        <v/>
      </c>
      <c r="S418" s="112" t="str">
        <f t="shared" si="180"/>
        <v/>
      </c>
      <c r="T418" s="112" t="str">
        <f t="shared" si="181"/>
        <v/>
      </c>
      <c r="U418" s="112" t="str">
        <f t="shared" si="182"/>
        <v/>
      </c>
      <c r="V418" s="112" t="str">
        <f t="shared" si="183"/>
        <v/>
      </c>
      <c r="W418" s="112" t="str">
        <f t="shared" si="201"/>
        <v/>
      </c>
      <c r="X418" s="112" t="str">
        <f t="shared" si="184"/>
        <v/>
      </c>
      <c r="Y418" s="112" t="str">
        <f t="shared" si="204"/>
        <v/>
      </c>
      <c r="Z418" s="112" t="str">
        <f t="shared" si="205"/>
        <v/>
      </c>
      <c r="AA418" s="112" t="str">
        <f t="shared" si="206"/>
        <v/>
      </c>
      <c r="AB418" s="112" t="str">
        <f t="shared" si="207"/>
        <v/>
      </c>
      <c r="AC418" s="112" t="str">
        <f t="shared" si="208"/>
        <v/>
      </c>
      <c r="AD418" t="str">
        <f t="shared" si="202"/>
        <v>5650------------</v>
      </c>
      <c r="AF418" s="19" t="str">
        <f t="shared" si="209"/>
        <v>|0200230120|28.60|0.00|1.200|0.0005650IBC</v>
      </c>
      <c r="AG418" s="19" t="str">
        <f t="shared" si="203"/>
        <v/>
      </c>
      <c r="AH418" s="19" t="str">
        <f t="shared" si="185"/>
        <v/>
      </c>
      <c r="AI418" s="19" t="str">
        <f t="shared" si="186"/>
        <v/>
      </c>
      <c r="AJ418" s="19" t="str">
        <f t="shared" si="187"/>
        <v/>
      </c>
      <c r="AK418" s="19" t="str">
        <f t="shared" si="188"/>
        <v/>
      </c>
      <c r="AL418" s="19" t="str">
        <f t="shared" si="189"/>
        <v/>
      </c>
      <c r="AM418" s="19" t="str">
        <f t="shared" si="190"/>
        <v/>
      </c>
      <c r="AN418" s="19" t="str">
        <f t="shared" si="191"/>
        <v/>
      </c>
      <c r="AO418" s="19" t="str">
        <f t="shared" si="192"/>
        <v/>
      </c>
      <c r="AP418" s="19" t="str">
        <f t="shared" si="193"/>
        <v/>
      </c>
      <c r="AQ418" s="19" t="str">
        <f t="shared" si="194"/>
        <v/>
      </c>
      <c r="AR418" s="19" t="str">
        <f t="shared" si="195"/>
        <v/>
      </c>
      <c r="AS418" s="19" t="str">
        <f>IFERROR(VLOOKUP(AF418,[2]CUS030!$A$5:$E$10000,5,0),"")</f>
        <v>LEGROUP</v>
      </c>
      <c r="AT418" s="19" t="str">
        <f>IFERROR(VLOOKUP(AG418,[2]CUS030!$A$5:$E$10000,5,0),"")</f>
        <v/>
      </c>
      <c r="AU418" s="19" t="str">
        <f>IFERROR(VLOOKUP(AH418,[2]CUS030!$A$5:$E$10000,5,0),"")</f>
        <v/>
      </c>
      <c r="AV418" s="19" t="str">
        <f>IFERROR(VLOOKUP(AI418,[2]CUS030!$A$5:$E$10000,5,0),"")</f>
        <v/>
      </c>
      <c r="AW418" s="19" t="str">
        <f>IFERROR(VLOOKUP(AJ418,[2]CUS030!$A$5:$E$10000,5,0),"")</f>
        <v/>
      </c>
      <c r="AX418" s="19" t="str">
        <f>IFERROR(VLOOKUP(AK418,[2]CUS030!$A$5:$E$10000,5,0),"")</f>
        <v/>
      </c>
      <c r="AY418" s="19" t="str">
        <f>IFERROR(VLOOKUP(AL418,[2]CUS030!$A$5:$E$10000,5,0),"")</f>
        <v/>
      </c>
      <c r="AZ418" s="19" t="str">
        <f>IFERROR(VLOOKUP(AM418,[2]CUS030!$A$5:$E$10000,5,0),"")</f>
        <v/>
      </c>
      <c r="BA418" s="19" t="str">
        <f>IFERROR(VLOOKUP(AN418,[2]CUS030!$A$5:$E$10000,5,0),"")</f>
        <v/>
      </c>
      <c r="BB418" s="19" t="str">
        <f>IFERROR(VLOOKUP(AO418,[2]CUS030!$A$5:$E$10000,5,0),"")</f>
        <v/>
      </c>
      <c r="BC418" s="19" t="str">
        <f>IFERROR(VLOOKUP(AP418,[2]CUS030!$A$5:$E$10000,5,0),"")</f>
        <v/>
      </c>
      <c r="BD418" s="19" t="str">
        <f>IFERROR(VLOOKUP(AQ418,[2]CUS030!$A$5:$E$10000,5,0),"")</f>
        <v/>
      </c>
      <c r="BE418" s="19" t="str">
        <f>IFERROR(VLOOKUP(AR418,[2]CUS030!$A$5:$E$10000,5,0),"")</f>
        <v/>
      </c>
    </row>
    <row r="419" spans="6:57" x14ac:dyDescent="0.3">
      <c r="F419" s="108" t="str">
        <f>[1]!Table1[[#This Row],[Production]]</f>
        <v>|0200226010|31.80|0.00|2.000|0.0005580IBC</v>
      </c>
      <c r="G419" t="str">
        <f t="shared" si="196"/>
        <v>5580</v>
      </c>
      <c r="H419" t="str">
        <f t="shared" si="197"/>
        <v>LEGROUP||||||||||||</v>
      </c>
      <c r="I419" s="108" t="str">
        <f>[1]!Table1[[#This Row],[Stock]]</f>
        <v>|0200226010|31.80|0.00|2.000|0.0005580IBC</v>
      </c>
      <c r="J419" t="str">
        <f t="shared" si="198"/>
        <v>5580</v>
      </c>
      <c r="K419" s="19"/>
      <c r="L419" s="19"/>
      <c r="M419" s="19"/>
      <c r="N419" s="19"/>
      <c r="O419" s="19"/>
      <c r="P419" s="20" t="str">
        <f>End_Cal!E419</f>
        <v>|0200226010|31.80|0.00|1.400|0.0005650IBC</v>
      </c>
      <c r="Q419" s="112" t="str">
        <f t="shared" si="199"/>
        <v>5650</v>
      </c>
      <c r="R419" s="112" t="str">
        <f t="shared" si="200"/>
        <v/>
      </c>
      <c r="S419" s="112" t="str">
        <f t="shared" si="180"/>
        <v/>
      </c>
      <c r="T419" s="112" t="str">
        <f t="shared" si="181"/>
        <v/>
      </c>
      <c r="U419" s="112" t="str">
        <f t="shared" si="182"/>
        <v/>
      </c>
      <c r="V419" s="112" t="str">
        <f t="shared" si="183"/>
        <v/>
      </c>
      <c r="W419" s="112" t="str">
        <f t="shared" si="201"/>
        <v/>
      </c>
      <c r="X419" s="112" t="str">
        <f t="shared" si="184"/>
        <v/>
      </c>
      <c r="Y419" s="112" t="str">
        <f t="shared" si="204"/>
        <v/>
      </c>
      <c r="Z419" s="112" t="str">
        <f t="shared" si="205"/>
        <v/>
      </c>
      <c r="AA419" s="112" t="str">
        <f t="shared" si="206"/>
        <v/>
      </c>
      <c r="AB419" s="112" t="str">
        <f t="shared" si="207"/>
        <v/>
      </c>
      <c r="AC419" s="112" t="str">
        <f t="shared" si="208"/>
        <v/>
      </c>
      <c r="AD419" t="str">
        <f t="shared" si="202"/>
        <v>5650------------</v>
      </c>
      <c r="AF419" s="19" t="str">
        <f t="shared" si="209"/>
        <v>|0200226010|31.80|0.00|1.400|0.0005650IBC</v>
      </c>
      <c r="AG419" s="19" t="str">
        <f t="shared" si="203"/>
        <v/>
      </c>
      <c r="AH419" s="19" t="str">
        <f t="shared" si="185"/>
        <v/>
      </c>
      <c r="AI419" s="19" t="str">
        <f t="shared" si="186"/>
        <v/>
      </c>
      <c r="AJ419" s="19" t="str">
        <f t="shared" si="187"/>
        <v/>
      </c>
      <c r="AK419" s="19" t="str">
        <f t="shared" si="188"/>
        <v/>
      </c>
      <c r="AL419" s="19" t="str">
        <f t="shared" si="189"/>
        <v/>
      </c>
      <c r="AM419" s="19" t="str">
        <f t="shared" si="190"/>
        <v/>
      </c>
      <c r="AN419" s="19" t="str">
        <f t="shared" si="191"/>
        <v/>
      </c>
      <c r="AO419" s="19" t="str">
        <f t="shared" si="192"/>
        <v/>
      </c>
      <c r="AP419" s="19" t="str">
        <f t="shared" si="193"/>
        <v/>
      </c>
      <c r="AQ419" s="19" t="str">
        <f t="shared" si="194"/>
        <v/>
      </c>
      <c r="AR419" s="19" t="str">
        <f t="shared" si="195"/>
        <v/>
      </c>
      <c r="AS419" s="19" t="str">
        <f>IFERROR(VLOOKUP(AF419,[2]CUS030!$A$5:$E$10000,5,0),"")</f>
        <v>LEGROUP</v>
      </c>
      <c r="AT419" s="19" t="str">
        <f>IFERROR(VLOOKUP(AG419,[2]CUS030!$A$5:$E$10000,5,0),"")</f>
        <v/>
      </c>
      <c r="AU419" s="19" t="str">
        <f>IFERROR(VLOOKUP(AH419,[2]CUS030!$A$5:$E$10000,5,0),"")</f>
        <v/>
      </c>
      <c r="AV419" s="19" t="str">
        <f>IFERROR(VLOOKUP(AI419,[2]CUS030!$A$5:$E$10000,5,0),"")</f>
        <v/>
      </c>
      <c r="AW419" s="19" t="str">
        <f>IFERROR(VLOOKUP(AJ419,[2]CUS030!$A$5:$E$10000,5,0),"")</f>
        <v/>
      </c>
      <c r="AX419" s="19" t="str">
        <f>IFERROR(VLOOKUP(AK419,[2]CUS030!$A$5:$E$10000,5,0),"")</f>
        <v/>
      </c>
      <c r="AY419" s="19" t="str">
        <f>IFERROR(VLOOKUP(AL419,[2]CUS030!$A$5:$E$10000,5,0),"")</f>
        <v/>
      </c>
      <c r="AZ419" s="19" t="str">
        <f>IFERROR(VLOOKUP(AM419,[2]CUS030!$A$5:$E$10000,5,0),"")</f>
        <v/>
      </c>
      <c r="BA419" s="19" t="str">
        <f>IFERROR(VLOOKUP(AN419,[2]CUS030!$A$5:$E$10000,5,0),"")</f>
        <v/>
      </c>
      <c r="BB419" s="19" t="str">
        <f>IFERROR(VLOOKUP(AO419,[2]CUS030!$A$5:$E$10000,5,0),"")</f>
        <v/>
      </c>
      <c r="BC419" s="19" t="str">
        <f>IFERROR(VLOOKUP(AP419,[2]CUS030!$A$5:$E$10000,5,0),"")</f>
        <v/>
      </c>
      <c r="BD419" s="19" t="str">
        <f>IFERROR(VLOOKUP(AQ419,[2]CUS030!$A$5:$E$10000,5,0),"")</f>
        <v/>
      </c>
      <c r="BE419" s="19" t="str">
        <f>IFERROR(VLOOKUP(AR419,[2]CUS030!$A$5:$E$10000,5,0),"")</f>
        <v/>
      </c>
    </row>
    <row r="420" spans="6:57" x14ac:dyDescent="0.3">
      <c r="F420" s="108" t="str">
        <f>[1]!Table1[[#This Row],[Production]]</f>
        <v>|0200226010|32.00|32.00|2.300|0.0005500IBC</v>
      </c>
      <c r="G420" t="str">
        <f t="shared" si="196"/>
        <v>5500</v>
      </c>
      <c r="H420" t="str">
        <f t="shared" si="197"/>
        <v>LEGROUP||||||||||||</v>
      </c>
      <c r="I420" s="108" t="str">
        <f>[1]!Table1[[#This Row],[Stock]]</f>
        <v>|0200226010|32.00|32.00|2.300|0.0005500IBC</v>
      </c>
      <c r="J420" t="str">
        <f t="shared" si="198"/>
        <v>5500</v>
      </c>
      <c r="K420" s="19"/>
      <c r="L420" s="19"/>
      <c r="M420" s="19"/>
      <c r="N420" s="19"/>
      <c r="O420" s="19"/>
      <c r="P420" s="20" t="str">
        <f>End_Cal!E420</f>
        <v>|0200230120|28.60|0.00|1.200|0.0005750IBC</v>
      </c>
      <c r="Q420" s="112" t="str">
        <f t="shared" si="199"/>
        <v>5750</v>
      </c>
      <c r="R420" s="112" t="str">
        <f t="shared" si="200"/>
        <v/>
      </c>
      <c r="S420" s="112" t="str">
        <f t="shared" si="180"/>
        <v/>
      </c>
      <c r="T420" s="112" t="str">
        <f t="shared" si="181"/>
        <v/>
      </c>
      <c r="U420" s="112" t="str">
        <f t="shared" si="182"/>
        <v/>
      </c>
      <c r="V420" s="112" t="str">
        <f t="shared" si="183"/>
        <v/>
      </c>
      <c r="W420" s="112" t="str">
        <f t="shared" si="201"/>
        <v/>
      </c>
      <c r="X420" s="112" t="str">
        <f t="shared" si="184"/>
        <v/>
      </c>
      <c r="Y420" s="112" t="str">
        <f t="shared" si="204"/>
        <v/>
      </c>
      <c r="Z420" s="112" t="str">
        <f t="shared" si="205"/>
        <v/>
      </c>
      <c r="AA420" s="112" t="str">
        <f t="shared" si="206"/>
        <v/>
      </c>
      <c r="AB420" s="112" t="str">
        <f t="shared" si="207"/>
        <v/>
      </c>
      <c r="AC420" s="112" t="str">
        <f t="shared" si="208"/>
        <v/>
      </c>
      <c r="AD420" t="str">
        <f t="shared" si="202"/>
        <v>5750------------</v>
      </c>
      <c r="AF420" s="19" t="str">
        <f t="shared" si="209"/>
        <v>|0200230120|28.60|0.00|1.200|0.0005750IBC</v>
      </c>
      <c r="AG420" s="19" t="str">
        <f t="shared" si="203"/>
        <v/>
      </c>
      <c r="AH420" s="19" t="str">
        <f t="shared" si="185"/>
        <v/>
      </c>
      <c r="AI420" s="19" t="str">
        <f t="shared" si="186"/>
        <v/>
      </c>
      <c r="AJ420" s="19" t="str">
        <f t="shared" si="187"/>
        <v/>
      </c>
      <c r="AK420" s="19" t="str">
        <f t="shared" si="188"/>
        <v/>
      </c>
      <c r="AL420" s="19" t="str">
        <f t="shared" si="189"/>
        <v/>
      </c>
      <c r="AM420" s="19" t="str">
        <f t="shared" si="190"/>
        <v/>
      </c>
      <c r="AN420" s="19" t="str">
        <f t="shared" si="191"/>
        <v/>
      </c>
      <c r="AO420" s="19" t="str">
        <f t="shared" si="192"/>
        <v/>
      </c>
      <c r="AP420" s="19" t="str">
        <f t="shared" si="193"/>
        <v/>
      </c>
      <c r="AQ420" s="19" t="str">
        <f t="shared" si="194"/>
        <v/>
      </c>
      <c r="AR420" s="19" t="str">
        <f t="shared" si="195"/>
        <v/>
      </c>
      <c r="AS420" s="19" t="str">
        <f>IFERROR(VLOOKUP(AF420,[2]CUS030!$A$5:$E$10000,5,0),"")</f>
        <v>LEGROUP</v>
      </c>
      <c r="AT420" s="19" t="str">
        <f>IFERROR(VLOOKUP(AG420,[2]CUS030!$A$5:$E$10000,5,0),"")</f>
        <v/>
      </c>
      <c r="AU420" s="19" t="str">
        <f>IFERROR(VLOOKUP(AH420,[2]CUS030!$A$5:$E$10000,5,0),"")</f>
        <v/>
      </c>
      <c r="AV420" s="19" t="str">
        <f>IFERROR(VLOOKUP(AI420,[2]CUS030!$A$5:$E$10000,5,0),"")</f>
        <v/>
      </c>
      <c r="AW420" s="19" t="str">
        <f>IFERROR(VLOOKUP(AJ420,[2]CUS030!$A$5:$E$10000,5,0),"")</f>
        <v/>
      </c>
      <c r="AX420" s="19" t="str">
        <f>IFERROR(VLOOKUP(AK420,[2]CUS030!$A$5:$E$10000,5,0),"")</f>
        <v/>
      </c>
      <c r="AY420" s="19" t="str">
        <f>IFERROR(VLOOKUP(AL420,[2]CUS030!$A$5:$E$10000,5,0),"")</f>
        <v/>
      </c>
      <c r="AZ420" s="19" t="str">
        <f>IFERROR(VLOOKUP(AM420,[2]CUS030!$A$5:$E$10000,5,0),"")</f>
        <v/>
      </c>
      <c r="BA420" s="19" t="str">
        <f>IFERROR(VLOOKUP(AN420,[2]CUS030!$A$5:$E$10000,5,0),"")</f>
        <v/>
      </c>
      <c r="BB420" s="19" t="str">
        <f>IFERROR(VLOOKUP(AO420,[2]CUS030!$A$5:$E$10000,5,0),"")</f>
        <v/>
      </c>
      <c r="BC420" s="19" t="str">
        <f>IFERROR(VLOOKUP(AP420,[2]CUS030!$A$5:$E$10000,5,0),"")</f>
        <v/>
      </c>
      <c r="BD420" s="19" t="str">
        <f>IFERROR(VLOOKUP(AQ420,[2]CUS030!$A$5:$E$10000,5,0),"")</f>
        <v/>
      </c>
      <c r="BE420" s="19" t="str">
        <f>IFERROR(VLOOKUP(AR420,[2]CUS030!$A$5:$E$10000,5,0),"")</f>
        <v/>
      </c>
    </row>
    <row r="421" spans="6:57" x14ac:dyDescent="0.3">
      <c r="F421" s="108" t="str">
        <f>[1]!Table1[[#This Row],[Production]]</f>
        <v>|0200226010|34.00|0.00|2.600|0.0005850IBC</v>
      </c>
      <c r="G421" t="str">
        <f t="shared" si="196"/>
        <v>5850</v>
      </c>
      <c r="H421" t="str">
        <f t="shared" si="197"/>
        <v>LEGROUP||||||||||||</v>
      </c>
      <c r="I421" s="108" t="str">
        <f>[1]!Table1[[#This Row],[Stock]]</f>
        <v>|0200226010|34.00|0.00|2.600|0.0005850IBC</v>
      </c>
      <c r="J421" t="str">
        <f t="shared" si="198"/>
        <v>5850</v>
      </c>
      <c r="K421" s="19"/>
      <c r="L421" s="19"/>
      <c r="M421" s="19"/>
      <c r="N421" s="19"/>
      <c r="O421" s="19"/>
      <c r="P421" s="20" t="str">
        <f>End_Cal!E421</f>
        <v>|0200226010|31.80|0.00|1.400|0.0005750IBC</v>
      </c>
      <c r="Q421" s="112" t="str">
        <f t="shared" si="199"/>
        <v>5750</v>
      </c>
      <c r="R421" s="112" t="str">
        <f t="shared" si="200"/>
        <v/>
      </c>
      <c r="S421" s="112" t="str">
        <f t="shared" si="180"/>
        <v/>
      </c>
      <c r="T421" s="112" t="str">
        <f t="shared" si="181"/>
        <v/>
      </c>
      <c r="U421" s="112" t="str">
        <f t="shared" si="182"/>
        <v/>
      </c>
      <c r="V421" s="112" t="str">
        <f t="shared" si="183"/>
        <v/>
      </c>
      <c r="W421" s="112" t="str">
        <f t="shared" si="201"/>
        <v/>
      </c>
      <c r="X421" s="112" t="str">
        <f t="shared" si="184"/>
        <v/>
      </c>
      <c r="Y421" s="112" t="str">
        <f t="shared" si="204"/>
        <v/>
      </c>
      <c r="Z421" s="112" t="str">
        <f t="shared" si="205"/>
        <v/>
      </c>
      <c r="AA421" s="112" t="str">
        <f t="shared" si="206"/>
        <v/>
      </c>
      <c r="AB421" s="112" t="str">
        <f t="shared" si="207"/>
        <v/>
      </c>
      <c r="AC421" s="112" t="str">
        <f t="shared" si="208"/>
        <v/>
      </c>
      <c r="AD421" t="str">
        <f t="shared" si="202"/>
        <v>5750------------</v>
      </c>
      <c r="AF421" s="19" t="str">
        <f t="shared" si="209"/>
        <v>|0200226010|31.80|0.00|1.400|0.0005750IBC</v>
      </c>
      <c r="AG421" s="19" t="str">
        <f t="shared" si="203"/>
        <v/>
      </c>
      <c r="AH421" s="19" t="str">
        <f t="shared" si="185"/>
        <v/>
      </c>
      <c r="AI421" s="19" t="str">
        <f t="shared" si="186"/>
        <v/>
      </c>
      <c r="AJ421" s="19" t="str">
        <f t="shared" si="187"/>
        <v/>
      </c>
      <c r="AK421" s="19" t="str">
        <f t="shared" si="188"/>
        <v/>
      </c>
      <c r="AL421" s="19" t="str">
        <f t="shared" si="189"/>
        <v/>
      </c>
      <c r="AM421" s="19" t="str">
        <f t="shared" si="190"/>
        <v/>
      </c>
      <c r="AN421" s="19" t="str">
        <f t="shared" si="191"/>
        <v/>
      </c>
      <c r="AO421" s="19" t="str">
        <f t="shared" si="192"/>
        <v/>
      </c>
      <c r="AP421" s="19" t="str">
        <f t="shared" si="193"/>
        <v/>
      </c>
      <c r="AQ421" s="19" t="str">
        <f t="shared" si="194"/>
        <v/>
      </c>
      <c r="AR421" s="19" t="str">
        <f t="shared" si="195"/>
        <v/>
      </c>
      <c r="AS421" s="19" t="str">
        <f>IFERROR(VLOOKUP(AF421,[2]CUS030!$A$5:$E$10000,5,0),"")</f>
        <v>LEGROUP</v>
      </c>
      <c r="AT421" s="19" t="str">
        <f>IFERROR(VLOOKUP(AG421,[2]CUS030!$A$5:$E$10000,5,0),"")</f>
        <v/>
      </c>
      <c r="AU421" s="19" t="str">
        <f>IFERROR(VLOOKUP(AH421,[2]CUS030!$A$5:$E$10000,5,0),"")</f>
        <v/>
      </c>
      <c r="AV421" s="19" t="str">
        <f>IFERROR(VLOOKUP(AI421,[2]CUS030!$A$5:$E$10000,5,0),"")</f>
        <v/>
      </c>
      <c r="AW421" s="19" t="str">
        <f>IFERROR(VLOOKUP(AJ421,[2]CUS030!$A$5:$E$10000,5,0),"")</f>
        <v/>
      </c>
      <c r="AX421" s="19" t="str">
        <f>IFERROR(VLOOKUP(AK421,[2]CUS030!$A$5:$E$10000,5,0),"")</f>
        <v/>
      </c>
      <c r="AY421" s="19" t="str">
        <f>IFERROR(VLOOKUP(AL421,[2]CUS030!$A$5:$E$10000,5,0),"")</f>
        <v/>
      </c>
      <c r="AZ421" s="19" t="str">
        <f>IFERROR(VLOOKUP(AM421,[2]CUS030!$A$5:$E$10000,5,0),"")</f>
        <v/>
      </c>
      <c r="BA421" s="19" t="str">
        <f>IFERROR(VLOOKUP(AN421,[2]CUS030!$A$5:$E$10000,5,0),"")</f>
        <v/>
      </c>
      <c r="BB421" s="19" t="str">
        <f>IFERROR(VLOOKUP(AO421,[2]CUS030!$A$5:$E$10000,5,0),"")</f>
        <v/>
      </c>
      <c r="BC421" s="19" t="str">
        <f>IFERROR(VLOOKUP(AP421,[2]CUS030!$A$5:$E$10000,5,0),"")</f>
        <v/>
      </c>
      <c r="BD421" s="19" t="str">
        <f>IFERROR(VLOOKUP(AQ421,[2]CUS030!$A$5:$E$10000,5,0),"")</f>
        <v/>
      </c>
      <c r="BE421" s="19" t="str">
        <f>IFERROR(VLOOKUP(AR421,[2]CUS030!$A$5:$E$10000,5,0),"")</f>
        <v/>
      </c>
    </row>
    <row r="422" spans="6:57" x14ac:dyDescent="0.3">
      <c r="F422" s="108" t="str">
        <f>[1]!Table1[[#This Row],[Production]]</f>
        <v>|0200226010|38.10|0.00|2.600|0.0005000NBC</v>
      </c>
      <c r="G422" t="str">
        <f t="shared" si="196"/>
        <v>5000</v>
      </c>
      <c r="H422" t="str">
        <f t="shared" si="197"/>
        <v>LEGROUP||||||||||||</v>
      </c>
      <c r="I422" s="108" t="str">
        <f>[1]!Table1[[#This Row],[Stock]]</f>
        <v>|0200226010|38.10|0.00|2.600|0.0005000NBC</v>
      </c>
      <c r="J422" t="str">
        <f t="shared" si="198"/>
        <v>5000</v>
      </c>
      <c r="K422" s="19"/>
      <c r="L422" s="19"/>
      <c r="M422" s="19"/>
      <c r="N422" s="19"/>
      <c r="O422" s="19"/>
      <c r="P422" s="20" t="str">
        <f>End_Cal!E422</f>
        <v>|0200230120|28.60|0.00|1.200|0.0005850IBC</v>
      </c>
      <c r="Q422" s="112" t="str">
        <f t="shared" si="199"/>
        <v>5850</v>
      </c>
      <c r="R422" s="112" t="str">
        <f t="shared" si="200"/>
        <v/>
      </c>
      <c r="S422" s="112" t="str">
        <f t="shared" si="180"/>
        <v/>
      </c>
      <c r="T422" s="112" t="str">
        <f t="shared" si="181"/>
        <v/>
      </c>
      <c r="U422" s="112" t="str">
        <f t="shared" si="182"/>
        <v/>
      </c>
      <c r="V422" s="112" t="str">
        <f t="shared" si="183"/>
        <v/>
      </c>
      <c r="W422" s="112" t="str">
        <f t="shared" si="201"/>
        <v/>
      </c>
      <c r="X422" s="112" t="str">
        <f t="shared" si="184"/>
        <v/>
      </c>
      <c r="Y422" s="112" t="str">
        <f t="shared" si="204"/>
        <v/>
      </c>
      <c r="Z422" s="112" t="str">
        <f t="shared" si="205"/>
        <v/>
      </c>
      <c r="AA422" s="112" t="str">
        <f t="shared" si="206"/>
        <v/>
      </c>
      <c r="AB422" s="112" t="str">
        <f t="shared" si="207"/>
        <v/>
      </c>
      <c r="AC422" s="112" t="str">
        <f t="shared" si="208"/>
        <v/>
      </c>
      <c r="AD422" t="str">
        <f t="shared" si="202"/>
        <v>5850------------</v>
      </c>
      <c r="AF422" s="19" t="str">
        <f t="shared" si="209"/>
        <v>|0200230120|28.60|0.00|1.200|0.0005850IBC</v>
      </c>
      <c r="AG422" s="19" t="str">
        <f t="shared" si="203"/>
        <v/>
      </c>
      <c r="AH422" s="19" t="str">
        <f t="shared" si="185"/>
        <v/>
      </c>
      <c r="AI422" s="19" t="str">
        <f t="shared" si="186"/>
        <v/>
      </c>
      <c r="AJ422" s="19" t="str">
        <f t="shared" si="187"/>
        <v/>
      </c>
      <c r="AK422" s="19" t="str">
        <f t="shared" si="188"/>
        <v/>
      </c>
      <c r="AL422" s="19" t="str">
        <f t="shared" si="189"/>
        <v/>
      </c>
      <c r="AM422" s="19" t="str">
        <f t="shared" si="190"/>
        <v/>
      </c>
      <c r="AN422" s="19" t="str">
        <f t="shared" si="191"/>
        <v/>
      </c>
      <c r="AO422" s="19" t="str">
        <f t="shared" si="192"/>
        <v/>
      </c>
      <c r="AP422" s="19" t="str">
        <f t="shared" si="193"/>
        <v/>
      </c>
      <c r="AQ422" s="19" t="str">
        <f t="shared" si="194"/>
        <v/>
      </c>
      <c r="AR422" s="19" t="str">
        <f t="shared" si="195"/>
        <v/>
      </c>
      <c r="AS422" s="19" t="str">
        <f>IFERROR(VLOOKUP(AF422,[2]CUS030!$A$5:$E$10000,5,0),"")</f>
        <v>LEGROUP</v>
      </c>
      <c r="AT422" s="19" t="str">
        <f>IFERROR(VLOOKUP(AG422,[2]CUS030!$A$5:$E$10000,5,0),"")</f>
        <v/>
      </c>
      <c r="AU422" s="19" t="str">
        <f>IFERROR(VLOOKUP(AH422,[2]CUS030!$A$5:$E$10000,5,0),"")</f>
        <v/>
      </c>
      <c r="AV422" s="19" t="str">
        <f>IFERROR(VLOOKUP(AI422,[2]CUS030!$A$5:$E$10000,5,0),"")</f>
        <v/>
      </c>
      <c r="AW422" s="19" t="str">
        <f>IFERROR(VLOOKUP(AJ422,[2]CUS030!$A$5:$E$10000,5,0),"")</f>
        <v/>
      </c>
      <c r="AX422" s="19" t="str">
        <f>IFERROR(VLOOKUP(AK422,[2]CUS030!$A$5:$E$10000,5,0),"")</f>
        <v/>
      </c>
      <c r="AY422" s="19" t="str">
        <f>IFERROR(VLOOKUP(AL422,[2]CUS030!$A$5:$E$10000,5,0),"")</f>
        <v/>
      </c>
      <c r="AZ422" s="19" t="str">
        <f>IFERROR(VLOOKUP(AM422,[2]CUS030!$A$5:$E$10000,5,0),"")</f>
        <v/>
      </c>
      <c r="BA422" s="19" t="str">
        <f>IFERROR(VLOOKUP(AN422,[2]CUS030!$A$5:$E$10000,5,0),"")</f>
        <v/>
      </c>
      <c r="BB422" s="19" t="str">
        <f>IFERROR(VLOOKUP(AO422,[2]CUS030!$A$5:$E$10000,5,0),"")</f>
        <v/>
      </c>
      <c r="BC422" s="19" t="str">
        <f>IFERROR(VLOOKUP(AP422,[2]CUS030!$A$5:$E$10000,5,0),"")</f>
        <v/>
      </c>
      <c r="BD422" s="19" t="str">
        <f>IFERROR(VLOOKUP(AQ422,[2]CUS030!$A$5:$E$10000,5,0),"")</f>
        <v/>
      </c>
      <c r="BE422" s="19" t="str">
        <f>IFERROR(VLOOKUP(AR422,[2]CUS030!$A$5:$E$10000,5,0),"")</f>
        <v/>
      </c>
    </row>
    <row r="423" spans="6:57" x14ac:dyDescent="0.3">
      <c r="F423" s="108" t="str">
        <f>[1]!Table1[[#This Row],[Production]]</f>
        <v>|0200226010|38.10|0.00|2.000|0.0006298IBC</v>
      </c>
      <c r="G423" t="str">
        <f t="shared" si="196"/>
        <v>6298</v>
      </c>
      <c r="H423" t="str">
        <f t="shared" si="197"/>
        <v>LEGROUP||||||||||||</v>
      </c>
      <c r="I423" s="108" t="str">
        <f>[1]!Table1[[#This Row],[Stock]]</f>
        <v>|0200226010|38.10|0.00|2.000|0.0006298IBC</v>
      </c>
      <c r="J423" t="str">
        <f t="shared" si="198"/>
        <v>6298</v>
      </c>
      <c r="K423" s="19"/>
      <c r="L423" s="19"/>
      <c r="M423" s="19"/>
      <c r="N423" s="19"/>
      <c r="O423" s="19"/>
      <c r="P423" s="20" t="str">
        <f>End_Cal!E423</f>
        <v>|0200226010|31.80|0.00|1.400|0.0005850IBC</v>
      </c>
      <c r="Q423" s="112" t="str">
        <f t="shared" si="199"/>
        <v>5850</v>
      </c>
      <c r="R423" s="112" t="str">
        <f t="shared" si="200"/>
        <v/>
      </c>
      <c r="S423" s="112" t="str">
        <f t="shared" si="180"/>
        <v/>
      </c>
      <c r="T423" s="112" t="str">
        <f t="shared" si="181"/>
        <v/>
      </c>
      <c r="U423" s="112" t="str">
        <f t="shared" si="182"/>
        <v/>
      </c>
      <c r="V423" s="112" t="str">
        <f t="shared" si="183"/>
        <v/>
      </c>
      <c r="W423" s="112" t="str">
        <f t="shared" si="201"/>
        <v/>
      </c>
      <c r="X423" s="112" t="str">
        <f t="shared" si="184"/>
        <v/>
      </c>
      <c r="Y423" s="112" t="str">
        <f t="shared" si="204"/>
        <v/>
      </c>
      <c r="Z423" s="112" t="str">
        <f t="shared" si="205"/>
        <v/>
      </c>
      <c r="AA423" s="112" t="str">
        <f t="shared" si="206"/>
        <v/>
      </c>
      <c r="AB423" s="112" t="str">
        <f t="shared" si="207"/>
        <v/>
      </c>
      <c r="AC423" s="112" t="str">
        <f t="shared" si="208"/>
        <v/>
      </c>
      <c r="AD423" t="str">
        <f t="shared" si="202"/>
        <v>5850------------</v>
      </c>
      <c r="AF423" s="19" t="str">
        <f t="shared" si="209"/>
        <v>|0200226010|31.80|0.00|1.400|0.0005850IBC</v>
      </c>
      <c r="AG423" s="19" t="str">
        <f t="shared" si="203"/>
        <v/>
      </c>
      <c r="AH423" s="19" t="str">
        <f t="shared" si="185"/>
        <v/>
      </c>
      <c r="AI423" s="19" t="str">
        <f t="shared" si="186"/>
        <v/>
      </c>
      <c r="AJ423" s="19" t="str">
        <f t="shared" si="187"/>
        <v/>
      </c>
      <c r="AK423" s="19" t="str">
        <f t="shared" si="188"/>
        <v/>
      </c>
      <c r="AL423" s="19" t="str">
        <f t="shared" si="189"/>
        <v/>
      </c>
      <c r="AM423" s="19" t="str">
        <f t="shared" si="190"/>
        <v/>
      </c>
      <c r="AN423" s="19" t="str">
        <f t="shared" si="191"/>
        <v/>
      </c>
      <c r="AO423" s="19" t="str">
        <f t="shared" si="192"/>
        <v/>
      </c>
      <c r="AP423" s="19" t="str">
        <f t="shared" si="193"/>
        <v/>
      </c>
      <c r="AQ423" s="19" t="str">
        <f t="shared" si="194"/>
        <v/>
      </c>
      <c r="AR423" s="19" t="str">
        <f t="shared" si="195"/>
        <v/>
      </c>
      <c r="AS423" s="19" t="str">
        <f>IFERROR(VLOOKUP(AF423,[2]CUS030!$A$5:$E$10000,5,0),"")</f>
        <v>LEGROUP</v>
      </c>
      <c r="AT423" s="19" t="str">
        <f>IFERROR(VLOOKUP(AG423,[2]CUS030!$A$5:$E$10000,5,0),"")</f>
        <v/>
      </c>
      <c r="AU423" s="19" t="str">
        <f>IFERROR(VLOOKUP(AH423,[2]CUS030!$A$5:$E$10000,5,0),"")</f>
        <v/>
      </c>
      <c r="AV423" s="19" t="str">
        <f>IFERROR(VLOOKUP(AI423,[2]CUS030!$A$5:$E$10000,5,0),"")</f>
        <v/>
      </c>
      <c r="AW423" s="19" t="str">
        <f>IFERROR(VLOOKUP(AJ423,[2]CUS030!$A$5:$E$10000,5,0),"")</f>
        <v/>
      </c>
      <c r="AX423" s="19" t="str">
        <f>IFERROR(VLOOKUP(AK423,[2]CUS030!$A$5:$E$10000,5,0),"")</f>
        <v/>
      </c>
      <c r="AY423" s="19" t="str">
        <f>IFERROR(VLOOKUP(AL423,[2]CUS030!$A$5:$E$10000,5,0),"")</f>
        <v/>
      </c>
      <c r="AZ423" s="19" t="str">
        <f>IFERROR(VLOOKUP(AM423,[2]CUS030!$A$5:$E$10000,5,0),"")</f>
        <v/>
      </c>
      <c r="BA423" s="19" t="str">
        <f>IFERROR(VLOOKUP(AN423,[2]CUS030!$A$5:$E$10000,5,0),"")</f>
        <v/>
      </c>
      <c r="BB423" s="19" t="str">
        <f>IFERROR(VLOOKUP(AO423,[2]CUS030!$A$5:$E$10000,5,0),"")</f>
        <v/>
      </c>
      <c r="BC423" s="19" t="str">
        <f>IFERROR(VLOOKUP(AP423,[2]CUS030!$A$5:$E$10000,5,0),"")</f>
        <v/>
      </c>
      <c r="BD423" s="19" t="str">
        <f>IFERROR(VLOOKUP(AQ423,[2]CUS030!$A$5:$E$10000,5,0),"")</f>
        <v/>
      </c>
      <c r="BE423" s="19" t="str">
        <f>IFERROR(VLOOKUP(AR423,[2]CUS030!$A$5:$E$10000,5,0),"")</f>
        <v/>
      </c>
    </row>
    <row r="424" spans="6:57" x14ac:dyDescent="0.3">
      <c r="F424" s="108" t="str">
        <f>[1]!Table1[[#This Row],[Production]]</f>
        <v>|0200226010|38.10|0.00|2.000|0.0006298IBC</v>
      </c>
      <c r="G424" t="str">
        <f t="shared" si="196"/>
        <v>6298</v>
      </c>
      <c r="H424" t="str">
        <f t="shared" si="197"/>
        <v>INNOTEK||||||||||||</v>
      </c>
      <c r="I424" s="108" t="str">
        <f>[1]!Table1[[#This Row],[Stock]]</f>
        <v>|0200226010|38.10|0.00|2.000|0.000693IBC</v>
      </c>
      <c r="J424" t="str">
        <f t="shared" si="198"/>
        <v>693</v>
      </c>
      <c r="K424" s="19"/>
      <c r="L424" s="19"/>
      <c r="M424" s="19"/>
      <c r="N424" s="19"/>
      <c r="O424" s="19"/>
      <c r="P424" s="20" t="str">
        <f>End_Cal!E424</f>
        <v>|0200226010|28.60|0.00|1.600|0.0006300NBC</v>
      </c>
      <c r="Q424" s="112" t="str">
        <f t="shared" si="199"/>
        <v>6300</v>
      </c>
      <c r="R424" s="112" t="str">
        <f t="shared" si="200"/>
        <v/>
      </c>
      <c r="S424" s="112" t="str">
        <f t="shared" si="180"/>
        <v/>
      </c>
      <c r="T424" s="112" t="str">
        <f t="shared" si="181"/>
        <v/>
      </c>
      <c r="U424" s="112" t="str">
        <f t="shared" si="182"/>
        <v/>
      </c>
      <c r="V424" s="112" t="str">
        <f t="shared" si="183"/>
        <v/>
      </c>
      <c r="W424" s="112" t="str">
        <f t="shared" si="201"/>
        <v/>
      </c>
      <c r="X424" s="112" t="str">
        <f t="shared" si="184"/>
        <v/>
      </c>
      <c r="Y424" s="112" t="str">
        <f t="shared" si="204"/>
        <v/>
      </c>
      <c r="Z424" s="112" t="str">
        <f t="shared" si="205"/>
        <v/>
      </c>
      <c r="AA424" s="112" t="str">
        <f t="shared" si="206"/>
        <v/>
      </c>
      <c r="AB424" s="112" t="str">
        <f t="shared" si="207"/>
        <v/>
      </c>
      <c r="AC424" s="112" t="str">
        <f t="shared" si="208"/>
        <v/>
      </c>
      <c r="AD424" t="str">
        <f t="shared" si="202"/>
        <v>6300------------</v>
      </c>
      <c r="AF424" s="19" t="str">
        <f t="shared" si="209"/>
        <v>|0200226010|28.60|0.00|1.600|0.0006300NBC</v>
      </c>
      <c r="AG424" s="19" t="str">
        <f t="shared" si="203"/>
        <v/>
      </c>
      <c r="AH424" s="19" t="str">
        <f t="shared" si="185"/>
        <v/>
      </c>
      <c r="AI424" s="19" t="str">
        <f t="shared" si="186"/>
        <v/>
      </c>
      <c r="AJ424" s="19" t="str">
        <f t="shared" si="187"/>
        <v/>
      </c>
      <c r="AK424" s="19" t="str">
        <f t="shared" si="188"/>
        <v/>
      </c>
      <c r="AL424" s="19" t="str">
        <f t="shared" si="189"/>
        <v/>
      </c>
      <c r="AM424" s="19" t="str">
        <f t="shared" si="190"/>
        <v/>
      </c>
      <c r="AN424" s="19" t="str">
        <f t="shared" si="191"/>
        <v/>
      </c>
      <c r="AO424" s="19" t="str">
        <f t="shared" si="192"/>
        <v/>
      </c>
      <c r="AP424" s="19" t="str">
        <f t="shared" si="193"/>
        <v/>
      </c>
      <c r="AQ424" s="19" t="str">
        <f t="shared" si="194"/>
        <v/>
      </c>
      <c r="AR424" s="19" t="str">
        <f t="shared" si="195"/>
        <v/>
      </c>
      <c r="AS424" s="19" t="str">
        <f>IFERROR(VLOOKUP(AF424,[2]CUS030!$A$5:$E$10000,5,0),"")</f>
        <v>INNOTEK</v>
      </c>
      <c r="AT424" s="19" t="str">
        <f>IFERROR(VLOOKUP(AG424,[2]CUS030!$A$5:$E$10000,5,0),"")</f>
        <v/>
      </c>
      <c r="AU424" s="19" t="str">
        <f>IFERROR(VLOOKUP(AH424,[2]CUS030!$A$5:$E$10000,5,0),"")</f>
        <v/>
      </c>
      <c r="AV424" s="19" t="str">
        <f>IFERROR(VLOOKUP(AI424,[2]CUS030!$A$5:$E$10000,5,0),"")</f>
        <v/>
      </c>
      <c r="AW424" s="19" t="str">
        <f>IFERROR(VLOOKUP(AJ424,[2]CUS030!$A$5:$E$10000,5,0),"")</f>
        <v/>
      </c>
      <c r="AX424" s="19" t="str">
        <f>IFERROR(VLOOKUP(AK424,[2]CUS030!$A$5:$E$10000,5,0),"")</f>
        <v/>
      </c>
      <c r="AY424" s="19" t="str">
        <f>IFERROR(VLOOKUP(AL424,[2]CUS030!$A$5:$E$10000,5,0),"")</f>
        <v/>
      </c>
      <c r="AZ424" s="19" t="str">
        <f>IFERROR(VLOOKUP(AM424,[2]CUS030!$A$5:$E$10000,5,0),"")</f>
        <v/>
      </c>
      <c r="BA424" s="19" t="str">
        <f>IFERROR(VLOOKUP(AN424,[2]CUS030!$A$5:$E$10000,5,0),"")</f>
        <v/>
      </c>
      <c r="BB424" s="19" t="str">
        <f>IFERROR(VLOOKUP(AO424,[2]CUS030!$A$5:$E$10000,5,0),"")</f>
        <v/>
      </c>
      <c r="BC424" s="19" t="str">
        <f>IFERROR(VLOOKUP(AP424,[2]CUS030!$A$5:$E$10000,5,0),"")</f>
        <v/>
      </c>
      <c r="BD424" s="19" t="str">
        <f>IFERROR(VLOOKUP(AQ424,[2]CUS030!$A$5:$E$10000,5,0),"")</f>
        <v/>
      </c>
      <c r="BE424" s="19" t="str">
        <f>IFERROR(VLOOKUP(AR424,[2]CUS030!$A$5:$E$10000,5,0),"")</f>
        <v/>
      </c>
    </row>
    <row r="425" spans="6:57" x14ac:dyDescent="0.3">
      <c r="F425" s="108" t="str">
        <f>[1]!Table1[[#This Row],[Production]]</f>
        <v>|0200226010|38.10|0.00|2.000|0.0006298IBC</v>
      </c>
      <c r="G425" t="str">
        <f t="shared" si="196"/>
        <v>6298</v>
      </c>
      <c r="H425" t="str">
        <f t="shared" si="197"/>
        <v>INNOTEK||||||||||||</v>
      </c>
      <c r="I425" s="108" t="str">
        <f>[1]!Table1[[#This Row],[Stock]]</f>
        <v>|0200226010|38.10|0.00|2.000|0.000908IBC</v>
      </c>
      <c r="J425" t="str">
        <f t="shared" si="198"/>
        <v>908</v>
      </c>
      <c r="K425" s="19"/>
      <c r="L425" s="19"/>
      <c r="M425" s="19"/>
      <c r="N425" s="19"/>
      <c r="O425" s="19"/>
      <c r="P425" s="20" t="str">
        <f>End_Cal!E425</f>
        <v>|0200226010|28.60|0.00|1.600|0.0005220IBC</v>
      </c>
      <c r="Q425" s="112" t="str">
        <f t="shared" si="199"/>
        <v>5220</v>
      </c>
      <c r="R425" s="112" t="str">
        <f t="shared" si="200"/>
        <v/>
      </c>
      <c r="S425" s="112" t="str">
        <f t="shared" si="180"/>
        <v/>
      </c>
      <c r="T425" s="112" t="str">
        <f t="shared" si="181"/>
        <v/>
      </c>
      <c r="U425" s="112" t="str">
        <f t="shared" si="182"/>
        <v/>
      </c>
      <c r="V425" s="112" t="str">
        <f t="shared" si="183"/>
        <v/>
      </c>
      <c r="W425" s="112" t="str">
        <f t="shared" si="201"/>
        <v/>
      </c>
      <c r="X425" s="112" t="str">
        <f t="shared" si="184"/>
        <v/>
      </c>
      <c r="Y425" s="112" t="str">
        <f t="shared" si="204"/>
        <v/>
      </c>
      <c r="Z425" s="112" t="str">
        <f t="shared" si="205"/>
        <v/>
      </c>
      <c r="AA425" s="112" t="str">
        <f t="shared" si="206"/>
        <v/>
      </c>
      <c r="AB425" s="112" t="str">
        <f t="shared" si="207"/>
        <v/>
      </c>
      <c r="AC425" s="112" t="str">
        <f t="shared" si="208"/>
        <v/>
      </c>
      <c r="AD425" t="str">
        <f t="shared" si="202"/>
        <v>5220------------</v>
      </c>
      <c r="AF425" s="19" t="str">
        <f t="shared" si="209"/>
        <v>|0200226010|28.60|0.00|1.600|0.0005220IBC</v>
      </c>
      <c r="AG425" s="19" t="str">
        <f t="shared" si="203"/>
        <v/>
      </c>
      <c r="AH425" s="19" t="str">
        <f t="shared" si="185"/>
        <v/>
      </c>
      <c r="AI425" s="19" t="str">
        <f t="shared" si="186"/>
        <v/>
      </c>
      <c r="AJ425" s="19" t="str">
        <f t="shared" si="187"/>
        <v/>
      </c>
      <c r="AK425" s="19" t="str">
        <f t="shared" si="188"/>
        <v/>
      </c>
      <c r="AL425" s="19" t="str">
        <f t="shared" si="189"/>
        <v/>
      </c>
      <c r="AM425" s="19" t="str">
        <f t="shared" si="190"/>
        <v/>
      </c>
      <c r="AN425" s="19" t="str">
        <f t="shared" si="191"/>
        <v/>
      </c>
      <c r="AO425" s="19" t="str">
        <f t="shared" si="192"/>
        <v/>
      </c>
      <c r="AP425" s="19" t="str">
        <f t="shared" si="193"/>
        <v/>
      </c>
      <c r="AQ425" s="19" t="str">
        <f t="shared" si="194"/>
        <v/>
      </c>
      <c r="AR425" s="19" t="str">
        <f t="shared" si="195"/>
        <v/>
      </c>
      <c r="AS425" s="19" t="str">
        <f>IFERROR(VLOOKUP(AF425,[2]CUS030!$A$5:$E$10000,5,0),"")</f>
        <v>INNOTEK</v>
      </c>
      <c r="AT425" s="19" t="str">
        <f>IFERROR(VLOOKUP(AG425,[2]CUS030!$A$5:$E$10000,5,0),"")</f>
        <v/>
      </c>
      <c r="AU425" s="19" t="str">
        <f>IFERROR(VLOOKUP(AH425,[2]CUS030!$A$5:$E$10000,5,0),"")</f>
        <v/>
      </c>
      <c r="AV425" s="19" t="str">
        <f>IFERROR(VLOOKUP(AI425,[2]CUS030!$A$5:$E$10000,5,0),"")</f>
        <v/>
      </c>
      <c r="AW425" s="19" t="str">
        <f>IFERROR(VLOOKUP(AJ425,[2]CUS030!$A$5:$E$10000,5,0),"")</f>
        <v/>
      </c>
      <c r="AX425" s="19" t="str">
        <f>IFERROR(VLOOKUP(AK425,[2]CUS030!$A$5:$E$10000,5,0),"")</f>
        <v/>
      </c>
      <c r="AY425" s="19" t="str">
        <f>IFERROR(VLOOKUP(AL425,[2]CUS030!$A$5:$E$10000,5,0),"")</f>
        <v/>
      </c>
      <c r="AZ425" s="19" t="str">
        <f>IFERROR(VLOOKUP(AM425,[2]CUS030!$A$5:$E$10000,5,0),"")</f>
        <v/>
      </c>
      <c r="BA425" s="19" t="str">
        <f>IFERROR(VLOOKUP(AN425,[2]CUS030!$A$5:$E$10000,5,0),"")</f>
        <v/>
      </c>
      <c r="BB425" s="19" t="str">
        <f>IFERROR(VLOOKUP(AO425,[2]CUS030!$A$5:$E$10000,5,0),"")</f>
        <v/>
      </c>
      <c r="BC425" s="19" t="str">
        <f>IFERROR(VLOOKUP(AP425,[2]CUS030!$A$5:$E$10000,5,0),"")</f>
        <v/>
      </c>
      <c r="BD425" s="19" t="str">
        <f>IFERROR(VLOOKUP(AQ425,[2]CUS030!$A$5:$E$10000,5,0),"")</f>
        <v/>
      </c>
      <c r="BE425" s="19" t="str">
        <f>IFERROR(VLOOKUP(AR425,[2]CUS030!$A$5:$E$10000,5,0),"")</f>
        <v/>
      </c>
    </row>
    <row r="426" spans="6:57" x14ac:dyDescent="0.3">
      <c r="F426" s="108" t="str">
        <f>[1]!Table1[[#This Row],[Production]]</f>
        <v>|0200226010|38.10|0.00|3.200|0.0005979NBC</v>
      </c>
      <c r="G426" t="str">
        <f t="shared" si="196"/>
        <v>5979</v>
      </c>
      <c r="H426" t="str">
        <f t="shared" si="197"/>
        <v>INNOTEK||||||||||||</v>
      </c>
      <c r="I426" s="108" t="str">
        <f>[1]!Table1[[#This Row],[Stock]]</f>
        <v>|0200226010|38.10|0.00|3.200|0.0005979NBC</v>
      </c>
      <c r="J426" t="str">
        <f t="shared" si="198"/>
        <v>5979</v>
      </c>
      <c r="K426" s="19"/>
      <c r="L426" s="19"/>
      <c r="M426" s="19"/>
      <c r="N426" s="19"/>
      <c r="O426" s="19"/>
      <c r="P426" s="20" t="str">
        <f>End_Cal!E426</f>
        <v>|0200226010|22.20|0.00|2.000|0.0005330NBC</v>
      </c>
      <c r="Q426" s="112" t="str">
        <f t="shared" si="199"/>
        <v>5330</v>
      </c>
      <c r="R426" s="112" t="str">
        <f t="shared" si="200"/>
        <v/>
      </c>
      <c r="S426" s="112" t="str">
        <f t="shared" si="180"/>
        <v/>
      </c>
      <c r="T426" s="112" t="str">
        <f t="shared" si="181"/>
        <v/>
      </c>
      <c r="U426" s="112" t="str">
        <f t="shared" si="182"/>
        <v/>
      </c>
      <c r="V426" s="112" t="str">
        <f t="shared" si="183"/>
        <v/>
      </c>
      <c r="W426" s="112" t="str">
        <f t="shared" si="201"/>
        <v/>
      </c>
      <c r="X426" s="112" t="str">
        <f t="shared" si="184"/>
        <v/>
      </c>
      <c r="Y426" s="112" t="str">
        <f t="shared" si="204"/>
        <v/>
      </c>
      <c r="Z426" s="112" t="str">
        <f t="shared" si="205"/>
        <v/>
      </c>
      <c r="AA426" s="112" t="str">
        <f t="shared" si="206"/>
        <v/>
      </c>
      <c r="AB426" s="112" t="str">
        <f t="shared" si="207"/>
        <v/>
      </c>
      <c r="AC426" s="112" t="str">
        <f t="shared" si="208"/>
        <v/>
      </c>
      <c r="AD426" t="str">
        <f t="shared" si="202"/>
        <v>5330------------</v>
      </c>
      <c r="AF426" s="19" t="str">
        <f t="shared" si="209"/>
        <v>|0200226010|22.20|0.00|2.000|0.0005330NBC</v>
      </c>
      <c r="AG426" s="19" t="str">
        <f t="shared" si="203"/>
        <v/>
      </c>
      <c r="AH426" s="19" t="str">
        <f t="shared" si="185"/>
        <v/>
      </c>
      <c r="AI426" s="19" t="str">
        <f t="shared" si="186"/>
        <v/>
      </c>
      <c r="AJ426" s="19" t="str">
        <f t="shared" si="187"/>
        <v/>
      </c>
      <c r="AK426" s="19" t="str">
        <f t="shared" si="188"/>
        <v/>
      </c>
      <c r="AL426" s="19" t="str">
        <f t="shared" si="189"/>
        <v/>
      </c>
      <c r="AM426" s="19" t="str">
        <f t="shared" si="190"/>
        <v/>
      </c>
      <c r="AN426" s="19" t="str">
        <f t="shared" si="191"/>
        <v/>
      </c>
      <c r="AO426" s="19" t="str">
        <f t="shared" si="192"/>
        <v/>
      </c>
      <c r="AP426" s="19" t="str">
        <f t="shared" si="193"/>
        <v/>
      </c>
      <c r="AQ426" s="19" t="str">
        <f t="shared" si="194"/>
        <v/>
      </c>
      <c r="AR426" s="19" t="str">
        <f t="shared" si="195"/>
        <v/>
      </c>
      <c r="AS426" s="19" t="str">
        <f>IFERROR(VLOOKUP(AF426,[2]CUS030!$A$5:$E$10000,5,0),"")</f>
        <v>INNOTEK</v>
      </c>
      <c r="AT426" s="19" t="str">
        <f>IFERROR(VLOOKUP(AG426,[2]CUS030!$A$5:$E$10000,5,0),"")</f>
        <v/>
      </c>
      <c r="AU426" s="19" t="str">
        <f>IFERROR(VLOOKUP(AH426,[2]CUS030!$A$5:$E$10000,5,0),"")</f>
        <v/>
      </c>
      <c r="AV426" s="19" t="str">
        <f>IFERROR(VLOOKUP(AI426,[2]CUS030!$A$5:$E$10000,5,0),"")</f>
        <v/>
      </c>
      <c r="AW426" s="19" t="str">
        <f>IFERROR(VLOOKUP(AJ426,[2]CUS030!$A$5:$E$10000,5,0),"")</f>
        <v/>
      </c>
      <c r="AX426" s="19" t="str">
        <f>IFERROR(VLOOKUP(AK426,[2]CUS030!$A$5:$E$10000,5,0),"")</f>
        <v/>
      </c>
      <c r="AY426" s="19" t="str">
        <f>IFERROR(VLOOKUP(AL426,[2]CUS030!$A$5:$E$10000,5,0),"")</f>
        <v/>
      </c>
      <c r="AZ426" s="19" t="str">
        <f>IFERROR(VLOOKUP(AM426,[2]CUS030!$A$5:$E$10000,5,0),"")</f>
        <v/>
      </c>
      <c r="BA426" s="19" t="str">
        <f>IFERROR(VLOOKUP(AN426,[2]CUS030!$A$5:$E$10000,5,0),"")</f>
        <v/>
      </c>
      <c r="BB426" s="19" t="str">
        <f>IFERROR(VLOOKUP(AO426,[2]CUS030!$A$5:$E$10000,5,0),"")</f>
        <v/>
      </c>
      <c r="BC426" s="19" t="str">
        <f>IFERROR(VLOOKUP(AP426,[2]CUS030!$A$5:$E$10000,5,0),"")</f>
        <v/>
      </c>
      <c r="BD426" s="19" t="str">
        <f>IFERROR(VLOOKUP(AQ426,[2]CUS030!$A$5:$E$10000,5,0),"")</f>
        <v/>
      </c>
      <c r="BE426" s="19" t="str">
        <f>IFERROR(VLOOKUP(AR426,[2]CUS030!$A$5:$E$10000,5,0),"")</f>
        <v/>
      </c>
    </row>
    <row r="427" spans="6:57" x14ac:dyDescent="0.3">
      <c r="F427" s="108" t="str">
        <f>[1]!Table1[[#This Row],[Production]]</f>
        <v>|0200226010|38.10|0.00|3.200|0.0005979NBC</v>
      </c>
      <c r="G427" t="str">
        <f t="shared" si="196"/>
        <v>5979</v>
      </c>
      <c r="H427" t="str">
        <f t="shared" si="197"/>
        <v>INNOTEK||||||||||||</v>
      </c>
      <c r="I427" s="108" t="str">
        <f>[1]!Table1[[#This Row],[Stock]]</f>
        <v>|0200226010|38.10|0.00|3.200|0.00084.5NBC</v>
      </c>
      <c r="J427" t="str">
        <f t="shared" si="198"/>
        <v>84.5</v>
      </c>
      <c r="K427" s="19"/>
      <c r="L427" s="19"/>
      <c r="M427" s="19"/>
      <c r="N427" s="19"/>
      <c r="O427" s="19"/>
      <c r="P427" s="20" t="str">
        <f>End_Cal!E427</f>
        <v>|0200226010|22.20|0.00|2.000|0.0005680NBC</v>
      </c>
      <c r="Q427" s="112" t="str">
        <f t="shared" si="199"/>
        <v>5680</v>
      </c>
      <c r="R427" s="112" t="str">
        <f t="shared" si="200"/>
        <v/>
      </c>
      <c r="S427" s="112" t="str">
        <f t="shared" si="180"/>
        <v/>
      </c>
      <c r="T427" s="112" t="str">
        <f t="shared" si="181"/>
        <v/>
      </c>
      <c r="U427" s="112" t="str">
        <f t="shared" si="182"/>
        <v/>
      </c>
      <c r="V427" s="112" t="str">
        <f t="shared" si="183"/>
        <v/>
      </c>
      <c r="W427" s="112" t="str">
        <f t="shared" si="201"/>
        <v/>
      </c>
      <c r="X427" s="112" t="str">
        <f t="shared" si="184"/>
        <v/>
      </c>
      <c r="Y427" s="112" t="str">
        <f t="shared" si="204"/>
        <v/>
      </c>
      <c r="Z427" s="112" t="str">
        <f t="shared" si="205"/>
        <v/>
      </c>
      <c r="AA427" s="112" t="str">
        <f t="shared" si="206"/>
        <v/>
      </c>
      <c r="AB427" s="112" t="str">
        <f t="shared" si="207"/>
        <v/>
      </c>
      <c r="AC427" s="112" t="str">
        <f t="shared" si="208"/>
        <v/>
      </c>
      <c r="AD427" t="str">
        <f t="shared" si="202"/>
        <v>5680------------</v>
      </c>
      <c r="AF427" s="19" t="str">
        <f t="shared" si="209"/>
        <v>|0200226010|22.20|0.00|2.000|0.0005680NBC</v>
      </c>
      <c r="AG427" s="19" t="str">
        <f t="shared" si="203"/>
        <v/>
      </c>
      <c r="AH427" s="19" t="str">
        <f t="shared" si="185"/>
        <v/>
      </c>
      <c r="AI427" s="19" t="str">
        <f t="shared" si="186"/>
        <v/>
      </c>
      <c r="AJ427" s="19" t="str">
        <f t="shared" si="187"/>
        <v/>
      </c>
      <c r="AK427" s="19" t="str">
        <f t="shared" si="188"/>
        <v/>
      </c>
      <c r="AL427" s="19" t="str">
        <f t="shared" si="189"/>
        <v/>
      </c>
      <c r="AM427" s="19" t="str">
        <f t="shared" si="190"/>
        <v/>
      </c>
      <c r="AN427" s="19" t="str">
        <f t="shared" si="191"/>
        <v/>
      </c>
      <c r="AO427" s="19" t="str">
        <f t="shared" si="192"/>
        <v/>
      </c>
      <c r="AP427" s="19" t="str">
        <f t="shared" si="193"/>
        <v/>
      </c>
      <c r="AQ427" s="19" t="str">
        <f t="shared" si="194"/>
        <v/>
      </c>
      <c r="AR427" s="19" t="str">
        <f t="shared" si="195"/>
        <v/>
      </c>
      <c r="AS427" s="19" t="str">
        <f>IFERROR(VLOOKUP(AF427,[2]CUS030!$A$5:$E$10000,5,0),"")</f>
        <v>INNOTEK</v>
      </c>
      <c r="AT427" s="19" t="str">
        <f>IFERROR(VLOOKUP(AG427,[2]CUS030!$A$5:$E$10000,5,0),"")</f>
        <v/>
      </c>
      <c r="AU427" s="19" t="str">
        <f>IFERROR(VLOOKUP(AH427,[2]CUS030!$A$5:$E$10000,5,0),"")</f>
        <v/>
      </c>
      <c r="AV427" s="19" t="str">
        <f>IFERROR(VLOOKUP(AI427,[2]CUS030!$A$5:$E$10000,5,0),"")</f>
        <v/>
      </c>
      <c r="AW427" s="19" t="str">
        <f>IFERROR(VLOOKUP(AJ427,[2]CUS030!$A$5:$E$10000,5,0),"")</f>
        <v/>
      </c>
      <c r="AX427" s="19" t="str">
        <f>IFERROR(VLOOKUP(AK427,[2]CUS030!$A$5:$E$10000,5,0),"")</f>
        <v/>
      </c>
      <c r="AY427" s="19" t="str">
        <f>IFERROR(VLOOKUP(AL427,[2]CUS030!$A$5:$E$10000,5,0),"")</f>
        <v/>
      </c>
      <c r="AZ427" s="19" t="str">
        <f>IFERROR(VLOOKUP(AM427,[2]CUS030!$A$5:$E$10000,5,0),"")</f>
        <v/>
      </c>
      <c r="BA427" s="19" t="str">
        <f>IFERROR(VLOOKUP(AN427,[2]CUS030!$A$5:$E$10000,5,0),"")</f>
        <v/>
      </c>
      <c r="BB427" s="19" t="str">
        <f>IFERROR(VLOOKUP(AO427,[2]CUS030!$A$5:$E$10000,5,0),"")</f>
        <v/>
      </c>
      <c r="BC427" s="19" t="str">
        <f>IFERROR(VLOOKUP(AP427,[2]CUS030!$A$5:$E$10000,5,0),"")</f>
        <v/>
      </c>
      <c r="BD427" s="19" t="str">
        <f>IFERROR(VLOOKUP(AQ427,[2]CUS030!$A$5:$E$10000,5,0),"")</f>
        <v/>
      </c>
      <c r="BE427" s="19" t="str">
        <f>IFERROR(VLOOKUP(AR427,[2]CUS030!$A$5:$E$10000,5,0),"")</f>
        <v/>
      </c>
    </row>
    <row r="428" spans="6:57" x14ac:dyDescent="0.3">
      <c r="F428" s="108" t="str">
        <f>[1]!Table1[[#This Row],[Production]]</f>
        <v>|0200226010|40.00|20.00|1.600|0.0006378IBC</v>
      </c>
      <c r="G428" t="str">
        <f t="shared" si="196"/>
        <v>6378</v>
      </c>
      <c r="H428" t="str">
        <f t="shared" si="197"/>
        <v>INNOTEK||||||||||||</v>
      </c>
      <c r="I428" s="108" t="str">
        <f>[1]!Table1[[#This Row],[Stock]]</f>
        <v>|0200226010|40.00|20.00|1.600|0.0006378IBC</v>
      </c>
      <c r="J428" t="str">
        <f t="shared" si="198"/>
        <v>6378</v>
      </c>
      <c r="K428" s="19"/>
      <c r="L428" s="19"/>
      <c r="M428" s="19"/>
      <c r="N428" s="19"/>
      <c r="O428" s="19"/>
      <c r="P428" s="20" t="str">
        <f>End_Cal!E428</f>
        <v>|0200226010|19.10|0.00|2.000|0.0006050NBC</v>
      </c>
      <c r="Q428" s="112" t="str">
        <f t="shared" si="199"/>
        <v>6050</v>
      </c>
      <c r="R428" s="112" t="str">
        <f t="shared" si="200"/>
        <v/>
      </c>
      <c r="S428" s="112" t="str">
        <f t="shared" si="180"/>
        <v/>
      </c>
      <c r="T428" s="112" t="str">
        <f t="shared" si="181"/>
        <v/>
      </c>
      <c r="U428" s="112" t="str">
        <f t="shared" si="182"/>
        <v/>
      </c>
      <c r="V428" s="112" t="str">
        <f t="shared" si="183"/>
        <v/>
      </c>
      <c r="W428" s="112" t="str">
        <f t="shared" si="201"/>
        <v/>
      </c>
      <c r="X428" s="112" t="str">
        <f t="shared" si="184"/>
        <v/>
      </c>
      <c r="Y428" s="112" t="str">
        <f t="shared" si="204"/>
        <v/>
      </c>
      <c r="Z428" s="112" t="str">
        <f t="shared" si="205"/>
        <v/>
      </c>
      <c r="AA428" s="112" t="str">
        <f t="shared" si="206"/>
        <v/>
      </c>
      <c r="AB428" s="112" t="str">
        <f t="shared" si="207"/>
        <v/>
      </c>
      <c r="AC428" s="112" t="str">
        <f t="shared" si="208"/>
        <v/>
      </c>
      <c r="AD428" t="str">
        <f t="shared" si="202"/>
        <v>6050------------</v>
      </c>
      <c r="AF428" s="19" t="str">
        <f t="shared" si="209"/>
        <v>|0200226010|19.10|0.00|2.000|0.0006050NBC</v>
      </c>
      <c r="AG428" s="19" t="str">
        <f t="shared" si="203"/>
        <v/>
      </c>
      <c r="AH428" s="19" t="str">
        <f t="shared" si="185"/>
        <v/>
      </c>
      <c r="AI428" s="19" t="str">
        <f t="shared" si="186"/>
        <v/>
      </c>
      <c r="AJ428" s="19" t="str">
        <f t="shared" si="187"/>
        <v/>
      </c>
      <c r="AK428" s="19" t="str">
        <f t="shared" si="188"/>
        <v/>
      </c>
      <c r="AL428" s="19" t="str">
        <f t="shared" si="189"/>
        <v/>
      </c>
      <c r="AM428" s="19" t="str">
        <f t="shared" si="190"/>
        <v/>
      </c>
      <c r="AN428" s="19" t="str">
        <f t="shared" si="191"/>
        <v/>
      </c>
      <c r="AO428" s="19" t="str">
        <f t="shared" si="192"/>
        <v/>
      </c>
      <c r="AP428" s="19" t="str">
        <f t="shared" si="193"/>
        <v/>
      </c>
      <c r="AQ428" s="19" t="str">
        <f t="shared" si="194"/>
        <v/>
      </c>
      <c r="AR428" s="19" t="str">
        <f t="shared" si="195"/>
        <v/>
      </c>
      <c r="AS428" s="19" t="str">
        <f>IFERROR(VLOOKUP(AF428,[2]CUS030!$A$5:$E$10000,5,0),"")</f>
        <v>INNOTEK</v>
      </c>
      <c r="AT428" s="19" t="str">
        <f>IFERROR(VLOOKUP(AG428,[2]CUS030!$A$5:$E$10000,5,0),"")</f>
        <v/>
      </c>
      <c r="AU428" s="19" t="str">
        <f>IFERROR(VLOOKUP(AH428,[2]CUS030!$A$5:$E$10000,5,0),"")</f>
        <v/>
      </c>
      <c r="AV428" s="19" t="str">
        <f>IFERROR(VLOOKUP(AI428,[2]CUS030!$A$5:$E$10000,5,0),"")</f>
        <v/>
      </c>
      <c r="AW428" s="19" t="str">
        <f>IFERROR(VLOOKUP(AJ428,[2]CUS030!$A$5:$E$10000,5,0),"")</f>
        <v/>
      </c>
      <c r="AX428" s="19" t="str">
        <f>IFERROR(VLOOKUP(AK428,[2]CUS030!$A$5:$E$10000,5,0),"")</f>
        <v/>
      </c>
      <c r="AY428" s="19" t="str">
        <f>IFERROR(VLOOKUP(AL428,[2]CUS030!$A$5:$E$10000,5,0),"")</f>
        <v/>
      </c>
      <c r="AZ428" s="19" t="str">
        <f>IFERROR(VLOOKUP(AM428,[2]CUS030!$A$5:$E$10000,5,0),"")</f>
        <v/>
      </c>
      <c r="BA428" s="19" t="str">
        <f>IFERROR(VLOOKUP(AN428,[2]CUS030!$A$5:$E$10000,5,0),"")</f>
        <v/>
      </c>
      <c r="BB428" s="19" t="str">
        <f>IFERROR(VLOOKUP(AO428,[2]CUS030!$A$5:$E$10000,5,0),"")</f>
        <v/>
      </c>
      <c r="BC428" s="19" t="str">
        <f>IFERROR(VLOOKUP(AP428,[2]CUS030!$A$5:$E$10000,5,0),"")</f>
        <v/>
      </c>
      <c r="BD428" s="19" t="str">
        <f>IFERROR(VLOOKUP(AQ428,[2]CUS030!$A$5:$E$10000,5,0),"")</f>
        <v/>
      </c>
      <c r="BE428" s="19" t="str">
        <f>IFERROR(VLOOKUP(AR428,[2]CUS030!$A$5:$E$10000,5,0),"")</f>
        <v/>
      </c>
    </row>
    <row r="429" spans="6:57" x14ac:dyDescent="0.3">
      <c r="F429" s="108" t="str">
        <f>[1]!Table1[[#This Row],[Production]]</f>
        <v>|0200226010|40.00|20.00|1.600|0.0006017IBC</v>
      </c>
      <c r="G429" t="str">
        <f t="shared" si="196"/>
        <v>6017</v>
      </c>
      <c r="H429" t="str">
        <f t="shared" si="197"/>
        <v>INNOTEK||||||||||||</v>
      </c>
      <c r="I429" s="108" t="str">
        <f>[1]!Table1[[#This Row],[Stock]]</f>
        <v>|0200226010|40.00|20.00|1.600|0.000741IBC</v>
      </c>
      <c r="J429" t="str">
        <f t="shared" si="198"/>
        <v>741</v>
      </c>
      <c r="K429" s="19"/>
      <c r="L429" s="19"/>
      <c r="M429" s="19"/>
      <c r="N429" s="19"/>
      <c r="O429" s="19"/>
      <c r="P429" s="20" t="str">
        <f>End_Cal!E429</f>
        <v>|0200226010|22.20|0.00|2.000|0.0006250NBC</v>
      </c>
      <c r="Q429" s="112" t="str">
        <f t="shared" si="199"/>
        <v>6250</v>
      </c>
      <c r="R429" s="112" t="str">
        <f t="shared" si="200"/>
        <v/>
      </c>
      <c r="S429" s="112" t="str">
        <f t="shared" si="180"/>
        <v/>
      </c>
      <c r="T429" s="112" t="str">
        <f t="shared" si="181"/>
        <v/>
      </c>
      <c r="U429" s="112" t="str">
        <f t="shared" si="182"/>
        <v/>
      </c>
      <c r="V429" s="112" t="str">
        <f t="shared" si="183"/>
        <v/>
      </c>
      <c r="W429" s="112" t="str">
        <f t="shared" si="201"/>
        <v/>
      </c>
      <c r="X429" s="112" t="str">
        <f t="shared" si="184"/>
        <v/>
      </c>
      <c r="Y429" s="112" t="str">
        <f t="shared" si="204"/>
        <v/>
      </c>
      <c r="Z429" s="112" t="str">
        <f t="shared" si="205"/>
        <v/>
      </c>
      <c r="AA429" s="112" t="str">
        <f t="shared" si="206"/>
        <v/>
      </c>
      <c r="AB429" s="112" t="str">
        <f t="shared" si="207"/>
        <v/>
      </c>
      <c r="AC429" s="112" t="str">
        <f t="shared" si="208"/>
        <v/>
      </c>
      <c r="AD429" t="str">
        <f t="shared" si="202"/>
        <v>6250------------</v>
      </c>
      <c r="AF429" s="19" t="str">
        <f t="shared" si="209"/>
        <v>|0200226010|22.20|0.00|2.000|0.0006250NBC</v>
      </c>
      <c r="AG429" s="19" t="str">
        <f t="shared" si="203"/>
        <v/>
      </c>
      <c r="AH429" s="19" t="str">
        <f t="shared" si="185"/>
        <v/>
      </c>
      <c r="AI429" s="19" t="str">
        <f t="shared" si="186"/>
        <v/>
      </c>
      <c r="AJ429" s="19" t="str">
        <f t="shared" si="187"/>
        <v/>
      </c>
      <c r="AK429" s="19" t="str">
        <f t="shared" si="188"/>
        <v/>
      </c>
      <c r="AL429" s="19" t="str">
        <f t="shared" si="189"/>
        <v/>
      </c>
      <c r="AM429" s="19" t="str">
        <f t="shared" si="190"/>
        <v/>
      </c>
      <c r="AN429" s="19" t="str">
        <f t="shared" si="191"/>
        <v/>
      </c>
      <c r="AO429" s="19" t="str">
        <f t="shared" si="192"/>
        <v/>
      </c>
      <c r="AP429" s="19" t="str">
        <f t="shared" si="193"/>
        <v/>
      </c>
      <c r="AQ429" s="19" t="str">
        <f t="shared" si="194"/>
        <v/>
      </c>
      <c r="AR429" s="19" t="str">
        <f t="shared" si="195"/>
        <v/>
      </c>
      <c r="AS429" s="19" t="str">
        <f>IFERROR(VLOOKUP(AF429,[2]CUS030!$A$5:$E$10000,5,0),"")</f>
        <v>INNOTEK</v>
      </c>
      <c r="AT429" s="19" t="str">
        <f>IFERROR(VLOOKUP(AG429,[2]CUS030!$A$5:$E$10000,5,0),"")</f>
        <v/>
      </c>
      <c r="AU429" s="19" t="str">
        <f>IFERROR(VLOOKUP(AH429,[2]CUS030!$A$5:$E$10000,5,0),"")</f>
        <v/>
      </c>
      <c r="AV429" s="19" t="str">
        <f>IFERROR(VLOOKUP(AI429,[2]CUS030!$A$5:$E$10000,5,0),"")</f>
        <v/>
      </c>
      <c r="AW429" s="19" t="str">
        <f>IFERROR(VLOOKUP(AJ429,[2]CUS030!$A$5:$E$10000,5,0),"")</f>
        <v/>
      </c>
      <c r="AX429" s="19" t="str">
        <f>IFERROR(VLOOKUP(AK429,[2]CUS030!$A$5:$E$10000,5,0),"")</f>
        <v/>
      </c>
      <c r="AY429" s="19" t="str">
        <f>IFERROR(VLOOKUP(AL429,[2]CUS030!$A$5:$E$10000,5,0),"")</f>
        <v/>
      </c>
      <c r="AZ429" s="19" t="str">
        <f>IFERROR(VLOOKUP(AM429,[2]CUS030!$A$5:$E$10000,5,0),"")</f>
        <v/>
      </c>
      <c r="BA429" s="19" t="str">
        <f>IFERROR(VLOOKUP(AN429,[2]CUS030!$A$5:$E$10000,5,0),"")</f>
        <v/>
      </c>
      <c r="BB429" s="19" t="str">
        <f>IFERROR(VLOOKUP(AO429,[2]CUS030!$A$5:$E$10000,5,0),"")</f>
        <v/>
      </c>
      <c r="BC429" s="19" t="str">
        <f>IFERROR(VLOOKUP(AP429,[2]CUS030!$A$5:$E$10000,5,0),"")</f>
        <v/>
      </c>
      <c r="BD429" s="19" t="str">
        <f>IFERROR(VLOOKUP(AQ429,[2]CUS030!$A$5:$E$10000,5,0),"")</f>
        <v/>
      </c>
      <c r="BE429" s="19" t="str">
        <f>IFERROR(VLOOKUP(AR429,[2]CUS030!$A$5:$E$10000,5,0),"")</f>
        <v/>
      </c>
    </row>
    <row r="430" spans="6:57" x14ac:dyDescent="0.3">
      <c r="F430" s="108" t="str">
        <f>[1]!Table1[[#This Row],[Production]]</f>
        <v>|0200226010|40.00|20.00|1.600|0.0006378IBC</v>
      </c>
      <c r="G430" t="str">
        <f t="shared" si="196"/>
        <v>6378</v>
      </c>
      <c r="H430" t="str">
        <f t="shared" si="197"/>
        <v>TECHNOKOM||||||||||||</v>
      </c>
      <c r="I430" s="108" t="str">
        <f>[1]!Table1[[#This Row],[Stock]]</f>
        <v>|0200226010|40.00|20.00|1.600|0.000899.5IBC</v>
      </c>
      <c r="J430" t="str">
        <f t="shared" si="198"/>
        <v>899.5</v>
      </c>
      <c r="K430" s="19"/>
      <c r="L430" s="19"/>
      <c r="M430" s="19"/>
      <c r="N430" s="19"/>
      <c r="O430" s="19"/>
      <c r="P430" s="20" t="str">
        <f>End_Cal!E430</f>
        <v>|0200226010|17.30|0.00|1.400|0.0005550NBC</v>
      </c>
      <c r="Q430" s="112" t="str">
        <f t="shared" si="199"/>
        <v>5550</v>
      </c>
      <c r="R430" s="112" t="str">
        <f t="shared" si="200"/>
        <v/>
      </c>
      <c r="S430" s="112" t="str">
        <f t="shared" si="180"/>
        <v/>
      </c>
      <c r="T430" s="112" t="str">
        <f t="shared" si="181"/>
        <v/>
      </c>
      <c r="U430" s="112" t="str">
        <f t="shared" si="182"/>
        <v/>
      </c>
      <c r="V430" s="112" t="str">
        <f t="shared" si="183"/>
        <v/>
      </c>
      <c r="W430" s="112" t="str">
        <f t="shared" si="201"/>
        <v/>
      </c>
      <c r="X430" s="112" t="str">
        <f t="shared" si="184"/>
        <v/>
      </c>
      <c r="Y430" s="112" t="str">
        <f t="shared" si="204"/>
        <v/>
      </c>
      <c r="Z430" s="112" t="str">
        <f t="shared" si="205"/>
        <v/>
      </c>
      <c r="AA430" s="112" t="str">
        <f t="shared" si="206"/>
        <v/>
      </c>
      <c r="AB430" s="112" t="str">
        <f t="shared" si="207"/>
        <v/>
      </c>
      <c r="AC430" s="112" t="str">
        <f t="shared" si="208"/>
        <v/>
      </c>
      <c r="AD430" t="str">
        <f t="shared" si="202"/>
        <v>5550------------</v>
      </c>
      <c r="AF430" s="19" t="str">
        <f t="shared" si="209"/>
        <v>|0200226010|17.30|0.00|1.400|0.0005550NBC</v>
      </c>
      <c r="AG430" s="19" t="str">
        <f t="shared" si="203"/>
        <v/>
      </c>
      <c r="AH430" s="19" t="str">
        <f t="shared" si="185"/>
        <v/>
      </c>
      <c r="AI430" s="19" t="str">
        <f t="shared" si="186"/>
        <v/>
      </c>
      <c r="AJ430" s="19" t="str">
        <f t="shared" si="187"/>
        <v/>
      </c>
      <c r="AK430" s="19" t="str">
        <f t="shared" si="188"/>
        <v/>
      </c>
      <c r="AL430" s="19" t="str">
        <f t="shared" si="189"/>
        <v/>
      </c>
      <c r="AM430" s="19" t="str">
        <f t="shared" si="190"/>
        <v/>
      </c>
      <c r="AN430" s="19" t="str">
        <f t="shared" si="191"/>
        <v/>
      </c>
      <c r="AO430" s="19" t="str">
        <f t="shared" si="192"/>
        <v/>
      </c>
      <c r="AP430" s="19" t="str">
        <f t="shared" si="193"/>
        <v/>
      </c>
      <c r="AQ430" s="19" t="str">
        <f t="shared" si="194"/>
        <v/>
      </c>
      <c r="AR430" s="19" t="str">
        <f t="shared" si="195"/>
        <v/>
      </c>
      <c r="AS430" s="19" t="str">
        <f>IFERROR(VLOOKUP(AF430,[2]CUS030!$A$5:$E$10000,5,0),"")</f>
        <v>TECHNOKOM</v>
      </c>
      <c r="AT430" s="19" t="str">
        <f>IFERROR(VLOOKUP(AG430,[2]CUS030!$A$5:$E$10000,5,0),"")</f>
        <v/>
      </c>
      <c r="AU430" s="19" t="str">
        <f>IFERROR(VLOOKUP(AH430,[2]CUS030!$A$5:$E$10000,5,0),"")</f>
        <v/>
      </c>
      <c r="AV430" s="19" t="str">
        <f>IFERROR(VLOOKUP(AI430,[2]CUS030!$A$5:$E$10000,5,0),"")</f>
        <v/>
      </c>
      <c r="AW430" s="19" t="str">
        <f>IFERROR(VLOOKUP(AJ430,[2]CUS030!$A$5:$E$10000,5,0),"")</f>
        <v/>
      </c>
      <c r="AX430" s="19" t="str">
        <f>IFERROR(VLOOKUP(AK430,[2]CUS030!$A$5:$E$10000,5,0),"")</f>
        <v/>
      </c>
      <c r="AY430" s="19" t="str">
        <f>IFERROR(VLOOKUP(AL430,[2]CUS030!$A$5:$E$10000,5,0),"")</f>
        <v/>
      </c>
      <c r="AZ430" s="19" t="str">
        <f>IFERROR(VLOOKUP(AM430,[2]CUS030!$A$5:$E$10000,5,0),"")</f>
        <v/>
      </c>
      <c r="BA430" s="19" t="str">
        <f>IFERROR(VLOOKUP(AN430,[2]CUS030!$A$5:$E$10000,5,0),"")</f>
        <v/>
      </c>
      <c r="BB430" s="19" t="str">
        <f>IFERROR(VLOOKUP(AO430,[2]CUS030!$A$5:$E$10000,5,0),"")</f>
        <v/>
      </c>
      <c r="BC430" s="19" t="str">
        <f>IFERROR(VLOOKUP(AP430,[2]CUS030!$A$5:$E$10000,5,0),"")</f>
        <v/>
      </c>
      <c r="BD430" s="19" t="str">
        <f>IFERROR(VLOOKUP(AQ430,[2]CUS030!$A$5:$E$10000,5,0),"")</f>
        <v/>
      </c>
      <c r="BE430" s="19" t="str">
        <f>IFERROR(VLOOKUP(AR430,[2]CUS030!$A$5:$E$10000,5,0),"")</f>
        <v/>
      </c>
    </row>
    <row r="431" spans="6:57" x14ac:dyDescent="0.3">
      <c r="F431" s="108" t="str">
        <f>[1]!Table1[[#This Row],[Production]]</f>
        <v>|0200226010|42.70|0.00|1.400|0.0005340IBC</v>
      </c>
      <c r="G431" t="str">
        <f t="shared" si="196"/>
        <v>5340</v>
      </c>
      <c r="H431" t="str">
        <f t="shared" si="197"/>
        <v>TECHNOKOM||||||||||||</v>
      </c>
      <c r="I431" s="108" t="str">
        <f>[1]!Table1[[#This Row],[Stock]]</f>
        <v>|0200226010|42.70|0.00|1.400|0.0005340IBC</v>
      </c>
      <c r="J431" t="str">
        <f t="shared" si="198"/>
        <v>5340</v>
      </c>
      <c r="K431" s="19"/>
      <c r="L431" s="19"/>
      <c r="M431" s="19"/>
      <c r="N431" s="19"/>
      <c r="O431" s="19"/>
      <c r="P431" s="20" t="str">
        <f>End_Cal!E431</f>
        <v>|0200226010|19.10|0.00|1.600|0.0005800NBC</v>
      </c>
      <c r="Q431" s="112" t="str">
        <f t="shared" si="199"/>
        <v>5800</v>
      </c>
      <c r="R431" s="112" t="str">
        <f t="shared" si="200"/>
        <v/>
      </c>
      <c r="S431" s="112" t="str">
        <f t="shared" si="180"/>
        <v/>
      </c>
      <c r="T431" s="112" t="str">
        <f t="shared" si="181"/>
        <v/>
      </c>
      <c r="U431" s="112" t="str">
        <f t="shared" si="182"/>
        <v/>
      </c>
      <c r="V431" s="112" t="str">
        <f t="shared" si="183"/>
        <v/>
      </c>
      <c r="W431" s="112" t="str">
        <f t="shared" si="201"/>
        <v/>
      </c>
      <c r="X431" s="112" t="str">
        <f t="shared" si="184"/>
        <v/>
      </c>
      <c r="Y431" s="112" t="str">
        <f t="shared" si="204"/>
        <v/>
      </c>
      <c r="Z431" s="112" t="str">
        <f t="shared" si="205"/>
        <v/>
      </c>
      <c r="AA431" s="112" t="str">
        <f t="shared" si="206"/>
        <v/>
      </c>
      <c r="AB431" s="112" t="str">
        <f t="shared" si="207"/>
        <v/>
      </c>
      <c r="AC431" s="112" t="str">
        <f t="shared" si="208"/>
        <v/>
      </c>
      <c r="AD431" t="str">
        <f t="shared" si="202"/>
        <v>5800------------</v>
      </c>
      <c r="AF431" s="19" t="str">
        <f t="shared" si="209"/>
        <v>|0200226010|19.10|0.00|1.600|0.0005800NBC</v>
      </c>
      <c r="AG431" s="19" t="str">
        <f t="shared" si="203"/>
        <v/>
      </c>
      <c r="AH431" s="19" t="str">
        <f t="shared" si="185"/>
        <v/>
      </c>
      <c r="AI431" s="19" t="str">
        <f t="shared" si="186"/>
        <v/>
      </c>
      <c r="AJ431" s="19" t="str">
        <f t="shared" si="187"/>
        <v/>
      </c>
      <c r="AK431" s="19" t="str">
        <f t="shared" si="188"/>
        <v/>
      </c>
      <c r="AL431" s="19" t="str">
        <f t="shared" si="189"/>
        <v/>
      </c>
      <c r="AM431" s="19" t="str">
        <f t="shared" si="190"/>
        <v/>
      </c>
      <c r="AN431" s="19" t="str">
        <f t="shared" si="191"/>
        <v/>
      </c>
      <c r="AO431" s="19" t="str">
        <f t="shared" si="192"/>
        <v/>
      </c>
      <c r="AP431" s="19" t="str">
        <f t="shared" si="193"/>
        <v/>
      </c>
      <c r="AQ431" s="19" t="str">
        <f t="shared" si="194"/>
        <v/>
      </c>
      <c r="AR431" s="19" t="str">
        <f t="shared" si="195"/>
        <v/>
      </c>
      <c r="AS431" s="19" t="str">
        <f>IFERROR(VLOOKUP(AF431,[2]CUS030!$A$5:$E$10000,5,0),"")</f>
        <v>TECHNOKOM</v>
      </c>
      <c r="AT431" s="19" t="str">
        <f>IFERROR(VLOOKUP(AG431,[2]CUS030!$A$5:$E$10000,5,0),"")</f>
        <v/>
      </c>
      <c r="AU431" s="19" t="str">
        <f>IFERROR(VLOOKUP(AH431,[2]CUS030!$A$5:$E$10000,5,0),"")</f>
        <v/>
      </c>
      <c r="AV431" s="19" t="str">
        <f>IFERROR(VLOOKUP(AI431,[2]CUS030!$A$5:$E$10000,5,0),"")</f>
        <v/>
      </c>
      <c r="AW431" s="19" t="str">
        <f>IFERROR(VLOOKUP(AJ431,[2]CUS030!$A$5:$E$10000,5,0),"")</f>
        <v/>
      </c>
      <c r="AX431" s="19" t="str">
        <f>IFERROR(VLOOKUP(AK431,[2]CUS030!$A$5:$E$10000,5,0),"")</f>
        <v/>
      </c>
      <c r="AY431" s="19" t="str">
        <f>IFERROR(VLOOKUP(AL431,[2]CUS030!$A$5:$E$10000,5,0),"")</f>
        <v/>
      </c>
      <c r="AZ431" s="19" t="str">
        <f>IFERROR(VLOOKUP(AM431,[2]CUS030!$A$5:$E$10000,5,0),"")</f>
        <v/>
      </c>
      <c r="BA431" s="19" t="str">
        <f>IFERROR(VLOOKUP(AN431,[2]CUS030!$A$5:$E$10000,5,0),"")</f>
        <v/>
      </c>
      <c r="BB431" s="19" t="str">
        <f>IFERROR(VLOOKUP(AO431,[2]CUS030!$A$5:$E$10000,5,0),"")</f>
        <v/>
      </c>
      <c r="BC431" s="19" t="str">
        <f>IFERROR(VLOOKUP(AP431,[2]CUS030!$A$5:$E$10000,5,0),"")</f>
        <v/>
      </c>
      <c r="BD431" s="19" t="str">
        <f>IFERROR(VLOOKUP(AQ431,[2]CUS030!$A$5:$E$10000,5,0),"")</f>
        <v/>
      </c>
      <c r="BE431" s="19" t="str">
        <f>IFERROR(VLOOKUP(AR431,[2]CUS030!$A$5:$E$10000,5,0),"")</f>
        <v/>
      </c>
    </row>
    <row r="432" spans="6:57" x14ac:dyDescent="0.3">
      <c r="F432" s="108" t="str">
        <f>[1]!Table1[[#This Row],[Production]]</f>
        <v>|0200226010|42.70|0.00|1.400|0.0005652IBC</v>
      </c>
      <c r="G432" t="str">
        <f t="shared" si="196"/>
        <v>5652</v>
      </c>
      <c r="H432" t="str">
        <f t="shared" si="197"/>
        <v>CIC1||||||||||||</v>
      </c>
      <c r="I432" s="108" t="str">
        <f>[1]!Table1[[#This Row],[Stock]]</f>
        <v>|0200226010|42.70|0.00|1.400|0.0005652IBC</v>
      </c>
      <c r="J432" t="str">
        <f t="shared" si="198"/>
        <v>5652</v>
      </c>
      <c r="K432" s="19"/>
      <c r="L432" s="19"/>
      <c r="M432" s="19"/>
      <c r="N432" s="19"/>
      <c r="O432" s="19"/>
      <c r="P432" s="20" t="str">
        <f>End_Cal!E432</f>
        <v>|0200226010|25.40|0.00|2.000|0.0005000IBC</v>
      </c>
      <c r="Q432" s="112" t="str">
        <f t="shared" si="199"/>
        <v>5000</v>
      </c>
      <c r="R432" s="112" t="str">
        <f t="shared" si="200"/>
        <v/>
      </c>
      <c r="S432" s="112" t="str">
        <f t="shared" si="180"/>
        <v/>
      </c>
      <c r="T432" s="112" t="str">
        <f t="shared" si="181"/>
        <v/>
      </c>
      <c r="U432" s="112" t="str">
        <f t="shared" si="182"/>
        <v/>
      </c>
      <c r="V432" s="112" t="str">
        <f t="shared" si="183"/>
        <v/>
      </c>
      <c r="W432" s="112" t="str">
        <f t="shared" si="201"/>
        <v/>
      </c>
      <c r="X432" s="112" t="str">
        <f t="shared" si="184"/>
        <v/>
      </c>
      <c r="Y432" s="112" t="str">
        <f t="shared" si="204"/>
        <v/>
      </c>
      <c r="Z432" s="112" t="str">
        <f t="shared" si="205"/>
        <v/>
      </c>
      <c r="AA432" s="112" t="str">
        <f t="shared" si="206"/>
        <v/>
      </c>
      <c r="AB432" s="112" t="str">
        <f t="shared" si="207"/>
        <v/>
      </c>
      <c r="AC432" s="112" t="str">
        <f t="shared" si="208"/>
        <v/>
      </c>
      <c r="AD432" t="str">
        <f t="shared" si="202"/>
        <v>5000------------</v>
      </c>
      <c r="AF432" s="19" t="str">
        <f t="shared" si="209"/>
        <v>|0200226010|25.40|0.00|2.000|0.0005000IBC</v>
      </c>
      <c r="AG432" s="19" t="str">
        <f t="shared" si="203"/>
        <v/>
      </c>
      <c r="AH432" s="19" t="str">
        <f t="shared" si="185"/>
        <v/>
      </c>
      <c r="AI432" s="19" t="str">
        <f t="shared" si="186"/>
        <v/>
      </c>
      <c r="AJ432" s="19" t="str">
        <f t="shared" si="187"/>
        <v/>
      </c>
      <c r="AK432" s="19" t="str">
        <f t="shared" si="188"/>
        <v/>
      </c>
      <c r="AL432" s="19" t="str">
        <f t="shared" si="189"/>
        <v/>
      </c>
      <c r="AM432" s="19" t="str">
        <f t="shared" si="190"/>
        <v/>
      </c>
      <c r="AN432" s="19" t="str">
        <f t="shared" si="191"/>
        <v/>
      </c>
      <c r="AO432" s="19" t="str">
        <f t="shared" si="192"/>
        <v/>
      </c>
      <c r="AP432" s="19" t="str">
        <f t="shared" si="193"/>
        <v/>
      </c>
      <c r="AQ432" s="19" t="str">
        <f t="shared" si="194"/>
        <v/>
      </c>
      <c r="AR432" s="19" t="str">
        <f t="shared" si="195"/>
        <v/>
      </c>
      <c r="AS432" s="19" t="str">
        <f>IFERROR(VLOOKUP(AF432,[2]CUS030!$A$5:$E$10000,5,0),"")</f>
        <v>CIC1</v>
      </c>
      <c r="AT432" s="19" t="str">
        <f>IFERROR(VLOOKUP(AG432,[2]CUS030!$A$5:$E$10000,5,0),"")</f>
        <v/>
      </c>
      <c r="AU432" s="19" t="str">
        <f>IFERROR(VLOOKUP(AH432,[2]CUS030!$A$5:$E$10000,5,0),"")</f>
        <v/>
      </c>
      <c r="AV432" s="19" t="str">
        <f>IFERROR(VLOOKUP(AI432,[2]CUS030!$A$5:$E$10000,5,0),"")</f>
        <v/>
      </c>
      <c r="AW432" s="19" t="str">
        <f>IFERROR(VLOOKUP(AJ432,[2]CUS030!$A$5:$E$10000,5,0),"")</f>
        <v/>
      </c>
      <c r="AX432" s="19" t="str">
        <f>IFERROR(VLOOKUP(AK432,[2]CUS030!$A$5:$E$10000,5,0),"")</f>
        <v/>
      </c>
      <c r="AY432" s="19" t="str">
        <f>IFERROR(VLOOKUP(AL432,[2]CUS030!$A$5:$E$10000,5,0),"")</f>
        <v/>
      </c>
      <c r="AZ432" s="19" t="str">
        <f>IFERROR(VLOOKUP(AM432,[2]CUS030!$A$5:$E$10000,5,0),"")</f>
        <v/>
      </c>
      <c r="BA432" s="19" t="str">
        <f>IFERROR(VLOOKUP(AN432,[2]CUS030!$A$5:$E$10000,5,0),"")</f>
        <v/>
      </c>
      <c r="BB432" s="19" t="str">
        <f>IFERROR(VLOOKUP(AO432,[2]CUS030!$A$5:$E$10000,5,0),"")</f>
        <v/>
      </c>
      <c r="BC432" s="19" t="str">
        <f>IFERROR(VLOOKUP(AP432,[2]CUS030!$A$5:$E$10000,5,0),"")</f>
        <v/>
      </c>
      <c r="BD432" s="19" t="str">
        <f>IFERROR(VLOOKUP(AQ432,[2]CUS030!$A$5:$E$10000,5,0),"")</f>
        <v/>
      </c>
      <c r="BE432" s="19" t="str">
        <f>IFERROR(VLOOKUP(AR432,[2]CUS030!$A$5:$E$10000,5,0),"")</f>
        <v/>
      </c>
    </row>
    <row r="433" spans="6:57" x14ac:dyDescent="0.3">
      <c r="F433" s="108" t="str">
        <f>[1]!Table1[[#This Row],[Production]]</f>
        <v>|0200226010|42.70|0.00|1.400|0.0005652IBC</v>
      </c>
      <c r="G433" t="str">
        <f t="shared" si="196"/>
        <v>5652</v>
      </c>
      <c r="H433" t="str">
        <f t="shared" si="197"/>
        <v>CIC1||||||||||||</v>
      </c>
      <c r="I433" s="108" t="str">
        <f>[1]!Table1[[#This Row],[Stock]]</f>
        <v>|0200226010|42.70|0.00|1.400|0.000795IBC</v>
      </c>
      <c r="J433" t="str">
        <f t="shared" si="198"/>
        <v>795</v>
      </c>
      <c r="K433" s="19"/>
      <c r="L433" s="19"/>
      <c r="M433" s="19"/>
      <c r="N433" s="19"/>
      <c r="O433" s="19"/>
      <c r="P433" s="20" t="str">
        <f>End_Cal!E433</f>
        <v>|0200226010|42.70|0.00|1.400|0.0005420NBC</v>
      </c>
      <c r="Q433" s="112" t="str">
        <f t="shared" si="199"/>
        <v>5420</v>
      </c>
      <c r="R433" s="112" t="str">
        <f t="shared" si="200"/>
        <v/>
      </c>
      <c r="S433" s="112" t="str">
        <f t="shared" si="180"/>
        <v/>
      </c>
      <c r="T433" s="112" t="str">
        <f t="shared" si="181"/>
        <v/>
      </c>
      <c r="U433" s="112" t="str">
        <f t="shared" si="182"/>
        <v/>
      </c>
      <c r="V433" s="112" t="str">
        <f t="shared" si="183"/>
        <v/>
      </c>
      <c r="W433" s="112" t="str">
        <f t="shared" si="201"/>
        <v/>
      </c>
      <c r="X433" s="112" t="str">
        <f t="shared" si="184"/>
        <v/>
      </c>
      <c r="Y433" s="112" t="str">
        <f t="shared" si="204"/>
        <v/>
      </c>
      <c r="Z433" s="112" t="str">
        <f t="shared" si="205"/>
        <v/>
      </c>
      <c r="AA433" s="112" t="str">
        <f t="shared" si="206"/>
        <v/>
      </c>
      <c r="AB433" s="112" t="str">
        <f t="shared" si="207"/>
        <v/>
      </c>
      <c r="AC433" s="112" t="str">
        <f t="shared" si="208"/>
        <v/>
      </c>
      <c r="AD433" t="str">
        <f t="shared" si="202"/>
        <v>5420------------</v>
      </c>
      <c r="AF433" s="19" t="str">
        <f t="shared" si="209"/>
        <v>|0200226010|42.70|0.00|1.400|0.0005420NBC</v>
      </c>
      <c r="AG433" s="19" t="str">
        <f t="shared" si="203"/>
        <v/>
      </c>
      <c r="AH433" s="19" t="str">
        <f t="shared" si="185"/>
        <v/>
      </c>
      <c r="AI433" s="19" t="str">
        <f t="shared" si="186"/>
        <v/>
      </c>
      <c r="AJ433" s="19" t="str">
        <f t="shared" si="187"/>
        <v/>
      </c>
      <c r="AK433" s="19" t="str">
        <f t="shared" si="188"/>
        <v/>
      </c>
      <c r="AL433" s="19" t="str">
        <f t="shared" si="189"/>
        <v/>
      </c>
      <c r="AM433" s="19" t="str">
        <f t="shared" si="190"/>
        <v/>
      </c>
      <c r="AN433" s="19" t="str">
        <f t="shared" si="191"/>
        <v/>
      </c>
      <c r="AO433" s="19" t="str">
        <f t="shared" si="192"/>
        <v/>
      </c>
      <c r="AP433" s="19" t="str">
        <f t="shared" si="193"/>
        <v/>
      </c>
      <c r="AQ433" s="19" t="str">
        <f t="shared" si="194"/>
        <v/>
      </c>
      <c r="AR433" s="19" t="str">
        <f t="shared" si="195"/>
        <v/>
      </c>
      <c r="AS433" s="19" t="str">
        <f>IFERROR(VLOOKUP(AF433,[2]CUS030!$A$5:$E$10000,5,0),"")</f>
        <v>CIC1</v>
      </c>
      <c r="AT433" s="19" t="str">
        <f>IFERROR(VLOOKUP(AG433,[2]CUS030!$A$5:$E$10000,5,0),"")</f>
        <v/>
      </c>
      <c r="AU433" s="19" t="str">
        <f>IFERROR(VLOOKUP(AH433,[2]CUS030!$A$5:$E$10000,5,0),"")</f>
        <v/>
      </c>
      <c r="AV433" s="19" t="str">
        <f>IFERROR(VLOOKUP(AI433,[2]CUS030!$A$5:$E$10000,5,0),"")</f>
        <v/>
      </c>
      <c r="AW433" s="19" t="str">
        <f>IFERROR(VLOOKUP(AJ433,[2]CUS030!$A$5:$E$10000,5,0),"")</f>
        <v/>
      </c>
      <c r="AX433" s="19" t="str">
        <f>IFERROR(VLOOKUP(AK433,[2]CUS030!$A$5:$E$10000,5,0),"")</f>
        <v/>
      </c>
      <c r="AY433" s="19" t="str">
        <f>IFERROR(VLOOKUP(AL433,[2]CUS030!$A$5:$E$10000,5,0),"")</f>
        <v/>
      </c>
      <c r="AZ433" s="19" t="str">
        <f>IFERROR(VLOOKUP(AM433,[2]CUS030!$A$5:$E$10000,5,0),"")</f>
        <v/>
      </c>
      <c r="BA433" s="19" t="str">
        <f>IFERROR(VLOOKUP(AN433,[2]CUS030!$A$5:$E$10000,5,0),"")</f>
        <v/>
      </c>
      <c r="BB433" s="19" t="str">
        <f>IFERROR(VLOOKUP(AO433,[2]CUS030!$A$5:$E$10000,5,0),"")</f>
        <v/>
      </c>
      <c r="BC433" s="19" t="str">
        <f>IFERROR(VLOOKUP(AP433,[2]CUS030!$A$5:$E$10000,5,0),"")</f>
        <v/>
      </c>
      <c r="BD433" s="19" t="str">
        <f>IFERROR(VLOOKUP(AQ433,[2]CUS030!$A$5:$E$10000,5,0),"")</f>
        <v/>
      </c>
      <c r="BE433" s="19" t="str">
        <f>IFERROR(VLOOKUP(AR433,[2]CUS030!$A$5:$E$10000,5,0),"")</f>
        <v/>
      </c>
    </row>
    <row r="434" spans="6:57" x14ac:dyDescent="0.3">
      <c r="F434" s="108" t="str">
        <f>[1]!Table1[[#This Row],[Production]]</f>
        <v>|0200226010|42.70|0.00|1.600|0.0005622IBC</v>
      </c>
      <c r="G434" t="str">
        <f t="shared" si="196"/>
        <v>5622</v>
      </c>
      <c r="H434" t="str">
        <f t="shared" si="197"/>
        <v>CIC1||||||||||||</v>
      </c>
      <c r="I434" s="108" t="str">
        <f>[1]!Table1[[#This Row],[Stock]]</f>
        <v>|0200226010|42.70|0.00|1.600|0.0005622IBC</v>
      </c>
      <c r="J434" t="str">
        <f t="shared" si="198"/>
        <v>5622</v>
      </c>
      <c r="K434" s="19"/>
      <c r="L434" s="19"/>
      <c r="M434" s="19"/>
      <c r="N434" s="19"/>
      <c r="O434" s="19"/>
      <c r="P434" s="20" t="str">
        <f>End_Cal!E434</f>
        <v>|0200226010|19.10|0.00|2.000|0.0005824NBC</v>
      </c>
      <c r="Q434" s="112" t="str">
        <f t="shared" si="199"/>
        <v>5824</v>
      </c>
      <c r="R434" s="112" t="str">
        <f t="shared" si="200"/>
        <v/>
      </c>
      <c r="S434" s="112" t="str">
        <f t="shared" si="180"/>
        <v/>
      </c>
      <c r="T434" s="112" t="str">
        <f t="shared" si="181"/>
        <v/>
      </c>
      <c r="U434" s="112" t="str">
        <f t="shared" si="182"/>
        <v/>
      </c>
      <c r="V434" s="112" t="str">
        <f t="shared" si="183"/>
        <v/>
      </c>
      <c r="W434" s="112" t="str">
        <f t="shared" si="201"/>
        <v/>
      </c>
      <c r="X434" s="112" t="str">
        <f t="shared" si="184"/>
        <v/>
      </c>
      <c r="Y434" s="112" t="str">
        <f t="shared" si="204"/>
        <v/>
      </c>
      <c r="Z434" s="112" t="str">
        <f t="shared" si="205"/>
        <v/>
      </c>
      <c r="AA434" s="112" t="str">
        <f t="shared" si="206"/>
        <v/>
      </c>
      <c r="AB434" s="112" t="str">
        <f t="shared" si="207"/>
        <v/>
      </c>
      <c r="AC434" s="112" t="str">
        <f t="shared" si="208"/>
        <v/>
      </c>
      <c r="AD434" t="str">
        <f t="shared" si="202"/>
        <v>5824------------</v>
      </c>
      <c r="AF434" s="19" t="str">
        <f t="shared" si="209"/>
        <v>|0200226010|19.10|0.00|2.000|0.0005824NBC</v>
      </c>
      <c r="AG434" s="19" t="str">
        <f t="shared" si="203"/>
        <v/>
      </c>
      <c r="AH434" s="19" t="str">
        <f t="shared" si="185"/>
        <v/>
      </c>
      <c r="AI434" s="19" t="str">
        <f t="shared" si="186"/>
        <v/>
      </c>
      <c r="AJ434" s="19" t="str">
        <f t="shared" si="187"/>
        <v/>
      </c>
      <c r="AK434" s="19" t="str">
        <f t="shared" si="188"/>
        <v/>
      </c>
      <c r="AL434" s="19" t="str">
        <f t="shared" si="189"/>
        <v/>
      </c>
      <c r="AM434" s="19" t="str">
        <f t="shared" si="190"/>
        <v/>
      </c>
      <c r="AN434" s="19" t="str">
        <f t="shared" si="191"/>
        <v/>
      </c>
      <c r="AO434" s="19" t="str">
        <f t="shared" si="192"/>
        <v/>
      </c>
      <c r="AP434" s="19" t="str">
        <f t="shared" si="193"/>
        <v/>
      </c>
      <c r="AQ434" s="19" t="str">
        <f t="shared" si="194"/>
        <v/>
      </c>
      <c r="AR434" s="19" t="str">
        <f t="shared" si="195"/>
        <v/>
      </c>
      <c r="AS434" s="19" t="str">
        <f>IFERROR(VLOOKUP(AF434,[2]CUS030!$A$5:$E$10000,5,0),"")</f>
        <v>CIC1</v>
      </c>
      <c r="AT434" s="19" t="str">
        <f>IFERROR(VLOOKUP(AG434,[2]CUS030!$A$5:$E$10000,5,0),"")</f>
        <v/>
      </c>
      <c r="AU434" s="19" t="str">
        <f>IFERROR(VLOOKUP(AH434,[2]CUS030!$A$5:$E$10000,5,0),"")</f>
        <v/>
      </c>
      <c r="AV434" s="19" t="str">
        <f>IFERROR(VLOOKUP(AI434,[2]CUS030!$A$5:$E$10000,5,0),"")</f>
        <v/>
      </c>
      <c r="AW434" s="19" t="str">
        <f>IFERROR(VLOOKUP(AJ434,[2]CUS030!$A$5:$E$10000,5,0),"")</f>
        <v/>
      </c>
      <c r="AX434" s="19" t="str">
        <f>IFERROR(VLOOKUP(AK434,[2]CUS030!$A$5:$E$10000,5,0),"")</f>
        <v/>
      </c>
      <c r="AY434" s="19" t="str">
        <f>IFERROR(VLOOKUP(AL434,[2]CUS030!$A$5:$E$10000,5,0),"")</f>
        <v/>
      </c>
      <c r="AZ434" s="19" t="str">
        <f>IFERROR(VLOOKUP(AM434,[2]CUS030!$A$5:$E$10000,5,0),"")</f>
        <v/>
      </c>
      <c r="BA434" s="19" t="str">
        <f>IFERROR(VLOOKUP(AN434,[2]CUS030!$A$5:$E$10000,5,0),"")</f>
        <v/>
      </c>
      <c r="BB434" s="19" t="str">
        <f>IFERROR(VLOOKUP(AO434,[2]CUS030!$A$5:$E$10000,5,0),"")</f>
        <v/>
      </c>
      <c r="BC434" s="19" t="str">
        <f>IFERROR(VLOOKUP(AP434,[2]CUS030!$A$5:$E$10000,5,0),"")</f>
        <v/>
      </c>
      <c r="BD434" s="19" t="str">
        <f>IFERROR(VLOOKUP(AQ434,[2]CUS030!$A$5:$E$10000,5,0),"")</f>
        <v/>
      </c>
      <c r="BE434" s="19" t="str">
        <f>IFERROR(VLOOKUP(AR434,[2]CUS030!$A$5:$E$10000,5,0),"")</f>
        <v/>
      </c>
    </row>
    <row r="435" spans="6:57" x14ac:dyDescent="0.3">
      <c r="F435" s="108" t="str">
        <f>[1]!Table1[[#This Row],[Production]]</f>
        <v>|0200226010|42.70|0.00|1.600|0.0005622IBC</v>
      </c>
      <c r="G435" t="str">
        <f t="shared" si="196"/>
        <v>5622</v>
      </c>
      <c r="H435" t="str">
        <f t="shared" si="197"/>
        <v>||||||||||||</v>
      </c>
      <c r="I435" s="108" t="str">
        <f>[1]!Table1[[#This Row],[Stock]]</f>
        <v>|0200226010|42.70|0.00|1.600|0.000795IBC</v>
      </c>
      <c r="J435" t="str">
        <f t="shared" si="198"/>
        <v>795</v>
      </c>
      <c r="K435" s="19"/>
      <c r="L435" s="19"/>
      <c r="M435" s="19"/>
      <c r="N435" s="19"/>
      <c r="O435" s="19"/>
      <c r="P435" s="20" t="str">
        <f>End_Cal!E435</f>
        <v>|0200226010|22.20|0.00|1.600|0.0005900NBC</v>
      </c>
      <c r="Q435" s="112" t="str">
        <f t="shared" si="199"/>
        <v>5900</v>
      </c>
      <c r="R435" s="112" t="str">
        <f t="shared" si="200"/>
        <v/>
      </c>
      <c r="S435" s="112" t="str">
        <f t="shared" si="180"/>
        <v/>
      </c>
      <c r="T435" s="112" t="str">
        <f t="shared" si="181"/>
        <v/>
      </c>
      <c r="U435" s="112" t="str">
        <f t="shared" si="182"/>
        <v/>
      </c>
      <c r="V435" s="112" t="str">
        <f t="shared" si="183"/>
        <v/>
      </c>
      <c r="W435" s="112" t="str">
        <f t="shared" si="201"/>
        <v/>
      </c>
      <c r="X435" s="112" t="str">
        <f t="shared" si="184"/>
        <v/>
      </c>
      <c r="Y435" s="112" t="str">
        <f t="shared" si="204"/>
        <v/>
      </c>
      <c r="Z435" s="112" t="str">
        <f t="shared" si="205"/>
        <v/>
      </c>
      <c r="AA435" s="112" t="str">
        <f t="shared" si="206"/>
        <v/>
      </c>
      <c r="AB435" s="112" t="str">
        <f t="shared" si="207"/>
        <v/>
      </c>
      <c r="AC435" s="112" t="str">
        <f t="shared" si="208"/>
        <v/>
      </c>
      <c r="AD435" t="str">
        <f t="shared" si="202"/>
        <v>5900------------</v>
      </c>
      <c r="AF435" s="19" t="str">
        <f t="shared" si="209"/>
        <v>|0200226010|22.20|0.00|1.600|0.0005900NBC</v>
      </c>
      <c r="AG435" s="19" t="str">
        <f t="shared" si="203"/>
        <v/>
      </c>
      <c r="AH435" s="19" t="str">
        <f t="shared" si="185"/>
        <v/>
      </c>
      <c r="AI435" s="19" t="str">
        <f t="shared" si="186"/>
        <v/>
      </c>
      <c r="AJ435" s="19" t="str">
        <f t="shared" si="187"/>
        <v/>
      </c>
      <c r="AK435" s="19" t="str">
        <f t="shared" si="188"/>
        <v/>
      </c>
      <c r="AL435" s="19" t="str">
        <f t="shared" si="189"/>
        <v/>
      </c>
      <c r="AM435" s="19" t="str">
        <f t="shared" si="190"/>
        <v/>
      </c>
      <c r="AN435" s="19" t="str">
        <f t="shared" si="191"/>
        <v/>
      </c>
      <c r="AO435" s="19" t="str">
        <f t="shared" si="192"/>
        <v/>
      </c>
      <c r="AP435" s="19" t="str">
        <f t="shared" si="193"/>
        <v/>
      </c>
      <c r="AQ435" s="19" t="str">
        <f t="shared" si="194"/>
        <v/>
      </c>
      <c r="AR435" s="19" t="str">
        <f t="shared" si="195"/>
        <v/>
      </c>
      <c r="AS435" s="19" t="str">
        <f>IFERROR(VLOOKUP(AF435,[2]CUS030!$A$5:$E$10000,5,0),"")</f>
        <v/>
      </c>
      <c r="AT435" s="19" t="str">
        <f>IFERROR(VLOOKUP(AG435,[2]CUS030!$A$5:$E$10000,5,0),"")</f>
        <v/>
      </c>
      <c r="AU435" s="19" t="str">
        <f>IFERROR(VLOOKUP(AH435,[2]CUS030!$A$5:$E$10000,5,0),"")</f>
        <v/>
      </c>
      <c r="AV435" s="19" t="str">
        <f>IFERROR(VLOOKUP(AI435,[2]CUS030!$A$5:$E$10000,5,0),"")</f>
        <v/>
      </c>
      <c r="AW435" s="19" t="str">
        <f>IFERROR(VLOOKUP(AJ435,[2]CUS030!$A$5:$E$10000,5,0),"")</f>
        <v/>
      </c>
      <c r="AX435" s="19" t="str">
        <f>IFERROR(VLOOKUP(AK435,[2]CUS030!$A$5:$E$10000,5,0),"")</f>
        <v/>
      </c>
      <c r="AY435" s="19" t="str">
        <f>IFERROR(VLOOKUP(AL435,[2]CUS030!$A$5:$E$10000,5,0),"")</f>
        <v/>
      </c>
      <c r="AZ435" s="19" t="str">
        <f>IFERROR(VLOOKUP(AM435,[2]CUS030!$A$5:$E$10000,5,0),"")</f>
        <v/>
      </c>
      <c r="BA435" s="19" t="str">
        <f>IFERROR(VLOOKUP(AN435,[2]CUS030!$A$5:$E$10000,5,0),"")</f>
        <v/>
      </c>
      <c r="BB435" s="19" t="str">
        <f>IFERROR(VLOOKUP(AO435,[2]CUS030!$A$5:$E$10000,5,0),"")</f>
        <v/>
      </c>
      <c r="BC435" s="19" t="str">
        <f>IFERROR(VLOOKUP(AP435,[2]CUS030!$A$5:$E$10000,5,0),"")</f>
        <v/>
      </c>
      <c r="BD435" s="19" t="str">
        <f>IFERROR(VLOOKUP(AQ435,[2]CUS030!$A$5:$E$10000,5,0),"")</f>
        <v/>
      </c>
      <c r="BE435" s="19" t="str">
        <f>IFERROR(VLOOKUP(AR435,[2]CUS030!$A$5:$E$10000,5,0),"")</f>
        <v/>
      </c>
    </row>
    <row r="436" spans="6:57" x14ac:dyDescent="0.3">
      <c r="F436" s="108" t="str">
        <f>[1]!Table1[[#This Row],[Production]]</f>
        <v>|0200226010|42.70|0.00|1.600|0.0005622IBC</v>
      </c>
      <c r="G436" t="str">
        <f t="shared" si="196"/>
        <v>5622</v>
      </c>
      <c r="H436" t="str">
        <f t="shared" si="197"/>
        <v>CIC1||||||||||||</v>
      </c>
      <c r="I436" s="108" t="str">
        <f>[1]!Table1[[#This Row],[Stock]]</f>
        <v>|0200226010|42.70|0.00|1.600|0.000840IBC</v>
      </c>
      <c r="J436" t="str">
        <f t="shared" si="198"/>
        <v>840</v>
      </c>
      <c r="K436" s="19"/>
      <c r="L436" s="19"/>
      <c r="M436" s="19"/>
      <c r="N436" s="19"/>
      <c r="O436" s="19"/>
      <c r="P436" s="20" t="str">
        <f>End_Cal!E436</f>
        <v>|0200226010|42.70|0.00|2.000|0.0006078NBC</v>
      </c>
      <c r="Q436" s="112" t="str">
        <f t="shared" si="199"/>
        <v>6078</v>
      </c>
      <c r="R436" s="112" t="str">
        <f t="shared" si="200"/>
        <v/>
      </c>
      <c r="S436" s="112" t="str">
        <f t="shared" si="180"/>
        <v/>
      </c>
      <c r="T436" s="112" t="str">
        <f t="shared" si="181"/>
        <v/>
      </c>
      <c r="U436" s="112" t="str">
        <f t="shared" si="182"/>
        <v/>
      </c>
      <c r="V436" s="112" t="str">
        <f t="shared" si="183"/>
        <v/>
      </c>
      <c r="W436" s="112" t="str">
        <f t="shared" si="201"/>
        <v/>
      </c>
      <c r="X436" s="112" t="str">
        <f t="shared" si="184"/>
        <v/>
      </c>
      <c r="Y436" s="112" t="str">
        <f t="shared" si="204"/>
        <v/>
      </c>
      <c r="Z436" s="112" t="str">
        <f t="shared" si="205"/>
        <v/>
      </c>
      <c r="AA436" s="112" t="str">
        <f t="shared" si="206"/>
        <v/>
      </c>
      <c r="AB436" s="112" t="str">
        <f t="shared" si="207"/>
        <v/>
      </c>
      <c r="AC436" s="112" t="str">
        <f t="shared" si="208"/>
        <v/>
      </c>
      <c r="AD436" t="str">
        <f t="shared" si="202"/>
        <v>6078------------</v>
      </c>
      <c r="AF436" s="19" t="str">
        <f t="shared" si="209"/>
        <v>|0200226010|42.70|0.00|2.000|0.0006078NBC</v>
      </c>
      <c r="AG436" s="19" t="str">
        <f t="shared" si="203"/>
        <v/>
      </c>
      <c r="AH436" s="19" t="str">
        <f t="shared" si="185"/>
        <v/>
      </c>
      <c r="AI436" s="19" t="str">
        <f t="shared" si="186"/>
        <v/>
      </c>
      <c r="AJ436" s="19" t="str">
        <f t="shared" si="187"/>
        <v/>
      </c>
      <c r="AK436" s="19" t="str">
        <f t="shared" si="188"/>
        <v/>
      </c>
      <c r="AL436" s="19" t="str">
        <f t="shared" si="189"/>
        <v/>
      </c>
      <c r="AM436" s="19" t="str">
        <f t="shared" si="190"/>
        <v/>
      </c>
      <c r="AN436" s="19" t="str">
        <f t="shared" si="191"/>
        <v/>
      </c>
      <c r="AO436" s="19" t="str">
        <f t="shared" si="192"/>
        <v/>
      </c>
      <c r="AP436" s="19" t="str">
        <f t="shared" si="193"/>
        <v/>
      </c>
      <c r="AQ436" s="19" t="str">
        <f t="shared" si="194"/>
        <v/>
      </c>
      <c r="AR436" s="19" t="str">
        <f t="shared" si="195"/>
        <v/>
      </c>
      <c r="AS436" s="19" t="str">
        <f>IFERROR(VLOOKUP(AF436,[2]CUS030!$A$5:$E$10000,5,0),"")</f>
        <v>CIC1</v>
      </c>
      <c r="AT436" s="19" t="str">
        <f>IFERROR(VLOOKUP(AG436,[2]CUS030!$A$5:$E$10000,5,0),"")</f>
        <v/>
      </c>
      <c r="AU436" s="19" t="str">
        <f>IFERROR(VLOOKUP(AH436,[2]CUS030!$A$5:$E$10000,5,0),"")</f>
        <v/>
      </c>
      <c r="AV436" s="19" t="str">
        <f>IFERROR(VLOOKUP(AI436,[2]CUS030!$A$5:$E$10000,5,0),"")</f>
        <v/>
      </c>
      <c r="AW436" s="19" t="str">
        <f>IFERROR(VLOOKUP(AJ436,[2]CUS030!$A$5:$E$10000,5,0),"")</f>
        <v/>
      </c>
      <c r="AX436" s="19" t="str">
        <f>IFERROR(VLOOKUP(AK436,[2]CUS030!$A$5:$E$10000,5,0),"")</f>
        <v/>
      </c>
      <c r="AY436" s="19" t="str">
        <f>IFERROR(VLOOKUP(AL436,[2]CUS030!$A$5:$E$10000,5,0),"")</f>
        <v/>
      </c>
      <c r="AZ436" s="19" t="str">
        <f>IFERROR(VLOOKUP(AM436,[2]CUS030!$A$5:$E$10000,5,0),"")</f>
        <v/>
      </c>
      <c r="BA436" s="19" t="str">
        <f>IFERROR(VLOOKUP(AN436,[2]CUS030!$A$5:$E$10000,5,0),"")</f>
        <v/>
      </c>
      <c r="BB436" s="19" t="str">
        <f>IFERROR(VLOOKUP(AO436,[2]CUS030!$A$5:$E$10000,5,0),"")</f>
        <v/>
      </c>
      <c r="BC436" s="19" t="str">
        <f>IFERROR(VLOOKUP(AP436,[2]CUS030!$A$5:$E$10000,5,0),"")</f>
        <v/>
      </c>
      <c r="BD436" s="19" t="str">
        <f>IFERROR(VLOOKUP(AQ436,[2]CUS030!$A$5:$E$10000,5,0),"")</f>
        <v/>
      </c>
      <c r="BE436" s="19" t="str">
        <f>IFERROR(VLOOKUP(AR436,[2]CUS030!$A$5:$E$10000,5,0),"")</f>
        <v/>
      </c>
    </row>
    <row r="437" spans="6:57" x14ac:dyDescent="0.3">
      <c r="F437" s="108" t="str">
        <f>[1]!Table1[[#This Row],[Production]]</f>
        <v>|0200226010|42.70|0.00|1.600|0.0005622IBC</v>
      </c>
      <c r="G437" t="str">
        <f t="shared" si="196"/>
        <v>5622</v>
      </c>
      <c r="H437" t="str">
        <f t="shared" si="197"/>
        <v>CIC1||||||||||||</v>
      </c>
      <c r="I437" s="108" t="str">
        <f>[1]!Table1[[#This Row],[Stock]]</f>
        <v>|0200226010|42.70|0.00|1.600|0.000845IBC</v>
      </c>
      <c r="J437" t="str">
        <f t="shared" si="198"/>
        <v>845</v>
      </c>
      <c r="K437" s="19"/>
      <c r="L437" s="19"/>
      <c r="M437" s="19"/>
      <c r="N437" s="19"/>
      <c r="O437" s="19"/>
      <c r="P437" s="20" t="str">
        <f>End_Cal!E437</f>
        <v>|0200226010|42.70|0.00|1.400|0.0005757IBC</v>
      </c>
      <c r="Q437" s="112" t="str">
        <f t="shared" si="199"/>
        <v>810</v>
      </c>
      <c r="R437" s="112" t="str">
        <f t="shared" si="200"/>
        <v/>
      </c>
      <c r="S437" s="112" t="str">
        <f t="shared" si="180"/>
        <v/>
      </c>
      <c r="T437" s="112" t="str">
        <f t="shared" si="181"/>
        <v/>
      </c>
      <c r="U437" s="112" t="str">
        <f t="shared" si="182"/>
        <v/>
      </c>
      <c r="V437" s="112" t="str">
        <f t="shared" si="183"/>
        <v/>
      </c>
      <c r="W437" s="112" t="str">
        <f t="shared" si="201"/>
        <v/>
      </c>
      <c r="X437" s="112" t="str">
        <f t="shared" si="184"/>
        <v/>
      </c>
      <c r="Y437" s="112" t="str">
        <f t="shared" si="204"/>
        <v/>
      </c>
      <c r="Z437" s="112" t="str">
        <f t="shared" si="205"/>
        <v/>
      </c>
      <c r="AA437" s="112" t="str">
        <f t="shared" si="206"/>
        <v/>
      </c>
      <c r="AB437" s="112" t="str">
        <f t="shared" si="207"/>
        <v/>
      </c>
      <c r="AC437" s="112" t="str">
        <f t="shared" si="208"/>
        <v/>
      </c>
      <c r="AD437" t="str">
        <f t="shared" si="202"/>
        <v>810------------</v>
      </c>
      <c r="AF437" s="19" t="str">
        <f t="shared" si="209"/>
        <v>|0200226010|42.70|0.00|1.400|0.000810IBC</v>
      </c>
      <c r="AG437" s="19" t="str">
        <f t="shared" si="203"/>
        <v/>
      </c>
      <c r="AH437" s="19" t="str">
        <f t="shared" si="185"/>
        <v/>
      </c>
      <c r="AI437" s="19" t="str">
        <f t="shared" si="186"/>
        <v/>
      </c>
      <c r="AJ437" s="19" t="str">
        <f t="shared" si="187"/>
        <v/>
      </c>
      <c r="AK437" s="19" t="str">
        <f t="shared" si="188"/>
        <v/>
      </c>
      <c r="AL437" s="19" t="str">
        <f t="shared" si="189"/>
        <v/>
      </c>
      <c r="AM437" s="19" t="str">
        <f t="shared" si="190"/>
        <v/>
      </c>
      <c r="AN437" s="19" t="str">
        <f t="shared" si="191"/>
        <v/>
      </c>
      <c r="AO437" s="19" t="str">
        <f t="shared" si="192"/>
        <v/>
      </c>
      <c r="AP437" s="19" t="str">
        <f t="shared" si="193"/>
        <v/>
      </c>
      <c r="AQ437" s="19" t="str">
        <f t="shared" si="194"/>
        <v/>
      </c>
      <c r="AR437" s="19" t="str">
        <f t="shared" si="195"/>
        <v/>
      </c>
      <c r="AS437" s="19" t="str">
        <f>IFERROR(VLOOKUP(AF437,[2]CUS030!$A$5:$E$10000,5,0),"")</f>
        <v>CIC1</v>
      </c>
      <c r="AT437" s="19" t="str">
        <f>IFERROR(VLOOKUP(AG437,[2]CUS030!$A$5:$E$10000,5,0),"")</f>
        <v/>
      </c>
      <c r="AU437" s="19" t="str">
        <f>IFERROR(VLOOKUP(AH437,[2]CUS030!$A$5:$E$10000,5,0),"")</f>
        <v/>
      </c>
      <c r="AV437" s="19" t="str">
        <f>IFERROR(VLOOKUP(AI437,[2]CUS030!$A$5:$E$10000,5,0),"")</f>
        <v/>
      </c>
      <c r="AW437" s="19" t="str">
        <f>IFERROR(VLOOKUP(AJ437,[2]CUS030!$A$5:$E$10000,5,0),"")</f>
        <v/>
      </c>
      <c r="AX437" s="19" t="str">
        <f>IFERROR(VLOOKUP(AK437,[2]CUS030!$A$5:$E$10000,5,0),"")</f>
        <v/>
      </c>
      <c r="AY437" s="19" t="str">
        <f>IFERROR(VLOOKUP(AL437,[2]CUS030!$A$5:$E$10000,5,0),"")</f>
        <v/>
      </c>
      <c r="AZ437" s="19" t="str">
        <f>IFERROR(VLOOKUP(AM437,[2]CUS030!$A$5:$E$10000,5,0),"")</f>
        <v/>
      </c>
      <c r="BA437" s="19" t="str">
        <f>IFERROR(VLOOKUP(AN437,[2]CUS030!$A$5:$E$10000,5,0),"")</f>
        <v/>
      </c>
      <c r="BB437" s="19" t="str">
        <f>IFERROR(VLOOKUP(AO437,[2]CUS030!$A$5:$E$10000,5,0),"")</f>
        <v/>
      </c>
      <c r="BC437" s="19" t="str">
        <f>IFERROR(VLOOKUP(AP437,[2]CUS030!$A$5:$E$10000,5,0),"")</f>
        <v/>
      </c>
      <c r="BD437" s="19" t="str">
        <f>IFERROR(VLOOKUP(AQ437,[2]CUS030!$A$5:$E$10000,5,0),"")</f>
        <v/>
      </c>
      <c r="BE437" s="19" t="str">
        <f>IFERROR(VLOOKUP(AR437,[2]CUS030!$A$5:$E$10000,5,0),"")</f>
        <v/>
      </c>
    </row>
    <row r="438" spans="6:57" x14ac:dyDescent="0.3">
      <c r="F438" s="108" t="str">
        <f>[1]!Table1[[#This Row],[Production]]</f>
        <v>|0200226010|42.70|0.00|2.300|0.0005090NBC</v>
      </c>
      <c r="G438" t="str">
        <f t="shared" si="196"/>
        <v>5090</v>
      </c>
      <c r="H438" t="str">
        <f t="shared" si="197"/>
        <v>CIC1||||||||||||</v>
      </c>
      <c r="I438" s="108" t="str">
        <f>[1]!Table1[[#This Row],[Stock]]</f>
        <v>|0200226010|42.70|0.00|2.300|0.0005090NBC</v>
      </c>
      <c r="J438" t="str">
        <f t="shared" si="198"/>
        <v>5090</v>
      </c>
      <c r="K438" s="19"/>
      <c r="L438" s="19"/>
      <c r="M438" s="19"/>
      <c r="N438" s="19"/>
      <c r="O438" s="19"/>
      <c r="P438" s="20" t="str">
        <f>End_Cal!E438</f>
        <v>|0200226010|42.70|0.00|1.600|0.0005727IBC</v>
      </c>
      <c r="Q438" s="112" t="str">
        <f t="shared" si="199"/>
        <v>810</v>
      </c>
      <c r="R438" s="112" t="str">
        <f t="shared" si="200"/>
        <v/>
      </c>
      <c r="S438" s="112" t="str">
        <f t="shared" si="180"/>
        <v/>
      </c>
      <c r="T438" s="112" t="str">
        <f t="shared" si="181"/>
        <v/>
      </c>
      <c r="U438" s="112" t="str">
        <f t="shared" si="182"/>
        <v/>
      </c>
      <c r="V438" s="112" t="str">
        <f t="shared" si="183"/>
        <v/>
      </c>
      <c r="W438" s="112" t="str">
        <f t="shared" si="201"/>
        <v/>
      </c>
      <c r="X438" s="112" t="str">
        <f t="shared" si="184"/>
        <v/>
      </c>
      <c r="Y438" s="112" t="str">
        <f t="shared" si="204"/>
        <v/>
      </c>
      <c r="Z438" s="112" t="str">
        <f t="shared" si="205"/>
        <v/>
      </c>
      <c r="AA438" s="112" t="str">
        <f t="shared" si="206"/>
        <v/>
      </c>
      <c r="AB438" s="112" t="str">
        <f t="shared" si="207"/>
        <v/>
      </c>
      <c r="AC438" s="112" t="str">
        <f t="shared" si="208"/>
        <v/>
      </c>
      <c r="AD438" t="str">
        <f t="shared" si="202"/>
        <v>810------------</v>
      </c>
      <c r="AF438" s="19" t="str">
        <f t="shared" si="209"/>
        <v>|0200226010|42.70|0.00|1.600|0.000810IBC</v>
      </c>
      <c r="AG438" s="19" t="str">
        <f t="shared" si="203"/>
        <v/>
      </c>
      <c r="AH438" s="19" t="str">
        <f t="shared" si="185"/>
        <v/>
      </c>
      <c r="AI438" s="19" t="str">
        <f t="shared" si="186"/>
        <v/>
      </c>
      <c r="AJ438" s="19" t="str">
        <f t="shared" si="187"/>
        <v/>
      </c>
      <c r="AK438" s="19" t="str">
        <f t="shared" si="188"/>
        <v/>
      </c>
      <c r="AL438" s="19" t="str">
        <f t="shared" si="189"/>
        <v/>
      </c>
      <c r="AM438" s="19" t="str">
        <f t="shared" si="190"/>
        <v/>
      </c>
      <c r="AN438" s="19" t="str">
        <f t="shared" si="191"/>
        <v/>
      </c>
      <c r="AO438" s="19" t="str">
        <f t="shared" si="192"/>
        <v/>
      </c>
      <c r="AP438" s="19" t="str">
        <f t="shared" si="193"/>
        <v/>
      </c>
      <c r="AQ438" s="19" t="str">
        <f t="shared" si="194"/>
        <v/>
      </c>
      <c r="AR438" s="19" t="str">
        <f t="shared" si="195"/>
        <v/>
      </c>
      <c r="AS438" s="19" t="str">
        <f>IFERROR(VLOOKUP(AF438,[2]CUS030!$A$5:$E$10000,5,0),"")</f>
        <v>CIC1</v>
      </c>
      <c r="AT438" s="19" t="str">
        <f>IFERROR(VLOOKUP(AG438,[2]CUS030!$A$5:$E$10000,5,0),"")</f>
        <v/>
      </c>
      <c r="AU438" s="19" t="str">
        <f>IFERROR(VLOOKUP(AH438,[2]CUS030!$A$5:$E$10000,5,0),"")</f>
        <v/>
      </c>
      <c r="AV438" s="19" t="str">
        <f>IFERROR(VLOOKUP(AI438,[2]CUS030!$A$5:$E$10000,5,0),"")</f>
        <v/>
      </c>
      <c r="AW438" s="19" t="str">
        <f>IFERROR(VLOOKUP(AJ438,[2]CUS030!$A$5:$E$10000,5,0),"")</f>
        <v/>
      </c>
      <c r="AX438" s="19" t="str">
        <f>IFERROR(VLOOKUP(AK438,[2]CUS030!$A$5:$E$10000,5,0),"")</f>
        <v/>
      </c>
      <c r="AY438" s="19" t="str">
        <f>IFERROR(VLOOKUP(AL438,[2]CUS030!$A$5:$E$10000,5,0),"")</f>
        <v/>
      </c>
      <c r="AZ438" s="19" t="str">
        <f>IFERROR(VLOOKUP(AM438,[2]CUS030!$A$5:$E$10000,5,0),"")</f>
        <v/>
      </c>
      <c r="BA438" s="19" t="str">
        <f>IFERROR(VLOOKUP(AN438,[2]CUS030!$A$5:$E$10000,5,0),"")</f>
        <v/>
      </c>
      <c r="BB438" s="19" t="str">
        <f>IFERROR(VLOOKUP(AO438,[2]CUS030!$A$5:$E$10000,5,0),"")</f>
        <v/>
      </c>
      <c r="BC438" s="19" t="str">
        <f>IFERROR(VLOOKUP(AP438,[2]CUS030!$A$5:$E$10000,5,0),"")</f>
        <v/>
      </c>
      <c r="BD438" s="19" t="str">
        <f>IFERROR(VLOOKUP(AQ438,[2]CUS030!$A$5:$E$10000,5,0),"")</f>
        <v/>
      </c>
      <c r="BE438" s="19" t="str">
        <f>IFERROR(VLOOKUP(AR438,[2]CUS030!$A$5:$E$10000,5,0),"")</f>
        <v/>
      </c>
    </row>
    <row r="439" spans="6:57" x14ac:dyDescent="0.3">
      <c r="F439" s="108" t="str">
        <f>[1]!Table1[[#This Row],[Production]]</f>
        <v>|0200226010|42.70|0.00|2.300|0.0006100NBC</v>
      </c>
      <c r="G439" t="str">
        <f t="shared" si="196"/>
        <v>6100</v>
      </c>
      <c r="H439" t="str">
        <f t="shared" si="197"/>
        <v>CIC1||||||||||||</v>
      </c>
      <c r="I439" s="108" t="str">
        <f>[1]!Table1[[#This Row],[Stock]]</f>
        <v>|0200226010|42.70|0.00|2.300|0.0006100NBC</v>
      </c>
      <c r="J439" t="str">
        <f t="shared" si="198"/>
        <v>6100</v>
      </c>
      <c r="K439" s="19"/>
      <c r="L439" s="19"/>
      <c r="M439" s="19"/>
      <c r="N439" s="19"/>
      <c r="O439" s="19"/>
      <c r="P439" s="20" t="str">
        <f>End_Cal!E439</f>
        <v>|0200226010|31.80|0.00|2.600|0.0005405IBC</v>
      </c>
      <c r="Q439" s="112" t="str">
        <f t="shared" si="199"/>
        <v>5405</v>
      </c>
      <c r="R439" s="112" t="str">
        <f t="shared" si="200"/>
        <v/>
      </c>
      <c r="S439" s="112" t="str">
        <f t="shared" si="180"/>
        <v/>
      </c>
      <c r="T439" s="112" t="str">
        <f t="shared" si="181"/>
        <v/>
      </c>
      <c r="U439" s="112" t="str">
        <f t="shared" si="182"/>
        <v/>
      </c>
      <c r="V439" s="112" t="str">
        <f t="shared" si="183"/>
        <v/>
      </c>
      <c r="W439" s="112" t="str">
        <f t="shared" si="201"/>
        <v/>
      </c>
      <c r="X439" s="112" t="str">
        <f t="shared" si="184"/>
        <v/>
      </c>
      <c r="Y439" s="112" t="str">
        <f t="shared" si="204"/>
        <v/>
      </c>
      <c r="Z439" s="112" t="str">
        <f t="shared" si="205"/>
        <v/>
      </c>
      <c r="AA439" s="112" t="str">
        <f t="shared" si="206"/>
        <v/>
      </c>
      <c r="AB439" s="112" t="str">
        <f t="shared" si="207"/>
        <v/>
      </c>
      <c r="AC439" s="112" t="str">
        <f t="shared" si="208"/>
        <v/>
      </c>
      <c r="AD439" t="str">
        <f t="shared" si="202"/>
        <v>5405------------</v>
      </c>
      <c r="AF439" s="19" t="str">
        <f t="shared" si="209"/>
        <v>|0200226010|31.80|0.00|2.600|0.0005405IBC</v>
      </c>
      <c r="AG439" s="19" t="str">
        <f t="shared" si="203"/>
        <v/>
      </c>
      <c r="AH439" s="19" t="str">
        <f t="shared" si="185"/>
        <v/>
      </c>
      <c r="AI439" s="19" t="str">
        <f t="shared" si="186"/>
        <v/>
      </c>
      <c r="AJ439" s="19" t="str">
        <f t="shared" si="187"/>
        <v/>
      </c>
      <c r="AK439" s="19" t="str">
        <f t="shared" si="188"/>
        <v/>
      </c>
      <c r="AL439" s="19" t="str">
        <f t="shared" si="189"/>
        <v/>
      </c>
      <c r="AM439" s="19" t="str">
        <f t="shared" si="190"/>
        <v/>
      </c>
      <c r="AN439" s="19" t="str">
        <f t="shared" si="191"/>
        <v/>
      </c>
      <c r="AO439" s="19" t="str">
        <f t="shared" si="192"/>
        <v/>
      </c>
      <c r="AP439" s="19" t="str">
        <f t="shared" si="193"/>
        <v/>
      </c>
      <c r="AQ439" s="19" t="str">
        <f t="shared" si="194"/>
        <v/>
      </c>
      <c r="AR439" s="19" t="str">
        <f t="shared" si="195"/>
        <v/>
      </c>
      <c r="AS439" s="19" t="str">
        <f>IFERROR(VLOOKUP(AF439,[2]CUS030!$A$5:$E$10000,5,0),"")</f>
        <v>CIC1</v>
      </c>
      <c r="AT439" s="19" t="str">
        <f>IFERROR(VLOOKUP(AG439,[2]CUS030!$A$5:$E$10000,5,0),"")</f>
        <v/>
      </c>
      <c r="AU439" s="19" t="str">
        <f>IFERROR(VLOOKUP(AH439,[2]CUS030!$A$5:$E$10000,5,0),"")</f>
        <v/>
      </c>
      <c r="AV439" s="19" t="str">
        <f>IFERROR(VLOOKUP(AI439,[2]CUS030!$A$5:$E$10000,5,0),"")</f>
        <v/>
      </c>
      <c r="AW439" s="19" t="str">
        <f>IFERROR(VLOOKUP(AJ439,[2]CUS030!$A$5:$E$10000,5,0),"")</f>
        <v/>
      </c>
      <c r="AX439" s="19" t="str">
        <f>IFERROR(VLOOKUP(AK439,[2]CUS030!$A$5:$E$10000,5,0),"")</f>
        <v/>
      </c>
      <c r="AY439" s="19" t="str">
        <f>IFERROR(VLOOKUP(AL439,[2]CUS030!$A$5:$E$10000,5,0),"")</f>
        <v/>
      </c>
      <c r="AZ439" s="19" t="str">
        <f>IFERROR(VLOOKUP(AM439,[2]CUS030!$A$5:$E$10000,5,0),"")</f>
        <v/>
      </c>
      <c r="BA439" s="19" t="str">
        <f>IFERROR(VLOOKUP(AN439,[2]CUS030!$A$5:$E$10000,5,0),"")</f>
        <v/>
      </c>
      <c r="BB439" s="19" t="str">
        <f>IFERROR(VLOOKUP(AO439,[2]CUS030!$A$5:$E$10000,5,0),"")</f>
        <v/>
      </c>
      <c r="BC439" s="19" t="str">
        <f>IFERROR(VLOOKUP(AP439,[2]CUS030!$A$5:$E$10000,5,0),"")</f>
        <v/>
      </c>
      <c r="BD439" s="19" t="str">
        <f>IFERROR(VLOOKUP(AQ439,[2]CUS030!$A$5:$E$10000,5,0),"")</f>
        <v/>
      </c>
      <c r="BE439" s="19" t="str">
        <f>IFERROR(VLOOKUP(AR439,[2]CUS030!$A$5:$E$10000,5,0),"")</f>
        <v/>
      </c>
    </row>
    <row r="440" spans="6:57" x14ac:dyDescent="0.3">
      <c r="F440" s="108" t="str">
        <f>[1]!Table1[[#This Row],[Production]]</f>
        <v>|0200226010|42.70|0.00|2.000|0.0006078IBC</v>
      </c>
      <c r="G440" t="str">
        <f t="shared" si="196"/>
        <v>6078</v>
      </c>
      <c r="H440" t="str">
        <f t="shared" si="197"/>
        <v>CIC1||||||||||||</v>
      </c>
      <c r="I440" s="108" t="str">
        <f>[1]!Table1[[#This Row],[Stock]]</f>
        <v>|0200226010|42.70|0.00|2.000|0.0006078IBC</v>
      </c>
      <c r="J440" t="str">
        <f t="shared" si="198"/>
        <v>6078</v>
      </c>
      <c r="K440" s="19"/>
      <c r="L440" s="19"/>
      <c r="M440" s="19"/>
      <c r="N440" s="19"/>
      <c r="O440" s="19"/>
      <c r="P440" s="20" t="str">
        <f>End_Cal!E440</f>
        <v>|0200226010|28.60|0.00|1.600|0.0005520IBC</v>
      </c>
      <c r="Q440" s="112" t="str">
        <f t="shared" si="199"/>
        <v>5520</v>
      </c>
      <c r="R440" s="112" t="str">
        <f t="shared" si="200"/>
        <v/>
      </c>
      <c r="S440" s="112" t="str">
        <f t="shared" si="180"/>
        <v/>
      </c>
      <c r="T440" s="112" t="str">
        <f t="shared" si="181"/>
        <v/>
      </c>
      <c r="U440" s="112" t="str">
        <f t="shared" si="182"/>
        <v/>
      </c>
      <c r="V440" s="112" t="str">
        <f t="shared" si="183"/>
        <v/>
      </c>
      <c r="W440" s="112" t="str">
        <f t="shared" si="201"/>
        <v/>
      </c>
      <c r="X440" s="112" t="str">
        <f t="shared" si="184"/>
        <v/>
      </c>
      <c r="Y440" s="112" t="str">
        <f t="shared" si="204"/>
        <v/>
      </c>
      <c r="Z440" s="112" t="str">
        <f t="shared" si="205"/>
        <v/>
      </c>
      <c r="AA440" s="112" t="str">
        <f t="shared" si="206"/>
        <v/>
      </c>
      <c r="AB440" s="112" t="str">
        <f t="shared" si="207"/>
        <v/>
      </c>
      <c r="AC440" s="112" t="str">
        <f t="shared" si="208"/>
        <v/>
      </c>
      <c r="AD440" t="str">
        <f t="shared" si="202"/>
        <v>5520------------</v>
      </c>
      <c r="AF440" s="19" t="str">
        <f t="shared" si="209"/>
        <v>|0200226010|28.60|0.00|1.600|0.0005520IBC</v>
      </c>
      <c r="AG440" s="19" t="str">
        <f t="shared" si="203"/>
        <v/>
      </c>
      <c r="AH440" s="19" t="str">
        <f t="shared" si="185"/>
        <v/>
      </c>
      <c r="AI440" s="19" t="str">
        <f t="shared" si="186"/>
        <v/>
      </c>
      <c r="AJ440" s="19" t="str">
        <f t="shared" si="187"/>
        <v/>
      </c>
      <c r="AK440" s="19" t="str">
        <f t="shared" si="188"/>
        <v/>
      </c>
      <c r="AL440" s="19" t="str">
        <f t="shared" si="189"/>
        <v/>
      </c>
      <c r="AM440" s="19" t="str">
        <f t="shared" si="190"/>
        <v/>
      </c>
      <c r="AN440" s="19" t="str">
        <f t="shared" si="191"/>
        <v/>
      </c>
      <c r="AO440" s="19" t="str">
        <f t="shared" si="192"/>
        <v/>
      </c>
      <c r="AP440" s="19" t="str">
        <f t="shared" si="193"/>
        <v/>
      </c>
      <c r="AQ440" s="19" t="str">
        <f t="shared" si="194"/>
        <v/>
      </c>
      <c r="AR440" s="19" t="str">
        <f t="shared" si="195"/>
        <v/>
      </c>
      <c r="AS440" s="19" t="str">
        <f>IFERROR(VLOOKUP(AF440,[2]CUS030!$A$5:$E$10000,5,0),"")</f>
        <v>CIC1</v>
      </c>
      <c r="AT440" s="19" t="str">
        <f>IFERROR(VLOOKUP(AG440,[2]CUS030!$A$5:$E$10000,5,0),"")</f>
        <v/>
      </c>
      <c r="AU440" s="19" t="str">
        <f>IFERROR(VLOOKUP(AH440,[2]CUS030!$A$5:$E$10000,5,0),"")</f>
        <v/>
      </c>
      <c r="AV440" s="19" t="str">
        <f>IFERROR(VLOOKUP(AI440,[2]CUS030!$A$5:$E$10000,5,0),"")</f>
        <v/>
      </c>
      <c r="AW440" s="19" t="str">
        <f>IFERROR(VLOOKUP(AJ440,[2]CUS030!$A$5:$E$10000,5,0),"")</f>
        <v/>
      </c>
      <c r="AX440" s="19" t="str">
        <f>IFERROR(VLOOKUP(AK440,[2]CUS030!$A$5:$E$10000,5,0),"")</f>
        <v/>
      </c>
      <c r="AY440" s="19" t="str">
        <f>IFERROR(VLOOKUP(AL440,[2]CUS030!$A$5:$E$10000,5,0),"")</f>
        <v/>
      </c>
      <c r="AZ440" s="19" t="str">
        <f>IFERROR(VLOOKUP(AM440,[2]CUS030!$A$5:$E$10000,5,0),"")</f>
        <v/>
      </c>
      <c r="BA440" s="19" t="str">
        <f>IFERROR(VLOOKUP(AN440,[2]CUS030!$A$5:$E$10000,5,0),"")</f>
        <v/>
      </c>
      <c r="BB440" s="19" t="str">
        <f>IFERROR(VLOOKUP(AO440,[2]CUS030!$A$5:$E$10000,5,0),"")</f>
        <v/>
      </c>
      <c r="BC440" s="19" t="str">
        <f>IFERROR(VLOOKUP(AP440,[2]CUS030!$A$5:$E$10000,5,0),"")</f>
        <v/>
      </c>
      <c r="BD440" s="19" t="str">
        <f>IFERROR(VLOOKUP(AQ440,[2]CUS030!$A$5:$E$10000,5,0),"")</f>
        <v/>
      </c>
      <c r="BE440" s="19" t="str">
        <f>IFERROR(VLOOKUP(AR440,[2]CUS030!$A$5:$E$10000,5,0),"")</f>
        <v/>
      </c>
    </row>
    <row r="441" spans="6:57" x14ac:dyDescent="0.3">
      <c r="F441" s="108" t="str">
        <f>[1]!Table1[[#This Row],[Production]]</f>
        <v>|0200226010|42.70|0.00|2.000|0.0006078IBC</v>
      </c>
      <c r="G441" t="str">
        <f t="shared" si="196"/>
        <v>6078</v>
      </c>
      <c r="H441" t="str">
        <f t="shared" si="197"/>
        <v>CIC1||||||||||||</v>
      </c>
      <c r="I441" s="108" t="str">
        <f>[1]!Table1[[#This Row],[Stock]]</f>
        <v>|0200226010|42.70|0.00|2.000|0.000748.5IBC</v>
      </c>
      <c r="J441" t="str">
        <f t="shared" si="198"/>
        <v>748.5</v>
      </c>
      <c r="K441" s="19"/>
      <c r="L441" s="19"/>
      <c r="M441" s="19"/>
      <c r="N441" s="19"/>
      <c r="O441" s="19"/>
      <c r="P441" s="20" t="str">
        <f>End_Cal!E441</f>
        <v>|0200226010|19.10|0.00|1.600|0.0005580NBC</v>
      </c>
      <c r="Q441" s="112" t="str">
        <f t="shared" si="199"/>
        <v>5580</v>
      </c>
      <c r="R441" s="112" t="str">
        <f t="shared" si="200"/>
        <v/>
      </c>
      <c r="S441" s="112" t="str">
        <f t="shared" si="180"/>
        <v/>
      </c>
      <c r="T441" s="112" t="str">
        <f t="shared" si="181"/>
        <v/>
      </c>
      <c r="U441" s="112" t="str">
        <f t="shared" si="182"/>
        <v/>
      </c>
      <c r="V441" s="112" t="str">
        <f t="shared" si="183"/>
        <v/>
      </c>
      <c r="W441" s="112" t="str">
        <f t="shared" si="201"/>
        <v/>
      </c>
      <c r="X441" s="112" t="str">
        <f t="shared" si="184"/>
        <v/>
      </c>
      <c r="Y441" s="112" t="str">
        <f t="shared" si="204"/>
        <v/>
      </c>
      <c r="Z441" s="112" t="str">
        <f t="shared" si="205"/>
        <v/>
      </c>
      <c r="AA441" s="112" t="str">
        <f t="shared" si="206"/>
        <v/>
      </c>
      <c r="AB441" s="112" t="str">
        <f t="shared" si="207"/>
        <v/>
      </c>
      <c r="AC441" s="112" t="str">
        <f t="shared" si="208"/>
        <v/>
      </c>
      <c r="AD441" t="str">
        <f t="shared" si="202"/>
        <v>5580------------</v>
      </c>
      <c r="AF441" s="19" t="str">
        <f t="shared" si="209"/>
        <v>|0200226010|19.10|0.00|1.600|0.0005580NBC</v>
      </c>
      <c r="AG441" s="19" t="str">
        <f t="shared" si="203"/>
        <v/>
      </c>
      <c r="AH441" s="19" t="str">
        <f t="shared" si="185"/>
        <v/>
      </c>
      <c r="AI441" s="19" t="str">
        <f t="shared" si="186"/>
        <v/>
      </c>
      <c r="AJ441" s="19" t="str">
        <f t="shared" si="187"/>
        <v/>
      </c>
      <c r="AK441" s="19" t="str">
        <f t="shared" si="188"/>
        <v/>
      </c>
      <c r="AL441" s="19" t="str">
        <f t="shared" si="189"/>
        <v/>
      </c>
      <c r="AM441" s="19" t="str">
        <f t="shared" si="190"/>
        <v/>
      </c>
      <c r="AN441" s="19" t="str">
        <f t="shared" si="191"/>
        <v/>
      </c>
      <c r="AO441" s="19" t="str">
        <f t="shared" si="192"/>
        <v/>
      </c>
      <c r="AP441" s="19" t="str">
        <f t="shared" si="193"/>
        <v/>
      </c>
      <c r="AQ441" s="19" t="str">
        <f t="shared" si="194"/>
        <v/>
      </c>
      <c r="AR441" s="19" t="str">
        <f t="shared" si="195"/>
        <v/>
      </c>
      <c r="AS441" s="19" t="str">
        <f>IFERROR(VLOOKUP(AF441,[2]CUS030!$A$5:$E$10000,5,0),"")</f>
        <v>CIC1</v>
      </c>
      <c r="AT441" s="19" t="str">
        <f>IFERROR(VLOOKUP(AG441,[2]CUS030!$A$5:$E$10000,5,0),"")</f>
        <v/>
      </c>
      <c r="AU441" s="19" t="str">
        <f>IFERROR(VLOOKUP(AH441,[2]CUS030!$A$5:$E$10000,5,0),"")</f>
        <v/>
      </c>
      <c r="AV441" s="19" t="str">
        <f>IFERROR(VLOOKUP(AI441,[2]CUS030!$A$5:$E$10000,5,0),"")</f>
        <v/>
      </c>
      <c r="AW441" s="19" t="str">
        <f>IFERROR(VLOOKUP(AJ441,[2]CUS030!$A$5:$E$10000,5,0),"")</f>
        <v/>
      </c>
      <c r="AX441" s="19" t="str">
        <f>IFERROR(VLOOKUP(AK441,[2]CUS030!$A$5:$E$10000,5,0),"")</f>
        <v/>
      </c>
      <c r="AY441" s="19" t="str">
        <f>IFERROR(VLOOKUP(AL441,[2]CUS030!$A$5:$E$10000,5,0),"")</f>
        <v/>
      </c>
      <c r="AZ441" s="19" t="str">
        <f>IFERROR(VLOOKUP(AM441,[2]CUS030!$A$5:$E$10000,5,0),"")</f>
        <v/>
      </c>
      <c r="BA441" s="19" t="str">
        <f>IFERROR(VLOOKUP(AN441,[2]CUS030!$A$5:$E$10000,5,0),"")</f>
        <v/>
      </c>
      <c r="BB441" s="19" t="str">
        <f>IFERROR(VLOOKUP(AO441,[2]CUS030!$A$5:$E$10000,5,0),"")</f>
        <v/>
      </c>
      <c r="BC441" s="19" t="str">
        <f>IFERROR(VLOOKUP(AP441,[2]CUS030!$A$5:$E$10000,5,0),"")</f>
        <v/>
      </c>
      <c r="BD441" s="19" t="str">
        <f>IFERROR(VLOOKUP(AQ441,[2]CUS030!$A$5:$E$10000,5,0),"")</f>
        <v/>
      </c>
      <c r="BE441" s="19" t="str">
        <f>IFERROR(VLOOKUP(AR441,[2]CUS030!$A$5:$E$10000,5,0),"")</f>
        <v/>
      </c>
    </row>
    <row r="442" spans="6:57" x14ac:dyDescent="0.3">
      <c r="F442" s="108" t="str">
        <f>[1]!Table1[[#This Row],[Production]]</f>
        <v>|0200226010|42.70|0.00|2.000|0.0006078IBC</v>
      </c>
      <c r="G442" t="str">
        <f t="shared" si="196"/>
        <v>6078</v>
      </c>
      <c r="H442" t="str">
        <f t="shared" si="197"/>
        <v>CIC1||||||||||||</v>
      </c>
      <c r="I442" s="108" t="str">
        <f>[1]!Table1[[#This Row],[Stock]]</f>
        <v>|0200226010|42.70|0.00|2.000|0.000860IBC</v>
      </c>
      <c r="J442" t="str">
        <f t="shared" si="198"/>
        <v>860</v>
      </c>
      <c r="K442" s="19"/>
      <c r="L442" s="19"/>
      <c r="M442" s="19"/>
      <c r="N442" s="19"/>
      <c r="O442" s="19"/>
      <c r="P442" s="20" t="str">
        <f>End_Cal!E442</f>
        <v>|0200226840|25.40|0.00|3.200|0.0005800NBC</v>
      </c>
      <c r="Q442" s="112" t="str">
        <f t="shared" si="199"/>
        <v>5800</v>
      </c>
      <c r="R442" s="112" t="str">
        <f t="shared" si="200"/>
        <v/>
      </c>
      <c r="S442" s="112" t="str">
        <f t="shared" si="180"/>
        <v/>
      </c>
      <c r="T442" s="112" t="str">
        <f t="shared" si="181"/>
        <v/>
      </c>
      <c r="U442" s="112" t="str">
        <f t="shared" si="182"/>
        <v/>
      </c>
      <c r="V442" s="112" t="str">
        <f t="shared" si="183"/>
        <v/>
      </c>
      <c r="W442" s="112" t="str">
        <f t="shared" si="201"/>
        <v/>
      </c>
      <c r="X442" s="112" t="str">
        <f t="shared" si="184"/>
        <v/>
      </c>
      <c r="Y442" s="112" t="str">
        <f t="shared" si="204"/>
        <v/>
      </c>
      <c r="Z442" s="112" t="str">
        <f t="shared" si="205"/>
        <v/>
      </c>
      <c r="AA442" s="112" t="str">
        <f t="shared" si="206"/>
        <v/>
      </c>
      <c r="AB442" s="112" t="str">
        <f t="shared" si="207"/>
        <v/>
      </c>
      <c r="AC442" s="112" t="str">
        <f t="shared" si="208"/>
        <v/>
      </c>
      <c r="AD442" t="str">
        <f t="shared" si="202"/>
        <v>5800------------</v>
      </c>
      <c r="AF442" s="19" t="str">
        <f t="shared" si="209"/>
        <v>|0200226840|25.40|0.00|3.200|0.0005800NBC</v>
      </c>
      <c r="AG442" s="19" t="str">
        <f t="shared" si="203"/>
        <v/>
      </c>
      <c r="AH442" s="19" t="str">
        <f t="shared" si="185"/>
        <v/>
      </c>
      <c r="AI442" s="19" t="str">
        <f t="shared" si="186"/>
        <v/>
      </c>
      <c r="AJ442" s="19" t="str">
        <f t="shared" si="187"/>
        <v/>
      </c>
      <c r="AK442" s="19" t="str">
        <f t="shared" si="188"/>
        <v/>
      </c>
      <c r="AL442" s="19" t="str">
        <f t="shared" si="189"/>
        <v/>
      </c>
      <c r="AM442" s="19" t="str">
        <f t="shared" si="190"/>
        <v/>
      </c>
      <c r="AN442" s="19" t="str">
        <f t="shared" si="191"/>
        <v/>
      </c>
      <c r="AO442" s="19" t="str">
        <f t="shared" si="192"/>
        <v/>
      </c>
      <c r="AP442" s="19" t="str">
        <f t="shared" si="193"/>
        <v/>
      </c>
      <c r="AQ442" s="19" t="str">
        <f t="shared" si="194"/>
        <v/>
      </c>
      <c r="AR442" s="19" t="str">
        <f t="shared" si="195"/>
        <v/>
      </c>
      <c r="AS442" s="19" t="str">
        <f>IFERROR(VLOOKUP(AF442,[2]CUS030!$A$5:$E$10000,5,0),"")</f>
        <v>CIC1</v>
      </c>
      <c r="AT442" s="19" t="str">
        <f>IFERROR(VLOOKUP(AG442,[2]CUS030!$A$5:$E$10000,5,0),"")</f>
        <v/>
      </c>
      <c r="AU442" s="19" t="str">
        <f>IFERROR(VLOOKUP(AH442,[2]CUS030!$A$5:$E$10000,5,0),"")</f>
        <v/>
      </c>
      <c r="AV442" s="19" t="str">
        <f>IFERROR(VLOOKUP(AI442,[2]CUS030!$A$5:$E$10000,5,0),"")</f>
        <v/>
      </c>
      <c r="AW442" s="19" t="str">
        <f>IFERROR(VLOOKUP(AJ442,[2]CUS030!$A$5:$E$10000,5,0),"")</f>
        <v/>
      </c>
      <c r="AX442" s="19" t="str">
        <f>IFERROR(VLOOKUP(AK442,[2]CUS030!$A$5:$E$10000,5,0),"")</f>
        <v/>
      </c>
      <c r="AY442" s="19" t="str">
        <f>IFERROR(VLOOKUP(AL442,[2]CUS030!$A$5:$E$10000,5,0),"")</f>
        <v/>
      </c>
      <c r="AZ442" s="19" t="str">
        <f>IFERROR(VLOOKUP(AM442,[2]CUS030!$A$5:$E$10000,5,0),"")</f>
        <v/>
      </c>
      <c r="BA442" s="19" t="str">
        <f>IFERROR(VLOOKUP(AN442,[2]CUS030!$A$5:$E$10000,5,0),"")</f>
        <v/>
      </c>
      <c r="BB442" s="19" t="str">
        <f>IFERROR(VLOOKUP(AO442,[2]CUS030!$A$5:$E$10000,5,0),"")</f>
        <v/>
      </c>
      <c r="BC442" s="19" t="str">
        <f>IFERROR(VLOOKUP(AP442,[2]CUS030!$A$5:$E$10000,5,0),"")</f>
        <v/>
      </c>
      <c r="BD442" s="19" t="str">
        <f>IFERROR(VLOOKUP(AQ442,[2]CUS030!$A$5:$E$10000,5,0),"")</f>
        <v/>
      </c>
      <c r="BE442" s="19" t="str">
        <f>IFERROR(VLOOKUP(AR442,[2]CUS030!$A$5:$E$10000,5,0),"")</f>
        <v/>
      </c>
    </row>
    <row r="443" spans="6:57" x14ac:dyDescent="0.3">
      <c r="F443" s="108" t="str">
        <f>[1]!Table1[[#This Row],[Production]]</f>
        <v>|0200226010|45.00|0.00|2.300|0.0005951IBC</v>
      </c>
      <c r="G443" t="str">
        <f t="shared" si="196"/>
        <v>5951</v>
      </c>
      <c r="H443" t="str">
        <f t="shared" si="197"/>
        <v>CIC1||||||||||||</v>
      </c>
      <c r="I443" s="108" t="str">
        <f>[1]!Table1[[#This Row],[Stock]]</f>
        <v>|0200226010|45.00|0.00|2.300|0.0005951IBC</v>
      </c>
      <c r="J443" t="str">
        <f t="shared" si="198"/>
        <v>5951</v>
      </c>
      <c r="K443" s="19"/>
      <c r="L443" s="19"/>
      <c r="M443" s="19"/>
      <c r="N443" s="19"/>
      <c r="O443" s="19"/>
      <c r="P443" s="20" t="str">
        <f>End_Cal!E443</f>
        <v>|0200225939|22.20|0.00|2.000|0.0005931NBC</v>
      </c>
      <c r="Q443" s="112" t="str">
        <f t="shared" si="199"/>
        <v>5931</v>
      </c>
      <c r="R443" s="112" t="str">
        <f t="shared" si="200"/>
        <v/>
      </c>
      <c r="S443" s="112" t="str">
        <f t="shared" si="180"/>
        <v/>
      </c>
      <c r="T443" s="112" t="str">
        <f t="shared" si="181"/>
        <v/>
      </c>
      <c r="U443" s="112" t="str">
        <f t="shared" si="182"/>
        <v/>
      </c>
      <c r="V443" s="112" t="str">
        <f t="shared" si="183"/>
        <v/>
      </c>
      <c r="W443" s="112" t="str">
        <f t="shared" si="201"/>
        <v/>
      </c>
      <c r="X443" s="112" t="str">
        <f t="shared" si="184"/>
        <v/>
      </c>
      <c r="Y443" s="112" t="str">
        <f t="shared" si="204"/>
        <v/>
      </c>
      <c r="Z443" s="112" t="str">
        <f t="shared" si="205"/>
        <v/>
      </c>
      <c r="AA443" s="112" t="str">
        <f t="shared" si="206"/>
        <v/>
      </c>
      <c r="AB443" s="112" t="str">
        <f t="shared" si="207"/>
        <v/>
      </c>
      <c r="AC443" s="112" t="str">
        <f t="shared" si="208"/>
        <v/>
      </c>
      <c r="AD443" t="str">
        <f t="shared" si="202"/>
        <v>5931------------</v>
      </c>
      <c r="AF443" s="19" t="str">
        <f t="shared" si="209"/>
        <v>|0200225939|22.20|0.00|2.000|0.0005931NBC</v>
      </c>
      <c r="AG443" s="19" t="str">
        <f t="shared" si="203"/>
        <v/>
      </c>
      <c r="AH443" s="19" t="str">
        <f t="shared" si="185"/>
        <v/>
      </c>
      <c r="AI443" s="19" t="str">
        <f t="shared" si="186"/>
        <v/>
      </c>
      <c r="AJ443" s="19" t="str">
        <f t="shared" si="187"/>
        <v/>
      </c>
      <c r="AK443" s="19" t="str">
        <f t="shared" si="188"/>
        <v/>
      </c>
      <c r="AL443" s="19" t="str">
        <f t="shared" si="189"/>
        <v/>
      </c>
      <c r="AM443" s="19" t="str">
        <f t="shared" si="190"/>
        <v/>
      </c>
      <c r="AN443" s="19" t="str">
        <f t="shared" si="191"/>
        <v/>
      </c>
      <c r="AO443" s="19" t="str">
        <f t="shared" si="192"/>
        <v/>
      </c>
      <c r="AP443" s="19" t="str">
        <f t="shared" si="193"/>
        <v/>
      </c>
      <c r="AQ443" s="19" t="str">
        <f t="shared" si="194"/>
        <v/>
      </c>
      <c r="AR443" s="19" t="str">
        <f t="shared" si="195"/>
        <v/>
      </c>
      <c r="AS443" s="19" t="str">
        <f>IFERROR(VLOOKUP(AF443,[2]CUS030!$A$5:$E$10000,5,0),"")</f>
        <v>CIC1</v>
      </c>
      <c r="AT443" s="19" t="str">
        <f>IFERROR(VLOOKUP(AG443,[2]CUS030!$A$5:$E$10000,5,0),"")</f>
        <v/>
      </c>
      <c r="AU443" s="19" t="str">
        <f>IFERROR(VLOOKUP(AH443,[2]CUS030!$A$5:$E$10000,5,0),"")</f>
        <v/>
      </c>
      <c r="AV443" s="19" t="str">
        <f>IFERROR(VLOOKUP(AI443,[2]CUS030!$A$5:$E$10000,5,0),"")</f>
        <v/>
      </c>
      <c r="AW443" s="19" t="str">
        <f>IFERROR(VLOOKUP(AJ443,[2]CUS030!$A$5:$E$10000,5,0),"")</f>
        <v/>
      </c>
      <c r="AX443" s="19" t="str">
        <f>IFERROR(VLOOKUP(AK443,[2]CUS030!$A$5:$E$10000,5,0),"")</f>
        <v/>
      </c>
      <c r="AY443" s="19" t="str">
        <f>IFERROR(VLOOKUP(AL443,[2]CUS030!$A$5:$E$10000,5,0),"")</f>
        <v/>
      </c>
      <c r="AZ443" s="19" t="str">
        <f>IFERROR(VLOOKUP(AM443,[2]CUS030!$A$5:$E$10000,5,0),"")</f>
        <v/>
      </c>
      <c r="BA443" s="19" t="str">
        <f>IFERROR(VLOOKUP(AN443,[2]CUS030!$A$5:$E$10000,5,0),"")</f>
        <v/>
      </c>
      <c r="BB443" s="19" t="str">
        <f>IFERROR(VLOOKUP(AO443,[2]CUS030!$A$5:$E$10000,5,0),"")</f>
        <v/>
      </c>
      <c r="BC443" s="19" t="str">
        <f>IFERROR(VLOOKUP(AP443,[2]CUS030!$A$5:$E$10000,5,0),"")</f>
        <v/>
      </c>
      <c r="BD443" s="19" t="str">
        <f>IFERROR(VLOOKUP(AQ443,[2]CUS030!$A$5:$E$10000,5,0),"")</f>
        <v/>
      </c>
      <c r="BE443" s="19" t="str">
        <f>IFERROR(VLOOKUP(AR443,[2]CUS030!$A$5:$E$10000,5,0),"")</f>
        <v/>
      </c>
    </row>
    <row r="444" spans="6:57" x14ac:dyDescent="0.3">
      <c r="F444" s="108" t="str">
        <f>[1]!Table1[[#This Row],[Production]]</f>
        <v>|0200226010|45.00|0.00|2.300|0.0005951IBC</v>
      </c>
      <c r="G444" t="str">
        <f t="shared" si="196"/>
        <v>5951</v>
      </c>
      <c r="H444" t="str">
        <f t="shared" si="197"/>
        <v>CIC1||||||||||||</v>
      </c>
      <c r="I444" s="108" t="str">
        <f>[1]!Table1[[#This Row],[Stock]]</f>
        <v>|0200226010|45.00|0.00|2.300|0.000736.5IBC</v>
      </c>
      <c r="J444" t="str">
        <f t="shared" si="198"/>
        <v>736.5</v>
      </c>
      <c r="K444" s="19"/>
      <c r="L444" s="19"/>
      <c r="M444" s="19"/>
      <c r="N444" s="19"/>
      <c r="O444" s="19"/>
      <c r="P444" s="20" t="str">
        <f>End_Cal!E444</f>
        <v>|0200226010|28.60|0.00|3.200|0.0006000IBC</v>
      </c>
      <c r="Q444" s="112" t="str">
        <f t="shared" si="199"/>
        <v>6000</v>
      </c>
      <c r="R444" s="112" t="str">
        <f t="shared" si="200"/>
        <v/>
      </c>
      <c r="S444" s="112" t="str">
        <f t="shared" si="180"/>
        <v/>
      </c>
      <c r="T444" s="112" t="str">
        <f t="shared" si="181"/>
        <v/>
      </c>
      <c r="U444" s="112" t="str">
        <f t="shared" si="182"/>
        <v/>
      </c>
      <c r="V444" s="112" t="str">
        <f t="shared" si="183"/>
        <v/>
      </c>
      <c r="W444" s="112" t="str">
        <f t="shared" si="201"/>
        <v/>
      </c>
      <c r="X444" s="112" t="str">
        <f t="shared" si="184"/>
        <v/>
      </c>
      <c r="Y444" s="112" t="str">
        <f t="shared" si="204"/>
        <v/>
      </c>
      <c r="Z444" s="112" t="str">
        <f t="shared" si="205"/>
        <v/>
      </c>
      <c r="AA444" s="112" t="str">
        <f t="shared" si="206"/>
        <v/>
      </c>
      <c r="AB444" s="112" t="str">
        <f t="shared" si="207"/>
        <v/>
      </c>
      <c r="AC444" s="112" t="str">
        <f t="shared" si="208"/>
        <v/>
      </c>
      <c r="AD444" t="str">
        <f t="shared" si="202"/>
        <v>6000------------</v>
      </c>
      <c r="AF444" s="19" t="str">
        <f t="shared" si="209"/>
        <v>|0200226010|28.60|0.00|3.200|0.0006000IBC</v>
      </c>
      <c r="AG444" s="19" t="str">
        <f t="shared" si="203"/>
        <v/>
      </c>
      <c r="AH444" s="19" t="str">
        <f t="shared" si="185"/>
        <v/>
      </c>
      <c r="AI444" s="19" t="str">
        <f t="shared" si="186"/>
        <v/>
      </c>
      <c r="AJ444" s="19" t="str">
        <f t="shared" si="187"/>
        <v/>
      </c>
      <c r="AK444" s="19" t="str">
        <f t="shared" si="188"/>
        <v/>
      </c>
      <c r="AL444" s="19" t="str">
        <f t="shared" si="189"/>
        <v/>
      </c>
      <c r="AM444" s="19" t="str">
        <f t="shared" si="190"/>
        <v/>
      </c>
      <c r="AN444" s="19" t="str">
        <f t="shared" si="191"/>
        <v/>
      </c>
      <c r="AO444" s="19" t="str">
        <f t="shared" si="192"/>
        <v/>
      </c>
      <c r="AP444" s="19" t="str">
        <f t="shared" si="193"/>
        <v/>
      </c>
      <c r="AQ444" s="19" t="str">
        <f t="shared" si="194"/>
        <v/>
      </c>
      <c r="AR444" s="19" t="str">
        <f t="shared" si="195"/>
        <v/>
      </c>
      <c r="AS444" s="19" t="str">
        <f>IFERROR(VLOOKUP(AF444,[2]CUS030!$A$5:$E$10000,5,0),"")</f>
        <v>CIC1</v>
      </c>
      <c r="AT444" s="19" t="str">
        <f>IFERROR(VLOOKUP(AG444,[2]CUS030!$A$5:$E$10000,5,0),"")</f>
        <v/>
      </c>
      <c r="AU444" s="19" t="str">
        <f>IFERROR(VLOOKUP(AH444,[2]CUS030!$A$5:$E$10000,5,0),"")</f>
        <v/>
      </c>
      <c r="AV444" s="19" t="str">
        <f>IFERROR(VLOOKUP(AI444,[2]CUS030!$A$5:$E$10000,5,0),"")</f>
        <v/>
      </c>
      <c r="AW444" s="19" t="str">
        <f>IFERROR(VLOOKUP(AJ444,[2]CUS030!$A$5:$E$10000,5,0),"")</f>
        <v/>
      </c>
      <c r="AX444" s="19" t="str">
        <f>IFERROR(VLOOKUP(AK444,[2]CUS030!$A$5:$E$10000,5,0),"")</f>
        <v/>
      </c>
      <c r="AY444" s="19" t="str">
        <f>IFERROR(VLOOKUP(AL444,[2]CUS030!$A$5:$E$10000,5,0),"")</f>
        <v/>
      </c>
      <c r="AZ444" s="19" t="str">
        <f>IFERROR(VLOOKUP(AM444,[2]CUS030!$A$5:$E$10000,5,0),"")</f>
        <v/>
      </c>
      <c r="BA444" s="19" t="str">
        <f>IFERROR(VLOOKUP(AN444,[2]CUS030!$A$5:$E$10000,5,0),"")</f>
        <v/>
      </c>
      <c r="BB444" s="19" t="str">
        <f>IFERROR(VLOOKUP(AO444,[2]CUS030!$A$5:$E$10000,5,0),"")</f>
        <v/>
      </c>
      <c r="BC444" s="19" t="str">
        <f>IFERROR(VLOOKUP(AP444,[2]CUS030!$A$5:$E$10000,5,0),"")</f>
        <v/>
      </c>
      <c r="BD444" s="19" t="str">
        <f>IFERROR(VLOOKUP(AQ444,[2]CUS030!$A$5:$E$10000,5,0),"")</f>
        <v/>
      </c>
      <c r="BE444" s="19" t="str">
        <f>IFERROR(VLOOKUP(AR444,[2]CUS030!$A$5:$E$10000,5,0),"")</f>
        <v/>
      </c>
    </row>
    <row r="445" spans="6:57" x14ac:dyDescent="0.3">
      <c r="F445" s="108" t="str">
        <f>[1]!Table1[[#This Row],[Production]]</f>
        <v>|0200226010|48.60|0.00|3.500|0.0005400IBC</v>
      </c>
      <c r="G445" t="str">
        <f t="shared" si="196"/>
        <v>5400</v>
      </c>
      <c r="H445" t="str">
        <f t="shared" si="197"/>
        <v>CIC1||||||||||||</v>
      </c>
      <c r="I445" s="108" t="str">
        <f>[1]!Table1[[#This Row],[Stock]]</f>
        <v>|0200226010|48.60|0.00|3.500|0.0005400IBC</v>
      </c>
      <c r="J445" t="str">
        <f t="shared" si="198"/>
        <v>5400</v>
      </c>
      <c r="K445" s="19"/>
      <c r="L445" s="19"/>
      <c r="M445" s="19"/>
      <c r="N445" s="19"/>
      <c r="O445" s="19"/>
      <c r="P445" s="20" t="str">
        <f>End_Cal!E445</f>
        <v>|0200226240|25.40|0.00|3.200|0.0005920NBC</v>
      </c>
      <c r="Q445" s="112" t="str">
        <f t="shared" si="199"/>
        <v>5920</v>
      </c>
      <c r="R445" s="112" t="str">
        <f t="shared" si="200"/>
        <v/>
      </c>
      <c r="S445" s="112" t="str">
        <f t="shared" si="180"/>
        <v/>
      </c>
      <c r="T445" s="112" t="str">
        <f t="shared" si="181"/>
        <v/>
      </c>
      <c r="U445" s="112" t="str">
        <f t="shared" si="182"/>
        <v/>
      </c>
      <c r="V445" s="112" t="str">
        <f t="shared" si="183"/>
        <v/>
      </c>
      <c r="W445" s="112" t="str">
        <f t="shared" si="201"/>
        <v/>
      </c>
      <c r="X445" s="112" t="str">
        <f t="shared" si="184"/>
        <v/>
      </c>
      <c r="Y445" s="112" t="str">
        <f t="shared" si="204"/>
        <v/>
      </c>
      <c r="Z445" s="112" t="str">
        <f t="shared" si="205"/>
        <v/>
      </c>
      <c r="AA445" s="112" t="str">
        <f t="shared" si="206"/>
        <v/>
      </c>
      <c r="AB445" s="112" t="str">
        <f t="shared" si="207"/>
        <v/>
      </c>
      <c r="AC445" s="112" t="str">
        <f t="shared" si="208"/>
        <v/>
      </c>
      <c r="AD445" t="str">
        <f t="shared" si="202"/>
        <v>5920------------</v>
      </c>
      <c r="AF445" s="19" t="str">
        <f t="shared" si="209"/>
        <v>|0200226240|25.40|0.00|3.200|0.0005920NBC</v>
      </c>
      <c r="AG445" s="19" t="str">
        <f t="shared" si="203"/>
        <v/>
      </c>
      <c r="AH445" s="19" t="str">
        <f t="shared" si="185"/>
        <v/>
      </c>
      <c r="AI445" s="19" t="str">
        <f t="shared" si="186"/>
        <v/>
      </c>
      <c r="AJ445" s="19" t="str">
        <f t="shared" si="187"/>
        <v/>
      </c>
      <c r="AK445" s="19" t="str">
        <f t="shared" si="188"/>
        <v/>
      </c>
      <c r="AL445" s="19" t="str">
        <f t="shared" si="189"/>
        <v/>
      </c>
      <c r="AM445" s="19" t="str">
        <f t="shared" si="190"/>
        <v/>
      </c>
      <c r="AN445" s="19" t="str">
        <f t="shared" si="191"/>
        <v/>
      </c>
      <c r="AO445" s="19" t="str">
        <f t="shared" si="192"/>
        <v/>
      </c>
      <c r="AP445" s="19" t="str">
        <f t="shared" si="193"/>
        <v/>
      </c>
      <c r="AQ445" s="19" t="str">
        <f t="shared" si="194"/>
        <v/>
      </c>
      <c r="AR445" s="19" t="str">
        <f t="shared" si="195"/>
        <v/>
      </c>
      <c r="AS445" s="19" t="str">
        <f>IFERROR(VLOOKUP(AF445,[2]CUS030!$A$5:$E$10000,5,0),"")</f>
        <v>CIC1</v>
      </c>
      <c r="AT445" s="19" t="str">
        <f>IFERROR(VLOOKUP(AG445,[2]CUS030!$A$5:$E$10000,5,0),"")</f>
        <v/>
      </c>
      <c r="AU445" s="19" t="str">
        <f>IFERROR(VLOOKUP(AH445,[2]CUS030!$A$5:$E$10000,5,0),"")</f>
        <v/>
      </c>
      <c r="AV445" s="19" t="str">
        <f>IFERROR(VLOOKUP(AI445,[2]CUS030!$A$5:$E$10000,5,0),"")</f>
        <v/>
      </c>
      <c r="AW445" s="19" t="str">
        <f>IFERROR(VLOOKUP(AJ445,[2]CUS030!$A$5:$E$10000,5,0),"")</f>
        <v/>
      </c>
      <c r="AX445" s="19" t="str">
        <f>IFERROR(VLOOKUP(AK445,[2]CUS030!$A$5:$E$10000,5,0),"")</f>
        <v/>
      </c>
      <c r="AY445" s="19" t="str">
        <f>IFERROR(VLOOKUP(AL445,[2]CUS030!$A$5:$E$10000,5,0),"")</f>
        <v/>
      </c>
      <c r="AZ445" s="19" t="str">
        <f>IFERROR(VLOOKUP(AM445,[2]CUS030!$A$5:$E$10000,5,0),"")</f>
        <v/>
      </c>
      <c r="BA445" s="19" t="str">
        <f>IFERROR(VLOOKUP(AN445,[2]CUS030!$A$5:$E$10000,5,0),"")</f>
        <v/>
      </c>
      <c r="BB445" s="19" t="str">
        <f>IFERROR(VLOOKUP(AO445,[2]CUS030!$A$5:$E$10000,5,0),"")</f>
        <v/>
      </c>
      <c r="BC445" s="19" t="str">
        <f>IFERROR(VLOOKUP(AP445,[2]CUS030!$A$5:$E$10000,5,0),"")</f>
        <v/>
      </c>
      <c r="BD445" s="19" t="str">
        <f>IFERROR(VLOOKUP(AQ445,[2]CUS030!$A$5:$E$10000,5,0),"")</f>
        <v/>
      </c>
      <c r="BE445" s="19" t="str">
        <f>IFERROR(VLOOKUP(AR445,[2]CUS030!$A$5:$E$10000,5,0),"")</f>
        <v/>
      </c>
    </row>
    <row r="446" spans="6:57" x14ac:dyDescent="0.3">
      <c r="F446" s="108" t="str">
        <f>[1]!Table1[[#This Row],[Production]]</f>
        <v>|0200226010|48.60|0.00|3.500|0.0005750IBC</v>
      </c>
      <c r="G446" t="str">
        <f t="shared" si="196"/>
        <v>5750</v>
      </c>
      <c r="H446" t="str">
        <f t="shared" si="197"/>
        <v>TAM HOP||||||||||||</v>
      </c>
      <c r="I446" s="108" t="str">
        <f>[1]!Table1[[#This Row],[Stock]]</f>
        <v>|0200226010|48.60|0.00|3.500|0.0005750IBC</v>
      </c>
      <c r="J446" t="str">
        <f t="shared" si="198"/>
        <v>5750</v>
      </c>
      <c r="K446" s="19"/>
      <c r="L446" s="19"/>
      <c r="M446" s="19"/>
      <c r="N446" s="19"/>
      <c r="O446" s="19"/>
      <c r="P446" s="20" t="str">
        <f>End_Cal!E446</f>
        <v>|0200226540|50.00|30.00|2.300|0.0005903IBC</v>
      </c>
      <c r="Q446" s="112" t="str">
        <f t="shared" si="199"/>
        <v>526</v>
      </c>
      <c r="R446" s="112" t="str">
        <f t="shared" si="200"/>
        <v/>
      </c>
      <c r="S446" s="112" t="str">
        <f t="shared" si="180"/>
        <v/>
      </c>
      <c r="T446" s="112" t="str">
        <f t="shared" si="181"/>
        <v/>
      </c>
      <c r="U446" s="112" t="str">
        <f t="shared" si="182"/>
        <v/>
      </c>
      <c r="V446" s="112" t="str">
        <f t="shared" si="183"/>
        <v/>
      </c>
      <c r="W446" s="112" t="str">
        <f t="shared" si="201"/>
        <v/>
      </c>
      <c r="X446" s="112" t="str">
        <f t="shared" si="184"/>
        <v/>
      </c>
      <c r="Y446" s="112" t="str">
        <f t="shared" si="204"/>
        <v/>
      </c>
      <c r="Z446" s="112" t="str">
        <f t="shared" si="205"/>
        <v/>
      </c>
      <c r="AA446" s="112" t="str">
        <f t="shared" si="206"/>
        <v/>
      </c>
      <c r="AB446" s="112" t="str">
        <f t="shared" si="207"/>
        <v/>
      </c>
      <c r="AC446" s="112" t="str">
        <f t="shared" si="208"/>
        <v/>
      </c>
      <c r="AD446" t="str">
        <f t="shared" si="202"/>
        <v>526------------</v>
      </c>
      <c r="AF446" s="19" t="str">
        <f t="shared" si="209"/>
        <v>|0200226540|50.00|30.00|2.300|0.000526IBC</v>
      </c>
      <c r="AG446" s="19" t="str">
        <f t="shared" si="203"/>
        <v/>
      </c>
      <c r="AH446" s="19" t="str">
        <f t="shared" si="185"/>
        <v/>
      </c>
      <c r="AI446" s="19" t="str">
        <f t="shared" si="186"/>
        <v/>
      </c>
      <c r="AJ446" s="19" t="str">
        <f t="shared" si="187"/>
        <v/>
      </c>
      <c r="AK446" s="19" t="str">
        <f t="shared" si="188"/>
        <v/>
      </c>
      <c r="AL446" s="19" t="str">
        <f t="shared" si="189"/>
        <v/>
      </c>
      <c r="AM446" s="19" t="str">
        <f t="shared" si="190"/>
        <v/>
      </c>
      <c r="AN446" s="19" t="str">
        <f t="shared" si="191"/>
        <v/>
      </c>
      <c r="AO446" s="19" t="str">
        <f t="shared" si="192"/>
        <v/>
      </c>
      <c r="AP446" s="19" t="str">
        <f t="shared" si="193"/>
        <v/>
      </c>
      <c r="AQ446" s="19" t="str">
        <f t="shared" si="194"/>
        <v/>
      </c>
      <c r="AR446" s="19" t="str">
        <f t="shared" si="195"/>
        <v/>
      </c>
      <c r="AS446" s="19" t="str">
        <f>IFERROR(VLOOKUP(AF446,[2]CUS030!$A$5:$E$10000,5,0),"")</f>
        <v>TAM HOP</v>
      </c>
      <c r="AT446" s="19" t="str">
        <f>IFERROR(VLOOKUP(AG446,[2]CUS030!$A$5:$E$10000,5,0),"")</f>
        <v/>
      </c>
      <c r="AU446" s="19" t="str">
        <f>IFERROR(VLOOKUP(AH446,[2]CUS030!$A$5:$E$10000,5,0),"")</f>
        <v/>
      </c>
      <c r="AV446" s="19" t="str">
        <f>IFERROR(VLOOKUP(AI446,[2]CUS030!$A$5:$E$10000,5,0),"")</f>
        <v/>
      </c>
      <c r="AW446" s="19" t="str">
        <f>IFERROR(VLOOKUP(AJ446,[2]CUS030!$A$5:$E$10000,5,0),"")</f>
        <v/>
      </c>
      <c r="AX446" s="19" t="str">
        <f>IFERROR(VLOOKUP(AK446,[2]CUS030!$A$5:$E$10000,5,0),"")</f>
        <v/>
      </c>
      <c r="AY446" s="19" t="str">
        <f>IFERROR(VLOOKUP(AL446,[2]CUS030!$A$5:$E$10000,5,0),"")</f>
        <v/>
      </c>
      <c r="AZ446" s="19" t="str">
        <f>IFERROR(VLOOKUP(AM446,[2]CUS030!$A$5:$E$10000,5,0),"")</f>
        <v/>
      </c>
      <c r="BA446" s="19" t="str">
        <f>IFERROR(VLOOKUP(AN446,[2]CUS030!$A$5:$E$10000,5,0),"")</f>
        <v/>
      </c>
      <c r="BB446" s="19" t="str">
        <f>IFERROR(VLOOKUP(AO446,[2]CUS030!$A$5:$E$10000,5,0),"")</f>
        <v/>
      </c>
      <c r="BC446" s="19" t="str">
        <f>IFERROR(VLOOKUP(AP446,[2]CUS030!$A$5:$E$10000,5,0),"")</f>
        <v/>
      </c>
      <c r="BD446" s="19" t="str">
        <f>IFERROR(VLOOKUP(AQ446,[2]CUS030!$A$5:$E$10000,5,0),"")</f>
        <v/>
      </c>
      <c r="BE446" s="19" t="str">
        <f>IFERROR(VLOOKUP(AR446,[2]CUS030!$A$5:$E$10000,5,0),"")</f>
        <v/>
      </c>
    </row>
    <row r="447" spans="6:57" x14ac:dyDescent="0.3">
      <c r="F447" s="108" t="str">
        <f>[1]!Table1[[#This Row],[Production]]</f>
        <v>|0200226010|48.60|0.00|3.500|0.0005880IBC</v>
      </c>
      <c r="G447" t="str">
        <f t="shared" si="196"/>
        <v>5880</v>
      </c>
      <c r="H447" t="str">
        <f t="shared" si="197"/>
        <v>TAM HOP||||||||||||</v>
      </c>
      <c r="I447" s="108" t="str">
        <f>[1]!Table1[[#This Row],[Stock]]</f>
        <v>|0200226010|48.60|0.00|3.500|0.0005880IBC</v>
      </c>
      <c r="J447" t="str">
        <f t="shared" si="198"/>
        <v>5880</v>
      </c>
      <c r="K447" s="19"/>
      <c r="L447" s="19"/>
      <c r="M447" s="19"/>
      <c r="N447" s="19"/>
      <c r="O447" s="19"/>
      <c r="P447" s="20" t="str">
        <f>End_Cal!E447</f>
        <v>|0200220810|38.10|0.00|2.000|0.0005508IBC</v>
      </c>
      <c r="Q447" s="112" t="str">
        <f t="shared" si="199"/>
        <v>531</v>
      </c>
      <c r="R447" s="112" t="str">
        <f t="shared" si="200"/>
        <v/>
      </c>
      <c r="S447" s="112" t="str">
        <f t="shared" si="180"/>
        <v/>
      </c>
      <c r="T447" s="112" t="str">
        <f t="shared" si="181"/>
        <v/>
      </c>
      <c r="U447" s="112" t="str">
        <f t="shared" si="182"/>
        <v/>
      </c>
      <c r="V447" s="112" t="str">
        <f t="shared" si="183"/>
        <v/>
      </c>
      <c r="W447" s="112" t="str">
        <f t="shared" si="201"/>
        <v/>
      </c>
      <c r="X447" s="112" t="str">
        <f t="shared" si="184"/>
        <v/>
      </c>
      <c r="Y447" s="112" t="str">
        <f t="shared" si="204"/>
        <v/>
      </c>
      <c r="Z447" s="112" t="str">
        <f t="shared" si="205"/>
        <v/>
      </c>
      <c r="AA447" s="112" t="str">
        <f t="shared" si="206"/>
        <v/>
      </c>
      <c r="AB447" s="112" t="str">
        <f t="shared" si="207"/>
        <v/>
      </c>
      <c r="AC447" s="112" t="str">
        <f t="shared" si="208"/>
        <v/>
      </c>
      <c r="AD447" t="str">
        <f t="shared" si="202"/>
        <v>531------------</v>
      </c>
      <c r="AF447" s="19" t="str">
        <f t="shared" si="209"/>
        <v>|0200220810|38.10|0.00|2.000|0.000531IBC</v>
      </c>
      <c r="AG447" s="19" t="str">
        <f t="shared" si="203"/>
        <v/>
      </c>
      <c r="AH447" s="19" t="str">
        <f t="shared" si="185"/>
        <v/>
      </c>
      <c r="AI447" s="19" t="str">
        <f t="shared" si="186"/>
        <v/>
      </c>
      <c r="AJ447" s="19" t="str">
        <f t="shared" si="187"/>
        <v/>
      </c>
      <c r="AK447" s="19" t="str">
        <f t="shared" si="188"/>
        <v/>
      </c>
      <c r="AL447" s="19" t="str">
        <f t="shared" si="189"/>
        <v/>
      </c>
      <c r="AM447" s="19" t="str">
        <f t="shared" si="190"/>
        <v/>
      </c>
      <c r="AN447" s="19" t="str">
        <f t="shared" si="191"/>
        <v/>
      </c>
      <c r="AO447" s="19" t="str">
        <f t="shared" si="192"/>
        <v/>
      </c>
      <c r="AP447" s="19" t="str">
        <f t="shared" si="193"/>
        <v/>
      </c>
      <c r="AQ447" s="19" t="str">
        <f t="shared" si="194"/>
        <v/>
      </c>
      <c r="AR447" s="19" t="str">
        <f t="shared" si="195"/>
        <v/>
      </c>
      <c r="AS447" s="19" t="str">
        <f>IFERROR(VLOOKUP(AF447,[2]CUS030!$A$5:$E$10000,5,0),"")</f>
        <v>TAM HOP</v>
      </c>
      <c r="AT447" s="19" t="str">
        <f>IFERROR(VLOOKUP(AG447,[2]CUS030!$A$5:$E$10000,5,0),"")</f>
        <v/>
      </c>
      <c r="AU447" s="19" t="str">
        <f>IFERROR(VLOOKUP(AH447,[2]CUS030!$A$5:$E$10000,5,0),"")</f>
        <v/>
      </c>
      <c r="AV447" s="19" t="str">
        <f>IFERROR(VLOOKUP(AI447,[2]CUS030!$A$5:$E$10000,5,0),"")</f>
        <v/>
      </c>
      <c r="AW447" s="19" t="str">
        <f>IFERROR(VLOOKUP(AJ447,[2]CUS030!$A$5:$E$10000,5,0),"")</f>
        <v/>
      </c>
      <c r="AX447" s="19" t="str">
        <f>IFERROR(VLOOKUP(AK447,[2]CUS030!$A$5:$E$10000,5,0),"")</f>
        <v/>
      </c>
      <c r="AY447" s="19" t="str">
        <f>IFERROR(VLOOKUP(AL447,[2]CUS030!$A$5:$E$10000,5,0),"")</f>
        <v/>
      </c>
      <c r="AZ447" s="19" t="str">
        <f>IFERROR(VLOOKUP(AM447,[2]CUS030!$A$5:$E$10000,5,0),"")</f>
        <v/>
      </c>
      <c r="BA447" s="19" t="str">
        <f>IFERROR(VLOOKUP(AN447,[2]CUS030!$A$5:$E$10000,5,0),"")</f>
        <v/>
      </c>
      <c r="BB447" s="19" t="str">
        <f>IFERROR(VLOOKUP(AO447,[2]CUS030!$A$5:$E$10000,5,0),"")</f>
        <v/>
      </c>
      <c r="BC447" s="19" t="str">
        <f>IFERROR(VLOOKUP(AP447,[2]CUS030!$A$5:$E$10000,5,0),"")</f>
        <v/>
      </c>
      <c r="BD447" s="19" t="str">
        <f>IFERROR(VLOOKUP(AQ447,[2]CUS030!$A$5:$E$10000,5,0),"")</f>
        <v/>
      </c>
      <c r="BE447" s="19" t="str">
        <f>IFERROR(VLOOKUP(AR447,[2]CUS030!$A$5:$E$10000,5,0),"")</f>
        <v/>
      </c>
    </row>
    <row r="448" spans="6:57" x14ac:dyDescent="0.3">
      <c r="F448" s="108" t="str">
        <f>[1]!Table1[[#This Row],[Production]]</f>
        <v>|0200226010|54.00|0.00|2.600|0.0004900IBC</v>
      </c>
      <c r="G448" t="str">
        <f t="shared" si="196"/>
        <v>4900</v>
      </c>
      <c r="H448" t="str">
        <f t="shared" si="197"/>
        <v>TOYOTA||||||||||||</v>
      </c>
      <c r="I448" s="108" t="str">
        <f>[1]!Table1[[#This Row],[Stock]]</f>
        <v>|0200226010|54.00|0.00|2.600|0.0004900IBC</v>
      </c>
      <c r="J448" t="str">
        <f t="shared" si="198"/>
        <v>4900</v>
      </c>
      <c r="K448" s="19"/>
      <c r="L448" s="19"/>
      <c r="M448" s="19"/>
      <c r="N448" s="19"/>
      <c r="O448" s="19"/>
      <c r="P448" s="20" t="str">
        <f>End_Cal!E448</f>
        <v>|0200220810|22.20|0.00|2.300|0.0005500NBC</v>
      </c>
      <c r="Q448" s="112" t="str">
        <f t="shared" si="199"/>
        <v>372</v>
      </c>
      <c r="R448" s="112" t="str">
        <f t="shared" si="200"/>
        <v/>
      </c>
      <c r="S448" s="112" t="str">
        <f t="shared" si="180"/>
        <v/>
      </c>
      <c r="T448" s="112" t="str">
        <f t="shared" si="181"/>
        <v/>
      </c>
      <c r="U448" s="112" t="str">
        <f t="shared" si="182"/>
        <v/>
      </c>
      <c r="V448" s="112" t="str">
        <f t="shared" si="183"/>
        <v/>
      </c>
      <c r="W448" s="112" t="str">
        <f t="shared" si="201"/>
        <v/>
      </c>
      <c r="X448" s="112" t="str">
        <f t="shared" si="184"/>
        <v/>
      </c>
      <c r="Y448" s="112" t="str">
        <f t="shared" si="204"/>
        <v/>
      </c>
      <c r="Z448" s="112" t="str">
        <f t="shared" si="205"/>
        <v/>
      </c>
      <c r="AA448" s="112" t="str">
        <f t="shared" si="206"/>
        <v/>
      </c>
      <c r="AB448" s="112" t="str">
        <f t="shared" si="207"/>
        <v/>
      </c>
      <c r="AC448" s="112" t="str">
        <f t="shared" si="208"/>
        <v/>
      </c>
      <c r="AD448" t="str">
        <f t="shared" si="202"/>
        <v>372------------</v>
      </c>
      <c r="AF448" s="19" t="str">
        <f t="shared" si="209"/>
        <v>|0200220810|22.20|0.00|2.300|0.000372NBC</v>
      </c>
      <c r="AG448" s="19" t="str">
        <f t="shared" si="203"/>
        <v/>
      </c>
      <c r="AH448" s="19" t="str">
        <f t="shared" si="185"/>
        <v/>
      </c>
      <c r="AI448" s="19" t="str">
        <f t="shared" si="186"/>
        <v/>
      </c>
      <c r="AJ448" s="19" t="str">
        <f t="shared" si="187"/>
        <v/>
      </c>
      <c r="AK448" s="19" t="str">
        <f t="shared" si="188"/>
        <v/>
      </c>
      <c r="AL448" s="19" t="str">
        <f t="shared" si="189"/>
        <v/>
      </c>
      <c r="AM448" s="19" t="str">
        <f t="shared" si="190"/>
        <v/>
      </c>
      <c r="AN448" s="19" t="str">
        <f t="shared" si="191"/>
        <v/>
      </c>
      <c r="AO448" s="19" t="str">
        <f t="shared" si="192"/>
        <v/>
      </c>
      <c r="AP448" s="19" t="str">
        <f t="shared" si="193"/>
        <v/>
      </c>
      <c r="AQ448" s="19" t="str">
        <f t="shared" si="194"/>
        <v/>
      </c>
      <c r="AR448" s="19" t="str">
        <f t="shared" si="195"/>
        <v/>
      </c>
      <c r="AS448" s="19" t="str">
        <f>IFERROR(VLOOKUP(AF448,[2]CUS030!$A$5:$E$10000,5,0),"")</f>
        <v>TOYOTA</v>
      </c>
      <c r="AT448" s="19" t="str">
        <f>IFERROR(VLOOKUP(AG448,[2]CUS030!$A$5:$E$10000,5,0),"")</f>
        <v/>
      </c>
      <c r="AU448" s="19" t="str">
        <f>IFERROR(VLOOKUP(AH448,[2]CUS030!$A$5:$E$10000,5,0),"")</f>
        <v/>
      </c>
      <c r="AV448" s="19" t="str">
        <f>IFERROR(VLOOKUP(AI448,[2]CUS030!$A$5:$E$10000,5,0),"")</f>
        <v/>
      </c>
      <c r="AW448" s="19" t="str">
        <f>IFERROR(VLOOKUP(AJ448,[2]CUS030!$A$5:$E$10000,5,0),"")</f>
        <v/>
      </c>
      <c r="AX448" s="19" t="str">
        <f>IFERROR(VLOOKUP(AK448,[2]CUS030!$A$5:$E$10000,5,0),"")</f>
        <v/>
      </c>
      <c r="AY448" s="19" t="str">
        <f>IFERROR(VLOOKUP(AL448,[2]CUS030!$A$5:$E$10000,5,0),"")</f>
        <v/>
      </c>
      <c r="AZ448" s="19" t="str">
        <f>IFERROR(VLOOKUP(AM448,[2]CUS030!$A$5:$E$10000,5,0),"")</f>
        <v/>
      </c>
      <c r="BA448" s="19" t="str">
        <f>IFERROR(VLOOKUP(AN448,[2]CUS030!$A$5:$E$10000,5,0),"")</f>
        <v/>
      </c>
      <c r="BB448" s="19" t="str">
        <f>IFERROR(VLOOKUP(AO448,[2]CUS030!$A$5:$E$10000,5,0),"")</f>
        <v/>
      </c>
      <c r="BC448" s="19" t="str">
        <f>IFERROR(VLOOKUP(AP448,[2]CUS030!$A$5:$E$10000,5,0),"")</f>
        <v/>
      </c>
      <c r="BD448" s="19" t="str">
        <f>IFERROR(VLOOKUP(AQ448,[2]CUS030!$A$5:$E$10000,5,0),"")</f>
        <v/>
      </c>
      <c r="BE448" s="19" t="str">
        <f>IFERROR(VLOOKUP(AR448,[2]CUS030!$A$5:$E$10000,5,0),"")</f>
        <v/>
      </c>
    </row>
    <row r="449" spans="6:57" x14ac:dyDescent="0.3">
      <c r="F449" s="108" t="str">
        <f>[1]!Table1[[#This Row],[Production]]</f>
        <v>|0200226010|54.00|0.00|2.600|0.0005600NBC</v>
      </c>
      <c r="G449" t="str">
        <f t="shared" si="196"/>
        <v>5600</v>
      </c>
      <c r="H449" t="str">
        <f t="shared" si="197"/>
        <v>TOYOTA||||||||||||</v>
      </c>
      <c r="I449" s="108" t="str">
        <f>[1]!Table1[[#This Row],[Stock]]</f>
        <v>|0200226010|54.00|0.00|2.600|0.0005600NBC</v>
      </c>
      <c r="J449" t="str">
        <f t="shared" si="198"/>
        <v>5600</v>
      </c>
      <c r="K449" s="19"/>
      <c r="L449" s="19"/>
      <c r="M449" s="19"/>
      <c r="N449" s="19"/>
      <c r="O449" s="19"/>
      <c r="P449" s="20" t="str">
        <f>End_Cal!E449</f>
        <v>|0200226010|25.40|0.00|1.600|0.0006009NBC</v>
      </c>
      <c r="Q449" s="112" t="str">
        <f t="shared" si="199"/>
        <v>443.6</v>
      </c>
      <c r="R449" s="112" t="str">
        <f t="shared" si="200"/>
        <v/>
      </c>
      <c r="S449" s="112" t="str">
        <f t="shared" si="180"/>
        <v/>
      </c>
      <c r="T449" s="112" t="str">
        <f t="shared" si="181"/>
        <v/>
      </c>
      <c r="U449" s="112" t="str">
        <f t="shared" si="182"/>
        <v/>
      </c>
      <c r="V449" s="112" t="str">
        <f t="shared" si="183"/>
        <v/>
      </c>
      <c r="W449" s="112" t="str">
        <f t="shared" si="201"/>
        <v/>
      </c>
      <c r="X449" s="112" t="str">
        <f t="shared" si="184"/>
        <v/>
      </c>
      <c r="Y449" s="112" t="str">
        <f t="shared" si="204"/>
        <v/>
      </c>
      <c r="Z449" s="112" t="str">
        <f t="shared" si="205"/>
        <v/>
      </c>
      <c r="AA449" s="112" t="str">
        <f t="shared" si="206"/>
        <v/>
      </c>
      <c r="AB449" s="112" t="str">
        <f t="shared" si="207"/>
        <v/>
      </c>
      <c r="AC449" s="112" t="str">
        <f t="shared" si="208"/>
        <v/>
      </c>
      <c r="AD449" t="str">
        <f t="shared" si="202"/>
        <v>443.6------------</v>
      </c>
      <c r="AF449" s="19" t="str">
        <f t="shared" si="209"/>
        <v>|0200226010|25.40|0.00|1.600|0.000443.6NBC</v>
      </c>
      <c r="AG449" s="19" t="str">
        <f t="shared" si="203"/>
        <v/>
      </c>
      <c r="AH449" s="19" t="str">
        <f t="shared" si="185"/>
        <v/>
      </c>
      <c r="AI449" s="19" t="str">
        <f t="shared" si="186"/>
        <v/>
      </c>
      <c r="AJ449" s="19" t="str">
        <f t="shared" si="187"/>
        <v/>
      </c>
      <c r="AK449" s="19" t="str">
        <f t="shared" si="188"/>
        <v/>
      </c>
      <c r="AL449" s="19" t="str">
        <f t="shared" si="189"/>
        <v/>
      </c>
      <c r="AM449" s="19" t="str">
        <f t="shared" si="190"/>
        <v/>
      </c>
      <c r="AN449" s="19" t="str">
        <f t="shared" si="191"/>
        <v/>
      </c>
      <c r="AO449" s="19" t="str">
        <f t="shared" si="192"/>
        <v/>
      </c>
      <c r="AP449" s="19" t="str">
        <f t="shared" si="193"/>
        <v/>
      </c>
      <c r="AQ449" s="19" t="str">
        <f t="shared" si="194"/>
        <v/>
      </c>
      <c r="AR449" s="19" t="str">
        <f t="shared" si="195"/>
        <v/>
      </c>
      <c r="AS449" s="19" t="str">
        <f>IFERROR(VLOOKUP(AF449,[2]CUS030!$A$5:$E$10000,5,0),"")</f>
        <v>TOYOTA</v>
      </c>
      <c r="AT449" s="19" t="str">
        <f>IFERROR(VLOOKUP(AG449,[2]CUS030!$A$5:$E$10000,5,0),"")</f>
        <v/>
      </c>
      <c r="AU449" s="19" t="str">
        <f>IFERROR(VLOOKUP(AH449,[2]CUS030!$A$5:$E$10000,5,0),"")</f>
        <v/>
      </c>
      <c r="AV449" s="19" t="str">
        <f>IFERROR(VLOOKUP(AI449,[2]CUS030!$A$5:$E$10000,5,0),"")</f>
        <v/>
      </c>
      <c r="AW449" s="19" t="str">
        <f>IFERROR(VLOOKUP(AJ449,[2]CUS030!$A$5:$E$10000,5,0),"")</f>
        <v/>
      </c>
      <c r="AX449" s="19" t="str">
        <f>IFERROR(VLOOKUP(AK449,[2]CUS030!$A$5:$E$10000,5,0),"")</f>
        <v/>
      </c>
      <c r="AY449" s="19" t="str">
        <f>IFERROR(VLOOKUP(AL449,[2]CUS030!$A$5:$E$10000,5,0),"")</f>
        <v/>
      </c>
      <c r="AZ449" s="19" t="str">
        <f>IFERROR(VLOOKUP(AM449,[2]CUS030!$A$5:$E$10000,5,0),"")</f>
        <v/>
      </c>
      <c r="BA449" s="19" t="str">
        <f>IFERROR(VLOOKUP(AN449,[2]CUS030!$A$5:$E$10000,5,0),"")</f>
        <v/>
      </c>
      <c r="BB449" s="19" t="str">
        <f>IFERROR(VLOOKUP(AO449,[2]CUS030!$A$5:$E$10000,5,0),"")</f>
        <v/>
      </c>
      <c r="BC449" s="19" t="str">
        <f>IFERROR(VLOOKUP(AP449,[2]CUS030!$A$5:$E$10000,5,0),"")</f>
        <v/>
      </c>
      <c r="BD449" s="19" t="str">
        <f>IFERROR(VLOOKUP(AQ449,[2]CUS030!$A$5:$E$10000,5,0),"")</f>
        <v/>
      </c>
      <c r="BE449" s="19" t="str">
        <f>IFERROR(VLOOKUP(AR449,[2]CUS030!$A$5:$E$10000,5,0),"")</f>
        <v/>
      </c>
    </row>
    <row r="450" spans="6:57" x14ac:dyDescent="0.3">
      <c r="F450" s="108" t="str">
        <f>[1]!Table1[[#This Row],[Production]]</f>
        <v>|0200226010|54.00|0.00|2.900|0.0006366IBC</v>
      </c>
      <c r="G450" t="str">
        <f t="shared" si="196"/>
        <v>6366</v>
      </c>
      <c r="H450" t="str">
        <f t="shared" si="197"/>
        <v>TOYOTA|TOYOTA|||||||||||</v>
      </c>
      <c r="I450" s="108" t="str">
        <f>[1]!Table1[[#This Row],[Stock]]</f>
        <v>|0200226010|54.00|0.00|2.900|0.0006366IBC</v>
      </c>
      <c r="J450" t="str">
        <f t="shared" si="198"/>
        <v>6366</v>
      </c>
      <c r="K450" s="19"/>
      <c r="L450" s="19"/>
      <c r="M450" s="19"/>
      <c r="N450" s="19"/>
      <c r="O450" s="19"/>
      <c r="P450" s="20" t="str">
        <f>End_Cal!E450</f>
        <v>|0200230841|19.10|0.00|1.200|0.0004900NBC</v>
      </c>
      <c r="Q450" s="112" t="str">
        <f t="shared" si="199"/>
        <v>1575</v>
      </c>
      <c r="R450" s="112" t="str">
        <f t="shared" si="200"/>
        <v>1596</v>
      </c>
      <c r="S450" s="112" t="str">
        <f t="shared" si="180"/>
        <v/>
      </c>
      <c r="T450" s="112" t="str">
        <f t="shared" si="181"/>
        <v/>
      </c>
      <c r="U450" s="112" t="str">
        <f t="shared" si="182"/>
        <v/>
      </c>
      <c r="V450" s="112" t="str">
        <f t="shared" si="183"/>
        <v/>
      </c>
      <c r="W450" s="112" t="str">
        <f t="shared" si="201"/>
        <v/>
      </c>
      <c r="X450" s="112" t="str">
        <f t="shared" si="184"/>
        <v/>
      </c>
      <c r="Y450" s="112" t="str">
        <f t="shared" si="204"/>
        <v/>
      </c>
      <c r="Z450" s="112" t="str">
        <f t="shared" si="205"/>
        <v/>
      </c>
      <c r="AA450" s="112" t="str">
        <f t="shared" si="206"/>
        <v/>
      </c>
      <c r="AB450" s="112" t="str">
        <f t="shared" si="207"/>
        <v/>
      </c>
      <c r="AC450" s="112" t="str">
        <f t="shared" si="208"/>
        <v/>
      </c>
      <c r="AD450" t="str">
        <f t="shared" si="202"/>
        <v>1575-1596-----------</v>
      </c>
      <c r="AF450" s="19" t="str">
        <f t="shared" si="209"/>
        <v>|0200230841|19.10|0.00|1.200|0.0001575NBC</v>
      </c>
      <c r="AG450" s="19" t="str">
        <f t="shared" si="203"/>
        <v>|0200230841|19.10|0.00|1.200|0.0001596NBC</v>
      </c>
      <c r="AH450" s="19" t="str">
        <f t="shared" si="185"/>
        <v/>
      </c>
      <c r="AI450" s="19" t="str">
        <f t="shared" si="186"/>
        <v/>
      </c>
      <c r="AJ450" s="19" t="str">
        <f t="shared" si="187"/>
        <v/>
      </c>
      <c r="AK450" s="19" t="str">
        <f t="shared" si="188"/>
        <v/>
      </c>
      <c r="AL450" s="19" t="str">
        <f t="shared" si="189"/>
        <v/>
      </c>
      <c r="AM450" s="19" t="str">
        <f t="shared" si="190"/>
        <v/>
      </c>
      <c r="AN450" s="19" t="str">
        <f t="shared" si="191"/>
        <v/>
      </c>
      <c r="AO450" s="19" t="str">
        <f t="shared" si="192"/>
        <v/>
      </c>
      <c r="AP450" s="19" t="str">
        <f t="shared" si="193"/>
        <v/>
      </c>
      <c r="AQ450" s="19" t="str">
        <f t="shared" si="194"/>
        <v/>
      </c>
      <c r="AR450" s="19" t="str">
        <f t="shared" si="195"/>
        <v/>
      </c>
      <c r="AS450" s="19" t="str">
        <f>IFERROR(VLOOKUP(AF450,[2]CUS030!$A$5:$E$10000,5,0),"")</f>
        <v>TOYOTA</v>
      </c>
      <c r="AT450" s="19" t="str">
        <f>IFERROR(VLOOKUP(AG450,[2]CUS030!$A$5:$E$10000,5,0),"")</f>
        <v>TOYOTA</v>
      </c>
      <c r="AU450" s="19" t="str">
        <f>IFERROR(VLOOKUP(AH450,[2]CUS030!$A$5:$E$10000,5,0),"")</f>
        <v/>
      </c>
      <c r="AV450" s="19" t="str">
        <f>IFERROR(VLOOKUP(AI450,[2]CUS030!$A$5:$E$10000,5,0),"")</f>
        <v/>
      </c>
      <c r="AW450" s="19" t="str">
        <f>IFERROR(VLOOKUP(AJ450,[2]CUS030!$A$5:$E$10000,5,0),"")</f>
        <v/>
      </c>
      <c r="AX450" s="19" t="str">
        <f>IFERROR(VLOOKUP(AK450,[2]CUS030!$A$5:$E$10000,5,0),"")</f>
        <v/>
      </c>
      <c r="AY450" s="19" t="str">
        <f>IFERROR(VLOOKUP(AL450,[2]CUS030!$A$5:$E$10000,5,0),"")</f>
        <v/>
      </c>
      <c r="AZ450" s="19" t="str">
        <f>IFERROR(VLOOKUP(AM450,[2]CUS030!$A$5:$E$10000,5,0),"")</f>
        <v/>
      </c>
      <c r="BA450" s="19" t="str">
        <f>IFERROR(VLOOKUP(AN450,[2]CUS030!$A$5:$E$10000,5,0),"")</f>
        <v/>
      </c>
      <c r="BB450" s="19" t="str">
        <f>IFERROR(VLOOKUP(AO450,[2]CUS030!$A$5:$E$10000,5,0),"")</f>
        <v/>
      </c>
      <c r="BC450" s="19" t="str">
        <f>IFERROR(VLOOKUP(AP450,[2]CUS030!$A$5:$E$10000,5,0),"")</f>
        <v/>
      </c>
      <c r="BD450" s="19" t="str">
        <f>IFERROR(VLOOKUP(AQ450,[2]CUS030!$A$5:$E$10000,5,0),"")</f>
        <v/>
      </c>
      <c r="BE450" s="19" t="str">
        <f>IFERROR(VLOOKUP(AR450,[2]CUS030!$A$5:$E$10000,5,0),"")</f>
        <v/>
      </c>
    </row>
    <row r="451" spans="6:57" x14ac:dyDescent="0.3">
      <c r="F451" s="108" t="str">
        <f>[1]!Table1[[#This Row],[Production]]</f>
        <v>|0200226010|54.00|0.00|2.900|0.0006366IBC</v>
      </c>
      <c r="G451" t="str">
        <f t="shared" si="196"/>
        <v>6366</v>
      </c>
      <c r="H451" t="str">
        <f t="shared" si="197"/>
        <v>TOYOTA||||||||||||</v>
      </c>
      <c r="I451" s="108" t="str">
        <f>[1]!Table1[[#This Row],[Stock]]</f>
        <v>|0200226010|54.00|0.00|2.900|0.000700IBC</v>
      </c>
      <c r="J451" t="str">
        <f t="shared" si="198"/>
        <v>700</v>
      </c>
      <c r="K451" s="19"/>
      <c r="L451" s="19"/>
      <c r="M451" s="19"/>
      <c r="N451" s="19"/>
      <c r="O451" s="19"/>
      <c r="P451" s="20" t="str">
        <f>End_Cal!E451</f>
        <v>|0200226010|15.90|0.00|2.000|0.0005300NBC</v>
      </c>
      <c r="Q451" s="112" t="str">
        <f t="shared" si="199"/>
        <v>5300</v>
      </c>
      <c r="R451" s="112" t="str">
        <f t="shared" si="200"/>
        <v/>
      </c>
      <c r="S451" s="112" t="str">
        <f t="shared" ref="S451:S483" si="210">IFERROR(INDEX($J$2:$J$9873,MATCH(1,INDEX(($P451=$F$2:$F$9873)*(0=COUNTIFS(Q451:R451,$J$2:$J$9873)),0),0)),"")</f>
        <v/>
      </c>
      <c r="T451" s="112" t="str">
        <f t="shared" ref="T451:T483" si="211">IFERROR(INDEX($J$2:$J$9873,MATCH(1,INDEX(($P451=$F$2:$F$9873)*(0=COUNTIFS(Q451:S451,$J$2:$J$9873)),0),0)),"")</f>
        <v/>
      </c>
      <c r="U451" s="112" t="str">
        <f t="shared" ref="U451:U483" si="212">IFERROR(INDEX($J$2:$J$9873,MATCH(1,INDEX(($P451=$F$2:$F$9873)*(0=COUNTIFS(Q451:T451,$J$2:$J$9873)),0),0)),"")</f>
        <v/>
      </c>
      <c r="V451" s="112" t="str">
        <f t="shared" ref="V451:V483" si="213">IFERROR(INDEX($J$2:$J$9873,MATCH(1,INDEX(($P451=$F$2:$F$9873)*(0=COUNTIFS(Q451:U451,$J$2:$J$9873)),0),0)),"")</f>
        <v/>
      </c>
      <c r="W451" s="112" t="str">
        <f t="shared" si="201"/>
        <v/>
      </c>
      <c r="X451" s="112" t="str">
        <f t="shared" ref="X451:X483" si="214">IFERROR(INDEX($J$2:$J$9873,MATCH(1,INDEX(($P451=$F$2:$F$9873)*(0=COUNTIFS(Q451:W451,$J$2:$J$9873)),0),0)),"")</f>
        <v/>
      </c>
      <c r="Y451" s="112" t="str">
        <f t="shared" si="204"/>
        <v/>
      </c>
      <c r="Z451" s="112" t="str">
        <f t="shared" si="205"/>
        <v/>
      </c>
      <c r="AA451" s="112" t="str">
        <f t="shared" si="206"/>
        <v/>
      </c>
      <c r="AB451" s="112" t="str">
        <f t="shared" si="207"/>
        <v/>
      </c>
      <c r="AC451" s="112" t="str">
        <f t="shared" si="208"/>
        <v/>
      </c>
      <c r="AD451" t="str">
        <f t="shared" si="202"/>
        <v>5300------------</v>
      </c>
      <c r="AF451" s="19" t="str">
        <f t="shared" si="209"/>
        <v>|0200226010|15.90|0.00|2.000|0.0005300NBC</v>
      </c>
      <c r="AG451" s="19" t="str">
        <f t="shared" si="203"/>
        <v/>
      </c>
      <c r="AH451" s="19" t="str">
        <f t="shared" ref="AH451:AH483" si="215">IFERROR(INDEX($I$2:$I$9873,MATCH(1,INDEX(($P451=$F$2:$F$9873)*(0=COUNTIFS(AF451:AG451,$I$2:$I$9873)),0),0)),"")</f>
        <v/>
      </c>
      <c r="AI451" s="19" t="str">
        <f t="shared" ref="AI451:AI483" si="216">IFERROR(INDEX($I$2:$I$9873,MATCH(1,INDEX(($P451=$F$2:$F$9873)*(0=COUNTIFS(AF451:AH451,$I$2:$I$9873)),0),0)),"")</f>
        <v/>
      </c>
      <c r="AJ451" s="19" t="str">
        <f t="shared" ref="AJ451:AJ483" si="217">IFERROR(INDEX($I$2:$I$9873,MATCH(1,INDEX(($P451=$F$2:$F$9873)*(0=COUNTIFS(AF451:AI451,$I$2:$I$9873)),0),0)),"")</f>
        <v/>
      </c>
      <c r="AK451" s="19" t="str">
        <f t="shared" ref="AK451:AK483" si="218">IFERROR(INDEX($I$2:$I$9873,MATCH(1,INDEX(($P451=$F$2:$F$9873)*(0=COUNTIFS(AF451:AJ451,$I$2:$I$9873)),0),0)),"")</f>
        <v/>
      </c>
      <c r="AL451" s="19" t="str">
        <f t="shared" ref="AL451:AL483" si="219">IFERROR(INDEX($I$2:$I$9873,MATCH(1,INDEX(($P451=$F$2:$F$9873)*(0=COUNTIFS(AF451:AK451,$I$2:$I$9873)),0),0)),"")</f>
        <v/>
      </c>
      <c r="AM451" s="19" t="str">
        <f t="shared" ref="AM451:AM483" si="220">IFERROR(INDEX($I$2:$I$9873,MATCH(1,INDEX(($P451=$F$2:$F$9873)*(0=COUNTIFS(AF451:AL451,$I$2:$I$9873)),0),0)),"")</f>
        <v/>
      </c>
      <c r="AN451" s="19" t="str">
        <f t="shared" ref="AN451:AN483" si="221">IFERROR(INDEX($I$2:$I$9873,MATCH(1,INDEX(($P451=$F$2:$F$9873)*(0=COUNTIFS(AF451:AM451,$I$2:$I$9873)),0),0)),"")</f>
        <v/>
      </c>
      <c r="AO451" s="19" t="str">
        <f t="shared" ref="AO451:AO483" si="222">IFERROR(INDEX($I$2:$I$9873,MATCH(1,INDEX(($P451=$F$2:$F$9873)*(0=COUNTIFS(AF451:AN451,$I$2:$I$9873)),0),0)),"")</f>
        <v/>
      </c>
      <c r="AP451" s="19" t="str">
        <f t="shared" ref="AP451:AP483" si="223">IFERROR(INDEX($I$2:$I$9873,MATCH(1,INDEX(($P451=$F$2:$F$9873)*(0=COUNTIFS(AF451:AO451,$I$2:$I$9873)),0),0)),"")</f>
        <v/>
      </c>
      <c r="AQ451" s="19" t="str">
        <f t="shared" ref="AQ451:AQ483" si="224">IFERROR(INDEX($I$2:$I$9873,MATCH(1,INDEX(($P451=$F$2:$F$9873)*(0=COUNTIFS(AF451:AP451,$I$2:$I$9873)),0),0)),"")</f>
        <v/>
      </c>
      <c r="AR451" s="19" t="str">
        <f t="shared" ref="AR451:AR483" si="225">IFERROR(INDEX($I$2:$I$9873,MATCH(1,INDEX(($P451=$F$2:$F$9873)*(0=COUNTIFS(AF451:AQ451,$I$2:$I$9873)),0),0)),"")</f>
        <v/>
      </c>
      <c r="AS451" s="19" t="str">
        <f>IFERROR(VLOOKUP(AF451,[2]CUS030!$A$5:$E$10000,5,0),"")</f>
        <v>TOYOTA</v>
      </c>
      <c r="AT451" s="19" t="str">
        <f>IFERROR(VLOOKUP(AG451,[2]CUS030!$A$5:$E$10000,5,0),"")</f>
        <v/>
      </c>
      <c r="AU451" s="19" t="str">
        <f>IFERROR(VLOOKUP(AH451,[2]CUS030!$A$5:$E$10000,5,0),"")</f>
        <v/>
      </c>
      <c r="AV451" s="19" t="str">
        <f>IFERROR(VLOOKUP(AI451,[2]CUS030!$A$5:$E$10000,5,0),"")</f>
        <v/>
      </c>
      <c r="AW451" s="19" t="str">
        <f>IFERROR(VLOOKUP(AJ451,[2]CUS030!$A$5:$E$10000,5,0),"")</f>
        <v/>
      </c>
      <c r="AX451" s="19" t="str">
        <f>IFERROR(VLOOKUP(AK451,[2]CUS030!$A$5:$E$10000,5,0),"")</f>
        <v/>
      </c>
      <c r="AY451" s="19" t="str">
        <f>IFERROR(VLOOKUP(AL451,[2]CUS030!$A$5:$E$10000,5,0),"")</f>
        <v/>
      </c>
      <c r="AZ451" s="19" t="str">
        <f>IFERROR(VLOOKUP(AM451,[2]CUS030!$A$5:$E$10000,5,0),"")</f>
        <v/>
      </c>
      <c r="BA451" s="19" t="str">
        <f>IFERROR(VLOOKUP(AN451,[2]CUS030!$A$5:$E$10000,5,0),"")</f>
        <v/>
      </c>
      <c r="BB451" s="19" t="str">
        <f>IFERROR(VLOOKUP(AO451,[2]CUS030!$A$5:$E$10000,5,0),"")</f>
        <v/>
      </c>
      <c r="BC451" s="19" t="str">
        <f>IFERROR(VLOOKUP(AP451,[2]CUS030!$A$5:$E$10000,5,0),"")</f>
        <v/>
      </c>
      <c r="BD451" s="19" t="str">
        <f>IFERROR(VLOOKUP(AQ451,[2]CUS030!$A$5:$E$10000,5,0),"")</f>
        <v/>
      </c>
      <c r="BE451" s="19" t="str">
        <f>IFERROR(VLOOKUP(AR451,[2]CUS030!$A$5:$E$10000,5,0),"")</f>
        <v/>
      </c>
    </row>
    <row r="452" spans="6:57" x14ac:dyDescent="0.3">
      <c r="F452" s="108" t="str">
        <f>[1]!Table1[[#This Row],[Production]]</f>
        <v>|0200226010|54.00|0.00|3.200|0.0006241NBC</v>
      </c>
      <c r="G452" t="str">
        <f t="shared" ref="G452:G515" si="226">MID(F452,LEN(F452)-6,4)</f>
        <v>6241</v>
      </c>
      <c r="H452" t="str">
        <f t="shared" ref="H452:H515" si="227">AS452&amp;"|"&amp;AT452&amp;"|"&amp;AU452&amp;"|"&amp;AV452&amp;"|"&amp;AW452&amp;"|"&amp;AX452&amp;"|"&amp;AY452&amp;"|"&amp;AZ452&amp;"|"&amp;BA452&amp;"|"&amp;BB452&amp;"|"&amp;BC452&amp;"|"&amp;BD452&amp;"|"&amp;BE452</f>
        <v>TOYOTA||||||||||||</v>
      </c>
      <c r="I452" s="108" t="str">
        <f>[1]!Table1[[#This Row],[Stock]]</f>
        <v>|0200226010|54.00|0.00|3.200|0.000203NBC</v>
      </c>
      <c r="J452" t="str">
        <f t="shared" ref="J452:J515" si="228">MID(LEFT(I452,LEN(I452)-3),FIND("0|0.000",LEFT(I452,LEN(I452)-3),1)+7,6)</f>
        <v>203</v>
      </c>
      <c r="K452" s="19"/>
      <c r="L452" s="19"/>
      <c r="M452" s="19"/>
      <c r="N452" s="19"/>
      <c r="O452" s="19"/>
      <c r="P452" s="20" t="str">
        <f>End_Cal!E452</f>
        <v>|0200220810|22.20|0.00|1.600|0.0005900NBC</v>
      </c>
      <c r="Q452" s="112" t="str">
        <f t="shared" ref="Q452:Q483" si="229">IFERROR(INDEX($J$2:$J$9873,MATCH(1,INDEX(($P452=$F$2:$F$9873)*(0=COUNTIFS($Q$2:$Q$2,$J$2:$J$9873)),0),0)),"")</f>
        <v>5900</v>
      </c>
      <c r="R452" s="112" t="str">
        <f t="shared" ref="R452:R483" si="230">IFERROR(INDEX($J$2:$J$9873,MATCH(1,INDEX(($P452=$F$2:$F$9873)*(0=COUNTIFS(Q452,$J$2:$J$9873)),0),0)),"")</f>
        <v/>
      </c>
      <c r="S452" s="112" t="str">
        <f t="shared" si="210"/>
        <v/>
      </c>
      <c r="T452" s="112" t="str">
        <f t="shared" si="211"/>
        <v/>
      </c>
      <c r="U452" s="112" t="str">
        <f t="shared" si="212"/>
        <v/>
      </c>
      <c r="V452" s="112" t="str">
        <f t="shared" si="213"/>
        <v/>
      </c>
      <c r="W452" s="112" t="str">
        <f t="shared" ref="W452:W483" si="231">IFERROR(INDEX($J$2:$J$9873,MATCH(1,INDEX(($P452=$F$2:$F$9873)*(0=COUNTIFS(Q452:V452,$J$2:$J$861)),0),0)),"")</f>
        <v/>
      </c>
      <c r="X452" s="112" t="str">
        <f t="shared" si="214"/>
        <v/>
      </c>
      <c r="Y452" s="112" t="str">
        <f t="shared" si="204"/>
        <v/>
      </c>
      <c r="Z452" s="112" t="str">
        <f t="shared" si="205"/>
        <v/>
      </c>
      <c r="AA452" s="112" t="str">
        <f t="shared" si="206"/>
        <v/>
      </c>
      <c r="AB452" s="112" t="str">
        <f t="shared" si="207"/>
        <v/>
      </c>
      <c r="AC452" s="112" t="str">
        <f t="shared" si="208"/>
        <v/>
      </c>
      <c r="AD452" t="str">
        <f t="shared" ref="AD452:AD515" si="232">Q452&amp;"-"&amp;R452&amp;"-"&amp;S452&amp;"-"&amp;T452&amp;"-"&amp;U452&amp;"-"&amp;V452&amp;"-"&amp;W452&amp;"-"&amp;X452&amp;"-"&amp;Y452&amp;"-"&amp;Z452&amp;"-"&amp;AA452&amp;"-"&amp;AB452&amp;"-"&amp;AC452</f>
        <v>5900------------</v>
      </c>
      <c r="AF452" s="19" t="str">
        <f t="shared" si="209"/>
        <v>|0200220810|22.20|0.00|1.600|0.0005900NBC</v>
      </c>
      <c r="AG452" s="19" t="str">
        <f t="shared" ref="AG452:AG483" si="233">IFERROR(INDEX($I$2:$I$9873,MATCH(1,INDEX(($P452=$F$2:$F$9873)*(0=COUNTIFS(AF452,$I$2:$I$9873)),0),0)),"")</f>
        <v/>
      </c>
      <c r="AH452" s="19" t="str">
        <f t="shared" si="215"/>
        <v/>
      </c>
      <c r="AI452" s="19" t="str">
        <f t="shared" si="216"/>
        <v/>
      </c>
      <c r="AJ452" s="19" t="str">
        <f t="shared" si="217"/>
        <v/>
      </c>
      <c r="AK452" s="19" t="str">
        <f t="shared" si="218"/>
        <v/>
      </c>
      <c r="AL452" s="19" t="str">
        <f t="shared" si="219"/>
        <v/>
      </c>
      <c r="AM452" s="19" t="str">
        <f t="shared" si="220"/>
        <v/>
      </c>
      <c r="AN452" s="19" t="str">
        <f t="shared" si="221"/>
        <v/>
      </c>
      <c r="AO452" s="19" t="str">
        <f t="shared" si="222"/>
        <v/>
      </c>
      <c r="AP452" s="19" t="str">
        <f t="shared" si="223"/>
        <v/>
      </c>
      <c r="AQ452" s="19" t="str">
        <f t="shared" si="224"/>
        <v/>
      </c>
      <c r="AR452" s="19" t="str">
        <f t="shared" si="225"/>
        <v/>
      </c>
      <c r="AS452" s="19" t="str">
        <f>IFERROR(VLOOKUP(AF452,[2]CUS030!$A$5:$E$10000,5,0),"")</f>
        <v>TOYOTA</v>
      </c>
      <c r="AT452" s="19" t="str">
        <f>IFERROR(VLOOKUP(AG452,[2]CUS030!$A$5:$E$10000,5,0),"")</f>
        <v/>
      </c>
      <c r="AU452" s="19" t="str">
        <f>IFERROR(VLOOKUP(AH452,[2]CUS030!$A$5:$E$10000,5,0),"")</f>
        <v/>
      </c>
      <c r="AV452" s="19" t="str">
        <f>IFERROR(VLOOKUP(AI452,[2]CUS030!$A$5:$E$10000,5,0),"")</f>
        <v/>
      </c>
      <c r="AW452" s="19" t="str">
        <f>IFERROR(VLOOKUP(AJ452,[2]CUS030!$A$5:$E$10000,5,0),"")</f>
        <v/>
      </c>
      <c r="AX452" s="19" t="str">
        <f>IFERROR(VLOOKUP(AK452,[2]CUS030!$A$5:$E$10000,5,0),"")</f>
        <v/>
      </c>
      <c r="AY452" s="19" t="str">
        <f>IFERROR(VLOOKUP(AL452,[2]CUS030!$A$5:$E$10000,5,0),"")</f>
        <v/>
      </c>
      <c r="AZ452" s="19" t="str">
        <f>IFERROR(VLOOKUP(AM452,[2]CUS030!$A$5:$E$10000,5,0),"")</f>
        <v/>
      </c>
      <c r="BA452" s="19" t="str">
        <f>IFERROR(VLOOKUP(AN452,[2]CUS030!$A$5:$E$10000,5,0),"")</f>
        <v/>
      </c>
      <c r="BB452" s="19" t="str">
        <f>IFERROR(VLOOKUP(AO452,[2]CUS030!$A$5:$E$10000,5,0),"")</f>
        <v/>
      </c>
      <c r="BC452" s="19" t="str">
        <f>IFERROR(VLOOKUP(AP452,[2]CUS030!$A$5:$E$10000,5,0),"")</f>
        <v/>
      </c>
      <c r="BD452" s="19" t="str">
        <f>IFERROR(VLOOKUP(AQ452,[2]CUS030!$A$5:$E$10000,5,0),"")</f>
        <v/>
      </c>
      <c r="BE452" s="19" t="str">
        <f>IFERROR(VLOOKUP(AR452,[2]CUS030!$A$5:$E$10000,5,0),"")</f>
        <v/>
      </c>
    </row>
    <row r="453" spans="6:57" x14ac:dyDescent="0.3">
      <c r="F453" s="108" t="str">
        <f>[1]!Table1[[#This Row],[Production]]</f>
        <v>|0200226010|54.00|0.00|3.200|0.0006241NBC</v>
      </c>
      <c r="G453" t="str">
        <f t="shared" si="226"/>
        <v>6241</v>
      </c>
      <c r="H453" t="str">
        <f t="shared" si="227"/>
        <v>TOYOTA||||||||||||</v>
      </c>
      <c r="I453" s="108" t="str">
        <f>[1]!Table1[[#This Row],[Stock]]</f>
        <v>|0200226010|54.00|0.00|3.200|0.0006241NBC</v>
      </c>
      <c r="J453" t="str">
        <f t="shared" si="228"/>
        <v>6241</v>
      </c>
      <c r="K453" s="19"/>
      <c r="L453" s="19"/>
      <c r="M453" s="19"/>
      <c r="N453" s="19"/>
      <c r="O453" s="19"/>
      <c r="P453" s="20" t="str">
        <f>End_Cal!E453</f>
        <v>|0200220810|31.80|0.00|2.000|0.0006000NBC</v>
      </c>
      <c r="Q453" s="112" t="str">
        <f t="shared" si="229"/>
        <v>6000</v>
      </c>
      <c r="R453" s="112" t="str">
        <f t="shared" si="230"/>
        <v/>
      </c>
      <c r="S453" s="112" t="str">
        <f t="shared" si="210"/>
        <v/>
      </c>
      <c r="T453" s="112" t="str">
        <f t="shared" si="211"/>
        <v/>
      </c>
      <c r="U453" s="112" t="str">
        <f t="shared" si="212"/>
        <v/>
      </c>
      <c r="V453" s="112" t="str">
        <f t="shared" si="213"/>
        <v/>
      </c>
      <c r="W453" s="112" t="str">
        <f t="shared" si="231"/>
        <v/>
      </c>
      <c r="X453" s="112" t="str">
        <f t="shared" si="214"/>
        <v/>
      </c>
      <c r="Y453" s="112" t="str">
        <f t="shared" ref="Y453:Y483" si="234">IFERROR(INDEX($J$2:$J$861,MATCH(1,INDEX(($P453=$F$2:$F$861)*(0=COUNTIFS(Q453:X453,$J$2:$J$861)),0),0)),"")</f>
        <v/>
      </c>
      <c r="Z453" s="112" t="str">
        <f t="shared" ref="Z453:Z483" si="235">IFERROR(INDEX($J$2:$J$861,MATCH(1,INDEX(($P453=$F$2:$F$861)*(0=COUNTIFS(Q453:Y453,$J$2:$J$861)),0),0)),"")</f>
        <v/>
      </c>
      <c r="AA453" s="112" t="str">
        <f t="shared" ref="AA453:AA483" si="236">IFERROR(INDEX($J$2:$J$861,MATCH(1,INDEX(($P453=$F$2:$F$861)*(0=COUNTIFS(Q453:Z453,$J$2:$J$861)),0),0)),"")</f>
        <v/>
      </c>
      <c r="AB453" s="112" t="str">
        <f t="shared" ref="AB453:AB483" si="237">IFERROR(INDEX($J$2:$J$861,MATCH(1,INDEX(($P453=$F$2:$F$861)*(0=COUNTIFS(Q453:AA453,$J$2:$J$861)),0),0)),"")</f>
        <v/>
      </c>
      <c r="AC453" s="112" t="str">
        <f t="shared" ref="AC453:AC483" si="238">IFERROR(INDEX($J$2:$J$861,MATCH(1,INDEX(($P453=$F$2:$F$861)*(0=COUNTIFS(Q453:AB453,$J$2:$J$861)),0),0)),"")</f>
        <v/>
      </c>
      <c r="AD453" t="str">
        <f t="shared" si="232"/>
        <v>6000------------</v>
      </c>
      <c r="AF453" s="19" t="str">
        <f t="shared" ref="AF453:AF516" si="239">IFERROR(INDEX($I$2:$I$861,MATCH(1,INDEX(($P453=$F$2:$F$861)*(0=COUNTIFS($AF$2:$AF$2,$I$2:$I$861)),0),0)),"")</f>
        <v>|0200220810|31.80|0.00|2.000|0.0006000NBC</v>
      </c>
      <c r="AG453" s="19" t="str">
        <f t="shared" si="233"/>
        <v/>
      </c>
      <c r="AH453" s="19" t="str">
        <f t="shared" si="215"/>
        <v/>
      </c>
      <c r="AI453" s="19" t="str">
        <f t="shared" si="216"/>
        <v/>
      </c>
      <c r="AJ453" s="19" t="str">
        <f t="shared" si="217"/>
        <v/>
      </c>
      <c r="AK453" s="19" t="str">
        <f t="shared" si="218"/>
        <v/>
      </c>
      <c r="AL453" s="19" t="str">
        <f t="shared" si="219"/>
        <v/>
      </c>
      <c r="AM453" s="19" t="str">
        <f t="shared" si="220"/>
        <v/>
      </c>
      <c r="AN453" s="19" t="str">
        <f t="shared" si="221"/>
        <v/>
      </c>
      <c r="AO453" s="19" t="str">
        <f t="shared" si="222"/>
        <v/>
      </c>
      <c r="AP453" s="19" t="str">
        <f t="shared" si="223"/>
        <v/>
      </c>
      <c r="AQ453" s="19" t="str">
        <f t="shared" si="224"/>
        <v/>
      </c>
      <c r="AR453" s="19" t="str">
        <f t="shared" si="225"/>
        <v/>
      </c>
      <c r="AS453" s="19" t="str">
        <f>IFERROR(VLOOKUP(AF453,[2]CUS030!$A$5:$E$10000,5,0),"")</f>
        <v>TOYOTA</v>
      </c>
      <c r="AT453" s="19" t="str">
        <f>IFERROR(VLOOKUP(AG453,[2]CUS030!$A$5:$E$10000,5,0),"")</f>
        <v/>
      </c>
      <c r="AU453" s="19" t="str">
        <f>IFERROR(VLOOKUP(AH453,[2]CUS030!$A$5:$E$10000,5,0),"")</f>
        <v/>
      </c>
      <c r="AV453" s="19" t="str">
        <f>IFERROR(VLOOKUP(AI453,[2]CUS030!$A$5:$E$10000,5,0),"")</f>
        <v/>
      </c>
      <c r="AW453" s="19" t="str">
        <f>IFERROR(VLOOKUP(AJ453,[2]CUS030!$A$5:$E$10000,5,0),"")</f>
        <v/>
      </c>
      <c r="AX453" s="19" t="str">
        <f>IFERROR(VLOOKUP(AK453,[2]CUS030!$A$5:$E$10000,5,0),"")</f>
        <v/>
      </c>
      <c r="AY453" s="19" t="str">
        <f>IFERROR(VLOOKUP(AL453,[2]CUS030!$A$5:$E$10000,5,0),"")</f>
        <v/>
      </c>
      <c r="AZ453" s="19" t="str">
        <f>IFERROR(VLOOKUP(AM453,[2]CUS030!$A$5:$E$10000,5,0),"")</f>
        <v/>
      </c>
      <c r="BA453" s="19" t="str">
        <f>IFERROR(VLOOKUP(AN453,[2]CUS030!$A$5:$E$10000,5,0),"")</f>
        <v/>
      </c>
      <c r="BB453" s="19" t="str">
        <f>IFERROR(VLOOKUP(AO453,[2]CUS030!$A$5:$E$10000,5,0),"")</f>
        <v/>
      </c>
      <c r="BC453" s="19" t="str">
        <f>IFERROR(VLOOKUP(AP453,[2]CUS030!$A$5:$E$10000,5,0),"")</f>
        <v/>
      </c>
      <c r="BD453" s="19" t="str">
        <f>IFERROR(VLOOKUP(AQ453,[2]CUS030!$A$5:$E$10000,5,0),"")</f>
        <v/>
      </c>
      <c r="BE453" s="19" t="str">
        <f>IFERROR(VLOOKUP(AR453,[2]CUS030!$A$5:$E$10000,5,0),"")</f>
        <v/>
      </c>
    </row>
    <row r="454" spans="6:57" x14ac:dyDescent="0.3">
      <c r="F454" s="108" t="str">
        <f>[1]!Table1[[#This Row],[Production]]</f>
        <v>|0200226010|54.00|20.00|2.000|0.0006285IBC</v>
      </c>
      <c r="G454" t="str">
        <f t="shared" si="226"/>
        <v>6285</v>
      </c>
      <c r="H454" t="str">
        <f t="shared" si="227"/>
        <v>TOYOTA||||||||||||</v>
      </c>
      <c r="I454" s="108" t="str">
        <f>[1]!Table1[[#This Row],[Stock]]</f>
        <v>|0200226010|54.00|20.00|2.000|0.000560IBC</v>
      </c>
      <c r="J454" t="str">
        <f t="shared" si="228"/>
        <v>560</v>
      </c>
      <c r="K454" s="19"/>
      <c r="L454" s="19"/>
      <c r="M454" s="19"/>
      <c r="N454" s="19"/>
      <c r="O454" s="19"/>
      <c r="P454" s="20" t="str">
        <f>End_Cal!E454</f>
        <v>|0200220810|22.20|0.00|1.600|0.0006400NBC</v>
      </c>
      <c r="Q454" s="112" t="str">
        <f t="shared" si="229"/>
        <v>6400</v>
      </c>
      <c r="R454" s="112" t="str">
        <f t="shared" si="230"/>
        <v/>
      </c>
      <c r="S454" s="112" t="str">
        <f t="shared" si="210"/>
        <v/>
      </c>
      <c r="T454" s="112" t="str">
        <f t="shared" si="211"/>
        <v/>
      </c>
      <c r="U454" s="112" t="str">
        <f t="shared" si="212"/>
        <v/>
      </c>
      <c r="V454" s="112" t="str">
        <f t="shared" si="213"/>
        <v/>
      </c>
      <c r="W454" s="112" t="str">
        <f t="shared" si="231"/>
        <v/>
      </c>
      <c r="X454" s="112" t="str">
        <f t="shared" si="214"/>
        <v/>
      </c>
      <c r="Y454" s="112" t="str">
        <f t="shared" si="234"/>
        <v/>
      </c>
      <c r="Z454" s="112" t="str">
        <f t="shared" si="235"/>
        <v/>
      </c>
      <c r="AA454" s="112" t="str">
        <f t="shared" si="236"/>
        <v/>
      </c>
      <c r="AB454" s="112" t="str">
        <f t="shared" si="237"/>
        <v/>
      </c>
      <c r="AC454" s="112" t="str">
        <f t="shared" si="238"/>
        <v/>
      </c>
      <c r="AD454" t="str">
        <f t="shared" si="232"/>
        <v>6400------------</v>
      </c>
      <c r="AF454" s="19" t="str">
        <f t="shared" si="239"/>
        <v>|0200220810|22.20|0.00|1.600|0.0006400NBC</v>
      </c>
      <c r="AG454" s="19" t="str">
        <f t="shared" si="233"/>
        <v/>
      </c>
      <c r="AH454" s="19" t="str">
        <f t="shared" si="215"/>
        <v/>
      </c>
      <c r="AI454" s="19" t="str">
        <f t="shared" si="216"/>
        <v/>
      </c>
      <c r="AJ454" s="19" t="str">
        <f t="shared" si="217"/>
        <v/>
      </c>
      <c r="AK454" s="19" t="str">
        <f t="shared" si="218"/>
        <v/>
      </c>
      <c r="AL454" s="19" t="str">
        <f t="shared" si="219"/>
        <v/>
      </c>
      <c r="AM454" s="19" t="str">
        <f t="shared" si="220"/>
        <v/>
      </c>
      <c r="AN454" s="19" t="str">
        <f t="shared" si="221"/>
        <v/>
      </c>
      <c r="AO454" s="19" t="str">
        <f t="shared" si="222"/>
        <v/>
      </c>
      <c r="AP454" s="19" t="str">
        <f t="shared" si="223"/>
        <v/>
      </c>
      <c r="AQ454" s="19" t="str">
        <f t="shared" si="224"/>
        <v/>
      </c>
      <c r="AR454" s="19" t="str">
        <f t="shared" si="225"/>
        <v/>
      </c>
      <c r="AS454" s="19" t="str">
        <f>IFERROR(VLOOKUP(AF454,[2]CUS030!$A$5:$E$10000,5,0),"")</f>
        <v>TOYOTA</v>
      </c>
      <c r="AT454" s="19" t="str">
        <f>IFERROR(VLOOKUP(AG454,[2]CUS030!$A$5:$E$10000,5,0),"")</f>
        <v/>
      </c>
      <c r="AU454" s="19" t="str">
        <f>IFERROR(VLOOKUP(AH454,[2]CUS030!$A$5:$E$10000,5,0),"")</f>
        <v/>
      </c>
      <c r="AV454" s="19" t="str">
        <f>IFERROR(VLOOKUP(AI454,[2]CUS030!$A$5:$E$10000,5,0),"")</f>
        <v/>
      </c>
      <c r="AW454" s="19" t="str">
        <f>IFERROR(VLOOKUP(AJ454,[2]CUS030!$A$5:$E$10000,5,0),"")</f>
        <v/>
      </c>
      <c r="AX454" s="19" t="str">
        <f>IFERROR(VLOOKUP(AK454,[2]CUS030!$A$5:$E$10000,5,0),"")</f>
        <v/>
      </c>
      <c r="AY454" s="19" t="str">
        <f>IFERROR(VLOOKUP(AL454,[2]CUS030!$A$5:$E$10000,5,0),"")</f>
        <v/>
      </c>
      <c r="AZ454" s="19" t="str">
        <f>IFERROR(VLOOKUP(AM454,[2]CUS030!$A$5:$E$10000,5,0),"")</f>
        <v/>
      </c>
      <c r="BA454" s="19" t="str">
        <f>IFERROR(VLOOKUP(AN454,[2]CUS030!$A$5:$E$10000,5,0),"")</f>
        <v/>
      </c>
      <c r="BB454" s="19" t="str">
        <f>IFERROR(VLOOKUP(AO454,[2]CUS030!$A$5:$E$10000,5,0),"")</f>
        <v/>
      </c>
      <c r="BC454" s="19" t="str">
        <f>IFERROR(VLOOKUP(AP454,[2]CUS030!$A$5:$E$10000,5,0),"")</f>
        <v/>
      </c>
      <c r="BD454" s="19" t="str">
        <f>IFERROR(VLOOKUP(AQ454,[2]CUS030!$A$5:$E$10000,5,0),"")</f>
        <v/>
      </c>
      <c r="BE454" s="19" t="str">
        <f>IFERROR(VLOOKUP(AR454,[2]CUS030!$A$5:$E$10000,5,0),"")</f>
        <v/>
      </c>
    </row>
    <row r="455" spans="6:57" x14ac:dyDescent="0.3">
      <c r="F455" s="108" t="str">
        <f>[1]!Table1[[#This Row],[Production]]</f>
        <v>|0200226010|54.00|20.00|2.000|0.0006285IBC</v>
      </c>
      <c r="G455" t="str">
        <f t="shared" si="226"/>
        <v>6285</v>
      </c>
      <c r="H455" t="str">
        <f t="shared" si="227"/>
        <v>Mitsuboshi Forming VN||||||||||||</v>
      </c>
      <c r="I455" s="108" t="str">
        <f>[1]!Table1[[#This Row],[Stock]]</f>
        <v>|0200226010|54.00|20.00|2.000|0.0006285IBC</v>
      </c>
      <c r="J455" t="str">
        <f t="shared" si="228"/>
        <v>6285</v>
      </c>
      <c r="K455" s="19"/>
      <c r="L455" s="19"/>
      <c r="M455" s="19"/>
      <c r="N455" s="19"/>
      <c r="O455" s="19"/>
      <c r="P455" s="20" t="str">
        <f>End_Cal!E455</f>
        <v>|0200225926|48.60|0.00|3.500|0.0005195IBC</v>
      </c>
      <c r="Q455" s="112" t="str">
        <f t="shared" si="229"/>
        <v>5195</v>
      </c>
      <c r="R455" s="112" t="str">
        <f t="shared" si="230"/>
        <v/>
      </c>
      <c r="S455" s="112" t="str">
        <f t="shared" si="210"/>
        <v/>
      </c>
      <c r="T455" s="112" t="str">
        <f t="shared" si="211"/>
        <v/>
      </c>
      <c r="U455" s="112" t="str">
        <f t="shared" si="212"/>
        <v/>
      </c>
      <c r="V455" s="112" t="str">
        <f t="shared" si="213"/>
        <v/>
      </c>
      <c r="W455" s="112" t="str">
        <f t="shared" si="231"/>
        <v/>
      </c>
      <c r="X455" s="112" t="str">
        <f t="shared" si="214"/>
        <v/>
      </c>
      <c r="Y455" s="112" t="str">
        <f t="shared" si="234"/>
        <v/>
      </c>
      <c r="Z455" s="112" t="str">
        <f t="shared" si="235"/>
        <v/>
      </c>
      <c r="AA455" s="112" t="str">
        <f t="shared" si="236"/>
        <v/>
      </c>
      <c r="AB455" s="112" t="str">
        <f t="shared" si="237"/>
        <v/>
      </c>
      <c r="AC455" s="112" t="str">
        <f t="shared" si="238"/>
        <v/>
      </c>
      <c r="AD455" t="str">
        <f t="shared" si="232"/>
        <v>5195------------</v>
      </c>
      <c r="AF455" s="19" t="str">
        <f t="shared" si="239"/>
        <v>|0200225926|48.60|0.00|3.500|0.0005195IBC</v>
      </c>
      <c r="AG455" s="19" t="str">
        <f t="shared" si="233"/>
        <v/>
      </c>
      <c r="AH455" s="19" t="str">
        <f t="shared" si="215"/>
        <v/>
      </c>
      <c r="AI455" s="19" t="str">
        <f t="shared" si="216"/>
        <v/>
      </c>
      <c r="AJ455" s="19" t="str">
        <f t="shared" si="217"/>
        <v/>
      </c>
      <c r="AK455" s="19" t="str">
        <f t="shared" si="218"/>
        <v/>
      </c>
      <c r="AL455" s="19" t="str">
        <f t="shared" si="219"/>
        <v/>
      </c>
      <c r="AM455" s="19" t="str">
        <f t="shared" si="220"/>
        <v/>
      </c>
      <c r="AN455" s="19" t="str">
        <f t="shared" si="221"/>
        <v/>
      </c>
      <c r="AO455" s="19" t="str">
        <f t="shared" si="222"/>
        <v/>
      </c>
      <c r="AP455" s="19" t="str">
        <f t="shared" si="223"/>
        <v/>
      </c>
      <c r="AQ455" s="19" t="str">
        <f t="shared" si="224"/>
        <v/>
      </c>
      <c r="AR455" s="19" t="str">
        <f t="shared" si="225"/>
        <v/>
      </c>
      <c r="AS455" s="19" t="str">
        <f>IFERROR(VLOOKUP(AF455,[2]CUS030!$A$5:$E$10000,5,0),"")</f>
        <v>Mitsuboshi Forming VN</v>
      </c>
      <c r="AT455" s="19" t="str">
        <f>IFERROR(VLOOKUP(AG455,[2]CUS030!$A$5:$E$10000,5,0),"")</f>
        <v/>
      </c>
      <c r="AU455" s="19" t="str">
        <f>IFERROR(VLOOKUP(AH455,[2]CUS030!$A$5:$E$10000,5,0),"")</f>
        <v/>
      </c>
      <c r="AV455" s="19" t="str">
        <f>IFERROR(VLOOKUP(AI455,[2]CUS030!$A$5:$E$10000,5,0),"")</f>
        <v/>
      </c>
      <c r="AW455" s="19" t="str">
        <f>IFERROR(VLOOKUP(AJ455,[2]CUS030!$A$5:$E$10000,5,0),"")</f>
        <v/>
      </c>
      <c r="AX455" s="19" t="str">
        <f>IFERROR(VLOOKUP(AK455,[2]CUS030!$A$5:$E$10000,5,0),"")</f>
        <v/>
      </c>
      <c r="AY455" s="19" t="str">
        <f>IFERROR(VLOOKUP(AL455,[2]CUS030!$A$5:$E$10000,5,0),"")</f>
        <v/>
      </c>
      <c r="AZ455" s="19" t="str">
        <f>IFERROR(VLOOKUP(AM455,[2]CUS030!$A$5:$E$10000,5,0),"")</f>
        <v/>
      </c>
      <c r="BA455" s="19" t="str">
        <f>IFERROR(VLOOKUP(AN455,[2]CUS030!$A$5:$E$10000,5,0),"")</f>
        <v/>
      </c>
      <c r="BB455" s="19" t="str">
        <f>IFERROR(VLOOKUP(AO455,[2]CUS030!$A$5:$E$10000,5,0),"")</f>
        <v/>
      </c>
      <c r="BC455" s="19" t="str">
        <f>IFERROR(VLOOKUP(AP455,[2]CUS030!$A$5:$E$10000,5,0),"")</f>
        <v/>
      </c>
      <c r="BD455" s="19" t="str">
        <f>IFERROR(VLOOKUP(AQ455,[2]CUS030!$A$5:$E$10000,5,0),"")</f>
        <v/>
      </c>
      <c r="BE455" s="19" t="str">
        <f>IFERROR(VLOOKUP(AR455,[2]CUS030!$A$5:$E$10000,5,0),"")</f>
        <v/>
      </c>
    </row>
    <row r="456" spans="6:57" x14ac:dyDescent="0.3">
      <c r="F456" s="108" t="str">
        <f>[1]!Table1[[#This Row],[Production]]</f>
        <v>|0200226010|60.50|0.00|2.300|0.0006019IBC</v>
      </c>
      <c r="G456" t="str">
        <f t="shared" si="226"/>
        <v>6019</v>
      </c>
      <c r="H456" t="str">
        <f t="shared" si="227"/>
        <v>Mitsuboshi Forming VN||||||||||||</v>
      </c>
      <c r="I456" s="108" t="str">
        <f>[1]!Table1[[#This Row],[Stock]]</f>
        <v>|0200226010|60.50|0.00|2.300|0.0006019IBC</v>
      </c>
      <c r="J456" t="str">
        <f t="shared" si="228"/>
        <v>6019</v>
      </c>
      <c r="K456" s="19"/>
      <c r="L456" s="19"/>
      <c r="M456" s="19"/>
      <c r="N456" s="19"/>
      <c r="O456" s="19"/>
      <c r="P456" s="20" t="str">
        <f>End_Cal!E456</f>
        <v>|0200225926|48.60|0.00|3.500|0.0005300IBC</v>
      </c>
      <c r="Q456" s="112" t="str">
        <f t="shared" si="229"/>
        <v>5300</v>
      </c>
      <c r="R456" s="112" t="str">
        <f t="shared" si="230"/>
        <v/>
      </c>
      <c r="S456" s="112" t="str">
        <f t="shared" si="210"/>
        <v/>
      </c>
      <c r="T456" s="112" t="str">
        <f t="shared" si="211"/>
        <v/>
      </c>
      <c r="U456" s="112" t="str">
        <f t="shared" si="212"/>
        <v/>
      </c>
      <c r="V456" s="112" t="str">
        <f t="shared" si="213"/>
        <v/>
      </c>
      <c r="W456" s="112" t="str">
        <f t="shared" si="231"/>
        <v/>
      </c>
      <c r="X456" s="112" t="str">
        <f t="shared" si="214"/>
        <v/>
      </c>
      <c r="Y456" s="112" t="str">
        <f t="shared" si="234"/>
        <v/>
      </c>
      <c r="Z456" s="112" t="str">
        <f t="shared" si="235"/>
        <v/>
      </c>
      <c r="AA456" s="112" t="str">
        <f t="shared" si="236"/>
        <v/>
      </c>
      <c r="AB456" s="112" t="str">
        <f t="shared" si="237"/>
        <v/>
      </c>
      <c r="AC456" s="112" t="str">
        <f t="shared" si="238"/>
        <v/>
      </c>
      <c r="AD456" t="str">
        <f t="shared" si="232"/>
        <v>5300------------</v>
      </c>
      <c r="AF456" s="19" t="str">
        <f t="shared" si="239"/>
        <v>|0200225926|48.60|0.00|3.500|0.0005300IBC</v>
      </c>
      <c r="AG456" s="19" t="str">
        <f t="shared" si="233"/>
        <v/>
      </c>
      <c r="AH456" s="19" t="str">
        <f t="shared" si="215"/>
        <v/>
      </c>
      <c r="AI456" s="19" t="str">
        <f t="shared" si="216"/>
        <v/>
      </c>
      <c r="AJ456" s="19" t="str">
        <f t="shared" si="217"/>
        <v/>
      </c>
      <c r="AK456" s="19" t="str">
        <f t="shared" si="218"/>
        <v/>
      </c>
      <c r="AL456" s="19" t="str">
        <f t="shared" si="219"/>
        <v/>
      </c>
      <c r="AM456" s="19" t="str">
        <f t="shared" si="220"/>
        <v/>
      </c>
      <c r="AN456" s="19" t="str">
        <f t="shared" si="221"/>
        <v/>
      </c>
      <c r="AO456" s="19" t="str">
        <f t="shared" si="222"/>
        <v/>
      </c>
      <c r="AP456" s="19" t="str">
        <f t="shared" si="223"/>
        <v/>
      </c>
      <c r="AQ456" s="19" t="str">
        <f t="shared" si="224"/>
        <v/>
      </c>
      <c r="AR456" s="19" t="str">
        <f t="shared" si="225"/>
        <v/>
      </c>
      <c r="AS456" s="19" t="str">
        <f>IFERROR(VLOOKUP(AF456,[2]CUS030!$A$5:$E$10000,5,0),"")</f>
        <v>Mitsuboshi Forming VN</v>
      </c>
      <c r="AT456" s="19" t="str">
        <f>IFERROR(VLOOKUP(AG456,[2]CUS030!$A$5:$E$10000,5,0),"")</f>
        <v/>
      </c>
      <c r="AU456" s="19" t="str">
        <f>IFERROR(VLOOKUP(AH456,[2]CUS030!$A$5:$E$10000,5,0),"")</f>
        <v/>
      </c>
      <c r="AV456" s="19" t="str">
        <f>IFERROR(VLOOKUP(AI456,[2]CUS030!$A$5:$E$10000,5,0),"")</f>
        <v/>
      </c>
      <c r="AW456" s="19" t="str">
        <f>IFERROR(VLOOKUP(AJ456,[2]CUS030!$A$5:$E$10000,5,0),"")</f>
        <v/>
      </c>
      <c r="AX456" s="19" t="str">
        <f>IFERROR(VLOOKUP(AK456,[2]CUS030!$A$5:$E$10000,5,0),"")</f>
        <v/>
      </c>
      <c r="AY456" s="19" t="str">
        <f>IFERROR(VLOOKUP(AL456,[2]CUS030!$A$5:$E$10000,5,0),"")</f>
        <v/>
      </c>
      <c r="AZ456" s="19" t="str">
        <f>IFERROR(VLOOKUP(AM456,[2]CUS030!$A$5:$E$10000,5,0),"")</f>
        <v/>
      </c>
      <c r="BA456" s="19" t="str">
        <f>IFERROR(VLOOKUP(AN456,[2]CUS030!$A$5:$E$10000,5,0),"")</f>
        <v/>
      </c>
      <c r="BB456" s="19" t="str">
        <f>IFERROR(VLOOKUP(AO456,[2]CUS030!$A$5:$E$10000,5,0),"")</f>
        <v/>
      </c>
      <c r="BC456" s="19" t="str">
        <f>IFERROR(VLOOKUP(AP456,[2]CUS030!$A$5:$E$10000,5,0),"")</f>
        <v/>
      </c>
      <c r="BD456" s="19" t="str">
        <f>IFERROR(VLOOKUP(AQ456,[2]CUS030!$A$5:$E$10000,5,0),"")</f>
        <v/>
      </c>
      <c r="BE456" s="19" t="str">
        <f>IFERROR(VLOOKUP(AR456,[2]CUS030!$A$5:$E$10000,5,0),"")</f>
        <v/>
      </c>
    </row>
    <row r="457" spans="6:57" x14ac:dyDescent="0.3">
      <c r="F457" s="108" t="str">
        <f>[1]!Table1[[#This Row],[Production]]</f>
        <v>|0200226010|60.50|0.00|2.300|0.0006019IBC</v>
      </c>
      <c r="G457" t="str">
        <f t="shared" si="226"/>
        <v>6019</v>
      </c>
      <c r="H457" t="str">
        <f t="shared" si="227"/>
        <v>Mitsuboshi Forming VN||||||||||||</v>
      </c>
      <c r="I457" s="108" t="str">
        <f>[1]!Table1[[#This Row],[Stock]]</f>
        <v>|0200226010|60.50|0.00|2.300|0.000744.4IBC</v>
      </c>
      <c r="J457" t="str">
        <f t="shared" si="228"/>
        <v>744.4</v>
      </c>
      <c r="K457" s="19"/>
      <c r="L457" s="19"/>
      <c r="M457" s="19"/>
      <c r="N457" s="19"/>
      <c r="O457" s="19"/>
      <c r="P457" s="20" t="str">
        <f>End_Cal!E457</f>
        <v>|0200226010|42.70|0.00|3.200|0.0005070NBC</v>
      </c>
      <c r="Q457" s="112" t="str">
        <f t="shared" si="229"/>
        <v>5070</v>
      </c>
      <c r="R457" s="112" t="str">
        <f t="shared" si="230"/>
        <v/>
      </c>
      <c r="S457" s="112" t="str">
        <f t="shared" si="210"/>
        <v/>
      </c>
      <c r="T457" s="112" t="str">
        <f t="shared" si="211"/>
        <v/>
      </c>
      <c r="U457" s="112" t="str">
        <f t="shared" si="212"/>
        <v/>
      </c>
      <c r="V457" s="112" t="str">
        <f t="shared" si="213"/>
        <v/>
      </c>
      <c r="W457" s="112" t="str">
        <f t="shared" si="231"/>
        <v/>
      </c>
      <c r="X457" s="112" t="str">
        <f t="shared" si="214"/>
        <v/>
      </c>
      <c r="Y457" s="112" t="str">
        <f t="shared" si="234"/>
        <v/>
      </c>
      <c r="Z457" s="112" t="str">
        <f t="shared" si="235"/>
        <v/>
      </c>
      <c r="AA457" s="112" t="str">
        <f t="shared" si="236"/>
        <v/>
      </c>
      <c r="AB457" s="112" t="str">
        <f t="shared" si="237"/>
        <v/>
      </c>
      <c r="AC457" s="112" t="str">
        <f t="shared" si="238"/>
        <v/>
      </c>
      <c r="AD457" t="str">
        <f t="shared" si="232"/>
        <v>5070------------</v>
      </c>
      <c r="AF457" s="19" t="str">
        <f t="shared" si="239"/>
        <v>|0200226010|42.70|0.00|3.200|0.0005070NBC</v>
      </c>
      <c r="AG457" s="19" t="str">
        <f t="shared" si="233"/>
        <v/>
      </c>
      <c r="AH457" s="19" t="str">
        <f t="shared" si="215"/>
        <v/>
      </c>
      <c r="AI457" s="19" t="str">
        <f t="shared" si="216"/>
        <v/>
      </c>
      <c r="AJ457" s="19" t="str">
        <f t="shared" si="217"/>
        <v/>
      </c>
      <c r="AK457" s="19" t="str">
        <f t="shared" si="218"/>
        <v/>
      </c>
      <c r="AL457" s="19" t="str">
        <f t="shared" si="219"/>
        <v/>
      </c>
      <c r="AM457" s="19" t="str">
        <f t="shared" si="220"/>
        <v/>
      </c>
      <c r="AN457" s="19" t="str">
        <f t="shared" si="221"/>
        <v/>
      </c>
      <c r="AO457" s="19" t="str">
        <f t="shared" si="222"/>
        <v/>
      </c>
      <c r="AP457" s="19" t="str">
        <f t="shared" si="223"/>
        <v/>
      </c>
      <c r="AQ457" s="19" t="str">
        <f t="shared" si="224"/>
        <v/>
      </c>
      <c r="AR457" s="19" t="str">
        <f t="shared" si="225"/>
        <v/>
      </c>
      <c r="AS457" s="19" t="str">
        <f>IFERROR(VLOOKUP(AF457,[2]CUS030!$A$5:$E$10000,5,0),"")</f>
        <v>Mitsuboshi Forming VN</v>
      </c>
      <c r="AT457" s="19" t="str">
        <f>IFERROR(VLOOKUP(AG457,[2]CUS030!$A$5:$E$10000,5,0),"")</f>
        <v/>
      </c>
      <c r="AU457" s="19" t="str">
        <f>IFERROR(VLOOKUP(AH457,[2]CUS030!$A$5:$E$10000,5,0),"")</f>
        <v/>
      </c>
      <c r="AV457" s="19" t="str">
        <f>IFERROR(VLOOKUP(AI457,[2]CUS030!$A$5:$E$10000,5,0),"")</f>
        <v/>
      </c>
      <c r="AW457" s="19" t="str">
        <f>IFERROR(VLOOKUP(AJ457,[2]CUS030!$A$5:$E$10000,5,0),"")</f>
        <v/>
      </c>
      <c r="AX457" s="19" t="str">
        <f>IFERROR(VLOOKUP(AK457,[2]CUS030!$A$5:$E$10000,5,0),"")</f>
        <v/>
      </c>
      <c r="AY457" s="19" t="str">
        <f>IFERROR(VLOOKUP(AL457,[2]CUS030!$A$5:$E$10000,5,0),"")</f>
        <v/>
      </c>
      <c r="AZ457" s="19" t="str">
        <f>IFERROR(VLOOKUP(AM457,[2]CUS030!$A$5:$E$10000,5,0),"")</f>
        <v/>
      </c>
      <c r="BA457" s="19" t="str">
        <f>IFERROR(VLOOKUP(AN457,[2]CUS030!$A$5:$E$10000,5,0),"")</f>
        <v/>
      </c>
      <c r="BB457" s="19" t="str">
        <f>IFERROR(VLOOKUP(AO457,[2]CUS030!$A$5:$E$10000,5,0),"")</f>
        <v/>
      </c>
      <c r="BC457" s="19" t="str">
        <f>IFERROR(VLOOKUP(AP457,[2]CUS030!$A$5:$E$10000,5,0),"")</f>
        <v/>
      </c>
      <c r="BD457" s="19" t="str">
        <f>IFERROR(VLOOKUP(AQ457,[2]CUS030!$A$5:$E$10000,5,0),"")</f>
        <v/>
      </c>
      <c r="BE457" s="19" t="str">
        <f>IFERROR(VLOOKUP(AR457,[2]CUS030!$A$5:$E$10000,5,0),"")</f>
        <v/>
      </c>
    </row>
    <row r="458" spans="6:57" x14ac:dyDescent="0.3">
      <c r="F458" s="108" t="str">
        <f>[1]!Table1[[#This Row],[Production]]</f>
        <v>|0200226117|15.90|0.00|1.600|0.0005155NBC</v>
      </c>
      <c r="G458" t="str">
        <f t="shared" si="226"/>
        <v>5155</v>
      </c>
      <c r="H458" t="str">
        <f t="shared" si="227"/>
        <v>THANH DAT||||||||||||</v>
      </c>
      <c r="I458" s="108" t="str">
        <f>[1]!Table1[[#This Row],[Stock]]</f>
        <v>|0200226117|15.90|0.00|1.600|0.0001677NBC</v>
      </c>
      <c r="J458" t="str">
        <f t="shared" si="228"/>
        <v>1677</v>
      </c>
      <c r="K458" s="19"/>
      <c r="L458" s="19"/>
      <c r="M458" s="19"/>
      <c r="N458" s="19"/>
      <c r="O458" s="19"/>
      <c r="P458" s="20" t="str">
        <f>End_Cal!E458</f>
        <v>|0200220139|28.60|0.00|2.000|0.0006172NBC</v>
      </c>
      <c r="Q458" s="112" t="str">
        <f t="shared" si="229"/>
        <v>150</v>
      </c>
      <c r="R458" s="112" t="str">
        <f t="shared" si="230"/>
        <v/>
      </c>
      <c r="S458" s="112" t="str">
        <f t="shared" si="210"/>
        <v/>
      </c>
      <c r="T458" s="112" t="str">
        <f t="shared" si="211"/>
        <v/>
      </c>
      <c r="U458" s="112" t="str">
        <f t="shared" si="212"/>
        <v/>
      </c>
      <c r="V458" s="112" t="str">
        <f t="shared" si="213"/>
        <v/>
      </c>
      <c r="W458" s="112" t="str">
        <f t="shared" si="231"/>
        <v/>
      </c>
      <c r="X458" s="112" t="str">
        <f t="shared" si="214"/>
        <v/>
      </c>
      <c r="Y458" s="112" t="str">
        <f t="shared" si="234"/>
        <v/>
      </c>
      <c r="Z458" s="112" t="str">
        <f t="shared" si="235"/>
        <v/>
      </c>
      <c r="AA458" s="112" t="str">
        <f t="shared" si="236"/>
        <v/>
      </c>
      <c r="AB458" s="112" t="str">
        <f t="shared" si="237"/>
        <v/>
      </c>
      <c r="AC458" s="112" t="str">
        <f t="shared" si="238"/>
        <v/>
      </c>
      <c r="AD458" t="str">
        <f t="shared" si="232"/>
        <v>150------------</v>
      </c>
      <c r="AF458" s="19" t="str">
        <f t="shared" si="239"/>
        <v>|0200220139|28.60|0.00|2.000|0.000150NBC</v>
      </c>
      <c r="AG458" s="19" t="str">
        <f t="shared" si="233"/>
        <v/>
      </c>
      <c r="AH458" s="19" t="str">
        <f t="shared" si="215"/>
        <v/>
      </c>
      <c r="AI458" s="19" t="str">
        <f t="shared" si="216"/>
        <v/>
      </c>
      <c r="AJ458" s="19" t="str">
        <f t="shared" si="217"/>
        <v/>
      </c>
      <c r="AK458" s="19" t="str">
        <f t="shared" si="218"/>
        <v/>
      </c>
      <c r="AL458" s="19" t="str">
        <f t="shared" si="219"/>
        <v/>
      </c>
      <c r="AM458" s="19" t="str">
        <f t="shared" si="220"/>
        <v/>
      </c>
      <c r="AN458" s="19" t="str">
        <f t="shared" si="221"/>
        <v/>
      </c>
      <c r="AO458" s="19" t="str">
        <f t="shared" si="222"/>
        <v/>
      </c>
      <c r="AP458" s="19" t="str">
        <f t="shared" si="223"/>
        <v/>
      </c>
      <c r="AQ458" s="19" t="str">
        <f t="shared" si="224"/>
        <v/>
      </c>
      <c r="AR458" s="19" t="str">
        <f t="shared" si="225"/>
        <v/>
      </c>
      <c r="AS458" s="19" t="str">
        <f>IFERROR(VLOOKUP(AF458,[2]CUS030!$A$5:$E$10000,5,0),"")</f>
        <v>THANH DAT</v>
      </c>
      <c r="AT458" s="19" t="str">
        <f>IFERROR(VLOOKUP(AG458,[2]CUS030!$A$5:$E$10000,5,0),"")</f>
        <v/>
      </c>
      <c r="AU458" s="19" t="str">
        <f>IFERROR(VLOOKUP(AH458,[2]CUS030!$A$5:$E$10000,5,0),"")</f>
        <v/>
      </c>
      <c r="AV458" s="19" t="str">
        <f>IFERROR(VLOOKUP(AI458,[2]CUS030!$A$5:$E$10000,5,0),"")</f>
        <v/>
      </c>
      <c r="AW458" s="19" t="str">
        <f>IFERROR(VLOOKUP(AJ458,[2]CUS030!$A$5:$E$10000,5,0),"")</f>
        <v/>
      </c>
      <c r="AX458" s="19" t="str">
        <f>IFERROR(VLOOKUP(AK458,[2]CUS030!$A$5:$E$10000,5,0),"")</f>
        <v/>
      </c>
      <c r="AY458" s="19" t="str">
        <f>IFERROR(VLOOKUP(AL458,[2]CUS030!$A$5:$E$10000,5,0),"")</f>
        <v/>
      </c>
      <c r="AZ458" s="19" t="str">
        <f>IFERROR(VLOOKUP(AM458,[2]CUS030!$A$5:$E$10000,5,0),"")</f>
        <v/>
      </c>
      <c r="BA458" s="19" t="str">
        <f>IFERROR(VLOOKUP(AN458,[2]CUS030!$A$5:$E$10000,5,0),"")</f>
        <v/>
      </c>
      <c r="BB458" s="19" t="str">
        <f>IFERROR(VLOOKUP(AO458,[2]CUS030!$A$5:$E$10000,5,0),"")</f>
        <v/>
      </c>
      <c r="BC458" s="19" t="str">
        <f>IFERROR(VLOOKUP(AP458,[2]CUS030!$A$5:$E$10000,5,0),"")</f>
        <v/>
      </c>
      <c r="BD458" s="19" t="str">
        <f>IFERROR(VLOOKUP(AQ458,[2]CUS030!$A$5:$E$10000,5,0),"")</f>
        <v/>
      </c>
      <c r="BE458" s="19" t="str">
        <f>IFERROR(VLOOKUP(AR458,[2]CUS030!$A$5:$E$10000,5,0),"")</f>
        <v/>
      </c>
    </row>
    <row r="459" spans="6:57" x14ac:dyDescent="0.3">
      <c r="F459" s="108" t="str">
        <f>[1]!Table1[[#This Row],[Production]]</f>
        <v>|0200226117|15.90|0.00|1.600|0.0005155NBC</v>
      </c>
      <c r="G459" t="str">
        <f t="shared" si="226"/>
        <v>5155</v>
      </c>
      <c r="H459" t="str">
        <f t="shared" si="227"/>
        <v>THANH DAT|THANH DAT|||||||||||</v>
      </c>
      <c r="I459" s="108" t="str">
        <f>[1]!Table1[[#This Row],[Stock]]</f>
        <v>|0200226117|15.90|0.00|1.600|0.000279NBC</v>
      </c>
      <c r="J459" t="str">
        <f t="shared" si="228"/>
        <v>279</v>
      </c>
      <c r="K459" s="19"/>
      <c r="L459" s="19"/>
      <c r="M459" s="19"/>
      <c r="N459" s="19"/>
      <c r="O459" s="19"/>
      <c r="P459" s="20" t="str">
        <f>End_Cal!E459</f>
        <v>|0200226339|40.00|20.00|2.300|0.0005408NBC</v>
      </c>
      <c r="Q459" s="112" t="str">
        <f t="shared" si="229"/>
        <v>220</v>
      </c>
      <c r="R459" s="112" t="str">
        <f t="shared" si="230"/>
        <v>450</v>
      </c>
      <c r="S459" s="112" t="str">
        <f t="shared" si="210"/>
        <v/>
      </c>
      <c r="T459" s="112" t="str">
        <f t="shared" si="211"/>
        <v/>
      </c>
      <c r="U459" s="112" t="str">
        <f t="shared" si="212"/>
        <v/>
      </c>
      <c r="V459" s="112" t="str">
        <f t="shared" si="213"/>
        <v/>
      </c>
      <c r="W459" s="112" t="str">
        <f t="shared" si="231"/>
        <v/>
      </c>
      <c r="X459" s="112" t="str">
        <f t="shared" si="214"/>
        <v/>
      </c>
      <c r="Y459" s="112" t="str">
        <f t="shared" si="234"/>
        <v/>
      </c>
      <c r="Z459" s="112" t="str">
        <f t="shared" si="235"/>
        <v/>
      </c>
      <c r="AA459" s="112" t="str">
        <f t="shared" si="236"/>
        <v/>
      </c>
      <c r="AB459" s="112" t="str">
        <f t="shared" si="237"/>
        <v/>
      </c>
      <c r="AC459" s="112" t="str">
        <f t="shared" si="238"/>
        <v/>
      </c>
      <c r="AD459" t="str">
        <f t="shared" si="232"/>
        <v>220-450-----------</v>
      </c>
      <c r="AF459" s="19" t="str">
        <f t="shared" si="239"/>
        <v>|0200226339|40.00|20.00|2.300|0.000220NBC</v>
      </c>
      <c r="AG459" s="19" t="str">
        <f t="shared" si="233"/>
        <v>|0200226339|40.00|20.00|2.300|0.000450NBC</v>
      </c>
      <c r="AH459" s="19" t="str">
        <f t="shared" si="215"/>
        <v/>
      </c>
      <c r="AI459" s="19" t="str">
        <f t="shared" si="216"/>
        <v/>
      </c>
      <c r="AJ459" s="19" t="str">
        <f t="shared" si="217"/>
        <v/>
      </c>
      <c r="AK459" s="19" t="str">
        <f t="shared" si="218"/>
        <v/>
      </c>
      <c r="AL459" s="19" t="str">
        <f t="shared" si="219"/>
        <v/>
      </c>
      <c r="AM459" s="19" t="str">
        <f t="shared" si="220"/>
        <v/>
      </c>
      <c r="AN459" s="19" t="str">
        <f t="shared" si="221"/>
        <v/>
      </c>
      <c r="AO459" s="19" t="str">
        <f t="shared" si="222"/>
        <v/>
      </c>
      <c r="AP459" s="19" t="str">
        <f t="shared" si="223"/>
        <v/>
      </c>
      <c r="AQ459" s="19" t="str">
        <f t="shared" si="224"/>
        <v/>
      </c>
      <c r="AR459" s="19" t="str">
        <f t="shared" si="225"/>
        <v/>
      </c>
      <c r="AS459" s="19" t="str">
        <f>IFERROR(VLOOKUP(AF459,[2]CUS030!$A$5:$E$10000,5,0),"")</f>
        <v>THANH DAT</v>
      </c>
      <c r="AT459" s="19" t="str">
        <f>IFERROR(VLOOKUP(AG459,[2]CUS030!$A$5:$E$10000,5,0),"")</f>
        <v>THANH DAT</v>
      </c>
      <c r="AU459" s="19" t="str">
        <f>IFERROR(VLOOKUP(AH459,[2]CUS030!$A$5:$E$10000,5,0),"")</f>
        <v/>
      </c>
      <c r="AV459" s="19" t="str">
        <f>IFERROR(VLOOKUP(AI459,[2]CUS030!$A$5:$E$10000,5,0),"")</f>
        <v/>
      </c>
      <c r="AW459" s="19" t="str">
        <f>IFERROR(VLOOKUP(AJ459,[2]CUS030!$A$5:$E$10000,5,0),"")</f>
        <v/>
      </c>
      <c r="AX459" s="19" t="str">
        <f>IFERROR(VLOOKUP(AK459,[2]CUS030!$A$5:$E$10000,5,0),"")</f>
        <v/>
      </c>
      <c r="AY459" s="19" t="str">
        <f>IFERROR(VLOOKUP(AL459,[2]CUS030!$A$5:$E$10000,5,0),"")</f>
        <v/>
      </c>
      <c r="AZ459" s="19" t="str">
        <f>IFERROR(VLOOKUP(AM459,[2]CUS030!$A$5:$E$10000,5,0),"")</f>
        <v/>
      </c>
      <c r="BA459" s="19" t="str">
        <f>IFERROR(VLOOKUP(AN459,[2]CUS030!$A$5:$E$10000,5,0),"")</f>
        <v/>
      </c>
      <c r="BB459" s="19" t="str">
        <f>IFERROR(VLOOKUP(AO459,[2]CUS030!$A$5:$E$10000,5,0),"")</f>
        <v/>
      </c>
      <c r="BC459" s="19" t="str">
        <f>IFERROR(VLOOKUP(AP459,[2]CUS030!$A$5:$E$10000,5,0),"")</f>
        <v/>
      </c>
      <c r="BD459" s="19" t="str">
        <f>IFERROR(VLOOKUP(AQ459,[2]CUS030!$A$5:$E$10000,5,0),"")</f>
        <v/>
      </c>
      <c r="BE459" s="19" t="str">
        <f>IFERROR(VLOOKUP(AR459,[2]CUS030!$A$5:$E$10000,5,0),"")</f>
        <v/>
      </c>
    </row>
    <row r="460" spans="6:57" x14ac:dyDescent="0.3">
      <c r="F460" s="108" t="str">
        <f>[1]!Table1[[#This Row],[Production]]</f>
        <v>|0200226117|15.90|0.00|1.600|0.0005155NBC</v>
      </c>
      <c r="G460" t="str">
        <f t="shared" si="226"/>
        <v>5155</v>
      </c>
      <c r="H460" t="str">
        <f t="shared" si="227"/>
        <v>THANH DAT||||||||||||</v>
      </c>
      <c r="I460" s="108" t="str">
        <f>[1]!Table1[[#This Row],[Stock]]</f>
        <v>|0200226117|15.90|0.00|1.600|0.0005155NBC</v>
      </c>
      <c r="J460" t="str">
        <f t="shared" si="228"/>
        <v>5155</v>
      </c>
      <c r="K460" s="19"/>
      <c r="L460" s="19"/>
      <c r="M460" s="19"/>
      <c r="N460" s="19"/>
      <c r="O460" s="19"/>
      <c r="P460" s="20" t="str">
        <f>End_Cal!E460</f>
        <v>|0200226010|34.00|0.00|2.000|0.0006299NBC</v>
      </c>
      <c r="Q460" s="112" t="str">
        <f t="shared" si="229"/>
        <v>229</v>
      </c>
      <c r="R460" s="112" t="str">
        <f t="shared" si="230"/>
        <v/>
      </c>
      <c r="S460" s="112" t="str">
        <f t="shared" si="210"/>
        <v/>
      </c>
      <c r="T460" s="112" t="str">
        <f t="shared" si="211"/>
        <v/>
      </c>
      <c r="U460" s="112" t="str">
        <f t="shared" si="212"/>
        <v/>
      </c>
      <c r="V460" s="112" t="str">
        <f t="shared" si="213"/>
        <v/>
      </c>
      <c r="W460" s="112" t="str">
        <f t="shared" si="231"/>
        <v/>
      </c>
      <c r="X460" s="112" t="str">
        <f t="shared" si="214"/>
        <v/>
      </c>
      <c r="Y460" s="112" t="str">
        <f t="shared" si="234"/>
        <v/>
      </c>
      <c r="Z460" s="112" t="str">
        <f t="shared" si="235"/>
        <v/>
      </c>
      <c r="AA460" s="112" t="str">
        <f t="shared" si="236"/>
        <v/>
      </c>
      <c r="AB460" s="112" t="str">
        <f t="shared" si="237"/>
        <v/>
      </c>
      <c r="AC460" s="112" t="str">
        <f t="shared" si="238"/>
        <v/>
      </c>
      <c r="AD460" t="str">
        <f t="shared" si="232"/>
        <v>229------------</v>
      </c>
      <c r="AF460" s="19" t="str">
        <f t="shared" si="239"/>
        <v>|0200226010|34.00|0.00|2.000|0.000229NBC</v>
      </c>
      <c r="AG460" s="19" t="str">
        <f t="shared" si="233"/>
        <v/>
      </c>
      <c r="AH460" s="19" t="str">
        <f t="shared" si="215"/>
        <v/>
      </c>
      <c r="AI460" s="19" t="str">
        <f t="shared" si="216"/>
        <v/>
      </c>
      <c r="AJ460" s="19" t="str">
        <f t="shared" si="217"/>
        <v/>
      </c>
      <c r="AK460" s="19" t="str">
        <f t="shared" si="218"/>
        <v/>
      </c>
      <c r="AL460" s="19" t="str">
        <f t="shared" si="219"/>
        <v/>
      </c>
      <c r="AM460" s="19" t="str">
        <f t="shared" si="220"/>
        <v/>
      </c>
      <c r="AN460" s="19" t="str">
        <f t="shared" si="221"/>
        <v/>
      </c>
      <c r="AO460" s="19" t="str">
        <f t="shared" si="222"/>
        <v/>
      </c>
      <c r="AP460" s="19" t="str">
        <f t="shared" si="223"/>
        <v/>
      </c>
      <c r="AQ460" s="19" t="str">
        <f t="shared" si="224"/>
        <v/>
      </c>
      <c r="AR460" s="19" t="str">
        <f t="shared" si="225"/>
        <v/>
      </c>
      <c r="AS460" s="19" t="str">
        <f>IFERROR(VLOOKUP(AF460,[2]CUS030!$A$5:$E$10000,5,0),"")</f>
        <v>THANH DAT</v>
      </c>
      <c r="AT460" s="19" t="str">
        <f>IFERROR(VLOOKUP(AG460,[2]CUS030!$A$5:$E$10000,5,0),"")</f>
        <v/>
      </c>
      <c r="AU460" s="19" t="str">
        <f>IFERROR(VLOOKUP(AH460,[2]CUS030!$A$5:$E$10000,5,0),"")</f>
        <v/>
      </c>
      <c r="AV460" s="19" t="str">
        <f>IFERROR(VLOOKUP(AI460,[2]CUS030!$A$5:$E$10000,5,0),"")</f>
        <v/>
      </c>
      <c r="AW460" s="19" t="str">
        <f>IFERROR(VLOOKUP(AJ460,[2]CUS030!$A$5:$E$10000,5,0),"")</f>
        <v/>
      </c>
      <c r="AX460" s="19" t="str">
        <f>IFERROR(VLOOKUP(AK460,[2]CUS030!$A$5:$E$10000,5,0),"")</f>
        <v/>
      </c>
      <c r="AY460" s="19" t="str">
        <f>IFERROR(VLOOKUP(AL460,[2]CUS030!$A$5:$E$10000,5,0),"")</f>
        <v/>
      </c>
      <c r="AZ460" s="19" t="str">
        <f>IFERROR(VLOOKUP(AM460,[2]CUS030!$A$5:$E$10000,5,0),"")</f>
        <v/>
      </c>
      <c r="BA460" s="19" t="str">
        <f>IFERROR(VLOOKUP(AN460,[2]CUS030!$A$5:$E$10000,5,0),"")</f>
        <v/>
      </c>
      <c r="BB460" s="19" t="str">
        <f>IFERROR(VLOOKUP(AO460,[2]CUS030!$A$5:$E$10000,5,0),"")</f>
        <v/>
      </c>
      <c r="BC460" s="19" t="str">
        <f>IFERROR(VLOOKUP(AP460,[2]CUS030!$A$5:$E$10000,5,0),"")</f>
        <v/>
      </c>
      <c r="BD460" s="19" t="str">
        <f>IFERROR(VLOOKUP(AQ460,[2]CUS030!$A$5:$E$10000,5,0),"")</f>
        <v/>
      </c>
      <c r="BE460" s="19" t="str">
        <f>IFERROR(VLOOKUP(AR460,[2]CUS030!$A$5:$E$10000,5,0),"")</f>
        <v/>
      </c>
    </row>
    <row r="461" spans="6:57" x14ac:dyDescent="0.3">
      <c r="F461" s="108" t="str">
        <f>[1]!Table1[[#This Row],[Production]]</f>
        <v>|0200226117|19.10|0.00|1.600|0.0005751NBC</v>
      </c>
      <c r="G461" t="str">
        <f t="shared" si="226"/>
        <v>5751</v>
      </c>
      <c r="H461" t="str">
        <f t="shared" si="227"/>
        <v>THANH DAT||||||||||||</v>
      </c>
      <c r="I461" s="108" t="str">
        <f>[1]!Table1[[#This Row],[Stock]]</f>
        <v>|0200226117|19.10|0.00|1.600|0.000163NBC</v>
      </c>
      <c r="J461" t="str">
        <f t="shared" si="228"/>
        <v>163</v>
      </c>
      <c r="K461" s="19"/>
      <c r="L461" s="19"/>
      <c r="M461" s="19"/>
      <c r="N461" s="19"/>
      <c r="O461" s="19"/>
      <c r="P461" s="20" t="str">
        <f>End_Cal!E461</f>
        <v>|0200226010|25.40|0.00|2.600|0.0005100NBC</v>
      </c>
      <c r="Q461" s="112" t="str">
        <f t="shared" si="229"/>
        <v>275</v>
      </c>
      <c r="R461" s="112" t="str">
        <f t="shared" si="230"/>
        <v/>
      </c>
      <c r="S461" s="112" t="str">
        <f t="shared" si="210"/>
        <v/>
      </c>
      <c r="T461" s="112" t="str">
        <f t="shared" si="211"/>
        <v/>
      </c>
      <c r="U461" s="112" t="str">
        <f t="shared" si="212"/>
        <v/>
      </c>
      <c r="V461" s="112" t="str">
        <f t="shared" si="213"/>
        <v/>
      </c>
      <c r="W461" s="112" t="str">
        <f t="shared" si="231"/>
        <v/>
      </c>
      <c r="X461" s="112" t="str">
        <f t="shared" si="214"/>
        <v/>
      </c>
      <c r="Y461" s="112" t="str">
        <f t="shared" si="234"/>
        <v/>
      </c>
      <c r="Z461" s="112" t="str">
        <f t="shared" si="235"/>
        <v/>
      </c>
      <c r="AA461" s="112" t="str">
        <f t="shared" si="236"/>
        <v/>
      </c>
      <c r="AB461" s="112" t="str">
        <f t="shared" si="237"/>
        <v/>
      </c>
      <c r="AC461" s="112" t="str">
        <f t="shared" si="238"/>
        <v/>
      </c>
      <c r="AD461" t="str">
        <f t="shared" si="232"/>
        <v>275------------</v>
      </c>
      <c r="AF461" s="19" t="str">
        <f t="shared" si="239"/>
        <v>|0200226010|25.40|0.00|2.600|0.000275NBC</v>
      </c>
      <c r="AG461" s="19" t="str">
        <f t="shared" si="233"/>
        <v/>
      </c>
      <c r="AH461" s="19" t="str">
        <f t="shared" si="215"/>
        <v/>
      </c>
      <c r="AI461" s="19" t="str">
        <f t="shared" si="216"/>
        <v/>
      </c>
      <c r="AJ461" s="19" t="str">
        <f t="shared" si="217"/>
        <v/>
      </c>
      <c r="AK461" s="19" t="str">
        <f t="shared" si="218"/>
        <v/>
      </c>
      <c r="AL461" s="19" t="str">
        <f t="shared" si="219"/>
        <v/>
      </c>
      <c r="AM461" s="19" t="str">
        <f t="shared" si="220"/>
        <v/>
      </c>
      <c r="AN461" s="19" t="str">
        <f t="shared" si="221"/>
        <v/>
      </c>
      <c r="AO461" s="19" t="str">
        <f t="shared" si="222"/>
        <v/>
      </c>
      <c r="AP461" s="19" t="str">
        <f t="shared" si="223"/>
        <v/>
      </c>
      <c r="AQ461" s="19" t="str">
        <f t="shared" si="224"/>
        <v/>
      </c>
      <c r="AR461" s="19" t="str">
        <f t="shared" si="225"/>
        <v/>
      </c>
      <c r="AS461" s="19" t="str">
        <f>IFERROR(VLOOKUP(AF461,[2]CUS030!$A$5:$E$10000,5,0),"")</f>
        <v>THANH DAT</v>
      </c>
      <c r="AT461" s="19" t="str">
        <f>IFERROR(VLOOKUP(AG461,[2]CUS030!$A$5:$E$10000,5,0),"")</f>
        <v/>
      </c>
      <c r="AU461" s="19" t="str">
        <f>IFERROR(VLOOKUP(AH461,[2]CUS030!$A$5:$E$10000,5,0),"")</f>
        <v/>
      </c>
      <c r="AV461" s="19" t="str">
        <f>IFERROR(VLOOKUP(AI461,[2]CUS030!$A$5:$E$10000,5,0),"")</f>
        <v/>
      </c>
      <c r="AW461" s="19" t="str">
        <f>IFERROR(VLOOKUP(AJ461,[2]CUS030!$A$5:$E$10000,5,0),"")</f>
        <v/>
      </c>
      <c r="AX461" s="19" t="str">
        <f>IFERROR(VLOOKUP(AK461,[2]CUS030!$A$5:$E$10000,5,0),"")</f>
        <v/>
      </c>
      <c r="AY461" s="19" t="str">
        <f>IFERROR(VLOOKUP(AL461,[2]CUS030!$A$5:$E$10000,5,0),"")</f>
        <v/>
      </c>
      <c r="AZ461" s="19" t="str">
        <f>IFERROR(VLOOKUP(AM461,[2]CUS030!$A$5:$E$10000,5,0),"")</f>
        <v/>
      </c>
      <c r="BA461" s="19" t="str">
        <f>IFERROR(VLOOKUP(AN461,[2]CUS030!$A$5:$E$10000,5,0),"")</f>
        <v/>
      </c>
      <c r="BB461" s="19" t="str">
        <f>IFERROR(VLOOKUP(AO461,[2]CUS030!$A$5:$E$10000,5,0),"")</f>
        <v/>
      </c>
      <c r="BC461" s="19" t="str">
        <f>IFERROR(VLOOKUP(AP461,[2]CUS030!$A$5:$E$10000,5,0),"")</f>
        <v/>
      </c>
      <c r="BD461" s="19" t="str">
        <f>IFERROR(VLOOKUP(AQ461,[2]CUS030!$A$5:$E$10000,5,0),"")</f>
        <v/>
      </c>
      <c r="BE461" s="19" t="str">
        <f>IFERROR(VLOOKUP(AR461,[2]CUS030!$A$5:$E$10000,5,0),"")</f>
        <v/>
      </c>
    </row>
    <row r="462" spans="6:57" x14ac:dyDescent="0.3">
      <c r="F462" s="108" t="str">
        <f>[1]!Table1[[#This Row],[Production]]</f>
        <v>|0200226117|19.10|0.00|1.600|0.0005751NBC</v>
      </c>
      <c r="G462" t="str">
        <f t="shared" si="226"/>
        <v>5751</v>
      </c>
      <c r="H462" t="str">
        <f t="shared" si="227"/>
        <v>THANH DAT||||||||||||</v>
      </c>
      <c r="I462" s="108" t="str">
        <f>[1]!Table1[[#This Row],[Stock]]</f>
        <v>|0200226117|19.10|0.00|1.600|0.000297NBC</v>
      </c>
      <c r="J462" t="str">
        <f t="shared" si="228"/>
        <v>297</v>
      </c>
      <c r="K462" s="19"/>
      <c r="L462" s="19"/>
      <c r="M462" s="19"/>
      <c r="N462" s="19"/>
      <c r="O462" s="19"/>
      <c r="P462" s="20" t="str">
        <f>End_Cal!E462</f>
        <v>|0200226010|28.60|0.00|3.200|0.0005925NBC</v>
      </c>
      <c r="Q462" s="112" t="str">
        <f t="shared" si="229"/>
        <v>306.5</v>
      </c>
      <c r="R462" s="112" t="str">
        <f t="shared" si="230"/>
        <v/>
      </c>
      <c r="S462" s="112" t="str">
        <f t="shared" si="210"/>
        <v/>
      </c>
      <c r="T462" s="112" t="str">
        <f t="shared" si="211"/>
        <v/>
      </c>
      <c r="U462" s="112" t="str">
        <f t="shared" si="212"/>
        <v/>
      </c>
      <c r="V462" s="112" t="str">
        <f t="shared" si="213"/>
        <v/>
      </c>
      <c r="W462" s="112" t="str">
        <f t="shared" si="231"/>
        <v/>
      </c>
      <c r="X462" s="112" t="str">
        <f t="shared" si="214"/>
        <v/>
      </c>
      <c r="Y462" s="112" t="str">
        <f t="shared" si="234"/>
        <v/>
      </c>
      <c r="Z462" s="112" t="str">
        <f t="shared" si="235"/>
        <v/>
      </c>
      <c r="AA462" s="112" t="str">
        <f t="shared" si="236"/>
        <v/>
      </c>
      <c r="AB462" s="112" t="str">
        <f t="shared" si="237"/>
        <v/>
      </c>
      <c r="AC462" s="112" t="str">
        <f t="shared" si="238"/>
        <v/>
      </c>
      <c r="AD462" t="str">
        <f t="shared" si="232"/>
        <v>306.5------------</v>
      </c>
      <c r="AF462" s="19" t="str">
        <f t="shared" si="239"/>
        <v>|0200226010|28.60|0.00|3.200|0.000306.5NBC</v>
      </c>
      <c r="AG462" s="19" t="str">
        <f t="shared" si="233"/>
        <v/>
      </c>
      <c r="AH462" s="19" t="str">
        <f t="shared" si="215"/>
        <v/>
      </c>
      <c r="AI462" s="19" t="str">
        <f t="shared" si="216"/>
        <v/>
      </c>
      <c r="AJ462" s="19" t="str">
        <f t="shared" si="217"/>
        <v/>
      </c>
      <c r="AK462" s="19" t="str">
        <f t="shared" si="218"/>
        <v/>
      </c>
      <c r="AL462" s="19" t="str">
        <f t="shared" si="219"/>
        <v/>
      </c>
      <c r="AM462" s="19" t="str">
        <f t="shared" si="220"/>
        <v/>
      </c>
      <c r="AN462" s="19" t="str">
        <f t="shared" si="221"/>
        <v/>
      </c>
      <c r="AO462" s="19" t="str">
        <f t="shared" si="222"/>
        <v/>
      </c>
      <c r="AP462" s="19" t="str">
        <f t="shared" si="223"/>
        <v/>
      </c>
      <c r="AQ462" s="19" t="str">
        <f t="shared" si="224"/>
        <v/>
      </c>
      <c r="AR462" s="19" t="str">
        <f t="shared" si="225"/>
        <v/>
      </c>
      <c r="AS462" s="19" t="str">
        <f>IFERROR(VLOOKUP(AF462,[2]CUS030!$A$5:$E$10000,5,0),"")</f>
        <v>THANH DAT</v>
      </c>
      <c r="AT462" s="19" t="str">
        <f>IFERROR(VLOOKUP(AG462,[2]CUS030!$A$5:$E$10000,5,0),"")</f>
        <v/>
      </c>
      <c r="AU462" s="19" t="str">
        <f>IFERROR(VLOOKUP(AH462,[2]CUS030!$A$5:$E$10000,5,0),"")</f>
        <v/>
      </c>
      <c r="AV462" s="19" t="str">
        <f>IFERROR(VLOOKUP(AI462,[2]CUS030!$A$5:$E$10000,5,0),"")</f>
        <v/>
      </c>
      <c r="AW462" s="19" t="str">
        <f>IFERROR(VLOOKUP(AJ462,[2]CUS030!$A$5:$E$10000,5,0),"")</f>
        <v/>
      </c>
      <c r="AX462" s="19" t="str">
        <f>IFERROR(VLOOKUP(AK462,[2]CUS030!$A$5:$E$10000,5,0),"")</f>
        <v/>
      </c>
      <c r="AY462" s="19" t="str">
        <f>IFERROR(VLOOKUP(AL462,[2]CUS030!$A$5:$E$10000,5,0),"")</f>
        <v/>
      </c>
      <c r="AZ462" s="19" t="str">
        <f>IFERROR(VLOOKUP(AM462,[2]CUS030!$A$5:$E$10000,5,0),"")</f>
        <v/>
      </c>
      <c r="BA462" s="19" t="str">
        <f>IFERROR(VLOOKUP(AN462,[2]CUS030!$A$5:$E$10000,5,0),"")</f>
        <v/>
      </c>
      <c r="BB462" s="19" t="str">
        <f>IFERROR(VLOOKUP(AO462,[2]CUS030!$A$5:$E$10000,5,0),"")</f>
        <v/>
      </c>
      <c r="BC462" s="19" t="str">
        <f>IFERROR(VLOOKUP(AP462,[2]CUS030!$A$5:$E$10000,5,0),"")</f>
        <v/>
      </c>
      <c r="BD462" s="19" t="str">
        <f>IFERROR(VLOOKUP(AQ462,[2]CUS030!$A$5:$E$10000,5,0),"")</f>
        <v/>
      </c>
      <c r="BE462" s="19" t="str">
        <f>IFERROR(VLOOKUP(AR462,[2]CUS030!$A$5:$E$10000,5,0),"")</f>
        <v/>
      </c>
    </row>
    <row r="463" spans="6:57" x14ac:dyDescent="0.3">
      <c r="F463" s="108" t="str">
        <f>[1]!Table1[[#This Row],[Production]]</f>
        <v>|0200226117|19.10|0.00|1.600|0.0005751NBC</v>
      </c>
      <c r="G463" t="str">
        <f t="shared" si="226"/>
        <v>5751</v>
      </c>
      <c r="H463" t="str">
        <f t="shared" si="227"/>
        <v>THANH DAT||||||||||||</v>
      </c>
      <c r="I463" s="108" t="str">
        <f>[1]!Table1[[#This Row],[Stock]]</f>
        <v>|0200226117|19.10|0.00|1.600|0.0005751NBC</v>
      </c>
      <c r="J463" t="str">
        <f t="shared" si="228"/>
        <v>5751</v>
      </c>
      <c r="K463" s="19"/>
      <c r="L463" s="19"/>
      <c r="M463" s="19"/>
      <c r="N463" s="19"/>
      <c r="O463" s="19"/>
      <c r="P463" s="20" t="str">
        <f>End_Cal!E463</f>
        <v>|0200220810|48.60|0.00|2.600|0.0006115NBC</v>
      </c>
      <c r="Q463" s="112" t="str">
        <f t="shared" si="229"/>
        <v>563</v>
      </c>
      <c r="R463" s="112" t="str">
        <f t="shared" si="230"/>
        <v/>
      </c>
      <c r="S463" s="112" t="str">
        <f t="shared" si="210"/>
        <v/>
      </c>
      <c r="T463" s="112" t="str">
        <f t="shared" si="211"/>
        <v/>
      </c>
      <c r="U463" s="112" t="str">
        <f t="shared" si="212"/>
        <v/>
      </c>
      <c r="V463" s="112" t="str">
        <f t="shared" si="213"/>
        <v/>
      </c>
      <c r="W463" s="112" t="str">
        <f t="shared" si="231"/>
        <v/>
      </c>
      <c r="X463" s="112" t="str">
        <f t="shared" si="214"/>
        <v/>
      </c>
      <c r="Y463" s="112" t="str">
        <f t="shared" si="234"/>
        <v/>
      </c>
      <c r="Z463" s="112" t="str">
        <f t="shared" si="235"/>
        <v/>
      </c>
      <c r="AA463" s="112" t="str">
        <f t="shared" si="236"/>
        <v/>
      </c>
      <c r="AB463" s="112" t="str">
        <f t="shared" si="237"/>
        <v/>
      </c>
      <c r="AC463" s="112" t="str">
        <f t="shared" si="238"/>
        <v/>
      </c>
      <c r="AD463" t="str">
        <f t="shared" si="232"/>
        <v>563------------</v>
      </c>
      <c r="AF463" s="19" t="str">
        <f t="shared" si="239"/>
        <v>|0200220810|48.60|0.00|2.600|0.000563NBC</v>
      </c>
      <c r="AG463" s="19" t="str">
        <f t="shared" si="233"/>
        <v/>
      </c>
      <c r="AH463" s="19" t="str">
        <f t="shared" si="215"/>
        <v/>
      </c>
      <c r="AI463" s="19" t="str">
        <f t="shared" si="216"/>
        <v/>
      </c>
      <c r="AJ463" s="19" t="str">
        <f t="shared" si="217"/>
        <v/>
      </c>
      <c r="AK463" s="19" t="str">
        <f t="shared" si="218"/>
        <v/>
      </c>
      <c r="AL463" s="19" t="str">
        <f t="shared" si="219"/>
        <v/>
      </c>
      <c r="AM463" s="19" t="str">
        <f t="shared" si="220"/>
        <v/>
      </c>
      <c r="AN463" s="19" t="str">
        <f t="shared" si="221"/>
        <v/>
      </c>
      <c r="AO463" s="19" t="str">
        <f t="shared" si="222"/>
        <v/>
      </c>
      <c r="AP463" s="19" t="str">
        <f t="shared" si="223"/>
        <v/>
      </c>
      <c r="AQ463" s="19" t="str">
        <f t="shared" si="224"/>
        <v/>
      </c>
      <c r="AR463" s="19" t="str">
        <f t="shared" si="225"/>
        <v/>
      </c>
      <c r="AS463" s="19" t="str">
        <f>IFERROR(VLOOKUP(AF463,[2]CUS030!$A$5:$E$10000,5,0),"")</f>
        <v>THANH DAT</v>
      </c>
      <c r="AT463" s="19" t="str">
        <f>IFERROR(VLOOKUP(AG463,[2]CUS030!$A$5:$E$10000,5,0),"")</f>
        <v/>
      </c>
      <c r="AU463" s="19" t="str">
        <f>IFERROR(VLOOKUP(AH463,[2]CUS030!$A$5:$E$10000,5,0),"")</f>
        <v/>
      </c>
      <c r="AV463" s="19" t="str">
        <f>IFERROR(VLOOKUP(AI463,[2]CUS030!$A$5:$E$10000,5,0),"")</f>
        <v/>
      </c>
      <c r="AW463" s="19" t="str">
        <f>IFERROR(VLOOKUP(AJ463,[2]CUS030!$A$5:$E$10000,5,0),"")</f>
        <v/>
      </c>
      <c r="AX463" s="19" t="str">
        <f>IFERROR(VLOOKUP(AK463,[2]CUS030!$A$5:$E$10000,5,0),"")</f>
        <v/>
      </c>
      <c r="AY463" s="19" t="str">
        <f>IFERROR(VLOOKUP(AL463,[2]CUS030!$A$5:$E$10000,5,0),"")</f>
        <v/>
      </c>
      <c r="AZ463" s="19" t="str">
        <f>IFERROR(VLOOKUP(AM463,[2]CUS030!$A$5:$E$10000,5,0),"")</f>
        <v/>
      </c>
      <c r="BA463" s="19" t="str">
        <f>IFERROR(VLOOKUP(AN463,[2]CUS030!$A$5:$E$10000,5,0),"")</f>
        <v/>
      </c>
      <c r="BB463" s="19" t="str">
        <f>IFERROR(VLOOKUP(AO463,[2]CUS030!$A$5:$E$10000,5,0),"")</f>
        <v/>
      </c>
      <c r="BC463" s="19" t="str">
        <f>IFERROR(VLOOKUP(AP463,[2]CUS030!$A$5:$E$10000,5,0),"")</f>
        <v/>
      </c>
      <c r="BD463" s="19" t="str">
        <f>IFERROR(VLOOKUP(AQ463,[2]CUS030!$A$5:$E$10000,5,0),"")</f>
        <v/>
      </c>
      <c r="BE463" s="19" t="str">
        <f>IFERROR(VLOOKUP(AR463,[2]CUS030!$A$5:$E$10000,5,0),"")</f>
        <v/>
      </c>
    </row>
    <row r="464" spans="6:57" x14ac:dyDescent="0.3">
      <c r="F464" s="108" t="str">
        <f>[1]!Table1[[#This Row],[Production]]</f>
        <v>|0200226117|19.10|0.00|2.000|0.0005179NBC</v>
      </c>
      <c r="G464" t="str">
        <f t="shared" si="226"/>
        <v>5179</v>
      </c>
      <c r="H464" t="str">
        <f t="shared" si="227"/>
        <v>THANH DAT||||||||||||</v>
      </c>
      <c r="I464" s="108" t="str">
        <f>[1]!Table1[[#This Row],[Stock]]</f>
        <v>|0200226117|19.10|0.00|2.000|0.0001282NBC</v>
      </c>
      <c r="J464" t="str">
        <f t="shared" si="228"/>
        <v>1282</v>
      </c>
      <c r="K464" s="19"/>
      <c r="L464" s="19"/>
      <c r="M464" s="19"/>
      <c r="N464" s="19"/>
      <c r="O464" s="19"/>
      <c r="P464" s="20" t="str">
        <f>End_Cal!E464</f>
        <v>|0200230120|22.20|0.00|1.200|0.0006002NBC</v>
      </c>
      <c r="Q464" s="112" t="str">
        <f t="shared" si="229"/>
        <v>845</v>
      </c>
      <c r="R464" s="112" t="str">
        <f t="shared" si="230"/>
        <v/>
      </c>
      <c r="S464" s="112" t="str">
        <f t="shared" si="210"/>
        <v/>
      </c>
      <c r="T464" s="112" t="str">
        <f t="shared" si="211"/>
        <v/>
      </c>
      <c r="U464" s="112" t="str">
        <f t="shared" si="212"/>
        <v/>
      </c>
      <c r="V464" s="112" t="str">
        <f t="shared" si="213"/>
        <v/>
      </c>
      <c r="W464" s="112" t="str">
        <f t="shared" si="231"/>
        <v/>
      </c>
      <c r="X464" s="112" t="str">
        <f t="shared" si="214"/>
        <v/>
      </c>
      <c r="Y464" s="112" t="str">
        <f t="shared" si="234"/>
        <v/>
      </c>
      <c r="Z464" s="112" t="str">
        <f t="shared" si="235"/>
        <v/>
      </c>
      <c r="AA464" s="112" t="str">
        <f t="shared" si="236"/>
        <v/>
      </c>
      <c r="AB464" s="112" t="str">
        <f t="shared" si="237"/>
        <v/>
      </c>
      <c r="AC464" s="112" t="str">
        <f t="shared" si="238"/>
        <v/>
      </c>
      <c r="AD464" t="str">
        <f t="shared" si="232"/>
        <v>845------------</v>
      </c>
      <c r="AF464" s="19" t="str">
        <f t="shared" si="239"/>
        <v>|0200230120|22.20|0.00|1.200|0.000845NBC</v>
      </c>
      <c r="AG464" s="19" t="str">
        <f t="shared" si="233"/>
        <v/>
      </c>
      <c r="AH464" s="19" t="str">
        <f t="shared" si="215"/>
        <v/>
      </c>
      <c r="AI464" s="19" t="str">
        <f t="shared" si="216"/>
        <v/>
      </c>
      <c r="AJ464" s="19" t="str">
        <f t="shared" si="217"/>
        <v/>
      </c>
      <c r="AK464" s="19" t="str">
        <f t="shared" si="218"/>
        <v/>
      </c>
      <c r="AL464" s="19" t="str">
        <f t="shared" si="219"/>
        <v/>
      </c>
      <c r="AM464" s="19" t="str">
        <f t="shared" si="220"/>
        <v/>
      </c>
      <c r="AN464" s="19" t="str">
        <f t="shared" si="221"/>
        <v/>
      </c>
      <c r="AO464" s="19" t="str">
        <f t="shared" si="222"/>
        <v/>
      </c>
      <c r="AP464" s="19" t="str">
        <f t="shared" si="223"/>
        <v/>
      </c>
      <c r="AQ464" s="19" t="str">
        <f t="shared" si="224"/>
        <v/>
      </c>
      <c r="AR464" s="19" t="str">
        <f t="shared" si="225"/>
        <v/>
      </c>
      <c r="AS464" s="19" t="str">
        <f>IFERROR(VLOOKUP(AF464,[2]CUS030!$A$5:$E$10000,5,0),"")</f>
        <v>THANH DAT</v>
      </c>
      <c r="AT464" s="19" t="str">
        <f>IFERROR(VLOOKUP(AG464,[2]CUS030!$A$5:$E$10000,5,0),"")</f>
        <v/>
      </c>
      <c r="AU464" s="19" t="str">
        <f>IFERROR(VLOOKUP(AH464,[2]CUS030!$A$5:$E$10000,5,0),"")</f>
        <v/>
      </c>
      <c r="AV464" s="19" t="str">
        <f>IFERROR(VLOOKUP(AI464,[2]CUS030!$A$5:$E$10000,5,0),"")</f>
        <v/>
      </c>
      <c r="AW464" s="19" t="str">
        <f>IFERROR(VLOOKUP(AJ464,[2]CUS030!$A$5:$E$10000,5,0),"")</f>
        <v/>
      </c>
      <c r="AX464" s="19" t="str">
        <f>IFERROR(VLOOKUP(AK464,[2]CUS030!$A$5:$E$10000,5,0),"")</f>
        <v/>
      </c>
      <c r="AY464" s="19" t="str">
        <f>IFERROR(VLOOKUP(AL464,[2]CUS030!$A$5:$E$10000,5,0),"")</f>
        <v/>
      </c>
      <c r="AZ464" s="19" t="str">
        <f>IFERROR(VLOOKUP(AM464,[2]CUS030!$A$5:$E$10000,5,0),"")</f>
        <v/>
      </c>
      <c r="BA464" s="19" t="str">
        <f>IFERROR(VLOOKUP(AN464,[2]CUS030!$A$5:$E$10000,5,0),"")</f>
        <v/>
      </c>
      <c r="BB464" s="19" t="str">
        <f>IFERROR(VLOOKUP(AO464,[2]CUS030!$A$5:$E$10000,5,0),"")</f>
        <v/>
      </c>
      <c r="BC464" s="19" t="str">
        <f>IFERROR(VLOOKUP(AP464,[2]CUS030!$A$5:$E$10000,5,0),"")</f>
        <v/>
      </c>
      <c r="BD464" s="19" t="str">
        <f>IFERROR(VLOOKUP(AQ464,[2]CUS030!$A$5:$E$10000,5,0),"")</f>
        <v/>
      </c>
      <c r="BE464" s="19" t="str">
        <f>IFERROR(VLOOKUP(AR464,[2]CUS030!$A$5:$E$10000,5,0),"")</f>
        <v/>
      </c>
    </row>
    <row r="465" spans="6:57" x14ac:dyDescent="0.3">
      <c r="F465" s="108" t="str">
        <f>[1]!Table1[[#This Row],[Production]]</f>
        <v>|0200226117|19.10|0.00|2.000|0.0005771NBC</v>
      </c>
      <c r="G465" t="str">
        <f t="shared" si="226"/>
        <v>5771</v>
      </c>
      <c r="H465" t="str">
        <f t="shared" si="227"/>
        <v>THANH DAT|Vinfast|||||||||||</v>
      </c>
      <c r="I465" s="108" t="str">
        <f>[1]!Table1[[#This Row],[Stock]]</f>
        <v>|0200226117|19.10|0.00|2.000|0.000266NBC</v>
      </c>
      <c r="J465" t="str">
        <f t="shared" si="228"/>
        <v>266</v>
      </c>
      <c r="K465" s="19"/>
      <c r="L465" s="19"/>
      <c r="M465" s="19"/>
      <c r="N465" s="19"/>
      <c r="O465" s="19"/>
      <c r="P465" s="20" t="str">
        <f>End_Cal!E465</f>
        <v>|0200220139|38.10|0.00|2.000|0.0005219NBC</v>
      </c>
      <c r="Q465" s="112" t="str">
        <f t="shared" si="229"/>
        <v>1292</v>
      </c>
      <c r="R465" s="112" t="str">
        <f t="shared" si="230"/>
        <v>1500</v>
      </c>
      <c r="S465" s="112" t="str">
        <f t="shared" si="210"/>
        <v/>
      </c>
      <c r="T465" s="112" t="str">
        <f t="shared" si="211"/>
        <v/>
      </c>
      <c r="U465" s="112" t="str">
        <f t="shared" si="212"/>
        <v/>
      </c>
      <c r="V465" s="112" t="str">
        <f t="shared" si="213"/>
        <v/>
      </c>
      <c r="W465" s="112" t="str">
        <f t="shared" si="231"/>
        <v/>
      </c>
      <c r="X465" s="112" t="str">
        <f t="shared" si="214"/>
        <v/>
      </c>
      <c r="Y465" s="112" t="str">
        <f t="shared" si="234"/>
        <v/>
      </c>
      <c r="Z465" s="112" t="str">
        <f t="shared" si="235"/>
        <v/>
      </c>
      <c r="AA465" s="112" t="str">
        <f t="shared" si="236"/>
        <v/>
      </c>
      <c r="AB465" s="112" t="str">
        <f t="shared" si="237"/>
        <v/>
      </c>
      <c r="AC465" s="112" t="str">
        <f t="shared" si="238"/>
        <v/>
      </c>
      <c r="AD465" t="str">
        <f t="shared" si="232"/>
        <v>1292-1500-----------</v>
      </c>
      <c r="AF465" s="19" t="str">
        <f t="shared" si="239"/>
        <v>|0200220139|38.10|0.00|2.000|0.0001292NBC</v>
      </c>
      <c r="AG465" s="19" t="str">
        <f t="shared" si="233"/>
        <v>|0200220139|38.10|0.00|2.000|0.0001500NBC</v>
      </c>
      <c r="AH465" s="19" t="str">
        <f t="shared" si="215"/>
        <v/>
      </c>
      <c r="AI465" s="19" t="str">
        <f t="shared" si="216"/>
        <v/>
      </c>
      <c r="AJ465" s="19" t="str">
        <f t="shared" si="217"/>
        <v/>
      </c>
      <c r="AK465" s="19" t="str">
        <f t="shared" si="218"/>
        <v/>
      </c>
      <c r="AL465" s="19" t="str">
        <f t="shared" si="219"/>
        <v/>
      </c>
      <c r="AM465" s="19" t="str">
        <f t="shared" si="220"/>
        <v/>
      </c>
      <c r="AN465" s="19" t="str">
        <f t="shared" si="221"/>
        <v/>
      </c>
      <c r="AO465" s="19" t="str">
        <f t="shared" si="222"/>
        <v/>
      </c>
      <c r="AP465" s="19" t="str">
        <f t="shared" si="223"/>
        <v/>
      </c>
      <c r="AQ465" s="19" t="str">
        <f t="shared" si="224"/>
        <v/>
      </c>
      <c r="AR465" s="19" t="str">
        <f t="shared" si="225"/>
        <v/>
      </c>
      <c r="AS465" s="19" t="str">
        <f>IFERROR(VLOOKUP(AF465,[2]CUS030!$A$5:$E$10000,5,0),"")</f>
        <v>THANH DAT</v>
      </c>
      <c r="AT465" s="19" t="str">
        <f>IFERROR(VLOOKUP(AG465,[2]CUS030!$A$5:$E$10000,5,0),"")</f>
        <v>Vinfast</v>
      </c>
      <c r="AU465" s="19" t="str">
        <f>IFERROR(VLOOKUP(AH465,[2]CUS030!$A$5:$E$10000,5,0),"")</f>
        <v/>
      </c>
      <c r="AV465" s="19" t="str">
        <f>IFERROR(VLOOKUP(AI465,[2]CUS030!$A$5:$E$10000,5,0),"")</f>
        <v/>
      </c>
      <c r="AW465" s="19" t="str">
        <f>IFERROR(VLOOKUP(AJ465,[2]CUS030!$A$5:$E$10000,5,0),"")</f>
        <v/>
      </c>
      <c r="AX465" s="19" t="str">
        <f>IFERROR(VLOOKUP(AK465,[2]CUS030!$A$5:$E$10000,5,0),"")</f>
        <v/>
      </c>
      <c r="AY465" s="19" t="str">
        <f>IFERROR(VLOOKUP(AL465,[2]CUS030!$A$5:$E$10000,5,0),"")</f>
        <v/>
      </c>
      <c r="AZ465" s="19" t="str">
        <f>IFERROR(VLOOKUP(AM465,[2]CUS030!$A$5:$E$10000,5,0),"")</f>
        <v/>
      </c>
      <c r="BA465" s="19" t="str">
        <f>IFERROR(VLOOKUP(AN465,[2]CUS030!$A$5:$E$10000,5,0),"")</f>
        <v/>
      </c>
      <c r="BB465" s="19" t="str">
        <f>IFERROR(VLOOKUP(AO465,[2]CUS030!$A$5:$E$10000,5,0),"")</f>
        <v/>
      </c>
      <c r="BC465" s="19" t="str">
        <f>IFERROR(VLOOKUP(AP465,[2]CUS030!$A$5:$E$10000,5,0),"")</f>
        <v/>
      </c>
      <c r="BD465" s="19" t="str">
        <f>IFERROR(VLOOKUP(AQ465,[2]CUS030!$A$5:$E$10000,5,0),"")</f>
        <v/>
      </c>
      <c r="BE465" s="19" t="str">
        <f>IFERROR(VLOOKUP(AR465,[2]CUS030!$A$5:$E$10000,5,0),"")</f>
        <v/>
      </c>
    </row>
    <row r="466" spans="6:57" x14ac:dyDescent="0.3">
      <c r="F466" s="108" t="str">
        <f>[1]!Table1[[#This Row],[Production]]</f>
        <v>|0200226117|19.10|0.00|2.000|0.0005179NBC</v>
      </c>
      <c r="G466" t="str">
        <f t="shared" si="226"/>
        <v>5179</v>
      </c>
      <c r="H466" t="str">
        <f t="shared" si="227"/>
        <v>LAM SƠN||||||||||||</v>
      </c>
      <c r="I466" s="108" t="str">
        <f>[1]!Table1[[#This Row],[Stock]]</f>
        <v>|0200226117|19.10|0.00|2.000|0.000418NBC</v>
      </c>
      <c r="J466" t="str">
        <f t="shared" si="228"/>
        <v>418</v>
      </c>
      <c r="K466" s="19"/>
      <c r="L466" s="19"/>
      <c r="M466" s="19"/>
      <c r="N466" s="19"/>
      <c r="O466" s="19"/>
      <c r="P466" s="20" t="str">
        <f>End_Cal!E466</f>
        <v>|0200226010|22.20|0.00|2.000|0.0005500NBC</v>
      </c>
      <c r="Q466" s="112" t="str">
        <f t="shared" si="229"/>
        <v>5500</v>
      </c>
      <c r="R466" s="112" t="str">
        <f t="shared" si="230"/>
        <v/>
      </c>
      <c r="S466" s="112" t="str">
        <f t="shared" si="210"/>
        <v/>
      </c>
      <c r="T466" s="112" t="str">
        <f t="shared" si="211"/>
        <v/>
      </c>
      <c r="U466" s="112" t="str">
        <f t="shared" si="212"/>
        <v/>
      </c>
      <c r="V466" s="112" t="str">
        <f t="shared" si="213"/>
        <v/>
      </c>
      <c r="W466" s="112" t="str">
        <f t="shared" si="231"/>
        <v/>
      </c>
      <c r="X466" s="112" t="str">
        <f t="shared" si="214"/>
        <v/>
      </c>
      <c r="Y466" s="112" t="str">
        <f t="shared" si="234"/>
        <v/>
      </c>
      <c r="Z466" s="112" t="str">
        <f t="shared" si="235"/>
        <v/>
      </c>
      <c r="AA466" s="112" t="str">
        <f t="shared" si="236"/>
        <v/>
      </c>
      <c r="AB466" s="112" t="str">
        <f t="shared" si="237"/>
        <v/>
      </c>
      <c r="AC466" s="112" t="str">
        <f t="shared" si="238"/>
        <v/>
      </c>
      <c r="AD466" t="str">
        <f t="shared" si="232"/>
        <v>5500------------</v>
      </c>
      <c r="AF466" s="19" t="str">
        <f t="shared" si="239"/>
        <v>|0200226010|22.20|0.00|2.000|0.0005500NBC</v>
      </c>
      <c r="AG466" s="19" t="str">
        <f t="shared" si="233"/>
        <v/>
      </c>
      <c r="AH466" s="19" t="str">
        <f t="shared" si="215"/>
        <v/>
      </c>
      <c r="AI466" s="19" t="str">
        <f t="shared" si="216"/>
        <v/>
      </c>
      <c r="AJ466" s="19" t="str">
        <f t="shared" si="217"/>
        <v/>
      </c>
      <c r="AK466" s="19" t="str">
        <f t="shared" si="218"/>
        <v/>
      </c>
      <c r="AL466" s="19" t="str">
        <f t="shared" si="219"/>
        <v/>
      </c>
      <c r="AM466" s="19" t="str">
        <f t="shared" si="220"/>
        <v/>
      </c>
      <c r="AN466" s="19" t="str">
        <f t="shared" si="221"/>
        <v/>
      </c>
      <c r="AO466" s="19" t="str">
        <f t="shared" si="222"/>
        <v/>
      </c>
      <c r="AP466" s="19" t="str">
        <f t="shared" si="223"/>
        <v/>
      </c>
      <c r="AQ466" s="19" t="str">
        <f t="shared" si="224"/>
        <v/>
      </c>
      <c r="AR466" s="19" t="str">
        <f t="shared" si="225"/>
        <v/>
      </c>
      <c r="AS466" s="19" t="str">
        <f>IFERROR(VLOOKUP(AF466,[2]CUS030!$A$5:$E$10000,5,0),"")</f>
        <v>LAM SƠN</v>
      </c>
      <c r="AT466" s="19" t="str">
        <f>IFERROR(VLOOKUP(AG466,[2]CUS030!$A$5:$E$10000,5,0),"")</f>
        <v/>
      </c>
      <c r="AU466" s="19" t="str">
        <f>IFERROR(VLOOKUP(AH466,[2]CUS030!$A$5:$E$10000,5,0),"")</f>
        <v/>
      </c>
      <c r="AV466" s="19" t="str">
        <f>IFERROR(VLOOKUP(AI466,[2]CUS030!$A$5:$E$10000,5,0),"")</f>
        <v/>
      </c>
      <c r="AW466" s="19" t="str">
        <f>IFERROR(VLOOKUP(AJ466,[2]CUS030!$A$5:$E$10000,5,0),"")</f>
        <v/>
      </c>
      <c r="AX466" s="19" t="str">
        <f>IFERROR(VLOOKUP(AK466,[2]CUS030!$A$5:$E$10000,5,0),"")</f>
        <v/>
      </c>
      <c r="AY466" s="19" t="str">
        <f>IFERROR(VLOOKUP(AL466,[2]CUS030!$A$5:$E$10000,5,0),"")</f>
        <v/>
      </c>
      <c r="AZ466" s="19" t="str">
        <f>IFERROR(VLOOKUP(AM466,[2]CUS030!$A$5:$E$10000,5,0),"")</f>
        <v/>
      </c>
      <c r="BA466" s="19" t="str">
        <f>IFERROR(VLOOKUP(AN466,[2]CUS030!$A$5:$E$10000,5,0),"")</f>
        <v/>
      </c>
      <c r="BB466" s="19" t="str">
        <f>IFERROR(VLOOKUP(AO466,[2]CUS030!$A$5:$E$10000,5,0),"")</f>
        <v/>
      </c>
      <c r="BC466" s="19" t="str">
        <f>IFERROR(VLOOKUP(AP466,[2]CUS030!$A$5:$E$10000,5,0),"")</f>
        <v/>
      </c>
      <c r="BD466" s="19" t="str">
        <f>IFERROR(VLOOKUP(AQ466,[2]CUS030!$A$5:$E$10000,5,0),"")</f>
        <v/>
      </c>
      <c r="BE466" s="19" t="str">
        <f>IFERROR(VLOOKUP(AR466,[2]CUS030!$A$5:$E$10000,5,0),"")</f>
        <v/>
      </c>
    </row>
    <row r="467" spans="6:57" x14ac:dyDescent="0.3">
      <c r="F467" s="108" t="str">
        <f>[1]!Table1[[#This Row],[Production]]</f>
        <v>|0200226117|19.10|0.00|2.000|0.0005179NBC</v>
      </c>
      <c r="G467" t="str">
        <f t="shared" si="226"/>
        <v>5179</v>
      </c>
      <c r="H467" t="str">
        <f t="shared" si="227"/>
        <v>LAM SƠN||||||||||||</v>
      </c>
      <c r="I467" s="108" t="str">
        <f>[1]!Table1[[#This Row],[Stock]]</f>
        <v>|0200226117|19.10|0.00|2.000|0.0005179NBC</v>
      </c>
      <c r="J467" t="str">
        <f t="shared" si="228"/>
        <v>5179</v>
      </c>
      <c r="K467" s="19"/>
      <c r="L467" s="19"/>
      <c r="M467" s="19"/>
      <c r="N467" s="19"/>
      <c r="O467" s="19"/>
      <c r="P467" s="20" t="str">
        <f>End_Cal!E467</f>
        <v>|0200220139|19.10|0.00|2.000|0.0005680NBC</v>
      </c>
      <c r="Q467" s="112" t="str">
        <f t="shared" si="229"/>
        <v>5680</v>
      </c>
      <c r="R467" s="112" t="str">
        <f t="shared" si="230"/>
        <v/>
      </c>
      <c r="S467" s="112" t="str">
        <f t="shared" si="210"/>
        <v/>
      </c>
      <c r="T467" s="112" t="str">
        <f t="shared" si="211"/>
        <v/>
      </c>
      <c r="U467" s="112" t="str">
        <f t="shared" si="212"/>
        <v/>
      </c>
      <c r="V467" s="112" t="str">
        <f t="shared" si="213"/>
        <v/>
      </c>
      <c r="W467" s="112" t="str">
        <f t="shared" si="231"/>
        <v/>
      </c>
      <c r="X467" s="112" t="str">
        <f t="shared" si="214"/>
        <v/>
      </c>
      <c r="Y467" s="112" t="str">
        <f t="shared" si="234"/>
        <v/>
      </c>
      <c r="Z467" s="112" t="str">
        <f t="shared" si="235"/>
        <v/>
      </c>
      <c r="AA467" s="112" t="str">
        <f t="shared" si="236"/>
        <v/>
      </c>
      <c r="AB467" s="112" t="str">
        <f t="shared" si="237"/>
        <v/>
      </c>
      <c r="AC467" s="112" t="str">
        <f t="shared" si="238"/>
        <v/>
      </c>
      <c r="AD467" t="str">
        <f t="shared" si="232"/>
        <v>5680------------</v>
      </c>
      <c r="AF467" s="19" t="str">
        <f t="shared" si="239"/>
        <v>|0200220139|19.10|0.00|2.000|0.0005680NBC</v>
      </c>
      <c r="AG467" s="19" t="str">
        <f t="shared" si="233"/>
        <v/>
      </c>
      <c r="AH467" s="19" t="str">
        <f t="shared" si="215"/>
        <v/>
      </c>
      <c r="AI467" s="19" t="str">
        <f t="shared" si="216"/>
        <v/>
      </c>
      <c r="AJ467" s="19" t="str">
        <f t="shared" si="217"/>
        <v/>
      </c>
      <c r="AK467" s="19" t="str">
        <f t="shared" si="218"/>
        <v/>
      </c>
      <c r="AL467" s="19" t="str">
        <f t="shared" si="219"/>
        <v/>
      </c>
      <c r="AM467" s="19" t="str">
        <f t="shared" si="220"/>
        <v/>
      </c>
      <c r="AN467" s="19" t="str">
        <f t="shared" si="221"/>
        <v/>
      </c>
      <c r="AO467" s="19" t="str">
        <f t="shared" si="222"/>
        <v/>
      </c>
      <c r="AP467" s="19" t="str">
        <f t="shared" si="223"/>
        <v/>
      </c>
      <c r="AQ467" s="19" t="str">
        <f t="shared" si="224"/>
        <v/>
      </c>
      <c r="AR467" s="19" t="str">
        <f t="shared" si="225"/>
        <v/>
      </c>
      <c r="AS467" s="19" t="str">
        <f>IFERROR(VLOOKUP(AF467,[2]CUS030!$A$5:$E$10000,5,0),"")</f>
        <v>LAM SƠN</v>
      </c>
      <c r="AT467" s="19" t="str">
        <f>IFERROR(VLOOKUP(AG467,[2]CUS030!$A$5:$E$10000,5,0),"")</f>
        <v/>
      </c>
      <c r="AU467" s="19" t="str">
        <f>IFERROR(VLOOKUP(AH467,[2]CUS030!$A$5:$E$10000,5,0),"")</f>
        <v/>
      </c>
      <c r="AV467" s="19" t="str">
        <f>IFERROR(VLOOKUP(AI467,[2]CUS030!$A$5:$E$10000,5,0),"")</f>
        <v/>
      </c>
      <c r="AW467" s="19" t="str">
        <f>IFERROR(VLOOKUP(AJ467,[2]CUS030!$A$5:$E$10000,5,0),"")</f>
        <v/>
      </c>
      <c r="AX467" s="19" t="str">
        <f>IFERROR(VLOOKUP(AK467,[2]CUS030!$A$5:$E$10000,5,0),"")</f>
        <v/>
      </c>
      <c r="AY467" s="19" t="str">
        <f>IFERROR(VLOOKUP(AL467,[2]CUS030!$A$5:$E$10000,5,0),"")</f>
        <v/>
      </c>
      <c r="AZ467" s="19" t="str">
        <f>IFERROR(VLOOKUP(AM467,[2]CUS030!$A$5:$E$10000,5,0),"")</f>
        <v/>
      </c>
      <c r="BA467" s="19" t="str">
        <f>IFERROR(VLOOKUP(AN467,[2]CUS030!$A$5:$E$10000,5,0),"")</f>
        <v/>
      </c>
      <c r="BB467" s="19" t="str">
        <f>IFERROR(VLOOKUP(AO467,[2]CUS030!$A$5:$E$10000,5,0),"")</f>
        <v/>
      </c>
      <c r="BC467" s="19" t="str">
        <f>IFERROR(VLOOKUP(AP467,[2]CUS030!$A$5:$E$10000,5,0),"")</f>
        <v/>
      </c>
      <c r="BD467" s="19" t="str">
        <f>IFERROR(VLOOKUP(AQ467,[2]CUS030!$A$5:$E$10000,5,0),"")</f>
        <v/>
      </c>
      <c r="BE467" s="19" t="str">
        <f>IFERROR(VLOOKUP(AR467,[2]CUS030!$A$5:$E$10000,5,0),"")</f>
        <v/>
      </c>
    </row>
    <row r="468" spans="6:57" x14ac:dyDescent="0.3">
      <c r="F468" s="108" t="str">
        <f>[1]!Table1[[#This Row],[Production]]</f>
        <v>|0200226117|19.10|0.00|2.000|0.0005771NBC</v>
      </c>
      <c r="G468" t="str">
        <f t="shared" si="226"/>
        <v>5771</v>
      </c>
      <c r="H468" t="str">
        <f t="shared" si="227"/>
        <v>||||||||||||</v>
      </c>
      <c r="I468" s="108" t="str">
        <f>[1]!Table1[[#This Row],[Stock]]</f>
        <v>|0200226117|19.10|0.00|2.000|0.000570NBC</v>
      </c>
      <c r="J468" t="str">
        <f t="shared" si="228"/>
        <v>570</v>
      </c>
      <c r="K468" s="19"/>
      <c r="L468" s="19"/>
      <c r="M468" s="19"/>
      <c r="N468" s="19"/>
      <c r="O468" s="19"/>
      <c r="P468" s="20" t="str">
        <f>End_Cal!E468</f>
        <v>|0200220139|31.80|0.00|2.000|0.0006073NBC</v>
      </c>
      <c r="Q468" s="112" t="str">
        <f t="shared" si="229"/>
        <v>400</v>
      </c>
      <c r="R468" s="112" t="str">
        <f t="shared" si="230"/>
        <v/>
      </c>
      <c r="S468" s="112" t="str">
        <f t="shared" si="210"/>
        <v/>
      </c>
      <c r="T468" s="112" t="str">
        <f t="shared" si="211"/>
        <v/>
      </c>
      <c r="U468" s="112" t="str">
        <f t="shared" si="212"/>
        <v/>
      </c>
      <c r="V468" s="112" t="str">
        <f t="shared" si="213"/>
        <v/>
      </c>
      <c r="W468" s="112" t="str">
        <f t="shared" si="231"/>
        <v/>
      </c>
      <c r="X468" s="112" t="str">
        <f t="shared" si="214"/>
        <v/>
      </c>
      <c r="Y468" s="112" t="str">
        <f t="shared" si="234"/>
        <v/>
      </c>
      <c r="Z468" s="112" t="str">
        <f t="shared" si="235"/>
        <v/>
      </c>
      <c r="AA468" s="112" t="str">
        <f t="shared" si="236"/>
        <v/>
      </c>
      <c r="AB468" s="112" t="str">
        <f t="shared" si="237"/>
        <v/>
      </c>
      <c r="AC468" s="112" t="str">
        <f t="shared" si="238"/>
        <v/>
      </c>
      <c r="AD468" t="str">
        <f t="shared" si="232"/>
        <v>400------------</v>
      </c>
      <c r="AF468" s="19" t="str">
        <f t="shared" si="239"/>
        <v>|0200220139|31.80|0.00|2.000|0.000400NBC</v>
      </c>
      <c r="AG468" s="19" t="str">
        <f t="shared" si="233"/>
        <v/>
      </c>
      <c r="AH468" s="19" t="str">
        <f t="shared" si="215"/>
        <v/>
      </c>
      <c r="AI468" s="19" t="str">
        <f t="shared" si="216"/>
        <v/>
      </c>
      <c r="AJ468" s="19" t="str">
        <f t="shared" si="217"/>
        <v/>
      </c>
      <c r="AK468" s="19" t="str">
        <f t="shared" si="218"/>
        <v/>
      </c>
      <c r="AL468" s="19" t="str">
        <f t="shared" si="219"/>
        <v/>
      </c>
      <c r="AM468" s="19" t="str">
        <f t="shared" si="220"/>
        <v/>
      </c>
      <c r="AN468" s="19" t="str">
        <f t="shared" si="221"/>
        <v/>
      </c>
      <c r="AO468" s="19" t="str">
        <f t="shared" si="222"/>
        <v/>
      </c>
      <c r="AP468" s="19" t="str">
        <f t="shared" si="223"/>
        <v/>
      </c>
      <c r="AQ468" s="19" t="str">
        <f t="shared" si="224"/>
        <v/>
      </c>
      <c r="AR468" s="19" t="str">
        <f t="shared" si="225"/>
        <v/>
      </c>
      <c r="AS468" s="19" t="str">
        <f>IFERROR(VLOOKUP(AF468,[2]CUS030!$A$5:$E$10000,5,0),"")</f>
        <v/>
      </c>
      <c r="AT468" s="19" t="str">
        <f>IFERROR(VLOOKUP(AG468,[2]CUS030!$A$5:$E$10000,5,0),"")</f>
        <v/>
      </c>
      <c r="AU468" s="19" t="str">
        <f>IFERROR(VLOOKUP(AH468,[2]CUS030!$A$5:$E$10000,5,0),"")</f>
        <v/>
      </c>
      <c r="AV468" s="19" t="str">
        <f>IFERROR(VLOOKUP(AI468,[2]CUS030!$A$5:$E$10000,5,0),"")</f>
        <v/>
      </c>
      <c r="AW468" s="19" t="str">
        <f>IFERROR(VLOOKUP(AJ468,[2]CUS030!$A$5:$E$10000,5,0),"")</f>
        <v/>
      </c>
      <c r="AX468" s="19" t="str">
        <f>IFERROR(VLOOKUP(AK468,[2]CUS030!$A$5:$E$10000,5,0),"")</f>
        <v/>
      </c>
      <c r="AY468" s="19" t="str">
        <f>IFERROR(VLOOKUP(AL468,[2]CUS030!$A$5:$E$10000,5,0),"")</f>
        <v/>
      </c>
      <c r="AZ468" s="19" t="str">
        <f>IFERROR(VLOOKUP(AM468,[2]CUS030!$A$5:$E$10000,5,0),"")</f>
        <v/>
      </c>
      <c r="BA468" s="19" t="str">
        <f>IFERROR(VLOOKUP(AN468,[2]CUS030!$A$5:$E$10000,5,0),"")</f>
        <v/>
      </c>
      <c r="BB468" s="19" t="str">
        <f>IFERROR(VLOOKUP(AO468,[2]CUS030!$A$5:$E$10000,5,0),"")</f>
        <v/>
      </c>
      <c r="BC468" s="19" t="str">
        <f>IFERROR(VLOOKUP(AP468,[2]CUS030!$A$5:$E$10000,5,0),"")</f>
        <v/>
      </c>
      <c r="BD468" s="19" t="str">
        <f>IFERROR(VLOOKUP(AQ468,[2]CUS030!$A$5:$E$10000,5,0),"")</f>
        <v/>
      </c>
      <c r="BE468" s="19" t="str">
        <f>IFERROR(VLOOKUP(AR468,[2]CUS030!$A$5:$E$10000,5,0),"")</f>
        <v/>
      </c>
    </row>
    <row r="469" spans="6:57" x14ac:dyDescent="0.3">
      <c r="F469" s="108" t="str">
        <f>[1]!Table1[[#This Row],[Production]]</f>
        <v>|0200226117|19.10|0.00|2.000|0.0005771NBC</v>
      </c>
      <c r="G469" t="str">
        <f t="shared" si="226"/>
        <v>5771</v>
      </c>
      <c r="H469" t="str">
        <f t="shared" si="227"/>
        <v>||||||||||||</v>
      </c>
      <c r="I469" s="108" t="str">
        <f>[1]!Table1[[#This Row],[Stock]]</f>
        <v>|0200226117|19.10|0.00|2.000|0.0005771NBC</v>
      </c>
      <c r="J469" t="str">
        <f t="shared" si="228"/>
        <v>5771</v>
      </c>
      <c r="K469" s="19"/>
      <c r="L469" s="19"/>
      <c r="M469" s="19"/>
      <c r="N469" s="19"/>
      <c r="O469" s="19"/>
      <c r="P469" s="20" t="str">
        <f>End_Cal!E469</f>
        <v>|0200220139|22.20|0.00|2.000|0.0005857NBC</v>
      </c>
      <c r="Q469" s="112" t="str">
        <f t="shared" si="229"/>
        <v>445.2</v>
      </c>
      <c r="R469" s="112" t="str">
        <f t="shared" si="230"/>
        <v/>
      </c>
      <c r="S469" s="112" t="str">
        <f t="shared" si="210"/>
        <v/>
      </c>
      <c r="T469" s="112" t="str">
        <f t="shared" si="211"/>
        <v/>
      </c>
      <c r="U469" s="112" t="str">
        <f t="shared" si="212"/>
        <v/>
      </c>
      <c r="V469" s="112" t="str">
        <f t="shared" si="213"/>
        <v/>
      </c>
      <c r="W469" s="112" t="str">
        <f t="shared" si="231"/>
        <v/>
      </c>
      <c r="X469" s="112" t="str">
        <f t="shared" si="214"/>
        <v/>
      </c>
      <c r="Y469" s="112" t="str">
        <f t="shared" si="234"/>
        <v/>
      </c>
      <c r="Z469" s="112" t="str">
        <f t="shared" si="235"/>
        <v/>
      </c>
      <c r="AA469" s="112" t="str">
        <f t="shared" si="236"/>
        <v/>
      </c>
      <c r="AB469" s="112" t="str">
        <f t="shared" si="237"/>
        <v/>
      </c>
      <c r="AC469" s="112" t="str">
        <f t="shared" si="238"/>
        <v/>
      </c>
      <c r="AD469" t="str">
        <f t="shared" si="232"/>
        <v>445.2------------</v>
      </c>
      <c r="AF469" s="19" t="str">
        <f t="shared" si="239"/>
        <v>|0200220139|22.20|0.00|2.000|0.000445.2NBC</v>
      </c>
      <c r="AG469" s="19" t="str">
        <f t="shared" si="233"/>
        <v/>
      </c>
      <c r="AH469" s="19" t="str">
        <f t="shared" si="215"/>
        <v/>
      </c>
      <c r="AI469" s="19" t="str">
        <f t="shared" si="216"/>
        <v/>
      </c>
      <c r="AJ469" s="19" t="str">
        <f t="shared" si="217"/>
        <v/>
      </c>
      <c r="AK469" s="19" t="str">
        <f t="shared" si="218"/>
        <v/>
      </c>
      <c r="AL469" s="19" t="str">
        <f t="shared" si="219"/>
        <v/>
      </c>
      <c r="AM469" s="19" t="str">
        <f t="shared" si="220"/>
        <v/>
      </c>
      <c r="AN469" s="19" t="str">
        <f t="shared" si="221"/>
        <v/>
      </c>
      <c r="AO469" s="19" t="str">
        <f t="shared" si="222"/>
        <v/>
      </c>
      <c r="AP469" s="19" t="str">
        <f t="shared" si="223"/>
        <v/>
      </c>
      <c r="AQ469" s="19" t="str">
        <f t="shared" si="224"/>
        <v/>
      </c>
      <c r="AR469" s="19" t="str">
        <f t="shared" si="225"/>
        <v/>
      </c>
      <c r="AS469" s="19" t="str">
        <f>IFERROR(VLOOKUP(AF469,[2]CUS030!$A$5:$E$10000,5,0),"")</f>
        <v/>
      </c>
      <c r="AT469" s="19" t="str">
        <f>IFERROR(VLOOKUP(AG469,[2]CUS030!$A$5:$E$10000,5,0),"")</f>
        <v/>
      </c>
      <c r="AU469" s="19" t="str">
        <f>IFERROR(VLOOKUP(AH469,[2]CUS030!$A$5:$E$10000,5,0),"")</f>
        <v/>
      </c>
      <c r="AV469" s="19" t="str">
        <f>IFERROR(VLOOKUP(AI469,[2]CUS030!$A$5:$E$10000,5,0),"")</f>
        <v/>
      </c>
      <c r="AW469" s="19" t="str">
        <f>IFERROR(VLOOKUP(AJ469,[2]CUS030!$A$5:$E$10000,5,0),"")</f>
        <v/>
      </c>
      <c r="AX469" s="19" t="str">
        <f>IFERROR(VLOOKUP(AK469,[2]CUS030!$A$5:$E$10000,5,0),"")</f>
        <v/>
      </c>
      <c r="AY469" s="19" t="str">
        <f>IFERROR(VLOOKUP(AL469,[2]CUS030!$A$5:$E$10000,5,0),"")</f>
        <v/>
      </c>
      <c r="AZ469" s="19" t="str">
        <f>IFERROR(VLOOKUP(AM469,[2]CUS030!$A$5:$E$10000,5,0),"")</f>
        <v/>
      </c>
      <c r="BA469" s="19" t="str">
        <f>IFERROR(VLOOKUP(AN469,[2]CUS030!$A$5:$E$10000,5,0),"")</f>
        <v/>
      </c>
      <c r="BB469" s="19" t="str">
        <f>IFERROR(VLOOKUP(AO469,[2]CUS030!$A$5:$E$10000,5,0),"")</f>
        <v/>
      </c>
      <c r="BC469" s="19" t="str">
        <f>IFERROR(VLOOKUP(AP469,[2]CUS030!$A$5:$E$10000,5,0),"")</f>
        <v/>
      </c>
      <c r="BD469" s="19" t="str">
        <f>IFERROR(VLOOKUP(AQ469,[2]CUS030!$A$5:$E$10000,5,0),"")</f>
        <v/>
      </c>
      <c r="BE469" s="19" t="str">
        <f>IFERROR(VLOOKUP(AR469,[2]CUS030!$A$5:$E$10000,5,0),"")</f>
        <v/>
      </c>
    </row>
    <row r="470" spans="6:57" x14ac:dyDescent="0.3">
      <c r="F470" s="108" t="str">
        <f>[1]!Table1[[#This Row],[Production]]</f>
        <v>|0200226117|19.10|0.00|2.000|0.0005179NBC</v>
      </c>
      <c r="G470" t="str">
        <f t="shared" si="226"/>
        <v>5179</v>
      </c>
      <c r="H470" t="str">
        <f t="shared" si="227"/>
        <v>||||||||||||</v>
      </c>
      <c r="I470" s="108" t="str">
        <f>[1]!Table1[[#This Row],[Stock]]</f>
        <v>|0200226117|19.10|0.00|2.000|0.000726NBC</v>
      </c>
      <c r="J470" t="str">
        <f t="shared" si="228"/>
        <v>726</v>
      </c>
      <c r="K470" s="19"/>
      <c r="L470" s="19"/>
      <c r="M470" s="19"/>
      <c r="N470" s="19"/>
      <c r="O470" s="19"/>
      <c r="P470" s="20" t="str">
        <f>End_Cal!E470</f>
        <v>|0200220810|48.60|0.00|2.600|0.0006247NBC</v>
      </c>
      <c r="Q470" s="112" t="str">
        <f t="shared" si="229"/>
        <v>515</v>
      </c>
      <c r="R470" s="112" t="str">
        <f t="shared" si="230"/>
        <v/>
      </c>
      <c r="S470" s="112" t="str">
        <f t="shared" si="210"/>
        <v/>
      </c>
      <c r="T470" s="112" t="str">
        <f t="shared" si="211"/>
        <v/>
      </c>
      <c r="U470" s="112" t="str">
        <f t="shared" si="212"/>
        <v/>
      </c>
      <c r="V470" s="112" t="str">
        <f t="shared" si="213"/>
        <v/>
      </c>
      <c r="W470" s="112" t="str">
        <f t="shared" si="231"/>
        <v/>
      </c>
      <c r="X470" s="112" t="str">
        <f t="shared" si="214"/>
        <v/>
      </c>
      <c r="Y470" s="112" t="str">
        <f t="shared" si="234"/>
        <v/>
      </c>
      <c r="Z470" s="112" t="str">
        <f t="shared" si="235"/>
        <v/>
      </c>
      <c r="AA470" s="112" t="str">
        <f t="shared" si="236"/>
        <v/>
      </c>
      <c r="AB470" s="112" t="str">
        <f t="shared" si="237"/>
        <v/>
      </c>
      <c r="AC470" s="112" t="str">
        <f t="shared" si="238"/>
        <v/>
      </c>
      <c r="AD470" t="str">
        <f t="shared" si="232"/>
        <v>515------------</v>
      </c>
      <c r="AF470" s="19" t="str">
        <f t="shared" si="239"/>
        <v>|0200220810|48.60|0.00|2.600|0.000515NBC</v>
      </c>
      <c r="AG470" s="19" t="str">
        <f t="shared" si="233"/>
        <v/>
      </c>
      <c r="AH470" s="19" t="str">
        <f t="shared" si="215"/>
        <v/>
      </c>
      <c r="AI470" s="19" t="str">
        <f t="shared" si="216"/>
        <v/>
      </c>
      <c r="AJ470" s="19" t="str">
        <f t="shared" si="217"/>
        <v/>
      </c>
      <c r="AK470" s="19" t="str">
        <f t="shared" si="218"/>
        <v/>
      </c>
      <c r="AL470" s="19" t="str">
        <f t="shared" si="219"/>
        <v/>
      </c>
      <c r="AM470" s="19" t="str">
        <f t="shared" si="220"/>
        <v/>
      </c>
      <c r="AN470" s="19" t="str">
        <f t="shared" si="221"/>
        <v/>
      </c>
      <c r="AO470" s="19" t="str">
        <f t="shared" si="222"/>
        <v/>
      </c>
      <c r="AP470" s="19" t="str">
        <f t="shared" si="223"/>
        <v/>
      </c>
      <c r="AQ470" s="19" t="str">
        <f t="shared" si="224"/>
        <v/>
      </c>
      <c r="AR470" s="19" t="str">
        <f t="shared" si="225"/>
        <v/>
      </c>
      <c r="AS470" s="19" t="str">
        <f>IFERROR(VLOOKUP(AF470,[2]CUS030!$A$5:$E$10000,5,0),"")</f>
        <v/>
      </c>
      <c r="AT470" s="19" t="str">
        <f>IFERROR(VLOOKUP(AG470,[2]CUS030!$A$5:$E$10000,5,0),"")</f>
        <v/>
      </c>
      <c r="AU470" s="19" t="str">
        <f>IFERROR(VLOOKUP(AH470,[2]CUS030!$A$5:$E$10000,5,0),"")</f>
        <v/>
      </c>
      <c r="AV470" s="19" t="str">
        <f>IFERROR(VLOOKUP(AI470,[2]CUS030!$A$5:$E$10000,5,0),"")</f>
        <v/>
      </c>
      <c r="AW470" s="19" t="str">
        <f>IFERROR(VLOOKUP(AJ470,[2]CUS030!$A$5:$E$10000,5,0),"")</f>
        <v/>
      </c>
      <c r="AX470" s="19" t="str">
        <f>IFERROR(VLOOKUP(AK470,[2]CUS030!$A$5:$E$10000,5,0),"")</f>
        <v/>
      </c>
      <c r="AY470" s="19" t="str">
        <f>IFERROR(VLOOKUP(AL470,[2]CUS030!$A$5:$E$10000,5,0),"")</f>
        <v/>
      </c>
      <c r="AZ470" s="19" t="str">
        <f>IFERROR(VLOOKUP(AM470,[2]CUS030!$A$5:$E$10000,5,0),"")</f>
        <v/>
      </c>
      <c r="BA470" s="19" t="str">
        <f>IFERROR(VLOOKUP(AN470,[2]CUS030!$A$5:$E$10000,5,0),"")</f>
        <v/>
      </c>
      <c r="BB470" s="19" t="str">
        <f>IFERROR(VLOOKUP(AO470,[2]CUS030!$A$5:$E$10000,5,0),"")</f>
        <v/>
      </c>
      <c r="BC470" s="19" t="str">
        <f>IFERROR(VLOOKUP(AP470,[2]CUS030!$A$5:$E$10000,5,0),"")</f>
        <v/>
      </c>
      <c r="BD470" s="19" t="str">
        <f>IFERROR(VLOOKUP(AQ470,[2]CUS030!$A$5:$E$10000,5,0),"")</f>
        <v/>
      </c>
      <c r="BE470" s="19" t="str">
        <f>IFERROR(VLOOKUP(AR470,[2]CUS030!$A$5:$E$10000,5,0),"")</f>
        <v/>
      </c>
    </row>
    <row r="471" spans="6:57" x14ac:dyDescent="0.3">
      <c r="F471" s="108" t="str">
        <f>[1]!Table1[[#This Row],[Production]]</f>
        <v>|0200226117|22.20|0.00|2.300|0.0005704NBC</v>
      </c>
      <c r="G471" t="str">
        <f t="shared" si="226"/>
        <v>5704</v>
      </c>
      <c r="H471" t="str">
        <f t="shared" si="227"/>
        <v>||||||||||||</v>
      </c>
      <c r="I471" s="108" t="str">
        <f>[1]!Table1[[#This Row],[Stock]]</f>
        <v>|0200226117|22.20|0.00|2.300|0.000331NBC</v>
      </c>
      <c r="J471" t="str">
        <f t="shared" si="228"/>
        <v>331</v>
      </c>
      <c r="K471" s="19"/>
      <c r="L471" s="19"/>
      <c r="M471" s="19"/>
      <c r="N471" s="19"/>
      <c r="O471" s="19"/>
      <c r="P471" s="20" t="str">
        <f>End_Cal!E471</f>
        <v>|0200220810|48.60|0.00|2.600|0.0005692NBC</v>
      </c>
      <c r="Q471" s="112" t="str">
        <f t="shared" si="229"/>
        <v>524.7</v>
      </c>
      <c r="R471" s="112" t="str">
        <f t="shared" si="230"/>
        <v/>
      </c>
      <c r="S471" s="112" t="str">
        <f t="shared" si="210"/>
        <v/>
      </c>
      <c r="T471" s="112" t="str">
        <f t="shared" si="211"/>
        <v/>
      </c>
      <c r="U471" s="112" t="str">
        <f t="shared" si="212"/>
        <v/>
      </c>
      <c r="V471" s="112" t="str">
        <f t="shared" si="213"/>
        <v/>
      </c>
      <c r="W471" s="112" t="str">
        <f t="shared" si="231"/>
        <v/>
      </c>
      <c r="X471" s="112" t="str">
        <f t="shared" si="214"/>
        <v/>
      </c>
      <c r="Y471" s="112" t="str">
        <f t="shared" si="234"/>
        <v/>
      </c>
      <c r="Z471" s="112" t="str">
        <f t="shared" si="235"/>
        <v/>
      </c>
      <c r="AA471" s="112" t="str">
        <f t="shared" si="236"/>
        <v/>
      </c>
      <c r="AB471" s="112" t="str">
        <f t="shared" si="237"/>
        <v/>
      </c>
      <c r="AC471" s="112" t="str">
        <f t="shared" si="238"/>
        <v/>
      </c>
      <c r="AD471" t="str">
        <f t="shared" si="232"/>
        <v>524.7------------</v>
      </c>
      <c r="AF471" s="19" t="str">
        <f t="shared" si="239"/>
        <v>|0200220810|48.60|0.00|2.600|0.000524.7NBC</v>
      </c>
      <c r="AG471" s="19" t="str">
        <f t="shared" si="233"/>
        <v/>
      </c>
      <c r="AH471" s="19" t="str">
        <f t="shared" si="215"/>
        <v/>
      </c>
      <c r="AI471" s="19" t="str">
        <f t="shared" si="216"/>
        <v/>
      </c>
      <c r="AJ471" s="19" t="str">
        <f t="shared" si="217"/>
        <v/>
      </c>
      <c r="AK471" s="19" t="str">
        <f t="shared" si="218"/>
        <v/>
      </c>
      <c r="AL471" s="19" t="str">
        <f t="shared" si="219"/>
        <v/>
      </c>
      <c r="AM471" s="19" t="str">
        <f t="shared" si="220"/>
        <v/>
      </c>
      <c r="AN471" s="19" t="str">
        <f t="shared" si="221"/>
        <v/>
      </c>
      <c r="AO471" s="19" t="str">
        <f t="shared" si="222"/>
        <v/>
      </c>
      <c r="AP471" s="19" t="str">
        <f t="shared" si="223"/>
        <v/>
      </c>
      <c r="AQ471" s="19" t="str">
        <f t="shared" si="224"/>
        <v/>
      </c>
      <c r="AR471" s="19" t="str">
        <f t="shared" si="225"/>
        <v/>
      </c>
      <c r="AS471" s="19" t="str">
        <f>IFERROR(VLOOKUP(AF471,[2]CUS030!$A$5:$E$10000,5,0),"")</f>
        <v/>
      </c>
      <c r="AT471" s="19" t="str">
        <f>IFERROR(VLOOKUP(AG471,[2]CUS030!$A$5:$E$10000,5,0),"")</f>
        <v/>
      </c>
      <c r="AU471" s="19" t="str">
        <f>IFERROR(VLOOKUP(AH471,[2]CUS030!$A$5:$E$10000,5,0),"")</f>
        <v/>
      </c>
      <c r="AV471" s="19" t="str">
        <f>IFERROR(VLOOKUP(AI471,[2]CUS030!$A$5:$E$10000,5,0),"")</f>
        <v/>
      </c>
      <c r="AW471" s="19" t="str">
        <f>IFERROR(VLOOKUP(AJ471,[2]CUS030!$A$5:$E$10000,5,0),"")</f>
        <v/>
      </c>
      <c r="AX471" s="19" t="str">
        <f>IFERROR(VLOOKUP(AK471,[2]CUS030!$A$5:$E$10000,5,0),"")</f>
        <v/>
      </c>
      <c r="AY471" s="19" t="str">
        <f>IFERROR(VLOOKUP(AL471,[2]CUS030!$A$5:$E$10000,5,0),"")</f>
        <v/>
      </c>
      <c r="AZ471" s="19" t="str">
        <f>IFERROR(VLOOKUP(AM471,[2]CUS030!$A$5:$E$10000,5,0),"")</f>
        <v/>
      </c>
      <c r="BA471" s="19" t="str">
        <f>IFERROR(VLOOKUP(AN471,[2]CUS030!$A$5:$E$10000,5,0),"")</f>
        <v/>
      </c>
      <c r="BB471" s="19" t="str">
        <f>IFERROR(VLOOKUP(AO471,[2]CUS030!$A$5:$E$10000,5,0),"")</f>
        <v/>
      </c>
      <c r="BC471" s="19" t="str">
        <f>IFERROR(VLOOKUP(AP471,[2]CUS030!$A$5:$E$10000,5,0),"")</f>
        <v/>
      </c>
      <c r="BD471" s="19" t="str">
        <f>IFERROR(VLOOKUP(AQ471,[2]CUS030!$A$5:$E$10000,5,0),"")</f>
        <v/>
      </c>
      <c r="BE471" s="19" t="str">
        <f>IFERROR(VLOOKUP(AR471,[2]CUS030!$A$5:$E$10000,5,0),"")</f>
        <v/>
      </c>
    </row>
    <row r="472" spans="6:57" x14ac:dyDescent="0.3">
      <c r="F472" s="108" t="str">
        <f>[1]!Table1[[#This Row],[Production]]</f>
        <v>|0200226117|22.20|0.00|2.300|0.0005893NBC</v>
      </c>
      <c r="G472" t="str">
        <f t="shared" si="226"/>
        <v>5893</v>
      </c>
      <c r="H472" t="str">
        <f t="shared" si="227"/>
        <v>Vinfast||||||||||||</v>
      </c>
      <c r="I472" s="108" t="str">
        <f>[1]!Table1[[#This Row],[Stock]]</f>
        <v>|0200226117|22.20|0.00|2.300|0.000484NBC</v>
      </c>
      <c r="J472" t="str">
        <f t="shared" si="228"/>
        <v>484</v>
      </c>
      <c r="K472" s="19"/>
      <c r="L472" s="19"/>
      <c r="M472" s="19"/>
      <c r="N472" s="19"/>
      <c r="O472" s="19"/>
      <c r="P472" s="20" t="str">
        <f>End_Cal!E472</f>
        <v>|0200220810|34.00|0.00|2.000|0.0006299NBC</v>
      </c>
      <c r="Q472" s="112" t="str">
        <f t="shared" si="229"/>
        <v>780</v>
      </c>
      <c r="R472" s="112" t="str">
        <f t="shared" si="230"/>
        <v/>
      </c>
      <c r="S472" s="112" t="str">
        <f t="shared" si="210"/>
        <v/>
      </c>
      <c r="T472" s="112" t="str">
        <f t="shared" si="211"/>
        <v/>
      </c>
      <c r="U472" s="112" t="str">
        <f t="shared" si="212"/>
        <v/>
      </c>
      <c r="V472" s="112" t="str">
        <f t="shared" si="213"/>
        <v/>
      </c>
      <c r="W472" s="112" t="str">
        <f t="shared" si="231"/>
        <v/>
      </c>
      <c r="X472" s="112" t="str">
        <f t="shared" si="214"/>
        <v/>
      </c>
      <c r="Y472" s="112" t="str">
        <f t="shared" si="234"/>
        <v/>
      </c>
      <c r="Z472" s="112" t="str">
        <f t="shared" si="235"/>
        <v/>
      </c>
      <c r="AA472" s="112" t="str">
        <f t="shared" si="236"/>
        <v/>
      </c>
      <c r="AB472" s="112" t="str">
        <f t="shared" si="237"/>
        <v/>
      </c>
      <c r="AC472" s="112" t="str">
        <f t="shared" si="238"/>
        <v/>
      </c>
      <c r="AD472" t="str">
        <f t="shared" si="232"/>
        <v>780------------</v>
      </c>
      <c r="AF472" s="19" t="str">
        <f t="shared" si="239"/>
        <v>|0200220810|34.00|0.00|2.000|0.000780NBC</v>
      </c>
      <c r="AG472" s="19" t="str">
        <f t="shared" si="233"/>
        <v/>
      </c>
      <c r="AH472" s="19" t="str">
        <f t="shared" si="215"/>
        <v/>
      </c>
      <c r="AI472" s="19" t="str">
        <f t="shared" si="216"/>
        <v/>
      </c>
      <c r="AJ472" s="19" t="str">
        <f t="shared" si="217"/>
        <v/>
      </c>
      <c r="AK472" s="19" t="str">
        <f t="shared" si="218"/>
        <v/>
      </c>
      <c r="AL472" s="19" t="str">
        <f t="shared" si="219"/>
        <v/>
      </c>
      <c r="AM472" s="19" t="str">
        <f t="shared" si="220"/>
        <v/>
      </c>
      <c r="AN472" s="19" t="str">
        <f t="shared" si="221"/>
        <v/>
      </c>
      <c r="AO472" s="19" t="str">
        <f t="shared" si="222"/>
        <v/>
      </c>
      <c r="AP472" s="19" t="str">
        <f t="shared" si="223"/>
        <v/>
      </c>
      <c r="AQ472" s="19" t="str">
        <f t="shared" si="224"/>
        <v/>
      </c>
      <c r="AR472" s="19" t="str">
        <f t="shared" si="225"/>
        <v/>
      </c>
      <c r="AS472" s="19" t="str">
        <f>IFERROR(VLOOKUP(AF472,[2]CUS030!$A$5:$E$10000,5,0),"")</f>
        <v>Vinfast</v>
      </c>
      <c r="AT472" s="19" t="str">
        <f>IFERROR(VLOOKUP(AG472,[2]CUS030!$A$5:$E$10000,5,0),"")</f>
        <v/>
      </c>
      <c r="AU472" s="19" t="str">
        <f>IFERROR(VLOOKUP(AH472,[2]CUS030!$A$5:$E$10000,5,0),"")</f>
        <v/>
      </c>
      <c r="AV472" s="19" t="str">
        <f>IFERROR(VLOOKUP(AI472,[2]CUS030!$A$5:$E$10000,5,0),"")</f>
        <v/>
      </c>
      <c r="AW472" s="19" t="str">
        <f>IFERROR(VLOOKUP(AJ472,[2]CUS030!$A$5:$E$10000,5,0),"")</f>
        <v/>
      </c>
      <c r="AX472" s="19" t="str">
        <f>IFERROR(VLOOKUP(AK472,[2]CUS030!$A$5:$E$10000,5,0),"")</f>
        <v/>
      </c>
      <c r="AY472" s="19" t="str">
        <f>IFERROR(VLOOKUP(AL472,[2]CUS030!$A$5:$E$10000,5,0),"")</f>
        <v/>
      </c>
      <c r="AZ472" s="19" t="str">
        <f>IFERROR(VLOOKUP(AM472,[2]CUS030!$A$5:$E$10000,5,0),"")</f>
        <v/>
      </c>
      <c r="BA472" s="19" t="str">
        <f>IFERROR(VLOOKUP(AN472,[2]CUS030!$A$5:$E$10000,5,0),"")</f>
        <v/>
      </c>
      <c r="BB472" s="19" t="str">
        <f>IFERROR(VLOOKUP(AO472,[2]CUS030!$A$5:$E$10000,5,0),"")</f>
        <v/>
      </c>
      <c r="BC472" s="19" t="str">
        <f>IFERROR(VLOOKUP(AP472,[2]CUS030!$A$5:$E$10000,5,0),"")</f>
        <v/>
      </c>
      <c r="BD472" s="19" t="str">
        <f>IFERROR(VLOOKUP(AQ472,[2]CUS030!$A$5:$E$10000,5,0),"")</f>
        <v/>
      </c>
      <c r="BE472" s="19" t="str">
        <f>IFERROR(VLOOKUP(AR472,[2]CUS030!$A$5:$E$10000,5,0),"")</f>
        <v/>
      </c>
    </row>
    <row r="473" spans="6:57" x14ac:dyDescent="0.3">
      <c r="F473" s="108" t="str">
        <f>[1]!Table1[[#This Row],[Production]]</f>
        <v>|0200226117|22.20|0.00|2.300|0.0005704NBC</v>
      </c>
      <c r="G473" t="str">
        <f t="shared" si="226"/>
        <v>5704</v>
      </c>
      <c r="H473" t="str">
        <f t="shared" si="227"/>
        <v>||||||||||||</v>
      </c>
      <c r="I473" s="108" t="str">
        <f>[1]!Table1[[#This Row],[Stock]]</f>
        <v>|0200226117|22.20|0.00|2.300|0.0005704NBC</v>
      </c>
      <c r="J473" t="str">
        <f t="shared" si="228"/>
        <v>5704</v>
      </c>
      <c r="K473" s="19"/>
      <c r="L473" s="19"/>
      <c r="M473" s="19"/>
      <c r="N473" s="19"/>
      <c r="O473" s="19"/>
      <c r="P473" s="20" t="str">
        <f>End_Cal!E473</f>
        <v>|0200230119|22.20|0.00|1.200|0.0006002NBC</v>
      </c>
      <c r="Q473" s="112" t="str">
        <f t="shared" si="229"/>
        <v>845</v>
      </c>
      <c r="R473" s="112" t="str">
        <f t="shared" si="230"/>
        <v/>
      </c>
      <c r="S473" s="112" t="str">
        <f t="shared" si="210"/>
        <v/>
      </c>
      <c r="T473" s="112" t="str">
        <f t="shared" si="211"/>
        <v/>
      </c>
      <c r="U473" s="112" t="str">
        <f t="shared" si="212"/>
        <v/>
      </c>
      <c r="V473" s="112" t="str">
        <f t="shared" si="213"/>
        <v/>
      </c>
      <c r="W473" s="112" t="str">
        <f t="shared" si="231"/>
        <v/>
      </c>
      <c r="X473" s="112" t="str">
        <f t="shared" si="214"/>
        <v/>
      </c>
      <c r="Y473" s="112" t="str">
        <f t="shared" si="234"/>
        <v/>
      </c>
      <c r="Z473" s="112" t="str">
        <f t="shared" si="235"/>
        <v/>
      </c>
      <c r="AA473" s="112" t="str">
        <f t="shared" si="236"/>
        <v/>
      </c>
      <c r="AB473" s="112" t="str">
        <f t="shared" si="237"/>
        <v/>
      </c>
      <c r="AC473" s="112" t="str">
        <f t="shared" si="238"/>
        <v/>
      </c>
      <c r="AD473" t="str">
        <f t="shared" si="232"/>
        <v>845------------</v>
      </c>
      <c r="AF473" s="19" t="str">
        <f t="shared" si="239"/>
        <v>|0200230119|22.20|0.00|1.200|0.000845NBC</v>
      </c>
      <c r="AG473" s="19" t="str">
        <f t="shared" si="233"/>
        <v/>
      </c>
      <c r="AH473" s="19" t="str">
        <f t="shared" si="215"/>
        <v/>
      </c>
      <c r="AI473" s="19" t="str">
        <f t="shared" si="216"/>
        <v/>
      </c>
      <c r="AJ473" s="19" t="str">
        <f t="shared" si="217"/>
        <v/>
      </c>
      <c r="AK473" s="19" t="str">
        <f t="shared" si="218"/>
        <v/>
      </c>
      <c r="AL473" s="19" t="str">
        <f t="shared" si="219"/>
        <v/>
      </c>
      <c r="AM473" s="19" t="str">
        <f t="shared" si="220"/>
        <v/>
      </c>
      <c r="AN473" s="19" t="str">
        <f t="shared" si="221"/>
        <v/>
      </c>
      <c r="AO473" s="19" t="str">
        <f t="shared" si="222"/>
        <v/>
      </c>
      <c r="AP473" s="19" t="str">
        <f t="shared" si="223"/>
        <v/>
      </c>
      <c r="AQ473" s="19" t="str">
        <f t="shared" si="224"/>
        <v/>
      </c>
      <c r="AR473" s="19" t="str">
        <f t="shared" si="225"/>
        <v/>
      </c>
      <c r="AS473" s="19" t="str">
        <f>IFERROR(VLOOKUP(AF473,[2]CUS030!$A$5:$E$10000,5,0),"")</f>
        <v/>
      </c>
      <c r="AT473" s="19" t="str">
        <f>IFERROR(VLOOKUP(AG473,[2]CUS030!$A$5:$E$10000,5,0),"")</f>
        <v/>
      </c>
      <c r="AU473" s="19" t="str">
        <f>IFERROR(VLOOKUP(AH473,[2]CUS030!$A$5:$E$10000,5,0),"")</f>
        <v/>
      </c>
      <c r="AV473" s="19" t="str">
        <f>IFERROR(VLOOKUP(AI473,[2]CUS030!$A$5:$E$10000,5,0),"")</f>
        <v/>
      </c>
      <c r="AW473" s="19" t="str">
        <f>IFERROR(VLOOKUP(AJ473,[2]CUS030!$A$5:$E$10000,5,0),"")</f>
        <v/>
      </c>
      <c r="AX473" s="19" t="str">
        <f>IFERROR(VLOOKUP(AK473,[2]CUS030!$A$5:$E$10000,5,0),"")</f>
        <v/>
      </c>
      <c r="AY473" s="19" t="str">
        <f>IFERROR(VLOOKUP(AL473,[2]CUS030!$A$5:$E$10000,5,0),"")</f>
        <v/>
      </c>
      <c r="AZ473" s="19" t="str">
        <f>IFERROR(VLOOKUP(AM473,[2]CUS030!$A$5:$E$10000,5,0),"")</f>
        <v/>
      </c>
      <c r="BA473" s="19" t="str">
        <f>IFERROR(VLOOKUP(AN473,[2]CUS030!$A$5:$E$10000,5,0),"")</f>
        <v/>
      </c>
      <c r="BB473" s="19" t="str">
        <f>IFERROR(VLOOKUP(AO473,[2]CUS030!$A$5:$E$10000,5,0),"")</f>
        <v/>
      </c>
      <c r="BC473" s="19" t="str">
        <f>IFERROR(VLOOKUP(AP473,[2]CUS030!$A$5:$E$10000,5,0),"")</f>
        <v/>
      </c>
      <c r="BD473" s="19" t="str">
        <f>IFERROR(VLOOKUP(AQ473,[2]CUS030!$A$5:$E$10000,5,0),"")</f>
        <v/>
      </c>
      <c r="BE473" s="19" t="str">
        <f>IFERROR(VLOOKUP(AR473,[2]CUS030!$A$5:$E$10000,5,0),"")</f>
        <v/>
      </c>
    </row>
    <row r="474" spans="6:57" x14ac:dyDescent="0.3">
      <c r="F474" s="108" t="str">
        <f>[1]!Table1[[#This Row],[Production]]</f>
        <v>|0200226117|22.20|0.00|2.300|0.0005893NBC</v>
      </c>
      <c r="G474" t="str">
        <f t="shared" si="226"/>
        <v>5893</v>
      </c>
      <c r="H474" t="str">
        <f t="shared" si="227"/>
        <v>MIKASA||||||||||||</v>
      </c>
      <c r="I474" s="108" t="str">
        <f>[1]!Table1[[#This Row],[Stock]]</f>
        <v>|0200226117|22.20|0.00|2.300|0.0005893NBC</v>
      </c>
      <c r="J474" t="str">
        <f t="shared" si="228"/>
        <v>5893</v>
      </c>
      <c r="K474" s="19"/>
      <c r="L474" s="19"/>
      <c r="M474" s="19"/>
      <c r="N474" s="19"/>
      <c r="O474" s="19"/>
      <c r="P474" s="20" t="str">
        <f>End_Cal!E474</f>
        <v>|0200220139|15.90|0.00|2.300|0.0006161NBC</v>
      </c>
      <c r="Q474" s="112" t="str">
        <f t="shared" si="229"/>
        <v>6161</v>
      </c>
      <c r="R474" s="112" t="str">
        <f t="shared" si="230"/>
        <v/>
      </c>
      <c r="S474" s="112" t="str">
        <f t="shared" si="210"/>
        <v/>
      </c>
      <c r="T474" s="112" t="str">
        <f t="shared" si="211"/>
        <v/>
      </c>
      <c r="U474" s="112" t="str">
        <f t="shared" si="212"/>
        <v/>
      </c>
      <c r="V474" s="112" t="str">
        <f t="shared" si="213"/>
        <v/>
      </c>
      <c r="W474" s="112" t="str">
        <f t="shared" si="231"/>
        <v/>
      </c>
      <c r="X474" s="112" t="str">
        <f t="shared" si="214"/>
        <v/>
      </c>
      <c r="Y474" s="112" t="str">
        <f t="shared" si="234"/>
        <v/>
      </c>
      <c r="Z474" s="112" t="str">
        <f t="shared" si="235"/>
        <v/>
      </c>
      <c r="AA474" s="112" t="str">
        <f t="shared" si="236"/>
        <v/>
      </c>
      <c r="AB474" s="112" t="str">
        <f t="shared" si="237"/>
        <v/>
      </c>
      <c r="AC474" s="112" t="str">
        <f t="shared" si="238"/>
        <v/>
      </c>
      <c r="AD474" t="str">
        <f t="shared" si="232"/>
        <v>6161------------</v>
      </c>
      <c r="AF474" s="19" t="str">
        <f t="shared" si="239"/>
        <v>|0200220139|15.90|0.00|2.300|0.0006161NBC</v>
      </c>
      <c r="AG474" s="19" t="str">
        <f t="shared" si="233"/>
        <v/>
      </c>
      <c r="AH474" s="19" t="str">
        <f t="shared" si="215"/>
        <v/>
      </c>
      <c r="AI474" s="19" t="str">
        <f t="shared" si="216"/>
        <v/>
      </c>
      <c r="AJ474" s="19" t="str">
        <f t="shared" si="217"/>
        <v/>
      </c>
      <c r="AK474" s="19" t="str">
        <f t="shared" si="218"/>
        <v/>
      </c>
      <c r="AL474" s="19" t="str">
        <f t="shared" si="219"/>
        <v/>
      </c>
      <c r="AM474" s="19" t="str">
        <f t="shared" si="220"/>
        <v/>
      </c>
      <c r="AN474" s="19" t="str">
        <f t="shared" si="221"/>
        <v/>
      </c>
      <c r="AO474" s="19" t="str">
        <f t="shared" si="222"/>
        <v/>
      </c>
      <c r="AP474" s="19" t="str">
        <f t="shared" si="223"/>
        <v/>
      </c>
      <c r="AQ474" s="19" t="str">
        <f t="shared" si="224"/>
        <v/>
      </c>
      <c r="AR474" s="19" t="str">
        <f t="shared" si="225"/>
        <v/>
      </c>
      <c r="AS474" s="19" t="str">
        <f>IFERROR(VLOOKUP(AF474,[2]CUS030!$A$5:$E$10000,5,0),"")</f>
        <v>MIKASA</v>
      </c>
      <c r="AT474" s="19" t="str">
        <f>IFERROR(VLOOKUP(AG474,[2]CUS030!$A$5:$E$10000,5,0),"")</f>
        <v/>
      </c>
      <c r="AU474" s="19" t="str">
        <f>IFERROR(VLOOKUP(AH474,[2]CUS030!$A$5:$E$10000,5,0),"")</f>
        <v/>
      </c>
      <c r="AV474" s="19" t="str">
        <f>IFERROR(VLOOKUP(AI474,[2]CUS030!$A$5:$E$10000,5,0),"")</f>
        <v/>
      </c>
      <c r="AW474" s="19" t="str">
        <f>IFERROR(VLOOKUP(AJ474,[2]CUS030!$A$5:$E$10000,5,0),"")</f>
        <v/>
      </c>
      <c r="AX474" s="19" t="str">
        <f>IFERROR(VLOOKUP(AK474,[2]CUS030!$A$5:$E$10000,5,0),"")</f>
        <v/>
      </c>
      <c r="AY474" s="19" t="str">
        <f>IFERROR(VLOOKUP(AL474,[2]CUS030!$A$5:$E$10000,5,0),"")</f>
        <v/>
      </c>
      <c r="AZ474" s="19" t="str">
        <f>IFERROR(VLOOKUP(AM474,[2]CUS030!$A$5:$E$10000,5,0),"")</f>
        <v/>
      </c>
      <c r="BA474" s="19" t="str">
        <f>IFERROR(VLOOKUP(AN474,[2]CUS030!$A$5:$E$10000,5,0),"")</f>
        <v/>
      </c>
      <c r="BB474" s="19" t="str">
        <f>IFERROR(VLOOKUP(AO474,[2]CUS030!$A$5:$E$10000,5,0),"")</f>
        <v/>
      </c>
      <c r="BC474" s="19" t="str">
        <f>IFERROR(VLOOKUP(AP474,[2]CUS030!$A$5:$E$10000,5,0),"")</f>
        <v/>
      </c>
      <c r="BD474" s="19" t="str">
        <f>IFERROR(VLOOKUP(AQ474,[2]CUS030!$A$5:$E$10000,5,0),"")</f>
        <v/>
      </c>
      <c r="BE474" s="19" t="str">
        <f>IFERROR(VLOOKUP(AR474,[2]CUS030!$A$5:$E$10000,5,0),"")</f>
        <v/>
      </c>
    </row>
    <row r="475" spans="6:57" x14ac:dyDescent="0.3">
      <c r="F475" s="108" t="str">
        <f>[1]!Table1[[#This Row],[Production]]</f>
        <v>|0200226117|22.20|0.00|2.300|0.0005974NBC</v>
      </c>
      <c r="G475" t="str">
        <f t="shared" si="226"/>
        <v>5974</v>
      </c>
      <c r="H475" t="str">
        <f t="shared" si="227"/>
        <v>LAYMAC||||||||||||</v>
      </c>
      <c r="I475" s="108" t="str">
        <f>[1]!Table1[[#This Row],[Stock]]</f>
        <v>|0200226117|22.20|0.00|2.300|0.0005974NBC</v>
      </c>
      <c r="J475" t="str">
        <f t="shared" si="228"/>
        <v>5974</v>
      </c>
      <c r="K475" s="19"/>
      <c r="L475" s="19"/>
      <c r="M475" s="19"/>
      <c r="N475" s="19"/>
      <c r="O475" s="19"/>
      <c r="P475" s="20" t="str">
        <f>End_Cal!E475</f>
        <v>|0200210911|125.00|75.00|3.200|0.0004100NBC</v>
      </c>
      <c r="Q475" s="112" t="str">
        <f t="shared" si="229"/>
        <v>4100</v>
      </c>
      <c r="R475" s="112" t="str">
        <f t="shared" si="230"/>
        <v/>
      </c>
      <c r="S475" s="112" t="str">
        <f t="shared" si="210"/>
        <v/>
      </c>
      <c r="T475" s="112" t="str">
        <f t="shared" si="211"/>
        <v/>
      </c>
      <c r="U475" s="112" t="str">
        <f t="shared" si="212"/>
        <v/>
      </c>
      <c r="V475" s="112" t="str">
        <f t="shared" si="213"/>
        <v/>
      </c>
      <c r="W475" s="112" t="str">
        <f t="shared" si="231"/>
        <v/>
      </c>
      <c r="X475" s="112" t="str">
        <f t="shared" si="214"/>
        <v/>
      </c>
      <c r="Y475" s="112" t="str">
        <f t="shared" si="234"/>
        <v/>
      </c>
      <c r="Z475" s="112" t="str">
        <f t="shared" si="235"/>
        <v/>
      </c>
      <c r="AA475" s="112" t="str">
        <f t="shared" si="236"/>
        <v/>
      </c>
      <c r="AB475" s="112" t="str">
        <f t="shared" si="237"/>
        <v/>
      </c>
      <c r="AC475" s="112" t="str">
        <f t="shared" si="238"/>
        <v/>
      </c>
      <c r="AD475" t="str">
        <f t="shared" si="232"/>
        <v>4100------------</v>
      </c>
      <c r="AF475" s="19" t="str">
        <f t="shared" si="239"/>
        <v>|0200210911|125.00|75.00|3.200|0.0004100NBC</v>
      </c>
      <c r="AG475" s="19" t="str">
        <f t="shared" si="233"/>
        <v/>
      </c>
      <c r="AH475" s="19" t="str">
        <f t="shared" si="215"/>
        <v/>
      </c>
      <c r="AI475" s="19" t="str">
        <f t="shared" si="216"/>
        <v/>
      </c>
      <c r="AJ475" s="19" t="str">
        <f t="shared" si="217"/>
        <v/>
      </c>
      <c r="AK475" s="19" t="str">
        <f t="shared" si="218"/>
        <v/>
      </c>
      <c r="AL475" s="19" t="str">
        <f t="shared" si="219"/>
        <v/>
      </c>
      <c r="AM475" s="19" t="str">
        <f t="shared" si="220"/>
        <v/>
      </c>
      <c r="AN475" s="19" t="str">
        <f t="shared" si="221"/>
        <v/>
      </c>
      <c r="AO475" s="19" t="str">
        <f t="shared" si="222"/>
        <v/>
      </c>
      <c r="AP475" s="19" t="str">
        <f t="shared" si="223"/>
        <v/>
      </c>
      <c r="AQ475" s="19" t="str">
        <f t="shared" si="224"/>
        <v/>
      </c>
      <c r="AR475" s="19" t="str">
        <f t="shared" si="225"/>
        <v/>
      </c>
      <c r="AS475" s="19" t="str">
        <f>IFERROR(VLOOKUP(AF475,[2]CUS030!$A$5:$E$10000,5,0),"")</f>
        <v>LAYMAC</v>
      </c>
      <c r="AT475" s="19" t="str">
        <f>IFERROR(VLOOKUP(AG475,[2]CUS030!$A$5:$E$10000,5,0),"")</f>
        <v/>
      </c>
      <c r="AU475" s="19" t="str">
        <f>IFERROR(VLOOKUP(AH475,[2]CUS030!$A$5:$E$10000,5,0),"")</f>
        <v/>
      </c>
      <c r="AV475" s="19" t="str">
        <f>IFERROR(VLOOKUP(AI475,[2]CUS030!$A$5:$E$10000,5,0),"")</f>
        <v/>
      </c>
      <c r="AW475" s="19" t="str">
        <f>IFERROR(VLOOKUP(AJ475,[2]CUS030!$A$5:$E$10000,5,0),"")</f>
        <v/>
      </c>
      <c r="AX475" s="19" t="str">
        <f>IFERROR(VLOOKUP(AK475,[2]CUS030!$A$5:$E$10000,5,0),"")</f>
        <v/>
      </c>
      <c r="AY475" s="19" t="str">
        <f>IFERROR(VLOOKUP(AL475,[2]CUS030!$A$5:$E$10000,5,0),"")</f>
        <v/>
      </c>
      <c r="AZ475" s="19" t="str">
        <f>IFERROR(VLOOKUP(AM475,[2]CUS030!$A$5:$E$10000,5,0),"")</f>
        <v/>
      </c>
      <c r="BA475" s="19" t="str">
        <f>IFERROR(VLOOKUP(AN475,[2]CUS030!$A$5:$E$10000,5,0),"")</f>
        <v/>
      </c>
      <c r="BB475" s="19" t="str">
        <f>IFERROR(VLOOKUP(AO475,[2]CUS030!$A$5:$E$10000,5,0),"")</f>
        <v/>
      </c>
      <c r="BC475" s="19" t="str">
        <f>IFERROR(VLOOKUP(AP475,[2]CUS030!$A$5:$E$10000,5,0),"")</f>
        <v/>
      </c>
      <c r="BD475" s="19" t="str">
        <f>IFERROR(VLOOKUP(AQ475,[2]CUS030!$A$5:$E$10000,5,0),"")</f>
        <v/>
      </c>
      <c r="BE475" s="19" t="str">
        <f>IFERROR(VLOOKUP(AR475,[2]CUS030!$A$5:$E$10000,5,0),"")</f>
        <v/>
      </c>
    </row>
    <row r="476" spans="6:57" x14ac:dyDescent="0.3">
      <c r="F476" s="108" t="str">
        <f>[1]!Table1[[#This Row],[Production]]</f>
        <v>|0200226117|22.20|0.00|2.300|0.0006184NBC</v>
      </c>
      <c r="G476" t="str">
        <f t="shared" si="226"/>
        <v>6184</v>
      </c>
      <c r="H476" t="str">
        <f t="shared" si="227"/>
        <v>LAYMAC||||||||||||</v>
      </c>
      <c r="I476" s="108" t="str">
        <f>[1]!Table1[[#This Row],[Stock]]</f>
        <v>|0200226117|22.20|0.00|2.300|0.0006184NBC</v>
      </c>
      <c r="J476" t="str">
        <f t="shared" si="228"/>
        <v>6184</v>
      </c>
      <c r="K476" s="19"/>
      <c r="L476" s="19"/>
      <c r="M476" s="19"/>
      <c r="N476" s="19"/>
      <c r="O476" s="19"/>
      <c r="P476" s="20" t="str">
        <f>End_Cal!E476</f>
        <v>|0200226339|50.00|30.00|1.600|0.0006350NBC</v>
      </c>
      <c r="Q476" s="112" t="str">
        <f t="shared" si="229"/>
        <v>6350</v>
      </c>
      <c r="R476" s="112" t="str">
        <f t="shared" si="230"/>
        <v/>
      </c>
      <c r="S476" s="112" t="str">
        <f t="shared" si="210"/>
        <v/>
      </c>
      <c r="T476" s="112" t="str">
        <f t="shared" si="211"/>
        <v/>
      </c>
      <c r="U476" s="112" t="str">
        <f t="shared" si="212"/>
        <v/>
      </c>
      <c r="V476" s="112" t="str">
        <f t="shared" si="213"/>
        <v/>
      </c>
      <c r="W476" s="112" t="str">
        <f t="shared" si="231"/>
        <v/>
      </c>
      <c r="X476" s="112" t="str">
        <f t="shared" si="214"/>
        <v/>
      </c>
      <c r="Y476" s="112" t="str">
        <f t="shared" si="234"/>
        <v/>
      </c>
      <c r="Z476" s="112" t="str">
        <f t="shared" si="235"/>
        <v/>
      </c>
      <c r="AA476" s="112" t="str">
        <f t="shared" si="236"/>
        <v/>
      </c>
      <c r="AB476" s="112" t="str">
        <f t="shared" si="237"/>
        <v/>
      </c>
      <c r="AC476" s="112" t="str">
        <f t="shared" si="238"/>
        <v/>
      </c>
      <c r="AD476" t="str">
        <f t="shared" si="232"/>
        <v>6350------------</v>
      </c>
      <c r="AF476" s="19" t="str">
        <f t="shared" si="239"/>
        <v>|0200226339|50.00|30.00|1.600|0.0006350NBC</v>
      </c>
      <c r="AG476" s="19" t="str">
        <f t="shared" si="233"/>
        <v/>
      </c>
      <c r="AH476" s="19" t="str">
        <f t="shared" si="215"/>
        <v/>
      </c>
      <c r="AI476" s="19" t="str">
        <f t="shared" si="216"/>
        <v/>
      </c>
      <c r="AJ476" s="19" t="str">
        <f t="shared" si="217"/>
        <v/>
      </c>
      <c r="AK476" s="19" t="str">
        <f t="shared" si="218"/>
        <v/>
      </c>
      <c r="AL476" s="19" t="str">
        <f t="shared" si="219"/>
        <v/>
      </c>
      <c r="AM476" s="19" t="str">
        <f t="shared" si="220"/>
        <v/>
      </c>
      <c r="AN476" s="19" t="str">
        <f t="shared" si="221"/>
        <v/>
      </c>
      <c r="AO476" s="19" t="str">
        <f t="shared" si="222"/>
        <v/>
      </c>
      <c r="AP476" s="19" t="str">
        <f t="shared" si="223"/>
        <v/>
      </c>
      <c r="AQ476" s="19" t="str">
        <f t="shared" si="224"/>
        <v/>
      </c>
      <c r="AR476" s="19" t="str">
        <f t="shared" si="225"/>
        <v/>
      </c>
      <c r="AS476" s="19" t="str">
        <f>IFERROR(VLOOKUP(AF476,[2]CUS030!$A$5:$E$10000,5,0),"")</f>
        <v>LAYMAC</v>
      </c>
      <c r="AT476" s="19" t="str">
        <f>IFERROR(VLOOKUP(AG476,[2]CUS030!$A$5:$E$10000,5,0),"")</f>
        <v/>
      </c>
      <c r="AU476" s="19" t="str">
        <f>IFERROR(VLOOKUP(AH476,[2]CUS030!$A$5:$E$10000,5,0),"")</f>
        <v/>
      </c>
      <c r="AV476" s="19" t="str">
        <f>IFERROR(VLOOKUP(AI476,[2]CUS030!$A$5:$E$10000,5,0),"")</f>
        <v/>
      </c>
      <c r="AW476" s="19" t="str">
        <f>IFERROR(VLOOKUP(AJ476,[2]CUS030!$A$5:$E$10000,5,0),"")</f>
        <v/>
      </c>
      <c r="AX476" s="19" t="str">
        <f>IFERROR(VLOOKUP(AK476,[2]CUS030!$A$5:$E$10000,5,0),"")</f>
        <v/>
      </c>
      <c r="AY476" s="19" t="str">
        <f>IFERROR(VLOOKUP(AL476,[2]CUS030!$A$5:$E$10000,5,0),"")</f>
        <v/>
      </c>
      <c r="AZ476" s="19" t="str">
        <f>IFERROR(VLOOKUP(AM476,[2]CUS030!$A$5:$E$10000,5,0),"")</f>
        <v/>
      </c>
      <c r="BA476" s="19" t="str">
        <f>IFERROR(VLOOKUP(AN476,[2]CUS030!$A$5:$E$10000,5,0),"")</f>
        <v/>
      </c>
      <c r="BB476" s="19" t="str">
        <f>IFERROR(VLOOKUP(AO476,[2]CUS030!$A$5:$E$10000,5,0),"")</f>
        <v/>
      </c>
      <c r="BC476" s="19" t="str">
        <f>IFERROR(VLOOKUP(AP476,[2]CUS030!$A$5:$E$10000,5,0),"")</f>
        <v/>
      </c>
      <c r="BD476" s="19" t="str">
        <f>IFERROR(VLOOKUP(AQ476,[2]CUS030!$A$5:$E$10000,5,0),"")</f>
        <v/>
      </c>
      <c r="BE476" s="19" t="str">
        <f>IFERROR(VLOOKUP(AR476,[2]CUS030!$A$5:$E$10000,5,0),"")</f>
        <v/>
      </c>
    </row>
    <row r="477" spans="6:57" x14ac:dyDescent="0.3">
      <c r="F477" s="108" t="str">
        <f>[1]!Table1[[#This Row],[Production]]</f>
        <v>|0200226117|22.20|0.00|2.300|0.0005974NBC</v>
      </c>
      <c r="G477" t="str">
        <f t="shared" si="226"/>
        <v>5974</v>
      </c>
      <c r="H477" t="str">
        <f t="shared" si="227"/>
        <v>TANAKA||||||||||||</v>
      </c>
      <c r="I477" s="108" t="str">
        <f>[1]!Table1[[#This Row],[Stock]]</f>
        <v>|0200226117|22.20|0.00|2.300|0.000845NBC</v>
      </c>
      <c r="J477" t="str">
        <f t="shared" si="228"/>
        <v>845</v>
      </c>
      <c r="K477" s="19"/>
      <c r="L477" s="19"/>
      <c r="M477" s="19"/>
      <c r="N477" s="19"/>
      <c r="O477" s="19"/>
      <c r="P477" s="20" t="str">
        <f>End_Cal!E477</f>
        <v>|0200226010|38.10|0.00|2.000|0.0006298NBC</v>
      </c>
      <c r="Q477" s="112" t="str">
        <f t="shared" si="229"/>
        <v>80</v>
      </c>
      <c r="R477" s="112" t="str">
        <f t="shared" si="230"/>
        <v/>
      </c>
      <c r="S477" s="112" t="str">
        <f t="shared" si="210"/>
        <v/>
      </c>
      <c r="T477" s="112" t="str">
        <f t="shared" si="211"/>
        <v/>
      </c>
      <c r="U477" s="112" t="str">
        <f t="shared" si="212"/>
        <v/>
      </c>
      <c r="V477" s="112" t="str">
        <f t="shared" si="213"/>
        <v/>
      </c>
      <c r="W477" s="112" t="str">
        <f t="shared" si="231"/>
        <v/>
      </c>
      <c r="X477" s="112" t="str">
        <f t="shared" si="214"/>
        <v/>
      </c>
      <c r="Y477" s="112" t="str">
        <f t="shared" si="234"/>
        <v/>
      </c>
      <c r="Z477" s="112" t="str">
        <f t="shared" si="235"/>
        <v/>
      </c>
      <c r="AA477" s="112" t="str">
        <f t="shared" si="236"/>
        <v/>
      </c>
      <c r="AB477" s="112" t="str">
        <f t="shared" si="237"/>
        <v/>
      </c>
      <c r="AC477" s="112" t="str">
        <f t="shared" si="238"/>
        <v/>
      </c>
      <c r="AD477" t="str">
        <f t="shared" si="232"/>
        <v>80------------</v>
      </c>
      <c r="AF477" s="19" t="str">
        <f t="shared" si="239"/>
        <v>|0200226010|38.10|0.00|2.000|0.00080NBC</v>
      </c>
      <c r="AG477" s="19" t="str">
        <f t="shared" si="233"/>
        <v/>
      </c>
      <c r="AH477" s="19" t="str">
        <f t="shared" si="215"/>
        <v/>
      </c>
      <c r="AI477" s="19" t="str">
        <f t="shared" si="216"/>
        <v/>
      </c>
      <c r="AJ477" s="19" t="str">
        <f t="shared" si="217"/>
        <v/>
      </c>
      <c r="AK477" s="19" t="str">
        <f t="shared" si="218"/>
        <v/>
      </c>
      <c r="AL477" s="19" t="str">
        <f t="shared" si="219"/>
        <v/>
      </c>
      <c r="AM477" s="19" t="str">
        <f t="shared" si="220"/>
        <v/>
      </c>
      <c r="AN477" s="19" t="str">
        <f t="shared" si="221"/>
        <v/>
      </c>
      <c r="AO477" s="19" t="str">
        <f t="shared" si="222"/>
        <v/>
      </c>
      <c r="AP477" s="19" t="str">
        <f t="shared" si="223"/>
        <v/>
      </c>
      <c r="AQ477" s="19" t="str">
        <f t="shared" si="224"/>
        <v/>
      </c>
      <c r="AR477" s="19" t="str">
        <f t="shared" si="225"/>
        <v/>
      </c>
      <c r="AS477" s="19" t="str">
        <f>IFERROR(VLOOKUP(AF477,[2]CUS030!$A$5:$E$10000,5,0),"")</f>
        <v>TANAKA</v>
      </c>
      <c r="AT477" s="19" t="str">
        <f>IFERROR(VLOOKUP(AG477,[2]CUS030!$A$5:$E$10000,5,0),"")</f>
        <v/>
      </c>
      <c r="AU477" s="19" t="str">
        <f>IFERROR(VLOOKUP(AH477,[2]CUS030!$A$5:$E$10000,5,0),"")</f>
        <v/>
      </c>
      <c r="AV477" s="19" t="str">
        <f>IFERROR(VLOOKUP(AI477,[2]CUS030!$A$5:$E$10000,5,0),"")</f>
        <v/>
      </c>
      <c r="AW477" s="19" t="str">
        <f>IFERROR(VLOOKUP(AJ477,[2]CUS030!$A$5:$E$10000,5,0),"")</f>
        <v/>
      </c>
      <c r="AX477" s="19" t="str">
        <f>IFERROR(VLOOKUP(AK477,[2]CUS030!$A$5:$E$10000,5,0),"")</f>
        <v/>
      </c>
      <c r="AY477" s="19" t="str">
        <f>IFERROR(VLOOKUP(AL477,[2]CUS030!$A$5:$E$10000,5,0),"")</f>
        <v/>
      </c>
      <c r="AZ477" s="19" t="str">
        <f>IFERROR(VLOOKUP(AM477,[2]CUS030!$A$5:$E$10000,5,0),"")</f>
        <v/>
      </c>
      <c r="BA477" s="19" t="str">
        <f>IFERROR(VLOOKUP(AN477,[2]CUS030!$A$5:$E$10000,5,0),"")</f>
        <v/>
      </c>
      <c r="BB477" s="19" t="str">
        <f>IFERROR(VLOOKUP(AO477,[2]CUS030!$A$5:$E$10000,5,0),"")</f>
        <v/>
      </c>
      <c r="BC477" s="19" t="str">
        <f>IFERROR(VLOOKUP(AP477,[2]CUS030!$A$5:$E$10000,5,0),"")</f>
        <v/>
      </c>
      <c r="BD477" s="19" t="str">
        <f>IFERROR(VLOOKUP(AQ477,[2]CUS030!$A$5:$E$10000,5,0),"")</f>
        <v/>
      </c>
      <c r="BE477" s="19" t="str">
        <f>IFERROR(VLOOKUP(AR477,[2]CUS030!$A$5:$E$10000,5,0),"")</f>
        <v/>
      </c>
    </row>
    <row r="478" spans="6:57" x14ac:dyDescent="0.3">
      <c r="F478" s="108" t="str">
        <f>[1]!Table1[[#This Row],[Production]]</f>
        <v>|0200226117|22.20|0.00|2.300|0.0006184NBC</v>
      </c>
      <c r="G478" t="str">
        <f t="shared" si="226"/>
        <v>6184</v>
      </c>
      <c r="H478" t="str">
        <f t="shared" si="227"/>
        <v>TANAKA|TANAKA|||||||||||</v>
      </c>
      <c r="I478" s="108" t="str">
        <f>[1]!Table1[[#This Row],[Stock]]</f>
        <v>|0200226117|22.20|0.00|2.300|0.000875NBC</v>
      </c>
      <c r="J478" t="str">
        <f t="shared" si="228"/>
        <v>875</v>
      </c>
      <c r="K478" s="19"/>
      <c r="L478" s="19"/>
      <c r="M478" s="19"/>
      <c r="N478" s="19"/>
      <c r="O478" s="19"/>
      <c r="P478" s="20" t="str">
        <f>End_Cal!E478</f>
        <v>|0200226339|50.00|30.00|1.600|0.0006000NBC</v>
      </c>
      <c r="Q478" s="112" t="str">
        <f t="shared" si="229"/>
        <v>587</v>
      </c>
      <c r="R478" s="112" t="str">
        <f t="shared" si="230"/>
        <v>737</v>
      </c>
      <c r="S478" s="112" t="str">
        <f t="shared" si="210"/>
        <v/>
      </c>
      <c r="T478" s="112" t="str">
        <f t="shared" si="211"/>
        <v/>
      </c>
      <c r="U478" s="112" t="str">
        <f t="shared" si="212"/>
        <v/>
      </c>
      <c r="V478" s="112" t="str">
        <f t="shared" si="213"/>
        <v/>
      </c>
      <c r="W478" s="112" t="str">
        <f t="shared" si="231"/>
        <v/>
      </c>
      <c r="X478" s="112" t="str">
        <f t="shared" si="214"/>
        <v/>
      </c>
      <c r="Y478" s="112" t="str">
        <f t="shared" si="234"/>
        <v/>
      </c>
      <c r="Z478" s="112" t="str">
        <f t="shared" si="235"/>
        <v/>
      </c>
      <c r="AA478" s="112" t="str">
        <f t="shared" si="236"/>
        <v/>
      </c>
      <c r="AB478" s="112" t="str">
        <f t="shared" si="237"/>
        <v/>
      </c>
      <c r="AC478" s="112" t="str">
        <f t="shared" si="238"/>
        <v/>
      </c>
      <c r="AD478" t="str">
        <f t="shared" si="232"/>
        <v>587-737-----------</v>
      </c>
      <c r="AF478" s="19" t="str">
        <f t="shared" si="239"/>
        <v>|0200226339|50.00|30.00|1.600|0.000587NBC</v>
      </c>
      <c r="AG478" s="19" t="str">
        <f t="shared" si="233"/>
        <v>|0200226339|50.00|30.00|1.600|0.000737NBC</v>
      </c>
      <c r="AH478" s="19" t="str">
        <f t="shared" si="215"/>
        <v/>
      </c>
      <c r="AI478" s="19" t="str">
        <f t="shared" si="216"/>
        <v/>
      </c>
      <c r="AJ478" s="19" t="str">
        <f t="shared" si="217"/>
        <v/>
      </c>
      <c r="AK478" s="19" t="str">
        <f t="shared" si="218"/>
        <v/>
      </c>
      <c r="AL478" s="19" t="str">
        <f t="shared" si="219"/>
        <v/>
      </c>
      <c r="AM478" s="19" t="str">
        <f t="shared" si="220"/>
        <v/>
      </c>
      <c r="AN478" s="19" t="str">
        <f t="shared" si="221"/>
        <v/>
      </c>
      <c r="AO478" s="19" t="str">
        <f t="shared" si="222"/>
        <v/>
      </c>
      <c r="AP478" s="19" t="str">
        <f t="shared" si="223"/>
        <v/>
      </c>
      <c r="AQ478" s="19" t="str">
        <f t="shared" si="224"/>
        <v/>
      </c>
      <c r="AR478" s="19" t="str">
        <f t="shared" si="225"/>
        <v/>
      </c>
      <c r="AS478" s="19" t="str">
        <f>IFERROR(VLOOKUP(AF478,[2]CUS030!$A$5:$E$10000,5,0),"")</f>
        <v>TANAKA</v>
      </c>
      <c r="AT478" s="19" t="str">
        <f>IFERROR(VLOOKUP(AG478,[2]CUS030!$A$5:$E$10000,5,0),"")</f>
        <v>TANAKA</v>
      </c>
      <c r="AU478" s="19" t="str">
        <f>IFERROR(VLOOKUP(AH478,[2]CUS030!$A$5:$E$10000,5,0),"")</f>
        <v/>
      </c>
      <c r="AV478" s="19" t="str">
        <f>IFERROR(VLOOKUP(AI478,[2]CUS030!$A$5:$E$10000,5,0),"")</f>
        <v/>
      </c>
      <c r="AW478" s="19" t="str">
        <f>IFERROR(VLOOKUP(AJ478,[2]CUS030!$A$5:$E$10000,5,0),"")</f>
        <v/>
      </c>
      <c r="AX478" s="19" t="str">
        <f>IFERROR(VLOOKUP(AK478,[2]CUS030!$A$5:$E$10000,5,0),"")</f>
        <v/>
      </c>
      <c r="AY478" s="19" t="str">
        <f>IFERROR(VLOOKUP(AL478,[2]CUS030!$A$5:$E$10000,5,0),"")</f>
        <v/>
      </c>
      <c r="AZ478" s="19" t="str">
        <f>IFERROR(VLOOKUP(AM478,[2]CUS030!$A$5:$E$10000,5,0),"")</f>
        <v/>
      </c>
      <c r="BA478" s="19" t="str">
        <f>IFERROR(VLOOKUP(AN478,[2]CUS030!$A$5:$E$10000,5,0),"")</f>
        <v/>
      </c>
      <c r="BB478" s="19" t="str">
        <f>IFERROR(VLOOKUP(AO478,[2]CUS030!$A$5:$E$10000,5,0),"")</f>
        <v/>
      </c>
      <c r="BC478" s="19" t="str">
        <f>IFERROR(VLOOKUP(AP478,[2]CUS030!$A$5:$E$10000,5,0),"")</f>
        <v/>
      </c>
      <c r="BD478" s="19" t="str">
        <f>IFERROR(VLOOKUP(AQ478,[2]CUS030!$A$5:$E$10000,5,0),"")</f>
        <v/>
      </c>
      <c r="BE478" s="19" t="str">
        <f>IFERROR(VLOOKUP(AR478,[2]CUS030!$A$5:$E$10000,5,0),"")</f>
        <v/>
      </c>
    </row>
    <row r="479" spans="6:57" x14ac:dyDescent="0.3">
      <c r="F479" s="108" t="str">
        <f>[1]!Table1[[#This Row],[Production]]</f>
        <v>|0200226117|25.40|0.00|1.600|0.0005775NBC</v>
      </c>
      <c r="G479" t="str">
        <f t="shared" si="226"/>
        <v>5775</v>
      </c>
      <c r="H479" t="str">
        <f t="shared" si="227"/>
        <v>TANAKA||||||||||||</v>
      </c>
      <c r="I479" s="108" t="str">
        <f>[1]!Table1[[#This Row],[Stock]]</f>
        <v>|0200226117|25.40|0.00|1.600|0.000355NBC</v>
      </c>
      <c r="J479" t="str">
        <f t="shared" si="228"/>
        <v>355</v>
      </c>
      <c r="K479" s="19"/>
      <c r="L479" s="19"/>
      <c r="M479" s="19"/>
      <c r="N479" s="19"/>
      <c r="O479" s="19"/>
      <c r="P479" s="20" t="str">
        <f>End_Cal!E479</f>
        <v>|0200226010|42.70|0.00|1.600|0.0005727NBC</v>
      </c>
      <c r="Q479" s="112" t="str">
        <f t="shared" si="229"/>
        <v>822</v>
      </c>
      <c r="R479" s="112" t="str">
        <f t="shared" si="230"/>
        <v/>
      </c>
      <c r="S479" s="112" t="str">
        <f t="shared" si="210"/>
        <v/>
      </c>
      <c r="T479" s="112" t="str">
        <f t="shared" si="211"/>
        <v/>
      </c>
      <c r="U479" s="112" t="str">
        <f t="shared" si="212"/>
        <v/>
      </c>
      <c r="V479" s="112" t="str">
        <f t="shared" si="213"/>
        <v/>
      </c>
      <c r="W479" s="112" t="str">
        <f t="shared" si="231"/>
        <v/>
      </c>
      <c r="X479" s="112" t="str">
        <f t="shared" si="214"/>
        <v/>
      </c>
      <c r="Y479" s="112" t="str">
        <f t="shared" si="234"/>
        <v/>
      </c>
      <c r="Z479" s="112" t="str">
        <f t="shared" si="235"/>
        <v/>
      </c>
      <c r="AA479" s="112" t="str">
        <f t="shared" si="236"/>
        <v/>
      </c>
      <c r="AB479" s="112" t="str">
        <f t="shared" si="237"/>
        <v/>
      </c>
      <c r="AC479" s="112" t="str">
        <f t="shared" si="238"/>
        <v/>
      </c>
      <c r="AD479" t="str">
        <f t="shared" si="232"/>
        <v>822------------</v>
      </c>
      <c r="AF479" s="19" t="str">
        <f t="shared" si="239"/>
        <v>|0200226010|42.70|0.00|1.600|0.000822NBC</v>
      </c>
      <c r="AG479" s="19" t="str">
        <f t="shared" si="233"/>
        <v/>
      </c>
      <c r="AH479" s="19" t="str">
        <f t="shared" si="215"/>
        <v/>
      </c>
      <c r="AI479" s="19" t="str">
        <f t="shared" si="216"/>
        <v/>
      </c>
      <c r="AJ479" s="19" t="str">
        <f t="shared" si="217"/>
        <v/>
      </c>
      <c r="AK479" s="19" t="str">
        <f t="shared" si="218"/>
        <v/>
      </c>
      <c r="AL479" s="19" t="str">
        <f t="shared" si="219"/>
        <v/>
      </c>
      <c r="AM479" s="19" t="str">
        <f t="shared" si="220"/>
        <v/>
      </c>
      <c r="AN479" s="19" t="str">
        <f t="shared" si="221"/>
        <v/>
      </c>
      <c r="AO479" s="19" t="str">
        <f t="shared" si="222"/>
        <v/>
      </c>
      <c r="AP479" s="19" t="str">
        <f t="shared" si="223"/>
        <v/>
      </c>
      <c r="AQ479" s="19" t="str">
        <f t="shared" si="224"/>
        <v/>
      </c>
      <c r="AR479" s="19" t="str">
        <f t="shared" si="225"/>
        <v/>
      </c>
      <c r="AS479" s="19" t="str">
        <f>IFERROR(VLOOKUP(AF479,[2]CUS030!$A$5:$E$10000,5,0),"")</f>
        <v>TANAKA</v>
      </c>
      <c r="AT479" s="19" t="str">
        <f>IFERROR(VLOOKUP(AG479,[2]CUS030!$A$5:$E$10000,5,0),"")</f>
        <v/>
      </c>
      <c r="AU479" s="19" t="str">
        <f>IFERROR(VLOOKUP(AH479,[2]CUS030!$A$5:$E$10000,5,0),"")</f>
        <v/>
      </c>
      <c r="AV479" s="19" t="str">
        <f>IFERROR(VLOOKUP(AI479,[2]CUS030!$A$5:$E$10000,5,0),"")</f>
        <v/>
      </c>
      <c r="AW479" s="19" t="str">
        <f>IFERROR(VLOOKUP(AJ479,[2]CUS030!$A$5:$E$10000,5,0),"")</f>
        <v/>
      </c>
      <c r="AX479" s="19" t="str">
        <f>IFERROR(VLOOKUP(AK479,[2]CUS030!$A$5:$E$10000,5,0),"")</f>
        <v/>
      </c>
      <c r="AY479" s="19" t="str">
        <f>IFERROR(VLOOKUP(AL479,[2]CUS030!$A$5:$E$10000,5,0),"")</f>
        <v/>
      </c>
      <c r="AZ479" s="19" t="str">
        <f>IFERROR(VLOOKUP(AM479,[2]CUS030!$A$5:$E$10000,5,0),"")</f>
        <v/>
      </c>
      <c r="BA479" s="19" t="str">
        <f>IFERROR(VLOOKUP(AN479,[2]CUS030!$A$5:$E$10000,5,0),"")</f>
        <v/>
      </c>
      <c r="BB479" s="19" t="str">
        <f>IFERROR(VLOOKUP(AO479,[2]CUS030!$A$5:$E$10000,5,0),"")</f>
        <v/>
      </c>
      <c r="BC479" s="19" t="str">
        <f>IFERROR(VLOOKUP(AP479,[2]CUS030!$A$5:$E$10000,5,0),"")</f>
        <v/>
      </c>
      <c r="BD479" s="19" t="str">
        <f>IFERROR(VLOOKUP(AQ479,[2]CUS030!$A$5:$E$10000,5,0),"")</f>
        <v/>
      </c>
      <c r="BE479" s="19" t="str">
        <f>IFERROR(VLOOKUP(AR479,[2]CUS030!$A$5:$E$10000,5,0),"")</f>
        <v/>
      </c>
    </row>
    <row r="480" spans="6:57" x14ac:dyDescent="0.3">
      <c r="F480" s="108" t="str">
        <f>[1]!Table1[[#This Row],[Production]]</f>
        <v>|0200226117|25.40|0.00|1.600|0.0005775NBC</v>
      </c>
      <c r="G480" t="str">
        <f t="shared" si="226"/>
        <v>5775</v>
      </c>
      <c r="H480" t="str">
        <f t="shared" si="227"/>
        <v>TANAKA||||||||||||</v>
      </c>
      <c r="I480" s="108" t="str">
        <f>[1]!Table1[[#This Row],[Stock]]</f>
        <v>|0200226117|25.40|0.00|1.600|0.0005775NBC</v>
      </c>
      <c r="J480" t="str">
        <f t="shared" si="228"/>
        <v>5775</v>
      </c>
      <c r="K480" s="19"/>
      <c r="L480" s="19"/>
      <c r="M480" s="19"/>
      <c r="N480" s="19"/>
      <c r="O480" s="19"/>
      <c r="P480" s="20" t="str">
        <f>End_Cal!E480</f>
        <v>|0200226010|42.70|0.00|1.600|0.0006175NBC</v>
      </c>
      <c r="Q480" s="112" t="str">
        <f t="shared" si="229"/>
        <v>1020</v>
      </c>
      <c r="R480" s="112" t="str">
        <f t="shared" si="230"/>
        <v/>
      </c>
      <c r="S480" s="112" t="str">
        <f t="shared" si="210"/>
        <v/>
      </c>
      <c r="T480" s="112" t="str">
        <f t="shared" si="211"/>
        <v/>
      </c>
      <c r="U480" s="112" t="str">
        <f t="shared" si="212"/>
        <v/>
      </c>
      <c r="V480" s="112" t="str">
        <f t="shared" si="213"/>
        <v/>
      </c>
      <c r="W480" s="112" t="str">
        <f t="shared" si="231"/>
        <v/>
      </c>
      <c r="X480" s="112" t="str">
        <f t="shared" si="214"/>
        <v/>
      </c>
      <c r="Y480" s="112" t="str">
        <f t="shared" si="234"/>
        <v/>
      </c>
      <c r="Z480" s="112" t="str">
        <f t="shared" si="235"/>
        <v/>
      </c>
      <c r="AA480" s="112" t="str">
        <f t="shared" si="236"/>
        <v/>
      </c>
      <c r="AB480" s="112" t="str">
        <f t="shared" si="237"/>
        <v/>
      </c>
      <c r="AC480" s="112" t="str">
        <f t="shared" si="238"/>
        <v/>
      </c>
      <c r="AD480" t="str">
        <f t="shared" si="232"/>
        <v>1020------------</v>
      </c>
      <c r="AF480" s="19" t="str">
        <f t="shared" si="239"/>
        <v>|0200226010|42.70|0.00|1.600|0.0001020NBC</v>
      </c>
      <c r="AG480" s="19" t="str">
        <f t="shared" si="233"/>
        <v/>
      </c>
      <c r="AH480" s="19" t="str">
        <f t="shared" si="215"/>
        <v/>
      </c>
      <c r="AI480" s="19" t="str">
        <f t="shared" si="216"/>
        <v/>
      </c>
      <c r="AJ480" s="19" t="str">
        <f t="shared" si="217"/>
        <v/>
      </c>
      <c r="AK480" s="19" t="str">
        <f t="shared" si="218"/>
        <v/>
      </c>
      <c r="AL480" s="19" t="str">
        <f t="shared" si="219"/>
        <v/>
      </c>
      <c r="AM480" s="19" t="str">
        <f t="shared" si="220"/>
        <v/>
      </c>
      <c r="AN480" s="19" t="str">
        <f t="shared" si="221"/>
        <v/>
      </c>
      <c r="AO480" s="19" t="str">
        <f t="shared" si="222"/>
        <v/>
      </c>
      <c r="AP480" s="19" t="str">
        <f t="shared" si="223"/>
        <v/>
      </c>
      <c r="AQ480" s="19" t="str">
        <f t="shared" si="224"/>
        <v/>
      </c>
      <c r="AR480" s="19" t="str">
        <f t="shared" si="225"/>
        <v/>
      </c>
      <c r="AS480" s="19" t="str">
        <f>IFERROR(VLOOKUP(AF480,[2]CUS030!$A$5:$E$10000,5,0),"")</f>
        <v>TANAKA</v>
      </c>
      <c r="AT480" s="19" t="str">
        <f>IFERROR(VLOOKUP(AG480,[2]CUS030!$A$5:$E$10000,5,0),"")</f>
        <v/>
      </c>
      <c r="AU480" s="19" t="str">
        <f>IFERROR(VLOOKUP(AH480,[2]CUS030!$A$5:$E$10000,5,0),"")</f>
        <v/>
      </c>
      <c r="AV480" s="19" t="str">
        <f>IFERROR(VLOOKUP(AI480,[2]CUS030!$A$5:$E$10000,5,0),"")</f>
        <v/>
      </c>
      <c r="AW480" s="19" t="str">
        <f>IFERROR(VLOOKUP(AJ480,[2]CUS030!$A$5:$E$10000,5,0),"")</f>
        <v/>
      </c>
      <c r="AX480" s="19" t="str">
        <f>IFERROR(VLOOKUP(AK480,[2]CUS030!$A$5:$E$10000,5,0),"")</f>
        <v/>
      </c>
      <c r="AY480" s="19" t="str">
        <f>IFERROR(VLOOKUP(AL480,[2]CUS030!$A$5:$E$10000,5,0),"")</f>
        <v/>
      </c>
      <c r="AZ480" s="19" t="str">
        <f>IFERROR(VLOOKUP(AM480,[2]CUS030!$A$5:$E$10000,5,0),"")</f>
        <v/>
      </c>
      <c r="BA480" s="19" t="str">
        <f>IFERROR(VLOOKUP(AN480,[2]CUS030!$A$5:$E$10000,5,0),"")</f>
        <v/>
      </c>
      <c r="BB480" s="19" t="str">
        <f>IFERROR(VLOOKUP(AO480,[2]CUS030!$A$5:$E$10000,5,0),"")</f>
        <v/>
      </c>
      <c r="BC480" s="19" t="str">
        <f>IFERROR(VLOOKUP(AP480,[2]CUS030!$A$5:$E$10000,5,0),"")</f>
        <v/>
      </c>
      <c r="BD480" s="19" t="str">
        <f>IFERROR(VLOOKUP(AQ480,[2]CUS030!$A$5:$E$10000,5,0),"")</f>
        <v/>
      </c>
      <c r="BE480" s="19" t="str">
        <f>IFERROR(VLOOKUP(AR480,[2]CUS030!$A$5:$E$10000,5,0),"")</f>
        <v/>
      </c>
    </row>
    <row r="481" spans="6:57" x14ac:dyDescent="0.3">
      <c r="F481" s="108" t="str">
        <f>[1]!Table1[[#This Row],[Production]]</f>
        <v>|0200226117|25.40|0.00|1.600|0.0005822NBC</v>
      </c>
      <c r="G481" t="str">
        <f t="shared" si="226"/>
        <v>5822</v>
      </c>
      <c r="H481" t="str">
        <f t="shared" si="227"/>
        <v>TANAKA||||||||||||</v>
      </c>
      <c r="I481" s="108" t="str">
        <f>[1]!Table1[[#This Row],[Stock]]</f>
        <v>|0200226117|25.40|0.00|1.600|0.0005822NBC</v>
      </c>
      <c r="J481" t="str">
        <f t="shared" si="228"/>
        <v>5822</v>
      </c>
      <c r="K481" s="19"/>
      <c r="L481" s="19"/>
      <c r="M481" s="19"/>
      <c r="N481" s="19"/>
      <c r="O481" s="19"/>
      <c r="P481" s="20" t="str">
        <f>End_Cal!E481</f>
        <v>|0200230119|22.20|0.00|1.200|0.0005800NBC</v>
      </c>
      <c r="Q481" s="112" t="str">
        <f t="shared" si="229"/>
        <v>5800</v>
      </c>
      <c r="R481" s="112" t="str">
        <f t="shared" si="230"/>
        <v/>
      </c>
      <c r="S481" s="112" t="str">
        <f t="shared" si="210"/>
        <v/>
      </c>
      <c r="T481" s="112" t="str">
        <f t="shared" si="211"/>
        <v/>
      </c>
      <c r="U481" s="112" t="str">
        <f t="shared" si="212"/>
        <v/>
      </c>
      <c r="V481" s="112" t="str">
        <f t="shared" si="213"/>
        <v/>
      </c>
      <c r="W481" s="112" t="str">
        <f t="shared" si="231"/>
        <v/>
      </c>
      <c r="X481" s="112" t="str">
        <f t="shared" si="214"/>
        <v/>
      </c>
      <c r="Y481" s="112" t="str">
        <f t="shared" si="234"/>
        <v/>
      </c>
      <c r="Z481" s="112" t="str">
        <f t="shared" si="235"/>
        <v/>
      </c>
      <c r="AA481" s="112" t="str">
        <f t="shared" si="236"/>
        <v/>
      </c>
      <c r="AB481" s="112" t="str">
        <f t="shared" si="237"/>
        <v/>
      </c>
      <c r="AC481" s="112" t="str">
        <f t="shared" si="238"/>
        <v/>
      </c>
      <c r="AD481" t="str">
        <f t="shared" si="232"/>
        <v>5800------------</v>
      </c>
      <c r="AF481" s="19" t="str">
        <f t="shared" si="239"/>
        <v>|0200230119|22.20|0.00|1.200|0.0005800NBC</v>
      </c>
      <c r="AG481" s="19" t="str">
        <f t="shared" si="233"/>
        <v/>
      </c>
      <c r="AH481" s="19" t="str">
        <f t="shared" si="215"/>
        <v/>
      </c>
      <c r="AI481" s="19" t="str">
        <f t="shared" si="216"/>
        <v/>
      </c>
      <c r="AJ481" s="19" t="str">
        <f t="shared" si="217"/>
        <v/>
      </c>
      <c r="AK481" s="19" t="str">
        <f t="shared" si="218"/>
        <v/>
      </c>
      <c r="AL481" s="19" t="str">
        <f t="shared" si="219"/>
        <v/>
      </c>
      <c r="AM481" s="19" t="str">
        <f t="shared" si="220"/>
        <v/>
      </c>
      <c r="AN481" s="19" t="str">
        <f t="shared" si="221"/>
        <v/>
      </c>
      <c r="AO481" s="19" t="str">
        <f t="shared" si="222"/>
        <v/>
      </c>
      <c r="AP481" s="19" t="str">
        <f t="shared" si="223"/>
        <v/>
      </c>
      <c r="AQ481" s="19" t="str">
        <f t="shared" si="224"/>
        <v/>
      </c>
      <c r="AR481" s="19" t="str">
        <f t="shared" si="225"/>
        <v/>
      </c>
      <c r="AS481" s="19" t="str">
        <f>IFERROR(VLOOKUP(AF481,[2]CUS030!$A$5:$E$10000,5,0),"")</f>
        <v>TANAKA</v>
      </c>
      <c r="AT481" s="19" t="str">
        <f>IFERROR(VLOOKUP(AG481,[2]CUS030!$A$5:$E$10000,5,0),"")</f>
        <v/>
      </c>
      <c r="AU481" s="19" t="str">
        <f>IFERROR(VLOOKUP(AH481,[2]CUS030!$A$5:$E$10000,5,0),"")</f>
        <v/>
      </c>
      <c r="AV481" s="19" t="str">
        <f>IFERROR(VLOOKUP(AI481,[2]CUS030!$A$5:$E$10000,5,0),"")</f>
        <v/>
      </c>
      <c r="AW481" s="19" t="str">
        <f>IFERROR(VLOOKUP(AJ481,[2]CUS030!$A$5:$E$10000,5,0),"")</f>
        <v/>
      </c>
      <c r="AX481" s="19" t="str">
        <f>IFERROR(VLOOKUP(AK481,[2]CUS030!$A$5:$E$10000,5,0),"")</f>
        <v/>
      </c>
      <c r="AY481" s="19" t="str">
        <f>IFERROR(VLOOKUP(AL481,[2]CUS030!$A$5:$E$10000,5,0),"")</f>
        <v/>
      </c>
      <c r="AZ481" s="19" t="str">
        <f>IFERROR(VLOOKUP(AM481,[2]CUS030!$A$5:$E$10000,5,0),"")</f>
        <v/>
      </c>
      <c r="BA481" s="19" t="str">
        <f>IFERROR(VLOOKUP(AN481,[2]CUS030!$A$5:$E$10000,5,0),"")</f>
        <v/>
      </c>
      <c r="BB481" s="19" t="str">
        <f>IFERROR(VLOOKUP(AO481,[2]CUS030!$A$5:$E$10000,5,0),"")</f>
        <v/>
      </c>
      <c r="BC481" s="19" t="str">
        <f>IFERROR(VLOOKUP(AP481,[2]CUS030!$A$5:$E$10000,5,0),"")</f>
        <v/>
      </c>
      <c r="BD481" s="19" t="str">
        <f>IFERROR(VLOOKUP(AQ481,[2]CUS030!$A$5:$E$10000,5,0),"")</f>
        <v/>
      </c>
      <c r="BE481" s="19" t="str">
        <f>IFERROR(VLOOKUP(AR481,[2]CUS030!$A$5:$E$10000,5,0),"")</f>
        <v/>
      </c>
    </row>
    <row r="482" spans="6:57" x14ac:dyDescent="0.3">
      <c r="F482" s="108" t="str">
        <f>[1]!Table1[[#This Row],[Production]]</f>
        <v>|0200226117|25.40|0.00|1.600|0.0005884IBC</v>
      </c>
      <c r="G482" t="str">
        <f t="shared" si="226"/>
        <v>5884</v>
      </c>
      <c r="H482" t="str">
        <f t="shared" si="227"/>
        <v>TANAKA||||||||||||</v>
      </c>
      <c r="I482" s="108" t="str">
        <f>[1]!Table1[[#This Row],[Stock]]</f>
        <v>|0200226117|25.40|0.00|1.600|0.0005884IBC</v>
      </c>
      <c r="J482" t="str">
        <f t="shared" si="228"/>
        <v>5884</v>
      </c>
      <c r="K482" s="19"/>
      <c r="L482" s="19"/>
      <c r="M482" s="19"/>
      <c r="N482" s="19"/>
      <c r="O482" s="19"/>
      <c r="P482" s="20" t="str">
        <f>End_Cal!E482</f>
        <v>|0200220139|15.90|0.00|1.600|0.0006000NBC</v>
      </c>
      <c r="Q482" s="112" t="str">
        <f t="shared" si="229"/>
        <v>6000</v>
      </c>
      <c r="R482" s="112" t="str">
        <f t="shared" si="230"/>
        <v/>
      </c>
      <c r="S482" s="112" t="str">
        <f t="shared" si="210"/>
        <v/>
      </c>
      <c r="T482" s="112" t="str">
        <f t="shared" si="211"/>
        <v/>
      </c>
      <c r="U482" s="112" t="str">
        <f t="shared" si="212"/>
        <v/>
      </c>
      <c r="V482" s="112" t="str">
        <f t="shared" si="213"/>
        <v/>
      </c>
      <c r="W482" s="112" t="str">
        <f t="shared" si="231"/>
        <v/>
      </c>
      <c r="X482" s="112" t="str">
        <f t="shared" si="214"/>
        <v/>
      </c>
      <c r="Y482" s="112" t="str">
        <f t="shared" si="234"/>
        <v/>
      </c>
      <c r="Z482" s="112" t="str">
        <f t="shared" si="235"/>
        <v/>
      </c>
      <c r="AA482" s="112" t="str">
        <f t="shared" si="236"/>
        <v/>
      </c>
      <c r="AB482" s="112" t="str">
        <f t="shared" si="237"/>
        <v/>
      </c>
      <c r="AC482" s="112" t="str">
        <f t="shared" si="238"/>
        <v/>
      </c>
      <c r="AD482" t="str">
        <f t="shared" si="232"/>
        <v>6000------------</v>
      </c>
      <c r="AF482" s="19" t="str">
        <f t="shared" si="239"/>
        <v>|0200220139|15.90|0.00|1.600|0.0006000NBC</v>
      </c>
      <c r="AG482" s="19" t="str">
        <f t="shared" si="233"/>
        <v/>
      </c>
      <c r="AH482" s="19" t="str">
        <f t="shared" si="215"/>
        <v/>
      </c>
      <c r="AI482" s="19" t="str">
        <f t="shared" si="216"/>
        <v/>
      </c>
      <c r="AJ482" s="19" t="str">
        <f t="shared" si="217"/>
        <v/>
      </c>
      <c r="AK482" s="19" t="str">
        <f t="shared" si="218"/>
        <v/>
      </c>
      <c r="AL482" s="19" t="str">
        <f t="shared" si="219"/>
        <v/>
      </c>
      <c r="AM482" s="19" t="str">
        <f t="shared" si="220"/>
        <v/>
      </c>
      <c r="AN482" s="19" t="str">
        <f t="shared" si="221"/>
        <v/>
      </c>
      <c r="AO482" s="19" t="str">
        <f t="shared" si="222"/>
        <v/>
      </c>
      <c r="AP482" s="19" t="str">
        <f t="shared" si="223"/>
        <v/>
      </c>
      <c r="AQ482" s="19" t="str">
        <f t="shared" si="224"/>
        <v/>
      </c>
      <c r="AR482" s="19" t="str">
        <f t="shared" si="225"/>
        <v/>
      </c>
      <c r="AS482" s="19" t="str">
        <f>IFERROR(VLOOKUP(AF482,[2]CUS030!$A$5:$E$10000,5,0),"")</f>
        <v>TANAKA</v>
      </c>
      <c r="AT482" s="19" t="str">
        <f>IFERROR(VLOOKUP(AG482,[2]CUS030!$A$5:$E$10000,5,0),"")</f>
        <v/>
      </c>
      <c r="AU482" s="19" t="str">
        <f>IFERROR(VLOOKUP(AH482,[2]CUS030!$A$5:$E$10000,5,0),"")</f>
        <v/>
      </c>
      <c r="AV482" s="19" t="str">
        <f>IFERROR(VLOOKUP(AI482,[2]CUS030!$A$5:$E$10000,5,0),"")</f>
        <v/>
      </c>
      <c r="AW482" s="19" t="str">
        <f>IFERROR(VLOOKUP(AJ482,[2]CUS030!$A$5:$E$10000,5,0),"")</f>
        <v/>
      </c>
      <c r="AX482" s="19" t="str">
        <f>IFERROR(VLOOKUP(AK482,[2]CUS030!$A$5:$E$10000,5,0),"")</f>
        <v/>
      </c>
      <c r="AY482" s="19" t="str">
        <f>IFERROR(VLOOKUP(AL482,[2]CUS030!$A$5:$E$10000,5,0),"")</f>
        <v/>
      </c>
      <c r="AZ482" s="19" t="str">
        <f>IFERROR(VLOOKUP(AM482,[2]CUS030!$A$5:$E$10000,5,0),"")</f>
        <v/>
      </c>
      <c r="BA482" s="19" t="str">
        <f>IFERROR(VLOOKUP(AN482,[2]CUS030!$A$5:$E$10000,5,0),"")</f>
        <v/>
      </c>
      <c r="BB482" s="19" t="str">
        <f>IFERROR(VLOOKUP(AO482,[2]CUS030!$A$5:$E$10000,5,0),"")</f>
        <v/>
      </c>
      <c r="BC482" s="19" t="str">
        <f>IFERROR(VLOOKUP(AP482,[2]CUS030!$A$5:$E$10000,5,0),"")</f>
        <v/>
      </c>
      <c r="BD482" s="19" t="str">
        <f>IFERROR(VLOOKUP(AQ482,[2]CUS030!$A$5:$E$10000,5,0),"")</f>
        <v/>
      </c>
      <c r="BE482" s="19" t="str">
        <f>IFERROR(VLOOKUP(AR482,[2]CUS030!$A$5:$E$10000,5,0),"")</f>
        <v/>
      </c>
    </row>
    <row r="483" spans="6:57" x14ac:dyDescent="0.3">
      <c r="F483" s="108" t="str">
        <f>[1]!Table1[[#This Row],[Production]]</f>
        <v>|0200226117|25.40|0.00|1.600|0.0005822NBC</v>
      </c>
      <c r="G483" t="str">
        <f t="shared" si="226"/>
        <v>5822</v>
      </c>
      <c r="H483" t="str">
        <f t="shared" si="227"/>
        <v>TANAKA||||||||||||</v>
      </c>
      <c r="I483" s="108" t="str">
        <f>[1]!Table1[[#This Row],[Stock]]</f>
        <v>|0200226117|25.40|0.00|1.600|0.000635NBC</v>
      </c>
      <c r="J483" t="str">
        <f t="shared" si="228"/>
        <v>635</v>
      </c>
      <c r="K483" s="19"/>
      <c r="L483" s="19"/>
      <c r="M483" s="19"/>
      <c r="N483" s="19"/>
      <c r="O483" s="19"/>
      <c r="P483" s="20" t="str">
        <f>End_Cal!E483</f>
        <v>|0200226339|40.00|20.00|1.600|0.0006450NBC</v>
      </c>
      <c r="Q483" s="112" t="str">
        <f t="shared" si="229"/>
        <v>6450</v>
      </c>
      <c r="R483" s="112" t="str">
        <f t="shared" si="230"/>
        <v/>
      </c>
      <c r="S483" s="112" t="str">
        <f t="shared" si="210"/>
        <v/>
      </c>
      <c r="T483" s="112" t="str">
        <f t="shared" si="211"/>
        <v/>
      </c>
      <c r="U483" s="112" t="str">
        <f t="shared" si="212"/>
        <v/>
      </c>
      <c r="V483" s="112" t="str">
        <f t="shared" si="213"/>
        <v/>
      </c>
      <c r="W483" s="112" t="str">
        <f t="shared" si="231"/>
        <v/>
      </c>
      <c r="X483" s="112" t="str">
        <f t="shared" si="214"/>
        <v/>
      </c>
      <c r="Y483" s="112" t="str">
        <f t="shared" si="234"/>
        <v/>
      </c>
      <c r="Z483" s="112" t="str">
        <f t="shared" si="235"/>
        <v/>
      </c>
      <c r="AA483" s="112" t="str">
        <f t="shared" si="236"/>
        <v/>
      </c>
      <c r="AB483" s="112" t="str">
        <f t="shared" si="237"/>
        <v/>
      </c>
      <c r="AC483" s="112" t="str">
        <f t="shared" si="238"/>
        <v/>
      </c>
      <c r="AD483" t="str">
        <f t="shared" si="232"/>
        <v>6450------------</v>
      </c>
      <c r="AF483" s="19" t="str">
        <f t="shared" si="239"/>
        <v>|0200226339|40.00|20.00|1.600|0.0006450NBC</v>
      </c>
      <c r="AG483" s="19" t="str">
        <f t="shared" si="233"/>
        <v/>
      </c>
      <c r="AH483" s="19" t="str">
        <f t="shared" si="215"/>
        <v/>
      </c>
      <c r="AI483" s="19" t="str">
        <f t="shared" si="216"/>
        <v/>
      </c>
      <c r="AJ483" s="19" t="str">
        <f t="shared" si="217"/>
        <v/>
      </c>
      <c r="AK483" s="19" t="str">
        <f t="shared" si="218"/>
        <v/>
      </c>
      <c r="AL483" s="19" t="str">
        <f t="shared" si="219"/>
        <v/>
      </c>
      <c r="AM483" s="19" t="str">
        <f t="shared" si="220"/>
        <v/>
      </c>
      <c r="AN483" s="19" t="str">
        <f t="shared" si="221"/>
        <v/>
      </c>
      <c r="AO483" s="19" t="str">
        <f t="shared" si="222"/>
        <v/>
      </c>
      <c r="AP483" s="19" t="str">
        <f t="shared" si="223"/>
        <v/>
      </c>
      <c r="AQ483" s="19" t="str">
        <f t="shared" si="224"/>
        <v/>
      </c>
      <c r="AR483" s="19" t="str">
        <f t="shared" si="225"/>
        <v/>
      </c>
      <c r="AS483" s="19" t="str">
        <f>IFERROR(VLOOKUP(AF483,[2]CUS030!$A$5:$E$10000,5,0),"")</f>
        <v>TANAKA</v>
      </c>
      <c r="AT483" s="19" t="str">
        <f>IFERROR(VLOOKUP(AG483,[2]CUS030!$A$5:$E$10000,5,0),"")</f>
        <v/>
      </c>
      <c r="AU483" s="19" t="str">
        <f>IFERROR(VLOOKUP(AH483,[2]CUS030!$A$5:$E$10000,5,0),"")</f>
        <v/>
      </c>
      <c r="AV483" s="19" t="str">
        <f>IFERROR(VLOOKUP(AI483,[2]CUS030!$A$5:$E$10000,5,0),"")</f>
        <v/>
      </c>
      <c r="AW483" s="19" t="str">
        <f>IFERROR(VLOOKUP(AJ483,[2]CUS030!$A$5:$E$10000,5,0),"")</f>
        <v/>
      </c>
      <c r="AX483" s="19" t="str">
        <f>IFERROR(VLOOKUP(AK483,[2]CUS030!$A$5:$E$10000,5,0),"")</f>
        <v/>
      </c>
      <c r="AY483" s="19" t="str">
        <f>IFERROR(VLOOKUP(AL483,[2]CUS030!$A$5:$E$10000,5,0),"")</f>
        <v/>
      </c>
      <c r="AZ483" s="19" t="str">
        <f>IFERROR(VLOOKUP(AM483,[2]CUS030!$A$5:$E$10000,5,0),"")</f>
        <v/>
      </c>
      <c r="BA483" s="19" t="str">
        <f>IFERROR(VLOOKUP(AN483,[2]CUS030!$A$5:$E$10000,5,0),"")</f>
        <v/>
      </c>
      <c r="BB483" s="19" t="str">
        <f>IFERROR(VLOOKUP(AO483,[2]CUS030!$A$5:$E$10000,5,0),"")</f>
        <v/>
      </c>
      <c r="BC483" s="19" t="str">
        <f>IFERROR(VLOOKUP(AP483,[2]CUS030!$A$5:$E$10000,5,0),"")</f>
        <v/>
      </c>
      <c r="BD483" s="19" t="str">
        <f>IFERROR(VLOOKUP(AQ483,[2]CUS030!$A$5:$E$10000,5,0),"")</f>
        <v/>
      </c>
      <c r="BE483" s="19" t="str">
        <f>IFERROR(VLOOKUP(AR483,[2]CUS030!$A$5:$E$10000,5,0),"")</f>
        <v/>
      </c>
    </row>
    <row r="484" spans="6:57" x14ac:dyDescent="0.3">
      <c r="F484" s="108" t="str">
        <f>[1]!Table1[[#This Row],[Production]]</f>
        <v>|0200226117|25.40|0.00|1.600|0.0005884IBC</v>
      </c>
      <c r="G484" t="str">
        <f t="shared" si="226"/>
        <v>5884</v>
      </c>
      <c r="H484" t="str">
        <f t="shared" si="227"/>
        <v>|SHVN|||||||||||</v>
      </c>
      <c r="I484" s="108" t="str">
        <f>[1]!Table1[[#This Row],[Stock]]</f>
        <v>|0200226117|25.40|0.00|1.600|0.000647IBC</v>
      </c>
      <c r="J484" t="str">
        <f t="shared" si="228"/>
        <v>647</v>
      </c>
      <c r="K484" s="19"/>
      <c r="L484" s="19"/>
      <c r="M484" s="19"/>
      <c r="N484" s="19"/>
      <c r="O484" s="19"/>
      <c r="P484" s="20" t="str">
        <f>End_Cal!E484</f>
        <v>|0200230119|22.20|0.00|1.200|0.0006000IBC</v>
      </c>
      <c r="Q484" s="112" t="str">
        <f t="shared" ref="Q484:Q547" si="240">IFERROR(INDEX($J$2:$J$9873,MATCH(1,INDEX(($P484=$F$2:$F$9873)*(0=COUNTIFS($Q$2:$Q$2,$J$2:$J$9873)),0),0)),"")</f>
        <v>6000</v>
      </c>
      <c r="R484" s="112" t="str">
        <f t="shared" ref="R484:R547" si="241">IFERROR(INDEX($J$2:$J$9873,MATCH(1,INDEX(($P484=$F$2:$F$9873)*(0=COUNTIFS(Q484,$J$2:$J$9873)),0),0)),"")</f>
        <v/>
      </c>
      <c r="S484" s="112" t="str">
        <f t="shared" ref="S484:S547" si="242">IFERROR(INDEX($J$2:$J$9873,MATCH(1,INDEX(($P484=$F$2:$F$9873)*(0=COUNTIFS(Q484:R484,$J$2:$J$9873)),0),0)),"")</f>
        <v/>
      </c>
      <c r="T484" s="112" t="str">
        <f t="shared" ref="T484:T547" si="243">IFERROR(INDEX($J$2:$J$9873,MATCH(1,INDEX(($P484=$F$2:$F$9873)*(0=COUNTIFS(Q484:S484,$J$2:$J$9873)),0),0)),"")</f>
        <v/>
      </c>
      <c r="U484" s="112" t="str">
        <f t="shared" ref="U484:U547" si="244">IFERROR(INDEX($J$2:$J$9873,MATCH(1,INDEX(($P484=$F$2:$F$9873)*(0=COUNTIFS(Q484:T484,$J$2:$J$9873)),0),0)),"")</f>
        <v/>
      </c>
      <c r="V484" s="112" t="str">
        <f t="shared" ref="V484:V547" si="245">IFERROR(INDEX($J$2:$J$9873,MATCH(1,INDEX(($P484=$F$2:$F$9873)*(0=COUNTIFS(Q484:U484,$J$2:$J$9873)),0),0)),"")</f>
        <v/>
      </c>
      <c r="W484" s="112" t="str">
        <f t="shared" ref="W484:W547" si="246">IFERROR(INDEX($J$2:$J$9873,MATCH(1,INDEX(($P484=$F$2:$F$9873)*(0=COUNTIFS(Q484:V484,$J$2:$J$861)),0),0)),"")</f>
        <v/>
      </c>
      <c r="X484" s="112" t="str">
        <f t="shared" ref="X484:X547" si="247">IFERROR(INDEX($J$2:$J$9873,MATCH(1,INDEX(($P484=$F$2:$F$9873)*(0=COUNTIFS(Q484:W484,$J$2:$J$9873)),0),0)),"")</f>
        <v/>
      </c>
      <c r="Y484" s="112" t="str">
        <f t="shared" ref="Y484:Y547" si="248">IFERROR(INDEX($J$2:$J$861,MATCH(1,INDEX(($P484=$F$2:$F$861)*(0=COUNTIFS(Q484:X484,$J$2:$J$861)),0),0)),"")</f>
        <v/>
      </c>
      <c r="Z484" s="112" t="str">
        <f t="shared" ref="Z484:Z547" si="249">IFERROR(INDEX($J$2:$J$861,MATCH(1,INDEX(($P484=$F$2:$F$861)*(0=COUNTIFS(Q484:Y484,$J$2:$J$861)),0),0)),"")</f>
        <v/>
      </c>
      <c r="AA484" s="112" t="str">
        <f t="shared" ref="AA484:AA547" si="250">IFERROR(INDEX($J$2:$J$861,MATCH(1,INDEX(($P484=$F$2:$F$861)*(0=COUNTIFS(Q484:Z484,$J$2:$J$861)),0),0)),"")</f>
        <v/>
      </c>
      <c r="AB484" s="112" t="str">
        <f t="shared" ref="AB484:AB547" si="251">IFERROR(INDEX($J$2:$J$861,MATCH(1,INDEX(($P484=$F$2:$F$861)*(0=COUNTIFS(Q484:AA484,$J$2:$J$861)),0),0)),"")</f>
        <v/>
      </c>
      <c r="AC484" s="112" t="str">
        <f t="shared" ref="AC484:AC547" si="252">IFERROR(INDEX($J$2:$J$861,MATCH(1,INDEX(($P484=$F$2:$F$861)*(0=COUNTIFS(Q484:AB484,$J$2:$J$861)),0),0)),"")</f>
        <v/>
      </c>
      <c r="AD484" t="str">
        <f t="shared" si="232"/>
        <v>6000------------</v>
      </c>
      <c r="AF484" s="19" t="str">
        <f t="shared" si="239"/>
        <v/>
      </c>
      <c r="AG484" s="19" t="str">
        <f t="shared" ref="AG484:AG547" si="253">IFERROR(INDEX($I$2:$I$9873,MATCH(1,INDEX(($P484=$F$2:$F$9873)*(0=COUNTIFS(AF484,$I$2:$I$9873)),0),0)),"")</f>
        <v>|0200230119|22.20|0.00|1.200|0.0006000IBC</v>
      </c>
      <c r="AH484" s="19" t="str">
        <f t="shared" ref="AH484:AH547" si="254">IFERROR(INDEX($I$2:$I$9873,MATCH(1,INDEX(($P484=$F$2:$F$9873)*(0=COUNTIFS(AF484:AG484,$I$2:$I$9873)),0),0)),"")</f>
        <v/>
      </c>
      <c r="AI484" s="19" t="str">
        <f t="shared" ref="AI484:AI547" si="255">IFERROR(INDEX($I$2:$I$9873,MATCH(1,INDEX(($P484=$F$2:$F$9873)*(0=COUNTIFS(AF484:AH484,$I$2:$I$9873)),0),0)),"")</f>
        <v/>
      </c>
      <c r="AJ484" s="19" t="str">
        <f t="shared" ref="AJ484:AJ547" si="256">IFERROR(INDEX($I$2:$I$9873,MATCH(1,INDEX(($P484=$F$2:$F$9873)*(0=COUNTIFS(AF484:AI484,$I$2:$I$9873)),0),0)),"")</f>
        <v/>
      </c>
      <c r="AK484" s="19" t="str">
        <f t="shared" ref="AK484:AK547" si="257">IFERROR(INDEX($I$2:$I$9873,MATCH(1,INDEX(($P484=$F$2:$F$9873)*(0=COUNTIFS(AF484:AJ484,$I$2:$I$9873)),0),0)),"")</f>
        <v/>
      </c>
      <c r="AL484" s="19" t="str">
        <f t="shared" ref="AL484:AL547" si="258">IFERROR(INDEX($I$2:$I$9873,MATCH(1,INDEX(($P484=$F$2:$F$9873)*(0=COUNTIFS(AF484:AK484,$I$2:$I$9873)),0),0)),"")</f>
        <v/>
      </c>
      <c r="AM484" s="19" t="str">
        <f t="shared" ref="AM484:AM547" si="259">IFERROR(INDEX($I$2:$I$9873,MATCH(1,INDEX(($P484=$F$2:$F$9873)*(0=COUNTIFS(AF484:AL484,$I$2:$I$9873)),0),0)),"")</f>
        <v/>
      </c>
      <c r="AN484" s="19" t="str">
        <f t="shared" ref="AN484:AN547" si="260">IFERROR(INDEX($I$2:$I$9873,MATCH(1,INDEX(($P484=$F$2:$F$9873)*(0=COUNTIFS(AF484:AM484,$I$2:$I$9873)),0),0)),"")</f>
        <v/>
      </c>
      <c r="AO484" s="19" t="str">
        <f t="shared" ref="AO484:AO547" si="261">IFERROR(INDEX($I$2:$I$9873,MATCH(1,INDEX(($P484=$F$2:$F$9873)*(0=COUNTIFS(AF484:AN484,$I$2:$I$9873)),0),0)),"")</f>
        <v/>
      </c>
      <c r="AP484" s="19" t="str">
        <f t="shared" ref="AP484:AP547" si="262">IFERROR(INDEX($I$2:$I$9873,MATCH(1,INDEX(($P484=$F$2:$F$9873)*(0=COUNTIFS(AF484:AO484,$I$2:$I$9873)),0),0)),"")</f>
        <v/>
      </c>
      <c r="AQ484" s="19" t="str">
        <f t="shared" ref="AQ484:AQ547" si="263">IFERROR(INDEX($I$2:$I$9873,MATCH(1,INDEX(($P484=$F$2:$F$9873)*(0=COUNTIFS(AF484:AP484,$I$2:$I$9873)),0),0)),"")</f>
        <v/>
      </c>
      <c r="AR484" s="19" t="str">
        <f t="shared" ref="AR484:AR547" si="264">IFERROR(INDEX($I$2:$I$9873,MATCH(1,INDEX(($P484=$F$2:$F$9873)*(0=COUNTIFS(AF484:AQ484,$I$2:$I$9873)),0),0)),"")</f>
        <v/>
      </c>
      <c r="AS484" s="19" t="str">
        <f>IFERROR(VLOOKUP(AF484,[2]CUS030!$A$5:$E$10000,5,0),"")</f>
        <v/>
      </c>
      <c r="AT484" s="19" t="str">
        <f>IFERROR(VLOOKUP(AG484,[2]CUS030!$A$5:$E$10000,5,0),"")</f>
        <v>SHVN</v>
      </c>
      <c r="AU484" s="19" t="str">
        <f>IFERROR(VLOOKUP(AH484,[2]CUS030!$A$5:$E$10000,5,0),"")</f>
        <v/>
      </c>
      <c r="AV484" s="19" t="str">
        <f>IFERROR(VLOOKUP(AI484,[2]CUS030!$A$5:$E$10000,5,0),"")</f>
        <v/>
      </c>
      <c r="AW484" s="19" t="str">
        <f>IFERROR(VLOOKUP(AJ484,[2]CUS030!$A$5:$E$10000,5,0),"")</f>
        <v/>
      </c>
      <c r="AX484" s="19" t="str">
        <f>IFERROR(VLOOKUP(AK484,[2]CUS030!$A$5:$E$10000,5,0),"")</f>
        <v/>
      </c>
      <c r="AY484" s="19" t="str">
        <f>IFERROR(VLOOKUP(AL484,[2]CUS030!$A$5:$E$10000,5,0),"")</f>
        <v/>
      </c>
      <c r="AZ484" s="19" t="str">
        <f>IFERROR(VLOOKUP(AM484,[2]CUS030!$A$5:$E$10000,5,0),"")</f>
        <v/>
      </c>
      <c r="BA484" s="19" t="str">
        <f>IFERROR(VLOOKUP(AN484,[2]CUS030!$A$5:$E$10000,5,0),"")</f>
        <v/>
      </c>
      <c r="BB484" s="19" t="str">
        <f>IFERROR(VLOOKUP(AO484,[2]CUS030!$A$5:$E$10000,5,0),"")</f>
        <v/>
      </c>
      <c r="BC484" s="19" t="str">
        <f>IFERROR(VLOOKUP(AP484,[2]CUS030!$A$5:$E$10000,5,0),"")</f>
        <v/>
      </c>
      <c r="BD484" s="19" t="str">
        <f>IFERROR(VLOOKUP(AQ484,[2]CUS030!$A$5:$E$10000,5,0),"")</f>
        <v/>
      </c>
      <c r="BE484" s="19" t="str">
        <f>IFERROR(VLOOKUP(AR484,[2]CUS030!$A$5:$E$10000,5,0),"")</f>
        <v/>
      </c>
    </row>
    <row r="485" spans="6:57" x14ac:dyDescent="0.3">
      <c r="F485" s="108" t="str">
        <f>[1]!Table1[[#This Row],[Production]]</f>
        <v>|0200226117|25.40|0.00|1.600|0.0005822NBC</v>
      </c>
      <c r="G485" t="str">
        <f t="shared" si="226"/>
        <v>5822</v>
      </c>
      <c r="H485" t="str">
        <f t="shared" si="227"/>
        <v>|KKTL|||||||||||</v>
      </c>
      <c r="I485" s="108" t="str">
        <f>[1]!Table1[[#This Row],[Stock]]</f>
        <v>|0200226117|25.40|0.00|1.600|0.000665NBC</v>
      </c>
      <c r="J485" t="str">
        <f t="shared" si="228"/>
        <v>665</v>
      </c>
      <c r="K485" s="19"/>
      <c r="L485" s="19"/>
      <c r="M485" s="19"/>
      <c r="N485" s="19"/>
      <c r="O485" s="19"/>
      <c r="P485" s="20" t="str">
        <f>End_Cal!E485</f>
        <v>|0200226010|28.60|0.00|2.000|0.0005820IBC</v>
      </c>
      <c r="Q485" s="112" t="str">
        <f t="shared" si="240"/>
        <v>5820</v>
      </c>
      <c r="R485" s="112" t="str">
        <f t="shared" si="241"/>
        <v/>
      </c>
      <c r="S485" s="112" t="str">
        <f t="shared" si="242"/>
        <v/>
      </c>
      <c r="T485" s="112" t="str">
        <f t="shared" si="243"/>
        <v/>
      </c>
      <c r="U485" s="112" t="str">
        <f t="shared" si="244"/>
        <v/>
      </c>
      <c r="V485" s="112" t="str">
        <f t="shared" si="245"/>
        <v/>
      </c>
      <c r="W485" s="112" t="str">
        <f t="shared" si="246"/>
        <v/>
      </c>
      <c r="X485" s="112" t="str">
        <f t="shared" si="247"/>
        <v/>
      </c>
      <c r="Y485" s="112" t="str">
        <f t="shared" si="248"/>
        <v/>
      </c>
      <c r="Z485" s="112" t="str">
        <f t="shared" si="249"/>
        <v/>
      </c>
      <c r="AA485" s="112" t="str">
        <f t="shared" si="250"/>
        <v/>
      </c>
      <c r="AB485" s="112" t="str">
        <f t="shared" si="251"/>
        <v/>
      </c>
      <c r="AC485" s="112" t="str">
        <f t="shared" si="252"/>
        <v/>
      </c>
      <c r="AD485" t="str">
        <f t="shared" si="232"/>
        <v>5820------------</v>
      </c>
      <c r="AF485" s="19" t="str">
        <f t="shared" si="239"/>
        <v/>
      </c>
      <c r="AG485" s="19" t="str">
        <f t="shared" si="253"/>
        <v>|0200226010|28.60|0.00|2.000|0.0005820IBC</v>
      </c>
      <c r="AH485" s="19" t="str">
        <f t="shared" si="254"/>
        <v/>
      </c>
      <c r="AI485" s="19" t="str">
        <f t="shared" si="255"/>
        <v/>
      </c>
      <c r="AJ485" s="19" t="str">
        <f t="shared" si="256"/>
        <v/>
      </c>
      <c r="AK485" s="19" t="str">
        <f t="shared" si="257"/>
        <v/>
      </c>
      <c r="AL485" s="19" t="str">
        <f t="shared" si="258"/>
        <v/>
      </c>
      <c r="AM485" s="19" t="str">
        <f t="shared" si="259"/>
        <v/>
      </c>
      <c r="AN485" s="19" t="str">
        <f t="shared" si="260"/>
        <v/>
      </c>
      <c r="AO485" s="19" t="str">
        <f t="shared" si="261"/>
        <v/>
      </c>
      <c r="AP485" s="19" t="str">
        <f t="shared" si="262"/>
        <v/>
      </c>
      <c r="AQ485" s="19" t="str">
        <f t="shared" si="263"/>
        <v/>
      </c>
      <c r="AR485" s="19" t="str">
        <f t="shared" si="264"/>
        <v/>
      </c>
      <c r="AS485" s="19" t="str">
        <f>IFERROR(VLOOKUP(AF485,[2]CUS030!$A$5:$E$10000,5,0),"")</f>
        <v/>
      </c>
      <c r="AT485" s="19" t="str">
        <f>IFERROR(VLOOKUP(AG485,[2]CUS030!$A$5:$E$10000,5,0),"")</f>
        <v>KKTL</v>
      </c>
      <c r="AU485" s="19" t="str">
        <f>IFERROR(VLOOKUP(AH485,[2]CUS030!$A$5:$E$10000,5,0),"")</f>
        <v/>
      </c>
      <c r="AV485" s="19" t="str">
        <f>IFERROR(VLOOKUP(AI485,[2]CUS030!$A$5:$E$10000,5,0),"")</f>
        <v/>
      </c>
      <c r="AW485" s="19" t="str">
        <f>IFERROR(VLOOKUP(AJ485,[2]CUS030!$A$5:$E$10000,5,0),"")</f>
        <v/>
      </c>
      <c r="AX485" s="19" t="str">
        <f>IFERROR(VLOOKUP(AK485,[2]CUS030!$A$5:$E$10000,5,0),"")</f>
        <v/>
      </c>
      <c r="AY485" s="19" t="str">
        <f>IFERROR(VLOOKUP(AL485,[2]CUS030!$A$5:$E$10000,5,0),"")</f>
        <v/>
      </c>
      <c r="AZ485" s="19" t="str">
        <f>IFERROR(VLOOKUP(AM485,[2]CUS030!$A$5:$E$10000,5,0),"")</f>
        <v/>
      </c>
      <c r="BA485" s="19" t="str">
        <f>IFERROR(VLOOKUP(AN485,[2]CUS030!$A$5:$E$10000,5,0),"")</f>
        <v/>
      </c>
      <c r="BB485" s="19" t="str">
        <f>IFERROR(VLOOKUP(AO485,[2]CUS030!$A$5:$E$10000,5,0),"")</f>
        <v/>
      </c>
      <c r="BC485" s="19" t="str">
        <f>IFERROR(VLOOKUP(AP485,[2]CUS030!$A$5:$E$10000,5,0),"")</f>
        <v/>
      </c>
      <c r="BD485" s="19" t="str">
        <f>IFERROR(VLOOKUP(AQ485,[2]CUS030!$A$5:$E$10000,5,0),"")</f>
        <v/>
      </c>
      <c r="BE485" s="19" t="str">
        <f>IFERROR(VLOOKUP(AR485,[2]CUS030!$A$5:$E$10000,5,0),"")</f>
        <v/>
      </c>
    </row>
    <row r="486" spans="6:57" x14ac:dyDescent="0.3">
      <c r="F486" s="108" t="str">
        <f>[1]!Table1[[#This Row],[Production]]</f>
        <v>|0200226117|25.40|0.00|1.600|0.0006110IBC</v>
      </c>
      <c r="G486" t="str">
        <f t="shared" si="226"/>
        <v>6110</v>
      </c>
      <c r="H486" t="str">
        <f t="shared" si="227"/>
        <v>|Vinfast|||||||||||</v>
      </c>
      <c r="I486" s="108" t="str">
        <f>[1]!Table1[[#This Row],[Stock]]</f>
        <v>|0200226117|25.40|0.00|1.600|0.000667IBC</v>
      </c>
      <c r="J486" t="str">
        <f t="shared" si="228"/>
        <v>667</v>
      </c>
      <c r="K486" s="19"/>
      <c r="L486" s="19"/>
      <c r="M486" s="19"/>
      <c r="N486" s="19"/>
      <c r="O486" s="19"/>
      <c r="P486" s="20" t="str">
        <f>End_Cal!E486</f>
        <v>|0200220810|48.60|0.00|2.600|0.0005923NBC</v>
      </c>
      <c r="Q486" s="112" t="str">
        <f t="shared" si="240"/>
        <v>532.5</v>
      </c>
      <c r="R486" s="112" t="str">
        <f t="shared" si="241"/>
        <v>5923</v>
      </c>
      <c r="S486" s="112" t="str">
        <f t="shared" si="242"/>
        <v/>
      </c>
      <c r="T486" s="112" t="str">
        <f t="shared" si="243"/>
        <v/>
      </c>
      <c r="U486" s="112" t="str">
        <f t="shared" si="244"/>
        <v/>
      </c>
      <c r="V486" s="112" t="str">
        <f t="shared" si="245"/>
        <v/>
      </c>
      <c r="W486" s="112" t="str">
        <f t="shared" si="246"/>
        <v/>
      </c>
      <c r="X486" s="112" t="str">
        <f t="shared" si="247"/>
        <v/>
      </c>
      <c r="Y486" s="112" t="str">
        <f t="shared" si="248"/>
        <v/>
      </c>
      <c r="Z486" s="112" t="str">
        <f t="shared" si="249"/>
        <v/>
      </c>
      <c r="AA486" s="112" t="str">
        <f t="shared" si="250"/>
        <v/>
      </c>
      <c r="AB486" s="112" t="str">
        <f t="shared" si="251"/>
        <v/>
      </c>
      <c r="AC486" s="112" t="str">
        <f t="shared" si="252"/>
        <v/>
      </c>
      <c r="AD486" t="str">
        <f t="shared" si="232"/>
        <v>532.5-5923-----------</v>
      </c>
      <c r="AF486" s="19" t="str">
        <f t="shared" si="239"/>
        <v/>
      </c>
      <c r="AG486" s="19" t="str">
        <f t="shared" si="253"/>
        <v>|0200220810|48.60|0.00|2.600|0.000532.5NBC</v>
      </c>
      <c r="AH486" s="19" t="str">
        <f t="shared" si="254"/>
        <v>|0200220810|48.60|0.00|2.600|0.0005923NBC</v>
      </c>
      <c r="AI486" s="19" t="str">
        <f t="shared" si="255"/>
        <v/>
      </c>
      <c r="AJ486" s="19" t="str">
        <f t="shared" si="256"/>
        <v/>
      </c>
      <c r="AK486" s="19" t="str">
        <f t="shared" si="257"/>
        <v/>
      </c>
      <c r="AL486" s="19" t="str">
        <f t="shared" si="258"/>
        <v/>
      </c>
      <c r="AM486" s="19" t="str">
        <f t="shared" si="259"/>
        <v/>
      </c>
      <c r="AN486" s="19" t="str">
        <f t="shared" si="260"/>
        <v/>
      </c>
      <c r="AO486" s="19" t="str">
        <f t="shared" si="261"/>
        <v/>
      </c>
      <c r="AP486" s="19" t="str">
        <f t="shared" si="262"/>
        <v/>
      </c>
      <c r="AQ486" s="19" t="str">
        <f t="shared" si="263"/>
        <v/>
      </c>
      <c r="AR486" s="19" t="str">
        <f t="shared" si="264"/>
        <v/>
      </c>
      <c r="AS486" s="19" t="str">
        <f>IFERROR(VLOOKUP(AF486,[2]CUS030!$A$5:$E$10000,5,0),"")</f>
        <v/>
      </c>
      <c r="AT486" s="19" t="str">
        <f>IFERROR(VLOOKUP(AG486,[2]CUS030!$A$5:$E$10000,5,0),"")</f>
        <v>Vinfast</v>
      </c>
      <c r="AU486" s="19" t="str">
        <f>IFERROR(VLOOKUP(AH486,[2]CUS030!$A$5:$E$10000,5,0),"")</f>
        <v/>
      </c>
      <c r="AV486" s="19" t="str">
        <f>IFERROR(VLOOKUP(AI486,[2]CUS030!$A$5:$E$10000,5,0),"")</f>
        <v/>
      </c>
      <c r="AW486" s="19" t="str">
        <f>IFERROR(VLOOKUP(AJ486,[2]CUS030!$A$5:$E$10000,5,0),"")</f>
        <v/>
      </c>
      <c r="AX486" s="19" t="str">
        <f>IFERROR(VLOOKUP(AK486,[2]CUS030!$A$5:$E$10000,5,0),"")</f>
        <v/>
      </c>
      <c r="AY486" s="19" t="str">
        <f>IFERROR(VLOOKUP(AL486,[2]CUS030!$A$5:$E$10000,5,0),"")</f>
        <v/>
      </c>
      <c r="AZ486" s="19" t="str">
        <f>IFERROR(VLOOKUP(AM486,[2]CUS030!$A$5:$E$10000,5,0),"")</f>
        <v/>
      </c>
      <c r="BA486" s="19" t="str">
        <f>IFERROR(VLOOKUP(AN486,[2]CUS030!$A$5:$E$10000,5,0),"")</f>
        <v/>
      </c>
      <c r="BB486" s="19" t="str">
        <f>IFERROR(VLOOKUP(AO486,[2]CUS030!$A$5:$E$10000,5,0),"")</f>
        <v/>
      </c>
      <c r="BC486" s="19" t="str">
        <f>IFERROR(VLOOKUP(AP486,[2]CUS030!$A$5:$E$10000,5,0),"")</f>
        <v/>
      </c>
      <c r="BD486" s="19" t="str">
        <f>IFERROR(VLOOKUP(AQ486,[2]CUS030!$A$5:$E$10000,5,0),"")</f>
        <v/>
      </c>
      <c r="BE486" s="19" t="str">
        <f>IFERROR(VLOOKUP(AR486,[2]CUS030!$A$5:$E$10000,5,0),"")</f>
        <v/>
      </c>
    </row>
    <row r="487" spans="6:57" x14ac:dyDescent="0.3">
      <c r="F487" s="108" t="str">
        <f>[1]!Table1[[#This Row],[Production]]</f>
        <v>|0200226117|25.40|0.00|2.000|0.0006151NBC</v>
      </c>
      <c r="G487" t="str">
        <f t="shared" si="226"/>
        <v>6151</v>
      </c>
      <c r="H487" t="str">
        <f t="shared" si="227"/>
        <v>|Vinfast|||||||||||</v>
      </c>
      <c r="I487" s="108" t="str">
        <f>[1]!Table1[[#This Row],[Stock]]</f>
        <v>|0200226117|25.40|0.00|2.000|0.000136NBC</v>
      </c>
      <c r="J487" t="str">
        <f t="shared" si="228"/>
        <v>136</v>
      </c>
      <c r="K487" s="19"/>
      <c r="L487" s="19"/>
      <c r="M487" s="19"/>
      <c r="N487" s="19"/>
      <c r="O487" s="19"/>
      <c r="P487" s="20" t="str">
        <f>End_Cal!E487</f>
        <v>|0200220139|22.20|0.00|2.000|0.0005759NBC</v>
      </c>
      <c r="Q487" s="112" t="str">
        <f t="shared" si="240"/>
        <v>633</v>
      </c>
      <c r="R487" s="112" t="str">
        <f t="shared" si="241"/>
        <v>5759</v>
      </c>
      <c r="S487" s="112" t="str">
        <f t="shared" si="242"/>
        <v/>
      </c>
      <c r="T487" s="112" t="str">
        <f t="shared" si="243"/>
        <v/>
      </c>
      <c r="U487" s="112" t="str">
        <f t="shared" si="244"/>
        <v/>
      </c>
      <c r="V487" s="112" t="str">
        <f t="shared" si="245"/>
        <v/>
      </c>
      <c r="W487" s="112" t="str">
        <f t="shared" si="246"/>
        <v/>
      </c>
      <c r="X487" s="112" t="str">
        <f t="shared" si="247"/>
        <v/>
      </c>
      <c r="Y487" s="112" t="str">
        <f t="shared" si="248"/>
        <v/>
      </c>
      <c r="Z487" s="112" t="str">
        <f t="shared" si="249"/>
        <v/>
      </c>
      <c r="AA487" s="112" t="str">
        <f t="shared" si="250"/>
        <v/>
      </c>
      <c r="AB487" s="112" t="str">
        <f t="shared" si="251"/>
        <v/>
      </c>
      <c r="AC487" s="112" t="str">
        <f t="shared" si="252"/>
        <v/>
      </c>
      <c r="AD487" t="str">
        <f t="shared" si="232"/>
        <v>633-5759-----------</v>
      </c>
      <c r="AF487" s="19" t="str">
        <f t="shared" si="239"/>
        <v/>
      </c>
      <c r="AG487" s="19" t="str">
        <f t="shared" si="253"/>
        <v>|0200220139|22.20|0.00|2.000|0.000633NBC</v>
      </c>
      <c r="AH487" s="19" t="str">
        <f t="shared" si="254"/>
        <v>|0200220139|22.20|0.00|2.000|0.0005759NBC</v>
      </c>
      <c r="AI487" s="19" t="str">
        <f t="shared" si="255"/>
        <v/>
      </c>
      <c r="AJ487" s="19" t="str">
        <f t="shared" si="256"/>
        <v/>
      </c>
      <c r="AK487" s="19" t="str">
        <f t="shared" si="257"/>
        <v/>
      </c>
      <c r="AL487" s="19" t="str">
        <f t="shared" si="258"/>
        <v/>
      </c>
      <c r="AM487" s="19" t="str">
        <f t="shared" si="259"/>
        <v/>
      </c>
      <c r="AN487" s="19" t="str">
        <f t="shared" si="260"/>
        <v/>
      </c>
      <c r="AO487" s="19" t="str">
        <f t="shared" si="261"/>
        <v/>
      </c>
      <c r="AP487" s="19" t="str">
        <f t="shared" si="262"/>
        <v/>
      </c>
      <c r="AQ487" s="19" t="str">
        <f t="shared" si="263"/>
        <v/>
      </c>
      <c r="AR487" s="19" t="str">
        <f t="shared" si="264"/>
        <v/>
      </c>
      <c r="AS487" s="19" t="str">
        <f>IFERROR(VLOOKUP(AF487,[2]CUS030!$A$5:$E$10000,5,0),"")</f>
        <v/>
      </c>
      <c r="AT487" s="19" t="str">
        <f>IFERROR(VLOOKUP(AG487,[2]CUS030!$A$5:$E$10000,5,0),"")</f>
        <v>Vinfast</v>
      </c>
      <c r="AU487" s="19" t="str">
        <f>IFERROR(VLOOKUP(AH487,[2]CUS030!$A$5:$E$10000,5,0),"")</f>
        <v/>
      </c>
      <c r="AV487" s="19" t="str">
        <f>IFERROR(VLOOKUP(AI487,[2]CUS030!$A$5:$E$10000,5,0),"")</f>
        <v/>
      </c>
      <c r="AW487" s="19" t="str">
        <f>IFERROR(VLOOKUP(AJ487,[2]CUS030!$A$5:$E$10000,5,0),"")</f>
        <v/>
      </c>
      <c r="AX487" s="19" t="str">
        <f>IFERROR(VLOOKUP(AK487,[2]CUS030!$A$5:$E$10000,5,0),"")</f>
        <v/>
      </c>
      <c r="AY487" s="19" t="str">
        <f>IFERROR(VLOOKUP(AL487,[2]CUS030!$A$5:$E$10000,5,0),"")</f>
        <v/>
      </c>
      <c r="AZ487" s="19" t="str">
        <f>IFERROR(VLOOKUP(AM487,[2]CUS030!$A$5:$E$10000,5,0),"")</f>
        <v/>
      </c>
      <c r="BA487" s="19" t="str">
        <f>IFERROR(VLOOKUP(AN487,[2]CUS030!$A$5:$E$10000,5,0),"")</f>
        <v/>
      </c>
      <c r="BB487" s="19" t="str">
        <f>IFERROR(VLOOKUP(AO487,[2]CUS030!$A$5:$E$10000,5,0),"")</f>
        <v/>
      </c>
      <c r="BC487" s="19" t="str">
        <f>IFERROR(VLOOKUP(AP487,[2]CUS030!$A$5:$E$10000,5,0),"")</f>
        <v/>
      </c>
      <c r="BD487" s="19" t="str">
        <f>IFERROR(VLOOKUP(AQ487,[2]CUS030!$A$5:$E$10000,5,0),"")</f>
        <v/>
      </c>
      <c r="BE487" s="19" t="str">
        <f>IFERROR(VLOOKUP(AR487,[2]CUS030!$A$5:$E$10000,5,0),"")</f>
        <v/>
      </c>
    </row>
    <row r="488" spans="6:57" x14ac:dyDescent="0.3">
      <c r="F488" s="108" t="str">
        <f>[1]!Table1[[#This Row],[Production]]</f>
        <v>|0200226117|25.40|0.00|2.000|0.0006151NBC</v>
      </c>
      <c r="G488" t="str">
        <f t="shared" si="226"/>
        <v>6151</v>
      </c>
      <c r="H488" t="str">
        <f t="shared" si="227"/>
        <v>||||||||||||</v>
      </c>
      <c r="I488" s="108" t="str">
        <f>[1]!Table1[[#This Row],[Stock]]</f>
        <v>|0200226117|25.40|0.00|2.000|0.000190NBC</v>
      </c>
      <c r="J488" t="str">
        <f t="shared" si="228"/>
        <v>190</v>
      </c>
      <c r="K488" s="19"/>
      <c r="L488" s="19"/>
      <c r="M488" s="19"/>
      <c r="N488" s="19"/>
      <c r="O488" s="19"/>
      <c r="P488" s="20" t="str">
        <f>End_Cal!E488</f>
        <v>|0200226339|40.00|20.00|2.300|0.0006153NBC</v>
      </c>
      <c r="Q488" s="112" t="str">
        <f t="shared" si="240"/>
        <v>6153</v>
      </c>
      <c r="R488" s="112" t="str">
        <f t="shared" si="241"/>
        <v/>
      </c>
      <c r="S488" s="112" t="str">
        <f t="shared" si="242"/>
        <v/>
      </c>
      <c r="T488" s="112" t="str">
        <f t="shared" si="243"/>
        <v/>
      </c>
      <c r="U488" s="112" t="str">
        <f t="shared" si="244"/>
        <v/>
      </c>
      <c r="V488" s="112" t="str">
        <f t="shared" si="245"/>
        <v/>
      </c>
      <c r="W488" s="112" t="str">
        <f t="shared" si="246"/>
        <v/>
      </c>
      <c r="X488" s="112" t="str">
        <f t="shared" si="247"/>
        <v/>
      </c>
      <c r="Y488" s="112" t="str">
        <f t="shared" si="248"/>
        <v/>
      </c>
      <c r="Z488" s="112" t="str">
        <f t="shared" si="249"/>
        <v/>
      </c>
      <c r="AA488" s="112" t="str">
        <f t="shared" si="250"/>
        <v/>
      </c>
      <c r="AB488" s="112" t="str">
        <f t="shared" si="251"/>
        <v/>
      </c>
      <c r="AC488" s="112" t="str">
        <f t="shared" si="252"/>
        <v/>
      </c>
      <c r="AD488" t="str">
        <f t="shared" si="232"/>
        <v>6153------------</v>
      </c>
      <c r="AF488" s="19" t="str">
        <f t="shared" si="239"/>
        <v/>
      </c>
      <c r="AG488" s="19" t="str">
        <f t="shared" si="253"/>
        <v>|0200226339|40.00|20.00|2.300|0.0006153NBC</v>
      </c>
      <c r="AH488" s="19" t="str">
        <f t="shared" si="254"/>
        <v/>
      </c>
      <c r="AI488" s="19" t="str">
        <f t="shared" si="255"/>
        <v/>
      </c>
      <c r="AJ488" s="19" t="str">
        <f t="shared" si="256"/>
        <v/>
      </c>
      <c r="AK488" s="19" t="str">
        <f t="shared" si="257"/>
        <v/>
      </c>
      <c r="AL488" s="19" t="str">
        <f t="shared" si="258"/>
        <v/>
      </c>
      <c r="AM488" s="19" t="str">
        <f t="shared" si="259"/>
        <v/>
      </c>
      <c r="AN488" s="19" t="str">
        <f t="shared" si="260"/>
        <v/>
      </c>
      <c r="AO488" s="19" t="str">
        <f t="shared" si="261"/>
        <v/>
      </c>
      <c r="AP488" s="19" t="str">
        <f t="shared" si="262"/>
        <v/>
      </c>
      <c r="AQ488" s="19" t="str">
        <f t="shared" si="263"/>
        <v/>
      </c>
      <c r="AR488" s="19" t="str">
        <f t="shared" si="264"/>
        <v/>
      </c>
      <c r="AS488" s="19" t="str">
        <f>IFERROR(VLOOKUP(AF488,[2]CUS030!$A$5:$E$10000,5,0),"")</f>
        <v/>
      </c>
      <c r="AT488" s="19" t="str">
        <f>IFERROR(VLOOKUP(AG488,[2]CUS030!$A$5:$E$10000,5,0),"")</f>
        <v/>
      </c>
      <c r="AU488" s="19" t="str">
        <f>IFERROR(VLOOKUP(AH488,[2]CUS030!$A$5:$E$10000,5,0),"")</f>
        <v/>
      </c>
      <c r="AV488" s="19" t="str">
        <f>IFERROR(VLOOKUP(AI488,[2]CUS030!$A$5:$E$10000,5,0),"")</f>
        <v/>
      </c>
      <c r="AW488" s="19" t="str">
        <f>IFERROR(VLOOKUP(AJ488,[2]CUS030!$A$5:$E$10000,5,0),"")</f>
        <v/>
      </c>
      <c r="AX488" s="19" t="str">
        <f>IFERROR(VLOOKUP(AK488,[2]CUS030!$A$5:$E$10000,5,0),"")</f>
        <v/>
      </c>
      <c r="AY488" s="19" t="str">
        <f>IFERROR(VLOOKUP(AL488,[2]CUS030!$A$5:$E$10000,5,0),"")</f>
        <v/>
      </c>
      <c r="AZ488" s="19" t="str">
        <f>IFERROR(VLOOKUP(AM488,[2]CUS030!$A$5:$E$10000,5,0),"")</f>
        <v/>
      </c>
      <c r="BA488" s="19" t="str">
        <f>IFERROR(VLOOKUP(AN488,[2]CUS030!$A$5:$E$10000,5,0),"")</f>
        <v/>
      </c>
      <c r="BB488" s="19" t="str">
        <f>IFERROR(VLOOKUP(AO488,[2]CUS030!$A$5:$E$10000,5,0),"")</f>
        <v/>
      </c>
      <c r="BC488" s="19" t="str">
        <f>IFERROR(VLOOKUP(AP488,[2]CUS030!$A$5:$E$10000,5,0),"")</f>
        <v/>
      </c>
      <c r="BD488" s="19" t="str">
        <f>IFERROR(VLOOKUP(AQ488,[2]CUS030!$A$5:$E$10000,5,0),"")</f>
        <v/>
      </c>
      <c r="BE488" s="19" t="str">
        <f>IFERROR(VLOOKUP(AR488,[2]CUS030!$A$5:$E$10000,5,0),"")</f>
        <v/>
      </c>
    </row>
    <row r="489" spans="6:57" x14ac:dyDescent="0.3">
      <c r="F489" s="108" t="str">
        <f>[1]!Table1[[#This Row],[Production]]</f>
        <v>|0200226117|25.40|0.00|2.000|0.0006151NBC</v>
      </c>
      <c r="G489" t="str">
        <f t="shared" si="226"/>
        <v>6151</v>
      </c>
      <c r="H489" t="str">
        <f t="shared" si="227"/>
        <v>|VPIC1|||||||||||</v>
      </c>
      <c r="I489" s="108" t="str">
        <f>[1]!Table1[[#This Row],[Stock]]</f>
        <v>|0200226117|25.40|0.00|2.000|0.0006151NBC</v>
      </c>
      <c r="J489" t="str">
        <f t="shared" si="228"/>
        <v>6151</v>
      </c>
      <c r="K489" s="19"/>
      <c r="L489" s="19"/>
      <c r="M489" s="19"/>
      <c r="N489" s="19"/>
      <c r="O489" s="19"/>
      <c r="P489" s="20" t="str">
        <f>End_Cal!E489</f>
        <v>|0200226010|19.10|0.00|2.000|0.0005500NBC</v>
      </c>
      <c r="Q489" s="112" t="str">
        <f t="shared" si="240"/>
        <v>5500</v>
      </c>
      <c r="R489" s="112" t="str">
        <f t="shared" si="241"/>
        <v/>
      </c>
      <c r="S489" s="112" t="str">
        <f t="shared" si="242"/>
        <v/>
      </c>
      <c r="T489" s="112" t="str">
        <f t="shared" si="243"/>
        <v/>
      </c>
      <c r="U489" s="112" t="str">
        <f t="shared" si="244"/>
        <v/>
      </c>
      <c r="V489" s="112" t="str">
        <f t="shared" si="245"/>
        <v/>
      </c>
      <c r="W489" s="112" t="str">
        <f t="shared" si="246"/>
        <v/>
      </c>
      <c r="X489" s="112" t="str">
        <f t="shared" si="247"/>
        <v/>
      </c>
      <c r="Y489" s="112" t="str">
        <f t="shared" si="248"/>
        <v/>
      </c>
      <c r="Z489" s="112" t="str">
        <f t="shared" si="249"/>
        <v/>
      </c>
      <c r="AA489" s="112" t="str">
        <f t="shared" si="250"/>
        <v/>
      </c>
      <c r="AB489" s="112" t="str">
        <f t="shared" si="251"/>
        <v/>
      </c>
      <c r="AC489" s="112" t="str">
        <f t="shared" si="252"/>
        <v/>
      </c>
      <c r="AD489" t="str">
        <f t="shared" si="232"/>
        <v>5500------------</v>
      </c>
      <c r="AF489" s="19" t="str">
        <f t="shared" si="239"/>
        <v/>
      </c>
      <c r="AG489" s="19" t="str">
        <f t="shared" si="253"/>
        <v>|0200226010|19.10|0.00|2.000|0.0005500NBC</v>
      </c>
      <c r="AH489" s="19" t="str">
        <f t="shared" si="254"/>
        <v/>
      </c>
      <c r="AI489" s="19" t="str">
        <f t="shared" si="255"/>
        <v/>
      </c>
      <c r="AJ489" s="19" t="str">
        <f t="shared" si="256"/>
        <v/>
      </c>
      <c r="AK489" s="19" t="str">
        <f t="shared" si="257"/>
        <v/>
      </c>
      <c r="AL489" s="19" t="str">
        <f t="shared" si="258"/>
        <v/>
      </c>
      <c r="AM489" s="19" t="str">
        <f t="shared" si="259"/>
        <v/>
      </c>
      <c r="AN489" s="19" t="str">
        <f t="shared" si="260"/>
        <v/>
      </c>
      <c r="AO489" s="19" t="str">
        <f t="shared" si="261"/>
        <v/>
      </c>
      <c r="AP489" s="19" t="str">
        <f t="shared" si="262"/>
        <v/>
      </c>
      <c r="AQ489" s="19" t="str">
        <f t="shared" si="263"/>
        <v/>
      </c>
      <c r="AR489" s="19" t="str">
        <f t="shared" si="264"/>
        <v/>
      </c>
      <c r="AS489" s="19" t="str">
        <f>IFERROR(VLOOKUP(AF489,[2]CUS030!$A$5:$E$10000,5,0),"")</f>
        <v/>
      </c>
      <c r="AT489" s="19" t="str">
        <f>IFERROR(VLOOKUP(AG489,[2]CUS030!$A$5:$E$10000,5,0),"")</f>
        <v>VPIC1</v>
      </c>
      <c r="AU489" s="19" t="str">
        <f>IFERROR(VLOOKUP(AH489,[2]CUS030!$A$5:$E$10000,5,0),"")</f>
        <v/>
      </c>
      <c r="AV489" s="19" t="str">
        <f>IFERROR(VLOOKUP(AI489,[2]CUS030!$A$5:$E$10000,5,0),"")</f>
        <v/>
      </c>
      <c r="AW489" s="19" t="str">
        <f>IFERROR(VLOOKUP(AJ489,[2]CUS030!$A$5:$E$10000,5,0),"")</f>
        <v/>
      </c>
      <c r="AX489" s="19" t="str">
        <f>IFERROR(VLOOKUP(AK489,[2]CUS030!$A$5:$E$10000,5,0),"")</f>
        <v/>
      </c>
      <c r="AY489" s="19" t="str">
        <f>IFERROR(VLOOKUP(AL489,[2]CUS030!$A$5:$E$10000,5,0),"")</f>
        <v/>
      </c>
      <c r="AZ489" s="19" t="str">
        <f>IFERROR(VLOOKUP(AM489,[2]CUS030!$A$5:$E$10000,5,0),"")</f>
        <v/>
      </c>
      <c r="BA489" s="19" t="str">
        <f>IFERROR(VLOOKUP(AN489,[2]CUS030!$A$5:$E$10000,5,0),"")</f>
        <v/>
      </c>
      <c r="BB489" s="19" t="str">
        <f>IFERROR(VLOOKUP(AO489,[2]CUS030!$A$5:$E$10000,5,0),"")</f>
        <v/>
      </c>
      <c r="BC489" s="19" t="str">
        <f>IFERROR(VLOOKUP(AP489,[2]CUS030!$A$5:$E$10000,5,0),"")</f>
        <v/>
      </c>
      <c r="BD489" s="19" t="str">
        <f>IFERROR(VLOOKUP(AQ489,[2]CUS030!$A$5:$E$10000,5,0),"")</f>
        <v/>
      </c>
      <c r="BE489" s="19" t="str">
        <f>IFERROR(VLOOKUP(AR489,[2]CUS030!$A$5:$E$10000,5,0),"")</f>
        <v/>
      </c>
    </row>
    <row r="490" spans="6:57" x14ac:dyDescent="0.3">
      <c r="F490" s="108" t="str">
        <f>[1]!Table1[[#This Row],[Production]]</f>
        <v>|0200226117|28.60|0.00|2.000|0.0006376NBC</v>
      </c>
      <c r="G490" t="str">
        <f t="shared" si="226"/>
        <v>6376</v>
      </c>
      <c r="H490" t="str">
        <f t="shared" si="227"/>
        <v>|INNOTEK|||||||||||</v>
      </c>
      <c r="I490" s="108" t="str">
        <f>[1]!Table1[[#This Row],[Stock]]</f>
        <v>|0200226117|28.60|0.00|2.000|0.0001254NBC</v>
      </c>
      <c r="J490" t="str">
        <f t="shared" si="228"/>
        <v>1254</v>
      </c>
      <c r="K490" s="19"/>
      <c r="L490" s="19"/>
      <c r="M490" s="19"/>
      <c r="N490" s="19"/>
      <c r="O490" s="19"/>
      <c r="P490" s="20" t="str">
        <f>End_Cal!E490</f>
        <v>|0200226010|22.20|0.00|1.400|0.0005190IBC</v>
      </c>
      <c r="Q490" s="112" t="str">
        <f t="shared" si="240"/>
        <v>5190</v>
      </c>
      <c r="R490" s="112" t="str">
        <f t="shared" si="241"/>
        <v/>
      </c>
      <c r="S490" s="112" t="str">
        <f t="shared" si="242"/>
        <v/>
      </c>
      <c r="T490" s="112" t="str">
        <f t="shared" si="243"/>
        <v/>
      </c>
      <c r="U490" s="112" t="str">
        <f t="shared" si="244"/>
        <v/>
      </c>
      <c r="V490" s="112" t="str">
        <f t="shared" si="245"/>
        <v/>
      </c>
      <c r="W490" s="112" t="str">
        <f t="shared" si="246"/>
        <v/>
      </c>
      <c r="X490" s="112" t="str">
        <f t="shared" si="247"/>
        <v/>
      </c>
      <c r="Y490" s="112" t="str">
        <f t="shared" si="248"/>
        <v/>
      </c>
      <c r="Z490" s="112" t="str">
        <f t="shared" si="249"/>
        <v/>
      </c>
      <c r="AA490" s="112" t="str">
        <f t="shared" si="250"/>
        <v/>
      </c>
      <c r="AB490" s="112" t="str">
        <f t="shared" si="251"/>
        <v/>
      </c>
      <c r="AC490" s="112" t="str">
        <f t="shared" si="252"/>
        <v/>
      </c>
      <c r="AD490" t="str">
        <f t="shared" si="232"/>
        <v>5190------------</v>
      </c>
      <c r="AF490" s="19" t="str">
        <f t="shared" si="239"/>
        <v/>
      </c>
      <c r="AG490" s="19" t="str">
        <f t="shared" si="253"/>
        <v>|0200226010|22.20|0.00|1.400|0.0005190IBC</v>
      </c>
      <c r="AH490" s="19" t="str">
        <f t="shared" si="254"/>
        <v/>
      </c>
      <c r="AI490" s="19" t="str">
        <f t="shared" si="255"/>
        <v/>
      </c>
      <c r="AJ490" s="19" t="str">
        <f t="shared" si="256"/>
        <v/>
      </c>
      <c r="AK490" s="19" t="str">
        <f t="shared" si="257"/>
        <v/>
      </c>
      <c r="AL490" s="19" t="str">
        <f t="shared" si="258"/>
        <v/>
      </c>
      <c r="AM490" s="19" t="str">
        <f t="shared" si="259"/>
        <v/>
      </c>
      <c r="AN490" s="19" t="str">
        <f t="shared" si="260"/>
        <v/>
      </c>
      <c r="AO490" s="19" t="str">
        <f t="shared" si="261"/>
        <v/>
      </c>
      <c r="AP490" s="19" t="str">
        <f t="shared" si="262"/>
        <v/>
      </c>
      <c r="AQ490" s="19" t="str">
        <f t="shared" si="263"/>
        <v/>
      </c>
      <c r="AR490" s="19" t="str">
        <f t="shared" si="264"/>
        <v/>
      </c>
      <c r="AS490" s="19" t="str">
        <f>IFERROR(VLOOKUP(AF490,[2]CUS030!$A$5:$E$10000,5,0),"")</f>
        <v/>
      </c>
      <c r="AT490" s="19" t="str">
        <f>IFERROR(VLOOKUP(AG490,[2]CUS030!$A$5:$E$10000,5,0),"")</f>
        <v>INNOTEK</v>
      </c>
      <c r="AU490" s="19" t="str">
        <f>IFERROR(VLOOKUP(AH490,[2]CUS030!$A$5:$E$10000,5,0),"")</f>
        <v/>
      </c>
      <c r="AV490" s="19" t="str">
        <f>IFERROR(VLOOKUP(AI490,[2]CUS030!$A$5:$E$10000,5,0),"")</f>
        <v/>
      </c>
      <c r="AW490" s="19" t="str">
        <f>IFERROR(VLOOKUP(AJ490,[2]CUS030!$A$5:$E$10000,5,0),"")</f>
        <v/>
      </c>
      <c r="AX490" s="19" t="str">
        <f>IFERROR(VLOOKUP(AK490,[2]CUS030!$A$5:$E$10000,5,0),"")</f>
        <v/>
      </c>
      <c r="AY490" s="19" t="str">
        <f>IFERROR(VLOOKUP(AL490,[2]CUS030!$A$5:$E$10000,5,0),"")</f>
        <v/>
      </c>
      <c r="AZ490" s="19" t="str">
        <f>IFERROR(VLOOKUP(AM490,[2]CUS030!$A$5:$E$10000,5,0),"")</f>
        <v/>
      </c>
      <c r="BA490" s="19" t="str">
        <f>IFERROR(VLOOKUP(AN490,[2]CUS030!$A$5:$E$10000,5,0),"")</f>
        <v/>
      </c>
      <c r="BB490" s="19" t="str">
        <f>IFERROR(VLOOKUP(AO490,[2]CUS030!$A$5:$E$10000,5,0),"")</f>
        <v/>
      </c>
      <c r="BC490" s="19" t="str">
        <f>IFERROR(VLOOKUP(AP490,[2]CUS030!$A$5:$E$10000,5,0),"")</f>
        <v/>
      </c>
      <c r="BD490" s="19" t="str">
        <f>IFERROR(VLOOKUP(AQ490,[2]CUS030!$A$5:$E$10000,5,0),"")</f>
        <v/>
      </c>
      <c r="BE490" s="19" t="str">
        <f>IFERROR(VLOOKUP(AR490,[2]CUS030!$A$5:$E$10000,5,0),"")</f>
        <v/>
      </c>
    </row>
    <row r="491" spans="6:57" x14ac:dyDescent="0.3">
      <c r="F491" s="108" t="str">
        <f>[1]!Table1[[#This Row],[Production]]</f>
        <v>|0200226117|28.60|0.00|2.000|0.0005695NBC</v>
      </c>
      <c r="G491" t="str">
        <f t="shared" si="226"/>
        <v>5695</v>
      </c>
      <c r="H491" t="str">
        <f t="shared" si="227"/>
        <v>||||||||||||</v>
      </c>
      <c r="I491" s="108" t="str">
        <f>[1]!Table1[[#This Row],[Stock]]</f>
        <v>|0200226117|28.60|0.00|2.000|0.0001855NBC</v>
      </c>
      <c r="J491" t="str">
        <f t="shared" si="228"/>
        <v>1855</v>
      </c>
      <c r="K491" s="19"/>
      <c r="L491" s="19"/>
      <c r="M491" s="19"/>
      <c r="N491" s="19"/>
      <c r="O491" s="19"/>
      <c r="P491" s="20" t="str">
        <f>End_Cal!E491</f>
        <v>|0200230742|25.00|55.00|1.600|0.0006199IBC</v>
      </c>
      <c r="Q491" s="112" t="str">
        <f t="shared" si="240"/>
        <v>6199</v>
      </c>
      <c r="R491" s="112" t="str">
        <f t="shared" si="241"/>
        <v/>
      </c>
      <c r="S491" s="112" t="str">
        <f t="shared" si="242"/>
        <v/>
      </c>
      <c r="T491" s="112" t="str">
        <f t="shared" si="243"/>
        <v/>
      </c>
      <c r="U491" s="112" t="str">
        <f t="shared" si="244"/>
        <v/>
      </c>
      <c r="V491" s="112" t="str">
        <f t="shared" si="245"/>
        <v/>
      </c>
      <c r="W491" s="112" t="str">
        <f t="shared" si="246"/>
        <v/>
      </c>
      <c r="X491" s="112" t="str">
        <f t="shared" si="247"/>
        <v/>
      </c>
      <c r="Y491" s="112" t="str">
        <f t="shared" si="248"/>
        <v/>
      </c>
      <c r="Z491" s="112" t="str">
        <f t="shared" si="249"/>
        <v/>
      </c>
      <c r="AA491" s="112" t="str">
        <f t="shared" si="250"/>
        <v/>
      </c>
      <c r="AB491" s="112" t="str">
        <f t="shared" si="251"/>
        <v/>
      </c>
      <c r="AC491" s="112" t="str">
        <f t="shared" si="252"/>
        <v/>
      </c>
      <c r="AD491" t="str">
        <f t="shared" si="232"/>
        <v>6199------------</v>
      </c>
      <c r="AF491" s="19" t="str">
        <f t="shared" si="239"/>
        <v/>
      </c>
      <c r="AG491" s="19" t="str">
        <f t="shared" si="253"/>
        <v>|0200230742|25.00|55.00|1.600|0.0006199IBC</v>
      </c>
      <c r="AH491" s="19" t="str">
        <f t="shared" si="254"/>
        <v/>
      </c>
      <c r="AI491" s="19" t="str">
        <f t="shared" si="255"/>
        <v/>
      </c>
      <c r="AJ491" s="19" t="str">
        <f t="shared" si="256"/>
        <v/>
      </c>
      <c r="AK491" s="19" t="str">
        <f t="shared" si="257"/>
        <v/>
      </c>
      <c r="AL491" s="19" t="str">
        <f t="shared" si="258"/>
        <v/>
      </c>
      <c r="AM491" s="19" t="str">
        <f t="shared" si="259"/>
        <v/>
      </c>
      <c r="AN491" s="19" t="str">
        <f t="shared" si="260"/>
        <v/>
      </c>
      <c r="AO491" s="19" t="str">
        <f t="shared" si="261"/>
        <v/>
      </c>
      <c r="AP491" s="19" t="str">
        <f t="shared" si="262"/>
        <v/>
      </c>
      <c r="AQ491" s="19" t="str">
        <f t="shared" si="263"/>
        <v/>
      </c>
      <c r="AR491" s="19" t="str">
        <f t="shared" si="264"/>
        <v/>
      </c>
      <c r="AS491" s="19" t="str">
        <f>IFERROR(VLOOKUP(AF491,[2]CUS030!$A$5:$E$10000,5,0),"")</f>
        <v/>
      </c>
      <c r="AT491" s="19" t="str">
        <f>IFERROR(VLOOKUP(AG491,[2]CUS030!$A$5:$E$10000,5,0),"")</f>
        <v/>
      </c>
      <c r="AU491" s="19" t="str">
        <f>IFERROR(VLOOKUP(AH491,[2]CUS030!$A$5:$E$10000,5,0),"")</f>
        <v/>
      </c>
      <c r="AV491" s="19" t="str">
        <f>IFERROR(VLOOKUP(AI491,[2]CUS030!$A$5:$E$10000,5,0),"")</f>
        <v/>
      </c>
      <c r="AW491" s="19" t="str">
        <f>IFERROR(VLOOKUP(AJ491,[2]CUS030!$A$5:$E$10000,5,0),"")</f>
        <v/>
      </c>
      <c r="AX491" s="19" t="str">
        <f>IFERROR(VLOOKUP(AK491,[2]CUS030!$A$5:$E$10000,5,0),"")</f>
        <v/>
      </c>
      <c r="AY491" s="19" t="str">
        <f>IFERROR(VLOOKUP(AL491,[2]CUS030!$A$5:$E$10000,5,0),"")</f>
        <v/>
      </c>
      <c r="AZ491" s="19" t="str">
        <f>IFERROR(VLOOKUP(AM491,[2]CUS030!$A$5:$E$10000,5,0),"")</f>
        <v/>
      </c>
      <c r="BA491" s="19" t="str">
        <f>IFERROR(VLOOKUP(AN491,[2]CUS030!$A$5:$E$10000,5,0),"")</f>
        <v/>
      </c>
      <c r="BB491" s="19" t="str">
        <f>IFERROR(VLOOKUP(AO491,[2]CUS030!$A$5:$E$10000,5,0),"")</f>
        <v/>
      </c>
      <c r="BC491" s="19" t="str">
        <f>IFERROR(VLOOKUP(AP491,[2]CUS030!$A$5:$E$10000,5,0),"")</f>
        <v/>
      </c>
      <c r="BD491" s="19" t="str">
        <f>IFERROR(VLOOKUP(AQ491,[2]CUS030!$A$5:$E$10000,5,0),"")</f>
        <v/>
      </c>
      <c r="BE491" s="19" t="str">
        <f>IFERROR(VLOOKUP(AR491,[2]CUS030!$A$5:$E$10000,5,0),"")</f>
        <v/>
      </c>
    </row>
    <row r="492" spans="6:57" x14ac:dyDescent="0.3">
      <c r="F492" s="108" t="str">
        <f>[1]!Table1[[#This Row],[Production]]</f>
        <v>|0200226117|28.60|0.00|2.000|0.0006298NBC</v>
      </c>
      <c r="G492" t="str">
        <f t="shared" si="226"/>
        <v>6298</v>
      </c>
      <c r="H492" t="str">
        <f t="shared" si="227"/>
        <v>||||||||||||</v>
      </c>
      <c r="I492" s="108" t="str">
        <f>[1]!Table1[[#This Row],[Stock]]</f>
        <v>|0200226117|28.60|0.00|2.000|0.0002075NBC</v>
      </c>
      <c r="J492" t="str">
        <f t="shared" si="228"/>
        <v>2075</v>
      </c>
      <c r="K492" s="19"/>
      <c r="L492" s="19"/>
      <c r="M492" s="19"/>
      <c r="N492" s="19"/>
      <c r="O492" s="19"/>
      <c r="P492" s="20" t="str">
        <f>End_Cal!E492</f>
        <v>|0200230841|12.70|0.00|1.200|0.0004950NBC</v>
      </c>
      <c r="Q492" s="112" t="str">
        <f t="shared" si="240"/>
        <v>4950</v>
      </c>
      <c r="R492" s="112" t="str">
        <f t="shared" si="241"/>
        <v/>
      </c>
      <c r="S492" s="112" t="str">
        <f t="shared" si="242"/>
        <v/>
      </c>
      <c r="T492" s="112" t="str">
        <f t="shared" si="243"/>
        <v/>
      </c>
      <c r="U492" s="112" t="str">
        <f t="shared" si="244"/>
        <v/>
      </c>
      <c r="V492" s="112" t="str">
        <f t="shared" si="245"/>
        <v/>
      </c>
      <c r="W492" s="112" t="str">
        <f t="shared" si="246"/>
        <v/>
      </c>
      <c r="X492" s="112" t="str">
        <f t="shared" si="247"/>
        <v/>
      </c>
      <c r="Y492" s="112" t="str">
        <f t="shared" si="248"/>
        <v/>
      </c>
      <c r="Z492" s="112" t="str">
        <f t="shared" si="249"/>
        <v/>
      </c>
      <c r="AA492" s="112" t="str">
        <f t="shared" si="250"/>
        <v/>
      </c>
      <c r="AB492" s="112" t="str">
        <f t="shared" si="251"/>
        <v/>
      </c>
      <c r="AC492" s="112" t="str">
        <f t="shared" si="252"/>
        <v/>
      </c>
      <c r="AD492" t="str">
        <f t="shared" si="232"/>
        <v>4950------------</v>
      </c>
      <c r="AF492" s="19" t="str">
        <f t="shared" si="239"/>
        <v/>
      </c>
      <c r="AG492" s="19" t="str">
        <f t="shared" si="253"/>
        <v>|0200230841|12.70|0.00|1.200|0.0004950NBC</v>
      </c>
      <c r="AH492" s="19" t="str">
        <f t="shared" si="254"/>
        <v/>
      </c>
      <c r="AI492" s="19" t="str">
        <f t="shared" si="255"/>
        <v/>
      </c>
      <c r="AJ492" s="19" t="str">
        <f t="shared" si="256"/>
        <v/>
      </c>
      <c r="AK492" s="19" t="str">
        <f t="shared" si="257"/>
        <v/>
      </c>
      <c r="AL492" s="19" t="str">
        <f t="shared" si="258"/>
        <v/>
      </c>
      <c r="AM492" s="19" t="str">
        <f t="shared" si="259"/>
        <v/>
      </c>
      <c r="AN492" s="19" t="str">
        <f t="shared" si="260"/>
        <v/>
      </c>
      <c r="AO492" s="19" t="str">
        <f t="shared" si="261"/>
        <v/>
      </c>
      <c r="AP492" s="19" t="str">
        <f t="shared" si="262"/>
        <v/>
      </c>
      <c r="AQ492" s="19" t="str">
        <f t="shared" si="263"/>
        <v/>
      </c>
      <c r="AR492" s="19" t="str">
        <f t="shared" si="264"/>
        <v/>
      </c>
      <c r="AS492" s="19" t="str">
        <f>IFERROR(VLOOKUP(AF492,[2]CUS030!$A$5:$E$10000,5,0),"")</f>
        <v/>
      </c>
      <c r="AT492" s="19" t="str">
        <f>IFERROR(VLOOKUP(AG492,[2]CUS030!$A$5:$E$10000,5,0),"")</f>
        <v/>
      </c>
      <c r="AU492" s="19" t="str">
        <f>IFERROR(VLOOKUP(AH492,[2]CUS030!$A$5:$E$10000,5,0),"")</f>
        <v/>
      </c>
      <c r="AV492" s="19" t="str">
        <f>IFERROR(VLOOKUP(AI492,[2]CUS030!$A$5:$E$10000,5,0),"")</f>
        <v/>
      </c>
      <c r="AW492" s="19" t="str">
        <f>IFERROR(VLOOKUP(AJ492,[2]CUS030!$A$5:$E$10000,5,0),"")</f>
        <v/>
      </c>
      <c r="AX492" s="19" t="str">
        <f>IFERROR(VLOOKUP(AK492,[2]CUS030!$A$5:$E$10000,5,0),"")</f>
        <v/>
      </c>
      <c r="AY492" s="19" t="str">
        <f>IFERROR(VLOOKUP(AL492,[2]CUS030!$A$5:$E$10000,5,0),"")</f>
        <v/>
      </c>
      <c r="AZ492" s="19" t="str">
        <f>IFERROR(VLOOKUP(AM492,[2]CUS030!$A$5:$E$10000,5,0),"")</f>
        <v/>
      </c>
      <c r="BA492" s="19" t="str">
        <f>IFERROR(VLOOKUP(AN492,[2]CUS030!$A$5:$E$10000,5,0),"")</f>
        <v/>
      </c>
      <c r="BB492" s="19" t="str">
        <f>IFERROR(VLOOKUP(AO492,[2]CUS030!$A$5:$E$10000,5,0),"")</f>
        <v/>
      </c>
      <c r="BC492" s="19" t="str">
        <f>IFERROR(VLOOKUP(AP492,[2]CUS030!$A$5:$E$10000,5,0),"")</f>
        <v/>
      </c>
      <c r="BD492" s="19" t="str">
        <f>IFERROR(VLOOKUP(AQ492,[2]CUS030!$A$5:$E$10000,5,0),"")</f>
        <v/>
      </c>
      <c r="BE492" s="19" t="str">
        <f>IFERROR(VLOOKUP(AR492,[2]CUS030!$A$5:$E$10000,5,0),"")</f>
        <v/>
      </c>
    </row>
    <row r="493" spans="6:57" x14ac:dyDescent="0.3">
      <c r="F493" s="108" t="str">
        <f>[1]!Table1[[#This Row],[Production]]</f>
        <v>|0200226117|28.60|0.00|2.000|0.0006298NBC</v>
      </c>
      <c r="G493" t="str">
        <f t="shared" si="226"/>
        <v>6298</v>
      </c>
      <c r="H493" t="str">
        <f t="shared" si="227"/>
        <v>||||||||||||</v>
      </c>
      <c r="I493" s="108" t="str">
        <f>[1]!Table1[[#This Row],[Stock]]</f>
        <v>|0200226117|28.60|0.00|2.000|0.0002083NBC</v>
      </c>
      <c r="J493" t="str">
        <f t="shared" si="228"/>
        <v>2083</v>
      </c>
      <c r="K493" s="19"/>
      <c r="L493" s="19"/>
      <c r="M493" s="19"/>
      <c r="N493" s="19"/>
      <c r="O493" s="19"/>
      <c r="P493" s="20" t="str">
        <f>End_Cal!E493</f>
        <v>|0200220810|28.60|0.00|3.200|0.0005720IBC</v>
      </c>
      <c r="Q493" s="112" t="str">
        <f t="shared" si="240"/>
        <v>5720</v>
      </c>
      <c r="R493" s="112" t="str">
        <f t="shared" si="241"/>
        <v/>
      </c>
      <c r="S493" s="112" t="str">
        <f t="shared" si="242"/>
        <v/>
      </c>
      <c r="T493" s="112" t="str">
        <f t="shared" si="243"/>
        <v/>
      </c>
      <c r="U493" s="112" t="str">
        <f t="shared" si="244"/>
        <v/>
      </c>
      <c r="V493" s="112" t="str">
        <f t="shared" si="245"/>
        <v/>
      </c>
      <c r="W493" s="112" t="str">
        <f t="shared" si="246"/>
        <v/>
      </c>
      <c r="X493" s="112" t="str">
        <f t="shared" si="247"/>
        <v/>
      </c>
      <c r="Y493" s="112" t="str">
        <f t="shared" si="248"/>
        <v/>
      </c>
      <c r="Z493" s="112" t="str">
        <f t="shared" si="249"/>
        <v/>
      </c>
      <c r="AA493" s="112" t="str">
        <f t="shared" si="250"/>
        <v/>
      </c>
      <c r="AB493" s="112" t="str">
        <f t="shared" si="251"/>
        <v/>
      </c>
      <c r="AC493" s="112" t="str">
        <f t="shared" si="252"/>
        <v/>
      </c>
      <c r="AD493" t="str">
        <f t="shared" si="232"/>
        <v>5720------------</v>
      </c>
      <c r="AF493" s="19" t="str">
        <f t="shared" si="239"/>
        <v/>
      </c>
      <c r="AG493" s="19" t="str">
        <f t="shared" si="253"/>
        <v>|0200220810|28.60|0.00|3.200|0.0005720IBC</v>
      </c>
      <c r="AH493" s="19" t="str">
        <f t="shared" si="254"/>
        <v/>
      </c>
      <c r="AI493" s="19" t="str">
        <f t="shared" si="255"/>
        <v/>
      </c>
      <c r="AJ493" s="19" t="str">
        <f t="shared" si="256"/>
        <v/>
      </c>
      <c r="AK493" s="19" t="str">
        <f t="shared" si="257"/>
        <v/>
      </c>
      <c r="AL493" s="19" t="str">
        <f t="shared" si="258"/>
        <v/>
      </c>
      <c r="AM493" s="19" t="str">
        <f t="shared" si="259"/>
        <v/>
      </c>
      <c r="AN493" s="19" t="str">
        <f t="shared" si="260"/>
        <v/>
      </c>
      <c r="AO493" s="19" t="str">
        <f t="shared" si="261"/>
        <v/>
      </c>
      <c r="AP493" s="19" t="str">
        <f t="shared" si="262"/>
        <v/>
      </c>
      <c r="AQ493" s="19" t="str">
        <f t="shared" si="263"/>
        <v/>
      </c>
      <c r="AR493" s="19" t="str">
        <f t="shared" si="264"/>
        <v/>
      </c>
      <c r="AS493" s="19" t="str">
        <f>IFERROR(VLOOKUP(AF493,[2]CUS030!$A$5:$E$10000,5,0),"")</f>
        <v/>
      </c>
      <c r="AT493" s="19" t="str">
        <f>IFERROR(VLOOKUP(AG493,[2]CUS030!$A$5:$E$10000,5,0),"")</f>
        <v/>
      </c>
      <c r="AU493" s="19" t="str">
        <f>IFERROR(VLOOKUP(AH493,[2]CUS030!$A$5:$E$10000,5,0),"")</f>
        <v/>
      </c>
      <c r="AV493" s="19" t="str">
        <f>IFERROR(VLOOKUP(AI493,[2]CUS030!$A$5:$E$10000,5,0),"")</f>
        <v/>
      </c>
      <c r="AW493" s="19" t="str">
        <f>IFERROR(VLOOKUP(AJ493,[2]CUS030!$A$5:$E$10000,5,0),"")</f>
        <v/>
      </c>
      <c r="AX493" s="19" t="str">
        <f>IFERROR(VLOOKUP(AK493,[2]CUS030!$A$5:$E$10000,5,0),"")</f>
        <v/>
      </c>
      <c r="AY493" s="19" t="str">
        <f>IFERROR(VLOOKUP(AL493,[2]CUS030!$A$5:$E$10000,5,0),"")</f>
        <v/>
      </c>
      <c r="AZ493" s="19" t="str">
        <f>IFERROR(VLOOKUP(AM493,[2]CUS030!$A$5:$E$10000,5,0),"")</f>
        <v/>
      </c>
      <c r="BA493" s="19" t="str">
        <f>IFERROR(VLOOKUP(AN493,[2]CUS030!$A$5:$E$10000,5,0),"")</f>
        <v/>
      </c>
      <c r="BB493" s="19" t="str">
        <f>IFERROR(VLOOKUP(AO493,[2]CUS030!$A$5:$E$10000,5,0),"")</f>
        <v/>
      </c>
      <c r="BC493" s="19" t="str">
        <f>IFERROR(VLOOKUP(AP493,[2]CUS030!$A$5:$E$10000,5,0),"")</f>
        <v/>
      </c>
      <c r="BD493" s="19" t="str">
        <f>IFERROR(VLOOKUP(AQ493,[2]CUS030!$A$5:$E$10000,5,0),"")</f>
        <v/>
      </c>
      <c r="BE493" s="19" t="str">
        <f>IFERROR(VLOOKUP(AR493,[2]CUS030!$A$5:$E$10000,5,0),"")</f>
        <v/>
      </c>
    </row>
    <row r="494" spans="6:57" x14ac:dyDescent="0.3">
      <c r="F494" s="108" t="str">
        <f>[1]!Table1[[#This Row],[Production]]</f>
        <v>|0200226117|28.60|0.00|2.000|0.0005695NBC</v>
      </c>
      <c r="G494" t="str">
        <f t="shared" si="226"/>
        <v>5695</v>
      </c>
      <c r="H494" t="str">
        <f t="shared" si="227"/>
        <v>||||||||||||</v>
      </c>
      <c r="I494" s="108" t="str">
        <f>[1]!Table1[[#This Row],[Stock]]</f>
        <v>|0200226117|28.60|0.00|2.000|0.000312NBC</v>
      </c>
      <c r="J494" t="str">
        <f t="shared" si="228"/>
        <v>312</v>
      </c>
      <c r="K494" s="19"/>
      <c r="L494" s="19"/>
      <c r="M494" s="19"/>
      <c r="N494" s="19"/>
      <c r="O494" s="19"/>
      <c r="P494" s="20" t="str">
        <f>End_Cal!E494</f>
        <v>|0200220810|48.60|0.00|2.600|0.0005950NBC</v>
      </c>
      <c r="Q494" s="112" t="str">
        <f t="shared" si="240"/>
        <v>5950</v>
      </c>
      <c r="R494" s="112" t="str">
        <f t="shared" si="241"/>
        <v/>
      </c>
      <c r="S494" s="112" t="str">
        <f t="shared" si="242"/>
        <v/>
      </c>
      <c r="T494" s="112" t="str">
        <f t="shared" si="243"/>
        <v/>
      </c>
      <c r="U494" s="112" t="str">
        <f t="shared" si="244"/>
        <v/>
      </c>
      <c r="V494" s="112" t="str">
        <f t="shared" si="245"/>
        <v/>
      </c>
      <c r="W494" s="112" t="str">
        <f t="shared" si="246"/>
        <v/>
      </c>
      <c r="X494" s="112" t="str">
        <f t="shared" si="247"/>
        <v/>
      </c>
      <c r="Y494" s="112" t="str">
        <f t="shared" si="248"/>
        <v/>
      </c>
      <c r="Z494" s="112" t="str">
        <f t="shared" si="249"/>
        <v/>
      </c>
      <c r="AA494" s="112" t="str">
        <f t="shared" si="250"/>
        <v/>
      </c>
      <c r="AB494" s="112" t="str">
        <f t="shared" si="251"/>
        <v/>
      </c>
      <c r="AC494" s="112" t="str">
        <f t="shared" si="252"/>
        <v/>
      </c>
      <c r="AD494" t="str">
        <f t="shared" si="232"/>
        <v>5950------------</v>
      </c>
      <c r="AF494" s="19" t="str">
        <f t="shared" si="239"/>
        <v/>
      </c>
      <c r="AG494" s="19" t="str">
        <f t="shared" si="253"/>
        <v>|0200220810|48.60|0.00|2.600|0.0005950NBC</v>
      </c>
      <c r="AH494" s="19" t="str">
        <f t="shared" si="254"/>
        <v/>
      </c>
      <c r="AI494" s="19" t="str">
        <f t="shared" si="255"/>
        <v/>
      </c>
      <c r="AJ494" s="19" t="str">
        <f t="shared" si="256"/>
        <v/>
      </c>
      <c r="AK494" s="19" t="str">
        <f t="shared" si="257"/>
        <v/>
      </c>
      <c r="AL494" s="19" t="str">
        <f t="shared" si="258"/>
        <v/>
      </c>
      <c r="AM494" s="19" t="str">
        <f t="shared" si="259"/>
        <v/>
      </c>
      <c r="AN494" s="19" t="str">
        <f t="shared" si="260"/>
        <v/>
      </c>
      <c r="AO494" s="19" t="str">
        <f t="shared" si="261"/>
        <v/>
      </c>
      <c r="AP494" s="19" t="str">
        <f t="shared" si="262"/>
        <v/>
      </c>
      <c r="AQ494" s="19" t="str">
        <f t="shared" si="263"/>
        <v/>
      </c>
      <c r="AR494" s="19" t="str">
        <f t="shared" si="264"/>
        <v/>
      </c>
      <c r="AS494" s="19" t="str">
        <f>IFERROR(VLOOKUP(AF494,[2]CUS030!$A$5:$E$10000,5,0),"")</f>
        <v/>
      </c>
      <c r="AT494" s="19" t="str">
        <f>IFERROR(VLOOKUP(AG494,[2]CUS030!$A$5:$E$10000,5,0),"")</f>
        <v/>
      </c>
      <c r="AU494" s="19" t="str">
        <f>IFERROR(VLOOKUP(AH494,[2]CUS030!$A$5:$E$10000,5,0),"")</f>
        <v/>
      </c>
      <c r="AV494" s="19" t="str">
        <f>IFERROR(VLOOKUP(AI494,[2]CUS030!$A$5:$E$10000,5,0),"")</f>
        <v/>
      </c>
      <c r="AW494" s="19" t="str">
        <f>IFERROR(VLOOKUP(AJ494,[2]CUS030!$A$5:$E$10000,5,0),"")</f>
        <v/>
      </c>
      <c r="AX494" s="19" t="str">
        <f>IFERROR(VLOOKUP(AK494,[2]CUS030!$A$5:$E$10000,5,0),"")</f>
        <v/>
      </c>
      <c r="AY494" s="19" t="str">
        <f>IFERROR(VLOOKUP(AL494,[2]CUS030!$A$5:$E$10000,5,0),"")</f>
        <v/>
      </c>
      <c r="AZ494" s="19" t="str">
        <f>IFERROR(VLOOKUP(AM494,[2]CUS030!$A$5:$E$10000,5,0),"")</f>
        <v/>
      </c>
      <c r="BA494" s="19" t="str">
        <f>IFERROR(VLOOKUP(AN494,[2]CUS030!$A$5:$E$10000,5,0),"")</f>
        <v/>
      </c>
      <c r="BB494" s="19" t="str">
        <f>IFERROR(VLOOKUP(AO494,[2]CUS030!$A$5:$E$10000,5,0),"")</f>
        <v/>
      </c>
      <c r="BC494" s="19" t="str">
        <f>IFERROR(VLOOKUP(AP494,[2]CUS030!$A$5:$E$10000,5,0),"")</f>
        <v/>
      </c>
      <c r="BD494" s="19" t="str">
        <f>IFERROR(VLOOKUP(AQ494,[2]CUS030!$A$5:$E$10000,5,0),"")</f>
        <v/>
      </c>
      <c r="BE494" s="19" t="str">
        <f>IFERROR(VLOOKUP(AR494,[2]CUS030!$A$5:$E$10000,5,0),"")</f>
        <v/>
      </c>
    </row>
    <row r="495" spans="6:57" x14ac:dyDescent="0.3">
      <c r="F495" s="108" t="str">
        <f>[1]!Table1[[#This Row],[Production]]</f>
        <v>|0200226117|28.60|0.00|2.000|0.0006001IBC</v>
      </c>
      <c r="G495" t="str">
        <f t="shared" si="226"/>
        <v>6001</v>
      </c>
      <c r="H495" t="str">
        <f t="shared" si="227"/>
        <v>|CIC1|||||||||||</v>
      </c>
      <c r="I495" s="108" t="str">
        <f>[1]!Table1[[#This Row],[Stock]]</f>
        <v>|0200226117|28.60|0.00|2.000|0.000326IBC</v>
      </c>
      <c r="J495" t="str">
        <f t="shared" si="228"/>
        <v>326</v>
      </c>
      <c r="K495" s="19"/>
      <c r="L495" s="19"/>
      <c r="M495" s="19"/>
      <c r="N495" s="19"/>
      <c r="O495" s="19"/>
      <c r="P495" s="20" t="str">
        <f>End_Cal!E495</f>
        <v>|0200226010|28.60|0.00|1.600|0.0005941IBC</v>
      </c>
      <c r="Q495" s="112" t="str">
        <f t="shared" si="240"/>
        <v>5941</v>
      </c>
      <c r="R495" s="112" t="str">
        <f t="shared" si="241"/>
        <v/>
      </c>
      <c r="S495" s="112" t="str">
        <f t="shared" si="242"/>
        <v/>
      </c>
      <c r="T495" s="112" t="str">
        <f t="shared" si="243"/>
        <v/>
      </c>
      <c r="U495" s="112" t="str">
        <f t="shared" si="244"/>
        <v/>
      </c>
      <c r="V495" s="112" t="str">
        <f t="shared" si="245"/>
        <v/>
      </c>
      <c r="W495" s="112" t="str">
        <f t="shared" si="246"/>
        <v/>
      </c>
      <c r="X495" s="112" t="str">
        <f t="shared" si="247"/>
        <v/>
      </c>
      <c r="Y495" s="112" t="str">
        <f t="shared" si="248"/>
        <v/>
      </c>
      <c r="Z495" s="112" t="str">
        <f t="shared" si="249"/>
        <v/>
      </c>
      <c r="AA495" s="112" t="str">
        <f t="shared" si="250"/>
        <v/>
      </c>
      <c r="AB495" s="112" t="str">
        <f t="shared" si="251"/>
        <v/>
      </c>
      <c r="AC495" s="112" t="str">
        <f t="shared" si="252"/>
        <v/>
      </c>
      <c r="AD495" t="str">
        <f t="shared" si="232"/>
        <v>5941------------</v>
      </c>
      <c r="AF495" s="19" t="str">
        <f t="shared" si="239"/>
        <v/>
      </c>
      <c r="AG495" s="19" t="str">
        <f t="shared" si="253"/>
        <v>|0200226010|28.60|0.00|1.600|0.0005941IBC</v>
      </c>
      <c r="AH495" s="19" t="str">
        <f t="shared" si="254"/>
        <v/>
      </c>
      <c r="AI495" s="19" t="str">
        <f t="shared" si="255"/>
        <v/>
      </c>
      <c r="AJ495" s="19" t="str">
        <f t="shared" si="256"/>
        <v/>
      </c>
      <c r="AK495" s="19" t="str">
        <f t="shared" si="257"/>
        <v/>
      </c>
      <c r="AL495" s="19" t="str">
        <f t="shared" si="258"/>
        <v/>
      </c>
      <c r="AM495" s="19" t="str">
        <f t="shared" si="259"/>
        <v/>
      </c>
      <c r="AN495" s="19" t="str">
        <f t="shared" si="260"/>
        <v/>
      </c>
      <c r="AO495" s="19" t="str">
        <f t="shared" si="261"/>
        <v/>
      </c>
      <c r="AP495" s="19" t="str">
        <f t="shared" si="262"/>
        <v/>
      </c>
      <c r="AQ495" s="19" t="str">
        <f t="shared" si="263"/>
        <v/>
      </c>
      <c r="AR495" s="19" t="str">
        <f t="shared" si="264"/>
        <v/>
      </c>
      <c r="AS495" s="19" t="str">
        <f>IFERROR(VLOOKUP(AF495,[2]CUS030!$A$5:$E$10000,5,0),"")</f>
        <v/>
      </c>
      <c r="AT495" s="19" t="str">
        <f>IFERROR(VLOOKUP(AG495,[2]CUS030!$A$5:$E$10000,5,0),"")</f>
        <v>CIC1</v>
      </c>
      <c r="AU495" s="19" t="str">
        <f>IFERROR(VLOOKUP(AH495,[2]CUS030!$A$5:$E$10000,5,0),"")</f>
        <v/>
      </c>
      <c r="AV495" s="19" t="str">
        <f>IFERROR(VLOOKUP(AI495,[2]CUS030!$A$5:$E$10000,5,0),"")</f>
        <v/>
      </c>
      <c r="AW495" s="19" t="str">
        <f>IFERROR(VLOOKUP(AJ495,[2]CUS030!$A$5:$E$10000,5,0),"")</f>
        <v/>
      </c>
      <c r="AX495" s="19" t="str">
        <f>IFERROR(VLOOKUP(AK495,[2]CUS030!$A$5:$E$10000,5,0),"")</f>
        <v/>
      </c>
      <c r="AY495" s="19" t="str">
        <f>IFERROR(VLOOKUP(AL495,[2]CUS030!$A$5:$E$10000,5,0),"")</f>
        <v/>
      </c>
      <c r="AZ495" s="19" t="str">
        <f>IFERROR(VLOOKUP(AM495,[2]CUS030!$A$5:$E$10000,5,0),"")</f>
        <v/>
      </c>
      <c r="BA495" s="19" t="str">
        <f>IFERROR(VLOOKUP(AN495,[2]CUS030!$A$5:$E$10000,5,0),"")</f>
        <v/>
      </c>
      <c r="BB495" s="19" t="str">
        <f>IFERROR(VLOOKUP(AO495,[2]CUS030!$A$5:$E$10000,5,0),"")</f>
        <v/>
      </c>
      <c r="BC495" s="19" t="str">
        <f>IFERROR(VLOOKUP(AP495,[2]CUS030!$A$5:$E$10000,5,0),"")</f>
        <v/>
      </c>
      <c r="BD495" s="19" t="str">
        <f>IFERROR(VLOOKUP(AQ495,[2]CUS030!$A$5:$E$10000,5,0),"")</f>
        <v/>
      </c>
      <c r="BE495" s="19" t="str">
        <f>IFERROR(VLOOKUP(AR495,[2]CUS030!$A$5:$E$10000,5,0),"")</f>
        <v/>
      </c>
    </row>
    <row r="496" spans="6:57" x14ac:dyDescent="0.3">
      <c r="F496" s="108" t="str">
        <f>[1]!Table1[[#This Row],[Production]]</f>
        <v>|0200226117|28.60|0.00|2.000|0.0005893IBC</v>
      </c>
      <c r="G496" t="str">
        <f t="shared" si="226"/>
        <v>5893</v>
      </c>
      <c r="H496" t="str">
        <f t="shared" si="227"/>
        <v>||||||||||||</v>
      </c>
      <c r="I496" s="108" t="str">
        <f>[1]!Table1[[#This Row],[Stock]]</f>
        <v>|0200226117|28.60|0.00|2.000|0.000388NBC</v>
      </c>
      <c r="J496" t="str">
        <f t="shared" si="228"/>
        <v>388</v>
      </c>
      <c r="K496" s="19"/>
      <c r="L496" s="19"/>
      <c r="M496" s="19"/>
      <c r="N496" s="19"/>
      <c r="O496" s="19"/>
      <c r="P496" s="20" t="str">
        <f>End_Cal!E496</f>
        <v>|0200226117|22.20|0.00|1.600|0.0006067NBC</v>
      </c>
      <c r="Q496" s="112" t="str">
        <f t="shared" si="240"/>
        <v>1208</v>
      </c>
      <c r="R496" s="112" t="str">
        <f t="shared" si="241"/>
        <v/>
      </c>
      <c r="S496" s="112" t="str">
        <f t="shared" si="242"/>
        <v/>
      </c>
      <c r="T496" s="112" t="str">
        <f t="shared" si="243"/>
        <v/>
      </c>
      <c r="U496" s="112" t="str">
        <f t="shared" si="244"/>
        <v/>
      </c>
      <c r="V496" s="112" t="str">
        <f t="shared" si="245"/>
        <v/>
      </c>
      <c r="W496" s="112" t="str">
        <f t="shared" si="246"/>
        <v/>
      </c>
      <c r="X496" s="112" t="str">
        <f t="shared" si="247"/>
        <v/>
      </c>
      <c r="Y496" s="112" t="str">
        <f t="shared" si="248"/>
        <v/>
      </c>
      <c r="Z496" s="112" t="str">
        <f t="shared" si="249"/>
        <v/>
      </c>
      <c r="AA496" s="112" t="str">
        <f t="shared" si="250"/>
        <v/>
      </c>
      <c r="AB496" s="112" t="str">
        <f t="shared" si="251"/>
        <v/>
      </c>
      <c r="AC496" s="112" t="str">
        <f t="shared" si="252"/>
        <v/>
      </c>
      <c r="AD496" t="str">
        <f t="shared" si="232"/>
        <v>1208------------</v>
      </c>
      <c r="AF496" s="19" t="str">
        <f t="shared" si="239"/>
        <v/>
      </c>
      <c r="AG496" s="19" t="str">
        <f t="shared" si="253"/>
        <v>|0200226117|22.20|0.00|1.600|0.0001208NBC</v>
      </c>
      <c r="AH496" s="19" t="str">
        <f t="shared" si="254"/>
        <v/>
      </c>
      <c r="AI496" s="19" t="str">
        <f t="shared" si="255"/>
        <v/>
      </c>
      <c r="AJ496" s="19" t="str">
        <f t="shared" si="256"/>
        <v/>
      </c>
      <c r="AK496" s="19" t="str">
        <f t="shared" si="257"/>
        <v/>
      </c>
      <c r="AL496" s="19" t="str">
        <f t="shared" si="258"/>
        <v/>
      </c>
      <c r="AM496" s="19" t="str">
        <f t="shared" si="259"/>
        <v/>
      </c>
      <c r="AN496" s="19" t="str">
        <f t="shared" si="260"/>
        <v/>
      </c>
      <c r="AO496" s="19" t="str">
        <f t="shared" si="261"/>
        <v/>
      </c>
      <c r="AP496" s="19" t="str">
        <f t="shared" si="262"/>
        <v/>
      </c>
      <c r="AQ496" s="19" t="str">
        <f t="shared" si="263"/>
        <v/>
      </c>
      <c r="AR496" s="19" t="str">
        <f t="shared" si="264"/>
        <v/>
      </c>
      <c r="AS496" s="19" t="str">
        <f>IFERROR(VLOOKUP(AF496,[2]CUS030!$A$5:$E$10000,5,0),"")</f>
        <v/>
      </c>
      <c r="AT496" s="19" t="str">
        <f>IFERROR(VLOOKUP(AG496,[2]CUS030!$A$5:$E$10000,5,0),"")</f>
        <v/>
      </c>
      <c r="AU496" s="19" t="str">
        <f>IFERROR(VLOOKUP(AH496,[2]CUS030!$A$5:$E$10000,5,0),"")</f>
        <v/>
      </c>
      <c r="AV496" s="19" t="str">
        <f>IFERROR(VLOOKUP(AI496,[2]CUS030!$A$5:$E$10000,5,0),"")</f>
        <v/>
      </c>
      <c r="AW496" s="19" t="str">
        <f>IFERROR(VLOOKUP(AJ496,[2]CUS030!$A$5:$E$10000,5,0),"")</f>
        <v/>
      </c>
      <c r="AX496" s="19" t="str">
        <f>IFERROR(VLOOKUP(AK496,[2]CUS030!$A$5:$E$10000,5,0),"")</f>
        <v/>
      </c>
      <c r="AY496" s="19" t="str">
        <f>IFERROR(VLOOKUP(AL496,[2]CUS030!$A$5:$E$10000,5,0),"")</f>
        <v/>
      </c>
      <c r="AZ496" s="19" t="str">
        <f>IFERROR(VLOOKUP(AM496,[2]CUS030!$A$5:$E$10000,5,0),"")</f>
        <v/>
      </c>
      <c r="BA496" s="19" t="str">
        <f>IFERROR(VLOOKUP(AN496,[2]CUS030!$A$5:$E$10000,5,0),"")</f>
        <v/>
      </c>
      <c r="BB496" s="19" t="str">
        <f>IFERROR(VLOOKUP(AO496,[2]CUS030!$A$5:$E$10000,5,0),"")</f>
        <v/>
      </c>
      <c r="BC496" s="19" t="str">
        <f>IFERROR(VLOOKUP(AP496,[2]CUS030!$A$5:$E$10000,5,0),"")</f>
        <v/>
      </c>
      <c r="BD496" s="19" t="str">
        <f>IFERROR(VLOOKUP(AQ496,[2]CUS030!$A$5:$E$10000,5,0),"")</f>
        <v/>
      </c>
      <c r="BE496" s="19" t="str">
        <f>IFERROR(VLOOKUP(AR496,[2]CUS030!$A$5:$E$10000,5,0),"")</f>
        <v/>
      </c>
    </row>
    <row r="497" spans="6:57" x14ac:dyDescent="0.3">
      <c r="F497" s="108" t="str">
        <f>[1]!Table1[[#This Row],[Production]]</f>
        <v>|0200226117|28.60|0.00|2.000|0.0005695NBC</v>
      </c>
      <c r="G497" t="str">
        <f t="shared" si="226"/>
        <v>5695</v>
      </c>
      <c r="H497" t="str">
        <f t="shared" si="227"/>
        <v>||||||||||||</v>
      </c>
      <c r="I497" s="108" t="str">
        <f>[1]!Table1[[#This Row],[Stock]]</f>
        <v>|0200226117|28.60|0.00|2.000|0.0005695NBC</v>
      </c>
      <c r="J497" t="str">
        <f t="shared" si="228"/>
        <v>5695</v>
      </c>
      <c r="K497" s="19"/>
      <c r="L497" s="19"/>
      <c r="M497" s="19"/>
      <c r="N497" s="19"/>
      <c r="O497" s="19"/>
      <c r="P497" s="20" t="str">
        <f>End_Cal!E497</f>
        <v>|0200226240|22.20|0.00|1.600|0.0006010NBC</v>
      </c>
      <c r="Q497" s="112" t="str">
        <f t="shared" si="240"/>
        <v>6010</v>
      </c>
      <c r="R497" s="112" t="str">
        <f t="shared" si="241"/>
        <v/>
      </c>
      <c r="S497" s="112" t="str">
        <f t="shared" si="242"/>
        <v/>
      </c>
      <c r="T497" s="112" t="str">
        <f t="shared" si="243"/>
        <v/>
      </c>
      <c r="U497" s="112" t="str">
        <f t="shared" si="244"/>
        <v/>
      </c>
      <c r="V497" s="112" t="str">
        <f t="shared" si="245"/>
        <v/>
      </c>
      <c r="W497" s="112" t="str">
        <f t="shared" si="246"/>
        <v/>
      </c>
      <c r="X497" s="112" t="str">
        <f t="shared" si="247"/>
        <v/>
      </c>
      <c r="Y497" s="112" t="str">
        <f t="shared" si="248"/>
        <v/>
      </c>
      <c r="Z497" s="112" t="str">
        <f t="shared" si="249"/>
        <v/>
      </c>
      <c r="AA497" s="112" t="str">
        <f t="shared" si="250"/>
        <v/>
      </c>
      <c r="AB497" s="112" t="str">
        <f t="shared" si="251"/>
        <v/>
      </c>
      <c r="AC497" s="112" t="str">
        <f t="shared" si="252"/>
        <v/>
      </c>
      <c r="AD497" t="str">
        <f t="shared" si="232"/>
        <v>6010------------</v>
      </c>
      <c r="AF497" s="19" t="str">
        <f t="shared" si="239"/>
        <v/>
      </c>
      <c r="AG497" s="19" t="str">
        <f t="shared" si="253"/>
        <v>|0200226240|22.20|0.00|1.600|0.0006010NBC</v>
      </c>
      <c r="AH497" s="19" t="str">
        <f t="shared" si="254"/>
        <v/>
      </c>
      <c r="AI497" s="19" t="str">
        <f t="shared" si="255"/>
        <v/>
      </c>
      <c r="AJ497" s="19" t="str">
        <f t="shared" si="256"/>
        <v/>
      </c>
      <c r="AK497" s="19" t="str">
        <f t="shared" si="257"/>
        <v/>
      </c>
      <c r="AL497" s="19" t="str">
        <f t="shared" si="258"/>
        <v/>
      </c>
      <c r="AM497" s="19" t="str">
        <f t="shared" si="259"/>
        <v/>
      </c>
      <c r="AN497" s="19" t="str">
        <f t="shared" si="260"/>
        <v/>
      </c>
      <c r="AO497" s="19" t="str">
        <f t="shared" si="261"/>
        <v/>
      </c>
      <c r="AP497" s="19" t="str">
        <f t="shared" si="262"/>
        <v/>
      </c>
      <c r="AQ497" s="19" t="str">
        <f t="shared" si="263"/>
        <v/>
      </c>
      <c r="AR497" s="19" t="str">
        <f t="shared" si="264"/>
        <v/>
      </c>
      <c r="AS497" s="19" t="str">
        <f>IFERROR(VLOOKUP(AF497,[2]CUS030!$A$5:$E$10000,5,0),"")</f>
        <v/>
      </c>
      <c r="AT497" s="19" t="str">
        <f>IFERROR(VLOOKUP(AG497,[2]CUS030!$A$5:$E$10000,5,0),"")</f>
        <v/>
      </c>
      <c r="AU497" s="19" t="str">
        <f>IFERROR(VLOOKUP(AH497,[2]CUS030!$A$5:$E$10000,5,0),"")</f>
        <v/>
      </c>
      <c r="AV497" s="19" t="str">
        <f>IFERROR(VLOOKUP(AI497,[2]CUS030!$A$5:$E$10000,5,0),"")</f>
        <v/>
      </c>
      <c r="AW497" s="19" t="str">
        <f>IFERROR(VLOOKUP(AJ497,[2]CUS030!$A$5:$E$10000,5,0),"")</f>
        <v/>
      </c>
      <c r="AX497" s="19" t="str">
        <f>IFERROR(VLOOKUP(AK497,[2]CUS030!$A$5:$E$10000,5,0),"")</f>
        <v/>
      </c>
      <c r="AY497" s="19" t="str">
        <f>IFERROR(VLOOKUP(AL497,[2]CUS030!$A$5:$E$10000,5,0),"")</f>
        <v/>
      </c>
      <c r="AZ497" s="19" t="str">
        <f>IFERROR(VLOOKUP(AM497,[2]CUS030!$A$5:$E$10000,5,0),"")</f>
        <v/>
      </c>
      <c r="BA497" s="19" t="str">
        <f>IFERROR(VLOOKUP(AN497,[2]CUS030!$A$5:$E$10000,5,0),"")</f>
        <v/>
      </c>
      <c r="BB497" s="19" t="str">
        <f>IFERROR(VLOOKUP(AO497,[2]CUS030!$A$5:$E$10000,5,0),"")</f>
        <v/>
      </c>
      <c r="BC497" s="19" t="str">
        <f>IFERROR(VLOOKUP(AP497,[2]CUS030!$A$5:$E$10000,5,0),"")</f>
        <v/>
      </c>
      <c r="BD497" s="19" t="str">
        <f>IFERROR(VLOOKUP(AQ497,[2]CUS030!$A$5:$E$10000,5,0),"")</f>
        <v/>
      </c>
      <c r="BE497" s="19" t="str">
        <f>IFERROR(VLOOKUP(AR497,[2]CUS030!$A$5:$E$10000,5,0),"")</f>
        <v/>
      </c>
    </row>
    <row r="498" spans="6:57" x14ac:dyDescent="0.3">
      <c r="F498" s="108" t="str">
        <f>[1]!Table1[[#This Row],[Production]]</f>
        <v>|0200226117|28.60|0.00|2.000|0.0005893IBC</v>
      </c>
      <c r="G498" t="str">
        <f t="shared" si="226"/>
        <v>5893</v>
      </c>
      <c r="H498" t="str">
        <f t="shared" si="227"/>
        <v>||||||||||||</v>
      </c>
      <c r="I498" s="108" t="str">
        <f>[1]!Table1[[#This Row],[Stock]]</f>
        <v>|0200226117|28.60|0.00|2.000|0.0005893IBC</v>
      </c>
      <c r="J498" t="str">
        <f t="shared" si="228"/>
        <v>5893</v>
      </c>
      <c r="K498" s="19"/>
      <c r="L498" s="19"/>
      <c r="M498" s="19"/>
      <c r="N498" s="19"/>
      <c r="O498" s="19"/>
      <c r="P498" s="20" t="str">
        <f>End_Cal!E498</f>
        <v>|0200226240|22.20|0.00|2.000|0.0005767NBC</v>
      </c>
      <c r="Q498" s="112" t="str">
        <f t="shared" si="240"/>
        <v>5767</v>
      </c>
      <c r="R498" s="112" t="str">
        <f t="shared" si="241"/>
        <v/>
      </c>
      <c r="S498" s="112" t="str">
        <f t="shared" si="242"/>
        <v/>
      </c>
      <c r="T498" s="112" t="str">
        <f t="shared" si="243"/>
        <v/>
      </c>
      <c r="U498" s="112" t="str">
        <f t="shared" si="244"/>
        <v/>
      </c>
      <c r="V498" s="112" t="str">
        <f t="shared" si="245"/>
        <v/>
      </c>
      <c r="W498" s="112" t="str">
        <f t="shared" si="246"/>
        <v/>
      </c>
      <c r="X498" s="112" t="str">
        <f t="shared" si="247"/>
        <v/>
      </c>
      <c r="Y498" s="112" t="str">
        <f t="shared" si="248"/>
        <v/>
      </c>
      <c r="Z498" s="112" t="str">
        <f t="shared" si="249"/>
        <v/>
      </c>
      <c r="AA498" s="112" t="str">
        <f t="shared" si="250"/>
        <v/>
      </c>
      <c r="AB498" s="112" t="str">
        <f t="shared" si="251"/>
        <v/>
      </c>
      <c r="AC498" s="112" t="str">
        <f t="shared" si="252"/>
        <v/>
      </c>
      <c r="AD498" t="str">
        <f t="shared" si="232"/>
        <v>5767------------</v>
      </c>
      <c r="AF498" s="19" t="str">
        <f t="shared" si="239"/>
        <v/>
      </c>
      <c r="AG498" s="19" t="str">
        <f t="shared" si="253"/>
        <v>|0200226240|22.20|0.00|2.000|0.0005767NBC</v>
      </c>
      <c r="AH498" s="19" t="str">
        <f t="shared" si="254"/>
        <v/>
      </c>
      <c r="AI498" s="19" t="str">
        <f t="shared" si="255"/>
        <v/>
      </c>
      <c r="AJ498" s="19" t="str">
        <f t="shared" si="256"/>
        <v/>
      </c>
      <c r="AK498" s="19" t="str">
        <f t="shared" si="257"/>
        <v/>
      </c>
      <c r="AL498" s="19" t="str">
        <f t="shared" si="258"/>
        <v/>
      </c>
      <c r="AM498" s="19" t="str">
        <f t="shared" si="259"/>
        <v/>
      </c>
      <c r="AN498" s="19" t="str">
        <f t="shared" si="260"/>
        <v/>
      </c>
      <c r="AO498" s="19" t="str">
        <f t="shared" si="261"/>
        <v/>
      </c>
      <c r="AP498" s="19" t="str">
        <f t="shared" si="262"/>
        <v/>
      </c>
      <c r="AQ498" s="19" t="str">
        <f t="shared" si="263"/>
        <v/>
      </c>
      <c r="AR498" s="19" t="str">
        <f t="shared" si="264"/>
        <v/>
      </c>
      <c r="AS498" s="19" t="str">
        <f>IFERROR(VLOOKUP(AF498,[2]CUS030!$A$5:$E$10000,5,0),"")</f>
        <v/>
      </c>
      <c r="AT498" s="19" t="str">
        <f>IFERROR(VLOOKUP(AG498,[2]CUS030!$A$5:$E$10000,5,0),"")</f>
        <v/>
      </c>
      <c r="AU498" s="19" t="str">
        <f>IFERROR(VLOOKUP(AH498,[2]CUS030!$A$5:$E$10000,5,0),"")</f>
        <v/>
      </c>
      <c r="AV498" s="19" t="str">
        <f>IFERROR(VLOOKUP(AI498,[2]CUS030!$A$5:$E$10000,5,0),"")</f>
        <v/>
      </c>
      <c r="AW498" s="19" t="str">
        <f>IFERROR(VLOOKUP(AJ498,[2]CUS030!$A$5:$E$10000,5,0),"")</f>
        <v/>
      </c>
      <c r="AX498" s="19" t="str">
        <f>IFERROR(VLOOKUP(AK498,[2]CUS030!$A$5:$E$10000,5,0),"")</f>
        <v/>
      </c>
      <c r="AY498" s="19" t="str">
        <f>IFERROR(VLOOKUP(AL498,[2]CUS030!$A$5:$E$10000,5,0),"")</f>
        <v/>
      </c>
      <c r="AZ498" s="19" t="str">
        <f>IFERROR(VLOOKUP(AM498,[2]CUS030!$A$5:$E$10000,5,0),"")</f>
        <v/>
      </c>
      <c r="BA498" s="19" t="str">
        <f>IFERROR(VLOOKUP(AN498,[2]CUS030!$A$5:$E$10000,5,0),"")</f>
        <v/>
      </c>
      <c r="BB498" s="19" t="str">
        <f>IFERROR(VLOOKUP(AO498,[2]CUS030!$A$5:$E$10000,5,0),"")</f>
        <v/>
      </c>
      <c r="BC498" s="19" t="str">
        <f>IFERROR(VLOOKUP(AP498,[2]CUS030!$A$5:$E$10000,5,0),"")</f>
        <v/>
      </c>
      <c r="BD498" s="19" t="str">
        <f>IFERROR(VLOOKUP(AQ498,[2]CUS030!$A$5:$E$10000,5,0),"")</f>
        <v/>
      </c>
      <c r="BE498" s="19" t="str">
        <f>IFERROR(VLOOKUP(AR498,[2]CUS030!$A$5:$E$10000,5,0),"")</f>
        <v/>
      </c>
    </row>
    <row r="499" spans="6:57" x14ac:dyDescent="0.3">
      <c r="F499" s="108" t="str">
        <f>[1]!Table1[[#This Row],[Production]]</f>
        <v>|0200226117|28.60|0.00|2.000|0.0006001IBC</v>
      </c>
      <c r="G499" t="str">
        <f t="shared" si="226"/>
        <v>6001</v>
      </c>
      <c r="H499" t="str">
        <f t="shared" si="227"/>
        <v>||||||||||||</v>
      </c>
      <c r="I499" s="108" t="str">
        <f>[1]!Table1[[#This Row],[Stock]]</f>
        <v>|0200226117|28.60|0.00|2.000|0.000594IBC</v>
      </c>
      <c r="J499" t="str">
        <f t="shared" si="228"/>
        <v>594</v>
      </c>
      <c r="K499" s="19"/>
      <c r="L499" s="19"/>
      <c r="M499" s="19"/>
      <c r="N499" s="19"/>
      <c r="O499" s="19"/>
      <c r="P499" s="20" t="str">
        <f>End_Cal!E499</f>
        <v>|0200226240|22.20|0.00|2.000|0.0006082NBC</v>
      </c>
      <c r="Q499" s="112" t="str">
        <f t="shared" si="240"/>
        <v>6082</v>
      </c>
      <c r="R499" s="112" t="str">
        <f t="shared" si="241"/>
        <v/>
      </c>
      <c r="S499" s="112" t="str">
        <f t="shared" si="242"/>
        <v/>
      </c>
      <c r="T499" s="112" t="str">
        <f t="shared" si="243"/>
        <v/>
      </c>
      <c r="U499" s="112" t="str">
        <f t="shared" si="244"/>
        <v/>
      </c>
      <c r="V499" s="112" t="str">
        <f t="shared" si="245"/>
        <v/>
      </c>
      <c r="W499" s="112" t="str">
        <f t="shared" si="246"/>
        <v/>
      </c>
      <c r="X499" s="112" t="str">
        <f t="shared" si="247"/>
        <v/>
      </c>
      <c r="Y499" s="112" t="str">
        <f t="shared" si="248"/>
        <v/>
      </c>
      <c r="Z499" s="112" t="str">
        <f t="shared" si="249"/>
        <v/>
      </c>
      <c r="AA499" s="112" t="str">
        <f t="shared" si="250"/>
        <v/>
      </c>
      <c r="AB499" s="112" t="str">
        <f t="shared" si="251"/>
        <v/>
      </c>
      <c r="AC499" s="112" t="str">
        <f t="shared" si="252"/>
        <v/>
      </c>
      <c r="AD499" t="str">
        <f t="shared" si="232"/>
        <v>6082------------</v>
      </c>
      <c r="AF499" s="19" t="str">
        <f t="shared" si="239"/>
        <v/>
      </c>
      <c r="AG499" s="19" t="str">
        <f t="shared" si="253"/>
        <v>|0200226240|22.20|0.00|2.000|0.0006082NBC</v>
      </c>
      <c r="AH499" s="19" t="str">
        <f t="shared" si="254"/>
        <v/>
      </c>
      <c r="AI499" s="19" t="str">
        <f t="shared" si="255"/>
        <v/>
      </c>
      <c r="AJ499" s="19" t="str">
        <f t="shared" si="256"/>
        <v/>
      </c>
      <c r="AK499" s="19" t="str">
        <f t="shared" si="257"/>
        <v/>
      </c>
      <c r="AL499" s="19" t="str">
        <f t="shared" si="258"/>
        <v/>
      </c>
      <c r="AM499" s="19" t="str">
        <f t="shared" si="259"/>
        <v/>
      </c>
      <c r="AN499" s="19" t="str">
        <f t="shared" si="260"/>
        <v/>
      </c>
      <c r="AO499" s="19" t="str">
        <f t="shared" si="261"/>
        <v/>
      </c>
      <c r="AP499" s="19" t="str">
        <f t="shared" si="262"/>
        <v/>
      </c>
      <c r="AQ499" s="19" t="str">
        <f t="shared" si="263"/>
        <v/>
      </c>
      <c r="AR499" s="19" t="str">
        <f t="shared" si="264"/>
        <v/>
      </c>
      <c r="AS499" s="19" t="str">
        <f>IFERROR(VLOOKUP(AF499,[2]CUS030!$A$5:$E$10000,5,0),"")</f>
        <v/>
      </c>
      <c r="AT499" s="19" t="str">
        <f>IFERROR(VLOOKUP(AG499,[2]CUS030!$A$5:$E$10000,5,0),"")</f>
        <v/>
      </c>
      <c r="AU499" s="19" t="str">
        <f>IFERROR(VLOOKUP(AH499,[2]CUS030!$A$5:$E$10000,5,0),"")</f>
        <v/>
      </c>
      <c r="AV499" s="19" t="str">
        <f>IFERROR(VLOOKUP(AI499,[2]CUS030!$A$5:$E$10000,5,0),"")</f>
        <v/>
      </c>
      <c r="AW499" s="19" t="str">
        <f>IFERROR(VLOOKUP(AJ499,[2]CUS030!$A$5:$E$10000,5,0),"")</f>
        <v/>
      </c>
      <c r="AX499" s="19" t="str">
        <f>IFERROR(VLOOKUP(AK499,[2]CUS030!$A$5:$E$10000,5,0),"")</f>
        <v/>
      </c>
      <c r="AY499" s="19" t="str">
        <f>IFERROR(VLOOKUP(AL499,[2]CUS030!$A$5:$E$10000,5,0),"")</f>
        <v/>
      </c>
      <c r="AZ499" s="19" t="str">
        <f>IFERROR(VLOOKUP(AM499,[2]CUS030!$A$5:$E$10000,5,0),"")</f>
        <v/>
      </c>
      <c r="BA499" s="19" t="str">
        <f>IFERROR(VLOOKUP(AN499,[2]CUS030!$A$5:$E$10000,5,0),"")</f>
        <v/>
      </c>
      <c r="BB499" s="19" t="str">
        <f>IFERROR(VLOOKUP(AO499,[2]CUS030!$A$5:$E$10000,5,0),"")</f>
        <v/>
      </c>
      <c r="BC499" s="19" t="str">
        <f>IFERROR(VLOOKUP(AP499,[2]CUS030!$A$5:$E$10000,5,0),"")</f>
        <v/>
      </c>
      <c r="BD499" s="19" t="str">
        <f>IFERROR(VLOOKUP(AQ499,[2]CUS030!$A$5:$E$10000,5,0),"")</f>
        <v/>
      </c>
      <c r="BE499" s="19" t="str">
        <f>IFERROR(VLOOKUP(AR499,[2]CUS030!$A$5:$E$10000,5,0),"")</f>
        <v/>
      </c>
    </row>
    <row r="500" spans="6:57" x14ac:dyDescent="0.3">
      <c r="F500" s="108" t="str">
        <f>[1]!Table1[[#This Row],[Production]]</f>
        <v>|0200226117|28.60|0.00|2.000|0.0006001IBC</v>
      </c>
      <c r="G500" t="str">
        <f t="shared" si="226"/>
        <v>6001</v>
      </c>
      <c r="H500" t="str">
        <f t="shared" si="227"/>
        <v>||||||||||||</v>
      </c>
      <c r="I500" s="108" t="str">
        <f>[1]!Table1[[#This Row],[Stock]]</f>
        <v>|0200226117|28.60|0.00|2.000|0.0006001IBC</v>
      </c>
      <c r="J500" t="str">
        <f t="shared" si="228"/>
        <v>6001</v>
      </c>
      <c r="K500" s="19"/>
      <c r="L500" s="19"/>
      <c r="M500" s="19"/>
      <c r="N500" s="19"/>
      <c r="O500" s="19"/>
      <c r="P500" s="20" t="str">
        <f>End_Cal!E500</f>
        <v>|0200226540|40.00|25.00|1.400|0.0005892NBC</v>
      </c>
      <c r="Q500" s="112" t="str">
        <f t="shared" si="240"/>
        <v>5892</v>
      </c>
      <c r="R500" s="112" t="str">
        <f t="shared" si="241"/>
        <v/>
      </c>
      <c r="S500" s="112" t="str">
        <f t="shared" si="242"/>
        <v/>
      </c>
      <c r="T500" s="112" t="str">
        <f t="shared" si="243"/>
        <v/>
      </c>
      <c r="U500" s="112" t="str">
        <f t="shared" si="244"/>
        <v/>
      </c>
      <c r="V500" s="112" t="str">
        <f t="shared" si="245"/>
        <v/>
      </c>
      <c r="W500" s="112" t="str">
        <f t="shared" si="246"/>
        <v/>
      </c>
      <c r="X500" s="112" t="str">
        <f t="shared" si="247"/>
        <v/>
      </c>
      <c r="Y500" s="112" t="str">
        <f t="shared" si="248"/>
        <v/>
      </c>
      <c r="Z500" s="112" t="str">
        <f t="shared" si="249"/>
        <v/>
      </c>
      <c r="AA500" s="112" t="str">
        <f t="shared" si="250"/>
        <v/>
      </c>
      <c r="AB500" s="112" t="str">
        <f t="shared" si="251"/>
        <v/>
      </c>
      <c r="AC500" s="112" t="str">
        <f t="shared" si="252"/>
        <v/>
      </c>
      <c r="AD500" t="str">
        <f t="shared" si="232"/>
        <v>5892------------</v>
      </c>
      <c r="AF500" s="19" t="str">
        <f t="shared" si="239"/>
        <v/>
      </c>
      <c r="AG500" s="19" t="str">
        <f t="shared" si="253"/>
        <v>|0200226540|40.00|25.00|1.400|0.0005892NBC</v>
      </c>
      <c r="AH500" s="19" t="str">
        <f t="shared" si="254"/>
        <v/>
      </c>
      <c r="AI500" s="19" t="str">
        <f t="shared" si="255"/>
        <v/>
      </c>
      <c r="AJ500" s="19" t="str">
        <f t="shared" si="256"/>
        <v/>
      </c>
      <c r="AK500" s="19" t="str">
        <f t="shared" si="257"/>
        <v/>
      </c>
      <c r="AL500" s="19" t="str">
        <f t="shared" si="258"/>
        <v/>
      </c>
      <c r="AM500" s="19" t="str">
        <f t="shared" si="259"/>
        <v/>
      </c>
      <c r="AN500" s="19" t="str">
        <f t="shared" si="260"/>
        <v/>
      </c>
      <c r="AO500" s="19" t="str">
        <f t="shared" si="261"/>
        <v/>
      </c>
      <c r="AP500" s="19" t="str">
        <f t="shared" si="262"/>
        <v/>
      </c>
      <c r="AQ500" s="19" t="str">
        <f t="shared" si="263"/>
        <v/>
      </c>
      <c r="AR500" s="19" t="str">
        <f t="shared" si="264"/>
        <v/>
      </c>
      <c r="AS500" s="19" t="str">
        <f>IFERROR(VLOOKUP(AF500,[2]CUS030!$A$5:$E$10000,5,0),"")</f>
        <v/>
      </c>
      <c r="AT500" s="19" t="str">
        <f>IFERROR(VLOOKUP(AG500,[2]CUS030!$A$5:$E$10000,5,0),"")</f>
        <v/>
      </c>
      <c r="AU500" s="19" t="str">
        <f>IFERROR(VLOOKUP(AH500,[2]CUS030!$A$5:$E$10000,5,0),"")</f>
        <v/>
      </c>
      <c r="AV500" s="19" t="str">
        <f>IFERROR(VLOOKUP(AI500,[2]CUS030!$A$5:$E$10000,5,0),"")</f>
        <v/>
      </c>
      <c r="AW500" s="19" t="str">
        <f>IFERROR(VLOOKUP(AJ500,[2]CUS030!$A$5:$E$10000,5,0),"")</f>
        <v/>
      </c>
      <c r="AX500" s="19" t="str">
        <f>IFERROR(VLOOKUP(AK500,[2]CUS030!$A$5:$E$10000,5,0),"")</f>
        <v/>
      </c>
      <c r="AY500" s="19" t="str">
        <f>IFERROR(VLOOKUP(AL500,[2]CUS030!$A$5:$E$10000,5,0),"")</f>
        <v/>
      </c>
      <c r="AZ500" s="19" t="str">
        <f>IFERROR(VLOOKUP(AM500,[2]CUS030!$A$5:$E$10000,5,0),"")</f>
        <v/>
      </c>
      <c r="BA500" s="19" t="str">
        <f>IFERROR(VLOOKUP(AN500,[2]CUS030!$A$5:$E$10000,5,0),"")</f>
        <v/>
      </c>
      <c r="BB500" s="19" t="str">
        <f>IFERROR(VLOOKUP(AO500,[2]CUS030!$A$5:$E$10000,5,0),"")</f>
        <v/>
      </c>
      <c r="BC500" s="19" t="str">
        <f>IFERROR(VLOOKUP(AP500,[2]CUS030!$A$5:$E$10000,5,0),"")</f>
        <v/>
      </c>
      <c r="BD500" s="19" t="str">
        <f>IFERROR(VLOOKUP(AQ500,[2]CUS030!$A$5:$E$10000,5,0),"")</f>
        <v/>
      </c>
      <c r="BE500" s="19" t="str">
        <f>IFERROR(VLOOKUP(AR500,[2]CUS030!$A$5:$E$10000,5,0),"")</f>
        <v/>
      </c>
    </row>
    <row r="501" spans="6:57" x14ac:dyDescent="0.3">
      <c r="F501" s="108" t="str">
        <f>[1]!Table1[[#This Row],[Production]]</f>
        <v>|0200226117|28.60|0.00|2.000|0.0006037IBC</v>
      </c>
      <c r="G501" t="str">
        <f t="shared" si="226"/>
        <v>6037</v>
      </c>
      <c r="H501" t="str">
        <f t="shared" si="227"/>
        <v>||||||||||||</v>
      </c>
      <c r="I501" s="108" t="str">
        <f>[1]!Table1[[#This Row],[Stock]]</f>
        <v>|0200226117|28.60|0.00|2.000|0.0006037IBC</v>
      </c>
      <c r="J501" t="str">
        <f t="shared" si="228"/>
        <v>6037</v>
      </c>
      <c r="K501" s="19"/>
      <c r="L501" s="19"/>
      <c r="M501" s="19"/>
      <c r="N501" s="19"/>
      <c r="O501" s="19"/>
      <c r="P501" s="20" t="str">
        <f>End_Cal!E501</f>
        <v>|0200226700|28.00|21.80|3.100|0.0005400IBC</v>
      </c>
      <c r="Q501" s="112" t="str">
        <f t="shared" si="240"/>
        <v>5400</v>
      </c>
      <c r="R501" s="112" t="str">
        <f t="shared" si="241"/>
        <v/>
      </c>
      <c r="S501" s="112" t="str">
        <f t="shared" si="242"/>
        <v/>
      </c>
      <c r="T501" s="112" t="str">
        <f t="shared" si="243"/>
        <v/>
      </c>
      <c r="U501" s="112" t="str">
        <f t="shared" si="244"/>
        <v/>
      </c>
      <c r="V501" s="112" t="str">
        <f t="shared" si="245"/>
        <v/>
      </c>
      <c r="W501" s="112" t="str">
        <f t="shared" si="246"/>
        <v/>
      </c>
      <c r="X501" s="112" t="str">
        <f t="shared" si="247"/>
        <v/>
      </c>
      <c r="Y501" s="112" t="str">
        <f t="shared" si="248"/>
        <v/>
      </c>
      <c r="Z501" s="112" t="str">
        <f t="shared" si="249"/>
        <v/>
      </c>
      <c r="AA501" s="112" t="str">
        <f t="shared" si="250"/>
        <v/>
      </c>
      <c r="AB501" s="112" t="str">
        <f t="shared" si="251"/>
        <v/>
      </c>
      <c r="AC501" s="112" t="str">
        <f t="shared" si="252"/>
        <v/>
      </c>
      <c r="AD501" t="str">
        <f t="shared" si="232"/>
        <v>5400------------</v>
      </c>
      <c r="AF501" s="19" t="str">
        <f t="shared" si="239"/>
        <v/>
      </c>
      <c r="AG501" s="19" t="str">
        <f t="shared" si="253"/>
        <v>|0200226700|28.00|21.80|3.100|0.0005400IBC</v>
      </c>
      <c r="AH501" s="19" t="str">
        <f t="shared" si="254"/>
        <v/>
      </c>
      <c r="AI501" s="19" t="str">
        <f t="shared" si="255"/>
        <v/>
      </c>
      <c r="AJ501" s="19" t="str">
        <f t="shared" si="256"/>
        <v/>
      </c>
      <c r="AK501" s="19" t="str">
        <f t="shared" si="257"/>
        <v/>
      </c>
      <c r="AL501" s="19" t="str">
        <f t="shared" si="258"/>
        <v/>
      </c>
      <c r="AM501" s="19" t="str">
        <f t="shared" si="259"/>
        <v/>
      </c>
      <c r="AN501" s="19" t="str">
        <f t="shared" si="260"/>
        <v/>
      </c>
      <c r="AO501" s="19" t="str">
        <f t="shared" si="261"/>
        <v/>
      </c>
      <c r="AP501" s="19" t="str">
        <f t="shared" si="262"/>
        <v/>
      </c>
      <c r="AQ501" s="19" t="str">
        <f t="shared" si="263"/>
        <v/>
      </c>
      <c r="AR501" s="19" t="str">
        <f t="shared" si="264"/>
        <v/>
      </c>
      <c r="AS501" s="19" t="str">
        <f>IFERROR(VLOOKUP(AF501,[2]CUS030!$A$5:$E$10000,5,0),"")</f>
        <v/>
      </c>
      <c r="AT501" s="19" t="str">
        <f>IFERROR(VLOOKUP(AG501,[2]CUS030!$A$5:$E$10000,5,0),"")</f>
        <v/>
      </c>
      <c r="AU501" s="19" t="str">
        <f>IFERROR(VLOOKUP(AH501,[2]CUS030!$A$5:$E$10000,5,0),"")</f>
        <v/>
      </c>
      <c r="AV501" s="19" t="str">
        <f>IFERROR(VLOOKUP(AI501,[2]CUS030!$A$5:$E$10000,5,0),"")</f>
        <v/>
      </c>
      <c r="AW501" s="19" t="str">
        <f>IFERROR(VLOOKUP(AJ501,[2]CUS030!$A$5:$E$10000,5,0),"")</f>
        <v/>
      </c>
      <c r="AX501" s="19" t="str">
        <f>IFERROR(VLOOKUP(AK501,[2]CUS030!$A$5:$E$10000,5,0),"")</f>
        <v/>
      </c>
      <c r="AY501" s="19" t="str">
        <f>IFERROR(VLOOKUP(AL501,[2]CUS030!$A$5:$E$10000,5,0),"")</f>
        <v/>
      </c>
      <c r="AZ501" s="19" t="str">
        <f>IFERROR(VLOOKUP(AM501,[2]CUS030!$A$5:$E$10000,5,0),"")</f>
        <v/>
      </c>
      <c r="BA501" s="19" t="str">
        <f>IFERROR(VLOOKUP(AN501,[2]CUS030!$A$5:$E$10000,5,0),"")</f>
        <v/>
      </c>
      <c r="BB501" s="19" t="str">
        <f>IFERROR(VLOOKUP(AO501,[2]CUS030!$A$5:$E$10000,5,0),"")</f>
        <v/>
      </c>
      <c r="BC501" s="19" t="str">
        <f>IFERROR(VLOOKUP(AP501,[2]CUS030!$A$5:$E$10000,5,0),"")</f>
        <v/>
      </c>
      <c r="BD501" s="19" t="str">
        <f>IFERROR(VLOOKUP(AQ501,[2]CUS030!$A$5:$E$10000,5,0),"")</f>
        <v/>
      </c>
      <c r="BE501" s="19" t="str">
        <f>IFERROR(VLOOKUP(AR501,[2]CUS030!$A$5:$E$10000,5,0),"")</f>
        <v/>
      </c>
    </row>
    <row r="502" spans="6:57" x14ac:dyDescent="0.3">
      <c r="F502" s="108" t="str">
        <f>[1]!Table1[[#This Row],[Production]]</f>
        <v>|0200226117|28.60|0.00|2.000|0.0006298NBC</v>
      </c>
      <c r="G502" t="str">
        <f t="shared" si="226"/>
        <v>6298</v>
      </c>
      <c r="H502" t="str">
        <f t="shared" si="227"/>
        <v>||||||||||||</v>
      </c>
      <c r="I502" s="108" t="str">
        <f>[1]!Table1[[#This Row],[Stock]]</f>
        <v>|0200226117|28.60|0.00|2.000|0.0006298NBC</v>
      </c>
      <c r="J502" t="str">
        <f t="shared" si="228"/>
        <v>6298</v>
      </c>
      <c r="K502" s="19"/>
      <c r="L502" s="19"/>
      <c r="M502" s="19"/>
      <c r="N502" s="19"/>
      <c r="O502" s="19"/>
      <c r="P502" s="20">
        <f>End_Cal!E502</f>
        <v>0</v>
      </c>
      <c r="Q502" s="112">
        <f t="shared" si="240"/>
        <v>0</v>
      </c>
      <c r="R502" s="112" t="str">
        <f t="shared" si="241"/>
        <v/>
      </c>
      <c r="S502" s="112" t="str">
        <f t="shared" si="242"/>
        <v/>
      </c>
      <c r="T502" s="112" t="str">
        <f t="shared" si="243"/>
        <v/>
      </c>
      <c r="U502" s="112" t="str">
        <f t="shared" si="244"/>
        <v/>
      </c>
      <c r="V502" s="112" t="str">
        <f t="shared" si="245"/>
        <v/>
      </c>
      <c r="W502" s="112" t="str">
        <f t="shared" si="246"/>
        <v/>
      </c>
      <c r="X502" s="112" t="str">
        <f t="shared" si="247"/>
        <v/>
      </c>
      <c r="Y502" s="112" t="str">
        <f t="shared" si="248"/>
        <v/>
      </c>
      <c r="Z502" s="112" t="str">
        <f t="shared" si="249"/>
        <v/>
      </c>
      <c r="AA502" s="112" t="str">
        <f t="shared" si="250"/>
        <v/>
      </c>
      <c r="AB502" s="112" t="str">
        <f t="shared" si="251"/>
        <v/>
      </c>
      <c r="AC502" s="112" t="str">
        <f t="shared" si="252"/>
        <v/>
      </c>
      <c r="AD502" t="str">
        <f t="shared" si="232"/>
        <v>0------------</v>
      </c>
      <c r="AF502" s="19" t="str">
        <f t="shared" si="239"/>
        <v/>
      </c>
      <c r="AG502" s="19">
        <f t="shared" si="253"/>
        <v>0</v>
      </c>
      <c r="AH502" s="19" t="str">
        <f t="shared" si="254"/>
        <v/>
      </c>
      <c r="AI502" s="19" t="str">
        <f t="shared" si="255"/>
        <v/>
      </c>
      <c r="AJ502" s="19" t="str">
        <f t="shared" si="256"/>
        <v/>
      </c>
      <c r="AK502" s="19" t="str">
        <f t="shared" si="257"/>
        <v/>
      </c>
      <c r="AL502" s="19" t="str">
        <f t="shared" si="258"/>
        <v/>
      </c>
      <c r="AM502" s="19" t="str">
        <f t="shared" si="259"/>
        <v/>
      </c>
      <c r="AN502" s="19" t="str">
        <f t="shared" si="260"/>
        <v/>
      </c>
      <c r="AO502" s="19" t="str">
        <f t="shared" si="261"/>
        <v/>
      </c>
      <c r="AP502" s="19" t="str">
        <f t="shared" si="262"/>
        <v/>
      </c>
      <c r="AQ502" s="19" t="str">
        <f t="shared" si="263"/>
        <v/>
      </c>
      <c r="AR502" s="19" t="str">
        <f t="shared" si="264"/>
        <v/>
      </c>
      <c r="AS502" s="19" t="str">
        <f>IFERROR(VLOOKUP(AF502,[2]CUS030!$A$5:$E$10000,5,0),"")</f>
        <v/>
      </c>
      <c r="AT502" s="19" t="str">
        <f>IFERROR(VLOOKUP(AG502,[2]CUS030!$A$5:$E$10000,5,0),"")</f>
        <v/>
      </c>
      <c r="AU502" s="19" t="str">
        <f>IFERROR(VLOOKUP(AH502,[2]CUS030!$A$5:$E$10000,5,0),"")</f>
        <v/>
      </c>
      <c r="AV502" s="19" t="str">
        <f>IFERROR(VLOOKUP(AI502,[2]CUS030!$A$5:$E$10000,5,0),"")</f>
        <v/>
      </c>
      <c r="AW502" s="19" t="str">
        <f>IFERROR(VLOOKUP(AJ502,[2]CUS030!$A$5:$E$10000,5,0),"")</f>
        <v/>
      </c>
      <c r="AX502" s="19" t="str">
        <f>IFERROR(VLOOKUP(AK502,[2]CUS030!$A$5:$E$10000,5,0),"")</f>
        <v/>
      </c>
      <c r="AY502" s="19" t="str">
        <f>IFERROR(VLOOKUP(AL502,[2]CUS030!$A$5:$E$10000,5,0),"")</f>
        <v/>
      </c>
      <c r="AZ502" s="19" t="str">
        <f>IFERROR(VLOOKUP(AM502,[2]CUS030!$A$5:$E$10000,5,0),"")</f>
        <v/>
      </c>
      <c r="BA502" s="19" t="str">
        <f>IFERROR(VLOOKUP(AN502,[2]CUS030!$A$5:$E$10000,5,0),"")</f>
        <v/>
      </c>
      <c r="BB502" s="19" t="str">
        <f>IFERROR(VLOOKUP(AO502,[2]CUS030!$A$5:$E$10000,5,0),"")</f>
        <v/>
      </c>
      <c r="BC502" s="19" t="str">
        <f>IFERROR(VLOOKUP(AP502,[2]CUS030!$A$5:$E$10000,5,0),"")</f>
        <v/>
      </c>
      <c r="BD502" s="19" t="str">
        <f>IFERROR(VLOOKUP(AQ502,[2]CUS030!$A$5:$E$10000,5,0),"")</f>
        <v/>
      </c>
      <c r="BE502" s="19" t="str">
        <f>IFERROR(VLOOKUP(AR502,[2]CUS030!$A$5:$E$10000,5,0),"")</f>
        <v/>
      </c>
    </row>
    <row r="503" spans="6:57" x14ac:dyDescent="0.3">
      <c r="F503" s="108" t="str">
        <f>[1]!Table1[[#This Row],[Production]]</f>
        <v>|0200226117|28.60|0.00|2.000|0.0006376NBC</v>
      </c>
      <c r="G503" t="str">
        <f t="shared" si="226"/>
        <v>6376</v>
      </c>
      <c r="H503" t="str">
        <f t="shared" si="227"/>
        <v>||||||||||||</v>
      </c>
      <c r="I503" s="108" t="str">
        <f>[1]!Table1[[#This Row],[Stock]]</f>
        <v>|0200226117|28.60|0.00|2.000|0.0006376NBC</v>
      </c>
      <c r="J503" t="str">
        <f t="shared" si="228"/>
        <v>6376</v>
      </c>
      <c r="K503" s="19"/>
      <c r="L503" s="19"/>
      <c r="M503" s="19"/>
      <c r="N503" s="19"/>
      <c r="O503" s="19"/>
      <c r="P503" s="20">
        <f>End_Cal!E503</f>
        <v>0</v>
      </c>
      <c r="Q503" s="112">
        <f t="shared" si="240"/>
        <v>0</v>
      </c>
      <c r="R503" s="112" t="str">
        <f t="shared" si="241"/>
        <v/>
      </c>
      <c r="S503" s="112" t="str">
        <f t="shared" si="242"/>
        <v/>
      </c>
      <c r="T503" s="112" t="str">
        <f t="shared" si="243"/>
        <v/>
      </c>
      <c r="U503" s="112" t="str">
        <f t="shared" si="244"/>
        <v/>
      </c>
      <c r="V503" s="112" t="str">
        <f t="shared" si="245"/>
        <v/>
      </c>
      <c r="W503" s="112" t="str">
        <f t="shared" si="246"/>
        <v/>
      </c>
      <c r="X503" s="112" t="str">
        <f t="shared" si="247"/>
        <v/>
      </c>
      <c r="Y503" s="112" t="str">
        <f t="shared" si="248"/>
        <v/>
      </c>
      <c r="Z503" s="112" t="str">
        <f t="shared" si="249"/>
        <v/>
      </c>
      <c r="AA503" s="112" t="str">
        <f t="shared" si="250"/>
        <v/>
      </c>
      <c r="AB503" s="112" t="str">
        <f t="shared" si="251"/>
        <v/>
      </c>
      <c r="AC503" s="112" t="str">
        <f t="shared" si="252"/>
        <v/>
      </c>
      <c r="AD503" t="str">
        <f t="shared" si="232"/>
        <v>0------------</v>
      </c>
      <c r="AF503" s="19" t="str">
        <f t="shared" si="239"/>
        <v/>
      </c>
      <c r="AG503" s="19">
        <f t="shared" si="253"/>
        <v>0</v>
      </c>
      <c r="AH503" s="19" t="str">
        <f t="shared" si="254"/>
        <v/>
      </c>
      <c r="AI503" s="19" t="str">
        <f t="shared" si="255"/>
        <v/>
      </c>
      <c r="AJ503" s="19" t="str">
        <f t="shared" si="256"/>
        <v/>
      </c>
      <c r="AK503" s="19" t="str">
        <f t="shared" si="257"/>
        <v/>
      </c>
      <c r="AL503" s="19" t="str">
        <f t="shared" si="258"/>
        <v/>
      </c>
      <c r="AM503" s="19" t="str">
        <f t="shared" si="259"/>
        <v/>
      </c>
      <c r="AN503" s="19" t="str">
        <f t="shared" si="260"/>
        <v/>
      </c>
      <c r="AO503" s="19" t="str">
        <f t="shared" si="261"/>
        <v/>
      </c>
      <c r="AP503" s="19" t="str">
        <f t="shared" si="262"/>
        <v/>
      </c>
      <c r="AQ503" s="19" t="str">
        <f t="shared" si="263"/>
        <v/>
      </c>
      <c r="AR503" s="19" t="str">
        <f t="shared" si="264"/>
        <v/>
      </c>
      <c r="AS503" s="19" t="str">
        <f>IFERROR(VLOOKUP(AF503,[2]CUS030!$A$5:$E$10000,5,0),"")</f>
        <v/>
      </c>
      <c r="AT503" s="19" t="str">
        <f>IFERROR(VLOOKUP(AG503,[2]CUS030!$A$5:$E$10000,5,0),"")</f>
        <v/>
      </c>
      <c r="AU503" s="19" t="str">
        <f>IFERROR(VLOOKUP(AH503,[2]CUS030!$A$5:$E$10000,5,0),"")</f>
        <v/>
      </c>
      <c r="AV503" s="19" t="str">
        <f>IFERROR(VLOOKUP(AI503,[2]CUS030!$A$5:$E$10000,5,0),"")</f>
        <v/>
      </c>
      <c r="AW503" s="19" t="str">
        <f>IFERROR(VLOOKUP(AJ503,[2]CUS030!$A$5:$E$10000,5,0),"")</f>
        <v/>
      </c>
      <c r="AX503" s="19" t="str">
        <f>IFERROR(VLOOKUP(AK503,[2]CUS030!$A$5:$E$10000,5,0),"")</f>
        <v/>
      </c>
      <c r="AY503" s="19" t="str">
        <f>IFERROR(VLOOKUP(AL503,[2]CUS030!$A$5:$E$10000,5,0),"")</f>
        <v/>
      </c>
      <c r="AZ503" s="19" t="str">
        <f>IFERROR(VLOOKUP(AM503,[2]CUS030!$A$5:$E$10000,5,0),"")</f>
        <v/>
      </c>
      <c r="BA503" s="19" t="str">
        <f>IFERROR(VLOOKUP(AN503,[2]CUS030!$A$5:$E$10000,5,0),"")</f>
        <v/>
      </c>
      <c r="BB503" s="19" t="str">
        <f>IFERROR(VLOOKUP(AO503,[2]CUS030!$A$5:$E$10000,5,0),"")</f>
        <v/>
      </c>
      <c r="BC503" s="19" t="str">
        <f>IFERROR(VLOOKUP(AP503,[2]CUS030!$A$5:$E$10000,5,0),"")</f>
        <v/>
      </c>
      <c r="BD503" s="19" t="str">
        <f>IFERROR(VLOOKUP(AQ503,[2]CUS030!$A$5:$E$10000,5,0),"")</f>
        <v/>
      </c>
      <c r="BE503" s="19" t="str">
        <f>IFERROR(VLOOKUP(AR503,[2]CUS030!$A$5:$E$10000,5,0),"")</f>
        <v/>
      </c>
    </row>
    <row r="504" spans="6:57" x14ac:dyDescent="0.3">
      <c r="F504" s="108" t="str">
        <f>[1]!Table1[[#This Row],[Production]]</f>
        <v>|0200226117|28.60|0.00|2.000|0.0006037IBC</v>
      </c>
      <c r="G504" t="str">
        <f t="shared" si="226"/>
        <v>6037</v>
      </c>
      <c r="H504" t="str">
        <f t="shared" si="227"/>
        <v>||||||||||||</v>
      </c>
      <c r="I504" s="108" t="str">
        <f>[1]!Table1[[#This Row],[Stock]]</f>
        <v>|0200226117|28.60|0.00|2.000|0.000664IBC</v>
      </c>
      <c r="J504" t="str">
        <f t="shared" si="228"/>
        <v>664</v>
      </c>
      <c r="K504" s="19"/>
      <c r="L504" s="19"/>
      <c r="M504" s="19"/>
      <c r="N504" s="19"/>
      <c r="O504" s="19"/>
      <c r="P504" s="20">
        <f>End_Cal!E504</f>
        <v>0</v>
      </c>
      <c r="Q504" s="112">
        <f t="shared" si="240"/>
        <v>0</v>
      </c>
      <c r="R504" s="112" t="str">
        <f t="shared" si="241"/>
        <v/>
      </c>
      <c r="S504" s="112" t="str">
        <f t="shared" si="242"/>
        <v/>
      </c>
      <c r="T504" s="112" t="str">
        <f t="shared" si="243"/>
        <v/>
      </c>
      <c r="U504" s="112" t="str">
        <f t="shared" si="244"/>
        <v/>
      </c>
      <c r="V504" s="112" t="str">
        <f t="shared" si="245"/>
        <v/>
      </c>
      <c r="W504" s="112" t="str">
        <f t="shared" si="246"/>
        <v/>
      </c>
      <c r="X504" s="112" t="str">
        <f t="shared" si="247"/>
        <v/>
      </c>
      <c r="Y504" s="112" t="str">
        <f t="shared" si="248"/>
        <v/>
      </c>
      <c r="Z504" s="112" t="str">
        <f t="shared" si="249"/>
        <v/>
      </c>
      <c r="AA504" s="112" t="str">
        <f t="shared" si="250"/>
        <v/>
      </c>
      <c r="AB504" s="112" t="str">
        <f t="shared" si="251"/>
        <v/>
      </c>
      <c r="AC504" s="112" t="str">
        <f t="shared" si="252"/>
        <v/>
      </c>
      <c r="AD504" t="str">
        <f t="shared" si="232"/>
        <v>0------------</v>
      </c>
      <c r="AF504" s="19" t="str">
        <f t="shared" si="239"/>
        <v/>
      </c>
      <c r="AG504" s="19">
        <f t="shared" si="253"/>
        <v>0</v>
      </c>
      <c r="AH504" s="19" t="str">
        <f t="shared" si="254"/>
        <v/>
      </c>
      <c r="AI504" s="19" t="str">
        <f t="shared" si="255"/>
        <v/>
      </c>
      <c r="AJ504" s="19" t="str">
        <f t="shared" si="256"/>
        <v/>
      </c>
      <c r="AK504" s="19" t="str">
        <f t="shared" si="257"/>
        <v/>
      </c>
      <c r="AL504" s="19" t="str">
        <f t="shared" si="258"/>
        <v/>
      </c>
      <c r="AM504" s="19" t="str">
        <f t="shared" si="259"/>
        <v/>
      </c>
      <c r="AN504" s="19" t="str">
        <f t="shared" si="260"/>
        <v/>
      </c>
      <c r="AO504" s="19" t="str">
        <f t="shared" si="261"/>
        <v/>
      </c>
      <c r="AP504" s="19" t="str">
        <f t="shared" si="262"/>
        <v/>
      </c>
      <c r="AQ504" s="19" t="str">
        <f t="shared" si="263"/>
        <v/>
      </c>
      <c r="AR504" s="19" t="str">
        <f t="shared" si="264"/>
        <v/>
      </c>
      <c r="AS504" s="19" t="str">
        <f>IFERROR(VLOOKUP(AF504,[2]CUS030!$A$5:$E$10000,5,0),"")</f>
        <v/>
      </c>
      <c r="AT504" s="19" t="str">
        <f>IFERROR(VLOOKUP(AG504,[2]CUS030!$A$5:$E$10000,5,0),"")</f>
        <v/>
      </c>
      <c r="AU504" s="19" t="str">
        <f>IFERROR(VLOOKUP(AH504,[2]CUS030!$A$5:$E$10000,5,0),"")</f>
        <v/>
      </c>
      <c r="AV504" s="19" t="str">
        <f>IFERROR(VLOOKUP(AI504,[2]CUS030!$A$5:$E$10000,5,0),"")</f>
        <v/>
      </c>
      <c r="AW504" s="19" t="str">
        <f>IFERROR(VLOOKUP(AJ504,[2]CUS030!$A$5:$E$10000,5,0),"")</f>
        <v/>
      </c>
      <c r="AX504" s="19" t="str">
        <f>IFERROR(VLOOKUP(AK504,[2]CUS030!$A$5:$E$10000,5,0),"")</f>
        <v/>
      </c>
      <c r="AY504" s="19" t="str">
        <f>IFERROR(VLOOKUP(AL504,[2]CUS030!$A$5:$E$10000,5,0),"")</f>
        <v/>
      </c>
      <c r="AZ504" s="19" t="str">
        <f>IFERROR(VLOOKUP(AM504,[2]CUS030!$A$5:$E$10000,5,0),"")</f>
        <v/>
      </c>
      <c r="BA504" s="19" t="str">
        <f>IFERROR(VLOOKUP(AN504,[2]CUS030!$A$5:$E$10000,5,0),"")</f>
        <v/>
      </c>
      <c r="BB504" s="19" t="str">
        <f>IFERROR(VLOOKUP(AO504,[2]CUS030!$A$5:$E$10000,5,0),"")</f>
        <v/>
      </c>
      <c r="BC504" s="19" t="str">
        <f>IFERROR(VLOOKUP(AP504,[2]CUS030!$A$5:$E$10000,5,0),"")</f>
        <v/>
      </c>
      <c r="BD504" s="19" t="str">
        <f>IFERROR(VLOOKUP(AQ504,[2]CUS030!$A$5:$E$10000,5,0),"")</f>
        <v/>
      </c>
      <c r="BE504" s="19" t="str">
        <f>IFERROR(VLOOKUP(AR504,[2]CUS030!$A$5:$E$10000,5,0),"")</f>
        <v/>
      </c>
    </row>
    <row r="505" spans="6:57" x14ac:dyDescent="0.3">
      <c r="F505" s="108" t="str">
        <f>[1]!Table1[[#This Row],[Production]]</f>
        <v>|0200226117|31.80|0.00|2.000|0.0006123NBC</v>
      </c>
      <c r="G505" t="str">
        <f t="shared" si="226"/>
        <v>6123</v>
      </c>
      <c r="H505" t="str">
        <f t="shared" si="227"/>
        <v>||||||||||||</v>
      </c>
      <c r="I505" s="108" t="str">
        <f>[1]!Table1[[#This Row],[Stock]]</f>
        <v>|0200226117|31.80|0.00|2.000|0.000606NBC</v>
      </c>
      <c r="J505" t="str">
        <f t="shared" si="228"/>
        <v>606</v>
      </c>
      <c r="K505" s="19"/>
      <c r="L505" s="19"/>
      <c r="M505" s="19"/>
      <c r="N505" s="19"/>
      <c r="O505" s="19"/>
      <c r="P505" s="20">
        <f>End_Cal!E505</f>
        <v>0</v>
      </c>
      <c r="Q505" s="112">
        <f t="shared" si="240"/>
        <v>0</v>
      </c>
      <c r="R505" s="112" t="str">
        <f t="shared" si="241"/>
        <v/>
      </c>
      <c r="S505" s="112" t="str">
        <f t="shared" si="242"/>
        <v/>
      </c>
      <c r="T505" s="112" t="str">
        <f t="shared" si="243"/>
        <v/>
      </c>
      <c r="U505" s="112" t="str">
        <f t="shared" si="244"/>
        <v/>
      </c>
      <c r="V505" s="112" t="str">
        <f t="shared" si="245"/>
        <v/>
      </c>
      <c r="W505" s="112" t="str">
        <f t="shared" si="246"/>
        <v/>
      </c>
      <c r="X505" s="112" t="str">
        <f t="shared" si="247"/>
        <v/>
      </c>
      <c r="Y505" s="112" t="str">
        <f t="shared" si="248"/>
        <v/>
      </c>
      <c r="Z505" s="112" t="str">
        <f t="shared" si="249"/>
        <v/>
      </c>
      <c r="AA505" s="112" t="str">
        <f t="shared" si="250"/>
        <v/>
      </c>
      <c r="AB505" s="112" t="str">
        <f t="shared" si="251"/>
        <v/>
      </c>
      <c r="AC505" s="112" t="str">
        <f t="shared" si="252"/>
        <v/>
      </c>
      <c r="AD505" t="str">
        <f t="shared" si="232"/>
        <v>0------------</v>
      </c>
      <c r="AF505" s="19" t="str">
        <f t="shared" si="239"/>
        <v/>
      </c>
      <c r="AG505" s="19">
        <f t="shared" si="253"/>
        <v>0</v>
      </c>
      <c r="AH505" s="19" t="str">
        <f t="shared" si="254"/>
        <v/>
      </c>
      <c r="AI505" s="19" t="str">
        <f t="shared" si="255"/>
        <v/>
      </c>
      <c r="AJ505" s="19" t="str">
        <f t="shared" si="256"/>
        <v/>
      </c>
      <c r="AK505" s="19" t="str">
        <f t="shared" si="257"/>
        <v/>
      </c>
      <c r="AL505" s="19" t="str">
        <f t="shared" si="258"/>
        <v/>
      </c>
      <c r="AM505" s="19" t="str">
        <f t="shared" si="259"/>
        <v/>
      </c>
      <c r="AN505" s="19" t="str">
        <f t="shared" si="260"/>
        <v/>
      </c>
      <c r="AO505" s="19" t="str">
        <f t="shared" si="261"/>
        <v/>
      </c>
      <c r="AP505" s="19" t="str">
        <f t="shared" si="262"/>
        <v/>
      </c>
      <c r="AQ505" s="19" t="str">
        <f t="shared" si="263"/>
        <v/>
      </c>
      <c r="AR505" s="19" t="str">
        <f t="shared" si="264"/>
        <v/>
      </c>
      <c r="AS505" s="19" t="str">
        <f>IFERROR(VLOOKUP(AF505,[2]CUS030!$A$5:$E$10000,5,0),"")</f>
        <v/>
      </c>
      <c r="AT505" s="19" t="str">
        <f>IFERROR(VLOOKUP(AG505,[2]CUS030!$A$5:$E$10000,5,0),"")</f>
        <v/>
      </c>
      <c r="AU505" s="19" t="str">
        <f>IFERROR(VLOOKUP(AH505,[2]CUS030!$A$5:$E$10000,5,0),"")</f>
        <v/>
      </c>
      <c r="AV505" s="19" t="str">
        <f>IFERROR(VLOOKUP(AI505,[2]CUS030!$A$5:$E$10000,5,0),"")</f>
        <v/>
      </c>
      <c r="AW505" s="19" t="str">
        <f>IFERROR(VLOOKUP(AJ505,[2]CUS030!$A$5:$E$10000,5,0),"")</f>
        <v/>
      </c>
      <c r="AX505" s="19" t="str">
        <f>IFERROR(VLOOKUP(AK505,[2]CUS030!$A$5:$E$10000,5,0),"")</f>
        <v/>
      </c>
      <c r="AY505" s="19" t="str">
        <f>IFERROR(VLOOKUP(AL505,[2]CUS030!$A$5:$E$10000,5,0),"")</f>
        <v/>
      </c>
      <c r="AZ505" s="19" t="str">
        <f>IFERROR(VLOOKUP(AM505,[2]CUS030!$A$5:$E$10000,5,0),"")</f>
        <v/>
      </c>
      <c r="BA505" s="19" t="str">
        <f>IFERROR(VLOOKUP(AN505,[2]CUS030!$A$5:$E$10000,5,0),"")</f>
        <v/>
      </c>
      <c r="BB505" s="19" t="str">
        <f>IFERROR(VLOOKUP(AO505,[2]CUS030!$A$5:$E$10000,5,0),"")</f>
        <v/>
      </c>
      <c r="BC505" s="19" t="str">
        <f>IFERROR(VLOOKUP(AP505,[2]CUS030!$A$5:$E$10000,5,0),"")</f>
        <v/>
      </c>
      <c r="BD505" s="19" t="str">
        <f>IFERROR(VLOOKUP(AQ505,[2]CUS030!$A$5:$E$10000,5,0),"")</f>
        <v/>
      </c>
      <c r="BE505" s="19" t="str">
        <f>IFERROR(VLOOKUP(AR505,[2]CUS030!$A$5:$E$10000,5,0),"")</f>
        <v/>
      </c>
    </row>
    <row r="506" spans="6:57" x14ac:dyDescent="0.3">
      <c r="F506" s="108" t="str">
        <f>[1]!Table1[[#This Row],[Production]]</f>
        <v>|0200226117|31.80|0.00|2.000|0.0006123NBC</v>
      </c>
      <c r="G506" t="str">
        <f t="shared" si="226"/>
        <v>6123</v>
      </c>
      <c r="H506" t="str">
        <f t="shared" si="227"/>
        <v>||||||||||||</v>
      </c>
      <c r="I506" s="108" t="str">
        <f>[1]!Table1[[#This Row],[Stock]]</f>
        <v>|0200226117|31.80|0.00|2.000|0.0006123NBC</v>
      </c>
      <c r="J506" t="str">
        <f t="shared" si="228"/>
        <v>6123</v>
      </c>
      <c r="K506" s="19"/>
      <c r="L506" s="19"/>
      <c r="M506" s="19"/>
      <c r="N506" s="19"/>
      <c r="O506" s="19"/>
      <c r="P506" s="20">
        <f>End_Cal!E506</f>
        <v>0</v>
      </c>
      <c r="Q506" s="112">
        <f t="shared" si="240"/>
        <v>0</v>
      </c>
      <c r="R506" s="112" t="str">
        <f t="shared" si="241"/>
        <v/>
      </c>
      <c r="S506" s="112" t="str">
        <f t="shared" si="242"/>
        <v/>
      </c>
      <c r="T506" s="112" t="str">
        <f t="shared" si="243"/>
        <v/>
      </c>
      <c r="U506" s="112" t="str">
        <f t="shared" si="244"/>
        <v/>
      </c>
      <c r="V506" s="112" t="str">
        <f t="shared" si="245"/>
        <v/>
      </c>
      <c r="W506" s="112" t="str">
        <f t="shared" si="246"/>
        <v/>
      </c>
      <c r="X506" s="112" t="str">
        <f t="shared" si="247"/>
        <v/>
      </c>
      <c r="Y506" s="112" t="str">
        <f t="shared" si="248"/>
        <v/>
      </c>
      <c r="Z506" s="112" t="str">
        <f t="shared" si="249"/>
        <v/>
      </c>
      <c r="AA506" s="112" t="str">
        <f t="shared" si="250"/>
        <v/>
      </c>
      <c r="AB506" s="112" t="str">
        <f t="shared" si="251"/>
        <v/>
      </c>
      <c r="AC506" s="112" t="str">
        <f t="shared" si="252"/>
        <v/>
      </c>
      <c r="AD506" t="str">
        <f t="shared" si="232"/>
        <v>0------------</v>
      </c>
      <c r="AF506" s="19" t="str">
        <f t="shared" si="239"/>
        <v/>
      </c>
      <c r="AG506" s="19">
        <f t="shared" si="253"/>
        <v>0</v>
      </c>
      <c r="AH506" s="19" t="str">
        <f t="shared" si="254"/>
        <v/>
      </c>
      <c r="AI506" s="19" t="str">
        <f t="shared" si="255"/>
        <v/>
      </c>
      <c r="AJ506" s="19" t="str">
        <f t="shared" si="256"/>
        <v/>
      </c>
      <c r="AK506" s="19" t="str">
        <f t="shared" si="257"/>
        <v/>
      </c>
      <c r="AL506" s="19" t="str">
        <f t="shared" si="258"/>
        <v/>
      </c>
      <c r="AM506" s="19" t="str">
        <f t="shared" si="259"/>
        <v/>
      </c>
      <c r="AN506" s="19" t="str">
        <f t="shared" si="260"/>
        <v/>
      </c>
      <c r="AO506" s="19" t="str">
        <f t="shared" si="261"/>
        <v/>
      </c>
      <c r="AP506" s="19" t="str">
        <f t="shared" si="262"/>
        <v/>
      </c>
      <c r="AQ506" s="19" t="str">
        <f t="shared" si="263"/>
        <v/>
      </c>
      <c r="AR506" s="19" t="str">
        <f t="shared" si="264"/>
        <v/>
      </c>
      <c r="AS506" s="19" t="str">
        <f>IFERROR(VLOOKUP(AF506,[2]CUS030!$A$5:$E$10000,5,0),"")</f>
        <v/>
      </c>
      <c r="AT506" s="19" t="str">
        <f>IFERROR(VLOOKUP(AG506,[2]CUS030!$A$5:$E$10000,5,0),"")</f>
        <v/>
      </c>
      <c r="AU506" s="19" t="str">
        <f>IFERROR(VLOOKUP(AH506,[2]CUS030!$A$5:$E$10000,5,0),"")</f>
        <v/>
      </c>
      <c r="AV506" s="19" t="str">
        <f>IFERROR(VLOOKUP(AI506,[2]CUS030!$A$5:$E$10000,5,0),"")</f>
        <v/>
      </c>
      <c r="AW506" s="19" t="str">
        <f>IFERROR(VLOOKUP(AJ506,[2]CUS030!$A$5:$E$10000,5,0),"")</f>
        <v/>
      </c>
      <c r="AX506" s="19" t="str">
        <f>IFERROR(VLOOKUP(AK506,[2]CUS030!$A$5:$E$10000,5,0),"")</f>
        <v/>
      </c>
      <c r="AY506" s="19" t="str">
        <f>IFERROR(VLOOKUP(AL506,[2]CUS030!$A$5:$E$10000,5,0),"")</f>
        <v/>
      </c>
      <c r="AZ506" s="19" t="str">
        <f>IFERROR(VLOOKUP(AM506,[2]CUS030!$A$5:$E$10000,5,0),"")</f>
        <v/>
      </c>
      <c r="BA506" s="19" t="str">
        <f>IFERROR(VLOOKUP(AN506,[2]CUS030!$A$5:$E$10000,5,0),"")</f>
        <v/>
      </c>
      <c r="BB506" s="19" t="str">
        <f>IFERROR(VLOOKUP(AO506,[2]CUS030!$A$5:$E$10000,5,0),"")</f>
        <v/>
      </c>
      <c r="BC506" s="19" t="str">
        <f>IFERROR(VLOOKUP(AP506,[2]CUS030!$A$5:$E$10000,5,0),"")</f>
        <v/>
      </c>
      <c r="BD506" s="19" t="str">
        <f>IFERROR(VLOOKUP(AQ506,[2]CUS030!$A$5:$E$10000,5,0),"")</f>
        <v/>
      </c>
      <c r="BE506" s="19" t="str">
        <f>IFERROR(VLOOKUP(AR506,[2]CUS030!$A$5:$E$10000,5,0),"")</f>
        <v/>
      </c>
    </row>
    <row r="507" spans="6:57" x14ac:dyDescent="0.3">
      <c r="F507" s="108" t="str">
        <f>[1]!Table1[[#This Row],[Production]]</f>
        <v>|0200226117|38.10|0.00|1.600|0.0005873NBC</v>
      </c>
      <c r="G507" t="str">
        <f t="shared" si="226"/>
        <v>5873</v>
      </c>
      <c r="H507" t="str">
        <f t="shared" si="227"/>
        <v>||||||||||||</v>
      </c>
      <c r="I507" s="108" t="str">
        <f>[1]!Table1[[#This Row],[Stock]]</f>
        <v>|0200226117|38.10|0.00|1.600|0.0005873NBC</v>
      </c>
      <c r="J507" t="str">
        <f t="shared" si="228"/>
        <v>5873</v>
      </c>
      <c r="K507" s="19"/>
      <c r="L507" s="19"/>
      <c r="M507" s="19"/>
      <c r="N507" s="19"/>
      <c r="O507" s="19"/>
      <c r="P507" s="20">
        <f>End_Cal!E507</f>
        <v>0</v>
      </c>
      <c r="Q507" s="112">
        <f t="shared" si="240"/>
        <v>0</v>
      </c>
      <c r="R507" s="112" t="str">
        <f t="shared" si="241"/>
        <v/>
      </c>
      <c r="S507" s="112" t="str">
        <f t="shared" si="242"/>
        <v/>
      </c>
      <c r="T507" s="112" t="str">
        <f t="shared" si="243"/>
        <v/>
      </c>
      <c r="U507" s="112" t="str">
        <f t="shared" si="244"/>
        <v/>
      </c>
      <c r="V507" s="112" t="str">
        <f t="shared" si="245"/>
        <v/>
      </c>
      <c r="W507" s="112" t="str">
        <f t="shared" si="246"/>
        <v/>
      </c>
      <c r="X507" s="112" t="str">
        <f t="shared" si="247"/>
        <v/>
      </c>
      <c r="Y507" s="112" t="str">
        <f t="shared" si="248"/>
        <v/>
      </c>
      <c r="Z507" s="112" t="str">
        <f t="shared" si="249"/>
        <v/>
      </c>
      <c r="AA507" s="112" t="str">
        <f t="shared" si="250"/>
        <v/>
      </c>
      <c r="AB507" s="112" t="str">
        <f t="shared" si="251"/>
        <v/>
      </c>
      <c r="AC507" s="112" t="str">
        <f t="shared" si="252"/>
        <v/>
      </c>
      <c r="AD507" t="str">
        <f t="shared" si="232"/>
        <v>0------------</v>
      </c>
      <c r="AF507" s="19" t="str">
        <f t="shared" si="239"/>
        <v/>
      </c>
      <c r="AG507" s="19">
        <f t="shared" si="253"/>
        <v>0</v>
      </c>
      <c r="AH507" s="19" t="str">
        <f t="shared" si="254"/>
        <v/>
      </c>
      <c r="AI507" s="19" t="str">
        <f t="shared" si="255"/>
        <v/>
      </c>
      <c r="AJ507" s="19" t="str">
        <f t="shared" si="256"/>
        <v/>
      </c>
      <c r="AK507" s="19" t="str">
        <f t="shared" si="257"/>
        <v/>
      </c>
      <c r="AL507" s="19" t="str">
        <f t="shared" si="258"/>
        <v/>
      </c>
      <c r="AM507" s="19" t="str">
        <f t="shared" si="259"/>
        <v/>
      </c>
      <c r="AN507" s="19" t="str">
        <f t="shared" si="260"/>
        <v/>
      </c>
      <c r="AO507" s="19" t="str">
        <f t="shared" si="261"/>
        <v/>
      </c>
      <c r="AP507" s="19" t="str">
        <f t="shared" si="262"/>
        <v/>
      </c>
      <c r="AQ507" s="19" t="str">
        <f t="shared" si="263"/>
        <v/>
      </c>
      <c r="AR507" s="19" t="str">
        <f t="shared" si="264"/>
        <v/>
      </c>
      <c r="AS507" s="19" t="str">
        <f>IFERROR(VLOOKUP(AF507,[2]CUS030!$A$5:$E$10000,5,0),"")</f>
        <v/>
      </c>
      <c r="AT507" s="19" t="str">
        <f>IFERROR(VLOOKUP(AG507,[2]CUS030!$A$5:$E$10000,5,0),"")</f>
        <v/>
      </c>
      <c r="AU507" s="19" t="str">
        <f>IFERROR(VLOOKUP(AH507,[2]CUS030!$A$5:$E$10000,5,0),"")</f>
        <v/>
      </c>
      <c r="AV507" s="19" t="str">
        <f>IFERROR(VLOOKUP(AI507,[2]CUS030!$A$5:$E$10000,5,0),"")</f>
        <v/>
      </c>
      <c r="AW507" s="19" t="str">
        <f>IFERROR(VLOOKUP(AJ507,[2]CUS030!$A$5:$E$10000,5,0),"")</f>
        <v/>
      </c>
      <c r="AX507" s="19" t="str">
        <f>IFERROR(VLOOKUP(AK507,[2]CUS030!$A$5:$E$10000,5,0),"")</f>
        <v/>
      </c>
      <c r="AY507" s="19" t="str">
        <f>IFERROR(VLOOKUP(AL507,[2]CUS030!$A$5:$E$10000,5,0),"")</f>
        <v/>
      </c>
      <c r="AZ507" s="19" t="str">
        <f>IFERROR(VLOOKUP(AM507,[2]CUS030!$A$5:$E$10000,5,0),"")</f>
        <v/>
      </c>
      <c r="BA507" s="19" t="str">
        <f>IFERROR(VLOOKUP(AN507,[2]CUS030!$A$5:$E$10000,5,0),"")</f>
        <v/>
      </c>
      <c r="BB507" s="19" t="str">
        <f>IFERROR(VLOOKUP(AO507,[2]CUS030!$A$5:$E$10000,5,0),"")</f>
        <v/>
      </c>
      <c r="BC507" s="19" t="str">
        <f>IFERROR(VLOOKUP(AP507,[2]CUS030!$A$5:$E$10000,5,0),"")</f>
        <v/>
      </c>
      <c r="BD507" s="19" t="str">
        <f>IFERROR(VLOOKUP(AQ507,[2]CUS030!$A$5:$E$10000,5,0),"")</f>
        <v/>
      </c>
      <c r="BE507" s="19" t="str">
        <f>IFERROR(VLOOKUP(AR507,[2]CUS030!$A$5:$E$10000,5,0),"")</f>
        <v/>
      </c>
    </row>
    <row r="508" spans="6:57" x14ac:dyDescent="0.3">
      <c r="F508" s="108" t="str">
        <f>[1]!Table1[[#This Row],[Production]]</f>
        <v>|0200226117|38.10|0.00|1.800|0.0006478NBC</v>
      </c>
      <c r="G508" t="str">
        <f t="shared" si="226"/>
        <v>6478</v>
      </c>
      <c r="H508" t="str">
        <f t="shared" si="227"/>
        <v>||||||||||||</v>
      </c>
      <c r="I508" s="108" t="str">
        <f>[1]!Table1[[#This Row],[Stock]]</f>
        <v>|0200226117|38.10|0.00|1.800|0.0001285NBC</v>
      </c>
      <c r="J508" t="str">
        <f t="shared" si="228"/>
        <v>1285</v>
      </c>
      <c r="K508" s="19"/>
      <c r="L508" s="19"/>
      <c r="M508" s="19"/>
      <c r="N508" s="19"/>
      <c r="O508" s="19"/>
      <c r="P508" s="20">
        <f>End_Cal!E508</f>
        <v>0</v>
      </c>
      <c r="Q508" s="112">
        <f t="shared" si="240"/>
        <v>0</v>
      </c>
      <c r="R508" s="112" t="str">
        <f t="shared" si="241"/>
        <v/>
      </c>
      <c r="S508" s="112" t="str">
        <f t="shared" si="242"/>
        <v/>
      </c>
      <c r="T508" s="112" t="str">
        <f t="shared" si="243"/>
        <v/>
      </c>
      <c r="U508" s="112" t="str">
        <f t="shared" si="244"/>
        <v/>
      </c>
      <c r="V508" s="112" t="str">
        <f t="shared" si="245"/>
        <v/>
      </c>
      <c r="W508" s="112" t="str">
        <f t="shared" si="246"/>
        <v/>
      </c>
      <c r="X508" s="112" t="str">
        <f t="shared" si="247"/>
        <v/>
      </c>
      <c r="Y508" s="112" t="str">
        <f t="shared" si="248"/>
        <v/>
      </c>
      <c r="Z508" s="112" t="str">
        <f t="shared" si="249"/>
        <v/>
      </c>
      <c r="AA508" s="112" t="str">
        <f t="shared" si="250"/>
        <v/>
      </c>
      <c r="AB508" s="112" t="str">
        <f t="shared" si="251"/>
        <v/>
      </c>
      <c r="AC508" s="112" t="str">
        <f t="shared" si="252"/>
        <v/>
      </c>
      <c r="AD508" t="str">
        <f t="shared" si="232"/>
        <v>0------------</v>
      </c>
      <c r="AF508" s="19" t="str">
        <f t="shared" si="239"/>
        <v/>
      </c>
      <c r="AG508" s="19">
        <f t="shared" si="253"/>
        <v>0</v>
      </c>
      <c r="AH508" s="19" t="str">
        <f t="shared" si="254"/>
        <v/>
      </c>
      <c r="AI508" s="19" t="str">
        <f t="shared" si="255"/>
        <v/>
      </c>
      <c r="AJ508" s="19" t="str">
        <f t="shared" si="256"/>
        <v/>
      </c>
      <c r="AK508" s="19" t="str">
        <f t="shared" si="257"/>
        <v/>
      </c>
      <c r="AL508" s="19" t="str">
        <f t="shared" si="258"/>
        <v/>
      </c>
      <c r="AM508" s="19" t="str">
        <f t="shared" si="259"/>
        <v/>
      </c>
      <c r="AN508" s="19" t="str">
        <f t="shared" si="260"/>
        <v/>
      </c>
      <c r="AO508" s="19" t="str">
        <f t="shared" si="261"/>
        <v/>
      </c>
      <c r="AP508" s="19" t="str">
        <f t="shared" si="262"/>
        <v/>
      </c>
      <c r="AQ508" s="19" t="str">
        <f t="shared" si="263"/>
        <v/>
      </c>
      <c r="AR508" s="19" t="str">
        <f t="shared" si="264"/>
        <v/>
      </c>
      <c r="AS508" s="19" t="str">
        <f>IFERROR(VLOOKUP(AF508,[2]CUS030!$A$5:$E$10000,5,0),"")</f>
        <v/>
      </c>
      <c r="AT508" s="19" t="str">
        <f>IFERROR(VLOOKUP(AG508,[2]CUS030!$A$5:$E$10000,5,0),"")</f>
        <v/>
      </c>
      <c r="AU508" s="19" t="str">
        <f>IFERROR(VLOOKUP(AH508,[2]CUS030!$A$5:$E$10000,5,0),"")</f>
        <v/>
      </c>
      <c r="AV508" s="19" t="str">
        <f>IFERROR(VLOOKUP(AI508,[2]CUS030!$A$5:$E$10000,5,0),"")</f>
        <v/>
      </c>
      <c r="AW508" s="19" t="str">
        <f>IFERROR(VLOOKUP(AJ508,[2]CUS030!$A$5:$E$10000,5,0),"")</f>
        <v/>
      </c>
      <c r="AX508" s="19" t="str">
        <f>IFERROR(VLOOKUP(AK508,[2]CUS030!$A$5:$E$10000,5,0),"")</f>
        <v/>
      </c>
      <c r="AY508" s="19" t="str">
        <f>IFERROR(VLOOKUP(AL508,[2]CUS030!$A$5:$E$10000,5,0),"")</f>
        <v/>
      </c>
      <c r="AZ508" s="19" t="str">
        <f>IFERROR(VLOOKUP(AM508,[2]CUS030!$A$5:$E$10000,5,0),"")</f>
        <v/>
      </c>
      <c r="BA508" s="19" t="str">
        <f>IFERROR(VLOOKUP(AN508,[2]CUS030!$A$5:$E$10000,5,0),"")</f>
        <v/>
      </c>
      <c r="BB508" s="19" t="str">
        <f>IFERROR(VLOOKUP(AO508,[2]CUS030!$A$5:$E$10000,5,0),"")</f>
        <v/>
      </c>
      <c r="BC508" s="19" t="str">
        <f>IFERROR(VLOOKUP(AP508,[2]CUS030!$A$5:$E$10000,5,0),"")</f>
        <v/>
      </c>
      <c r="BD508" s="19" t="str">
        <f>IFERROR(VLOOKUP(AQ508,[2]CUS030!$A$5:$E$10000,5,0),"")</f>
        <v/>
      </c>
      <c r="BE508" s="19" t="str">
        <f>IFERROR(VLOOKUP(AR508,[2]CUS030!$A$5:$E$10000,5,0),"")</f>
        <v/>
      </c>
    </row>
    <row r="509" spans="6:57" x14ac:dyDescent="0.3">
      <c r="F509" s="108" t="str">
        <f>[1]!Table1[[#This Row],[Production]]</f>
        <v>|0200226117|38.10|0.00|1.800|0.0005924IBC</v>
      </c>
      <c r="G509" t="str">
        <f t="shared" si="226"/>
        <v>5924</v>
      </c>
      <c r="H509" t="str">
        <f t="shared" si="227"/>
        <v>||||||||||||</v>
      </c>
      <c r="I509" s="108" t="str">
        <f>[1]!Table1[[#This Row],[Stock]]</f>
        <v>|0200226117|38.10|0.00|1.800|0.000390IBC</v>
      </c>
      <c r="J509" t="str">
        <f t="shared" si="228"/>
        <v>390</v>
      </c>
      <c r="K509" s="19"/>
      <c r="L509" s="19"/>
      <c r="M509" s="19"/>
      <c r="N509" s="19"/>
      <c r="O509" s="19"/>
      <c r="P509" s="20">
        <f>End_Cal!E509</f>
        <v>0</v>
      </c>
      <c r="Q509" s="112">
        <f t="shared" si="240"/>
        <v>0</v>
      </c>
      <c r="R509" s="112" t="str">
        <f t="shared" si="241"/>
        <v/>
      </c>
      <c r="S509" s="112" t="str">
        <f t="shared" si="242"/>
        <v/>
      </c>
      <c r="T509" s="112" t="str">
        <f t="shared" si="243"/>
        <v/>
      </c>
      <c r="U509" s="112" t="str">
        <f t="shared" si="244"/>
        <v/>
      </c>
      <c r="V509" s="112" t="str">
        <f t="shared" si="245"/>
        <v/>
      </c>
      <c r="W509" s="112" t="str">
        <f t="shared" si="246"/>
        <v/>
      </c>
      <c r="X509" s="112" t="str">
        <f t="shared" si="247"/>
        <v/>
      </c>
      <c r="Y509" s="112" t="str">
        <f t="shared" si="248"/>
        <v/>
      </c>
      <c r="Z509" s="112" t="str">
        <f t="shared" si="249"/>
        <v/>
      </c>
      <c r="AA509" s="112" t="str">
        <f t="shared" si="250"/>
        <v/>
      </c>
      <c r="AB509" s="112" t="str">
        <f t="shared" si="251"/>
        <v/>
      </c>
      <c r="AC509" s="112" t="str">
        <f t="shared" si="252"/>
        <v/>
      </c>
      <c r="AD509" t="str">
        <f t="shared" si="232"/>
        <v>0------------</v>
      </c>
      <c r="AF509" s="19" t="str">
        <f t="shared" si="239"/>
        <v/>
      </c>
      <c r="AG509" s="19">
        <f t="shared" si="253"/>
        <v>0</v>
      </c>
      <c r="AH509" s="19" t="str">
        <f t="shared" si="254"/>
        <v/>
      </c>
      <c r="AI509" s="19" t="str">
        <f t="shared" si="255"/>
        <v/>
      </c>
      <c r="AJ509" s="19" t="str">
        <f t="shared" si="256"/>
        <v/>
      </c>
      <c r="AK509" s="19" t="str">
        <f t="shared" si="257"/>
        <v/>
      </c>
      <c r="AL509" s="19" t="str">
        <f t="shared" si="258"/>
        <v/>
      </c>
      <c r="AM509" s="19" t="str">
        <f t="shared" si="259"/>
        <v/>
      </c>
      <c r="AN509" s="19" t="str">
        <f t="shared" si="260"/>
        <v/>
      </c>
      <c r="AO509" s="19" t="str">
        <f t="shared" si="261"/>
        <v/>
      </c>
      <c r="AP509" s="19" t="str">
        <f t="shared" si="262"/>
        <v/>
      </c>
      <c r="AQ509" s="19" t="str">
        <f t="shared" si="263"/>
        <v/>
      </c>
      <c r="AR509" s="19" t="str">
        <f t="shared" si="264"/>
        <v/>
      </c>
      <c r="AS509" s="19" t="str">
        <f>IFERROR(VLOOKUP(AF509,[2]CUS030!$A$5:$E$10000,5,0),"")</f>
        <v/>
      </c>
      <c r="AT509" s="19" t="str">
        <f>IFERROR(VLOOKUP(AG509,[2]CUS030!$A$5:$E$10000,5,0),"")</f>
        <v/>
      </c>
      <c r="AU509" s="19" t="str">
        <f>IFERROR(VLOOKUP(AH509,[2]CUS030!$A$5:$E$10000,5,0),"")</f>
        <v/>
      </c>
      <c r="AV509" s="19" t="str">
        <f>IFERROR(VLOOKUP(AI509,[2]CUS030!$A$5:$E$10000,5,0),"")</f>
        <v/>
      </c>
      <c r="AW509" s="19" t="str">
        <f>IFERROR(VLOOKUP(AJ509,[2]CUS030!$A$5:$E$10000,5,0),"")</f>
        <v/>
      </c>
      <c r="AX509" s="19" t="str">
        <f>IFERROR(VLOOKUP(AK509,[2]CUS030!$A$5:$E$10000,5,0),"")</f>
        <v/>
      </c>
      <c r="AY509" s="19" t="str">
        <f>IFERROR(VLOOKUP(AL509,[2]CUS030!$A$5:$E$10000,5,0),"")</f>
        <v/>
      </c>
      <c r="AZ509" s="19" t="str">
        <f>IFERROR(VLOOKUP(AM509,[2]CUS030!$A$5:$E$10000,5,0),"")</f>
        <v/>
      </c>
      <c r="BA509" s="19" t="str">
        <f>IFERROR(VLOOKUP(AN509,[2]CUS030!$A$5:$E$10000,5,0),"")</f>
        <v/>
      </c>
      <c r="BB509" s="19" t="str">
        <f>IFERROR(VLOOKUP(AO509,[2]CUS030!$A$5:$E$10000,5,0),"")</f>
        <v/>
      </c>
      <c r="BC509" s="19" t="str">
        <f>IFERROR(VLOOKUP(AP509,[2]CUS030!$A$5:$E$10000,5,0),"")</f>
        <v/>
      </c>
      <c r="BD509" s="19" t="str">
        <f>IFERROR(VLOOKUP(AQ509,[2]CUS030!$A$5:$E$10000,5,0),"")</f>
        <v/>
      </c>
      <c r="BE509" s="19" t="str">
        <f>IFERROR(VLOOKUP(AR509,[2]CUS030!$A$5:$E$10000,5,0),"")</f>
        <v/>
      </c>
    </row>
    <row r="510" spans="6:57" x14ac:dyDescent="0.3">
      <c r="F510" s="108" t="str">
        <f>[1]!Table1[[#This Row],[Production]]</f>
        <v>|0200226117|38.10|0.00|1.800|0.0005924IBC</v>
      </c>
      <c r="G510" t="str">
        <f t="shared" si="226"/>
        <v>5924</v>
      </c>
      <c r="H510" t="str">
        <f t="shared" si="227"/>
        <v>||||||||||||</v>
      </c>
      <c r="I510" s="108" t="str">
        <f>[1]!Table1[[#This Row],[Stock]]</f>
        <v>|0200226117|38.10|0.00|1.800|0.0005924IBC</v>
      </c>
      <c r="J510" t="str">
        <f t="shared" si="228"/>
        <v>5924</v>
      </c>
      <c r="K510" s="19"/>
      <c r="L510" s="19"/>
      <c r="M510" s="19"/>
      <c r="N510" s="19"/>
      <c r="O510" s="19"/>
      <c r="P510" s="20">
        <f>End_Cal!E510</f>
        <v>0</v>
      </c>
      <c r="Q510" s="112">
        <f t="shared" si="240"/>
        <v>0</v>
      </c>
      <c r="R510" s="112" t="str">
        <f t="shared" si="241"/>
        <v/>
      </c>
      <c r="S510" s="112" t="str">
        <f t="shared" si="242"/>
        <v/>
      </c>
      <c r="T510" s="112" t="str">
        <f t="shared" si="243"/>
        <v/>
      </c>
      <c r="U510" s="112" t="str">
        <f t="shared" si="244"/>
        <v/>
      </c>
      <c r="V510" s="112" t="str">
        <f t="shared" si="245"/>
        <v/>
      </c>
      <c r="W510" s="112" t="str">
        <f t="shared" si="246"/>
        <v/>
      </c>
      <c r="X510" s="112" t="str">
        <f t="shared" si="247"/>
        <v/>
      </c>
      <c r="Y510" s="112" t="str">
        <f t="shared" si="248"/>
        <v/>
      </c>
      <c r="Z510" s="112" t="str">
        <f t="shared" si="249"/>
        <v/>
      </c>
      <c r="AA510" s="112" t="str">
        <f t="shared" si="250"/>
        <v/>
      </c>
      <c r="AB510" s="112" t="str">
        <f t="shared" si="251"/>
        <v/>
      </c>
      <c r="AC510" s="112" t="str">
        <f t="shared" si="252"/>
        <v/>
      </c>
      <c r="AD510" t="str">
        <f t="shared" si="232"/>
        <v>0------------</v>
      </c>
      <c r="AF510" s="19" t="str">
        <f t="shared" si="239"/>
        <v/>
      </c>
      <c r="AG510" s="19">
        <f t="shared" si="253"/>
        <v>0</v>
      </c>
      <c r="AH510" s="19" t="str">
        <f t="shared" si="254"/>
        <v/>
      </c>
      <c r="AI510" s="19" t="str">
        <f t="shared" si="255"/>
        <v/>
      </c>
      <c r="AJ510" s="19" t="str">
        <f t="shared" si="256"/>
        <v/>
      </c>
      <c r="AK510" s="19" t="str">
        <f t="shared" si="257"/>
        <v/>
      </c>
      <c r="AL510" s="19" t="str">
        <f t="shared" si="258"/>
        <v/>
      </c>
      <c r="AM510" s="19" t="str">
        <f t="shared" si="259"/>
        <v/>
      </c>
      <c r="AN510" s="19" t="str">
        <f t="shared" si="260"/>
        <v/>
      </c>
      <c r="AO510" s="19" t="str">
        <f t="shared" si="261"/>
        <v/>
      </c>
      <c r="AP510" s="19" t="str">
        <f t="shared" si="262"/>
        <v/>
      </c>
      <c r="AQ510" s="19" t="str">
        <f t="shared" si="263"/>
        <v/>
      </c>
      <c r="AR510" s="19" t="str">
        <f t="shared" si="264"/>
        <v/>
      </c>
      <c r="AS510" s="19" t="str">
        <f>IFERROR(VLOOKUP(AF510,[2]CUS030!$A$5:$E$10000,5,0),"")</f>
        <v/>
      </c>
      <c r="AT510" s="19" t="str">
        <f>IFERROR(VLOOKUP(AG510,[2]CUS030!$A$5:$E$10000,5,0),"")</f>
        <v/>
      </c>
      <c r="AU510" s="19" t="str">
        <f>IFERROR(VLOOKUP(AH510,[2]CUS030!$A$5:$E$10000,5,0),"")</f>
        <v/>
      </c>
      <c r="AV510" s="19" t="str">
        <f>IFERROR(VLOOKUP(AI510,[2]CUS030!$A$5:$E$10000,5,0),"")</f>
        <v/>
      </c>
      <c r="AW510" s="19" t="str">
        <f>IFERROR(VLOOKUP(AJ510,[2]CUS030!$A$5:$E$10000,5,0),"")</f>
        <v/>
      </c>
      <c r="AX510" s="19" t="str">
        <f>IFERROR(VLOOKUP(AK510,[2]CUS030!$A$5:$E$10000,5,0),"")</f>
        <v/>
      </c>
      <c r="AY510" s="19" t="str">
        <f>IFERROR(VLOOKUP(AL510,[2]CUS030!$A$5:$E$10000,5,0),"")</f>
        <v/>
      </c>
      <c r="AZ510" s="19" t="str">
        <f>IFERROR(VLOOKUP(AM510,[2]CUS030!$A$5:$E$10000,5,0),"")</f>
        <v/>
      </c>
      <c r="BA510" s="19" t="str">
        <f>IFERROR(VLOOKUP(AN510,[2]CUS030!$A$5:$E$10000,5,0),"")</f>
        <v/>
      </c>
      <c r="BB510" s="19" t="str">
        <f>IFERROR(VLOOKUP(AO510,[2]CUS030!$A$5:$E$10000,5,0),"")</f>
        <v/>
      </c>
      <c r="BC510" s="19" t="str">
        <f>IFERROR(VLOOKUP(AP510,[2]CUS030!$A$5:$E$10000,5,0),"")</f>
        <v/>
      </c>
      <c r="BD510" s="19" t="str">
        <f>IFERROR(VLOOKUP(AQ510,[2]CUS030!$A$5:$E$10000,5,0),"")</f>
        <v/>
      </c>
      <c r="BE510" s="19" t="str">
        <f>IFERROR(VLOOKUP(AR510,[2]CUS030!$A$5:$E$10000,5,0),"")</f>
        <v/>
      </c>
    </row>
    <row r="511" spans="6:57" x14ac:dyDescent="0.3">
      <c r="F511" s="108" t="str">
        <f>[1]!Table1[[#This Row],[Production]]</f>
        <v>|0200226117|38.10|0.00|1.800|0.0006478NBC</v>
      </c>
      <c r="G511" t="str">
        <f t="shared" si="226"/>
        <v>6478</v>
      </c>
      <c r="H511" t="str">
        <f t="shared" si="227"/>
        <v>||||||||||||</v>
      </c>
      <c r="I511" s="108" t="str">
        <f>[1]!Table1[[#This Row],[Stock]]</f>
        <v>|0200226117|38.10|0.00|1.800|0.0006478NBC</v>
      </c>
      <c r="J511" t="str">
        <f t="shared" si="228"/>
        <v>6478</v>
      </c>
      <c r="K511" s="19"/>
      <c r="L511" s="19"/>
      <c r="M511" s="19"/>
      <c r="N511" s="19"/>
      <c r="O511" s="19"/>
      <c r="P511" s="20">
        <f>End_Cal!E511</f>
        <v>0</v>
      </c>
      <c r="Q511" s="112">
        <f t="shared" si="240"/>
        <v>0</v>
      </c>
      <c r="R511" s="112" t="str">
        <f t="shared" si="241"/>
        <v/>
      </c>
      <c r="S511" s="112" t="str">
        <f t="shared" si="242"/>
        <v/>
      </c>
      <c r="T511" s="112" t="str">
        <f t="shared" si="243"/>
        <v/>
      </c>
      <c r="U511" s="112" t="str">
        <f t="shared" si="244"/>
        <v/>
      </c>
      <c r="V511" s="112" t="str">
        <f t="shared" si="245"/>
        <v/>
      </c>
      <c r="W511" s="112" t="str">
        <f t="shared" si="246"/>
        <v/>
      </c>
      <c r="X511" s="112" t="str">
        <f t="shared" si="247"/>
        <v/>
      </c>
      <c r="Y511" s="112" t="str">
        <f t="shared" si="248"/>
        <v/>
      </c>
      <c r="Z511" s="112" t="str">
        <f t="shared" si="249"/>
        <v/>
      </c>
      <c r="AA511" s="112" t="str">
        <f t="shared" si="250"/>
        <v/>
      </c>
      <c r="AB511" s="112" t="str">
        <f t="shared" si="251"/>
        <v/>
      </c>
      <c r="AC511" s="112" t="str">
        <f t="shared" si="252"/>
        <v/>
      </c>
      <c r="AD511" t="str">
        <f t="shared" si="232"/>
        <v>0------------</v>
      </c>
      <c r="AF511" s="19" t="str">
        <f t="shared" si="239"/>
        <v/>
      </c>
      <c r="AG511" s="19">
        <f t="shared" si="253"/>
        <v>0</v>
      </c>
      <c r="AH511" s="19" t="str">
        <f t="shared" si="254"/>
        <v/>
      </c>
      <c r="AI511" s="19" t="str">
        <f t="shared" si="255"/>
        <v/>
      </c>
      <c r="AJ511" s="19" t="str">
        <f t="shared" si="256"/>
        <v/>
      </c>
      <c r="AK511" s="19" t="str">
        <f t="shared" si="257"/>
        <v/>
      </c>
      <c r="AL511" s="19" t="str">
        <f t="shared" si="258"/>
        <v/>
      </c>
      <c r="AM511" s="19" t="str">
        <f t="shared" si="259"/>
        <v/>
      </c>
      <c r="AN511" s="19" t="str">
        <f t="shared" si="260"/>
        <v/>
      </c>
      <c r="AO511" s="19" t="str">
        <f t="shared" si="261"/>
        <v/>
      </c>
      <c r="AP511" s="19" t="str">
        <f t="shared" si="262"/>
        <v/>
      </c>
      <c r="AQ511" s="19" t="str">
        <f t="shared" si="263"/>
        <v/>
      </c>
      <c r="AR511" s="19" t="str">
        <f t="shared" si="264"/>
        <v/>
      </c>
      <c r="AS511" s="19" t="str">
        <f>IFERROR(VLOOKUP(AF511,[2]CUS030!$A$5:$E$10000,5,0),"")</f>
        <v/>
      </c>
      <c r="AT511" s="19" t="str">
        <f>IFERROR(VLOOKUP(AG511,[2]CUS030!$A$5:$E$10000,5,0),"")</f>
        <v/>
      </c>
      <c r="AU511" s="19" t="str">
        <f>IFERROR(VLOOKUP(AH511,[2]CUS030!$A$5:$E$10000,5,0),"")</f>
        <v/>
      </c>
      <c r="AV511" s="19" t="str">
        <f>IFERROR(VLOOKUP(AI511,[2]CUS030!$A$5:$E$10000,5,0),"")</f>
        <v/>
      </c>
      <c r="AW511" s="19" t="str">
        <f>IFERROR(VLOOKUP(AJ511,[2]CUS030!$A$5:$E$10000,5,0),"")</f>
        <v/>
      </c>
      <c r="AX511" s="19" t="str">
        <f>IFERROR(VLOOKUP(AK511,[2]CUS030!$A$5:$E$10000,5,0),"")</f>
        <v/>
      </c>
      <c r="AY511" s="19" t="str">
        <f>IFERROR(VLOOKUP(AL511,[2]CUS030!$A$5:$E$10000,5,0),"")</f>
        <v/>
      </c>
      <c r="AZ511" s="19" t="str">
        <f>IFERROR(VLOOKUP(AM511,[2]CUS030!$A$5:$E$10000,5,0),"")</f>
        <v/>
      </c>
      <c r="BA511" s="19" t="str">
        <f>IFERROR(VLOOKUP(AN511,[2]CUS030!$A$5:$E$10000,5,0),"")</f>
        <v/>
      </c>
      <c r="BB511" s="19" t="str">
        <f>IFERROR(VLOOKUP(AO511,[2]CUS030!$A$5:$E$10000,5,0),"")</f>
        <v/>
      </c>
      <c r="BC511" s="19" t="str">
        <f>IFERROR(VLOOKUP(AP511,[2]CUS030!$A$5:$E$10000,5,0),"")</f>
        <v/>
      </c>
      <c r="BD511" s="19" t="str">
        <f>IFERROR(VLOOKUP(AQ511,[2]CUS030!$A$5:$E$10000,5,0),"")</f>
        <v/>
      </c>
      <c r="BE511" s="19" t="str">
        <f>IFERROR(VLOOKUP(AR511,[2]CUS030!$A$5:$E$10000,5,0),"")</f>
        <v/>
      </c>
    </row>
    <row r="512" spans="6:57" x14ac:dyDescent="0.3">
      <c r="F512" s="108" t="str">
        <f>[1]!Table1[[#This Row],[Production]]</f>
        <v>|0200226117|45.00|0.00|2.300|0.0006028NBC</v>
      </c>
      <c r="G512" t="str">
        <f t="shared" si="226"/>
        <v>6028</v>
      </c>
      <c r="H512" t="str">
        <f t="shared" si="227"/>
        <v>||||||||||||</v>
      </c>
      <c r="I512" s="108" t="str">
        <f>[1]!Table1[[#This Row],[Stock]]</f>
        <v>|0200226117|45.00|0.00|2.300|0.0001195NBC</v>
      </c>
      <c r="J512" t="str">
        <f t="shared" si="228"/>
        <v>1195</v>
      </c>
      <c r="K512" s="19"/>
      <c r="L512" s="19"/>
      <c r="M512" s="19"/>
      <c r="N512" s="19"/>
      <c r="O512" s="19"/>
      <c r="P512" s="20">
        <f>End_Cal!E512</f>
        <v>0</v>
      </c>
      <c r="Q512" s="112">
        <f t="shared" si="240"/>
        <v>0</v>
      </c>
      <c r="R512" s="112" t="str">
        <f t="shared" si="241"/>
        <v/>
      </c>
      <c r="S512" s="112" t="str">
        <f t="shared" si="242"/>
        <v/>
      </c>
      <c r="T512" s="112" t="str">
        <f t="shared" si="243"/>
        <v/>
      </c>
      <c r="U512" s="112" t="str">
        <f t="shared" si="244"/>
        <v/>
      </c>
      <c r="V512" s="112" t="str">
        <f t="shared" si="245"/>
        <v/>
      </c>
      <c r="W512" s="112" t="str">
        <f t="shared" si="246"/>
        <v/>
      </c>
      <c r="X512" s="112" t="str">
        <f t="shared" si="247"/>
        <v/>
      </c>
      <c r="Y512" s="112" t="str">
        <f t="shared" si="248"/>
        <v/>
      </c>
      <c r="Z512" s="112" t="str">
        <f t="shared" si="249"/>
        <v/>
      </c>
      <c r="AA512" s="112" t="str">
        <f t="shared" si="250"/>
        <v/>
      </c>
      <c r="AB512" s="112" t="str">
        <f t="shared" si="251"/>
        <v/>
      </c>
      <c r="AC512" s="112" t="str">
        <f t="shared" si="252"/>
        <v/>
      </c>
      <c r="AD512" t="str">
        <f t="shared" si="232"/>
        <v>0------------</v>
      </c>
      <c r="AF512" s="19" t="str">
        <f t="shared" si="239"/>
        <v/>
      </c>
      <c r="AG512" s="19">
        <f t="shared" si="253"/>
        <v>0</v>
      </c>
      <c r="AH512" s="19" t="str">
        <f t="shared" si="254"/>
        <v/>
      </c>
      <c r="AI512" s="19" t="str">
        <f t="shared" si="255"/>
        <v/>
      </c>
      <c r="AJ512" s="19" t="str">
        <f t="shared" si="256"/>
        <v/>
      </c>
      <c r="AK512" s="19" t="str">
        <f t="shared" si="257"/>
        <v/>
      </c>
      <c r="AL512" s="19" t="str">
        <f t="shared" si="258"/>
        <v/>
      </c>
      <c r="AM512" s="19" t="str">
        <f t="shared" si="259"/>
        <v/>
      </c>
      <c r="AN512" s="19" t="str">
        <f t="shared" si="260"/>
        <v/>
      </c>
      <c r="AO512" s="19" t="str">
        <f t="shared" si="261"/>
        <v/>
      </c>
      <c r="AP512" s="19" t="str">
        <f t="shared" si="262"/>
        <v/>
      </c>
      <c r="AQ512" s="19" t="str">
        <f t="shared" si="263"/>
        <v/>
      </c>
      <c r="AR512" s="19" t="str">
        <f t="shared" si="264"/>
        <v/>
      </c>
      <c r="AS512" s="19" t="str">
        <f>IFERROR(VLOOKUP(AF512,[2]CUS030!$A$5:$E$10000,5,0),"")</f>
        <v/>
      </c>
      <c r="AT512" s="19" t="str">
        <f>IFERROR(VLOOKUP(AG512,[2]CUS030!$A$5:$E$10000,5,0),"")</f>
        <v/>
      </c>
      <c r="AU512" s="19" t="str">
        <f>IFERROR(VLOOKUP(AH512,[2]CUS030!$A$5:$E$10000,5,0),"")</f>
        <v/>
      </c>
      <c r="AV512" s="19" t="str">
        <f>IFERROR(VLOOKUP(AI512,[2]CUS030!$A$5:$E$10000,5,0),"")</f>
        <v/>
      </c>
      <c r="AW512" s="19" t="str">
        <f>IFERROR(VLOOKUP(AJ512,[2]CUS030!$A$5:$E$10000,5,0),"")</f>
        <v/>
      </c>
      <c r="AX512" s="19" t="str">
        <f>IFERROR(VLOOKUP(AK512,[2]CUS030!$A$5:$E$10000,5,0),"")</f>
        <v/>
      </c>
      <c r="AY512" s="19" t="str">
        <f>IFERROR(VLOOKUP(AL512,[2]CUS030!$A$5:$E$10000,5,0),"")</f>
        <v/>
      </c>
      <c r="AZ512" s="19" t="str">
        <f>IFERROR(VLOOKUP(AM512,[2]CUS030!$A$5:$E$10000,5,0),"")</f>
        <v/>
      </c>
      <c r="BA512" s="19" t="str">
        <f>IFERROR(VLOOKUP(AN512,[2]CUS030!$A$5:$E$10000,5,0),"")</f>
        <v/>
      </c>
      <c r="BB512" s="19" t="str">
        <f>IFERROR(VLOOKUP(AO512,[2]CUS030!$A$5:$E$10000,5,0),"")</f>
        <v/>
      </c>
      <c r="BC512" s="19" t="str">
        <f>IFERROR(VLOOKUP(AP512,[2]CUS030!$A$5:$E$10000,5,0),"")</f>
        <v/>
      </c>
      <c r="BD512" s="19" t="str">
        <f>IFERROR(VLOOKUP(AQ512,[2]CUS030!$A$5:$E$10000,5,0),"")</f>
        <v/>
      </c>
      <c r="BE512" s="19" t="str">
        <f>IFERROR(VLOOKUP(AR512,[2]CUS030!$A$5:$E$10000,5,0),"")</f>
        <v/>
      </c>
    </row>
    <row r="513" spans="6:57" x14ac:dyDescent="0.3">
      <c r="F513" s="108" t="str">
        <f>[1]!Table1[[#This Row],[Production]]</f>
        <v>|0200226117|45.00|0.00|2.300|0.0006153NBC</v>
      </c>
      <c r="G513" t="str">
        <f t="shared" si="226"/>
        <v>6153</v>
      </c>
      <c r="H513" t="str">
        <f t="shared" si="227"/>
        <v>||||||||||||</v>
      </c>
      <c r="I513" s="108" t="str">
        <f>[1]!Table1[[#This Row],[Stock]]</f>
        <v>|0200226117|45.00|0.00|2.300|0.0001220NBC</v>
      </c>
      <c r="J513" t="str">
        <f t="shared" si="228"/>
        <v>1220</v>
      </c>
      <c r="K513" s="19"/>
      <c r="L513" s="19"/>
      <c r="M513" s="19"/>
      <c r="N513" s="19"/>
      <c r="O513" s="19"/>
      <c r="P513" s="20">
        <f>End_Cal!E513</f>
        <v>0</v>
      </c>
      <c r="Q513" s="112">
        <f t="shared" si="240"/>
        <v>0</v>
      </c>
      <c r="R513" s="112" t="str">
        <f t="shared" si="241"/>
        <v/>
      </c>
      <c r="S513" s="112" t="str">
        <f t="shared" si="242"/>
        <v/>
      </c>
      <c r="T513" s="112" t="str">
        <f t="shared" si="243"/>
        <v/>
      </c>
      <c r="U513" s="112" t="str">
        <f t="shared" si="244"/>
        <v/>
      </c>
      <c r="V513" s="112" t="str">
        <f t="shared" si="245"/>
        <v/>
      </c>
      <c r="W513" s="112" t="str">
        <f t="shared" si="246"/>
        <v/>
      </c>
      <c r="X513" s="112" t="str">
        <f t="shared" si="247"/>
        <v/>
      </c>
      <c r="Y513" s="112" t="str">
        <f t="shared" si="248"/>
        <v/>
      </c>
      <c r="Z513" s="112" t="str">
        <f t="shared" si="249"/>
        <v/>
      </c>
      <c r="AA513" s="112" t="str">
        <f t="shared" si="250"/>
        <v/>
      </c>
      <c r="AB513" s="112" t="str">
        <f t="shared" si="251"/>
        <v/>
      </c>
      <c r="AC513" s="112" t="str">
        <f t="shared" si="252"/>
        <v/>
      </c>
      <c r="AD513" t="str">
        <f t="shared" si="232"/>
        <v>0------------</v>
      </c>
      <c r="AF513" s="19" t="str">
        <f t="shared" si="239"/>
        <v/>
      </c>
      <c r="AG513" s="19">
        <f t="shared" si="253"/>
        <v>0</v>
      </c>
      <c r="AH513" s="19" t="str">
        <f t="shared" si="254"/>
        <v/>
      </c>
      <c r="AI513" s="19" t="str">
        <f t="shared" si="255"/>
        <v/>
      </c>
      <c r="AJ513" s="19" t="str">
        <f t="shared" si="256"/>
        <v/>
      </c>
      <c r="AK513" s="19" t="str">
        <f t="shared" si="257"/>
        <v/>
      </c>
      <c r="AL513" s="19" t="str">
        <f t="shared" si="258"/>
        <v/>
      </c>
      <c r="AM513" s="19" t="str">
        <f t="shared" si="259"/>
        <v/>
      </c>
      <c r="AN513" s="19" t="str">
        <f t="shared" si="260"/>
        <v/>
      </c>
      <c r="AO513" s="19" t="str">
        <f t="shared" si="261"/>
        <v/>
      </c>
      <c r="AP513" s="19" t="str">
        <f t="shared" si="262"/>
        <v/>
      </c>
      <c r="AQ513" s="19" t="str">
        <f t="shared" si="263"/>
        <v/>
      </c>
      <c r="AR513" s="19" t="str">
        <f t="shared" si="264"/>
        <v/>
      </c>
      <c r="AS513" s="19" t="str">
        <f>IFERROR(VLOOKUP(AF513,[2]CUS030!$A$5:$E$10000,5,0),"")</f>
        <v/>
      </c>
      <c r="AT513" s="19" t="str">
        <f>IFERROR(VLOOKUP(AG513,[2]CUS030!$A$5:$E$10000,5,0),"")</f>
        <v/>
      </c>
      <c r="AU513" s="19" t="str">
        <f>IFERROR(VLOOKUP(AH513,[2]CUS030!$A$5:$E$10000,5,0),"")</f>
        <v/>
      </c>
      <c r="AV513" s="19" t="str">
        <f>IFERROR(VLOOKUP(AI513,[2]CUS030!$A$5:$E$10000,5,0),"")</f>
        <v/>
      </c>
      <c r="AW513" s="19" t="str">
        <f>IFERROR(VLOOKUP(AJ513,[2]CUS030!$A$5:$E$10000,5,0),"")</f>
        <v/>
      </c>
      <c r="AX513" s="19" t="str">
        <f>IFERROR(VLOOKUP(AK513,[2]CUS030!$A$5:$E$10000,5,0),"")</f>
        <v/>
      </c>
      <c r="AY513" s="19" t="str">
        <f>IFERROR(VLOOKUP(AL513,[2]CUS030!$A$5:$E$10000,5,0),"")</f>
        <v/>
      </c>
      <c r="AZ513" s="19" t="str">
        <f>IFERROR(VLOOKUP(AM513,[2]CUS030!$A$5:$E$10000,5,0),"")</f>
        <v/>
      </c>
      <c r="BA513" s="19" t="str">
        <f>IFERROR(VLOOKUP(AN513,[2]CUS030!$A$5:$E$10000,5,0),"")</f>
        <v/>
      </c>
      <c r="BB513" s="19" t="str">
        <f>IFERROR(VLOOKUP(AO513,[2]CUS030!$A$5:$E$10000,5,0),"")</f>
        <v/>
      </c>
      <c r="BC513" s="19" t="str">
        <f>IFERROR(VLOOKUP(AP513,[2]CUS030!$A$5:$E$10000,5,0),"")</f>
        <v/>
      </c>
      <c r="BD513" s="19" t="str">
        <f>IFERROR(VLOOKUP(AQ513,[2]CUS030!$A$5:$E$10000,5,0),"")</f>
        <v/>
      </c>
      <c r="BE513" s="19" t="str">
        <f>IFERROR(VLOOKUP(AR513,[2]CUS030!$A$5:$E$10000,5,0),"")</f>
        <v/>
      </c>
    </row>
    <row r="514" spans="6:57" x14ac:dyDescent="0.3">
      <c r="F514" s="108" t="str">
        <f>[1]!Table1[[#This Row],[Production]]</f>
        <v>|0200226117|45.00|0.00|2.300|0.0006353NBC</v>
      </c>
      <c r="G514" t="str">
        <f t="shared" si="226"/>
        <v>6353</v>
      </c>
      <c r="H514" t="str">
        <f t="shared" si="227"/>
        <v>||||||||||||</v>
      </c>
      <c r="I514" s="108" t="str">
        <f>[1]!Table1[[#This Row],[Stock]]</f>
        <v>|0200226117|45.00|0.00|2.300|0.0001260NBC</v>
      </c>
      <c r="J514" t="str">
        <f t="shared" si="228"/>
        <v>1260</v>
      </c>
      <c r="K514" s="19"/>
      <c r="L514" s="19"/>
      <c r="M514" s="19"/>
      <c r="N514" s="19"/>
      <c r="O514" s="19"/>
      <c r="P514" s="20">
        <f>End_Cal!E514</f>
        <v>0</v>
      </c>
      <c r="Q514" s="112">
        <f t="shared" si="240"/>
        <v>0</v>
      </c>
      <c r="R514" s="112" t="str">
        <f t="shared" si="241"/>
        <v/>
      </c>
      <c r="S514" s="112" t="str">
        <f t="shared" si="242"/>
        <v/>
      </c>
      <c r="T514" s="112" t="str">
        <f t="shared" si="243"/>
        <v/>
      </c>
      <c r="U514" s="112" t="str">
        <f t="shared" si="244"/>
        <v/>
      </c>
      <c r="V514" s="112" t="str">
        <f t="shared" si="245"/>
        <v/>
      </c>
      <c r="W514" s="112" t="str">
        <f t="shared" si="246"/>
        <v/>
      </c>
      <c r="X514" s="112" t="str">
        <f t="shared" si="247"/>
        <v/>
      </c>
      <c r="Y514" s="112" t="str">
        <f t="shared" si="248"/>
        <v/>
      </c>
      <c r="Z514" s="112" t="str">
        <f t="shared" si="249"/>
        <v/>
      </c>
      <c r="AA514" s="112" t="str">
        <f t="shared" si="250"/>
        <v/>
      </c>
      <c r="AB514" s="112" t="str">
        <f t="shared" si="251"/>
        <v/>
      </c>
      <c r="AC514" s="112" t="str">
        <f t="shared" si="252"/>
        <v/>
      </c>
      <c r="AD514" t="str">
        <f t="shared" si="232"/>
        <v>0------------</v>
      </c>
      <c r="AF514" s="19" t="str">
        <f t="shared" si="239"/>
        <v/>
      </c>
      <c r="AG514" s="19">
        <f t="shared" si="253"/>
        <v>0</v>
      </c>
      <c r="AH514" s="19" t="str">
        <f t="shared" si="254"/>
        <v/>
      </c>
      <c r="AI514" s="19" t="str">
        <f t="shared" si="255"/>
        <v/>
      </c>
      <c r="AJ514" s="19" t="str">
        <f t="shared" si="256"/>
        <v/>
      </c>
      <c r="AK514" s="19" t="str">
        <f t="shared" si="257"/>
        <v/>
      </c>
      <c r="AL514" s="19" t="str">
        <f t="shared" si="258"/>
        <v/>
      </c>
      <c r="AM514" s="19" t="str">
        <f t="shared" si="259"/>
        <v/>
      </c>
      <c r="AN514" s="19" t="str">
        <f t="shared" si="260"/>
        <v/>
      </c>
      <c r="AO514" s="19" t="str">
        <f t="shared" si="261"/>
        <v/>
      </c>
      <c r="AP514" s="19" t="str">
        <f t="shared" si="262"/>
        <v/>
      </c>
      <c r="AQ514" s="19" t="str">
        <f t="shared" si="263"/>
        <v/>
      </c>
      <c r="AR514" s="19" t="str">
        <f t="shared" si="264"/>
        <v/>
      </c>
      <c r="AS514" s="19" t="str">
        <f>IFERROR(VLOOKUP(AF514,[2]CUS030!$A$5:$E$10000,5,0),"")</f>
        <v/>
      </c>
      <c r="AT514" s="19" t="str">
        <f>IFERROR(VLOOKUP(AG514,[2]CUS030!$A$5:$E$10000,5,0),"")</f>
        <v/>
      </c>
      <c r="AU514" s="19" t="str">
        <f>IFERROR(VLOOKUP(AH514,[2]CUS030!$A$5:$E$10000,5,0),"")</f>
        <v/>
      </c>
      <c r="AV514" s="19" t="str">
        <f>IFERROR(VLOOKUP(AI514,[2]CUS030!$A$5:$E$10000,5,0),"")</f>
        <v/>
      </c>
      <c r="AW514" s="19" t="str">
        <f>IFERROR(VLOOKUP(AJ514,[2]CUS030!$A$5:$E$10000,5,0),"")</f>
        <v/>
      </c>
      <c r="AX514" s="19" t="str">
        <f>IFERROR(VLOOKUP(AK514,[2]CUS030!$A$5:$E$10000,5,0),"")</f>
        <v/>
      </c>
      <c r="AY514" s="19" t="str">
        <f>IFERROR(VLOOKUP(AL514,[2]CUS030!$A$5:$E$10000,5,0),"")</f>
        <v/>
      </c>
      <c r="AZ514" s="19" t="str">
        <f>IFERROR(VLOOKUP(AM514,[2]CUS030!$A$5:$E$10000,5,0),"")</f>
        <v/>
      </c>
      <c r="BA514" s="19" t="str">
        <f>IFERROR(VLOOKUP(AN514,[2]CUS030!$A$5:$E$10000,5,0),"")</f>
        <v/>
      </c>
      <c r="BB514" s="19" t="str">
        <f>IFERROR(VLOOKUP(AO514,[2]CUS030!$A$5:$E$10000,5,0),"")</f>
        <v/>
      </c>
      <c r="BC514" s="19" t="str">
        <f>IFERROR(VLOOKUP(AP514,[2]CUS030!$A$5:$E$10000,5,0),"")</f>
        <v/>
      </c>
      <c r="BD514" s="19" t="str">
        <f>IFERROR(VLOOKUP(AQ514,[2]CUS030!$A$5:$E$10000,5,0),"")</f>
        <v/>
      </c>
      <c r="BE514" s="19" t="str">
        <f>IFERROR(VLOOKUP(AR514,[2]CUS030!$A$5:$E$10000,5,0),"")</f>
        <v/>
      </c>
    </row>
    <row r="515" spans="6:57" x14ac:dyDescent="0.3">
      <c r="F515" s="108" t="str">
        <f>[1]!Table1[[#This Row],[Production]]</f>
        <v>|0200226117|45.00|0.00|2.300|0.0006028NBC</v>
      </c>
      <c r="G515" t="str">
        <f t="shared" si="226"/>
        <v>6028</v>
      </c>
      <c r="H515" t="str">
        <f t="shared" si="227"/>
        <v>||||||||||||</v>
      </c>
      <c r="I515" s="108" t="str">
        <f>[1]!Table1[[#This Row],[Stock]]</f>
        <v>|0200226117|45.00|0.00|2.300|0.0006028NBC</v>
      </c>
      <c r="J515" t="str">
        <f t="shared" si="228"/>
        <v>6028</v>
      </c>
      <c r="K515" s="19"/>
      <c r="L515" s="19"/>
      <c r="M515" s="19"/>
      <c r="N515" s="19"/>
      <c r="O515" s="19"/>
      <c r="P515" s="20">
        <f>End_Cal!E515</f>
        <v>0</v>
      </c>
      <c r="Q515" s="112">
        <f t="shared" si="240"/>
        <v>0</v>
      </c>
      <c r="R515" s="112" t="str">
        <f t="shared" si="241"/>
        <v/>
      </c>
      <c r="S515" s="112" t="str">
        <f t="shared" si="242"/>
        <v/>
      </c>
      <c r="T515" s="112" t="str">
        <f t="shared" si="243"/>
        <v/>
      </c>
      <c r="U515" s="112" t="str">
        <f t="shared" si="244"/>
        <v/>
      </c>
      <c r="V515" s="112" t="str">
        <f t="shared" si="245"/>
        <v/>
      </c>
      <c r="W515" s="112" t="str">
        <f t="shared" si="246"/>
        <v/>
      </c>
      <c r="X515" s="112" t="str">
        <f t="shared" si="247"/>
        <v/>
      </c>
      <c r="Y515" s="112" t="str">
        <f t="shared" si="248"/>
        <v/>
      </c>
      <c r="Z515" s="112" t="str">
        <f t="shared" si="249"/>
        <v/>
      </c>
      <c r="AA515" s="112" t="str">
        <f t="shared" si="250"/>
        <v/>
      </c>
      <c r="AB515" s="112" t="str">
        <f t="shared" si="251"/>
        <v/>
      </c>
      <c r="AC515" s="112" t="str">
        <f t="shared" si="252"/>
        <v/>
      </c>
      <c r="AD515" t="str">
        <f t="shared" si="232"/>
        <v>0------------</v>
      </c>
      <c r="AF515" s="19" t="str">
        <f t="shared" si="239"/>
        <v/>
      </c>
      <c r="AG515" s="19">
        <f t="shared" si="253"/>
        <v>0</v>
      </c>
      <c r="AH515" s="19" t="str">
        <f t="shared" si="254"/>
        <v/>
      </c>
      <c r="AI515" s="19" t="str">
        <f t="shared" si="255"/>
        <v/>
      </c>
      <c r="AJ515" s="19" t="str">
        <f t="shared" si="256"/>
        <v/>
      </c>
      <c r="AK515" s="19" t="str">
        <f t="shared" si="257"/>
        <v/>
      </c>
      <c r="AL515" s="19" t="str">
        <f t="shared" si="258"/>
        <v/>
      </c>
      <c r="AM515" s="19" t="str">
        <f t="shared" si="259"/>
        <v/>
      </c>
      <c r="AN515" s="19" t="str">
        <f t="shared" si="260"/>
        <v/>
      </c>
      <c r="AO515" s="19" t="str">
        <f t="shared" si="261"/>
        <v/>
      </c>
      <c r="AP515" s="19" t="str">
        <f t="shared" si="262"/>
        <v/>
      </c>
      <c r="AQ515" s="19" t="str">
        <f t="shared" si="263"/>
        <v/>
      </c>
      <c r="AR515" s="19" t="str">
        <f t="shared" si="264"/>
        <v/>
      </c>
      <c r="AS515" s="19" t="str">
        <f>IFERROR(VLOOKUP(AF515,[2]CUS030!$A$5:$E$10000,5,0),"")</f>
        <v/>
      </c>
      <c r="AT515" s="19" t="str">
        <f>IFERROR(VLOOKUP(AG515,[2]CUS030!$A$5:$E$10000,5,0),"")</f>
        <v/>
      </c>
      <c r="AU515" s="19" t="str">
        <f>IFERROR(VLOOKUP(AH515,[2]CUS030!$A$5:$E$10000,5,0),"")</f>
        <v/>
      </c>
      <c r="AV515" s="19" t="str">
        <f>IFERROR(VLOOKUP(AI515,[2]CUS030!$A$5:$E$10000,5,0),"")</f>
        <v/>
      </c>
      <c r="AW515" s="19" t="str">
        <f>IFERROR(VLOOKUP(AJ515,[2]CUS030!$A$5:$E$10000,5,0),"")</f>
        <v/>
      </c>
      <c r="AX515" s="19" t="str">
        <f>IFERROR(VLOOKUP(AK515,[2]CUS030!$A$5:$E$10000,5,0),"")</f>
        <v/>
      </c>
      <c r="AY515" s="19" t="str">
        <f>IFERROR(VLOOKUP(AL515,[2]CUS030!$A$5:$E$10000,5,0),"")</f>
        <v/>
      </c>
      <c r="AZ515" s="19" t="str">
        <f>IFERROR(VLOOKUP(AM515,[2]CUS030!$A$5:$E$10000,5,0),"")</f>
        <v/>
      </c>
      <c r="BA515" s="19" t="str">
        <f>IFERROR(VLOOKUP(AN515,[2]CUS030!$A$5:$E$10000,5,0),"")</f>
        <v/>
      </c>
      <c r="BB515" s="19" t="str">
        <f>IFERROR(VLOOKUP(AO515,[2]CUS030!$A$5:$E$10000,5,0),"")</f>
        <v/>
      </c>
      <c r="BC515" s="19" t="str">
        <f>IFERROR(VLOOKUP(AP515,[2]CUS030!$A$5:$E$10000,5,0),"")</f>
        <v/>
      </c>
      <c r="BD515" s="19" t="str">
        <f>IFERROR(VLOOKUP(AQ515,[2]CUS030!$A$5:$E$10000,5,0),"")</f>
        <v/>
      </c>
      <c r="BE515" s="19" t="str">
        <f>IFERROR(VLOOKUP(AR515,[2]CUS030!$A$5:$E$10000,5,0),"")</f>
        <v/>
      </c>
    </row>
    <row r="516" spans="6:57" x14ac:dyDescent="0.3">
      <c r="F516" s="108" t="str">
        <f>[1]!Table1[[#This Row],[Production]]</f>
        <v>|0200226117|45.00|0.00|2.300|0.0006153NBC</v>
      </c>
      <c r="G516" t="str">
        <f t="shared" ref="G516:G579" si="265">MID(F516,LEN(F516)-6,4)</f>
        <v>6153</v>
      </c>
      <c r="H516" t="str">
        <f t="shared" ref="H516:H579" si="266">AS516&amp;"|"&amp;AT516&amp;"|"&amp;AU516&amp;"|"&amp;AV516&amp;"|"&amp;AW516&amp;"|"&amp;AX516&amp;"|"&amp;AY516&amp;"|"&amp;AZ516&amp;"|"&amp;BA516&amp;"|"&amp;BB516&amp;"|"&amp;BC516&amp;"|"&amp;BD516&amp;"|"&amp;BE516</f>
        <v>||||||||||||</v>
      </c>
      <c r="I516" s="108" t="str">
        <f>[1]!Table1[[#This Row],[Stock]]</f>
        <v>|0200226117|45.00|0.00|2.300|0.0006153NBC</v>
      </c>
      <c r="J516" t="str">
        <f t="shared" ref="J516:J579" si="267">MID(LEFT(I516,LEN(I516)-3),FIND("0|0.000",LEFT(I516,LEN(I516)-3),1)+7,6)</f>
        <v>6153</v>
      </c>
      <c r="K516" s="19"/>
      <c r="L516" s="19"/>
      <c r="M516" s="19"/>
      <c r="N516" s="19"/>
      <c r="O516" s="19"/>
      <c r="P516" s="20">
        <f>End_Cal!E516</f>
        <v>0</v>
      </c>
      <c r="Q516" s="112">
        <f t="shared" si="240"/>
        <v>0</v>
      </c>
      <c r="R516" s="112" t="str">
        <f t="shared" si="241"/>
        <v/>
      </c>
      <c r="S516" s="112" t="str">
        <f t="shared" si="242"/>
        <v/>
      </c>
      <c r="T516" s="112" t="str">
        <f t="shared" si="243"/>
        <v/>
      </c>
      <c r="U516" s="112" t="str">
        <f t="shared" si="244"/>
        <v/>
      </c>
      <c r="V516" s="112" t="str">
        <f t="shared" si="245"/>
        <v/>
      </c>
      <c r="W516" s="112" t="str">
        <f t="shared" si="246"/>
        <v/>
      </c>
      <c r="X516" s="112" t="str">
        <f t="shared" si="247"/>
        <v/>
      </c>
      <c r="Y516" s="112" t="str">
        <f t="shared" si="248"/>
        <v/>
      </c>
      <c r="Z516" s="112" t="str">
        <f t="shared" si="249"/>
        <v/>
      </c>
      <c r="AA516" s="112" t="str">
        <f t="shared" si="250"/>
        <v/>
      </c>
      <c r="AB516" s="112" t="str">
        <f t="shared" si="251"/>
        <v/>
      </c>
      <c r="AC516" s="112" t="str">
        <f t="shared" si="252"/>
        <v/>
      </c>
      <c r="AD516" t="str">
        <f t="shared" ref="AD516:AD579" si="268">Q516&amp;"-"&amp;R516&amp;"-"&amp;S516&amp;"-"&amp;T516&amp;"-"&amp;U516&amp;"-"&amp;V516&amp;"-"&amp;W516&amp;"-"&amp;X516&amp;"-"&amp;Y516&amp;"-"&amp;Z516&amp;"-"&amp;AA516&amp;"-"&amp;AB516&amp;"-"&amp;AC516</f>
        <v>0------------</v>
      </c>
      <c r="AF516" s="19" t="str">
        <f t="shared" si="239"/>
        <v/>
      </c>
      <c r="AG516" s="19">
        <f t="shared" si="253"/>
        <v>0</v>
      </c>
      <c r="AH516" s="19" t="str">
        <f t="shared" si="254"/>
        <v/>
      </c>
      <c r="AI516" s="19" t="str">
        <f t="shared" si="255"/>
        <v/>
      </c>
      <c r="AJ516" s="19" t="str">
        <f t="shared" si="256"/>
        <v/>
      </c>
      <c r="AK516" s="19" t="str">
        <f t="shared" si="257"/>
        <v/>
      </c>
      <c r="AL516" s="19" t="str">
        <f t="shared" si="258"/>
        <v/>
      </c>
      <c r="AM516" s="19" t="str">
        <f t="shared" si="259"/>
        <v/>
      </c>
      <c r="AN516" s="19" t="str">
        <f t="shared" si="260"/>
        <v/>
      </c>
      <c r="AO516" s="19" t="str">
        <f t="shared" si="261"/>
        <v/>
      </c>
      <c r="AP516" s="19" t="str">
        <f t="shared" si="262"/>
        <v/>
      </c>
      <c r="AQ516" s="19" t="str">
        <f t="shared" si="263"/>
        <v/>
      </c>
      <c r="AR516" s="19" t="str">
        <f t="shared" si="264"/>
        <v/>
      </c>
      <c r="AS516" s="19" t="str">
        <f>IFERROR(VLOOKUP(AF516,[2]CUS030!$A$5:$E$10000,5,0),"")</f>
        <v/>
      </c>
      <c r="AT516" s="19" t="str">
        <f>IFERROR(VLOOKUP(AG516,[2]CUS030!$A$5:$E$10000,5,0),"")</f>
        <v/>
      </c>
      <c r="AU516" s="19" t="str">
        <f>IFERROR(VLOOKUP(AH516,[2]CUS030!$A$5:$E$10000,5,0),"")</f>
        <v/>
      </c>
      <c r="AV516" s="19" t="str">
        <f>IFERROR(VLOOKUP(AI516,[2]CUS030!$A$5:$E$10000,5,0),"")</f>
        <v/>
      </c>
      <c r="AW516" s="19" t="str">
        <f>IFERROR(VLOOKUP(AJ516,[2]CUS030!$A$5:$E$10000,5,0),"")</f>
        <v/>
      </c>
      <c r="AX516" s="19" t="str">
        <f>IFERROR(VLOOKUP(AK516,[2]CUS030!$A$5:$E$10000,5,0),"")</f>
        <v/>
      </c>
      <c r="AY516" s="19" t="str">
        <f>IFERROR(VLOOKUP(AL516,[2]CUS030!$A$5:$E$10000,5,0),"")</f>
        <v/>
      </c>
      <c r="AZ516" s="19" t="str">
        <f>IFERROR(VLOOKUP(AM516,[2]CUS030!$A$5:$E$10000,5,0),"")</f>
        <v/>
      </c>
      <c r="BA516" s="19" t="str">
        <f>IFERROR(VLOOKUP(AN516,[2]CUS030!$A$5:$E$10000,5,0),"")</f>
        <v/>
      </c>
      <c r="BB516" s="19" t="str">
        <f>IFERROR(VLOOKUP(AO516,[2]CUS030!$A$5:$E$10000,5,0),"")</f>
        <v/>
      </c>
      <c r="BC516" s="19" t="str">
        <f>IFERROR(VLOOKUP(AP516,[2]CUS030!$A$5:$E$10000,5,0),"")</f>
        <v/>
      </c>
      <c r="BD516" s="19" t="str">
        <f>IFERROR(VLOOKUP(AQ516,[2]CUS030!$A$5:$E$10000,5,0),"")</f>
        <v/>
      </c>
      <c r="BE516" s="19" t="str">
        <f>IFERROR(VLOOKUP(AR516,[2]CUS030!$A$5:$E$10000,5,0),"")</f>
        <v/>
      </c>
    </row>
    <row r="517" spans="6:57" x14ac:dyDescent="0.3">
      <c r="F517" s="108" t="str">
        <f>[1]!Table1[[#This Row],[Production]]</f>
        <v>|0200226117|45.00|0.00|2.300|0.0006353NBC</v>
      </c>
      <c r="G517" t="str">
        <f t="shared" si="265"/>
        <v>6353</v>
      </c>
      <c r="H517" t="str">
        <f t="shared" si="266"/>
        <v>||||||||||||</v>
      </c>
      <c r="I517" s="108" t="str">
        <f>[1]!Table1[[#This Row],[Stock]]</f>
        <v>|0200226117|45.00|0.00|2.300|0.0006353NBC</v>
      </c>
      <c r="J517" t="str">
        <f t="shared" si="267"/>
        <v>6353</v>
      </c>
      <c r="K517" s="19"/>
      <c r="L517" s="19"/>
      <c r="M517" s="19"/>
      <c r="N517" s="19"/>
      <c r="O517" s="19"/>
      <c r="P517" s="20">
        <f>End_Cal!E517</f>
        <v>0</v>
      </c>
      <c r="Q517" s="112">
        <f t="shared" si="240"/>
        <v>0</v>
      </c>
      <c r="R517" s="112" t="str">
        <f t="shared" si="241"/>
        <v/>
      </c>
      <c r="S517" s="112" t="str">
        <f t="shared" si="242"/>
        <v/>
      </c>
      <c r="T517" s="112" t="str">
        <f t="shared" si="243"/>
        <v/>
      </c>
      <c r="U517" s="112" t="str">
        <f t="shared" si="244"/>
        <v/>
      </c>
      <c r="V517" s="112" t="str">
        <f t="shared" si="245"/>
        <v/>
      </c>
      <c r="W517" s="112" t="str">
        <f t="shared" si="246"/>
        <v/>
      </c>
      <c r="X517" s="112" t="str">
        <f t="shared" si="247"/>
        <v/>
      </c>
      <c r="Y517" s="112" t="str">
        <f t="shared" si="248"/>
        <v/>
      </c>
      <c r="Z517" s="112" t="str">
        <f t="shared" si="249"/>
        <v/>
      </c>
      <c r="AA517" s="112" t="str">
        <f t="shared" si="250"/>
        <v/>
      </c>
      <c r="AB517" s="112" t="str">
        <f t="shared" si="251"/>
        <v/>
      </c>
      <c r="AC517" s="112" t="str">
        <f t="shared" si="252"/>
        <v/>
      </c>
      <c r="AD517" t="str">
        <f t="shared" si="268"/>
        <v>0------------</v>
      </c>
      <c r="AF517" s="19" t="str">
        <f t="shared" ref="AF517:AF580" si="269">IFERROR(INDEX($I$2:$I$861,MATCH(1,INDEX(($P517=$F$2:$F$861)*(0=COUNTIFS($AF$2:$AF$2,$I$2:$I$861)),0),0)),"")</f>
        <v/>
      </c>
      <c r="AG517" s="19">
        <f t="shared" si="253"/>
        <v>0</v>
      </c>
      <c r="AH517" s="19" t="str">
        <f t="shared" si="254"/>
        <v/>
      </c>
      <c r="AI517" s="19" t="str">
        <f t="shared" si="255"/>
        <v/>
      </c>
      <c r="AJ517" s="19" t="str">
        <f t="shared" si="256"/>
        <v/>
      </c>
      <c r="AK517" s="19" t="str">
        <f t="shared" si="257"/>
        <v/>
      </c>
      <c r="AL517" s="19" t="str">
        <f t="shared" si="258"/>
        <v/>
      </c>
      <c r="AM517" s="19" t="str">
        <f t="shared" si="259"/>
        <v/>
      </c>
      <c r="AN517" s="19" t="str">
        <f t="shared" si="260"/>
        <v/>
      </c>
      <c r="AO517" s="19" t="str">
        <f t="shared" si="261"/>
        <v/>
      </c>
      <c r="AP517" s="19" t="str">
        <f t="shared" si="262"/>
        <v/>
      </c>
      <c r="AQ517" s="19" t="str">
        <f t="shared" si="263"/>
        <v/>
      </c>
      <c r="AR517" s="19" t="str">
        <f t="shared" si="264"/>
        <v/>
      </c>
      <c r="AS517" s="19" t="str">
        <f>IFERROR(VLOOKUP(AF517,[2]CUS030!$A$5:$E$10000,5,0),"")</f>
        <v/>
      </c>
      <c r="AT517" s="19" t="str">
        <f>IFERROR(VLOOKUP(AG517,[2]CUS030!$A$5:$E$10000,5,0),"")</f>
        <v/>
      </c>
      <c r="AU517" s="19" t="str">
        <f>IFERROR(VLOOKUP(AH517,[2]CUS030!$A$5:$E$10000,5,0),"")</f>
        <v/>
      </c>
      <c r="AV517" s="19" t="str">
        <f>IFERROR(VLOOKUP(AI517,[2]CUS030!$A$5:$E$10000,5,0),"")</f>
        <v/>
      </c>
      <c r="AW517" s="19" t="str">
        <f>IFERROR(VLOOKUP(AJ517,[2]CUS030!$A$5:$E$10000,5,0),"")</f>
        <v/>
      </c>
      <c r="AX517" s="19" t="str">
        <f>IFERROR(VLOOKUP(AK517,[2]CUS030!$A$5:$E$10000,5,0),"")</f>
        <v/>
      </c>
      <c r="AY517" s="19" t="str">
        <f>IFERROR(VLOOKUP(AL517,[2]CUS030!$A$5:$E$10000,5,0),"")</f>
        <v/>
      </c>
      <c r="AZ517" s="19" t="str">
        <f>IFERROR(VLOOKUP(AM517,[2]CUS030!$A$5:$E$10000,5,0),"")</f>
        <v/>
      </c>
      <c r="BA517" s="19" t="str">
        <f>IFERROR(VLOOKUP(AN517,[2]CUS030!$A$5:$E$10000,5,0),"")</f>
        <v/>
      </c>
      <c r="BB517" s="19" t="str">
        <f>IFERROR(VLOOKUP(AO517,[2]CUS030!$A$5:$E$10000,5,0),"")</f>
        <v/>
      </c>
      <c r="BC517" s="19" t="str">
        <f>IFERROR(VLOOKUP(AP517,[2]CUS030!$A$5:$E$10000,5,0),"")</f>
        <v/>
      </c>
      <c r="BD517" s="19" t="str">
        <f>IFERROR(VLOOKUP(AQ517,[2]CUS030!$A$5:$E$10000,5,0),"")</f>
        <v/>
      </c>
      <c r="BE517" s="19" t="str">
        <f>IFERROR(VLOOKUP(AR517,[2]CUS030!$A$5:$E$10000,5,0),"")</f>
        <v/>
      </c>
    </row>
    <row r="518" spans="6:57" x14ac:dyDescent="0.3">
      <c r="F518" s="108" t="str">
        <f>[1]!Table1[[#This Row],[Production]]</f>
        <v>|0200236211|17.30|0.00|1.200|0.0005897NBC</v>
      </c>
      <c r="G518" t="str">
        <f t="shared" si="265"/>
        <v>5897</v>
      </c>
      <c r="H518" t="str">
        <f t="shared" si="266"/>
        <v>||||||||||||</v>
      </c>
      <c r="I518" s="108" t="str">
        <f>[1]!Table1[[#This Row],[Stock]]</f>
        <v>|0200236211|17.30|0.00|1.200|0.0005897NBC</v>
      </c>
      <c r="J518" t="str">
        <f t="shared" si="267"/>
        <v>5897</v>
      </c>
      <c r="K518" s="19"/>
      <c r="L518" s="19"/>
      <c r="M518" s="19"/>
      <c r="N518" s="19"/>
      <c r="O518" s="19"/>
      <c r="P518" s="20">
        <f>End_Cal!E518</f>
        <v>0</v>
      </c>
      <c r="Q518" s="112">
        <f t="shared" si="240"/>
        <v>0</v>
      </c>
      <c r="R518" s="112" t="str">
        <f t="shared" si="241"/>
        <v/>
      </c>
      <c r="S518" s="112" t="str">
        <f t="shared" si="242"/>
        <v/>
      </c>
      <c r="T518" s="112" t="str">
        <f t="shared" si="243"/>
        <v/>
      </c>
      <c r="U518" s="112" t="str">
        <f t="shared" si="244"/>
        <v/>
      </c>
      <c r="V518" s="112" t="str">
        <f t="shared" si="245"/>
        <v/>
      </c>
      <c r="W518" s="112" t="str">
        <f t="shared" si="246"/>
        <v/>
      </c>
      <c r="X518" s="112" t="str">
        <f t="shared" si="247"/>
        <v/>
      </c>
      <c r="Y518" s="112" t="str">
        <f t="shared" si="248"/>
        <v/>
      </c>
      <c r="Z518" s="112" t="str">
        <f t="shared" si="249"/>
        <v/>
      </c>
      <c r="AA518" s="112" t="str">
        <f t="shared" si="250"/>
        <v/>
      </c>
      <c r="AB518" s="112" t="str">
        <f t="shared" si="251"/>
        <v/>
      </c>
      <c r="AC518" s="112" t="str">
        <f t="shared" si="252"/>
        <v/>
      </c>
      <c r="AD518" t="str">
        <f t="shared" si="268"/>
        <v>0------------</v>
      </c>
      <c r="AF518" s="19" t="str">
        <f t="shared" si="269"/>
        <v/>
      </c>
      <c r="AG518" s="19">
        <f t="shared" si="253"/>
        <v>0</v>
      </c>
      <c r="AH518" s="19" t="str">
        <f t="shared" si="254"/>
        <v/>
      </c>
      <c r="AI518" s="19" t="str">
        <f t="shared" si="255"/>
        <v/>
      </c>
      <c r="AJ518" s="19" t="str">
        <f t="shared" si="256"/>
        <v/>
      </c>
      <c r="AK518" s="19" t="str">
        <f t="shared" si="257"/>
        <v/>
      </c>
      <c r="AL518" s="19" t="str">
        <f t="shared" si="258"/>
        <v/>
      </c>
      <c r="AM518" s="19" t="str">
        <f t="shared" si="259"/>
        <v/>
      </c>
      <c r="AN518" s="19" t="str">
        <f t="shared" si="260"/>
        <v/>
      </c>
      <c r="AO518" s="19" t="str">
        <f t="shared" si="261"/>
        <v/>
      </c>
      <c r="AP518" s="19" t="str">
        <f t="shared" si="262"/>
        <v/>
      </c>
      <c r="AQ518" s="19" t="str">
        <f t="shared" si="263"/>
        <v/>
      </c>
      <c r="AR518" s="19" t="str">
        <f t="shared" si="264"/>
        <v/>
      </c>
      <c r="AS518" s="19" t="str">
        <f>IFERROR(VLOOKUP(AF518,[2]CUS030!$A$5:$E$10000,5,0),"")</f>
        <v/>
      </c>
      <c r="AT518" s="19" t="str">
        <f>IFERROR(VLOOKUP(AG518,[2]CUS030!$A$5:$E$10000,5,0),"")</f>
        <v/>
      </c>
      <c r="AU518" s="19" t="str">
        <f>IFERROR(VLOOKUP(AH518,[2]CUS030!$A$5:$E$10000,5,0),"")</f>
        <v/>
      </c>
      <c r="AV518" s="19" t="str">
        <f>IFERROR(VLOOKUP(AI518,[2]CUS030!$A$5:$E$10000,5,0),"")</f>
        <v/>
      </c>
      <c r="AW518" s="19" t="str">
        <f>IFERROR(VLOOKUP(AJ518,[2]CUS030!$A$5:$E$10000,5,0),"")</f>
        <v/>
      </c>
      <c r="AX518" s="19" t="str">
        <f>IFERROR(VLOOKUP(AK518,[2]CUS030!$A$5:$E$10000,5,0),"")</f>
        <v/>
      </c>
      <c r="AY518" s="19" t="str">
        <f>IFERROR(VLOOKUP(AL518,[2]CUS030!$A$5:$E$10000,5,0),"")</f>
        <v/>
      </c>
      <c r="AZ518" s="19" t="str">
        <f>IFERROR(VLOOKUP(AM518,[2]CUS030!$A$5:$E$10000,5,0),"")</f>
        <v/>
      </c>
      <c r="BA518" s="19" t="str">
        <f>IFERROR(VLOOKUP(AN518,[2]CUS030!$A$5:$E$10000,5,0),"")</f>
        <v/>
      </c>
      <c r="BB518" s="19" t="str">
        <f>IFERROR(VLOOKUP(AO518,[2]CUS030!$A$5:$E$10000,5,0),"")</f>
        <v/>
      </c>
      <c r="BC518" s="19" t="str">
        <f>IFERROR(VLOOKUP(AP518,[2]CUS030!$A$5:$E$10000,5,0),"")</f>
        <v/>
      </c>
      <c r="BD518" s="19" t="str">
        <f>IFERROR(VLOOKUP(AQ518,[2]CUS030!$A$5:$E$10000,5,0),"")</f>
        <v/>
      </c>
      <c r="BE518" s="19" t="str">
        <f>IFERROR(VLOOKUP(AR518,[2]CUS030!$A$5:$E$10000,5,0),"")</f>
        <v/>
      </c>
    </row>
    <row r="519" spans="6:57" x14ac:dyDescent="0.3">
      <c r="F519" s="108" t="str">
        <f>[1]!Table1[[#This Row],[Production]]</f>
        <v>|0200236211|17.30|0.00|1.200|0.0005897NBC</v>
      </c>
      <c r="G519" t="str">
        <f t="shared" si="265"/>
        <v>5897</v>
      </c>
      <c r="H519" t="str">
        <f t="shared" si="266"/>
        <v>||||||||||||</v>
      </c>
      <c r="I519" s="108" t="str">
        <f>[1]!Table1[[#This Row],[Stock]]</f>
        <v>|0200236211|17.30|0.00|1.200|0.000808NBC</v>
      </c>
      <c r="J519" t="str">
        <f t="shared" si="267"/>
        <v>808</v>
      </c>
      <c r="K519" s="19"/>
      <c r="L519" s="19"/>
      <c r="M519" s="19"/>
      <c r="N519" s="19"/>
      <c r="O519" s="19"/>
      <c r="P519" s="20">
        <f>End_Cal!E519</f>
        <v>0</v>
      </c>
      <c r="Q519" s="112">
        <f t="shared" si="240"/>
        <v>0</v>
      </c>
      <c r="R519" s="112" t="str">
        <f t="shared" si="241"/>
        <v/>
      </c>
      <c r="S519" s="112" t="str">
        <f t="shared" si="242"/>
        <v/>
      </c>
      <c r="T519" s="112" t="str">
        <f t="shared" si="243"/>
        <v/>
      </c>
      <c r="U519" s="112" t="str">
        <f t="shared" si="244"/>
        <v/>
      </c>
      <c r="V519" s="112" t="str">
        <f t="shared" si="245"/>
        <v/>
      </c>
      <c r="W519" s="112" t="str">
        <f t="shared" si="246"/>
        <v/>
      </c>
      <c r="X519" s="112" t="str">
        <f t="shared" si="247"/>
        <v/>
      </c>
      <c r="Y519" s="112" t="str">
        <f t="shared" si="248"/>
        <v/>
      </c>
      <c r="Z519" s="112" t="str">
        <f t="shared" si="249"/>
        <v/>
      </c>
      <c r="AA519" s="112" t="str">
        <f t="shared" si="250"/>
        <v/>
      </c>
      <c r="AB519" s="112" t="str">
        <f t="shared" si="251"/>
        <v/>
      </c>
      <c r="AC519" s="112" t="str">
        <f t="shared" si="252"/>
        <v/>
      </c>
      <c r="AD519" t="str">
        <f t="shared" si="268"/>
        <v>0------------</v>
      </c>
      <c r="AF519" s="19" t="str">
        <f t="shared" si="269"/>
        <v/>
      </c>
      <c r="AG519" s="19">
        <f t="shared" si="253"/>
        <v>0</v>
      </c>
      <c r="AH519" s="19" t="str">
        <f t="shared" si="254"/>
        <v/>
      </c>
      <c r="AI519" s="19" t="str">
        <f t="shared" si="255"/>
        <v/>
      </c>
      <c r="AJ519" s="19" t="str">
        <f t="shared" si="256"/>
        <v/>
      </c>
      <c r="AK519" s="19" t="str">
        <f t="shared" si="257"/>
        <v/>
      </c>
      <c r="AL519" s="19" t="str">
        <f t="shared" si="258"/>
        <v/>
      </c>
      <c r="AM519" s="19" t="str">
        <f t="shared" si="259"/>
        <v/>
      </c>
      <c r="AN519" s="19" t="str">
        <f t="shared" si="260"/>
        <v/>
      </c>
      <c r="AO519" s="19" t="str">
        <f t="shared" si="261"/>
        <v/>
      </c>
      <c r="AP519" s="19" t="str">
        <f t="shared" si="262"/>
        <v/>
      </c>
      <c r="AQ519" s="19" t="str">
        <f t="shared" si="263"/>
        <v/>
      </c>
      <c r="AR519" s="19" t="str">
        <f t="shared" si="264"/>
        <v/>
      </c>
      <c r="AS519" s="19" t="str">
        <f>IFERROR(VLOOKUP(AF519,[2]CUS030!$A$5:$E$10000,5,0),"")</f>
        <v/>
      </c>
      <c r="AT519" s="19" t="str">
        <f>IFERROR(VLOOKUP(AG519,[2]CUS030!$A$5:$E$10000,5,0),"")</f>
        <v/>
      </c>
      <c r="AU519" s="19" t="str">
        <f>IFERROR(VLOOKUP(AH519,[2]CUS030!$A$5:$E$10000,5,0),"")</f>
        <v/>
      </c>
      <c r="AV519" s="19" t="str">
        <f>IFERROR(VLOOKUP(AI519,[2]CUS030!$A$5:$E$10000,5,0),"")</f>
        <v/>
      </c>
      <c r="AW519" s="19" t="str">
        <f>IFERROR(VLOOKUP(AJ519,[2]CUS030!$A$5:$E$10000,5,0),"")</f>
        <v/>
      </c>
      <c r="AX519" s="19" t="str">
        <f>IFERROR(VLOOKUP(AK519,[2]CUS030!$A$5:$E$10000,5,0),"")</f>
        <v/>
      </c>
      <c r="AY519" s="19" t="str">
        <f>IFERROR(VLOOKUP(AL519,[2]CUS030!$A$5:$E$10000,5,0),"")</f>
        <v/>
      </c>
      <c r="AZ519" s="19" t="str">
        <f>IFERROR(VLOOKUP(AM519,[2]CUS030!$A$5:$E$10000,5,0),"")</f>
        <v/>
      </c>
      <c r="BA519" s="19" t="str">
        <f>IFERROR(VLOOKUP(AN519,[2]CUS030!$A$5:$E$10000,5,0),"")</f>
        <v/>
      </c>
      <c r="BB519" s="19" t="str">
        <f>IFERROR(VLOOKUP(AO519,[2]CUS030!$A$5:$E$10000,5,0),"")</f>
        <v/>
      </c>
      <c r="BC519" s="19" t="str">
        <f>IFERROR(VLOOKUP(AP519,[2]CUS030!$A$5:$E$10000,5,0),"")</f>
        <v/>
      </c>
      <c r="BD519" s="19" t="str">
        <f>IFERROR(VLOOKUP(AQ519,[2]CUS030!$A$5:$E$10000,5,0),"")</f>
        <v/>
      </c>
      <c r="BE519" s="19" t="str">
        <f>IFERROR(VLOOKUP(AR519,[2]CUS030!$A$5:$E$10000,5,0),"")</f>
        <v/>
      </c>
    </row>
    <row r="520" spans="6:57" x14ac:dyDescent="0.3">
      <c r="F520" s="108" t="str">
        <f>[1]!Table1[[#This Row],[Production]]</f>
        <v>|0200236211|19.10|0.00|1.200|0.0004783NBC</v>
      </c>
      <c r="G520" t="str">
        <f t="shared" si="265"/>
        <v>4783</v>
      </c>
      <c r="H520" t="str">
        <f t="shared" si="266"/>
        <v>||||||||||||</v>
      </c>
      <c r="I520" s="108" t="str">
        <f>[1]!Table1[[#This Row],[Stock]]</f>
        <v>|0200236211|19.10|0.00|1.200|0.0001561NBC</v>
      </c>
      <c r="J520" t="str">
        <f t="shared" si="267"/>
        <v>1561</v>
      </c>
      <c r="K520" s="19"/>
      <c r="L520" s="19"/>
      <c r="M520" s="19"/>
      <c r="N520" s="19"/>
      <c r="O520" s="19"/>
      <c r="P520" s="20">
        <f>End_Cal!E520</f>
        <v>0</v>
      </c>
      <c r="Q520" s="112">
        <f t="shared" si="240"/>
        <v>0</v>
      </c>
      <c r="R520" s="112" t="str">
        <f t="shared" si="241"/>
        <v/>
      </c>
      <c r="S520" s="112" t="str">
        <f t="shared" si="242"/>
        <v/>
      </c>
      <c r="T520" s="112" t="str">
        <f t="shared" si="243"/>
        <v/>
      </c>
      <c r="U520" s="112" t="str">
        <f t="shared" si="244"/>
        <v/>
      </c>
      <c r="V520" s="112" t="str">
        <f t="shared" si="245"/>
        <v/>
      </c>
      <c r="W520" s="112" t="str">
        <f t="shared" si="246"/>
        <v/>
      </c>
      <c r="X520" s="112" t="str">
        <f t="shared" si="247"/>
        <v/>
      </c>
      <c r="Y520" s="112" t="str">
        <f t="shared" si="248"/>
        <v/>
      </c>
      <c r="Z520" s="112" t="str">
        <f t="shared" si="249"/>
        <v/>
      </c>
      <c r="AA520" s="112" t="str">
        <f t="shared" si="250"/>
        <v/>
      </c>
      <c r="AB520" s="112" t="str">
        <f t="shared" si="251"/>
        <v/>
      </c>
      <c r="AC520" s="112" t="str">
        <f t="shared" si="252"/>
        <v/>
      </c>
      <c r="AD520" t="str">
        <f t="shared" si="268"/>
        <v>0------------</v>
      </c>
      <c r="AF520" s="19" t="str">
        <f t="shared" si="269"/>
        <v/>
      </c>
      <c r="AG520" s="19">
        <f t="shared" si="253"/>
        <v>0</v>
      </c>
      <c r="AH520" s="19" t="str">
        <f t="shared" si="254"/>
        <v/>
      </c>
      <c r="AI520" s="19" t="str">
        <f t="shared" si="255"/>
        <v/>
      </c>
      <c r="AJ520" s="19" t="str">
        <f t="shared" si="256"/>
        <v/>
      </c>
      <c r="AK520" s="19" t="str">
        <f t="shared" si="257"/>
        <v/>
      </c>
      <c r="AL520" s="19" t="str">
        <f t="shared" si="258"/>
        <v/>
      </c>
      <c r="AM520" s="19" t="str">
        <f t="shared" si="259"/>
        <v/>
      </c>
      <c r="AN520" s="19" t="str">
        <f t="shared" si="260"/>
        <v/>
      </c>
      <c r="AO520" s="19" t="str">
        <f t="shared" si="261"/>
        <v/>
      </c>
      <c r="AP520" s="19" t="str">
        <f t="shared" si="262"/>
        <v/>
      </c>
      <c r="AQ520" s="19" t="str">
        <f t="shared" si="263"/>
        <v/>
      </c>
      <c r="AR520" s="19" t="str">
        <f t="shared" si="264"/>
        <v/>
      </c>
      <c r="AS520" s="19" t="str">
        <f>IFERROR(VLOOKUP(AF520,[2]CUS030!$A$5:$E$10000,5,0),"")</f>
        <v/>
      </c>
      <c r="AT520" s="19" t="str">
        <f>IFERROR(VLOOKUP(AG520,[2]CUS030!$A$5:$E$10000,5,0),"")</f>
        <v/>
      </c>
      <c r="AU520" s="19" t="str">
        <f>IFERROR(VLOOKUP(AH520,[2]CUS030!$A$5:$E$10000,5,0),"")</f>
        <v/>
      </c>
      <c r="AV520" s="19" t="str">
        <f>IFERROR(VLOOKUP(AI520,[2]CUS030!$A$5:$E$10000,5,0),"")</f>
        <v/>
      </c>
      <c r="AW520" s="19" t="str">
        <f>IFERROR(VLOOKUP(AJ520,[2]CUS030!$A$5:$E$10000,5,0),"")</f>
        <v/>
      </c>
      <c r="AX520" s="19" t="str">
        <f>IFERROR(VLOOKUP(AK520,[2]CUS030!$A$5:$E$10000,5,0),"")</f>
        <v/>
      </c>
      <c r="AY520" s="19" t="str">
        <f>IFERROR(VLOOKUP(AL520,[2]CUS030!$A$5:$E$10000,5,0),"")</f>
        <v/>
      </c>
      <c r="AZ520" s="19" t="str">
        <f>IFERROR(VLOOKUP(AM520,[2]CUS030!$A$5:$E$10000,5,0),"")</f>
        <v/>
      </c>
      <c r="BA520" s="19" t="str">
        <f>IFERROR(VLOOKUP(AN520,[2]CUS030!$A$5:$E$10000,5,0),"")</f>
        <v/>
      </c>
      <c r="BB520" s="19" t="str">
        <f>IFERROR(VLOOKUP(AO520,[2]CUS030!$A$5:$E$10000,5,0),"")</f>
        <v/>
      </c>
      <c r="BC520" s="19" t="str">
        <f>IFERROR(VLOOKUP(AP520,[2]CUS030!$A$5:$E$10000,5,0),"")</f>
        <v/>
      </c>
      <c r="BD520" s="19" t="str">
        <f>IFERROR(VLOOKUP(AQ520,[2]CUS030!$A$5:$E$10000,5,0),"")</f>
        <v/>
      </c>
      <c r="BE520" s="19" t="str">
        <f>IFERROR(VLOOKUP(AR520,[2]CUS030!$A$5:$E$10000,5,0),"")</f>
        <v/>
      </c>
    </row>
    <row r="521" spans="6:57" x14ac:dyDescent="0.3">
      <c r="F521" s="108" t="str">
        <f>[1]!Table1[[#This Row],[Production]]</f>
        <v>|0200236211|19.10|0.00|1.200|0.0004445NBC</v>
      </c>
      <c r="G521" t="str">
        <f t="shared" si="265"/>
        <v>4445</v>
      </c>
      <c r="H521" t="str">
        <f t="shared" si="266"/>
        <v>||||||||||||</v>
      </c>
      <c r="I521" s="108" t="str">
        <f>[1]!Table1[[#This Row],[Stock]]</f>
        <v>|0200236211|19.10|0.00|1.200|0.0002180NBC</v>
      </c>
      <c r="J521" t="str">
        <f t="shared" si="267"/>
        <v>2180</v>
      </c>
      <c r="K521" s="19"/>
      <c r="L521" s="19"/>
      <c r="M521" s="19"/>
      <c r="N521" s="19"/>
      <c r="O521" s="19"/>
      <c r="P521" s="20">
        <f>End_Cal!E521</f>
        <v>0</v>
      </c>
      <c r="Q521" s="112">
        <f t="shared" si="240"/>
        <v>0</v>
      </c>
      <c r="R521" s="112" t="str">
        <f t="shared" si="241"/>
        <v/>
      </c>
      <c r="S521" s="112" t="str">
        <f t="shared" si="242"/>
        <v/>
      </c>
      <c r="T521" s="112" t="str">
        <f t="shared" si="243"/>
        <v/>
      </c>
      <c r="U521" s="112" t="str">
        <f t="shared" si="244"/>
        <v/>
      </c>
      <c r="V521" s="112" t="str">
        <f t="shared" si="245"/>
        <v/>
      </c>
      <c r="W521" s="112" t="str">
        <f t="shared" si="246"/>
        <v/>
      </c>
      <c r="X521" s="112" t="str">
        <f t="shared" si="247"/>
        <v/>
      </c>
      <c r="Y521" s="112" t="str">
        <f t="shared" si="248"/>
        <v/>
      </c>
      <c r="Z521" s="112" t="str">
        <f t="shared" si="249"/>
        <v/>
      </c>
      <c r="AA521" s="112" t="str">
        <f t="shared" si="250"/>
        <v/>
      </c>
      <c r="AB521" s="112" t="str">
        <f t="shared" si="251"/>
        <v/>
      </c>
      <c r="AC521" s="112" t="str">
        <f t="shared" si="252"/>
        <v/>
      </c>
      <c r="AD521" t="str">
        <f t="shared" si="268"/>
        <v>0------------</v>
      </c>
      <c r="AF521" s="19" t="str">
        <f t="shared" si="269"/>
        <v/>
      </c>
      <c r="AG521" s="19">
        <f t="shared" si="253"/>
        <v>0</v>
      </c>
      <c r="AH521" s="19" t="str">
        <f t="shared" si="254"/>
        <v/>
      </c>
      <c r="AI521" s="19" t="str">
        <f t="shared" si="255"/>
        <v/>
      </c>
      <c r="AJ521" s="19" t="str">
        <f t="shared" si="256"/>
        <v/>
      </c>
      <c r="AK521" s="19" t="str">
        <f t="shared" si="257"/>
        <v/>
      </c>
      <c r="AL521" s="19" t="str">
        <f t="shared" si="258"/>
        <v/>
      </c>
      <c r="AM521" s="19" t="str">
        <f t="shared" si="259"/>
        <v/>
      </c>
      <c r="AN521" s="19" t="str">
        <f t="shared" si="260"/>
        <v/>
      </c>
      <c r="AO521" s="19" t="str">
        <f t="shared" si="261"/>
        <v/>
      </c>
      <c r="AP521" s="19" t="str">
        <f t="shared" si="262"/>
        <v/>
      </c>
      <c r="AQ521" s="19" t="str">
        <f t="shared" si="263"/>
        <v/>
      </c>
      <c r="AR521" s="19" t="str">
        <f t="shared" si="264"/>
        <v/>
      </c>
      <c r="AS521" s="19" t="str">
        <f>IFERROR(VLOOKUP(AF521,[2]CUS030!$A$5:$E$10000,5,0),"")</f>
        <v/>
      </c>
      <c r="AT521" s="19" t="str">
        <f>IFERROR(VLOOKUP(AG521,[2]CUS030!$A$5:$E$10000,5,0),"")</f>
        <v/>
      </c>
      <c r="AU521" s="19" t="str">
        <f>IFERROR(VLOOKUP(AH521,[2]CUS030!$A$5:$E$10000,5,0),"")</f>
        <v/>
      </c>
      <c r="AV521" s="19" t="str">
        <f>IFERROR(VLOOKUP(AI521,[2]CUS030!$A$5:$E$10000,5,0),"")</f>
        <v/>
      </c>
      <c r="AW521" s="19" t="str">
        <f>IFERROR(VLOOKUP(AJ521,[2]CUS030!$A$5:$E$10000,5,0),"")</f>
        <v/>
      </c>
      <c r="AX521" s="19" t="str">
        <f>IFERROR(VLOOKUP(AK521,[2]CUS030!$A$5:$E$10000,5,0),"")</f>
        <v/>
      </c>
      <c r="AY521" s="19" t="str">
        <f>IFERROR(VLOOKUP(AL521,[2]CUS030!$A$5:$E$10000,5,0),"")</f>
        <v/>
      </c>
      <c r="AZ521" s="19" t="str">
        <f>IFERROR(VLOOKUP(AM521,[2]CUS030!$A$5:$E$10000,5,0),"")</f>
        <v/>
      </c>
      <c r="BA521" s="19" t="str">
        <f>IFERROR(VLOOKUP(AN521,[2]CUS030!$A$5:$E$10000,5,0),"")</f>
        <v/>
      </c>
      <c r="BB521" s="19" t="str">
        <f>IFERROR(VLOOKUP(AO521,[2]CUS030!$A$5:$E$10000,5,0),"")</f>
        <v/>
      </c>
      <c r="BC521" s="19" t="str">
        <f>IFERROR(VLOOKUP(AP521,[2]CUS030!$A$5:$E$10000,5,0),"")</f>
        <v/>
      </c>
      <c r="BD521" s="19" t="str">
        <f>IFERROR(VLOOKUP(AQ521,[2]CUS030!$A$5:$E$10000,5,0),"")</f>
        <v/>
      </c>
      <c r="BE521" s="19" t="str">
        <f>IFERROR(VLOOKUP(AR521,[2]CUS030!$A$5:$E$10000,5,0),"")</f>
        <v/>
      </c>
    </row>
    <row r="522" spans="6:57" x14ac:dyDescent="0.3">
      <c r="F522" s="108" t="str">
        <f>[1]!Table1[[#This Row],[Production]]</f>
        <v>|0200236211|19.10|0.00|1.200|0.0004445NBC</v>
      </c>
      <c r="G522" t="str">
        <f t="shared" si="265"/>
        <v>4445</v>
      </c>
      <c r="H522" t="str">
        <f t="shared" si="266"/>
        <v>||||||||||||</v>
      </c>
      <c r="I522" s="108" t="str">
        <f>[1]!Table1[[#This Row],[Stock]]</f>
        <v>|0200236211|19.10|0.00|1.200|0.0004445NBC</v>
      </c>
      <c r="J522" t="str">
        <f t="shared" si="267"/>
        <v>4445</v>
      </c>
      <c r="K522" s="19"/>
      <c r="L522" s="19"/>
      <c r="M522" s="19"/>
      <c r="N522" s="19"/>
      <c r="O522" s="19"/>
      <c r="P522" s="20">
        <f>End_Cal!E522</f>
        <v>0</v>
      </c>
      <c r="Q522" s="112">
        <f t="shared" si="240"/>
        <v>0</v>
      </c>
      <c r="R522" s="112" t="str">
        <f t="shared" si="241"/>
        <v/>
      </c>
      <c r="S522" s="112" t="str">
        <f t="shared" si="242"/>
        <v/>
      </c>
      <c r="T522" s="112" t="str">
        <f t="shared" si="243"/>
        <v/>
      </c>
      <c r="U522" s="112" t="str">
        <f t="shared" si="244"/>
        <v/>
      </c>
      <c r="V522" s="112" t="str">
        <f t="shared" si="245"/>
        <v/>
      </c>
      <c r="W522" s="112" t="str">
        <f t="shared" si="246"/>
        <v/>
      </c>
      <c r="X522" s="112" t="str">
        <f t="shared" si="247"/>
        <v/>
      </c>
      <c r="Y522" s="112" t="str">
        <f t="shared" si="248"/>
        <v/>
      </c>
      <c r="Z522" s="112" t="str">
        <f t="shared" si="249"/>
        <v/>
      </c>
      <c r="AA522" s="112" t="str">
        <f t="shared" si="250"/>
        <v/>
      </c>
      <c r="AB522" s="112" t="str">
        <f t="shared" si="251"/>
        <v/>
      </c>
      <c r="AC522" s="112" t="str">
        <f t="shared" si="252"/>
        <v/>
      </c>
      <c r="AD522" t="str">
        <f t="shared" si="268"/>
        <v>0------------</v>
      </c>
      <c r="AF522" s="19" t="str">
        <f t="shared" si="269"/>
        <v/>
      </c>
      <c r="AG522" s="19">
        <f t="shared" si="253"/>
        <v>0</v>
      </c>
      <c r="AH522" s="19" t="str">
        <f t="shared" si="254"/>
        <v/>
      </c>
      <c r="AI522" s="19" t="str">
        <f t="shared" si="255"/>
        <v/>
      </c>
      <c r="AJ522" s="19" t="str">
        <f t="shared" si="256"/>
        <v/>
      </c>
      <c r="AK522" s="19" t="str">
        <f t="shared" si="257"/>
        <v/>
      </c>
      <c r="AL522" s="19" t="str">
        <f t="shared" si="258"/>
        <v/>
      </c>
      <c r="AM522" s="19" t="str">
        <f t="shared" si="259"/>
        <v/>
      </c>
      <c r="AN522" s="19" t="str">
        <f t="shared" si="260"/>
        <v/>
      </c>
      <c r="AO522" s="19" t="str">
        <f t="shared" si="261"/>
        <v/>
      </c>
      <c r="AP522" s="19" t="str">
        <f t="shared" si="262"/>
        <v/>
      </c>
      <c r="AQ522" s="19" t="str">
        <f t="shared" si="263"/>
        <v/>
      </c>
      <c r="AR522" s="19" t="str">
        <f t="shared" si="264"/>
        <v/>
      </c>
      <c r="AS522" s="19" t="str">
        <f>IFERROR(VLOOKUP(AF522,[2]CUS030!$A$5:$E$10000,5,0),"")</f>
        <v/>
      </c>
      <c r="AT522" s="19" t="str">
        <f>IFERROR(VLOOKUP(AG522,[2]CUS030!$A$5:$E$10000,5,0),"")</f>
        <v/>
      </c>
      <c r="AU522" s="19" t="str">
        <f>IFERROR(VLOOKUP(AH522,[2]CUS030!$A$5:$E$10000,5,0),"")</f>
        <v/>
      </c>
      <c r="AV522" s="19" t="str">
        <f>IFERROR(VLOOKUP(AI522,[2]CUS030!$A$5:$E$10000,5,0),"")</f>
        <v/>
      </c>
      <c r="AW522" s="19" t="str">
        <f>IFERROR(VLOOKUP(AJ522,[2]CUS030!$A$5:$E$10000,5,0),"")</f>
        <v/>
      </c>
      <c r="AX522" s="19" t="str">
        <f>IFERROR(VLOOKUP(AK522,[2]CUS030!$A$5:$E$10000,5,0),"")</f>
        <v/>
      </c>
      <c r="AY522" s="19" t="str">
        <f>IFERROR(VLOOKUP(AL522,[2]CUS030!$A$5:$E$10000,5,0),"")</f>
        <v/>
      </c>
      <c r="AZ522" s="19" t="str">
        <f>IFERROR(VLOOKUP(AM522,[2]CUS030!$A$5:$E$10000,5,0),"")</f>
        <v/>
      </c>
      <c r="BA522" s="19" t="str">
        <f>IFERROR(VLOOKUP(AN522,[2]CUS030!$A$5:$E$10000,5,0),"")</f>
        <v/>
      </c>
      <c r="BB522" s="19" t="str">
        <f>IFERROR(VLOOKUP(AO522,[2]CUS030!$A$5:$E$10000,5,0),"")</f>
        <v/>
      </c>
      <c r="BC522" s="19" t="str">
        <f>IFERROR(VLOOKUP(AP522,[2]CUS030!$A$5:$E$10000,5,0),"")</f>
        <v/>
      </c>
      <c r="BD522" s="19" t="str">
        <f>IFERROR(VLOOKUP(AQ522,[2]CUS030!$A$5:$E$10000,5,0),"")</f>
        <v/>
      </c>
      <c r="BE522" s="19" t="str">
        <f>IFERROR(VLOOKUP(AR522,[2]CUS030!$A$5:$E$10000,5,0),"")</f>
        <v/>
      </c>
    </row>
    <row r="523" spans="6:57" x14ac:dyDescent="0.3">
      <c r="F523" s="108" t="str">
        <f>[1]!Table1[[#This Row],[Production]]</f>
        <v>|0200236211|19.10|0.00|1.200|0.0004783NBC</v>
      </c>
      <c r="G523" t="str">
        <f t="shared" si="265"/>
        <v>4783</v>
      </c>
      <c r="H523" t="str">
        <f t="shared" si="266"/>
        <v>||||||||||||</v>
      </c>
      <c r="I523" s="108" t="str">
        <f>[1]!Table1[[#This Row],[Stock]]</f>
        <v>|0200236211|19.10|0.00|1.200|0.0004783NBC</v>
      </c>
      <c r="J523" t="str">
        <f t="shared" si="267"/>
        <v>4783</v>
      </c>
      <c r="K523" s="19"/>
      <c r="L523" s="19"/>
      <c r="M523" s="19"/>
      <c r="N523" s="19"/>
      <c r="O523" s="19"/>
      <c r="P523" s="20">
        <f>End_Cal!E523</f>
        <v>0</v>
      </c>
      <c r="Q523" s="112">
        <f t="shared" si="240"/>
        <v>0</v>
      </c>
      <c r="R523" s="112" t="str">
        <f t="shared" si="241"/>
        <v/>
      </c>
      <c r="S523" s="112" t="str">
        <f t="shared" si="242"/>
        <v/>
      </c>
      <c r="T523" s="112" t="str">
        <f t="shared" si="243"/>
        <v/>
      </c>
      <c r="U523" s="112" t="str">
        <f t="shared" si="244"/>
        <v/>
      </c>
      <c r="V523" s="112" t="str">
        <f t="shared" si="245"/>
        <v/>
      </c>
      <c r="W523" s="112" t="str">
        <f t="shared" si="246"/>
        <v/>
      </c>
      <c r="X523" s="112" t="str">
        <f t="shared" si="247"/>
        <v/>
      </c>
      <c r="Y523" s="112" t="str">
        <f t="shared" si="248"/>
        <v/>
      </c>
      <c r="Z523" s="112" t="str">
        <f t="shared" si="249"/>
        <v/>
      </c>
      <c r="AA523" s="112" t="str">
        <f t="shared" si="250"/>
        <v/>
      </c>
      <c r="AB523" s="112" t="str">
        <f t="shared" si="251"/>
        <v/>
      </c>
      <c r="AC523" s="112" t="str">
        <f t="shared" si="252"/>
        <v/>
      </c>
      <c r="AD523" t="str">
        <f t="shared" si="268"/>
        <v>0------------</v>
      </c>
      <c r="AF523" s="19" t="str">
        <f t="shared" si="269"/>
        <v/>
      </c>
      <c r="AG523" s="19">
        <f t="shared" si="253"/>
        <v>0</v>
      </c>
      <c r="AH523" s="19" t="str">
        <f t="shared" si="254"/>
        <v/>
      </c>
      <c r="AI523" s="19" t="str">
        <f t="shared" si="255"/>
        <v/>
      </c>
      <c r="AJ523" s="19" t="str">
        <f t="shared" si="256"/>
        <v/>
      </c>
      <c r="AK523" s="19" t="str">
        <f t="shared" si="257"/>
        <v/>
      </c>
      <c r="AL523" s="19" t="str">
        <f t="shared" si="258"/>
        <v/>
      </c>
      <c r="AM523" s="19" t="str">
        <f t="shared" si="259"/>
        <v/>
      </c>
      <c r="AN523" s="19" t="str">
        <f t="shared" si="260"/>
        <v/>
      </c>
      <c r="AO523" s="19" t="str">
        <f t="shared" si="261"/>
        <v/>
      </c>
      <c r="AP523" s="19" t="str">
        <f t="shared" si="262"/>
        <v/>
      </c>
      <c r="AQ523" s="19" t="str">
        <f t="shared" si="263"/>
        <v/>
      </c>
      <c r="AR523" s="19" t="str">
        <f t="shared" si="264"/>
        <v/>
      </c>
      <c r="AS523" s="19" t="str">
        <f>IFERROR(VLOOKUP(AF523,[2]CUS030!$A$5:$E$10000,5,0),"")</f>
        <v/>
      </c>
      <c r="AT523" s="19" t="str">
        <f>IFERROR(VLOOKUP(AG523,[2]CUS030!$A$5:$E$10000,5,0),"")</f>
        <v/>
      </c>
      <c r="AU523" s="19" t="str">
        <f>IFERROR(VLOOKUP(AH523,[2]CUS030!$A$5:$E$10000,5,0),"")</f>
        <v/>
      </c>
      <c r="AV523" s="19" t="str">
        <f>IFERROR(VLOOKUP(AI523,[2]CUS030!$A$5:$E$10000,5,0),"")</f>
        <v/>
      </c>
      <c r="AW523" s="19" t="str">
        <f>IFERROR(VLOOKUP(AJ523,[2]CUS030!$A$5:$E$10000,5,0),"")</f>
        <v/>
      </c>
      <c r="AX523" s="19" t="str">
        <f>IFERROR(VLOOKUP(AK523,[2]CUS030!$A$5:$E$10000,5,0),"")</f>
        <v/>
      </c>
      <c r="AY523" s="19" t="str">
        <f>IFERROR(VLOOKUP(AL523,[2]CUS030!$A$5:$E$10000,5,0),"")</f>
        <v/>
      </c>
      <c r="AZ523" s="19" t="str">
        <f>IFERROR(VLOOKUP(AM523,[2]CUS030!$A$5:$E$10000,5,0),"")</f>
        <v/>
      </c>
      <c r="BA523" s="19" t="str">
        <f>IFERROR(VLOOKUP(AN523,[2]CUS030!$A$5:$E$10000,5,0),"")</f>
        <v/>
      </c>
      <c r="BB523" s="19" t="str">
        <f>IFERROR(VLOOKUP(AO523,[2]CUS030!$A$5:$E$10000,5,0),"")</f>
        <v/>
      </c>
      <c r="BC523" s="19" t="str">
        <f>IFERROR(VLOOKUP(AP523,[2]CUS030!$A$5:$E$10000,5,0),"")</f>
        <v/>
      </c>
      <c r="BD523" s="19" t="str">
        <f>IFERROR(VLOOKUP(AQ523,[2]CUS030!$A$5:$E$10000,5,0),"")</f>
        <v/>
      </c>
      <c r="BE523" s="19" t="str">
        <f>IFERROR(VLOOKUP(AR523,[2]CUS030!$A$5:$E$10000,5,0),"")</f>
        <v/>
      </c>
    </row>
    <row r="524" spans="6:57" x14ac:dyDescent="0.3">
      <c r="F524" s="108" t="str">
        <f>[1]!Table1[[#This Row],[Production]]</f>
        <v>|0200236211|19.10|0.00|1.200|0.0005581NBC</v>
      </c>
      <c r="G524" t="str">
        <f t="shared" si="265"/>
        <v>5581</v>
      </c>
      <c r="H524" t="str">
        <f t="shared" si="266"/>
        <v>||||||||||||</v>
      </c>
      <c r="I524" s="108" t="str">
        <f>[1]!Table1[[#This Row],[Stock]]</f>
        <v>|0200236211|19.10|0.00|1.200|0.0005581NBC</v>
      </c>
      <c r="J524" t="str">
        <f t="shared" si="267"/>
        <v>5581</v>
      </c>
      <c r="K524" s="19"/>
      <c r="L524" s="19"/>
      <c r="M524" s="19"/>
      <c r="N524" s="19"/>
      <c r="O524" s="19"/>
      <c r="P524" s="20">
        <f>End_Cal!E524</f>
        <v>0</v>
      </c>
      <c r="Q524" s="112">
        <f t="shared" si="240"/>
        <v>0</v>
      </c>
      <c r="R524" s="112" t="str">
        <f t="shared" si="241"/>
        <v/>
      </c>
      <c r="S524" s="112" t="str">
        <f t="shared" si="242"/>
        <v/>
      </c>
      <c r="T524" s="112" t="str">
        <f t="shared" si="243"/>
        <v/>
      </c>
      <c r="U524" s="112" t="str">
        <f t="shared" si="244"/>
        <v/>
      </c>
      <c r="V524" s="112" t="str">
        <f t="shared" si="245"/>
        <v/>
      </c>
      <c r="W524" s="112" t="str">
        <f t="shared" si="246"/>
        <v/>
      </c>
      <c r="X524" s="112" t="str">
        <f t="shared" si="247"/>
        <v/>
      </c>
      <c r="Y524" s="112" t="str">
        <f t="shared" si="248"/>
        <v/>
      </c>
      <c r="Z524" s="112" t="str">
        <f t="shared" si="249"/>
        <v/>
      </c>
      <c r="AA524" s="112" t="str">
        <f t="shared" si="250"/>
        <v/>
      </c>
      <c r="AB524" s="112" t="str">
        <f t="shared" si="251"/>
        <v/>
      </c>
      <c r="AC524" s="112" t="str">
        <f t="shared" si="252"/>
        <v/>
      </c>
      <c r="AD524" t="str">
        <f t="shared" si="268"/>
        <v>0------------</v>
      </c>
      <c r="AF524" s="19" t="str">
        <f t="shared" si="269"/>
        <v/>
      </c>
      <c r="AG524" s="19">
        <f t="shared" si="253"/>
        <v>0</v>
      </c>
      <c r="AH524" s="19" t="str">
        <f t="shared" si="254"/>
        <v/>
      </c>
      <c r="AI524" s="19" t="str">
        <f t="shared" si="255"/>
        <v/>
      </c>
      <c r="AJ524" s="19" t="str">
        <f t="shared" si="256"/>
        <v/>
      </c>
      <c r="AK524" s="19" t="str">
        <f t="shared" si="257"/>
        <v/>
      </c>
      <c r="AL524" s="19" t="str">
        <f t="shared" si="258"/>
        <v/>
      </c>
      <c r="AM524" s="19" t="str">
        <f t="shared" si="259"/>
        <v/>
      </c>
      <c r="AN524" s="19" t="str">
        <f t="shared" si="260"/>
        <v/>
      </c>
      <c r="AO524" s="19" t="str">
        <f t="shared" si="261"/>
        <v/>
      </c>
      <c r="AP524" s="19" t="str">
        <f t="shared" si="262"/>
        <v/>
      </c>
      <c r="AQ524" s="19" t="str">
        <f t="shared" si="263"/>
        <v/>
      </c>
      <c r="AR524" s="19" t="str">
        <f t="shared" si="264"/>
        <v/>
      </c>
      <c r="AS524" s="19" t="str">
        <f>IFERROR(VLOOKUP(AF524,[2]CUS030!$A$5:$E$10000,5,0),"")</f>
        <v/>
      </c>
      <c r="AT524" s="19" t="str">
        <f>IFERROR(VLOOKUP(AG524,[2]CUS030!$A$5:$E$10000,5,0),"")</f>
        <v/>
      </c>
      <c r="AU524" s="19" t="str">
        <f>IFERROR(VLOOKUP(AH524,[2]CUS030!$A$5:$E$10000,5,0),"")</f>
        <v/>
      </c>
      <c r="AV524" s="19" t="str">
        <f>IFERROR(VLOOKUP(AI524,[2]CUS030!$A$5:$E$10000,5,0),"")</f>
        <v/>
      </c>
      <c r="AW524" s="19" t="str">
        <f>IFERROR(VLOOKUP(AJ524,[2]CUS030!$A$5:$E$10000,5,0),"")</f>
        <v/>
      </c>
      <c r="AX524" s="19" t="str">
        <f>IFERROR(VLOOKUP(AK524,[2]CUS030!$A$5:$E$10000,5,0),"")</f>
        <v/>
      </c>
      <c r="AY524" s="19" t="str">
        <f>IFERROR(VLOOKUP(AL524,[2]CUS030!$A$5:$E$10000,5,0),"")</f>
        <v/>
      </c>
      <c r="AZ524" s="19" t="str">
        <f>IFERROR(VLOOKUP(AM524,[2]CUS030!$A$5:$E$10000,5,0),"")</f>
        <v/>
      </c>
      <c r="BA524" s="19" t="str">
        <f>IFERROR(VLOOKUP(AN524,[2]CUS030!$A$5:$E$10000,5,0),"")</f>
        <v/>
      </c>
      <c r="BB524" s="19" t="str">
        <f>IFERROR(VLOOKUP(AO524,[2]CUS030!$A$5:$E$10000,5,0),"")</f>
        <v/>
      </c>
      <c r="BC524" s="19" t="str">
        <f>IFERROR(VLOOKUP(AP524,[2]CUS030!$A$5:$E$10000,5,0),"")</f>
        <v/>
      </c>
      <c r="BD524" s="19" t="str">
        <f>IFERROR(VLOOKUP(AQ524,[2]CUS030!$A$5:$E$10000,5,0),"")</f>
        <v/>
      </c>
      <c r="BE524" s="19" t="str">
        <f>IFERROR(VLOOKUP(AR524,[2]CUS030!$A$5:$E$10000,5,0),"")</f>
        <v/>
      </c>
    </row>
    <row r="525" spans="6:57" x14ac:dyDescent="0.3">
      <c r="F525" s="108" t="str">
        <f>[1]!Table1[[#This Row],[Production]]</f>
        <v>|0200236211|19.10|0.00|1.200|0.0005941NBC</v>
      </c>
      <c r="G525" t="str">
        <f t="shared" si="265"/>
        <v>5941</v>
      </c>
      <c r="H525" t="str">
        <f t="shared" si="266"/>
        <v>||||||||||||</v>
      </c>
      <c r="I525" s="108" t="str">
        <f>[1]!Table1[[#This Row],[Stock]]</f>
        <v>|0200236211|19.10|0.00|1.200|0.0005941NBC</v>
      </c>
      <c r="J525" t="str">
        <f t="shared" si="267"/>
        <v>5941</v>
      </c>
      <c r="K525" s="19"/>
      <c r="L525" s="19"/>
      <c r="M525" s="19"/>
      <c r="N525" s="19"/>
      <c r="O525" s="19"/>
      <c r="P525" s="20">
        <f>End_Cal!E525</f>
        <v>0</v>
      </c>
      <c r="Q525" s="112">
        <f t="shared" si="240"/>
        <v>0</v>
      </c>
      <c r="R525" s="112" t="str">
        <f t="shared" si="241"/>
        <v/>
      </c>
      <c r="S525" s="112" t="str">
        <f t="shared" si="242"/>
        <v/>
      </c>
      <c r="T525" s="112" t="str">
        <f t="shared" si="243"/>
        <v/>
      </c>
      <c r="U525" s="112" t="str">
        <f t="shared" si="244"/>
        <v/>
      </c>
      <c r="V525" s="112" t="str">
        <f t="shared" si="245"/>
        <v/>
      </c>
      <c r="W525" s="112" t="str">
        <f t="shared" si="246"/>
        <v/>
      </c>
      <c r="X525" s="112" t="str">
        <f t="shared" si="247"/>
        <v/>
      </c>
      <c r="Y525" s="112" t="str">
        <f t="shared" si="248"/>
        <v/>
      </c>
      <c r="Z525" s="112" t="str">
        <f t="shared" si="249"/>
        <v/>
      </c>
      <c r="AA525" s="112" t="str">
        <f t="shared" si="250"/>
        <v/>
      </c>
      <c r="AB525" s="112" t="str">
        <f t="shared" si="251"/>
        <v/>
      </c>
      <c r="AC525" s="112" t="str">
        <f t="shared" si="252"/>
        <v/>
      </c>
      <c r="AD525" t="str">
        <f t="shared" si="268"/>
        <v>0------------</v>
      </c>
      <c r="AF525" s="19" t="str">
        <f t="shared" si="269"/>
        <v/>
      </c>
      <c r="AG525" s="19">
        <f t="shared" si="253"/>
        <v>0</v>
      </c>
      <c r="AH525" s="19" t="str">
        <f t="shared" si="254"/>
        <v/>
      </c>
      <c r="AI525" s="19" t="str">
        <f t="shared" si="255"/>
        <v/>
      </c>
      <c r="AJ525" s="19" t="str">
        <f t="shared" si="256"/>
        <v/>
      </c>
      <c r="AK525" s="19" t="str">
        <f t="shared" si="257"/>
        <v/>
      </c>
      <c r="AL525" s="19" t="str">
        <f t="shared" si="258"/>
        <v/>
      </c>
      <c r="AM525" s="19" t="str">
        <f t="shared" si="259"/>
        <v/>
      </c>
      <c r="AN525" s="19" t="str">
        <f t="shared" si="260"/>
        <v/>
      </c>
      <c r="AO525" s="19" t="str">
        <f t="shared" si="261"/>
        <v/>
      </c>
      <c r="AP525" s="19" t="str">
        <f t="shared" si="262"/>
        <v/>
      </c>
      <c r="AQ525" s="19" t="str">
        <f t="shared" si="263"/>
        <v/>
      </c>
      <c r="AR525" s="19" t="str">
        <f t="shared" si="264"/>
        <v/>
      </c>
      <c r="AS525" s="19" t="str">
        <f>IFERROR(VLOOKUP(AF525,[2]CUS030!$A$5:$E$10000,5,0),"")</f>
        <v/>
      </c>
      <c r="AT525" s="19" t="str">
        <f>IFERROR(VLOOKUP(AG525,[2]CUS030!$A$5:$E$10000,5,0),"")</f>
        <v/>
      </c>
      <c r="AU525" s="19" t="str">
        <f>IFERROR(VLOOKUP(AH525,[2]CUS030!$A$5:$E$10000,5,0),"")</f>
        <v/>
      </c>
      <c r="AV525" s="19" t="str">
        <f>IFERROR(VLOOKUP(AI525,[2]CUS030!$A$5:$E$10000,5,0),"")</f>
        <v/>
      </c>
      <c r="AW525" s="19" t="str">
        <f>IFERROR(VLOOKUP(AJ525,[2]CUS030!$A$5:$E$10000,5,0),"")</f>
        <v/>
      </c>
      <c r="AX525" s="19" t="str">
        <f>IFERROR(VLOOKUP(AK525,[2]CUS030!$A$5:$E$10000,5,0),"")</f>
        <v/>
      </c>
      <c r="AY525" s="19" t="str">
        <f>IFERROR(VLOOKUP(AL525,[2]CUS030!$A$5:$E$10000,5,0),"")</f>
        <v/>
      </c>
      <c r="AZ525" s="19" t="str">
        <f>IFERROR(VLOOKUP(AM525,[2]CUS030!$A$5:$E$10000,5,0),"")</f>
        <v/>
      </c>
      <c r="BA525" s="19" t="str">
        <f>IFERROR(VLOOKUP(AN525,[2]CUS030!$A$5:$E$10000,5,0),"")</f>
        <v/>
      </c>
      <c r="BB525" s="19" t="str">
        <f>IFERROR(VLOOKUP(AO525,[2]CUS030!$A$5:$E$10000,5,0),"")</f>
        <v/>
      </c>
      <c r="BC525" s="19" t="str">
        <f>IFERROR(VLOOKUP(AP525,[2]CUS030!$A$5:$E$10000,5,0),"")</f>
        <v/>
      </c>
      <c r="BD525" s="19" t="str">
        <f>IFERROR(VLOOKUP(AQ525,[2]CUS030!$A$5:$E$10000,5,0),"")</f>
        <v/>
      </c>
      <c r="BE525" s="19" t="str">
        <f>IFERROR(VLOOKUP(AR525,[2]CUS030!$A$5:$E$10000,5,0),"")</f>
        <v/>
      </c>
    </row>
    <row r="526" spans="6:57" x14ac:dyDescent="0.3">
      <c r="F526" s="108" t="str">
        <f>[1]!Table1[[#This Row],[Production]]</f>
        <v>|0200236211|19.10|0.00|1.200|0.0005941NBC</v>
      </c>
      <c r="G526" t="str">
        <f t="shared" si="265"/>
        <v>5941</v>
      </c>
      <c r="H526" t="str">
        <f t="shared" si="266"/>
        <v>||||||||||||</v>
      </c>
      <c r="I526" s="108" t="str">
        <f>[1]!Table1[[#This Row],[Stock]]</f>
        <v>|0200236211|19.10|0.00|1.200|0.000650NBC</v>
      </c>
      <c r="J526" t="str">
        <f t="shared" si="267"/>
        <v>650</v>
      </c>
      <c r="K526" s="19"/>
      <c r="L526" s="19"/>
      <c r="M526" s="19"/>
      <c r="N526" s="19"/>
      <c r="O526" s="19"/>
      <c r="P526" s="20">
        <f>End_Cal!E526</f>
        <v>0</v>
      </c>
      <c r="Q526" s="112">
        <f t="shared" si="240"/>
        <v>0</v>
      </c>
      <c r="R526" s="112" t="str">
        <f t="shared" si="241"/>
        <v/>
      </c>
      <c r="S526" s="112" t="str">
        <f t="shared" si="242"/>
        <v/>
      </c>
      <c r="T526" s="112" t="str">
        <f t="shared" si="243"/>
        <v/>
      </c>
      <c r="U526" s="112" t="str">
        <f t="shared" si="244"/>
        <v/>
      </c>
      <c r="V526" s="112" t="str">
        <f t="shared" si="245"/>
        <v/>
      </c>
      <c r="W526" s="112" t="str">
        <f t="shared" si="246"/>
        <v/>
      </c>
      <c r="X526" s="112" t="str">
        <f t="shared" si="247"/>
        <v/>
      </c>
      <c r="Y526" s="112" t="str">
        <f t="shared" si="248"/>
        <v/>
      </c>
      <c r="Z526" s="112" t="str">
        <f t="shared" si="249"/>
        <v/>
      </c>
      <c r="AA526" s="112" t="str">
        <f t="shared" si="250"/>
        <v/>
      </c>
      <c r="AB526" s="112" t="str">
        <f t="shared" si="251"/>
        <v/>
      </c>
      <c r="AC526" s="112" t="str">
        <f t="shared" si="252"/>
        <v/>
      </c>
      <c r="AD526" t="str">
        <f t="shared" si="268"/>
        <v>0------------</v>
      </c>
      <c r="AF526" s="19" t="str">
        <f t="shared" si="269"/>
        <v/>
      </c>
      <c r="AG526" s="19">
        <f t="shared" si="253"/>
        <v>0</v>
      </c>
      <c r="AH526" s="19" t="str">
        <f t="shared" si="254"/>
        <v/>
      </c>
      <c r="AI526" s="19" t="str">
        <f t="shared" si="255"/>
        <v/>
      </c>
      <c r="AJ526" s="19" t="str">
        <f t="shared" si="256"/>
        <v/>
      </c>
      <c r="AK526" s="19" t="str">
        <f t="shared" si="257"/>
        <v/>
      </c>
      <c r="AL526" s="19" t="str">
        <f t="shared" si="258"/>
        <v/>
      </c>
      <c r="AM526" s="19" t="str">
        <f t="shared" si="259"/>
        <v/>
      </c>
      <c r="AN526" s="19" t="str">
        <f t="shared" si="260"/>
        <v/>
      </c>
      <c r="AO526" s="19" t="str">
        <f t="shared" si="261"/>
        <v/>
      </c>
      <c r="AP526" s="19" t="str">
        <f t="shared" si="262"/>
        <v/>
      </c>
      <c r="AQ526" s="19" t="str">
        <f t="shared" si="263"/>
        <v/>
      </c>
      <c r="AR526" s="19" t="str">
        <f t="shared" si="264"/>
        <v/>
      </c>
      <c r="AS526" s="19" t="str">
        <f>IFERROR(VLOOKUP(AF526,[2]CUS030!$A$5:$E$10000,5,0),"")</f>
        <v/>
      </c>
      <c r="AT526" s="19" t="str">
        <f>IFERROR(VLOOKUP(AG526,[2]CUS030!$A$5:$E$10000,5,0),"")</f>
        <v/>
      </c>
      <c r="AU526" s="19" t="str">
        <f>IFERROR(VLOOKUP(AH526,[2]CUS030!$A$5:$E$10000,5,0),"")</f>
        <v/>
      </c>
      <c r="AV526" s="19" t="str">
        <f>IFERROR(VLOOKUP(AI526,[2]CUS030!$A$5:$E$10000,5,0),"")</f>
        <v/>
      </c>
      <c r="AW526" s="19" t="str">
        <f>IFERROR(VLOOKUP(AJ526,[2]CUS030!$A$5:$E$10000,5,0),"")</f>
        <v/>
      </c>
      <c r="AX526" s="19" t="str">
        <f>IFERROR(VLOOKUP(AK526,[2]CUS030!$A$5:$E$10000,5,0),"")</f>
        <v/>
      </c>
      <c r="AY526" s="19" t="str">
        <f>IFERROR(VLOOKUP(AL526,[2]CUS030!$A$5:$E$10000,5,0),"")</f>
        <v/>
      </c>
      <c r="AZ526" s="19" t="str">
        <f>IFERROR(VLOOKUP(AM526,[2]CUS030!$A$5:$E$10000,5,0),"")</f>
        <v/>
      </c>
      <c r="BA526" s="19" t="str">
        <f>IFERROR(VLOOKUP(AN526,[2]CUS030!$A$5:$E$10000,5,0),"")</f>
        <v/>
      </c>
      <c r="BB526" s="19" t="str">
        <f>IFERROR(VLOOKUP(AO526,[2]CUS030!$A$5:$E$10000,5,0),"")</f>
        <v/>
      </c>
      <c r="BC526" s="19" t="str">
        <f>IFERROR(VLOOKUP(AP526,[2]CUS030!$A$5:$E$10000,5,0),"")</f>
        <v/>
      </c>
      <c r="BD526" s="19" t="str">
        <f>IFERROR(VLOOKUP(AQ526,[2]CUS030!$A$5:$E$10000,5,0),"")</f>
        <v/>
      </c>
      <c r="BE526" s="19" t="str">
        <f>IFERROR(VLOOKUP(AR526,[2]CUS030!$A$5:$E$10000,5,0),"")</f>
        <v/>
      </c>
    </row>
    <row r="527" spans="6:57" x14ac:dyDescent="0.3">
      <c r="F527" s="108" t="str">
        <f>[1]!Table1[[#This Row],[Production]]</f>
        <v>|0200236211|19.10|0.00|1.200|0.0005581NBC</v>
      </c>
      <c r="G527" t="str">
        <f t="shared" si="265"/>
        <v>5581</v>
      </c>
      <c r="H527" t="str">
        <f t="shared" si="266"/>
        <v>||||||||||||</v>
      </c>
      <c r="I527" s="108" t="str">
        <f>[1]!Table1[[#This Row],[Stock]]</f>
        <v>|0200236211|19.10|0.00|1.200|0.000916NBC</v>
      </c>
      <c r="J527" t="str">
        <f t="shared" si="267"/>
        <v>916</v>
      </c>
      <c r="K527" s="19"/>
      <c r="L527" s="19"/>
      <c r="M527" s="19"/>
      <c r="N527" s="19"/>
      <c r="O527" s="19"/>
      <c r="P527" s="20">
        <f>End_Cal!E527</f>
        <v>0</v>
      </c>
      <c r="Q527" s="112">
        <f t="shared" si="240"/>
        <v>0</v>
      </c>
      <c r="R527" s="112" t="str">
        <f t="shared" si="241"/>
        <v/>
      </c>
      <c r="S527" s="112" t="str">
        <f t="shared" si="242"/>
        <v/>
      </c>
      <c r="T527" s="112" t="str">
        <f t="shared" si="243"/>
        <v/>
      </c>
      <c r="U527" s="112" t="str">
        <f t="shared" si="244"/>
        <v/>
      </c>
      <c r="V527" s="112" t="str">
        <f t="shared" si="245"/>
        <v/>
      </c>
      <c r="W527" s="112" t="str">
        <f t="shared" si="246"/>
        <v/>
      </c>
      <c r="X527" s="112" t="str">
        <f t="shared" si="247"/>
        <v/>
      </c>
      <c r="Y527" s="112" t="str">
        <f t="shared" si="248"/>
        <v/>
      </c>
      <c r="Z527" s="112" t="str">
        <f t="shared" si="249"/>
        <v/>
      </c>
      <c r="AA527" s="112" t="str">
        <f t="shared" si="250"/>
        <v/>
      </c>
      <c r="AB527" s="112" t="str">
        <f t="shared" si="251"/>
        <v/>
      </c>
      <c r="AC527" s="112" t="str">
        <f t="shared" si="252"/>
        <v/>
      </c>
      <c r="AD527" t="str">
        <f t="shared" si="268"/>
        <v>0------------</v>
      </c>
      <c r="AF527" s="19" t="str">
        <f t="shared" si="269"/>
        <v/>
      </c>
      <c r="AG527" s="19">
        <f t="shared" si="253"/>
        <v>0</v>
      </c>
      <c r="AH527" s="19" t="str">
        <f t="shared" si="254"/>
        <v/>
      </c>
      <c r="AI527" s="19" t="str">
        <f t="shared" si="255"/>
        <v/>
      </c>
      <c r="AJ527" s="19" t="str">
        <f t="shared" si="256"/>
        <v/>
      </c>
      <c r="AK527" s="19" t="str">
        <f t="shared" si="257"/>
        <v/>
      </c>
      <c r="AL527" s="19" t="str">
        <f t="shared" si="258"/>
        <v/>
      </c>
      <c r="AM527" s="19" t="str">
        <f t="shared" si="259"/>
        <v/>
      </c>
      <c r="AN527" s="19" t="str">
        <f t="shared" si="260"/>
        <v/>
      </c>
      <c r="AO527" s="19" t="str">
        <f t="shared" si="261"/>
        <v/>
      </c>
      <c r="AP527" s="19" t="str">
        <f t="shared" si="262"/>
        <v/>
      </c>
      <c r="AQ527" s="19" t="str">
        <f t="shared" si="263"/>
        <v/>
      </c>
      <c r="AR527" s="19" t="str">
        <f t="shared" si="264"/>
        <v/>
      </c>
      <c r="AS527" s="19" t="str">
        <f>IFERROR(VLOOKUP(AF527,[2]CUS030!$A$5:$E$10000,5,0),"")</f>
        <v/>
      </c>
      <c r="AT527" s="19" t="str">
        <f>IFERROR(VLOOKUP(AG527,[2]CUS030!$A$5:$E$10000,5,0),"")</f>
        <v/>
      </c>
      <c r="AU527" s="19" t="str">
        <f>IFERROR(VLOOKUP(AH527,[2]CUS030!$A$5:$E$10000,5,0),"")</f>
        <v/>
      </c>
      <c r="AV527" s="19" t="str">
        <f>IFERROR(VLOOKUP(AI527,[2]CUS030!$A$5:$E$10000,5,0),"")</f>
        <v/>
      </c>
      <c r="AW527" s="19" t="str">
        <f>IFERROR(VLOOKUP(AJ527,[2]CUS030!$A$5:$E$10000,5,0),"")</f>
        <v/>
      </c>
      <c r="AX527" s="19" t="str">
        <f>IFERROR(VLOOKUP(AK527,[2]CUS030!$A$5:$E$10000,5,0),"")</f>
        <v/>
      </c>
      <c r="AY527" s="19" t="str">
        <f>IFERROR(VLOOKUP(AL527,[2]CUS030!$A$5:$E$10000,5,0),"")</f>
        <v/>
      </c>
      <c r="AZ527" s="19" t="str">
        <f>IFERROR(VLOOKUP(AM527,[2]CUS030!$A$5:$E$10000,5,0),"")</f>
        <v/>
      </c>
      <c r="BA527" s="19" t="str">
        <f>IFERROR(VLOOKUP(AN527,[2]CUS030!$A$5:$E$10000,5,0),"")</f>
        <v/>
      </c>
      <c r="BB527" s="19" t="str">
        <f>IFERROR(VLOOKUP(AO527,[2]CUS030!$A$5:$E$10000,5,0),"")</f>
        <v/>
      </c>
      <c r="BC527" s="19" t="str">
        <f>IFERROR(VLOOKUP(AP527,[2]CUS030!$A$5:$E$10000,5,0),"")</f>
        <v/>
      </c>
      <c r="BD527" s="19" t="str">
        <f>IFERROR(VLOOKUP(AQ527,[2]CUS030!$A$5:$E$10000,5,0),"")</f>
        <v/>
      </c>
      <c r="BE527" s="19" t="str">
        <f>IFERROR(VLOOKUP(AR527,[2]CUS030!$A$5:$E$10000,5,0),"")</f>
        <v/>
      </c>
    </row>
    <row r="528" spans="6:57" x14ac:dyDescent="0.3">
      <c r="F528" s="108" t="str">
        <f>[1]!Table1[[#This Row],[Production]]</f>
        <v>|0200226240|19.10|0.00|1.500|0.0005826NBC</v>
      </c>
      <c r="G528" t="str">
        <f t="shared" si="265"/>
        <v>5826</v>
      </c>
      <c r="H528" t="str">
        <f t="shared" si="266"/>
        <v>||||||||||||</v>
      </c>
      <c r="I528" s="108" t="str">
        <f>[1]!Table1[[#This Row],[Stock]]</f>
        <v>|0200226240|19.10|0.00|1.500|0.000521NBC</v>
      </c>
      <c r="J528" t="str">
        <f t="shared" si="267"/>
        <v>521</v>
      </c>
      <c r="K528" s="19"/>
      <c r="L528" s="19"/>
      <c r="M528" s="19"/>
      <c r="N528" s="19"/>
      <c r="O528" s="19"/>
      <c r="P528" s="20">
        <f>End_Cal!E528</f>
        <v>0</v>
      </c>
      <c r="Q528" s="112">
        <f t="shared" si="240"/>
        <v>0</v>
      </c>
      <c r="R528" s="112" t="str">
        <f t="shared" si="241"/>
        <v/>
      </c>
      <c r="S528" s="112" t="str">
        <f t="shared" si="242"/>
        <v/>
      </c>
      <c r="T528" s="112" t="str">
        <f t="shared" si="243"/>
        <v/>
      </c>
      <c r="U528" s="112" t="str">
        <f t="shared" si="244"/>
        <v/>
      </c>
      <c r="V528" s="112" t="str">
        <f t="shared" si="245"/>
        <v/>
      </c>
      <c r="W528" s="112" t="str">
        <f t="shared" si="246"/>
        <v/>
      </c>
      <c r="X528" s="112" t="str">
        <f t="shared" si="247"/>
        <v/>
      </c>
      <c r="Y528" s="112" t="str">
        <f t="shared" si="248"/>
        <v/>
      </c>
      <c r="Z528" s="112" t="str">
        <f t="shared" si="249"/>
        <v/>
      </c>
      <c r="AA528" s="112" t="str">
        <f t="shared" si="250"/>
        <v/>
      </c>
      <c r="AB528" s="112" t="str">
        <f t="shared" si="251"/>
        <v/>
      </c>
      <c r="AC528" s="112" t="str">
        <f t="shared" si="252"/>
        <v/>
      </c>
      <c r="AD528" t="str">
        <f t="shared" si="268"/>
        <v>0------------</v>
      </c>
      <c r="AF528" s="19" t="str">
        <f t="shared" si="269"/>
        <v/>
      </c>
      <c r="AG528" s="19">
        <f t="shared" si="253"/>
        <v>0</v>
      </c>
      <c r="AH528" s="19" t="str">
        <f t="shared" si="254"/>
        <v/>
      </c>
      <c r="AI528" s="19" t="str">
        <f t="shared" si="255"/>
        <v/>
      </c>
      <c r="AJ528" s="19" t="str">
        <f t="shared" si="256"/>
        <v/>
      </c>
      <c r="AK528" s="19" t="str">
        <f t="shared" si="257"/>
        <v/>
      </c>
      <c r="AL528" s="19" t="str">
        <f t="shared" si="258"/>
        <v/>
      </c>
      <c r="AM528" s="19" t="str">
        <f t="shared" si="259"/>
        <v/>
      </c>
      <c r="AN528" s="19" t="str">
        <f t="shared" si="260"/>
        <v/>
      </c>
      <c r="AO528" s="19" t="str">
        <f t="shared" si="261"/>
        <v/>
      </c>
      <c r="AP528" s="19" t="str">
        <f t="shared" si="262"/>
        <v/>
      </c>
      <c r="AQ528" s="19" t="str">
        <f t="shared" si="263"/>
        <v/>
      </c>
      <c r="AR528" s="19" t="str">
        <f t="shared" si="264"/>
        <v/>
      </c>
      <c r="AS528" s="19" t="str">
        <f>IFERROR(VLOOKUP(AF528,[2]CUS030!$A$5:$E$10000,5,0),"")</f>
        <v/>
      </c>
      <c r="AT528" s="19" t="str">
        <f>IFERROR(VLOOKUP(AG528,[2]CUS030!$A$5:$E$10000,5,0),"")</f>
        <v/>
      </c>
      <c r="AU528" s="19" t="str">
        <f>IFERROR(VLOOKUP(AH528,[2]CUS030!$A$5:$E$10000,5,0),"")</f>
        <v/>
      </c>
      <c r="AV528" s="19" t="str">
        <f>IFERROR(VLOOKUP(AI528,[2]CUS030!$A$5:$E$10000,5,0),"")</f>
        <v/>
      </c>
      <c r="AW528" s="19" t="str">
        <f>IFERROR(VLOOKUP(AJ528,[2]CUS030!$A$5:$E$10000,5,0),"")</f>
        <v/>
      </c>
      <c r="AX528" s="19" t="str">
        <f>IFERROR(VLOOKUP(AK528,[2]CUS030!$A$5:$E$10000,5,0),"")</f>
        <v/>
      </c>
      <c r="AY528" s="19" t="str">
        <f>IFERROR(VLOOKUP(AL528,[2]CUS030!$A$5:$E$10000,5,0),"")</f>
        <v/>
      </c>
      <c r="AZ528" s="19" t="str">
        <f>IFERROR(VLOOKUP(AM528,[2]CUS030!$A$5:$E$10000,5,0),"")</f>
        <v/>
      </c>
      <c r="BA528" s="19" t="str">
        <f>IFERROR(VLOOKUP(AN528,[2]CUS030!$A$5:$E$10000,5,0),"")</f>
        <v/>
      </c>
      <c r="BB528" s="19" t="str">
        <f>IFERROR(VLOOKUP(AO528,[2]CUS030!$A$5:$E$10000,5,0),"")</f>
        <v/>
      </c>
      <c r="BC528" s="19" t="str">
        <f>IFERROR(VLOOKUP(AP528,[2]CUS030!$A$5:$E$10000,5,0),"")</f>
        <v/>
      </c>
      <c r="BD528" s="19" t="str">
        <f>IFERROR(VLOOKUP(AQ528,[2]CUS030!$A$5:$E$10000,5,0),"")</f>
        <v/>
      </c>
      <c r="BE528" s="19" t="str">
        <f>IFERROR(VLOOKUP(AR528,[2]CUS030!$A$5:$E$10000,5,0),"")</f>
        <v/>
      </c>
    </row>
    <row r="529" spans="6:57" x14ac:dyDescent="0.3">
      <c r="F529" s="108" t="str">
        <f>[1]!Table1[[#This Row],[Production]]</f>
        <v>|0200226240|19.10|0.00|1.500|0.0005826NBC</v>
      </c>
      <c r="G529" t="str">
        <f t="shared" si="265"/>
        <v>5826</v>
      </c>
      <c r="H529" t="str">
        <f t="shared" si="266"/>
        <v>||||||||||||</v>
      </c>
      <c r="I529" s="108" t="str">
        <f>[1]!Table1[[#This Row],[Stock]]</f>
        <v>|0200226240|19.10|0.00|1.500|0.0005826NBC</v>
      </c>
      <c r="J529" t="str">
        <f t="shared" si="267"/>
        <v>5826</v>
      </c>
      <c r="K529" s="19"/>
      <c r="L529" s="19"/>
      <c r="M529" s="19"/>
      <c r="N529" s="19"/>
      <c r="O529" s="19"/>
      <c r="P529" s="20">
        <f>End_Cal!E529</f>
        <v>0</v>
      </c>
      <c r="Q529" s="112">
        <f t="shared" si="240"/>
        <v>0</v>
      </c>
      <c r="R529" s="112" t="str">
        <f t="shared" si="241"/>
        <v/>
      </c>
      <c r="S529" s="112" t="str">
        <f t="shared" si="242"/>
        <v/>
      </c>
      <c r="T529" s="112" t="str">
        <f t="shared" si="243"/>
        <v/>
      </c>
      <c r="U529" s="112" t="str">
        <f t="shared" si="244"/>
        <v/>
      </c>
      <c r="V529" s="112" t="str">
        <f t="shared" si="245"/>
        <v/>
      </c>
      <c r="W529" s="112" t="str">
        <f t="shared" si="246"/>
        <v/>
      </c>
      <c r="X529" s="112" t="str">
        <f t="shared" si="247"/>
        <v/>
      </c>
      <c r="Y529" s="112" t="str">
        <f t="shared" si="248"/>
        <v/>
      </c>
      <c r="Z529" s="112" t="str">
        <f t="shared" si="249"/>
        <v/>
      </c>
      <c r="AA529" s="112" t="str">
        <f t="shared" si="250"/>
        <v/>
      </c>
      <c r="AB529" s="112" t="str">
        <f t="shared" si="251"/>
        <v/>
      </c>
      <c r="AC529" s="112" t="str">
        <f t="shared" si="252"/>
        <v/>
      </c>
      <c r="AD529" t="str">
        <f t="shared" si="268"/>
        <v>0------------</v>
      </c>
      <c r="AF529" s="19" t="str">
        <f t="shared" si="269"/>
        <v/>
      </c>
      <c r="AG529" s="19">
        <f t="shared" si="253"/>
        <v>0</v>
      </c>
      <c r="AH529" s="19" t="str">
        <f t="shared" si="254"/>
        <v/>
      </c>
      <c r="AI529" s="19" t="str">
        <f t="shared" si="255"/>
        <v/>
      </c>
      <c r="AJ529" s="19" t="str">
        <f t="shared" si="256"/>
        <v/>
      </c>
      <c r="AK529" s="19" t="str">
        <f t="shared" si="257"/>
        <v/>
      </c>
      <c r="AL529" s="19" t="str">
        <f t="shared" si="258"/>
        <v/>
      </c>
      <c r="AM529" s="19" t="str">
        <f t="shared" si="259"/>
        <v/>
      </c>
      <c r="AN529" s="19" t="str">
        <f t="shared" si="260"/>
        <v/>
      </c>
      <c r="AO529" s="19" t="str">
        <f t="shared" si="261"/>
        <v/>
      </c>
      <c r="AP529" s="19" t="str">
        <f t="shared" si="262"/>
        <v/>
      </c>
      <c r="AQ529" s="19" t="str">
        <f t="shared" si="263"/>
        <v/>
      </c>
      <c r="AR529" s="19" t="str">
        <f t="shared" si="264"/>
        <v/>
      </c>
      <c r="AS529" s="19" t="str">
        <f>IFERROR(VLOOKUP(AF529,[2]CUS030!$A$5:$E$10000,5,0),"")</f>
        <v/>
      </c>
      <c r="AT529" s="19" t="str">
        <f>IFERROR(VLOOKUP(AG529,[2]CUS030!$A$5:$E$10000,5,0),"")</f>
        <v/>
      </c>
      <c r="AU529" s="19" t="str">
        <f>IFERROR(VLOOKUP(AH529,[2]CUS030!$A$5:$E$10000,5,0),"")</f>
        <v/>
      </c>
      <c r="AV529" s="19" t="str">
        <f>IFERROR(VLOOKUP(AI529,[2]CUS030!$A$5:$E$10000,5,0),"")</f>
        <v/>
      </c>
      <c r="AW529" s="19" t="str">
        <f>IFERROR(VLOOKUP(AJ529,[2]CUS030!$A$5:$E$10000,5,0),"")</f>
        <v/>
      </c>
      <c r="AX529" s="19" t="str">
        <f>IFERROR(VLOOKUP(AK529,[2]CUS030!$A$5:$E$10000,5,0),"")</f>
        <v/>
      </c>
      <c r="AY529" s="19" t="str">
        <f>IFERROR(VLOOKUP(AL529,[2]CUS030!$A$5:$E$10000,5,0),"")</f>
        <v/>
      </c>
      <c r="AZ529" s="19" t="str">
        <f>IFERROR(VLOOKUP(AM529,[2]CUS030!$A$5:$E$10000,5,0),"")</f>
        <v/>
      </c>
      <c r="BA529" s="19" t="str">
        <f>IFERROR(VLOOKUP(AN529,[2]CUS030!$A$5:$E$10000,5,0),"")</f>
        <v/>
      </c>
      <c r="BB529" s="19" t="str">
        <f>IFERROR(VLOOKUP(AO529,[2]CUS030!$A$5:$E$10000,5,0),"")</f>
        <v/>
      </c>
      <c r="BC529" s="19" t="str">
        <f>IFERROR(VLOOKUP(AP529,[2]CUS030!$A$5:$E$10000,5,0),"")</f>
        <v/>
      </c>
      <c r="BD529" s="19" t="str">
        <f>IFERROR(VLOOKUP(AQ529,[2]CUS030!$A$5:$E$10000,5,0),"")</f>
        <v/>
      </c>
      <c r="BE529" s="19" t="str">
        <f>IFERROR(VLOOKUP(AR529,[2]CUS030!$A$5:$E$10000,5,0),"")</f>
        <v/>
      </c>
    </row>
    <row r="530" spans="6:57" x14ac:dyDescent="0.3">
      <c r="F530" s="108" t="str">
        <f>[1]!Table1[[#This Row],[Production]]</f>
        <v>|0200226240|19.10|0.00|1.600|0.0006031NBC</v>
      </c>
      <c r="G530" t="str">
        <f t="shared" si="265"/>
        <v>6031</v>
      </c>
      <c r="H530" t="str">
        <f t="shared" si="266"/>
        <v>||||||||||||</v>
      </c>
      <c r="I530" s="108" t="str">
        <f>[1]!Table1[[#This Row],[Stock]]</f>
        <v>|0200226240|19.10|0.00|1.600|0.000236NBC</v>
      </c>
      <c r="J530" t="str">
        <f t="shared" si="267"/>
        <v>236</v>
      </c>
      <c r="K530" s="19"/>
      <c r="L530" s="19"/>
      <c r="M530" s="19"/>
      <c r="N530" s="19"/>
      <c r="O530" s="19"/>
      <c r="P530" s="20">
        <f>End_Cal!E530</f>
        <v>0</v>
      </c>
      <c r="Q530" s="112">
        <f t="shared" si="240"/>
        <v>0</v>
      </c>
      <c r="R530" s="112" t="str">
        <f t="shared" si="241"/>
        <v/>
      </c>
      <c r="S530" s="112" t="str">
        <f t="shared" si="242"/>
        <v/>
      </c>
      <c r="T530" s="112" t="str">
        <f t="shared" si="243"/>
        <v/>
      </c>
      <c r="U530" s="112" t="str">
        <f t="shared" si="244"/>
        <v/>
      </c>
      <c r="V530" s="112" t="str">
        <f t="shared" si="245"/>
        <v/>
      </c>
      <c r="W530" s="112" t="str">
        <f t="shared" si="246"/>
        <v/>
      </c>
      <c r="X530" s="112" t="str">
        <f t="shared" si="247"/>
        <v/>
      </c>
      <c r="Y530" s="112" t="str">
        <f t="shared" si="248"/>
        <v/>
      </c>
      <c r="Z530" s="112" t="str">
        <f t="shared" si="249"/>
        <v/>
      </c>
      <c r="AA530" s="112" t="str">
        <f t="shared" si="250"/>
        <v/>
      </c>
      <c r="AB530" s="112" t="str">
        <f t="shared" si="251"/>
        <v/>
      </c>
      <c r="AC530" s="112" t="str">
        <f t="shared" si="252"/>
        <v/>
      </c>
      <c r="AD530" t="str">
        <f t="shared" si="268"/>
        <v>0------------</v>
      </c>
      <c r="AF530" s="19" t="str">
        <f t="shared" si="269"/>
        <v/>
      </c>
      <c r="AG530" s="19">
        <f t="shared" si="253"/>
        <v>0</v>
      </c>
      <c r="AH530" s="19" t="str">
        <f t="shared" si="254"/>
        <v/>
      </c>
      <c r="AI530" s="19" t="str">
        <f t="shared" si="255"/>
        <v/>
      </c>
      <c r="AJ530" s="19" t="str">
        <f t="shared" si="256"/>
        <v/>
      </c>
      <c r="AK530" s="19" t="str">
        <f t="shared" si="257"/>
        <v/>
      </c>
      <c r="AL530" s="19" t="str">
        <f t="shared" si="258"/>
        <v/>
      </c>
      <c r="AM530" s="19" t="str">
        <f t="shared" si="259"/>
        <v/>
      </c>
      <c r="AN530" s="19" t="str">
        <f t="shared" si="260"/>
        <v/>
      </c>
      <c r="AO530" s="19" t="str">
        <f t="shared" si="261"/>
        <v/>
      </c>
      <c r="AP530" s="19" t="str">
        <f t="shared" si="262"/>
        <v/>
      </c>
      <c r="AQ530" s="19" t="str">
        <f t="shared" si="263"/>
        <v/>
      </c>
      <c r="AR530" s="19" t="str">
        <f t="shared" si="264"/>
        <v/>
      </c>
      <c r="AS530" s="19" t="str">
        <f>IFERROR(VLOOKUP(AF530,[2]CUS030!$A$5:$E$10000,5,0),"")</f>
        <v/>
      </c>
      <c r="AT530" s="19" t="str">
        <f>IFERROR(VLOOKUP(AG530,[2]CUS030!$A$5:$E$10000,5,0),"")</f>
        <v/>
      </c>
      <c r="AU530" s="19" t="str">
        <f>IFERROR(VLOOKUP(AH530,[2]CUS030!$A$5:$E$10000,5,0),"")</f>
        <v/>
      </c>
      <c r="AV530" s="19" t="str">
        <f>IFERROR(VLOOKUP(AI530,[2]CUS030!$A$5:$E$10000,5,0),"")</f>
        <v/>
      </c>
      <c r="AW530" s="19" t="str">
        <f>IFERROR(VLOOKUP(AJ530,[2]CUS030!$A$5:$E$10000,5,0),"")</f>
        <v/>
      </c>
      <c r="AX530" s="19" t="str">
        <f>IFERROR(VLOOKUP(AK530,[2]CUS030!$A$5:$E$10000,5,0),"")</f>
        <v/>
      </c>
      <c r="AY530" s="19" t="str">
        <f>IFERROR(VLOOKUP(AL530,[2]CUS030!$A$5:$E$10000,5,0),"")</f>
        <v/>
      </c>
      <c r="AZ530" s="19" t="str">
        <f>IFERROR(VLOOKUP(AM530,[2]CUS030!$A$5:$E$10000,5,0),"")</f>
        <v/>
      </c>
      <c r="BA530" s="19" t="str">
        <f>IFERROR(VLOOKUP(AN530,[2]CUS030!$A$5:$E$10000,5,0),"")</f>
        <v/>
      </c>
      <c r="BB530" s="19" t="str">
        <f>IFERROR(VLOOKUP(AO530,[2]CUS030!$A$5:$E$10000,5,0),"")</f>
        <v/>
      </c>
      <c r="BC530" s="19" t="str">
        <f>IFERROR(VLOOKUP(AP530,[2]CUS030!$A$5:$E$10000,5,0),"")</f>
        <v/>
      </c>
      <c r="BD530" s="19" t="str">
        <f>IFERROR(VLOOKUP(AQ530,[2]CUS030!$A$5:$E$10000,5,0),"")</f>
        <v/>
      </c>
      <c r="BE530" s="19" t="str">
        <f>IFERROR(VLOOKUP(AR530,[2]CUS030!$A$5:$E$10000,5,0),"")</f>
        <v/>
      </c>
    </row>
    <row r="531" spans="6:57" x14ac:dyDescent="0.3">
      <c r="F531" s="108" t="str">
        <f>[1]!Table1[[#This Row],[Production]]</f>
        <v>|0200226240|19.10|0.00|1.600|0.0005731NBC</v>
      </c>
      <c r="G531" t="str">
        <f t="shared" si="265"/>
        <v>5731</v>
      </c>
      <c r="H531" t="str">
        <f t="shared" si="266"/>
        <v>||||||||||||</v>
      </c>
      <c r="I531" s="108" t="str">
        <f>[1]!Table1[[#This Row],[Stock]]</f>
        <v>|0200226240|19.10|0.00|1.600|0.000296NBC</v>
      </c>
      <c r="J531" t="str">
        <f t="shared" si="267"/>
        <v>296</v>
      </c>
      <c r="K531" s="19"/>
      <c r="L531" s="19"/>
      <c r="M531" s="19"/>
      <c r="N531" s="19"/>
      <c r="O531" s="19"/>
      <c r="P531" s="20">
        <f>End_Cal!E531</f>
        <v>0</v>
      </c>
      <c r="Q531" s="112">
        <f t="shared" si="240"/>
        <v>0</v>
      </c>
      <c r="R531" s="112" t="str">
        <f t="shared" si="241"/>
        <v/>
      </c>
      <c r="S531" s="112" t="str">
        <f t="shared" si="242"/>
        <v/>
      </c>
      <c r="T531" s="112" t="str">
        <f t="shared" si="243"/>
        <v/>
      </c>
      <c r="U531" s="112" t="str">
        <f t="shared" si="244"/>
        <v/>
      </c>
      <c r="V531" s="112" t="str">
        <f t="shared" si="245"/>
        <v/>
      </c>
      <c r="W531" s="112" t="str">
        <f t="shared" si="246"/>
        <v/>
      </c>
      <c r="X531" s="112" t="str">
        <f t="shared" si="247"/>
        <v/>
      </c>
      <c r="Y531" s="112" t="str">
        <f t="shared" si="248"/>
        <v/>
      </c>
      <c r="Z531" s="112" t="str">
        <f t="shared" si="249"/>
        <v/>
      </c>
      <c r="AA531" s="112" t="str">
        <f t="shared" si="250"/>
        <v/>
      </c>
      <c r="AB531" s="112" t="str">
        <f t="shared" si="251"/>
        <v/>
      </c>
      <c r="AC531" s="112" t="str">
        <f t="shared" si="252"/>
        <v/>
      </c>
      <c r="AD531" t="str">
        <f t="shared" si="268"/>
        <v>0------------</v>
      </c>
      <c r="AF531" s="19" t="str">
        <f t="shared" si="269"/>
        <v/>
      </c>
      <c r="AG531" s="19">
        <f t="shared" si="253"/>
        <v>0</v>
      </c>
      <c r="AH531" s="19" t="str">
        <f t="shared" si="254"/>
        <v/>
      </c>
      <c r="AI531" s="19" t="str">
        <f t="shared" si="255"/>
        <v/>
      </c>
      <c r="AJ531" s="19" t="str">
        <f t="shared" si="256"/>
        <v/>
      </c>
      <c r="AK531" s="19" t="str">
        <f t="shared" si="257"/>
        <v/>
      </c>
      <c r="AL531" s="19" t="str">
        <f t="shared" si="258"/>
        <v/>
      </c>
      <c r="AM531" s="19" t="str">
        <f t="shared" si="259"/>
        <v/>
      </c>
      <c r="AN531" s="19" t="str">
        <f t="shared" si="260"/>
        <v/>
      </c>
      <c r="AO531" s="19" t="str">
        <f t="shared" si="261"/>
        <v/>
      </c>
      <c r="AP531" s="19" t="str">
        <f t="shared" si="262"/>
        <v/>
      </c>
      <c r="AQ531" s="19" t="str">
        <f t="shared" si="263"/>
        <v/>
      </c>
      <c r="AR531" s="19" t="str">
        <f t="shared" si="264"/>
        <v/>
      </c>
      <c r="AS531" s="19" t="str">
        <f>IFERROR(VLOOKUP(AF531,[2]CUS030!$A$5:$E$10000,5,0),"")</f>
        <v/>
      </c>
      <c r="AT531" s="19" t="str">
        <f>IFERROR(VLOOKUP(AG531,[2]CUS030!$A$5:$E$10000,5,0),"")</f>
        <v/>
      </c>
      <c r="AU531" s="19" t="str">
        <f>IFERROR(VLOOKUP(AH531,[2]CUS030!$A$5:$E$10000,5,0),"")</f>
        <v/>
      </c>
      <c r="AV531" s="19" t="str">
        <f>IFERROR(VLOOKUP(AI531,[2]CUS030!$A$5:$E$10000,5,0),"")</f>
        <v/>
      </c>
      <c r="AW531" s="19" t="str">
        <f>IFERROR(VLOOKUP(AJ531,[2]CUS030!$A$5:$E$10000,5,0),"")</f>
        <v/>
      </c>
      <c r="AX531" s="19" t="str">
        <f>IFERROR(VLOOKUP(AK531,[2]CUS030!$A$5:$E$10000,5,0),"")</f>
        <v/>
      </c>
      <c r="AY531" s="19" t="str">
        <f>IFERROR(VLOOKUP(AL531,[2]CUS030!$A$5:$E$10000,5,0),"")</f>
        <v/>
      </c>
      <c r="AZ531" s="19" t="str">
        <f>IFERROR(VLOOKUP(AM531,[2]CUS030!$A$5:$E$10000,5,0),"")</f>
        <v/>
      </c>
      <c r="BA531" s="19" t="str">
        <f>IFERROR(VLOOKUP(AN531,[2]CUS030!$A$5:$E$10000,5,0),"")</f>
        <v/>
      </c>
      <c r="BB531" s="19" t="str">
        <f>IFERROR(VLOOKUP(AO531,[2]CUS030!$A$5:$E$10000,5,0),"")</f>
        <v/>
      </c>
      <c r="BC531" s="19" t="str">
        <f>IFERROR(VLOOKUP(AP531,[2]CUS030!$A$5:$E$10000,5,0),"")</f>
        <v/>
      </c>
      <c r="BD531" s="19" t="str">
        <f>IFERROR(VLOOKUP(AQ531,[2]CUS030!$A$5:$E$10000,5,0),"")</f>
        <v/>
      </c>
      <c r="BE531" s="19" t="str">
        <f>IFERROR(VLOOKUP(AR531,[2]CUS030!$A$5:$E$10000,5,0),"")</f>
        <v/>
      </c>
    </row>
    <row r="532" spans="6:57" x14ac:dyDescent="0.3">
      <c r="F532" s="108" t="str">
        <f>[1]!Table1[[#This Row],[Production]]</f>
        <v>|0200226240|19.10|0.00|1.600|0.0005921NBC</v>
      </c>
      <c r="G532" t="str">
        <f t="shared" si="265"/>
        <v>5921</v>
      </c>
      <c r="H532" t="str">
        <f t="shared" si="266"/>
        <v>||||||||||||</v>
      </c>
      <c r="I532" s="108" t="str">
        <f>[1]!Table1[[#This Row],[Stock]]</f>
        <v>|0200226240|19.10|0.00|1.600|0.000306NBC</v>
      </c>
      <c r="J532" t="str">
        <f t="shared" si="267"/>
        <v>306</v>
      </c>
      <c r="K532" s="19"/>
      <c r="L532" s="19"/>
      <c r="M532" s="19"/>
      <c r="N532" s="19"/>
      <c r="O532" s="19"/>
      <c r="P532" s="20">
        <f>End_Cal!E532</f>
        <v>0</v>
      </c>
      <c r="Q532" s="112">
        <f t="shared" si="240"/>
        <v>0</v>
      </c>
      <c r="R532" s="112" t="str">
        <f t="shared" si="241"/>
        <v/>
      </c>
      <c r="S532" s="112" t="str">
        <f t="shared" si="242"/>
        <v/>
      </c>
      <c r="T532" s="112" t="str">
        <f t="shared" si="243"/>
        <v/>
      </c>
      <c r="U532" s="112" t="str">
        <f t="shared" si="244"/>
        <v/>
      </c>
      <c r="V532" s="112" t="str">
        <f t="shared" si="245"/>
        <v/>
      </c>
      <c r="W532" s="112" t="str">
        <f t="shared" si="246"/>
        <v/>
      </c>
      <c r="X532" s="112" t="str">
        <f t="shared" si="247"/>
        <v/>
      </c>
      <c r="Y532" s="112" t="str">
        <f t="shared" si="248"/>
        <v/>
      </c>
      <c r="Z532" s="112" t="str">
        <f t="shared" si="249"/>
        <v/>
      </c>
      <c r="AA532" s="112" t="str">
        <f t="shared" si="250"/>
        <v/>
      </c>
      <c r="AB532" s="112" t="str">
        <f t="shared" si="251"/>
        <v/>
      </c>
      <c r="AC532" s="112" t="str">
        <f t="shared" si="252"/>
        <v/>
      </c>
      <c r="AD532" t="str">
        <f t="shared" si="268"/>
        <v>0------------</v>
      </c>
      <c r="AF532" s="19" t="str">
        <f t="shared" si="269"/>
        <v/>
      </c>
      <c r="AG532" s="19">
        <f t="shared" si="253"/>
        <v>0</v>
      </c>
      <c r="AH532" s="19" t="str">
        <f t="shared" si="254"/>
        <v/>
      </c>
      <c r="AI532" s="19" t="str">
        <f t="shared" si="255"/>
        <v/>
      </c>
      <c r="AJ532" s="19" t="str">
        <f t="shared" si="256"/>
        <v/>
      </c>
      <c r="AK532" s="19" t="str">
        <f t="shared" si="257"/>
        <v/>
      </c>
      <c r="AL532" s="19" t="str">
        <f t="shared" si="258"/>
        <v/>
      </c>
      <c r="AM532" s="19" t="str">
        <f t="shared" si="259"/>
        <v/>
      </c>
      <c r="AN532" s="19" t="str">
        <f t="shared" si="260"/>
        <v/>
      </c>
      <c r="AO532" s="19" t="str">
        <f t="shared" si="261"/>
        <v/>
      </c>
      <c r="AP532" s="19" t="str">
        <f t="shared" si="262"/>
        <v/>
      </c>
      <c r="AQ532" s="19" t="str">
        <f t="shared" si="263"/>
        <v/>
      </c>
      <c r="AR532" s="19" t="str">
        <f t="shared" si="264"/>
        <v/>
      </c>
      <c r="AS532" s="19" t="str">
        <f>IFERROR(VLOOKUP(AF532,[2]CUS030!$A$5:$E$10000,5,0),"")</f>
        <v/>
      </c>
      <c r="AT532" s="19" t="str">
        <f>IFERROR(VLOOKUP(AG532,[2]CUS030!$A$5:$E$10000,5,0),"")</f>
        <v/>
      </c>
      <c r="AU532" s="19" t="str">
        <f>IFERROR(VLOOKUP(AH532,[2]CUS030!$A$5:$E$10000,5,0),"")</f>
        <v/>
      </c>
      <c r="AV532" s="19" t="str">
        <f>IFERROR(VLOOKUP(AI532,[2]CUS030!$A$5:$E$10000,5,0),"")</f>
        <v/>
      </c>
      <c r="AW532" s="19" t="str">
        <f>IFERROR(VLOOKUP(AJ532,[2]CUS030!$A$5:$E$10000,5,0),"")</f>
        <v/>
      </c>
      <c r="AX532" s="19" t="str">
        <f>IFERROR(VLOOKUP(AK532,[2]CUS030!$A$5:$E$10000,5,0),"")</f>
        <v/>
      </c>
      <c r="AY532" s="19" t="str">
        <f>IFERROR(VLOOKUP(AL532,[2]CUS030!$A$5:$E$10000,5,0),"")</f>
        <v/>
      </c>
      <c r="AZ532" s="19" t="str">
        <f>IFERROR(VLOOKUP(AM532,[2]CUS030!$A$5:$E$10000,5,0),"")</f>
        <v/>
      </c>
      <c r="BA532" s="19" t="str">
        <f>IFERROR(VLOOKUP(AN532,[2]CUS030!$A$5:$E$10000,5,0),"")</f>
        <v/>
      </c>
      <c r="BB532" s="19" t="str">
        <f>IFERROR(VLOOKUP(AO532,[2]CUS030!$A$5:$E$10000,5,0),"")</f>
        <v/>
      </c>
      <c r="BC532" s="19" t="str">
        <f>IFERROR(VLOOKUP(AP532,[2]CUS030!$A$5:$E$10000,5,0),"")</f>
        <v/>
      </c>
      <c r="BD532" s="19" t="str">
        <f>IFERROR(VLOOKUP(AQ532,[2]CUS030!$A$5:$E$10000,5,0),"")</f>
        <v/>
      </c>
      <c r="BE532" s="19" t="str">
        <f>IFERROR(VLOOKUP(AR532,[2]CUS030!$A$5:$E$10000,5,0),"")</f>
        <v/>
      </c>
    </row>
    <row r="533" spans="6:57" x14ac:dyDescent="0.3">
      <c r="F533" s="108" t="str">
        <f>[1]!Table1[[#This Row],[Production]]</f>
        <v>|0200226240|19.10|0.00|1.600|0.0005887NBC</v>
      </c>
      <c r="G533" t="str">
        <f t="shared" si="265"/>
        <v>5887</v>
      </c>
      <c r="H533" t="str">
        <f t="shared" si="266"/>
        <v>||||||||||||</v>
      </c>
      <c r="I533" s="108" t="str">
        <f>[1]!Table1[[#This Row],[Stock]]</f>
        <v>|0200226240|19.10|0.00|1.600|0.000362NBC</v>
      </c>
      <c r="J533" t="str">
        <f t="shared" si="267"/>
        <v>362</v>
      </c>
      <c r="K533" s="19"/>
      <c r="L533" s="19"/>
      <c r="M533" s="19"/>
      <c r="N533" s="19"/>
      <c r="O533" s="19"/>
      <c r="P533" s="20">
        <f>End_Cal!E533</f>
        <v>0</v>
      </c>
      <c r="Q533" s="112">
        <f t="shared" si="240"/>
        <v>0</v>
      </c>
      <c r="R533" s="112" t="str">
        <f t="shared" si="241"/>
        <v/>
      </c>
      <c r="S533" s="112" t="str">
        <f t="shared" si="242"/>
        <v/>
      </c>
      <c r="T533" s="112" t="str">
        <f t="shared" si="243"/>
        <v/>
      </c>
      <c r="U533" s="112" t="str">
        <f t="shared" si="244"/>
        <v/>
      </c>
      <c r="V533" s="112" t="str">
        <f t="shared" si="245"/>
        <v/>
      </c>
      <c r="W533" s="112" t="str">
        <f t="shared" si="246"/>
        <v/>
      </c>
      <c r="X533" s="112" t="str">
        <f t="shared" si="247"/>
        <v/>
      </c>
      <c r="Y533" s="112" t="str">
        <f t="shared" si="248"/>
        <v/>
      </c>
      <c r="Z533" s="112" t="str">
        <f t="shared" si="249"/>
        <v/>
      </c>
      <c r="AA533" s="112" t="str">
        <f t="shared" si="250"/>
        <v/>
      </c>
      <c r="AB533" s="112" t="str">
        <f t="shared" si="251"/>
        <v/>
      </c>
      <c r="AC533" s="112" t="str">
        <f t="shared" si="252"/>
        <v/>
      </c>
      <c r="AD533" t="str">
        <f t="shared" si="268"/>
        <v>0------------</v>
      </c>
      <c r="AF533" s="19" t="str">
        <f t="shared" si="269"/>
        <v/>
      </c>
      <c r="AG533" s="19">
        <f t="shared" si="253"/>
        <v>0</v>
      </c>
      <c r="AH533" s="19" t="str">
        <f t="shared" si="254"/>
        <v/>
      </c>
      <c r="AI533" s="19" t="str">
        <f t="shared" si="255"/>
        <v/>
      </c>
      <c r="AJ533" s="19" t="str">
        <f t="shared" si="256"/>
        <v/>
      </c>
      <c r="AK533" s="19" t="str">
        <f t="shared" si="257"/>
        <v/>
      </c>
      <c r="AL533" s="19" t="str">
        <f t="shared" si="258"/>
        <v/>
      </c>
      <c r="AM533" s="19" t="str">
        <f t="shared" si="259"/>
        <v/>
      </c>
      <c r="AN533" s="19" t="str">
        <f t="shared" si="260"/>
        <v/>
      </c>
      <c r="AO533" s="19" t="str">
        <f t="shared" si="261"/>
        <v/>
      </c>
      <c r="AP533" s="19" t="str">
        <f t="shared" si="262"/>
        <v/>
      </c>
      <c r="AQ533" s="19" t="str">
        <f t="shared" si="263"/>
        <v/>
      </c>
      <c r="AR533" s="19" t="str">
        <f t="shared" si="264"/>
        <v/>
      </c>
      <c r="AS533" s="19" t="str">
        <f>IFERROR(VLOOKUP(AF533,[2]CUS030!$A$5:$E$10000,5,0),"")</f>
        <v/>
      </c>
      <c r="AT533" s="19" t="str">
        <f>IFERROR(VLOOKUP(AG533,[2]CUS030!$A$5:$E$10000,5,0),"")</f>
        <v/>
      </c>
      <c r="AU533" s="19" t="str">
        <f>IFERROR(VLOOKUP(AH533,[2]CUS030!$A$5:$E$10000,5,0),"")</f>
        <v/>
      </c>
      <c r="AV533" s="19" t="str">
        <f>IFERROR(VLOOKUP(AI533,[2]CUS030!$A$5:$E$10000,5,0),"")</f>
        <v/>
      </c>
      <c r="AW533" s="19" t="str">
        <f>IFERROR(VLOOKUP(AJ533,[2]CUS030!$A$5:$E$10000,5,0),"")</f>
        <v/>
      </c>
      <c r="AX533" s="19" t="str">
        <f>IFERROR(VLOOKUP(AK533,[2]CUS030!$A$5:$E$10000,5,0),"")</f>
        <v/>
      </c>
      <c r="AY533" s="19" t="str">
        <f>IFERROR(VLOOKUP(AL533,[2]CUS030!$A$5:$E$10000,5,0),"")</f>
        <v/>
      </c>
      <c r="AZ533" s="19" t="str">
        <f>IFERROR(VLOOKUP(AM533,[2]CUS030!$A$5:$E$10000,5,0),"")</f>
        <v/>
      </c>
      <c r="BA533" s="19" t="str">
        <f>IFERROR(VLOOKUP(AN533,[2]CUS030!$A$5:$E$10000,5,0),"")</f>
        <v/>
      </c>
      <c r="BB533" s="19" t="str">
        <f>IFERROR(VLOOKUP(AO533,[2]CUS030!$A$5:$E$10000,5,0),"")</f>
        <v/>
      </c>
      <c r="BC533" s="19" t="str">
        <f>IFERROR(VLOOKUP(AP533,[2]CUS030!$A$5:$E$10000,5,0),"")</f>
        <v/>
      </c>
      <c r="BD533" s="19" t="str">
        <f>IFERROR(VLOOKUP(AQ533,[2]CUS030!$A$5:$E$10000,5,0),"")</f>
        <v/>
      </c>
      <c r="BE533" s="19" t="str">
        <f>IFERROR(VLOOKUP(AR533,[2]CUS030!$A$5:$E$10000,5,0),"")</f>
        <v/>
      </c>
    </row>
    <row r="534" spans="6:57" x14ac:dyDescent="0.3">
      <c r="F534" s="108" t="str">
        <f>[1]!Table1[[#This Row],[Production]]</f>
        <v>|0200226240|19.10|0.00|1.600|0.0005791NBC</v>
      </c>
      <c r="G534" t="str">
        <f t="shared" si="265"/>
        <v>5791</v>
      </c>
      <c r="H534" t="str">
        <f t="shared" si="266"/>
        <v>||||||||||||</v>
      </c>
      <c r="I534" s="108" t="str">
        <f>[1]!Table1[[#This Row],[Stock]]</f>
        <v>|0200226240|19.10|0.00|1.600|0.000380NBC</v>
      </c>
      <c r="J534" t="str">
        <f t="shared" si="267"/>
        <v>380</v>
      </c>
      <c r="K534" s="19"/>
      <c r="L534" s="19"/>
      <c r="M534" s="19"/>
      <c r="N534" s="19"/>
      <c r="O534" s="19"/>
      <c r="P534" s="20">
        <f>End_Cal!E534</f>
        <v>0</v>
      </c>
      <c r="Q534" s="112">
        <f t="shared" si="240"/>
        <v>0</v>
      </c>
      <c r="R534" s="112" t="str">
        <f t="shared" si="241"/>
        <v/>
      </c>
      <c r="S534" s="112" t="str">
        <f t="shared" si="242"/>
        <v/>
      </c>
      <c r="T534" s="112" t="str">
        <f t="shared" si="243"/>
        <v/>
      </c>
      <c r="U534" s="112" t="str">
        <f t="shared" si="244"/>
        <v/>
      </c>
      <c r="V534" s="112" t="str">
        <f t="shared" si="245"/>
        <v/>
      </c>
      <c r="W534" s="112" t="str">
        <f t="shared" si="246"/>
        <v/>
      </c>
      <c r="X534" s="112" t="str">
        <f t="shared" si="247"/>
        <v/>
      </c>
      <c r="Y534" s="112" t="str">
        <f t="shared" si="248"/>
        <v/>
      </c>
      <c r="Z534" s="112" t="str">
        <f t="shared" si="249"/>
        <v/>
      </c>
      <c r="AA534" s="112" t="str">
        <f t="shared" si="250"/>
        <v/>
      </c>
      <c r="AB534" s="112" t="str">
        <f t="shared" si="251"/>
        <v/>
      </c>
      <c r="AC534" s="112" t="str">
        <f t="shared" si="252"/>
        <v/>
      </c>
      <c r="AD534" t="str">
        <f t="shared" si="268"/>
        <v>0------------</v>
      </c>
      <c r="AF534" s="19" t="str">
        <f t="shared" si="269"/>
        <v/>
      </c>
      <c r="AG534" s="19">
        <f t="shared" si="253"/>
        <v>0</v>
      </c>
      <c r="AH534" s="19" t="str">
        <f t="shared" si="254"/>
        <v/>
      </c>
      <c r="AI534" s="19" t="str">
        <f t="shared" si="255"/>
        <v/>
      </c>
      <c r="AJ534" s="19" t="str">
        <f t="shared" si="256"/>
        <v/>
      </c>
      <c r="AK534" s="19" t="str">
        <f t="shared" si="257"/>
        <v/>
      </c>
      <c r="AL534" s="19" t="str">
        <f t="shared" si="258"/>
        <v/>
      </c>
      <c r="AM534" s="19" t="str">
        <f t="shared" si="259"/>
        <v/>
      </c>
      <c r="AN534" s="19" t="str">
        <f t="shared" si="260"/>
        <v/>
      </c>
      <c r="AO534" s="19" t="str">
        <f t="shared" si="261"/>
        <v/>
      </c>
      <c r="AP534" s="19" t="str">
        <f t="shared" si="262"/>
        <v/>
      </c>
      <c r="AQ534" s="19" t="str">
        <f t="shared" si="263"/>
        <v/>
      </c>
      <c r="AR534" s="19" t="str">
        <f t="shared" si="264"/>
        <v/>
      </c>
      <c r="AS534" s="19" t="str">
        <f>IFERROR(VLOOKUP(AF534,[2]CUS030!$A$5:$E$10000,5,0),"")</f>
        <v/>
      </c>
      <c r="AT534" s="19" t="str">
        <f>IFERROR(VLOOKUP(AG534,[2]CUS030!$A$5:$E$10000,5,0),"")</f>
        <v/>
      </c>
      <c r="AU534" s="19" t="str">
        <f>IFERROR(VLOOKUP(AH534,[2]CUS030!$A$5:$E$10000,5,0),"")</f>
        <v/>
      </c>
      <c r="AV534" s="19" t="str">
        <f>IFERROR(VLOOKUP(AI534,[2]CUS030!$A$5:$E$10000,5,0),"")</f>
        <v/>
      </c>
      <c r="AW534" s="19" t="str">
        <f>IFERROR(VLOOKUP(AJ534,[2]CUS030!$A$5:$E$10000,5,0),"")</f>
        <v/>
      </c>
      <c r="AX534" s="19" t="str">
        <f>IFERROR(VLOOKUP(AK534,[2]CUS030!$A$5:$E$10000,5,0),"")</f>
        <v/>
      </c>
      <c r="AY534" s="19" t="str">
        <f>IFERROR(VLOOKUP(AL534,[2]CUS030!$A$5:$E$10000,5,0),"")</f>
        <v/>
      </c>
      <c r="AZ534" s="19" t="str">
        <f>IFERROR(VLOOKUP(AM534,[2]CUS030!$A$5:$E$10000,5,0),"")</f>
        <v/>
      </c>
      <c r="BA534" s="19" t="str">
        <f>IFERROR(VLOOKUP(AN534,[2]CUS030!$A$5:$E$10000,5,0),"")</f>
        <v/>
      </c>
      <c r="BB534" s="19" t="str">
        <f>IFERROR(VLOOKUP(AO534,[2]CUS030!$A$5:$E$10000,5,0),"")</f>
        <v/>
      </c>
      <c r="BC534" s="19" t="str">
        <f>IFERROR(VLOOKUP(AP534,[2]CUS030!$A$5:$E$10000,5,0),"")</f>
        <v/>
      </c>
      <c r="BD534" s="19" t="str">
        <f>IFERROR(VLOOKUP(AQ534,[2]CUS030!$A$5:$E$10000,5,0),"")</f>
        <v/>
      </c>
      <c r="BE534" s="19" t="str">
        <f>IFERROR(VLOOKUP(AR534,[2]CUS030!$A$5:$E$10000,5,0),"")</f>
        <v/>
      </c>
    </row>
    <row r="535" spans="6:57" x14ac:dyDescent="0.3">
      <c r="F535" s="108" t="str">
        <f>[1]!Table1[[#This Row],[Production]]</f>
        <v>|0200226240|19.10|0.00|1.600|0.0005731NBC</v>
      </c>
      <c r="G535" t="str">
        <f t="shared" si="265"/>
        <v>5731</v>
      </c>
      <c r="H535" t="str">
        <f t="shared" si="266"/>
        <v>||||||||||||</v>
      </c>
      <c r="I535" s="108" t="str">
        <f>[1]!Table1[[#This Row],[Stock]]</f>
        <v>|0200226240|19.10|0.00|1.600|0.0005731NBC</v>
      </c>
      <c r="J535" t="str">
        <f t="shared" si="267"/>
        <v>5731</v>
      </c>
      <c r="K535" s="19"/>
      <c r="L535" s="19"/>
      <c r="M535" s="19"/>
      <c r="N535" s="19"/>
      <c r="O535" s="19"/>
      <c r="P535" s="20">
        <f>End_Cal!E535</f>
        <v>0</v>
      </c>
      <c r="Q535" s="112">
        <f t="shared" si="240"/>
        <v>0</v>
      </c>
      <c r="R535" s="112" t="str">
        <f t="shared" si="241"/>
        <v/>
      </c>
      <c r="S535" s="112" t="str">
        <f t="shared" si="242"/>
        <v/>
      </c>
      <c r="T535" s="112" t="str">
        <f t="shared" si="243"/>
        <v/>
      </c>
      <c r="U535" s="112" t="str">
        <f t="shared" si="244"/>
        <v/>
      </c>
      <c r="V535" s="112" t="str">
        <f t="shared" si="245"/>
        <v/>
      </c>
      <c r="W535" s="112" t="str">
        <f t="shared" si="246"/>
        <v/>
      </c>
      <c r="X535" s="112" t="str">
        <f t="shared" si="247"/>
        <v/>
      </c>
      <c r="Y535" s="112" t="str">
        <f t="shared" si="248"/>
        <v/>
      </c>
      <c r="Z535" s="112" t="str">
        <f t="shared" si="249"/>
        <v/>
      </c>
      <c r="AA535" s="112" t="str">
        <f t="shared" si="250"/>
        <v/>
      </c>
      <c r="AB535" s="112" t="str">
        <f t="shared" si="251"/>
        <v/>
      </c>
      <c r="AC535" s="112" t="str">
        <f t="shared" si="252"/>
        <v/>
      </c>
      <c r="AD535" t="str">
        <f t="shared" si="268"/>
        <v>0------------</v>
      </c>
      <c r="AF535" s="19" t="str">
        <f t="shared" si="269"/>
        <v/>
      </c>
      <c r="AG535" s="19">
        <f t="shared" si="253"/>
        <v>0</v>
      </c>
      <c r="AH535" s="19" t="str">
        <f t="shared" si="254"/>
        <v/>
      </c>
      <c r="AI535" s="19" t="str">
        <f t="shared" si="255"/>
        <v/>
      </c>
      <c r="AJ535" s="19" t="str">
        <f t="shared" si="256"/>
        <v/>
      </c>
      <c r="AK535" s="19" t="str">
        <f t="shared" si="257"/>
        <v/>
      </c>
      <c r="AL535" s="19" t="str">
        <f t="shared" si="258"/>
        <v/>
      </c>
      <c r="AM535" s="19" t="str">
        <f t="shared" si="259"/>
        <v/>
      </c>
      <c r="AN535" s="19" t="str">
        <f t="shared" si="260"/>
        <v/>
      </c>
      <c r="AO535" s="19" t="str">
        <f t="shared" si="261"/>
        <v/>
      </c>
      <c r="AP535" s="19" t="str">
        <f t="shared" si="262"/>
        <v/>
      </c>
      <c r="AQ535" s="19" t="str">
        <f t="shared" si="263"/>
        <v/>
      </c>
      <c r="AR535" s="19" t="str">
        <f t="shared" si="264"/>
        <v/>
      </c>
      <c r="AS535" s="19" t="str">
        <f>IFERROR(VLOOKUP(AF535,[2]CUS030!$A$5:$E$10000,5,0),"")</f>
        <v/>
      </c>
      <c r="AT535" s="19" t="str">
        <f>IFERROR(VLOOKUP(AG535,[2]CUS030!$A$5:$E$10000,5,0),"")</f>
        <v/>
      </c>
      <c r="AU535" s="19" t="str">
        <f>IFERROR(VLOOKUP(AH535,[2]CUS030!$A$5:$E$10000,5,0),"")</f>
        <v/>
      </c>
      <c r="AV535" s="19" t="str">
        <f>IFERROR(VLOOKUP(AI535,[2]CUS030!$A$5:$E$10000,5,0),"")</f>
        <v/>
      </c>
      <c r="AW535" s="19" t="str">
        <f>IFERROR(VLOOKUP(AJ535,[2]CUS030!$A$5:$E$10000,5,0),"")</f>
        <v/>
      </c>
      <c r="AX535" s="19" t="str">
        <f>IFERROR(VLOOKUP(AK535,[2]CUS030!$A$5:$E$10000,5,0),"")</f>
        <v/>
      </c>
      <c r="AY535" s="19" t="str">
        <f>IFERROR(VLOOKUP(AL535,[2]CUS030!$A$5:$E$10000,5,0),"")</f>
        <v/>
      </c>
      <c r="AZ535" s="19" t="str">
        <f>IFERROR(VLOOKUP(AM535,[2]CUS030!$A$5:$E$10000,5,0),"")</f>
        <v/>
      </c>
      <c r="BA535" s="19" t="str">
        <f>IFERROR(VLOOKUP(AN535,[2]CUS030!$A$5:$E$10000,5,0),"")</f>
        <v/>
      </c>
      <c r="BB535" s="19" t="str">
        <f>IFERROR(VLOOKUP(AO535,[2]CUS030!$A$5:$E$10000,5,0),"")</f>
        <v/>
      </c>
      <c r="BC535" s="19" t="str">
        <f>IFERROR(VLOOKUP(AP535,[2]CUS030!$A$5:$E$10000,5,0),"")</f>
        <v/>
      </c>
      <c r="BD535" s="19" t="str">
        <f>IFERROR(VLOOKUP(AQ535,[2]CUS030!$A$5:$E$10000,5,0),"")</f>
        <v/>
      </c>
      <c r="BE535" s="19" t="str">
        <f>IFERROR(VLOOKUP(AR535,[2]CUS030!$A$5:$E$10000,5,0),"")</f>
        <v/>
      </c>
    </row>
    <row r="536" spans="6:57" x14ac:dyDescent="0.3">
      <c r="F536" s="108" t="str">
        <f>[1]!Table1[[#This Row],[Production]]</f>
        <v>|0200226240|19.10|0.00|1.600|0.0005791NBC</v>
      </c>
      <c r="G536" t="str">
        <f t="shared" si="265"/>
        <v>5791</v>
      </c>
      <c r="H536" t="str">
        <f t="shared" si="266"/>
        <v>||||||||||||</v>
      </c>
      <c r="I536" s="108" t="str">
        <f>[1]!Table1[[#This Row],[Stock]]</f>
        <v>|0200226240|19.10|0.00|1.600|0.0005791NBC</v>
      </c>
      <c r="J536" t="str">
        <f t="shared" si="267"/>
        <v>5791</v>
      </c>
      <c r="K536" s="19"/>
      <c r="L536" s="19"/>
      <c r="M536" s="19"/>
      <c r="N536" s="19"/>
      <c r="O536" s="19"/>
      <c r="P536" s="20">
        <f>End_Cal!E536</f>
        <v>0</v>
      </c>
      <c r="Q536" s="112">
        <f t="shared" si="240"/>
        <v>0</v>
      </c>
      <c r="R536" s="112" t="str">
        <f t="shared" si="241"/>
        <v/>
      </c>
      <c r="S536" s="112" t="str">
        <f t="shared" si="242"/>
        <v/>
      </c>
      <c r="T536" s="112" t="str">
        <f t="shared" si="243"/>
        <v/>
      </c>
      <c r="U536" s="112" t="str">
        <f t="shared" si="244"/>
        <v/>
      </c>
      <c r="V536" s="112" t="str">
        <f t="shared" si="245"/>
        <v/>
      </c>
      <c r="W536" s="112" t="str">
        <f t="shared" si="246"/>
        <v/>
      </c>
      <c r="X536" s="112" t="str">
        <f t="shared" si="247"/>
        <v/>
      </c>
      <c r="Y536" s="112" t="str">
        <f t="shared" si="248"/>
        <v/>
      </c>
      <c r="Z536" s="112" t="str">
        <f t="shared" si="249"/>
        <v/>
      </c>
      <c r="AA536" s="112" t="str">
        <f t="shared" si="250"/>
        <v/>
      </c>
      <c r="AB536" s="112" t="str">
        <f t="shared" si="251"/>
        <v/>
      </c>
      <c r="AC536" s="112" t="str">
        <f t="shared" si="252"/>
        <v/>
      </c>
      <c r="AD536" t="str">
        <f t="shared" si="268"/>
        <v>0------------</v>
      </c>
      <c r="AF536" s="19" t="str">
        <f t="shared" si="269"/>
        <v/>
      </c>
      <c r="AG536" s="19">
        <f t="shared" si="253"/>
        <v>0</v>
      </c>
      <c r="AH536" s="19" t="str">
        <f t="shared" si="254"/>
        <v/>
      </c>
      <c r="AI536" s="19" t="str">
        <f t="shared" si="255"/>
        <v/>
      </c>
      <c r="AJ536" s="19" t="str">
        <f t="shared" si="256"/>
        <v/>
      </c>
      <c r="AK536" s="19" t="str">
        <f t="shared" si="257"/>
        <v/>
      </c>
      <c r="AL536" s="19" t="str">
        <f t="shared" si="258"/>
        <v/>
      </c>
      <c r="AM536" s="19" t="str">
        <f t="shared" si="259"/>
        <v/>
      </c>
      <c r="AN536" s="19" t="str">
        <f t="shared" si="260"/>
        <v/>
      </c>
      <c r="AO536" s="19" t="str">
        <f t="shared" si="261"/>
        <v/>
      </c>
      <c r="AP536" s="19" t="str">
        <f t="shared" si="262"/>
        <v/>
      </c>
      <c r="AQ536" s="19" t="str">
        <f t="shared" si="263"/>
        <v/>
      </c>
      <c r="AR536" s="19" t="str">
        <f t="shared" si="264"/>
        <v/>
      </c>
      <c r="AS536" s="19" t="str">
        <f>IFERROR(VLOOKUP(AF536,[2]CUS030!$A$5:$E$10000,5,0),"")</f>
        <v/>
      </c>
      <c r="AT536" s="19" t="str">
        <f>IFERROR(VLOOKUP(AG536,[2]CUS030!$A$5:$E$10000,5,0),"")</f>
        <v/>
      </c>
      <c r="AU536" s="19" t="str">
        <f>IFERROR(VLOOKUP(AH536,[2]CUS030!$A$5:$E$10000,5,0),"")</f>
        <v/>
      </c>
      <c r="AV536" s="19" t="str">
        <f>IFERROR(VLOOKUP(AI536,[2]CUS030!$A$5:$E$10000,5,0),"")</f>
        <v/>
      </c>
      <c r="AW536" s="19" t="str">
        <f>IFERROR(VLOOKUP(AJ536,[2]CUS030!$A$5:$E$10000,5,0),"")</f>
        <v/>
      </c>
      <c r="AX536" s="19" t="str">
        <f>IFERROR(VLOOKUP(AK536,[2]CUS030!$A$5:$E$10000,5,0),"")</f>
        <v/>
      </c>
      <c r="AY536" s="19" t="str">
        <f>IFERROR(VLOOKUP(AL536,[2]CUS030!$A$5:$E$10000,5,0),"")</f>
        <v/>
      </c>
      <c r="AZ536" s="19" t="str">
        <f>IFERROR(VLOOKUP(AM536,[2]CUS030!$A$5:$E$10000,5,0),"")</f>
        <v/>
      </c>
      <c r="BA536" s="19" t="str">
        <f>IFERROR(VLOOKUP(AN536,[2]CUS030!$A$5:$E$10000,5,0),"")</f>
        <v/>
      </c>
      <c r="BB536" s="19" t="str">
        <f>IFERROR(VLOOKUP(AO536,[2]CUS030!$A$5:$E$10000,5,0),"")</f>
        <v/>
      </c>
      <c r="BC536" s="19" t="str">
        <f>IFERROR(VLOOKUP(AP536,[2]CUS030!$A$5:$E$10000,5,0),"")</f>
        <v/>
      </c>
      <c r="BD536" s="19" t="str">
        <f>IFERROR(VLOOKUP(AQ536,[2]CUS030!$A$5:$E$10000,5,0),"")</f>
        <v/>
      </c>
      <c r="BE536" s="19" t="str">
        <f>IFERROR(VLOOKUP(AR536,[2]CUS030!$A$5:$E$10000,5,0),"")</f>
        <v/>
      </c>
    </row>
    <row r="537" spans="6:57" x14ac:dyDescent="0.3">
      <c r="F537" s="108" t="str">
        <f>[1]!Table1[[#This Row],[Production]]</f>
        <v>|0200226240|19.10|0.00|1.600|0.0005887NBC</v>
      </c>
      <c r="G537" t="str">
        <f t="shared" si="265"/>
        <v>5887</v>
      </c>
      <c r="H537" t="str">
        <f t="shared" si="266"/>
        <v>||||||||||||</v>
      </c>
      <c r="I537" s="108" t="str">
        <f>[1]!Table1[[#This Row],[Stock]]</f>
        <v>|0200226240|19.10|0.00|1.600|0.0005887NBC</v>
      </c>
      <c r="J537" t="str">
        <f t="shared" si="267"/>
        <v>5887</v>
      </c>
      <c r="K537" s="19"/>
      <c r="L537" s="19"/>
      <c r="M537" s="19"/>
      <c r="N537" s="19"/>
      <c r="O537" s="19"/>
      <c r="P537" s="20">
        <f>End_Cal!E537</f>
        <v>0</v>
      </c>
      <c r="Q537" s="112">
        <f t="shared" si="240"/>
        <v>0</v>
      </c>
      <c r="R537" s="112" t="str">
        <f t="shared" si="241"/>
        <v/>
      </c>
      <c r="S537" s="112" t="str">
        <f t="shared" si="242"/>
        <v/>
      </c>
      <c r="T537" s="112" t="str">
        <f t="shared" si="243"/>
        <v/>
      </c>
      <c r="U537" s="112" t="str">
        <f t="shared" si="244"/>
        <v/>
      </c>
      <c r="V537" s="112" t="str">
        <f t="shared" si="245"/>
        <v/>
      </c>
      <c r="W537" s="112" t="str">
        <f t="shared" si="246"/>
        <v/>
      </c>
      <c r="X537" s="112" t="str">
        <f t="shared" si="247"/>
        <v/>
      </c>
      <c r="Y537" s="112" t="str">
        <f t="shared" si="248"/>
        <v/>
      </c>
      <c r="Z537" s="112" t="str">
        <f t="shared" si="249"/>
        <v/>
      </c>
      <c r="AA537" s="112" t="str">
        <f t="shared" si="250"/>
        <v/>
      </c>
      <c r="AB537" s="112" t="str">
        <f t="shared" si="251"/>
        <v/>
      </c>
      <c r="AC537" s="112" t="str">
        <f t="shared" si="252"/>
        <v/>
      </c>
      <c r="AD537" t="str">
        <f t="shared" si="268"/>
        <v>0------------</v>
      </c>
      <c r="AF537" s="19" t="str">
        <f t="shared" si="269"/>
        <v/>
      </c>
      <c r="AG537" s="19">
        <f t="shared" si="253"/>
        <v>0</v>
      </c>
      <c r="AH537" s="19" t="str">
        <f t="shared" si="254"/>
        <v/>
      </c>
      <c r="AI537" s="19" t="str">
        <f t="shared" si="255"/>
        <v/>
      </c>
      <c r="AJ537" s="19" t="str">
        <f t="shared" si="256"/>
        <v/>
      </c>
      <c r="AK537" s="19" t="str">
        <f t="shared" si="257"/>
        <v/>
      </c>
      <c r="AL537" s="19" t="str">
        <f t="shared" si="258"/>
        <v/>
      </c>
      <c r="AM537" s="19" t="str">
        <f t="shared" si="259"/>
        <v/>
      </c>
      <c r="AN537" s="19" t="str">
        <f t="shared" si="260"/>
        <v/>
      </c>
      <c r="AO537" s="19" t="str">
        <f t="shared" si="261"/>
        <v/>
      </c>
      <c r="AP537" s="19" t="str">
        <f t="shared" si="262"/>
        <v/>
      </c>
      <c r="AQ537" s="19" t="str">
        <f t="shared" si="263"/>
        <v/>
      </c>
      <c r="AR537" s="19" t="str">
        <f t="shared" si="264"/>
        <v/>
      </c>
      <c r="AS537" s="19" t="str">
        <f>IFERROR(VLOOKUP(AF537,[2]CUS030!$A$5:$E$10000,5,0),"")</f>
        <v/>
      </c>
      <c r="AT537" s="19" t="str">
        <f>IFERROR(VLOOKUP(AG537,[2]CUS030!$A$5:$E$10000,5,0),"")</f>
        <v/>
      </c>
      <c r="AU537" s="19" t="str">
        <f>IFERROR(VLOOKUP(AH537,[2]CUS030!$A$5:$E$10000,5,0),"")</f>
        <v/>
      </c>
      <c r="AV537" s="19" t="str">
        <f>IFERROR(VLOOKUP(AI537,[2]CUS030!$A$5:$E$10000,5,0),"")</f>
        <v/>
      </c>
      <c r="AW537" s="19" t="str">
        <f>IFERROR(VLOOKUP(AJ537,[2]CUS030!$A$5:$E$10000,5,0),"")</f>
        <v/>
      </c>
      <c r="AX537" s="19" t="str">
        <f>IFERROR(VLOOKUP(AK537,[2]CUS030!$A$5:$E$10000,5,0),"")</f>
        <v/>
      </c>
      <c r="AY537" s="19" t="str">
        <f>IFERROR(VLOOKUP(AL537,[2]CUS030!$A$5:$E$10000,5,0),"")</f>
        <v/>
      </c>
      <c r="AZ537" s="19" t="str">
        <f>IFERROR(VLOOKUP(AM537,[2]CUS030!$A$5:$E$10000,5,0),"")</f>
        <v/>
      </c>
      <c r="BA537" s="19" t="str">
        <f>IFERROR(VLOOKUP(AN537,[2]CUS030!$A$5:$E$10000,5,0),"")</f>
        <v/>
      </c>
      <c r="BB537" s="19" t="str">
        <f>IFERROR(VLOOKUP(AO537,[2]CUS030!$A$5:$E$10000,5,0),"")</f>
        <v/>
      </c>
      <c r="BC537" s="19" t="str">
        <f>IFERROR(VLOOKUP(AP537,[2]CUS030!$A$5:$E$10000,5,0),"")</f>
        <v/>
      </c>
      <c r="BD537" s="19" t="str">
        <f>IFERROR(VLOOKUP(AQ537,[2]CUS030!$A$5:$E$10000,5,0),"")</f>
        <v/>
      </c>
      <c r="BE537" s="19" t="str">
        <f>IFERROR(VLOOKUP(AR537,[2]CUS030!$A$5:$E$10000,5,0),"")</f>
        <v/>
      </c>
    </row>
    <row r="538" spans="6:57" x14ac:dyDescent="0.3">
      <c r="F538" s="108" t="str">
        <f>[1]!Table1[[#This Row],[Production]]</f>
        <v>|0200226240|19.10|0.00|1.600|0.0005921NBC</v>
      </c>
      <c r="G538" t="str">
        <f t="shared" si="265"/>
        <v>5921</v>
      </c>
      <c r="H538" t="str">
        <f t="shared" si="266"/>
        <v>||||||||||||</v>
      </c>
      <c r="I538" s="108" t="str">
        <f>[1]!Table1[[#This Row],[Stock]]</f>
        <v>|0200226240|19.10|0.00|1.600|0.0005921NBC</v>
      </c>
      <c r="J538" t="str">
        <f t="shared" si="267"/>
        <v>5921</v>
      </c>
      <c r="K538" s="19"/>
      <c r="L538" s="19"/>
      <c r="M538" s="19"/>
      <c r="N538" s="19"/>
      <c r="O538" s="19"/>
      <c r="P538" s="20">
        <f>End_Cal!E538</f>
        <v>0</v>
      </c>
      <c r="Q538" s="112">
        <f t="shared" si="240"/>
        <v>0</v>
      </c>
      <c r="R538" s="112" t="str">
        <f t="shared" si="241"/>
        <v/>
      </c>
      <c r="S538" s="112" t="str">
        <f t="shared" si="242"/>
        <v/>
      </c>
      <c r="T538" s="112" t="str">
        <f t="shared" si="243"/>
        <v/>
      </c>
      <c r="U538" s="112" t="str">
        <f t="shared" si="244"/>
        <v/>
      </c>
      <c r="V538" s="112" t="str">
        <f t="shared" si="245"/>
        <v/>
      </c>
      <c r="W538" s="112" t="str">
        <f t="shared" si="246"/>
        <v/>
      </c>
      <c r="X538" s="112" t="str">
        <f t="shared" si="247"/>
        <v/>
      </c>
      <c r="Y538" s="112" t="str">
        <f t="shared" si="248"/>
        <v/>
      </c>
      <c r="Z538" s="112" t="str">
        <f t="shared" si="249"/>
        <v/>
      </c>
      <c r="AA538" s="112" t="str">
        <f t="shared" si="250"/>
        <v/>
      </c>
      <c r="AB538" s="112" t="str">
        <f t="shared" si="251"/>
        <v/>
      </c>
      <c r="AC538" s="112" t="str">
        <f t="shared" si="252"/>
        <v/>
      </c>
      <c r="AD538" t="str">
        <f t="shared" si="268"/>
        <v>0------------</v>
      </c>
      <c r="AF538" s="19" t="str">
        <f t="shared" si="269"/>
        <v/>
      </c>
      <c r="AG538" s="19">
        <f t="shared" si="253"/>
        <v>0</v>
      </c>
      <c r="AH538" s="19" t="str">
        <f t="shared" si="254"/>
        <v/>
      </c>
      <c r="AI538" s="19" t="str">
        <f t="shared" si="255"/>
        <v/>
      </c>
      <c r="AJ538" s="19" t="str">
        <f t="shared" si="256"/>
        <v/>
      </c>
      <c r="AK538" s="19" t="str">
        <f t="shared" si="257"/>
        <v/>
      </c>
      <c r="AL538" s="19" t="str">
        <f t="shared" si="258"/>
        <v/>
      </c>
      <c r="AM538" s="19" t="str">
        <f t="shared" si="259"/>
        <v/>
      </c>
      <c r="AN538" s="19" t="str">
        <f t="shared" si="260"/>
        <v/>
      </c>
      <c r="AO538" s="19" t="str">
        <f t="shared" si="261"/>
        <v/>
      </c>
      <c r="AP538" s="19" t="str">
        <f t="shared" si="262"/>
        <v/>
      </c>
      <c r="AQ538" s="19" t="str">
        <f t="shared" si="263"/>
        <v/>
      </c>
      <c r="AR538" s="19" t="str">
        <f t="shared" si="264"/>
        <v/>
      </c>
      <c r="AS538" s="19" t="str">
        <f>IFERROR(VLOOKUP(AF538,[2]CUS030!$A$5:$E$10000,5,0),"")</f>
        <v/>
      </c>
      <c r="AT538" s="19" t="str">
        <f>IFERROR(VLOOKUP(AG538,[2]CUS030!$A$5:$E$10000,5,0),"")</f>
        <v/>
      </c>
      <c r="AU538" s="19" t="str">
        <f>IFERROR(VLOOKUP(AH538,[2]CUS030!$A$5:$E$10000,5,0),"")</f>
        <v/>
      </c>
      <c r="AV538" s="19" t="str">
        <f>IFERROR(VLOOKUP(AI538,[2]CUS030!$A$5:$E$10000,5,0),"")</f>
        <v/>
      </c>
      <c r="AW538" s="19" t="str">
        <f>IFERROR(VLOOKUP(AJ538,[2]CUS030!$A$5:$E$10000,5,0),"")</f>
        <v/>
      </c>
      <c r="AX538" s="19" t="str">
        <f>IFERROR(VLOOKUP(AK538,[2]CUS030!$A$5:$E$10000,5,0),"")</f>
        <v/>
      </c>
      <c r="AY538" s="19" t="str">
        <f>IFERROR(VLOOKUP(AL538,[2]CUS030!$A$5:$E$10000,5,0),"")</f>
        <v/>
      </c>
      <c r="AZ538" s="19" t="str">
        <f>IFERROR(VLOOKUP(AM538,[2]CUS030!$A$5:$E$10000,5,0),"")</f>
        <v/>
      </c>
      <c r="BA538" s="19" t="str">
        <f>IFERROR(VLOOKUP(AN538,[2]CUS030!$A$5:$E$10000,5,0),"")</f>
        <v/>
      </c>
      <c r="BB538" s="19" t="str">
        <f>IFERROR(VLOOKUP(AO538,[2]CUS030!$A$5:$E$10000,5,0),"")</f>
        <v/>
      </c>
      <c r="BC538" s="19" t="str">
        <f>IFERROR(VLOOKUP(AP538,[2]CUS030!$A$5:$E$10000,5,0),"")</f>
        <v/>
      </c>
      <c r="BD538" s="19" t="str">
        <f>IFERROR(VLOOKUP(AQ538,[2]CUS030!$A$5:$E$10000,5,0),"")</f>
        <v/>
      </c>
      <c r="BE538" s="19" t="str">
        <f>IFERROR(VLOOKUP(AR538,[2]CUS030!$A$5:$E$10000,5,0),"")</f>
        <v/>
      </c>
    </row>
    <row r="539" spans="6:57" x14ac:dyDescent="0.3">
      <c r="F539" s="108" t="str">
        <f>[1]!Table1[[#This Row],[Production]]</f>
        <v>|0200226240|19.10|0.00|1.600|0.0006031NBC</v>
      </c>
      <c r="G539" t="str">
        <f t="shared" si="265"/>
        <v>6031</v>
      </c>
      <c r="H539" t="str">
        <f t="shared" si="266"/>
        <v>||||||||||||</v>
      </c>
      <c r="I539" s="108" t="str">
        <f>[1]!Table1[[#This Row],[Stock]]</f>
        <v>|0200226240|19.10|0.00|1.600|0.0006031NBC</v>
      </c>
      <c r="J539" t="str">
        <f t="shared" si="267"/>
        <v>6031</v>
      </c>
      <c r="K539" s="19"/>
      <c r="L539" s="19"/>
      <c r="M539" s="19"/>
      <c r="N539" s="19"/>
      <c r="O539" s="19"/>
      <c r="P539" s="20">
        <f>End_Cal!E539</f>
        <v>0</v>
      </c>
      <c r="Q539" s="112">
        <f t="shared" si="240"/>
        <v>0</v>
      </c>
      <c r="R539" s="112" t="str">
        <f t="shared" si="241"/>
        <v/>
      </c>
      <c r="S539" s="112" t="str">
        <f t="shared" si="242"/>
        <v/>
      </c>
      <c r="T539" s="112" t="str">
        <f t="shared" si="243"/>
        <v/>
      </c>
      <c r="U539" s="112" t="str">
        <f t="shared" si="244"/>
        <v/>
      </c>
      <c r="V539" s="112" t="str">
        <f t="shared" si="245"/>
        <v/>
      </c>
      <c r="W539" s="112" t="str">
        <f t="shared" si="246"/>
        <v/>
      </c>
      <c r="X539" s="112" t="str">
        <f t="shared" si="247"/>
        <v/>
      </c>
      <c r="Y539" s="112" t="str">
        <f t="shared" si="248"/>
        <v/>
      </c>
      <c r="Z539" s="112" t="str">
        <f t="shared" si="249"/>
        <v/>
      </c>
      <c r="AA539" s="112" t="str">
        <f t="shared" si="250"/>
        <v/>
      </c>
      <c r="AB539" s="112" t="str">
        <f t="shared" si="251"/>
        <v/>
      </c>
      <c r="AC539" s="112" t="str">
        <f t="shared" si="252"/>
        <v/>
      </c>
      <c r="AD539" t="str">
        <f t="shared" si="268"/>
        <v>0------------</v>
      </c>
      <c r="AF539" s="19" t="str">
        <f t="shared" si="269"/>
        <v/>
      </c>
      <c r="AG539" s="19">
        <f t="shared" si="253"/>
        <v>0</v>
      </c>
      <c r="AH539" s="19" t="str">
        <f t="shared" si="254"/>
        <v/>
      </c>
      <c r="AI539" s="19" t="str">
        <f t="shared" si="255"/>
        <v/>
      </c>
      <c r="AJ539" s="19" t="str">
        <f t="shared" si="256"/>
        <v/>
      </c>
      <c r="AK539" s="19" t="str">
        <f t="shared" si="257"/>
        <v/>
      </c>
      <c r="AL539" s="19" t="str">
        <f t="shared" si="258"/>
        <v/>
      </c>
      <c r="AM539" s="19" t="str">
        <f t="shared" si="259"/>
        <v/>
      </c>
      <c r="AN539" s="19" t="str">
        <f t="shared" si="260"/>
        <v/>
      </c>
      <c r="AO539" s="19" t="str">
        <f t="shared" si="261"/>
        <v/>
      </c>
      <c r="AP539" s="19" t="str">
        <f t="shared" si="262"/>
        <v/>
      </c>
      <c r="AQ539" s="19" t="str">
        <f t="shared" si="263"/>
        <v/>
      </c>
      <c r="AR539" s="19" t="str">
        <f t="shared" si="264"/>
        <v/>
      </c>
      <c r="AS539" s="19" t="str">
        <f>IFERROR(VLOOKUP(AF539,[2]CUS030!$A$5:$E$10000,5,0),"")</f>
        <v/>
      </c>
      <c r="AT539" s="19" t="str">
        <f>IFERROR(VLOOKUP(AG539,[2]CUS030!$A$5:$E$10000,5,0),"")</f>
        <v/>
      </c>
      <c r="AU539" s="19" t="str">
        <f>IFERROR(VLOOKUP(AH539,[2]CUS030!$A$5:$E$10000,5,0),"")</f>
        <v/>
      </c>
      <c r="AV539" s="19" t="str">
        <f>IFERROR(VLOOKUP(AI539,[2]CUS030!$A$5:$E$10000,5,0),"")</f>
        <v/>
      </c>
      <c r="AW539" s="19" t="str">
        <f>IFERROR(VLOOKUP(AJ539,[2]CUS030!$A$5:$E$10000,5,0),"")</f>
        <v/>
      </c>
      <c r="AX539" s="19" t="str">
        <f>IFERROR(VLOOKUP(AK539,[2]CUS030!$A$5:$E$10000,5,0),"")</f>
        <v/>
      </c>
      <c r="AY539" s="19" t="str">
        <f>IFERROR(VLOOKUP(AL539,[2]CUS030!$A$5:$E$10000,5,0),"")</f>
        <v/>
      </c>
      <c r="AZ539" s="19" t="str">
        <f>IFERROR(VLOOKUP(AM539,[2]CUS030!$A$5:$E$10000,5,0),"")</f>
        <v/>
      </c>
      <c r="BA539" s="19" t="str">
        <f>IFERROR(VLOOKUP(AN539,[2]CUS030!$A$5:$E$10000,5,0),"")</f>
        <v/>
      </c>
      <c r="BB539" s="19" t="str">
        <f>IFERROR(VLOOKUP(AO539,[2]CUS030!$A$5:$E$10000,5,0),"")</f>
        <v/>
      </c>
      <c r="BC539" s="19" t="str">
        <f>IFERROR(VLOOKUP(AP539,[2]CUS030!$A$5:$E$10000,5,0),"")</f>
        <v/>
      </c>
      <c r="BD539" s="19" t="str">
        <f>IFERROR(VLOOKUP(AQ539,[2]CUS030!$A$5:$E$10000,5,0),"")</f>
        <v/>
      </c>
      <c r="BE539" s="19" t="str">
        <f>IFERROR(VLOOKUP(AR539,[2]CUS030!$A$5:$E$10000,5,0),"")</f>
        <v/>
      </c>
    </row>
    <row r="540" spans="6:57" x14ac:dyDescent="0.3">
      <c r="F540" s="108" t="str">
        <f>[1]!Table1[[#This Row],[Production]]</f>
        <v>|0200226240|19.10|0.00|2.000|0.0005911NBC</v>
      </c>
      <c r="G540" t="str">
        <f t="shared" si="265"/>
        <v>5911</v>
      </c>
      <c r="H540" t="str">
        <f t="shared" si="266"/>
        <v>||||||||||||</v>
      </c>
      <c r="I540" s="108" t="str">
        <f>[1]!Table1[[#This Row],[Stock]]</f>
        <v>|0200226240|19.10|0.00|2.000|0.000276NBC</v>
      </c>
      <c r="J540" t="str">
        <f t="shared" si="267"/>
        <v>276</v>
      </c>
      <c r="K540" s="19"/>
      <c r="L540" s="19"/>
      <c r="M540" s="19"/>
      <c r="N540" s="19"/>
      <c r="O540" s="19"/>
      <c r="P540" s="20">
        <f>End_Cal!E540</f>
        <v>0</v>
      </c>
      <c r="Q540" s="112">
        <f t="shared" si="240"/>
        <v>0</v>
      </c>
      <c r="R540" s="112" t="str">
        <f t="shared" si="241"/>
        <v/>
      </c>
      <c r="S540" s="112" t="str">
        <f t="shared" si="242"/>
        <v/>
      </c>
      <c r="T540" s="112" t="str">
        <f t="shared" si="243"/>
        <v/>
      </c>
      <c r="U540" s="112" t="str">
        <f t="shared" si="244"/>
        <v/>
      </c>
      <c r="V540" s="112" t="str">
        <f t="shared" si="245"/>
        <v/>
      </c>
      <c r="W540" s="112" t="str">
        <f t="shared" si="246"/>
        <v/>
      </c>
      <c r="X540" s="112" t="str">
        <f t="shared" si="247"/>
        <v/>
      </c>
      <c r="Y540" s="112" t="str">
        <f t="shared" si="248"/>
        <v/>
      </c>
      <c r="Z540" s="112" t="str">
        <f t="shared" si="249"/>
        <v/>
      </c>
      <c r="AA540" s="112" t="str">
        <f t="shared" si="250"/>
        <v/>
      </c>
      <c r="AB540" s="112" t="str">
        <f t="shared" si="251"/>
        <v/>
      </c>
      <c r="AC540" s="112" t="str">
        <f t="shared" si="252"/>
        <v/>
      </c>
      <c r="AD540" t="str">
        <f t="shared" si="268"/>
        <v>0------------</v>
      </c>
      <c r="AF540" s="19" t="str">
        <f t="shared" si="269"/>
        <v/>
      </c>
      <c r="AG540" s="19">
        <f t="shared" si="253"/>
        <v>0</v>
      </c>
      <c r="AH540" s="19" t="str">
        <f t="shared" si="254"/>
        <v/>
      </c>
      <c r="AI540" s="19" t="str">
        <f t="shared" si="255"/>
        <v/>
      </c>
      <c r="AJ540" s="19" t="str">
        <f t="shared" si="256"/>
        <v/>
      </c>
      <c r="AK540" s="19" t="str">
        <f t="shared" si="257"/>
        <v/>
      </c>
      <c r="AL540" s="19" t="str">
        <f t="shared" si="258"/>
        <v/>
      </c>
      <c r="AM540" s="19" t="str">
        <f t="shared" si="259"/>
        <v/>
      </c>
      <c r="AN540" s="19" t="str">
        <f t="shared" si="260"/>
        <v/>
      </c>
      <c r="AO540" s="19" t="str">
        <f t="shared" si="261"/>
        <v/>
      </c>
      <c r="AP540" s="19" t="str">
        <f t="shared" si="262"/>
        <v/>
      </c>
      <c r="AQ540" s="19" t="str">
        <f t="shared" si="263"/>
        <v/>
      </c>
      <c r="AR540" s="19" t="str">
        <f t="shared" si="264"/>
        <v/>
      </c>
      <c r="AS540" s="19" t="str">
        <f>IFERROR(VLOOKUP(AF540,[2]CUS030!$A$5:$E$10000,5,0),"")</f>
        <v/>
      </c>
      <c r="AT540" s="19" t="str">
        <f>IFERROR(VLOOKUP(AG540,[2]CUS030!$A$5:$E$10000,5,0),"")</f>
        <v/>
      </c>
      <c r="AU540" s="19" t="str">
        <f>IFERROR(VLOOKUP(AH540,[2]CUS030!$A$5:$E$10000,5,0),"")</f>
        <v/>
      </c>
      <c r="AV540" s="19" t="str">
        <f>IFERROR(VLOOKUP(AI540,[2]CUS030!$A$5:$E$10000,5,0),"")</f>
        <v/>
      </c>
      <c r="AW540" s="19" t="str">
        <f>IFERROR(VLOOKUP(AJ540,[2]CUS030!$A$5:$E$10000,5,0),"")</f>
        <v/>
      </c>
      <c r="AX540" s="19" t="str">
        <f>IFERROR(VLOOKUP(AK540,[2]CUS030!$A$5:$E$10000,5,0),"")</f>
        <v/>
      </c>
      <c r="AY540" s="19" t="str">
        <f>IFERROR(VLOOKUP(AL540,[2]CUS030!$A$5:$E$10000,5,0),"")</f>
        <v/>
      </c>
      <c r="AZ540" s="19" t="str">
        <f>IFERROR(VLOOKUP(AM540,[2]CUS030!$A$5:$E$10000,5,0),"")</f>
        <v/>
      </c>
      <c r="BA540" s="19" t="str">
        <f>IFERROR(VLOOKUP(AN540,[2]CUS030!$A$5:$E$10000,5,0),"")</f>
        <v/>
      </c>
      <c r="BB540" s="19" t="str">
        <f>IFERROR(VLOOKUP(AO540,[2]CUS030!$A$5:$E$10000,5,0),"")</f>
        <v/>
      </c>
      <c r="BC540" s="19" t="str">
        <f>IFERROR(VLOOKUP(AP540,[2]CUS030!$A$5:$E$10000,5,0),"")</f>
        <v/>
      </c>
      <c r="BD540" s="19" t="str">
        <f>IFERROR(VLOOKUP(AQ540,[2]CUS030!$A$5:$E$10000,5,0),"")</f>
        <v/>
      </c>
      <c r="BE540" s="19" t="str">
        <f>IFERROR(VLOOKUP(AR540,[2]CUS030!$A$5:$E$10000,5,0),"")</f>
        <v/>
      </c>
    </row>
    <row r="541" spans="6:57" x14ac:dyDescent="0.3">
      <c r="F541" s="108" t="str">
        <f>[1]!Table1[[#This Row],[Production]]</f>
        <v>|0200226240|19.10|0.00|2.000|0.0005772NBC</v>
      </c>
      <c r="G541" t="str">
        <f t="shared" si="265"/>
        <v>5772</v>
      </c>
      <c r="H541" t="str">
        <f t="shared" si="266"/>
        <v>||||||||||||</v>
      </c>
      <c r="I541" s="108" t="str">
        <f>[1]!Table1[[#This Row],[Stock]]</f>
        <v>|0200226240|19.10|0.00|2.000|0.0005772NBC</v>
      </c>
      <c r="J541" t="str">
        <f t="shared" si="267"/>
        <v>5772</v>
      </c>
      <c r="K541" s="19"/>
      <c r="L541" s="19"/>
      <c r="M541" s="19"/>
      <c r="N541" s="19"/>
      <c r="O541" s="19"/>
      <c r="P541" s="20">
        <f>End_Cal!E541</f>
        <v>0</v>
      </c>
      <c r="Q541" s="112">
        <f t="shared" si="240"/>
        <v>0</v>
      </c>
      <c r="R541" s="112" t="str">
        <f t="shared" si="241"/>
        <v/>
      </c>
      <c r="S541" s="112" t="str">
        <f t="shared" si="242"/>
        <v/>
      </c>
      <c r="T541" s="112" t="str">
        <f t="shared" si="243"/>
        <v/>
      </c>
      <c r="U541" s="112" t="str">
        <f t="shared" si="244"/>
        <v/>
      </c>
      <c r="V541" s="112" t="str">
        <f t="shared" si="245"/>
        <v/>
      </c>
      <c r="W541" s="112" t="str">
        <f t="shared" si="246"/>
        <v/>
      </c>
      <c r="X541" s="112" t="str">
        <f t="shared" si="247"/>
        <v/>
      </c>
      <c r="Y541" s="112" t="str">
        <f t="shared" si="248"/>
        <v/>
      </c>
      <c r="Z541" s="112" t="str">
        <f t="shared" si="249"/>
        <v/>
      </c>
      <c r="AA541" s="112" t="str">
        <f t="shared" si="250"/>
        <v/>
      </c>
      <c r="AB541" s="112" t="str">
        <f t="shared" si="251"/>
        <v/>
      </c>
      <c r="AC541" s="112" t="str">
        <f t="shared" si="252"/>
        <v/>
      </c>
      <c r="AD541" t="str">
        <f t="shared" si="268"/>
        <v>0------------</v>
      </c>
      <c r="AF541" s="19" t="str">
        <f t="shared" si="269"/>
        <v/>
      </c>
      <c r="AG541" s="19">
        <f t="shared" si="253"/>
        <v>0</v>
      </c>
      <c r="AH541" s="19" t="str">
        <f t="shared" si="254"/>
        <v/>
      </c>
      <c r="AI541" s="19" t="str">
        <f t="shared" si="255"/>
        <v/>
      </c>
      <c r="AJ541" s="19" t="str">
        <f t="shared" si="256"/>
        <v/>
      </c>
      <c r="AK541" s="19" t="str">
        <f t="shared" si="257"/>
        <v/>
      </c>
      <c r="AL541" s="19" t="str">
        <f t="shared" si="258"/>
        <v/>
      </c>
      <c r="AM541" s="19" t="str">
        <f t="shared" si="259"/>
        <v/>
      </c>
      <c r="AN541" s="19" t="str">
        <f t="shared" si="260"/>
        <v/>
      </c>
      <c r="AO541" s="19" t="str">
        <f t="shared" si="261"/>
        <v/>
      </c>
      <c r="AP541" s="19" t="str">
        <f t="shared" si="262"/>
        <v/>
      </c>
      <c r="AQ541" s="19" t="str">
        <f t="shared" si="263"/>
        <v/>
      </c>
      <c r="AR541" s="19" t="str">
        <f t="shared" si="264"/>
        <v/>
      </c>
      <c r="AS541" s="19" t="str">
        <f>IFERROR(VLOOKUP(AF541,[2]CUS030!$A$5:$E$10000,5,0),"")</f>
        <v/>
      </c>
      <c r="AT541" s="19" t="str">
        <f>IFERROR(VLOOKUP(AG541,[2]CUS030!$A$5:$E$10000,5,0),"")</f>
        <v/>
      </c>
      <c r="AU541" s="19" t="str">
        <f>IFERROR(VLOOKUP(AH541,[2]CUS030!$A$5:$E$10000,5,0),"")</f>
        <v/>
      </c>
      <c r="AV541" s="19" t="str">
        <f>IFERROR(VLOOKUP(AI541,[2]CUS030!$A$5:$E$10000,5,0),"")</f>
        <v/>
      </c>
      <c r="AW541" s="19" t="str">
        <f>IFERROR(VLOOKUP(AJ541,[2]CUS030!$A$5:$E$10000,5,0),"")</f>
        <v/>
      </c>
      <c r="AX541" s="19" t="str">
        <f>IFERROR(VLOOKUP(AK541,[2]CUS030!$A$5:$E$10000,5,0),"")</f>
        <v/>
      </c>
      <c r="AY541" s="19" t="str">
        <f>IFERROR(VLOOKUP(AL541,[2]CUS030!$A$5:$E$10000,5,0),"")</f>
        <v/>
      </c>
      <c r="AZ541" s="19" t="str">
        <f>IFERROR(VLOOKUP(AM541,[2]CUS030!$A$5:$E$10000,5,0),"")</f>
        <v/>
      </c>
      <c r="BA541" s="19" t="str">
        <f>IFERROR(VLOOKUP(AN541,[2]CUS030!$A$5:$E$10000,5,0),"")</f>
        <v/>
      </c>
      <c r="BB541" s="19" t="str">
        <f>IFERROR(VLOOKUP(AO541,[2]CUS030!$A$5:$E$10000,5,0),"")</f>
        <v/>
      </c>
      <c r="BC541" s="19" t="str">
        <f>IFERROR(VLOOKUP(AP541,[2]CUS030!$A$5:$E$10000,5,0),"")</f>
        <v/>
      </c>
      <c r="BD541" s="19" t="str">
        <f>IFERROR(VLOOKUP(AQ541,[2]CUS030!$A$5:$E$10000,5,0),"")</f>
        <v/>
      </c>
      <c r="BE541" s="19" t="str">
        <f>IFERROR(VLOOKUP(AR541,[2]CUS030!$A$5:$E$10000,5,0),"")</f>
        <v/>
      </c>
    </row>
    <row r="542" spans="6:57" x14ac:dyDescent="0.3">
      <c r="F542" s="108" t="str">
        <f>[1]!Table1[[#This Row],[Production]]</f>
        <v>|0200226240|19.10|0.00|2.000|0.0005911NBC</v>
      </c>
      <c r="G542" t="str">
        <f t="shared" si="265"/>
        <v>5911</v>
      </c>
      <c r="H542" t="str">
        <f t="shared" si="266"/>
        <v>||||||||||||</v>
      </c>
      <c r="I542" s="108" t="str">
        <f>[1]!Table1[[#This Row],[Stock]]</f>
        <v>|0200226240|19.10|0.00|2.000|0.0005911NBC</v>
      </c>
      <c r="J542" t="str">
        <f t="shared" si="267"/>
        <v>5911</v>
      </c>
      <c r="K542" s="19"/>
      <c r="L542" s="19"/>
      <c r="M542" s="19"/>
      <c r="N542" s="19"/>
      <c r="O542" s="19"/>
      <c r="P542" s="20">
        <f>End_Cal!E542</f>
        <v>0</v>
      </c>
      <c r="Q542" s="112">
        <f t="shared" si="240"/>
        <v>0</v>
      </c>
      <c r="R542" s="112" t="str">
        <f t="shared" si="241"/>
        <v/>
      </c>
      <c r="S542" s="112" t="str">
        <f t="shared" si="242"/>
        <v/>
      </c>
      <c r="T542" s="112" t="str">
        <f t="shared" si="243"/>
        <v/>
      </c>
      <c r="U542" s="112" t="str">
        <f t="shared" si="244"/>
        <v/>
      </c>
      <c r="V542" s="112" t="str">
        <f t="shared" si="245"/>
        <v/>
      </c>
      <c r="W542" s="112" t="str">
        <f t="shared" si="246"/>
        <v/>
      </c>
      <c r="X542" s="112" t="str">
        <f t="shared" si="247"/>
        <v/>
      </c>
      <c r="Y542" s="112" t="str">
        <f t="shared" si="248"/>
        <v/>
      </c>
      <c r="Z542" s="112" t="str">
        <f t="shared" si="249"/>
        <v/>
      </c>
      <c r="AA542" s="112" t="str">
        <f t="shared" si="250"/>
        <v/>
      </c>
      <c r="AB542" s="112" t="str">
        <f t="shared" si="251"/>
        <v/>
      </c>
      <c r="AC542" s="112" t="str">
        <f t="shared" si="252"/>
        <v/>
      </c>
      <c r="AD542" t="str">
        <f t="shared" si="268"/>
        <v>0------------</v>
      </c>
      <c r="AF542" s="19" t="str">
        <f t="shared" si="269"/>
        <v/>
      </c>
      <c r="AG542" s="19">
        <f t="shared" si="253"/>
        <v>0</v>
      </c>
      <c r="AH542" s="19" t="str">
        <f t="shared" si="254"/>
        <v/>
      </c>
      <c r="AI542" s="19" t="str">
        <f t="shared" si="255"/>
        <v/>
      </c>
      <c r="AJ542" s="19" t="str">
        <f t="shared" si="256"/>
        <v/>
      </c>
      <c r="AK542" s="19" t="str">
        <f t="shared" si="257"/>
        <v/>
      </c>
      <c r="AL542" s="19" t="str">
        <f t="shared" si="258"/>
        <v/>
      </c>
      <c r="AM542" s="19" t="str">
        <f t="shared" si="259"/>
        <v/>
      </c>
      <c r="AN542" s="19" t="str">
        <f t="shared" si="260"/>
        <v/>
      </c>
      <c r="AO542" s="19" t="str">
        <f t="shared" si="261"/>
        <v/>
      </c>
      <c r="AP542" s="19" t="str">
        <f t="shared" si="262"/>
        <v/>
      </c>
      <c r="AQ542" s="19" t="str">
        <f t="shared" si="263"/>
        <v/>
      </c>
      <c r="AR542" s="19" t="str">
        <f t="shared" si="264"/>
        <v/>
      </c>
      <c r="AS542" s="19" t="str">
        <f>IFERROR(VLOOKUP(AF542,[2]CUS030!$A$5:$E$10000,5,0),"")</f>
        <v/>
      </c>
      <c r="AT542" s="19" t="str">
        <f>IFERROR(VLOOKUP(AG542,[2]CUS030!$A$5:$E$10000,5,0),"")</f>
        <v/>
      </c>
      <c r="AU542" s="19" t="str">
        <f>IFERROR(VLOOKUP(AH542,[2]CUS030!$A$5:$E$10000,5,0),"")</f>
        <v/>
      </c>
      <c r="AV542" s="19" t="str">
        <f>IFERROR(VLOOKUP(AI542,[2]CUS030!$A$5:$E$10000,5,0),"")</f>
        <v/>
      </c>
      <c r="AW542" s="19" t="str">
        <f>IFERROR(VLOOKUP(AJ542,[2]CUS030!$A$5:$E$10000,5,0),"")</f>
        <v/>
      </c>
      <c r="AX542" s="19" t="str">
        <f>IFERROR(VLOOKUP(AK542,[2]CUS030!$A$5:$E$10000,5,0),"")</f>
        <v/>
      </c>
      <c r="AY542" s="19" t="str">
        <f>IFERROR(VLOOKUP(AL542,[2]CUS030!$A$5:$E$10000,5,0),"")</f>
        <v/>
      </c>
      <c r="AZ542" s="19" t="str">
        <f>IFERROR(VLOOKUP(AM542,[2]CUS030!$A$5:$E$10000,5,0),"")</f>
        <v/>
      </c>
      <c r="BA542" s="19" t="str">
        <f>IFERROR(VLOOKUP(AN542,[2]CUS030!$A$5:$E$10000,5,0),"")</f>
        <v/>
      </c>
      <c r="BB542" s="19" t="str">
        <f>IFERROR(VLOOKUP(AO542,[2]CUS030!$A$5:$E$10000,5,0),"")</f>
        <v/>
      </c>
      <c r="BC542" s="19" t="str">
        <f>IFERROR(VLOOKUP(AP542,[2]CUS030!$A$5:$E$10000,5,0),"")</f>
        <v/>
      </c>
      <c r="BD542" s="19" t="str">
        <f>IFERROR(VLOOKUP(AQ542,[2]CUS030!$A$5:$E$10000,5,0),"")</f>
        <v/>
      </c>
      <c r="BE542" s="19" t="str">
        <f>IFERROR(VLOOKUP(AR542,[2]CUS030!$A$5:$E$10000,5,0),"")</f>
        <v/>
      </c>
    </row>
    <row r="543" spans="6:57" x14ac:dyDescent="0.3">
      <c r="F543" s="108" t="str">
        <f>[1]!Table1[[#This Row],[Production]]</f>
        <v>|0200226240|19.10|0.00|2.000|0.0005772NBC</v>
      </c>
      <c r="G543" t="str">
        <f t="shared" si="265"/>
        <v>5772</v>
      </c>
      <c r="H543" t="str">
        <f t="shared" si="266"/>
        <v>||||||||||||</v>
      </c>
      <c r="I543" s="108" t="str">
        <f>[1]!Table1[[#This Row],[Stock]]</f>
        <v>|0200226240|19.10|0.00|2.000|0.000634NBC</v>
      </c>
      <c r="J543" t="str">
        <f t="shared" si="267"/>
        <v>634</v>
      </c>
      <c r="K543" s="19"/>
      <c r="L543" s="19"/>
      <c r="M543" s="19"/>
      <c r="N543" s="19"/>
      <c r="O543" s="19"/>
      <c r="P543" s="20">
        <f>End_Cal!E543</f>
        <v>0</v>
      </c>
      <c r="Q543" s="112">
        <f t="shared" si="240"/>
        <v>0</v>
      </c>
      <c r="R543" s="112" t="str">
        <f t="shared" si="241"/>
        <v/>
      </c>
      <c r="S543" s="112" t="str">
        <f t="shared" si="242"/>
        <v/>
      </c>
      <c r="T543" s="112" t="str">
        <f t="shared" si="243"/>
        <v/>
      </c>
      <c r="U543" s="112" t="str">
        <f t="shared" si="244"/>
        <v/>
      </c>
      <c r="V543" s="112" t="str">
        <f t="shared" si="245"/>
        <v/>
      </c>
      <c r="W543" s="112" t="str">
        <f t="shared" si="246"/>
        <v/>
      </c>
      <c r="X543" s="112" t="str">
        <f t="shared" si="247"/>
        <v/>
      </c>
      <c r="Y543" s="112" t="str">
        <f t="shared" si="248"/>
        <v/>
      </c>
      <c r="Z543" s="112" t="str">
        <f t="shared" si="249"/>
        <v/>
      </c>
      <c r="AA543" s="112" t="str">
        <f t="shared" si="250"/>
        <v/>
      </c>
      <c r="AB543" s="112" t="str">
        <f t="shared" si="251"/>
        <v/>
      </c>
      <c r="AC543" s="112" t="str">
        <f t="shared" si="252"/>
        <v/>
      </c>
      <c r="AD543" t="str">
        <f t="shared" si="268"/>
        <v>0------------</v>
      </c>
      <c r="AF543" s="19" t="str">
        <f t="shared" si="269"/>
        <v/>
      </c>
      <c r="AG543" s="19">
        <f t="shared" si="253"/>
        <v>0</v>
      </c>
      <c r="AH543" s="19" t="str">
        <f t="shared" si="254"/>
        <v/>
      </c>
      <c r="AI543" s="19" t="str">
        <f t="shared" si="255"/>
        <v/>
      </c>
      <c r="AJ543" s="19" t="str">
        <f t="shared" si="256"/>
        <v/>
      </c>
      <c r="AK543" s="19" t="str">
        <f t="shared" si="257"/>
        <v/>
      </c>
      <c r="AL543" s="19" t="str">
        <f t="shared" si="258"/>
        <v/>
      </c>
      <c r="AM543" s="19" t="str">
        <f t="shared" si="259"/>
        <v/>
      </c>
      <c r="AN543" s="19" t="str">
        <f t="shared" si="260"/>
        <v/>
      </c>
      <c r="AO543" s="19" t="str">
        <f t="shared" si="261"/>
        <v/>
      </c>
      <c r="AP543" s="19" t="str">
        <f t="shared" si="262"/>
        <v/>
      </c>
      <c r="AQ543" s="19" t="str">
        <f t="shared" si="263"/>
        <v/>
      </c>
      <c r="AR543" s="19" t="str">
        <f t="shared" si="264"/>
        <v/>
      </c>
      <c r="AS543" s="19" t="str">
        <f>IFERROR(VLOOKUP(AF543,[2]CUS030!$A$5:$E$10000,5,0),"")</f>
        <v/>
      </c>
      <c r="AT543" s="19" t="str">
        <f>IFERROR(VLOOKUP(AG543,[2]CUS030!$A$5:$E$10000,5,0),"")</f>
        <v/>
      </c>
      <c r="AU543" s="19" t="str">
        <f>IFERROR(VLOOKUP(AH543,[2]CUS030!$A$5:$E$10000,5,0),"")</f>
        <v/>
      </c>
      <c r="AV543" s="19" t="str">
        <f>IFERROR(VLOOKUP(AI543,[2]CUS030!$A$5:$E$10000,5,0),"")</f>
        <v/>
      </c>
      <c r="AW543" s="19" t="str">
        <f>IFERROR(VLOOKUP(AJ543,[2]CUS030!$A$5:$E$10000,5,0),"")</f>
        <v/>
      </c>
      <c r="AX543" s="19" t="str">
        <f>IFERROR(VLOOKUP(AK543,[2]CUS030!$A$5:$E$10000,5,0),"")</f>
        <v/>
      </c>
      <c r="AY543" s="19" t="str">
        <f>IFERROR(VLOOKUP(AL543,[2]CUS030!$A$5:$E$10000,5,0),"")</f>
        <v/>
      </c>
      <c r="AZ543" s="19" t="str">
        <f>IFERROR(VLOOKUP(AM543,[2]CUS030!$A$5:$E$10000,5,0),"")</f>
        <v/>
      </c>
      <c r="BA543" s="19" t="str">
        <f>IFERROR(VLOOKUP(AN543,[2]CUS030!$A$5:$E$10000,5,0),"")</f>
        <v/>
      </c>
      <c r="BB543" s="19" t="str">
        <f>IFERROR(VLOOKUP(AO543,[2]CUS030!$A$5:$E$10000,5,0),"")</f>
        <v/>
      </c>
      <c r="BC543" s="19" t="str">
        <f>IFERROR(VLOOKUP(AP543,[2]CUS030!$A$5:$E$10000,5,0),"")</f>
        <v/>
      </c>
      <c r="BD543" s="19" t="str">
        <f>IFERROR(VLOOKUP(AQ543,[2]CUS030!$A$5:$E$10000,5,0),"")</f>
        <v/>
      </c>
      <c r="BE543" s="19" t="str">
        <f>IFERROR(VLOOKUP(AR543,[2]CUS030!$A$5:$E$10000,5,0),"")</f>
        <v/>
      </c>
    </row>
    <row r="544" spans="6:57" x14ac:dyDescent="0.3">
      <c r="F544" s="108" t="str">
        <f>[1]!Table1[[#This Row],[Production]]</f>
        <v>|0200226240|22.20|0.00|1.600|0.0006029NBC</v>
      </c>
      <c r="G544" t="str">
        <f t="shared" si="265"/>
        <v>6029</v>
      </c>
      <c r="H544" t="str">
        <f t="shared" si="266"/>
        <v>||||||||||||</v>
      </c>
      <c r="I544" s="108" t="str">
        <f>[1]!Table1[[#This Row],[Stock]]</f>
        <v>|0200226240|22.20|0.00|1.600|0.000210NBC</v>
      </c>
      <c r="J544" t="str">
        <f t="shared" si="267"/>
        <v>210</v>
      </c>
      <c r="K544" s="19"/>
      <c r="L544" s="19"/>
      <c r="M544" s="19"/>
      <c r="N544" s="19"/>
      <c r="O544" s="19"/>
      <c r="P544" s="20">
        <f>End_Cal!E544</f>
        <v>0</v>
      </c>
      <c r="Q544" s="112">
        <f t="shared" si="240"/>
        <v>0</v>
      </c>
      <c r="R544" s="112" t="str">
        <f t="shared" si="241"/>
        <v/>
      </c>
      <c r="S544" s="112" t="str">
        <f t="shared" si="242"/>
        <v/>
      </c>
      <c r="T544" s="112" t="str">
        <f t="shared" si="243"/>
        <v/>
      </c>
      <c r="U544" s="112" t="str">
        <f t="shared" si="244"/>
        <v/>
      </c>
      <c r="V544" s="112" t="str">
        <f t="shared" si="245"/>
        <v/>
      </c>
      <c r="W544" s="112" t="str">
        <f t="shared" si="246"/>
        <v/>
      </c>
      <c r="X544" s="112" t="str">
        <f t="shared" si="247"/>
        <v/>
      </c>
      <c r="Y544" s="112" t="str">
        <f t="shared" si="248"/>
        <v/>
      </c>
      <c r="Z544" s="112" t="str">
        <f t="shared" si="249"/>
        <v/>
      </c>
      <c r="AA544" s="112" t="str">
        <f t="shared" si="250"/>
        <v/>
      </c>
      <c r="AB544" s="112" t="str">
        <f t="shared" si="251"/>
        <v/>
      </c>
      <c r="AC544" s="112" t="str">
        <f t="shared" si="252"/>
        <v/>
      </c>
      <c r="AD544" t="str">
        <f t="shared" si="268"/>
        <v>0------------</v>
      </c>
      <c r="AF544" s="19" t="str">
        <f t="shared" si="269"/>
        <v/>
      </c>
      <c r="AG544" s="19">
        <f t="shared" si="253"/>
        <v>0</v>
      </c>
      <c r="AH544" s="19" t="str">
        <f t="shared" si="254"/>
        <v/>
      </c>
      <c r="AI544" s="19" t="str">
        <f t="shared" si="255"/>
        <v/>
      </c>
      <c r="AJ544" s="19" t="str">
        <f t="shared" si="256"/>
        <v/>
      </c>
      <c r="AK544" s="19" t="str">
        <f t="shared" si="257"/>
        <v/>
      </c>
      <c r="AL544" s="19" t="str">
        <f t="shared" si="258"/>
        <v/>
      </c>
      <c r="AM544" s="19" t="str">
        <f t="shared" si="259"/>
        <v/>
      </c>
      <c r="AN544" s="19" t="str">
        <f t="shared" si="260"/>
        <v/>
      </c>
      <c r="AO544" s="19" t="str">
        <f t="shared" si="261"/>
        <v/>
      </c>
      <c r="AP544" s="19" t="str">
        <f t="shared" si="262"/>
        <v/>
      </c>
      <c r="AQ544" s="19" t="str">
        <f t="shared" si="263"/>
        <v/>
      </c>
      <c r="AR544" s="19" t="str">
        <f t="shared" si="264"/>
        <v/>
      </c>
      <c r="AS544" s="19" t="str">
        <f>IFERROR(VLOOKUP(AF544,[2]CUS030!$A$5:$E$10000,5,0),"")</f>
        <v/>
      </c>
      <c r="AT544" s="19" t="str">
        <f>IFERROR(VLOOKUP(AG544,[2]CUS030!$A$5:$E$10000,5,0),"")</f>
        <v/>
      </c>
      <c r="AU544" s="19" t="str">
        <f>IFERROR(VLOOKUP(AH544,[2]CUS030!$A$5:$E$10000,5,0),"")</f>
        <v/>
      </c>
      <c r="AV544" s="19" t="str">
        <f>IFERROR(VLOOKUP(AI544,[2]CUS030!$A$5:$E$10000,5,0),"")</f>
        <v/>
      </c>
      <c r="AW544" s="19" t="str">
        <f>IFERROR(VLOOKUP(AJ544,[2]CUS030!$A$5:$E$10000,5,0),"")</f>
        <v/>
      </c>
      <c r="AX544" s="19" t="str">
        <f>IFERROR(VLOOKUP(AK544,[2]CUS030!$A$5:$E$10000,5,0),"")</f>
        <v/>
      </c>
      <c r="AY544" s="19" t="str">
        <f>IFERROR(VLOOKUP(AL544,[2]CUS030!$A$5:$E$10000,5,0),"")</f>
        <v/>
      </c>
      <c r="AZ544" s="19" t="str">
        <f>IFERROR(VLOOKUP(AM544,[2]CUS030!$A$5:$E$10000,5,0),"")</f>
        <v/>
      </c>
      <c r="BA544" s="19" t="str">
        <f>IFERROR(VLOOKUP(AN544,[2]CUS030!$A$5:$E$10000,5,0),"")</f>
        <v/>
      </c>
      <c r="BB544" s="19" t="str">
        <f>IFERROR(VLOOKUP(AO544,[2]CUS030!$A$5:$E$10000,5,0),"")</f>
        <v/>
      </c>
      <c r="BC544" s="19" t="str">
        <f>IFERROR(VLOOKUP(AP544,[2]CUS030!$A$5:$E$10000,5,0),"")</f>
        <v/>
      </c>
      <c r="BD544" s="19" t="str">
        <f>IFERROR(VLOOKUP(AQ544,[2]CUS030!$A$5:$E$10000,5,0),"")</f>
        <v/>
      </c>
      <c r="BE544" s="19" t="str">
        <f>IFERROR(VLOOKUP(AR544,[2]CUS030!$A$5:$E$10000,5,0),"")</f>
        <v/>
      </c>
    </row>
    <row r="545" spans="6:57" x14ac:dyDescent="0.3">
      <c r="F545" s="108" t="str">
        <f>[1]!Table1[[#This Row],[Production]]</f>
        <v>|0200226240|22.20|0.00|1.600|0.0006029NBC</v>
      </c>
      <c r="G545" t="str">
        <f t="shared" si="265"/>
        <v>6029</v>
      </c>
      <c r="H545" t="str">
        <f t="shared" si="266"/>
        <v>||||||||||||</v>
      </c>
      <c r="I545" s="108" t="str">
        <f>[1]!Table1[[#This Row],[Stock]]</f>
        <v>|0200226240|22.20|0.00|1.600|0.000348NBC</v>
      </c>
      <c r="J545" t="str">
        <f t="shared" si="267"/>
        <v>348</v>
      </c>
      <c r="K545" s="19"/>
      <c r="L545" s="19"/>
      <c r="M545" s="19"/>
      <c r="N545" s="19"/>
      <c r="O545" s="19"/>
      <c r="P545" s="20">
        <f>End_Cal!E545</f>
        <v>0</v>
      </c>
      <c r="Q545" s="112">
        <f t="shared" si="240"/>
        <v>0</v>
      </c>
      <c r="R545" s="112" t="str">
        <f t="shared" si="241"/>
        <v/>
      </c>
      <c r="S545" s="112" t="str">
        <f t="shared" si="242"/>
        <v/>
      </c>
      <c r="T545" s="112" t="str">
        <f t="shared" si="243"/>
        <v/>
      </c>
      <c r="U545" s="112" t="str">
        <f t="shared" si="244"/>
        <v/>
      </c>
      <c r="V545" s="112" t="str">
        <f t="shared" si="245"/>
        <v/>
      </c>
      <c r="W545" s="112" t="str">
        <f t="shared" si="246"/>
        <v/>
      </c>
      <c r="X545" s="112" t="str">
        <f t="shared" si="247"/>
        <v/>
      </c>
      <c r="Y545" s="112" t="str">
        <f t="shared" si="248"/>
        <v/>
      </c>
      <c r="Z545" s="112" t="str">
        <f t="shared" si="249"/>
        <v/>
      </c>
      <c r="AA545" s="112" t="str">
        <f t="shared" si="250"/>
        <v/>
      </c>
      <c r="AB545" s="112" t="str">
        <f t="shared" si="251"/>
        <v/>
      </c>
      <c r="AC545" s="112" t="str">
        <f t="shared" si="252"/>
        <v/>
      </c>
      <c r="AD545" t="str">
        <f t="shared" si="268"/>
        <v>0------------</v>
      </c>
      <c r="AF545" s="19" t="str">
        <f t="shared" si="269"/>
        <v/>
      </c>
      <c r="AG545" s="19">
        <f t="shared" si="253"/>
        <v>0</v>
      </c>
      <c r="AH545" s="19" t="str">
        <f t="shared" si="254"/>
        <v/>
      </c>
      <c r="AI545" s="19" t="str">
        <f t="shared" si="255"/>
        <v/>
      </c>
      <c r="AJ545" s="19" t="str">
        <f t="shared" si="256"/>
        <v/>
      </c>
      <c r="AK545" s="19" t="str">
        <f t="shared" si="257"/>
        <v/>
      </c>
      <c r="AL545" s="19" t="str">
        <f t="shared" si="258"/>
        <v/>
      </c>
      <c r="AM545" s="19" t="str">
        <f t="shared" si="259"/>
        <v/>
      </c>
      <c r="AN545" s="19" t="str">
        <f t="shared" si="260"/>
        <v/>
      </c>
      <c r="AO545" s="19" t="str">
        <f t="shared" si="261"/>
        <v/>
      </c>
      <c r="AP545" s="19" t="str">
        <f t="shared" si="262"/>
        <v/>
      </c>
      <c r="AQ545" s="19" t="str">
        <f t="shared" si="263"/>
        <v/>
      </c>
      <c r="AR545" s="19" t="str">
        <f t="shared" si="264"/>
        <v/>
      </c>
      <c r="AS545" s="19" t="str">
        <f>IFERROR(VLOOKUP(AF545,[2]CUS030!$A$5:$E$10000,5,0),"")</f>
        <v/>
      </c>
      <c r="AT545" s="19" t="str">
        <f>IFERROR(VLOOKUP(AG545,[2]CUS030!$A$5:$E$10000,5,0),"")</f>
        <v/>
      </c>
      <c r="AU545" s="19" t="str">
        <f>IFERROR(VLOOKUP(AH545,[2]CUS030!$A$5:$E$10000,5,0),"")</f>
        <v/>
      </c>
      <c r="AV545" s="19" t="str">
        <f>IFERROR(VLOOKUP(AI545,[2]CUS030!$A$5:$E$10000,5,0),"")</f>
        <v/>
      </c>
      <c r="AW545" s="19" t="str">
        <f>IFERROR(VLOOKUP(AJ545,[2]CUS030!$A$5:$E$10000,5,0),"")</f>
        <v/>
      </c>
      <c r="AX545" s="19" t="str">
        <f>IFERROR(VLOOKUP(AK545,[2]CUS030!$A$5:$E$10000,5,0),"")</f>
        <v/>
      </c>
      <c r="AY545" s="19" t="str">
        <f>IFERROR(VLOOKUP(AL545,[2]CUS030!$A$5:$E$10000,5,0),"")</f>
        <v/>
      </c>
      <c r="AZ545" s="19" t="str">
        <f>IFERROR(VLOOKUP(AM545,[2]CUS030!$A$5:$E$10000,5,0),"")</f>
        <v/>
      </c>
      <c r="BA545" s="19" t="str">
        <f>IFERROR(VLOOKUP(AN545,[2]CUS030!$A$5:$E$10000,5,0),"")</f>
        <v/>
      </c>
      <c r="BB545" s="19" t="str">
        <f>IFERROR(VLOOKUP(AO545,[2]CUS030!$A$5:$E$10000,5,0),"")</f>
        <v/>
      </c>
      <c r="BC545" s="19" t="str">
        <f>IFERROR(VLOOKUP(AP545,[2]CUS030!$A$5:$E$10000,5,0),"")</f>
        <v/>
      </c>
      <c r="BD545" s="19" t="str">
        <f>IFERROR(VLOOKUP(AQ545,[2]CUS030!$A$5:$E$10000,5,0),"")</f>
        <v/>
      </c>
      <c r="BE545" s="19" t="str">
        <f>IFERROR(VLOOKUP(AR545,[2]CUS030!$A$5:$E$10000,5,0),"")</f>
        <v/>
      </c>
    </row>
    <row r="546" spans="6:57" x14ac:dyDescent="0.3">
      <c r="F546" s="108" t="str">
        <f>[1]!Table1[[#This Row],[Production]]</f>
        <v>|0200226240|22.20|0.00|1.600|0.0005400IBC</v>
      </c>
      <c r="G546" t="str">
        <f t="shared" si="265"/>
        <v>5400</v>
      </c>
      <c r="H546" t="str">
        <f t="shared" si="266"/>
        <v>||||||||||||</v>
      </c>
      <c r="I546" s="108" t="str">
        <f>[1]!Table1[[#This Row],[Stock]]</f>
        <v>|0200226240|22.20|0.00|1.600|0.0005400IBC</v>
      </c>
      <c r="J546" t="str">
        <f t="shared" si="267"/>
        <v>5400</v>
      </c>
      <c r="K546" s="19"/>
      <c r="L546" s="19"/>
      <c r="M546" s="19"/>
      <c r="N546" s="19"/>
      <c r="O546" s="19"/>
      <c r="P546" s="20">
        <f>End_Cal!E546</f>
        <v>0</v>
      </c>
      <c r="Q546" s="112">
        <f t="shared" si="240"/>
        <v>0</v>
      </c>
      <c r="R546" s="112" t="str">
        <f t="shared" si="241"/>
        <v/>
      </c>
      <c r="S546" s="112" t="str">
        <f t="shared" si="242"/>
        <v/>
      </c>
      <c r="T546" s="112" t="str">
        <f t="shared" si="243"/>
        <v/>
      </c>
      <c r="U546" s="112" t="str">
        <f t="shared" si="244"/>
        <v/>
      </c>
      <c r="V546" s="112" t="str">
        <f t="shared" si="245"/>
        <v/>
      </c>
      <c r="W546" s="112" t="str">
        <f t="shared" si="246"/>
        <v/>
      </c>
      <c r="X546" s="112" t="str">
        <f t="shared" si="247"/>
        <v/>
      </c>
      <c r="Y546" s="112" t="str">
        <f t="shared" si="248"/>
        <v/>
      </c>
      <c r="Z546" s="112" t="str">
        <f t="shared" si="249"/>
        <v/>
      </c>
      <c r="AA546" s="112" t="str">
        <f t="shared" si="250"/>
        <v/>
      </c>
      <c r="AB546" s="112" t="str">
        <f t="shared" si="251"/>
        <v/>
      </c>
      <c r="AC546" s="112" t="str">
        <f t="shared" si="252"/>
        <v/>
      </c>
      <c r="AD546" t="str">
        <f t="shared" si="268"/>
        <v>0------------</v>
      </c>
      <c r="AF546" s="19" t="str">
        <f t="shared" si="269"/>
        <v/>
      </c>
      <c r="AG546" s="19">
        <f t="shared" si="253"/>
        <v>0</v>
      </c>
      <c r="AH546" s="19" t="str">
        <f t="shared" si="254"/>
        <v/>
      </c>
      <c r="AI546" s="19" t="str">
        <f t="shared" si="255"/>
        <v/>
      </c>
      <c r="AJ546" s="19" t="str">
        <f t="shared" si="256"/>
        <v/>
      </c>
      <c r="AK546" s="19" t="str">
        <f t="shared" si="257"/>
        <v/>
      </c>
      <c r="AL546" s="19" t="str">
        <f t="shared" si="258"/>
        <v/>
      </c>
      <c r="AM546" s="19" t="str">
        <f t="shared" si="259"/>
        <v/>
      </c>
      <c r="AN546" s="19" t="str">
        <f t="shared" si="260"/>
        <v/>
      </c>
      <c r="AO546" s="19" t="str">
        <f t="shared" si="261"/>
        <v/>
      </c>
      <c r="AP546" s="19" t="str">
        <f t="shared" si="262"/>
        <v/>
      </c>
      <c r="AQ546" s="19" t="str">
        <f t="shared" si="263"/>
        <v/>
      </c>
      <c r="AR546" s="19" t="str">
        <f t="shared" si="264"/>
        <v/>
      </c>
      <c r="AS546" s="19" t="str">
        <f>IFERROR(VLOOKUP(AF546,[2]CUS030!$A$5:$E$10000,5,0),"")</f>
        <v/>
      </c>
      <c r="AT546" s="19" t="str">
        <f>IFERROR(VLOOKUP(AG546,[2]CUS030!$A$5:$E$10000,5,0),"")</f>
        <v/>
      </c>
      <c r="AU546" s="19" t="str">
        <f>IFERROR(VLOOKUP(AH546,[2]CUS030!$A$5:$E$10000,5,0),"")</f>
        <v/>
      </c>
      <c r="AV546" s="19" t="str">
        <f>IFERROR(VLOOKUP(AI546,[2]CUS030!$A$5:$E$10000,5,0),"")</f>
        <v/>
      </c>
      <c r="AW546" s="19" t="str">
        <f>IFERROR(VLOOKUP(AJ546,[2]CUS030!$A$5:$E$10000,5,0),"")</f>
        <v/>
      </c>
      <c r="AX546" s="19" t="str">
        <f>IFERROR(VLOOKUP(AK546,[2]CUS030!$A$5:$E$10000,5,0),"")</f>
        <v/>
      </c>
      <c r="AY546" s="19" t="str">
        <f>IFERROR(VLOOKUP(AL546,[2]CUS030!$A$5:$E$10000,5,0),"")</f>
        <v/>
      </c>
      <c r="AZ546" s="19" t="str">
        <f>IFERROR(VLOOKUP(AM546,[2]CUS030!$A$5:$E$10000,5,0),"")</f>
        <v/>
      </c>
      <c r="BA546" s="19" t="str">
        <f>IFERROR(VLOOKUP(AN546,[2]CUS030!$A$5:$E$10000,5,0),"")</f>
        <v/>
      </c>
      <c r="BB546" s="19" t="str">
        <f>IFERROR(VLOOKUP(AO546,[2]CUS030!$A$5:$E$10000,5,0),"")</f>
        <v/>
      </c>
      <c r="BC546" s="19" t="str">
        <f>IFERROR(VLOOKUP(AP546,[2]CUS030!$A$5:$E$10000,5,0),"")</f>
        <v/>
      </c>
      <c r="BD546" s="19" t="str">
        <f>IFERROR(VLOOKUP(AQ546,[2]CUS030!$A$5:$E$10000,5,0),"")</f>
        <v/>
      </c>
      <c r="BE546" s="19" t="str">
        <f>IFERROR(VLOOKUP(AR546,[2]CUS030!$A$5:$E$10000,5,0),"")</f>
        <v/>
      </c>
    </row>
    <row r="547" spans="6:57" x14ac:dyDescent="0.3">
      <c r="F547" s="108" t="str">
        <f>[1]!Table1[[#This Row],[Production]]</f>
        <v>|0200226240|22.20|0.00|1.600|0.0006029NBC</v>
      </c>
      <c r="G547" t="str">
        <f t="shared" si="265"/>
        <v>6029</v>
      </c>
      <c r="H547" t="str">
        <f t="shared" si="266"/>
        <v>||||||||||||</v>
      </c>
      <c r="I547" s="108" t="str">
        <f>[1]!Table1[[#This Row],[Stock]]</f>
        <v>|0200226240|22.20|0.00|1.600|0.0006029NBC</v>
      </c>
      <c r="J547" t="str">
        <f t="shared" si="267"/>
        <v>6029</v>
      </c>
      <c r="K547" s="19"/>
      <c r="L547" s="19"/>
      <c r="M547" s="19"/>
      <c r="N547" s="19"/>
      <c r="O547" s="19"/>
      <c r="P547" s="20">
        <f>End_Cal!E547</f>
        <v>0</v>
      </c>
      <c r="Q547" s="112">
        <f t="shared" si="240"/>
        <v>0</v>
      </c>
      <c r="R547" s="112" t="str">
        <f t="shared" si="241"/>
        <v/>
      </c>
      <c r="S547" s="112" t="str">
        <f t="shared" si="242"/>
        <v/>
      </c>
      <c r="T547" s="112" t="str">
        <f t="shared" si="243"/>
        <v/>
      </c>
      <c r="U547" s="112" t="str">
        <f t="shared" si="244"/>
        <v/>
      </c>
      <c r="V547" s="112" t="str">
        <f t="shared" si="245"/>
        <v/>
      </c>
      <c r="W547" s="112" t="str">
        <f t="shared" si="246"/>
        <v/>
      </c>
      <c r="X547" s="112" t="str">
        <f t="shared" si="247"/>
        <v/>
      </c>
      <c r="Y547" s="112" t="str">
        <f t="shared" si="248"/>
        <v/>
      </c>
      <c r="Z547" s="112" t="str">
        <f t="shared" si="249"/>
        <v/>
      </c>
      <c r="AA547" s="112" t="str">
        <f t="shared" si="250"/>
        <v/>
      </c>
      <c r="AB547" s="112" t="str">
        <f t="shared" si="251"/>
        <v/>
      </c>
      <c r="AC547" s="112" t="str">
        <f t="shared" si="252"/>
        <v/>
      </c>
      <c r="AD547" t="str">
        <f t="shared" si="268"/>
        <v>0------------</v>
      </c>
      <c r="AF547" s="19" t="str">
        <f t="shared" si="269"/>
        <v/>
      </c>
      <c r="AG547" s="19">
        <f t="shared" si="253"/>
        <v>0</v>
      </c>
      <c r="AH547" s="19" t="str">
        <f t="shared" si="254"/>
        <v/>
      </c>
      <c r="AI547" s="19" t="str">
        <f t="shared" si="255"/>
        <v/>
      </c>
      <c r="AJ547" s="19" t="str">
        <f t="shared" si="256"/>
        <v/>
      </c>
      <c r="AK547" s="19" t="str">
        <f t="shared" si="257"/>
        <v/>
      </c>
      <c r="AL547" s="19" t="str">
        <f t="shared" si="258"/>
        <v/>
      </c>
      <c r="AM547" s="19" t="str">
        <f t="shared" si="259"/>
        <v/>
      </c>
      <c r="AN547" s="19" t="str">
        <f t="shared" si="260"/>
        <v/>
      </c>
      <c r="AO547" s="19" t="str">
        <f t="shared" si="261"/>
        <v/>
      </c>
      <c r="AP547" s="19" t="str">
        <f t="shared" si="262"/>
        <v/>
      </c>
      <c r="AQ547" s="19" t="str">
        <f t="shared" si="263"/>
        <v/>
      </c>
      <c r="AR547" s="19" t="str">
        <f t="shared" si="264"/>
        <v/>
      </c>
      <c r="AS547" s="19" t="str">
        <f>IFERROR(VLOOKUP(AF547,[2]CUS030!$A$5:$E$10000,5,0),"")</f>
        <v/>
      </c>
      <c r="AT547" s="19" t="str">
        <f>IFERROR(VLOOKUP(AG547,[2]CUS030!$A$5:$E$10000,5,0),"")</f>
        <v/>
      </c>
      <c r="AU547" s="19" t="str">
        <f>IFERROR(VLOOKUP(AH547,[2]CUS030!$A$5:$E$10000,5,0),"")</f>
        <v/>
      </c>
      <c r="AV547" s="19" t="str">
        <f>IFERROR(VLOOKUP(AI547,[2]CUS030!$A$5:$E$10000,5,0),"")</f>
        <v/>
      </c>
      <c r="AW547" s="19" t="str">
        <f>IFERROR(VLOOKUP(AJ547,[2]CUS030!$A$5:$E$10000,5,0),"")</f>
        <v/>
      </c>
      <c r="AX547" s="19" t="str">
        <f>IFERROR(VLOOKUP(AK547,[2]CUS030!$A$5:$E$10000,5,0),"")</f>
        <v/>
      </c>
      <c r="AY547" s="19" t="str">
        <f>IFERROR(VLOOKUP(AL547,[2]CUS030!$A$5:$E$10000,5,0),"")</f>
        <v/>
      </c>
      <c r="AZ547" s="19" t="str">
        <f>IFERROR(VLOOKUP(AM547,[2]CUS030!$A$5:$E$10000,5,0),"")</f>
        <v/>
      </c>
      <c r="BA547" s="19" t="str">
        <f>IFERROR(VLOOKUP(AN547,[2]CUS030!$A$5:$E$10000,5,0),"")</f>
        <v/>
      </c>
      <c r="BB547" s="19" t="str">
        <f>IFERROR(VLOOKUP(AO547,[2]CUS030!$A$5:$E$10000,5,0),"")</f>
        <v/>
      </c>
      <c r="BC547" s="19" t="str">
        <f>IFERROR(VLOOKUP(AP547,[2]CUS030!$A$5:$E$10000,5,0),"")</f>
        <v/>
      </c>
      <c r="BD547" s="19" t="str">
        <f>IFERROR(VLOOKUP(AQ547,[2]CUS030!$A$5:$E$10000,5,0),"")</f>
        <v/>
      </c>
      <c r="BE547" s="19" t="str">
        <f>IFERROR(VLOOKUP(AR547,[2]CUS030!$A$5:$E$10000,5,0),"")</f>
        <v/>
      </c>
    </row>
    <row r="548" spans="6:57" x14ac:dyDescent="0.3">
      <c r="F548" s="108" t="str">
        <f>[1]!Table1[[#This Row],[Production]]</f>
        <v>|0200226240|22.20|0.00|2.300|0.0006262NBC</v>
      </c>
      <c r="G548" t="str">
        <f t="shared" si="265"/>
        <v>6262</v>
      </c>
      <c r="H548" t="str">
        <f t="shared" si="266"/>
        <v>||||||||||||</v>
      </c>
      <c r="I548" s="108" t="str">
        <f>[1]!Table1[[#This Row],[Stock]]</f>
        <v>|0200226240|22.20|0.00|2.300|0.0001030NBC</v>
      </c>
      <c r="J548" t="str">
        <f t="shared" si="267"/>
        <v>1030</v>
      </c>
      <c r="K548" s="19"/>
      <c r="L548" s="19"/>
      <c r="M548" s="19"/>
      <c r="N548" s="19"/>
      <c r="O548" s="19"/>
      <c r="P548" s="20">
        <f>End_Cal!E548</f>
        <v>0</v>
      </c>
      <c r="Q548" s="112">
        <f t="shared" ref="Q548:Q611" si="270">IFERROR(INDEX($J$2:$J$9873,MATCH(1,INDEX(($P548=$F$2:$F$9873)*(0=COUNTIFS($Q$2:$Q$2,$J$2:$J$9873)),0),0)),"")</f>
        <v>0</v>
      </c>
      <c r="R548" s="112" t="str">
        <f t="shared" ref="R548:R611" si="271">IFERROR(INDEX($J$2:$J$9873,MATCH(1,INDEX(($P548=$F$2:$F$9873)*(0=COUNTIFS(Q548,$J$2:$J$9873)),0),0)),"")</f>
        <v/>
      </c>
      <c r="S548" s="112" t="str">
        <f t="shared" ref="S548:S611" si="272">IFERROR(INDEX($J$2:$J$9873,MATCH(1,INDEX(($P548=$F$2:$F$9873)*(0=COUNTIFS(Q548:R548,$J$2:$J$9873)),0),0)),"")</f>
        <v/>
      </c>
      <c r="T548" s="112" t="str">
        <f t="shared" ref="T548:T611" si="273">IFERROR(INDEX($J$2:$J$9873,MATCH(1,INDEX(($P548=$F$2:$F$9873)*(0=COUNTIFS(Q548:S548,$J$2:$J$9873)),0),0)),"")</f>
        <v/>
      </c>
      <c r="U548" s="112" t="str">
        <f t="shared" ref="U548:U611" si="274">IFERROR(INDEX($J$2:$J$9873,MATCH(1,INDEX(($P548=$F$2:$F$9873)*(0=COUNTIFS(Q548:T548,$J$2:$J$9873)),0),0)),"")</f>
        <v/>
      </c>
      <c r="V548" s="112" t="str">
        <f t="shared" ref="V548:V611" si="275">IFERROR(INDEX($J$2:$J$9873,MATCH(1,INDEX(($P548=$F$2:$F$9873)*(0=COUNTIFS(Q548:U548,$J$2:$J$9873)),0),0)),"")</f>
        <v/>
      </c>
      <c r="W548" s="112" t="str">
        <f t="shared" ref="W548:W611" si="276">IFERROR(INDEX($J$2:$J$9873,MATCH(1,INDEX(($P548=$F$2:$F$9873)*(0=COUNTIFS(Q548:V548,$J$2:$J$861)),0),0)),"")</f>
        <v/>
      </c>
      <c r="X548" s="112" t="str">
        <f t="shared" ref="X548:X611" si="277">IFERROR(INDEX($J$2:$J$9873,MATCH(1,INDEX(($P548=$F$2:$F$9873)*(0=COUNTIFS(Q548:W548,$J$2:$J$9873)),0),0)),"")</f>
        <v/>
      </c>
      <c r="Y548" s="112" t="str">
        <f t="shared" ref="Y548:Y611" si="278">IFERROR(INDEX($J$2:$J$861,MATCH(1,INDEX(($P548=$F$2:$F$861)*(0=COUNTIFS(Q548:X548,$J$2:$J$861)),0),0)),"")</f>
        <v/>
      </c>
      <c r="Z548" s="112" t="str">
        <f t="shared" ref="Z548:Z611" si="279">IFERROR(INDEX($J$2:$J$861,MATCH(1,INDEX(($P548=$F$2:$F$861)*(0=COUNTIFS(Q548:Y548,$J$2:$J$861)),0),0)),"")</f>
        <v/>
      </c>
      <c r="AA548" s="112" t="str">
        <f t="shared" ref="AA548:AA611" si="280">IFERROR(INDEX($J$2:$J$861,MATCH(1,INDEX(($P548=$F$2:$F$861)*(0=COUNTIFS(Q548:Z548,$J$2:$J$861)),0),0)),"")</f>
        <v/>
      </c>
      <c r="AB548" s="112" t="str">
        <f t="shared" ref="AB548:AB611" si="281">IFERROR(INDEX($J$2:$J$861,MATCH(1,INDEX(($P548=$F$2:$F$861)*(0=COUNTIFS(Q548:AA548,$J$2:$J$861)),0),0)),"")</f>
        <v/>
      </c>
      <c r="AC548" s="112" t="str">
        <f t="shared" ref="AC548:AC611" si="282">IFERROR(INDEX($J$2:$J$861,MATCH(1,INDEX(($P548=$F$2:$F$861)*(0=COUNTIFS(Q548:AB548,$J$2:$J$861)),0),0)),"")</f>
        <v/>
      </c>
      <c r="AD548" t="str">
        <f t="shared" si="268"/>
        <v>0------------</v>
      </c>
      <c r="AF548" s="19" t="str">
        <f t="shared" si="269"/>
        <v/>
      </c>
      <c r="AG548" s="19">
        <f t="shared" ref="AG548:AG611" si="283">IFERROR(INDEX($I$2:$I$9873,MATCH(1,INDEX(($P548=$F$2:$F$9873)*(0=COUNTIFS(AF548,$I$2:$I$9873)),0),0)),"")</f>
        <v>0</v>
      </c>
      <c r="AH548" s="19" t="str">
        <f t="shared" ref="AH548:AH611" si="284">IFERROR(INDEX($I$2:$I$9873,MATCH(1,INDEX(($P548=$F$2:$F$9873)*(0=COUNTIFS(AF548:AG548,$I$2:$I$9873)),0),0)),"")</f>
        <v/>
      </c>
      <c r="AI548" s="19" t="str">
        <f t="shared" ref="AI548:AI611" si="285">IFERROR(INDEX($I$2:$I$9873,MATCH(1,INDEX(($P548=$F$2:$F$9873)*(0=COUNTIFS(AF548:AH548,$I$2:$I$9873)),0),0)),"")</f>
        <v/>
      </c>
      <c r="AJ548" s="19" t="str">
        <f t="shared" ref="AJ548:AJ611" si="286">IFERROR(INDEX($I$2:$I$9873,MATCH(1,INDEX(($P548=$F$2:$F$9873)*(0=COUNTIFS(AF548:AI548,$I$2:$I$9873)),0),0)),"")</f>
        <v/>
      </c>
      <c r="AK548" s="19" t="str">
        <f t="shared" ref="AK548:AK611" si="287">IFERROR(INDEX($I$2:$I$9873,MATCH(1,INDEX(($P548=$F$2:$F$9873)*(0=COUNTIFS(AF548:AJ548,$I$2:$I$9873)),0),0)),"")</f>
        <v/>
      </c>
      <c r="AL548" s="19" t="str">
        <f t="shared" ref="AL548:AL611" si="288">IFERROR(INDEX($I$2:$I$9873,MATCH(1,INDEX(($P548=$F$2:$F$9873)*(0=COUNTIFS(AF548:AK548,$I$2:$I$9873)),0),0)),"")</f>
        <v/>
      </c>
      <c r="AM548" s="19" t="str">
        <f t="shared" ref="AM548:AM611" si="289">IFERROR(INDEX($I$2:$I$9873,MATCH(1,INDEX(($P548=$F$2:$F$9873)*(0=COUNTIFS(AF548:AL548,$I$2:$I$9873)),0),0)),"")</f>
        <v/>
      </c>
      <c r="AN548" s="19" t="str">
        <f t="shared" ref="AN548:AN611" si="290">IFERROR(INDEX($I$2:$I$9873,MATCH(1,INDEX(($P548=$F$2:$F$9873)*(0=COUNTIFS(AF548:AM548,$I$2:$I$9873)),0),0)),"")</f>
        <v/>
      </c>
      <c r="AO548" s="19" t="str">
        <f t="shared" ref="AO548:AO611" si="291">IFERROR(INDEX($I$2:$I$9873,MATCH(1,INDEX(($P548=$F$2:$F$9873)*(0=COUNTIFS(AF548:AN548,$I$2:$I$9873)),0),0)),"")</f>
        <v/>
      </c>
      <c r="AP548" s="19" t="str">
        <f t="shared" ref="AP548:AP611" si="292">IFERROR(INDEX($I$2:$I$9873,MATCH(1,INDEX(($P548=$F$2:$F$9873)*(0=COUNTIFS(AF548:AO548,$I$2:$I$9873)),0),0)),"")</f>
        <v/>
      </c>
      <c r="AQ548" s="19" t="str">
        <f t="shared" ref="AQ548:AQ611" si="293">IFERROR(INDEX($I$2:$I$9873,MATCH(1,INDEX(($P548=$F$2:$F$9873)*(0=COUNTIFS(AF548:AP548,$I$2:$I$9873)),0),0)),"")</f>
        <v/>
      </c>
      <c r="AR548" s="19" t="str">
        <f t="shared" ref="AR548:AR611" si="294">IFERROR(INDEX($I$2:$I$9873,MATCH(1,INDEX(($P548=$F$2:$F$9873)*(0=COUNTIFS(AF548:AQ548,$I$2:$I$9873)),0),0)),"")</f>
        <v/>
      </c>
      <c r="AS548" s="19" t="str">
        <f>IFERROR(VLOOKUP(AF548,[2]CUS030!$A$5:$E$10000,5,0),"")</f>
        <v/>
      </c>
      <c r="AT548" s="19" t="str">
        <f>IFERROR(VLOOKUP(AG548,[2]CUS030!$A$5:$E$10000,5,0),"")</f>
        <v/>
      </c>
      <c r="AU548" s="19" t="str">
        <f>IFERROR(VLOOKUP(AH548,[2]CUS030!$A$5:$E$10000,5,0),"")</f>
        <v/>
      </c>
      <c r="AV548" s="19" t="str">
        <f>IFERROR(VLOOKUP(AI548,[2]CUS030!$A$5:$E$10000,5,0),"")</f>
        <v/>
      </c>
      <c r="AW548" s="19" t="str">
        <f>IFERROR(VLOOKUP(AJ548,[2]CUS030!$A$5:$E$10000,5,0),"")</f>
        <v/>
      </c>
      <c r="AX548" s="19" t="str">
        <f>IFERROR(VLOOKUP(AK548,[2]CUS030!$A$5:$E$10000,5,0),"")</f>
        <v/>
      </c>
      <c r="AY548" s="19" t="str">
        <f>IFERROR(VLOOKUP(AL548,[2]CUS030!$A$5:$E$10000,5,0),"")</f>
        <v/>
      </c>
      <c r="AZ548" s="19" t="str">
        <f>IFERROR(VLOOKUP(AM548,[2]CUS030!$A$5:$E$10000,5,0),"")</f>
        <v/>
      </c>
      <c r="BA548" s="19" t="str">
        <f>IFERROR(VLOOKUP(AN548,[2]CUS030!$A$5:$E$10000,5,0),"")</f>
        <v/>
      </c>
      <c r="BB548" s="19" t="str">
        <f>IFERROR(VLOOKUP(AO548,[2]CUS030!$A$5:$E$10000,5,0),"")</f>
        <v/>
      </c>
      <c r="BC548" s="19" t="str">
        <f>IFERROR(VLOOKUP(AP548,[2]CUS030!$A$5:$E$10000,5,0),"")</f>
        <v/>
      </c>
      <c r="BD548" s="19" t="str">
        <f>IFERROR(VLOOKUP(AQ548,[2]CUS030!$A$5:$E$10000,5,0),"")</f>
        <v/>
      </c>
      <c r="BE548" s="19" t="str">
        <f>IFERROR(VLOOKUP(AR548,[2]CUS030!$A$5:$E$10000,5,0),"")</f>
        <v/>
      </c>
    </row>
    <row r="549" spans="6:57" x14ac:dyDescent="0.3">
      <c r="F549" s="108" t="str">
        <f>[1]!Table1[[#This Row],[Production]]</f>
        <v>|0200226240|22.20|0.00|2.300|0.0006262NBC</v>
      </c>
      <c r="G549" t="str">
        <f t="shared" si="265"/>
        <v>6262</v>
      </c>
      <c r="H549" t="str">
        <f t="shared" si="266"/>
        <v>||||||||||||</v>
      </c>
      <c r="I549" s="108" t="str">
        <f>[1]!Table1[[#This Row],[Stock]]</f>
        <v>|0200226240|22.20|0.00|2.300|0.0001031.5NBC</v>
      </c>
      <c r="J549" t="str">
        <f t="shared" si="267"/>
        <v>1031.5</v>
      </c>
      <c r="K549" s="19"/>
      <c r="L549" s="19"/>
      <c r="M549" s="19"/>
      <c r="N549" s="19"/>
      <c r="O549" s="19"/>
      <c r="P549" s="20">
        <f>End_Cal!E549</f>
        <v>0</v>
      </c>
      <c r="Q549" s="112">
        <f t="shared" si="270"/>
        <v>0</v>
      </c>
      <c r="R549" s="112" t="str">
        <f t="shared" si="271"/>
        <v/>
      </c>
      <c r="S549" s="112" t="str">
        <f t="shared" si="272"/>
        <v/>
      </c>
      <c r="T549" s="112" t="str">
        <f t="shared" si="273"/>
        <v/>
      </c>
      <c r="U549" s="112" t="str">
        <f t="shared" si="274"/>
        <v/>
      </c>
      <c r="V549" s="112" t="str">
        <f t="shared" si="275"/>
        <v/>
      </c>
      <c r="W549" s="112" t="str">
        <f t="shared" si="276"/>
        <v/>
      </c>
      <c r="X549" s="112" t="str">
        <f t="shared" si="277"/>
        <v/>
      </c>
      <c r="Y549" s="112" t="str">
        <f t="shared" si="278"/>
        <v/>
      </c>
      <c r="Z549" s="112" t="str">
        <f t="shared" si="279"/>
        <v/>
      </c>
      <c r="AA549" s="112" t="str">
        <f t="shared" si="280"/>
        <v/>
      </c>
      <c r="AB549" s="112" t="str">
        <f t="shared" si="281"/>
        <v/>
      </c>
      <c r="AC549" s="112" t="str">
        <f t="shared" si="282"/>
        <v/>
      </c>
      <c r="AD549" t="str">
        <f t="shared" si="268"/>
        <v>0------------</v>
      </c>
      <c r="AF549" s="19" t="str">
        <f t="shared" si="269"/>
        <v/>
      </c>
      <c r="AG549" s="19">
        <f t="shared" si="283"/>
        <v>0</v>
      </c>
      <c r="AH549" s="19" t="str">
        <f t="shared" si="284"/>
        <v/>
      </c>
      <c r="AI549" s="19" t="str">
        <f t="shared" si="285"/>
        <v/>
      </c>
      <c r="AJ549" s="19" t="str">
        <f t="shared" si="286"/>
        <v/>
      </c>
      <c r="AK549" s="19" t="str">
        <f t="shared" si="287"/>
        <v/>
      </c>
      <c r="AL549" s="19" t="str">
        <f t="shared" si="288"/>
        <v/>
      </c>
      <c r="AM549" s="19" t="str">
        <f t="shared" si="289"/>
        <v/>
      </c>
      <c r="AN549" s="19" t="str">
        <f t="shared" si="290"/>
        <v/>
      </c>
      <c r="AO549" s="19" t="str">
        <f t="shared" si="291"/>
        <v/>
      </c>
      <c r="AP549" s="19" t="str">
        <f t="shared" si="292"/>
        <v/>
      </c>
      <c r="AQ549" s="19" t="str">
        <f t="shared" si="293"/>
        <v/>
      </c>
      <c r="AR549" s="19" t="str">
        <f t="shared" si="294"/>
        <v/>
      </c>
      <c r="AS549" s="19" t="str">
        <f>IFERROR(VLOOKUP(AF549,[2]CUS030!$A$5:$E$10000,5,0),"")</f>
        <v/>
      </c>
      <c r="AT549" s="19" t="str">
        <f>IFERROR(VLOOKUP(AG549,[2]CUS030!$A$5:$E$10000,5,0),"")</f>
        <v/>
      </c>
      <c r="AU549" s="19" t="str">
        <f>IFERROR(VLOOKUP(AH549,[2]CUS030!$A$5:$E$10000,5,0),"")</f>
        <v/>
      </c>
      <c r="AV549" s="19" t="str">
        <f>IFERROR(VLOOKUP(AI549,[2]CUS030!$A$5:$E$10000,5,0),"")</f>
        <v/>
      </c>
      <c r="AW549" s="19" t="str">
        <f>IFERROR(VLOOKUP(AJ549,[2]CUS030!$A$5:$E$10000,5,0),"")</f>
        <v/>
      </c>
      <c r="AX549" s="19" t="str">
        <f>IFERROR(VLOOKUP(AK549,[2]CUS030!$A$5:$E$10000,5,0),"")</f>
        <v/>
      </c>
      <c r="AY549" s="19" t="str">
        <f>IFERROR(VLOOKUP(AL549,[2]CUS030!$A$5:$E$10000,5,0),"")</f>
        <v/>
      </c>
      <c r="AZ549" s="19" t="str">
        <f>IFERROR(VLOOKUP(AM549,[2]CUS030!$A$5:$E$10000,5,0),"")</f>
        <v/>
      </c>
      <c r="BA549" s="19" t="str">
        <f>IFERROR(VLOOKUP(AN549,[2]CUS030!$A$5:$E$10000,5,0),"")</f>
        <v/>
      </c>
      <c r="BB549" s="19" t="str">
        <f>IFERROR(VLOOKUP(AO549,[2]CUS030!$A$5:$E$10000,5,0),"")</f>
        <v/>
      </c>
      <c r="BC549" s="19" t="str">
        <f>IFERROR(VLOOKUP(AP549,[2]CUS030!$A$5:$E$10000,5,0),"")</f>
        <v/>
      </c>
      <c r="BD549" s="19" t="str">
        <f>IFERROR(VLOOKUP(AQ549,[2]CUS030!$A$5:$E$10000,5,0),"")</f>
        <v/>
      </c>
      <c r="BE549" s="19" t="str">
        <f>IFERROR(VLOOKUP(AR549,[2]CUS030!$A$5:$E$10000,5,0),"")</f>
        <v/>
      </c>
    </row>
    <row r="550" spans="6:57" x14ac:dyDescent="0.3">
      <c r="F550" s="108" t="str">
        <f>[1]!Table1[[#This Row],[Production]]</f>
        <v>|0200226240|22.20|0.00|2.300|0.0006253NBC</v>
      </c>
      <c r="G550" t="str">
        <f t="shared" si="265"/>
        <v>6253</v>
      </c>
      <c r="H550" t="str">
        <f t="shared" si="266"/>
        <v>||||||||||||</v>
      </c>
      <c r="I550" s="108" t="str">
        <f>[1]!Table1[[#This Row],[Stock]]</f>
        <v>|0200226240|22.20|0.00|2.300|0.000188NBC</v>
      </c>
      <c r="J550" t="str">
        <f t="shared" si="267"/>
        <v>188</v>
      </c>
      <c r="K550" s="19"/>
      <c r="L550" s="19"/>
      <c r="M550" s="19"/>
      <c r="N550" s="19"/>
      <c r="O550" s="19"/>
      <c r="P550" s="20">
        <f>End_Cal!E550</f>
        <v>0</v>
      </c>
      <c r="Q550" s="112">
        <f t="shared" si="270"/>
        <v>0</v>
      </c>
      <c r="R550" s="112" t="str">
        <f t="shared" si="271"/>
        <v/>
      </c>
      <c r="S550" s="112" t="str">
        <f t="shared" si="272"/>
        <v/>
      </c>
      <c r="T550" s="112" t="str">
        <f t="shared" si="273"/>
        <v/>
      </c>
      <c r="U550" s="112" t="str">
        <f t="shared" si="274"/>
        <v/>
      </c>
      <c r="V550" s="112" t="str">
        <f t="shared" si="275"/>
        <v/>
      </c>
      <c r="W550" s="112" t="str">
        <f t="shared" si="276"/>
        <v/>
      </c>
      <c r="X550" s="112" t="str">
        <f t="shared" si="277"/>
        <v/>
      </c>
      <c r="Y550" s="112" t="str">
        <f t="shared" si="278"/>
        <v/>
      </c>
      <c r="Z550" s="112" t="str">
        <f t="shared" si="279"/>
        <v/>
      </c>
      <c r="AA550" s="112" t="str">
        <f t="shared" si="280"/>
        <v/>
      </c>
      <c r="AB550" s="112" t="str">
        <f t="shared" si="281"/>
        <v/>
      </c>
      <c r="AC550" s="112" t="str">
        <f t="shared" si="282"/>
        <v/>
      </c>
      <c r="AD550" t="str">
        <f t="shared" si="268"/>
        <v>0------------</v>
      </c>
      <c r="AF550" s="19" t="str">
        <f t="shared" si="269"/>
        <v/>
      </c>
      <c r="AG550" s="19">
        <f t="shared" si="283"/>
        <v>0</v>
      </c>
      <c r="AH550" s="19" t="str">
        <f t="shared" si="284"/>
        <v/>
      </c>
      <c r="AI550" s="19" t="str">
        <f t="shared" si="285"/>
        <v/>
      </c>
      <c r="AJ550" s="19" t="str">
        <f t="shared" si="286"/>
        <v/>
      </c>
      <c r="AK550" s="19" t="str">
        <f t="shared" si="287"/>
        <v/>
      </c>
      <c r="AL550" s="19" t="str">
        <f t="shared" si="288"/>
        <v/>
      </c>
      <c r="AM550" s="19" t="str">
        <f t="shared" si="289"/>
        <v/>
      </c>
      <c r="AN550" s="19" t="str">
        <f t="shared" si="290"/>
        <v/>
      </c>
      <c r="AO550" s="19" t="str">
        <f t="shared" si="291"/>
        <v/>
      </c>
      <c r="AP550" s="19" t="str">
        <f t="shared" si="292"/>
        <v/>
      </c>
      <c r="AQ550" s="19" t="str">
        <f t="shared" si="293"/>
        <v/>
      </c>
      <c r="AR550" s="19" t="str">
        <f t="shared" si="294"/>
        <v/>
      </c>
      <c r="AS550" s="19" t="str">
        <f>IFERROR(VLOOKUP(AF550,[2]CUS030!$A$5:$E$10000,5,0),"")</f>
        <v/>
      </c>
      <c r="AT550" s="19" t="str">
        <f>IFERROR(VLOOKUP(AG550,[2]CUS030!$A$5:$E$10000,5,0),"")</f>
        <v/>
      </c>
      <c r="AU550" s="19" t="str">
        <f>IFERROR(VLOOKUP(AH550,[2]CUS030!$A$5:$E$10000,5,0),"")</f>
        <v/>
      </c>
      <c r="AV550" s="19" t="str">
        <f>IFERROR(VLOOKUP(AI550,[2]CUS030!$A$5:$E$10000,5,0),"")</f>
        <v/>
      </c>
      <c r="AW550" s="19" t="str">
        <f>IFERROR(VLOOKUP(AJ550,[2]CUS030!$A$5:$E$10000,5,0),"")</f>
        <v/>
      </c>
      <c r="AX550" s="19" t="str">
        <f>IFERROR(VLOOKUP(AK550,[2]CUS030!$A$5:$E$10000,5,0),"")</f>
        <v/>
      </c>
      <c r="AY550" s="19" t="str">
        <f>IFERROR(VLOOKUP(AL550,[2]CUS030!$A$5:$E$10000,5,0),"")</f>
        <v/>
      </c>
      <c r="AZ550" s="19" t="str">
        <f>IFERROR(VLOOKUP(AM550,[2]CUS030!$A$5:$E$10000,5,0),"")</f>
        <v/>
      </c>
      <c r="BA550" s="19" t="str">
        <f>IFERROR(VLOOKUP(AN550,[2]CUS030!$A$5:$E$10000,5,0),"")</f>
        <v/>
      </c>
      <c r="BB550" s="19" t="str">
        <f>IFERROR(VLOOKUP(AO550,[2]CUS030!$A$5:$E$10000,5,0),"")</f>
        <v/>
      </c>
      <c r="BC550" s="19" t="str">
        <f>IFERROR(VLOOKUP(AP550,[2]CUS030!$A$5:$E$10000,5,0),"")</f>
        <v/>
      </c>
      <c r="BD550" s="19" t="str">
        <f>IFERROR(VLOOKUP(AQ550,[2]CUS030!$A$5:$E$10000,5,0),"")</f>
        <v/>
      </c>
      <c r="BE550" s="19" t="str">
        <f>IFERROR(VLOOKUP(AR550,[2]CUS030!$A$5:$E$10000,5,0),"")</f>
        <v/>
      </c>
    </row>
    <row r="551" spans="6:57" x14ac:dyDescent="0.3">
      <c r="F551" s="108" t="str">
        <f>[1]!Table1[[#This Row],[Production]]</f>
        <v>|0200226240|22.20|0.00|2.300|0.0006253NBC</v>
      </c>
      <c r="G551" t="str">
        <f t="shared" si="265"/>
        <v>6253</v>
      </c>
      <c r="H551" t="str">
        <f t="shared" si="266"/>
        <v>||||||||||||</v>
      </c>
      <c r="I551" s="108" t="str">
        <f>[1]!Table1[[#This Row],[Stock]]</f>
        <v>|0200226240|22.20|0.00|2.300|0.000619NBC</v>
      </c>
      <c r="J551" t="str">
        <f t="shared" si="267"/>
        <v>619</v>
      </c>
      <c r="K551" s="19"/>
      <c r="L551" s="19"/>
      <c r="M551" s="19"/>
      <c r="N551" s="19"/>
      <c r="O551" s="19"/>
      <c r="P551" s="20">
        <f>End_Cal!E551</f>
        <v>0</v>
      </c>
      <c r="Q551" s="112">
        <f t="shared" si="270"/>
        <v>0</v>
      </c>
      <c r="R551" s="112" t="str">
        <f t="shared" si="271"/>
        <v/>
      </c>
      <c r="S551" s="112" t="str">
        <f t="shared" si="272"/>
        <v/>
      </c>
      <c r="T551" s="112" t="str">
        <f t="shared" si="273"/>
        <v/>
      </c>
      <c r="U551" s="112" t="str">
        <f t="shared" si="274"/>
        <v/>
      </c>
      <c r="V551" s="112" t="str">
        <f t="shared" si="275"/>
        <v/>
      </c>
      <c r="W551" s="112" t="str">
        <f t="shared" si="276"/>
        <v/>
      </c>
      <c r="X551" s="112" t="str">
        <f t="shared" si="277"/>
        <v/>
      </c>
      <c r="Y551" s="112" t="str">
        <f t="shared" si="278"/>
        <v/>
      </c>
      <c r="Z551" s="112" t="str">
        <f t="shared" si="279"/>
        <v/>
      </c>
      <c r="AA551" s="112" t="str">
        <f t="shared" si="280"/>
        <v/>
      </c>
      <c r="AB551" s="112" t="str">
        <f t="shared" si="281"/>
        <v/>
      </c>
      <c r="AC551" s="112" t="str">
        <f t="shared" si="282"/>
        <v/>
      </c>
      <c r="AD551" t="str">
        <f t="shared" si="268"/>
        <v>0------------</v>
      </c>
      <c r="AF551" s="19" t="str">
        <f t="shared" si="269"/>
        <v/>
      </c>
      <c r="AG551" s="19">
        <f t="shared" si="283"/>
        <v>0</v>
      </c>
      <c r="AH551" s="19" t="str">
        <f t="shared" si="284"/>
        <v/>
      </c>
      <c r="AI551" s="19" t="str">
        <f t="shared" si="285"/>
        <v/>
      </c>
      <c r="AJ551" s="19" t="str">
        <f t="shared" si="286"/>
        <v/>
      </c>
      <c r="AK551" s="19" t="str">
        <f t="shared" si="287"/>
        <v/>
      </c>
      <c r="AL551" s="19" t="str">
        <f t="shared" si="288"/>
        <v/>
      </c>
      <c r="AM551" s="19" t="str">
        <f t="shared" si="289"/>
        <v/>
      </c>
      <c r="AN551" s="19" t="str">
        <f t="shared" si="290"/>
        <v/>
      </c>
      <c r="AO551" s="19" t="str">
        <f t="shared" si="291"/>
        <v/>
      </c>
      <c r="AP551" s="19" t="str">
        <f t="shared" si="292"/>
        <v/>
      </c>
      <c r="AQ551" s="19" t="str">
        <f t="shared" si="293"/>
        <v/>
      </c>
      <c r="AR551" s="19" t="str">
        <f t="shared" si="294"/>
        <v/>
      </c>
      <c r="AS551" s="19" t="str">
        <f>IFERROR(VLOOKUP(AF551,[2]CUS030!$A$5:$E$10000,5,0),"")</f>
        <v/>
      </c>
      <c r="AT551" s="19" t="str">
        <f>IFERROR(VLOOKUP(AG551,[2]CUS030!$A$5:$E$10000,5,0),"")</f>
        <v/>
      </c>
      <c r="AU551" s="19" t="str">
        <f>IFERROR(VLOOKUP(AH551,[2]CUS030!$A$5:$E$10000,5,0),"")</f>
        <v/>
      </c>
      <c r="AV551" s="19" t="str">
        <f>IFERROR(VLOOKUP(AI551,[2]CUS030!$A$5:$E$10000,5,0),"")</f>
        <v/>
      </c>
      <c r="AW551" s="19" t="str">
        <f>IFERROR(VLOOKUP(AJ551,[2]CUS030!$A$5:$E$10000,5,0),"")</f>
        <v/>
      </c>
      <c r="AX551" s="19" t="str">
        <f>IFERROR(VLOOKUP(AK551,[2]CUS030!$A$5:$E$10000,5,0),"")</f>
        <v/>
      </c>
      <c r="AY551" s="19" t="str">
        <f>IFERROR(VLOOKUP(AL551,[2]CUS030!$A$5:$E$10000,5,0),"")</f>
        <v/>
      </c>
      <c r="AZ551" s="19" t="str">
        <f>IFERROR(VLOOKUP(AM551,[2]CUS030!$A$5:$E$10000,5,0),"")</f>
        <v/>
      </c>
      <c r="BA551" s="19" t="str">
        <f>IFERROR(VLOOKUP(AN551,[2]CUS030!$A$5:$E$10000,5,0),"")</f>
        <v/>
      </c>
      <c r="BB551" s="19" t="str">
        <f>IFERROR(VLOOKUP(AO551,[2]CUS030!$A$5:$E$10000,5,0),"")</f>
        <v/>
      </c>
      <c r="BC551" s="19" t="str">
        <f>IFERROR(VLOOKUP(AP551,[2]CUS030!$A$5:$E$10000,5,0),"")</f>
        <v/>
      </c>
      <c r="BD551" s="19" t="str">
        <f>IFERROR(VLOOKUP(AQ551,[2]CUS030!$A$5:$E$10000,5,0),"")</f>
        <v/>
      </c>
      <c r="BE551" s="19" t="str">
        <f>IFERROR(VLOOKUP(AR551,[2]CUS030!$A$5:$E$10000,5,0),"")</f>
        <v/>
      </c>
    </row>
    <row r="552" spans="6:57" x14ac:dyDescent="0.3">
      <c r="F552" s="108" t="str">
        <f>[1]!Table1[[#This Row],[Production]]</f>
        <v>|0200226240|22.20|0.00|2.300|0.0006253NBC</v>
      </c>
      <c r="G552" t="str">
        <f t="shared" si="265"/>
        <v>6253</v>
      </c>
      <c r="H552" t="str">
        <f t="shared" si="266"/>
        <v>||||||||||||</v>
      </c>
      <c r="I552" s="108" t="str">
        <f>[1]!Table1[[#This Row],[Stock]]</f>
        <v>|0200226240|22.20|0.00|2.300|0.0006253NBC</v>
      </c>
      <c r="J552" t="str">
        <f t="shared" si="267"/>
        <v>6253</v>
      </c>
      <c r="K552" s="19"/>
      <c r="L552" s="19"/>
      <c r="M552" s="19"/>
      <c r="N552" s="19"/>
      <c r="O552" s="19"/>
      <c r="P552" s="20">
        <f>End_Cal!E552</f>
        <v>0</v>
      </c>
      <c r="Q552" s="112">
        <f t="shared" si="270"/>
        <v>0</v>
      </c>
      <c r="R552" s="112" t="str">
        <f t="shared" si="271"/>
        <v/>
      </c>
      <c r="S552" s="112" t="str">
        <f t="shared" si="272"/>
        <v/>
      </c>
      <c r="T552" s="112" t="str">
        <f t="shared" si="273"/>
        <v/>
      </c>
      <c r="U552" s="112" t="str">
        <f t="shared" si="274"/>
        <v/>
      </c>
      <c r="V552" s="112" t="str">
        <f t="shared" si="275"/>
        <v/>
      </c>
      <c r="W552" s="112" t="str">
        <f t="shared" si="276"/>
        <v/>
      </c>
      <c r="X552" s="112" t="str">
        <f t="shared" si="277"/>
        <v/>
      </c>
      <c r="Y552" s="112" t="str">
        <f t="shared" si="278"/>
        <v/>
      </c>
      <c r="Z552" s="112" t="str">
        <f t="shared" si="279"/>
        <v/>
      </c>
      <c r="AA552" s="112" t="str">
        <f t="shared" si="280"/>
        <v/>
      </c>
      <c r="AB552" s="112" t="str">
        <f t="shared" si="281"/>
        <v/>
      </c>
      <c r="AC552" s="112" t="str">
        <f t="shared" si="282"/>
        <v/>
      </c>
      <c r="AD552" t="str">
        <f t="shared" si="268"/>
        <v>0------------</v>
      </c>
      <c r="AF552" s="19" t="str">
        <f t="shared" si="269"/>
        <v/>
      </c>
      <c r="AG552" s="19">
        <f t="shared" si="283"/>
        <v>0</v>
      </c>
      <c r="AH552" s="19" t="str">
        <f t="shared" si="284"/>
        <v/>
      </c>
      <c r="AI552" s="19" t="str">
        <f t="shared" si="285"/>
        <v/>
      </c>
      <c r="AJ552" s="19" t="str">
        <f t="shared" si="286"/>
        <v/>
      </c>
      <c r="AK552" s="19" t="str">
        <f t="shared" si="287"/>
        <v/>
      </c>
      <c r="AL552" s="19" t="str">
        <f t="shared" si="288"/>
        <v/>
      </c>
      <c r="AM552" s="19" t="str">
        <f t="shared" si="289"/>
        <v/>
      </c>
      <c r="AN552" s="19" t="str">
        <f t="shared" si="290"/>
        <v/>
      </c>
      <c r="AO552" s="19" t="str">
        <f t="shared" si="291"/>
        <v/>
      </c>
      <c r="AP552" s="19" t="str">
        <f t="shared" si="292"/>
        <v/>
      </c>
      <c r="AQ552" s="19" t="str">
        <f t="shared" si="293"/>
        <v/>
      </c>
      <c r="AR552" s="19" t="str">
        <f t="shared" si="294"/>
        <v/>
      </c>
      <c r="AS552" s="19" t="str">
        <f>IFERROR(VLOOKUP(AF552,[2]CUS030!$A$5:$E$10000,5,0),"")</f>
        <v/>
      </c>
      <c r="AT552" s="19" t="str">
        <f>IFERROR(VLOOKUP(AG552,[2]CUS030!$A$5:$E$10000,5,0),"")</f>
        <v/>
      </c>
      <c r="AU552" s="19" t="str">
        <f>IFERROR(VLOOKUP(AH552,[2]CUS030!$A$5:$E$10000,5,0),"")</f>
        <v/>
      </c>
      <c r="AV552" s="19" t="str">
        <f>IFERROR(VLOOKUP(AI552,[2]CUS030!$A$5:$E$10000,5,0),"")</f>
        <v/>
      </c>
      <c r="AW552" s="19" t="str">
        <f>IFERROR(VLOOKUP(AJ552,[2]CUS030!$A$5:$E$10000,5,0),"")</f>
        <v/>
      </c>
      <c r="AX552" s="19" t="str">
        <f>IFERROR(VLOOKUP(AK552,[2]CUS030!$A$5:$E$10000,5,0),"")</f>
        <v/>
      </c>
      <c r="AY552" s="19" t="str">
        <f>IFERROR(VLOOKUP(AL552,[2]CUS030!$A$5:$E$10000,5,0),"")</f>
        <v/>
      </c>
      <c r="AZ552" s="19" t="str">
        <f>IFERROR(VLOOKUP(AM552,[2]CUS030!$A$5:$E$10000,5,0),"")</f>
        <v/>
      </c>
      <c r="BA552" s="19" t="str">
        <f>IFERROR(VLOOKUP(AN552,[2]CUS030!$A$5:$E$10000,5,0),"")</f>
        <v/>
      </c>
      <c r="BB552" s="19" t="str">
        <f>IFERROR(VLOOKUP(AO552,[2]CUS030!$A$5:$E$10000,5,0),"")</f>
        <v/>
      </c>
      <c r="BC552" s="19" t="str">
        <f>IFERROR(VLOOKUP(AP552,[2]CUS030!$A$5:$E$10000,5,0),"")</f>
        <v/>
      </c>
      <c r="BD552" s="19" t="str">
        <f>IFERROR(VLOOKUP(AQ552,[2]CUS030!$A$5:$E$10000,5,0),"")</f>
        <v/>
      </c>
      <c r="BE552" s="19" t="str">
        <f>IFERROR(VLOOKUP(AR552,[2]CUS030!$A$5:$E$10000,5,0),"")</f>
        <v/>
      </c>
    </row>
    <row r="553" spans="6:57" x14ac:dyDescent="0.3">
      <c r="F553" s="108" t="str">
        <f>[1]!Table1[[#This Row],[Production]]</f>
        <v>|0200226240|22.20|0.00|2.300|0.0006262NBC</v>
      </c>
      <c r="G553" t="str">
        <f t="shared" si="265"/>
        <v>6262</v>
      </c>
      <c r="H553" t="str">
        <f t="shared" si="266"/>
        <v>||||||||||||</v>
      </c>
      <c r="I553" s="108" t="str">
        <f>[1]!Table1[[#This Row],[Stock]]</f>
        <v>|0200226240|22.20|0.00|2.300|0.0006262NBC</v>
      </c>
      <c r="J553" t="str">
        <f t="shared" si="267"/>
        <v>6262</v>
      </c>
      <c r="K553" s="19"/>
      <c r="L553" s="19"/>
      <c r="M553" s="19"/>
      <c r="N553" s="19"/>
      <c r="O553" s="19"/>
      <c r="P553" s="20">
        <f>End_Cal!E553</f>
        <v>0</v>
      </c>
      <c r="Q553" s="112">
        <f t="shared" si="270"/>
        <v>0</v>
      </c>
      <c r="R553" s="112" t="str">
        <f t="shared" si="271"/>
        <v/>
      </c>
      <c r="S553" s="112" t="str">
        <f t="shared" si="272"/>
        <v/>
      </c>
      <c r="T553" s="112" t="str">
        <f t="shared" si="273"/>
        <v/>
      </c>
      <c r="U553" s="112" t="str">
        <f t="shared" si="274"/>
        <v/>
      </c>
      <c r="V553" s="112" t="str">
        <f t="shared" si="275"/>
        <v/>
      </c>
      <c r="W553" s="112" t="str">
        <f t="shared" si="276"/>
        <v/>
      </c>
      <c r="X553" s="112" t="str">
        <f t="shared" si="277"/>
        <v/>
      </c>
      <c r="Y553" s="112" t="str">
        <f t="shared" si="278"/>
        <v/>
      </c>
      <c r="Z553" s="112" t="str">
        <f t="shared" si="279"/>
        <v/>
      </c>
      <c r="AA553" s="112" t="str">
        <f t="shared" si="280"/>
        <v/>
      </c>
      <c r="AB553" s="112" t="str">
        <f t="shared" si="281"/>
        <v/>
      </c>
      <c r="AC553" s="112" t="str">
        <f t="shared" si="282"/>
        <v/>
      </c>
      <c r="AD553" t="str">
        <f t="shared" si="268"/>
        <v>0------------</v>
      </c>
      <c r="AF553" s="19" t="str">
        <f t="shared" si="269"/>
        <v/>
      </c>
      <c r="AG553" s="19">
        <f t="shared" si="283"/>
        <v>0</v>
      </c>
      <c r="AH553" s="19" t="str">
        <f t="shared" si="284"/>
        <v/>
      </c>
      <c r="AI553" s="19" t="str">
        <f t="shared" si="285"/>
        <v/>
      </c>
      <c r="AJ553" s="19" t="str">
        <f t="shared" si="286"/>
        <v/>
      </c>
      <c r="AK553" s="19" t="str">
        <f t="shared" si="287"/>
        <v/>
      </c>
      <c r="AL553" s="19" t="str">
        <f t="shared" si="288"/>
        <v/>
      </c>
      <c r="AM553" s="19" t="str">
        <f t="shared" si="289"/>
        <v/>
      </c>
      <c r="AN553" s="19" t="str">
        <f t="shared" si="290"/>
        <v/>
      </c>
      <c r="AO553" s="19" t="str">
        <f t="shared" si="291"/>
        <v/>
      </c>
      <c r="AP553" s="19" t="str">
        <f t="shared" si="292"/>
        <v/>
      </c>
      <c r="AQ553" s="19" t="str">
        <f t="shared" si="293"/>
        <v/>
      </c>
      <c r="AR553" s="19" t="str">
        <f t="shared" si="294"/>
        <v/>
      </c>
      <c r="AS553" s="19" t="str">
        <f>IFERROR(VLOOKUP(AF553,[2]CUS030!$A$5:$E$10000,5,0),"")</f>
        <v/>
      </c>
      <c r="AT553" s="19" t="str">
        <f>IFERROR(VLOOKUP(AG553,[2]CUS030!$A$5:$E$10000,5,0),"")</f>
        <v/>
      </c>
      <c r="AU553" s="19" t="str">
        <f>IFERROR(VLOOKUP(AH553,[2]CUS030!$A$5:$E$10000,5,0),"")</f>
        <v/>
      </c>
      <c r="AV553" s="19" t="str">
        <f>IFERROR(VLOOKUP(AI553,[2]CUS030!$A$5:$E$10000,5,0),"")</f>
        <v/>
      </c>
      <c r="AW553" s="19" t="str">
        <f>IFERROR(VLOOKUP(AJ553,[2]CUS030!$A$5:$E$10000,5,0),"")</f>
        <v/>
      </c>
      <c r="AX553" s="19" t="str">
        <f>IFERROR(VLOOKUP(AK553,[2]CUS030!$A$5:$E$10000,5,0),"")</f>
        <v/>
      </c>
      <c r="AY553" s="19" t="str">
        <f>IFERROR(VLOOKUP(AL553,[2]CUS030!$A$5:$E$10000,5,0),"")</f>
        <v/>
      </c>
      <c r="AZ553" s="19" t="str">
        <f>IFERROR(VLOOKUP(AM553,[2]CUS030!$A$5:$E$10000,5,0),"")</f>
        <v/>
      </c>
      <c r="BA553" s="19" t="str">
        <f>IFERROR(VLOOKUP(AN553,[2]CUS030!$A$5:$E$10000,5,0),"")</f>
        <v/>
      </c>
      <c r="BB553" s="19" t="str">
        <f>IFERROR(VLOOKUP(AO553,[2]CUS030!$A$5:$E$10000,5,0),"")</f>
        <v/>
      </c>
      <c r="BC553" s="19" t="str">
        <f>IFERROR(VLOOKUP(AP553,[2]CUS030!$A$5:$E$10000,5,0),"")</f>
        <v/>
      </c>
      <c r="BD553" s="19" t="str">
        <f>IFERROR(VLOOKUP(AQ553,[2]CUS030!$A$5:$E$10000,5,0),"")</f>
        <v/>
      </c>
      <c r="BE553" s="19" t="str">
        <f>IFERROR(VLOOKUP(AR553,[2]CUS030!$A$5:$E$10000,5,0),"")</f>
        <v/>
      </c>
    </row>
    <row r="554" spans="6:57" x14ac:dyDescent="0.3">
      <c r="F554" s="108" t="str">
        <f>[1]!Table1[[#This Row],[Production]]</f>
        <v>|0200226240|22.20|0.00|2.000|0.0006229NBC</v>
      </c>
      <c r="G554" t="str">
        <f t="shared" si="265"/>
        <v>6229</v>
      </c>
      <c r="H554" t="str">
        <f t="shared" si="266"/>
        <v>||||||||||||</v>
      </c>
      <c r="I554" s="108" t="str">
        <f>[1]!Table1[[#This Row],[Stock]]</f>
        <v>|0200226240|22.20|0.00|2.000|0.000155NBC</v>
      </c>
      <c r="J554" t="str">
        <f t="shared" si="267"/>
        <v>155</v>
      </c>
      <c r="K554" s="19"/>
      <c r="L554" s="19"/>
      <c r="M554" s="19"/>
      <c r="N554" s="19"/>
      <c r="O554" s="19"/>
      <c r="P554" s="20">
        <f>End_Cal!E554</f>
        <v>0</v>
      </c>
      <c r="Q554" s="112">
        <f t="shared" si="270"/>
        <v>0</v>
      </c>
      <c r="R554" s="112" t="str">
        <f t="shared" si="271"/>
        <v/>
      </c>
      <c r="S554" s="112" t="str">
        <f t="shared" si="272"/>
        <v/>
      </c>
      <c r="T554" s="112" t="str">
        <f t="shared" si="273"/>
        <v/>
      </c>
      <c r="U554" s="112" t="str">
        <f t="shared" si="274"/>
        <v/>
      </c>
      <c r="V554" s="112" t="str">
        <f t="shared" si="275"/>
        <v/>
      </c>
      <c r="W554" s="112" t="str">
        <f t="shared" si="276"/>
        <v/>
      </c>
      <c r="X554" s="112" t="str">
        <f t="shared" si="277"/>
        <v/>
      </c>
      <c r="Y554" s="112" t="str">
        <f t="shared" si="278"/>
        <v/>
      </c>
      <c r="Z554" s="112" t="str">
        <f t="shared" si="279"/>
        <v/>
      </c>
      <c r="AA554" s="112" t="str">
        <f t="shared" si="280"/>
        <v/>
      </c>
      <c r="AB554" s="112" t="str">
        <f t="shared" si="281"/>
        <v/>
      </c>
      <c r="AC554" s="112" t="str">
        <f t="shared" si="282"/>
        <v/>
      </c>
      <c r="AD554" t="str">
        <f t="shared" si="268"/>
        <v>0------------</v>
      </c>
      <c r="AF554" s="19" t="str">
        <f t="shared" si="269"/>
        <v/>
      </c>
      <c r="AG554" s="19">
        <f t="shared" si="283"/>
        <v>0</v>
      </c>
      <c r="AH554" s="19" t="str">
        <f t="shared" si="284"/>
        <v/>
      </c>
      <c r="AI554" s="19" t="str">
        <f t="shared" si="285"/>
        <v/>
      </c>
      <c r="AJ554" s="19" t="str">
        <f t="shared" si="286"/>
        <v/>
      </c>
      <c r="AK554" s="19" t="str">
        <f t="shared" si="287"/>
        <v/>
      </c>
      <c r="AL554" s="19" t="str">
        <f t="shared" si="288"/>
        <v/>
      </c>
      <c r="AM554" s="19" t="str">
        <f t="shared" si="289"/>
        <v/>
      </c>
      <c r="AN554" s="19" t="str">
        <f t="shared" si="290"/>
        <v/>
      </c>
      <c r="AO554" s="19" t="str">
        <f t="shared" si="291"/>
        <v/>
      </c>
      <c r="AP554" s="19" t="str">
        <f t="shared" si="292"/>
        <v/>
      </c>
      <c r="AQ554" s="19" t="str">
        <f t="shared" si="293"/>
        <v/>
      </c>
      <c r="AR554" s="19" t="str">
        <f t="shared" si="294"/>
        <v/>
      </c>
      <c r="AS554" s="19" t="str">
        <f>IFERROR(VLOOKUP(AF554,[2]CUS030!$A$5:$E$10000,5,0),"")</f>
        <v/>
      </c>
      <c r="AT554" s="19" t="str">
        <f>IFERROR(VLOOKUP(AG554,[2]CUS030!$A$5:$E$10000,5,0),"")</f>
        <v/>
      </c>
      <c r="AU554" s="19" t="str">
        <f>IFERROR(VLOOKUP(AH554,[2]CUS030!$A$5:$E$10000,5,0),"")</f>
        <v/>
      </c>
      <c r="AV554" s="19" t="str">
        <f>IFERROR(VLOOKUP(AI554,[2]CUS030!$A$5:$E$10000,5,0),"")</f>
        <v/>
      </c>
      <c r="AW554" s="19" t="str">
        <f>IFERROR(VLOOKUP(AJ554,[2]CUS030!$A$5:$E$10000,5,0),"")</f>
        <v/>
      </c>
      <c r="AX554" s="19" t="str">
        <f>IFERROR(VLOOKUP(AK554,[2]CUS030!$A$5:$E$10000,5,0),"")</f>
        <v/>
      </c>
      <c r="AY554" s="19" t="str">
        <f>IFERROR(VLOOKUP(AL554,[2]CUS030!$A$5:$E$10000,5,0),"")</f>
        <v/>
      </c>
      <c r="AZ554" s="19" t="str">
        <f>IFERROR(VLOOKUP(AM554,[2]CUS030!$A$5:$E$10000,5,0),"")</f>
        <v/>
      </c>
      <c r="BA554" s="19" t="str">
        <f>IFERROR(VLOOKUP(AN554,[2]CUS030!$A$5:$E$10000,5,0),"")</f>
        <v/>
      </c>
      <c r="BB554" s="19" t="str">
        <f>IFERROR(VLOOKUP(AO554,[2]CUS030!$A$5:$E$10000,5,0),"")</f>
        <v/>
      </c>
      <c r="BC554" s="19" t="str">
        <f>IFERROR(VLOOKUP(AP554,[2]CUS030!$A$5:$E$10000,5,0),"")</f>
        <v/>
      </c>
      <c r="BD554" s="19" t="str">
        <f>IFERROR(VLOOKUP(AQ554,[2]CUS030!$A$5:$E$10000,5,0),"")</f>
        <v/>
      </c>
      <c r="BE554" s="19" t="str">
        <f>IFERROR(VLOOKUP(AR554,[2]CUS030!$A$5:$E$10000,5,0),"")</f>
        <v/>
      </c>
    </row>
    <row r="555" spans="6:57" x14ac:dyDescent="0.3">
      <c r="F555" s="108" t="str">
        <f>[1]!Table1[[#This Row],[Production]]</f>
        <v>|0200226240|22.20|0.00|2.000|0.0006229NBC</v>
      </c>
      <c r="G555" t="str">
        <f t="shared" si="265"/>
        <v>6229</v>
      </c>
      <c r="H555" t="str">
        <f t="shared" si="266"/>
        <v>||||||||||||</v>
      </c>
      <c r="I555" s="108" t="str">
        <f>[1]!Table1[[#This Row],[Stock]]</f>
        <v>|0200226240|22.20|0.00|2.000|0.000159NBC</v>
      </c>
      <c r="J555" t="str">
        <f t="shared" si="267"/>
        <v>159</v>
      </c>
      <c r="K555" s="19"/>
      <c r="L555" s="19"/>
      <c r="M555" s="19"/>
      <c r="N555" s="19"/>
      <c r="O555" s="19"/>
      <c r="P555" s="20">
        <f>End_Cal!E555</f>
        <v>0</v>
      </c>
      <c r="Q555" s="112">
        <f t="shared" si="270"/>
        <v>0</v>
      </c>
      <c r="R555" s="112" t="str">
        <f t="shared" si="271"/>
        <v/>
      </c>
      <c r="S555" s="112" t="str">
        <f t="shared" si="272"/>
        <v/>
      </c>
      <c r="T555" s="112" t="str">
        <f t="shared" si="273"/>
        <v/>
      </c>
      <c r="U555" s="112" t="str">
        <f t="shared" si="274"/>
        <v/>
      </c>
      <c r="V555" s="112" t="str">
        <f t="shared" si="275"/>
        <v/>
      </c>
      <c r="W555" s="112" t="str">
        <f t="shared" si="276"/>
        <v/>
      </c>
      <c r="X555" s="112" t="str">
        <f t="shared" si="277"/>
        <v/>
      </c>
      <c r="Y555" s="112" t="str">
        <f t="shared" si="278"/>
        <v/>
      </c>
      <c r="Z555" s="112" t="str">
        <f t="shared" si="279"/>
        <v/>
      </c>
      <c r="AA555" s="112" t="str">
        <f t="shared" si="280"/>
        <v/>
      </c>
      <c r="AB555" s="112" t="str">
        <f t="shared" si="281"/>
        <v/>
      </c>
      <c r="AC555" s="112" t="str">
        <f t="shared" si="282"/>
        <v/>
      </c>
      <c r="AD555" t="str">
        <f t="shared" si="268"/>
        <v>0------------</v>
      </c>
      <c r="AF555" s="19" t="str">
        <f t="shared" si="269"/>
        <v/>
      </c>
      <c r="AG555" s="19">
        <f t="shared" si="283"/>
        <v>0</v>
      </c>
      <c r="AH555" s="19" t="str">
        <f t="shared" si="284"/>
        <v/>
      </c>
      <c r="AI555" s="19" t="str">
        <f t="shared" si="285"/>
        <v/>
      </c>
      <c r="AJ555" s="19" t="str">
        <f t="shared" si="286"/>
        <v/>
      </c>
      <c r="AK555" s="19" t="str">
        <f t="shared" si="287"/>
        <v/>
      </c>
      <c r="AL555" s="19" t="str">
        <f t="shared" si="288"/>
        <v/>
      </c>
      <c r="AM555" s="19" t="str">
        <f t="shared" si="289"/>
        <v/>
      </c>
      <c r="AN555" s="19" t="str">
        <f t="shared" si="290"/>
        <v/>
      </c>
      <c r="AO555" s="19" t="str">
        <f t="shared" si="291"/>
        <v/>
      </c>
      <c r="AP555" s="19" t="str">
        <f t="shared" si="292"/>
        <v/>
      </c>
      <c r="AQ555" s="19" t="str">
        <f t="shared" si="293"/>
        <v/>
      </c>
      <c r="AR555" s="19" t="str">
        <f t="shared" si="294"/>
        <v/>
      </c>
      <c r="AS555" s="19" t="str">
        <f>IFERROR(VLOOKUP(AF555,[2]CUS030!$A$5:$E$10000,5,0),"")</f>
        <v/>
      </c>
      <c r="AT555" s="19" t="str">
        <f>IFERROR(VLOOKUP(AG555,[2]CUS030!$A$5:$E$10000,5,0),"")</f>
        <v/>
      </c>
      <c r="AU555" s="19" t="str">
        <f>IFERROR(VLOOKUP(AH555,[2]CUS030!$A$5:$E$10000,5,0),"")</f>
        <v/>
      </c>
      <c r="AV555" s="19" t="str">
        <f>IFERROR(VLOOKUP(AI555,[2]CUS030!$A$5:$E$10000,5,0),"")</f>
        <v/>
      </c>
      <c r="AW555" s="19" t="str">
        <f>IFERROR(VLOOKUP(AJ555,[2]CUS030!$A$5:$E$10000,5,0),"")</f>
        <v/>
      </c>
      <c r="AX555" s="19" t="str">
        <f>IFERROR(VLOOKUP(AK555,[2]CUS030!$A$5:$E$10000,5,0),"")</f>
        <v/>
      </c>
      <c r="AY555" s="19" t="str">
        <f>IFERROR(VLOOKUP(AL555,[2]CUS030!$A$5:$E$10000,5,0),"")</f>
        <v/>
      </c>
      <c r="AZ555" s="19" t="str">
        <f>IFERROR(VLOOKUP(AM555,[2]CUS030!$A$5:$E$10000,5,0),"")</f>
        <v/>
      </c>
      <c r="BA555" s="19" t="str">
        <f>IFERROR(VLOOKUP(AN555,[2]CUS030!$A$5:$E$10000,5,0),"")</f>
        <v/>
      </c>
      <c r="BB555" s="19" t="str">
        <f>IFERROR(VLOOKUP(AO555,[2]CUS030!$A$5:$E$10000,5,0),"")</f>
        <v/>
      </c>
      <c r="BC555" s="19" t="str">
        <f>IFERROR(VLOOKUP(AP555,[2]CUS030!$A$5:$E$10000,5,0),"")</f>
        <v/>
      </c>
      <c r="BD555" s="19" t="str">
        <f>IFERROR(VLOOKUP(AQ555,[2]CUS030!$A$5:$E$10000,5,0),"")</f>
        <v/>
      </c>
      <c r="BE555" s="19" t="str">
        <f>IFERROR(VLOOKUP(AR555,[2]CUS030!$A$5:$E$10000,5,0),"")</f>
        <v/>
      </c>
    </row>
    <row r="556" spans="6:57" x14ac:dyDescent="0.3">
      <c r="F556" s="108" t="str">
        <f>[1]!Table1[[#This Row],[Production]]</f>
        <v>|0200226240|22.20|0.00|2.000|0.0006229NBC</v>
      </c>
      <c r="G556" t="str">
        <f t="shared" si="265"/>
        <v>6229</v>
      </c>
      <c r="H556" t="str">
        <f t="shared" si="266"/>
        <v>||||||||||||</v>
      </c>
      <c r="I556" s="108" t="str">
        <f>[1]!Table1[[#This Row],[Stock]]</f>
        <v>|0200226240|22.20|0.00|2.000|0.000232NBC</v>
      </c>
      <c r="J556" t="str">
        <f t="shared" si="267"/>
        <v>232</v>
      </c>
      <c r="K556" s="19"/>
      <c r="L556" s="19"/>
      <c r="M556" s="19"/>
      <c r="N556" s="19"/>
      <c r="O556" s="19"/>
      <c r="P556" s="20">
        <f>End_Cal!E556</f>
        <v>0</v>
      </c>
      <c r="Q556" s="112">
        <f t="shared" si="270"/>
        <v>0</v>
      </c>
      <c r="R556" s="112" t="str">
        <f t="shared" si="271"/>
        <v/>
      </c>
      <c r="S556" s="112" t="str">
        <f t="shared" si="272"/>
        <v/>
      </c>
      <c r="T556" s="112" t="str">
        <f t="shared" si="273"/>
        <v/>
      </c>
      <c r="U556" s="112" t="str">
        <f t="shared" si="274"/>
        <v/>
      </c>
      <c r="V556" s="112" t="str">
        <f t="shared" si="275"/>
        <v/>
      </c>
      <c r="W556" s="112" t="str">
        <f t="shared" si="276"/>
        <v/>
      </c>
      <c r="X556" s="112" t="str">
        <f t="shared" si="277"/>
        <v/>
      </c>
      <c r="Y556" s="112" t="str">
        <f t="shared" si="278"/>
        <v/>
      </c>
      <c r="Z556" s="112" t="str">
        <f t="shared" si="279"/>
        <v/>
      </c>
      <c r="AA556" s="112" t="str">
        <f t="shared" si="280"/>
        <v/>
      </c>
      <c r="AB556" s="112" t="str">
        <f t="shared" si="281"/>
        <v/>
      </c>
      <c r="AC556" s="112" t="str">
        <f t="shared" si="282"/>
        <v/>
      </c>
      <c r="AD556" t="str">
        <f t="shared" si="268"/>
        <v>0------------</v>
      </c>
      <c r="AF556" s="19" t="str">
        <f t="shared" si="269"/>
        <v/>
      </c>
      <c r="AG556" s="19">
        <f t="shared" si="283"/>
        <v>0</v>
      </c>
      <c r="AH556" s="19" t="str">
        <f t="shared" si="284"/>
        <v/>
      </c>
      <c r="AI556" s="19" t="str">
        <f t="shared" si="285"/>
        <v/>
      </c>
      <c r="AJ556" s="19" t="str">
        <f t="shared" si="286"/>
        <v/>
      </c>
      <c r="AK556" s="19" t="str">
        <f t="shared" si="287"/>
        <v/>
      </c>
      <c r="AL556" s="19" t="str">
        <f t="shared" si="288"/>
        <v/>
      </c>
      <c r="AM556" s="19" t="str">
        <f t="shared" si="289"/>
        <v/>
      </c>
      <c r="AN556" s="19" t="str">
        <f t="shared" si="290"/>
        <v/>
      </c>
      <c r="AO556" s="19" t="str">
        <f t="shared" si="291"/>
        <v/>
      </c>
      <c r="AP556" s="19" t="str">
        <f t="shared" si="292"/>
        <v/>
      </c>
      <c r="AQ556" s="19" t="str">
        <f t="shared" si="293"/>
        <v/>
      </c>
      <c r="AR556" s="19" t="str">
        <f t="shared" si="294"/>
        <v/>
      </c>
      <c r="AS556" s="19" t="str">
        <f>IFERROR(VLOOKUP(AF556,[2]CUS030!$A$5:$E$10000,5,0),"")</f>
        <v/>
      </c>
      <c r="AT556" s="19" t="str">
        <f>IFERROR(VLOOKUP(AG556,[2]CUS030!$A$5:$E$10000,5,0),"")</f>
        <v/>
      </c>
      <c r="AU556" s="19" t="str">
        <f>IFERROR(VLOOKUP(AH556,[2]CUS030!$A$5:$E$10000,5,0),"")</f>
        <v/>
      </c>
      <c r="AV556" s="19" t="str">
        <f>IFERROR(VLOOKUP(AI556,[2]CUS030!$A$5:$E$10000,5,0),"")</f>
        <v/>
      </c>
      <c r="AW556" s="19" t="str">
        <f>IFERROR(VLOOKUP(AJ556,[2]CUS030!$A$5:$E$10000,5,0),"")</f>
        <v/>
      </c>
      <c r="AX556" s="19" t="str">
        <f>IFERROR(VLOOKUP(AK556,[2]CUS030!$A$5:$E$10000,5,0),"")</f>
        <v/>
      </c>
      <c r="AY556" s="19" t="str">
        <f>IFERROR(VLOOKUP(AL556,[2]CUS030!$A$5:$E$10000,5,0),"")</f>
        <v/>
      </c>
      <c r="AZ556" s="19" t="str">
        <f>IFERROR(VLOOKUP(AM556,[2]CUS030!$A$5:$E$10000,5,0),"")</f>
        <v/>
      </c>
      <c r="BA556" s="19" t="str">
        <f>IFERROR(VLOOKUP(AN556,[2]CUS030!$A$5:$E$10000,5,0),"")</f>
        <v/>
      </c>
      <c r="BB556" s="19" t="str">
        <f>IFERROR(VLOOKUP(AO556,[2]CUS030!$A$5:$E$10000,5,0),"")</f>
        <v/>
      </c>
      <c r="BC556" s="19" t="str">
        <f>IFERROR(VLOOKUP(AP556,[2]CUS030!$A$5:$E$10000,5,0),"")</f>
        <v/>
      </c>
      <c r="BD556" s="19" t="str">
        <f>IFERROR(VLOOKUP(AQ556,[2]CUS030!$A$5:$E$10000,5,0),"")</f>
        <v/>
      </c>
      <c r="BE556" s="19" t="str">
        <f>IFERROR(VLOOKUP(AR556,[2]CUS030!$A$5:$E$10000,5,0),"")</f>
        <v/>
      </c>
    </row>
    <row r="557" spans="6:57" x14ac:dyDescent="0.3">
      <c r="F557" s="108" t="str">
        <f>[1]!Table1[[#This Row],[Production]]</f>
        <v>|0200226240|22.20|0.00|2.000|0.0006229NBC</v>
      </c>
      <c r="G557" t="str">
        <f t="shared" si="265"/>
        <v>6229</v>
      </c>
      <c r="H557" t="str">
        <f t="shared" si="266"/>
        <v>||||||||||||</v>
      </c>
      <c r="I557" s="108" t="str">
        <f>[1]!Table1[[#This Row],[Stock]]</f>
        <v>|0200226240|22.20|0.00|2.000|0.000243NBC</v>
      </c>
      <c r="J557" t="str">
        <f t="shared" si="267"/>
        <v>243</v>
      </c>
      <c r="K557" s="19"/>
      <c r="L557" s="19"/>
      <c r="M557" s="19"/>
      <c r="N557" s="19"/>
      <c r="O557" s="19"/>
      <c r="P557" s="20">
        <f>End_Cal!E557</f>
        <v>0</v>
      </c>
      <c r="Q557" s="112">
        <f t="shared" si="270"/>
        <v>0</v>
      </c>
      <c r="R557" s="112" t="str">
        <f t="shared" si="271"/>
        <v/>
      </c>
      <c r="S557" s="112" t="str">
        <f t="shared" si="272"/>
        <v/>
      </c>
      <c r="T557" s="112" t="str">
        <f t="shared" si="273"/>
        <v/>
      </c>
      <c r="U557" s="112" t="str">
        <f t="shared" si="274"/>
        <v/>
      </c>
      <c r="V557" s="112" t="str">
        <f t="shared" si="275"/>
        <v/>
      </c>
      <c r="W557" s="112" t="str">
        <f t="shared" si="276"/>
        <v/>
      </c>
      <c r="X557" s="112" t="str">
        <f t="shared" si="277"/>
        <v/>
      </c>
      <c r="Y557" s="112" t="str">
        <f t="shared" si="278"/>
        <v/>
      </c>
      <c r="Z557" s="112" t="str">
        <f t="shared" si="279"/>
        <v/>
      </c>
      <c r="AA557" s="112" t="str">
        <f t="shared" si="280"/>
        <v/>
      </c>
      <c r="AB557" s="112" t="str">
        <f t="shared" si="281"/>
        <v/>
      </c>
      <c r="AC557" s="112" t="str">
        <f t="shared" si="282"/>
        <v/>
      </c>
      <c r="AD557" t="str">
        <f t="shared" si="268"/>
        <v>0------------</v>
      </c>
      <c r="AF557" s="19" t="str">
        <f t="shared" si="269"/>
        <v/>
      </c>
      <c r="AG557" s="19">
        <f t="shared" si="283"/>
        <v>0</v>
      </c>
      <c r="AH557" s="19" t="str">
        <f t="shared" si="284"/>
        <v/>
      </c>
      <c r="AI557" s="19" t="str">
        <f t="shared" si="285"/>
        <v/>
      </c>
      <c r="AJ557" s="19" t="str">
        <f t="shared" si="286"/>
        <v/>
      </c>
      <c r="AK557" s="19" t="str">
        <f t="shared" si="287"/>
        <v/>
      </c>
      <c r="AL557" s="19" t="str">
        <f t="shared" si="288"/>
        <v/>
      </c>
      <c r="AM557" s="19" t="str">
        <f t="shared" si="289"/>
        <v/>
      </c>
      <c r="AN557" s="19" t="str">
        <f t="shared" si="290"/>
        <v/>
      </c>
      <c r="AO557" s="19" t="str">
        <f t="shared" si="291"/>
        <v/>
      </c>
      <c r="AP557" s="19" t="str">
        <f t="shared" si="292"/>
        <v/>
      </c>
      <c r="AQ557" s="19" t="str">
        <f t="shared" si="293"/>
        <v/>
      </c>
      <c r="AR557" s="19" t="str">
        <f t="shared" si="294"/>
        <v/>
      </c>
      <c r="AS557" s="19" t="str">
        <f>IFERROR(VLOOKUP(AF557,[2]CUS030!$A$5:$E$10000,5,0),"")</f>
        <v/>
      </c>
      <c r="AT557" s="19" t="str">
        <f>IFERROR(VLOOKUP(AG557,[2]CUS030!$A$5:$E$10000,5,0),"")</f>
        <v/>
      </c>
      <c r="AU557" s="19" t="str">
        <f>IFERROR(VLOOKUP(AH557,[2]CUS030!$A$5:$E$10000,5,0),"")</f>
        <v/>
      </c>
      <c r="AV557" s="19" t="str">
        <f>IFERROR(VLOOKUP(AI557,[2]CUS030!$A$5:$E$10000,5,0),"")</f>
        <v/>
      </c>
      <c r="AW557" s="19" t="str">
        <f>IFERROR(VLOOKUP(AJ557,[2]CUS030!$A$5:$E$10000,5,0),"")</f>
        <v/>
      </c>
      <c r="AX557" s="19" t="str">
        <f>IFERROR(VLOOKUP(AK557,[2]CUS030!$A$5:$E$10000,5,0),"")</f>
        <v/>
      </c>
      <c r="AY557" s="19" t="str">
        <f>IFERROR(VLOOKUP(AL557,[2]CUS030!$A$5:$E$10000,5,0),"")</f>
        <v/>
      </c>
      <c r="AZ557" s="19" t="str">
        <f>IFERROR(VLOOKUP(AM557,[2]CUS030!$A$5:$E$10000,5,0),"")</f>
        <v/>
      </c>
      <c r="BA557" s="19" t="str">
        <f>IFERROR(VLOOKUP(AN557,[2]CUS030!$A$5:$E$10000,5,0),"")</f>
        <v/>
      </c>
      <c r="BB557" s="19" t="str">
        <f>IFERROR(VLOOKUP(AO557,[2]CUS030!$A$5:$E$10000,5,0),"")</f>
        <v/>
      </c>
      <c r="BC557" s="19" t="str">
        <f>IFERROR(VLOOKUP(AP557,[2]CUS030!$A$5:$E$10000,5,0),"")</f>
        <v/>
      </c>
      <c r="BD557" s="19" t="str">
        <f>IFERROR(VLOOKUP(AQ557,[2]CUS030!$A$5:$E$10000,5,0),"")</f>
        <v/>
      </c>
      <c r="BE557" s="19" t="str">
        <f>IFERROR(VLOOKUP(AR557,[2]CUS030!$A$5:$E$10000,5,0),"")</f>
        <v/>
      </c>
    </row>
    <row r="558" spans="6:57" x14ac:dyDescent="0.3">
      <c r="F558" s="108" t="str">
        <f>[1]!Table1[[#This Row],[Production]]</f>
        <v>|0200226240|22.20|0.00|2.000|0.0005980NBC</v>
      </c>
      <c r="G558" t="str">
        <f t="shared" si="265"/>
        <v>5980</v>
      </c>
      <c r="H558" t="str">
        <f t="shared" si="266"/>
        <v>||||||||||||</v>
      </c>
      <c r="I558" s="108" t="str">
        <f>[1]!Table1[[#This Row],[Stock]]</f>
        <v>|0200226240|22.20|0.00|2.000|0.000280NBC</v>
      </c>
      <c r="J558" t="str">
        <f t="shared" si="267"/>
        <v>280</v>
      </c>
      <c r="K558" s="19"/>
      <c r="L558" s="19"/>
      <c r="M558" s="19"/>
      <c r="N558" s="19"/>
      <c r="O558" s="19"/>
      <c r="P558" s="20">
        <f>End_Cal!E558</f>
        <v>0</v>
      </c>
      <c r="Q558" s="112">
        <f t="shared" si="270"/>
        <v>0</v>
      </c>
      <c r="R558" s="112" t="str">
        <f t="shared" si="271"/>
        <v/>
      </c>
      <c r="S558" s="112" t="str">
        <f t="shared" si="272"/>
        <v/>
      </c>
      <c r="T558" s="112" t="str">
        <f t="shared" si="273"/>
        <v/>
      </c>
      <c r="U558" s="112" t="str">
        <f t="shared" si="274"/>
        <v/>
      </c>
      <c r="V558" s="112" t="str">
        <f t="shared" si="275"/>
        <v/>
      </c>
      <c r="W558" s="112" t="str">
        <f t="shared" si="276"/>
        <v/>
      </c>
      <c r="X558" s="112" t="str">
        <f t="shared" si="277"/>
        <v/>
      </c>
      <c r="Y558" s="112" t="str">
        <f t="shared" si="278"/>
        <v/>
      </c>
      <c r="Z558" s="112" t="str">
        <f t="shared" si="279"/>
        <v/>
      </c>
      <c r="AA558" s="112" t="str">
        <f t="shared" si="280"/>
        <v/>
      </c>
      <c r="AB558" s="112" t="str">
        <f t="shared" si="281"/>
        <v/>
      </c>
      <c r="AC558" s="112" t="str">
        <f t="shared" si="282"/>
        <v/>
      </c>
      <c r="AD558" t="str">
        <f t="shared" si="268"/>
        <v>0------------</v>
      </c>
      <c r="AF558" s="19" t="str">
        <f t="shared" si="269"/>
        <v/>
      </c>
      <c r="AG558" s="19">
        <f t="shared" si="283"/>
        <v>0</v>
      </c>
      <c r="AH558" s="19" t="str">
        <f t="shared" si="284"/>
        <v/>
      </c>
      <c r="AI558" s="19" t="str">
        <f t="shared" si="285"/>
        <v/>
      </c>
      <c r="AJ558" s="19" t="str">
        <f t="shared" si="286"/>
        <v/>
      </c>
      <c r="AK558" s="19" t="str">
        <f t="shared" si="287"/>
        <v/>
      </c>
      <c r="AL558" s="19" t="str">
        <f t="shared" si="288"/>
        <v/>
      </c>
      <c r="AM558" s="19" t="str">
        <f t="shared" si="289"/>
        <v/>
      </c>
      <c r="AN558" s="19" t="str">
        <f t="shared" si="290"/>
        <v/>
      </c>
      <c r="AO558" s="19" t="str">
        <f t="shared" si="291"/>
        <v/>
      </c>
      <c r="AP558" s="19" t="str">
        <f t="shared" si="292"/>
        <v/>
      </c>
      <c r="AQ558" s="19" t="str">
        <f t="shared" si="293"/>
        <v/>
      </c>
      <c r="AR558" s="19" t="str">
        <f t="shared" si="294"/>
        <v/>
      </c>
      <c r="AS558" s="19" t="str">
        <f>IFERROR(VLOOKUP(AF558,[2]CUS030!$A$5:$E$10000,5,0),"")</f>
        <v/>
      </c>
      <c r="AT558" s="19" t="str">
        <f>IFERROR(VLOOKUP(AG558,[2]CUS030!$A$5:$E$10000,5,0),"")</f>
        <v/>
      </c>
      <c r="AU558" s="19" t="str">
        <f>IFERROR(VLOOKUP(AH558,[2]CUS030!$A$5:$E$10000,5,0),"")</f>
        <v/>
      </c>
      <c r="AV558" s="19" t="str">
        <f>IFERROR(VLOOKUP(AI558,[2]CUS030!$A$5:$E$10000,5,0),"")</f>
        <v/>
      </c>
      <c r="AW558" s="19" t="str">
        <f>IFERROR(VLOOKUP(AJ558,[2]CUS030!$A$5:$E$10000,5,0),"")</f>
        <v/>
      </c>
      <c r="AX558" s="19" t="str">
        <f>IFERROR(VLOOKUP(AK558,[2]CUS030!$A$5:$E$10000,5,0),"")</f>
        <v/>
      </c>
      <c r="AY558" s="19" t="str">
        <f>IFERROR(VLOOKUP(AL558,[2]CUS030!$A$5:$E$10000,5,0),"")</f>
        <v/>
      </c>
      <c r="AZ558" s="19" t="str">
        <f>IFERROR(VLOOKUP(AM558,[2]CUS030!$A$5:$E$10000,5,0),"")</f>
        <v/>
      </c>
      <c r="BA558" s="19" t="str">
        <f>IFERROR(VLOOKUP(AN558,[2]CUS030!$A$5:$E$10000,5,0),"")</f>
        <v/>
      </c>
      <c r="BB558" s="19" t="str">
        <f>IFERROR(VLOOKUP(AO558,[2]CUS030!$A$5:$E$10000,5,0),"")</f>
        <v/>
      </c>
      <c r="BC558" s="19" t="str">
        <f>IFERROR(VLOOKUP(AP558,[2]CUS030!$A$5:$E$10000,5,0),"")</f>
        <v/>
      </c>
      <c r="BD558" s="19" t="str">
        <f>IFERROR(VLOOKUP(AQ558,[2]CUS030!$A$5:$E$10000,5,0),"")</f>
        <v/>
      </c>
      <c r="BE558" s="19" t="str">
        <f>IFERROR(VLOOKUP(AR558,[2]CUS030!$A$5:$E$10000,5,0),"")</f>
        <v/>
      </c>
    </row>
    <row r="559" spans="6:57" x14ac:dyDescent="0.3">
      <c r="F559" s="108" t="str">
        <f>[1]!Table1[[#This Row],[Production]]</f>
        <v>|0200226240|22.20|0.00|2.000|0.0006100NBC</v>
      </c>
      <c r="G559" t="str">
        <f t="shared" si="265"/>
        <v>6100</v>
      </c>
      <c r="H559" t="str">
        <f t="shared" si="266"/>
        <v>||||||||||||</v>
      </c>
      <c r="I559" s="108" t="str">
        <f>[1]!Table1[[#This Row],[Stock]]</f>
        <v>|0200226240|22.20|0.00|2.000|0.000285NBC</v>
      </c>
      <c r="J559" t="str">
        <f t="shared" si="267"/>
        <v>285</v>
      </c>
      <c r="K559" s="19"/>
      <c r="L559" s="19"/>
      <c r="M559" s="19"/>
      <c r="N559" s="19"/>
      <c r="O559" s="19"/>
      <c r="P559" s="20">
        <f>End_Cal!E559</f>
        <v>0</v>
      </c>
      <c r="Q559" s="112">
        <f t="shared" si="270"/>
        <v>0</v>
      </c>
      <c r="R559" s="112" t="str">
        <f t="shared" si="271"/>
        <v/>
      </c>
      <c r="S559" s="112" t="str">
        <f t="shared" si="272"/>
        <v/>
      </c>
      <c r="T559" s="112" t="str">
        <f t="shared" si="273"/>
        <v/>
      </c>
      <c r="U559" s="112" t="str">
        <f t="shared" si="274"/>
        <v/>
      </c>
      <c r="V559" s="112" t="str">
        <f t="shared" si="275"/>
        <v/>
      </c>
      <c r="W559" s="112" t="str">
        <f t="shared" si="276"/>
        <v/>
      </c>
      <c r="X559" s="112" t="str">
        <f t="shared" si="277"/>
        <v/>
      </c>
      <c r="Y559" s="112" t="str">
        <f t="shared" si="278"/>
        <v/>
      </c>
      <c r="Z559" s="112" t="str">
        <f t="shared" si="279"/>
        <v/>
      </c>
      <c r="AA559" s="112" t="str">
        <f t="shared" si="280"/>
        <v/>
      </c>
      <c r="AB559" s="112" t="str">
        <f t="shared" si="281"/>
        <v/>
      </c>
      <c r="AC559" s="112" t="str">
        <f t="shared" si="282"/>
        <v/>
      </c>
      <c r="AD559" t="str">
        <f t="shared" si="268"/>
        <v>0------------</v>
      </c>
      <c r="AF559" s="19" t="str">
        <f t="shared" si="269"/>
        <v/>
      </c>
      <c r="AG559" s="19">
        <f t="shared" si="283"/>
        <v>0</v>
      </c>
      <c r="AH559" s="19" t="str">
        <f t="shared" si="284"/>
        <v/>
      </c>
      <c r="AI559" s="19" t="str">
        <f t="shared" si="285"/>
        <v/>
      </c>
      <c r="AJ559" s="19" t="str">
        <f t="shared" si="286"/>
        <v/>
      </c>
      <c r="AK559" s="19" t="str">
        <f t="shared" si="287"/>
        <v/>
      </c>
      <c r="AL559" s="19" t="str">
        <f t="shared" si="288"/>
        <v/>
      </c>
      <c r="AM559" s="19" t="str">
        <f t="shared" si="289"/>
        <v/>
      </c>
      <c r="AN559" s="19" t="str">
        <f t="shared" si="290"/>
        <v/>
      </c>
      <c r="AO559" s="19" t="str">
        <f t="shared" si="291"/>
        <v/>
      </c>
      <c r="AP559" s="19" t="str">
        <f t="shared" si="292"/>
        <v/>
      </c>
      <c r="AQ559" s="19" t="str">
        <f t="shared" si="293"/>
        <v/>
      </c>
      <c r="AR559" s="19" t="str">
        <f t="shared" si="294"/>
        <v/>
      </c>
      <c r="AS559" s="19" t="str">
        <f>IFERROR(VLOOKUP(AF559,[2]CUS030!$A$5:$E$10000,5,0),"")</f>
        <v/>
      </c>
      <c r="AT559" s="19" t="str">
        <f>IFERROR(VLOOKUP(AG559,[2]CUS030!$A$5:$E$10000,5,0),"")</f>
        <v/>
      </c>
      <c r="AU559" s="19" t="str">
        <f>IFERROR(VLOOKUP(AH559,[2]CUS030!$A$5:$E$10000,5,0),"")</f>
        <v/>
      </c>
      <c r="AV559" s="19" t="str">
        <f>IFERROR(VLOOKUP(AI559,[2]CUS030!$A$5:$E$10000,5,0),"")</f>
        <v/>
      </c>
      <c r="AW559" s="19" t="str">
        <f>IFERROR(VLOOKUP(AJ559,[2]CUS030!$A$5:$E$10000,5,0),"")</f>
        <v/>
      </c>
      <c r="AX559" s="19" t="str">
        <f>IFERROR(VLOOKUP(AK559,[2]CUS030!$A$5:$E$10000,5,0),"")</f>
        <v/>
      </c>
      <c r="AY559" s="19" t="str">
        <f>IFERROR(VLOOKUP(AL559,[2]CUS030!$A$5:$E$10000,5,0),"")</f>
        <v/>
      </c>
      <c r="AZ559" s="19" t="str">
        <f>IFERROR(VLOOKUP(AM559,[2]CUS030!$A$5:$E$10000,5,0),"")</f>
        <v/>
      </c>
      <c r="BA559" s="19" t="str">
        <f>IFERROR(VLOOKUP(AN559,[2]CUS030!$A$5:$E$10000,5,0),"")</f>
        <v/>
      </c>
      <c r="BB559" s="19" t="str">
        <f>IFERROR(VLOOKUP(AO559,[2]CUS030!$A$5:$E$10000,5,0),"")</f>
        <v/>
      </c>
      <c r="BC559" s="19" t="str">
        <f>IFERROR(VLOOKUP(AP559,[2]CUS030!$A$5:$E$10000,5,0),"")</f>
        <v/>
      </c>
      <c r="BD559" s="19" t="str">
        <f>IFERROR(VLOOKUP(AQ559,[2]CUS030!$A$5:$E$10000,5,0),"")</f>
        <v/>
      </c>
      <c r="BE559" s="19" t="str">
        <f>IFERROR(VLOOKUP(AR559,[2]CUS030!$A$5:$E$10000,5,0),"")</f>
        <v/>
      </c>
    </row>
    <row r="560" spans="6:57" x14ac:dyDescent="0.3">
      <c r="F560" s="108" t="str">
        <f>[1]!Table1[[#This Row],[Production]]</f>
        <v>|0200226240|22.20|0.00|2.000|0.0006100NBC</v>
      </c>
      <c r="G560" t="str">
        <f t="shared" si="265"/>
        <v>6100</v>
      </c>
      <c r="H560" t="str">
        <f t="shared" si="266"/>
        <v>||||||||||||</v>
      </c>
      <c r="I560" s="108" t="str">
        <f>[1]!Table1[[#This Row],[Stock]]</f>
        <v>|0200226240|22.20|0.00|2.000|0.000299NBC</v>
      </c>
      <c r="J560" t="str">
        <f t="shared" si="267"/>
        <v>299</v>
      </c>
      <c r="K560" s="19"/>
      <c r="L560" s="19"/>
      <c r="M560" s="19"/>
      <c r="N560" s="19"/>
      <c r="O560" s="19"/>
      <c r="P560" s="20">
        <f>End_Cal!E560</f>
        <v>0</v>
      </c>
      <c r="Q560" s="112">
        <f t="shared" si="270"/>
        <v>0</v>
      </c>
      <c r="R560" s="112" t="str">
        <f t="shared" si="271"/>
        <v/>
      </c>
      <c r="S560" s="112" t="str">
        <f t="shared" si="272"/>
        <v/>
      </c>
      <c r="T560" s="112" t="str">
        <f t="shared" si="273"/>
        <v/>
      </c>
      <c r="U560" s="112" t="str">
        <f t="shared" si="274"/>
        <v/>
      </c>
      <c r="V560" s="112" t="str">
        <f t="shared" si="275"/>
        <v/>
      </c>
      <c r="W560" s="112" t="str">
        <f t="shared" si="276"/>
        <v/>
      </c>
      <c r="X560" s="112" t="str">
        <f t="shared" si="277"/>
        <v/>
      </c>
      <c r="Y560" s="112" t="str">
        <f t="shared" si="278"/>
        <v/>
      </c>
      <c r="Z560" s="112" t="str">
        <f t="shared" si="279"/>
        <v/>
      </c>
      <c r="AA560" s="112" t="str">
        <f t="shared" si="280"/>
        <v/>
      </c>
      <c r="AB560" s="112" t="str">
        <f t="shared" si="281"/>
        <v/>
      </c>
      <c r="AC560" s="112" t="str">
        <f t="shared" si="282"/>
        <v/>
      </c>
      <c r="AD560" t="str">
        <f t="shared" si="268"/>
        <v>0------------</v>
      </c>
      <c r="AF560" s="19" t="str">
        <f t="shared" si="269"/>
        <v/>
      </c>
      <c r="AG560" s="19">
        <f t="shared" si="283"/>
        <v>0</v>
      </c>
      <c r="AH560" s="19" t="str">
        <f t="shared" si="284"/>
        <v/>
      </c>
      <c r="AI560" s="19" t="str">
        <f t="shared" si="285"/>
        <v/>
      </c>
      <c r="AJ560" s="19" t="str">
        <f t="shared" si="286"/>
        <v/>
      </c>
      <c r="AK560" s="19" t="str">
        <f t="shared" si="287"/>
        <v/>
      </c>
      <c r="AL560" s="19" t="str">
        <f t="shared" si="288"/>
        <v/>
      </c>
      <c r="AM560" s="19" t="str">
        <f t="shared" si="289"/>
        <v/>
      </c>
      <c r="AN560" s="19" t="str">
        <f t="shared" si="290"/>
        <v/>
      </c>
      <c r="AO560" s="19" t="str">
        <f t="shared" si="291"/>
        <v/>
      </c>
      <c r="AP560" s="19" t="str">
        <f t="shared" si="292"/>
        <v/>
      </c>
      <c r="AQ560" s="19" t="str">
        <f t="shared" si="293"/>
        <v/>
      </c>
      <c r="AR560" s="19" t="str">
        <f t="shared" si="294"/>
        <v/>
      </c>
      <c r="AS560" s="19" t="str">
        <f>IFERROR(VLOOKUP(AF560,[2]CUS030!$A$5:$E$10000,5,0),"")</f>
        <v/>
      </c>
      <c r="AT560" s="19" t="str">
        <f>IFERROR(VLOOKUP(AG560,[2]CUS030!$A$5:$E$10000,5,0),"")</f>
        <v/>
      </c>
      <c r="AU560" s="19" t="str">
        <f>IFERROR(VLOOKUP(AH560,[2]CUS030!$A$5:$E$10000,5,0),"")</f>
        <v/>
      </c>
      <c r="AV560" s="19" t="str">
        <f>IFERROR(VLOOKUP(AI560,[2]CUS030!$A$5:$E$10000,5,0),"")</f>
        <v/>
      </c>
      <c r="AW560" s="19" t="str">
        <f>IFERROR(VLOOKUP(AJ560,[2]CUS030!$A$5:$E$10000,5,0),"")</f>
        <v/>
      </c>
      <c r="AX560" s="19" t="str">
        <f>IFERROR(VLOOKUP(AK560,[2]CUS030!$A$5:$E$10000,5,0),"")</f>
        <v/>
      </c>
      <c r="AY560" s="19" t="str">
        <f>IFERROR(VLOOKUP(AL560,[2]CUS030!$A$5:$E$10000,5,0),"")</f>
        <v/>
      </c>
      <c r="AZ560" s="19" t="str">
        <f>IFERROR(VLOOKUP(AM560,[2]CUS030!$A$5:$E$10000,5,0),"")</f>
        <v/>
      </c>
      <c r="BA560" s="19" t="str">
        <f>IFERROR(VLOOKUP(AN560,[2]CUS030!$A$5:$E$10000,5,0),"")</f>
        <v/>
      </c>
      <c r="BB560" s="19" t="str">
        <f>IFERROR(VLOOKUP(AO560,[2]CUS030!$A$5:$E$10000,5,0),"")</f>
        <v/>
      </c>
      <c r="BC560" s="19" t="str">
        <f>IFERROR(VLOOKUP(AP560,[2]CUS030!$A$5:$E$10000,5,0),"")</f>
        <v/>
      </c>
      <c r="BD560" s="19" t="str">
        <f>IFERROR(VLOOKUP(AQ560,[2]CUS030!$A$5:$E$10000,5,0),"")</f>
        <v/>
      </c>
      <c r="BE560" s="19" t="str">
        <f>IFERROR(VLOOKUP(AR560,[2]CUS030!$A$5:$E$10000,5,0),"")</f>
        <v/>
      </c>
    </row>
    <row r="561" spans="6:57" x14ac:dyDescent="0.3">
      <c r="F561" s="108" t="str">
        <f>[1]!Table1[[#This Row],[Production]]</f>
        <v>|0200226240|22.20|0.00|2.000|0.0005921NBC</v>
      </c>
      <c r="G561" t="str">
        <f t="shared" si="265"/>
        <v>5921</v>
      </c>
      <c r="H561" t="str">
        <f t="shared" si="266"/>
        <v>||||||||||||</v>
      </c>
      <c r="I561" s="108" t="str">
        <f>[1]!Table1[[#This Row],[Stock]]</f>
        <v>|0200226240|22.20|0.00|2.000|0.000306NBC</v>
      </c>
      <c r="J561" t="str">
        <f t="shared" si="267"/>
        <v>306</v>
      </c>
      <c r="K561" s="19"/>
      <c r="L561" s="19"/>
      <c r="M561" s="19"/>
      <c r="N561" s="19"/>
      <c r="O561" s="19"/>
      <c r="P561" s="20">
        <f>End_Cal!E561</f>
        <v>0</v>
      </c>
      <c r="Q561" s="112">
        <f t="shared" si="270"/>
        <v>0</v>
      </c>
      <c r="R561" s="112" t="str">
        <f t="shared" si="271"/>
        <v/>
      </c>
      <c r="S561" s="112" t="str">
        <f t="shared" si="272"/>
        <v/>
      </c>
      <c r="T561" s="112" t="str">
        <f t="shared" si="273"/>
        <v/>
      </c>
      <c r="U561" s="112" t="str">
        <f t="shared" si="274"/>
        <v/>
      </c>
      <c r="V561" s="112" t="str">
        <f t="shared" si="275"/>
        <v/>
      </c>
      <c r="W561" s="112" t="str">
        <f t="shared" si="276"/>
        <v/>
      </c>
      <c r="X561" s="112" t="str">
        <f t="shared" si="277"/>
        <v/>
      </c>
      <c r="Y561" s="112" t="str">
        <f t="shared" si="278"/>
        <v/>
      </c>
      <c r="Z561" s="112" t="str">
        <f t="shared" si="279"/>
        <v/>
      </c>
      <c r="AA561" s="112" t="str">
        <f t="shared" si="280"/>
        <v/>
      </c>
      <c r="AB561" s="112" t="str">
        <f t="shared" si="281"/>
        <v/>
      </c>
      <c r="AC561" s="112" t="str">
        <f t="shared" si="282"/>
        <v/>
      </c>
      <c r="AD561" t="str">
        <f t="shared" si="268"/>
        <v>0------------</v>
      </c>
      <c r="AF561" s="19" t="str">
        <f t="shared" si="269"/>
        <v/>
      </c>
      <c r="AG561" s="19">
        <f t="shared" si="283"/>
        <v>0</v>
      </c>
      <c r="AH561" s="19" t="str">
        <f t="shared" si="284"/>
        <v/>
      </c>
      <c r="AI561" s="19" t="str">
        <f t="shared" si="285"/>
        <v/>
      </c>
      <c r="AJ561" s="19" t="str">
        <f t="shared" si="286"/>
        <v/>
      </c>
      <c r="AK561" s="19" t="str">
        <f t="shared" si="287"/>
        <v/>
      </c>
      <c r="AL561" s="19" t="str">
        <f t="shared" si="288"/>
        <v/>
      </c>
      <c r="AM561" s="19" t="str">
        <f t="shared" si="289"/>
        <v/>
      </c>
      <c r="AN561" s="19" t="str">
        <f t="shared" si="290"/>
        <v/>
      </c>
      <c r="AO561" s="19" t="str">
        <f t="shared" si="291"/>
        <v/>
      </c>
      <c r="AP561" s="19" t="str">
        <f t="shared" si="292"/>
        <v/>
      </c>
      <c r="AQ561" s="19" t="str">
        <f t="shared" si="293"/>
        <v/>
      </c>
      <c r="AR561" s="19" t="str">
        <f t="shared" si="294"/>
        <v/>
      </c>
      <c r="AS561" s="19" t="str">
        <f>IFERROR(VLOOKUP(AF561,[2]CUS030!$A$5:$E$10000,5,0),"")</f>
        <v/>
      </c>
      <c r="AT561" s="19" t="str">
        <f>IFERROR(VLOOKUP(AG561,[2]CUS030!$A$5:$E$10000,5,0),"")</f>
        <v/>
      </c>
      <c r="AU561" s="19" t="str">
        <f>IFERROR(VLOOKUP(AH561,[2]CUS030!$A$5:$E$10000,5,0),"")</f>
        <v/>
      </c>
      <c r="AV561" s="19" t="str">
        <f>IFERROR(VLOOKUP(AI561,[2]CUS030!$A$5:$E$10000,5,0),"")</f>
        <v/>
      </c>
      <c r="AW561" s="19" t="str">
        <f>IFERROR(VLOOKUP(AJ561,[2]CUS030!$A$5:$E$10000,5,0),"")</f>
        <v/>
      </c>
      <c r="AX561" s="19" t="str">
        <f>IFERROR(VLOOKUP(AK561,[2]CUS030!$A$5:$E$10000,5,0),"")</f>
        <v/>
      </c>
      <c r="AY561" s="19" t="str">
        <f>IFERROR(VLOOKUP(AL561,[2]CUS030!$A$5:$E$10000,5,0),"")</f>
        <v/>
      </c>
      <c r="AZ561" s="19" t="str">
        <f>IFERROR(VLOOKUP(AM561,[2]CUS030!$A$5:$E$10000,5,0),"")</f>
        <v/>
      </c>
      <c r="BA561" s="19" t="str">
        <f>IFERROR(VLOOKUP(AN561,[2]CUS030!$A$5:$E$10000,5,0),"")</f>
        <v/>
      </c>
      <c r="BB561" s="19" t="str">
        <f>IFERROR(VLOOKUP(AO561,[2]CUS030!$A$5:$E$10000,5,0),"")</f>
        <v/>
      </c>
      <c r="BC561" s="19" t="str">
        <f>IFERROR(VLOOKUP(AP561,[2]CUS030!$A$5:$E$10000,5,0),"")</f>
        <v/>
      </c>
      <c r="BD561" s="19" t="str">
        <f>IFERROR(VLOOKUP(AQ561,[2]CUS030!$A$5:$E$10000,5,0),"")</f>
        <v/>
      </c>
      <c r="BE561" s="19" t="str">
        <f>IFERROR(VLOOKUP(AR561,[2]CUS030!$A$5:$E$10000,5,0),"")</f>
        <v/>
      </c>
    </row>
    <row r="562" spans="6:57" x14ac:dyDescent="0.3">
      <c r="F562" s="108" t="str">
        <f>[1]!Table1[[#This Row],[Production]]</f>
        <v>|0200226240|22.20|0.00|2.000|0.0005997NBC</v>
      </c>
      <c r="G562" t="str">
        <f t="shared" si="265"/>
        <v>5997</v>
      </c>
      <c r="H562" t="str">
        <f t="shared" si="266"/>
        <v>||||||||||||</v>
      </c>
      <c r="I562" s="108" t="str">
        <f>[1]!Table1[[#This Row],[Stock]]</f>
        <v>|0200226240|22.20|0.00|2.000|0.000310NBC</v>
      </c>
      <c r="J562" t="str">
        <f t="shared" si="267"/>
        <v>310</v>
      </c>
      <c r="K562" s="19"/>
      <c r="L562" s="19"/>
      <c r="M562" s="19"/>
      <c r="N562" s="19"/>
      <c r="O562" s="19"/>
      <c r="P562" s="20">
        <f>End_Cal!E562</f>
        <v>0</v>
      </c>
      <c r="Q562" s="112">
        <f t="shared" si="270"/>
        <v>0</v>
      </c>
      <c r="R562" s="112" t="str">
        <f t="shared" si="271"/>
        <v/>
      </c>
      <c r="S562" s="112" t="str">
        <f t="shared" si="272"/>
        <v/>
      </c>
      <c r="T562" s="112" t="str">
        <f t="shared" si="273"/>
        <v/>
      </c>
      <c r="U562" s="112" t="str">
        <f t="shared" si="274"/>
        <v/>
      </c>
      <c r="V562" s="112" t="str">
        <f t="shared" si="275"/>
        <v/>
      </c>
      <c r="W562" s="112" t="str">
        <f t="shared" si="276"/>
        <v/>
      </c>
      <c r="X562" s="112" t="str">
        <f t="shared" si="277"/>
        <v/>
      </c>
      <c r="Y562" s="112" t="str">
        <f t="shared" si="278"/>
        <v/>
      </c>
      <c r="Z562" s="112" t="str">
        <f t="shared" si="279"/>
        <v/>
      </c>
      <c r="AA562" s="112" t="str">
        <f t="shared" si="280"/>
        <v/>
      </c>
      <c r="AB562" s="112" t="str">
        <f t="shared" si="281"/>
        <v/>
      </c>
      <c r="AC562" s="112" t="str">
        <f t="shared" si="282"/>
        <v/>
      </c>
      <c r="AD562" t="str">
        <f t="shared" si="268"/>
        <v>0------------</v>
      </c>
      <c r="AF562" s="19" t="str">
        <f t="shared" si="269"/>
        <v/>
      </c>
      <c r="AG562" s="19">
        <f t="shared" si="283"/>
        <v>0</v>
      </c>
      <c r="AH562" s="19" t="str">
        <f t="shared" si="284"/>
        <v/>
      </c>
      <c r="AI562" s="19" t="str">
        <f t="shared" si="285"/>
        <v/>
      </c>
      <c r="AJ562" s="19" t="str">
        <f t="shared" si="286"/>
        <v/>
      </c>
      <c r="AK562" s="19" t="str">
        <f t="shared" si="287"/>
        <v/>
      </c>
      <c r="AL562" s="19" t="str">
        <f t="shared" si="288"/>
        <v/>
      </c>
      <c r="AM562" s="19" t="str">
        <f t="shared" si="289"/>
        <v/>
      </c>
      <c r="AN562" s="19" t="str">
        <f t="shared" si="290"/>
        <v/>
      </c>
      <c r="AO562" s="19" t="str">
        <f t="shared" si="291"/>
        <v/>
      </c>
      <c r="AP562" s="19" t="str">
        <f t="shared" si="292"/>
        <v/>
      </c>
      <c r="AQ562" s="19" t="str">
        <f t="shared" si="293"/>
        <v/>
      </c>
      <c r="AR562" s="19" t="str">
        <f t="shared" si="294"/>
        <v/>
      </c>
      <c r="AS562" s="19" t="str">
        <f>IFERROR(VLOOKUP(AF562,[2]CUS030!$A$5:$E$10000,5,0),"")</f>
        <v/>
      </c>
      <c r="AT562" s="19" t="str">
        <f>IFERROR(VLOOKUP(AG562,[2]CUS030!$A$5:$E$10000,5,0),"")</f>
        <v/>
      </c>
      <c r="AU562" s="19" t="str">
        <f>IFERROR(VLOOKUP(AH562,[2]CUS030!$A$5:$E$10000,5,0),"")</f>
        <v/>
      </c>
      <c r="AV562" s="19" t="str">
        <f>IFERROR(VLOOKUP(AI562,[2]CUS030!$A$5:$E$10000,5,0),"")</f>
        <v/>
      </c>
      <c r="AW562" s="19" t="str">
        <f>IFERROR(VLOOKUP(AJ562,[2]CUS030!$A$5:$E$10000,5,0),"")</f>
        <v/>
      </c>
      <c r="AX562" s="19" t="str">
        <f>IFERROR(VLOOKUP(AK562,[2]CUS030!$A$5:$E$10000,5,0),"")</f>
        <v/>
      </c>
      <c r="AY562" s="19" t="str">
        <f>IFERROR(VLOOKUP(AL562,[2]CUS030!$A$5:$E$10000,5,0),"")</f>
        <v/>
      </c>
      <c r="AZ562" s="19" t="str">
        <f>IFERROR(VLOOKUP(AM562,[2]CUS030!$A$5:$E$10000,5,0),"")</f>
        <v/>
      </c>
      <c r="BA562" s="19" t="str">
        <f>IFERROR(VLOOKUP(AN562,[2]CUS030!$A$5:$E$10000,5,0),"")</f>
        <v/>
      </c>
      <c r="BB562" s="19" t="str">
        <f>IFERROR(VLOOKUP(AO562,[2]CUS030!$A$5:$E$10000,5,0),"")</f>
        <v/>
      </c>
      <c r="BC562" s="19" t="str">
        <f>IFERROR(VLOOKUP(AP562,[2]CUS030!$A$5:$E$10000,5,0),"")</f>
        <v/>
      </c>
      <c r="BD562" s="19" t="str">
        <f>IFERROR(VLOOKUP(AQ562,[2]CUS030!$A$5:$E$10000,5,0),"")</f>
        <v/>
      </c>
      <c r="BE562" s="19" t="str">
        <f>IFERROR(VLOOKUP(AR562,[2]CUS030!$A$5:$E$10000,5,0),"")</f>
        <v/>
      </c>
    </row>
    <row r="563" spans="6:57" x14ac:dyDescent="0.3">
      <c r="F563" s="108" t="str">
        <f>[1]!Table1[[#This Row],[Production]]</f>
        <v>|0200226240|22.20|0.00|2.000|0.0005550IBC</v>
      </c>
      <c r="G563" t="str">
        <f t="shared" si="265"/>
        <v>5550</v>
      </c>
      <c r="H563" t="str">
        <f t="shared" si="266"/>
        <v>||||||||||||</v>
      </c>
      <c r="I563" s="108" t="str">
        <f>[1]!Table1[[#This Row],[Stock]]</f>
        <v>|0200226240|22.20|0.00|2.000|0.0005550IBC</v>
      </c>
      <c r="J563" t="str">
        <f t="shared" si="267"/>
        <v>5550</v>
      </c>
      <c r="K563" s="19"/>
      <c r="L563" s="19"/>
      <c r="M563" s="19"/>
      <c r="N563" s="19"/>
      <c r="O563" s="19"/>
      <c r="P563" s="20">
        <f>End_Cal!E563</f>
        <v>0</v>
      </c>
      <c r="Q563" s="112">
        <f t="shared" si="270"/>
        <v>0</v>
      </c>
      <c r="R563" s="112" t="str">
        <f t="shared" si="271"/>
        <v/>
      </c>
      <c r="S563" s="112" t="str">
        <f t="shared" si="272"/>
        <v/>
      </c>
      <c r="T563" s="112" t="str">
        <f t="shared" si="273"/>
        <v/>
      </c>
      <c r="U563" s="112" t="str">
        <f t="shared" si="274"/>
        <v/>
      </c>
      <c r="V563" s="112" t="str">
        <f t="shared" si="275"/>
        <v/>
      </c>
      <c r="W563" s="112" t="str">
        <f t="shared" si="276"/>
        <v/>
      </c>
      <c r="X563" s="112" t="str">
        <f t="shared" si="277"/>
        <v/>
      </c>
      <c r="Y563" s="112" t="str">
        <f t="shared" si="278"/>
        <v/>
      </c>
      <c r="Z563" s="112" t="str">
        <f t="shared" si="279"/>
        <v/>
      </c>
      <c r="AA563" s="112" t="str">
        <f t="shared" si="280"/>
        <v/>
      </c>
      <c r="AB563" s="112" t="str">
        <f t="shared" si="281"/>
        <v/>
      </c>
      <c r="AC563" s="112" t="str">
        <f t="shared" si="282"/>
        <v/>
      </c>
      <c r="AD563" t="str">
        <f t="shared" si="268"/>
        <v>0------------</v>
      </c>
      <c r="AF563" s="19" t="str">
        <f t="shared" si="269"/>
        <v/>
      </c>
      <c r="AG563" s="19">
        <f t="shared" si="283"/>
        <v>0</v>
      </c>
      <c r="AH563" s="19" t="str">
        <f t="shared" si="284"/>
        <v/>
      </c>
      <c r="AI563" s="19" t="str">
        <f t="shared" si="285"/>
        <v/>
      </c>
      <c r="AJ563" s="19" t="str">
        <f t="shared" si="286"/>
        <v/>
      </c>
      <c r="AK563" s="19" t="str">
        <f t="shared" si="287"/>
        <v/>
      </c>
      <c r="AL563" s="19" t="str">
        <f t="shared" si="288"/>
        <v/>
      </c>
      <c r="AM563" s="19" t="str">
        <f t="shared" si="289"/>
        <v/>
      </c>
      <c r="AN563" s="19" t="str">
        <f t="shared" si="290"/>
        <v/>
      </c>
      <c r="AO563" s="19" t="str">
        <f t="shared" si="291"/>
        <v/>
      </c>
      <c r="AP563" s="19" t="str">
        <f t="shared" si="292"/>
        <v/>
      </c>
      <c r="AQ563" s="19" t="str">
        <f t="shared" si="293"/>
        <v/>
      </c>
      <c r="AR563" s="19" t="str">
        <f t="shared" si="294"/>
        <v/>
      </c>
      <c r="AS563" s="19" t="str">
        <f>IFERROR(VLOOKUP(AF563,[2]CUS030!$A$5:$E$10000,5,0),"")</f>
        <v/>
      </c>
      <c r="AT563" s="19" t="str">
        <f>IFERROR(VLOOKUP(AG563,[2]CUS030!$A$5:$E$10000,5,0),"")</f>
        <v/>
      </c>
      <c r="AU563" s="19" t="str">
        <f>IFERROR(VLOOKUP(AH563,[2]CUS030!$A$5:$E$10000,5,0),"")</f>
        <v/>
      </c>
      <c r="AV563" s="19" t="str">
        <f>IFERROR(VLOOKUP(AI563,[2]CUS030!$A$5:$E$10000,5,0),"")</f>
        <v/>
      </c>
      <c r="AW563" s="19" t="str">
        <f>IFERROR(VLOOKUP(AJ563,[2]CUS030!$A$5:$E$10000,5,0),"")</f>
        <v/>
      </c>
      <c r="AX563" s="19" t="str">
        <f>IFERROR(VLOOKUP(AK563,[2]CUS030!$A$5:$E$10000,5,0),"")</f>
        <v/>
      </c>
      <c r="AY563" s="19" t="str">
        <f>IFERROR(VLOOKUP(AL563,[2]CUS030!$A$5:$E$10000,5,0),"")</f>
        <v/>
      </c>
      <c r="AZ563" s="19" t="str">
        <f>IFERROR(VLOOKUP(AM563,[2]CUS030!$A$5:$E$10000,5,0),"")</f>
        <v/>
      </c>
      <c r="BA563" s="19" t="str">
        <f>IFERROR(VLOOKUP(AN563,[2]CUS030!$A$5:$E$10000,5,0),"")</f>
        <v/>
      </c>
      <c r="BB563" s="19" t="str">
        <f>IFERROR(VLOOKUP(AO563,[2]CUS030!$A$5:$E$10000,5,0),"")</f>
        <v/>
      </c>
      <c r="BC563" s="19" t="str">
        <f>IFERROR(VLOOKUP(AP563,[2]CUS030!$A$5:$E$10000,5,0),"")</f>
        <v/>
      </c>
      <c r="BD563" s="19" t="str">
        <f>IFERROR(VLOOKUP(AQ563,[2]CUS030!$A$5:$E$10000,5,0),"")</f>
        <v/>
      </c>
      <c r="BE563" s="19" t="str">
        <f>IFERROR(VLOOKUP(AR563,[2]CUS030!$A$5:$E$10000,5,0),"")</f>
        <v/>
      </c>
    </row>
    <row r="564" spans="6:57" x14ac:dyDescent="0.3">
      <c r="F564" s="108" t="str">
        <f>[1]!Table1[[#This Row],[Production]]</f>
        <v>|0200226240|22.20|0.00|2.000|0.0005921NBC</v>
      </c>
      <c r="G564" t="str">
        <f t="shared" si="265"/>
        <v>5921</v>
      </c>
      <c r="H564" t="str">
        <f t="shared" si="266"/>
        <v>||||||||||||</v>
      </c>
      <c r="I564" s="108" t="str">
        <f>[1]!Table1[[#This Row],[Stock]]</f>
        <v>|0200226240|22.20|0.00|2.000|0.000570NBC</v>
      </c>
      <c r="J564" t="str">
        <f t="shared" si="267"/>
        <v>570</v>
      </c>
      <c r="K564" s="19"/>
      <c r="L564" s="19"/>
      <c r="M564" s="19"/>
      <c r="N564" s="19"/>
      <c r="O564" s="19"/>
      <c r="P564" s="20">
        <f>End_Cal!E564</f>
        <v>0</v>
      </c>
      <c r="Q564" s="112">
        <f t="shared" si="270"/>
        <v>0</v>
      </c>
      <c r="R564" s="112" t="str">
        <f t="shared" si="271"/>
        <v/>
      </c>
      <c r="S564" s="112" t="str">
        <f t="shared" si="272"/>
        <v/>
      </c>
      <c r="T564" s="112" t="str">
        <f t="shared" si="273"/>
        <v/>
      </c>
      <c r="U564" s="112" t="str">
        <f t="shared" si="274"/>
        <v/>
      </c>
      <c r="V564" s="112" t="str">
        <f t="shared" si="275"/>
        <v/>
      </c>
      <c r="W564" s="112" t="str">
        <f t="shared" si="276"/>
        <v/>
      </c>
      <c r="X564" s="112" t="str">
        <f t="shared" si="277"/>
        <v/>
      </c>
      <c r="Y564" s="112" t="str">
        <f t="shared" si="278"/>
        <v/>
      </c>
      <c r="Z564" s="112" t="str">
        <f t="shared" si="279"/>
        <v/>
      </c>
      <c r="AA564" s="112" t="str">
        <f t="shared" si="280"/>
        <v/>
      </c>
      <c r="AB564" s="112" t="str">
        <f t="shared" si="281"/>
        <v/>
      </c>
      <c r="AC564" s="112" t="str">
        <f t="shared" si="282"/>
        <v/>
      </c>
      <c r="AD564" t="str">
        <f t="shared" si="268"/>
        <v>0------------</v>
      </c>
      <c r="AF564" s="19" t="str">
        <f t="shared" si="269"/>
        <v/>
      </c>
      <c r="AG564" s="19">
        <f t="shared" si="283"/>
        <v>0</v>
      </c>
      <c r="AH564" s="19" t="str">
        <f t="shared" si="284"/>
        <v/>
      </c>
      <c r="AI564" s="19" t="str">
        <f t="shared" si="285"/>
        <v/>
      </c>
      <c r="AJ564" s="19" t="str">
        <f t="shared" si="286"/>
        <v/>
      </c>
      <c r="AK564" s="19" t="str">
        <f t="shared" si="287"/>
        <v/>
      </c>
      <c r="AL564" s="19" t="str">
        <f t="shared" si="288"/>
        <v/>
      </c>
      <c r="AM564" s="19" t="str">
        <f t="shared" si="289"/>
        <v/>
      </c>
      <c r="AN564" s="19" t="str">
        <f t="shared" si="290"/>
        <v/>
      </c>
      <c r="AO564" s="19" t="str">
        <f t="shared" si="291"/>
        <v/>
      </c>
      <c r="AP564" s="19" t="str">
        <f t="shared" si="292"/>
        <v/>
      </c>
      <c r="AQ564" s="19" t="str">
        <f t="shared" si="293"/>
        <v/>
      </c>
      <c r="AR564" s="19" t="str">
        <f t="shared" si="294"/>
        <v/>
      </c>
      <c r="AS564" s="19" t="str">
        <f>IFERROR(VLOOKUP(AF564,[2]CUS030!$A$5:$E$10000,5,0),"")</f>
        <v/>
      </c>
      <c r="AT564" s="19" t="str">
        <f>IFERROR(VLOOKUP(AG564,[2]CUS030!$A$5:$E$10000,5,0),"")</f>
        <v/>
      </c>
      <c r="AU564" s="19" t="str">
        <f>IFERROR(VLOOKUP(AH564,[2]CUS030!$A$5:$E$10000,5,0),"")</f>
        <v/>
      </c>
      <c r="AV564" s="19" t="str">
        <f>IFERROR(VLOOKUP(AI564,[2]CUS030!$A$5:$E$10000,5,0),"")</f>
        <v/>
      </c>
      <c r="AW564" s="19" t="str">
        <f>IFERROR(VLOOKUP(AJ564,[2]CUS030!$A$5:$E$10000,5,0),"")</f>
        <v/>
      </c>
      <c r="AX564" s="19" t="str">
        <f>IFERROR(VLOOKUP(AK564,[2]CUS030!$A$5:$E$10000,5,0),"")</f>
        <v/>
      </c>
      <c r="AY564" s="19" t="str">
        <f>IFERROR(VLOOKUP(AL564,[2]CUS030!$A$5:$E$10000,5,0),"")</f>
        <v/>
      </c>
      <c r="AZ564" s="19" t="str">
        <f>IFERROR(VLOOKUP(AM564,[2]CUS030!$A$5:$E$10000,5,0),"")</f>
        <v/>
      </c>
      <c r="BA564" s="19" t="str">
        <f>IFERROR(VLOOKUP(AN564,[2]CUS030!$A$5:$E$10000,5,0),"")</f>
        <v/>
      </c>
      <c r="BB564" s="19" t="str">
        <f>IFERROR(VLOOKUP(AO564,[2]CUS030!$A$5:$E$10000,5,0),"")</f>
        <v/>
      </c>
      <c r="BC564" s="19" t="str">
        <f>IFERROR(VLOOKUP(AP564,[2]CUS030!$A$5:$E$10000,5,0),"")</f>
        <v/>
      </c>
      <c r="BD564" s="19" t="str">
        <f>IFERROR(VLOOKUP(AQ564,[2]CUS030!$A$5:$E$10000,5,0),"")</f>
        <v/>
      </c>
      <c r="BE564" s="19" t="str">
        <f>IFERROR(VLOOKUP(AR564,[2]CUS030!$A$5:$E$10000,5,0),"")</f>
        <v/>
      </c>
    </row>
    <row r="565" spans="6:57" x14ac:dyDescent="0.3">
      <c r="F565" s="108" t="str">
        <f>[1]!Table1[[#This Row],[Production]]</f>
        <v>|0200226240|22.20|0.00|2.000|0.0005710IBC</v>
      </c>
      <c r="G565" t="str">
        <f t="shared" si="265"/>
        <v>5710</v>
      </c>
      <c r="H565" t="str">
        <f t="shared" si="266"/>
        <v>||||||||||||</v>
      </c>
      <c r="I565" s="108" t="str">
        <f>[1]!Table1[[#This Row],[Stock]]</f>
        <v>|0200226240|22.20|0.00|2.000|0.0005710IBC</v>
      </c>
      <c r="J565" t="str">
        <f t="shared" si="267"/>
        <v>5710</v>
      </c>
      <c r="K565" s="19"/>
      <c r="L565" s="19"/>
      <c r="M565" s="19"/>
      <c r="N565" s="19"/>
      <c r="O565" s="19"/>
      <c r="P565" s="20">
        <f>End_Cal!E565</f>
        <v>0</v>
      </c>
      <c r="Q565" s="112">
        <f t="shared" si="270"/>
        <v>0</v>
      </c>
      <c r="R565" s="112" t="str">
        <f t="shared" si="271"/>
        <v/>
      </c>
      <c r="S565" s="112" t="str">
        <f t="shared" si="272"/>
        <v/>
      </c>
      <c r="T565" s="112" t="str">
        <f t="shared" si="273"/>
        <v/>
      </c>
      <c r="U565" s="112" t="str">
        <f t="shared" si="274"/>
        <v/>
      </c>
      <c r="V565" s="112" t="str">
        <f t="shared" si="275"/>
        <v/>
      </c>
      <c r="W565" s="112" t="str">
        <f t="shared" si="276"/>
        <v/>
      </c>
      <c r="X565" s="112" t="str">
        <f t="shared" si="277"/>
        <v/>
      </c>
      <c r="Y565" s="112" t="str">
        <f t="shared" si="278"/>
        <v/>
      </c>
      <c r="Z565" s="112" t="str">
        <f t="shared" si="279"/>
        <v/>
      </c>
      <c r="AA565" s="112" t="str">
        <f t="shared" si="280"/>
        <v/>
      </c>
      <c r="AB565" s="112" t="str">
        <f t="shared" si="281"/>
        <v/>
      </c>
      <c r="AC565" s="112" t="str">
        <f t="shared" si="282"/>
        <v/>
      </c>
      <c r="AD565" t="str">
        <f t="shared" si="268"/>
        <v>0------------</v>
      </c>
      <c r="AF565" s="19" t="str">
        <f t="shared" si="269"/>
        <v/>
      </c>
      <c r="AG565" s="19">
        <f t="shared" si="283"/>
        <v>0</v>
      </c>
      <c r="AH565" s="19" t="str">
        <f t="shared" si="284"/>
        <v/>
      </c>
      <c r="AI565" s="19" t="str">
        <f t="shared" si="285"/>
        <v/>
      </c>
      <c r="AJ565" s="19" t="str">
        <f t="shared" si="286"/>
        <v/>
      </c>
      <c r="AK565" s="19" t="str">
        <f t="shared" si="287"/>
        <v/>
      </c>
      <c r="AL565" s="19" t="str">
        <f t="shared" si="288"/>
        <v/>
      </c>
      <c r="AM565" s="19" t="str">
        <f t="shared" si="289"/>
        <v/>
      </c>
      <c r="AN565" s="19" t="str">
        <f t="shared" si="290"/>
        <v/>
      </c>
      <c r="AO565" s="19" t="str">
        <f t="shared" si="291"/>
        <v/>
      </c>
      <c r="AP565" s="19" t="str">
        <f t="shared" si="292"/>
        <v/>
      </c>
      <c r="AQ565" s="19" t="str">
        <f t="shared" si="293"/>
        <v/>
      </c>
      <c r="AR565" s="19" t="str">
        <f t="shared" si="294"/>
        <v/>
      </c>
      <c r="AS565" s="19" t="str">
        <f>IFERROR(VLOOKUP(AF565,[2]CUS030!$A$5:$E$10000,5,0),"")</f>
        <v/>
      </c>
      <c r="AT565" s="19" t="str">
        <f>IFERROR(VLOOKUP(AG565,[2]CUS030!$A$5:$E$10000,5,0),"")</f>
        <v/>
      </c>
      <c r="AU565" s="19" t="str">
        <f>IFERROR(VLOOKUP(AH565,[2]CUS030!$A$5:$E$10000,5,0),"")</f>
        <v/>
      </c>
      <c r="AV565" s="19" t="str">
        <f>IFERROR(VLOOKUP(AI565,[2]CUS030!$A$5:$E$10000,5,0),"")</f>
        <v/>
      </c>
      <c r="AW565" s="19" t="str">
        <f>IFERROR(VLOOKUP(AJ565,[2]CUS030!$A$5:$E$10000,5,0),"")</f>
        <v/>
      </c>
      <c r="AX565" s="19" t="str">
        <f>IFERROR(VLOOKUP(AK565,[2]CUS030!$A$5:$E$10000,5,0),"")</f>
        <v/>
      </c>
      <c r="AY565" s="19" t="str">
        <f>IFERROR(VLOOKUP(AL565,[2]CUS030!$A$5:$E$10000,5,0),"")</f>
        <v/>
      </c>
      <c r="AZ565" s="19" t="str">
        <f>IFERROR(VLOOKUP(AM565,[2]CUS030!$A$5:$E$10000,5,0),"")</f>
        <v/>
      </c>
      <c r="BA565" s="19" t="str">
        <f>IFERROR(VLOOKUP(AN565,[2]CUS030!$A$5:$E$10000,5,0),"")</f>
        <v/>
      </c>
      <c r="BB565" s="19" t="str">
        <f>IFERROR(VLOOKUP(AO565,[2]CUS030!$A$5:$E$10000,5,0),"")</f>
        <v/>
      </c>
      <c r="BC565" s="19" t="str">
        <f>IFERROR(VLOOKUP(AP565,[2]CUS030!$A$5:$E$10000,5,0),"")</f>
        <v/>
      </c>
      <c r="BD565" s="19" t="str">
        <f>IFERROR(VLOOKUP(AQ565,[2]CUS030!$A$5:$E$10000,5,0),"")</f>
        <v/>
      </c>
      <c r="BE565" s="19" t="str">
        <f>IFERROR(VLOOKUP(AR565,[2]CUS030!$A$5:$E$10000,5,0),"")</f>
        <v/>
      </c>
    </row>
    <row r="566" spans="6:57" x14ac:dyDescent="0.3">
      <c r="F566" s="108" t="str">
        <f>[1]!Table1[[#This Row],[Production]]</f>
        <v>|0200226240|22.20|0.00|2.000|0.0005921NBC</v>
      </c>
      <c r="G566" t="str">
        <f t="shared" si="265"/>
        <v>5921</v>
      </c>
      <c r="H566" t="str">
        <f t="shared" si="266"/>
        <v>||||||||||||</v>
      </c>
      <c r="I566" s="108" t="str">
        <f>[1]!Table1[[#This Row],[Stock]]</f>
        <v>|0200226240|22.20|0.00|2.000|0.0005921NBC</v>
      </c>
      <c r="J566" t="str">
        <f t="shared" si="267"/>
        <v>5921</v>
      </c>
      <c r="K566" s="19"/>
      <c r="L566" s="19"/>
      <c r="M566" s="19"/>
      <c r="N566" s="19"/>
      <c r="O566" s="19"/>
      <c r="P566" s="20">
        <f>End_Cal!E566</f>
        <v>0</v>
      </c>
      <c r="Q566" s="112">
        <f t="shared" si="270"/>
        <v>0</v>
      </c>
      <c r="R566" s="112" t="str">
        <f t="shared" si="271"/>
        <v/>
      </c>
      <c r="S566" s="112" t="str">
        <f t="shared" si="272"/>
        <v/>
      </c>
      <c r="T566" s="112" t="str">
        <f t="shared" si="273"/>
        <v/>
      </c>
      <c r="U566" s="112" t="str">
        <f t="shared" si="274"/>
        <v/>
      </c>
      <c r="V566" s="112" t="str">
        <f t="shared" si="275"/>
        <v/>
      </c>
      <c r="W566" s="112" t="str">
        <f t="shared" si="276"/>
        <v/>
      </c>
      <c r="X566" s="112" t="str">
        <f t="shared" si="277"/>
        <v/>
      </c>
      <c r="Y566" s="112" t="str">
        <f t="shared" si="278"/>
        <v/>
      </c>
      <c r="Z566" s="112" t="str">
        <f t="shared" si="279"/>
        <v/>
      </c>
      <c r="AA566" s="112" t="str">
        <f t="shared" si="280"/>
        <v/>
      </c>
      <c r="AB566" s="112" t="str">
        <f t="shared" si="281"/>
        <v/>
      </c>
      <c r="AC566" s="112" t="str">
        <f t="shared" si="282"/>
        <v/>
      </c>
      <c r="AD566" t="str">
        <f t="shared" si="268"/>
        <v>0------------</v>
      </c>
      <c r="AF566" s="19" t="str">
        <f t="shared" si="269"/>
        <v/>
      </c>
      <c r="AG566" s="19">
        <f t="shared" si="283"/>
        <v>0</v>
      </c>
      <c r="AH566" s="19" t="str">
        <f t="shared" si="284"/>
        <v/>
      </c>
      <c r="AI566" s="19" t="str">
        <f t="shared" si="285"/>
        <v/>
      </c>
      <c r="AJ566" s="19" t="str">
        <f t="shared" si="286"/>
        <v/>
      </c>
      <c r="AK566" s="19" t="str">
        <f t="shared" si="287"/>
        <v/>
      </c>
      <c r="AL566" s="19" t="str">
        <f t="shared" si="288"/>
        <v/>
      </c>
      <c r="AM566" s="19" t="str">
        <f t="shared" si="289"/>
        <v/>
      </c>
      <c r="AN566" s="19" t="str">
        <f t="shared" si="290"/>
        <v/>
      </c>
      <c r="AO566" s="19" t="str">
        <f t="shared" si="291"/>
        <v/>
      </c>
      <c r="AP566" s="19" t="str">
        <f t="shared" si="292"/>
        <v/>
      </c>
      <c r="AQ566" s="19" t="str">
        <f t="shared" si="293"/>
        <v/>
      </c>
      <c r="AR566" s="19" t="str">
        <f t="shared" si="294"/>
        <v/>
      </c>
      <c r="AS566" s="19" t="str">
        <f>IFERROR(VLOOKUP(AF566,[2]CUS030!$A$5:$E$10000,5,0),"")</f>
        <v/>
      </c>
      <c r="AT566" s="19" t="str">
        <f>IFERROR(VLOOKUP(AG566,[2]CUS030!$A$5:$E$10000,5,0),"")</f>
        <v/>
      </c>
      <c r="AU566" s="19" t="str">
        <f>IFERROR(VLOOKUP(AH566,[2]CUS030!$A$5:$E$10000,5,0),"")</f>
        <v/>
      </c>
      <c r="AV566" s="19" t="str">
        <f>IFERROR(VLOOKUP(AI566,[2]CUS030!$A$5:$E$10000,5,0),"")</f>
        <v/>
      </c>
      <c r="AW566" s="19" t="str">
        <f>IFERROR(VLOOKUP(AJ566,[2]CUS030!$A$5:$E$10000,5,0),"")</f>
        <v/>
      </c>
      <c r="AX566" s="19" t="str">
        <f>IFERROR(VLOOKUP(AK566,[2]CUS030!$A$5:$E$10000,5,0),"")</f>
        <v/>
      </c>
      <c r="AY566" s="19" t="str">
        <f>IFERROR(VLOOKUP(AL566,[2]CUS030!$A$5:$E$10000,5,0),"")</f>
        <v/>
      </c>
      <c r="AZ566" s="19" t="str">
        <f>IFERROR(VLOOKUP(AM566,[2]CUS030!$A$5:$E$10000,5,0),"")</f>
        <v/>
      </c>
      <c r="BA566" s="19" t="str">
        <f>IFERROR(VLOOKUP(AN566,[2]CUS030!$A$5:$E$10000,5,0),"")</f>
        <v/>
      </c>
      <c r="BB566" s="19" t="str">
        <f>IFERROR(VLOOKUP(AO566,[2]CUS030!$A$5:$E$10000,5,0),"")</f>
        <v/>
      </c>
      <c r="BC566" s="19" t="str">
        <f>IFERROR(VLOOKUP(AP566,[2]CUS030!$A$5:$E$10000,5,0),"")</f>
        <v/>
      </c>
      <c r="BD566" s="19" t="str">
        <f>IFERROR(VLOOKUP(AQ566,[2]CUS030!$A$5:$E$10000,5,0),"")</f>
        <v/>
      </c>
      <c r="BE566" s="19" t="str">
        <f>IFERROR(VLOOKUP(AR566,[2]CUS030!$A$5:$E$10000,5,0),"")</f>
        <v/>
      </c>
    </row>
    <row r="567" spans="6:57" x14ac:dyDescent="0.3">
      <c r="F567" s="108" t="str">
        <f>[1]!Table1[[#This Row],[Production]]</f>
        <v>|0200226240|22.20|0.00|2.000|0.0005980NBC</v>
      </c>
      <c r="G567" t="str">
        <f t="shared" si="265"/>
        <v>5980</v>
      </c>
      <c r="H567" t="str">
        <f t="shared" si="266"/>
        <v>||||||||||||</v>
      </c>
      <c r="I567" s="108" t="str">
        <f>[1]!Table1[[#This Row],[Stock]]</f>
        <v>|0200226240|22.20|0.00|2.000|0.0005980NBC</v>
      </c>
      <c r="J567" t="str">
        <f t="shared" si="267"/>
        <v>5980</v>
      </c>
      <c r="K567" s="19"/>
      <c r="L567" s="19"/>
      <c r="M567" s="19"/>
      <c r="N567" s="19"/>
      <c r="O567" s="19"/>
      <c r="P567" s="20">
        <f>End_Cal!E567</f>
        <v>0</v>
      </c>
      <c r="Q567" s="112">
        <f t="shared" si="270"/>
        <v>0</v>
      </c>
      <c r="R567" s="112" t="str">
        <f t="shared" si="271"/>
        <v/>
      </c>
      <c r="S567" s="112" t="str">
        <f t="shared" si="272"/>
        <v/>
      </c>
      <c r="T567" s="112" t="str">
        <f t="shared" si="273"/>
        <v/>
      </c>
      <c r="U567" s="112" t="str">
        <f t="shared" si="274"/>
        <v/>
      </c>
      <c r="V567" s="112" t="str">
        <f t="shared" si="275"/>
        <v/>
      </c>
      <c r="W567" s="112" t="str">
        <f t="shared" si="276"/>
        <v/>
      </c>
      <c r="X567" s="112" t="str">
        <f t="shared" si="277"/>
        <v/>
      </c>
      <c r="Y567" s="112" t="str">
        <f t="shared" si="278"/>
        <v/>
      </c>
      <c r="Z567" s="112" t="str">
        <f t="shared" si="279"/>
        <v/>
      </c>
      <c r="AA567" s="112" t="str">
        <f t="shared" si="280"/>
        <v/>
      </c>
      <c r="AB567" s="112" t="str">
        <f t="shared" si="281"/>
        <v/>
      </c>
      <c r="AC567" s="112" t="str">
        <f t="shared" si="282"/>
        <v/>
      </c>
      <c r="AD567" t="str">
        <f t="shared" si="268"/>
        <v>0------------</v>
      </c>
      <c r="AF567" s="19" t="str">
        <f t="shared" si="269"/>
        <v/>
      </c>
      <c r="AG567" s="19">
        <f t="shared" si="283"/>
        <v>0</v>
      </c>
      <c r="AH567" s="19" t="str">
        <f t="shared" si="284"/>
        <v/>
      </c>
      <c r="AI567" s="19" t="str">
        <f t="shared" si="285"/>
        <v/>
      </c>
      <c r="AJ567" s="19" t="str">
        <f t="shared" si="286"/>
        <v/>
      </c>
      <c r="AK567" s="19" t="str">
        <f t="shared" si="287"/>
        <v/>
      </c>
      <c r="AL567" s="19" t="str">
        <f t="shared" si="288"/>
        <v/>
      </c>
      <c r="AM567" s="19" t="str">
        <f t="shared" si="289"/>
        <v/>
      </c>
      <c r="AN567" s="19" t="str">
        <f t="shared" si="290"/>
        <v/>
      </c>
      <c r="AO567" s="19" t="str">
        <f t="shared" si="291"/>
        <v/>
      </c>
      <c r="AP567" s="19" t="str">
        <f t="shared" si="292"/>
        <v/>
      </c>
      <c r="AQ567" s="19" t="str">
        <f t="shared" si="293"/>
        <v/>
      </c>
      <c r="AR567" s="19" t="str">
        <f t="shared" si="294"/>
        <v/>
      </c>
      <c r="AS567" s="19" t="str">
        <f>IFERROR(VLOOKUP(AF567,[2]CUS030!$A$5:$E$10000,5,0),"")</f>
        <v/>
      </c>
      <c r="AT567" s="19" t="str">
        <f>IFERROR(VLOOKUP(AG567,[2]CUS030!$A$5:$E$10000,5,0),"")</f>
        <v/>
      </c>
      <c r="AU567" s="19" t="str">
        <f>IFERROR(VLOOKUP(AH567,[2]CUS030!$A$5:$E$10000,5,0),"")</f>
        <v/>
      </c>
      <c r="AV567" s="19" t="str">
        <f>IFERROR(VLOOKUP(AI567,[2]CUS030!$A$5:$E$10000,5,0),"")</f>
        <v/>
      </c>
      <c r="AW567" s="19" t="str">
        <f>IFERROR(VLOOKUP(AJ567,[2]CUS030!$A$5:$E$10000,5,0),"")</f>
        <v/>
      </c>
      <c r="AX567" s="19" t="str">
        <f>IFERROR(VLOOKUP(AK567,[2]CUS030!$A$5:$E$10000,5,0),"")</f>
        <v/>
      </c>
      <c r="AY567" s="19" t="str">
        <f>IFERROR(VLOOKUP(AL567,[2]CUS030!$A$5:$E$10000,5,0),"")</f>
        <v/>
      </c>
      <c r="AZ567" s="19" t="str">
        <f>IFERROR(VLOOKUP(AM567,[2]CUS030!$A$5:$E$10000,5,0),"")</f>
        <v/>
      </c>
      <c r="BA567" s="19" t="str">
        <f>IFERROR(VLOOKUP(AN567,[2]CUS030!$A$5:$E$10000,5,0),"")</f>
        <v/>
      </c>
      <c r="BB567" s="19" t="str">
        <f>IFERROR(VLOOKUP(AO567,[2]CUS030!$A$5:$E$10000,5,0),"")</f>
        <v/>
      </c>
      <c r="BC567" s="19" t="str">
        <f>IFERROR(VLOOKUP(AP567,[2]CUS030!$A$5:$E$10000,5,0),"")</f>
        <v/>
      </c>
      <c r="BD567" s="19" t="str">
        <f>IFERROR(VLOOKUP(AQ567,[2]CUS030!$A$5:$E$10000,5,0),"")</f>
        <v/>
      </c>
      <c r="BE567" s="19" t="str">
        <f>IFERROR(VLOOKUP(AR567,[2]CUS030!$A$5:$E$10000,5,0),"")</f>
        <v/>
      </c>
    </row>
    <row r="568" spans="6:57" x14ac:dyDescent="0.3">
      <c r="F568" s="108" t="str">
        <f>[1]!Table1[[#This Row],[Production]]</f>
        <v>|0200226240|22.20|0.00|2.000|0.0005997NBC</v>
      </c>
      <c r="G568" t="str">
        <f t="shared" si="265"/>
        <v>5997</v>
      </c>
      <c r="H568" t="str">
        <f t="shared" si="266"/>
        <v>||||||||||||</v>
      </c>
      <c r="I568" s="108" t="str">
        <f>[1]!Table1[[#This Row],[Stock]]</f>
        <v>|0200226240|22.20|0.00|2.000|0.0005997NBC</v>
      </c>
      <c r="J568" t="str">
        <f t="shared" si="267"/>
        <v>5997</v>
      </c>
      <c r="K568" s="19"/>
      <c r="L568" s="19"/>
      <c r="M568" s="19"/>
      <c r="N568" s="19"/>
      <c r="O568" s="19"/>
      <c r="P568" s="20">
        <f>End_Cal!E568</f>
        <v>0</v>
      </c>
      <c r="Q568" s="112">
        <f t="shared" si="270"/>
        <v>0</v>
      </c>
      <c r="R568" s="112" t="str">
        <f t="shared" si="271"/>
        <v/>
      </c>
      <c r="S568" s="112" t="str">
        <f t="shared" si="272"/>
        <v/>
      </c>
      <c r="T568" s="112" t="str">
        <f t="shared" si="273"/>
        <v/>
      </c>
      <c r="U568" s="112" t="str">
        <f t="shared" si="274"/>
        <v/>
      </c>
      <c r="V568" s="112" t="str">
        <f t="shared" si="275"/>
        <v/>
      </c>
      <c r="W568" s="112" t="str">
        <f t="shared" si="276"/>
        <v/>
      </c>
      <c r="X568" s="112" t="str">
        <f t="shared" si="277"/>
        <v/>
      </c>
      <c r="Y568" s="112" t="str">
        <f t="shared" si="278"/>
        <v/>
      </c>
      <c r="Z568" s="112" t="str">
        <f t="shared" si="279"/>
        <v/>
      </c>
      <c r="AA568" s="112" t="str">
        <f t="shared" si="280"/>
        <v/>
      </c>
      <c r="AB568" s="112" t="str">
        <f t="shared" si="281"/>
        <v/>
      </c>
      <c r="AC568" s="112" t="str">
        <f t="shared" si="282"/>
        <v/>
      </c>
      <c r="AD568" t="str">
        <f t="shared" si="268"/>
        <v>0------------</v>
      </c>
      <c r="AF568" s="19" t="str">
        <f t="shared" si="269"/>
        <v/>
      </c>
      <c r="AG568" s="19">
        <f t="shared" si="283"/>
        <v>0</v>
      </c>
      <c r="AH568" s="19" t="str">
        <f t="shared" si="284"/>
        <v/>
      </c>
      <c r="AI568" s="19" t="str">
        <f t="shared" si="285"/>
        <v/>
      </c>
      <c r="AJ568" s="19" t="str">
        <f t="shared" si="286"/>
        <v/>
      </c>
      <c r="AK568" s="19" t="str">
        <f t="shared" si="287"/>
        <v/>
      </c>
      <c r="AL568" s="19" t="str">
        <f t="shared" si="288"/>
        <v/>
      </c>
      <c r="AM568" s="19" t="str">
        <f t="shared" si="289"/>
        <v/>
      </c>
      <c r="AN568" s="19" t="str">
        <f t="shared" si="290"/>
        <v/>
      </c>
      <c r="AO568" s="19" t="str">
        <f t="shared" si="291"/>
        <v/>
      </c>
      <c r="AP568" s="19" t="str">
        <f t="shared" si="292"/>
        <v/>
      </c>
      <c r="AQ568" s="19" t="str">
        <f t="shared" si="293"/>
        <v/>
      </c>
      <c r="AR568" s="19" t="str">
        <f t="shared" si="294"/>
        <v/>
      </c>
      <c r="AS568" s="19" t="str">
        <f>IFERROR(VLOOKUP(AF568,[2]CUS030!$A$5:$E$10000,5,0),"")</f>
        <v/>
      </c>
      <c r="AT568" s="19" t="str">
        <f>IFERROR(VLOOKUP(AG568,[2]CUS030!$A$5:$E$10000,5,0),"")</f>
        <v/>
      </c>
      <c r="AU568" s="19" t="str">
        <f>IFERROR(VLOOKUP(AH568,[2]CUS030!$A$5:$E$10000,5,0),"")</f>
        <v/>
      </c>
      <c r="AV568" s="19" t="str">
        <f>IFERROR(VLOOKUP(AI568,[2]CUS030!$A$5:$E$10000,5,0),"")</f>
        <v/>
      </c>
      <c r="AW568" s="19" t="str">
        <f>IFERROR(VLOOKUP(AJ568,[2]CUS030!$A$5:$E$10000,5,0),"")</f>
        <v/>
      </c>
      <c r="AX568" s="19" t="str">
        <f>IFERROR(VLOOKUP(AK568,[2]CUS030!$A$5:$E$10000,5,0),"")</f>
        <v/>
      </c>
      <c r="AY568" s="19" t="str">
        <f>IFERROR(VLOOKUP(AL568,[2]CUS030!$A$5:$E$10000,5,0),"")</f>
        <v/>
      </c>
      <c r="AZ568" s="19" t="str">
        <f>IFERROR(VLOOKUP(AM568,[2]CUS030!$A$5:$E$10000,5,0),"")</f>
        <v/>
      </c>
      <c r="BA568" s="19" t="str">
        <f>IFERROR(VLOOKUP(AN568,[2]CUS030!$A$5:$E$10000,5,0),"")</f>
        <v/>
      </c>
      <c r="BB568" s="19" t="str">
        <f>IFERROR(VLOOKUP(AO568,[2]CUS030!$A$5:$E$10000,5,0),"")</f>
        <v/>
      </c>
      <c r="BC568" s="19" t="str">
        <f>IFERROR(VLOOKUP(AP568,[2]CUS030!$A$5:$E$10000,5,0),"")</f>
        <v/>
      </c>
      <c r="BD568" s="19" t="str">
        <f>IFERROR(VLOOKUP(AQ568,[2]CUS030!$A$5:$E$10000,5,0),"")</f>
        <v/>
      </c>
      <c r="BE568" s="19" t="str">
        <f>IFERROR(VLOOKUP(AR568,[2]CUS030!$A$5:$E$10000,5,0),"")</f>
        <v/>
      </c>
    </row>
    <row r="569" spans="6:57" x14ac:dyDescent="0.3">
      <c r="F569" s="108" t="str">
        <f>[1]!Table1[[#This Row],[Production]]</f>
        <v>|0200226240|22.20|0.00|2.000|0.0006100NBC</v>
      </c>
      <c r="G569" t="str">
        <f t="shared" si="265"/>
        <v>6100</v>
      </c>
      <c r="H569" t="str">
        <f t="shared" si="266"/>
        <v>||||||||||||</v>
      </c>
      <c r="I569" s="108" t="str">
        <f>[1]!Table1[[#This Row],[Stock]]</f>
        <v>|0200226240|22.20|0.00|2.000|0.0006100NBC</v>
      </c>
      <c r="J569" t="str">
        <f t="shared" si="267"/>
        <v>6100</v>
      </c>
      <c r="K569" s="19"/>
      <c r="L569" s="19"/>
      <c r="M569" s="19"/>
      <c r="N569" s="19"/>
      <c r="O569" s="19"/>
      <c r="P569" s="20">
        <f>End_Cal!E569</f>
        <v>0</v>
      </c>
      <c r="Q569" s="112">
        <f t="shared" si="270"/>
        <v>0</v>
      </c>
      <c r="R569" s="112" t="str">
        <f t="shared" si="271"/>
        <v/>
      </c>
      <c r="S569" s="112" t="str">
        <f t="shared" si="272"/>
        <v/>
      </c>
      <c r="T569" s="112" t="str">
        <f t="shared" si="273"/>
        <v/>
      </c>
      <c r="U569" s="112" t="str">
        <f t="shared" si="274"/>
        <v/>
      </c>
      <c r="V569" s="112" t="str">
        <f t="shared" si="275"/>
        <v/>
      </c>
      <c r="W569" s="112" t="str">
        <f t="shared" si="276"/>
        <v/>
      </c>
      <c r="X569" s="112" t="str">
        <f t="shared" si="277"/>
        <v/>
      </c>
      <c r="Y569" s="112" t="str">
        <f t="shared" si="278"/>
        <v/>
      </c>
      <c r="Z569" s="112" t="str">
        <f t="shared" si="279"/>
        <v/>
      </c>
      <c r="AA569" s="112" t="str">
        <f t="shared" si="280"/>
        <v/>
      </c>
      <c r="AB569" s="112" t="str">
        <f t="shared" si="281"/>
        <v/>
      </c>
      <c r="AC569" s="112" t="str">
        <f t="shared" si="282"/>
        <v/>
      </c>
      <c r="AD569" t="str">
        <f t="shared" si="268"/>
        <v>0------------</v>
      </c>
      <c r="AF569" s="19" t="str">
        <f t="shared" si="269"/>
        <v/>
      </c>
      <c r="AG569" s="19">
        <f t="shared" si="283"/>
        <v>0</v>
      </c>
      <c r="AH569" s="19" t="str">
        <f t="shared" si="284"/>
        <v/>
      </c>
      <c r="AI569" s="19" t="str">
        <f t="shared" si="285"/>
        <v/>
      </c>
      <c r="AJ569" s="19" t="str">
        <f t="shared" si="286"/>
        <v/>
      </c>
      <c r="AK569" s="19" t="str">
        <f t="shared" si="287"/>
        <v/>
      </c>
      <c r="AL569" s="19" t="str">
        <f t="shared" si="288"/>
        <v/>
      </c>
      <c r="AM569" s="19" t="str">
        <f t="shared" si="289"/>
        <v/>
      </c>
      <c r="AN569" s="19" t="str">
        <f t="shared" si="290"/>
        <v/>
      </c>
      <c r="AO569" s="19" t="str">
        <f t="shared" si="291"/>
        <v/>
      </c>
      <c r="AP569" s="19" t="str">
        <f t="shared" si="292"/>
        <v/>
      </c>
      <c r="AQ569" s="19" t="str">
        <f t="shared" si="293"/>
        <v/>
      </c>
      <c r="AR569" s="19" t="str">
        <f t="shared" si="294"/>
        <v/>
      </c>
      <c r="AS569" s="19" t="str">
        <f>IFERROR(VLOOKUP(AF569,[2]CUS030!$A$5:$E$10000,5,0),"")</f>
        <v/>
      </c>
      <c r="AT569" s="19" t="str">
        <f>IFERROR(VLOOKUP(AG569,[2]CUS030!$A$5:$E$10000,5,0),"")</f>
        <v/>
      </c>
      <c r="AU569" s="19" t="str">
        <f>IFERROR(VLOOKUP(AH569,[2]CUS030!$A$5:$E$10000,5,0),"")</f>
        <v/>
      </c>
      <c r="AV569" s="19" t="str">
        <f>IFERROR(VLOOKUP(AI569,[2]CUS030!$A$5:$E$10000,5,0),"")</f>
        <v/>
      </c>
      <c r="AW569" s="19" t="str">
        <f>IFERROR(VLOOKUP(AJ569,[2]CUS030!$A$5:$E$10000,5,0),"")</f>
        <v/>
      </c>
      <c r="AX569" s="19" t="str">
        <f>IFERROR(VLOOKUP(AK569,[2]CUS030!$A$5:$E$10000,5,0),"")</f>
        <v/>
      </c>
      <c r="AY569" s="19" t="str">
        <f>IFERROR(VLOOKUP(AL569,[2]CUS030!$A$5:$E$10000,5,0),"")</f>
        <v/>
      </c>
      <c r="AZ569" s="19" t="str">
        <f>IFERROR(VLOOKUP(AM569,[2]CUS030!$A$5:$E$10000,5,0),"")</f>
        <v/>
      </c>
      <c r="BA569" s="19" t="str">
        <f>IFERROR(VLOOKUP(AN569,[2]CUS030!$A$5:$E$10000,5,0),"")</f>
        <v/>
      </c>
      <c r="BB569" s="19" t="str">
        <f>IFERROR(VLOOKUP(AO569,[2]CUS030!$A$5:$E$10000,5,0),"")</f>
        <v/>
      </c>
      <c r="BC569" s="19" t="str">
        <f>IFERROR(VLOOKUP(AP569,[2]CUS030!$A$5:$E$10000,5,0),"")</f>
        <v/>
      </c>
      <c r="BD569" s="19" t="str">
        <f>IFERROR(VLOOKUP(AQ569,[2]CUS030!$A$5:$E$10000,5,0),"")</f>
        <v/>
      </c>
      <c r="BE569" s="19" t="str">
        <f>IFERROR(VLOOKUP(AR569,[2]CUS030!$A$5:$E$10000,5,0),"")</f>
        <v/>
      </c>
    </row>
    <row r="570" spans="6:57" x14ac:dyDescent="0.3">
      <c r="F570" s="108" t="str">
        <f>[1]!Table1[[#This Row],[Production]]</f>
        <v>|0200226240|22.20|0.00|2.000|0.0006229NBC</v>
      </c>
      <c r="G570" t="str">
        <f t="shared" si="265"/>
        <v>6229</v>
      </c>
      <c r="H570" t="str">
        <f t="shared" si="266"/>
        <v>||||||||||||</v>
      </c>
      <c r="I570" s="108" t="str">
        <f>[1]!Table1[[#This Row],[Stock]]</f>
        <v>|0200226240|22.20|0.00|2.000|0.0006229NBC</v>
      </c>
      <c r="J570" t="str">
        <f t="shared" si="267"/>
        <v>6229</v>
      </c>
      <c r="K570" s="19"/>
      <c r="L570" s="19"/>
      <c r="M570" s="19"/>
      <c r="N570" s="19"/>
      <c r="O570" s="19"/>
      <c r="P570" s="20">
        <f>End_Cal!E570</f>
        <v>0</v>
      </c>
      <c r="Q570" s="112">
        <f t="shared" si="270"/>
        <v>0</v>
      </c>
      <c r="R570" s="112" t="str">
        <f t="shared" si="271"/>
        <v/>
      </c>
      <c r="S570" s="112" t="str">
        <f t="shared" si="272"/>
        <v/>
      </c>
      <c r="T570" s="112" t="str">
        <f t="shared" si="273"/>
        <v/>
      </c>
      <c r="U570" s="112" t="str">
        <f t="shared" si="274"/>
        <v/>
      </c>
      <c r="V570" s="112" t="str">
        <f t="shared" si="275"/>
        <v/>
      </c>
      <c r="W570" s="112" t="str">
        <f t="shared" si="276"/>
        <v/>
      </c>
      <c r="X570" s="112" t="str">
        <f t="shared" si="277"/>
        <v/>
      </c>
      <c r="Y570" s="112" t="str">
        <f t="shared" si="278"/>
        <v/>
      </c>
      <c r="Z570" s="112" t="str">
        <f t="shared" si="279"/>
        <v/>
      </c>
      <c r="AA570" s="112" t="str">
        <f t="shared" si="280"/>
        <v/>
      </c>
      <c r="AB570" s="112" t="str">
        <f t="shared" si="281"/>
        <v/>
      </c>
      <c r="AC570" s="112" t="str">
        <f t="shared" si="282"/>
        <v/>
      </c>
      <c r="AD570" t="str">
        <f t="shared" si="268"/>
        <v>0------------</v>
      </c>
      <c r="AF570" s="19" t="str">
        <f t="shared" si="269"/>
        <v/>
      </c>
      <c r="AG570" s="19">
        <f t="shared" si="283"/>
        <v>0</v>
      </c>
      <c r="AH570" s="19" t="str">
        <f t="shared" si="284"/>
        <v/>
      </c>
      <c r="AI570" s="19" t="str">
        <f t="shared" si="285"/>
        <v/>
      </c>
      <c r="AJ570" s="19" t="str">
        <f t="shared" si="286"/>
        <v/>
      </c>
      <c r="AK570" s="19" t="str">
        <f t="shared" si="287"/>
        <v/>
      </c>
      <c r="AL570" s="19" t="str">
        <f t="shared" si="288"/>
        <v/>
      </c>
      <c r="AM570" s="19" t="str">
        <f t="shared" si="289"/>
        <v/>
      </c>
      <c r="AN570" s="19" t="str">
        <f t="shared" si="290"/>
        <v/>
      </c>
      <c r="AO570" s="19" t="str">
        <f t="shared" si="291"/>
        <v/>
      </c>
      <c r="AP570" s="19" t="str">
        <f t="shared" si="292"/>
        <v/>
      </c>
      <c r="AQ570" s="19" t="str">
        <f t="shared" si="293"/>
        <v/>
      </c>
      <c r="AR570" s="19" t="str">
        <f t="shared" si="294"/>
        <v/>
      </c>
      <c r="AS570" s="19" t="str">
        <f>IFERROR(VLOOKUP(AF570,[2]CUS030!$A$5:$E$10000,5,0),"")</f>
        <v/>
      </c>
      <c r="AT570" s="19" t="str">
        <f>IFERROR(VLOOKUP(AG570,[2]CUS030!$A$5:$E$10000,5,0),"")</f>
        <v/>
      </c>
      <c r="AU570" s="19" t="str">
        <f>IFERROR(VLOOKUP(AH570,[2]CUS030!$A$5:$E$10000,5,0),"")</f>
        <v/>
      </c>
      <c r="AV570" s="19" t="str">
        <f>IFERROR(VLOOKUP(AI570,[2]CUS030!$A$5:$E$10000,5,0),"")</f>
        <v/>
      </c>
      <c r="AW570" s="19" t="str">
        <f>IFERROR(VLOOKUP(AJ570,[2]CUS030!$A$5:$E$10000,5,0),"")</f>
        <v/>
      </c>
      <c r="AX570" s="19" t="str">
        <f>IFERROR(VLOOKUP(AK570,[2]CUS030!$A$5:$E$10000,5,0),"")</f>
        <v/>
      </c>
      <c r="AY570" s="19" t="str">
        <f>IFERROR(VLOOKUP(AL570,[2]CUS030!$A$5:$E$10000,5,0),"")</f>
        <v/>
      </c>
      <c r="AZ570" s="19" t="str">
        <f>IFERROR(VLOOKUP(AM570,[2]CUS030!$A$5:$E$10000,5,0),"")</f>
        <v/>
      </c>
      <c r="BA570" s="19" t="str">
        <f>IFERROR(VLOOKUP(AN570,[2]CUS030!$A$5:$E$10000,5,0),"")</f>
        <v/>
      </c>
      <c r="BB570" s="19" t="str">
        <f>IFERROR(VLOOKUP(AO570,[2]CUS030!$A$5:$E$10000,5,0),"")</f>
        <v/>
      </c>
      <c r="BC570" s="19" t="str">
        <f>IFERROR(VLOOKUP(AP570,[2]CUS030!$A$5:$E$10000,5,0),"")</f>
        <v/>
      </c>
      <c r="BD570" s="19" t="str">
        <f>IFERROR(VLOOKUP(AQ570,[2]CUS030!$A$5:$E$10000,5,0),"")</f>
        <v/>
      </c>
      <c r="BE570" s="19" t="str">
        <f>IFERROR(VLOOKUP(AR570,[2]CUS030!$A$5:$E$10000,5,0),"")</f>
        <v/>
      </c>
    </row>
    <row r="571" spans="6:57" x14ac:dyDescent="0.3">
      <c r="F571" s="108" t="str">
        <f>[1]!Table1[[#This Row],[Production]]</f>
        <v>|0200226240|25.40|0.00|1.600|0.0005971NBC</v>
      </c>
      <c r="G571" t="str">
        <f t="shared" si="265"/>
        <v>5971</v>
      </c>
      <c r="H571" t="str">
        <f t="shared" si="266"/>
        <v>||||||||||||</v>
      </c>
      <c r="I571" s="108" t="str">
        <f>[1]!Table1[[#This Row],[Stock]]</f>
        <v>|0200226240|25.40|0.00|1.600|0.000222NBC</v>
      </c>
      <c r="J571" t="str">
        <f t="shared" si="267"/>
        <v>222</v>
      </c>
      <c r="K571" s="19"/>
      <c r="L571" s="19"/>
      <c r="M571" s="19"/>
      <c r="N571" s="19"/>
      <c r="O571" s="19"/>
      <c r="P571" s="20">
        <f>End_Cal!E571</f>
        <v>0</v>
      </c>
      <c r="Q571" s="112">
        <f t="shared" si="270"/>
        <v>0</v>
      </c>
      <c r="R571" s="112" t="str">
        <f t="shared" si="271"/>
        <v/>
      </c>
      <c r="S571" s="112" t="str">
        <f t="shared" si="272"/>
        <v/>
      </c>
      <c r="T571" s="112" t="str">
        <f t="shared" si="273"/>
        <v/>
      </c>
      <c r="U571" s="112" t="str">
        <f t="shared" si="274"/>
        <v/>
      </c>
      <c r="V571" s="112" t="str">
        <f t="shared" si="275"/>
        <v/>
      </c>
      <c r="W571" s="112" t="str">
        <f t="shared" si="276"/>
        <v/>
      </c>
      <c r="X571" s="112" t="str">
        <f t="shared" si="277"/>
        <v/>
      </c>
      <c r="Y571" s="112" t="str">
        <f t="shared" si="278"/>
        <v/>
      </c>
      <c r="Z571" s="112" t="str">
        <f t="shared" si="279"/>
        <v/>
      </c>
      <c r="AA571" s="112" t="str">
        <f t="shared" si="280"/>
        <v/>
      </c>
      <c r="AB571" s="112" t="str">
        <f t="shared" si="281"/>
        <v/>
      </c>
      <c r="AC571" s="112" t="str">
        <f t="shared" si="282"/>
        <v/>
      </c>
      <c r="AD571" t="str">
        <f t="shared" si="268"/>
        <v>0------------</v>
      </c>
      <c r="AF571" s="19" t="str">
        <f t="shared" si="269"/>
        <v/>
      </c>
      <c r="AG571" s="19">
        <f t="shared" si="283"/>
        <v>0</v>
      </c>
      <c r="AH571" s="19" t="str">
        <f t="shared" si="284"/>
        <v/>
      </c>
      <c r="AI571" s="19" t="str">
        <f t="shared" si="285"/>
        <v/>
      </c>
      <c r="AJ571" s="19" t="str">
        <f t="shared" si="286"/>
        <v/>
      </c>
      <c r="AK571" s="19" t="str">
        <f t="shared" si="287"/>
        <v/>
      </c>
      <c r="AL571" s="19" t="str">
        <f t="shared" si="288"/>
        <v/>
      </c>
      <c r="AM571" s="19" t="str">
        <f t="shared" si="289"/>
        <v/>
      </c>
      <c r="AN571" s="19" t="str">
        <f t="shared" si="290"/>
        <v/>
      </c>
      <c r="AO571" s="19" t="str">
        <f t="shared" si="291"/>
        <v/>
      </c>
      <c r="AP571" s="19" t="str">
        <f t="shared" si="292"/>
        <v/>
      </c>
      <c r="AQ571" s="19" t="str">
        <f t="shared" si="293"/>
        <v/>
      </c>
      <c r="AR571" s="19" t="str">
        <f t="shared" si="294"/>
        <v/>
      </c>
      <c r="AS571" s="19" t="str">
        <f>IFERROR(VLOOKUP(AF571,[2]CUS030!$A$5:$E$10000,5,0),"")</f>
        <v/>
      </c>
      <c r="AT571" s="19" t="str">
        <f>IFERROR(VLOOKUP(AG571,[2]CUS030!$A$5:$E$10000,5,0),"")</f>
        <v/>
      </c>
      <c r="AU571" s="19" t="str">
        <f>IFERROR(VLOOKUP(AH571,[2]CUS030!$A$5:$E$10000,5,0),"")</f>
        <v/>
      </c>
      <c r="AV571" s="19" t="str">
        <f>IFERROR(VLOOKUP(AI571,[2]CUS030!$A$5:$E$10000,5,0),"")</f>
        <v/>
      </c>
      <c r="AW571" s="19" t="str">
        <f>IFERROR(VLOOKUP(AJ571,[2]CUS030!$A$5:$E$10000,5,0),"")</f>
        <v/>
      </c>
      <c r="AX571" s="19" t="str">
        <f>IFERROR(VLOOKUP(AK571,[2]CUS030!$A$5:$E$10000,5,0),"")</f>
        <v/>
      </c>
      <c r="AY571" s="19" t="str">
        <f>IFERROR(VLOOKUP(AL571,[2]CUS030!$A$5:$E$10000,5,0),"")</f>
        <v/>
      </c>
      <c r="AZ571" s="19" t="str">
        <f>IFERROR(VLOOKUP(AM571,[2]CUS030!$A$5:$E$10000,5,0),"")</f>
        <v/>
      </c>
      <c r="BA571" s="19" t="str">
        <f>IFERROR(VLOOKUP(AN571,[2]CUS030!$A$5:$E$10000,5,0),"")</f>
        <v/>
      </c>
      <c r="BB571" s="19" t="str">
        <f>IFERROR(VLOOKUP(AO571,[2]CUS030!$A$5:$E$10000,5,0),"")</f>
        <v/>
      </c>
      <c r="BC571" s="19" t="str">
        <f>IFERROR(VLOOKUP(AP571,[2]CUS030!$A$5:$E$10000,5,0),"")</f>
        <v/>
      </c>
      <c r="BD571" s="19" t="str">
        <f>IFERROR(VLOOKUP(AQ571,[2]CUS030!$A$5:$E$10000,5,0),"")</f>
        <v/>
      </c>
      <c r="BE571" s="19" t="str">
        <f>IFERROR(VLOOKUP(AR571,[2]CUS030!$A$5:$E$10000,5,0),"")</f>
        <v/>
      </c>
    </row>
    <row r="572" spans="6:57" x14ac:dyDescent="0.3">
      <c r="F572" s="108" t="str">
        <f>[1]!Table1[[#This Row],[Production]]</f>
        <v>|0200226240|25.40|0.00|1.600|0.0005971NBC</v>
      </c>
      <c r="G572" t="str">
        <f t="shared" si="265"/>
        <v>5971</v>
      </c>
      <c r="H572" t="str">
        <f t="shared" si="266"/>
        <v>||||||||||||</v>
      </c>
      <c r="I572" s="108" t="str">
        <f>[1]!Table1[[#This Row],[Stock]]</f>
        <v>|0200226240|25.40|0.00|1.600|0.000266NBC</v>
      </c>
      <c r="J572" t="str">
        <f t="shared" si="267"/>
        <v>266</v>
      </c>
      <c r="K572" s="19"/>
      <c r="L572" s="19"/>
      <c r="M572" s="19"/>
      <c r="N572" s="19"/>
      <c r="O572" s="19"/>
      <c r="P572" s="20">
        <f>End_Cal!E572</f>
        <v>0</v>
      </c>
      <c r="Q572" s="112">
        <f t="shared" si="270"/>
        <v>0</v>
      </c>
      <c r="R572" s="112" t="str">
        <f t="shared" si="271"/>
        <v/>
      </c>
      <c r="S572" s="112" t="str">
        <f t="shared" si="272"/>
        <v/>
      </c>
      <c r="T572" s="112" t="str">
        <f t="shared" si="273"/>
        <v/>
      </c>
      <c r="U572" s="112" t="str">
        <f t="shared" si="274"/>
        <v/>
      </c>
      <c r="V572" s="112" t="str">
        <f t="shared" si="275"/>
        <v/>
      </c>
      <c r="W572" s="112" t="str">
        <f t="shared" si="276"/>
        <v/>
      </c>
      <c r="X572" s="112" t="str">
        <f t="shared" si="277"/>
        <v/>
      </c>
      <c r="Y572" s="112" t="str">
        <f t="shared" si="278"/>
        <v/>
      </c>
      <c r="Z572" s="112" t="str">
        <f t="shared" si="279"/>
        <v/>
      </c>
      <c r="AA572" s="112" t="str">
        <f t="shared" si="280"/>
        <v/>
      </c>
      <c r="AB572" s="112" t="str">
        <f t="shared" si="281"/>
        <v/>
      </c>
      <c r="AC572" s="112" t="str">
        <f t="shared" si="282"/>
        <v/>
      </c>
      <c r="AD572" t="str">
        <f t="shared" si="268"/>
        <v>0------------</v>
      </c>
      <c r="AF572" s="19" t="str">
        <f t="shared" si="269"/>
        <v/>
      </c>
      <c r="AG572" s="19">
        <f t="shared" si="283"/>
        <v>0</v>
      </c>
      <c r="AH572" s="19" t="str">
        <f t="shared" si="284"/>
        <v/>
      </c>
      <c r="AI572" s="19" t="str">
        <f t="shared" si="285"/>
        <v/>
      </c>
      <c r="AJ572" s="19" t="str">
        <f t="shared" si="286"/>
        <v/>
      </c>
      <c r="AK572" s="19" t="str">
        <f t="shared" si="287"/>
        <v/>
      </c>
      <c r="AL572" s="19" t="str">
        <f t="shared" si="288"/>
        <v/>
      </c>
      <c r="AM572" s="19" t="str">
        <f t="shared" si="289"/>
        <v/>
      </c>
      <c r="AN572" s="19" t="str">
        <f t="shared" si="290"/>
        <v/>
      </c>
      <c r="AO572" s="19" t="str">
        <f t="shared" si="291"/>
        <v/>
      </c>
      <c r="AP572" s="19" t="str">
        <f t="shared" si="292"/>
        <v/>
      </c>
      <c r="AQ572" s="19" t="str">
        <f t="shared" si="293"/>
        <v/>
      </c>
      <c r="AR572" s="19" t="str">
        <f t="shared" si="294"/>
        <v/>
      </c>
      <c r="AS572" s="19" t="str">
        <f>IFERROR(VLOOKUP(AF572,[2]CUS030!$A$5:$E$10000,5,0),"")</f>
        <v/>
      </c>
      <c r="AT572" s="19" t="str">
        <f>IFERROR(VLOOKUP(AG572,[2]CUS030!$A$5:$E$10000,5,0),"")</f>
        <v/>
      </c>
      <c r="AU572" s="19" t="str">
        <f>IFERROR(VLOOKUP(AH572,[2]CUS030!$A$5:$E$10000,5,0),"")</f>
        <v/>
      </c>
      <c r="AV572" s="19" t="str">
        <f>IFERROR(VLOOKUP(AI572,[2]CUS030!$A$5:$E$10000,5,0),"")</f>
        <v/>
      </c>
      <c r="AW572" s="19" t="str">
        <f>IFERROR(VLOOKUP(AJ572,[2]CUS030!$A$5:$E$10000,5,0),"")</f>
        <v/>
      </c>
      <c r="AX572" s="19" t="str">
        <f>IFERROR(VLOOKUP(AK572,[2]CUS030!$A$5:$E$10000,5,0),"")</f>
        <v/>
      </c>
      <c r="AY572" s="19" t="str">
        <f>IFERROR(VLOOKUP(AL572,[2]CUS030!$A$5:$E$10000,5,0),"")</f>
        <v/>
      </c>
      <c r="AZ572" s="19" t="str">
        <f>IFERROR(VLOOKUP(AM572,[2]CUS030!$A$5:$E$10000,5,0),"")</f>
        <v/>
      </c>
      <c r="BA572" s="19" t="str">
        <f>IFERROR(VLOOKUP(AN572,[2]CUS030!$A$5:$E$10000,5,0),"")</f>
        <v/>
      </c>
      <c r="BB572" s="19" t="str">
        <f>IFERROR(VLOOKUP(AO572,[2]CUS030!$A$5:$E$10000,5,0),"")</f>
        <v/>
      </c>
      <c r="BC572" s="19" t="str">
        <f>IFERROR(VLOOKUP(AP572,[2]CUS030!$A$5:$E$10000,5,0),"")</f>
        <v/>
      </c>
      <c r="BD572" s="19" t="str">
        <f>IFERROR(VLOOKUP(AQ572,[2]CUS030!$A$5:$E$10000,5,0),"")</f>
        <v/>
      </c>
      <c r="BE572" s="19" t="str">
        <f>IFERROR(VLOOKUP(AR572,[2]CUS030!$A$5:$E$10000,5,0),"")</f>
        <v/>
      </c>
    </row>
    <row r="573" spans="6:57" x14ac:dyDescent="0.3">
      <c r="F573" s="108" t="str">
        <f>[1]!Table1[[#This Row],[Production]]</f>
        <v>|0200226240|25.40|0.00|1.600|0.0005820IBC</v>
      </c>
      <c r="G573" t="str">
        <f t="shared" si="265"/>
        <v>5820</v>
      </c>
      <c r="H573" t="str">
        <f t="shared" si="266"/>
        <v>||||||||||||</v>
      </c>
      <c r="I573" s="108" t="str">
        <f>[1]!Table1[[#This Row],[Stock]]</f>
        <v>|0200226240|25.40|0.00|1.600|0.000410IBC</v>
      </c>
      <c r="J573" t="str">
        <f t="shared" si="267"/>
        <v>410</v>
      </c>
      <c r="K573" s="19"/>
      <c r="L573" s="19"/>
      <c r="M573" s="19"/>
      <c r="N573" s="19"/>
      <c r="O573" s="19"/>
      <c r="P573" s="20">
        <f>End_Cal!E573</f>
        <v>0</v>
      </c>
      <c r="Q573" s="112">
        <f t="shared" si="270"/>
        <v>0</v>
      </c>
      <c r="R573" s="112" t="str">
        <f t="shared" si="271"/>
        <v/>
      </c>
      <c r="S573" s="112" t="str">
        <f t="shared" si="272"/>
        <v/>
      </c>
      <c r="T573" s="112" t="str">
        <f t="shared" si="273"/>
        <v/>
      </c>
      <c r="U573" s="112" t="str">
        <f t="shared" si="274"/>
        <v/>
      </c>
      <c r="V573" s="112" t="str">
        <f t="shared" si="275"/>
        <v/>
      </c>
      <c r="W573" s="112" t="str">
        <f t="shared" si="276"/>
        <v/>
      </c>
      <c r="X573" s="112" t="str">
        <f t="shared" si="277"/>
        <v/>
      </c>
      <c r="Y573" s="112" t="str">
        <f t="shared" si="278"/>
        <v/>
      </c>
      <c r="Z573" s="112" t="str">
        <f t="shared" si="279"/>
        <v/>
      </c>
      <c r="AA573" s="112" t="str">
        <f t="shared" si="280"/>
        <v/>
      </c>
      <c r="AB573" s="112" t="str">
        <f t="shared" si="281"/>
        <v/>
      </c>
      <c r="AC573" s="112" t="str">
        <f t="shared" si="282"/>
        <v/>
      </c>
      <c r="AD573" t="str">
        <f t="shared" si="268"/>
        <v>0------------</v>
      </c>
      <c r="AF573" s="19" t="str">
        <f t="shared" si="269"/>
        <v/>
      </c>
      <c r="AG573" s="19">
        <f t="shared" si="283"/>
        <v>0</v>
      </c>
      <c r="AH573" s="19" t="str">
        <f t="shared" si="284"/>
        <v/>
      </c>
      <c r="AI573" s="19" t="str">
        <f t="shared" si="285"/>
        <v/>
      </c>
      <c r="AJ573" s="19" t="str">
        <f t="shared" si="286"/>
        <v/>
      </c>
      <c r="AK573" s="19" t="str">
        <f t="shared" si="287"/>
        <v/>
      </c>
      <c r="AL573" s="19" t="str">
        <f t="shared" si="288"/>
        <v/>
      </c>
      <c r="AM573" s="19" t="str">
        <f t="shared" si="289"/>
        <v/>
      </c>
      <c r="AN573" s="19" t="str">
        <f t="shared" si="290"/>
        <v/>
      </c>
      <c r="AO573" s="19" t="str">
        <f t="shared" si="291"/>
        <v/>
      </c>
      <c r="AP573" s="19" t="str">
        <f t="shared" si="292"/>
        <v/>
      </c>
      <c r="AQ573" s="19" t="str">
        <f t="shared" si="293"/>
        <v/>
      </c>
      <c r="AR573" s="19" t="str">
        <f t="shared" si="294"/>
        <v/>
      </c>
      <c r="AS573" s="19" t="str">
        <f>IFERROR(VLOOKUP(AF573,[2]CUS030!$A$5:$E$10000,5,0),"")</f>
        <v/>
      </c>
      <c r="AT573" s="19" t="str">
        <f>IFERROR(VLOOKUP(AG573,[2]CUS030!$A$5:$E$10000,5,0),"")</f>
        <v/>
      </c>
      <c r="AU573" s="19" t="str">
        <f>IFERROR(VLOOKUP(AH573,[2]CUS030!$A$5:$E$10000,5,0),"")</f>
        <v/>
      </c>
      <c r="AV573" s="19" t="str">
        <f>IFERROR(VLOOKUP(AI573,[2]CUS030!$A$5:$E$10000,5,0),"")</f>
        <v/>
      </c>
      <c r="AW573" s="19" t="str">
        <f>IFERROR(VLOOKUP(AJ573,[2]CUS030!$A$5:$E$10000,5,0),"")</f>
        <v/>
      </c>
      <c r="AX573" s="19" t="str">
        <f>IFERROR(VLOOKUP(AK573,[2]CUS030!$A$5:$E$10000,5,0),"")</f>
        <v/>
      </c>
      <c r="AY573" s="19" t="str">
        <f>IFERROR(VLOOKUP(AL573,[2]CUS030!$A$5:$E$10000,5,0),"")</f>
        <v/>
      </c>
      <c r="AZ573" s="19" t="str">
        <f>IFERROR(VLOOKUP(AM573,[2]CUS030!$A$5:$E$10000,5,0),"")</f>
        <v/>
      </c>
      <c r="BA573" s="19" t="str">
        <f>IFERROR(VLOOKUP(AN573,[2]CUS030!$A$5:$E$10000,5,0),"")</f>
        <v/>
      </c>
      <c r="BB573" s="19" t="str">
        <f>IFERROR(VLOOKUP(AO573,[2]CUS030!$A$5:$E$10000,5,0),"")</f>
        <v/>
      </c>
      <c r="BC573" s="19" t="str">
        <f>IFERROR(VLOOKUP(AP573,[2]CUS030!$A$5:$E$10000,5,0),"")</f>
        <v/>
      </c>
      <c r="BD573" s="19" t="str">
        <f>IFERROR(VLOOKUP(AQ573,[2]CUS030!$A$5:$E$10000,5,0),"")</f>
        <v/>
      </c>
      <c r="BE573" s="19" t="str">
        <f>IFERROR(VLOOKUP(AR573,[2]CUS030!$A$5:$E$10000,5,0),"")</f>
        <v/>
      </c>
    </row>
    <row r="574" spans="6:57" x14ac:dyDescent="0.3">
      <c r="F574" s="108" t="str">
        <f>[1]!Table1[[#This Row],[Production]]</f>
        <v>|0200226240|25.40|0.00|1.600|0.0005500IBC</v>
      </c>
      <c r="G574" t="str">
        <f t="shared" si="265"/>
        <v>5500</v>
      </c>
      <c r="H574" t="str">
        <f t="shared" si="266"/>
        <v>||||||||||||</v>
      </c>
      <c r="I574" s="108" t="str">
        <f>[1]!Table1[[#This Row],[Stock]]</f>
        <v>|0200226240|25.40|0.00|1.600|0.0005500IBC</v>
      </c>
      <c r="J574" t="str">
        <f t="shared" si="267"/>
        <v>5500</v>
      </c>
      <c r="K574" s="19"/>
      <c r="L574" s="19"/>
      <c r="M574" s="19"/>
      <c r="N574" s="19"/>
      <c r="O574" s="19"/>
      <c r="P574" s="20">
        <f>End_Cal!E574</f>
        <v>0</v>
      </c>
      <c r="Q574" s="112">
        <f t="shared" si="270"/>
        <v>0</v>
      </c>
      <c r="R574" s="112" t="str">
        <f t="shared" si="271"/>
        <v/>
      </c>
      <c r="S574" s="112" t="str">
        <f t="shared" si="272"/>
        <v/>
      </c>
      <c r="T574" s="112" t="str">
        <f t="shared" si="273"/>
        <v/>
      </c>
      <c r="U574" s="112" t="str">
        <f t="shared" si="274"/>
        <v/>
      </c>
      <c r="V574" s="112" t="str">
        <f t="shared" si="275"/>
        <v/>
      </c>
      <c r="W574" s="112" t="str">
        <f t="shared" si="276"/>
        <v/>
      </c>
      <c r="X574" s="112" t="str">
        <f t="shared" si="277"/>
        <v/>
      </c>
      <c r="Y574" s="112" t="str">
        <f t="shared" si="278"/>
        <v/>
      </c>
      <c r="Z574" s="112" t="str">
        <f t="shared" si="279"/>
        <v/>
      </c>
      <c r="AA574" s="112" t="str">
        <f t="shared" si="280"/>
        <v/>
      </c>
      <c r="AB574" s="112" t="str">
        <f t="shared" si="281"/>
        <v/>
      </c>
      <c r="AC574" s="112" t="str">
        <f t="shared" si="282"/>
        <v/>
      </c>
      <c r="AD574" t="str">
        <f t="shared" si="268"/>
        <v>0------------</v>
      </c>
      <c r="AF574" s="19" t="str">
        <f t="shared" si="269"/>
        <v/>
      </c>
      <c r="AG574" s="19">
        <f t="shared" si="283"/>
        <v>0</v>
      </c>
      <c r="AH574" s="19" t="str">
        <f t="shared" si="284"/>
        <v/>
      </c>
      <c r="AI574" s="19" t="str">
        <f t="shared" si="285"/>
        <v/>
      </c>
      <c r="AJ574" s="19" t="str">
        <f t="shared" si="286"/>
        <v/>
      </c>
      <c r="AK574" s="19" t="str">
        <f t="shared" si="287"/>
        <v/>
      </c>
      <c r="AL574" s="19" t="str">
        <f t="shared" si="288"/>
        <v/>
      </c>
      <c r="AM574" s="19" t="str">
        <f t="shared" si="289"/>
        <v/>
      </c>
      <c r="AN574" s="19" t="str">
        <f t="shared" si="290"/>
        <v/>
      </c>
      <c r="AO574" s="19" t="str">
        <f t="shared" si="291"/>
        <v/>
      </c>
      <c r="AP574" s="19" t="str">
        <f t="shared" si="292"/>
        <v/>
      </c>
      <c r="AQ574" s="19" t="str">
        <f t="shared" si="293"/>
        <v/>
      </c>
      <c r="AR574" s="19" t="str">
        <f t="shared" si="294"/>
        <v/>
      </c>
      <c r="AS574" s="19" t="str">
        <f>IFERROR(VLOOKUP(AF574,[2]CUS030!$A$5:$E$10000,5,0),"")</f>
        <v/>
      </c>
      <c r="AT574" s="19" t="str">
        <f>IFERROR(VLOOKUP(AG574,[2]CUS030!$A$5:$E$10000,5,0),"")</f>
        <v/>
      </c>
      <c r="AU574" s="19" t="str">
        <f>IFERROR(VLOOKUP(AH574,[2]CUS030!$A$5:$E$10000,5,0),"")</f>
        <v/>
      </c>
      <c r="AV574" s="19" t="str">
        <f>IFERROR(VLOOKUP(AI574,[2]CUS030!$A$5:$E$10000,5,0),"")</f>
        <v/>
      </c>
      <c r="AW574" s="19" t="str">
        <f>IFERROR(VLOOKUP(AJ574,[2]CUS030!$A$5:$E$10000,5,0),"")</f>
        <v/>
      </c>
      <c r="AX574" s="19" t="str">
        <f>IFERROR(VLOOKUP(AK574,[2]CUS030!$A$5:$E$10000,5,0),"")</f>
        <v/>
      </c>
      <c r="AY574" s="19" t="str">
        <f>IFERROR(VLOOKUP(AL574,[2]CUS030!$A$5:$E$10000,5,0),"")</f>
        <v/>
      </c>
      <c r="AZ574" s="19" t="str">
        <f>IFERROR(VLOOKUP(AM574,[2]CUS030!$A$5:$E$10000,5,0),"")</f>
        <v/>
      </c>
      <c r="BA574" s="19" t="str">
        <f>IFERROR(VLOOKUP(AN574,[2]CUS030!$A$5:$E$10000,5,0),"")</f>
        <v/>
      </c>
      <c r="BB574" s="19" t="str">
        <f>IFERROR(VLOOKUP(AO574,[2]CUS030!$A$5:$E$10000,5,0),"")</f>
        <v/>
      </c>
      <c r="BC574" s="19" t="str">
        <f>IFERROR(VLOOKUP(AP574,[2]CUS030!$A$5:$E$10000,5,0),"")</f>
        <v/>
      </c>
      <c r="BD574" s="19" t="str">
        <f>IFERROR(VLOOKUP(AQ574,[2]CUS030!$A$5:$E$10000,5,0),"")</f>
        <v/>
      </c>
      <c r="BE574" s="19" t="str">
        <f>IFERROR(VLOOKUP(AR574,[2]CUS030!$A$5:$E$10000,5,0),"")</f>
        <v/>
      </c>
    </row>
    <row r="575" spans="6:57" x14ac:dyDescent="0.3">
      <c r="F575" s="108" t="str">
        <f>[1]!Table1[[#This Row],[Production]]</f>
        <v>|0200226240|25.40|0.00|1.600|0.0005820IBC</v>
      </c>
      <c r="G575" t="str">
        <f t="shared" si="265"/>
        <v>5820</v>
      </c>
      <c r="H575" t="str">
        <f t="shared" si="266"/>
        <v>||||||||||||</v>
      </c>
      <c r="I575" s="108" t="str">
        <f>[1]!Table1[[#This Row],[Stock]]</f>
        <v>|0200226240|25.40|0.00|1.600|0.0005820IBC</v>
      </c>
      <c r="J575" t="str">
        <f t="shared" si="267"/>
        <v>5820</v>
      </c>
      <c r="K575" s="19"/>
      <c r="L575" s="19"/>
      <c r="M575" s="19"/>
      <c r="N575" s="19"/>
      <c r="O575" s="19"/>
      <c r="P575" s="20">
        <f>End_Cal!E575</f>
        <v>0</v>
      </c>
      <c r="Q575" s="112">
        <f t="shared" si="270"/>
        <v>0</v>
      </c>
      <c r="R575" s="112" t="str">
        <f t="shared" si="271"/>
        <v/>
      </c>
      <c r="S575" s="112" t="str">
        <f t="shared" si="272"/>
        <v/>
      </c>
      <c r="T575" s="112" t="str">
        <f t="shared" si="273"/>
        <v/>
      </c>
      <c r="U575" s="112" t="str">
        <f t="shared" si="274"/>
        <v/>
      </c>
      <c r="V575" s="112" t="str">
        <f t="shared" si="275"/>
        <v/>
      </c>
      <c r="W575" s="112" t="str">
        <f t="shared" si="276"/>
        <v/>
      </c>
      <c r="X575" s="112" t="str">
        <f t="shared" si="277"/>
        <v/>
      </c>
      <c r="Y575" s="112" t="str">
        <f t="shared" si="278"/>
        <v/>
      </c>
      <c r="Z575" s="112" t="str">
        <f t="shared" si="279"/>
        <v/>
      </c>
      <c r="AA575" s="112" t="str">
        <f t="shared" si="280"/>
        <v/>
      </c>
      <c r="AB575" s="112" t="str">
        <f t="shared" si="281"/>
        <v/>
      </c>
      <c r="AC575" s="112" t="str">
        <f t="shared" si="282"/>
        <v/>
      </c>
      <c r="AD575" t="str">
        <f t="shared" si="268"/>
        <v>0------------</v>
      </c>
      <c r="AF575" s="19" t="str">
        <f t="shared" si="269"/>
        <v/>
      </c>
      <c r="AG575" s="19">
        <f t="shared" si="283"/>
        <v>0</v>
      </c>
      <c r="AH575" s="19" t="str">
        <f t="shared" si="284"/>
        <v/>
      </c>
      <c r="AI575" s="19" t="str">
        <f t="shared" si="285"/>
        <v/>
      </c>
      <c r="AJ575" s="19" t="str">
        <f t="shared" si="286"/>
        <v/>
      </c>
      <c r="AK575" s="19" t="str">
        <f t="shared" si="287"/>
        <v/>
      </c>
      <c r="AL575" s="19" t="str">
        <f t="shared" si="288"/>
        <v/>
      </c>
      <c r="AM575" s="19" t="str">
        <f t="shared" si="289"/>
        <v/>
      </c>
      <c r="AN575" s="19" t="str">
        <f t="shared" si="290"/>
        <v/>
      </c>
      <c r="AO575" s="19" t="str">
        <f t="shared" si="291"/>
        <v/>
      </c>
      <c r="AP575" s="19" t="str">
        <f t="shared" si="292"/>
        <v/>
      </c>
      <c r="AQ575" s="19" t="str">
        <f t="shared" si="293"/>
        <v/>
      </c>
      <c r="AR575" s="19" t="str">
        <f t="shared" si="294"/>
        <v/>
      </c>
      <c r="AS575" s="19" t="str">
        <f>IFERROR(VLOOKUP(AF575,[2]CUS030!$A$5:$E$10000,5,0),"")</f>
        <v/>
      </c>
      <c r="AT575" s="19" t="str">
        <f>IFERROR(VLOOKUP(AG575,[2]CUS030!$A$5:$E$10000,5,0),"")</f>
        <v/>
      </c>
      <c r="AU575" s="19" t="str">
        <f>IFERROR(VLOOKUP(AH575,[2]CUS030!$A$5:$E$10000,5,0),"")</f>
        <v/>
      </c>
      <c r="AV575" s="19" t="str">
        <f>IFERROR(VLOOKUP(AI575,[2]CUS030!$A$5:$E$10000,5,0),"")</f>
        <v/>
      </c>
      <c r="AW575" s="19" t="str">
        <f>IFERROR(VLOOKUP(AJ575,[2]CUS030!$A$5:$E$10000,5,0),"")</f>
        <v/>
      </c>
      <c r="AX575" s="19" t="str">
        <f>IFERROR(VLOOKUP(AK575,[2]CUS030!$A$5:$E$10000,5,0),"")</f>
        <v/>
      </c>
      <c r="AY575" s="19" t="str">
        <f>IFERROR(VLOOKUP(AL575,[2]CUS030!$A$5:$E$10000,5,0),"")</f>
        <v/>
      </c>
      <c r="AZ575" s="19" t="str">
        <f>IFERROR(VLOOKUP(AM575,[2]CUS030!$A$5:$E$10000,5,0),"")</f>
        <v/>
      </c>
      <c r="BA575" s="19" t="str">
        <f>IFERROR(VLOOKUP(AN575,[2]CUS030!$A$5:$E$10000,5,0),"")</f>
        <v/>
      </c>
      <c r="BB575" s="19" t="str">
        <f>IFERROR(VLOOKUP(AO575,[2]CUS030!$A$5:$E$10000,5,0),"")</f>
        <v/>
      </c>
      <c r="BC575" s="19" t="str">
        <f>IFERROR(VLOOKUP(AP575,[2]CUS030!$A$5:$E$10000,5,0),"")</f>
        <v/>
      </c>
      <c r="BD575" s="19" t="str">
        <f>IFERROR(VLOOKUP(AQ575,[2]CUS030!$A$5:$E$10000,5,0),"")</f>
        <v/>
      </c>
      <c r="BE575" s="19" t="str">
        <f>IFERROR(VLOOKUP(AR575,[2]CUS030!$A$5:$E$10000,5,0),"")</f>
        <v/>
      </c>
    </row>
    <row r="576" spans="6:57" x14ac:dyDescent="0.3">
      <c r="F576" s="108" t="str">
        <f>[1]!Table1[[#This Row],[Production]]</f>
        <v>|0200226240|25.40|0.00|1.600|0.0005971NBC</v>
      </c>
      <c r="G576" t="str">
        <f t="shared" si="265"/>
        <v>5971</v>
      </c>
      <c r="H576" t="str">
        <f t="shared" si="266"/>
        <v>||||||||||||</v>
      </c>
      <c r="I576" s="108" t="str">
        <f>[1]!Table1[[#This Row],[Stock]]</f>
        <v>|0200226240|25.40|0.00|1.600|0.0005971NBC</v>
      </c>
      <c r="J576" t="str">
        <f t="shared" si="267"/>
        <v>5971</v>
      </c>
      <c r="K576" s="19"/>
      <c r="L576" s="19"/>
      <c r="M576" s="19"/>
      <c r="N576" s="19"/>
      <c r="O576" s="19"/>
      <c r="P576" s="20">
        <f>End_Cal!E576</f>
        <v>0</v>
      </c>
      <c r="Q576" s="112">
        <f t="shared" si="270"/>
        <v>0</v>
      </c>
      <c r="R576" s="112" t="str">
        <f t="shared" si="271"/>
        <v/>
      </c>
      <c r="S576" s="112" t="str">
        <f t="shared" si="272"/>
        <v/>
      </c>
      <c r="T576" s="112" t="str">
        <f t="shared" si="273"/>
        <v/>
      </c>
      <c r="U576" s="112" t="str">
        <f t="shared" si="274"/>
        <v/>
      </c>
      <c r="V576" s="112" t="str">
        <f t="shared" si="275"/>
        <v/>
      </c>
      <c r="W576" s="112" t="str">
        <f t="shared" si="276"/>
        <v/>
      </c>
      <c r="X576" s="112" t="str">
        <f t="shared" si="277"/>
        <v/>
      </c>
      <c r="Y576" s="112" t="str">
        <f t="shared" si="278"/>
        <v/>
      </c>
      <c r="Z576" s="112" t="str">
        <f t="shared" si="279"/>
        <v/>
      </c>
      <c r="AA576" s="112" t="str">
        <f t="shared" si="280"/>
        <v/>
      </c>
      <c r="AB576" s="112" t="str">
        <f t="shared" si="281"/>
        <v/>
      </c>
      <c r="AC576" s="112" t="str">
        <f t="shared" si="282"/>
        <v/>
      </c>
      <c r="AD576" t="str">
        <f t="shared" si="268"/>
        <v>0------------</v>
      </c>
      <c r="AF576" s="19" t="str">
        <f t="shared" si="269"/>
        <v/>
      </c>
      <c r="AG576" s="19">
        <f t="shared" si="283"/>
        <v>0</v>
      </c>
      <c r="AH576" s="19" t="str">
        <f t="shared" si="284"/>
        <v/>
      </c>
      <c r="AI576" s="19" t="str">
        <f t="shared" si="285"/>
        <v/>
      </c>
      <c r="AJ576" s="19" t="str">
        <f t="shared" si="286"/>
        <v/>
      </c>
      <c r="AK576" s="19" t="str">
        <f t="shared" si="287"/>
        <v/>
      </c>
      <c r="AL576" s="19" t="str">
        <f t="shared" si="288"/>
        <v/>
      </c>
      <c r="AM576" s="19" t="str">
        <f t="shared" si="289"/>
        <v/>
      </c>
      <c r="AN576" s="19" t="str">
        <f t="shared" si="290"/>
        <v/>
      </c>
      <c r="AO576" s="19" t="str">
        <f t="shared" si="291"/>
        <v/>
      </c>
      <c r="AP576" s="19" t="str">
        <f t="shared" si="292"/>
        <v/>
      </c>
      <c r="AQ576" s="19" t="str">
        <f t="shared" si="293"/>
        <v/>
      </c>
      <c r="AR576" s="19" t="str">
        <f t="shared" si="294"/>
        <v/>
      </c>
      <c r="AS576" s="19" t="str">
        <f>IFERROR(VLOOKUP(AF576,[2]CUS030!$A$5:$E$10000,5,0),"")</f>
        <v/>
      </c>
      <c r="AT576" s="19" t="str">
        <f>IFERROR(VLOOKUP(AG576,[2]CUS030!$A$5:$E$10000,5,0),"")</f>
        <v/>
      </c>
      <c r="AU576" s="19" t="str">
        <f>IFERROR(VLOOKUP(AH576,[2]CUS030!$A$5:$E$10000,5,0),"")</f>
        <v/>
      </c>
      <c r="AV576" s="19" t="str">
        <f>IFERROR(VLOOKUP(AI576,[2]CUS030!$A$5:$E$10000,5,0),"")</f>
        <v/>
      </c>
      <c r="AW576" s="19" t="str">
        <f>IFERROR(VLOOKUP(AJ576,[2]CUS030!$A$5:$E$10000,5,0),"")</f>
        <v/>
      </c>
      <c r="AX576" s="19" t="str">
        <f>IFERROR(VLOOKUP(AK576,[2]CUS030!$A$5:$E$10000,5,0),"")</f>
        <v/>
      </c>
      <c r="AY576" s="19" t="str">
        <f>IFERROR(VLOOKUP(AL576,[2]CUS030!$A$5:$E$10000,5,0),"")</f>
        <v/>
      </c>
      <c r="AZ576" s="19" t="str">
        <f>IFERROR(VLOOKUP(AM576,[2]CUS030!$A$5:$E$10000,5,0),"")</f>
        <v/>
      </c>
      <c r="BA576" s="19" t="str">
        <f>IFERROR(VLOOKUP(AN576,[2]CUS030!$A$5:$E$10000,5,0),"")</f>
        <v/>
      </c>
      <c r="BB576" s="19" t="str">
        <f>IFERROR(VLOOKUP(AO576,[2]CUS030!$A$5:$E$10000,5,0),"")</f>
        <v/>
      </c>
      <c r="BC576" s="19" t="str">
        <f>IFERROR(VLOOKUP(AP576,[2]CUS030!$A$5:$E$10000,5,0),"")</f>
        <v/>
      </c>
      <c r="BD576" s="19" t="str">
        <f>IFERROR(VLOOKUP(AQ576,[2]CUS030!$A$5:$E$10000,5,0),"")</f>
        <v/>
      </c>
      <c r="BE576" s="19" t="str">
        <f>IFERROR(VLOOKUP(AR576,[2]CUS030!$A$5:$E$10000,5,0),"")</f>
        <v/>
      </c>
    </row>
    <row r="577" spans="6:57" x14ac:dyDescent="0.3">
      <c r="F577" s="108" t="str">
        <f>[1]!Table1[[#This Row],[Production]]</f>
        <v>|0200226240|25.40|0.00|2.300|0.0005831NBC</v>
      </c>
      <c r="G577" t="str">
        <f t="shared" si="265"/>
        <v>5831</v>
      </c>
      <c r="H577" t="str">
        <f t="shared" si="266"/>
        <v>||||||||||||</v>
      </c>
      <c r="I577" s="108" t="str">
        <f>[1]!Table1[[#This Row],[Stock]]</f>
        <v>|0200226240|25.40|0.00|2.300|0.000177NBC</v>
      </c>
      <c r="J577" t="str">
        <f t="shared" si="267"/>
        <v>177</v>
      </c>
      <c r="K577" s="19"/>
      <c r="L577" s="19"/>
      <c r="M577" s="19"/>
      <c r="N577" s="19"/>
      <c r="O577" s="19"/>
      <c r="P577" s="20">
        <f>End_Cal!E577</f>
        <v>0</v>
      </c>
      <c r="Q577" s="112">
        <f t="shared" si="270"/>
        <v>0</v>
      </c>
      <c r="R577" s="112" t="str">
        <f t="shared" si="271"/>
        <v/>
      </c>
      <c r="S577" s="112" t="str">
        <f t="shared" si="272"/>
        <v/>
      </c>
      <c r="T577" s="112" t="str">
        <f t="shared" si="273"/>
        <v/>
      </c>
      <c r="U577" s="112" t="str">
        <f t="shared" si="274"/>
        <v/>
      </c>
      <c r="V577" s="112" t="str">
        <f t="shared" si="275"/>
        <v/>
      </c>
      <c r="W577" s="112" t="str">
        <f t="shared" si="276"/>
        <v/>
      </c>
      <c r="X577" s="112" t="str">
        <f t="shared" si="277"/>
        <v/>
      </c>
      <c r="Y577" s="112" t="str">
        <f t="shared" si="278"/>
        <v/>
      </c>
      <c r="Z577" s="112" t="str">
        <f t="shared" si="279"/>
        <v/>
      </c>
      <c r="AA577" s="112" t="str">
        <f t="shared" si="280"/>
        <v/>
      </c>
      <c r="AB577" s="112" t="str">
        <f t="shared" si="281"/>
        <v/>
      </c>
      <c r="AC577" s="112" t="str">
        <f t="shared" si="282"/>
        <v/>
      </c>
      <c r="AD577" t="str">
        <f t="shared" si="268"/>
        <v>0------------</v>
      </c>
      <c r="AF577" s="19" t="str">
        <f t="shared" si="269"/>
        <v/>
      </c>
      <c r="AG577" s="19">
        <f t="shared" si="283"/>
        <v>0</v>
      </c>
      <c r="AH577" s="19" t="str">
        <f t="shared" si="284"/>
        <v/>
      </c>
      <c r="AI577" s="19" t="str">
        <f t="shared" si="285"/>
        <v/>
      </c>
      <c r="AJ577" s="19" t="str">
        <f t="shared" si="286"/>
        <v/>
      </c>
      <c r="AK577" s="19" t="str">
        <f t="shared" si="287"/>
        <v/>
      </c>
      <c r="AL577" s="19" t="str">
        <f t="shared" si="288"/>
        <v/>
      </c>
      <c r="AM577" s="19" t="str">
        <f t="shared" si="289"/>
        <v/>
      </c>
      <c r="AN577" s="19" t="str">
        <f t="shared" si="290"/>
        <v/>
      </c>
      <c r="AO577" s="19" t="str">
        <f t="shared" si="291"/>
        <v/>
      </c>
      <c r="AP577" s="19" t="str">
        <f t="shared" si="292"/>
        <v/>
      </c>
      <c r="AQ577" s="19" t="str">
        <f t="shared" si="293"/>
        <v/>
      </c>
      <c r="AR577" s="19" t="str">
        <f t="shared" si="294"/>
        <v/>
      </c>
      <c r="AS577" s="19" t="str">
        <f>IFERROR(VLOOKUP(AF577,[2]CUS030!$A$5:$E$10000,5,0),"")</f>
        <v/>
      </c>
      <c r="AT577" s="19" t="str">
        <f>IFERROR(VLOOKUP(AG577,[2]CUS030!$A$5:$E$10000,5,0),"")</f>
        <v/>
      </c>
      <c r="AU577" s="19" t="str">
        <f>IFERROR(VLOOKUP(AH577,[2]CUS030!$A$5:$E$10000,5,0),"")</f>
        <v/>
      </c>
      <c r="AV577" s="19" t="str">
        <f>IFERROR(VLOOKUP(AI577,[2]CUS030!$A$5:$E$10000,5,0),"")</f>
        <v/>
      </c>
      <c r="AW577" s="19" t="str">
        <f>IFERROR(VLOOKUP(AJ577,[2]CUS030!$A$5:$E$10000,5,0),"")</f>
        <v/>
      </c>
      <c r="AX577" s="19" t="str">
        <f>IFERROR(VLOOKUP(AK577,[2]CUS030!$A$5:$E$10000,5,0),"")</f>
        <v/>
      </c>
      <c r="AY577" s="19" t="str">
        <f>IFERROR(VLOOKUP(AL577,[2]CUS030!$A$5:$E$10000,5,0),"")</f>
        <v/>
      </c>
      <c r="AZ577" s="19" t="str">
        <f>IFERROR(VLOOKUP(AM577,[2]CUS030!$A$5:$E$10000,5,0),"")</f>
        <v/>
      </c>
      <c r="BA577" s="19" t="str">
        <f>IFERROR(VLOOKUP(AN577,[2]CUS030!$A$5:$E$10000,5,0),"")</f>
        <v/>
      </c>
      <c r="BB577" s="19" t="str">
        <f>IFERROR(VLOOKUP(AO577,[2]CUS030!$A$5:$E$10000,5,0),"")</f>
        <v/>
      </c>
      <c r="BC577" s="19" t="str">
        <f>IFERROR(VLOOKUP(AP577,[2]CUS030!$A$5:$E$10000,5,0),"")</f>
        <v/>
      </c>
      <c r="BD577" s="19" t="str">
        <f>IFERROR(VLOOKUP(AQ577,[2]CUS030!$A$5:$E$10000,5,0),"")</f>
        <v/>
      </c>
      <c r="BE577" s="19" t="str">
        <f>IFERROR(VLOOKUP(AR577,[2]CUS030!$A$5:$E$10000,5,0),"")</f>
        <v/>
      </c>
    </row>
    <row r="578" spans="6:57" x14ac:dyDescent="0.3">
      <c r="F578" s="108" t="str">
        <f>[1]!Table1[[#This Row],[Production]]</f>
        <v>|0200226240|25.40|0.00|2.300|0.0005831NBC</v>
      </c>
      <c r="G578" t="str">
        <f t="shared" si="265"/>
        <v>5831</v>
      </c>
      <c r="H578" t="str">
        <f t="shared" si="266"/>
        <v>||||||||||||</v>
      </c>
      <c r="I578" s="108" t="str">
        <f>[1]!Table1[[#This Row],[Stock]]</f>
        <v>|0200226240|25.40|0.00|2.300|0.000286NBC</v>
      </c>
      <c r="J578" t="str">
        <f t="shared" si="267"/>
        <v>286</v>
      </c>
      <c r="K578" s="19"/>
      <c r="L578" s="19"/>
      <c r="M578" s="19"/>
      <c r="N578" s="19"/>
      <c r="O578" s="19"/>
      <c r="P578" s="20">
        <f>End_Cal!E578</f>
        <v>0</v>
      </c>
      <c r="Q578" s="112">
        <f t="shared" si="270"/>
        <v>0</v>
      </c>
      <c r="R578" s="112" t="str">
        <f t="shared" si="271"/>
        <v/>
      </c>
      <c r="S578" s="112" t="str">
        <f t="shared" si="272"/>
        <v/>
      </c>
      <c r="T578" s="112" t="str">
        <f t="shared" si="273"/>
        <v/>
      </c>
      <c r="U578" s="112" t="str">
        <f t="shared" si="274"/>
        <v/>
      </c>
      <c r="V578" s="112" t="str">
        <f t="shared" si="275"/>
        <v/>
      </c>
      <c r="W578" s="112" t="str">
        <f t="shared" si="276"/>
        <v/>
      </c>
      <c r="X578" s="112" t="str">
        <f t="shared" si="277"/>
        <v/>
      </c>
      <c r="Y578" s="112" t="str">
        <f t="shared" si="278"/>
        <v/>
      </c>
      <c r="Z578" s="112" t="str">
        <f t="shared" si="279"/>
        <v/>
      </c>
      <c r="AA578" s="112" t="str">
        <f t="shared" si="280"/>
        <v/>
      </c>
      <c r="AB578" s="112" t="str">
        <f t="shared" si="281"/>
        <v/>
      </c>
      <c r="AC578" s="112" t="str">
        <f t="shared" si="282"/>
        <v/>
      </c>
      <c r="AD578" t="str">
        <f t="shared" si="268"/>
        <v>0------------</v>
      </c>
      <c r="AF578" s="19" t="str">
        <f t="shared" si="269"/>
        <v/>
      </c>
      <c r="AG578" s="19">
        <f t="shared" si="283"/>
        <v>0</v>
      </c>
      <c r="AH578" s="19" t="str">
        <f t="shared" si="284"/>
        <v/>
      </c>
      <c r="AI578" s="19" t="str">
        <f t="shared" si="285"/>
        <v/>
      </c>
      <c r="AJ578" s="19" t="str">
        <f t="shared" si="286"/>
        <v/>
      </c>
      <c r="AK578" s="19" t="str">
        <f t="shared" si="287"/>
        <v/>
      </c>
      <c r="AL578" s="19" t="str">
        <f t="shared" si="288"/>
        <v/>
      </c>
      <c r="AM578" s="19" t="str">
        <f t="shared" si="289"/>
        <v/>
      </c>
      <c r="AN578" s="19" t="str">
        <f t="shared" si="290"/>
        <v/>
      </c>
      <c r="AO578" s="19" t="str">
        <f t="shared" si="291"/>
        <v/>
      </c>
      <c r="AP578" s="19" t="str">
        <f t="shared" si="292"/>
        <v/>
      </c>
      <c r="AQ578" s="19" t="str">
        <f t="shared" si="293"/>
        <v/>
      </c>
      <c r="AR578" s="19" t="str">
        <f t="shared" si="294"/>
        <v/>
      </c>
      <c r="AS578" s="19" t="str">
        <f>IFERROR(VLOOKUP(AF578,[2]CUS030!$A$5:$E$10000,5,0),"")</f>
        <v/>
      </c>
      <c r="AT578" s="19" t="str">
        <f>IFERROR(VLOOKUP(AG578,[2]CUS030!$A$5:$E$10000,5,0),"")</f>
        <v/>
      </c>
      <c r="AU578" s="19" t="str">
        <f>IFERROR(VLOOKUP(AH578,[2]CUS030!$A$5:$E$10000,5,0),"")</f>
        <v/>
      </c>
      <c r="AV578" s="19" t="str">
        <f>IFERROR(VLOOKUP(AI578,[2]CUS030!$A$5:$E$10000,5,0),"")</f>
        <v/>
      </c>
      <c r="AW578" s="19" t="str">
        <f>IFERROR(VLOOKUP(AJ578,[2]CUS030!$A$5:$E$10000,5,0),"")</f>
        <v/>
      </c>
      <c r="AX578" s="19" t="str">
        <f>IFERROR(VLOOKUP(AK578,[2]CUS030!$A$5:$E$10000,5,0),"")</f>
        <v/>
      </c>
      <c r="AY578" s="19" t="str">
        <f>IFERROR(VLOOKUP(AL578,[2]CUS030!$A$5:$E$10000,5,0),"")</f>
        <v/>
      </c>
      <c r="AZ578" s="19" t="str">
        <f>IFERROR(VLOOKUP(AM578,[2]CUS030!$A$5:$E$10000,5,0),"")</f>
        <v/>
      </c>
      <c r="BA578" s="19" t="str">
        <f>IFERROR(VLOOKUP(AN578,[2]CUS030!$A$5:$E$10000,5,0),"")</f>
        <v/>
      </c>
      <c r="BB578" s="19" t="str">
        <f>IFERROR(VLOOKUP(AO578,[2]CUS030!$A$5:$E$10000,5,0),"")</f>
        <v/>
      </c>
      <c r="BC578" s="19" t="str">
        <f>IFERROR(VLOOKUP(AP578,[2]CUS030!$A$5:$E$10000,5,0),"")</f>
        <v/>
      </c>
      <c r="BD578" s="19" t="str">
        <f>IFERROR(VLOOKUP(AQ578,[2]CUS030!$A$5:$E$10000,5,0),"")</f>
        <v/>
      </c>
      <c r="BE578" s="19" t="str">
        <f>IFERROR(VLOOKUP(AR578,[2]CUS030!$A$5:$E$10000,5,0),"")</f>
        <v/>
      </c>
    </row>
    <row r="579" spans="6:57" x14ac:dyDescent="0.3">
      <c r="F579" s="108" t="str">
        <f>[1]!Table1[[#This Row],[Production]]</f>
        <v>|0200226240|25.40|0.00|2.300|0.0006358NBC</v>
      </c>
      <c r="G579" t="str">
        <f t="shared" si="265"/>
        <v>6358</v>
      </c>
      <c r="H579" t="str">
        <f t="shared" si="266"/>
        <v>||||||||||||</v>
      </c>
      <c r="I579" s="108" t="str">
        <f>[1]!Table1[[#This Row],[Stock]]</f>
        <v>|0200226240|25.40|0.00|2.300|0.000346.5NBC</v>
      </c>
      <c r="J579" t="str">
        <f t="shared" si="267"/>
        <v>346.5</v>
      </c>
      <c r="K579" s="19"/>
      <c r="L579" s="19"/>
      <c r="M579" s="19"/>
      <c r="N579" s="19"/>
      <c r="O579" s="19"/>
      <c r="P579" s="20">
        <f>End_Cal!E579</f>
        <v>0</v>
      </c>
      <c r="Q579" s="112">
        <f t="shared" si="270"/>
        <v>0</v>
      </c>
      <c r="R579" s="112" t="str">
        <f t="shared" si="271"/>
        <v/>
      </c>
      <c r="S579" s="112" t="str">
        <f t="shared" si="272"/>
        <v/>
      </c>
      <c r="T579" s="112" t="str">
        <f t="shared" si="273"/>
        <v/>
      </c>
      <c r="U579" s="112" t="str">
        <f t="shared" si="274"/>
        <v/>
      </c>
      <c r="V579" s="112" t="str">
        <f t="shared" si="275"/>
        <v/>
      </c>
      <c r="W579" s="112" t="str">
        <f t="shared" si="276"/>
        <v/>
      </c>
      <c r="X579" s="112" t="str">
        <f t="shared" si="277"/>
        <v/>
      </c>
      <c r="Y579" s="112" t="str">
        <f t="shared" si="278"/>
        <v/>
      </c>
      <c r="Z579" s="112" t="str">
        <f t="shared" si="279"/>
        <v/>
      </c>
      <c r="AA579" s="112" t="str">
        <f t="shared" si="280"/>
        <v/>
      </c>
      <c r="AB579" s="112" t="str">
        <f t="shared" si="281"/>
        <v/>
      </c>
      <c r="AC579" s="112" t="str">
        <f t="shared" si="282"/>
        <v/>
      </c>
      <c r="AD579" t="str">
        <f t="shared" si="268"/>
        <v>0------------</v>
      </c>
      <c r="AF579" s="19" t="str">
        <f t="shared" si="269"/>
        <v/>
      </c>
      <c r="AG579" s="19">
        <f t="shared" si="283"/>
        <v>0</v>
      </c>
      <c r="AH579" s="19" t="str">
        <f t="shared" si="284"/>
        <v/>
      </c>
      <c r="AI579" s="19" t="str">
        <f t="shared" si="285"/>
        <v/>
      </c>
      <c r="AJ579" s="19" t="str">
        <f t="shared" si="286"/>
        <v/>
      </c>
      <c r="AK579" s="19" t="str">
        <f t="shared" si="287"/>
        <v/>
      </c>
      <c r="AL579" s="19" t="str">
        <f t="shared" si="288"/>
        <v/>
      </c>
      <c r="AM579" s="19" t="str">
        <f t="shared" si="289"/>
        <v/>
      </c>
      <c r="AN579" s="19" t="str">
        <f t="shared" si="290"/>
        <v/>
      </c>
      <c r="AO579" s="19" t="str">
        <f t="shared" si="291"/>
        <v/>
      </c>
      <c r="AP579" s="19" t="str">
        <f t="shared" si="292"/>
        <v/>
      </c>
      <c r="AQ579" s="19" t="str">
        <f t="shared" si="293"/>
        <v/>
      </c>
      <c r="AR579" s="19" t="str">
        <f t="shared" si="294"/>
        <v/>
      </c>
      <c r="AS579" s="19" t="str">
        <f>IFERROR(VLOOKUP(AF579,[2]CUS030!$A$5:$E$10000,5,0),"")</f>
        <v/>
      </c>
      <c r="AT579" s="19" t="str">
        <f>IFERROR(VLOOKUP(AG579,[2]CUS030!$A$5:$E$10000,5,0),"")</f>
        <v/>
      </c>
      <c r="AU579" s="19" t="str">
        <f>IFERROR(VLOOKUP(AH579,[2]CUS030!$A$5:$E$10000,5,0),"")</f>
        <v/>
      </c>
      <c r="AV579" s="19" t="str">
        <f>IFERROR(VLOOKUP(AI579,[2]CUS030!$A$5:$E$10000,5,0),"")</f>
        <v/>
      </c>
      <c r="AW579" s="19" t="str">
        <f>IFERROR(VLOOKUP(AJ579,[2]CUS030!$A$5:$E$10000,5,0),"")</f>
        <v/>
      </c>
      <c r="AX579" s="19" t="str">
        <f>IFERROR(VLOOKUP(AK579,[2]CUS030!$A$5:$E$10000,5,0),"")</f>
        <v/>
      </c>
      <c r="AY579" s="19" t="str">
        <f>IFERROR(VLOOKUP(AL579,[2]CUS030!$A$5:$E$10000,5,0),"")</f>
        <v/>
      </c>
      <c r="AZ579" s="19" t="str">
        <f>IFERROR(VLOOKUP(AM579,[2]CUS030!$A$5:$E$10000,5,0),"")</f>
        <v/>
      </c>
      <c r="BA579" s="19" t="str">
        <f>IFERROR(VLOOKUP(AN579,[2]CUS030!$A$5:$E$10000,5,0),"")</f>
        <v/>
      </c>
      <c r="BB579" s="19" t="str">
        <f>IFERROR(VLOOKUP(AO579,[2]CUS030!$A$5:$E$10000,5,0),"")</f>
        <v/>
      </c>
      <c r="BC579" s="19" t="str">
        <f>IFERROR(VLOOKUP(AP579,[2]CUS030!$A$5:$E$10000,5,0),"")</f>
        <v/>
      </c>
      <c r="BD579" s="19" t="str">
        <f>IFERROR(VLOOKUP(AQ579,[2]CUS030!$A$5:$E$10000,5,0),"")</f>
        <v/>
      </c>
      <c r="BE579" s="19" t="str">
        <f>IFERROR(VLOOKUP(AR579,[2]CUS030!$A$5:$E$10000,5,0),"")</f>
        <v/>
      </c>
    </row>
    <row r="580" spans="6:57" x14ac:dyDescent="0.3">
      <c r="F580" s="108" t="str">
        <f>[1]!Table1[[#This Row],[Production]]</f>
        <v>|0200226240|25.40|0.00|2.300|0.0006106NBC</v>
      </c>
      <c r="G580" t="str">
        <f t="shared" ref="G580:G643" si="295">MID(F580,LEN(F580)-6,4)</f>
        <v>6106</v>
      </c>
      <c r="H580" t="str">
        <f t="shared" ref="H580:H643" si="296">AS580&amp;"|"&amp;AT580&amp;"|"&amp;AU580&amp;"|"&amp;AV580&amp;"|"&amp;AW580&amp;"|"&amp;AX580&amp;"|"&amp;AY580&amp;"|"&amp;AZ580&amp;"|"&amp;BA580&amp;"|"&amp;BB580&amp;"|"&amp;BC580&amp;"|"&amp;BD580&amp;"|"&amp;BE580</f>
        <v>||||||||||||</v>
      </c>
      <c r="I580" s="108" t="str">
        <f>[1]!Table1[[#This Row],[Stock]]</f>
        <v>|0200226240|25.40|0.00|2.300|0.000401NBC</v>
      </c>
      <c r="J580" t="str">
        <f t="shared" ref="J580:J643" si="297">MID(LEFT(I580,LEN(I580)-3),FIND("0|0.000",LEFT(I580,LEN(I580)-3),1)+7,6)</f>
        <v>401</v>
      </c>
      <c r="K580" s="19"/>
      <c r="L580" s="19"/>
      <c r="M580" s="19"/>
      <c r="N580" s="19"/>
      <c r="O580" s="19"/>
      <c r="P580" s="20">
        <f>End_Cal!E580</f>
        <v>0</v>
      </c>
      <c r="Q580" s="112">
        <f t="shared" si="270"/>
        <v>0</v>
      </c>
      <c r="R580" s="112" t="str">
        <f t="shared" si="271"/>
        <v/>
      </c>
      <c r="S580" s="112" t="str">
        <f t="shared" si="272"/>
        <v/>
      </c>
      <c r="T580" s="112" t="str">
        <f t="shared" si="273"/>
        <v/>
      </c>
      <c r="U580" s="112" t="str">
        <f t="shared" si="274"/>
        <v/>
      </c>
      <c r="V580" s="112" t="str">
        <f t="shared" si="275"/>
        <v/>
      </c>
      <c r="W580" s="112" t="str">
        <f t="shared" si="276"/>
        <v/>
      </c>
      <c r="X580" s="112" t="str">
        <f t="shared" si="277"/>
        <v/>
      </c>
      <c r="Y580" s="112" t="str">
        <f t="shared" si="278"/>
        <v/>
      </c>
      <c r="Z580" s="112" t="str">
        <f t="shared" si="279"/>
        <v/>
      </c>
      <c r="AA580" s="112" t="str">
        <f t="shared" si="280"/>
        <v/>
      </c>
      <c r="AB580" s="112" t="str">
        <f t="shared" si="281"/>
        <v/>
      </c>
      <c r="AC580" s="112" t="str">
        <f t="shared" si="282"/>
        <v/>
      </c>
      <c r="AD580" t="str">
        <f t="shared" ref="AD580:AD643" si="298">Q580&amp;"-"&amp;R580&amp;"-"&amp;S580&amp;"-"&amp;T580&amp;"-"&amp;U580&amp;"-"&amp;V580&amp;"-"&amp;W580&amp;"-"&amp;X580&amp;"-"&amp;Y580&amp;"-"&amp;Z580&amp;"-"&amp;AA580&amp;"-"&amp;AB580&amp;"-"&amp;AC580</f>
        <v>0------------</v>
      </c>
      <c r="AF580" s="19" t="str">
        <f t="shared" si="269"/>
        <v/>
      </c>
      <c r="AG580" s="19">
        <f t="shared" si="283"/>
        <v>0</v>
      </c>
      <c r="AH580" s="19" t="str">
        <f t="shared" si="284"/>
        <v/>
      </c>
      <c r="AI580" s="19" t="str">
        <f t="shared" si="285"/>
        <v/>
      </c>
      <c r="AJ580" s="19" t="str">
        <f t="shared" si="286"/>
        <v/>
      </c>
      <c r="AK580" s="19" t="str">
        <f t="shared" si="287"/>
        <v/>
      </c>
      <c r="AL580" s="19" t="str">
        <f t="shared" si="288"/>
        <v/>
      </c>
      <c r="AM580" s="19" t="str">
        <f t="shared" si="289"/>
        <v/>
      </c>
      <c r="AN580" s="19" t="str">
        <f t="shared" si="290"/>
        <v/>
      </c>
      <c r="AO580" s="19" t="str">
        <f t="shared" si="291"/>
        <v/>
      </c>
      <c r="AP580" s="19" t="str">
        <f t="shared" si="292"/>
        <v/>
      </c>
      <c r="AQ580" s="19" t="str">
        <f t="shared" si="293"/>
        <v/>
      </c>
      <c r="AR580" s="19" t="str">
        <f t="shared" si="294"/>
        <v/>
      </c>
      <c r="AS580" s="19" t="str">
        <f>IFERROR(VLOOKUP(AF580,[2]CUS030!$A$5:$E$10000,5,0),"")</f>
        <v/>
      </c>
      <c r="AT580" s="19" t="str">
        <f>IFERROR(VLOOKUP(AG580,[2]CUS030!$A$5:$E$10000,5,0),"")</f>
        <v/>
      </c>
      <c r="AU580" s="19" t="str">
        <f>IFERROR(VLOOKUP(AH580,[2]CUS030!$A$5:$E$10000,5,0),"")</f>
        <v/>
      </c>
      <c r="AV580" s="19" t="str">
        <f>IFERROR(VLOOKUP(AI580,[2]CUS030!$A$5:$E$10000,5,0),"")</f>
        <v/>
      </c>
      <c r="AW580" s="19" t="str">
        <f>IFERROR(VLOOKUP(AJ580,[2]CUS030!$A$5:$E$10000,5,0),"")</f>
        <v/>
      </c>
      <c r="AX580" s="19" t="str">
        <f>IFERROR(VLOOKUP(AK580,[2]CUS030!$A$5:$E$10000,5,0),"")</f>
        <v/>
      </c>
      <c r="AY580" s="19" t="str">
        <f>IFERROR(VLOOKUP(AL580,[2]CUS030!$A$5:$E$10000,5,0),"")</f>
        <v/>
      </c>
      <c r="AZ580" s="19" t="str">
        <f>IFERROR(VLOOKUP(AM580,[2]CUS030!$A$5:$E$10000,5,0),"")</f>
        <v/>
      </c>
      <c r="BA580" s="19" t="str">
        <f>IFERROR(VLOOKUP(AN580,[2]CUS030!$A$5:$E$10000,5,0),"")</f>
        <v/>
      </c>
      <c r="BB580" s="19" t="str">
        <f>IFERROR(VLOOKUP(AO580,[2]CUS030!$A$5:$E$10000,5,0),"")</f>
        <v/>
      </c>
      <c r="BC580" s="19" t="str">
        <f>IFERROR(VLOOKUP(AP580,[2]CUS030!$A$5:$E$10000,5,0),"")</f>
        <v/>
      </c>
      <c r="BD580" s="19" t="str">
        <f>IFERROR(VLOOKUP(AQ580,[2]CUS030!$A$5:$E$10000,5,0),"")</f>
        <v/>
      </c>
      <c r="BE580" s="19" t="str">
        <f>IFERROR(VLOOKUP(AR580,[2]CUS030!$A$5:$E$10000,5,0),"")</f>
        <v/>
      </c>
    </row>
    <row r="581" spans="6:57" x14ac:dyDescent="0.3">
      <c r="F581" s="108" t="str">
        <f>[1]!Table1[[#This Row],[Production]]</f>
        <v>|0200226240|25.40|0.00|2.300|0.0006149NBC</v>
      </c>
      <c r="G581" t="str">
        <f t="shared" si="295"/>
        <v>6149</v>
      </c>
      <c r="H581" t="str">
        <f t="shared" si="296"/>
        <v>||||||||||||</v>
      </c>
      <c r="I581" s="108" t="str">
        <f>[1]!Table1[[#This Row],[Stock]]</f>
        <v>|0200226240|25.40|0.00|2.300|0.000433NBC</v>
      </c>
      <c r="J581" t="str">
        <f t="shared" si="297"/>
        <v>433</v>
      </c>
      <c r="K581" s="19"/>
      <c r="L581" s="19"/>
      <c r="M581" s="19"/>
      <c r="N581" s="19"/>
      <c r="O581" s="19"/>
      <c r="P581" s="20">
        <f>End_Cal!E581</f>
        <v>0</v>
      </c>
      <c r="Q581" s="112">
        <f t="shared" si="270"/>
        <v>0</v>
      </c>
      <c r="R581" s="112" t="str">
        <f t="shared" si="271"/>
        <v/>
      </c>
      <c r="S581" s="112" t="str">
        <f t="shared" si="272"/>
        <v/>
      </c>
      <c r="T581" s="112" t="str">
        <f t="shared" si="273"/>
        <v/>
      </c>
      <c r="U581" s="112" t="str">
        <f t="shared" si="274"/>
        <v/>
      </c>
      <c r="V581" s="112" t="str">
        <f t="shared" si="275"/>
        <v/>
      </c>
      <c r="W581" s="112" t="str">
        <f t="shared" si="276"/>
        <v/>
      </c>
      <c r="X581" s="112" t="str">
        <f t="shared" si="277"/>
        <v/>
      </c>
      <c r="Y581" s="112" t="str">
        <f t="shared" si="278"/>
        <v/>
      </c>
      <c r="Z581" s="112" t="str">
        <f t="shared" si="279"/>
        <v/>
      </c>
      <c r="AA581" s="112" t="str">
        <f t="shared" si="280"/>
        <v/>
      </c>
      <c r="AB581" s="112" t="str">
        <f t="shared" si="281"/>
        <v/>
      </c>
      <c r="AC581" s="112" t="str">
        <f t="shared" si="282"/>
        <v/>
      </c>
      <c r="AD581" t="str">
        <f t="shared" si="298"/>
        <v>0------------</v>
      </c>
      <c r="AF581" s="19" t="str">
        <f t="shared" ref="AF581:AF644" si="299">IFERROR(INDEX($I$2:$I$861,MATCH(1,INDEX(($P581=$F$2:$F$861)*(0=COUNTIFS($AF$2:$AF$2,$I$2:$I$861)),0),0)),"")</f>
        <v/>
      </c>
      <c r="AG581" s="19">
        <f t="shared" si="283"/>
        <v>0</v>
      </c>
      <c r="AH581" s="19" t="str">
        <f t="shared" si="284"/>
        <v/>
      </c>
      <c r="AI581" s="19" t="str">
        <f t="shared" si="285"/>
        <v/>
      </c>
      <c r="AJ581" s="19" t="str">
        <f t="shared" si="286"/>
        <v/>
      </c>
      <c r="AK581" s="19" t="str">
        <f t="shared" si="287"/>
        <v/>
      </c>
      <c r="AL581" s="19" t="str">
        <f t="shared" si="288"/>
        <v/>
      </c>
      <c r="AM581" s="19" t="str">
        <f t="shared" si="289"/>
        <v/>
      </c>
      <c r="AN581" s="19" t="str">
        <f t="shared" si="290"/>
        <v/>
      </c>
      <c r="AO581" s="19" t="str">
        <f t="shared" si="291"/>
        <v/>
      </c>
      <c r="AP581" s="19" t="str">
        <f t="shared" si="292"/>
        <v/>
      </c>
      <c r="AQ581" s="19" t="str">
        <f t="shared" si="293"/>
        <v/>
      </c>
      <c r="AR581" s="19" t="str">
        <f t="shared" si="294"/>
        <v/>
      </c>
      <c r="AS581" s="19" t="str">
        <f>IFERROR(VLOOKUP(AF581,[2]CUS030!$A$5:$E$10000,5,0),"")</f>
        <v/>
      </c>
      <c r="AT581" s="19" t="str">
        <f>IFERROR(VLOOKUP(AG581,[2]CUS030!$A$5:$E$10000,5,0),"")</f>
        <v/>
      </c>
      <c r="AU581" s="19" t="str">
        <f>IFERROR(VLOOKUP(AH581,[2]CUS030!$A$5:$E$10000,5,0),"")</f>
        <v/>
      </c>
      <c r="AV581" s="19" t="str">
        <f>IFERROR(VLOOKUP(AI581,[2]CUS030!$A$5:$E$10000,5,0),"")</f>
        <v/>
      </c>
      <c r="AW581" s="19" t="str">
        <f>IFERROR(VLOOKUP(AJ581,[2]CUS030!$A$5:$E$10000,5,0),"")</f>
        <v/>
      </c>
      <c r="AX581" s="19" t="str">
        <f>IFERROR(VLOOKUP(AK581,[2]CUS030!$A$5:$E$10000,5,0),"")</f>
        <v/>
      </c>
      <c r="AY581" s="19" t="str">
        <f>IFERROR(VLOOKUP(AL581,[2]CUS030!$A$5:$E$10000,5,0),"")</f>
        <v/>
      </c>
      <c r="AZ581" s="19" t="str">
        <f>IFERROR(VLOOKUP(AM581,[2]CUS030!$A$5:$E$10000,5,0),"")</f>
        <v/>
      </c>
      <c r="BA581" s="19" t="str">
        <f>IFERROR(VLOOKUP(AN581,[2]CUS030!$A$5:$E$10000,5,0),"")</f>
        <v/>
      </c>
      <c r="BB581" s="19" t="str">
        <f>IFERROR(VLOOKUP(AO581,[2]CUS030!$A$5:$E$10000,5,0),"")</f>
        <v/>
      </c>
      <c r="BC581" s="19" t="str">
        <f>IFERROR(VLOOKUP(AP581,[2]CUS030!$A$5:$E$10000,5,0),"")</f>
        <v/>
      </c>
      <c r="BD581" s="19" t="str">
        <f>IFERROR(VLOOKUP(AQ581,[2]CUS030!$A$5:$E$10000,5,0),"")</f>
        <v/>
      </c>
      <c r="BE581" s="19" t="str">
        <f>IFERROR(VLOOKUP(AR581,[2]CUS030!$A$5:$E$10000,5,0),"")</f>
        <v/>
      </c>
    </row>
    <row r="582" spans="6:57" x14ac:dyDescent="0.3">
      <c r="F582" s="108" t="str">
        <f>[1]!Table1[[#This Row],[Production]]</f>
        <v>|0200226240|25.40|0.00|2.300|0.0005831NBC</v>
      </c>
      <c r="G582" t="str">
        <f t="shared" si="295"/>
        <v>5831</v>
      </c>
      <c r="H582" t="str">
        <f t="shared" si="296"/>
        <v>||||||||||||</v>
      </c>
      <c r="I582" s="108" t="str">
        <f>[1]!Table1[[#This Row],[Stock]]</f>
        <v>|0200226240|25.40|0.00|2.300|0.000440NBC</v>
      </c>
      <c r="J582" t="str">
        <f t="shared" si="297"/>
        <v>440</v>
      </c>
      <c r="K582" s="19"/>
      <c r="L582" s="19"/>
      <c r="M582" s="19"/>
      <c r="N582" s="19"/>
      <c r="O582" s="19"/>
      <c r="P582" s="20">
        <f>End_Cal!E582</f>
        <v>0</v>
      </c>
      <c r="Q582" s="112">
        <f t="shared" si="270"/>
        <v>0</v>
      </c>
      <c r="R582" s="112" t="str">
        <f t="shared" si="271"/>
        <v/>
      </c>
      <c r="S582" s="112" t="str">
        <f t="shared" si="272"/>
        <v/>
      </c>
      <c r="T582" s="112" t="str">
        <f t="shared" si="273"/>
        <v/>
      </c>
      <c r="U582" s="112" t="str">
        <f t="shared" si="274"/>
        <v/>
      </c>
      <c r="V582" s="112" t="str">
        <f t="shared" si="275"/>
        <v/>
      </c>
      <c r="W582" s="112" t="str">
        <f t="shared" si="276"/>
        <v/>
      </c>
      <c r="X582" s="112" t="str">
        <f t="shared" si="277"/>
        <v/>
      </c>
      <c r="Y582" s="112" t="str">
        <f t="shared" si="278"/>
        <v/>
      </c>
      <c r="Z582" s="112" t="str">
        <f t="shared" si="279"/>
        <v/>
      </c>
      <c r="AA582" s="112" t="str">
        <f t="shared" si="280"/>
        <v/>
      </c>
      <c r="AB582" s="112" t="str">
        <f t="shared" si="281"/>
        <v/>
      </c>
      <c r="AC582" s="112" t="str">
        <f t="shared" si="282"/>
        <v/>
      </c>
      <c r="AD582" t="str">
        <f t="shared" si="298"/>
        <v>0------------</v>
      </c>
      <c r="AF582" s="19" t="str">
        <f t="shared" si="299"/>
        <v/>
      </c>
      <c r="AG582" s="19">
        <f t="shared" si="283"/>
        <v>0</v>
      </c>
      <c r="AH582" s="19" t="str">
        <f t="shared" si="284"/>
        <v/>
      </c>
      <c r="AI582" s="19" t="str">
        <f t="shared" si="285"/>
        <v/>
      </c>
      <c r="AJ582" s="19" t="str">
        <f t="shared" si="286"/>
        <v/>
      </c>
      <c r="AK582" s="19" t="str">
        <f t="shared" si="287"/>
        <v/>
      </c>
      <c r="AL582" s="19" t="str">
        <f t="shared" si="288"/>
        <v/>
      </c>
      <c r="AM582" s="19" t="str">
        <f t="shared" si="289"/>
        <v/>
      </c>
      <c r="AN582" s="19" t="str">
        <f t="shared" si="290"/>
        <v/>
      </c>
      <c r="AO582" s="19" t="str">
        <f t="shared" si="291"/>
        <v/>
      </c>
      <c r="AP582" s="19" t="str">
        <f t="shared" si="292"/>
        <v/>
      </c>
      <c r="AQ582" s="19" t="str">
        <f t="shared" si="293"/>
        <v/>
      </c>
      <c r="AR582" s="19" t="str">
        <f t="shared" si="294"/>
        <v/>
      </c>
      <c r="AS582" s="19" t="str">
        <f>IFERROR(VLOOKUP(AF582,[2]CUS030!$A$5:$E$10000,5,0),"")</f>
        <v/>
      </c>
      <c r="AT582" s="19" t="str">
        <f>IFERROR(VLOOKUP(AG582,[2]CUS030!$A$5:$E$10000,5,0),"")</f>
        <v/>
      </c>
      <c r="AU582" s="19" t="str">
        <f>IFERROR(VLOOKUP(AH582,[2]CUS030!$A$5:$E$10000,5,0),"")</f>
        <v/>
      </c>
      <c r="AV582" s="19" t="str">
        <f>IFERROR(VLOOKUP(AI582,[2]CUS030!$A$5:$E$10000,5,0),"")</f>
        <v/>
      </c>
      <c r="AW582" s="19" t="str">
        <f>IFERROR(VLOOKUP(AJ582,[2]CUS030!$A$5:$E$10000,5,0),"")</f>
        <v/>
      </c>
      <c r="AX582" s="19" t="str">
        <f>IFERROR(VLOOKUP(AK582,[2]CUS030!$A$5:$E$10000,5,0),"")</f>
        <v/>
      </c>
      <c r="AY582" s="19" t="str">
        <f>IFERROR(VLOOKUP(AL582,[2]CUS030!$A$5:$E$10000,5,0),"")</f>
        <v/>
      </c>
      <c r="AZ582" s="19" t="str">
        <f>IFERROR(VLOOKUP(AM582,[2]CUS030!$A$5:$E$10000,5,0),"")</f>
        <v/>
      </c>
      <c r="BA582" s="19" t="str">
        <f>IFERROR(VLOOKUP(AN582,[2]CUS030!$A$5:$E$10000,5,0),"")</f>
        <v/>
      </c>
      <c r="BB582" s="19" t="str">
        <f>IFERROR(VLOOKUP(AO582,[2]CUS030!$A$5:$E$10000,5,0),"")</f>
        <v/>
      </c>
      <c r="BC582" s="19" t="str">
        <f>IFERROR(VLOOKUP(AP582,[2]CUS030!$A$5:$E$10000,5,0),"")</f>
        <v/>
      </c>
      <c r="BD582" s="19" t="str">
        <f>IFERROR(VLOOKUP(AQ582,[2]CUS030!$A$5:$E$10000,5,0),"")</f>
        <v/>
      </c>
      <c r="BE582" s="19" t="str">
        <f>IFERROR(VLOOKUP(AR582,[2]CUS030!$A$5:$E$10000,5,0),"")</f>
        <v/>
      </c>
    </row>
    <row r="583" spans="6:57" x14ac:dyDescent="0.3">
      <c r="F583" s="108" t="str">
        <f>[1]!Table1[[#This Row],[Production]]</f>
        <v>|0200226240|25.40|0.00|2.300|0.0005842NBC</v>
      </c>
      <c r="G583" t="str">
        <f t="shared" si="295"/>
        <v>5842</v>
      </c>
      <c r="H583" t="str">
        <f t="shared" si="296"/>
        <v>||||||||||||</v>
      </c>
      <c r="I583" s="108" t="str">
        <f>[1]!Table1[[#This Row],[Stock]]</f>
        <v>|0200226240|25.40|0.00|2.300|0.000443NBC</v>
      </c>
      <c r="J583" t="str">
        <f t="shared" si="297"/>
        <v>443</v>
      </c>
      <c r="K583" s="19"/>
      <c r="L583" s="19"/>
      <c r="M583" s="19"/>
      <c r="N583" s="19"/>
      <c r="O583" s="19"/>
      <c r="P583" s="20">
        <f>End_Cal!E583</f>
        <v>0</v>
      </c>
      <c r="Q583" s="112">
        <f t="shared" si="270"/>
        <v>0</v>
      </c>
      <c r="R583" s="112" t="str">
        <f t="shared" si="271"/>
        <v/>
      </c>
      <c r="S583" s="112" t="str">
        <f t="shared" si="272"/>
        <v/>
      </c>
      <c r="T583" s="112" t="str">
        <f t="shared" si="273"/>
        <v/>
      </c>
      <c r="U583" s="112" t="str">
        <f t="shared" si="274"/>
        <v/>
      </c>
      <c r="V583" s="112" t="str">
        <f t="shared" si="275"/>
        <v/>
      </c>
      <c r="W583" s="112" t="str">
        <f t="shared" si="276"/>
        <v/>
      </c>
      <c r="X583" s="112" t="str">
        <f t="shared" si="277"/>
        <v/>
      </c>
      <c r="Y583" s="112" t="str">
        <f t="shared" si="278"/>
        <v/>
      </c>
      <c r="Z583" s="112" t="str">
        <f t="shared" si="279"/>
        <v/>
      </c>
      <c r="AA583" s="112" t="str">
        <f t="shared" si="280"/>
        <v/>
      </c>
      <c r="AB583" s="112" t="str">
        <f t="shared" si="281"/>
        <v/>
      </c>
      <c r="AC583" s="112" t="str">
        <f t="shared" si="282"/>
        <v/>
      </c>
      <c r="AD583" t="str">
        <f t="shared" si="298"/>
        <v>0------------</v>
      </c>
      <c r="AF583" s="19" t="str">
        <f t="shared" si="299"/>
        <v/>
      </c>
      <c r="AG583" s="19">
        <f t="shared" si="283"/>
        <v>0</v>
      </c>
      <c r="AH583" s="19" t="str">
        <f t="shared" si="284"/>
        <v/>
      </c>
      <c r="AI583" s="19" t="str">
        <f t="shared" si="285"/>
        <v/>
      </c>
      <c r="AJ583" s="19" t="str">
        <f t="shared" si="286"/>
        <v/>
      </c>
      <c r="AK583" s="19" t="str">
        <f t="shared" si="287"/>
        <v/>
      </c>
      <c r="AL583" s="19" t="str">
        <f t="shared" si="288"/>
        <v/>
      </c>
      <c r="AM583" s="19" t="str">
        <f t="shared" si="289"/>
        <v/>
      </c>
      <c r="AN583" s="19" t="str">
        <f t="shared" si="290"/>
        <v/>
      </c>
      <c r="AO583" s="19" t="str">
        <f t="shared" si="291"/>
        <v/>
      </c>
      <c r="AP583" s="19" t="str">
        <f t="shared" si="292"/>
        <v/>
      </c>
      <c r="AQ583" s="19" t="str">
        <f t="shared" si="293"/>
        <v/>
      </c>
      <c r="AR583" s="19" t="str">
        <f t="shared" si="294"/>
        <v/>
      </c>
      <c r="AS583" s="19" t="str">
        <f>IFERROR(VLOOKUP(AF583,[2]CUS030!$A$5:$E$10000,5,0),"")</f>
        <v/>
      </c>
      <c r="AT583" s="19" t="str">
        <f>IFERROR(VLOOKUP(AG583,[2]CUS030!$A$5:$E$10000,5,0),"")</f>
        <v/>
      </c>
      <c r="AU583" s="19" t="str">
        <f>IFERROR(VLOOKUP(AH583,[2]CUS030!$A$5:$E$10000,5,0),"")</f>
        <v/>
      </c>
      <c r="AV583" s="19" t="str">
        <f>IFERROR(VLOOKUP(AI583,[2]CUS030!$A$5:$E$10000,5,0),"")</f>
        <v/>
      </c>
      <c r="AW583" s="19" t="str">
        <f>IFERROR(VLOOKUP(AJ583,[2]CUS030!$A$5:$E$10000,5,0),"")</f>
        <v/>
      </c>
      <c r="AX583" s="19" t="str">
        <f>IFERROR(VLOOKUP(AK583,[2]CUS030!$A$5:$E$10000,5,0),"")</f>
        <v/>
      </c>
      <c r="AY583" s="19" t="str">
        <f>IFERROR(VLOOKUP(AL583,[2]CUS030!$A$5:$E$10000,5,0),"")</f>
        <v/>
      </c>
      <c r="AZ583" s="19" t="str">
        <f>IFERROR(VLOOKUP(AM583,[2]CUS030!$A$5:$E$10000,5,0),"")</f>
        <v/>
      </c>
      <c r="BA583" s="19" t="str">
        <f>IFERROR(VLOOKUP(AN583,[2]CUS030!$A$5:$E$10000,5,0),"")</f>
        <v/>
      </c>
      <c r="BB583" s="19" t="str">
        <f>IFERROR(VLOOKUP(AO583,[2]CUS030!$A$5:$E$10000,5,0),"")</f>
        <v/>
      </c>
      <c r="BC583" s="19" t="str">
        <f>IFERROR(VLOOKUP(AP583,[2]CUS030!$A$5:$E$10000,5,0),"")</f>
        <v/>
      </c>
      <c r="BD583" s="19" t="str">
        <f>IFERROR(VLOOKUP(AQ583,[2]CUS030!$A$5:$E$10000,5,0),"")</f>
        <v/>
      </c>
      <c r="BE583" s="19" t="str">
        <f>IFERROR(VLOOKUP(AR583,[2]CUS030!$A$5:$E$10000,5,0),"")</f>
        <v/>
      </c>
    </row>
    <row r="584" spans="6:57" x14ac:dyDescent="0.3">
      <c r="F584" s="108" t="str">
        <f>[1]!Table1[[#This Row],[Production]]</f>
        <v>|0200226240|25.40|0.00|2.300|0.0005760IBC</v>
      </c>
      <c r="G584" t="str">
        <f t="shared" si="295"/>
        <v>5760</v>
      </c>
      <c r="H584" t="str">
        <f t="shared" si="296"/>
        <v>||||||||||||</v>
      </c>
      <c r="I584" s="108" t="str">
        <f>[1]!Table1[[#This Row],[Stock]]</f>
        <v>|0200226240|25.40|0.00|2.300|0.0005760IBC</v>
      </c>
      <c r="J584" t="str">
        <f t="shared" si="297"/>
        <v>5760</v>
      </c>
      <c r="K584" s="19"/>
      <c r="L584" s="19"/>
      <c r="M584" s="19"/>
      <c r="N584" s="19"/>
      <c r="O584" s="19"/>
      <c r="P584" s="20">
        <f>End_Cal!E584</f>
        <v>0</v>
      </c>
      <c r="Q584" s="112">
        <f t="shared" si="270"/>
        <v>0</v>
      </c>
      <c r="R584" s="112" t="str">
        <f t="shared" si="271"/>
        <v/>
      </c>
      <c r="S584" s="112" t="str">
        <f t="shared" si="272"/>
        <v/>
      </c>
      <c r="T584" s="112" t="str">
        <f t="shared" si="273"/>
        <v/>
      </c>
      <c r="U584" s="112" t="str">
        <f t="shared" si="274"/>
        <v/>
      </c>
      <c r="V584" s="112" t="str">
        <f t="shared" si="275"/>
        <v/>
      </c>
      <c r="W584" s="112" t="str">
        <f t="shared" si="276"/>
        <v/>
      </c>
      <c r="X584" s="112" t="str">
        <f t="shared" si="277"/>
        <v/>
      </c>
      <c r="Y584" s="112" t="str">
        <f t="shared" si="278"/>
        <v/>
      </c>
      <c r="Z584" s="112" t="str">
        <f t="shared" si="279"/>
        <v/>
      </c>
      <c r="AA584" s="112" t="str">
        <f t="shared" si="280"/>
        <v/>
      </c>
      <c r="AB584" s="112" t="str">
        <f t="shared" si="281"/>
        <v/>
      </c>
      <c r="AC584" s="112" t="str">
        <f t="shared" si="282"/>
        <v/>
      </c>
      <c r="AD584" t="str">
        <f t="shared" si="298"/>
        <v>0------------</v>
      </c>
      <c r="AF584" s="19" t="str">
        <f t="shared" si="299"/>
        <v/>
      </c>
      <c r="AG584" s="19">
        <f t="shared" si="283"/>
        <v>0</v>
      </c>
      <c r="AH584" s="19" t="str">
        <f t="shared" si="284"/>
        <v/>
      </c>
      <c r="AI584" s="19" t="str">
        <f t="shared" si="285"/>
        <v/>
      </c>
      <c r="AJ584" s="19" t="str">
        <f t="shared" si="286"/>
        <v/>
      </c>
      <c r="AK584" s="19" t="str">
        <f t="shared" si="287"/>
        <v/>
      </c>
      <c r="AL584" s="19" t="str">
        <f t="shared" si="288"/>
        <v/>
      </c>
      <c r="AM584" s="19" t="str">
        <f t="shared" si="289"/>
        <v/>
      </c>
      <c r="AN584" s="19" t="str">
        <f t="shared" si="290"/>
        <v/>
      </c>
      <c r="AO584" s="19" t="str">
        <f t="shared" si="291"/>
        <v/>
      </c>
      <c r="AP584" s="19" t="str">
        <f t="shared" si="292"/>
        <v/>
      </c>
      <c r="AQ584" s="19" t="str">
        <f t="shared" si="293"/>
        <v/>
      </c>
      <c r="AR584" s="19" t="str">
        <f t="shared" si="294"/>
        <v/>
      </c>
      <c r="AS584" s="19" t="str">
        <f>IFERROR(VLOOKUP(AF584,[2]CUS030!$A$5:$E$10000,5,0),"")</f>
        <v/>
      </c>
      <c r="AT584" s="19" t="str">
        <f>IFERROR(VLOOKUP(AG584,[2]CUS030!$A$5:$E$10000,5,0),"")</f>
        <v/>
      </c>
      <c r="AU584" s="19" t="str">
        <f>IFERROR(VLOOKUP(AH584,[2]CUS030!$A$5:$E$10000,5,0),"")</f>
        <v/>
      </c>
      <c r="AV584" s="19" t="str">
        <f>IFERROR(VLOOKUP(AI584,[2]CUS030!$A$5:$E$10000,5,0),"")</f>
        <v/>
      </c>
      <c r="AW584" s="19" t="str">
        <f>IFERROR(VLOOKUP(AJ584,[2]CUS030!$A$5:$E$10000,5,0),"")</f>
        <v/>
      </c>
      <c r="AX584" s="19" t="str">
        <f>IFERROR(VLOOKUP(AK584,[2]CUS030!$A$5:$E$10000,5,0),"")</f>
        <v/>
      </c>
      <c r="AY584" s="19" t="str">
        <f>IFERROR(VLOOKUP(AL584,[2]CUS030!$A$5:$E$10000,5,0),"")</f>
        <v/>
      </c>
      <c r="AZ584" s="19" t="str">
        <f>IFERROR(VLOOKUP(AM584,[2]CUS030!$A$5:$E$10000,5,0),"")</f>
        <v/>
      </c>
      <c r="BA584" s="19" t="str">
        <f>IFERROR(VLOOKUP(AN584,[2]CUS030!$A$5:$E$10000,5,0),"")</f>
        <v/>
      </c>
      <c r="BB584" s="19" t="str">
        <f>IFERROR(VLOOKUP(AO584,[2]CUS030!$A$5:$E$10000,5,0),"")</f>
        <v/>
      </c>
      <c r="BC584" s="19" t="str">
        <f>IFERROR(VLOOKUP(AP584,[2]CUS030!$A$5:$E$10000,5,0),"")</f>
        <v/>
      </c>
      <c r="BD584" s="19" t="str">
        <f>IFERROR(VLOOKUP(AQ584,[2]CUS030!$A$5:$E$10000,5,0),"")</f>
        <v/>
      </c>
      <c r="BE584" s="19" t="str">
        <f>IFERROR(VLOOKUP(AR584,[2]CUS030!$A$5:$E$10000,5,0),"")</f>
        <v/>
      </c>
    </row>
    <row r="585" spans="6:57" x14ac:dyDescent="0.3">
      <c r="F585" s="108" t="str">
        <f>[1]!Table1[[#This Row],[Production]]</f>
        <v>|0200226240|25.40|0.00|2.300|0.0005831NBC</v>
      </c>
      <c r="G585" t="str">
        <f t="shared" si="295"/>
        <v>5831</v>
      </c>
      <c r="H585" t="str">
        <f t="shared" si="296"/>
        <v>||||||||||||</v>
      </c>
      <c r="I585" s="108" t="str">
        <f>[1]!Table1[[#This Row],[Stock]]</f>
        <v>|0200226240|25.40|0.00|2.300|0.0005831NBC</v>
      </c>
      <c r="J585" t="str">
        <f t="shared" si="297"/>
        <v>5831</v>
      </c>
      <c r="K585" s="19"/>
      <c r="L585" s="19"/>
      <c r="M585" s="19"/>
      <c r="N585" s="19"/>
      <c r="O585" s="19"/>
      <c r="P585" s="20">
        <f>End_Cal!E585</f>
        <v>0</v>
      </c>
      <c r="Q585" s="112">
        <f t="shared" si="270"/>
        <v>0</v>
      </c>
      <c r="R585" s="112" t="str">
        <f t="shared" si="271"/>
        <v/>
      </c>
      <c r="S585" s="112" t="str">
        <f t="shared" si="272"/>
        <v/>
      </c>
      <c r="T585" s="112" t="str">
        <f t="shared" si="273"/>
        <v/>
      </c>
      <c r="U585" s="112" t="str">
        <f t="shared" si="274"/>
        <v/>
      </c>
      <c r="V585" s="112" t="str">
        <f t="shared" si="275"/>
        <v/>
      </c>
      <c r="W585" s="112" t="str">
        <f t="shared" si="276"/>
        <v/>
      </c>
      <c r="X585" s="112" t="str">
        <f t="shared" si="277"/>
        <v/>
      </c>
      <c r="Y585" s="112" t="str">
        <f t="shared" si="278"/>
        <v/>
      </c>
      <c r="Z585" s="112" t="str">
        <f t="shared" si="279"/>
        <v/>
      </c>
      <c r="AA585" s="112" t="str">
        <f t="shared" si="280"/>
        <v/>
      </c>
      <c r="AB585" s="112" t="str">
        <f t="shared" si="281"/>
        <v/>
      </c>
      <c r="AC585" s="112" t="str">
        <f t="shared" si="282"/>
        <v/>
      </c>
      <c r="AD585" t="str">
        <f t="shared" si="298"/>
        <v>0------------</v>
      </c>
      <c r="AF585" s="19" t="str">
        <f t="shared" si="299"/>
        <v/>
      </c>
      <c r="AG585" s="19">
        <f t="shared" si="283"/>
        <v>0</v>
      </c>
      <c r="AH585" s="19" t="str">
        <f t="shared" si="284"/>
        <v/>
      </c>
      <c r="AI585" s="19" t="str">
        <f t="shared" si="285"/>
        <v/>
      </c>
      <c r="AJ585" s="19" t="str">
        <f t="shared" si="286"/>
        <v/>
      </c>
      <c r="AK585" s="19" t="str">
        <f t="shared" si="287"/>
        <v/>
      </c>
      <c r="AL585" s="19" t="str">
        <f t="shared" si="288"/>
        <v/>
      </c>
      <c r="AM585" s="19" t="str">
        <f t="shared" si="289"/>
        <v/>
      </c>
      <c r="AN585" s="19" t="str">
        <f t="shared" si="290"/>
        <v/>
      </c>
      <c r="AO585" s="19" t="str">
        <f t="shared" si="291"/>
        <v/>
      </c>
      <c r="AP585" s="19" t="str">
        <f t="shared" si="292"/>
        <v/>
      </c>
      <c r="AQ585" s="19" t="str">
        <f t="shared" si="293"/>
        <v/>
      </c>
      <c r="AR585" s="19" t="str">
        <f t="shared" si="294"/>
        <v/>
      </c>
      <c r="AS585" s="19" t="str">
        <f>IFERROR(VLOOKUP(AF585,[2]CUS030!$A$5:$E$10000,5,0),"")</f>
        <v/>
      </c>
      <c r="AT585" s="19" t="str">
        <f>IFERROR(VLOOKUP(AG585,[2]CUS030!$A$5:$E$10000,5,0),"")</f>
        <v/>
      </c>
      <c r="AU585" s="19" t="str">
        <f>IFERROR(VLOOKUP(AH585,[2]CUS030!$A$5:$E$10000,5,0),"")</f>
        <v/>
      </c>
      <c r="AV585" s="19" t="str">
        <f>IFERROR(VLOOKUP(AI585,[2]CUS030!$A$5:$E$10000,5,0),"")</f>
        <v/>
      </c>
      <c r="AW585" s="19" t="str">
        <f>IFERROR(VLOOKUP(AJ585,[2]CUS030!$A$5:$E$10000,5,0),"")</f>
        <v/>
      </c>
      <c r="AX585" s="19" t="str">
        <f>IFERROR(VLOOKUP(AK585,[2]CUS030!$A$5:$E$10000,5,0),"")</f>
        <v/>
      </c>
      <c r="AY585" s="19" t="str">
        <f>IFERROR(VLOOKUP(AL585,[2]CUS030!$A$5:$E$10000,5,0),"")</f>
        <v/>
      </c>
      <c r="AZ585" s="19" t="str">
        <f>IFERROR(VLOOKUP(AM585,[2]CUS030!$A$5:$E$10000,5,0),"")</f>
        <v/>
      </c>
      <c r="BA585" s="19" t="str">
        <f>IFERROR(VLOOKUP(AN585,[2]CUS030!$A$5:$E$10000,5,0),"")</f>
        <v/>
      </c>
      <c r="BB585" s="19" t="str">
        <f>IFERROR(VLOOKUP(AO585,[2]CUS030!$A$5:$E$10000,5,0),"")</f>
        <v/>
      </c>
      <c r="BC585" s="19" t="str">
        <f>IFERROR(VLOOKUP(AP585,[2]CUS030!$A$5:$E$10000,5,0),"")</f>
        <v/>
      </c>
      <c r="BD585" s="19" t="str">
        <f>IFERROR(VLOOKUP(AQ585,[2]CUS030!$A$5:$E$10000,5,0),"")</f>
        <v/>
      </c>
      <c r="BE585" s="19" t="str">
        <f>IFERROR(VLOOKUP(AR585,[2]CUS030!$A$5:$E$10000,5,0),"")</f>
        <v/>
      </c>
    </row>
    <row r="586" spans="6:57" x14ac:dyDescent="0.3">
      <c r="F586" s="108" t="str">
        <f>[1]!Table1[[#This Row],[Production]]</f>
        <v>|0200226240|25.40|0.00|2.300|0.0005842NBC</v>
      </c>
      <c r="G586" t="str">
        <f t="shared" si="295"/>
        <v>5842</v>
      </c>
      <c r="H586" t="str">
        <f t="shared" si="296"/>
        <v>||||||||||||</v>
      </c>
      <c r="I586" s="108" t="str">
        <f>[1]!Table1[[#This Row],[Stock]]</f>
        <v>|0200226240|25.40|0.00|2.300|0.0005842NBC</v>
      </c>
      <c r="J586" t="str">
        <f t="shared" si="297"/>
        <v>5842</v>
      </c>
      <c r="K586" s="19"/>
      <c r="L586" s="19"/>
      <c r="M586" s="19"/>
      <c r="N586" s="19"/>
      <c r="O586" s="19"/>
      <c r="P586" s="20">
        <f>End_Cal!E586</f>
        <v>0</v>
      </c>
      <c r="Q586" s="112">
        <f t="shared" si="270"/>
        <v>0</v>
      </c>
      <c r="R586" s="112" t="str">
        <f t="shared" si="271"/>
        <v/>
      </c>
      <c r="S586" s="112" t="str">
        <f t="shared" si="272"/>
        <v/>
      </c>
      <c r="T586" s="112" t="str">
        <f t="shared" si="273"/>
        <v/>
      </c>
      <c r="U586" s="112" t="str">
        <f t="shared" si="274"/>
        <v/>
      </c>
      <c r="V586" s="112" t="str">
        <f t="shared" si="275"/>
        <v/>
      </c>
      <c r="W586" s="112" t="str">
        <f t="shared" si="276"/>
        <v/>
      </c>
      <c r="X586" s="112" t="str">
        <f t="shared" si="277"/>
        <v/>
      </c>
      <c r="Y586" s="112" t="str">
        <f t="shared" si="278"/>
        <v/>
      </c>
      <c r="Z586" s="112" t="str">
        <f t="shared" si="279"/>
        <v/>
      </c>
      <c r="AA586" s="112" t="str">
        <f t="shared" si="280"/>
        <v/>
      </c>
      <c r="AB586" s="112" t="str">
        <f t="shared" si="281"/>
        <v/>
      </c>
      <c r="AC586" s="112" t="str">
        <f t="shared" si="282"/>
        <v/>
      </c>
      <c r="AD586" t="str">
        <f t="shared" si="298"/>
        <v>0------------</v>
      </c>
      <c r="AF586" s="19" t="str">
        <f t="shared" si="299"/>
        <v/>
      </c>
      <c r="AG586" s="19">
        <f t="shared" si="283"/>
        <v>0</v>
      </c>
      <c r="AH586" s="19" t="str">
        <f t="shared" si="284"/>
        <v/>
      </c>
      <c r="AI586" s="19" t="str">
        <f t="shared" si="285"/>
        <v/>
      </c>
      <c r="AJ586" s="19" t="str">
        <f t="shared" si="286"/>
        <v/>
      </c>
      <c r="AK586" s="19" t="str">
        <f t="shared" si="287"/>
        <v/>
      </c>
      <c r="AL586" s="19" t="str">
        <f t="shared" si="288"/>
        <v/>
      </c>
      <c r="AM586" s="19" t="str">
        <f t="shared" si="289"/>
        <v/>
      </c>
      <c r="AN586" s="19" t="str">
        <f t="shared" si="290"/>
        <v/>
      </c>
      <c r="AO586" s="19" t="str">
        <f t="shared" si="291"/>
        <v/>
      </c>
      <c r="AP586" s="19" t="str">
        <f t="shared" si="292"/>
        <v/>
      </c>
      <c r="AQ586" s="19" t="str">
        <f t="shared" si="293"/>
        <v/>
      </c>
      <c r="AR586" s="19" t="str">
        <f t="shared" si="294"/>
        <v/>
      </c>
      <c r="AS586" s="19" t="str">
        <f>IFERROR(VLOOKUP(AF586,[2]CUS030!$A$5:$E$10000,5,0),"")</f>
        <v/>
      </c>
      <c r="AT586" s="19" t="str">
        <f>IFERROR(VLOOKUP(AG586,[2]CUS030!$A$5:$E$10000,5,0),"")</f>
        <v/>
      </c>
      <c r="AU586" s="19" t="str">
        <f>IFERROR(VLOOKUP(AH586,[2]CUS030!$A$5:$E$10000,5,0),"")</f>
        <v/>
      </c>
      <c r="AV586" s="19" t="str">
        <f>IFERROR(VLOOKUP(AI586,[2]CUS030!$A$5:$E$10000,5,0),"")</f>
        <v/>
      </c>
      <c r="AW586" s="19" t="str">
        <f>IFERROR(VLOOKUP(AJ586,[2]CUS030!$A$5:$E$10000,5,0),"")</f>
        <v/>
      </c>
      <c r="AX586" s="19" t="str">
        <f>IFERROR(VLOOKUP(AK586,[2]CUS030!$A$5:$E$10000,5,0),"")</f>
        <v/>
      </c>
      <c r="AY586" s="19" t="str">
        <f>IFERROR(VLOOKUP(AL586,[2]CUS030!$A$5:$E$10000,5,0),"")</f>
        <v/>
      </c>
      <c r="AZ586" s="19" t="str">
        <f>IFERROR(VLOOKUP(AM586,[2]CUS030!$A$5:$E$10000,5,0),"")</f>
        <v/>
      </c>
      <c r="BA586" s="19" t="str">
        <f>IFERROR(VLOOKUP(AN586,[2]CUS030!$A$5:$E$10000,5,0),"")</f>
        <v/>
      </c>
      <c r="BB586" s="19" t="str">
        <f>IFERROR(VLOOKUP(AO586,[2]CUS030!$A$5:$E$10000,5,0),"")</f>
        <v/>
      </c>
      <c r="BC586" s="19" t="str">
        <f>IFERROR(VLOOKUP(AP586,[2]CUS030!$A$5:$E$10000,5,0),"")</f>
        <v/>
      </c>
      <c r="BD586" s="19" t="str">
        <f>IFERROR(VLOOKUP(AQ586,[2]CUS030!$A$5:$E$10000,5,0),"")</f>
        <v/>
      </c>
      <c r="BE586" s="19" t="str">
        <f>IFERROR(VLOOKUP(AR586,[2]CUS030!$A$5:$E$10000,5,0),"")</f>
        <v/>
      </c>
    </row>
    <row r="587" spans="6:57" x14ac:dyDescent="0.3">
      <c r="F587" s="108" t="str">
        <f>[1]!Table1[[#This Row],[Production]]</f>
        <v>|0200226240|25.40|0.00|2.300|0.0006106NBC</v>
      </c>
      <c r="G587" t="str">
        <f t="shared" si="295"/>
        <v>6106</v>
      </c>
      <c r="H587" t="str">
        <f t="shared" si="296"/>
        <v>||||||||||||</v>
      </c>
      <c r="I587" s="108" t="str">
        <f>[1]!Table1[[#This Row],[Stock]]</f>
        <v>|0200226240|25.40|0.00|2.300|0.0006106NBC</v>
      </c>
      <c r="J587" t="str">
        <f t="shared" si="297"/>
        <v>6106</v>
      </c>
      <c r="K587" s="19"/>
      <c r="L587" s="19"/>
      <c r="M587" s="19"/>
      <c r="N587" s="19"/>
      <c r="O587" s="19"/>
      <c r="P587" s="20">
        <f>End_Cal!E587</f>
        <v>0</v>
      </c>
      <c r="Q587" s="112">
        <f t="shared" si="270"/>
        <v>0</v>
      </c>
      <c r="R587" s="112" t="str">
        <f t="shared" si="271"/>
        <v/>
      </c>
      <c r="S587" s="112" t="str">
        <f t="shared" si="272"/>
        <v/>
      </c>
      <c r="T587" s="112" t="str">
        <f t="shared" si="273"/>
        <v/>
      </c>
      <c r="U587" s="112" t="str">
        <f t="shared" si="274"/>
        <v/>
      </c>
      <c r="V587" s="112" t="str">
        <f t="shared" si="275"/>
        <v/>
      </c>
      <c r="W587" s="112" t="str">
        <f t="shared" si="276"/>
        <v/>
      </c>
      <c r="X587" s="112" t="str">
        <f t="shared" si="277"/>
        <v/>
      </c>
      <c r="Y587" s="112" t="str">
        <f t="shared" si="278"/>
        <v/>
      </c>
      <c r="Z587" s="112" t="str">
        <f t="shared" si="279"/>
        <v/>
      </c>
      <c r="AA587" s="112" t="str">
        <f t="shared" si="280"/>
        <v/>
      </c>
      <c r="AB587" s="112" t="str">
        <f t="shared" si="281"/>
        <v/>
      </c>
      <c r="AC587" s="112" t="str">
        <f t="shared" si="282"/>
        <v/>
      </c>
      <c r="AD587" t="str">
        <f t="shared" si="298"/>
        <v>0------------</v>
      </c>
      <c r="AF587" s="19" t="str">
        <f t="shared" si="299"/>
        <v/>
      </c>
      <c r="AG587" s="19">
        <f t="shared" si="283"/>
        <v>0</v>
      </c>
      <c r="AH587" s="19" t="str">
        <f t="shared" si="284"/>
        <v/>
      </c>
      <c r="AI587" s="19" t="str">
        <f t="shared" si="285"/>
        <v/>
      </c>
      <c r="AJ587" s="19" t="str">
        <f t="shared" si="286"/>
        <v/>
      </c>
      <c r="AK587" s="19" t="str">
        <f t="shared" si="287"/>
        <v/>
      </c>
      <c r="AL587" s="19" t="str">
        <f t="shared" si="288"/>
        <v/>
      </c>
      <c r="AM587" s="19" t="str">
        <f t="shared" si="289"/>
        <v/>
      </c>
      <c r="AN587" s="19" t="str">
        <f t="shared" si="290"/>
        <v/>
      </c>
      <c r="AO587" s="19" t="str">
        <f t="shared" si="291"/>
        <v/>
      </c>
      <c r="AP587" s="19" t="str">
        <f t="shared" si="292"/>
        <v/>
      </c>
      <c r="AQ587" s="19" t="str">
        <f t="shared" si="293"/>
        <v/>
      </c>
      <c r="AR587" s="19" t="str">
        <f t="shared" si="294"/>
        <v/>
      </c>
      <c r="AS587" s="19" t="str">
        <f>IFERROR(VLOOKUP(AF587,[2]CUS030!$A$5:$E$10000,5,0),"")</f>
        <v/>
      </c>
      <c r="AT587" s="19" t="str">
        <f>IFERROR(VLOOKUP(AG587,[2]CUS030!$A$5:$E$10000,5,0),"")</f>
        <v/>
      </c>
      <c r="AU587" s="19" t="str">
        <f>IFERROR(VLOOKUP(AH587,[2]CUS030!$A$5:$E$10000,5,0),"")</f>
        <v/>
      </c>
      <c r="AV587" s="19" t="str">
        <f>IFERROR(VLOOKUP(AI587,[2]CUS030!$A$5:$E$10000,5,0),"")</f>
        <v/>
      </c>
      <c r="AW587" s="19" t="str">
        <f>IFERROR(VLOOKUP(AJ587,[2]CUS030!$A$5:$E$10000,5,0),"")</f>
        <v/>
      </c>
      <c r="AX587" s="19" t="str">
        <f>IFERROR(VLOOKUP(AK587,[2]CUS030!$A$5:$E$10000,5,0),"")</f>
        <v/>
      </c>
      <c r="AY587" s="19" t="str">
        <f>IFERROR(VLOOKUP(AL587,[2]CUS030!$A$5:$E$10000,5,0),"")</f>
        <v/>
      </c>
      <c r="AZ587" s="19" t="str">
        <f>IFERROR(VLOOKUP(AM587,[2]CUS030!$A$5:$E$10000,5,0),"")</f>
        <v/>
      </c>
      <c r="BA587" s="19" t="str">
        <f>IFERROR(VLOOKUP(AN587,[2]CUS030!$A$5:$E$10000,5,0),"")</f>
        <v/>
      </c>
      <c r="BB587" s="19" t="str">
        <f>IFERROR(VLOOKUP(AO587,[2]CUS030!$A$5:$E$10000,5,0),"")</f>
        <v/>
      </c>
      <c r="BC587" s="19" t="str">
        <f>IFERROR(VLOOKUP(AP587,[2]CUS030!$A$5:$E$10000,5,0),"")</f>
        <v/>
      </c>
      <c r="BD587" s="19" t="str">
        <f>IFERROR(VLOOKUP(AQ587,[2]CUS030!$A$5:$E$10000,5,0),"")</f>
        <v/>
      </c>
      <c r="BE587" s="19" t="str">
        <f>IFERROR(VLOOKUP(AR587,[2]CUS030!$A$5:$E$10000,5,0),"")</f>
        <v/>
      </c>
    </row>
    <row r="588" spans="6:57" x14ac:dyDescent="0.3">
      <c r="F588" s="108" t="str">
        <f>[1]!Table1[[#This Row],[Production]]</f>
        <v>|0200226240|25.40|0.00|2.300|0.0006149NBC</v>
      </c>
      <c r="G588" t="str">
        <f t="shared" si="295"/>
        <v>6149</v>
      </c>
      <c r="H588" t="str">
        <f t="shared" si="296"/>
        <v>||||||||||||</v>
      </c>
      <c r="I588" s="108" t="str">
        <f>[1]!Table1[[#This Row],[Stock]]</f>
        <v>|0200226240|25.40|0.00|2.300|0.0006149NBC</v>
      </c>
      <c r="J588" t="str">
        <f t="shared" si="297"/>
        <v>6149</v>
      </c>
      <c r="K588" s="19"/>
      <c r="L588" s="19"/>
      <c r="M588" s="19"/>
      <c r="N588" s="19"/>
      <c r="O588" s="19"/>
      <c r="P588" s="20">
        <f>End_Cal!E588</f>
        <v>0</v>
      </c>
      <c r="Q588" s="112">
        <f t="shared" si="270"/>
        <v>0</v>
      </c>
      <c r="R588" s="112" t="str">
        <f t="shared" si="271"/>
        <v/>
      </c>
      <c r="S588" s="112" t="str">
        <f t="shared" si="272"/>
        <v/>
      </c>
      <c r="T588" s="112" t="str">
        <f t="shared" si="273"/>
        <v/>
      </c>
      <c r="U588" s="112" t="str">
        <f t="shared" si="274"/>
        <v/>
      </c>
      <c r="V588" s="112" t="str">
        <f t="shared" si="275"/>
        <v/>
      </c>
      <c r="W588" s="112" t="str">
        <f t="shared" si="276"/>
        <v/>
      </c>
      <c r="X588" s="112" t="str">
        <f t="shared" si="277"/>
        <v/>
      </c>
      <c r="Y588" s="112" t="str">
        <f t="shared" si="278"/>
        <v/>
      </c>
      <c r="Z588" s="112" t="str">
        <f t="shared" si="279"/>
        <v/>
      </c>
      <c r="AA588" s="112" t="str">
        <f t="shared" si="280"/>
        <v/>
      </c>
      <c r="AB588" s="112" t="str">
        <f t="shared" si="281"/>
        <v/>
      </c>
      <c r="AC588" s="112" t="str">
        <f t="shared" si="282"/>
        <v/>
      </c>
      <c r="AD588" t="str">
        <f t="shared" si="298"/>
        <v>0------------</v>
      </c>
      <c r="AF588" s="19" t="str">
        <f t="shared" si="299"/>
        <v/>
      </c>
      <c r="AG588" s="19">
        <f t="shared" si="283"/>
        <v>0</v>
      </c>
      <c r="AH588" s="19" t="str">
        <f t="shared" si="284"/>
        <v/>
      </c>
      <c r="AI588" s="19" t="str">
        <f t="shared" si="285"/>
        <v/>
      </c>
      <c r="AJ588" s="19" t="str">
        <f t="shared" si="286"/>
        <v/>
      </c>
      <c r="AK588" s="19" t="str">
        <f t="shared" si="287"/>
        <v/>
      </c>
      <c r="AL588" s="19" t="str">
        <f t="shared" si="288"/>
        <v/>
      </c>
      <c r="AM588" s="19" t="str">
        <f t="shared" si="289"/>
        <v/>
      </c>
      <c r="AN588" s="19" t="str">
        <f t="shared" si="290"/>
        <v/>
      </c>
      <c r="AO588" s="19" t="str">
        <f t="shared" si="291"/>
        <v/>
      </c>
      <c r="AP588" s="19" t="str">
        <f t="shared" si="292"/>
        <v/>
      </c>
      <c r="AQ588" s="19" t="str">
        <f t="shared" si="293"/>
        <v/>
      </c>
      <c r="AR588" s="19" t="str">
        <f t="shared" si="294"/>
        <v/>
      </c>
      <c r="AS588" s="19" t="str">
        <f>IFERROR(VLOOKUP(AF588,[2]CUS030!$A$5:$E$10000,5,0),"")</f>
        <v/>
      </c>
      <c r="AT588" s="19" t="str">
        <f>IFERROR(VLOOKUP(AG588,[2]CUS030!$A$5:$E$10000,5,0),"")</f>
        <v/>
      </c>
      <c r="AU588" s="19" t="str">
        <f>IFERROR(VLOOKUP(AH588,[2]CUS030!$A$5:$E$10000,5,0),"")</f>
        <v/>
      </c>
      <c r="AV588" s="19" t="str">
        <f>IFERROR(VLOOKUP(AI588,[2]CUS030!$A$5:$E$10000,5,0),"")</f>
        <v/>
      </c>
      <c r="AW588" s="19" t="str">
        <f>IFERROR(VLOOKUP(AJ588,[2]CUS030!$A$5:$E$10000,5,0),"")</f>
        <v/>
      </c>
      <c r="AX588" s="19" t="str">
        <f>IFERROR(VLOOKUP(AK588,[2]CUS030!$A$5:$E$10000,5,0),"")</f>
        <v/>
      </c>
      <c r="AY588" s="19" t="str">
        <f>IFERROR(VLOOKUP(AL588,[2]CUS030!$A$5:$E$10000,5,0),"")</f>
        <v/>
      </c>
      <c r="AZ588" s="19" t="str">
        <f>IFERROR(VLOOKUP(AM588,[2]CUS030!$A$5:$E$10000,5,0),"")</f>
        <v/>
      </c>
      <c r="BA588" s="19" t="str">
        <f>IFERROR(VLOOKUP(AN588,[2]CUS030!$A$5:$E$10000,5,0),"")</f>
        <v/>
      </c>
      <c r="BB588" s="19" t="str">
        <f>IFERROR(VLOOKUP(AO588,[2]CUS030!$A$5:$E$10000,5,0),"")</f>
        <v/>
      </c>
      <c r="BC588" s="19" t="str">
        <f>IFERROR(VLOOKUP(AP588,[2]CUS030!$A$5:$E$10000,5,0),"")</f>
        <v/>
      </c>
      <c r="BD588" s="19" t="str">
        <f>IFERROR(VLOOKUP(AQ588,[2]CUS030!$A$5:$E$10000,5,0),"")</f>
        <v/>
      </c>
      <c r="BE588" s="19" t="str">
        <f>IFERROR(VLOOKUP(AR588,[2]CUS030!$A$5:$E$10000,5,0),"")</f>
        <v/>
      </c>
    </row>
    <row r="589" spans="6:57" x14ac:dyDescent="0.3">
      <c r="F589" s="108" t="str">
        <f>[1]!Table1[[#This Row],[Production]]</f>
        <v>|0200226240|25.40|0.00|2.300|0.0006358NBC</v>
      </c>
      <c r="G589" t="str">
        <f t="shared" si="295"/>
        <v>6358</v>
      </c>
      <c r="H589" t="str">
        <f t="shared" si="296"/>
        <v>||||||||||||</v>
      </c>
      <c r="I589" s="108" t="str">
        <f>[1]!Table1[[#This Row],[Stock]]</f>
        <v>|0200226240|25.40|0.00|2.300|0.0006358NBC</v>
      </c>
      <c r="J589" t="str">
        <f t="shared" si="297"/>
        <v>6358</v>
      </c>
      <c r="K589" s="19"/>
      <c r="L589" s="19"/>
      <c r="M589" s="19"/>
      <c r="N589" s="19"/>
      <c r="O589" s="19"/>
      <c r="P589" s="20">
        <f>End_Cal!E589</f>
        <v>0</v>
      </c>
      <c r="Q589" s="112">
        <f t="shared" si="270"/>
        <v>0</v>
      </c>
      <c r="R589" s="112" t="str">
        <f t="shared" si="271"/>
        <v/>
      </c>
      <c r="S589" s="112" t="str">
        <f t="shared" si="272"/>
        <v/>
      </c>
      <c r="T589" s="112" t="str">
        <f t="shared" si="273"/>
        <v/>
      </c>
      <c r="U589" s="112" t="str">
        <f t="shared" si="274"/>
        <v/>
      </c>
      <c r="V589" s="112" t="str">
        <f t="shared" si="275"/>
        <v/>
      </c>
      <c r="W589" s="112" t="str">
        <f t="shared" si="276"/>
        <v/>
      </c>
      <c r="X589" s="112" t="str">
        <f t="shared" si="277"/>
        <v/>
      </c>
      <c r="Y589" s="112" t="str">
        <f t="shared" si="278"/>
        <v/>
      </c>
      <c r="Z589" s="112" t="str">
        <f t="shared" si="279"/>
        <v/>
      </c>
      <c r="AA589" s="112" t="str">
        <f t="shared" si="280"/>
        <v/>
      </c>
      <c r="AB589" s="112" t="str">
        <f t="shared" si="281"/>
        <v/>
      </c>
      <c r="AC589" s="112" t="str">
        <f t="shared" si="282"/>
        <v/>
      </c>
      <c r="AD589" t="str">
        <f t="shared" si="298"/>
        <v>0------------</v>
      </c>
      <c r="AF589" s="19" t="str">
        <f t="shared" si="299"/>
        <v/>
      </c>
      <c r="AG589" s="19">
        <f t="shared" si="283"/>
        <v>0</v>
      </c>
      <c r="AH589" s="19" t="str">
        <f t="shared" si="284"/>
        <v/>
      </c>
      <c r="AI589" s="19" t="str">
        <f t="shared" si="285"/>
        <v/>
      </c>
      <c r="AJ589" s="19" t="str">
        <f t="shared" si="286"/>
        <v/>
      </c>
      <c r="AK589" s="19" t="str">
        <f t="shared" si="287"/>
        <v/>
      </c>
      <c r="AL589" s="19" t="str">
        <f t="shared" si="288"/>
        <v/>
      </c>
      <c r="AM589" s="19" t="str">
        <f t="shared" si="289"/>
        <v/>
      </c>
      <c r="AN589" s="19" t="str">
        <f t="shared" si="290"/>
        <v/>
      </c>
      <c r="AO589" s="19" t="str">
        <f t="shared" si="291"/>
        <v/>
      </c>
      <c r="AP589" s="19" t="str">
        <f t="shared" si="292"/>
        <v/>
      </c>
      <c r="AQ589" s="19" t="str">
        <f t="shared" si="293"/>
        <v/>
      </c>
      <c r="AR589" s="19" t="str">
        <f t="shared" si="294"/>
        <v/>
      </c>
      <c r="AS589" s="19" t="str">
        <f>IFERROR(VLOOKUP(AF589,[2]CUS030!$A$5:$E$10000,5,0),"")</f>
        <v/>
      </c>
      <c r="AT589" s="19" t="str">
        <f>IFERROR(VLOOKUP(AG589,[2]CUS030!$A$5:$E$10000,5,0),"")</f>
        <v/>
      </c>
      <c r="AU589" s="19" t="str">
        <f>IFERROR(VLOOKUP(AH589,[2]CUS030!$A$5:$E$10000,5,0),"")</f>
        <v/>
      </c>
      <c r="AV589" s="19" t="str">
        <f>IFERROR(VLOOKUP(AI589,[2]CUS030!$A$5:$E$10000,5,0),"")</f>
        <v/>
      </c>
      <c r="AW589" s="19" t="str">
        <f>IFERROR(VLOOKUP(AJ589,[2]CUS030!$A$5:$E$10000,5,0),"")</f>
        <v/>
      </c>
      <c r="AX589" s="19" t="str">
        <f>IFERROR(VLOOKUP(AK589,[2]CUS030!$A$5:$E$10000,5,0),"")</f>
        <v/>
      </c>
      <c r="AY589" s="19" t="str">
        <f>IFERROR(VLOOKUP(AL589,[2]CUS030!$A$5:$E$10000,5,0),"")</f>
        <v/>
      </c>
      <c r="AZ589" s="19" t="str">
        <f>IFERROR(VLOOKUP(AM589,[2]CUS030!$A$5:$E$10000,5,0),"")</f>
        <v/>
      </c>
      <c r="BA589" s="19" t="str">
        <f>IFERROR(VLOOKUP(AN589,[2]CUS030!$A$5:$E$10000,5,0),"")</f>
        <v/>
      </c>
      <c r="BB589" s="19" t="str">
        <f>IFERROR(VLOOKUP(AO589,[2]CUS030!$A$5:$E$10000,5,0),"")</f>
        <v/>
      </c>
      <c r="BC589" s="19" t="str">
        <f>IFERROR(VLOOKUP(AP589,[2]CUS030!$A$5:$E$10000,5,0),"")</f>
        <v/>
      </c>
      <c r="BD589" s="19" t="str">
        <f>IFERROR(VLOOKUP(AQ589,[2]CUS030!$A$5:$E$10000,5,0),"")</f>
        <v/>
      </c>
      <c r="BE589" s="19" t="str">
        <f>IFERROR(VLOOKUP(AR589,[2]CUS030!$A$5:$E$10000,5,0),"")</f>
        <v/>
      </c>
    </row>
    <row r="590" spans="6:57" x14ac:dyDescent="0.3">
      <c r="F590" s="108" t="str">
        <f>[1]!Table1[[#This Row],[Production]]</f>
        <v>|0200226240|25.40|0.00|2.300|0.0006358NBC</v>
      </c>
      <c r="G590" t="str">
        <f t="shared" si="295"/>
        <v>6358</v>
      </c>
      <c r="H590" t="str">
        <f t="shared" si="296"/>
        <v>||||||||||||</v>
      </c>
      <c r="I590" s="108" t="str">
        <f>[1]!Table1[[#This Row],[Stock]]</f>
        <v>|0200226240|25.40|0.00|2.300|0.000696NBC</v>
      </c>
      <c r="J590" t="str">
        <f t="shared" si="297"/>
        <v>696</v>
      </c>
      <c r="K590" s="19"/>
      <c r="L590" s="19"/>
      <c r="M590" s="19"/>
      <c r="N590" s="19"/>
      <c r="O590" s="19"/>
      <c r="P590" s="20">
        <f>End_Cal!E590</f>
        <v>0</v>
      </c>
      <c r="Q590" s="112">
        <f t="shared" si="270"/>
        <v>0</v>
      </c>
      <c r="R590" s="112" t="str">
        <f t="shared" si="271"/>
        <v/>
      </c>
      <c r="S590" s="112" t="str">
        <f t="shared" si="272"/>
        <v/>
      </c>
      <c r="T590" s="112" t="str">
        <f t="shared" si="273"/>
        <v/>
      </c>
      <c r="U590" s="112" t="str">
        <f t="shared" si="274"/>
        <v/>
      </c>
      <c r="V590" s="112" t="str">
        <f t="shared" si="275"/>
        <v/>
      </c>
      <c r="W590" s="112" t="str">
        <f t="shared" si="276"/>
        <v/>
      </c>
      <c r="X590" s="112" t="str">
        <f t="shared" si="277"/>
        <v/>
      </c>
      <c r="Y590" s="112" t="str">
        <f t="shared" si="278"/>
        <v/>
      </c>
      <c r="Z590" s="112" t="str">
        <f t="shared" si="279"/>
        <v/>
      </c>
      <c r="AA590" s="112" t="str">
        <f t="shared" si="280"/>
        <v/>
      </c>
      <c r="AB590" s="112" t="str">
        <f t="shared" si="281"/>
        <v/>
      </c>
      <c r="AC590" s="112" t="str">
        <f t="shared" si="282"/>
        <v/>
      </c>
      <c r="AD590" t="str">
        <f t="shared" si="298"/>
        <v>0------------</v>
      </c>
      <c r="AF590" s="19" t="str">
        <f t="shared" si="299"/>
        <v/>
      </c>
      <c r="AG590" s="19">
        <f t="shared" si="283"/>
        <v>0</v>
      </c>
      <c r="AH590" s="19" t="str">
        <f t="shared" si="284"/>
        <v/>
      </c>
      <c r="AI590" s="19" t="str">
        <f t="shared" si="285"/>
        <v/>
      </c>
      <c r="AJ590" s="19" t="str">
        <f t="shared" si="286"/>
        <v/>
      </c>
      <c r="AK590" s="19" t="str">
        <f t="shared" si="287"/>
        <v/>
      </c>
      <c r="AL590" s="19" t="str">
        <f t="shared" si="288"/>
        <v/>
      </c>
      <c r="AM590" s="19" t="str">
        <f t="shared" si="289"/>
        <v/>
      </c>
      <c r="AN590" s="19" t="str">
        <f t="shared" si="290"/>
        <v/>
      </c>
      <c r="AO590" s="19" t="str">
        <f t="shared" si="291"/>
        <v/>
      </c>
      <c r="AP590" s="19" t="str">
        <f t="shared" si="292"/>
        <v/>
      </c>
      <c r="AQ590" s="19" t="str">
        <f t="shared" si="293"/>
        <v/>
      </c>
      <c r="AR590" s="19" t="str">
        <f t="shared" si="294"/>
        <v/>
      </c>
      <c r="AS590" s="19" t="str">
        <f>IFERROR(VLOOKUP(AF590,[2]CUS030!$A$5:$E$10000,5,0),"")</f>
        <v/>
      </c>
      <c r="AT590" s="19" t="str">
        <f>IFERROR(VLOOKUP(AG590,[2]CUS030!$A$5:$E$10000,5,0),"")</f>
        <v/>
      </c>
      <c r="AU590" s="19" t="str">
        <f>IFERROR(VLOOKUP(AH590,[2]CUS030!$A$5:$E$10000,5,0),"")</f>
        <v/>
      </c>
      <c r="AV590" s="19" t="str">
        <f>IFERROR(VLOOKUP(AI590,[2]CUS030!$A$5:$E$10000,5,0),"")</f>
        <v/>
      </c>
      <c r="AW590" s="19" t="str">
        <f>IFERROR(VLOOKUP(AJ590,[2]CUS030!$A$5:$E$10000,5,0),"")</f>
        <v/>
      </c>
      <c r="AX590" s="19" t="str">
        <f>IFERROR(VLOOKUP(AK590,[2]CUS030!$A$5:$E$10000,5,0),"")</f>
        <v/>
      </c>
      <c r="AY590" s="19" t="str">
        <f>IFERROR(VLOOKUP(AL590,[2]CUS030!$A$5:$E$10000,5,0),"")</f>
        <v/>
      </c>
      <c r="AZ590" s="19" t="str">
        <f>IFERROR(VLOOKUP(AM590,[2]CUS030!$A$5:$E$10000,5,0),"")</f>
        <v/>
      </c>
      <c r="BA590" s="19" t="str">
        <f>IFERROR(VLOOKUP(AN590,[2]CUS030!$A$5:$E$10000,5,0),"")</f>
        <v/>
      </c>
      <c r="BB590" s="19" t="str">
        <f>IFERROR(VLOOKUP(AO590,[2]CUS030!$A$5:$E$10000,5,0),"")</f>
        <v/>
      </c>
      <c r="BC590" s="19" t="str">
        <f>IFERROR(VLOOKUP(AP590,[2]CUS030!$A$5:$E$10000,5,0),"")</f>
        <v/>
      </c>
      <c r="BD590" s="19" t="str">
        <f>IFERROR(VLOOKUP(AQ590,[2]CUS030!$A$5:$E$10000,5,0),"")</f>
        <v/>
      </c>
      <c r="BE590" s="19" t="str">
        <f>IFERROR(VLOOKUP(AR590,[2]CUS030!$A$5:$E$10000,5,0),"")</f>
        <v/>
      </c>
    </row>
    <row r="591" spans="6:57" x14ac:dyDescent="0.3">
      <c r="F591" s="108" t="str">
        <f>[1]!Table1[[#This Row],[Production]]</f>
        <v>|0200226240|25.40|0.00|2.600|0.0006322NBC</v>
      </c>
      <c r="G591" t="str">
        <f t="shared" si="295"/>
        <v>6322</v>
      </c>
      <c r="H591" t="str">
        <f t="shared" si="296"/>
        <v>||||||||||||</v>
      </c>
      <c r="I591" s="108" t="str">
        <f>[1]!Table1[[#This Row],[Stock]]</f>
        <v>|0200226240|25.40|0.00|2.600|0.000228.5NBC</v>
      </c>
      <c r="J591" t="str">
        <f t="shared" si="297"/>
        <v>228.5</v>
      </c>
      <c r="K591" s="19"/>
      <c r="L591" s="19"/>
      <c r="M591" s="19"/>
      <c r="N591" s="19"/>
      <c r="O591" s="19"/>
      <c r="P591" s="20">
        <f>End_Cal!E591</f>
        <v>0</v>
      </c>
      <c r="Q591" s="112">
        <f t="shared" si="270"/>
        <v>0</v>
      </c>
      <c r="R591" s="112" t="str">
        <f t="shared" si="271"/>
        <v/>
      </c>
      <c r="S591" s="112" t="str">
        <f t="shared" si="272"/>
        <v/>
      </c>
      <c r="T591" s="112" t="str">
        <f t="shared" si="273"/>
        <v/>
      </c>
      <c r="U591" s="112" t="str">
        <f t="shared" si="274"/>
        <v/>
      </c>
      <c r="V591" s="112" t="str">
        <f t="shared" si="275"/>
        <v/>
      </c>
      <c r="W591" s="112" t="str">
        <f t="shared" si="276"/>
        <v/>
      </c>
      <c r="X591" s="112" t="str">
        <f t="shared" si="277"/>
        <v/>
      </c>
      <c r="Y591" s="112" t="str">
        <f t="shared" si="278"/>
        <v/>
      </c>
      <c r="Z591" s="112" t="str">
        <f t="shared" si="279"/>
        <v/>
      </c>
      <c r="AA591" s="112" t="str">
        <f t="shared" si="280"/>
        <v/>
      </c>
      <c r="AB591" s="112" t="str">
        <f t="shared" si="281"/>
        <v/>
      </c>
      <c r="AC591" s="112" t="str">
        <f t="shared" si="282"/>
        <v/>
      </c>
      <c r="AD591" t="str">
        <f t="shared" si="298"/>
        <v>0------------</v>
      </c>
      <c r="AF591" s="19" t="str">
        <f t="shared" si="299"/>
        <v/>
      </c>
      <c r="AG591" s="19">
        <f t="shared" si="283"/>
        <v>0</v>
      </c>
      <c r="AH591" s="19" t="str">
        <f t="shared" si="284"/>
        <v/>
      </c>
      <c r="AI591" s="19" t="str">
        <f t="shared" si="285"/>
        <v/>
      </c>
      <c r="AJ591" s="19" t="str">
        <f t="shared" si="286"/>
        <v/>
      </c>
      <c r="AK591" s="19" t="str">
        <f t="shared" si="287"/>
        <v/>
      </c>
      <c r="AL591" s="19" t="str">
        <f t="shared" si="288"/>
        <v/>
      </c>
      <c r="AM591" s="19" t="str">
        <f t="shared" si="289"/>
        <v/>
      </c>
      <c r="AN591" s="19" t="str">
        <f t="shared" si="290"/>
        <v/>
      </c>
      <c r="AO591" s="19" t="str">
        <f t="shared" si="291"/>
        <v/>
      </c>
      <c r="AP591" s="19" t="str">
        <f t="shared" si="292"/>
        <v/>
      </c>
      <c r="AQ591" s="19" t="str">
        <f t="shared" si="293"/>
        <v/>
      </c>
      <c r="AR591" s="19" t="str">
        <f t="shared" si="294"/>
        <v/>
      </c>
      <c r="AS591" s="19" t="str">
        <f>IFERROR(VLOOKUP(AF591,[2]CUS030!$A$5:$E$10000,5,0),"")</f>
        <v/>
      </c>
      <c r="AT591" s="19" t="str">
        <f>IFERROR(VLOOKUP(AG591,[2]CUS030!$A$5:$E$10000,5,0),"")</f>
        <v/>
      </c>
      <c r="AU591" s="19" t="str">
        <f>IFERROR(VLOOKUP(AH591,[2]CUS030!$A$5:$E$10000,5,0),"")</f>
        <v/>
      </c>
      <c r="AV591" s="19" t="str">
        <f>IFERROR(VLOOKUP(AI591,[2]CUS030!$A$5:$E$10000,5,0),"")</f>
        <v/>
      </c>
      <c r="AW591" s="19" t="str">
        <f>IFERROR(VLOOKUP(AJ591,[2]CUS030!$A$5:$E$10000,5,0),"")</f>
        <v/>
      </c>
      <c r="AX591" s="19" t="str">
        <f>IFERROR(VLOOKUP(AK591,[2]CUS030!$A$5:$E$10000,5,0),"")</f>
        <v/>
      </c>
      <c r="AY591" s="19" t="str">
        <f>IFERROR(VLOOKUP(AL591,[2]CUS030!$A$5:$E$10000,5,0),"")</f>
        <v/>
      </c>
      <c r="AZ591" s="19" t="str">
        <f>IFERROR(VLOOKUP(AM591,[2]CUS030!$A$5:$E$10000,5,0),"")</f>
        <v/>
      </c>
      <c r="BA591" s="19" t="str">
        <f>IFERROR(VLOOKUP(AN591,[2]CUS030!$A$5:$E$10000,5,0),"")</f>
        <v/>
      </c>
      <c r="BB591" s="19" t="str">
        <f>IFERROR(VLOOKUP(AO591,[2]CUS030!$A$5:$E$10000,5,0),"")</f>
        <v/>
      </c>
      <c r="BC591" s="19" t="str">
        <f>IFERROR(VLOOKUP(AP591,[2]CUS030!$A$5:$E$10000,5,0),"")</f>
        <v/>
      </c>
      <c r="BD591" s="19" t="str">
        <f>IFERROR(VLOOKUP(AQ591,[2]CUS030!$A$5:$E$10000,5,0),"")</f>
        <v/>
      </c>
      <c r="BE591" s="19" t="str">
        <f>IFERROR(VLOOKUP(AR591,[2]CUS030!$A$5:$E$10000,5,0),"")</f>
        <v/>
      </c>
    </row>
    <row r="592" spans="6:57" x14ac:dyDescent="0.3">
      <c r="F592" s="108" t="str">
        <f>[1]!Table1[[#This Row],[Production]]</f>
        <v>|0200226240|25.40|0.00|2.600|0.0006322NBC</v>
      </c>
      <c r="G592" t="str">
        <f t="shared" si="295"/>
        <v>6322</v>
      </c>
      <c r="H592" t="str">
        <f t="shared" si="296"/>
        <v>||||||||||||</v>
      </c>
      <c r="I592" s="108" t="str">
        <f>[1]!Table1[[#This Row],[Stock]]</f>
        <v>|0200226240|25.40|0.00|2.600|0.000516NBC</v>
      </c>
      <c r="J592" t="str">
        <f t="shared" si="297"/>
        <v>516</v>
      </c>
      <c r="K592" s="19"/>
      <c r="L592" s="19"/>
      <c r="M592" s="19"/>
      <c r="N592" s="19"/>
      <c r="O592" s="19"/>
      <c r="P592" s="20">
        <f>End_Cal!E592</f>
        <v>0</v>
      </c>
      <c r="Q592" s="112">
        <f t="shared" si="270"/>
        <v>0</v>
      </c>
      <c r="R592" s="112" t="str">
        <f t="shared" si="271"/>
        <v/>
      </c>
      <c r="S592" s="112" t="str">
        <f t="shared" si="272"/>
        <v/>
      </c>
      <c r="T592" s="112" t="str">
        <f t="shared" si="273"/>
        <v/>
      </c>
      <c r="U592" s="112" t="str">
        <f t="shared" si="274"/>
        <v/>
      </c>
      <c r="V592" s="112" t="str">
        <f t="shared" si="275"/>
        <v/>
      </c>
      <c r="W592" s="112" t="str">
        <f t="shared" si="276"/>
        <v/>
      </c>
      <c r="X592" s="112" t="str">
        <f t="shared" si="277"/>
        <v/>
      </c>
      <c r="Y592" s="112" t="str">
        <f t="shared" si="278"/>
        <v/>
      </c>
      <c r="Z592" s="112" t="str">
        <f t="shared" si="279"/>
        <v/>
      </c>
      <c r="AA592" s="112" t="str">
        <f t="shared" si="280"/>
        <v/>
      </c>
      <c r="AB592" s="112" t="str">
        <f t="shared" si="281"/>
        <v/>
      </c>
      <c r="AC592" s="112" t="str">
        <f t="shared" si="282"/>
        <v/>
      </c>
      <c r="AD592" t="str">
        <f t="shared" si="298"/>
        <v>0------------</v>
      </c>
      <c r="AF592" s="19" t="str">
        <f t="shared" si="299"/>
        <v/>
      </c>
      <c r="AG592" s="19">
        <f t="shared" si="283"/>
        <v>0</v>
      </c>
      <c r="AH592" s="19" t="str">
        <f t="shared" si="284"/>
        <v/>
      </c>
      <c r="AI592" s="19" t="str">
        <f t="shared" si="285"/>
        <v/>
      </c>
      <c r="AJ592" s="19" t="str">
        <f t="shared" si="286"/>
        <v/>
      </c>
      <c r="AK592" s="19" t="str">
        <f t="shared" si="287"/>
        <v/>
      </c>
      <c r="AL592" s="19" t="str">
        <f t="shared" si="288"/>
        <v/>
      </c>
      <c r="AM592" s="19" t="str">
        <f t="shared" si="289"/>
        <v/>
      </c>
      <c r="AN592" s="19" t="str">
        <f t="shared" si="290"/>
        <v/>
      </c>
      <c r="AO592" s="19" t="str">
        <f t="shared" si="291"/>
        <v/>
      </c>
      <c r="AP592" s="19" t="str">
        <f t="shared" si="292"/>
        <v/>
      </c>
      <c r="AQ592" s="19" t="str">
        <f t="shared" si="293"/>
        <v/>
      </c>
      <c r="AR592" s="19" t="str">
        <f t="shared" si="294"/>
        <v/>
      </c>
      <c r="AS592" s="19" t="str">
        <f>IFERROR(VLOOKUP(AF592,[2]CUS030!$A$5:$E$10000,5,0),"")</f>
        <v/>
      </c>
      <c r="AT592" s="19" t="str">
        <f>IFERROR(VLOOKUP(AG592,[2]CUS030!$A$5:$E$10000,5,0),"")</f>
        <v/>
      </c>
      <c r="AU592" s="19" t="str">
        <f>IFERROR(VLOOKUP(AH592,[2]CUS030!$A$5:$E$10000,5,0),"")</f>
        <v/>
      </c>
      <c r="AV592" s="19" t="str">
        <f>IFERROR(VLOOKUP(AI592,[2]CUS030!$A$5:$E$10000,5,0),"")</f>
        <v/>
      </c>
      <c r="AW592" s="19" t="str">
        <f>IFERROR(VLOOKUP(AJ592,[2]CUS030!$A$5:$E$10000,5,0),"")</f>
        <v/>
      </c>
      <c r="AX592" s="19" t="str">
        <f>IFERROR(VLOOKUP(AK592,[2]CUS030!$A$5:$E$10000,5,0),"")</f>
        <v/>
      </c>
      <c r="AY592" s="19" t="str">
        <f>IFERROR(VLOOKUP(AL592,[2]CUS030!$A$5:$E$10000,5,0),"")</f>
        <v/>
      </c>
      <c r="AZ592" s="19" t="str">
        <f>IFERROR(VLOOKUP(AM592,[2]CUS030!$A$5:$E$10000,5,0),"")</f>
        <v/>
      </c>
      <c r="BA592" s="19" t="str">
        <f>IFERROR(VLOOKUP(AN592,[2]CUS030!$A$5:$E$10000,5,0),"")</f>
        <v/>
      </c>
      <c r="BB592" s="19" t="str">
        <f>IFERROR(VLOOKUP(AO592,[2]CUS030!$A$5:$E$10000,5,0),"")</f>
        <v/>
      </c>
      <c r="BC592" s="19" t="str">
        <f>IFERROR(VLOOKUP(AP592,[2]CUS030!$A$5:$E$10000,5,0),"")</f>
        <v/>
      </c>
      <c r="BD592" s="19" t="str">
        <f>IFERROR(VLOOKUP(AQ592,[2]CUS030!$A$5:$E$10000,5,0),"")</f>
        <v/>
      </c>
      <c r="BE592" s="19" t="str">
        <f>IFERROR(VLOOKUP(AR592,[2]CUS030!$A$5:$E$10000,5,0),"")</f>
        <v/>
      </c>
    </row>
    <row r="593" spans="6:57" x14ac:dyDescent="0.3">
      <c r="F593" s="108" t="str">
        <f>[1]!Table1[[#This Row],[Production]]</f>
        <v>|0200226240|25.40|0.00|2.600|0.0006322NBC</v>
      </c>
      <c r="G593" t="str">
        <f t="shared" si="295"/>
        <v>6322</v>
      </c>
      <c r="H593" t="str">
        <f t="shared" si="296"/>
        <v>||||||||||||</v>
      </c>
      <c r="I593" s="108" t="str">
        <f>[1]!Table1[[#This Row],[Stock]]</f>
        <v>|0200226240|25.40|0.00|2.600|0.0006322NBC</v>
      </c>
      <c r="J593" t="str">
        <f t="shared" si="297"/>
        <v>6322</v>
      </c>
      <c r="K593" s="19"/>
      <c r="L593" s="19"/>
      <c r="M593" s="19"/>
      <c r="N593" s="19"/>
      <c r="O593" s="19"/>
      <c r="P593" s="20">
        <f>End_Cal!E593</f>
        <v>0</v>
      </c>
      <c r="Q593" s="112">
        <f t="shared" si="270"/>
        <v>0</v>
      </c>
      <c r="R593" s="112" t="str">
        <f t="shared" si="271"/>
        <v/>
      </c>
      <c r="S593" s="112" t="str">
        <f t="shared" si="272"/>
        <v/>
      </c>
      <c r="T593" s="112" t="str">
        <f t="shared" si="273"/>
        <v/>
      </c>
      <c r="U593" s="112" t="str">
        <f t="shared" si="274"/>
        <v/>
      </c>
      <c r="V593" s="112" t="str">
        <f t="shared" si="275"/>
        <v/>
      </c>
      <c r="W593" s="112" t="str">
        <f t="shared" si="276"/>
        <v/>
      </c>
      <c r="X593" s="112" t="str">
        <f t="shared" si="277"/>
        <v/>
      </c>
      <c r="Y593" s="112" t="str">
        <f t="shared" si="278"/>
        <v/>
      </c>
      <c r="Z593" s="112" t="str">
        <f t="shared" si="279"/>
        <v/>
      </c>
      <c r="AA593" s="112" t="str">
        <f t="shared" si="280"/>
        <v/>
      </c>
      <c r="AB593" s="112" t="str">
        <f t="shared" si="281"/>
        <v/>
      </c>
      <c r="AC593" s="112" t="str">
        <f t="shared" si="282"/>
        <v/>
      </c>
      <c r="AD593" t="str">
        <f t="shared" si="298"/>
        <v>0------------</v>
      </c>
      <c r="AF593" s="19" t="str">
        <f t="shared" si="299"/>
        <v/>
      </c>
      <c r="AG593" s="19">
        <f t="shared" si="283"/>
        <v>0</v>
      </c>
      <c r="AH593" s="19" t="str">
        <f t="shared" si="284"/>
        <v/>
      </c>
      <c r="AI593" s="19" t="str">
        <f t="shared" si="285"/>
        <v/>
      </c>
      <c r="AJ593" s="19" t="str">
        <f t="shared" si="286"/>
        <v/>
      </c>
      <c r="AK593" s="19" t="str">
        <f t="shared" si="287"/>
        <v/>
      </c>
      <c r="AL593" s="19" t="str">
        <f t="shared" si="288"/>
        <v/>
      </c>
      <c r="AM593" s="19" t="str">
        <f t="shared" si="289"/>
        <v/>
      </c>
      <c r="AN593" s="19" t="str">
        <f t="shared" si="290"/>
        <v/>
      </c>
      <c r="AO593" s="19" t="str">
        <f t="shared" si="291"/>
        <v/>
      </c>
      <c r="AP593" s="19" t="str">
        <f t="shared" si="292"/>
        <v/>
      </c>
      <c r="AQ593" s="19" t="str">
        <f t="shared" si="293"/>
        <v/>
      </c>
      <c r="AR593" s="19" t="str">
        <f t="shared" si="294"/>
        <v/>
      </c>
      <c r="AS593" s="19" t="str">
        <f>IFERROR(VLOOKUP(AF593,[2]CUS030!$A$5:$E$10000,5,0),"")</f>
        <v/>
      </c>
      <c r="AT593" s="19" t="str">
        <f>IFERROR(VLOOKUP(AG593,[2]CUS030!$A$5:$E$10000,5,0),"")</f>
        <v/>
      </c>
      <c r="AU593" s="19" t="str">
        <f>IFERROR(VLOOKUP(AH593,[2]CUS030!$A$5:$E$10000,5,0),"")</f>
        <v/>
      </c>
      <c r="AV593" s="19" t="str">
        <f>IFERROR(VLOOKUP(AI593,[2]CUS030!$A$5:$E$10000,5,0),"")</f>
        <v/>
      </c>
      <c r="AW593" s="19" t="str">
        <f>IFERROR(VLOOKUP(AJ593,[2]CUS030!$A$5:$E$10000,5,0),"")</f>
        <v/>
      </c>
      <c r="AX593" s="19" t="str">
        <f>IFERROR(VLOOKUP(AK593,[2]CUS030!$A$5:$E$10000,5,0),"")</f>
        <v/>
      </c>
      <c r="AY593" s="19" t="str">
        <f>IFERROR(VLOOKUP(AL593,[2]CUS030!$A$5:$E$10000,5,0),"")</f>
        <v/>
      </c>
      <c r="AZ593" s="19" t="str">
        <f>IFERROR(VLOOKUP(AM593,[2]CUS030!$A$5:$E$10000,5,0),"")</f>
        <v/>
      </c>
      <c r="BA593" s="19" t="str">
        <f>IFERROR(VLOOKUP(AN593,[2]CUS030!$A$5:$E$10000,5,0),"")</f>
        <v/>
      </c>
      <c r="BB593" s="19" t="str">
        <f>IFERROR(VLOOKUP(AO593,[2]CUS030!$A$5:$E$10000,5,0),"")</f>
        <v/>
      </c>
      <c r="BC593" s="19" t="str">
        <f>IFERROR(VLOOKUP(AP593,[2]CUS030!$A$5:$E$10000,5,0),"")</f>
        <v/>
      </c>
      <c r="BD593" s="19" t="str">
        <f>IFERROR(VLOOKUP(AQ593,[2]CUS030!$A$5:$E$10000,5,0),"")</f>
        <v/>
      </c>
      <c r="BE593" s="19" t="str">
        <f>IFERROR(VLOOKUP(AR593,[2]CUS030!$A$5:$E$10000,5,0),"")</f>
        <v/>
      </c>
    </row>
    <row r="594" spans="6:57" x14ac:dyDescent="0.3">
      <c r="F594" s="108" t="str">
        <f>[1]!Table1[[#This Row],[Production]]</f>
        <v>|0200226240|25.40|0.00|2.000|0.0006011NBC</v>
      </c>
      <c r="G594" t="str">
        <f t="shared" si="295"/>
        <v>6011</v>
      </c>
      <c r="H594" t="str">
        <f t="shared" si="296"/>
        <v>||||||||||||</v>
      </c>
      <c r="I594" s="108" t="str">
        <f>[1]!Table1[[#This Row],[Stock]]</f>
        <v>|0200226240|25.40|0.00|2.000|0.000226NBC</v>
      </c>
      <c r="J594" t="str">
        <f t="shared" si="297"/>
        <v>226</v>
      </c>
      <c r="K594" s="19"/>
      <c r="L594" s="19"/>
      <c r="M594" s="19"/>
      <c r="N594" s="19"/>
      <c r="O594" s="19"/>
      <c r="P594" s="20">
        <f>End_Cal!E594</f>
        <v>0</v>
      </c>
      <c r="Q594" s="112">
        <f t="shared" si="270"/>
        <v>0</v>
      </c>
      <c r="R594" s="112" t="str">
        <f t="shared" si="271"/>
        <v/>
      </c>
      <c r="S594" s="112" t="str">
        <f t="shared" si="272"/>
        <v/>
      </c>
      <c r="T594" s="112" t="str">
        <f t="shared" si="273"/>
        <v/>
      </c>
      <c r="U594" s="112" t="str">
        <f t="shared" si="274"/>
        <v/>
      </c>
      <c r="V594" s="112" t="str">
        <f t="shared" si="275"/>
        <v/>
      </c>
      <c r="W594" s="112" t="str">
        <f t="shared" si="276"/>
        <v/>
      </c>
      <c r="X594" s="112" t="str">
        <f t="shared" si="277"/>
        <v/>
      </c>
      <c r="Y594" s="112" t="str">
        <f t="shared" si="278"/>
        <v/>
      </c>
      <c r="Z594" s="112" t="str">
        <f t="shared" si="279"/>
        <v/>
      </c>
      <c r="AA594" s="112" t="str">
        <f t="shared" si="280"/>
        <v/>
      </c>
      <c r="AB594" s="112" t="str">
        <f t="shared" si="281"/>
        <v/>
      </c>
      <c r="AC594" s="112" t="str">
        <f t="shared" si="282"/>
        <v/>
      </c>
      <c r="AD594" t="str">
        <f t="shared" si="298"/>
        <v>0------------</v>
      </c>
      <c r="AF594" s="19" t="str">
        <f t="shared" si="299"/>
        <v/>
      </c>
      <c r="AG594" s="19">
        <f t="shared" si="283"/>
        <v>0</v>
      </c>
      <c r="AH594" s="19" t="str">
        <f t="shared" si="284"/>
        <v/>
      </c>
      <c r="AI594" s="19" t="str">
        <f t="shared" si="285"/>
        <v/>
      </c>
      <c r="AJ594" s="19" t="str">
        <f t="shared" si="286"/>
        <v/>
      </c>
      <c r="AK594" s="19" t="str">
        <f t="shared" si="287"/>
        <v/>
      </c>
      <c r="AL594" s="19" t="str">
        <f t="shared" si="288"/>
        <v/>
      </c>
      <c r="AM594" s="19" t="str">
        <f t="shared" si="289"/>
        <v/>
      </c>
      <c r="AN594" s="19" t="str">
        <f t="shared" si="290"/>
        <v/>
      </c>
      <c r="AO594" s="19" t="str">
        <f t="shared" si="291"/>
        <v/>
      </c>
      <c r="AP594" s="19" t="str">
        <f t="shared" si="292"/>
        <v/>
      </c>
      <c r="AQ594" s="19" t="str">
        <f t="shared" si="293"/>
        <v/>
      </c>
      <c r="AR594" s="19" t="str">
        <f t="shared" si="294"/>
        <v/>
      </c>
      <c r="AS594" s="19" t="str">
        <f>IFERROR(VLOOKUP(AF594,[2]CUS030!$A$5:$E$10000,5,0),"")</f>
        <v/>
      </c>
      <c r="AT594" s="19" t="str">
        <f>IFERROR(VLOOKUP(AG594,[2]CUS030!$A$5:$E$10000,5,0),"")</f>
        <v/>
      </c>
      <c r="AU594" s="19" t="str">
        <f>IFERROR(VLOOKUP(AH594,[2]CUS030!$A$5:$E$10000,5,0),"")</f>
        <v/>
      </c>
      <c r="AV594" s="19" t="str">
        <f>IFERROR(VLOOKUP(AI594,[2]CUS030!$A$5:$E$10000,5,0),"")</f>
        <v/>
      </c>
      <c r="AW594" s="19" t="str">
        <f>IFERROR(VLOOKUP(AJ594,[2]CUS030!$A$5:$E$10000,5,0),"")</f>
        <v/>
      </c>
      <c r="AX594" s="19" t="str">
        <f>IFERROR(VLOOKUP(AK594,[2]CUS030!$A$5:$E$10000,5,0),"")</f>
        <v/>
      </c>
      <c r="AY594" s="19" t="str">
        <f>IFERROR(VLOOKUP(AL594,[2]CUS030!$A$5:$E$10000,5,0),"")</f>
        <v/>
      </c>
      <c r="AZ594" s="19" t="str">
        <f>IFERROR(VLOOKUP(AM594,[2]CUS030!$A$5:$E$10000,5,0),"")</f>
        <v/>
      </c>
      <c r="BA594" s="19" t="str">
        <f>IFERROR(VLOOKUP(AN594,[2]CUS030!$A$5:$E$10000,5,0),"")</f>
        <v/>
      </c>
      <c r="BB594" s="19" t="str">
        <f>IFERROR(VLOOKUP(AO594,[2]CUS030!$A$5:$E$10000,5,0),"")</f>
        <v/>
      </c>
      <c r="BC594" s="19" t="str">
        <f>IFERROR(VLOOKUP(AP594,[2]CUS030!$A$5:$E$10000,5,0),"")</f>
        <v/>
      </c>
      <c r="BD594" s="19" t="str">
        <f>IFERROR(VLOOKUP(AQ594,[2]CUS030!$A$5:$E$10000,5,0),"")</f>
        <v/>
      </c>
      <c r="BE594" s="19" t="str">
        <f>IFERROR(VLOOKUP(AR594,[2]CUS030!$A$5:$E$10000,5,0),"")</f>
        <v/>
      </c>
    </row>
    <row r="595" spans="6:57" x14ac:dyDescent="0.3">
      <c r="F595" s="108" t="str">
        <f>[1]!Table1[[#This Row],[Production]]</f>
        <v>|0200226240|25.40|0.00|2.000|0.0006083NBC</v>
      </c>
      <c r="G595" t="str">
        <f t="shared" si="295"/>
        <v>6083</v>
      </c>
      <c r="H595" t="str">
        <f t="shared" si="296"/>
        <v>||||||||||||</v>
      </c>
      <c r="I595" s="108" t="str">
        <f>[1]!Table1[[#This Row],[Stock]]</f>
        <v>|0200226240|25.40|0.00|2.000|0.000249NBC</v>
      </c>
      <c r="J595" t="str">
        <f t="shared" si="297"/>
        <v>249</v>
      </c>
      <c r="K595" s="19"/>
      <c r="L595" s="19"/>
      <c r="M595" s="19"/>
      <c r="N595" s="19"/>
      <c r="O595" s="19"/>
      <c r="P595" s="20">
        <f>End_Cal!E595</f>
        <v>0</v>
      </c>
      <c r="Q595" s="112">
        <f t="shared" si="270"/>
        <v>0</v>
      </c>
      <c r="R595" s="112" t="str">
        <f t="shared" si="271"/>
        <v/>
      </c>
      <c r="S595" s="112" t="str">
        <f t="shared" si="272"/>
        <v/>
      </c>
      <c r="T595" s="112" t="str">
        <f t="shared" si="273"/>
        <v/>
      </c>
      <c r="U595" s="112" t="str">
        <f t="shared" si="274"/>
        <v/>
      </c>
      <c r="V595" s="112" t="str">
        <f t="shared" si="275"/>
        <v/>
      </c>
      <c r="W595" s="112" t="str">
        <f t="shared" si="276"/>
        <v/>
      </c>
      <c r="X595" s="112" t="str">
        <f t="shared" si="277"/>
        <v/>
      </c>
      <c r="Y595" s="112" t="str">
        <f t="shared" si="278"/>
        <v/>
      </c>
      <c r="Z595" s="112" t="str">
        <f t="shared" si="279"/>
        <v/>
      </c>
      <c r="AA595" s="112" t="str">
        <f t="shared" si="280"/>
        <v/>
      </c>
      <c r="AB595" s="112" t="str">
        <f t="shared" si="281"/>
        <v/>
      </c>
      <c r="AC595" s="112" t="str">
        <f t="shared" si="282"/>
        <v/>
      </c>
      <c r="AD595" t="str">
        <f t="shared" si="298"/>
        <v>0------------</v>
      </c>
      <c r="AF595" s="19" t="str">
        <f t="shared" si="299"/>
        <v/>
      </c>
      <c r="AG595" s="19">
        <f t="shared" si="283"/>
        <v>0</v>
      </c>
      <c r="AH595" s="19" t="str">
        <f t="shared" si="284"/>
        <v/>
      </c>
      <c r="AI595" s="19" t="str">
        <f t="shared" si="285"/>
        <v/>
      </c>
      <c r="AJ595" s="19" t="str">
        <f t="shared" si="286"/>
        <v/>
      </c>
      <c r="AK595" s="19" t="str">
        <f t="shared" si="287"/>
        <v/>
      </c>
      <c r="AL595" s="19" t="str">
        <f t="shared" si="288"/>
        <v/>
      </c>
      <c r="AM595" s="19" t="str">
        <f t="shared" si="289"/>
        <v/>
      </c>
      <c r="AN595" s="19" t="str">
        <f t="shared" si="290"/>
        <v/>
      </c>
      <c r="AO595" s="19" t="str">
        <f t="shared" si="291"/>
        <v/>
      </c>
      <c r="AP595" s="19" t="str">
        <f t="shared" si="292"/>
        <v/>
      </c>
      <c r="AQ595" s="19" t="str">
        <f t="shared" si="293"/>
        <v/>
      </c>
      <c r="AR595" s="19" t="str">
        <f t="shared" si="294"/>
        <v/>
      </c>
      <c r="AS595" s="19" t="str">
        <f>IFERROR(VLOOKUP(AF595,[2]CUS030!$A$5:$E$10000,5,0),"")</f>
        <v/>
      </c>
      <c r="AT595" s="19" t="str">
        <f>IFERROR(VLOOKUP(AG595,[2]CUS030!$A$5:$E$10000,5,0),"")</f>
        <v/>
      </c>
      <c r="AU595" s="19" t="str">
        <f>IFERROR(VLOOKUP(AH595,[2]CUS030!$A$5:$E$10000,5,0),"")</f>
        <v/>
      </c>
      <c r="AV595" s="19" t="str">
        <f>IFERROR(VLOOKUP(AI595,[2]CUS030!$A$5:$E$10000,5,0),"")</f>
        <v/>
      </c>
      <c r="AW595" s="19" t="str">
        <f>IFERROR(VLOOKUP(AJ595,[2]CUS030!$A$5:$E$10000,5,0),"")</f>
        <v/>
      </c>
      <c r="AX595" s="19" t="str">
        <f>IFERROR(VLOOKUP(AK595,[2]CUS030!$A$5:$E$10000,5,0),"")</f>
        <v/>
      </c>
      <c r="AY595" s="19" t="str">
        <f>IFERROR(VLOOKUP(AL595,[2]CUS030!$A$5:$E$10000,5,0),"")</f>
        <v/>
      </c>
      <c r="AZ595" s="19" t="str">
        <f>IFERROR(VLOOKUP(AM595,[2]CUS030!$A$5:$E$10000,5,0),"")</f>
        <v/>
      </c>
      <c r="BA595" s="19" t="str">
        <f>IFERROR(VLOOKUP(AN595,[2]CUS030!$A$5:$E$10000,5,0),"")</f>
        <v/>
      </c>
      <c r="BB595" s="19" t="str">
        <f>IFERROR(VLOOKUP(AO595,[2]CUS030!$A$5:$E$10000,5,0),"")</f>
        <v/>
      </c>
      <c r="BC595" s="19" t="str">
        <f>IFERROR(VLOOKUP(AP595,[2]CUS030!$A$5:$E$10000,5,0),"")</f>
        <v/>
      </c>
      <c r="BD595" s="19" t="str">
        <f>IFERROR(VLOOKUP(AQ595,[2]CUS030!$A$5:$E$10000,5,0),"")</f>
        <v/>
      </c>
      <c r="BE595" s="19" t="str">
        <f>IFERROR(VLOOKUP(AR595,[2]CUS030!$A$5:$E$10000,5,0),"")</f>
        <v/>
      </c>
    </row>
    <row r="596" spans="6:57" x14ac:dyDescent="0.3">
      <c r="F596" s="108" t="str">
        <f>[1]!Table1[[#This Row],[Production]]</f>
        <v>|0200226240|25.40|0.00|2.000|0.0006011NBC</v>
      </c>
      <c r="G596" t="str">
        <f t="shared" si="295"/>
        <v>6011</v>
      </c>
      <c r="H596" t="str">
        <f t="shared" si="296"/>
        <v>||||||||||||</v>
      </c>
      <c r="I596" s="108" t="str">
        <f>[1]!Table1[[#This Row],[Stock]]</f>
        <v>|0200226240|25.40|0.00|2.000|0.000264NBC</v>
      </c>
      <c r="J596" t="str">
        <f t="shared" si="297"/>
        <v>264</v>
      </c>
      <c r="K596" s="19"/>
      <c r="L596" s="19"/>
      <c r="M596" s="19"/>
      <c r="N596" s="19"/>
      <c r="O596" s="19"/>
      <c r="P596" s="20">
        <f>End_Cal!E596</f>
        <v>0</v>
      </c>
      <c r="Q596" s="112">
        <f t="shared" si="270"/>
        <v>0</v>
      </c>
      <c r="R596" s="112" t="str">
        <f t="shared" si="271"/>
        <v/>
      </c>
      <c r="S596" s="112" t="str">
        <f t="shared" si="272"/>
        <v/>
      </c>
      <c r="T596" s="112" t="str">
        <f t="shared" si="273"/>
        <v/>
      </c>
      <c r="U596" s="112" t="str">
        <f t="shared" si="274"/>
        <v/>
      </c>
      <c r="V596" s="112" t="str">
        <f t="shared" si="275"/>
        <v/>
      </c>
      <c r="W596" s="112" t="str">
        <f t="shared" si="276"/>
        <v/>
      </c>
      <c r="X596" s="112" t="str">
        <f t="shared" si="277"/>
        <v/>
      </c>
      <c r="Y596" s="112" t="str">
        <f t="shared" si="278"/>
        <v/>
      </c>
      <c r="Z596" s="112" t="str">
        <f t="shared" si="279"/>
        <v/>
      </c>
      <c r="AA596" s="112" t="str">
        <f t="shared" si="280"/>
        <v/>
      </c>
      <c r="AB596" s="112" t="str">
        <f t="shared" si="281"/>
        <v/>
      </c>
      <c r="AC596" s="112" t="str">
        <f t="shared" si="282"/>
        <v/>
      </c>
      <c r="AD596" t="str">
        <f t="shared" si="298"/>
        <v>0------------</v>
      </c>
      <c r="AF596" s="19" t="str">
        <f t="shared" si="299"/>
        <v/>
      </c>
      <c r="AG596" s="19">
        <f t="shared" si="283"/>
        <v>0</v>
      </c>
      <c r="AH596" s="19" t="str">
        <f t="shared" si="284"/>
        <v/>
      </c>
      <c r="AI596" s="19" t="str">
        <f t="shared" si="285"/>
        <v/>
      </c>
      <c r="AJ596" s="19" t="str">
        <f t="shared" si="286"/>
        <v/>
      </c>
      <c r="AK596" s="19" t="str">
        <f t="shared" si="287"/>
        <v/>
      </c>
      <c r="AL596" s="19" t="str">
        <f t="shared" si="288"/>
        <v/>
      </c>
      <c r="AM596" s="19" t="str">
        <f t="shared" si="289"/>
        <v/>
      </c>
      <c r="AN596" s="19" t="str">
        <f t="shared" si="290"/>
        <v/>
      </c>
      <c r="AO596" s="19" t="str">
        <f t="shared" si="291"/>
        <v/>
      </c>
      <c r="AP596" s="19" t="str">
        <f t="shared" si="292"/>
        <v/>
      </c>
      <c r="AQ596" s="19" t="str">
        <f t="shared" si="293"/>
        <v/>
      </c>
      <c r="AR596" s="19" t="str">
        <f t="shared" si="294"/>
        <v/>
      </c>
      <c r="AS596" s="19" t="str">
        <f>IFERROR(VLOOKUP(AF596,[2]CUS030!$A$5:$E$10000,5,0),"")</f>
        <v/>
      </c>
      <c r="AT596" s="19" t="str">
        <f>IFERROR(VLOOKUP(AG596,[2]CUS030!$A$5:$E$10000,5,0),"")</f>
        <v/>
      </c>
      <c r="AU596" s="19" t="str">
        <f>IFERROR(VLOOKUP(AH596,[2]CUS030!$A$5:$E$10000,5,0),"")</f>
        <v/>
      </c>
      <c r="AV596" s="19" t="str">
        <f>IFERROR(VLOOKUP(AI596,[2]CUS030!$A$5:$E$10000,5,0),"")</f>
        <v/>
      </c>
      <c r="AW596" s="19" t="str">
        <f>IFERROR(VLOOKUP(AJ596,[2]CUS030!$A$5:$E$10000,5,0),"")</f>
        <v/>
      </c>
      <c r="AX596" s="19" t="str">
        <f>IFERROR(VLOOKUP(AK596,[2]CUS030!$A$5:$E$10000,5,0),"")</f>
        <v/>
      </c>
      <c r="AY596" s="19" t="str">
        <f>IFERROR(VLOOKUP(AL596,[2]CUS030!$A$5:$E$10000,5,0),"")</f>
        <v/>
      </c>
      <c r="AZ596" s="19" t="str">
        <f>IFERROR(VLOOKUP(AM596,[2]CUS030!$A$5:$E$10000,5,0),"")</f>
        <v/>
      </c>
      <c r="BA596" s="19" t="str">
        <f>IFERROR(VLOOKUP(AN596,[2]CUS030!$A$5:$E$10000,5,0),"")</f>
        <v/>
      </c>
      <c r="BB596" s="19" t="str">
        <f>IFERROR(VLOOKUP(AO596,[2]CUS030!$A$5:$E$10000,5,0),"")</f>
        <v/>
      </c>
      <c r="BC596" s="19" t="str">
        <f>IFERROR(VLOOKUP(AP596,[2]CUS030!$A$5:$E$10000,5,0),"")</f>
        <v/>
      </c>
      <c r="BD596" s="19" t="str">
        <f>IFERROR(VLOOKUP(AQ596,[2]CUS030!$A$5:$E$10000,5,0),"")</f>
        <v/>
      </c>
      <c r="BE596" s="19" t="str">
        <f>IFERROR(VLOOKUP(AR596,[2]CUS030!$A$5:$E$10000,5,0),"")</f>
        <v/>
      </c>
    </row>
    <row r="597" spans="6:57" x14ac:dyDescent="0.3">
      <c r="F597" s="108" t="str">
        <f>[1]!Table1[[#This Row],[Production]]</f>
        <v>|0200226240|25.40|0.00|2.000|0.0006163NBC</v>
      </c>
      <c r="G597" t="str">
        <f t="shared" si="295"/>
        <v>6163</v>
      </c>
      <c r="H597" t="str">
        <f t="shared" si="296"/>
        <v>||||||||||||</v>
      </c>
      <c r="I597" s="108" t="str">
        <f>[1]!Table1[[#This Row],[Stock]]</f>
        <v>|0200226240|25.40|0.00|2.000|0.000288NBC</v>
      </c>
      <c r="J597" t="str">
        <f t="shared" si="297"/>
        <v>288</v>
      </c>
      <c r="K597" s="19"/>
      <c r="L597" s="19"/>
      <c r="M597" s="19"/>
      <c r="N597" s="19"/>
      <c r="O597" s="19"/>
      <c r="P597" s="20">
        <f>End_Cal!E597</f>
        <v>0</v>
      </c>
      <c r="Q597" s="112">
        <f t="shared" si="270"/>
        <v>0</v>
      </c>
      <c r="R597" s="112" t="str">
        <f t="shared" si="271"/>
        <v/>
      </c>
      <c r="S597" s="112" t="str">
        <f t="shared" si="272"/>
        <v/>
      </c>
      <c r="T597" s="112" t="str">
        <f t="shared" si="273"/>
        <v/>
      </c>
      <c r="U597" s="112" t="str">
        <f t="shared" si="274"/>
        <v/>
      </c>
      <c r="V597" s="112" t="str">
        <f t="shared" si="275"/>
        <v/>
      </c>
      <c r="W597" s="112" t="str">
        <f t="shared" si="276"/>
        <v/>
      </c>
      <c r="X597" s="112" t="str">
        <f t="shared" si="277"/>
        <v/>
      </c>
      <c r="Y597" s="112" t="str">
        <f t="shared" si="278"/>
        <v/>
      </c>
      <c r="Z597" s="112" t="str">
        <f t="shared" si="279"/>
        <v/>
      </c>
      <c r="AA597" s="112" t="str">
        <f t="shared" si="280"/>
        <v/>
      </c>
      <c r="AB597" s="112" t="str">
        <f t="shared" si="281"/>
        <v/>
      </c>
      <c r="AC597" s="112" t="str">
        <f t="shared" si="282"/>
        <v/>
      </c>
      <c r="AD597" t="str">
        <f t="shared" si="298"/>
        <v>0------------</v>
      </c>
      <c r="AF597" s="19" t="str">
        <f t="shared" si="299"/>
        <v/>
      </c>
      <c r="AG597" s="19">
        <f t="shared" si="283"/>
        <v>0</v>
      </c>
      <c r="AH597" s="19" t="str">
        <f t="shared" si="284"/>
        <v/>
      </c>
      <c r="AI597" s="19" t="str">
        <f t="shared" si="285"/>
        <v/>
      </c>
      <c r="AJ597" s="19" t="str">
        <f t="shared" si="286"/>
        <v/>
      </c>
      <c r="AK597" s="19" t="str">
        <f t="shared" si="287"/>
        <v/>
      </c>
      <c r="AL597" s="19" t="str">
        <f t="shared" si="288"/>
        <v/>
      </c>
      <c r="AM597" s="19" t="str">
        <f t="shared" si="289"/>
        <v/>
      </c>
      <c r="AN597" s="19" t="str">
        <f t="shared" si="290"/>
        <v/>
      </c>
      <c r="AO597" s="19" t="str">
        <f t="shared" si="291"/>
        <v/>
      </c>
      <c r="AP597" s="19" t="str">
        <f t="shared" si="292"/>
        <v/>
      </c>
      <c r="AQ597" s="19" t="str">
        <f t="shared" si="293"/>
        <v/>
      </c>
      <c r="AR597" s="19" t="str">
        <f t="shared" si="294"/>
        <v/>
      </c>
      <c r="AS597" s="19" t="str">
        <f>IFERROR(VLOOKUP(AF597,[2]CUS030!$A$5:$E$10000,5,0),"")</f>
        <v/>
      </c>
      <c r="AT597" s="19" t="str">
        <f>IFERROR(VLOOKUP(AG597,[2]CUS030!$A$5:$E$10000,5,0),"")</f>
        <v/>
      </c>
      <c r="AU597" s="19" t="str">
        <f>IFERROR(VLOOKUP(AH597,[2]CUS030!$A$5:$E$10000,5,0),"")</f>
        <v/>
      </c>
      <c r="AV597" s="19" t="str">
        <f>IFERROR(VLOOKUP(AI597,[2]CUS030!$A$5:$E$10000,5,0),"")</f>
        <v/>
      </c>
      <c r="AW597" s="19" t="str">
        <f>IFERROR(VLOOKUP(AJ597,[2]CUS030!$A$5:$E$10000,5,0),"")</f>
        <v/>
      </c>
      <c r="AX597" s="19" t="str">
        <f>IFERROR(VLOOKUP(AK597,[2]CUS030!$A$5:$E$10000,5,0),"")</f>
        <v/>
      </c>
      <c r="AY597" s="19" t="str">
        <f>IFERROR(VLOOKUP(AL597,[2]CUS030!$A$5:$E$10000,5,0),"")</f>
        <v/>
      </c>
      <c r="AZ597" s="19" t="str">
        <f>IFERROR(VLOOKUP(AM597,[2]CUS030!$A$5:$E$10000,5,0),"")</f>
        <v/>
      </c>
      <c r="BA597" s="19" t="str">
        <f>IFERROR(VLOOKUP(AN597,[2]CUS030!$A$5:$E$10000,5,0),"")</f>
        <v/>
      </c>
      <c r="BB597" s="19" t="str">
        <f>IFERROR(VLOOKUP(AO597,[2]CUS030!$A$5:$E$10000,5,0),"")</f>
        <v/>
      </c>
      <c r="BC597" s="19" t="str">
        <f>IFERROR(VLOOKUP(AP597,[2]CUS030!$A$5:$E$10000,5,0),"")</f>
        <v/>
      </c>
      <c r="BD597" s="19" t="str">
        <f>IFERROR(VLOOKUP(AQ597,[2]CUS030!$A$5:$E$10000,5,0),"")</f>
        <v/>
      </c>
      <c r="BE597" s="19" t="str">
        <f>IFERROR(VLOOKUP(AR597,[2]CUS030!$A$5:$E$10000,5,0),"")</f>
        <v/>
      </c>
    </row>
    <row r="598" spans="6:57" x14ac:dyDescent="0.3">
      <c r="F598" s="108" t="str">
        <f>[1]!Table1[[#This Row],[Production]]</f>
        <v>|0200226240|25.40|0.00|2.000|0.0005400IBC</v>
      </c>
      <c r="G598" t="str">
        <f t="shared" si="295"/>
        <v>5400</v>
      </c>
      <c r="H598" t="str">
        <f t="shared" si="296"/>
        <v>||||||||||||</v>
      </c>
      <c r="I598" s="108" t="str">
        <f>[1]!Table1[[#This Row],[Stock]]</f>
        <v>|0200226240|25.40|0.00|2.000|0.0005400IBC</v>
      </c>
      <c r="J598" t="str">
        <f t="shared" si="297"/>
        <v>5400</v>
      </c>
      <c r="K598" s="19"/>
      <c r="L598" s="19"/>
      <c r="M598" s="19"/>
      <c r="N598" s="19"/>
      <c r="O598" s="19"/>
      <c r="P598" s="20">
        <f>End_Cal!E598</f>
        <v>0</v>
      </c>
      <c r="Q598" s="112">
        <f t="shared" si="270"/>
        <v>0</v>
      </c>
      <c r="R598" s="112" t="str">
        <f t="shared" si="271"/>
        <v/>
      </c>
      <c r="S598" s="112" t="str">
        <f t="shared" si="272"/>
        <v/>
      </c>
      <c r="T598" s="112" t="str">
        <f t="shared" si="273"/>
        <v/>
      </c>
      <c r="U598" s="112" t="str">
        <f t="shared" si="274"/>
        <v/>
      </c>
      <c r="V598" s="112" t="str">
        <f t="shared" si="275"/>
        <v/>
      </c>
      <c r="W598" s="112" t="str">
        <f t="shared" si="276"/>
        <v/>
      </c>
      <c r="X598" s="112" t="str">
        <f t="shared" si="277"/>
        <v/>
      </c>
      <c r="Y598" s="112" t="str">
        <f t="shared" si="278"/>
        <v/>
      </c>
      <c r="Z598" s="112" t="str">
        <f t="shared" si="279"/>
        <v/>
      </c>
      <c r="AA598" s="112" t="str">
        <f t="shared" si="280"/>
        <v/>
      </c>
      <c r="AB598" s="112" t="str">
        <f t="shared" si="281"/>
        <v/>
      </c>
      <c r="AC598" s="112" t="str">
        <f t="shared" si="282"/>
        <v/>
      </c>
      <c r="AD598" t="str">
        <f t="shared" si="298"/>
        <v>0------------</v>
      </c>
      <c r="AF598" s="19" t="str">
        <f t="shared" si="299"/>
        <v/>
      </c>
      <c r="AG598" s="19">
        <f t="shared" si="283"/>
        <v>0</v>
      </c>
      <c r="AH598" s="19" t="str">
        <f t="shared" si="284"/>
        <v/>
      </c>
      <c r="AI598" s="19" t="str">
        <f t="shared" si="285"/>
        <v/>
      </c>
      <c r="AJ598" s="19" t="str">
        <f t="shared" si="286"/>
        <v/>
      </c>
      <c r="AK598" s="19" t="str">
        <f t="shared" si="287"/>
        <v/>
      </c>
      <c r="AL598" s="19" t="str">
        <f t="shared" si="288"/>
        <v/>
      </c>
      <c r="AM598" s="19" t="str">
        <f t="shared" si="289"/>
        <v/>
      </c>
      <c r="AN598" s="19" t="str">
        <f t="shared" si="290"/>
        <v/>
      </c>
      <c r="AO598" s="19" t="str">
        <f t="shared" si="291"/>
        <v/>
      </c>
      <c r="AP598" s="19" t="str">
        <f t="shared" si="292"/>
        <v/>
      </c>
      <c r="AQ598" s="19" t="str">
        <f t="shared" si="293"/>
        <v/>
      </c>
      <c r="AR598" s="19" t="str">
        <f t="shared" si="294"/>
        <v/>
      </c>
      <c r="AS598" s="19" t="str">
        <f>IFERROR(VLOOKUP(AF598,[2]CUS030!$A$5:$E$10000,5,0),"")</f>
        <v/>
      </c>
      <c r="AT598" s="19" t="str">
        <f>IFERROR(VLOOKUP(AG598,[2]CUS030!$A$5:$E$10000,5,0),"")</f>
        <v/>
      </c>
      <c r="AU598" s="19" t="str">
        <f>IFERROR(VLOOKUP(AH598,[2]CUS030!$A$5:$E$10000,5,0),"")</f>
        <v/>
      </c>
      <c r="AV598" s="19" t="str">
        <f>IFERROR(VLOOKUP(AI598,[2]CUS030!$A$5:$E$10000,5,0),"")</f>
        <v/>
      </c>
      <c r="AW598" s="19" t="str">
        <f>IFERROR(VLOOKUP(AJ598,[2]CUS030!$A$5:$E$10000,5,0),"")</f>
        <v/>
      </c>
      <c r="AX598" s="19" t="str">
        <f>IFERROR(VLOOKUP(AK598,[2]CUS030!$A$5:$E$10000,5,0),"")</f>
        <v/>
      </c>
      <c r="AY598" s="19" t="str">
        <f>IFERROR(VLOOKUP(AL598,[2]CUS030!$A$5:$E$10000,5,0),"")</f>
        <v/>
      </c>
      <c r="AZ598" s="19" t="str">
        <f>IFERROR(VLOOKUP(AM598,[2]CUS030!$A$5:$E$10000,5,0),"")</f>
        <v/>
      </c>
      <c r="BA598" s="19" t="str">
        <f>IFERROR(VLOOKUP(AN598,[2]CUS030!$A$5:$E$10000,5,0),"")</f>
        <v/>
      </c>
      <c r="BB598" s="19" t="str">
        <f>IFERROR(VLOOKUP(AO598,[2]CUS030!$A$5:$E$10000,5,0),"")</f>
        <v/>
      </c>
      <c r="BC598" s="19" t="str">
        <f>IFERROR(VLOOKUP(AP598,[2]CUS030!$A$5:$E$10000,5,0),"")</f>
        <v/>
      </c>
      <c r="BD598" s="19" t="str">
        <f>IFERROR(VLOOKUP(AQ598,[2]CUS030!$A$5:$E$10000,5,0),"")</f>
        <v/>
      </c>
      <c r="BE598" s="19" t="str">
        <f>IFERROR(VLOOKUP(AR598,[2]CUS030!$A$5:$E$10000,5,0),"")</f>
        <v/>
      </c>
    </row>
    <row r="599" spans="6:57" x14ac:dyDescent="0.3">
      <c r="F599" s="108" t="str">
        <f>[1]!Table1[[#This Row],[Production]]</f>
        <v>|0200226240|25.40|0.00|2.000|0.0005527NBC</v>
      </c>
      <c r="G599" t="str">
        <f t="shared" si="295"/>
        <v>5527</v>
      </c>
      <c r="H599" t="str">
        <f t="shared" si="296"/>
        <v>||||||||||||</v>
      </c>
      <c r="I599" s="108" t="str">
        <f>[1]!Table1[[#This Row],[Stock]]</f>
        <v>|0200226240|25.40|0.00|2.000|0.0005527NBC</v>
      </c>
      <c r="J599" t="str">
        <f t="shared" si="297"/>
        <v>5527</v>
      </c>
      <c r="K599" s="19"/>
      <c r="L599" s="19"/>
      <c r="M599" s="19"/>
      <c r="N599" s="19"/>
      <c r="O599" s="19"/>
      <c r="P599" s="20">
        <f>End_Cal!E599</f>
        <v>0</v>
      </c>
      <c r="Q599" s="112">
        <f t="shared" si="270"/>
        <v>0</v>
      </c>
      <c r="R599" s="112" t="str">
        <f t="shared" si="271"/>
        <v/>
      </c>
      <c r="S599" s="112" t="str">
        <f t="shared" si="272"/>
        <v/>
      </c>
      <c r="T599" s="112" t="str">
        <f t="shared" si="273"/>
        <v/>
      </c>
      <c r="U599" s="112" t="str">
        <f t="shared" si="274"/>
        <v/>
      </c>
      <c r="V599" s="112" t="str">
        <f t="shared" si="275"/>
        <v/>
      </c>
      <c r="W599" s="112" t="str">
        <f t="shared" si="276"/>
        <v/>
      </c>
      <c r="X599" s="112" t="str">
        <f t="shared" si="277"/>
        <v/>
      </c>
      <c r="Y599" s="112" t="str">
        <f t="shared" si="278"/>
        <v/>
      </c>
      <c r="Z599" s="112" t="str">
        <f t="shared" si="279"/>
        <v/>
      </c>
      <c r="AA599" s="112" t="str">
        <f t="shared" si="280"/>
        <v/>
      </c>
      <c r="AB599" s="112" t="str">
        <f t="shared" si="281"/>
        <v/>
      </c>
      <c r="AC599" s="112" t="str">
        <f t="shared" si="282"/>
        <v/>
      </c>
      <c r="AD599" t="str">
        <f t="shared" si="298"/>
        <v>0------------</v>
      </c>
      <c r="AF599" s="19" t="str">
        <f t="shared" si="299"/>
        <v/>
      </c>
      <c r="AG599" s="19">
        <f t="shared" si="283"/>
        <v>0</v>
      </c>
      <c r="AH599" s="19" t="str">
        <f t="shared" si="284"/>
        <v/>
      </c>
      <c r="AI599" s="19" t="str">
        <f t="shared" si="285"/>
        <v/>
      </c>
      <c r="AJ599" s="19" t="str">
        <f t="shared" si="286"/>
        <v/>
      </c>
      <c r="AK599" s="19" t="str">
        <f t="shared" si="287"/>
        <v/>
      </c>
      <c r="AL599" s="19" t="str">
        <f t="shared" si="288"/>
        <v/>
      </c>
      <c r="AM599" s="19" t="str">
        <f t="shared" si="289"/>
        <v/>
      </c>
      <c r="AN599" s="19" t="str">
        <f t="shared" si="290"/>
        <v/>
      </c>
      <c r="AO599" s="19" t="str">
        <f t="shared" si="291"/>
        <v/>
      </c>
      <c r="AP599" s="19" t="str">
        <f t="shared" si="292"/>
        <v/>
      </c>
      <c r="AQ599" s="19" t="str">
        <f t="shared" si="293"/>
        <v/>
      </c>
      <c r="AR599" s="19" t="str">
        <f t="shared" si="294"/>
        <v/>
      </c>
      <c r="AS599" s="19" t="str">
        <f>IFERROR(VLOOKUP(AF599,[2]CUS030!$A$5:$E$10000,5,0),"")</f>
        <v/>
      </c>
      <c r="AT599" s="19" t="str">
        <f>IFERROR(VLOOKUP(AG599,[2]CUS030!$A$5:$E$10000,5,0),"")</f>
        <v/>
      </c>
      <c r="AU599" s="19" t="str">
        <f>IFERROR(VLOOKUP(AH599,[2]CUS030!$A$5:$E$10000,5,0),"")</f>
        <v/>
      </c>
      <c r="AV599" s="19" t="str">
        <f>IFERROR(VLOOKUP(AI599,[2]CUS030!$A$5:$E$10000,5,0),"")</f>
        <v/>
      </c>
      <c r="AW599" s="19" t="str">
        <f>IFERROR(VLOOKUP(AJ599,[2]CUS030!$A$5:$E$10000,5,0),"")</f>
        <v/>
      </c>
      <c r="AX599" s="19" t="str">
        <f>IFERROR(VLOOKUP(AK599,[2]CUS030!$A$5:$E$10000,5,0),"")</f>
        <v/>
      </c>
      <c r="AY599" s="19" t="str">
        <f>IFERROR(VLOOKUP(AL599,[2]CUS030!$A$5:$E$10000,5,0),"")</f>
        <v/>
      </c>
      <c r="AZ599" s="19" t="str">
        <f>IFERROR(VLOOKUP(AM599,[2]CUS030!$A$5:$E$10000,5,0),"")</f>
        <v/>
      </c>
      <c r="BA599" s="19" t="str">
        <f>IFERROR(VLOOKUP(AN599,[2]CUS030!$A$5:$E$10000,5,0),"")</f>
        <v/>
      </c>
      <c r="BB599" s="19" t="str">
        <f>IFERROR(VLOOKUP(AO599,[2]CUS030!$A$5:$E$10000,5,0),"")</f>
        <v/>
      </c>
      <c r="BC599" s="19" t="str">
        <f>IFERROR(VLOOKUP(AP599,[2]CUS030!$A$5:$E$10000,5,0),"")</f>
        <v/>
      </c>
      <c r="BD599" s="19" t="str">
        <f>IFERROR(VLOOKUP(AQ599,[2]CUS030!$A$5:$E$10000,5,0),"")</f>
        <v/>
      </c>
      <c r="BE599" s="19" t="str">
        <f>IFERROR(VLOOKUP(AR599,[2]CUS030!$A$5:$E$10000,5,0),"")</f>
        <v/>
      </c>
    </row>
    <row r="600" spans="6:57" x14ac:dyDescent="0.3">
      <c r="F600" s="108" t="str">
        <f>[1]!Table1[[#This Row],[Production]]</f>
        <v>|0200226240|25.40|0.00|2.000|0.0006011NBC</v>
      </c>
      <c r="G600" t="str">
        <f t="shared" si="295"/>
        <v>6011</v>
      </c>
      <c r="H600" t="str">
        <f t="shared" si="296"/>
        <v>||||||||||||</v>
      </c>
      <c r="I600" s="108" t="str">
        <f>[1]!Table1[[#This Row],[Stock]]</f>
        <v>|0200226240|25.40|0.00|2.000|0.0006011NBC</v>
      </c>
      <c r="J600" t="str">
        <f t="shared" si="297"/>
        <v>6011</v>
      </c>
      <c r="K600" s="19"/>
      <c r="L600" s="19"/>
      <c r="M600" s="19"/>
      <c r="N600" s="19"/>
      <c r="O600" s="19"/>
      <c r="P600" s="20">
        <f>End_Cal!E600</f>
        <v>0</v>
      </c>
      <c r="Q600" s="112">
        <f t="shared" si="270"/>
        <v>0</v>
      </c>
      <c r="R600" s="112" t="str">
        <f t="shared" si="271"/>
        <v/>
      </c>
      <c r="S600" s="112" t="str">
        <f t="shared" si="272"/>
        <v/>
      </c>
      <c r="T600" s="112" t="str">
        <f t="shared" si="273"/>
        <v/>
      </c>
      <c r="U600" s="112" t="str">
        <f t="shared" si="274"/>
        <v/>
      </c>
      <c r="V600" s="112" t="str">
        <f t="shared" si="275"/>
        <v/>
      </c>
      <c r="W600" s="112" t="str">
        <f t="shared" si="276"/>
        <v/>
      </c>
      <c r="X600" s="112" t="str">
        <f t="shared" si="277"/>
        <v/>
      </c>
      <c r="Y600" s="112" t="str">
        <f t="shared" si="278"/>
        <v/>
      </c>
      <c r="Z600" s="112" t="str">
        <f t="shared" si="279"/>
        <v/>
      </c>
      <c r="AA600" s="112" t="str">
        <f t="shared" si="280"/>
        <v/>
      </c>
      <c r="AB600" s="112" t="str">
        <f t="shared" si="281"/>
        <v/>
      </c>
      <c r="AC600" s="112" t="str">
        <f t="shared" si="282"/>
        <v/>
      </c>
      <c r="AD600" t="str">
        <f t="shared" si="298"/>
        <v>0------------</v>
      </c>
      <c r="AF600" s="19" t="str">
        <f t="shared" si="299"/>
        <v/>
      </c>
      <c r="AG600" s="19">
        <f t="shared" si="283"/>
        <v>0</v>
      </c>
      <c r="AH600" s="19" t="str">
        <f t="shared" si="284"/>
        <v/>
      </c>
      <c r="AI600" s="19" t="str">
        <f t="shared" si="285"/>
        <v/>
      </c>
      <c r="AJ600" s="19" t="str">
        <f t="shared" si="286"/>
        <v/>
      </c>
      <c r="AK600" s="19" t="str">
        <f t="shared" si="287"/>
        <v/>
      </c>
      <c r="AL600" s="19" t="str">
        <f t="shared" si="288"/>
        <v/>
      </c>
      <c r="AM600" s="19" t="str">
        <f t="shared" si="289"/>
        <v/>
      </c>
      <c r="AN600" s="19" t="str">
        <f t="shared" si="290"/>
        <v/>
      </c>
      <c r="AO600" s="19" t="str">
        <f t="shared" si="291"/>
        <v/>
      </c>
      <c r="AP600" s="19" t="str">
        <f t="shared" si="292"/>
        <v/>
      </c>
      <c r="AQ600" s="19" t="str">
        <f t="shared" si="293"/>
        <v/>
      </c>
      <c r="AR600" s="19" t="str">
        <f t="shared" si="294"/>
        <v/>
      </c>
      <c r="AS600" s="19" t="str">
        <f>IFERROR(VLOOKUP(AF600,[2]CUS030!$A$5:$E$10000,5,0),"")</f>
        <v/>
      </c>
      <c r="AT600" s="19" t="str">
        <f>IFERROR(VLOOKUP(AG600,[2]CUS030!$A$5:$E$10000,5,0),"")</f>
        <v/>
      </c>
      <c r="AU600" s="19" t="str">
        <f>IFERROR(VLOOKUP(AH600,[2]CUS030!$A$5:$E$10000,5,0),"")</f>
        <v/>
      </c>
      <c r="AV600" s="19" t="str">
        <f>IFERROR(VLOOKUP(AI600,[2]CUS030!$A$5:$E$10000,5,0),"")</f>
        <v/>
      </c>
      <c r="AW600" s="19" t="str">
        <f>IFERROR(VLOOKUP(AJ600,[2]CUS030!$A$5:$E$10000,5,0),"")</f>
        <v/>
      </c>
      <c r="AX600" s="19" t="str">
        <f>IFERROR(VLOOKUP(AK600,[2]CUS030!$A$5:$E$10000,5,0),"")</f>
        <v/>
      </c>
      <c r="AY600" s="19" t="str">
        <f>IFERROR(VLOOKUP(AL600,[2]CUS030!$A$5:$E$10000,5,0),"")</f>
        <v/>
      </c>
      <c r="AZ600" s="19" t="str">
        <f>IFERROR(VLOOKUP(AM600,[2]CUS030!$A$5:$E$10000,5,0),"")</f>
        <v/>
      </c>
      <c r="BA600" s="19" t="str">
        <f>IFERROR(VLOOKUP(AN600,[2]CUS030!$A$5:$E$10000,5,0),"")</f>
        <v/>
      </c>
      <c r="BB600" s="19" t="str">
        <f>IFERROR(VLOOKUP(AO600,[2]CUS030!$A$5:$E$10000,5,0),"")</f>
        <v/>
      </c>
      <c r="BC600" s="19" t="str">
        <f>IFERROR(VLOOKUP(AP600,[2]CUS030!$A$5:$E$10000,5,0),"")</f>
        <v/>
      </c>
      <c r="BD600" s="19" t="str">
        <f>IFERROR(VLOOKUP(AQ600,[2]CUS030!$A$5:$E$10000,5,0),"")</f>
        <v/>
      </c>
      <c r="BE600" s="19" t="str">
        <f>IFERROR(VLOOKUP(AR600,[2]CUS030!$A$5:$E$10000,5,0),"")</f>
        <v/>
      </c>
    </row>
    <row r="601" spans="6:57" x14ac:dyDescent="0.3">
      <c r="F601" s="108" t="str">
        <f>[1]!Table1[[#This Row],[Production]]</f>
        <v>|0200226240|25.40|0.00|2.000|0.0006083NBC</v>
      </c>
      <c r="G601" t="str">
        <f t="shared" si="295"/>
        <v>6083</v>
      </c>
      <c r="H601" t="str">
        <f t="shared" si="296"/>
        <v>||||||||||||</v>
      </c>
      <c r="I601" s="108" t="str">
        <f>[1]!Table1[[#This Row],[Stock]]</f>
        <v>|0200226240|25.40|0.00|2.000|0.0006083NBC</v>
      </c>
      <c r="J601" t="str">
        <f t="shared" si="297"/>
        <v>6083</v>
      </c>
      <c r="K601" s="19"/>
      <c r="L601" s="19"/>
      <c r="M601" s="19"/>
      <c r="N601" s="19"/>
      <c r="O601" s="19"/>
      <c r="P601" s="20">
        <f>End_Cal!E601</f>
        <v>0</v>
      </c>
      <c r="Q601" s="112">
        <f t="shared" si="270"/>
        <v>0</v>
      </c>
      <c r="R601" s="112" t="str">
        <f t="shared" si="271"/>
        <v/>
      </c>
      <c r="S601" s="112" t="str">
        <f t="shared" si="272"/>
        <v/>
      </c>
      <c r="T601" s="112" t="str">
        <f t="shared" si="273"/>
        <v/>
      </c>
      <c r="U601" s="112" t="str">
        <f t="shared" si="274"/>
        <v/>
      </c>
      <c r="V601" s="112" t="str">
        <f t="shared" si="275"/>
        <v/>
      </c>
      <c r="W601" s="112" t="str">
        <f t="shared" si="276"/>
        <v/>
      </c>
      <c r="X601" s="112" t="str">
        <f t="shared" si="277"/>
        <v/>
      </c>
      <c r="Y601" s="112" t="str">
        <f t="shared" si="278"/>
        <v/>
      </c>
      <c r="Z601" s="112" t="str">
        <f t="shared" si="279"/>
        <v/>
      </c>
      <c r="AA601" s="112" t="str">
        <f t="shared" si="280"/>
        <v/>
      </c>
      <c r="AB601" s="112" t="str">
        <f t="shared" si="281"/>
        <v/>
      </c>
      <c r="AC601" s="112" t="str">
        <f t="shared" si="282"/>
        <v/>
      </c>
      <c r="AD601" t="str">
        <f t="shared" si="298"/>
        <v>0------------</v>
      </c>
      <c r="AF601" s="19" t="str">
        <f t="shared" si="299"/>
        <v/>
      </c>
      <c r="AG601" s="19">
        <f t="shared" si="283"/>
        <v>0</v>
      </c>
      <c r="AH601" s="19" t="str">
        <f t="shared" si="284"/>
        <v/>
      </c>
      <c r="AI601" s="19" t="str">
        <f t="shared" si="285"/>
        <v/>
      </c>
      <c r="AJ601" s="19" t="str">
        <f t="shared" si="286"/>
        <v/>
      </c>
      <c r="AK601" s="19" t="str">
        <f t="shared" si="287"/>
        <v/>
      </c>
      <c r="AL601" s="19" t="str">
        <f t="shared" si="288"/>
        <v/>
      </c>
      <c r="AM601" s="19" t="str">
        <f t="shared" si="289"/>
        <v/>
      </c>
      <c r="AN601" s="19" t="str">
        <f t="shared" si="290"/>
        <v/>
      </c>
      <c r="AO601" s="19" t="str">
        <f t="shared" si="291"/>
        <v/>
      </c>
      <c r="AP601" s="19" t="str">
        <f t="shared" si="292"/>
        <v/>
      </c>
      <c r="AQ601" s="19" t="str">
        <f t="shared" si="293"/>
        <v/>
      </c>
      <c r="AR601" s="19" t="str">
        <f t="shared" si="294"/>
        <v/>
      </c>
      <c r="AS601" s="19" t="str">
        <f>IFERROR(VLOOKUP(AF601,[2]CUS030!$A$5:$E$10000,5,0),"")</f>
        <v/>
      </c>
      <c r="AT601" s="19" t="str">
        <f>IFERROR(VLOOKUP(AG601,[2]CUS030!$A$5:$E$10000,5,0),"")</f>
        <v/>
      </c>
      <c r="AU601" s="19" t="str">
        <f>IFERROR(VLOOKUP(AH601,[2]CUS030!$A$5:$E$10000,5,0),"")</f>
        <v/>
      </c>
      <c r="AV601" s="19" t="str">
        <f>IFERROR(VLOOKUP(AI601,[2]CUS030!$A$5:$E$10000,5,0),"")</f>
        <v/>
      </c>
      <c r="AW601" s="19" t="str">
        <f>IFERROR(VLOOKUP(AJ601,[2]CUS030!$A$5:$E$10000,5,0),"")</f>
        <v/>
      </c>
      <c r="AX601" s="19" t="str">
        <f>IFERROR(VLOOKUP(AK601,[2]CUS030!$A$5:$E$10000,5,0),"")</f>
        <v/>
      </c>
      <c r="AY601" s="19" t="str">
        <f>IFERROR(VLOOKUP(AL601,[2]CUS030!$A$5:$E$10000,5,0),"")</f>
        <v/>
      </c>
      <c r="AZ601" s="19" t="str">
        <f>IFERROR(VLOOKUP(AM601,[2]CUS030!$A$5:$E$10000,5,0),"")</f>
        <v/>
      </c>
      <c r="BA601" s="19" t="str">
        <f>IFERROR(VLOOKUP(AN601,[2]CUS030!$A$5:$E$10000,5,0),"")</f>
        <v/>
      </c>
      <c r="BB601" s="19" t="str">
        <f>IFERROR(VLOOKUP(AO601,[2]CUS030!$A$5:$E$10000,5,0),"")</f>
        <v/>
      </c>
      <c r="BC601" s="19" t="str">
        <f>IFERROR(VLOOKUP(AP601,[2]CUS030!$A$5:$E$10000,5,0),"")</f>
        <v/>
      </c>
      <c r="BD601" s="19" t="str">
        <f>IFERROR(VLOOKUP(AQ601,[2]CUS030!$A$5:$E$10000,5,0),"")</f>
        <v/>
      </c>
      <c r="BE601" s="19" t="str">
        <f>IFERROR(VLOOKUP(AR601,[2]CUS030!$A$5:$E$10000,5,0),"")</f>
        <v/>
      </c>
    </row>
    <row r="602" spans="6:57" x14ac:dyDescent="0.3">
      <c r="F602" s="108" t="str">
        <f>[1]!Table1[[#This Row],[Production]]</f>
        <v>|0200226240|25.40|0.00|2.000|0.0006163NBC</v>
      </c>
      <c r="G602" t="str">
        <f t="shared" si="295"/>
        <v>6163</v>
      </c>
      <c r="H602" t="str">
        <f t="shared" si="296"/>
        <v>||||||||||||</v>
      </c>
      <c r="I602" s="108" t="str">
        <f>[1]!Table1[[#This Row],[Stock]]</f>
        <v>|0200226240|25.40|0.00|2.000|0.0006163NBC</v>
      </c>
      <c r="J602" t="str">
        <f t="shared" si="297"/>
        <v>6163</v>
      </c>
      <c r="K602" s="19"/>
      <c r="L602" s="19"/>
      <c r="M602" s="19"/>
      <c r="N602" s="19"/>
      <c r="O602" s="19"/>
      <c r="P602" s="20">
        <f>End_Cal!E602</f>
        <v>0</v>
      </c>
      <c r="Q602" s="112">
        <f t="shared" si="270"/>
        <v>0</v>
      </c>
      <c r="R602" s="112" t="str">
        <f t="shared" si="271"/>
        <v/>
      </c>
      <c r="S602" s="112" t="str">
        <f t="shared" si="272"/>
        <v/>
      </c>
      <c r="T602" s="112" t="str">
        <f t="shared" si="273"/>
        <v/>
      </c>
      <c r="U602" s="112" t="str">
        <f t="shared" si="274"/>
        <v/>
      </c>
      <c r="V602" s="112" t="str">
        <f t="shared" si="275"/>
        <v/>
      </c>
      <c r="W602" s="112" t="str">
        <f t="shared" si="276"/>
        <v/>
      </c>
      <c r="X602" s="112" t="str">
        <f t="shared" si="277"/>
        <v/>
      </c>
      <c r="Y602" s="112" t="str">
        <f t="shared" si="278"/>
        <v/>
      </c>
      <c r="Z602" s="112" t="str">
        <f t="shared" si="279"/>
        <v/>
      </c>
      <c r="AA602" s="112" t="str">
        <f t="shared" si="280"/>
        <v/>
      </c>
      <c r="AB602" s="112" t="str">
        <f t="shared" si="281"/>
        <v/>
      </c>
      <c r="AC602" s="112" t="str">
        <f t="shared" si="282"/>
        <v/>
      </c>
      <c r="AD602" t="str">
        <f t="shared" si="298"/>
        <v>0------------</v>
      </c>
      <c r="AF602" s="19" t="str">
        <f t="shared" si="299"/>
        <v/>
      </c>
      <c r="AG602" s="19">
        <f t="shared" si="283"/>
        <v>0</v>
      </c>
      <c r="AH602" s="19" t="str">
        <f t="shared" si="284"/>
        <v/>
      </c>
      <c r="AI602" s="19" t="str">
        <f t="shared" si="285"/>
        <v/>
      </c>
      <c r="AJ602" s="19" t="str">
        <f t="shared" si="286"/>
        <v/>
      </c>
      <c r="AK602" s="19" t="str">
        <f t="shared" si="287"/>
        <v/>
      </c>
      <c r="AL602" s="19" t="str">
        <f t="shared" si="288"/>
        <v/>
      </c>
      <c r="AM602" s="19" t="str">
        <f t="shared" si="289"/>
        <v/>
      </c>
      <c r="AN602" s="19" t="str">
        <f t="shared" si="290"/>
        <v/>
      </c>
      <c r="AO602" s="19" t="str">
        <f t="shared" si="291"/>
        <v/>
      </c>
      <c r="AP602" s="19" t="str">
        <f t="shared" si="292"/>
        <v/>
      </c>
      <c r="AQ602" s="19" t="str">
        <f t="shared" si="293"/>
        <v/>
      </c>
      <c r="AR602" s="19" t="str">
        <f t="shared" si="294"/>
        <v/>
      </c>
      <c r="AS602" s="19" t="str">
        <f>IFERROR(VLOOKUP(AF602,[2]CUS030!$A$5:$E$10000,5,0),"")</f>
        <v/>
      </c>
      <c r="AT602" s="19" t="str">
        <f>IFERROR(VLOOKUP(AG602,[2]CUS030!$A$5:$E$10000,5,0),"")</f>
        <v/>
      </c>
      <c r="AU602" s="19" t="str">
        <f>IFERROR(VLOOKUP(AH602,[2]CUS030!$A$5:$E$10000,5,0),"")</f>
        <v/>
      </c>
      <c r="AV602" s="19" t="str">
        <f>IFERROR(VLOOKUP(AI602,[2]CUS030!$A$5:$E$10000,5,0),"")</f>
        <v/>
      </c>
      <c r="AW602" s="19" t="str">
        <f>IFERROR(VLOOKUP(AJ602,[2]CUS030!$A$5:$E$10000,5,0),"")</f>
        <v/>
      </c>
      <c r="AX602" s="19" t="str">
        <f>IFERROR(VLOOKUP(AK602,[2]CUS030!$A$5:$E$10000,5,0),"")</f>
        <v/>
      </c>
      <c r="AY602" s="19" t="str">
        <f>IFERROR(VLOOKUP(AL602,[2]CUS030!$A$5:$E$10000,5,0),"")</f>
        <v/>
      </c>
      <c r="AZ602" s="19" t="str">
        <f>IFERROR(VLOOKUP(AM602,[2]CUS030!$A$5:$E$10000,5,0),"")</f>
        <v/>
      </c>
      <c r="BA602" s="19" t="str">
        <f>IFERROR(VLOOKUP(AN602,[2]CUS030!$A$5:$E$10000,5,0),"")</f>
        <v/>
      </c>
      <c r="BB602" s="19" t="str">
        <f>IFERROR(VLOOKUP(AO602,[2]CUS030!$A$5:$E$10000,5,0),"")</f>
        <v/>
      </c>
      <c r="BC602" s="19" t="str">
        <f>IFERROR(VLOOKUP(AP602,[2]CUS030!$A$5:$E$10000,5,0),"")</f>
        <v/>
      </c>
      <c r="BD602" s="19" t="str">
        <f>IFERROR(VLOOKUP(AQ602,[2]CUS030!$A$5:$E$10000,5,0),"")</f>
        <v/>
      </c>
      <c r="BE602" s="19" t="str">
        <f>IFERROR(VLOOKUP(AR602,[2]CUS030!$A$5:$E$10000,5,0),"")</f>
        <v/>
      </c>
    </row>
    <row r="603" spans="6:57" x14ac:dyDescent="0.3">
      <c r="F603" s="108" t="str">
        <f>[1]!Table1[[#This Row],[Production]]</f>
        <v>|0200226240|25.40|0.00|2.000|0.0005527NBC</v>
      </c>
      <c r="G603" t="str">
        <f t="shared" si="295"/>
        <v>5527</v>
      </c>
      <c r="H603" t="str">
        <f t="shared" si="296"/>
        <v>||||||||||||</v>
      </c>
      <c r="I603" s="108" t="str">
        <f>[1]!Table1[[#This Row],[Stock]]</f>
        <v>|0200226240|25.40|0.00|2.000|0.000683NBC</v>
      </c>
      <c r="J603" t="str">
        <f t="shared" si="297"/>
        <v>683</v>
      </c>
      <c r="K603" s="19"/>
      <c r="L603" s="19"/>
      <c r="M603" s="19"/>
      <c r="N603" s="19"/>
      <c r="O603" s="19"/>
      <c r="P603" s="20">
        <f>End_Cal!E603</f>
        <v>0</v>
      </c>
      <c r="Q603" s="112">
        <f t="shared" si="270"/>
        <v>0</v>
      </c>
      <c r="R603" s="112" t="str">
        <f t="shared" si="271"/>
        <v/>
      </c>
      <c r="S603" s="112" t="str">
        <f t="shared" si="272"/>
        <v/>
      </c>
      <c r="T603" s="112" t="str">
        <f t="shared" si="273"/>
        <v/>
      </c>
      <c r="U603" s="112" t="str">
        <f t="shared" si="274"/>
        <v/>
      </c>
      <c r="V603" s="112" t="str">
        <f t="shared" si="275"/>
        <v/>
      </c>
      <c r="W603" s="112" t="str">
        <f t="shared" si="276"/>
        <v/>
      </c>
      <c r="X603" s="112" t="str">
        <f t="shared" si="277"/>
        <v/>
      </c>
      <c r="Y603" s="112" t="str">
        <f t="shared" si="278"/>
        <v/>
      </c>
      <c r="Z603" s="112" t="str">
        <f t="shared" si="279"/>
        <v/>
      </c>
      <c r="AA603" s="112" t="str">
        <f t="shared" si="280"/>
        <v/>
      </c>
      <c r="AB603" s="112" t="str">
        <f t="shared" si="281"/>
        <v/>
      </c>
      <c r="AC603" s="112" t="str">
        <f t="shared" si="282"/>
        <v/>
      </c>
      <c r="AD603" t="str">
        <f t="shared" si="298"/>
        <v>0------------</v>
      </c>
      <c r="AF603" s="19" t="str">
        <f t="shared" si="299"/>
        <v/>
      </c>
      <c r="AG603" s="19">
        <f t="shared" si="283"/>
        <v>0</v>
      </c>
      <c r="AH603" s="19" t="str">
        <f t="shared" si="284"/>
        <v/>
      </c>
      <c r="AI603" s="19" t="str">
        <f t="shared" si="285"/>
        <v/>
      </c>
      <c r="AJ603" s="19" t="str">
        <f t="shared" si="286"/>
        <v/>
      </c>
      <c r="AK603" s="19" t="str">
        <f t="shared" si="287"/>
        <v/>
      </c>
      <c r="AL603" s="19" t="str">
        <f t="shared" si="288"/>
        <v/>
      </c>
      <c r="AM603" s="19" t="str">
        <f t="shared" si="289"/>
        <v/>
      </c>
      <c r="AN603" s="19" t="str">
        <f t="shared" si="290"/>
        <v/>
      </c>
      <c r="AO603" s="19" t="str">
        <f t="shared" si="291"/>
        <v/>
      </c>
      <c r="AP603" s="19" t="str">
        <f t="shared" si="292"/>
        <v/>
      </c>
      <c r="AQ603" s="19" t="str">
        <f t="shared" si="293"/>
        <v/>
      </c>
      <c r="AR603" s="19" t="str">
        <f t="shared" si="294"/>
        <v/>
      </c>
      <c r="AS603" s="19" t="str">
        <f>IFERROR(VLOOKUP(AF603,[2]CUS030!$A$5:$E$10000,5,0),"")</f>
        <v/>
      </c>
      <c r="AT603" s="19" t="str">
        <f>IFERROR(VLOOKUP(AG603,[2]CUS030!$A$5:$E$10000,5,0),"")</f>
        <v/>
      </c>
      <c r="AU603" s="19" t="str">
        <f>IFERROR(VLOOKUP(AH603,[2]CUS030!$A$5:$E$10000,5,0),"")</f>
        <v/>
      </c>
      <c r="AV603" s="19" t="str">
        <f>IFERROR(VLOOKUP(AI603,[2]CUS030!$A$5:$E$10000,5,0),"")</f>
        <v/>
      </c>
      <c r="AW603" s="19" t="str">
        <f>IFERROR(VLOOKUP(AJ603,[2]CUS030!$A$5:$E$10000,5,0),"")</f>
        <v/>
      </c>
      <c r="AX603" s="19" t="str">
        <f>IFERROR(VLOOKUP(AK603,[2]CUS030!$A$5:$E$10000,5,0),"")</f>
        <v/>
      </c>
      <c r="AY603" s="19" t="str">
        <f>IFERROR(VLOOKUP(AL603,[2]CUS030!$A$5:$E$10000,5,0),"")</f>
        <v/>
      </c>
      <c r="AZ603" s="19" t="str">
        <f>IFERROR(VLOOKUP(AM603,[2]CUS030!$A$5:$E$10000,5,0),"")</f>
        <v/>
      </c>
      <c r="BA603" s="19" t="str">
        <f>IFERROR(VLOOKUP(AN603,[2]CUS030!$A$5:$E$10000,5,0),"")</f>
        <v/>
      </c>
      <c r="BB603" s="19" t="str">
        <f>IFERROR(VLOOKUP(AO603,[2]CUS030!$A$5:$E$10000,5,0),"")</f>
        <v/>
      </c>
      <c r="BC603" s="19" t="str">
        <f>IFERROR(VLOOKUP(AP603,[2]CUS030!$A$5:$E$10000,5,0),"")</f>
        <v/>
      </c>
      <c r="BD603" s="19" t="str">
        <f>IFERROR(VLOOKUP(AQ603,[2]CUS030!$A$5:$E$10000,5,0),"")</f>
        <v/>
      </c>
      <c r="BE603" s="19" t="str">
        <f>IFERROR(VLOOKUP(AR603,[2]CUS030!$A$5:$E$10000,5,0),"")</f>
        <v/>
      </c>
    </row>
    <row r="604" spans="6:57" x14ac:dyDescent="0.3">
      <c r="F604" s="108" t="str">
        <f>[1]!Table1[[#This Row],[Production]]</f>
        <v>|0200226240|28.60|0.00|1.600|0.0005903NBC</v>
      </c>
      <c r="G604" t="str">
        <f t="shared" si="295"/>
        <v>5903</v>
      </c>
      <c r="H604" t="str">
        <f t="shared" si="296"/>
        <v>||||||||||||</v>
      </c>
      <c r="I604" s="108" t="str">
        <f>[1]!Table1[[#This Row],[Stock]]</f>
        <v>|0200226240|28.60|0.00|1.600|0.000341NBC</v>
      </c>
      <c r="J604" t="str">
        <f t="shared" si="297"/>
        <v>341</v>
      </c>
      <c r="K604" s="19"/>
      <c r="L604" s="19"/>
      <c r="M604" s="19"/>
      <c r="N604" s="19"/>
      <c r="O604" s="19"/>
      <c r="P604" s="20">
        <f>End_Cal!E604</f>
        <v>0</v>
      </c>
      <c r="Q604" s="112">
        <f t="shared" si="270"/>
        <v>0</v>
      </c>
      <c r="R604" s="112" t="str">
        <f t="shared" si="271"/>
        <v/>
      </c>
      <c r="S604" s="112" t="str">
        <f t="shared" si="272"/>
        <v/>
      </c>
      <c r="T604" s="112" t="str">
        <f t="shared" si="273"/>
        <v/>
      </c>
      <c r="U604" s="112" t="str">
        <f t="shared" si="274"/>
        <v/>
      </c>
      <c r="V604" s="112" t="str">
        <f t="shared" si="275"/>
        <v/>
      </c>
      <c r="W604" s="112" t="str">
        <f t="shared" si="276"/>
        <v/>
      </c>
      <c r="X604" s="112" t="str">
        <f t="shared" si="277"/>
        <v/>
      </c>
      <c r="Y604" s="112" t="str">
        <f t="shared" si="278"/>
        <v/>
      </c>
      <c r="Z604" s="112" t="str">
        <f t="shared" si="279"/>
        <v/>
      </c>
      <c r="AA604" s="112" t="str">
        <f t="shared" si="280"/>
        <v/>
      </c>
      <c r="AB604" s="112" t="str">
        <f t="shared" si="281"/>
        <v/>
      </c>
      <c r="AC604" s="112" t="str">
        <f t="shared" si="282"/>
        <v/>
      </c>
      <c r="AD604" t="str">
        <f t="shared" si="298"/>
        <v>0------------</v>
      </c>
      <c r="AF604" s="19" t="str">
        <f t="shared" si="299"/>
        <v/>
      </c>
      <c r="AG604" s="19">
        <f t="shared" si="283"/>
        <v>0</v>
      </c>
      <c r="AH604" s="19" t="str">
        <f t="shared" si="284"/>
        <v/>
      </c>
      <c r="AI604" s="19" t="str">
        <f t="shared" si="285"/>
        <v/>
      </c>
      <c r="AJ604" s="19" t="str">
        <f t="shared" si="286"/>
        <v/>
      </c>
      <c r="AK604" s="19" t="str">
        <f t="shared" si="287"/>
        <v/>
      </c>
      <c r="AL604" s="19" t="str">
        <f t="shared" si="288"/>
        <v/>
      </c>
      <c r="AM604" s="19" t="str">
        <f t="shared" si="289"/>
        <v/>
      </c>
      <c r="AN604" s="19" t="str">
        <f t="shared" si="290"/>
        <v/>
      </c>
      <c r="AO604" s="19" t="str">
        <f t="shared" si="291"/>
        <v/>
      </c>
      <c r="AP604" s="19" t="str">
        <f t="shared" si="292"/>
        <v/>
      </c>
      <c r="AQ604" s="19" t="str">
        <f t="shared" si="293"/>
        <v/>
      </c>
      <c r="AR604" s="19" t="str">
        <f t="shared" si="294"/>
        <v/>
      </c>
      <c r="AS604" s="19" t="str">
        <f>IFERROR(VLOOKUP(AF604,[2]CUS030!$A$5:$E$10000,5,0),"")</f>
        <v/>
      </c>
      <c r="AT604" s="19" t="str">
        <f>IFERROR(VLOOKUP(AG604,[2]CUS030!$A$5:$E$10000,5,0),"")</f>
        <v/>
      </c>
      <c r="AU604" s="19" t="str">
        <f>IFERROR(VLOOKUP(AH604,[2]CUS030!$A$5:$E$10000,5,0),"")</f>
        <v/>
      </c>
      <c r="AV604" s="19" t="str">
        <f>IFERROR(VLOOKUP(AI604,[2]CUS030!$A$5:$E$10000,5,0),"")</f>
        <v/>
      </c>
      <c r="AW604" s="19" t="str">
        <f>IFERROR(VLOOKUP(AJ604,[2]CUS030!$A$5:$E$10000,5,0),"")</f>
        <v/>
      </c>
      <c r="AX604" s="19" t="str">
        <f>IFERROR(VLOOKUP(AK604,[2]CUS030!$A$5:$E$10000,5,0),"")</f>
        <v/>
      </c>
      <c r="AY604" s="19" t="str">
        <f>IFERROR(VLOOKUP(AL604,[2]CUS030!$A$5:$E$10000,5,0),"")</f>
        <v/>
      </c>
      <c r="AZ604" s="19" t="str">
        <f>IFERROR(VLOOKUP(AM604,[2]CUS030!$A$5:$E$10000,5,0),"")</f>
        <v/>
      </c>
      <c r="BA604" s="19" t="str">
        <f>IFERROR(VLOOKUP(AN604,[2]CUS030!$A$5:$E$10000,5,0),"")</f>
        <v/>
      </c>
      <c r="BB604" s="19" t="str">
        <f>IFERROR(VLOOKUP(AO604,[2]CUS030!$A$5:$E$10000,5,0),"")</f>
        <v/>
      </c>
      <c r="BC604" s="19" t="str">
        <f>IFERROR(VLOOKUP(AP604,[2]CUS030!$A$5:$E$10000,5,0),"")</f>
        <v/>
      </c>
      <c r="BD604" s="19" t="str">
        <f>IFERROR(VLOOKUP(AQ604,[2]CUS030!$A$5:$E$10000,5,0),"")</f>
        <v/>
      </c>
      <c r="BE604" s="19" t="str">
        <f>IFERROR(VLOOKUP(AR604,[2]CUS030!$A$5:$E$10000,5,0),"")</f>
        <v/>
      </c>
    </row>
    <row r="605" spans="6:57" x14ac:dyDescent="0.3">
      <c r="F605" s="108" t="str">
        <f>[1]!Table1[[#This Row],[Production]]</f>
        <v>|0200226240|28.60|0.00|1.600|0.0005903NBC</v>
      </c>
      <c r="G605" t="str">
        <f t="shared" si="295"/>
        <v>5903</v>
      </c>
      <c r="H605" t="str">
        <f t="shared" si="296"/>
        <v>||||||||||||</v>
      </c>
      <c r="I605" s="108" t="str">
        <f>[1]!Table1[[#This Row],[Stock]]</f>
        <v>|0200226240|28.60|0.00|1.600|0.000363NBC</v>
      </c>
      <c r="J605" t="str">
        <f t="shared" si="297"/>
        <v>363</v>
      </c>
      <c r="K605" s="19"/>
      <c r="L605" s="19"/>
      <c r="M605" s="19"/>
      <c r="N605" s="19"/>
      <c r="O605" s="19"/>
      <c r="P605" s="20">
        <f>End_Cal!E605</f>
        <v>0</v>
      </c>
      <c r="Q605" s="112">
        <f t="shared" si="270"/>
        <v>0</v>
      </c>
      <c r="R605" s="112" t="str">
        <f t="shared" si="271"/>
        <v/>
      </c>
      <c r="S605" s="112" t="str">
        <f t="shared" si="272"/>
        <v/>
      </c>
      <c r="T605" s="112" t="str">
        <f t="shared" si="273"/>
        <v/>
      </c>
      <c r="U605" s="112" t="str">
        <f t="shared" si="274"/>
        <v/>
      </c>
      <c r="V605" s="112" t="str">
        <f t="shared" si="275"/>
        <v/>
      </c>
      <c r="W605" s="112" t="str">
        <f t="shared" si="276"/>
        <v/>
      </c>
      <c r="X605" s="112" t="str">
        <f t="shared" si="277"/>
        <v/>
      </c>
      <c r="Y605" s="112" t="str">
        <f t="shared" si="278"/>
        <v/>
      </c>
      <c r="Z605" s="112" t="str">
        <f t="shared" si="279"/>
        <v/>
      </c>
      <c r="AA605" s="112" t="str">
        <f t="shared" si="280"/>
        <v/>
      </c>
      <c r="AB605" s="112" t="str">
        <f t="shared" si="281"/>
        <v/>
      </c>
      <c r="AC605" s="112" t="str">
        <f t="shared" si="282"/>
        <v/>
      </c>
      <c r="AD605" t="str">
        <f t="shared" si="298"/>
        <v>0------------</v>
      </c>
      <c r="AF605" s="19" t="str">
        <f t="shared" si="299"/>
        <v/>
      </c>
      <c r="AG605" s="19">
        <f t="shared" si="283"/>
        <v>0</v>
      </c>
      <c r="AH605" s="19" t="str">
        <f t="shared" si="284"/>
        <v/>
      </c>
      <c r="AI605" s="19" t="str">
        <f t="shared" si="285"/>
        <v/>
      </c>
      <c r="AJ605" s="19" t="str">
        <f t="shared" si="286"/>
        <v/>
      </c>
      <c r="AK605" s="19" t="str">
        <f t="shared" si="287"/>
        <v/>
      </c>
      <c r="AL605" s="19" t="str">
        <f t="shared" si="288"/>
        <v/>
      </c>
      <c r="AM605" s="19" t="str">
        <f t="shared" si="289"/>
        <v/>
      </c>
      <c r="AN605" s="19" t="str">
        <f t="shared" si="290"/>
        <v/>
      </c>
      <c r="AO605" s="19" t="str">
        <f t="shared" si="291"/>
        <v/>
      </c>
      <c r="AP605" s="19" t="str">
        <f t="shared" si="292"/>
        <v/>
      </c>
      <c r="AQ605" s="19" t="str">
        <f t="shared" si="293"/>
        <v/>
      </c>
      <c r="AR605" s="19" t="str">
        <f t="shared" si="294"/>
        <v/>
      </c>
      <c r="AS605" s="19" t="str">
        <f>IFERROR(VLOOKUP(AF605,[2]CUS030!$A$5:$E$10000,5,0),"")</f>
        <v/>
      </c>
      <c r="AT605" s="19" t="str">
        <f>IFERROR(VLOOKUP(AG605,[2]CUS030!$A$5:$E$10000,5,0),"")</f>
        <v/>
      </c>
      <c r="AU605" s="19" t="str">
        <f>IFERROR(VLOOKUP(AH605,[2]CUS030!$A$5:$E$10000,5,0),"")</f>
        <v/>
      </c>
      <c r="AV605" s="19" t="str">
        <f>IFERROR(VLOOKUP(AI605,[2]CUS030!$A$5:$E$10000,5,0),"")</f>
        <v/>
      </c>
      <c r="AW605" s="19" t="str">
        <f>IFERROR(VLOOKUP(AJ605,[2]CUS030!$A$5:$E$10000,5,0),"")</f>
        <v/>
      </c>
      <c r="AX605" s="19" t="str">
        <f>IFERROR(VLOOKUP(AK605,[2]CUS030!$A$5:$E$10000,5,0),"")</f>
        <v/>
      </c>
      <c r="AY605" s="19" t="str">
        <f>IFERROR(VLOOKUP(AL605,[2]CUS030!$A$5:$E$10000,5,0),"")</f>
        <v/>
      </c>
      <c r="AZ605" s="19" t="str">
        <f>IFERROR(VLOOKUP(AM605,[2]CUS030!$A$5:$E$10000,5,0),"")</f>
        <v/>
      </c>
      <c r="BA605" s="19" t="str">
        <f>IFERROR(VLOOKUP(AN605,[2]CUS030!$A$5:$E$10000,5,0),"")</f>
        <v/>
      </c>
      <c r="BB605" s="19" t="str">
        <f>IFERROR(VLOOKUP(AO605,[2]CUS030!$A$5:$E$10000,5,0),"")</f>
        <v/>
      </c>
      <c r="BC605" s="19" t="str">
        <f>IFERROR(VLOOKUP(AP605,[2]CUS030!$A$5:$E$10000,5,0),"")</f>
        <v/>
      </c>
      <c r="BD605" s="19" t="str">
        <f>IFERROR(VLOOKUP(AQ605,[2]CUS030!$A$5:$E$10000,5,0),"")</f>
        <v/>
      </c>
      <c r="BE605" s="19" t="str">
        <f>IFERROR(VLOOKUP(AR605,[2]CUS030!$A$5:$E$10000,5,0),"")</f>
        <v/>
      </c>
    </row>
    <row r="606" spans="6:57" x14ac:dyDescent="0.3">
      <c r="F606" s="108" t="str">
        <f>[1]!Table1[[#This Row],[Production]]</f>
        <v>|0200226240|28.60|0.00|1.600|0.0005903NBC</v>
      </c>
      <c r="G606" t="str">
        <f t="shared" si="295"/>
        <v>5903</v>
      </c>
      <c r="H606" t="str">
        <f t="shared" si="296"/>
        <v>||||||||||||</v>
      </c>
      <c r="I606" s="108" t="str">
        <f>[1]!Table1[[#This Row],[Stock]]</f>
        <v>|0200226240|28.60|0.00|1.600|0.0005903NBC</v>
      </c>
      <c r="J606" t="str">
        <f t="shared" si="297"/>
        <v>5903</v>
      </c>
      <c r="K606" s="19"/>
      <c r="L606" s="19"/>
      <c r="M606" s="19"/>
      <c r="N606" s="19"/>
      <c r="O606" s="19"/>
      <c r="P606" s="20">
        <f>End_Cal!E606</f>
        <v>0</v>
      </c>
      <c r="Q606" s="112">
        <f t="shared" si="270"/>
        <v>0</v>
      </c>
      <c r="R606" s="112" t="str">
        <f t="shared" si="271"/>
        <v/>
      </c>
      <c r="S606" s="112" t="str">
        <f t="shared" si="272"/>
        <v/>
      </c>
      <c r="T606" s="112" t="str">
        <f t="shared" si="273"/>
        <v/>
      </c>
      <c r="U606" s="112" t="str">
        <f t="shared" si="274"/>
        <v/>
      </c>
      <c r="V606" s="112" t="str">
        <f t="shared" si="275"/>
        <v/>
      </c>
      <c r="W606" s="112" t="str">
        <f t="shared" si="276"/>
        <v/>
      </c>
      <c r="X606" s="112" t="str">
        <f t="shared" si="277"/>
        <v/>
      </c>
      <c r="Y606" s="112" t="str">
        <f t="shared" si="278"/>
        <v/>
      </c>
      <c r="Z606" s="112" t="str">
        <f t="shared" si="279"/>
        <v/>
      </c>
      <c r="AA606" s="112" t="str">
        <f t="shared" si="280"/>
        <v/>
      </c>
      <c r="AB606" s="112" t="str">
        <f t="shared" si="281"/>
        <v/>
      </c>
      <c r="AC606" s="112" t="str">
        <f t="shared" si="282"/>
        <v/>
      </c>
      <c r="AD606" t="str">
        <f t="shared" si="298"/>
        <v>0------------</v>
      </c>
      <c r="AF606" s="19" t="str">
        <f t="shared" si="299"/>
        <v/>
      </c>
      <c r="AG606" s="19">
        <f t="shared" si="283"/>
        <v>0</v>
      </c>
      <c r="AH606" s="19" t="str">
        <f t="shared" si="284"/>
        <v/>
      </c>
      <c r="AI606" s="19" t="str">
        <f t="shared" si="285"/>
        <v/>
      </c>
      <c r="AJ606" s="19" t="str">
        <f t="shared" si="286"/>
        <v/>
      </c>
      <c r="AK606" s="19" t="str">
        <f t="shared" si="287"/>
        <v/>
      </c>
      <c r="AL606" s="19" t="str">
        <f t="shared" si="288"/>
        <v/>
      </c>
      <c r="AM606" s="19" t="str">
        <f t="shared" si="289"/>
        <v/>
      </c>
      <c r="AN606" s="19" t="str">
        <f t="shared" si="290"/>
        <v/>
      </c>
      <c r="AO606" s="19" t="str">
        <f t="shared" si="291"/>
        <v/>
      </c>
      <c r="AP606" s="19" t="str">
        <f t="shared" si="292"/>
        <v/>
      </c>
      <c r="AQ606" s="19" t="str">
        <f t="shared" si="293"/>
        <v/>
      </c>
      <c r="AR606" s="19" t="str">
        <f t="shared" si="294"/>
        <v/>
      </c>
      <c r="AS606" s="19" t="str">
        <f>IFERROR(VLOOKUP(AF606,[2]CUS030!$A$5:$E$10000,5,0),"")</f>
        <v/>
      </c>
      <c r="AT606" s="19" t="str">
        <f>IFERROR(VLOOKUP(AG606,[2]CUS030!$A$5:$E$10000,5,0),"")</f>
        <v/>
      </c>
      <c r="AU606" s="19" t="str">
        <f>IFERROR(VLOOKUP(AH606,[2]CUS030!$A$5:$E$10000,5,0),"")</f>
        <v/>
      </c>
      <c r="AV606" s="19" t="str">
        <f>IFERROR(VLOOKUP(AI606,[2]CUS030!$A$5:$E$10000,5,0),"")</f>
        <v/>
      </c>
      <c r="AW606" s="19" t="str">
        <f>IFERROR(VLOOKUP(AJ606,[2]CUS030!$A$5:$E$10000,5,0),"")</f>
        <v/>
      </c>
      <c r="AX606" s="19" t="str">
        <f>IFERROR(VLOOKUP(AK606,[2]CUS030!$A$5:$E$10000,5,0),"")</f>
        <v/>
      </c>
      <c r="AY606" s="19" t="str">
        <f>IFERROR(VLOOKUP(AL606,[2]CUS030!$A$5:$E$10000,5,0),"")</f>
        <v/>
      </c>
      <c r="AZ606" s="19" t="str">
        <f>IFERROR(VLOOKUP(AM606,[2]CUS030!$A$5:$E$10000,5,0),"")</f>
        <v/>
      </c>
      <c r="BA606" s="19" t="str">
        <f>IFERROR(VLOOKUP(AN606,[2]CUS030!$A$5:$E$10000,5,0),"")</f>
        <v/>
      </c>
      <c r="BB606" s="19" t="str">
        <f>IFERROR(VLOOKUP(AO606,[2]CUS030!$A$5:$E$10000,5,0),"")</f>
        <v/>
      </c>
      <c r="BC606" s="19" t="str">
        <f>IFERROR(VLOOKUP(AP606,[2]CUS030!$A$5:$E$10000,5,0),"")</f>
        <v/>
      </c>
      <c r="BD606" s="19" t="str">
        <f>IFERROR(VLOOKUP(AQ606,[2]CUS030!$A$5:$E$10000,5,0),"")</f>
        <v/>
      </c>
      <c r="BE606" s="19" t="str">
        <f>IFERROR(VLOOKUP(AR606,[2]CUS030!$A$5:$E$10000,5,0),"")</f>
        <v/>
      </c>
    </row>
    <row r="607" spans="6:57" x14ac:dyDescent="0.3">
      <c r="F607" s="108" t="str">
        <f>[1]!Table1[[#This Row],[Production]]</f>
        <v>|0200226240|28.60|0.00|1.600|0.0005903NBC</v>
      </c>
      <c r="G607" t="str">
        <f t="shared" si="295"/>
        <v>5903</v>
      </c>
      <c r="H607" t="str">
        <f t="shared" si="296"/>
        <v>||||||||||||</v>
      </c>
      <c r="I607" s="108" t="str">
        <f>[1]!Table1[[#This Row],[Stock]]</f>
        <v>|0200226240|28.60|0.00|1.600|0.00080NBC</v>
      </c>
      <c r="J607" t="str">
        <f t="shared" si="297"/>
        <v>80</v>
      </c>
      <c r="K607" s="19"/>
      <c r="L607" s="19"/>
      <c r="M607" s="19"/>
      <c r="N607" s="19"/>
      <c r="O607" s="19"/>
      <c r="P607" s="20">
        <f>End_Cal!E607</f>
        <v>0</v>
      </c>
      <c r="Q607" s="112">
        <f t="shared" si="270"/>
        <v>0</v>
      </c>
      <c r="R607" s="112" t="str">
        <f t="shared" si="271"/>
        <v/>
      </c>
      <c r="S607" s="112" t="str">
        <f t="shared" si="272"/>
        <v/>
      </c>
      <c r="T607" s="112" t="str">
        <f t="shared" si="273"/>
        <v/>
      </c>
      <c r="U607" s="112" t="str">
        <f t="shared" si="274"/>
        <v/>
      </c>
      <c r="V607" s="112" t="str">
        <f t="shared" si="275"/>
        <v/>
      </c>
      <c r="W607" s="112" t="str">
        <f t="shared" si="276"/>
        <v/>
      </c>
      <c r="X607" s="112" t="str">
        <f t="shared" si="277"/>
        <v/>
      </c>
      <c r="Y607" s="112" t="str">
        <f t="shared" si="278"/>
        <v/>
      </c>
      <c r="Z607" s="112" t="str">
        <f t="shared" si="279"/>
        <v/>
      </c>
      <c r="AA607" s="112" t="str">
        <f t="shared" si="280"/>
        <v/>
      </c>
      <c r="AB607" s="112" t="str">
        <f t="shared" si="281"/>
        <v/>
      </c>
      <c r="AC607" s="112" t="str">
        <f t="shared" si="282"/>
        <v/>
      </c>
      <c r="AD607" t="str">
        <f t="shared" si="298"/>
        <v>0------------</v>
      </c>
      <c r="AF607" s="19" t="str">
        <f t="shared" si="299"/>
        <v/>
      </c>
      <c r="AG607" s="19">
        <f t="shared" si="283"/>
        <v>0</v>
      </c>
      <c r="AH607" s="19" t="str">
        <f t="shared" si="284"/>
        <v/>
      </c>
      <c r="AI607" s="19" t="str">
        <f t="shared" si="285"/>
        <v/>
      </c>
      <c r="AJ607" s="19" t="str">
        <f t="shared" si="286"/>
        <v/>
      </c>
      <c r="AK607" s="19" t="str">
        <f t="shared" si="287"/>
        <v/>
      </c>
      <c r="AL607" s="19" t="str">
        <f t="shared" si="288"/>
        <v/>
      </c>
      <c r="AM607" s="19" t="str">
        <f t="shared" si="289"/>
        <v/>
      </c>
      <c r="AN607" s="19" t="str">
        <f t="shared" si="290"/>
        <v/>
      </c>
      <c r="AO607" s="19" t="str">
        <f t="shared" si="291"/>
        <v/>
      </c>
      <c r="AP607" s="19" t="str">
        <f t="shared" si="292"/>
        <v/>
      </c>
      <c r="AQ607" s="19" t="str">
        <f t="shared" si="293"/>
        <v/>
      </c>
      <c r="AR607" s="19" t="str">
        <f t="shared" si="294"/>
        <v/>
      </c>
      <c r="AS607" s="19" t="str">
        <f>IFERROR(VLOOKUP(AF607,[2]CUS030!$A$5:$E$10000,5,0),"")</f>
        <v/>
      </c>
      <c r="AT607" s="19" t="str">
        <f>IFERROR(VLOOKUP(AG607,[2]CUS030!$A$5:$E$10000,5,0),"")</f>
        <v/>
      </c>
      <c r="AU607" s="19" t="str">
        <f>IFERROR(VLOOKUP(AH607,[2]CUS030!$A$5:$E$10000,5,0),"")</f>
        <v/>
      </c>
      <c r="AV607" s="19" t="str">
        <f>IFERROR(VLOOKUP(AI607,[2]CUS030!$A$5:$E$10000,5,0),"")</f>
        <v/>
      </c>
      <c r="AW607" s="19" t="str">
        <f>IFERROR(VLOOKUP(AJ607,[2]CUS030!$A$5:$E$10000,5,0),"")</f>
        <v/>
      </c>
      <c r="AX607" s="19" t="str">
        <f>IFERROR(VLOOKUP(AK607,[2]CUS030!$A$5:$E$10000,5,0),"")</f>
        <v/>
      </c>
      <c r="AY607" s="19" t="str">
        <f>IFERROR(VLOOKUP(AL607,[2]CUS030!$A$5:$E$10000,5,0),"")</f>
        <v/>
      </c>
      <c r="AZ607" s="19" t="str">
        <f>IFERROR(VLOOKUP(AM607,[2]CUS030!$A$5:$E$10000,5,0),"")</f>
        <v/>
      </c>
      <c r="BA607" s="19" t="str">
        <f>IFERROR(VLOOKUP(AN607,[2]CUS030!$A$5:$E$10000,5,0),"")</f>
        <v/>
      </c>
      <c r="BB607" s="19" t="str">
        <f>IFERROR(VLOOKUP(AO607,[2]CUS030!$A$5:$E$10000,5,0),"")</f>
        <v/>
      </c>
      <c r="BC607" s="19" t="str">
        <f>IFERROR(VLOOKUP(AP607,[2]CUS030!$A$5:$E$10000,5,0),"")</f>
        <v/>
      </c>
      <c r="BD607" s="19" t="str">
        <f>IFERROR(VLOOKUP(AQ607,[2]CUS030!$A$5:$E$10000,5,0),"")</f>
        <v/>
      </c>
      <c r="BE607" s="19" t="str">
        <f>IFERROR(VLOOKUP(AR607,[2]CUS030!$A$5:$E$10000,5,0),"")</f>
        <v/>
      </c>
    </row>
    <row r="608" spans="6:57" x14ac:dyDescent="0.3">
      <c r="F608" s="108" t="str">
        <f>[1]!Table1[[#This Row],[Production]]</f>
        <v>|0200226240|28.60|0.00|2.300|0.0006127NBC</v>
      </c>
      <c r="G608" t="str">
        <f t="shared" si="295"/>
        <v>6127</v>
      </c>
      <c r="H608" t="str">
        <f t="shared" si="296"/>
        <v>||||||||||||</v>
      </c>
      <c r="I608" s="108" t="str">
        <f>[1]!Table1[[#This Row],[Stock]]</f>
        <v>|0200226240|28.60|0.00|2.300|0.000250NBC</v>
      </c>
      <c r="J608" t="str">
        <f t="shared" si="297"/>
        <v>250</v>
      </c>
      <c r="K608" s="19"/>
      <c r="L608" s="19"/>
      <c r="M608" s="19"/>
      <c r="N608" s="19"/>
      <c r="O608" s="19"/>
      <c r="P608" s="20">
        <f>End_Cal!E608</f>
        <v>0</v>
      </c>
      <c r="Q608" s="112">
        <f t="shared" si="270"/>
        <v>0</v>
      </c>
      <c r="R608" s="112" t="str">
        <f t="shared" si="271"/>
        <v/>
      </c>
      <c r="S608" s="112" t="str">
        <f t="shared" si="272"/>
        <v/>
      </c>
      <c r="T608" s="112" t="str">
        <f t="shared" si="273"/>
        <v/>
      </c>
      <c r="U608" s="112" t="str">
        <f t="shared" si="274"/>
        <v/>
      </c>
      <c r="V608" s="112" t="str">
        <f t="shared" si="275"/>
        <v/>
      </c>
      <c r="W608" s="112" t="str">
        <f t="shared" si="276"/>
        <v/>
      </c>
      <c r="X608" s="112" t="str">
        <f t="shared" si="277"/>
        <v/>
      </c>
      <c r="Y608" s="112" t="str">
        <f t="shared" si="278"/>
        <v/>
      </c>
      <c r="Z608" s="112" t="str">
        <f t="shared" si="279"/>
        <v/>
      </c>
      <c r="AA608" s="112" t="str">
        <f t="shared" si="280"/>
        <v/>
      </c>
      <c r="AB608" s="112" t="str">
        <f t="shared" si="281"/>
        <v/>
      </c>
      <c r="AC608" s="112" t="str">
        <f t="shared" si="282"/>
        <v/>
      </c>
      <c r="AD608" t="str">
        <f t="shared" si="298"/>
        <v>0------------</v>
      </c>
      <c r="AF608" s="19" t="str">
        <f t="shared" si="299"/>
        <v/>
      </c>
      <c r="AG608" s="19">
        <f t="shared" si="283"/>
        <v>0</v>
      </c>
      <c r="AH608" s="19" t="str">
        <f t="shared" si="284"/>
        <v/>
      </c>
      <c r="AI608" s="19" t="str">
        <f t="shared" si="285"/>
        <v/>
      </c>
      <c r="AJ608" s="19" t="str">
        <f t="shared" si="286"/>
        <v/>
      </c>
      <c r="AK608" s="19" t="str">
        <f t="shared" si="287"/>
        <v/>
      </c>
      <c r="AL608" s="19" t="str">
        <f t="shared" si="288"/>
        <v/>
      </c>
      <c r="AM608" s="19" t="str">
        <f t="shared" si="289"/>
        <v/>
      </c>
      <c r="AN608" s="19" t="str">
        <f t="shared" si="290"/>
        <v/>
      </c>
      <c r="AO608" s="19" t="str">
        <f t="shared" si="291"/>
        <v/>
      </c>
      <c r="AP608" s="19" t="str">
        <f t="shared" si="292"/>
        <v/>
      </c>
      <c r="AQ608" s="19" t="str">
        <f t="shared" si="293"/>
        <v/>
      </c>
      <c r="AR608" s="19" t="str">
        <f t="shared" si="294"/>
        <v/>
      </c>
      <c r="AS608" s="19" t="str">
        <f>IFERROR(VLOOKUP(AF608,[2]CUS030!$A$5:$E$10000,5,0),"")</f>
        <v/>
      </c>
      <c r="AT608" s="19" t="str">
        <f>IFERROR(VLOOKUP(AG608,[2]CUS030!$A$5:$E$10000,5,0),"")</f>
        <v/>
      </c>
      <c r="AU608" s="19" t="str">
        <f>IFERROR(VLOOKUP(AH608,[2]CUS030!$A$5:$E$10000,5,0),"")</f>
        <v/>
      </c>
      <c r="AV608" s="19" t="str">
        <f>IFERROR(VLOOKUP(AI608,[2]CUS030!$A$5:$E$10000,5,0),"")</f>
        <v/>
      </c>
      <c r="AW608" s="19" t="str">
        <f>IFERROR(VLOOKUP(AJ608,[2]CUS030!$A$5:$E$10000,5,0),"")</f>
        <v/>
      </c>
      <c r="AX608" s="19" t="str">
        <f>IFERROR(VLOOKUP(AK608,[2]CUS030!$A$5:$E$10000,5,0),"")</f>
        <v/>
      </c>
      <c r="AY608" s="19" t="str">
        <f>IFERROR(VLOOKUP(AL608,[2]CUS030!$A$5:$E$10000,5,0),"")</f>
        <v/>
      </c>
      <c r="AZ608" s="19" t="str">
        <f>IFERROR(VLOOKUP(AM608,[2]CUS030!$A$5:$E$10000,5,0),"")</f>
        <v/>
      </c>
      <c r="BA608" s="19" t="str">
        <f>IFERROR(VLOOKUP(AN608,[2]CUS030!$A$5:$E$10000,5,0),"")</f>
        <v/>
      </c>
      <c r="BB608" s="19" t="str">
        <f>IFERROR(VLOOKUP(AO608,[2]CUS030!$A$5:$E$10000,5,0),"")</f>
        <v/>
      </c>
      <c r="BC608" s="19" t="str">
        <f>IFERROR(VLOOKUP(AP608,[2]CUS030!$A$5:$E$10000,5,0),"")</f>
        <v/>
      </c>
      <c r="BD608" s="19" t="str">
        <f>IFERROR(VLOOKUP(AQ608,[2]CUS030!$A$5:$E$10000,5,0),"")</f>
        <v/>
      </c>
      <c r="BE608" s="19" t="str">
        <f>IFERROR(VLOOKUP(AR608,[2]CUS030!$A$5:$E$10000,5,0),"")</f>
        <v/>
      </c>
    </row>
    <row r="609" spans="6:57" x14ac:dyDescent="0.3">
      <c r="F609" s="108" t="str">
        <f>[1]!Table1[[#This Row],[Production]]</f>
        <v>|0200226240|28.60|0.00|2.300|0.0006059NBC</v>
      </c>
      <c r="G609" t="str">
        <f t="shared" si="295"/>
        <v>6059</v>
      </c>
      <c r="H609" t="str">
        <f t="shared" si="296"/>
        <v>||||||||||||</v>
      </c>
      <c r="I609" s="108" t="str">
        <f>[1]!Table1[[#This Row],[Stock]]</f>
        <v>|0200226240|28.60|0.00|2.300|0.000268NBC</v>
      </c>
      <c r="J609" t="str">
        <f t="shared" si="297"/>
        <v>268</v>
      </c>
      <c r="K609" s="19"/>
      <c r="L609" s="19"/>
      <c r="M609" s="19"/>
      <c r="N609" s="19"/>
      <c r="O609" s="19"/>
      <c r="P609" s="20">
        <f>End_Cal!E609</f>
        <v>0</v>
      </c>
      <c r="Q609" s="112">
        <f t="shared" si="270"/>
        <v>0</v>
      </c>
      <c r="R609" s="112" t="str">
        <f t="shared" si="271"/>
        <v/>
      </c>
      <c r="S609" s="112" t="str">
        <f t="shared" si="272"/>
        <v/>
      </c>
      <c r="T609" s="112" t="str">
        <f t="shared" si="273"/>
        <v/>
      </c>
      <c r="U609" s="112" t="str">
        <f t="shared" si="274"/>
        <v/>
      </c>
      <c r="V609" s="112" t="str">
        <f t="shared" si="275"/>
        <v/>
      </c>
      <c r="W609" s="112" t="str">
        <f t="shared" si="276"/>
        <v/>
      </c>
      <c r="X609" s="112" t="str">
        <f t="shared" si="277"/>
        <v/>
      </c>
      <c r="Y609" s="112" t="str">
        <f t="shared" si="278"/>
        <v/>
      </c>
      <c r="Z609" s="112" t="str">
        <f t="shared" si="279"/>
        <v/>
      </c>
      <c r="AA609" s="112" t="str">
        <f t="shared" si="280"/>
        <v/>
      </c>
      <c r="AB609" s="112" t="str">
        <f t="shared" si="281"/>
        <v/>
      </c>
      <c r="AC609" s="112" t="str">
        <f t="shared" si="282"/>
        <v/>
      </c>
      <c r="AD609" t="str">
        <f t="shared" si="298"/>
        <v>0------------</v>
      </c>
      <c r="AF609" s="19" t="str">
        <f t="shared" si="299"/>
        <v/>
      </c>
      <c r="AG609" s="19">
        <f t="shared" si="283"/>
        <v>0</v>
      </c>
      <c r="AH609" s="19" t="str">
        <f t="shared" si="284"/>
        <v/>
      </c>
      <c r="AI609" s="19" t="str">
        <f t="shared" si="285"/>
        <v/>
      </c>
      <c r="AJ609" s="19" t="str">
        <f t="shared" si="286"/>
        <v/>
      </c>
      <c r="AK609" s="19" t="str">
        <f t="shared" si="287"/>
        <v/>
      </c>
      <c r="AL609" s="19" t="str">
        <f t="shared" si="288"/>
        <v/>
      </c>
      <c r="AM609" s="19" t="str">
        <f t="shared" si="289"/>
        <v/>
      </c>
      <c r="AN609" s="19" t="str">
        <f t="shared" si="290"/>
        <v/>
      </c>
      <c r="AO609" s="19" t="str">
        <f t="shared" si="291"/>
        <v/>
      </c>
      <c r="AP609" s="19" t="str">
        <f t="shared" si="292"/>
        <v/>
      </c>
      <c r="AQ609" s="19" t="str">
        <f t="shared" si="293"/>
        <v/>
      </c>
      <c r="AR609" s="19" t="str">
        <f t="shared" si="294"/>
        <v/>
      </c>
      <c r="AS609" s="19" t="str">
        <f>IFERROR(VLOOKUP(AF609,[2]CUS030!$A$5:$E$10000,5,0),"")</f>
        <v/>
      </c>
      <c r="AT609" s="19" t="str">
        <f>IFERROR(VLOOKUP(AG609,[2]CUS030!$A$5:$E$10000,5,0),"")</f>
        <v/>
      </c>
      <c r="AU609" s="19" t="str">
        <f>IFERROR(VLOOKUP(AH609,[2]CUS030!$A$5:$E$10000,5,0),"")</f>
        <v/>
      </c>
      <c r="AV609" s="19" t="str">
        <f>IFERROR(VLOOKUP(AI609,[2]CUS030!$A$5:$E$10000,5,0),"")</f>
        <v/>
      </c>
      <c r="AW609" s="19" t="str">
        <f>IFERROR(VLOOKUP(AJ609,[2]CUS030!$A$5:$E$10000,5,0),"")</f>
        <v/>
      </c>
      <c r="AX609" s="19" t="str">
        <f>IFERROR(VLOOKUP(AK609,[2]CUS030!$A$5:$E$10000,5,0),"")</f>
        <v/>
      </c>
      <c r="AY609" s="19" t="str">
        <f>IFERROR(VLOOKUP(AL609,[2]CUS030!$A$5:$E$10000,5,0),"")</f>
        <v/>
      </c>
      <c r="AZ609" s="19" t="str">
        <f>IFERROR(VLOOKUP(AM609,[2]CUS030!$A$5:$E$10000,5,0),"")</f>
        <v/>
      </c>
      <c r="BA609" s="19" t="str">
        <f>IFERROR(VLOOKUP(AN609,[2]CUS030!$A$5:$E$10000,5,0),"")</f>
        <v/>
      </c>
      <c r="BB609" s="19" t="str">
        <f>IFERROR(VLOOKUP(AO609,[2]CUS030!$A$5:$E$10000,5,0),"")</f>
        <v/>
      </c>
      <c r="BC609" s="19" t="str">
        <f>IFERROR(VLOOKUP(AP609,[2]CUS030!$A$5:$E$10000,5,0),"")</f>
        <v/>
      </c>
      <c r="BD609" s="19" t="str">
        <f>IFERROR(VLOOKUP(AQ609,[2]CUS030!$A$5:$E$10000,5,0),"")</f>
        <v/>
      </c>
      <c r="BE609" s="19" t="str">
        <f>IFERROR(VLOOKUP(AR609,[2]CUS030!$A$5:$E$10000,5,0),"")</f>
        <v/>
      </c>
    </row>
    <row r="610" spans="6:57" x14ac:dyDescent="0.3">
      <c r="F610" s="108" t="str">
        <f>[1]!Table1[[#This Row],[Production]]</f>
        <v>|0200226240|28.60|0.00|2.300|0.0005731NBC</v>
      </c>
      <c r="G610" t="str">
        <f t="shared" si="295"/>
        <v>5731</v>
      </c>
      <c r="H610" t="str">
        <f t="shared" si="296"/>
        <v>||||||||||||</v>
      </c>
      <c r="I610" s="108" t="str">
        <f>[1]!Table1[[#This Row],[Stock]]</f>
        <v>|0200226240|28.60|0.00|2.300|0.000280NBC</v>
      </c>
      <c r="J610" t="str">
        <f t="shared" si="297"/>
        <v>280</v>
      </c>
      <c r="K610" s="19"/>
      <c r="L610" s="19"/>
      <c r="M610" s="19"/>
      <c r="N610" s="19"/>
      <c r="O610" s="19"/>
      <c r="P610" s="20">
        <f>End_Cal!E610</f>
        <v>0</v>
      </c>
      <c r="Q610" s="112">
        <f t="shared" si="270"/>
        <v>0</v>
      </c>
      <c r="R610" s="112" t="str">
        <f t="shared" si="271"/>
        <v/>
      </c>
      <c r="S610" s="112" t="str">
        <f t="shared" si="272"/>
        <v/>
      </c>
      <c r="T610" s="112" t="str">
        <f t="shared" si="273"/>
        <v/>
      </c>
      <c r="U610" s="112" t="str">
        <f t="shared" si="274"/>
        <v/>
      </c>
      <c r="V610" s="112" t="str">
        <f t="shared" si="275"/>
        <v/>
      </c>
      <c r="W610" s="112" t="str">
        <f t="shared" si="276"/>
        <v/>
      </c>
      <c r="X610" s="112" t="str">
        <f t="shared" si="277"/>
        <v/>
      </c>
      <c r="Y610" s="112" t="str">
        <f t="shared" si="278"/>
        <v/>
      </c>
      <c r="Z610" s="112" t="str">
        <f t="shared" si="279"/>
        <v/>
      </c>
      <c r="AA610" s="112" t="str">
        <f t="shared" si="280"/>
        <v/>
      </c>
      <c r="AB610" s="112" t="str">
        <f t="shared" si="281"/>
        <v/>
      </c>
      <c r="AC610" s="112" t="str">
        <f t="shared" si="282"/>
        <v/>
      </c>
      <c r="AD610" t="str">
        <f t="shared" si="298"/>
        <v>0------------</v>
      </c>
      <c r="AF610" s="19" t="str">
        <f t="shared" si="299"/>
        <v/>
      </c>
      <c r="AG610" s="19">
        <f t="shared" si="283"/>
        <v>0</v>
      </c>
      <c r="AH610" s="19" t="str">
        <f t="shared" si="284"/>
        <v/>
      </c>
      <c r="AI610" s="19" t="str">
        <f t="shared" si="285"/>
        <v/>
      </c>
      <c r="AJ610" s="19" t="str">
        <f t="shared" si="286"/>
        <v/>
      </c>
      <c r="AK610" s="19" t="str">
        <f t="shared" si="287"/>
        <v/>
      </c>
      <c r="AL610" s="19" t="str">
        <f t="shared" si="288"/>
        <v/>
      </c>
      <c r="AM610" s="19" t="str">
        <f t="shared" si="289"/>
        <v/>
      </c>
      <c r="AN610" s="19" t="str">
        <f t="shared" si="290"/>
        <v/>
      </c>
      <c r="AO610" s="19" t="str">
        <f t="shared" si="291"/>
        <v/>
      </c>
      <c r="AP610" s="19" t="str">
        <f t="shared" si="292"/>
        <v/>
      </c>
      <c r="AQ610" s="19" t="str">
        <f t="shared" si="293"/>
        <v/>
      </c>
      <c r="AR610" s="19" t="str">
        <f t="shared" si="294"/>
        <v/>
      </c>
      <c r="AS610" s="19" t="str">
        <f>IFERROR(VLOOKUP(AF610,[2]CUS030!$A$5:$E$10000,5,0),"")</f>
        <v/>
      </c>
      <c r="AT610" s="19" t="str">
        <f>IFERROR(VLOOKUP(AG610,[2]CUS030!$A$5:$E$10000,5,0),"")</f>
        <v/>
      </c>
      <c r="AU610" s="19" t="str">
        <f>IFERROR(VLOOKUP(AH610,[2]CUS030!$A$5:$E$10000,5,0),"")</f>
        <v/>
      </c>
      <c r="AV610" s="19" t="str">
        <f>IFERROR(VLOOKUP(AI610,[2]CUS030!$A$5:$E$10000,5,0),"")</f>
        <v/>
      </c>
      <c r="AW610" s="19" t="str">
        <f>IFERROR(VLOOKUP(AJ610,[2]CUS030!$A$5:$E$10000,5,0),"")</f>
        <v/>
      </c>
      <c r="AX610" s="19" t="str">
        <f>IFERROR(VLOOKUP(AK610,[2]CUS030!$A$5:$E$10000,5,0),"")</f>
        <v/>
      </c>
      <c r="AY610" s="19" t="str">
        <f>IFERROR(VLOOKUP(AL610,[2]CUS030!$A$5:$E$10000,5,0),"")</f>
        <v/>
      </c>
      <c r="AZ610" s="19" t="str">
        <f>IFERROR(VLOOKUP(AM610,[2]CUS030!$A$5:$E$10000,5,0),"")</f>
        <v/>
      </c>
      <c r="BA610" s="19" t="str">
        <f>IFERROR(VLOOKUP(AN610,[2]CUS030!$A$5:$E$10000,5,0),"")</f>
        <v/>
      </c>
      <c r="BB610" s="19" t="str">
        <f>IFERROR(VLOOKUP(AO610,[2]CUS030!$A$5:$E$10000,5,0),"")</f>
        <v/>
      </c>
      <c r="BC610" s="19" t="str">
        <f>IFERROR(VLOOKUP(AP610,[2]CUS030!$A$5:$E$10000,5,0),"")</f>
        <v/>
      </c>
      <c r="BD610" s="19" t="str">
        <f>IFERROR(VLOOKUP(AQ610,[2]CUS030!$A$5:$E$10000,5,0),"")</f>
        <v/>
      </c>
      <c r="BE610" s="19" t="str">
        <f>IFERROR(VLOOKUP(AR610,[2]CUS030!$A$5:$E$10000,5,0),"")</f>
        <v/>
      </c>
    </row>
    <row r="611" spans="6:57" x14ac:dyDescent="0.3">
      <c r="F611" s="108" t="str">
        <f>[1]!Table1[[#This Row],[Production]]</f>
        <v>|0200226240|28.60|0.00|2.300|0.0005731NBC</v>
      </c>
      <c r="G611" t="str">
        <f t="shared" si="295"/>
        <v>5731</v>
      </c>
      <c r="H611" t="str">
        <f t="shared" si="296"/>
        <v>||||||||||||</v>
      </c>
      <c r="I611" s="108" t="str">
        <f>[1]!Table1[[#This Row],[Stock]]</f>
        <v>|0200226240|28.60|0.00|2.300|0.000281NBC</v>
      </c>
      <c r="J611" t="str">
        <f t="shared" si="297"/>
        <v>281</v>
      </c>
      <c r="K611" s="19"/>
      <c r="L611" s="19"/>
      <c r="M611" s="19"/>
      <c r="N611" s="19"/>
      <c r="O611" s="19"/>
      <c r="P611" s="20">
        <f>End_Cal!E611</f>
        <v>0</v>
      </c>
      <c r="Q611" s="112">
        <f t="shared" si="270"/>
        <v>0</v>
      </c>
      <c r="R611" s="112" t="str">
        <f t="shared" si="271"/>
        <v/>
      </c>
      <c r="S611" s="112" t="str">
        <f t="shared" si="272"/>
        <v/>
      </c>
      <c r="T611" s="112" t="str">
        <f t="shared" si="273"/>
        <v/>
      </c>
      <c r="U611" s="112" t="str">
        <f t="shared" si="274"/>
        <v/>
      </c>
      <c r="V611" s="112" t="str">
        <f t="shared" si="275"/>
        <v/>
      </c>
      <c r="W611" s="112" t="str">
        <f t="shared" si="276"/>
        <v/>
      </c>
      <c r="X611" s="112" t="str">
        <f t="shared" si="277"/>
        <v/>
      </c>
      <c r="Y611" s="112" t="str">
        <f t="shared" si="278"/>
        <v/>
      </c>
      <c r="Z611" s="112" t="str">
        <f t="shared" si="279"/>
        <v/>
      </c>
      <c r="AA611" s="112" t="str">
        <f t="shared" si="280"/>
        <v/>
      </c>
      <c r="AB611" s="112" t="str">
        <f t="shared" si="281"/>
        <v/>
      </c>
      <c r="AC611" s="112" t="str">
        <f t="shared" si="282"/>
        <v/>
      </c>
      <c r="AD611" t="str">
        <f t="shared" si="298"/>
        <v>0------------</v>
      </c>
      <c r="AF611" s="19" t="str">
        <f t="shared" si="299"/>
        <v/>
      </c>
      <c r="AG611" s="19">
        <f t="shared" si="283"/>
        <v>0</v>
      </c>
      <c r="AH611" s="19" t="str">
        <f t="shared" si="284"/>
        <v/>
      </c>
      <c r="AI611" s="19" t="str">
        <f t="shared" si="285"/>
        <v/>
      </c>
      <c r="AJ611" s="19" t="str">
        <f t="shared" si="286"/>
        <v/>
      </c>
      <c r="AK611" s="19" t="str">
        <f t="shared" si="287"/>
        <v/>
      </c>
      <c r="AL611" s="19" t="str">
        <f t="shared" si="288"/>
        <v/>
      </c>
      <c r="AM611" s="19" t="str">
        <f t="shared" si="289"/>
        <v/>
      </c>
      <c r="AN611" s="19" t="str">
        <f t="shared" si="290"/>
        <v/>
      </c>
      <c r="AO611" s="19" t="str">
        <f t="shared" si="291"/>
        <v/>
      </c>
      <c r="AP611" s="19" t="str">
        <f t="shared" si="292"/>
        <v/>
      </c>
      <c r="AQ611" s="19" t="str">
        <f t="shared" si="293"/>
        <v/>
      </c>
      <c r="AR611" s="19" t="str">
        <f t="shared" si="294"/>
        <v/>
      </c>
      <c r="AS611" s="19" t="str">
        <f>IFERROR(VLOOKUP(AF611,[2]CUS030!$A$5:$E$10000,5,0),"")</f>
        <v/>
      </c>
      <c r="AT611" s="19" t="str">
        <f>IFERROR(VLOOKUP(AG611,[2]CUS030!$A$5:$E$10000,5,0),"")</f>
        <v/>
      </c>
      <c r="AU611" s="19" t="str">
        <f>IFERROR(VLOOKUP(AH611,[2]CUS030!$A$5:$E$10000,5,0),"")</f>
        <v/>
      </c>
      <c r="AV611" s="19" t="str">
        <f>IFERROR(VLOOKUP(AI611,[2]CUS030!$A$5:$E$10000,5,0),"")</f>
        <v/>
      </c>
      <c r="AW611" s="19" t="str">
        <f>IFERROR(VLOOKUP(AJ611,[2]CUS030!$A$5:$E$10000,5,0),"")</f>
        <v/>
      </c>
      <c r="AX611" s="19" t="str">
        <f>IFERROR(VLOOKUP(AK611,[2]CUS030!$A$5:$E$10000,5,0),"")</f>
        <v/>
      </c>
      <c r="AY611" s="19" t="str">
        <f>IFERROR(VLOOKUP(AL611,[2]CUS030!$A$5:$E$10000,5,0),"")</f>
        <v/>
      </c>
      <c r="AZ611" s="19" t="str">
        <f>IFERROR(VLOOKUP(AM611,[2]CUS030!$A$5:$E$10000,5,0),"")</f>
        <v/>
      </c>
      <c r="BA611" s="19" t="str">
        <f>IFERROR(VLOOKUP(AN611,[2]CUS030!$A$5:$E$10000,5,0),"")</f>
        <v/>
      </c>
      <c r="BB611" s="19" t="str">
        <f>IFERROR(VLOOKUP(AO611,[2]CUS030!$A$5:$E$10000,5,0),"")</f>
        <v/>
      </c>
      <c r="BC611" s="19" t="str">
        <f>IFERROR(VLOOKUP(AP611,[2]CUS030!$A$5:$E$10000,5,0),"")</f>
        <v/>
      </c>
      <c r="BD611" s="19" t="str">
        <f>IFERROR(VLOOKUP(AQ611,[2]CUS030!$A$5:$E$10000,5,0),"")</f>
        <v/>
      </c>
      <c r="BE611" s="19" t="str">
        <f>IFERROR(VLOOKUP(AR611,[2]CUS030!$A$5:$E$10000,5,0),"")</f>
        <v/>
      </c>
    </row>
    <row r="612" spans="6:57" x14ac:dyDescent="0.3">
      <c r="F612" s="108" t="str">
        <f>[1]!Table1[[#This Row],[Production]]</f>
        <v>|0200226240|28.60|0.00|2.300|0.0006059NBC</v>
      </c>
      <c r="G612" t="str">
        <f t="shared" si="295"/>
        <v>6059</v>
      </c>
      <c r="H612" t="str">
        <f t="shared" si="296"/>
        <v>||||||||||||</v>
      </c>
      <c r="I612" s="108" t="str">
        <f>[1]!Table1[[#This Row],[Stock]]</f>
        <v>|0200226240|28.60|0.00|2.300|0.000296NBC</v>
      </c>
      <c r="J612" t="str">
        <f t="shared" si="297"/>
        <v>296</v>
      </c>
      <c r="K612" s="19"/>
      <c r="L612" s="19"/>
      <c r="M612" s="19"/>
      <c r="N612" s="19"/>
      <c r="O612" s="19"/>
      <c r="P612" s="20">
        <f>End_Cal!E612</f>
        <v>0</v>
      </c>
      <c r="Q612" s="112">
        <f t="shared" ref="Q612:Q675" si="300">IFERROR(INDEX($J$2:$J$9873,MATCH(1,INDEX(($P612=$F$2:$F$9873)*(0=COUNTIFS($Q$2:$Q$2,$J$2:$J$9873)),0),0)),"")</f>
        <v>0</v>
      </c>
      <c r="R612" s="112" t="str">
        <f t="shared" ref="R612:R675" si="301">IFERROR(INDEX($J$2:$J$9873,MATCH(1,INDEX(($P612=$F$2:$F$9873)*(0=COUNTIFS(Q612,$J$2:$J$9873)),0),0)),"")</f>
        <v/>
      </c>
      <c r="S612" s="112" t="str">
        <f t="shared" ref="S612:S675" si="302">IFERROR(INDEX($J$2:$J$9873,MATCH(1,INDEX(($P612=$F$2:$F$9873)*(0=COUNTIFS(Q612:R612,$J$2:$J$9873)),0),0)),"")</f>
        <v/>
      </c>
      <c r="T612" s="112" t="str">
        <f t="shared" ref="T612:T675" si="303">IFERROR(INDEX($J$2:$J$9873,MATCH(1,INDEX(($P612=$F$2:$F$9873)*(0=COUNTIFS(Q612:S612,$J$2:$J$9873)),0),0)),"")</f>
        <v/>
      </c>
      <c r="U612" s="112" t="str">
        <f t="shared" ref="U612:U675" si="304">IFERROR(INDEX($J$2:$J$9873,MATCH(1,INDEX(($P612=$F$2:$F$9873)*(0=COUNTIFS(Q612:T612,$J$2:$J$9873)),0),0)),"")</f>
        <v/>
      </c>
      <c r="V612" s="112" t="str">
        <f t="shared" ref="V612:V675" si="305">IFERROR(INDEX($J$2:$J$9873,MATCH(1,INDEX(($P612=$F$2:$F$9873)*(0=COUNTIFS(Q612:U612,$J$2:$J$9873)),0),0)),"")</f>
        <v/>
      </c>
      <c r="W612" s="112" t="str">
        <f t="shared" ref="W612:W675" si="306">IFERROR(INDEX($J$2:$J$9873,MATCH(1,INDEX(($P612=$F$2:$F$9873)*(0=COUNTIFS(Q612:V612,$J$2:$J$861)),0),0)),"")</f>
        <v/>
      </c>
      <c r="X612" s="112" t="str">
        <f t="shared" ref="X612:X675" si="307">IFERROR(INDEX($J$2:$J$9873,MATCH(1,INDEX(($P612=$F$2:$F$9873)*(0=COUNTIFS(Q612:W612,$J$2:$J$9873)),0),0)),"")</f>
        <v/>
      </c>
      <c r="Y612" s="112" t="str">
        <f t="shared" ref="Y612:Y675" si="308">IFERROR(INDEX($J$2:$J$861,MATCH(1,INDEX(($P612=$F$2:$F$861)*(0=COUNTIFS(Q612:X612,$J$2:$J$861)),0),0)),"")</f>
        <v/>
      </c>
      <c r="Z612" s="112" t="str">
        <f t="shared" ref="Z612:Z675" si="309">IFERROR(INDEX($J$2:$J$861,MATCH(1,INDEX(($P612=$F$2:$F$861)*(0=COUNTIFS(Q612:Y612,$J$2:$J$861)),0),0)),"")</f>
        <v/>
      </c>
      <c r="AA612" s="112" t="str">
        <f t="shared" ref="AA612:AA675" si="310">IFERROR(INDEX($J$2:$J$861,MATCH(1,INDEX(($P612=$F$2:$F$861)*(0=COUNTIFS(Q612:Z612,$J$2:$J$861)),0),0)),"")</f>
        <v/>
      </c>
      <c r="AB612" s="112" t="str">
        <f t="shared" ref="AB612:AB675" si="311">IFERROR(INDEX($J$2:$J$861,MATCH(1,INDEX(($P612=$F$2:$F$861)*(0=COUNTIFS(Q612:AA612,$J$2:$J$861)),0),0)),"")</f>
        <v/>
      </c>
      <c r="AC612" s="112" t="str">
        <f t="shared" ref="AC612:AC675" si="312">IFERROR(INDEX($J$2:$J$861,MATCH(1,INDEX(($P612=$F$2:$F$861)*(0=COUNTIFS(Q612:AB612,$J$2:$J$861)),0),0)),"")</f>
        <v/>
      </c>
      <c r="AD612" t="str">
        <f t="shared" si="298"/>
        <v>0------------</v>
      </c>
      <c r="AF612" s="19" t="str">
        <f t="shared" si="299"/>
        <v/>
      </c>
      <c r="AG612" s="19">
        <f t="shared" ref="AG612:AG675" si="313">IFERROR(INDEX($I$2:$I$9873,MATCH(1,INDEX(($P612=$F$2:$F$9873)*(0=COUNTIFS(AF612,$I$2:$I$9873)),0),0)),"")</f>
        <v>0</v>
      </c>
      <c r="AH612" s="19" t="str">
        <f t="shared" ref="AH612:AH675" si="314">IFERROR(INDEX($I$2:$I$9873,MATCH(1,INDEX(($P612=$F$2:$F$9873)*(0=COUNTIFS(AF612:AG612,$I$2:$I$9873)),0),0)),"")</f>
        <v/>
      </c>
      <c r="AI612" s="19" t="str">
        <f t="shared" ref="AI612:AI675" si="315">IFERROR(INDEX($I$2:$I$9873,MATCH(1,INDEX(($P612=$F$2:$F$9873)*(0=COUNTIFS(AF612:AH612,$I$2:$I$9873)),0),0)),"")</f>
        <v/>
      </c>
      <c r="AJ612" s="19" t="str">
        <f t="shared" ref="AJ612:AJ675" si="316">IFERROR(INDEX($I$2:$I$9873,MATCH(1,INDEX(($P612=$F$2:$F$9873)*(0=COUNTIFS(AF612:AI612,$I$2:$I$9873)),0),0)),"")</f>
        <v/>
      </c>
      <c r="AK612" s="19" t="str">
        <f t="shared" ref="AK612:AK675" si="317">IFERROR(INDEX($I$2:$I$9873,MATCH(1,INDEX(($P612=$F$2:$F$9873)*(0=COUNTIFS(AF612:AJ612,$I$2:$I$9873)),0),0)),"")</f>
        <v/>
      </c>
      <c r="AL612" s="19" t="str">
        <f t="shared" ref="AL612:AL675" si="318">IFERROR(INDEX($I$2:$I$9873,MATCH(1,INDEX(($P612=$F$2:$F$9873)*(0=COUNTIFS(AF612:AK612,$I$2:$I$9873)),0),0)),"")</f>
        <v/>
      </c>
      <c r="AM612" s="19" t="str">
        <f t="shared" ref="AM612:AM675" si="319">IFERROR(INDEX($I$2:$I$9873,MATCH(1,INDEX(($P612=$F$2:$F$9873)*(0=COUNTIFS(AF612:AL612,$I$2:$I$9873)),0),0)),"")</f>
        <v/>
      </c>
      <c r="AN612" s="19" t="str">
        <f t="shared" ref="AN612:AN675" si="320">IFERROR(INDEX($I$2:$I$9873,MATCH(1,INDEX(($P612=$F$2:$F$9873)*(0=COUNTIFS(AF612:AM612,$I$2:$I$9873)),0),0)),"")</f>
        <v/>
      </c>
      <c r="AO612" s="19" t="str">
        <f t="shared" ref="AO612:AO675" si="321">IFERROR(INDEX($I$2:$I$9873,MATCH(1,INDEX(($P612=$F$2:$F$9873)*(0=COUNTIFS(AF612:AN612,$I$2:$I$9873)),0),0)),"")</f>
        <v/>
      </c>
      <c r="AP612" s="19" t="str">
        <f t="shared" ref="AP612:AP675" si="322">IFERROR(INDEX($I$2:$I$9873,MATCH(1,INDEX(($P612=$F$2:$F$9873)*(0=COUNTIFS(AF612:AO612,$I$2:$I$9873)),0),0)),"")</f>
        <v/>
      </c>
      <c r="AQ612" s="19" t="str">
        <f t="shared" ref="AQ612:AQ675" si="323">IFERROR(INDEX($I$2:$I$9873,MATCH(1,INDEX(($P612=$F$2:$F$9873)*(0=COUNTIFS(AF612:AP612,$I$2:$I$9873)),0),0)),"")</f>
        <v/>
      </c>
      <c r="AR612" s="19" t="str">
        <f t="shared" ref="AR612:AR675" si="324">IFERROR(INDEX($I$2:$I$9873,MATCH(1,INDEX(($P612=$F$2:$F$9873)*(0=COUNTIFS(AF612:AQ612,$I$2:$I$9873)),0),0)),"")</f>
        <v/>
      </c>
      <c r="AS612" s="19" t="str">
        <f>IFERROR(VLOOKUP(AF612,[2]CUS030!$A$5:$E$10000,5,0),"")</f>
        <v/>
      </c>
      <c r="AT612" s="19" t="str">
        <f>IFERROR(VLOOKUP(AG612,[2]CUS030!$A$5:$E$10000,5,0),"")</f>
        <v/>
      </c>
      <c r="AU612" s="19" t="str">
        <f>IFERROR(VLOOKUP(AH612,[2]CUS030!$A$5:$E$10000,5,0),"")</f>
        <v/>
      </c>
      <c r="AV612" s="19" t="str">
        <f>IFERROR(VLOOKUP(AI612,[2]CUS030!$A$5:$E$10000,5,0),"")</f>
        <v/>
      </c>
      <c r="AW612" s="19" t="str">
        <f>IFERROR(VLOOKUP(AJ612,[2]CUS030!$A$5:$E$10000,5,0),"")</f>
        <v/>
      </c>
      <c r="AX612" s="19" t="str">
        <f>IFERROR(VLOOKUP(AK612,[2]CUS030!$A$5:$E$10000,5,0),"")</f>
        <v/>
      </c>
      <c r="AY612" s="19" t="str">
        <f>IFERROR(VLOOKUP(AL612,[2]CUS030!$A$5:$E$10000,5,0),"")</f>
        <v/>
      </c>
      <c r="AZ612" s="19" t="str">
        <f>IFERROR(VLOOKUP(AM612,[2]CUS030!$A$5:$E$10000,5,0),"")</f>
        <v/>
      </c>
      <c r="BA612" s="19" t="str">
        <f>IFERROR(VLOOKUP(AN612,[2]CUS030!$A$5:$E$10000,5,0),"")</f>
        <v/>
      </c>
      <c r="BB612" s="19" t="str">
        <f>IFERROR(VLOOKUP(AO612,[2]CUS030!$A$5:$E$10000,5,0),"")</f>
        <v/>
      </c>
      <c r="BC612" s="19" t="str">
        <f>IFERROR(VLOOKUP(AP612,[2]CUS030!$A$5:$E$10000,5,0),"")</f>
        <v/>
      </c>
      <c r="BD612" s="19" t="str">
        <f>IFERROR(VLOOKUP(AQ612,[2]CUS030!$A$5:$E$10000,5,0),"")</f>
        <v/>
      </c>
      <c r="BE612" s="19" t="str">
        <f>IFERROR(VLOOKUP(AR612,[2]CUS030!$A$5:$E$10000,5,0),"")</f>
        <v/>
      </c>
    </row>
    <row r="613" spans="6:57" x14ac:dyDescent="0.3">
      <c r="F613" s="108" t="str">
        <f>[1]!Table1[[#This Row],[Production]]</f>
        <v>|0200226240|28.60|0.00|2.300|0.0006177NBC</v>
      </c>
      <c r="G613" t="str">
        <f t="shared" si="295"/>
        <v>6177</v>
      </c>
      <c r="H613" t="str">
        <f t="shared" si="296"/>
        <v>||||||||||||</v>
      </c>
      <c r="I613" s="108" t="str">
        <f>[1]!Table1[[#This Row],[Stock]]</f>
        <v>|0200226240|28.60|0.00|2.300|0.000376NBC</v>
      </c>
      <c r="J613" t="str">
        <f t="shared" si="297"/>
        <v>376</v>
      </c>
      <c r="K613" s="19"/>
      <c r="L613" s="19"/>
      <c r="M613" s="19"/>
      <c r="N613" s="19"/>
      <c r="O613" s="19"/>
      <c r="P613" s="20">
        <f>End_Cal!E613</f>
        <v>0</v>
      </c>
      <c r="Q613" s="112">
        <f t="shared" si="300"/>
        <v>0</v>
      </c>
      <c r="R613" s="112" t="str">
        <f t="shared" si="301"/>
        <v/>
      </c>
      <c r="S613" s="112" t="str">
        <f t="shared" si="302"/>
        <v/>
      </c>
      <c r="T613" s="112" t="str">
        <f t="shared" si="303"/>
        <v/>
      </c>
      <c r="U613" s="112" t="str">
        <f t="shared" si="304"/>
        <v/>
      </c>
      <c r="V613" s="112" t="str">
        <f t="shared" si="305"/>
        <v/>
      </c>
      <c r="W613" s="112" t="str">
        <f t="shared" si="306"/>
        <v/>
      </c>
      <c r="X613" s="112" t="str">
        <f t="shared" si="307"/>
        <v/>
      </c>
      <c r="Y613" s="112" t="str">
        <f t="shared" si="308"/>
        <v/>
      </c>
      <c r="Z613" s="112" t="str">
        <f t="shared" si="309"/>
        <v/>
      </c>
      <c r="AA613" s="112" t="str">
        <f t="shared" si="310"/>
        <v/>
      </c>
      <c r="AB613" s="112" t="str">
        <f t="shared" si="311"/>
        <v/>
      </c>
      <c r="AC613" s="112" t="str">
        <f t="shared" si="312"/>
        <v/>
      </c>
      <c r="AD613" t="str">
        <f t="shared" si="298"/>
        <v>0------------</v>
      </c>
      <c r="AF613" s="19" t="str">
        <f t="shared" si="299"/>
        <v/>
      </c>
      <c r="AG613" s="19">
        <f t="shared" si="313"/>
        <v>0</v>
      </c>
      <c r="AH613" s="19" t="str">
        <f t="shared" si="314"/>
        <v/>
      </c>
      <c r="AI613" s="19" t="str">
        <f t="shared" si="315"/>
        <v/>
      </c>
      <c r="AJ613" s="19" t="str">
        <f t="shared" si="316"/>
        <v/>
      </c>
      <c r="AK613" s="19" t="str">
        <f t="shared" si="317"/>
        <v/>
      </c>
      <c r="AL613" s="19" t="str">
        <f t="shared" si="318"/>
        <v/>
      </c>
      <c r="AM613" s="19" t="str">
        <f t="shared" si="319"/>
        <v/>
      </c>
      <c r="AN613" s="19" t="str">
        <f t="shared" si="320"/>
        <v/>
      </c>
      <c r="AO613" s="19" t="str">
        <f t="shared" si="321"/>
        <v/>
      </c>
      <c r="AP613" s="19" t="str">
        <f t="shared" si="322"/>
        <v/>
      </c>
      <c r="AQ613" s="19" t="str">
        <f t="shared" si="323"/>
        <v/>
      </c>
      <c r="AR613" s="19" t="str">
        <f t="shared" si="324"/>
        <v/>
      </c>
      <c r="AS613" s="19" t="str">
        <f>IFERROR(VLOOKUP(AF613,[2]CUS030!$A$5:$E$10000,5,0),"")</f>
        <v/>
      </c>
      <c r="AT613" s="19" t="str">
        <f>IFERROR(VLOOKUP(AG613,[2]CUS030!$A$5:$E$10000,5,0),"")</f>
        <v/>
      </c>
      <c r="AU613" s="19" t="str">
        <f>IFERROR(VLOOKUP(AH613,[2]CUS030!$A$5:$E$10000,5,0),"")</f>
        <v/>
      </c>
      <c r="AV613" s="19" t="str">
        <f>IFERROR(VLOOKUP(AI613,[2]CUS030!$A$5:$E$10000,5,0),"")</f>
        <v/>
      </c>
      <c r="AW613" s="19" t="str">
        <f>IFERROR(VLOOKUP(AJ613,[2]CUS030!$A$5:$E$10000,5,0),"")</f>
        <v/>
      </c>
      <c r="AX613" s="19" t="str">
        <f>IFERROR(VLOOKUP(AK613,[2]CUS030!$A$5:$E$10000,5,0),"")</f>
        <v/>
      </c>
      <c r="AY613" s="19" t="str">
        <f>IFERROR(VLOOKUP(AL613,[2]CUS030!$A$5:$E$10000,5,0),"")</f>
        <v/>
      </c>
      <c r="AZ613" s="19" t="str">
        <f>IFERROR(VLOOKUP(AM613,[2]CUS030!$A$5:$E$10000,5,0),"")</f>
        <v/>
      </c>
      <c r="BA613" s="19" t="str">
        <f>IFERROR(VLOOKUP(AN613,[2]CUS030!$A$5:$E$10000,5,0),"")</f>
        <v/>
      </c>
      <c r="BB613" s="19" t="str">
        <f>IFERROR(VLOOKUP(AO613,[2]CUS030!$A$5:$E$10000,5,0),"")</f>
        <v/>
      </c>
      <c r="BC613" s="19" t="str">
        <f>IFERROR(VLOOKUP(AP613,[2]CUS030!$A$5:$E$10000,5,0),"")</f>
        <v/>
      </c>
      <c r="BD613" s="19" t="str">
        <f>IFERROR(VLOOKUP(AQ613,[2]CUS030!$A$5:$E$10000,5,0),"")</f>
        <v/>
      </c>
      <c r="BE613" s="19" t="str">
        <f>IFERROR(VLOOKUP(AR613,[2]CUS030!$A$5:$E$10000,5,0),"")</f>
        <v/>
      </c>
    </row>
    <row r="614" spans="6:57" x14ac:dyDescent="0.3">
      <c r="F614" s="108" t="str">
        <f>[1]!Table1[[#This Row],[Production]]</f>
        <v>|0200226240|28.60|0.00|2.300|0.0005875NBC</v>
      </c>
      <c r="G614" t="str">
        <f t="shared" si="295"/>
        <v>5875</v>
      </c>
      <c r="H614" t="str">
        <f t="shared" si="296"/>
        <v>||||||||||||</v>
      </c>
      <c r="I614" s="108" t="str">
        <f>[1]!Table1[[#This Row],[Stock]]</f>
        <v>|0200226240|28.60|0.00|2.300|0.000383NBC</v>
      </c>
      <c r="J614" t="str">
        <f t="shared" si="297"/>
        <v>383</v>
      </c>
      <c r="K614" s="19"/>
      <c r="L614" s="19"/>
      <c r="M614" s="19"/>
      <c r="N614" s="19"/>
      <c r="O614" s="19"/>
      <c r="P614" s="20">
        <f>End_Cal!E614</f>
        <v>0</v>
      </c>
      <c r="Q614" s="112">
        <f t="shared" si="300"/>
        <v>0</v>
      </c>
      <c r="R614" s="112" t="str">
        <f t="shared" si="301"/>
        <v/>
      </c>
      <c r="S614" s="112" t="str">
        <f t="shared" si="302"/>
        <v/>
      </c>
      <c r="T614" s="112" t="str">
        <f t="shared" si="303"/>
        <v/>
      </c>
      <c r="U614" s="112" t="str">
        <f t="shared" si="304"/>
        <v/>
      </c>
      <c r="V614" s="112" t="str">
        <f t="shared" si="305"/>
        <v/>
      </c>
      <c r="W614" s="112" t="str">
        <f t="shared" si="306"/>
        <v/>
      </c>
      <c r="X614" s="112" t="str">
        <f t="shared" si="307"/>
        <v/>
      </c>
      <c r="Y614" s="112" t="str">
        <f t="shared" si="308"/>
        <v/>
      </c>
      <c r="Z614" s="112" t="str">
        <f t="shared" si="309"/>
        <v/>
      </c>
      <c r="AA614" s="112" t="str">
        <f t="shared" si="310"/>
        <v/>
      </c>
      <c r="AB614" s="112" t="str">
        <f t="shared" si="311"/>
        <v/>
      </c>
      <c r="AC614" s="112" t="str">
        <f t="shared" si="312"/>
        <v/>
      </c>
      <c r="AD614" t="str">
        <f t="shared" si="298"/>
        <v>0------------</v>
      </c>
      <c r="AF614" s="19" t="str">
        <f t="shared" si="299"/>
        <v/>
      </c>
      <c r="AG614" s="19">
        <f t="shared" si="313"/>
        <v>0</v>
      </c>
      <c r="AH614" s="19" t="str">
        <f t="shared" si="314"/>
        <v/>
      </c>
      <c r="AI614" s="19" t="str">
        <f t="shared" si="315"/>
        <v/>
      </c>
      <c r="AJ614" s="19" t="str">
        <f t="shared" si="316"/>
        <v/>
      </c>
      <c r="AK614" s="19" t="str">
        <f t="shared" si="317"/>
        <v/>
      </c>
      <c r="AL614" s="19" t="str">
        <f t="shared" si="318"/>
        <v/>
      </c>
      <c r="AM614" s="19" t="str">
        <f t="shared" si="319"/>
        <v/>
      </c>
      <c r="AN614" s="19" t="str">
        <f t="shared" si="320"/>
        <v/>
      </c>
      <c r="AO614" s="19" t="str">
        <f t="shared" si="321"/>
        <v/>
      </c>
      <c r="AP614" s="19" t="str">
        <f t="shared" si="322"/>
        <v/>
      </c>
      <c r="AQ614" s="19" t="str">
        <f t="shared" si="323"/>
        <v/>
      </c>
      <c r="AR614" s="19" t="str">
        <f t="shared" si="324"/>
        <v/>
      </c>
      <c r="AS614" s="19" t="str">
        <f>IFERROR(VLOOKUP(AF614,[2]CUS030!$A$5:$E$10000,5,0),"")</f>
        <v/>
      </c>
      <c r="AT614" s="19" t="str">
        <f>IFERROR(VLOOKUP(AG614,[2]CUS030!$A$5:$E$10000,5,0),"")</f>
        <v/>
      </c>
      <c r="AU614" s="19" t="str">
        <f>IFERROR(VLOOKUP(AH614,[2]CUS030!$A$5:$E$10000,5,0),"")</f>
        <v/>
      </c>
      <c r="AV614" s="19" t="str">
        <f>IFERROR(VLOOKUP(AI614,[2]CUS030!$A$5:$E$10000,5,0),"")</f>
        <v/>
      </c>
      <c r="AW614" s="19" t="str">
        <f>IFERROR(VLOOKUP(AJ614,[2]CUS030!$A$5:$E$10000,5,0),"")</f>
        <v/>
      </c>
      <c r="AX614" s="19" t="str">
        <f>IFERROR(VLOOKUP(AK614,[2]CUS030!$A$5:$E$10000,5,0),"")</f>
        <v/>
      </c>
      <c r="AY614" s="19" t="str">
        <f>IFERROR(VLOOKUP(AL614,[2]CUS030!$A$5:$E$10000,5,0),"")</f>
        <v/>
      </c>
      <c r="AZ614" s="19" t="str">
        <f>IFERROR(VLOOKUP(AM614,[2]CUS030!$A$5:$E$10000,5,0),"")</f>
        <v/>
      </c>
      <c r="BA614" s="19" t="str">
        <f>IFERROR(VLOOKUP(AN614,[2]CUS030!$A$5:$E$10000,5,0),"")</f>
        <v/>
      </c>
      <c r="BB614" s="19" t="str">
        <f>IFERROR(VLOOKUP(AO614,[2]CUS030!$A$5:$E$10000,5,0),"")</f>
        <v/>
      </c>
      <c r="BC614" s="19" t="str">
        <f>IFERROR(VLOOKUP(AP614,[2]CUS030!$A$5:$E$10000,5,0),"")</f>
        <v/>
      </c>
      <c r="BD614" s="19" t="str">
        <f>IFERROR(VLOOKUP(AQ614,[2]CUS030!$A$5:$E$10000,5,0),"")</f>
        <v/>
      </c>
      <c r="BE614" s="19" t="str">
        <f>IFERROR(VLOOKUP(AR614,[2]CUS030!$A$5:$E$10000,5,0),"")</f>
        <v/>
      </c>
    </row>
    <row r="615" spans="6:57" x14ac:dyDescent="0.3">
      <c r="F615" s="108" t="str">
        <f>[1]!Table1[[#This Row],[Production]]</f>
        <v>|0200226240|28.60|0.00|2.300|0.0005731NBC</v>
      </c>
      <c r="G615" t="str">
        <f t="shared" si="295"/>
        <v>5731</v>
      </c>
      <c r="H615" t="str">
        <f t="shared" si="296"/>
        <v>||||||||||||</v>
      </c>
      <c r="I615" s="108" t="str">
        <f>[1]!Table1[[#This Row],[Stock]]</f>
        <v>|0200226240|28.60|0.00|2.300|0.000401NBC</v>
      </c>
      <c r="J615" t="str">
        <f t="shared" si="297"/>
        <v>401</v>
      </c>
      <c r="K615" s="19"/>
      <c r="L615" s="19"/>
      <c r="M615" s="19"/>
      <c r="N615" s="19"/>
      <c r="O615" s="19"/>
      <c r="P615" s="20">
        <f>End_Cal!E615</f>
        <v>0</v>
      </c>
      <c r="Q615" s="112">
        <f t="shared" si="300"/>
        <v>0</v>
      </c>
      <c r="R615" s="112" t="str">
        <f t="shared" si="301"/>
        <v/>
      </c>
      <c r="S615" s="112" t="str">
        <f t="shared" si="302"/>
        <v/>
      </c>
      <c r="T615" s="112" t="str">
        <f t="shared" si="303"/>
        <v/>
      </c>
      <c r="U615" s="112" t="str">
        <f t="shared" si="304"/>
        <v/>
      </c>
      <c r="V615" s="112" t="str">
        <f t="shared" si="305"/>
        <v/>
      </c>
      <c r="W615" s="112" t="str">
        <f t="shared" si="306"/>
        <v/>
      </c>
      <c r="X615" s="112" t="str">
        <f t="shared" si="307"/>
        <v/>
      </c>
      <c r="Y615" s="112" t="str">
        <f t="shared" si="308"/>
        <v/>
      </c>
      <c r="Z615" s="112" t="str">
        <f t="shared" si="309"/>
        <v/>
      </c>
      <c r="AA615" s="112" t="str">
        <f t="shared" si="310"/>
        <v/>
      </c>
      <c r="AB615" s="112" t="str">
        <f t="shared" si="311"/>
        <v/>
      </c>
      <c r="AC615" s="112" t="str">
        <f t="shared" si="312"/>
        <v/>
      </c>
      <c r="AD615" t="str">
        <f t="shared" si="298"/>
        <v>0------------</v>
      </c>
      <c r="AF615" s="19" t="str">
        <f t="shared" si="299"/>
        <v/>
      </c>
      <c r="AG615" s="19">
        <f t="shared" si="313"/>
        <v>0</v>
      </c>
      <c r="AH615" s="19" t="str">
        <f t="shared" si="314"/>
        <v/>
      </c>
      <c r="AI615" s="19" t="str">
        <f t="shared" si="315"/>
        <v/>
      </c>
      <c r="AJ615" s="19" t="str">
        <f t="shared" si="316"/>
        <v/>
      </c>
      <c r="AK615" s="19" t="str">
        <f t="shared" si="317"/>
        <v/>
      </c>
      <c r="AL615" s="19" t="str">
        <f t="shared" si="318"/>
        <v/>
      </c>
      <c r="AM615" s="19" t="str">
        <f t="shared" si="319"/>
        <v/>
      </c>
      <c r="AN615" s="19" t="str">
        <f t="shared" si="320"/>
        <v/>
      </c>
      <c r="AO615" s="19" t="str">
        <f t="shared" si="321"/>
        <v/>
      </c>
      <c r="AP615" s="19" t="str">
        <f t="shared" si="322"/>
        <v/>
      </c>
      <c r="AQ615" s="19" t="str">
        <f t="shared" si="323"/>
        <v/>
      </c>
      <c r="AR615" s="19" t="str">
        <f t="shared" si="324"/>
        <v/>
      </c>
      <c r="AS615" s="19" t="str">
        <f>IFERROR(VLOOKUP(AF615,[2]CUS030!$A$5:$E$10000,5,0),"")</f>
        <v/>
      </c>
      <c r="AT615" s="19" t="str">
        <f>IFERROR(VLOOKUP(AG615,[2]CUS030!$A$5:$E$10000,5,0),"")</f>
        <v/>
      </c>
      <c r="AU615" s="19" t="str">
        <f>IFERROR(VLOOKUP(AH615,[2]CUS030!$A$5:$E$10000,5,0),"")</f>
        <v/>
      </c>
      <c r="AV615" s="19" t="str">
        <f>IFERROR(VLOOKUP(AI615,[2]CUS030!$A$5:$E$10000,5,0),"")</f>
        <v/>
      </c>
      <c r="AW615" s="19" t="str">
        <f>IFERROR(VLOOKUP(AJ615,[2]CUS030!$A$5:$E$10000,5,0),"")</f>
        <v/>
      </c>
      <c r="AX615" s="19" t="str">
        <f>IFERROR(VLOOKUP(AK615,[2]CUS030!$A$5:$E$10000,5,0),"")</f>
        <v/>
      </c>
      <c r="AY615" s="19" t="str">
        <f>IFERROR(VLOOKUP(AL615,[2]CUS030!$A$5:$E$10000,5,0),"")</f>
        <v/>
      </c>
      <c r="AZ615" s="19" t="str">
        <f>IFERROR(VLOOKUP(AM615,[2]CUS030!$A$5:$E$10000,5,0),"")</f>
        <v/>
      </c>
      <c r="BA615" s="19" t="str">
        <f>IFERROR(VLOOKUP(AN615,[2]CUS030!$A$5:$E$10000,5,0),"")</f>
        <v/>
      </c>
      <c r="BB615" s="19" t="str">
        <f>IFERROR(VLOOKUP(AO615,[2]CUS030!$A$5:$E$10000,5,0),"")</f>
        <v/>
      </c>
      <c r="BC615" s="19" t="str">
        <f>IFERROR(VLOOKUP(AP615,[2]CUS030!$A$5:$E$10000,5,0),"")</f>
        <v/>
      </c>
      <c r="BD615" s="19" t="str">
        <f>IFERROR(VLOOKUP(AQ615,[2]CUS030!$A$5:$E$10000,5,0),"")</f>
        <v/>
      </c>
      <c r="BE615" s="19" t="str">
        <f>IFERROR(VLOOKUP(AR615,[2]CUS030!$A$5:$E$10000,5,0),"")</f>
        <v/>
      </c>
    </row>
    <row r="616" spans="6:57" x14ac:dyDescent="0.3">
      <c r="F616" s="108" t="str">
        <f>[1]!Table1[[#This Row],[Production]]</f>
        <v>|0200226240|28.60|0.00|2.300|0.0006059NBC</v>
      </c>
      <c r="G616" t="str">
        <f t="shared" si="295"/>
        <v>6059</v>
      </c>
      <c r="H616" t="str">
        <f t="shared" si="296"/>
        <v>||||||||||||</v>
      </c>
      <c r="I616" s="108" t="str">
        <f>[1]!Table1[[#This Row],[Stock]]</f>
        <v>|0200226240|28.60|0.00|2.300|0.000425NBC</v>
      </c>
      <c r="J616" t="str">
        <f t="shared" si="297"/>
        <v>425</v>
      </c>
      <c r="K616" s="19"/>
      <c r="L616" s="19"/>
      <c r="M616" s="19"/>
      <c r="N616" s="19"/>
      <c r="O616" s="19"/>
      <c r="P616" s="20">
        <f>End_Cal!E616</f>
        <v>0</v>
      </c>
      <c r="Q616" s="112">
        <f t="shared" si="300"/>
        <v>0</v>
      </c>
      <c r="R616" s="112" t="str">
        <f t="shared" si="301"/>
        <v/>
      </c>
      <c r="S616" s="112" t="str">
        <f t="shared" si="302"/>
        <v/>
      </c>
      <c r="T616" s="112" t="str">
        <f t="shared" si="303"/>
        <v/>
      </c>
      <c r="U616" s="112" t="str">
        <f t="shared" si="304"/>
        <v/>
      </c>
      <c r="V616" s="112" t="str">
        <f t="shared" si="305"/>
        <v/>
      </c>
      <c r="W616" s="112" t="str">
        <f t="shared" si="306"/>
        <v/>
      </c>
      <c r="X616" s="112" t="str">
        <f t="shared" si="307"/>
        <v/>
      </c>
      <c r="Y616" s="112" t="str">
        <f t="shared" si="308"/>
        <v/>
      </c>
      <c r="Z616" s="112" t="str">
        <f t="shared" si="309"/>
        <v/>
      </c>
      <c r="AA616" s="112" t="str">
        <f t="shared" si="310"/>
        <v/>
      </c>
      <c r="AB616" s="112" t="str">
        <f t="shared" si="311"/>
        <v/>
      </c>
      <c r="AC616" s="112" t="str">
        <f t="shared" si="312"/>
        <v/>
      </c>
      <c r="AD616" t="str">
        <f t="shared" si="298"/>
        <v>0------------</v>
      </c>
      <c r="AF616" s="19" t="str">
        <f t="shared" si="299"/>
        <v/>
      </c>
      <c r="AG616" s="19">
        <f t="shared" si="313"/>
        <v>0</v>
      </c>
      <c r="AH616" s="19" t="str">
        <f t="shared" si="314"/>
        <v/>
      </c>
      <c r="AI616" s="19" t="str">
        <f t="shared" si="315"/>
        <v/>
      </c>
      <c r="AJ616" s="19" t="str">
        <f t="shared" si="316"/>
        <v/>
      </c>
      <c r="AK616" s="19" t="str">
        <f t="shared" si="317"/>
        <v/>
      </c>
      <c r="AL616" s="19" t="str">
        <f t="shared" si="318"/>
        <v/>
      </c>
      <c r="AM616" s="19" t="str">
        <f t="shared" si="319"/>
        <v/>
      </c>
      <c r="AN616" s="19" t="str">
        <f t="shared" si="320"/>
        <v/>
      </c>
      <c r="AO616" s="19" t="str">
        <f t="shared" si="321"/>
        <v/>
      </c>
      <c r="AP616" s="19" t="str">
        <f t="shared" si="322"/>
        <v/>
      </c>
      <c r="AQ616" s="19" t="str">
        <f t="shared" si="323"/>
        <v/>
      </c>
      <c r="AR616" s="19" t="str">
        <f t="shared" si="324"/>
        <v/>
      </c>
      <c r="AS616" s="19" t="str">
        <f>IFERROR(VLOOKUP(AF616,[2]CUS030!$A$5:$E$10000,5,0),"")</f>
        <v/>
      </c>
      <c r="AT616" s="19" t="str">
        <f>IFERROR(VLOOKUP(AG616,[2]CUS030!$A$5:$E$10000,5,0),"")</f>
        <v/>
      </c>
      <c r="AU616" s="19" t="str">
        <f>IFERROR(VLOOKUP(AH616,[2]CUS030!$A$5:$E$10000,5,0),"")</f>
        <v/>
      </c>
      <c r="AV616" s="19" t="str">
        <f>IFERROR(VLOOKUP(AI616,[2]CUS030!$A$5:$E$10000,5,0),"")</f>
        <v/>
      </c>
      <c r="AW616" s="19" t="str">
        <f>IFERROR(VLOOKUP(AJ616,[2]CUS030!$A$5:$E$10000,5,0),"")</f>
        <v/>
      </c>
      <c r="AX616" s="19" t="str">
        <f>IFERROR(VLOOKUP(AK616,[2]CUS030!$A$5:$E$10000,5,0),"")</f>
        <v/>
      </c>
      <c r="AY616" s="19" t="str">
        <f>IFERROR(VLOOKUP(AL616,[2]CUS030!$A$5:$E$10000,5,0),"")</f>
        <v/>
      </c>
      <c r="AZ616" s="19" t="str">
        <f>IFERROR(VLOOKUP(AM616,[2]CUS030!$A$5:$E$10000,5,0),"")</f>
        <v/>
      </c>
      <c r="BA616" s="19" t="str">
        <f>IFERROR(VLOOKUP(AN616,[2]CUS030!$A$5:$E$10000,5,0),"")</f>
        <v/>
      </c>
      <c r="BB616" s="19" t="str">
        <f>IFERROR(VLOOKUP(AO616,[2]CUS030!$A$5:$E$10000,5,0),"")</f>
        <v/>
      </c>
      <c r="BC616" s="19" t="str">
        <f>IFERROR(VLOOKUP(AP616,[2]CUS030!$A$5:$E$10000,5,0),"")</f>
        <v/>
      </c>
      <c r="BD616" s="19" t="str">
        <f>IFERROR(VLOOKUP(AQ616,[2]CUS030!$A$5:$E$10000,5,0),"")</f>
        <v/>
      </c>
      <c r="BE616" s="19" t="str">
        <f>IFERROR(VLOOKUP(AR616,[2]CUS030!$A$5:$E$10000,5,0),"")</f>
        <v/>
      </c>
    </row>
    <row r="617" spans="6:57" x14ac:dyDescent="0.3">
      <c r="F617" s="108" t="str">
        <f>[1]!Table1[[#This Row],[Production]]</f>
        <v>|0200226240|28.60|0.00|2.300|0.0006177NBC</v>
      </c>
      <c r="G617" t="str">
        <f t="shared" si="295"/>
        <v>6177</v>
      </c>
      <c r="H617" t="str">
        <f t="shared" si="296"/>
        <v>||||||||||||</v>
      </c>
      <c r="I617" s="108" t="str">
        <f>[1]!Table1[[#This Row],[Stock]]</f>
        <v>|0200226240|28.60|0.00|2.300|0.000435NBC</v>
      </c>
      <c r="J617" t="str">
        <f t="shared" si="297"/>
        <v>435</v>
      </c>
      <c r="K617" s="19"/>
      <c r="L617" s="19"/>
      <c r="M617" s="19"/>
      <c r="N617" s="19"/>
      <c r="O617" s="19"/>
      <c r="P617" s="20">
        <f>End_Cal!E617</f>
        <v>0</v>
      </c>
      <c r="Q617" s="112">
        <f t="shared" si="300"/>
        <v>0</v>
      </c>
      <c r="R617" s="112" t="str">
        <f t="shared" si="301"/>
        <v/>
      </c>
      <c r="S617" s="112" t="str">
        <f t="shared" si="302"/>
        <v/>
      </c>
      <c r="T617" s="112" t="str">
        <f t="shared" si="303"/>
        <v/>
      </c>
      <c r="U617" s="112" t="str">
        <f t="shared" si="304"/>
        <v/>
      </c>
      <c r="V617" s="112" t="str">
        <f t="shared" si="305"/>
        <v/>
      </c>
      <c r="W617" s="112" t="str">
        <f t="shared" si="306"/>
        <v/>
      </c>
      <c r="X617" s="112" t="str">
        <f t="shared" si="307"/>
        <v/>
      </c>
      <c r="Y617" s="112" t="str">
        <f t="shared" si="308"/>
        <v/>
      </c>
      <c r="Z617" s="112" t="str">
        <f t="shared" si="309"/>
        <v/>
      </c>
      <c r="AA617" s="112" t="str">
        <f t="shared" si="310"/>
        <v/>
      </c>
      <c r="AB617" s="112" t="str">
        <f t="shared" si="311"/>
        <v/>
      </c>
      <c r="AC617" s="112" t="str">
        <f t="shared" si="312"/>
        <v/>
      </c>
      <c r="AD617" t="str">
        <f t="shared" si="298"/>
        <v>0------------</v>
      </c>
      <c r="AF617" s="19" t="str">
        <f t="shared" si="299"/>
        <v/>
      </c>
      <c r="AG617" s="19">
        <f t="shared" si="313"/>
        <v>0</v>
      </c>
      <c r="AH617" s="19" t="str">
        <f t="shared" si="314"/>
        <v/>
      </c>
      <c r="AI617" s="19" t="str">
        <f t="shared" si="315"/>
        <v/>
      </c>
      <c r="AJ617" s="19" t="str">
        <f t="shared" si="316"/>
        <v/>
      </c>
      <c r="AK617" s="19" t="str">
        <f t="shared" si="317"/>
        <v/>
      </c>
      <c r="AL617" s="19" t="str">
        <f t="shared" si="318"/>
        <v/>
      </c>
      <c r="AM617" s="19" t="str">
        <f t="shared" si="319"/>
        <v/>
      </c>
      <c r="AN617" s="19" t="str">
        <f t="shared" si="320"/>
        <v/>
      </c>
      <c r="AO617" s="19" t="str">
        <f t="shared" si="321"/>
        <v/>
      </c>
      <c r="AP617" s="19" t="str">
        <f t="shared" si="322"/>
        <v/>
      </c>
      <c r="AQ617" s="19" t="str">
        <f t="shared" si="323"/>
        <v/>
      </c>
      <c r="AR617" s="19" t="str">
        <f t="shared" si="324"/>
        <v/>
      </c>
      <c r="AS617" s="19" t="str">
        <f>IFERROR(VLOOKUP(AF617,[2]CUS030!$A$5:$E$10000,5,0),"")</f>
        <v/>
      </c>
      <c r="AT617" s="19" t="str">
        <f>IFERROR(VLOOKUP(AG617,[2]CUS030!$A$5:$E$10000,5,0),"")</f>
        <v/>
      </c>
      <c r="AU617" s="19" t="str">
        <f>IFERROR(VLOOKUP(AH617,[2]CUS030!$A$5:$E$10000,5,0),"")</f>
        <v/>
      </c>
      <c r="AV617" s="19" t="str">
        <f>IFERROR(VLOOKUP(AI617,[2]CUS030!$A$5:$E$10000,5,0),"")</f>
        <v/>
      </c>
      <c r="AW617" s="19" t="str">
        <f>IFERROR(VLOOKUP(AJ617,[2]CUS030!$A$5:$E$10000,5,0),"")</f>
        <v/>
      </c>
      <c r="AX617" s="19" t="str">
        <f>IFERROR(VLOOKUP(AK617,[2]CUS030!$A$5:$E$10000,5,0),"")</f>
        <v/>
      </c>
      <c r="AY617" s="19" t="str">
        <f>IFERROR(VLOOKUP(AL617,[2]CUS030!$A$5:$E$10000,5,0),"")</f>
        <v/>
      </c>
      <c r="AZ617" s="19" t="str">
        <f>IFERROR(VLOOKUP(AM617,[2]CUS030!$A$5:$E$10000,5,0),"")</f>
        <v/>
      </c>
      <c r="BA617" s="19" t="str">
        <f>IFERROR(VLOOKUP(AN617,[2]CUS030!$A$5:$E$10000,5,0),"")</f>
        <v/>
      </c>
      <c r="BB617" s="19" t="str">
        <f>IFERROR(VLOOKUP(AO617,[2]CUS030!$A$5:$E$10000,5,0),"")</f>
        <v/>
      </c>
      <c r="BC617" s="19" t="str">
        <f>IFERROR(VLOOKUP(AP617,[2]CUS030!$A$5:$E$10000,5,0),"")</f>
        <v/>
      </c>
      <c r="BD617" s="19" t="str">
        <f>IFERROR(VLOOKUP(AQ617,[2]CUS030!$A$5:$E$10000,5,0),"")</f>
        <v/>
      </c>
      <c r="BE617" s="19" t="str">
        <f>IFERROR(VLOOKUP(AR617,[2]CUS030!$A$5:$E$10000,5,0),"")</f>
        <v/>
      </c>
    </row>
    <row r="618" spans="6:57" x14ac:dyDescent="0.3">
      <c r="F618" s="108" t="str">
        <f>[1]!Table1[[#This Row],[Production]]</f>
        <v>|0200226240|28.60|0.00|2.300|0.0005875NBC</v>
      </c>
      <c r="G618" t="str">
        <f t="shared" si="295"/>
        <v>5875</v>
      </c>
      <c r="H618" t="str">
        <f t="shared" si="296"/>
        <v>||||||||||||</v>
      </c>
      <c r="I618" s="108" t="str">
        <f>[1]!Table1[[#This Row],[Stock]]</f>
        <v>|0200226240|28.60|0.00|2.300|0.000483NBC</v>
      </c>
      <c r="J618" t="str">
        <f t="shared" si="297"/>
        <v>483</v>
      </c>
      <c r="K618" s="19"/>
      <c r="L618" s="19"/>
      <c r="M618" s="19"/>
      <c r="N618" s="19"/>
      <c r="O618" s="19"/>
      <c r="P618" s="20">
        <f>End_Cal!E618</f>
        <v>0</v>
      </c>
      <c r="Q618" s="112">
        <f t="shared" si="300"/>
        <v>0</v>
      </c>
      <c r="R618" s="112" t="str">
        <f t="shared" si="301"/>
        <v/>
      </c>
      <c r="S618" s="112" t="str">
        <f t="shared" si="302"/>
        <v/>
      </c>
      <c r="T618" s="112" t="str">
        <f t="shared" si="303"/>
        <v/>
      </c>
      <c r="U618" s="112" t="str">
        <f t="shared" si="304"/>
        <v/>
      </c>
      <c r="V618" s="112" t="str">
        <f t="shared" si="305"/>
        <v/>
      </c>
      <c r="W618" s="112" t="str">
        <f t="shared" si="306"/>
        <v/>
      </c>
      <c r="X618" s="112" t="str">
        <f t="shared" si="307"/>
        <v/>
      </c>
      <c r="Y618" s="112" t="str">
        <f t="shared" si="308"/>
        <v/>
      </c>
      <c r="Z618" s="112" t="str">
        <f t="shared" si="309"/>
        <v/>
      </c>
      <c r="AA618" s="112" t="str">
        <f t="shared" si="310"/>
        <v/>
      </c>
      <c r="AB618" s="112" t="str">
        <f t="shared" si="311"/>
        <v/>
      </c>
      <c r="AC618" s="112" t="str">
        <f t="shared" si="312"/>
        <v/>
      </c>
      <c r="AD618" t="str">
        <f t="shared" si="298"/>
        <v>0------------</v>
      </c>
      <c r="AF618" s="19" t="str">
        <f t="shared" si="299"/>
        <v/>
      </c>
      <c r="AG618" s="19">
        <f t="shared" si="313"/>
        <v>0</v>
      </c>
      <c r="AH618" s="19" t="str">
        <f t="shared" si="314"/>
        <v/>
      </c>
      <c r="AI618" s="19" t="str">
        <f t="shared" si="315"/>
        <v/>
      </c>
      <c r="AJ618" s="19" t="str">
        <f t="shared" si="316"/>
        <v/>
      </c>
      <c r="AK618" s="19" t="str">
        <f t="shared" si="317"/>
        <v/>
      </c>
      <c r="AL618" s="19" t="str">
        <f t="shared" si="318"/>
        <v/>
      </c>
      <c r="AM618" s="19" t="str">
        <f t="shared" si="319"/>
        <v/>
      </c>
      <c r="AN618" s="19" t="str">
        <f t="shared" si="320"/>
        <v/>
      </c>
      <c r="AO618" s="19" t="str">
        <f t="shared" si="321"/>
        <v/>
      </c>
      <c r="AP618" s="19" t="str">
        <f t="shared" si="322"/>
        <v/>
      </c>
      <c r="AQ618" s="19" t="str">
        <f t="shared" si="323"/>
        <v/>
      </c>
      <c r="AR618" s="19" t="str">
        <f t="shared" si="324"/>
        <v/>
      </c>
      <c r="AS618" s="19" t="str">
        <f>IFERROR(VLOOKUP(AF618,[2]CUS030!$A$5:$E$10000,5,0),"")</f>
        <v/>
      </c>
      <c r="AT618" s="19" t="str">
        <f>IFERROR(VLOOKUP(AG618,[2]CUS030!$A$5:$E$10000,5,0),"")</f>
        <v/>
      </c>
      <c r="AU618" s="19" t="str">
        <f>IFERROR(VLOOKUP(AH618,[2]CUS030!$A$5:$E$10000,5,0),"")</f>
        <v/>
      </c>
      <c r="AV618" s="19" t="str">
        <f>IFERROR(VLOOKUP(AI618,[2]CUS030!$A$5:$E$10000,5,0),"")</f>
        <v/>
      </c>
      <c r="AW618" s="19" t="str">
        <f>IFERROR(VLOOKUP(AJ618,[2]CUS030!$A$5:$E$10000,5,0),"")</f>
        <v/>
      </c>
      <c r="AX618" s="19" t="str">
        <f>IFERROR(VLOOKUP(AK618,[2]CUS030!$A$5:$E$10000,5,0),"")</f>
        <v/>
      </c>
      <c r="AY618" s="19" t="str">
        <f>IFERROR(VLOOKUP(AL618,[2]CUS030!$A$5:$E$10000,5,0),"")</f>
        <v/>
      </c>
      <c r="AZ618" s="19" t="str">
        <f>IFERROR(VLOOKUP(AM618,[2]CUS030!$A$5:$E$10000,5,0),"")</f>
        <v/>
      </c>
      <c r="BA618" s="19" t="str">
        <f>IFERROR(VLOOKUP(AN618,[2]CUS030!$A$5:$E$10000,5,0),"")</f>
        <v/>
      </c>
      <c r="BB618" s="19" t="str">
        <f>IFERROR(VLOOKUP(AO618,[2]CUS030!$A$5:$E$10000,5,0),"")</f>
        <v/>
      </c>
      <c r="BC618" s="19" t="str">
        <f>IFERROR(VLOOKUP(AP618,[2]CUS030!$A$5:$E$10000,5,0),"")</f>
        <v/>
      </c>
      <c r="BD618" s="19" t="str">
        <f>IFERROR(VLOOKUP(AQ618,[2]CUS030!$A$5:$E$10000,5,0),"")</f>
        <v/>
      </c>
      <c r="BE618" s="19" t="str">
        <f>IFERROR(VLOOKUP(AR618,[2]CUS030!$A$5:$E$10000,5,0),"")</f>
        <v/>
      </c>
    </row>
    <row r="619" spans="6:57" x14ac:dyDescent="0.3">
      <c r="F619" s="108" t="str">
        <f>[1]!Table1[[#This Row],[Production]]</f>
        <v>|0200226240|28.60|0.00|2.300|0.0006127NBC</v>
      </c>
      <c r="G619" t="str">
        <f t="shared" si="295"/>
        <v>6127</v>
      </c>
      <c r="H619" t="str">
        <f t="shared" si="296"/>
        <v>||||||||||||</v>
      </c>
      <c r="I619" s="108" t="str">
        <f>[1]!Table1[[#This Row],[Stock]]</f>
        <v>|0200226240|28.60|0.00|2.300|0.000505NBC</v>
      </c>
      <c r="J619" t="str">
        <f t="shared" si="297"/>
        <v>505</v>
      </c>
      <c r="K619" s="19"/>
      <c r="L619" s="19"/>
      <c r="M619" s="19"/>
      <c r="N619" s="19"/>
      <c r="O619" s="19"/>
      <c r="P619" s="20">
        <f>End_Cal!E619</f>
        <v>0</v>
      </c>
      <c r="Q619" s="112">
        <f t="shared" si="300"/>
        <v>0</v>
      </c>
      <c r="R619" s="112" t="str">
        <f t="shared" si="301"/>
        <v/>
      </c>
      <c r="S619" s="112" t="str">
        <f t="shared" si="302"/>
        <v/>
      </c>
      <c r="T619" s="112" t="str">
        <f t="shared" si="303"/>
        <v/>
      </c>
      <c r="U619" s="112" t="str">
        <f t="shared" si="304"/>
        <v/>
      </c>
      <c r="V619" s="112" t="str">
        <f t="shared" si="305"/>
        <v/>
      </c>
      <c r="W619" s="112" t="str">
        <f t="shared" si="306"/>
        <v/>
      </c>
      <c r="X619" s="112" t="str">
        <f t="shared" si="307"/>
        <v/>
      </c>
      <c r="Y619" s="112" t="str">
        <f t="shared" si="308"/>
        <v/>
      </c>
      <c r="Z619" s="112" t="str">
        <f t="shared" si="309"/>
        <v/>
      </c>
      <c r="AA619" s="112" t="str">
        <f t="shared" si="310"/>
        <v/>
      </c>
      <c r="AB619" s="112" t="str">
        <f t="shared" si="311"/>
        <v/>
      </c>
      <c r="AC619" s="112" t="str">
        <f t="shared" si="312"/>
        <v/>
      </c>
      <c r="AD619" t="str">
        <f t="shared" si="298"/>
        <v>0------------</v>
      </c>
      <c r="AF619" s="19" t="str">
        <f t="shared" si="299"/>
        <v/>
      </c>
      <c r="AG619" s="19">
        <f t="shared" si="313"/>
        <v>0</v>
      </c>
      <c r="AH619" s="19" t="str">
        <f t="shared" si="314"/>
        <v/>
      </c>
      <c r="AI619" s="19" t="str">
        <f t="shared" si="315"/>
        <v/>
      </c>
      <c r="AJ619" s="19" t="str">
        <f t="shared" si="316"/>
        <v/>
      </c>
      <c r="AK619" s="19" t="str">
        <f t="shared" si="317"/>
        <v/>
      </c>
      <c r="AL619" s="19" t="str">
        <f t="shared" si="318"/>
        <v/>
      </c>
      <c r="AM619" s="19" t="str">
        <f t="shared" si="319"/>
        <v/>
      </c>
      <c r="AN619" s="19" t="str">
        <f t="shared" si="320"/>
        <v/>
      </c>
      <c r="AO619" s="19" t="str">
        <f t="shared" si="321"/>
        <v/>
      </c>
      <c r="AP619" s="19" t="str">
        <f t="shared" si="322"/>
        <v/>
      </c>
      <c r="AQ619" s="19" t="str">
        <f t="shared" si="323"/>
        <v/>
      </c>
      <c r="AR619" s="19" t="str">
        <f t="shared" si="324"/>
        <v/>
      </c>
      <c r="AS619" s="19" t="str">
        <f>IFERROR(VLOOKUP(AF619,[2]CUS030!$A$5:$E$10000,5,0),"")</f>
        <v/>
      </c>
      <c r="AT619" s="19" t="str">
        <f>IFERROR(VLOOKUP(AG619,[2]CUS030!$A$5:$E$10000,5,0),"")</f>
        <v/>
      </c>
      <c r="AU619" s="19" t="str">
        <f>IFERROR(VLOOKUP(AH619,[2]CUS030!$A$5:$E$10000,5,0),"")</f>
        <v/>
      </c>
      <c r="AV619" s="19" t="str">
        <f>IFERROR(VLOOKUP(AI619,[2]CUS030!$A$5:$E$10000,5,0),"")</f>
        <v/>
      </c>
      <c r="AW619" s="19" t="str">
        <f>IFERROR(VLOOKUP(AJ619,[2]CUS030!$A$5:$E$10000,5,0),"")</f>
        <v/>
      </c>
      <c r="AX619" s="19" t="str">
        <f>IFERROR(VLOOKUP(AK619,[2]CUS030!$A$5:$E$10000,5,0),"")</f>
        <v/>
      </c>
      <c r="AY619" s="19" t="str">
        <f>IFERROR(VLOOKUP(AL619,[2]CUS030!$A$5:$E$10000,5,0),"")</f>
        <v/>
      </c>
      <c r="AZ619" s="19" t="str">
        <f>IFERROR(VLOOKUP(AM619,[2]CUS030!$A$5:$E$10000,5,0),"")</f>
        <v/>
      </c>
      <c r="BA619" s="19" t="str">
        <f>IFERROR(VLOOKUP(AN619,[2]CUS030!$A$5:$E$10000,5,0),"")</f>
        <v/>
      </c>
      <c r="BB619" s="19" t="str">
        <f>IFERROR(VLOOKUP(AO619,[2]CUS030!$A$5:$E$10000,5,0),"")</f>
        <v/>
      </c>
      <c r="BC619" s="19" t="str">
        <f>IFERROR(VLOOKUP(AP619,[2]CUS030!$A$5:$E$10000,5,0),"")</f>
        <v/>
      </c>
      <c r="BD619" s="19" t="str">
        <f>IFERROR(VLOOKUP(AQ619,[2]CUS030!$A$5:$E$10000,5,0),"")</f>
        <v/>
      </c>
      <c r="BE619" s="19" t="str">
        <f>IFERROR(VLOOKUP(AR619,[2]CUS030!$A$5:$E$10000,5,0),"")</f>
        <v/>
      </c>
    </row>
    <row r="620" spans="6:57" x14ac:dyDescent="0.3">
      <c r="F620" s="108" t="str">
        <f>[1]!Table1[[#This Row],[Production]]</f>
        <v>|0200226240|28.60|0.00|2.300|0.0005731NBC</v>
      </c>
      <c r="G620" t="str">
        <f t="shared" si="295"/>
        <v>5731</v>
      </c>
      <c r="H620" t="str">
        <f t="shared" si="296"/>
        <v>||||||||||||</v>
      </c>
      <c r="I620" s="108" t="str">
        <f>[1]!Table1[[#This Row],[Stock]]</f>
        <v>|0200226240|28.60|0.00|2.300|0.000565NBC</v>
      </c>
      <c r="J620" t="str">
        <f t="shared" si="297"/>
        <v>565</v>
      </c>
      <c r="K620" s="19"/>
      <c r="L620" s="19"/>
      <c r="M620" s="19"/>
      <c r="N620" s="19"/>
      <c r="O620" s="19"/>
      <c r="P620" s="20">
        <f>End_Cal!E620</f>
        <v>0</v>
      </c>
      <c r="Q620" s="112">
        <f t="shared" si="300"/>
        <v>0</v>
      </c>
      <c r="R620" s="112" t="str">
        <f t="shared" si="301"/>
        <v/>
      </c>
      <c r="S620" s="112" t="str">
        <f t="shared" si="302"/>
        <v/>
      </c>
      <c r="T620" s="112" t="str">
        <f t="shared" si="303"/>
        <v/>
      </c>
      <c r="U620" s="112" t="str">
        <f t="shared" si="304"/>
        <v/>
      </c>
      <c r="V620" s="112" t="str">
        <f t="shared" si="305"/>
        <v/>
      </c>
      <c r="W620" s="112" t="str">
        <f t="shared" si="306"/>
        <v/>
      </c>
      <c r="X620" s="112" t="str">
        <f t="shared" si="307"/>
        <v/>
      </c>
      <c r="Y620" s="112" t="str">
        <f t="shared" si="308"/>
        <v/>
      </c>
      <c r="Z620" s="112" t="str">
        <f t="shared" si="309"/>
        <v/>
      </c>
      <c r="AA620" s="112" t="str">
        <f t="shared" si="310"/>
        <v/>
      </c>
      <c r="AB620" s="112" t="str">
        <f t="shared" si="311"/>
        <v/>
      </c>
      <c r="AC620" s="112" t="str">
        <f t="shared" si="312"/>
        <v/>
      </c>
      <c r="AD620" t="str">
        <f t="shared" si="298"/>
        <v>0------------</v>
      </c>
      <c r="AF620" s="19" t="str">
        <f t="shared" si="299"/>
        <v/>
      </c>
      <c r="AG620" s="19">
        <f t="shared" si="313"/>
        <v>0</v>
      </c>
      <c r="AH620" s="19" t="str">
        <f t="shared" si="314"/>
        <v/>
      </c>
      <c r="AI620" s="19" t="str">
        <f t="shared" si="315"/>
        <v/>
      </c>
      <c r="AJ620" s="19" t="str">
        <f t="shared" si="316"/>
        <v/>
      </c>
      <c r="AK620" s="19" t="str">
        <f t="shared" si="317"/>
        <v/>
      </c>
      <c r="AL620" s="19" t="str">
        <f t="shared" si="318"/>
        <v/>
      </c>
      <c r="AM620" s="19" t="str">
        <f t="shared" si="319"/>
        <v/>
      </c>
      <c r="AN620" s="19" t="str">
        <f t="shared" si="320"/>
        <v/>
      </c>
      <c r="AO620" s="19" t="str">
        <f t="shared" si="321"/>
        <v/>
      </c>
      <c r="AP620" s="19" t="str">
        <f t="shared" si="322"/>
        <v/>
      </c>
      <c r="AQ620" s="19" t="str">
        <f t="shared" si="323"/>
        <v/>
      </c>
      <c r="AR620" s="19" t="str">
        <f t="shared" si="324"/>
        <v/>
      </c>
      <c r="AS620" s="19" t="str">
        <f>IFERROR(VLOOKUP(AF620,[2]CUS030!$A$5:$E$10000,5,0),"")</f>
        <v/>
      </c>
      <c r="AT620" s="19" t="str">
        <f>IFERROR(VLOOKUP(AG620,[2]CUS030!$A$5:$E$10000,5,0),"")</f>
        <v/>
      </c>
      <c r="AU620" s="19" t="str">
        <f>IFERROR(VLOOKUP(AH620,[2]CUS030!$A$5:$E$10000,5,0),"")</f>
        <v/>
      </c>
      <c r="AV620" s="19" t="str">
        <f>IFERROR(VLOOKUP(AI620,[2]CUS030!$A$5:$E$10000,5,0),"")</f>
        <v/>
      </c>
      <c r="AW620" s="19" t="str">
        <f>IFERROR(VLOOKUP(AJ620,[2]CUS030!$A$5:$E$10000,5,0),"")</f>
        <v/>
      </c>
      <c r="AX620" s="19" t="str">
        <f>IFERROR(VLOOKUP(AK620,[2]CUS030!$A$5:$E$10000,5,0),"")</f>
        <v/>
      </c>
      <c r="AY620" s="19" t="str">
        <f>IFERROR(VLOOKUP(AL620,[2]CUS030!$A$5:$E$10000,5,0),"")</f>
        <v/>
      </c>
      <c r="AZ620" s="19" t="str">
        <f>IFERROR(VLOOKUP(AM620,[2]CUS030!$A$5:$E$10000,5,0),"")</f>
        <v/>
      </c>
      <c r="BA620" s="19" t="str">
        <f>IFERROR(VLOOKUP(AN620,[2]CUS030!$A$5:$E$10000,5,0),"")</f>
        <v/>
      </c>
      <c r="BB620" s="19" t="str">
        <f>IFERROR(VLOOKUP(AO620,[2]CUS030!$A$5:$E$10000,5,0),"")</f>
        <v/>
      </c>
      <c r="BC620" s="19" t="str">
        <f>IFERROR(VLOOKUP(AP620,[2]CUS030!$A$5:$E$10000,5,0),"")</f>
        <v/>
      </c>
      <c r="BD620" s="19" t="str">
        <f>IFERROR(VLOOKUP(AQ620,[2]CUS030!$A$5:$E$10000,5,0),"")</f>
        <v/>
      </c>
      <c r="BE620" s="19" t="str">
        <f>IFERROR(VLOOKUP(AR620,[2]CUS030!$A$5:$E$10000,5,0),"")</f>
        <v/>
      </c>
    </row>
    <row r="621" spans="6:57" x14ac:dyDescent="0.3">
      <c r="F621" s="108" t="str">
        <f>[1]!Table1[[#This Row],[Production]]</f>
        <v>|0200226240|28.60|0.00|2.300|0.0005731NBC</v>
      </c>
      <c r="G621" t="str">
        <f t="shared" si="295"/>
        <v>5731</v>
      </c>
      <c r="H621" t="str">
        <f t="shared" si="296"/>
        <v>||||||||||||</v>
      </c>
      <c r="I621" s="108" t="str">
        <f>[1]!Table1[[#This Row],[Stock]]</f>
        <v>|0200226240|28.60|0.00|2.300|0.0005731NBC</v>
      </c>
      <c r="J621" t="str">
        <f t="shared" si="297"/>
        <v>5731</v>
      </c>
      <c r="K621" s="19"/>
      <c r="L621" s="19"/>
      <c r="M621" s="19"/>
      <c r="N621" s="19"/>
      <c r="O621" s="19"/>
      <c r="P621" s="20">
        <f>End_Cal!E621</f>
        <v>0</v>
      </c>
      <c r="Q621" s="112">
        <f t="shared" si="300"/>
        <v>0</v>
      </c>
      <c r="R621" s="112" t="str">
        <f t="shared" si="301"/>
        <v/>
      </c>
      <c r="S621" s="112" t="str">
        <f t="shared" si="302"/>
        <v/>
      </c>
      <c r="T621" s="112" t="str">
        <f t="shared" si="303"/>
        <v/>
      </c>
      <c r="U621" s="112" t="str">
        <f t="shared" si="304"/>
        <v/>
      </c>
      <c r="V621" s="112" t="str">
        <f t="shared" si="305"/>
        <v/>
      </c>
      <c r="W621" s="112" t="str">
        <f t="shared" si="306"/>
        <v/>
      </c>
      <c r="X621" s="112" t="str">
        <f t="shared" si="307"/>
        <v/>
      </c>
      <c r="Y621" s="112" t="str">
        <f t="shared" si="308"/>
        <v/>
      </c>
      <c r="Z621" s="112" t="str">
        <f t="shared" si="309"/>
        <v/>
      </c>
      <c r="AA621" s="112" t="str">
        <f t="shared" si="310"/>
        <v/>
      </c>
      <c r="AB621" s="112" t="str">
        <f t="shared" si="311"/>
        <v/>
      </c>
      <c r="AC621" s="112" t="str">
        <f t="shared" si="312"/>
        <v/>
      </c>
      <c r="AD621" t="str">
        <f t="shared" si="298"/>
        <v>0------------</v>
      </c>
      <c r="AF621" s="19" t="str">
        <f t="shared" si="299"/>
        <v/>
      </c>
      <c r="AG621" s="19">
        <f t="shared" si="313"/>
        <v>0</v>
      </c>
      <c r="AH621" s="19" t="str">
        <f t="shared" si="314"/>
        <v/>
      </c>
      <c r="AI621" s="19" t="str">
        <f t="shared" si="315"/>
        <v/>
      </c>
      <c r="AJ621" s="19" t="str">
        <f t="shared" si="316"/>
        <v/>
      </c>
      <c r="AK621" s="19" t="str">
        <f t="shared" si="317"/>
        <v/>
      </c>
      <c r="AL621" s="19" t="str">
        <f t="shared" si="318"/>
        <v/>
      </c>
      <c r="AM621" s="19" t="str">
        <f t="shared" si="319"/>
        <v/>
      </c>
      <c r="AN621" s="19" t="str">
        <f t="shared" si="320"/>
        <v/>
      </c>
      <c r="AO621" s="19" t="str">
        <f t="shared" si="321"/>
        <v/>
      </c>
      <c r="AP621" s="19" t="str">
        <f t="shared" si="322"/>
        <v/>
      </c>
      <c r="AQ621" s="19" t="str">
        <f t="shared" si="323"/>
        <v/>
      </c>
      <c r="AR621" s="19" t="str">
        <f t="shared" si="324"/>
        <v/>
      </c>
      <c r="AS621" s="19" t="str">
        <f>IFERROR(VLOOKUP(AF621,[2]CUS030!$A$5:$E$10000,5,0),"")</f>
        <v/>
      </c>
      <c r="AT621" s="19" t="str">
        <f>IFERROR(VLOOKUP(AG621,[2]CUS030!$A$5:$E$10000,5,0),"")</f>
        <v/>
      </c>
      <c r="AU621" s="19" t="str">
        <f>IFERROR(VLOOKUP(AH621,[2]CUS030!$A$5:$E$10000,5,0),"")</f>
        <v/>
      </c>
      <c r="AV621" s="19" t="str">
        <f>IFERROR(VLOOKUP(AI621,[2]CUS030!$A$5:$E$10000,5,0),"")</f>
        <v/>
      </c>
      <c r="AW621" s="19" t="str">
        <f>IFERROR(VLOOKUP(AJ621,[2]CUS030!$A$5:$E$10000,5,0),"")</f>
        <v/>
      </c>
      <c r="AX621" s="19" t="str">
        <f>IFERROR(VLOOKUP(AK621,[2]CUS030!$A$5:$E$10000,5,0),"")</f>
        <v/>
      </c>
      <c r="AY621" s="19" t="str">
        <f>IFERROR(VLOOKUP(AL621,[2]CUS030!$A$5:$E$10000,5,0),"")</f>
        <v/>
      </c>
      <c r="AZ621" s="19" t="str">
        <f>IFERROR(VLOOKUP(AM621,[2]CUS030!$A$5:$E$10000,5,0),"")</f>
        <v/>
      </c>
      <c r="BA621" s="19" t="str">
        <f>IFERROR(VLOOKUP(AN621,[2]CUS030!$A$5:$E$10000,5,0),"")</f>
        <v/>
      </c>
      <c r="BB621" s="19" t="str">
        <f>IFERROR(VLOOKUP(AO621,[2]CUS030!$A$5:$E$10000,5,0),"")</f>
        <v/>
      </c>
      <c r="BC621" s="19" t="str">
        <f>IFERROR(VLOOKUP(AP621,[2]CUS030!$A$5:$E$10000,5,0),"")</f>
        <v/>
      </c>
      <c r="BD621" s="19" t="str">
        <f>IFERROR(VLOOKUP(AQ621,[2]CUS030!$A$5:$E$10000,5,0),"")</f>
        <v/>
      </c>
      <c r="BE621" s="19" t="str">
        <f>IFERROR(VLOOKUP(AR621,[2]CUS030!$A$5:$E$10000,5,0),"")</f>
        <v/>
      </c>
    </row>
    <row r="622" spans="6:57" x14ac:dyDescent="0.3">
      <c r="F622" s="108" t="str">
        <f>[1]!Table1[[#This Row],[Production]]</f>
        <v>|0200226240|28.60|0.00|2.300|0.0005875NBC</v>
      </c>
      <c r="G622" t="str">
        <f t="shared" si="295"/>
        <v>5875</v>
      </c>
      <c r="H622" t="str">
        <f t="shared" si="296"/>
        <v>||||||||||||</v>
      </c>
      <c r="I622" s="108" t="str">
        <f>[1]!Table1[[#This Row],[Stock]]</f>
        <v>|0200226240|28.60|0.00|2.300|0.0005875NBC</v>
      </c>
      <c r="J622" t="str">
        <f t="shared" si="297"/>
        <v>5875</v>
      </c>
      <c r="K622" s="19"/>
      <c r="L622" s="19"/>
      <c r="M622" s="19"/>
      <c r="N622" s="19"/>
      <c r="O622" s="19"/>
      <c r="P622" s="20">
        <f>End_Cal!E622</f>
        <v>0</v>
      </c>
      <c r="Q622" s="112">
        <f t="shared" si="300"/>
        <v>0</v>
      </c>
      <c r="R622" s="112" t="str">
        <f t="shared" si="301"/>
        <v/>
      </c>
      <c r="S622" s="112" t="str">
        <f t="shared" si="302"/>
        <v/>
      </c>
      <c r="T622" s="112" t="str">
        <f t="shared" si="303"/>
        <v/>
      </c>
      <c r="U622" s="112" t="str">
        <f t="shared" si="304"/>
        <v/>
      </c>
      <c r="V622" s="112" t="str">
        <f t="shared" si="305"/>
        <v/>
      </c>
      <c r="W622" s="112" t="str">
        <f t="shared" si="306"/>
        <v/>
      </c>
      <c r="X622" s="112" t="str">
        <f t="shared" si="307"/>
        <v/>
      </c>
      <c r="Y622" s="112" t="str">
        <f t="shared" si="308"/>
        <v/>
      </c>
      <c r="Z622" s="112" t="str">
        <f t="shared" si="309"/>
        <v/>
      </c>
      <c r="AA622" s="112" t="str">
        <f t="shared" si="310"/>
        <v/>
      </c>
      <c r="AB622" s="112" t="str">
        <f t="shared" si="311"/>
        <v/>
      </c>
      <c r="AC622" s="112" t="str">
        <f t="shared" si="312"/>
        <v/>
      </c>
      <c r="AD622" t="str">
        <f t="shared" si="298"/>
        <v>0------------</v>
      </c>
      <c r="AF622" s="19" t="str">
        <f t="shared" si="299"/>
        <v/>
      </c>
      <c r="AG622" s="19">
        <f t="shared" si="313"/>
        <v>0</v>
      </c>
      <c r="AH622" s="19" t="str">
        <f t="shared" si="314"/>
        <v/>
      </c>
      <c r="AI622" s="19" t="str">
        <f t="shared" si="315"/>
        <v/>
      </c>
      <c r="AJ622" s="19" t="str">
        <f t="shared" si="316"/>
        <v/>
      </c>
      <c r="AK622" s="19" t="str">
        <f t="shared" si="317"/>
        <v/>
      </c>
      <c r="AL622" s="19" t="str">
        <f t="shared" si="318"/>
        <v/>
      </c>
      <c r="AM622" s="19" t="str">
        <f t="shared" si="319"/>
        <v/>
      </c>
      <c r="AN622" s="19" t="str">
        <f t="shared" si="320"/>
        <v/>
      </c>
      <c r="AO622" s="19" t="str">
        <f t="shared" si="321"/>
        <v/>
      </c>
      <c r="AP622" s="19" t="str">
        <f t="shared" si="322"/>
        <v/>
      </c>
      <c r="AQ622" s="19" t="str">
        <f t="shared" si="323"/>
        <v/>
      </c>
      <c r="AR622" s="19" t="str">
        <f t="shared" si="324"/>
        <v/>
      </c>
      <c r="AS622" s="19" t="str">
        <f>IFERROR(VLOOKUP(AF622,[2]CUS030!$A$5:$E$10000,5,0),"")</f>
        <v/>
      </c>
      <c r="AT622" s="19" t="str">
        <f>IFERROR(VLOOKUP(AG622,[2]CUS030!$A$5:$E$10000,5,0),"")</f>
        <v/>
      </c>
      <c r="AU622" s="19" t="str">
        <f>IFERROR(VLOOKUP(AH622,[2]CUS030!$A$5:$E$10000,5,0),"")</f>
        <v/>
      </c>
      <c r="AV622" s="19" t="str">
        <f>IFERROR(VLOOKUP(AI622,[2]CUS030!$A$5:$E$10000,5,0),"")</f>
        <v/>
      </c>
      <c r="AW622" s="19" t="str">
        <f>IFERROR(VLOOKUP(AJ622,[2]CUS030!$A$5:$E$10000,5,0),"")</f>
        <v/>
      </c>
      <c r="AX622" s="19" t="str">
        <f>IFERROR(VLOOKUP(AK622,[2]CUS030!$A$5:$E$10000,5,0),"")</f>
        <v/>
      </c>
      <c r="AY622" s="19" t="str">
        <f>IFERROR(VLOOKUP(AL622,[2]CUS030!$A$5:$E$10000,5,0),"")</f>
        <v/>
      </c>
      <c r="AZ622" s="19" t="str">
        <f>IFERROR(VLOOKUP(AM622,[2]CUS030!$A$5:$E$10000,5,0),"")</f>
        <v/>
      </c>
      <c r="BA622" s="19" t="str">
        <f>IFERROR(VLOOKUP(AN622,[2]CUS030!$A$5:$E$10000,5,0),"")</f>
        <v/>
      </c>
      <c r="BB622" s="19" t="str">
        <f>IFERROR(VLOOKUP(AO622,[2]CUS030!$A$5:$E$10000,5,0),"")</f>
        <v/>
      </c>
      <c r="BC622" s="19" t="str">
        <f>IFERROR(VLOOKUP(AP622,[2]CUS030!$A$5:$E$10000,5,0),"")</f>
        <v/>
      </c>
      <c r="BD622" s="19" t="str">
        <f>IFERROR(VLOOKUP(AQ622,[2]CUS030!$A$5:$E$10000,5,0),"")</f>
        <v/>
      </c>
      <c r="BE622" s="19" t="str">
        <f>IFERROR(VLOOKUP(AR622,[2]CUS030!$A$5:$E$10000,5,0),"")</f>
        <v/>
      </c>
    </row>
    <row r="623" spans="6:57" x14ac:dyDescent="0.3">
      <c r="F623" s="108" t="str">
        <f>[1]!Table1[[#This Row],[Production]]</f>
        <v>|0200226240|28.60|0.00|2.300|0.0006037IBC</v>
      </c>
      <c r="G623" t="str">
        <f t="shared" si="295"/>
        <v>6037</v>
      </c>
      <c r="H623" t="str">
        <f t="shared" si="296"/>
        <v>||||||||||||</v>
      </c>
      <c r="I623" s="108" t="str">
        <f>[1]!Table1[[#This Row],[Stock]]</f>
        <v>|0200226240|28.60|0.00|2.300|0.0006037IBC</v>
      </c>
      <c r="J623" t="str">
        <f t="shared" si="297"/>
        <v>6037</v>
      </c>
      <c r="K623" s="19"/>
      <c r="L623" s="19"/>
      <c r="M623" s="19"/>
      <c r="N623" s="19"/>
      <c r="O623" s="19"/>
      <c r="P623" s="20">
        <f>End_Cal!E623</f>
        <v>0</v>
      </c>
      <c r="Q623" s="112">
        <f t="shared" si="300"/>
        <v>0</v>
      </c>
      <c r="R623" s="112" t="str">
        <f t="shared" si="301"/>
        <v/>
      </c>
      <c r="S623" s="112" t="str">
        <f t="shared" si="302"/>
        <v/>
      </c>
      <c r="T623" s="112" t="str">
        <f t="shared" si="303"/>
        <v/>
      </c>
      <c r="U623" s="112" t="str">
        <f t="shared" si="304"/>
        <v/>
      </c>
      <c r="V623" s="112" t="str">
        <f t="shared" si="305"/>
        <v/>
      </c>
      <c r="W623" s="112" t="str">
        <f t="shared" si="306"/>
        <v/>
      </c>
      <c r="X623" s="112" t="str">
        <f t="shared" si="307"/>
        <v/>
      </c>
      <c r="Y623" s="112" t="str">
        <f t="shared" si="308"/>
        <v/>
      </c>
      <c r="Z623" s="112" t="str">
        <f t="shared" si="309"/>
        <v/>
      </c>
      <c r="AA623" s="112" t="str">
        <f t="shared" si="310"/>
        <v/>
      </c>
      <c r="AB623" s="112" t="str">
        <f t="shared" si="311"/>
        <v/>
      </c>
      <c r="AC623" s="112" t="str">
        <f t="shared" si="312"/>
        <v/>
      </c>
      <c r="AD623" t="str">
        <f t="shared" si="298"/>
        <v>0------------</v>
      </c>
      <c r="AF623" s="19" t="str">
        <f t="shared" si="299"/>
        <v/>
      </c>
      <c r="AG623" s="19">
        <f t="shared" si="313"/>
        <v>0</v>
      </c>
      <c r="AH623" s="19" t="str">
        <f t="shared" si="314"/>
        <v/>
      </c>
      <c r="AI623" s="19" t="str">
        <f t="shared" si="315"/>
        <v/>
      </c>
      <c r="AJ623" s="19" t="str">
        <f t="shared" si="316"/>
        <v/>
      </c>
      <c r="AK623" s="19" t="str">
        <f t="shared" si="317"/>
        <v/>
      </c>
      <c r="AL623" s="19" t="str">
        <f t="shared" si="318"/>
        <v/>
      </c>
      <c r="AM623" s="19" t="str">
        <f t="shared" si="319"/>
        <v/>
      </c>
      <c r="AN623" s="19" t="str">
        <f t="shared" si="320"/>
        <v/>
      </c>
      <c r="AO623" s="19" t="str">
        <f t="shared" si="321"/>
        <v/>
      </c>
      <c r="AP623" s="19" t="str">
        <f t="shared" si="322"/>
        <v/>
      </c>
      <c r="AQ623" s="19" t="str">
        <f t="shared" si="323"/>
        <v/>
      </c>
      <c r="AR623" s="19" t="str">
        <f t="shared" si="324"/>
        <v/>
      </c>
      <c r="AS623" s="19" t="str">
        <f>IFERROR(VLOOKUP(AF623,[2]CUS030!$A$5:$E$10000,5,0),"")</f>
        <v/>
      </c>
      <c r="AT623" s="19" t="str">
        <f>IFERROR(VLOOKUP(AG623,[2]CUS030!$A$5:$E$10000,5,0),"")</f>
        <v/>
      </c>
      <c r="AU623" s="19" t="str">
        <f>IFERROR(VLOOKUP(AH623,[2]CUS030!$A$5:$E$10000,5,0),"")</f>
        <v/>
      </c>
      <c r="AV623" s="19" t="str">
        <f>IFERROR(VLOOKUP(AI623,[2]CUS030!$A$5:$E$10000,5,0),"")</f>
        <v/>
      </c>
      <c r="AW623" s="19" t="str">
        <f>IFERROR(VLOOKUP(AJ623,[2]CUS030!$A$5:$E$10000,5,0),"")</f>
        <v/>
      </c>
      <c r="AX623" s="19" t="str">
        <f>IFERROR(VLOOKUP(AK623,[2]CUS030!$A$5:$E$10000,5,0),"")</f>
        <v/>
      </c>
      <c r="AY623" s="19" t="str">
        <f>IFERROR(VLOOKUP(AL623,[2]CUS030!$A$5:$E$10000,5,0),"")</f>
        <v/>
      </c>
      <c r="AZ623" s="19" t="str">
        <f>IFERROR(VLOOKUP(AM623,[2]CUS030!$A$5:$E$10000,5,0),"")</f>
        <v/>
      </c>
      <c r="BA623" s="19" t="str">
        <f>IFERROR(VLOOKUP(AN623,[2]CUS030!$A$5:$E$10000,5,0),"")</f>
        <v/>
      </c>
      <c r="BB623" s="19" t="str">
        <f>IFERROR(VLOOKUP(AO623,[2]CUS030!$A$5:$E$10000,5,0),"")</f>
        <v/>
      </c>
      <c r="BC623" s="19" t="str">
        <f>IFERROR(VLOOKUP(AP623,[2]CUS030!$A$5:$E$10000,5,0),"")</f>
        <v/>
      </c>
      <c r="BD623" s="19" t="str">
        <f>IFERROR(VLOOKUP(AQ623,[2]CUS030!$A$5:$E$10000,5,0),"")</f>
        <v/>
      </c>
      <c r="BE623" s="19" t="str">
        <f>IFERROR(VLOOKUP(AR623,[2]CUS030!$A$5:$E$10000,5,0),"")</f>
        <v/>
      </c>
    </row>
    <row r="624" spans="6:57" x14ac:dyDescent="0.3">
      <c r="F624" s="108" t="str">
        <f>[1]!Table1[[#This Row],[Production]]</f>
        <v>|0200226240|28.60|0.00|2.300|0.0006059NBC</v>
      </c>
      <c r="G624" t="str">
        <f t="shared" si="295"/>
        <v>6059</v>
      </c>
      <c r="H624" t="str">
        <f t="shared" si="296"/>
        <v>||||||||||||</v>
      </c>
      <c r="I624" s="108" t="str">
        <f>[1]!Table1[[#This Row],[Stock]]</f>
        <v>|0200226240|28.60|0.00|2.300|0.0006059NBC</v>
      </c>
      <c r="J624" t="str">
        <f t="shared" si="297"/>
        <v>6059</v>
      </c>
      <c r="K624" s="19"/>
      <c r="L624" s="19"/>
      <c r="M624" s="19"/>
      <c r="N624" s="19"/>
      <c r="O624" s="19"/>
      <c r="P624" s="20">
        <f>End_Cal!E624</f>
        <v>0</v>
      </c>
      <c r="Q624" s="112">
        <f t="shared" si="300"/>
        <v>0</v>
      </c>
      <c r="R624" s="112" t="str">
        <f t="shared" si="301"/>
        <v/>
      </c>
      <c r="S624" s="112" t="str">
        <f t="shared" si="302"/>
        <v/>
      </c>
      <c r="T624" s="112" t="str">
        <f t="shared" si="303"/>
        <v/>
      </c>
      <c r="U624" s="112" t="str">
        <f t="shared" si="304"/>
        <v/>
      </c>
      <c r="V624" s="112" t="str">
        <f t="shared" si="305"/>
        <v/>
      </c>
      <c r="W624" s="112" t="str">
        <f t="shared" si="306"/>
        <v/>
      </c>
      <c r="X624" s="112" t="str">
        <f t="shared" si="307"/>
        <v/>
      </c>
      <c r="Y624" s="112" t="str">
        <f t="shared" si="308"/>
        <v/>
      </c>
      <c r="Z624" s="112" t="str">
        <f t="shared" si="309"/>
        <v/>
      </c>
      <c r="AA624" s="112" t="str">
        <f t="shared" si="310"/>
        <v/>
      </c>
      <c r="AB624" s="112" t="str">
        <f t="shared" si="311"/>
        <v/>
      </c>
      <c r="AC624" s="112" t="str">
        <f t="shared" si="312"/>
        <v/>
      </c>
      <c r="AD624" t="str">
        <f t="shared" si="298"/>
        <v>0------------</v>
      </c>
      <c r="AF624" s="19" t="str">
        <f t="shared" si="299"/>
        <v/>
      </c>
      <c r="AG624" s="19">
        <f t="shared" si="313"/>
        <v>0</v>
      </c>
      <c r="AH624" s="19" t="str">
        <f t="shared" si="314"/>
        <v/>
      </c>
      <c r="AI624" s="19" t="str">
        <f t="shared" si="315"/>
        <v/>
      </c>
      <c r="AJ624" s="19" t="str">
        <f t="shared" si="316"/>
        <v/>
      </c>
      <c r="AK624" s="19" t="str">
        <f t="shared" si="317"/>
        <v/>
      </c>
      <c r="AL624" s="19" t="str">
        <f t="shared" si="318"/>
        <v/>
      </c>
      <c r="AM624" s="19" t="str">
        <f t="shared" si="319"/>
        <v/>
      </c>
      <c r="AN624" s="19" t="str">
        <f t="shared" si="320"/>
        <v/>
      </c>
      <c r="AO624" s="19" t="str">
        <f t="shared" si="321"/>
        <v/>
      </c>
      <c r="AP624" s="19" t="str">
        <f t="shared" si="322"/>
        <v/>
      </c>
      <c r="AQ624" s="19" t="str">
        <f t="shared" si="323"/>
        <v/>
      </c>
      <c r="AR624" s="19" t="str">
        <f t="shared" si="324"/>
        <v/>
      </c>
      <c r="AS624" s="19" t="str">
        <f>IFERROR(VLOOKUP(AF624,[2]CUS030!$A$5:$E$10000,5,0),"")</f>
        <v/>
      </c>
      <c r="AT624" s="19" t="str">
        <f>IFERROR(VLOOKUP(AG624,[2]CUS030!$A$5:$E$10000,5,0),"")</f>
        <v/>
      </c>
      <c r="AU624" s="19" t="str">
        <f>IFERROR(VLOOKUP(AH624,[2]CUS030!$A$5:$E$10000,5,0),"")</f>
        <v/>
      </c>
      <c r="AV624" s="19" t="str">
        <f>IFERROR(VLOOKUP(AI624,[2]CUS030!$A$5:$E$10000,5,0),"")</f>
        <v/>
      </c>
      <c r="AW624" s="19" t="str">
        <f>IFERROR(VLOOKUP(AJ624,[2]CUS030!$A$5:$E$10000,5,0),"")</f>
        <v/>
      </c>
      <c r="AX624" s="19" t="str">
        <f>IFERROR(VLOOKUP(AK624,[2]CUS030!$A$5:$E$10000,5,0),"")</f>
        <v/>
      </c>
      <c r="AY624" s="19" t="str">
        <f>IFERROR(VLOOKUP(AL624,[2]CUS030!$A$5:$E$10000,5,0),"")</f>
        <v/>
      </c>
      <c r="AZ624" s="19" t="str">
        <f>IFERROR(VLOOKUP(AM624,[2]CUS030!$A$5:$E$10000,5,0),"")</f>
        <v/>
      </c>
      <c r="BA624" s="19" t="str">
        <f>IFERROR(VLOOKUP(AN624,[2]CUS030!$A$5:$E$10000,5,0),"")</f>
        <v/>
      </c>
      <c r="BB624" s="19" t="str">
        <f>IFERROR(VLOOKUP(AO624,[2]CUS030!$A$5:$E$10000,5,0),"")</f>
        <v/>
      </c>
      <c r="BC624" s="19" t="str">
        <f>IFERROR(VLOOKUP(AP624,[2]CUS030!$A$5:$E$10000,5,0),"")</f>
        <v/>
      </c>
      <c r="BD624" s="19" t="str">
        <f>IFERROR(VLOOKUP(AQ624,[2]CUS030!$A$5:$E$10000,5,0),"")</f>
        <v/>
      </c>
      <c r="BE624" s="19" t="str">
        <f>IFERROR(VLOOKUP(AR624,[2]CUS030!$A$5:$E$10000,5,0),"")</f>
        <v/>
      </c>
    </row>
    <row r="625" spans="6:57" x14ac:dyDescent="0.3">
      <c r="F625" s="108" t="str">
        <f>[1]!Table1[[#This Row],[Production]]</f>
        <v>|0200226240|28.60|0.00|2.300|0.0006127NBC</v>
      </c>
      <c r="G625" t="str">
        <f t="shared" si="295"/>
        <v>6127</v>
      </c>
      <c r="H625" t="str">
        <f t="shared" si="296"/>
        <v>||||||||||||</v>
      </c>
      <c r="I625" s="108" t="str">
        <f>[1]!Table1[[#This Row],[Stock]]</f>
        <v>|0200226240|28.60|0.00|2.300|0.0006127NBC</v>
      </c>
      <c r="J625" t="str">
        <f t="shared" si="297"/>
        <v>6127</v>
      </c>
      <c r="K625" s="19"/>
      <c r="L625" s="19"/>
      <c r="M625" s="19"/>
      <c r="N625" s="19"/>
      <c r="O625" s="19"/>
      <c r="P625" s="20">
        <f>End_Cal!E625</f>
        <v>0</v>
      </c>
      <c r="Q625" s="112">
        <f t="shared" si="300"/>
        <v>0</v>
      </c>
      <c r="R625" s="112" t="str">
        <f t="shared" si="301"/>
        <v/>
      </c>
      <c r="S625" s="112" t="str">
        <f t="shared" si="302"/>
        <v/>
      </c>
      <c r="T625" s="112" t="str">
        <f t="shared" si="303"/>
        <v/>
      </c>
      <c r="U625" s="112" t="str">
        <f t="shared" si="304"/>
        <v/>
      </c>
      <c r="V625" s="112" t="str">
        <f t="shared" si="305"/>
        <v/>
      </c>
      <c r="W625" s="112" t="str">
        <f t="shared" si="306"/>
        <v/>
      </c>
      <c r="X625" s="112" t="str">
        <f t="shared" si="307"/>
        <v/>
      </c>
      <c r="Y625" s="112" t="str">
        <f t="shared" si="308"/>
        <v/>
      </c>
      <c r="Z625" s="112" t="str">
        <f t="shared" si="309"/>
        <v/>
      </c>
      <c r="AA625" s="112" t="str">
        <f t="shared" si="310"/>
        <v/>
      </c>
      <c r="AB625" s="112" t="str">
        <f t="shared" si="311"/>
        <v/>
      </c>
      <c r="AC625" s="112" t="str">
        <f t="shared" si="312"/>
        <v/>
      </c>
      <c r="AD625" t="str">
        <f t="shared" si="298"/>
        <v>0------------</v>
      </c>
      <c r="AF625" s="19" t="str">
        <f t="shared" si="299"/>
        <v/>
      </c>
      <c r="AG625" s="19">
        <f t="shared" si="313"/>
        <v>0</v>
      </c>
      <c r="AH625" s="19" t="str">
        <f t="shared" si="314"/>
        <v/>
      </c>
      <c r="AI625" s="19" t="str">
        <f t="shared" si="315"/>
        <v/>
      </c>
      <c r="AJ625" s="19" t="str">
        <f t="shared" si="316"/>
        <v/>
      </c>
      <c r="AK625" s="19" t="str">
        <f t="shared" si="317"/>
        <v/>
      </c>
      <c r="AL625" s="19" t="str">
        <f t="shared" si="318"/>
        <v/>
      </c>
      <c r="AM625" s="19" t="str">
        <f t="shared" si="319"/>
        <v/>
      </c>
      <c r="AN625" s="19" t="str">
        <f t="shared" si="320"/>
        <v/>
      </c>
      <c r="AO625" s="19" t="str">
        <f t="shared" si="321"/>
        <v/>
      </c>
      <c r="AP625" s="19" t="str">
        <f t="shared" si="322"/>
        <v/>
      </c>
      <c r="AQ625" s="19" t="str">
        <f t="shared" si="323"/>
        <v/>
      </c>
      <c r="AR625" s="19" t="str">
        <f t="shared" si="324"/>
        <v/>
      </c>
      <c r="AS625" s="19" t="str">
        <f>IFERROR(VLOOKUP(AF625,[2]CUS030!$A$5:$E$10000,5,0),"")</f>
        <v/>
      </c>
      <c r="AT625" s="19" t="str">
        <f>IFERROR(VLOOKUP(AG625,[2]CUS030!$A$5:$E$10000,5,0),"")</f>
        <v/>
      </c>
      <c r="AU625" s="19" t="str">
        <f>IFERROR(VLOOKUP(AH625,[2]CUS030!$A$5:$E$10000,5,0),"")</f>
        <v/>
      </c>
      <c r="AV625" s="19" t="str">
        <f>IFERROR(VLOOKUP(AI625,[2]CUS030!$A$5:$E$10000,5,0),"")</f>
        <v/>
      </c>
      <c r="AW625" s="19" t="str">
        <f>IFERROR(VLOOKUP(AJ625,[2]CUS030!$A$5:$E$10000,5,0),"")</f>
        <v/>
      </c>
      <c r="AX625" s="19" t="str">
        <f>IFERROR(VLOOKUP(AK625,[2]CUS030!$A$5:$E$10000,5,0),"")</f>
        <v/>
      </c>
      <c r="AY625" s="19" t="str">
        <f>IFERROR(VLOOKUP(AL625,[2]CUS030!$A$5:$E$10000,5,0),"")</f>
        <v/>
      </c>
      <c r="AZ625" s="19" t="str">
        <f>IFERROR(VLOOKUP(AM625,[2]CUS030!$A$5:$E$10000,5,0),"")</f>
        <v/>
      </c>
      <c r="BA625" s="19" t="str">
        <f>IFERROR(VLOOKUP(AN625,[2]CUS030!$A$5:$E$10000,5,0),"")</f>
        <v/>
      </c>
      <c r="BB625" s="19" t="str">
        <f>IFERROR(VLOOKUP(AO625,[2]CUS030!$A$5:$E$10000,5,0),"")</f>
        <v/>
      </c>
      <c r="BC625" s="19" t="str">
        <f>IFERROR(VLOOKUP(AP625,[2]CUS030!$A$5:$E$10000,5,0),"")</f>
        <v/>
      </c>
      <c r="BD625" s="19" t="str">
        <f>IFERROR(VLOOKUP(AQ625,[2]CUS030!$A$5:$E$10000,5,0),"")</f>
        <v/>
      </c>
      <c r="BE625" s="19" t="str">
        <f>IFERROR(VLOOKUP(AR625,[2]CUS030!$A$5:$E$10000,5,0),"")</f>
        <v/>
      </c>
    </row>
    <row r="626" spans="6:57" x14ac:dyDescent="0.3">
      <c r="F626" s="108" t="str">
        <f>[1]!Table1[[#This Row],[Production]]</f>
        <v>|0200226240|28.60|0.00|2.300|0.0006177NBC</v>
      </c>
      <c r="G626" t="str">
        <f t="shared" si="295"/>
        <v>6177</v>
      </c>
      <c r="H626" t="str">
        <f t="shared" si="296"/>
        <v>||||||||||||</v>
      </c>
      <c r="I626" s="108" t="str">
        <f>[1]!Table1[[#This Row],[Stock]]</f>
        <v>|0200226240|28.60|0.00|2.300|0.0006177NBC</v>
      </c>
      <c r="J626" t="str">
        <f t="shared" si="297"/>
        <v>6177</v>
      </c>
      <c r="K626" s="19"/>
      <c r="L626" s="19"/>
      <c r="M626" s="19"/>
      <c r="N626" s="19"/>
      <c r="O626" s="19"/>
      <c r="P626" s="20">
        <f>End_Cal!E626</f>
        <v>0</v>
      </c>
      <c r="Q626" s="112">
        <f t="shared" si="300"/>
        <v>0</v>
      </c>
      <c r="R626" s="112" t="str">
        <f t="shared" si="301"/>
        <v/>
      </c>
      <c r="S626" s="112" t="str">
        <f t="shared" si="302"/>
        <v/>
      </c>
      <c r="T626" s="112" t="str">
        <f t="shared" si="303"/>
        <v/>
      </c>
      <c r="U626" s="112" t="str">
        <f t="shared" si="304"/>
        <v/>
      </c>
      <c r="V626" s="112" t="str">
        <f t="shared" si="305"/>
        <v/>
      </c>
      <c r="W626" s="112" t="str">
        <f t="shared" si="306"/>
        <v/>
      </c>
      <c r="X626" s="112" t="str">
        <f t="shared" si="307"/>
        <v/>
      </c>
      <c r="Y626" s="112" t="str">
        <f t="shared" si="308"/>
        <v/>
      </c>
      <c r="Z626" s="112" t="str">
        <f t="shared" si="309"/>
        <v/>
      </c>
      <c r="AA626" s="112" t="str">
        <f t="shared" si="310"/>
        <v/>
      </c>
      <c r="AB626" s="112" t="str">
        <f t="shared" si="311"/>
        <v/>
      </c>
      <c r="AC626" s="112" t="str">
        <f t="shared" si="312"/>
        <v/>
      </c>
      <c r="AD626" t="str">
        <f t="shared" si="298"/>
        <v>0------------</v>
      </c>
      <c r="AF626" s="19" t="str">
        <f t="shared" si="299"/>
        <v/>
      </c>
      <c r="AG626" s="19">
        <f t="shared" si="313"/>
        <v>0</v>
      </c>
      <c r="AH626" s="19" t="str">
        <f t="shared" si="314"/>
        <v/>
      </c>
      <c r="AI626" s="19" t="str">
        <f t="shared" si="315"/>
        <v/>
      </c>
      <c r="AJ626" s="19" t="str">
        <f t="shared" si="316"/>
        <v/>
      </c>
      <c r="AK626" s="19" t="str">
        <f t="shared" si="317"/>
        <v/>
      </c>
      <c r="AL626" s="19" t="str">
        <f t="shared" si="318"/>
        <v/>
      </c>
      <c r="AM626" s="19" t="str">
        <f t="shared" si="319"/>
        <v/>
      </c>
      <c r="AN626" s="19" t="str">
        <f t="shared" si="320"/>
        <v/>
      </c>
      <c r="AO626" s="19" t="str">
        <f t="shared" si="321"/>
        <v/>
      </c>
      <c r="AP626" s="19" t="str">
        <f t="shared" si="322"/>
        <v/>
      </c>
      <c r="AQ626" s="19" t="str">
        <f t="shared" si="323"/>
        <v/>
      </c>
      <c r="AR626" s="19" t="str">
        <f t="shared" si="324"/>
        <v/>
      </c>
      <c r="AS626" s="19" t="str">
        <f>IFERROR(VLOOKUP(AF626,[2]CUS030!$A$5:$E$10000,5,0),"")</f>
        <v/>
      </c>
      <c r="AT626" s="19" t="str">
        <f>IFERROR(VLOOKUP(AG626,[2]CUS030!$A$5:$E$10000,5,0),"")</f>
        <v/>
      </c>
      <c r="AU626" s="19" t="str">
        <f>IFERROR(VLOOKUP(AH626,[2]CUS030!$A$5:$E$10000,5,0),"")</f>
        <v/>
      </c>
      <c r="AV626" s="19" t="str">
        <f>IFERROR(VLOOKUP(AI626,[2]CUS030!$A$5:$E$10000,5,0),"")</f>
        <v/>
      </c>
      <c r="AW626" s="19" t="str">
        <f>IFERROR(VLOOKUP(AJ626,[2]CUS030!$A$5:$E$10000,5,0),"")</f>
        <v/>
      </c>
      <c r="AX626" s="19" t="str">
        <f>IFERROR(VLOOKUP(AK626,[2]CUS030!$A$5:$E$10000,5,0),"")</f>
        <v/>
      </c>
      <c r="AY626" s="19" t="str">
        <f>IFERROR(VLOOKUP(AL626,[2]CUS030!$A$5:$E$10000,5,0),"")</f>
        <v/>
      </c>
      <c r="AZ626" s="19" t="str">
        <f>IFERROR(VLOOKUP(AM626,[2]CUS030!$A$5:$E$10000,5,0),"")</f>
        <v/>
      </c>
      <c r="BA626" s="19" t="str">
        <f>IFERROR(VLOOKUP(AN626,[2]CUS030!$A$5:$E$10000,5,0),"")</f>
        <v/>
      </c>
      <c r="BB626" s="19" t="str">
        <f>IFERROR(VLOOKUP(AO626,[2]CUS030!$A$5:$E$10000,5,0),"")</f>
        <v/>
      </c>
      <c r="BC626" s="19" t="str">
        <f>IFERROR(VLOOKUP(AP626,[2]CUS030!$A$5:$E$10000,5,0),"")</f>
        <v/>
      </c>
      <c r="BD626" s="19" t="str">
        <f>IFERROR(VLOOKUP(AQ626,[2]CUS030!$A$5:$E$10000,5,0),"")</f>
        <v/>
      </c>
      <c r="BE626" s="19" t="str">
        <f>IFERROR(VLOOKUP(AR626,[2]CUS030!$A$5:$E$10000,5,0),"")</f>
        <v/>
      </c>
    </row>
    <row r="627" spans="6:57" x14ac:dyDescent="0.3">
      <c r="F627" s="108" t="str">
        <f>[1]!Table1[[#This Row],[Production]]</f>
        <v>|0200226240|28.60|0.00|2.300|0.0006059NBC</v>
      </c>
      <c r="G627" t="str">
        <f t="shared" si="295"/>
        <v>6059</v>
      </c>
      <c r="H627" t="str">
        <f t="shared" si="296"/>
        <v>||||||||||||</v>
      </c>
      <c r="I627" s="108" t="str">
        <f>[1]!Table1[[#This Row],[Stock]]</f>
        <v>|0200226240|28.60|0.00|2.300|0.000664NBC</v>
      </c>
      <c r="J627" t="str">
        <f t="shared" si="297"/>
        <v>664</v>
      </c>
      <c r="K627" s="19"/>
      <c r="L627" s="19"/>
      <c r="M627" s="19"/>
      <c r="N627" s="19"/>
      <c r="O627" s="19"/>
      <c r="P627" s="20">
        <f>End_Cal!E627</f>
        <v>0</v>
      </c>
      <c r="Q627" s="112">
        <f t="shared" si="300"/>
        <v>0</v>
      </c>
      <c r="R627" s="112" t="str">
        <f t="shared" si="301"/>
        <v/>
      </c>
      <c r="S627" s="112" t="str">
        <f t="shared" si="302"/>
        <v/>
      </c>
      <c r="T627" s="112" t="str">
        <f t="shared" si="303"/>
        <v/>
      </c>
      <c r="U627" s="112" t="str">
        <f t="shared" si="304"/>
        <v/>
      </c>
      <c r="V627" s="112" t="str">
        <f t="shared" si="305"/>
        <v/>
      </c>
      <c r="W627" s="112" t="str">
        <f t="shared" si="306"/>
        <v/>
      </c>
      <c r="X627" s="112" t="str">
        <f t="shared" si="307"/>
        <v/>
      </c>
      <c r="Y627" s="112" t="str">
        <f t="shared" si="308"/>
        <v/>
      </c>
      <c r="Z627" s="112" t="str">
        <f t="shared" si="309"/>
        <v/>
      </c>
      <c r="AA627" s="112" t="str">
        <f t="shared" si="310"/>
        <v/>
      </c>
      <c r="AB627" s="112" t="str">
        <f t="shared" si="311"/>
        <v/>
      </c>
      <c r="AC627" s="112" t="str">
        <f t="shared" si="312"/>
        <v/>
      </c>
      <c r="AD627" t="str">
        <f t="shared" si="298"/>
        <v>0------------</v>
      </c>
      <c r="AF627" s="19" t="str">
        <f t="shared" si="299"/>
        <v/>
      </c>
      <c r="AG627" s="19">
        <f t="shared" si="313"/>
        <v>0</v>
      </c>
      <c r="AH627" s="19" t="str">
        <f t="shared" si="314"/>
        <v/>
      </c>
      <c r="AI627" s="19" t="str">
        <f t="shared" si="315"/>
        <v/>
      </c>
      <c r="AJ627" s="19" t="str">
        <f t="shared" si="316"/>
        <v/>
      </c>
      <c r="AK627" s="19" t="str">
        <f t="shared" si="317"/>
        <v/>
      </c>
      <c r="AL627" s="19" t="str">
        <f t="shared" si="318"/>
        <v/>
      </c>
      <c r="AM627" s="19" t="str">
        <f t="shared" si="319"/>
        <v/>
      </c>
      <c r="AN627" s="19" t="str">
        <f t="shared" si="320"/>
        <v/>
      </c>
      <c r="AO627" s="19" t="str">
        <f t="shared" si="321"/>
        <v/>
      </c>
      <c r="AP627" s="19" t="str">
        <f t="shared" si="322"/>
        <v/>
      </c>
      <c r="AQ627" s="19" t="str">
        <f t="shared" si="323"/>
        <v/>
      </c>
      <c r="AR627" s="19" t="str">
        <f t="shared" si="324"/>
        <v/>
      </c>
      <c r="AS627" s="19" t="str">
        <f>IFERROR(VLOOKUP(AF627,[2]CUS030!$A$5:$E$10000,5,0),"")</f>
        <v/>
      </c>
      <c r="AT627" s="19" t="str">
        <f>IFERROR(VLOOKUP(AG627,[2]CUS030!$A$5:$E$10000,5,0),"")</f>
        <v/>
      </c>
      <c r="AU627" s="19" t="str">
        <f>IFERROR(VLOOKUP(AH627,[2]CUS030!$A$5:$E$10000,5,0),"")</f>
        <v/>
      </c>
      <c r="AV627" s="19" t="str">
        <f>IFERROR(VLOOKUP(AI627,[2]CUS030!$A$5:$E$10000,5,0),"")</f>
        <v/>
      </c>
      <c r="AW627" s="19" t="str">
        <f>IFERROR(VLOOKUP(AJ627,[2]CUS030!$A$5:$E$10000,5,0),"")</f>
        <v/>
      </c>
      <c r="AX627" s="19" t="str">
        <f>IFERROR(VLOOKUP(AK627,[2]CUS030!$A$5:$E$10000,5,0),"")</f>
        <v/>
      </c>
      <c r="AY627" s="19" t="str">
        <f>IFERROR(VLOOKUP(AL627,[2]CUS030!$A$5:$E$10000,5,0),"")</f>
        <v/>
      </c>
      <c r="AZ627" s="19" t="str">
        <f>IFERROR(VLOOKUP(AM627,[2]CUS030!$A$5:$E$10000,5,0),"")</f>
        <v/>
      </c>
      <c r="BA627" s="19" t="str">
        <f>IFERROR(VLOOKUP(AN627,[2]CUS030!$A$5:$E$10000,5,0),"")</f>
        <v/>
      </c>
      <c r="BB627" s="19" t="str">
        <f>IFERROR(VLOOKUP(AO627,[2]CUS030!$A$5:$E$10000,5,0),"")</f>
        <v/>
      </c>
      <c r="BC627" s="19" t="str">
        <f>IFERROR(VLOOKUP(AP627,[2]CUS030!$A$5:$E$10000,5,0),"")</f>
        <v/>
      </c>
      <c r="BD627" s="19" t="str">
        <f>IFERROR(VLOOKUP(AQ627,[2]CUS030!$A$5:$E$10000,5,0),"")</f>
        <v/>
      </c>
      <c r="BE627" s="19" t="str">
        <f>IFERROR(VLOOKUP(AR627,[2]CUS030!$A$5:$E$10000,5,0),"")</f>
        <v/>
      </c>
    </row>
    <row r="628" spans="6:57" x14ac:dyDescent="0.3">
      <c r="F628" s="108" t="str">
        <f>[1]!Table1[[#This Row],[Production]]</f>
        <v>|0200226240|28.60|0.00|2.600|0.0005869NBC</v>
      </c>
      <c r="G628" t="str">
        <f t="shared" si="295"/>
        <v>5869</v>
      </c>
      <c r="H628" t="str">
        <f t="shared" si="296"/>
        <v>||||||||||||</v>
      </c>
      <c r="I628" s="108" t="str">
        <f>[1]!Table1[[#This Row],[Stock]]</f>
        <v>|0200226240|28.60|0.00|2.600|0.000221NBC</v>
      </c>
      <c r="J628" t="str">
        <f t="shared" si="297"/>
        <v>221</v>
      </c>
      <c r="K628" s="19"/>
      <c r="L628" s="19"/>
      <c r="M628" s="19"/>
      <c r="N628" s="19"/>
      <c r="O628" s="19"/>
      <c r="P628" s="20">
        <f>End_Cal!E628</f>
        <v>0</v>
      </c>
      <c r="Q628" s="112">
        <f t="shared" si="300"/>
        <v>0</v>
      </c>
      <c r="R628" s="112" t="str">
        <f t="shared" si="301"/>
        <v/>
      </c>
      <c r="S628" s="112" t="str">
        <f t="shared" si="302"/>
        <v/>
      </c>
      <c r="T628" s="112" t="str">
        <f t="shared" si="303"/>
        <v/>
      </c>
      <c r="U628" s="112" t="str">
        <f t="shared" si="304"/>
        <v/>
      </c>
      <c r="V628" s="112" t="str">
        <f t="shared" si="305"/>
        <v/>
      </c>
      <c r="W628" s="112" t="str">
        <f t="shared" si="306"/>
        <v/>
      </c>
      <c r="X628" s="112" t="str">
        <f t="shared" si="307"/>
        <v/>
      </c>
      <c r="Y628" s="112" t="str">
        <f t="shared" si="308"/>
        <v/>
      </c>
      <c r="Z628" s="112" t="str">
        <f t="shared" si="309"/>
        <v/>
      </c>
      <c r="AA628" s="112" t="str">
        <f t="shared" si="310"/>
        <v/>
      </c>
      <c r="AB628" s="112" t="str">
        <f t="shared" si="311"/>
        <v/>
      </c>
      <c r="AC628" s="112" t="str">
        <f t="shared" si="312"/>
        <v/>
      </c>
      <c r="AD628" t="str">
        <f t="shared" si="298"/>
        <v>0------------</v>
      </c>
      <c r="AF628" s="19" t="str">
        <f t="shared" si="299"/>
        <v/>
      </c>
      <c r="AG628" s="19">
        <f t="shared" si="313"/>
        <v>0</v>
      </c>
      <c r="AH628" s="19" t="str">
        <f t="shared" si="314"/>
        <v/>
      </c>
      <c r="AI628" s="19" t="str">
        <f t="shared" si="315"/>
        <v/>
      </c>
      <c r="AJ628" s="19" t="str">
        <f t="shared" si="316"/>
        <v/>
      </c>
      <c r="AK628" s="19" t="str">
        <f t="shared" si="317"/>
        <v/>
      </c>
      <c r="AL628" s="19" t="str">
        <f t="shared" si="318"/>
        <v/>
      </c>
      <c r="AM628" s="19" t="str">
        <f t="shared" si="319"/>
        <v/>
      </c>
      <c r="AN628" s="19" t="str">
        <f t="shared" si="320"/>
        <v/>
      </c>
      <c r="AO628" s="19" t="str">
        <f t="shared" si="321"/>
        <v/>
      </c>
      <c r="AP628" s="19" t="str">
        <f t="shared" si="322"/>
        <v/>
      </c>
      <c r="AQ628" s="19" t="str">
        <f t="shared" si="323"/>
        <v/>
      </c>
      <c r="AR628" s="19" t="str">
        <f t="shared" si="324"/>
        <v/>
      </c>
      <c r="AS628" s="19" t="str">
        <f>IFERROR(VLOOKUP(AF628,[2]CUS030!$A$5:$E$10000,5,0),"")</f>
        <v/>
      </c>
      <c r="AT628" s="19" t="str">
        <f>IFERROR(VLOOKUP(AG628,[2]CUS030!$A$5:$E$10000,5,0),"")</f>
        <v/>
      </c>
      <c r="AU628" s="19" t="str">
        <f>IFERROR(VLOOKUP(AH628,[2]CUS030!$A$5:$E$10000,5,0),"")</f>
        <v/>
      </c>
      <c r="AV628" s="19" t="str">
        <f>IFERROR(VLOOKUP(AI628,[2]CUS030!$A$5:$E$10000,5,0),"")</f>
        <v/>
      </c>
      <c r="AW628" s="19" t="str">
        <f>IFERROR(VLOOKUP(AJ628,[2]CUS030!$A$5:$E$10000,5,0),"")</f>
        <v/>
      </c>
      <c r="AX628" s="19" t="str">
        <f>IFERROR(VLOOKUP(AK628,[2]CUS030!$A$5:$E$10000,5,0),"")</f>
        <v/>
      </c>
      <c r="AY628" s="19" t="str">
        <f>IFERROR(VLOOKUP(AL628,[2]CUS030!$A$5:$E$10000,5,0),"")</f>
        <v/>
      </c>
      <c r="AZ628" s="19" t="str">
        <f>IFERROR(VLOOKUP(AM628,[2]CUS030!$A$5:$E$10000,5,0),"")</f>
        <v/>
      </c>
      <c r="BA628" s="19" t="str">
        <f>IFERROR(VLOOKUP(AN628,[2]CUS030!$A$5:$E$10000,5,0),"")</f>
        <v/>
      </c>
      <c r="BB628" s="19" t="str">
        <f>IFERROR(VLOOKUP(AO628,[2]CUS030!$A$5:$E$10000,5,0),"")</f>
        <v/>
      </c>
      <c r="BC628" s="19" t="str">
        <f>IFERROR(VLOOKUP(AP628,[2]CUS030!$A$5:$E$10000,5,0),"")</f>
        <v/>
      </c>
      <c r="BD628" s="19" t="str">
        <f>IFERROR(VLOOKUP(AQ628,[2]CUS030!$A$5:$E$10000,5,0),"")</f>
        <v/>
      </c>
      <c r="BE628" s="19" t="str">
        <f>IFERROR(VLOOKUP(AR628,[2]CUS030!$A$5:$E$10000,5,0),"")</f>
        <v/>
      </c>
    </row>
    <row r="629" spans="6:57" x14ac:dyDescent="0.3">
      <c r="F629" s="108" t="str">
        <f>[1]!Table1[[#This Row],[Production]]</f>
        <v>|0200226240|28.60|0.00|2.600|0.0005869NBC</v>
      </c>
      <c r="G629" t="str">
        <f t="shared" si="295"/>
        <v>5869</v>
      </c>
      <c r="H629" t="str">
        <f t="shared" si="296"/>
        <v>||||||||||||</v>
      </c>
      <c r="I629" s="108" t="str">
        <f>[1]!Table1[[#This Row],[Stock]]</f>
        <v>|0200226240|28.60|0.00|2.600|0.0005869NBC</v>
      </c>
      <c r="J629" t="str">
        <f t="shared" si="297"/>
        <v>5869</v>
      </c>
      <c r="K629" s="19"/>
      <c r="L629" s="19"/>
      <c r="M629" s="19"/>
      <c r="N629" s="19"/>
      <c r="O629" s="19"/>
      <c r="P629" s="20">
        <f>End_Cal!E629</f>
        <v>0</v>
      </c>
      <c r="Q629" s="112">
        <f t="shared" si="300"/>
        <v>0</v>
      </c>
      <c r="R629" s="112" t="str">
        <f t="shared" si="301"/>
        <v/>
      </c>
      <c r="S629" s="112" t="str">
        <f t="shared" si="302"/>
        <v/>
      </c>
      <c r="T629" s="112" t="str">
        <f t="shared" si="303"/>
        <v/>
      </c>
      <c r="U629" s="112" t="str">
        <f t="shared" si="304"/>
        <v/>
      </c>
      <c r="V629" s="112" t="str">
        <f t="shared" si="305"/>
        <v/>
      </c>
      <c r="W629" s="112" t="str">
        <f t="shared" si="306"/>
        <v/>
      </c>
      <c r="X629" s="112" t="str">
        <f t="shared" si="307"/>
        <v/>
      </c>
      <c r="Y629" s="112" t="str">
        <f t="shared" si="308"/>
        <v/>
      </c>
      <c r="Z629" s="112" t="str">
        <f t="shared" si="309"/>
        <v/>
      </c>
      <c r="AA629" s="112" t="str">
        <f t="shared" si="310"/>
        <v/>
      </c>
      <c r="AB629" s="112" t="str">
        <f t="shared" si="311"/>
        <v/>
      </c>
      <c r="AC629" s="112" t="str">
        <f t="shared" si="312"/>
        <v/>
      </c>
      <c r="AD629" t="str">
        <f t="shared" si="298"/>
        <v>0------------</v>
      </c>
      <c r="AF629" s="19" t="str">
        <f t="shared" si="299"/>
        <v/>
      </c>
      <c r="AG629" s="19">
        <f t="shared" si="313"/>
        <v>0</v>
      </c>
      <c r="AH629" s="19" t="str">
        <f t="shared" si="314"/>
        <v/>
      </c>
      <c r="AI629" s="19" t="str">
        <f t="shared" si="315"/>
        <v/>
      </c>
      <c r="AJ629" s="19" t="str">
        <f t="shared" si="316"/>
        <v/>
      </c>
      <c r="AK629" s="19" t="str">
        <f t="shared" si="317"/>
        <v/>
      </c>
      <c r="AL629" s="19" t="str">
        <f t="shared" si="318"/>
        <v/>
      </c>
      <c r="AM629" s="19" t="str">
        <f t="shared" si="319"/>
        <v/>
      </c>
      <c r="AN629" s="19" t="str">
        <f t="shared" si="320"/>
        <v/>
      </c>
      <c r="AO629" s="19" t="str">
        <f t="shared" si="321"/>
        <v/>
      </c>
      <c r="AP629" s="19" t="str">
        <f t="shared" si="322"/>
        <v/>
      </c>
      <c r="AQ629" s="19" t="str">
        <f t="shared" si="323"/>
        <v/>
      </c>
      <c r="AR629" s="19" t="str">
        <f t="shared" si="324"/>
        <v/>
      </c>
      <c r="AS629" s="19" t="str">
        <f>IFERROR(VLOOKUP(AF629,[2]CUS030!$A$5:$E$10000,5,0),"")</f>
        <v/>
      </c>
      <c r="AT629" s="19" t="str">
        <f>IFERROR(VLOOKUP(AG629,[2]CUS030!$A$5:$E$10000,5,0),"")</f>
        <v/>
      </c>
      <c r="AU629" s="19" t="str">
        <f>IFERROR(VLOOKUP(AH629,[2]CUS030!$A$5:$E$10000,5,0),"")</f>
        <v/>
      </c>
      <c r="AV629" s="19" t="str">
        <f>IFERROR(VLOOKUP(AI629,[2]CUS030!$A$5:$E$10000,5,0),"")</f>
        <v/>
      </c>
      <c r="AW629" s="19" t="str">
        <f>IFERROR(VLOOKUP(AJ629,[2]CUS030!$A$5:$E$10000,5,0),"")</f>
        <v/>
      </c>
      <c r="AX629" s="19" t="str">
        <f>IFERROR(VLOOKUP(AK629,[2]CUS030!$A$5:$E$10000,5,0),"")</f>
        <v/>
      </c>
      <c r="AY629" s="19" t="str">
        <f>IFERROR(VLOOKUP(AL629,[2]CUS030!$A$5:$E$10000,5,0),"")</f>
        <v/>
      </c>
      <c r="AZ629" s="19" t="str">
        <f>IFERROR(VLOOKUP(AM629,[2]CUS030!$A$5:$E$10000,5,0),"")</f>
        <v/>
      </c>
      <c r="BA629" s="19" t="str">
        <f>IFERROR(VLOOKUP(AN629,[2]CUS030!$A$5:$E$10000,5,0),"")</f>
        <v/>
      </c>
      <c r="BB629" s="19" t="str">
        <f>IFERROR(VLOOKUP(AO629,[2]CUS030!$A$5:$E$10000,5,0),"")</f>
        <v/>
      </c>
      <c r="BC629" s="19" t="str">
        <f>IFERROR(VLOOKUP(AP629,[2]CUS030!$A$5:$E$10000,5,0),"")</f>
        <v/>
      </c>
      <c r="BD629" s="19" t="str">
        <f>IFERROR(VLOOKUP(AQ629,[2]CUS030!$A$5:$E$10000,5,0),"")</f>
        <v/>
      </c>
      <c r="BE629" s="19" t="str">
        <f>IFERROR(VLOOKUP(AR629,[2]CUS030!$A$5:$E$10000,5,0),"")</f>
        <v/>
      </c>
    </row>
    <row r="630" spans="6:57" x14ac:dyDescent="0.3">
      <c r="F630" s="108" t="str">
        <f>[1]!Table1[[#This Row],[Production]]</f>
        <v>|0200226240|31.80|0.00|1.600|0.0006049NBC</v>
      </c>
      <c r="G630" t="str">
        <f t="shared" si="295"/>
        <v>6049</v>
      </c>
      <c r="H630" t="str">
        <f t="shared" si="296"/>
        <v>||||||||||||</v>
      </c>
      <c r="I630" s="108" t="str">
        <f>[1]!Table1[[#This Row],[Stock]]</f>
        <v>|0200226240|31.80|0.00|1.600|0.0006049NBC</v>
      </c>
      <c r="J630" t="str">
        <f t="shared" si="297"/>
        <v>6049</v>
      </c>
      <c r="K630" s="19"/>
      <c r="L630" s="19"/>
      <c r="M630" s="19"/>
      <c r="N630" s="19"/>
      <c r="O630" s="19"/>
      <c r="P630" s="20">
        <f>End_Cal!E630</f>
        <v>0</v>
      </c>
      <c r="Q630" s="112">
        <f t="shared" si="300"/>
        <v>0</v>
      </c>
      <c r="R630" s="112" t="str">
        <f t="shared" si="301"/>
        <v/>
      </c>
      <c r="S630" s="112" t="str">
        <f t="shared" si="302"/>
        <v/>
      </c>
      <c r="T630" s="112" t="str">
        <f t="shared" si="303"/>
        <v/>
      </c>
      <c r="U630" s="112" t="str">
        <f t="shared" si="304"/>
        <v/>
      </c>
      <c r="V630" s="112" t="str">
        <f t="shared" si="305"/>
        <v/>
      </c>
      <c r="W630" s="112" t="str">
        <f t="shared" si="306"/>
        <v/>
      </c>
      <c r="X630" s="112" t="str">
        <f t="shared" si="307"/>
        <v/>
      </c>
      <c r="Y630" s="112" t="str">
        <f t="shared" si="308"/>
        <v/>
      </c>
      <c r="Z630" s="112" t="str">
        <f t="shared" si="309"/>
        <v/>
      </c>
      <c r="AA630" s="112" t="str">
        <f t="shared" si="310"/>
        <v/>
      </c>
      <c r="AB630" s="112" t="str">
        <f t="shared" si="311"/>
        <v/>
      </c>
      <c r="AC630" s="112" t="str">
        <f t="shared" si="312"/>
        <v/>
      </c>
      <c r="AD630" t="str">
        <f t="shared" si="298"/>
        <v>0------------</v>
      </c>
      <c r="AF630" s="19" t="str">
        <f t="shared" si="299"/>
        <v/>
      </c>
      <c r="AG630" s="19">
        <f t="shared" si="313"/>
        <v>0</v>
      </c>
      <c r="AH630" s="19" t="str">
        <f t="shared" si="314"/>
        <v/>
      </c>
      <c r="AI630" s="19" t="str">
        <f t="shared" si="315"/>
        <v/>
      </c>
      <c r="AJ630" s="19" t="str">
        <f t="shared" si="316"/>
        <v/>
      </c>
      <c r="AK630" s="19" t="str">
        <f t="shared" si="317"/>
        <v/>
      </c>
      <c r="AL630" s="19" t="str">
        <f t="shared" si="318"/>
        <v/>
      </c>
      <c r="AM630" s="19" t="str">
        <f t="shared" si="319"/>
        <v/>
      </c>
      <c r="AN630" s="19" t="str">
        <f t="shared" si="320"/>
        <v/>
      </c>
      <c r="AO630" s="19" t="str">
        <f t="shared" si="321"/>
        <v/>
      </c>
      <c r="AP630" s="19" t="str">
        <f t="shared" si="322"/>
        <v/>
      </c>
      <c r="AQ630" s="19" t="str">
        <f t="shared" si="323"/>
        <v/>
      </c>
      <c r="AR630" s="19" t="str">
        <f t="shared" si="324"/>
        <v/>
      </c>
      <c r="AS630" s="19" t="str">
        <f>IFERROR(VLOOKUP(AF630,[2]CUS030!$A$5:$E$10000,5,0),"")</f>
        <v/>
      </c>
      <c r="AT630" s="19" t="str">
        <f>IFERROR(VLOOKUP(AG630,[2]CUS030!$A$5:$E$10000,5,0),"")</f>
        <v/>
      </c>
      <c r="AU630" s="19" t="str">
        <f>IFERROR(VLOOKUP(AH630,[2]CUS030!$A$5:$E$10000,5,0),"")</f>
        <v/>
      </c>
      <c r="AV630" s="19" t="str">
        <f>IFERROR(VLOOKUP(AI630,[2]CUS030!$A$5:$E$10000,5,0),"")</f>
        <v/>
      </c>
      <c r="AW630" s="19" t="str">
        <f>IFERROR(VLOOKUP(AJ630,[2]CUS030!$A$5:$E$10000,5,0),"")</f>
        <v/>
      </c>
      <c r="AX630" s="19" t="str">
        <f>IFERROR(VLOOKUP(AK630,[2]CUS030!$A$5:$E$10000,5,0),"")</f>
        <v/>
      </c>
      <c r="AY630" s="19" t="str">
        <f>IFERROR(VLOOKUP(AL630,[2]CUS030!$A$5:$E$10000,5,0),"")</f>
        <v/>
      </c>
      <c r="AZ630" s="19" t="str">
        <f>IFERROR(VLOOKUP(AM630,[2]CUS030!$A$5:$E$10000,5,0),"")</f>
        <v/>
      </c>
      <c r="BA630" s="19" t="str">
        <f>IFERROR(VLOOKUP(AN630,[2]CUS030!$A$5:$E$10000,5,0),"")</f>
        <v/>
      </c>
      <c r="BB630" s="19" t="str">
        <f>IFERROR(VLOOKUP(AO630,[2]CUS030!$A$5:$E$10000,5,0),"")</f>
        <v/>
      </c>
      <c r="BC630" s="19" t="str">
        <f>IFERROR(VLOOKUP(AP630,[2]CUS030!$A$5:$E$10000,5,0),"")</f>
        <v/>
      </c>
      <c r="BD630" s="19" t="str">
        <f>IFERROR(VLOOKUP(AQ630,[2]CUS030!$A$5:$E$10000,5,0),"")</f>
        <v/>
      </c>
      <c r="BE630" s="19" t="str">
        <f>IFERROR(VLOOKUP(AR630,[2]CUS030!$A$5:$E$10000,5,0),"")</f>
        <v/>
      </c>
    </row>
    <row r="631" spans="6:57" x14ac:dyDescent="0.3">
      <c r="F631" s="108" t="str">
        <f>[1]!Table1[[#This Row],[Production]]</f>
        <v>|0200226240|31.80|0.00|1.600|0.0006049NBC</v>
      </c>
      <c r="G631" t="str">
        <f t="shared" si="295"/>
        <v>6049</v>
      </c>
      <c r="H631" t="str">
        <f t="shared" si="296"/>
        <v>||||||||||||</v>
      </c>
      <c r="I631" s="108" t="str">
        <f>[1]!Table1[[#This Row],[Stock]]</f>
        <v>|0200226240|31.80|0.00|1.600|0.000745NBC</v>
      </c>
      <c r="J631" t="str">
        <f t="shared" si="297"/>
        <v>745</v>
      </c>
      <c r="K631" s="19"/>
      <c r="L631" s="19"/>
      <c r="M631" s="19"/>
      <c r="N631" s="19"/>
      <c r="O631" s="19"/>
      <c r="P631" s="20">
        <f>End_Cal!E631</f>
        <v>0</v>
      </c>
      <c r="Q631" s="112">
        <f t="shared" si="300"/>
        <v>0</v>
      </c>
      <c r="R631" s="112" t="str">
        <f t="shared" si="301"/>
        <v/>
      </c>
      <c r="S631" s="112" t="str">
        <f t="shared" si="302"/>
        <v/>
      </c>
      <c r="T631" s="112" t="str">
        <f t="shared" si="303"/>
        <v/>
      </c>
      <c r="U631" s="112" t="str">
        <f t="shared" si="304"/>
        <v/>
      </c>
      <c r="V631" s="112" t="str">
        <f t="shared" si="305"/>
        <v/>
      </c>
      <c r="W631" s="112" t="str">
        <f t="shared" si="306"/>
        <v/>
      </c>
      <c r="X631" s="112" t="str">
        <f t="shared" si="307"/>
        <v/>
      </c>
      <c r="Y631" s="112" t="str">
        <f t="shared" si="308"/>
        <v/>
      </c>
      <c r="Z631" s="112" t="str">
        <f t="shared" si="309"/>
        <v/>
      </c>
      <c r="AA631" s="112" t="str">
        <f t="shared" si="310"/>
        <v/>
      </c>
      <c r="AB631" s="112" t="str">
        <f t="shared" si="311"/>
        <v/>
      </c>
      <c r="AC631" s="112" t="str">
        <f t="shared" si="312"/>
        <v/>
      </c>
      <c r="AD631" t="str">
        <f t="shared" si="298"/>
        <v>0------------</v>
      </c>
      <c r="AF631" s="19" t="str">
        <f t="shared" si="299"/>
        <v/>
      </c>
      <c r="AG631" s="19">
        <f t="shared" si="313"/>
        <v>0</v>
      </c>
      <c r="AH631" s="19" t="str">
        <f t="shared" si="314"/>
        <v/>
      </c>
      <c r="AI631" s="19" t="str">
        <f t="shared" si="315"/>
        <v/>
      </c>
      <c r="AJ631" s="19" t="str">
        <f t="shared" si="316"/>
        <v/>
      </c>
      <c r="AK631" s="19" t="str">
        <f t="shared" si="317"/>
        <v/>
      </c>
      <c r="AL631" s="19" t="str">
        <f t="shared" si="318"/>
        <v/>
      </c>
      <c r="AM631" s="19" t="str">
        <f t="shared" si="319"/>
        <v/>
      </c>
      <c r="AN631" s="19" t="str">
        <f t="shared" si="320"/>
        <v/>
      </c>
      <c r="AO631" s="19" t="str">
        <f t="shared" si="321"/>
        <v/>
      </c>
      <c r="AP631" s="19" t="str">
        <f t="shared" si="322"/>
        <v/>
      </c>
      <c r="AQ631" s="19" t="str">
        <f t="shared" si="323"/>
        <v/>
      </c>
      <c r="AR631" s="19" t="str">
        <f t="shared" si="324"/>
        <v/>
      </c>
      <c r="AS631" s="19" t="str">
        <f>IFERROR(VLOOKUP(AF631,[2]CUS030!$A$5:$E$10000,5,0),"")</f>
        <v/>
      </c>
      <c r="AT631" s="19" t="str">
        <f>IFERROR(VLOOKUP(AG631,[2]CUS030!$A$5:$E$10000,5,0),"")</f>
        <v/>
      </c>
      <c r="AU631" s="19" t="str">
        <f>IFERROR(VLOOKUP(AH631,[2]CUS030!$A$5:$E$10000,5,0),"")</f>
        <v/>
      </c>
      <c r="AV631" s="19" t="str">
        <f>IFERROR(VLOOKUP(AI631,[2]CUS030!$A$5:$E$10000,5,0),"")</f>
        <v/>
      </c>
      <c r="AW631" s="19" t="str">
        <f>IFERROR(VLOOKUP(AJ631,[2]CUS030!$A$5:$E$10000,5,0),"")</f>
        <v/>
      </c>
      <c r="AX631" s="19" t="str">
        <f>IFERROR(VLOOKUP(AK631,[2]CUS030!$A$5:$E$10000,5,0),"")</f>
        <v/>
      </c>
      <c r="AY631" s="19" t="str">
        <f>IFERROR(VLOOKUP(AL631,[2]CUS030!$A$5:$E$10000,5,0),"")</f>
        <v/>
      </c>
      <c r="AZ631" s="19" t="str">
        <f>IFERROR(VLOOKUP(AM631,[2]CUS030!$A$5:$E$10000,5,0),"")</f>
        <v/>
      </c>
      <c r="BA631" s="19" t="str">
        <f>IFERROR(VLOOKUP(AN631,[2]CUS030!$A$5:$E$10000,5,0),"")</f>
        <v/>
      </c>
      <c r="BB631" s="19" t="str">
        <f>IFERROR(VLOOKUP(AO631,[2]CUS030!$A$5:$E$10000,5,0),"")</f>
        <v/>
      </c>
      <c r="BC631" s="19" t="str">
        <f>IFERROR(VLOOKUP(AP631,[2]CUS030!$A$5:$E$10000,5,0),"")</f>
        <v/>
      </c>
      <c r="BD631" s="19" t="str">
        <f>IFERROR(VLOOKUP(AQ631,[2]CUS030!$A$5:$E$10000,5,0),"")</f>
        <v/>
      </c>
      <c r="BE631" s="19" t="str">
        <f>IFERROR(VLOOKUP(AR631,[2]CUS030!$A$5:$E$10000,5,0),"")</f>
        <v/>
      </c>
    </row>
    <row r="632" spans="6:57" x14ac:dyDescent="0.3">
      <c r="F632" s="108" t="str">
        <f>[1]!Table1[[#This Row],[Production]]</f>
        <v>|0200226240|31.80|0.00|2.000|0.0006182NBC</v>
      </c>
      <c r="G632" t="str">
        <f t="shared" si="295"/>
        <v>6182</v>
      </c>
      <c r="H632" t="str">
        <f t="shared" si="296"/>
        <v>||||||||||||</v>
      </c>
      <c r="I632" s="108" t="str">
        <f>[1]!Table1[[#This Row],[Stock]]</f>
        <v>|0200226240|31.80|0.00|2.000|0.000303NBC</v>
      </c>
      <c r="J632" t="str">
        <f t="shared" si="297"/>
        <v>303</v>
      </c>
      <c r="K632" s="19"/>
      <c r="L632" s="19"/>
      <c r="M632" s="19"/>
      <c r="N632" s="19"/>
      <c r="O632" s="19"/>
      <c r="P632" s="20">
        <f>End_Cal!E632</f>
        <v>0</v>
      </c>
      <c r="Q632" s="112">
        <f t="shared" si="300"/>
        <v>0</v>
      </c>
      <c r="R632" s="112" t="str">
        <f t="shared" si="301"/>
        <v/>
      </c>
      <c r="S632" s="112" t="str">
        <f t="shared" si="302"/>
        <v/>
      </c>
      <c r="T632" s="112" t="str">
        <f t="shared" si="303"/>
        <v/>
      </c>
      <c r="U632" s="112" t="str">
        <f t="shared" si="304"/>
        <v/>
      </c>
      <c r="V632" s="112" t="str">
        <f t="shared" si="305"/>
        <v/>
      </c>
      <c r="W632" s="112" t="str">
        <f t="shared" si="306"/>
        <v/>
      </c>
      <c r="X632" s="112" t="str">
        <f t="shared" si="307"/>
        <v/>
      </c>
      <c r="Y632" s="112" t="str">
        <f t="shared" si="308"/>
        <v/>
      </c>
      <c r="Z632" s="112" t="str">
        <f t="shared" si="309"/>
        <v/>
      </c>
      <c r="AA632" s="112" t="str">
        <f t="shared" si="310"/>
        <v/>
      </c>
      <c r="AB632" s="112" t="str">
        <f t="shared" si="311"/>
        <v/>
      </c>
      <c r="AC632" s="112" t="str">
        <f t="shared" si="312"/>
        <v/>
      </c>
      <c r="AD632" t="str">
        <f t="shared" si="298"/>
        <v>0------------</v>
      </c>
      <c r="AF632" s="19" t="str">
        <f t="shared" si="299"/>
        <v/>
      </c>
      <c r="AG632" s="19">
        <f t="shared" si="313"/>
        <v>0</v>
      </c>
      <c r="AH632" s="19" t="str">
        <f t="shared" si="314"/>
        <v/>
      </c>
      <c r="AI632" s="19" t="str">
        <f t="shared" si="315"/>
        <v/>
      </c>
      <c r="AJ632" s="19" t="str">
        <f t="shared" si="316"/>
        <v/>
      </c>
      <c r="AK632" s="19" t="str">
        <f t="shared" si="317"/>
        <v/>
      </c>
      <c r="AL632" s="19" t="str">
        <f t="shared" si="318"/>
        <v/>
      </c>
      <c r="AM632" s="19" t="str">
        <f t="shared" si="319"/>
        <v/>
      </c>
      <c r="AN632" s="19" t="str">
        <f t="shared" si="320"/>
        <v/>
      </c>
      <c r="AO632" s="19" t="str">
        <f t="shared" si="321"/>
        <v/>
      </c>
      <c r="AP632" s="19" t="str">
        <f t="shared" si="322"/>
        <v/>
      </c>
      <c r="AQ632" s="19" t="str">
        <f t="shared" si="323"/>
        <v/>
      </c>
      <c r="AR632" s="19" t="str">
        <f t="shared" si="324"/>
        <v/>
      </c>
      <c r="AS632" s="19" t="str">
        <f>IFERROR(VLOOKUP(AF632,[2]CUS030!$A$5:$E$10000,5,0),"")</f>
        <v/>
      </c>
      <c r="AT632" s="19" t="str">
        <f>IFERROR(VLOOKUP(AG632,[2]CUS030!$A$5:$E$10000,5,0),"")</f>
        <v/>
      </c>
      <c r="AU632" s="19" t="str">
        <f>IFERROR(VLOOKUP(AH632,[2]CUS030!$A$5:$E$10000,5,0),"")</f>
        <v/>
      </c>
      <c r="AV632" s="19" t="str">
        <f>IFERROR(VLOOKUP(AI632,[2]CUS030!$A$5:$E$10000,5,0),"")</f>
        <v/>
      </c>
      <c r="AW632" s="19" t="str">
        <f>IFERROR(VLOOKUP(AJ632,[2]CUS030!$A$5:$E$10000,5,0),"")</f>
        <v/>
      </c>
      <c r="AX632" s="19" t="str">
        <f>IFERROR(VLOOKUP(AK632,[2]CUS030!$A$5:$E$10000,5,0),"")</f>
        <v/>
      </c>
      <c r="AY632" s="19" t="str">
        <f>IFERROR(VLOOKUP(AL632,[2]CUS030!$A$5:$E$10000,5,0),"")</f>
        <v/>
      </c>
      <c r="AZ632" s="19" t="str">
        <f>IFERROR(VLOOKUP(AM632,[2]CUS030!$A$5:$E$10000,5,0),"")</f>
        <v/>
      </c>
      <c r="BA632" s="19" t="str">
        <f>IFERROR(VLOOKUP(AN632,[2]CUS030!$A$5:$E$10000,5,0),"")</f>
        <v/>
      </c>
      <c r="BB632" s="19" t="str">
        <f>IFERROR(VLOOKUP(AO632,[2]CUS030!$A$5:$E$10000,5,0),"")</f>
        <v/>
      </c>
      <c r="BC632" s="19" t="str">
        <f>IFERROR(VLOOKUP(AP632,[2]CUS030!$A$5:$E$10000,5,0),"")</f>
        <v/>
      </c>
      <c r="BD632" s="19" t="str">
        <f>IFERROR(VLOOKUP(AQ632,[2]CUS030!$A$5:$E$10000,5,0),"")</f>
        <v/>
      </c>
      <c r="BE632" s="19" t="str">
        <f>IFERROR(VLOOKUP(AR632,[2]CUS030!$A$5:$E$10000,5,0),"")</f>
        <v/>
      </c>
    </row>
    <row r="633" spans="6:57" x14ac:dyDescent="0.3">
      <c r="F633" s="108" t="str">
        <f>[1]!Table1[[#This Row],[Production]]</f>
        <v>|0200226240|31.80|0.00|2.000|0.0006062NBC</v>
      </c>
      <c r="G633" t="str">
        <f t="shared" si="295"/>
        <v>6062</v>
      </c>
      <c r="H633" t="str">
        <f t="shared" si="296"/>
        <v>||||||||||||</v>
      </c>
      <c r="I633" s="108" t="str">
        <f>[1]!Table1[[#This Row],[Stock]]</f>
        <v>|0200226240|31.80|0.00|2.000|0.000461NBC</v>
      </c>
      <c r="J633" t="str">
        <f t="shared" si="297"/>
        <v>461</v>
      </c>
      <c r="K633" s="19"/>
      <c r="L633" s="19"/>
      <c r="M633" s="19"/>
      <c r="N633" s="19"/>
      <c r="O633" s="19"/>
      <c r="P633" s="20">
        <f>End_Cal!E633</f>
        <v>0</v>
      </c>
      <c r="Q633" s="112">
        <f t="shared" si="300"/>
        <v>0</v>
      </c>
      <c r="R633" s="112" t="str">
        <f t="shared" si="301"/>
        <v/>
      </c>
      <c r="S633" s="112" t="str">
        <f t="shared" si="302"/>
        <v/>
      </c>
      <c r="T633" s="112" t="str">
        <f t="shared" si="303"/>
        <v/>
      </c>
      <c r="U633" s="112" t="str">
        <f t="shared" si="304"/>
        <v/>
      </c>
      <c r="V633" s="112" t="str">
        <f t="shared" si="305"/>
        <v/>
      </c>
      <c r="W633" s="112" t="str">
        <f t="shared" si="306"/>
        <v/>
      </c>
      <c r="X633" s="112" t="str">
        <f t="shared" si="307"/>
        <v/>
      </c>
      <c r="Y633" s="112" t="str">
        <f t="shared" si="308"/>
        <v/>
      </c>
      <c r="Z633" s="112" t="str">
        <f t="shared" si="309"/>
        <v/>
      </c>
      <c r="AA633" s="112" t="str">
        <f t="shared" si="310"/>
        <v/>
      </c>
      <c r="AB633" s="112" t="str">
        <f t="shared" si="311"/>
        <v/>
      </c>
      <c r="AC633" s="112" t="str">
        <f t="shared" si="312"/>
        <v/>
      </c>
      <c r="AD633" t="str">
        <f t="shared" si="298"/>
        <v>0------------</v>
      </c>
      <c r="AF633" s="19" t="str">
        <f t="shared" si="299"/>
        <v/>
      </c>
      <c r="AG633" s="19">
        <f t="shared" si="313"/>
        <v>0</v>
      </c>
      <c r="AH633" s="19" t="str">
        <f t="shared" si="314"/>
        <v/>
      </c>
      <c r="AI633" s="19" t="str">
        <f t="shared" si="315"/>
        <v/>
      </c>
      <c r="AJ633" s="19" t="str">
        <f t="shared" si="316"/>
        <v/>
      </c>
      <c r="AK633" s="19" t="str">
        <f t="shared" si="317"/>
        <v/>
      </c>
      <c r="AL633" s="19" t="str">
        <f t="shared" si="318"/>
        <v/>
      </c>
      <c r="AM633" s="19" t="str">
        <f t="shared" si="319"/>
        <v/>
      </c>
      <c r="AN633" s="19" t="str">
        <f t="shared" si="320"/>
        <v/>
      </c>
      <c r="AO633" s="19" t="str">
        <f t="shared" si="321"/>
        <v/>
      </c>
      <c r="AP633" s="19" t="str">
        <f t="shared" si="322"/>
        <v/>
      </c>
      <c r="AQ633" s="19" t="str">
        <f t="shared" si="323"/>
        <v/>
      </c>
      <c r="AR633" s="19" t="str">
        <f t="shared" si="324"/>
        <v/>
      </c>
      <c r="AS633" s="19" t="str">
        <f>IFERROR(VLOOKUP(AF633,[2]CUS030!$A$5:$E$10000,5,0),"")</f>
        <v/>
      </c>
      <c r="AT633" s="19" t="str">
        <f>IFERROR(VLOOKUP(AG633,[2]CUS030!$A$5:$E$10000,5,0),"")</f>
        <v/>
      </c>
      <c r="AU633" s="19" t="str">
        <f>IFERROR(VLOOKUP(AH633,[2]CUS030!$A$5:$E$10000,5,0),"")</f>
        <v/>
      </c>
      <c r="AV633" s="19" t="str">
        <f>IFERROR(VLOOKUP(AI633,[2]CUS030!$A$5:$E$10000,5,0),"")</f>
        <v/>
      </c>
      <c r="AW633" s="19" t="str">
        <f>IFERROR(VLOOKUP(AJ633,[2]CUS030!$A$5:$E$10000,5,0),"")</f>
        <v/>
      </c>
      <c r="AX633" s="19" t="str">
        <f>IFERROR(VLOOKUP(AK633,[2]CUS030!$A$5:$E$10000,5,0),"")</f>
        <v/>
      </c>
      <c r="AY633" s="19" t="str">
        <f>IFERROR(VLOOKUP(AL633,[2]CUS030!$A$5:$E$10000,5,0),"")</f>
        <v/>
      </c>
      <c r="AZ633" s="19" t="str">
        <f>IFERROR(VLOOKUP(AM633,[2]CUS030!$A$5:$E$10000,5,0),"")</f>
        <v/>
      </c>
      <c r="BA633" s="19" t="str">
        <f>IFERROR(VLOOKUP(AN633,[2]CUS030!$A$5:$E$10000,5,0),"")</f>
        <v/>
      </c>
      <c r="BB633" s="19" t="str">
        <f>IFERROR(VLOOKUP(AO633,[2]CUS030!$A$5:$E$10000,5,0),"")</f>
        <v/>
      </c>
      <c r="BC633" s="19" t="str">
        <f>IFERROR(VLOOKUP(AP633,[2]CUS030!$A$5:$E$10000,5,0),"")</f>
        <v/>
      </c>
      <c r="BD633" s="19" t="str">
        <f>IFERROR(VLOOKUP(AQ633,[2]CUS030!$A$5:$E$10000,5,0),"")</f>
        <v/>
      </c>
      <c r="BE633" s="19" t="str">
        <f>IFERROR(VLOOKUP(AR633,[2]CUS030!$A$5:$E$10000,5,0),"")</f>
        <v/>
      </c>
    </row>
    <row r="634" spans="6:57" x14ac:dyDescent="0.3">
      <c r="F634" s="108" t="str">
        <f>[1]!Table1[[#This Row],[Production]]</f>
        <v>|0200226240|31.80|0.00|2.000|0.0006062NBC</v>
      </c>
      <c r="G634" t="str">
        <f t="shared" si="295"/>
        <v>6062</v>
      </c>
      <c r="H634" t="str">
        <f t="shared" si="296"/>
        <v>||||||||||||</v>
      </c>
      <c r="I634" s="108" t="str">
        <f>[1]!Table1[[#This Row],[Stock]]</f>
        <v>|0200226240|31.80|0.00|2.000|0.000594NBC</v>
      </c>
      <c r="J634" t="str">
        <f t="shared" si="297"/>
        <v>594</v>
      </c>
      <c r="K634" s="19"/>
      <c r="L634" s="19"/>
      <c r="M634" s="19"/>
      <c r="N634" s="19"/>
      <c r="O634" s="19"/>
      <c r="P634" s="20">
        <f>End_Cal!E634</f>
        <v>0</v>
      </c>
      <c r="Q634" s="112">
        <f t="shared" si="300"/>
        <v>0</v>
      </c>
      <c r="R634" s="112" t="str">
        <f t="shared" si="301"/>
        <v/>
      </c>
      <c r="S634" s="112" t="str">
        <f t="shared" si="302"/>
        <v/>
      </c>
      <c r="T634" s="112" t="str">
        <f t="shared" si="303"/>
        <v/>
      </c>
      <c r="U634" s="112" t="str">
        <f t="shared" si="304"/>
        <v/>
      </c>
      <c r="V634" s="112" t="str">
        <f t="shared" si="305"/>
        <v/>
      </c>
      <c r="W634" s="112" t="str">
        <f t="shared" si="306"/>
        <v/>
      </c>
      <c r="X634" s="112" t="str">
        <f t="shared" si="307"/>
        <v/>
      </c>
      <c r="Y634" s="112" t="str">
        <f t="shared" si="308"/>
        <v/>
      </c>
      <c r="Z634" s="112" t="str">
        <f t="shared" si="309"/>
        <v/>
      </c>
      <c r="AA634" s="112" t="str">
        <f t="shared" si="310"/>
        <v/>
      </c>
      <c r="AB634" s="112" t="str">
        <f t="shared" si="311"/>
        <v/>
      </c>
      <c r="AC634" s="112" t="str">
        <f t="shared" si="312"/>
        <v/>
      </c>
      <c r="AD634" t="str">
        <f t="shared" si="298"/>
        <v>0------------</v>
      </c>
      <c r="AF634" s="19" t="str">
        <f t="shared" si="299"/>
        <v/>
      </c>
      <c r="AG634" s="19">
        <f t="shared" si="313"/>
        <v>0</v>
      </c>
      <c r="AH634" s="19" t="str">
        <f t="shared" si="314"/>
        <v/>
      </c>
      <c r="AI634" s="19" t="str">
        <f t="shared" si="315"/>
        <v/>
      </c>
      <c r="AJ634" s="19" t="str">
        <f t="shared" si="316"/>
        <v/>
      </c>
      <c r="AK634" s="19" t="str">
        <f t="shared" si="317"/>
        <v/>
      </c>
      <c r="AL634" s="19" t="str">
        <f t="shared" si="318"/>
        <v/>
      </c>
      <c r="AM634" s="19" t="str">
        <f t="shared" si="319"/>
        <v/>
      </c>
      <c r="AN634" s="19" t="str">
        <f t="shared" si="320"/>
        <v/>
      </c>
      <c r="AO634" s="19" t="str">
        <f t="shared" si="321"/>
        <v/>
      </c>
      <c r="AP634" s="19" t="str">
        <f t="shared" si="322"/>
        <v/>
      </c>
      <c r="AQ634" s="19" t="str">
        <f t="shared" si="323"/>
        <v/>
      </c>
      <c r="AR634" s="19" t="str">
        <f t="shared" si="324"/>
        <v/>
      </c>
      <c r="AS634" s="19" t="str">
        <f>IFERROR(VLOOKUP(AF634,[2]CUS030!$A$5:$E$10000,5,0),"")</f>
        <v/>
      </c>
      <c r="AT634" s="19" t="str">
        <f>IFERROR(VLOOKUP(AG634,[2]CUS030!$A$5:$E$10000,5,0),"")</f>
        <v/>
      </c>
      <c r="AU634" s="19" t="str">
        <f>IFERROR(VLOOKUP(AH634,[2]CUS030!$A$5:$E$10000,5,0),"")</f>
        <v/>
      </c>
      <c r="AV634" s="19" t="str">
        <f>IFERROR(VLOOKUP(AI634,[2]CUS030!$A$5:$E$10000,5,0),"")</f>
        <v/>
      </c>
      <c r="AW634" s="19" t="str">
        <f>IFERROR(VLOOKUP(AJ634,[2]CUS030!$A$5:$E$10000,5,0),"")</f>
        <v/>
      </c>
      <c r="AX634" s="19" t="str">
        <f>IFERROR(VLOOKUP(AK634,[2]CUS030!$A$5:$E$10000,5,0),"")</f>
        <v/>
      </c>
      <c r="AY634" s="19" t="str">
        <f>IFERROR(VLOOKUP(AL634,[2]CUS030!$A$5:$E$10000,5,0),"")</f>
        <v/>
      </c>
      <c r="AZ634" s="19" t="str">
        <f>IFERROR(VLOOKUP(AM634,[2]CUS030!$A$5:$E$10000,5,0),"")</f>
        <v/>
      </c>
      <c r="BA634" s="19" t="str">
        <f>IFERROR(VLOOKUP(AN634,[2]CUS030!$A$5:$E$10000,5,0),"")</f>
        <v/>
      </c>
      <c r="BB634" s="19" t="str">
        <f>IFERROR(VLOOKUP(AO634,[2]CUS030!$A$5:$E$10000,5,0),"")</f>
        <v/>
      </c>
      <c r="BC634" s="19" t="str">
        <f>IFERROR(VLOOKUP(AP634,[2]CUS030!$A$5:$E$10000,5,0),"")</f>
        <v/>
      </c>
      <c r="BD634" s="19" t="str">
        <f>IFERROR(VLOOKUP(AQ634,[2]CUS030!$A$5:$E$10000,5,0),"")</f>
        <v/>
      </c>
      <c r="BE634" s="19" t="str">
        <f>IFERROR(VLOOKUP(AR634,[2]CUS030!$A$5:$E$10000,5,0),"")</f>
        <v/>
      </c>
    </row>
    <row r="635" spans="6:57" x14ac:dyDescent="0.3">
      <c r="F635" s="108" t="str">
        <f>[1]!Table1[[#This Row],[Production]]</f>
        <v>|0200226240|31.80|0.00|2.000|0.0006062NBC</v>
      </c>
      <c r="G635" t="str">
        <f t="shared" si="295"/>
        <v>6062</v>
      </c>
      <c r="H635" t="str">
        <f t="shared" si="296"/>
        <v>||||||||||||</v>
      </c>
      <c r="I635" s="108" t="str">
        <f>[1]!Table1[[#This Row],[Stock]]</f>
        <v>|0200226240|31.80|0.00|2.000|0.0006062NBC</v>
      </c>
      <c r="J635" t="str">
        <f t="shared" si="297"/>
        <v>6062</v>
      </c>
      <c r="K635" s="19"/>
      <c r="L635" s="19"/>
      <c r="M635" s="19"/>
      <c r="N635" s="19"/>
      <c r="O635" s="19"/>
      <c r="P635" s="20">
        <f>End_Cal!E635</f>
        <v>0</v>
      </c>
      <c r="Q635" s="112">
        <f t="shared" si="300"/>
        <v>0</v>
      </c>
      <c r="R635" s="112" t="str">
        <f t="shared" si="301"/>
        <v/>
      </c>
      <c r="S635" s="112" t="str">
        <f t="shared" si="302"/>
        <v/>
      </c>
      <c r="T635" s="112" t="str">
        <f t="shared" si="303"/>
        <v/>
      </c>
      <c r="U635" s="112" t="str">
        <f t="shared" si="304"/>
        <v/>
      </c>
      <c r="V635" s="112" t="str">
        <f t="shared" si="305"/>
        <v/>
      </c>
      <c r="W635" s="112" t="str">
        <f t="shared" si="306"/>
        <v/>
      </c>
      <c r="X635" s="112" t="str">
        <f t="shared" si="307"/>
        <v/>
      </c>
      <c r="Y635" s="112" t="str">
        <f t="shared" si="308"/>
        <v/>
      </c>
      <c r="Z635" s="112" t="str">
        <f t="shared" si="309"/>
        <v/>
      </c>
      <c r="AA635" s="112" t="str">
        <f t="shared" si="310"/>
        <v/>
      </c>
      <c r="AB635" s="112" t="str">
        <f t="shared" si="311"/>
        <v/>
      </c>
      <c r="AC635" s="112" t="str">
        <f t="shared" si="312"/>
        <v/>
      </c>
      <c r="AD635" t="str">
        <f t="shared" si="298"/>
        <v>0------------</v>
      </c>
      <c r="AF635" s="19" t="str">
        <f t="shared" si="299"/>
        <v/>
      </c>
      <c r="AG635" s="19">
        <f t="shared" si="313"/>
        <v>0</v>
      </c>
      <c r="AH635" s="19" t="str">
        <f t="shared" si="314"/>
        <v/>
      </c>
      <c r="AI635" s="19" t="str">
        <f t="shared" si="315"/>
        <v/>
      </c>
      <c r="AJ635" s="19" t="str">
        <f t="shared" si="316"/>
        <v/>
      </c>
      <c r="AK635" s="19" t="str">
        <f t="shared" si="317"/>
        <v/>
      </c>
      <c r="AL635" s="19" t="str">
        <f t="shared" si="318"/>
        <v/>
      </c>
      <c r="AM635" s="19" t="str">
        <f t="shared" si="319"/>
        <v/>
      </c>
      <c r="AN635" s="19" t="str">
        <f t="shared" si="320"/>
        <v/>
      </c>
      <c r="AO635" s="19" t="str">
        <f t="shared" si="321"/>
        <v/>
      </c>
      <c r="AP635" s="19" t="str">
        <f t="shared" si="322"/>
        <v/>
      </c>
      <c r="AQ635" s="19" t="str">
        <f t="shared" si="323"/>
        <v/>
      </c>
      <c r="AR635" s="19" t="str">
        <f t="shared" si="324"/>
        <v/>
      </c>
      <c r="AS635" s="19" t="str">
        <f>IFERROR(VLOOKUP(AF635,[2]CUS030!$A$5:$E$10000,5,0),"")</f>
        <v/>
      </c>
      <c r="AT635" s="19" t="str">
        <f>IFERROR(VLOOKUP(AG635,[2]CUS030!$A$5:$E$10000,5,0),"")</f>
        <v/>
      </c>
      <c r="AU635" s="19" t="str">
        <f>IFERROR(VLOOKUP(AH635,[2]CUS030!$A$5:$E$10000,5,0),"")</f>
        <v/>
      </c>
      <c r="AV635" s="19" t="str">
        <f>IFERROR(VLOOKUP(AI635,[2]CUS030!$A$5:$E$10000,5,0),"")</f>
        <v/>
      </c>
      <c r="AW635" s="19" t="str">
        <f>IFERROR(VLOOKUP(AJ635,[2]CUS030!$A$5:$E$10000,5,0),"")</f>
        <v/>
      </c>
      <c r="AX635" s="19" t="str">
        <f>IFERROR(VLOOKUP(AK635,[2]CUS030!$A$5:$E$10000,5,0),"")</f>
        <v/>
      </c>
      <c r="AY635" s="19" t="str">
        <f>IFERROR(VLOOKUP(AL635,[2]CUS030!$A$5:$E$10000,5,0),"")</f>
        <v/>
      </c>
      <c r="AZ635" s="19" t="str">
        <f>IFERROR(VLOOKUP(AM635,[2]CUS030!$A$5:$E$10000,5,0),"")</f>
        <v/>
      </c>
      <c r="BA635" s="19" t="str">
        <f>IFERROR(VLOOKUP(AN635,[2]CUS030!$A$5:$E$10000,5,0),"")</f>
        <v/>
      </c>
      <c r="BB635" s="19" t="str">
        <f>IFERROR(VLOOKUP(AO635,[2]CUS030!$A$5:$E$10000,5,0),"")</f>
        <v/>
      </c>
      <c r="BC635" s="19" t="str">
        <f>IFERROR(VLOOKUP(AP635,[2]CUS030!$A$5:$E$10000,5,0),"")</f>
        <v/>
      </c>
      <c r="BD635" s="19" t="str">
        <f>IFERROR(VLOOKUP(AQ635,[2]CUS030!$A$5:$E$10000,5,0),"")</f>
        <v/>
      </c>
      <c r="BE635" s="19" t="str">
        <f>IFERROR(VLOOKUP(AR635,[2]CUS030!$A$5:$E$10000,5,0),"")</f>
        <v/>
      </c>
    </row>
    <row r="636" spans="6:57" x14ac:dyDescent="0.3">
      <c r="F636" s="108" t="str">
        <f>[1]!Table1[[#This Row],[Production]]</f>
        <v>|0200226240|31.80|0.00|2.000|0.0006182NBC</v>
      </c>
      <c r="G636" t="str">
        <f t="shared" si="295"/>
        <v>6182</v>
      </c>
      <c r="H636" t="str">
        <f t="shared" si="296"/>
        <v>||||||||||||</v>
      </c>
      <c r="I636" s="108" t="str">
        <f>[1]!Table1[[#This Row],[Stock]]</f>
        <v>|0200226240|31.80|0.00|2.000|0.0006182NBC</v>
      </c>
      <c r="J636" t="str">
        <f t="shared" si="297"/>
        <v>6182</v>
      </c>
      <c r="K636" s="19"/>
      <c r="L636" s="19"/>
      <c r="M636" s="19"/>
      <c r="N636" s="19"/>
      <c r="O636" s="19"/>
      <c r="P636" s="20">
        <f>End_Cal!E636</f>
        <v>0</v>
      </c>
      <c r="Q636" s="112">
        <f t="shared" si="300"/>
        <v>0</v>
      </c>
      <c r="R636" s="112" t="str">
        <f t="shared" si="301"/>
        <v/>
      </c>
      <c r="S636" s="112" t="str">
        <f t="shared" si="302"/>
        <v/>
      </c>
      <c r="T636" s="112" t="str">
        <f t="shared" si="303"/>
        <v/>
      </c>
      <c r="U636" s="112" t="str">
        <f t="shared" si="304"/>
        <v/>
      </c>
      <c r="V636" s="112" t="str">
        <f t="shared" si="305"/>
        <v/>
      </c>
      <c r="W636" s="112" t="str">
        <f t="shared" si="306"/>
        <v/>
      </c>
      <c r="X636" s="112" t="str">
        <f t="shared" si="307"/>
        <v/>
      </c>
      <c r="Y636" s="112" t="str">
        <f t="shared" si="308"/>
        <v/>
      </c>
      <c r="Z636" s="112" t="str">
        <f t="shared" si="309"/>
        <v/>
      </c>
      <c r="AA636" s="112" t="str">
        <f t="shared" si="310"/>
        <v/>
      </c>
      <c r="AB636" s="112" t="str">
        <f t="shared" si="311"/>
        <v/>
      </c>
      <c r="AC636" s="112" t="str">
        <f t="shared" si="312"/>
        <v/>
      </c>
      <c r="AD636" t="str">
        <f t="shared" si="298"/>
        <v>0------------</v>
      </c>
      <c r="AF636" s="19" t="str">
        <f t="shared" si="299"/>
        <v/>
      </c>
      <c r="AG636" s="19">
        <f t="shared" si="313"/>
        <v>0</v>
      </c>
      <c r="AH636" s="19" t="str">
        <f t="shared" si="314"/>
        <v/>
      </c>
      <c r="AI636" s="19" t="str">
        <f t="shared" si="315"/>
        <v/>
      </c>
      <c r="AJ636" s="19" t="str">
        <f t="shared" si="316"/>
        <v/>
      </c>
      <c r="AK636" s="19" t="str">
        <f t="shared" si="317"/>
        <v/>
      </c>
      <c r="AL636" s="19" t="str">
        <f t="shared" si="318"/>
        <v/>
      </c>
      <c r="AM636" s="19" t="str">
        <f t="shared" si="319"/>
        <v/>
      </c>
      <c r="AN636" s="19" t="str">
        <f t="shared" si="320"/>
        <v/>
      </c>
      <c r="AO636" s="19" t="str">
        <f t="shared" si="321"/>
        <v/>
      </c>
      <c r="AP636" s="19" t="str">
        <f t="shared" si="322"/>
        <v/>
      </c>
      <c r="AQ636" s="19" t="str">
        <f t="shared" si="323"/>
        <v/>
      </c>
      <c r="AR636" s="19" t="str">
        <f t="shared" si="324"/>
        <v/>
      </c>
      <c r="AS636" s="19" t="str">
        <f>IFERROR(VLOOKUP(AF636,[2]CUS030!$A$5:$E$10000,5,0),"")</f>
        <v/>
      </c>
      <c r="AT636" s="19" t="str">
        <f>IFERROR(VLOOKUP(AG636,[2]CUS030!$A$5:$E$10000,5,0),"")</f>
        <v/>
      </c>
      <c r="AU636" s="19" t="str">
        <f>IFERROR(VLOOKUP(AH636,[2]CUS030!$A$5:$E$10000,5,0),"")</f>
        <v/>
      </c>
      <c r="AV636" s="19" t="str">
        <f>IFERROR(VLOOKUP(AI636,[2]CUS030!$A$5:$E$10000,5,0),"")</f>
        <v/>
      </c>
      <c r="AW636" s="19" t="str">
        <f>IFERROR(VLOOKUP(AJ636,[2]CUS030!$A$5:$E$10000,5,0),"")</f>
        <v/>
      </c>
      <c r="AX636" s="19" t="str">
        <f>IFERROR(VLOOKUP(AK636,[2]CUS030!$A$5:$E$10000,5,0),"")</f>
        <v/>
      </c>
      <c r="AY636" s="19" t="str">
        <f>IFERROR(VLOOKUP(AL636,[2]CUS030!$A$5:$E$10000,5,0),"")</f>
        <v/>
      </c>
      <c r="AZ636" s="19" t="str">
        <f>IFERROR(VLOOKUP(AM636,[2]CUS030!$A$5:$E$10000,5,0),"")</f>
        <v/>
      </c>
      <c r="BA636" s="19" t="str">
        <f>IFERROR(VLOOKUP(AN636,[2]CUS030!$A$5:$E$10000,5,0),"")</f>
        <v/>
      </c>
      <c r="BB636" s="19" t="str">
        <f>IFERROR(VLOOKUP(AO636,[2]CUS030!$A$5:$E$10000,5,0),"")</f>
        <v/>
      </c>
      <c r="BC636" s="19" t="str">
        <f>IFERROR(VLOOKUP(AP636,[2]CUS030!$A$5:$E$10000,5,0),"")</f>
        <v/>
      </c>
      <c r="BD636" s="19" t="str">
        <f>IFERROR(VLOOKUP(AQ636,[2]CUS030!$A$5:$E$10000,5,0),"")</f>
        <v/>
      </c>
      <c r="BE636" s="19" t="str">
        <f>IFERROR(VLOOKUP(AR636,[2]CUS030!$A$5:$E$10000,5,0),"")</f>
        <v/>
      </c>
    </row>
    <row r="637" spans="6:57" x14ac:dyDescent="0.3">
      <c r="F637" s="108" t="str">
        <f>[1]!Table1[[#This Row],[Production]]</f>
        <v>|0200226240|31.80|0.00|3.200|0.0005851NBC</v>
      </c>
      <c r="G637" t="str">
        <f t="shared" si="295"/>
        <v>5851</v>
      </c>
      <c r="H637" t="str">
        <f t="shared" si="296"/>
        <v>||||||||||||</v>
      </c>
      <c r="I637" s="108" t="str">
        <f>[1]!Table1[[#This Row],[Stock]]</f>
        <v>|0200226240|31.80|0.00|3.200|0.000469NBC</v>
      </c>
      <c r="J637" t="str">
        <f t="shared" si="297"/>
        <v>469</v>
      </c>
      <c r="K637" s="19"/>
      <c r="L637" s="19"/>
      <c r="M637" s="19"/>
      <c r="N637" s="19"/>
      <c r="O637" s="19"/>
      <c r="P637" s="20">
        <f>End_Cal!E637</f>
        <v>0</v>
      </c>
      <c r="Q637" s="112">
        <f t="shared" si="300"/>
        <v>0</v>
      </c>
      <c r="R637" s="112" t="str">
        <f t="shared" si="301"/>
        <v/>
      </c>
      <c r="S637" s="112" t="str">
        <f t="shared" si="302"/>
        <v/>
      </c>
      <c r="T637" s="112" t="str">
        <f t="shared" si="303"/>
        <v/>
      </c>
      <c r="U637" s="112" t="str">
        <f t="shared" si="304"/>
        <v/>
      </c>
      <c r="V637" s="112" t="str">
        <f t="shared" si="305"/>
        <v/>
      </c>
      <c r="W637" s="112" t="str">
        <f t="shared" si="306"/>
        <v/>
      </c>
      <c r="X637" s="112" t="str">
        <f t="shared" si="307"/>
        <v/>
      </c>
      <c r="Y637" s="112" t="str">
        <f t="shared" si="308"/>
        <v/>
      </c>
      <c r="Z637" s="112" t="str">
        <f t="shared" si="309"/>
        <v/>
      </c>
      <c r="AA637" s="112" t="str">
        <f t="shared" si="310"/>
        <v/>
      </c>
      <c r="AB637" s="112" t="str">
        <f t="shared" si="311"/>
        <v/>
      </c>
      <c r="AC637" s="112" t="str">
        <f t="shared" si="312"/>
        <v/>
      </c>
      <c r="AD637" t="str">
        <f t="shared" si="298"/>
        <v>0------------</v>
      </c>
      <c r="AF637" s="19" t="str">
        <f t="shared" si="299"/>
        <v/>
      </c>
      <c r="AG637" s="19">
        <f t="shared" si="313"/>
        <v>0</v>
      </c>
      <c r="AH637" s="19" t="str">
        <f t="shared" si="314"/>
        <v/>
      </c>
      <c r="AI637" s="19" t="str">
        <f t="shared" si="315"/>
        <v/>
      </c>
      <c r="AJ637" s="19" t="str">
        <f t="shared" si="316"/>
        <v/>
      </c>
      <c r="AK637" s="19" t="str">
        <f t="shared" si="317"/>
        <v/>
      </c>
      <c r="AL637" s="19" t="str">
        <f t="shared" si="318"/>
        <v/>
      </c>
      <c r="AM637" s="19" t="str">
        <f t="shared" si="319"/>
        <v/>
      </c>
      <c r="AN637" s="19" t="str">
        <f t="shared" si="320"/>
        <v/>
      </c>
      <c r="AO637" s="19" t="str">
        <f t="shared" si="321"/>
        <v/>
      </c>
      <c r="AP637" s="19" t="str">
        <f t="shared" si="322"/>
        <v/>
      </c>
      <c r="AQ637" s="19" t="str">
        <f t="shared" si="323"/>
        <v/>
      </c>
      <c r="AR637" s="19" t="str">
        <f t="shared" si="324"/>
        <v/>
      </c>
      <c r="AS637" s="19" t="str">
        <f>IFERROR(VLOOKUP(AF637,[2]CUS030!$A$5:$E$10000,5,0),"")</f>
        <v/>
      </c>
      <c r="AT637" s="19" t="str">
        <f>IFERROR(VLOOKUP(AG637,[2]CUS030!$A$5:$E$10000,5,0),"")</f>
        <v/>
      </c>
      <c r="AU637" s="19" t="str">
        <f>IFERROR(VLOOKUP(AH637,[2]CUS030!$A$5:$E$10000,5,0),"")</f>
        <v/>
      </c>
      <c r="AV637" s="19" t="str">
        <f>IFERROR(VLOOKUP(AI637,[2]CUS030!$A$5:$E$10000,5,0),"")</f>
        <v/>
      </c>
      <c r="AW637" s="19" t="str">
        <f>IFERROR(VLOOKUP(AJ637,[2]CUS030!$A$5:$E$10000,5,0),"")</f>
        <v/>
      </c>
      <c r="AX637" s="19" t="str">
        <f>IFERROR(VLOOKUP(AK637,[2]CUS030!$A$5:$E$10000,5,0),"")</f>
        <v/>
      </c>
      <c r="AY637" s="19" t="str">
        <f>IFERROR(VLOOKUP(AL637,[2]CUS030!$A$5:$E$10000,5,0),"")</f>
        <v/>
      </c>
      <c r="AZ637" s="19" t="str">
        <f>IFERROR(VLOOKUP(AM637,[2]CUS030!$A$5:$E$10000,5,0),"")</f>
        <v/>
      </c>
      <c r="BA637" s="19" t="str">
        <f>IFERROR(VLOOKUP(AN637,[2]CUS030!$A$5:$E$10000,5,0),"")</f>
        <v/>
      </c>
      <c r="BB637" s="19" t="str">
        <f>IFERROR(VLOOKUP(AO637,[2]CUS030!$A$5:$E$10000,5,0),"")</f>
        <v/>
      </c>
      <c r="BC637" s="19" t="str">
        <f>IFERROR(VLOOKUP(AP637,[2]CUS030!$A$5:$E$10000,5,0),"")</f>
        <v/>
      </c>
      <c r="BD637" s="19" t="str">
        <f>IFERROR(VLOOKUP(AQ637,[2]CUS030!$A$5:$E$10000,5,0),"")</f>
        <v/>
      </c>
      <c r="BE637" s="19" t="str">
        <f>IFERROR(VLOOKUP(AR637,[2]CUS030!$A$5:$E$10000,5,0),"")</f>
        <v/>
      </c>
    </row>
    <row r="638" spans="6:57" x14ac:dyDescent="0.3">
      <c r="F638" s="108" t="str">
        <f>[1]!Table1[[#This Row],[Production]]</f>
        <v>|0200226240|31.80|0.00|3.200|0.0005851NBC</v>
      </c>
      <c r="G638" t="str">
        <f t="shared" si="295"/>
        <v>5851</v>
      </c>
      <c r="H638" t="str">
        <f t="shared" si="296"/>
        <v>||||||||||||</v>
      </c>
      <c r="I638" s="108" t="str">
        <f>[1]!Table1[[#This Row],[Stock]]</f>
        <v>|0200226240|31.80|0.00|3.200|0.000481NBC</v>
      </c>
      <c r="J638" t="str">
        <f t="shared" si="297"/>
        <v>481</v>
      </c>
      <c r="K638" s="19"/>
      <c r="L638" s="19"/>
      <c r="M638" s="19"/>
      <c r="N638" s="19"/>
      <c r="O638" s="19"/>
      <c r="P638" s="20">
        <f>End_Cal!E638</f>
        <v>0</v>
      </c>
      <c r="Q638" s="112">
        <f t="shared" si="300"/>
        <v>0</v>
      </c>
      <c r="R638" s="112" t="str">
        <f t="shared" si="301"/>
        <v/>
      </c>
      <c r="S638" s="112" t="str">
        <f t="shared" si="302"/>
        <v/>
      </c>
      <c r="T638" s="112" t="str">
        <f t="shared" si="303"/>
        <v/>
      </c>
      <c r="U638" s="112" t="str">
        <f t="shared" si="304"/>
        <v/>
      </c>
      <c r="V638" s="112" t="str">
        <f t="shared" si="305"/>
        <v/>
      </c>
      <c r="W638" s="112" t="str">
        <f t="shared" si="306"/>
        <v/>
      </c>
      <c r="X638" s="112" t="str">
        <f t="shared" si="307"/>
        <v/>
      </c>
      <c r="Y638" s="112" t="str">
        <f t="shared" si="308"/>
        <v/>
      </c>
      <c r="Z638" s="112" t="str">
        <f t="shared" si="309"/>
        <v/>
      </c>
      <c r="AA638" s="112" t="str">
        <f t="shared" si="310"/>
        <v/>
      </c>
      <c r="AB638" s="112" t="str">
        <f t="shared" si="311"/>
        <v/>
      </c>
      <c r="AC638" s="112" t="str">
        <f t="shared" si="312"/>
        <v/>
      </c>
      <c r="AD638" t="str">
        <f t="shared" si="298"/>
        <v>0------------</v>
      </c>
      <c r="AF638" s="19" t="str">
        <f t="shared" si="299"/>
        <v/>
      </c>
      <c r="AG638" s="19">
        <f t="shared" si="313"/>
        <v>0</v>
      </c>
      <c r="AH638" s="19" t="str">
        <f t="shared" si="314"/>
        <v/>
      </c>
      <c r="AI638" s="19" t="str">
        <f t="shared" si="315"/>
        <v/>
      </c>
      <c r="AJ638" s="19" t="str">
        <f t="shared" si="316"/>
        <v/>
      </c>
      <c r="AK638" s="19" t="str">
        <f t="shared" si="317"/>
        <v/>
      </c>
      <c r="AL638" s="19" t="str">
        <f t="shared" si="318"/>
        <v/>
      </c>
      <c r="AM638" s="19" t="str">
        <f t="shared" si="319"/>
        <v/>
      </c>
      <c r="AN638" s="19" t="str">
        <f t="shared" si="320"/>
        <v/>
      </c>
      <c r="AO638" s="19" t="str">
        <f t="shared" si="321"/>
        <v/>
      </c>
      <c r="AP638" s="19" t="str">
        <f t="shared" si="322"/>
        <v/>
      </c>
      <c r="AQ638" s="19" t="str">
        <f t="shared" si="323"/>
        <v/>
      </c>
      <c r="AR638" s="19" t="str">
        <f t="shared" si="324"/>
        <v/>
      </c>
      <c r="AS638" s="19" t="str">
        <f>IFERROR(VLOOKUP(AF638,[2]CUS030!$A$5:$E$10000,5,0),"")</f>
        <v/>
      </c>
      <c r="AT638" s="19" t="str">
        <f>IFERROR(VLOOKUP(AG638,[2]CUS030!$A$5:$E$10000,5,0),"")</f>
        <v/>
      </c>
      <c r="AU638" s="19" t="str">
        <f>IFERROR(VLOOKUP(AH638,[2]CUS030!$A$5:$E$10000,5,0),"")</f>
        <v/>
      </c>
      <c r="AV638" s="19" t="str">
        <f>IFERROR(VLOOKUP(AI638,[2]CUS030!$A$5:$E$10000,5,0),"")</f>
        <v/>
      </c>
      <c r="AW638" s="19" t="str">
        <f>IFERROR(VLOOKUP(AJ638,[2]CUS030!$A$5:$E$10000,5,0),"")</f>
        <v/>
      </c>
      <c r="AX638" s="19" t="str">
        <f>IFERROR(VLOOKUP(AK638,[2]CUS030!$A$5:$E$10000,5,0),"")</f>
        <v/>
      </c>
      <c r="AY638" s="19" t="str">
        <f>IFERROR(VLOOKUP(AL638,[2]CUS030!$A$5:$E$10000,5,0),"")</f>
        <v/>
      </c>
      <c r="AZ638" s="19" t="str">
        <f>IFERROR(VLOOKUP(AM638,[2]CUS030!$A$5:$E$10000,5,0),"")</f>
        <v/>
      </c>
      <c r="BA638" s="19" t="str">
        <f>IFERROR(VLOOKUP(AN638,[2]CUS030!$A$5:$E$10000,5,0),"")</f>
        <v/>
      </c>
      <c r="BB638" s="19" t="str">
        <f>IFERROR(VLOOKUP(AO638,[2]CUS030!$A$5:$E$10000,5,0),"")</f>
        <v/>
      </c>
      <c r="BC638" s="19" t="str">
        <f>IFERROR(VLOOKUP(AP638,[2]CUS030!$A$5:$E$10000,5,0),"")</f>
        <v/>
      </c>
      <c r="BD638" s="19" t="str">
        <f>IFERROR(VLOOKUP(AQ638,[2]CUS030!$A$5:$E$10000,5,0),"")</f>
        <v/>
      </c>
      <c r="BE638" s="19" t="str">
        <f>IFERROR(VLOOKUP(AR638,[2]CUS030!$A$5:$E$10000,5,0),"")</f>
        <v/>
      </c>
    </row>
    <row r="639" spans="6:57" x14ac:dyDescent="0.3">
      <c r="F639" s="108" t="str">
        <f>[1]!Table1[[#This Row],[Production]]</f>
        <v>|0200226240|31.80|0.00|3.200|0.0005851NBC</v>
      </c>
      <c r="G639" t="str">
        <f t="shared" si="295"/>
        <v>5851</v>
      </c>
      <c r="H639" t="str">
        <f t="shared" si="296"/>
        <v>||||||||||||</v>
      </c>
      <c r="I639" s="108" t="str">
        <f>[1]!Table1[[#This Row],[Stock]]</f>
        <v>|0200226240|31.80|0.00|3.200|0.0005851NBC</v>
      </c>
      <c r="J639" t="str">
        <f t="shared" si="297"/>
        <v>5851</v>
      </c>
      <c r="K639" s="19"/>
      <c r="L639" s="19"/>
      <c r="M639" s="19"/>
      <c r="N639" s="19"/>
      <c r="O639" s="19"/>
      <c r="P639" s="20">
        <f>End_Cal!E639</f>
        <v>0</v>
      </c>
      <c r="Q639" s="112">
        <f t="shared" si="300"/>
        <v>0</v>
      </c>
      <c r="R639" s="112" t="str">
        <f t="shared" si="301"/>
        <v/>
      </c>
      <c r="S639" s="112" t="str">
        <f t="shared" si="302"/>
        <v/>
      </c>
      <c r="T639" s="112" t="str">
        <f t="shared" si="303"/>
        <v/>
      </c>
      <c r="U639" s="112" t="str">
        <f t="shared" si="304"/>
        <v/>
      </c>
      <c r="V639" s="112" t="str">
        <f t="shared" si="305"/>
        <v/>
      </c>
      <c r="W639" s="112" t="str">
        <f t="shared" si="306"/>
        <v/>
      </c>
      <c r="X639" s="112" t="str">
        <f t="shared" si="307"/>
        <v/>
      </c>
      <c r="Y639" s="112" t="str">
        <f t="shared" si="308"/>
        <v/>
      </c>
      <c r="Z639" s="112" t="str">
        <f t="shared" si="309"/>
        <v/>
      </c>
      <c r="AA639" s="112" t="str">
        <f t="shared" si="310"/>
        <v/>
      </c>
      <c r="AB639" s="112" t="str">
        <f t="shared" si="311"/>
        <v/>
      </c>
      <c r="AC639" s="112" t="str">
        <f t="shared" si="312"/>
        <v/>
      </c>
      <c r="AD639" t="str">
        <f t="shared" si="298"/>
        <v>0------------</v>
      </c>
      <c r="AF639" s="19" t="str">
        <f t="shared" si="299"/>
        <v/>
      </c>
      <c r="AG639" s="19">
        <f t="shared" si="313"/>
        <v>0</v>
      </c>
      <c r="AH639" s="19" t="str">
        <f t="shared" si="314"/>
        <v/>
      </c>
      <c r="AI639" s="19" t="str">
        <f t="shared" si="315"/>
        <v/>
      </c>
      <c r="AJ639" s="19" t="str">
        <f t="shared" si="316"/>
        <v/>
      </c>
      <c r="AK639" s="19" t="str">
        <f t="shared" si="317"/>
        <v/>
      </c>
      <c r="AL639" s="19" t="str">
        <f t="shared" si="318"/>
        <v/>
      </c>
      <c r="AM639" s="19" t="str">
        <f t="shared" si="319"/>
        <v/>
      </c>
      <c r="AN639" s="19" t="str">
        <f t="shared" si="320"/>
        <v/>
      </c>
      <c r="AO639" s="19" t="str">
        <f t="shared" si="321"/>
        <v/>
      </c>
      <c r="AP639" s="19" t="str">
        <f t="shared" si="322"/>
        <v/>
      </c>
      <c r="AQ639" s="19" t="str">
        <f t="shared" si="323"/>
        <v/>
      </c>
      <c r="AR639" s="19" t="str">
        <f t="shared" si="324"/>
        <v/>
      </c>
      <c r="AS639" s="19" t="str">
        <f>IFERROR(VLOOKUP(AF639,[2]CUS030!$A$5:$E$10000,5,0),"")</f>
        <v/>
      </c>
      <c r="AT639" s="19" t="str">
        <f>IFERROR(VLOOKUP(AG639,[2]CUS030!$A$5:$E$10000,5,0),"")</f>
        <v/>
      </c>
      <c r="AU639" s="19" t="str">
        <f>IFERROR(VLOOKUP(AH639,[2]CUS030!$A$5:$E$10000,5,0),"")</f>
        <v/>
      </c>
      <c r="AV639" s="19" t="str">
        <f>IFERROR(VLOOKUP(AI639,[2]CUS030!$A$5:$E$10000,5,0),"")</f>
        <v/>
      </c>
      <c r="AW639" s="19" t="str">
        <f>IFERROR(VLOOKUP(AJ639,[2]CUS030!$A$5:$E$10000,5,0),"")</f>
        <v/>
      </c>
      <c r="AX639" s="19" t="str">
        <f>IFERROR(VLOOKUP(AK639,[2]CUS030!$A$5:$E$10000,5,0),"")</f>
        <v/>
      </c>
      <c r="AY639" s="19" t="str">
        <f>IFERROR(VLOOKUP(AL639,[2]CUS030!$A$5:$E$10000,5,0),"")</f>
        <v/>
      </c>
      <c r="AZ639" s="19" t="str">
        <f>IFERROR(VLOOKUP(AM639,[2]CUS030!$A$5:$E$10000,5,0),"")</f>
        <v/>
      </c>
      <c r="BA639" s="19" t="str">
        <f>IFERROR(VLOOKUP(AN639,[2]CUS030!$A$5:$E$10000,5,0),"")</f>
        <v/>
      </c>
      <c r="BB639" s="19" t="str">
        <f>IFERROR(VLOOKUP(AO639,[2]CUS030!$A$5:$E$10000,5,0),"")</f>
        <v/>
      </c>
      <c r="BC639" s="19" t="str">
        <f>IFERROR(VLOOKUP(AP639,[2]CUS030!$A$5:$E$10000,5,0),"")</f>
        <v/>
      </c>
      <c r="BD639" s="19" t="str">
        <f>IFERROR(VLOOKUP(AQ639,[2]CUS030!$A$5:$E$10000,5,0),"")</f>
        <v/>
      </c>
      <c r="BE639" s="19" t="str">
        <f>IFERROR(VLOOKUP(AR639,[2]CUS030!$A$5:$E$10000,5,0),"")</f>
        <v/>
      </c>
    </row>
    <row r="640" spans="6:57" x14ac:dyDescent="0.3">
      <c r="F640" s="108" t="str">
        <f>[1]!Table1[[#This Row],[Production]]</f>
        <v>|0200226240|35.00|0.00|2.600|0.0005984NBC</v>
      </c>
      <c r="G640" t="str">
        <f t="shared" si="295"/>
        <v>5984</v>
      </c>
      <c r="H640" t="str">
        <f t="shared" si="296"/>
        <v>||||||||||||</v>
      </c>
      <c r="I640" s="108" t="str">
        <f>[1]!Table1[[#This Row],[Stock]]</f>
        <v>|0200226240|35.00|0.00|2.600|0.000308NBC</v>
      </c>
      <c r="J640" t="str">
        <f t="shared" si="297"/>
        <v>308</v>
      </c>
      <c r="K640" s="19"/>
      <c r="L640" s="19"/>
      <c r="M640" s="19"/>
      <c r="N640" s="19"/>
      <c r="O640" s="19"/>
      <c r="P640" s="20">
        <f>End_Cal!E640</f>
        <v>0</v>
      </c>
      <c r="Q640" s="112">
        <f t="shared" si="300"/>
        <v>0</v>
      </c>
      <c r="R640" s="112" t="str">
        <f t="shared" si="301"/>
        <v/>
      </c>
      <c r="S640" s="112" t="str">
        <f t="shared" si="302"/>
        <v/>
      </c>
      <c r="T640" s="112" t="str">
        <f t="shared" si="303"/>
        <v/>
      </c>
      <c r="U640" s="112" t="str">
        <f t="shared" si="304"/>
        <v/>
      </c>
      <c r="V640" s="112" t="str">
        <f t="shared" si="305"/>
        <v/>
      </c>
      <c r="W640" s="112" t="str">
        <f t="shared" si="306"/>
        <v/>
      </c>
      <c r="X640" s="112" t="str">
        <f t="shared" si="307"/>
        <v/>
      </c>
      <c r="Y640" s="112" t="str">
        <f t="shared" si="308"/>
        <v/>
      </c>
      <c r="Z640" s="112" t="str">
        <f t="shared" si="309"/>
        <v/>
      </c>
      <c r="AA640" s="112" t="str">
        <f t="shared" si="310"/>
        <v/>
      </c>
      <c r="AB640" s="112" t="str">
        <f t="shared" si="311"/>
        <v/>
      </c>
      <c r="AC640" s="112" t="str">
        <f t="shared" si="312"/>
        <v/>
      </c>
      <c r="AD640" t="str">
        <f t="shared" si="298"/>
        <v>0------------</v>
      </c>
      <c r="AF640" s="19" t="str">
        <f t="shared" si="299"/>
        <v/>
      </c>
      <c r="AG640" s="19">
        <f t="shared" si="313"/>
        <v>0</v>
      </c>
      <c r="AH640" s="19" t="str">
        <f t="shared" si="314"/>
        <v/>
      </c>
      <c r="AI640" s="19" t="str">
        <f t="shared" si="315"/>
        <v/>
      </c>
      <c r="AJ640" s="19" t="str">
        <f t="shared" si="316"/>
        <v/>
      </c>
      <c r="AK640" s="19" t="str">
        <f t="shared" si="317"/>
        <v/>
      </c>
      <c r="AL640" s="19" t="str">
        <f t="shared" si="318"/>
        <v/>
      </c>
      <c r="AM640" s="19" t="str">
        <f t="shared" si="319"/>
        <v/>
      </c>
      <c r="AN640" s="19" t="str">
        <f t="shared" si="320"/>
        <v/>
      </c>
      <c r="AO640" s="19" t="str">
        <f t="shared" si="321"/>
        <v/>
      </c>
      <c r="AP640" s="19" t="str">
        <f t="shared" si="322"/>
        <v/>
      </c>
      <c r="AQ640" s="19" t="str">
        <f t="shared" si="323"/>
        <v/>
      </c>
      <c r="AR640" s="19" t="str">
        <f t="shared" si="324"/>
        <v/>
      </c>
      <c r="AS640" s="19" t="str">
        <f>IFERROR(VLOOKUP(AF640,[2]CUS030!$A$5:$E$10000,5,0),"")</f>
        <v/>
      </c>
      <c r="AT640" s="19" t="str">
        <f>IFERROR(VLOOKUP(AG640,[2]CUS030!$A$5:$E$10000,5,0),"")</f>
        <v/>
      </c>
      <c r="AU640" s="19" t="str">
        <f>IFERROR(VLOOKUP(AH640,[2]CUS030!$A$5:$E$10000,5,0),"")</f>
        <v/>
      </c>
      <c r="AV640" s="19" t="str">
        <f>IFERROR(VLOOKUP(AI640,[2]CUS030!$A$5:$E$10000,5,0),"")</f>
        <v/>
      </c>
      <c r="AW640" s="19" t="str">
        <f>IFERROR(VLOOKUP(AJ640,[2]CUS030!$A$5:$E$10000,5,0),"")</f>
        <v/>
      </c>
      <c r="AX640" s="19" t="str">
        <f>IFERROR(VLOOKUP(AK640,[2]CUS030!$A$5:$E$10000,5,0),"")</f>
        <v/>
      </c>
      <c r="AY640" s="19" t="str">
        <f>IFERROR(VLOOKUP(AL640,[2]CUS030!$A$5:$E$10000,5,0),"")</f>
        <v/>
      </c>
      <c r="AZ640" s="19" t="str">
        <f>IFERROR(VLOOKUP(AM640,[2]CUS030!$A$5:$E$10000,5,0),"")</f>
        <v/>
      </c>
      <c r="BA640" s="19" t="str">
        <f>IFERROR(VLOOKUP(AN640,[2]CUS030!$A$5:$E$10000,5,0),"")</f>
        <v/>
      </c>
      <c r="BB640" s="19" t="str">
        <f>IFERROR(VLOOKUP(AO640,[2]CUS030!$A$5:$E$10000,5,0),"")</f>
        <v/>
      </c>
      <c r="BC640" s="19" t="str">
        <f>IFERROR(VLOOKUP(AP640,[2]CUS030!$A$5:$E$10000,5,0),"")</f>
        <v/>
      </c>
      <c r="BD640" s="19" t="str">
        <f>IFERROR(VLOOKUP(AQ640,[2]CUS030!$A$5:$E$10000,5,0),"")</f>
        <v/>
      </c>
      <c r="BE640" s="19" t="str">
        <f>IFERROR(VLOOKUP(AR640,[2]CUS030!$A$5:$E$10000,5,0),"")</f>
        <v/>
      </c>
    </row>
    <row r="641" spans="6:57" x14ac:dyDescent="0.3">
      <c r="F641" s="108" t="str">
        <f>[1]!Table1[[#This Row],[Production]]</f>
        <v>|0200226240|35.00|0.00|2.600|0.0006147NBC</v>
      </c>
      <c r="G641" t="str">
        <f t="shared" si="295"/>
        <v>6147</v>
      </c>
      <c r="H641" t="str">
        <f t="shared" si="296"/>
        <v>||||||||||||</v>
      </c>
      <c r="I641" s="108" t="str">
        <f>[1]!Table1[[#This Row],[Stock]]</f>
        <v>|0200226240|35.00|0.00|2.600|0.000432NBC</v>
      </c>
      <c r="J641" t="str">
        <f t="shared" si="297"/>
        <v>432</v>
      </c>
      <c r="K641" s="19"/>
      <c r="L641" s="19"/>
      <c r="M641" s="19"/>
      <c r="N641" s="19"/>
      <c r="O641" s="19"/>
      <c r="P641" s="20">
        <f>End_Cal!E641</f>
        <v>0</v>
      </c>
      <c r="Q641" s="112">
        <f t="shared" si="300"/>
        <v>0</v>
      </c>
      <c r="R641" s="112" t="str">
        <f t="shared" si="301"/>
        <v/>
      </c>
      <c r="S641" s="112" t="str">
        <f t="shared" si="302"/>
        <v/>
      </c>
      <c r="T641" s="112" t="str">
        <f t="shared" si="303"/>
        <v/>
      </c>
      <c r="U641" s="112" t="str">
        <f t="shared" si="304"/>
        <v/>
      </c>
      <c r="V641" s="112" t="str">
        <f t="shared" si="305"/>
        <v/>
      </c>
      <c r="W641" s="112" t="str">
        <f t="shared" si="306"/>
        <v/>
      </c>
      <c r="X641" s="112" t="str">
        <f t="shared" si="307"/>
        <v/>
      </c>
      <c r="Y641" s="112" t="str">
        <f t="shared" si="308"/>
        <v/>
      </c>
      <c r="Z641" s="112" t="str">
        <f t="shared" si="309"/>
        <v/>
      </c>
      <c r="AA641" s="112" t="str">
        <f t="shared" si="310"/>
        <v/>
      </c>
      <c r="AB641" s="112" t="str">
        <f t="shared" si="311"/>
        <v/>
      </c>
      <c r="AC641" s="112" t="str">
        <f t="shared" si="312"/>
        <v/>
      </c>
      <c r="AD641" t="str">
        <f t="shared" si="298"/>
        <v>0------------</v>
      </c>
      <c r="AF641" s="19" t="str">
        <f t="shared" si="299"/>
        <v/>
      </c>
      <c r="AG641" s="19">
        <f t="shared" si="313"/>
        <v>0</v>
      </c>
      <c r="AH641" s="19" t="str">
        <f t="shared" si="314"/>
        <v/>
      </c>
      <c r="AI641" s="19" t="str">
        <f t="shared" si="315"/>
        <v/>
      </c>
      <c r="AJ641" s="19" t="str">
        <f t="shared" si="316"/>
        <v/>
      </c>
      <c r="AK641" s="19" t="str">
        <f t="shared" si="317"/>
        <v/>
      </c>
      <c r="AL641" s="19" t="str">
        <f t="shared" si="318"/>
        <v/>
      </c>
      <c r="AM641" s="19" t="str">
        <f t="shared" si="319"/>
        <v/>
      </c>
      <c r="AN641" s="19" t="str">
        <f t="shared" si="320"/>
        <v/>
      </c>
      <c r="AO641" s="19" t="str">
        <f t="shared" si="321"/>
        <v/>
      </c>
      <c r="AP641" s="19" t="str">
        <f t="shared" si="322"/>
        <v/>
      </c>
      <c r="AQ641" s="19" t="str">
        <f t="shared" si="323"/>
        <v/>
      </c>
      <c r="AR641" s="19" t="str">
        <f t="shared" si="324"/>
        <v/>
      </c>
      <c r="AS641" s="19" t="str">
        <f>IFERROR(VLOOKUP(AF641,[2]CUS030!$A$5:$E$10000,5,0),"")</f>
        <v/>
      </c>
      <c r="AT641" s="19" t="str">
        <f>IFERROR(VLOOKUP(AG641,[2]CUS030!$A$5:$E$10000,5,0),"")</f>
        <v/>
      </c>
      <c r="AU641" s="19" t="str">
        <f>IFERROR(VLOOKUP(AH641,[2]CUS030!$A$5:$E$10000,5,0),"")</f>
        <v/>
      </c>
      <c r="AV641" s="19" t="str">
        <f>IFERROR(VLOOKUP(AI641,[2]CUS030!$A$5:$E$10000,5,0),"")</f>
        <v/>
      </c>
      <c r="AW641" s="19" t="str">
        <f>IFERROR(VLOOKUP(AJ641,[2]CUS030!$A$5:$E$10000,5,0),"")</f>
        <v/>
      </c>
      <c r="AX641" s="19" t="str">
        <f>IFERROR(VLOOKUP(AK641,[2]CUS030!$A$5:$E$10000,5,0),"")</f>
        <v/>
      </c>
      <c r="AY641" s="19" t="str">
        <f>IFERROR(VLOOKUP(AL641,[2]CUS030!$A$5:$E$10000,5,0),"")</f>
        <v/>
      </c>
      <c r="AZ641" s="19" t="str">
        <f>IFERROR(VLOOKUP(AM641,[2]CUS030!$A$5:$E$10000,5,0),"")</f>
        <v/>
      </c>
      <c r="BA641" s="19" t="str">
        <f>IFERROR(VLOOKUP(AN641,[2]CUS030!$A$5:$E$10000,5,0),"")</f>
        <v/>
      </c>
      <c r="BB641" s="19" t="str">
        <f>IFERROR(VLOOKUP(AO641,[2]CUS030!$A$5:$E$10000,5,0),"")</f>
        <v/>
      </c>
      <c r="BC641" s="19" t="str">
        <f>IFERROR(VLOOKUP(AP641,[2]CUS030!$A$5:$E$10000,5,0),"")</f>
        <v/>
      </c>
      <c r="BD641" s="19" t="str">
        <f>IFERROR(VLOOKUP(AQ641,[2]CUS030!$A$5:$E$10000,5,0),"")</f>
        <v/>
      </c>
      <c r="BE641" s="19" t="str">
        <f>IFERROR(VLOOKUP(AR641,[2]CUS030!$A$5:$E$10000,5,0),"")</f>
        <v/>
      </c>
    </row>
    <row r="642" spans="6:57" x14ac:dyDescent="0.3">
      <c r="F642" s="108" t="str">
        <f>[1]!Table1[[#This Row],[Production]]</f>
        <v>|0200226240|35.00|0.00|2.600|0.0006101NBC</v>
      </c>
      <c r="G642" t="str">
        <f t="shared" si="295"/>
        <v>6101</v>
      </c>
      <c r="H642" t="str">
        <f t="shared" si="296"/>
        <v>||||||||||||</v>
      </c>
      <c r="I642" s="108" t="str">
        <f>[1]!Table1[[#This Row],[Stock]]</f>
        <v>|0200226240|35.00|0.00|2.600|0.000463NBC</v>
      </c>
      <c r="J642" t="str">
        <f t="shared" si="297"/>
        <v>463</v>
      </c>
      <c r="K642" s="19"/>
      <c r="L642" s="19"/>
      <c r="M642" s="19"/>
      <c r="N642" s="19"/>
      <c r="O642" s="19"/>
      <c r="P642" s="20">
        <f>End_Cal!E642</f>
        <v>0</v>
      </c>
      <c r="Q642" s="112">
        <f t="shared" si="300"/>
        <v>0</v>
      </c>
      <c r="R642" s="112" t="str">
        <f t="shared" si="301"/>
        <v/>
      </c>
      <c r="S642" s="112" t="str">
        <f t="shared" si="302"/>
        <v/>
      </c>
      <c r="T642" s="112" t="str">
        <f t="shared" si="303"/>
        <v/>
      </c>
      <c r="U642" s="112" t="str">
        <f t="shared" si="304"/>
        <v/>
      </c>
      <c r="V642" s="112" t="str">
        <f t="shared" si="305"/>
        <v/>
      </c>
      <c r="W642" s="112" t="str">
        <f t="shared" si="306"/>
        <v/>
      </c>
      <c r="X642" s="112" t="str">
        <f t="shared" si="307"/>
        <v/>
      </c>
      <c r="Y642" s="112" t="str">
        <f t="shared" si="308"/>
        <v/>
      </c>
      <c r="Z642" s="112" t="str">
        <f t="shared" si="309"/>
        <v/>
      </c>
      <c r="AA642" s="112" t="str">
        <f t="shared" si="310"/>
        <v/>
      </c>
      <c r="AB642" s="112" t="str">
        <f t="shared" si="311"/>
        <v/>
      </c>
      <c r="AC642" s="112" t="str">
        <f t="shared" si="312"/>
        <v/>
      </c>
      <c r="AD642" t="str">
        <f t="shared" si="298"/>
        <v>0------------</v>
      </c>
      <c r="AF642" s="19" t="str">
        <f t="shared" si="299"/>
        <v/>
      </c>
      <c r="AG642" s="19">
        <f t="shared" si="313"/>
        <v>0</v>
      </c>
      <c r="AH642" s="19" t="str">
        <f t="shared" si="314"/>
        <v/>
      </c>
      <c r="AI642" s="19" t="str">
        <f t="shared" si="315"/>
        <v/>
      </c>
      <c r="AJ642" s="19" t="str">
        <f t="shared" si="316"/>
        <v/>
      </c>
      <c r="AK642" s="19" t="str">
        <f t="shared" si="317"/>
        <v/>
      </c>
      <c r="AL642" s="19" t="str">
        <f t="shared" si="318"/>
        <v/>
      </c>
      <c r="AM642" s="19" t="str">
        <f t="shared" si="319"/>
        <v/>
      </c>
      <c r="AN642" s="19" t="str">
        <f t="shared" si="320"/>
        <v/>
      </c>
      <c r="AO642" s="19" t="str">
        <f t="shared" si="321"/>
        <v/>
      </c>
      <c r="AP642" s="19" t="str">
        <f t="shared" si="322"/>
        <v/>
      </c>
      <c r="AQ642" s="19" t="str">
        <f t="shared" si="323"/>
        <v/>
      </c>
      <c r="AR642" s="19" t="str">
        <f t="shared" si="324"/>
        <v/>
      </c>
      <c r="AS642" s="19" t="str">
        <f>IFERROR(VLOOKUP(AF642,[2]CUS030!$A$5:$E$10000,5,0),"")</f>
        <v/>
      </c>
      <c r="AT642" s="19" t="str">
        <f>IFERROR(VLOOKUP(AG642,[2]CUS030!$A$5:$E$10000,5,0),"")</f>
        <v/>
      </c>
      <c r="AU642" s="19" t="str">
        <f>IFERROR(VLOOKUP(AH642,[2]CUS030!$A$5:$E$10000,5,0),"")</f>
        <v/>
      </c>
      <c r="AV642" s="19" t="str">
        <f>IFERROR(VLOOKUP(AI642,[2]CUS030!$A$5:$E$10000,5,0),"")</f>
        <v/>
      </c>
      <c r="AW642" s="19" t="str">
        <f>IFERROR(VLOOKUP(AJ642,[2]CUS030!$A$5:$E$10000,5,0),"")</f>
        <v/>
      </c>
      <c r="AX642" s="19" t="str">
        <f>IFERROR(VLOOKUP(AK642,[2]CUS030!$A$5:$E$10000,5,0),"")</f>
        <v/>
      </c>
      <c r="AY642" s="19" t="str">
        <f>IFERROR(VLOOKUP(AL642,[2]CUS030!$A$5:$E$10000,5,0),"")</f>
        <v/>
      </c>
      <c r="AZ642" s="19" t="str">
        <f>IFERROR(VLOOKUP(AM642,[2]CUS030!$A$5:$E$10000,5,0),"")</f>
        <v/>
      </c>
      <c r="BA642" s="19" t="str">
        <f>IFERROR(VLOOKUP(AN642,[2]CUS030!$A$5:$E$10000,5,0),"")</f>
        <v/>
      </c>
      <c r="BB642" s="19" t="str">
        <f>IFERROR(VLOOKUP(AO642,[2]CUS030!$A$5:$E$10000,5,0),"")</f>
        <v/>
      </c>
      <c r="BC642" s="19" t="str">
        <f>IFERROR(VLOOKUP(AP642,[2]CUS030!$A$5:$E$10000,5,0),"")</f>
        <v/>
      </c>
      <c r="BD642" s="19" t="str">
        <f>IFERROR(VLOOKUP(AQ642,[2]CUS030!$A$5:$E$10000,5,0),"")</f>
        <v/>
      </c>
      <c r="BE642" s="19" t="str">
        <f>IFERROR(VLOOKUP(AR642,[2]CUS030!$A$5:$E$10000,5,0),"")</f>
        <v/>
      </c>
    </row>
    <row r="643" spans="6:57" x14ac:dyDescent="0.3">
      <c r="F643" s="108" t="str">
        <f>[1]!Table1[[#This Row],[Production]]</f>
        <v>|0200226240|35.00|0.00|2.600|0.0005984NBC</v>
      </c>
      <c r="G643" t="str">
        <f t="shared" si="295"/>
        <v>5984</v>
      </c>
      <c r="H643" t="str">
        <f t="shared" si="296"/>
        <v>||||||||||||</v>
      </c>
      <c r="I643" s="108" t="str">
        <f>[1]!Table1[[#This Row],[Stock]]</f>
        <v>|0200226240|35.00|0.00|2.600|0.000492.5NBC</v>
      </c>
      <c r="J643" t="str">
        <f t="shared" si="297"/>
        <v>492.5</v>
      </c>
      <c r="K643" s="19"/>
      <c r="L643" s="19"/>
      <c r="M643" s="19"/>
      <c r="N643" s="19"/>
      <c r="O643" s="19"/>
      <c r="P643" s="20">
        <f>End_Cal!E643</f>
        <v>0</v>
      </c>
      <c r="Q643" s="112">
        <f t="shared" si="300"/>
        <v>0</v>
      </c>
      <c r="R643" s="112" t="str">
        <f t="shared" si="301"/>
        <v/>
      </c>
      <c r="S643" s="112" t="str">
        <f t="shared" si="302"/>
        <v/>
      </c>
      <c r="T643" s="112" t="str">
        <f t="shared" si="303"/>
        <v/>
      </c>
      <c r="U643" s="112" t="str">
        <f t="shared" si="304"/>
        <v/>
      </c>
      <c r="V643" s="112" t="str">
        <f t="shared" si="305"/>
        <v/>
      </c>
      <c r="W643" s="112" t="str">
        <f t="shared" si="306"/>
        <v/>
      </c>
      <c r="X643" s="112" t="str">
        <f t="shared" si="307"/>
        <v/>
      </c>
      <c r="Y643" s="112" t="str">
        <f t="shared" si="308"/>
        <v/>
      </c>
      <c r="Z643" s="112" t="str">
        <f t="shared" si="309"/>
        <v/>
      </c>
      <c r="AA643" s="112" t="str">
        <f t="shared" si="310"/>
        <v/>
      </c>
      <c r="AB643" s="112" t="str">
        <f t="shared" si="311"/>
        <v/>
      </c>
      <c r="AC643" s="112" t="str">
        <f t="shared" si="312"/>
        <v/>
      </c>
      <c r="AD643" t="str">
        <f t="shared" si="298"/>
        <v>0------------</v>
      </c>
      <c r="AF643" s="19" t="str">
        <f t="shared" si="299"/>
        <v/>
      </c>
      <c r="AG643" s="19">
        <f t="shared" si="313"/>
        <v>0</v>
      </c>
      <c r="AH643" s="19" t="str">
        <f t="shared" si="314"/>
        <v/>
      </c>
      <c r="AI643" s="19" t="str">
        <f t="shared" si="315"/>
        <v/>
      </c>
      <c r="AJ643" s="19" t="str">
        <f t="shared" si="316"/>
        <v/>
      </c>
      <c r="AK643" s="19" t="str">
        <f t="shared" si="317"/>
        <v/>
      </c>
      <c r="AL643" s="19" t="str">
        <f t="shared" si="318"/>
        <v/>
      </c>
      <c r="AM643" s="19" t="str">
        <f t="shared" si="319"/>
        <v/>
      </c>
      <c r="AN643" s="19" t="str">
        <f t="shared" si="320"/>
        <v/>
      </c>
      <c r="AO643" s="19" t="str">
        <f t="shared" si="321"/>
        <v/>
      </c>
      <c r="AP643" s="19" t="str">
        <f t="shared" si="322"/>
        <v/>
      </c>
      <c r="AQ643" s="19" t="str">
        <f t="shared" si="323"/>
        <v/>
      </c>
      <c r="AR643" s="19" t="str">
        <f t="shared" si="324"/>
        <v/>
      </c>
      <c r="AS643" s="19" t="str">
        <f>IFERROR(VLOOKUP(AF643,[2]CUS030!$A$5:$E$10000,5,0),"")</f>
        <v/>
      </c>
      <c r="AT643" s="19" t="str">
        <f>IFERROR(VLOOKUP(AG643,[2]CUS030!$A$5:$E$10000,5,0),"")</f>
        <v/>
      </c>
      <c r="AU643" s="19" t="str">
        <f>IFERROR(VLOOKUP(AH643,[2]CUS030!$A$5:$E$10000,5,0),"")</f>
        <v/>
      </c>
      <c r="AV643" s="19" t="str">
        <f>IFERROR(VLOOKUP(AI643,[2]CUS030!$A$5:$E$10000,5,0),"")</f>
        <v/>
      </c>
      <c r="AW643" s="19" t="str">
        <f>IFERROR(VLOOKUP(AJ643,[2]CUS030!$A$5:$E$10000,5,0),"")</f>
        <v/>
      </c>
      <c r="AX643" s="19" t="str">
        <f>IFERROR(VLOOKUP(AK643,[2]CUS030!$A$5:$E$10000,5,0),"")</f>
        <v/>
      </c>
      <c r="AY643" s="19" t="str">
        <f>IFERROR(VLOOKUP(AL643,[2]CUS030!$A$5:$E$10000,5,0),"")</f>
        <v/>
      </c>
      <c r="AZ643" s="19" t="str">
        <f>IFERROR(VLOOKUP(AM643,[2]CUS030!$A$5:$E$10000,5,0),"")</f>
        <v/>
      </c>
      <c r="BA643" s="19" t="str">
        <f>IFERROR(VLOOKUP(AN643,[2]CUS030!$A$5:$E$10000,5,0),"")</f>
        <v/>
      </c>
      <c r="BB643" s="19" t="str">
        <f>IFERROR(VLOOKUP(AO643,[2]CUS030!$A$5:$E$10000,5,0),"")</f>
        <v/>
      </c>
      <c r="BC643" s="19" t="str">
        <f>IFERROR(VLOOKUP(AP643,[2]CUS030!$A$5:$E$10000,5,0),"")</f>
        <v/>
      </c>
      <c r="BD643" s="19" t="str">
        <f>IFERROR(VLOOKUP(AQ643,[2]CUS030!$A$5:$E$10000,5,0),"")</f>
        <v/>
      </c>
      <c r="BE643" s="19" t="str">
        <f>IFERROR(VLOOKUP(AR643,[2]CUS030!$A$5:$E$10000,5,0),"")</f>
        <v/>
      </c>
    </row>
    <row r="644" spans="6:57" x14ac:dyDescent="0.3">
      <c r="F644" s="108" t="str">
        <f>[1]!Table1[[#This Row],[Production]]</f>
        <v>|0200226240|35.00|0.00|2.600|0.0005984NBC</v>
      </c>
      <c r="G644" t="str">
        <f t="shared" ref="G644:G707" si="325">MID(F644,LEN(F644)-6,4)</f>
        <v>5984</v>
      </c>
      <c r="H644" t="str">
        <f t="shared" ref="H644:H707" si="326">AS644&amp;"|"&amp;AT644&amp;"|"&amp;AU644&amp;"|"&amp;AV644&amp;"|"&amp;AW644&amp;"|"&amp;AX644&amp;"|"&amp;AY644&amp;"|"&amp;AZ644&amp;"|"&amp;BA644&amp;"|"&amp;BB644&amp;"|"&amp;BC644&amp;"|"&amp;BD644&amp;"|"&amp;BE644</f>
        <v>||||||||||||</v>
      </c>
      <c r="I644" s="108" t="str">
        <f>[1]!Table1[[#This Row],[Stock]]</f>
        <v>|0200226240|35.00|0.00|2.600|0.0005984NBC</v>
      </c>
      <c r="J644" t="str">
        <f t="shared" ref="J644:J707" si="327">MID(LEFT(I644,LEN(I644)-3),FIND("0|0.000",LEFT(I644,LEN(I644)-3),1)+7,6)</f>
        <v>5984</v>
      </c>
      <c r="K644" s="19"/>
      <c r="L644" s="19"/>
      <c r="M644" s="19"/>
      <c r="N644" s="19"/>
      <c r="O644" s="19"/>
      <c r="P644" s="20">
        <f>End_Cal!E644</f>
        <v>0</v>
      </c>
      <c r="Q644" s="112">
        <f t="shared" si="300"/>
        <v>0</v>
      </c>
      <c r="R644" s="112" t="str">
        <f t="shared" si="301"/>
        <v/>
      </c>
      <c r="S644" s="112" t="str">
        <f t="shared" si="302"/>
        <v/>
      </c>
      <c r="T644" s="112" t="str">
        <f t="shared" si="303"/>
        <v/>
      </c>
      <c r="U644" s="112" t="str">
        <f t="shared" si="304"/>
        <v/>
      </c>
      <c r="V644" s="112" t="str">
        <f t="shared" si="305"/>
        <v/>
      </c>
      <c r="W644" s="112" t="str">
        <f t="shared" si="306"/>
        <v/>
      </c>
      <c r="X644" s="112" t="str">
        <f t="shared" si="307"/>
        <v/>
      </c>
      <c r="Y644" s="112" t="str">
        <f t="shared" si="308"/>
        <v/>
      </c>
      <c r="Z644" s="112" t="str">
        <f t="shared" si="309"/>
        <v/>
      </c>
      <c r="AA644" s="112" t="str">
        <f t="shared" si="310"/>
        <v/>
      </c>
      <c r="AB644" s="112" t="str">
        <f t="shared" si="311"/>
        <v/>
      </c>
      <c r="AC644" s="112" t="str">
        <f t="shared" si="312"/>
        <v/>
      </c>
      <c r="AD644" t="str">
        <f t="shared" ref="AD644:AD707" si="328">Q644&amp;"-"&amp;R644&amp;"-"&amp;S644&amp;"-"&amp;T644&amp;"-"&amp;U644&amp;"-"&amp;V644&amp;"-"&amp;W644&amp;"-"&amp;X644&amp;"-"&amp;Y644&amp;"-"&amp;Z644&amp;"-"&amp;AA644&amp;"-"&amp;AB644&amp;"-"&amp;AC644</f>
        <v>0------------</v>
      </c>
      <c r="AF644" s="19" t="str">
        <f t="shared" si="299"/>
        <v/>
      </c>
      <c r="AG644" s="19">
        <f t="shared" si="313"/>
        <v>0</v>
      </c>
      <c r="AH644" s="19" t="str">
        <f t="shared" si="314"/>
        <v/>
      </c>
      <c r="AI644" s="19" t="str">
        <f t="shared" si="315"/>
        <v/>
      </c>
      <c r="AJ644" s="19" t="str">
        <f t="shared" si="316"/>
        <v/>
      </c>
      <c r="AK644" s="19" t="str">
        <f t="shared" si="317"/>
        <v/>
      </c>
      <c r="AL644" s="19" t="str">
        <f t="shared" si="318"/>
        <v/>
      </c>
      <c r="AM644" s="19" t="str">
        <f t="shared" si="319"/>
        <v/>
      </c>
      <c r="AN644" s="19" t="str">
        <f t="shared" si="320"/>
        <v/>
      </c>
      <c r="AO644" s="19" t="str">
        <f t="shared" si="321"/>
        <v/>
      </c>
      <c r="AP644" s="19" t="str">
        <f t="shared" si="322"/>
        <v/>
      </c>
      <c r="AQ644" s="19" t="str">
        <f t="shared" si="323"/>
        <v/>
      </c>
      <c r="AR644" s="19" t="str">
        <f t="shared" si="324"/>
        <v/>
      </c>
      <c r="AS644" s="19" t="str">
        <f>IFERROR(VLOOKUP(AF644,[2]CUS030!$A$5:$E$10000,5,0),"")</f>
        <v/>
      </c>
      <c r="AT644" s="19" t="str">
        <f>IFERROR(VLOOKUP(AG644,[2]CUS030!$A$5:$E$10000,5,0),"")</f>
        <v/>
      </c>
      <c r="AU644" s="19" t="str">
        <f>IFERROR(VLOOKUP(AH644,[2]CUS030!$A$5:$E$10000,5,0),"")</f>
        <v/>
      </c>
      <c r="AV644" s="19" t="str">
        <f>IFERROR(VLOOKUP(AI644,[2]CUS030!$A$5:$E$10000,5,0),"")</f>
        <v/>
      </c>
      <c r="AW644" s="19" t="str">
        <f>IFERROR(VLOOKUP(AJ644,[2]CUS030!$A$5:$E$10000,5,0),"")</f>
        <v/>
      </c>
      <c r="AX644" s="19" t="str">
        <f>IFERROR(VLOOKUP(AK644,[2]CUS030!$A$5:$E$10000,5,0),"")</f>
        <v/>
      </c>
      <c r="AY644" s="19" t="str">
        <f>IFERROR(VLOOKUP(AL644,[2]CUS030!$A$5:$E$10000,5,0),"")</f>
        <v/>
      </c>
      <c r="AZ644" s="19" t="str">
        <f>IFERROR(VLOOKUP(AM644,[2]CUS030!$A$5:$E$10000,5,0),"")</f>
        <v/>
      </c>
      <c r="BA644" s="19" t="str">
        <f>IFERROR(VLOOKUP(AN644,[2]CUS030!$A$5:$E$10000,5,0),"")</f>
        <v/>
      </c>
      <c r="BB644" s="19" t="str">
        <f>IFERROR(VLOOKUP(AO644,[2]CUS030!$A$5:$E$10000,5,0),"")</f>
        <v/>
      </c>
      <c r="BC644" s="19" t="str">
        <f>IFERROR(VLOOKUP(AP644,[2]CUS030!$A$5:$E$10000,5,0),"")</f>
        <v/>
      </c>
      <c r="BD644" s="19" t="str">
        <f>IFERROR(VLOOKUP(AQ644,[2]CUS030!$A$5:$E$10000,5,0),"")</f>
        <v/>
      </c>
      <c r="BE644" s="19" t="str">
        <f>IFERROR(VLOOKUP(AR644,[2]CUS030!$A$5:$E$10000,5,0),"")</f>
        <v/>
      </c>
    </row>
    <row r="645" spans="6:57" x14ac:dyDescent="0.3">
      <c r="F645" s="108" t="str">
        <f>[1]!Table1[[#This Row],[Production]]</f>
        <v>|0200226240|35.00|0.00|2.600|0.0006101NBC</v>
      </c>
      <c r="G645" t="str">
        <f t="shared" si="325"/>
        <v>6101</v>
      </c>
      <c r="H645" t="str">
        <f t="shared" si="326"/>
        <v>||||||||||||</v>
      </c>
      <c r="I645" s="108" t="str">
        <f>[1]!Table1[[#This Row],[Stock]]</f>
        <v>|0200226240|35.00|0.00|2.600|0.0006101NBC</v>
      </c>
      <c r="J645" t="str">
        <f t="shared" si="327"/>
        <v>6101</v>
      </c>
      <c r="K645" s="19"/>
      <c r="L645" s="19"/>
      <c r="M645" s="19"/>
      <c r="N645" s="19"/>
      <c r="O645" s="19"/>
      <c r="P645" s="20">
        <f>End_Cal!E645</f>
        <v>0</v>
      </c>
      <c r="Q645" s="112">
        <f t="shared" si="300"/>
        <v>0</v>
      </c>
      <c r="R645" s="112" t="str">
        <f t="shared" si="301"/>
        <v/>
      </c>
      <c r="S645" s="112" t="str">
        <f t="shared" si="302"/>
        <v/>
      </c>
      <c r="T645" s="112" t="str">
        <f t="shared" si="303"/>
        <v/>
      </c>
      <c r="U645" s="112" t="str">
        <f t="shared" si="304"/>
        <v/>
      </c>
      <c r="V645" s="112" t="str">
        <f t="shared" si="305"/>
        <v/>
      </c>
      <c r="W645" s="112" t="str">
        <f t="shared" si="306"/>
        <v/>
      </c>
      <c r="X645" s="112" t="str">
        <f t="shared" si="307"/>
        <v/>
      </c>
      <c r="Y645" s="112" t="str">
        <f t="shared" si="308"/>
        <v/>
      </c>
      <c r="Z645" s="112" t="str">
        <f t="shared" si="309"/>
        <v/>
      </c>
      <c r="AA645" s="112" t="str">
        <f t="shared" si="310"/>
        <v/>
      </c>
      <c r="AB645" s="112" t="str">
        <f t="shared" si="311"/>
        <v/>
      </c>
      <c r="AC645" s="112" t="str">
        <f t="shared" si="312"/>
        <v/>
      </c>
      <c r="AD645" t="str">
        <f t="shared" si="328"/>
        <v>0------------</v>
      </c>
      <c r="AF645" s="19" t="str">
        <f t="shared" ref="AF645:AF708" si="329">IFERROR(INDEX($I$2:$I$861,MATCH(1,INDEX(($P645=$F$2:$F$861)*(0=COUNTIFS($AF$2:$AF$2,$I$2:$I$861)),0),0)),"")</f>
        <v/>
      </c>
      <c r="AG645" s="19">
        <f t="shared" si="313"/>
        <v>0</v>
      </c>
      <c r="AH645" s="19" t="str">
        <f t="shared" si="314"/>
        <v/>
      </c>
      <c r="AI645" s="19" t="str">
        <f t="shared" si="315"/>
        <v/>
      </c>
      <c r="AJ645" s="19" t="str">
        <f t="shared" si="316"/>
        <v/>
      </c>
      <c r="AK645" s="19" t="str">
        <f t="shared" si="317"/>
        <v/>
      </c>
      <c r="AL645" s="19" t="str">
        <f t="shared" si="318"/>
        <v/>
      </c>
      <c r="AM645" s="19" t="str">
        <f t="shared" si="319"/>
        <v/>
      </c>
      <c r="AN645" s="19" t="str">
        <f t="shared" si="320"/>
        <v/>
      </c>
      <c r="AO645" s="19" t="str">
        <f t="shared" si="321"/>
        <v/>
      </c>
      <c r="AP645" s="19" t="str">
        <f t="shared" si="322"/>
        <v/>
      </c>
      <c r="AQ645" s="19" t="str">
        <f t="shared" si="323"/>
        <v/>
      </c>
      <c r="AR645" s="19" t="str">
        <f t="shared" si="324"/>
        <v/>
      </c>
      <c r="AS645" s="19" t="str">
        <f>IFERROR(VLOOKUP(AF645,[2]CUS030!$A$5:$E$10000,5,0),"")</f>
        <v/>
      </c>
      <c r="AT645" s="19" t="str">
        <f>IFERROR(VLOOKUP(AG645,[2]CUS030!$A$5:$E$10000,5,0),"")</f>
        <v/>
      </c>
      <c r="AU645" s="19" t="str">
        <f>IFERROR(VLOOKUP(AH645,[2]CUS030!$A$5:$E$10000,5,0),"")</f>
        <v/>
      </c>
      <c r="AV645" s="19" t="str">
        <f>IFERROR(VLOOKUP(AI645,[2]CUS030!$A$5:$E$10000,5,0),"")</f>
        <v/>
      </c>
      <c r="AW645" s="19" t="str">
        <f>IFERROR(VLOOKUP(AJ645,[2]CUS030!$A$5:$E$10000,5,0),"")</f>
        <v/>
      </c>
      <c r="AX645" s="19" t="str">
        <f>IFERROR(VLOOKUP(AK645,[2]CUS030!$A$5:$E$10000,5,0),"")</f>
        <v/>
      </c>
      <c r="AY645" s="19" t="str">
        <f>IFERROR(VLOOKUP(AL645,[2]CUS030!$A$5:$E$10000,5,0),"")</f>
        <v/>
      </c>
      <c r="AZ645" s="19" t="str">
        <f>IFERROR(VLOOKUP(AM645,[2]CUS030!$A$5:$E$10000,5,0),"")</f>
        <v/>
      </c>
      <c r="BA645" s="19" t="str">
        <f>IFERROR(VLOOKUP(AN645,[2]CUS030!$A$5:$E$10000,5,0),"")</f>
        <v/>
      </c>
      <c r="BB645" s="19" t="str">
        <f>IFERROR(VLOOKUP(AO645,[2]CUS030!$A$5:$E$10000,5,0),"")</f>
        <v/>
      </c>
      <c r="BC645" s="19" t="str">
        <f>IFERROR(VLOOKUP(AP645,[2]CUS030!$A$5:$E$10000,5,0),"")</f>
        <v/>
      </c>
      <c r="BD645" s="19" t="str">
        <f>IFERROR(VLOOKUP(AQ645,[2]CUS030!$A$5:$E$10000,5,0),"")</f>
        <v/>
      </c>
      <c r="BE645" s="19" t="str">
        <f>IFERROR(VLOOKUP(AR645,[2]CUS030!$A$5:$E$10000,5,0),"")</f>
        <v/>
      </c>
    </row>
    <row r="646" spans="6:57" x14ac:dyDescent="0.3">
      <c r="F646" s="108" t="str">
        <f>[1]!Table1[[#This Row],[Production]]</f>
        <v>|0200226240|35.00|0.00|2.600|0.0006147NBC</v>
      </c>
      <c r="G646" t="str">
        <f t="shared" si="325"/>
        <v>6147</v>
      </c>
      <c r="H646" t="str">
        <f t="shared" si="326"/>
        <v>||||||||||||</v>
      </c>
      <c r="I646" s="108" t="str">
        <f>[1]!Table1[[#This Row],[Stock]]</f>
        <v>|0200226240|35.00|0.00|2.600|0.0006147NBC</v>
      </c>
      <c r="J646" t="str">
        <f t="shared" si="327"/>
        <v>6147</v>
      </c>
      <c r="K646" s="19"/>
      <c r="L646" s="19"/>
      <c r="M646" s="19"/>
      <c r="N646" s="19"/>
      <c r="O646" s="19"/>
      <c r="P646" s="20">
        <f>End_Cal!E646</f>
        <v>0</v>
      </c>
      <c r="Q646" s="112">
        <f t="shared" si="300"/>
        <v>0</v>
      </c>
      <c r="R646" s="112" t="str">
        <f t="shared" si="301"/>
        <v/>
      </c>
      <c r="S646" s="112" t="str">
        <f t="shared" si="302"/>
        <v/>
      </c>
      <c r="T646" s="112" t="str">
        <f t="shared" si="303"/>
        <v/>
      </c>
      <c r="U646" s="112" t="str">
        <f t="shared" si="304"/>
        <v/>
      </c>
      <c r="V646" s="112" t="str">
        <f t="shared" si="305"/>
        <v/>
      </c>
      <c r="W646" s="112" t="str">
        <f t="shared" si="306"/>
        <v/>
      </c>
      <c r="X646" s="112" t="str">
        <f t="shared" si="307"/>
        <v/>
      </c>
      <c r="Y646" s="112" t="str">
        <f t="shared" si="308"/>
        <v/>
      </c>
      <c r="Z646" s="112" t="str">
        <f t="shared" si="309"/>
        <v/>
      </c>
      <c r="AA646" s="112" t="str">
        <f t="shared" si="310"/>
        <v/>
      </c>
      <c r="AB646" s="112" t="str">
        <f t="shared" si="311"/>
        <v/>
      </c>
      <c r="AC646" s="112" t="str">
        <f t="shared" si="312"/>
        <v/>
      </c>
      <c r="AD646" t="str">
        <f t="shared" si="328"/>
        <v>0------------</v>
      </c>
      <c r="AF646" s="19" t="str">
        <f t="shared" si="329"/>
        <v/>
      </c>
      <c r="AG646" s="19">
        <f t="shared" si="313"/>
        <v>0</v>
      </c>
      <c r="AH646" s="19" t="str">
        <f t="shared" si="314"/>
        <v/>
      </c>
      <c r="AI646" s="19" t="str">
        <f t="shared" si="315"/>
        <v/>
      </c>
      <c r="AJ646" s="19" t="str">
        <f t="shared" si="316"/>
        <v/>
      </c>
      <c r="AK646" s="19" t="str">
        <f t="shared" si="317"/>
        <v/>
      </c>
      <c r="AL646" s="19" t="str">
        <f t="shared" si="318"/>
        <v/>
      </c>
      <c r="AM646" s="19" t="str">
        <f t="shared" si="319"/>
        <v/>
      </c>
      <c r="AN646" s="19" t="str">
        <f t="shared" si="320"/>
        <v/>
      </c>
      <c r="AO646" s="19" t="str">
        <f t="shared" si="321"/>
        <v/>
      </c>
      <c r="AP646" s="19" t="str">
        <f t="shared" si="322"/>
        <v/>
      </c>
      <c r="AQ646" s="19" t="str">
        <f t="shared" si="323"/>
        <v/>
      </c>
      <c r="AR646" s="19" t="str">
        <f t="shared" si="324"/>
        <v/>
      </c>
      <c r="AS646" s="19" t="str">
        <f>IFERROR(VLOOKUP(AF646,[2]CUS030!$A$5:$E$10000,5,0),"")</f>
        <v/>
      </c>
      <c r="AT646" s="19" t="str">
        <f>IFERROR(VLOOKUP(AG646,[2]CUS030!$A$5:$E$10000,5,0),"")</f>
        <v/>
      </c>
      <c r="AU646" s="19" t="str">
        <f>IFERROR(VLOOKUP(AH646,[2]CUS030!$A$5:$E$10000,5,0),"")</f>
        <v/>
      </c>
      <c r="AV646" s="19" t="str">
        <f>IFERROR(VLOOKUP(AI646,[2]CUS030!$A$5:$E$10000,5,0),"")</f>
        <v/>
      </c>
      <c r="AW646" s="19" t="str">
        <f>IFERROR(VLOOKUP(AJ646,[2]CUS030!$A$5:$E$10000,5,0),"")</f>
        <v/>
      </c>
      <c r="AX646" s="19" t="str">
        <f>IFERROR(VLOOKUP(AK646,[2]CUS030!$A$5:$E$10000,5,0),"")</f>
        <v/>
      </c>
      <c r="AY646" s="19" t="str">
        <f>IFERROR(VLOOKUP(AL646,[2]CUS030!$A$5:$E$10000,5,0),"")</f>
        <v/>
      </c>
      <c r="AZ646" s="19" t="str">
        <f>IFERROR(VLOOKUP(AM646,[2]CUS030!$A$5:$E$10000,5,0),"")</f>
        <v/>
      </c>
      <c r="BA646" s="19" t="str">
        <f>IFERROR(VLOOKUP(AN646,[2]CUS030!$A$5:$E$10000,5,0),"")</f>
        <v/>
      </c>
      <c r="BB646" s="19" t="str">
        <f>IFERROR(VLOOKUP(AO646,[2]CUS030!$A$5:$E$10000,5,0),"")</f>
        <v/>
      </c>
      <c r="BC646" s="19" t="str">
        <f>IFERROR(VLOOKUP(AP646,[2]CUS030!$A$5:$E$10000,5,0),"")</f>
        <v/>
      </c>
      <c r="BD646" s="19" t="str">
        <f>IFERROR(VLOOKUP(AQ646,[2]CUS030!$A$5:$E$10000,5,0),"")</f>
        <v/>
      </c>
      <c r="BE646" s="19" t="str">
        <f>IFERROR(VLOOKUP(AR646,[2]CUS030!$A$5:$E$10000,5,0),"")</f>
        <v/>
      </c>
    </row>
    <row r="647" spans="6:57" x14ac:dyDescent="0.3">
      <c r="F647" s="108" t="str">
        <f>[1]!Table1[[#This Row],[Production]]</f>
        <v>|0200226240|35.00|0.00|2.600|0.0006214NBC</v>
      </c>
      <c r="G647" t="str">
        <f t="shared" si="325"/>
        <v>6214</v>
      </c>
      <c r="H647" t="str">
        <f t="shared" si="326"/>
        <v>||||||||||||</v>
      </c>
      <c r="I647" s="108" t="str">
        <f>[1]!Table1[[#This Row],[Stock]]</f>
        <v>|0200226240|35.00|0.00|2.600|0.0006214NBC</v>
      </c>
      <c r="J647" t="str">
        <f t="shared" si="327"/>
        <v>6214</v>
      </c>
      <c r="K647" s="19"/>
      <c r="L647" s="19"/>
      <c r="M647" s="19"/>
      <c r="N647" s="19"/>
      <c r="O647" s="19"/>
      <c r="P647" s="20">
        <f>End_Cal!E647</f>
        <v>0</v>
      </c>
      <c r="Q647" s="112">
        <f t="shared" si="300"/>
        <v>0</v>
      </c>
      <c r="R647" s="112" t="str">
        <f t="shared" si="301"/>
        <v/>
      </c>
      <c r="S647" s="112" t="str">
        <f t="shared" si="302"/>
        <v/>
      </c>
      <c r="T647" s="112" t="str">
        <f t="shared" si="303"/>
        <v/>
      </c>
      <c r="U647" s="112" t="str">
        <f t="shared" si="304"/>
        <v/>
      </c>
      <c r="V647" s="112" t="str">
        <f t="shared" si="305"/>
        <v/>
      </c>
      <c r="W647" s="112" t="str">
        <f t="shared" si="306"/>
        <v/>
      </c>
      <c r="X647" s="112" t="str">
        <f t="shared" si="307"/>
        <v/>
      </c>
      <c r="Y647" s="112" t="str">
        <f t="shared" si="308"/>
        <v/>
      </c>
      <c r="Z647" s="112" t="str">
        <f t="shared" si="309"/>
        <v/>
      </c>
      <c r="AA647" s="112" t="str">
        <f t="shared" si="310"/>
        <v/>
      </c>
      <c r="AB647" s="112" t="str">
        <f t="shared" si="311"/>
        <v/>
      </c>
      <c r="AC647" s="112" t="str">
        <f t="shared" si="312"/>
        <v/>
      </c>
      <c r="AD647" t="str">
        <f t="shared" si="328"/>
        <v>0------------</v>
      </c>
      <c r="AF647" s="19" t="str">
        <f t="shared" si="329"/>
        <v/>
      </c>
      <c r="AG647" s="19">
        <f t="shared" si="313"/>
        <v>0</v>
      </c>
      <c r="AH647" s="19" t="str">
        <f t="shared" si="314"/>
        <v/>
      </c>
      <c r="AI647" s="19" t="str">
        <f t="shared" si="315"/>
        <v/>
      </c>
      <c r="AJ647" s="19" t="str">
        <f t="shared" si="316"/>
        <v/>
      </c>
      <c r="AK647" s="19" t="str">
        <f t="shared" si="317"/>
        <v/>
      </c>
      <c r="AL647" s="19" t="str">
        <f t="shared" si="318"/>
        <v/>
      </c>
      <c r="AM647" s="19" t="str">
        <f t="shared" si="319"/>
        <v/>
      </c>
      <c r="AN647" s="19" t="str">
        <f t="shared" si="320"/>
        <v/>
      </c>
      <c r="AO647" s="19" t="str">
        <f t="shared" si="321"/>
        <v/>
      </c>
      <c r="AP647" s="19" t="str">
        <f t="shared" si="322"/>
        <v/>
      </c>
      <c r="AQ647" s="19" t="str">
        <f t="shared" si="323"/>
        <v/>
      </c>
      <c r="AR647" s="19" t="str">
        <f t="shared" si="324"/>
        <v/>
      </c>
      <c r="AS647" s="19" t="str">
        <f>IFERROR(VLOOKUP(AF647,[2]CUS030!$A$5:$E$10000,5,0),"")</f>
        <v/>
      </c>
      <c r="AT647" s="19" t="str">
        <f>IFERROR(VLOOKUP(AG647,[2]CUS030!$A$5:$E$10000,5,0),"")</f>
        <v/>
      </c>
      <c r="AU647" s="19" t="str">
        <f>IFERROR(VLOOKUP(AH647,[2]CUS030!$A$5:$E$10000,5,0),"")</f>
        <v/>
      </c>
      <c r="AV647" s="19" t="str">
        <f>IFERROR(VLOOKUP(AI647,[2]CUS030!$A$5:$E$10000,5,0),"")</f>
        <v/>
      </c>
      <c r="AW647" s="19" t="str">
        <f>IFERROR(VLOOKUP(AJ647,[2]CUS030!$A$5:$E$10000,5,0),"")</f>
        <v/>
      </c>
      <c r="AX647" s="19" t="str">
        <f>IFERROR(VLOOKUP(AK647,[2]CUS030!$A$5:$E$10000,5,0),"")</f>
        <v/>
      </c>
      <c r="AY647" s="19" t="str">
        <f>IFERROR(VLOOKUP(AL647,[2]CUS030!$A$5:$E$10000,5,0),"")</f>
        <v/>
      </c>
      <c r="AZ647" s="19" t="str">
        <f>IFERROR(VLOOKUP(AM647,[2]CUS030!$A$5:$E$10000,5,0),"")</f>
        <v/>
      </c>
      <c r="BA647" s="19" t="str">
        <f>IFERROR(VLOOKUP(AN647,[2]CUS030!$A$5:$E$10000,5,0),"")</f>
        <v/>
      </c>
      <c r="BB647" s="19" t="str">
        <f>IFERROR(VLOOKUP(AO647,[2]CUS030!$A$5:$E$10000,5,0),"")</f>
        <v/>
      </c>
      <c r="BC647" s="19" t="str">
        <f>IFERROR(VLOOKUP(AP647,[2]CUS030!$A$5:$E$10000,5,0),"")</f>
        <v/>
      </c>
      <c r="BD647" s="19" t="str">
        <f>IFERROR(VLOOKUP(AQ647,[2]CUS030!$A$5:$E$10000,5,0),"")</f>
        <v/>
      </c>
      <c r="BE647" s="19" t="str">
        <f>IFERROR(VLOOKUP(AR647,[2]CUS030!$A$5:$E$10000,5,0),"")</f>
        <v/>
      </c>
    </row>
    <row r="648" spans="6:57" x14ac:dyDescent="0.3">
      <c r="F648" s="108" t="str">
        <f>[1]!Table1[[#This Row],[Production]]</f>
        <v>|0200226240|35.00|0.00|2.600|0.0006243NBC</v>
      </c>
      <c r="G648" t="str">
        <f t="shared" si="325"/>
        <v>6243</v>
      </c>
      <c r="H648" t="str">
        <f t="shared" si="326"/>
        <v>||||||||||||</v>
      </c>
      <c r="I648" s="108" t="str">
        <f>[1]!Table1[[#This Row],[Stock]]</f>
        <v>|0200226240|35.00|0.00|2.600|0.0006243NBC</v>
      </c>
      <c r="J648" t="str">
        <f t="shared" si="327"/>
        <v>6243</v>
      </c>
      <c r="K648" s="19"/>
      <c r="L648" s="19"/>
      <c r="M648" s="19"/>
      <c r="N648" s="19"/>
      <c r="O648" s="19"/>
      <c r="P648" s="20">
        <f>End_Cal!E648</f>
        <v>0</v>
      </c>
      <c r="Q648" s="112">
        <f t="shared" si="300"/>
        <v>0</v>
      </c>
      <c r="R648" s="112" t="str">
        <f t="shared" si="301"/>
        <v/>
      </c>
      <c r="S648" s="112" t="str">
        <f t="shared" si="302"/>
        <v/>
      </c>
      <c r="T648" s="112" t="str">
        <f t="shared" si="303"/>
        <v/>
      </c>
      <c r="U648" s="112" t="str">
        <f t="shared" si="304"/>
        <v/>
      </c>
      <c r="V648" s="112" t="str">
        <f t="shared" si="305"/>
        <v/>
      </c>
      <c r="W648" s="112" t="str">
        <f t="shared" si="306"/>
        <v/>
      </c>
      <c r="X648" s="112" t="str">
        <f t="shared" si="307"/>
        <v/>
      </c>
      <c r="Y648" s="112" t="str">
        <f t="shared" si="308"/>
        <v/>
      </c>
      <c r="Z648" s="112" t="str">
        <f t="shared" si="309"/>
        <v/>
      </c>
      <c r="AA648" s="112" t="str">
        <f t="shared" si="310"/>
        <v/>
      </c>
      <c r="AB648" s="112" t="str">
        <f t="shared" si="311"/>
        <v/>
      </c>
      <c r="AC648" s="112" t="str">
        <f t="shared" si="312"/>
        <v/>
      </c>
      <c r="AD648" t="str">
        <f t="shared" si="328"/>
        <v>0------------</v>
      </c>
      <c r="AF648" s="19" t="str">
        <f t="shared" si="329"/>
        <v/>
      </c>
      <c r="AG648" s="19">
        <f t="shared" si="313"/>
        <v>0</v>
      </c>
      <c r="AH648" s="19" t="str">
        <f t="shared" si="314"/>
        <v/>
      </c>
      <c r="AI648" s="19" t="str">
        <f t="shared" si="315"/>
        <v/>
      </c>
      <c r="AJ648" s="19" t="str">
        <f t="shared" si="316"/>
        <v/>
      </c>
      <c r="AK648" s="19" t="str">
        <f t="shared" si="317"/>
        <v/>
      </c>
      <c r="AL648" s="19" t="str">
        <f t="shared" si="318"/>
        <v/>
      </c>
      <c r="AM648" s="19" t="str">
        <f t="shared" si="319"/>
        <v/>
      </c>
      <c r="AN648" s="19" t="str">
        <f t="shared" si="320"/>
        <v/>
      </c>
      <c r="AO648" s="19" t="str">
        <f t="shared" si="321"/>
        <v/>
      </c>
      <c r="AP648" s="19" t="str">
        <f t="shared" si="322"/>
        <v/>
      </c>
      <c r="AQ648" s="19" t="str">
        <f t="shared" si="323"/>
        <v/>
      </c>
      <c r="AR648" s="19" t="str">
        <f t="shared" si="324"/>
        <v/>
      </c>
      <c r="AS648" s="19" t="str">
        <f>IFERROR(VLOOKUP(AF648,[2]CUS030!$A$5:$E$10000,5,0),"")</f>
        <v/>
      </c>
      <c r="AT648" s="19" t="str">
        <f>IFERROR(VLOOKUP(AG648,[2]CUS030!$A$5:$E$10000,5,0),"")</f>
        <v/>
      </c>
      <c r="AU648" s="19" t="str">
        <f>IFERROR(VLOOKUP(AH648,[2]CUS030!$A$5:$E$10000,5,0),"")</f>
        <v/>
      </c>
      <c r="AV648" s="19" t="str">
        <f>IFERROR(VLOOKUP(AI648,[2]CUS030!$A$5:$E$10000,5,0),"")</f>
        <v/>
      </c>
      <c r="AW648" s="19" t="str">
        <f>IFERROR(VLOOKUP(AJ648,[2]CUS030!$A$5:$E$10000,5,0),"")</f>
        <v/>
      </c>
      <c r="AX648" s="19" t="str">
        <f>IFERROR(VLOOKUP(AK648,[2]CUS030!$A$5:$E$10000,5,0),"")</f>
        <v/>
      </c>
      <c r="AY648" s="19" t="str">
        <f>IFERROR(VLOOKUP(AL648,[2]CUS030!$A$5:$E$10000,5,0),"")</f>
        <v/>
      </c>
      <c r="AZ648" s="19" t="str">
        <f>IFERROR(VLOOKUP(AM648,[2]CUS030!$A$5:$E$10000,5,0),"")</f>
        <v/>
      </c>
      <c r="BA648" s="19" t="str">
        <f>IFERROR(VLOOKUP(AN648,[2]CUS030!$A$5:$E$10000,5,0),"")</f>
        <v/>
      </c>
      <c r="BB648" s="19" t="str">
        <f>IFERROR(VLOOKUP(AO648,[2]CUS030!$A$5:$E$10000,5,0),"")</f>
        <v/>
      </c>
      <c r="BC648" s="19" t="str">
        <f>IFERROR(VLOOKUP(AP648,[2]CUS030!$A$5:$E$10000,5,0),"")</f>
        <v/>
      </c>
      <c r="BD648" s="19" t="str">
        <f>IFERROR(VLOOKUP(AQ648,[2]CUS030!$A$5:$E$10000,5,0),"")</f>
        <v/>
      </c>
      <c r="BE648" s="19" t="str">
        <f>IFERROR(VLOOKUP(AR648,[2]CUS030!$A$5:$E$10000,5,0),"")</f>
        <v/>
      </c>
    </row>
    <row r="649" spans="6:57" x14ac:dyDescent="0.3">
      <c r="F649" s="108" t="str">
        <f>[1]!Table1[[#This Row],[Production]]</f>
        <v>|0200226240|35.00|0.00|2.600|0.0006336NBC</v>
      </c>
      <c r="G649" t="str">
        <f t="shared" si="325"/>
        <v>6336</v>
      </c>
      <c r="H649" t="str">
        <f t="shared" si="326"/>
        <v>||||||||||||</v>
      </c>
      <c r="I649" s="108" t="str">
        <f>[1]!Table1[[#This Row],[Stock]]</f>
        <v>|0200226240|35.00|0.00|2.600|0.0006336NBC</v>
      </c>
      <c r="J649" t="str">
        <f t="shared" si="327"/>
        <v>6336</v>
      </c>
      <c r="K649" s="19"/>
      <c r="L649" s="19"/>
      <c r="M649" s="19"/>
      <c r="N649" s="19"/>
      <c r="O649" s="19"/>
      <c r="P649" s="20">
        <f>End_Cal!E649</f>
        <v>0</v>
      </c>
      <c r="Q649" s="112">
        <f t="shared" si="300"/>
        <v>0</v>
      </c>
      <c r="R649" s="112" t="str">
        <f t="shared" si="301"/>
        <v/>
      </c>
      <c r="S649" s="112" t="str">
        <f t="shared" si="302"/>
        <v/>
      </c>
      <c r="T649" s="112" t="str">
        <f t="shared" si="303"/>
        <v/>
      </c>
      <c r="U649" s="112" t="str">
        <f t="shared" si="304"/>
        <v/>
      </c>
      <c r="V649" s="112" t="str">
        <f t="shared" si="305"/>
        <v/>
      </c>
      <c r="W649" s="112" t="str">
        <f t="shared" si="306"/>
        <v/>
      </c>
      <c r="X649" s="112" t="str">
        <f t="shared" si="307"/>
        <v/>
      </c>
      <c r="Y649" s="112" t="str">
        <f t="shared" si="308"/>
        <v/>
      </c>
      <c r="Z649" s="112" t="str">
        <f t="shared" si="309"/>
        <v/>
      </c>
      <c r="AA649" s="112" t="str">
        <f t="shared" si="310"/>
        <v/>
      </c>
      <c r="AB649" s="112" t="str">
        <f t="shared" si="311"/>
        <v/>
      </c>
      <c r="AC649" s="112" t="str">
        <f t="shared" si="312"/>
        <v/>
      </c>
      <c r="AD649" t="str">
        <f t="shared" si="328"/>
        <v>0------------</v>
      </c>
      <c r="AF649" s="19" t="str">
        <f t="shared" si="329"/>
        <v/>
      </c>
      <c r="AG649" s="19">
        <f t="shared" si="313"/>
        <v>0</v>
      </c>
      <c r="AH649" s="19" t="str">
        <f t="shared" si="314"/>
        <v/>
      </c>
      <c r="AI649" s="19" t="str">
        <f t="shared" si="315"/>
        <v/>
      </c>
      <c r="AJ649" s="19" t="str">
        <f t="shared" si="316"/>
        <v/>
      </c>
      <c r="AK649" s="19" t="str">
        <f t="shared" si="317"/>
        <v/>
      </c>
      <c r="AL649" s="19" t="str">
        <f t="shared" si="318"/>
        <v/>
      </c>
      <c r="AM649" s="19" t="str">
        <f t="shared" si="319"/>
        <v/>
      </c>
      <c r="AN649" s="19" t="str">
        <f t="shared" si="320"/>
        <v/>
      </c>
      <c r="AO649" s="19" t="str">
        <f t="shared" si="321"/>
        <v/>
      </c>
      <c r="AP649" s="19" t="str">
        <f t="shared" si="322"/>
        <v/>
      </c>
      <c r="AQ649" s="19" t="str">
        <f t="shared" si="323"/>
        <v/>
      </c>
      <c r="AR649" s="19" t="str">
        <f t="shared" si="324"/>
        <v/>
      </c>
      <c r="AS649" s="19" t="str">
        <f>IFERROR(VLOOKUP(AF649,[2]CUS030!$A$5:$E$10000,5,0),"")</f>
        <v/>
      </c>
      <c r="AT649" s="19" t="str">
        <f>IFERROR(VLOOKUP(AG649,[2]CUS030!$A$5:$E$10000,5,0),"")</f>
        <v/>
      </c>
      <c r="AU649" s="19" t="str">
        <f>IFERROR(VLOOKUP(AH649,[2]CUS030!$A$5:$E$10000,5,0),"")</f>
        <v/>
      </c>
      <c r="AV649" s="19" t="str">
        <f>IFERROR(VLOOKUP(AI649,[2]CUS030!$A$5:$E$10000,5,0),"")</f>
        <v/>
      </c>
      <c r="AW649" s="19" t="str">
        <f>IFERROR(VLOOKUP(AJ649,[2]CUS030!$A$5:$E$10000,5,0),"")</f>
        <v/>
      </c>
      <c r="AX649" s="19" t="str">
        <f>IFERROR(VLOOKUP(AK649,[2]CUS030!$A$5:$E$10000,5,0),"")</f>
        <v/>
      </c>
      <c r="AY649" s="19" t="str">
        <f>IFERROR(VLOOKUP(AL649,[2]CUS030!$A$5:$E$10000,5,0),"")</f>
        <v/>
      </c>
      <c r="AZ649" s="19" t="str">
        <f>IFERROR(VLOOKUP(AM649,[2]CUS030!$A$5:$E$10000,5,0),"")</f>
        <v/>
      </c>
      <c r="BA649" s="19" t="str">
        <f>IFERROR(VLOOKUP(AN649,[2]CUS030!$A$5:$E$10000,5,0),"")</f>
        <v/>
      </c>
      <c r="BB649" s="19" t="str">
        <f>IFERROR(VLOOKUP(AO649,[2]CUS030!$A$5:$E$10000,5,0),"")</f>
        <v/>
      </c>
      <c r="BC649" s="19" t="str">
        <f>IFERROR(VLOOKUP(AP649,[2]CUS030!$A$5:$E$10000,5,0),"")</f>
        <v/>
      </c>
      <c r="BD649" s="19" t="str">
        <f>IFERROR(VLOOKUP(AQ649,[2]CUS030!$A$5:$E$10000,5,0),"")</f>
        <v/>
      </c>
      <c r="BE649" s="19" t="str">
        <f>IFERROR(VLOOKUP(AR649,[2]CUS030!$A$5:$E$10000,5,0),"")</f>
        <v/>
      </c>
    </row>
    <row r="650" spans="6:57" x14ac:dyDescent="0.3">
      <c r="F650" s="108" t="str">
        <f>[1]!Table1[[#This Row],[Production]]</f>
        <v>|0200226240|35.00|0.00|2.600|0.0006214NBC</v>
      </c>
      <c r="G650" t="str">
        <f t="shared" si="325"/>
        <v>6214</v>
      </c>
      <c r="H650" t="str">
        <f t="shared" si="326"/>
        <v>||||||||||||</v>
      </c>
      <c r="I650" s="108" t="str">
        <f>[1]!Table1[[#This Row],[Stock]]</f>
        <v>|0200226240|35.00|0.00|2.600|0.000765NBC</v>
      </c>
      <c r="J650" t="str">
        <f t="shared" si="327"/>
        <v>765</v>
      </c>
      <c r="K650" s="19"/>
      <c r="L650" s="19"/>
      <c r="M650" s="19"/>
      <c r="N650" s="19"/>
      <c r="O650" s="19"/>
      <c r="P650" s="20">
        <f>End_Cal!E650</f>
        <v>0</v>
      </c>
      <c r="Q650" s="112">
        <f t="shared" si="300"/>
        <v>0</v>
      </c>
      <c r="R650" s="112" t="str">
        <f t="shared" si="301"/>
        <v/>
      </c>
      <c r="S650" s="112" t="str">
        <f t="shared" si="302"/>
        <v/>
      </c>
      <c r="T650" s="112" t="str">
        <f t="shared" si="303"/>
        <v/>
      </c>
      <c r="U650" s="112" t="str">
        <f t="shared" si="304"/>
        <v/>
      </c>
      <c r="V650" s="112" t="str">
        <f t="shared" si="305"/>
        <v/>
      </c>
      <c r="W650" s="112" t="str">
        <f t="shared" si="306"/>
        <v/>
      </c>
      <c r="X650" s="112" t="str">
        <f t="shared" si="307"/>
        <v/>
      </c>
      <c r="Y650" s="112" t="str">
        <f t="shared" si="308"/>
        <v/>
      </c>
      <c r="Z650" s="112" t="str">
        <f t="shared" si="309"/>
        <v/>
      </c>
      <c r="AA650" s="112" t="str">
        <f t="shared" si="310"/>
        <v/>
      </c>
      <c r="AB650" s="112" t="str">
        <f t="shared" si="311"/>
        <v/>
      </c>
      <c r="AC650" s="112" t="str">
        <f t="shared" si="312"/>
        <v/>
      </c>
      <c r="AD650" t="str">
        <f t="shared" si="328"/>
        <v>0------------</v>
      </c>
      <c r="AF650" s="19" t="str">
        <f t="shared" si="329"/>
        <v/>
      </c>
      <c r="AG650" s="19">
        <f t="shared" si="313"/>
        <v>0</v>
      </c>
      <c r="AH650" s="19" t="str">
        <f t="shared" si="314"/>
        <v/>
      </c>
      <c r="AI650" s="19" t="str">
        <f t="shared" si="315"/>
        <v/>
      </c>
      <c r="AJ650" s="19" t="str">
        <f t="shared" si="316"/>
        <v/>
      </c>
      <c r="AK650" s="19" t="str">
        <f t="shared" si="317"/>
        <v/>
      </c>
      <c r="AL650" s="19" t="str">
        <f t="shared" si="318"/>
        <v/>
      </c>
      <c r="AM650" s="19" t="str">
        <f t="shared" si="319"/>
        <v/>
      </c>
      <c r="AN650" s="19" t="str">
        <f t="shared" si="320"/>
        <v/>
      </c>
      <c r="AO650" s="19" t="str">
        <f t="shared" si="321"/>
        <v/>
      </c>
      <c r="AP650" s="19" t="str">
        <f t="shared" si="322"/>
        <v/>
      </c>
      <c r="AQ650" s="19" t="str">
        <f t="shared" si="323"/>
        <v/>
      </c>
      <c r="AR650" s="19" t="str">
        <f t="shared" si="324"/>
        <v/>
      </c>
      <c r="AS650" s="19" t="str">
        <f>IFERROR(VLOOKUP(AF650,[2]CUS030!$A$5:$E$10000,5,0),"")</f>
        <v/>
      </c>
      <c r="AT650" s="19" t="str">
        <f>IFERROR(VLOOKUP(AG650,[2]CUS030!$A$5:$E$10000,5,0),"")</f>
        <v/>
      </c>
      <c r="AU650" s="19" t="str">
        <f>IFERROR(VLOOKUP(AH650,[2]CUS030!$A$5:$E$10000,5,0),"")</f>
        <v/>
      </c>
      <c r="AV650" s="19" t="str">
        <f>IFERROR(VLOOKUP(AI650,[2]CUS030!$A$5:$E$10000,5,0),"")</f>
        <v/>
      </c>
      <c r="AW650" s="19" t="str">
        <f>IFERROR(VLOOKUP(AJ650,[2]CUS030!$A$5:$E$10000,5,0),"")</f>
        <v/>
      </c>
      <c r="AX650" s="19" t="str">
        <f>IFERROR(VLOOKUP(AK650,[2]CUS030!$A$5:$E$10000,5,0),"")</f>
        <v/>
      </c>
      <c r="AY650" s="19" t="str">
        <f>IFERROR(VLOOKUP(AL650,[2]CUS030!$A$5:$E$10000,5,0),"")</f>
        <v/>
      </c>
      <c r="AZ650" s="19" t="str">
        <f>IFERROR(VLOOKUP(AM650,[2]CUS030!$A$5:$E$10000,5,0),"")</f>
        <v/>
      </c>
      <c r="BA650" s="19" t="str">
        <f>IFERROR(VLOOKUP(AN650,[2]CUS030!$A$5:$E$10000,5,0),"")</f>
        <v/>
      </c>
      <c r="BB650" s="19" t="str">
        <f>IFERROR(VLOOKUP(AO650,[2]CUS030!$A$5:$E$10000,5,0),"")</f>
        <v/>
      </c>
      <c r="BC650" s="19" t="str">
        <f>IFERROR(VLOOKUP(AP650,[2]CUS030!$A$5:$E$10000,5,0),"")</f>
        <v/>
      </c>
      <c r="BD650" s="19" t="str">
        <f>IFERROR(VLOOKUP(AQ650,[2]CUS030!$A$5:$E$10000,5,0),"")</f>
        <v/>
      </c>
      <c r="BE650" s="19" t="str">
        <f>IFERROR(VLOOKUP(AR650,[2]CUS030!$A$5:$E$10000,5,0),"")</f>
        <v/>
      </c>
    </row>
    <row r="651" spans="6:57" x14ac:dyDescent="0.3">
      <c r="F651" s="108" t="str">
        <f>[1]!Table1[[#This Row],[Production]]</f>
        <v>|0200226240|35.00|0.00|2.600|0.0006336NBC</v>
      </c>
      <c r="G651" t="str">
        <f t="shared" si="325"/>
        <v>6336</v>
      </c>
      <c r="H651" t="str">
        <f t="shared" si="326"/>
        <v>||||||||||||</v>
      </c>
      <c r="I651" s="108" t="str">
        <f>[1]!Table1[[#This Row],[Stock]]</f>
        <v>|0200226240|35.00|0.00|2.600|0.000897NBC</v>
      </c>
      <c r="J651" t="str">
        <f t="shared" si="327"/>
        <v>897</v>
      </c>
      <c r="K651" s="19"/>
      <c r="L651" s="19"/>
      <c r="M651" s="19"/>
      <c r="N651" s="19"/>
      <c r="O651" s="19"/>
      <c r="P651" s="20">
        <f>End_Cal!E651</f>
        <v>0</v>
      </c>
      <c r="Q651" s="112">
        <f t="shared" si="300"/>
        <v>0</v>
      </c>
      <c r="R651" s="112" t="str">
        <f t="shared" si="301"/>
        <v/>
      </c>
      <c r="S651" s="112" t="str">
        <f t="shared" si="302"/>
        <v/>
      </c>
      <c r="T651" s="112" t="str">
        <f t="shared" si="303"/>
        <v/>
      </c>
      <c r="U651" s="112" t="str">
        <f t="shared" si="304"/>
        <v/>
      </c>
      <c r="V651" s="112" t="str">
        <f t="shared" si="305"/>
        <v/>
      </c>
      <c r="W651" s="112" t="str">
        <f t="shared" si="306"/>
        <v/>
      </c>
      <c r="X651" s="112" t="str">
        <f t="shared" si="307"/>
        <v/>
      </c>
      <c r="Y651" s="112" t="str">
        <f t="shared" si="308"/>
        <v/>
      </c>
      <c r="Z651" s="112" t="str">
        <f t="shared" si="309"/>
        <v/>
      </c>
      <c r="AA651" s="112" t="str">
        <f t="shared" si="310"/>
        <v/>
      </c>
      <c r="AB651" s="112" t="str">
        <f t="shared" si="311"/>
        <v/>
      </c>
      <c r="AC651" s="112" t="str">
        <f t="shared" si="312"/>
        <v/>
      </c>
      <c r="AD651" t="str">
        <f t="shared" si="328"/>
        <v>0------------</v>
      </c>
      <c r="AF651" s="19" t="str">
        <f t="shared" si="329"/>
        <v/>
      </c>
      <c r="AG651" s="19">
        <f t="shared" si="313"/>
        <v>0</v>
      </c>
      <c r="AH651" s="19" t="str">
        <f t="shared" si="314"/>
        <v/>
      </c>
      <c r="AI651" s="19" t="str">
        <f t="shared" si="315"/>
        <v/>
      </c>
      <c r="AJ651" s="19" t="str">
        <f t="shared" si="316"/>
        <v/>
      </c>
      <c r="AK651" s="19" t="str">
        <f t="shared" si="317"/>
        <v/>
      </c>
      <c r="AL651" s="19" t="str">
        <f t="shared" si="318"/>
        <v/>
      </c>
      <c r="AM651" s="19" t="str">
        <f t="shared" si="319"/>
        <v/>
      </c>
      <c r="AN651" s="19" t="str">
        <f t="shared" si="320"/>
        <v/>
      </c>
      <c r="AO651" s="19" t="str">
        <f t="shared" si="321"/>
        <v/>
      </c>
      <c r="AP651" s="19" t="str">
        <f t="shared" si="322"/>
        <v/>
      </c>
      <c r="AQ651" s="19" t="str">
        <f t="shared" si="323"/>
        <v/>
      </c>
      <c r="AR651" s="19" t="str">
        <f t="shared" si="324"/>
        <v/>
      </c>
      <c r="AS651" s="19" t="str">
        <f>IFERROR(VLOOKUP(AF651,[2]CUS030!$A$5:$E$10000,5,0),"")</f>
        <v/>
      </c>
      <c r="AT651" s="19" t="str">
        <f>IFERROR(VLOOKUP(AG651,[2]CUS030!$A$5:$E$10000,5,0),"")</f>
        <v/>
      </c>
      <c r="AU651" s="19" t="str">
        <f>IFERROR(VLOOKUP(AH651,[2]CUS030!$A$5:$E$10000,5,0),"")</f>
        <v/>
      </c>
      <c r="AV651" s="19" t="str">
        <f>IFERROR(VLOOKUP(AI651,[2]CUS030!$A$5:$E$10000,5,0),"")</f>
        <v/>
      </c>
      <c r="AW651" s="19" t="str">
        <f>IFERROR(VLOOKUP(AJ651,[2]CUS030!$A$5:$E$10000,5,0),"")</f>
        <v/>
      </c>
      <c r="AX651" s="19" t="str">
        <f>IFERROR(VLOOKUP(AK651,[2]CUS030!$A$5:$E$10000,5,0),"")</f>
        <v/>
      </c>
      <c r="AY651" s="19" t="str">
        <f>IFERROR(VLOOKUP(AL651,[2]CUS030!$A$5:$E$10000,5,0),"")</f>
        <v/>
      </c>
      <c r="AZ651" s="19" t="str">
        <f>IFERROR(VLOOKUP(AM651,[2]CUS030!$A$5:$E$10000,5,0),"")</f>
        <v/>
      </c>
      <c r="BA651" s="19" t="str">
        <f>IFERROR(VLOOKUP(AN651,[2]CUS030!$A$5:$E$10000,5,0),"")</f>
        <v/>
      </c>
      <c r="BB651" s="19" t="str">
        <f>IFERROR(VLOOKUP(AO651,[2]CUS030!$A$5:$E$10000,5,0),"")</f>
        <v/>
      </c>
      <c r="BC651" s="19" t="str">
        <f>IFERROR(VLOOKUP(AP651,[2]CUS030!$A$5:$E$10000,5,0),"")</f>
        <v/>
      </c>
      <c r="BD651" s="19" t="str">
        <f>IFERROR(VLOOKUP(AQ651,[2]CUS030!$A$5:$E$10000,5,0),"")</f>
        <v/>
      </c>
      <c r="BE651" s="19" t="str">
        <f>IFERROR(VLOOKUP(AR651,[2]CUS030!$A$5:$E$10000,5,0),"")</f>
        <v/>
      </c>
    </row>
    <row r="652" spans="6:57" x14ac:dyDescent="0.3">
      <c r="F652" s="108" t="str">
        <f>[1]!Table1[[#This Row],[Production]]</f>
        <v>|0200226240|40.00|25.00|1.400|0.0006032NBC</v>
      </c>
      <c r="G652" t="str">
        <f t="shared" si="325"/>
        <v>6032</v>
      </c>
      <c r="H652" t="str">
        <f t="shared" si="326"/>
        <v>||||||||||||</v>
      </c>
      <c r="I652" s="108" t="str">
        <f>[1]!Table1[[#This Row],[Stock]]</f>
        <v>|0200226240|40.00|25.00|1.400|0.0006032NBC</v>
      </c>
      <c r="J652" t="str">
        <f t="shared" si="327"/>
        <v>6032</v>
      </c>
      <c r="K652" s="19"/>
      <c r="L652" s="19"/>
      <c r="M652" s="19"/>
      <c r="N652" s="19"/>
      <c r="O652" s="19"/>
      <c r="P652" s="20">
        <f>End_Cal!E652</f>
        <v>0</v>
      </c>
      <c r="Q652" s="112">
        <f t="shared" si="300"/>
        <v>0</v>
      </c>
      <c r="R652" s="112" t="str">
        <f t="shared" si="301"/>
        <v/>
      </c>
      <c r="S652" s="112" t="str">
        <f t="shared" si="302"/>
        <v/>
      </c>
      <c r="T652" s="112" t="str">
        <f t="shared" si="303"/>
        <v/>
      </c>
      <c r="U652" s="112" t="str">
        <f t="shared" si="304"/>
        <v/>
      </c>
      <c r="V652" s="112" t="str">
        <f t="shared" si="305"/>
        <v/>
      </c>
      <c r="W652" s="112" t="str">
        <f t="shared" si="306"/>
        <v/>
      </c>
      <c r="X652" s="112" t="str">
        <f t="shared" si="307"/>
        <v/>
      </c>
      <c r="Y652" s="112" t="str">
        <f t="shared" si="308"/>
        <v/>
      </c>
      <c r="Z652" s="112" t="str">
        <f t="shared" si="309"/>
        <v/>
      </c>
      <c r="AA652" s="112" t="str">
        <f t="shared" si="310"/>
        <v/>
      </c>
      <c r="AB652" s="112" t="str">
        <f t="shared" si="311"/>
        <v/>
      </c>
      <c r="AC652" s="112" t="str">
        <f t="shared" si="312"/>
        <v/>
      </c>
      <c r="AD652" t="str">
        <f t="shared" si="328"/>
        <v>0------------</v>
      </c>
      <c r="AF652" s="19" t="str">
        <f t="shared" si="329"/>
        <v/>
      </c>
      <c r="AG652" s="19">
        <f t="shared" si="313"/>
        <v>0</v>
      </c>
      <c r="AH652" s="19" t="str">
        <f t="shared" si="314"/>
        <v/>
      </c>
      <c r="AI652" s="19" t="str">
        <f t="shared" si="315"/>
        <v/>
      </c>
      <c r="AJ652" s="19" t="str">
        <f t="shared" si="316"/>
        <v/>
      </c>
      <c r="AK652" s="19" t="str">
        <f t="shared" si="317"/>
        <v/>
      </c>
      <c r="AL652" s="19" t="str">
        <f t="shared" si="318"/>
        <v/>
      </c>
      <c r="AM652" s="19" t="str">
        <f t="shared" si="319"/>
        <v/>
      </c>
      <c r="AN652" s="19" t="str">
        <f t="shared" si="320"/>
        <v/>
      </c>
      <c r="AO652" s="19" t="str">
        <f t="shared" si="321"/>
        <v/>
      </c>
      <c r="AP652" s="19" t="str">
        <f t="shared" si="322"/>
        <v/>
      </c>
      <c r="AQ652" s="19" t="str">
        <f t="shared" si="323"/>
        <v/>
      </c>
      <c r="AR652" s="19" t="str">
        <f t="shared" si="324"/>
        <v/>
      </c>
      <c r="AS652" s="19" t="str">
        <f>IFERROR(VLOOKUP(AF652,[2]CUS030!$A$5:$E$10000,5,0),"")</f>
        <v/>
      </c>
      <c r="AT652" s="19" t="str">
        <f>IFERROR(VLOOKUP(AG652,[2]CUS030!$A$5:$E$10000,5,0),"")</f>
        <v/>
      </c>
      <c r="AU652" s="19" t="str">
        <f>IFERROR(VLOOKUP(AH652,[2]CUS030!$A$5:$E$10000,5,0),"")</f>
        <v/>
      </c>
      <c r="AV652" s="19" t="str">
        <f>IFERROR(VLOOKUP(AI652,[2]CUS030!$A$5:$E$10000,5,0),"")</f>
        <v/>
      </c>
      <c r="AW652" s="19" t="str">
        <f>IFERROR(VLOOKUP(AJ652,[2]CUS030!$A$5:$E$10000,5,0),"")</f>
        <v/>
      </c>
      <c r="AX652" s="19" t="str">
        <f>IFERROR(VLOOKUP(AK652,[2]CUS030!$A$5:$E$10000,5,0),"")</f>
        <v/>
      </c>
      <c r="AY652" s="19" t="str">
        <f>IFERROR(VLOOKUP(AL652,[2]CUS030!$A$5:$E$10000,5,0),"")</f>
        <v/>
      </c>
      <c r="AZ652" s="19" t="str">
        <f>IFERROR(VLOOKUP(AM652,[2]CUS030!$A$5:$E$10000,5,0),"")</f>
        <v/>
      </c>
      <c r="BA652" s="19" t="str">
        <f>IFERROR(VLOOKUP(AN652,[2]CUS030!$A$5:$E$10000,5,0),"")</f>
        <v/>
      </c>
      <c r="BB652" s="19" t="str">
        <f>IFERROR(VLOOKUP(AO652,[2]CUS030!$A$5:$E$10000,5,0),"")</f>
        <v/>
      </c>
      <c r="BC652" s="19" t="str">
        <f>IFERROR(VLOOKUP(AP652,[2]CUS030!$A$5:$E$10000,5,0),"")</f>
        <v/>
      </c>
      <c r="BD652" s="19" t="str">
        <f>IFERROR(VLOOKUP(AQ652,[2]CUS030!$A$5:$E$10000,5,0),"")</f>
        <v/>
      </c>
      <c r="BE652" s="19" t="str">
        <f>IFERROR(VLOOKUP(AR652,[2]CUS030!$A$5:$E$10000,5,0),"")</f>
        <v/>
      </c>
    </row>
    <row r="653" spans="6:57" x14ac:dyDescent="0.3">
      <c r="F653" s="108" t="str">
        <f>[1]!Table1[[#This Row],[Production]]</f>
        <v>|0200226240|50.80|0.00|2.300|0.0005891IBC</v>
      </c>
      <c r="G653" t="str">
        <f t="shared" si="325"/>
        <v>5891</v>
      </c>
      <c r="H653" t="str">
        <f t="shared" si="326"/>
        <v>||||||||||||</v>
      </c>
      <c r="I653" s="108" t="str">
        <f>[1]!Table1[[#This Row],[Stock]]</f>
        <v>|0200226240|50.80|0.00|2.300|0.0005891IBC</v>
      </c>
      <c r="J653" t="str">
        <f t="shared" si="327"/>
        <v>5891</v>
      </c>
      <c r="K653" s="19"/>
      <c r="L653" s="19"/>
      <c r="M653" s="19"/>
      <c r="N653" s="19"/>
      <c r="O653" s="19"/>
      <c r="P653" s="20">
        <f>End_Cal!E653</f>
        <v>0</v>
      </c>
      <c r="Q653" s="112">
        <f t="shared" si="300"/>
        <v>0</v>
      </c>
      <c r="R653" s="112" t="str">
        <f t="shared" si="301"/>
        <v/>
      </c>
      <c r="S653" s="112" t="str">
        <f t="shared" si="302"/>
        <v/>
      </c>
      <c r="T653" s="112" t="str">
        <f t="shared" si="303"/>
        <v/>
      </c>
      <c r="U653" s="112" t="str">
        <f t="shared" si="304"/>
        <v/>
      </c>
      <c r="V653" s="112" t="str">
        <f t="shared" si="305"/>
        <v/>
      </c>
      <c r="W653" s="112" t="str">
        <f t="shared" si="306"/>
        <v/>
      </c>
      <c r="X653" s="112" t="str">
        <f t="shared" si="307"/>
        <v/>
      </c>
      <c r="Y653" s="112" t="str">
        <f t="shared" si="308"/>
        <v/>
      </c>
      <c r="Z653" s="112" t="str">
        <f t="shared" si="309"/>
        <v/>
      </c>
      <c r="AA653" s="112" t="str">
        <f t="shared" si="310"/>
        <v/>
      </c>
      <c r="AB653" s="112" t="str">
        <f t="shared" si="311"/>
        <v/>
      </c>
      <c r="AC653" s="112" t="str">
        <f t="shared" si="312"/>
        <v/>
      </c>
      <c r="AD653" t="str">
        <f t="shared" si="328"/>
        <v>0------------</v>
      </c>
      <c r="AF653" s="19" t="str">
        <f t="shared" si="329"/>
        <v/>
      </c>
      <c r="AG653" s="19">
        <f t="shared" si="313"/>
        <v>0</v>
      </c>
      <c r="AH653" s="19" t="str">
        <f t="shared" si="314"/>
        <v/>
      </c>
      <c r="AI653" s="19" t="str">
        <f t="shared" si="315"/>
        <v/>
      </c>
      <c r="AJ653" s="19" t="str">
        <f t="shared" si="316"/>
        <v/>
      </c>
      <c r="AK653" s="19" t="str">
        <f t="shared" si="317"/>
        <v/>
      </c>
      <c r="AL653" s="19" t="str">
        <f t="shared" si="318"/>
        <v/>
      </c>
      <c r="AM653" s="19" t="str">
        <f t="shared" si="319"/>
        <v/>
      </c>
      <c r="AN653" s="19" t="str">
        <f t="shared" si="320"/>
        <v/>
      </c>
      <c r="AO653" s="19" t="str">
        <f t="shared" si="321"/>
        <v/>
      </c>
      <c r="AP653" s="19" t="str">
        <f t="shared" si="322"/>
        <v/>
      </c>
      <c r="AQ653" s="19" t="str">
        <f t="shared" si="323"/>
        <v/>
      </c>
      <c r="AR653" s="19" t="str">
        <f t="shared" si="324"/>
        <v/>
      </c>
      <c r="AS653" s="19" t="str">
        <f>IFERROR(VLOOKUP(AF653,[2]CUS030!$A$5:$E$10000,5,0),"")</f>
        <v/>
      </c>
      <c r="AT653" s="19" t="str">
        <f>IFERROR(VLOOKUP(AG653,[2]CUS030!$A$5:$E$10000,5,0),"")</f>
        <v/>
      </c>
      <c r="AU653" s="19" t="str">
        <f>IFERROR(VLOOKUP(AH653,[2]CUS030!$A$5:$E$10000,5,0),"")</f>
        <v/>
      </c>
      <c r="AV653" s="19" t="str">
        <f>IFERROR(VLOOKUP(AI653,[2]CUS030!$A$5:$E$10000,5,0),"")</f>
        <v/>
      </c>
      <c r="AW653" s="19" t="str">
        <f>IFERROR(VLOOKUP(AJ653,[2]CUS030!$A$5:$E$10000,5,0),"")</f>
        <v/>
      </c>
      <c r="AX653" s="19" t="str">
        <f>IFERROR(VLOOKUP(AK653,[2]CUS030!$A$5:$E$10000,5,0),"")</f>
        <v/>
      </c>
      <c r="AY653" s="19" t="str">
        <f>IFERROR(VLOOKUP(AL653,[2]CUS030!$A$5:$E$10000,5,0),"")</f>
        <v/>
      </c>
      <c r="AZ653" s="19" t="str">
        <f>IFERROR(VLOOKUP(AM653,[2]CUS030!$A$5:$E$10000,5,0),"")</f>
        <v/>
      </c>
      <c r="BA653" s="19" t="str">
        <f>IFERROR(VLOOKUP(AN653,[2]CUS030!$A$5:$E$10000,5,0),"")</f>
        <v/>
      </c>
      <c r="BB653" s="19" t="str">
        <f>IFERROR(VLOOKUP(AO653,[2]CUS030!$A$5:$E$10000,5,0),"")</f>
        <v/>
      </c>
      <c r="BC653" s="19" t="str">
        <f>IFERROR(VLOOKUP(AP653,[2]CUS030!$A$5:$E$10000,5,0),"")</f>
        <v/>
      </c>
      <c r="BD653" s="19" t="str">
        <f>IFERROR(VLOOKUP(AQ653,[2]CUS030!$A$5:$E$10000,5,0),"")</f>
        <v/>
      </c>
      <c r="BE653" s="19" t="str">
        <f>IFERROR(VLOOKUP(AR653,[2]CUS030!$A$5:$E$10000,5,0),"")</f>
        <v/>
      </c>
    </row>
    <row r="654" spans="6:57" x14ac:dyDescent="0.3">
      <c r="F654" s="108" t="str">
        <f>[1]!Table1[[#This Row],[Production]]</f>
        <v>|0200226240|50.80|0.00|2.300|0.0005891IBC</v>
      </c>
      <c r="G654" t="str">
        <f t="shared" si="325"/>
        <v>5891</v>
      </c>
      <c r="H654" t="str">
        <f t="shared" si="326"/>
        <v>||||||||||||</v>
      </c>
      <c r="I654" s="108" t="str">
        <f>[1]!Table1[[#This Row],[Stock]]</f>
        <v>|0200226240|50.80|0.00|2.300|0.000729IBC</v>
      </c>
      <c r="J654" t="str">
        <f t="shared" si="327"/>
        <v>729</v>
      </c>
      <c r="K654" s="19"/>
      <c r="L654" s="19"/>
      <c r="M654" s="19"/>
      <c r="N654" s="19"/>
      <c r="O654" s="19"/>
      <c r="P654" s="20">
        <f>End_Cal!E654</f>
        <v>0</v>
      </c>
      <c r="Q654" s="112">
        <f t="shared" si="300"/>
        <v>0</v>
      </c>
      <c r="R654" s="112" t="str">
        <f t="shared" si="301"/>
        <v/>
      </c>
      <c r="S654" s="112" t="str">
        <f t="shared" si="302"/>
        <v/>
      </c>
      <c r="T654" s="112" t="str">
        <f t="shared" si="303"/>
        <v/>
      </c>
      <c r="U654" s="112" t="str">
        <f t="shared" si="304"/>
        <v/>
      </c>
      <c r="V654" s="112" t="str">
        <f t="shared" si="305"/>
        <v/>
      </c>
      <c r="W654" s="112" t="str">
        <f t="shared" si="306"/>
        <v/>
      </c>
      <c r="X654" s="112" t="str">
        <f t="shared" si="307"/>
        <v/>
      </c>
      <c r="Y654" s="112" t="str">
        <f t="shared" si="308"/>
        <v/>
      </c>
      <c r="Z654" s="112" t="str">
        <f t="shared" si="309"/>
        <v/>
      </c>
      <c r="AA654" s="112" t="str">
        <f t="shared" si="310"/>
        <v/>
      </c>
      <c r="AB654" s="112" t="str">
        <f t="shared" si="311"/>
        <v/>
      </c>
      <c r="AC654" s="112" t="str">
        <f t="shared" si="312"/>
        <v/>
      </c>
      <c r="AD654" t="str">
        <f t="shared" si="328"/>
        <v>0------------</v>
      </c>
      <c r="AF654" s="19" t="str">
        <f t="shared" si="329"/>
        <v/>
      </c>
      <c r="AG654" s="19">
        <f t="shared" si="313"/>
        <v>0</v>
      </c>
      <c r="AH654" s="19" t="str">
        <f t="shared" si="314"/>
        <v/>
      </c>
      <c r="AI654" s="19" t="str">
        <f t="shared" si="315"/>
        <v/>
      </c>
      <c r="AJ654" s="19" t="str">
        <f t="shared" si="316"/>
        <v/>
      </c>
      <c r="AK654" s="19" t="str">
        <f t="shared" si="317"/>
        <v/>
      </c>
      <c r="AL654" s="19" t="str">
        <f t="shared" si="318"/>
        <v/>
      </c>
      <c r="AM654" s="19" t="str">
        <f t="shared" si="319"/>
        <v/>
      </c>
      <c r="AN654" s="19" t="str">
        <f t="shared" si="320"/>
        <v/>
      </c>
      <c r="AO654" s="19" t="str">
        <f t="shared" si="321"/>
        <v/>
      </c>
      <c r="AP654" s="19" t="str">
        <f t="shared" si="322"/>
        <v/>
      </c>
      <c r="AQ654" s="19" t="str">
        <f t="shared" si="323"/>
        <v/>
      </c>
      <c r="AR654" s="19" t="str">
        <f t="shared" si="324"/>
        <v/>
      </c>
      <c r="AS654" s="19" t="str">
        <f>IFERROR(VLOOKUP(AF654,[2]CUS030!$A$5:$E$10000,5,0),"")</f>
        <v/>
      </c>
      <c r="AT654" s="19" t="str">
        <f>IFERROR(VLOOKUP(AG654,[2]CUS030!$A$5:$E$10000,5,0),"")</f>
        <v/>
      </c>
      <c r="AU654" s="19" t="str">
        <f>IFERROR(VLOOKUP(AH654,[2]CUS030!$A$5:$E$10000,5,0),"")</f>
        <v/>
      </c>
      <c r="AV654" s="19" t="str">
        <f>IFERROR(VLOOKUP(AI654,[2]CUS030!$A$5:$E$10000,5,0),"")</f>
        <v/>
      </c>
      <c r="AW654" s="19" t="str">
        <f>IFERROR(VLOOKUP(AJ654,[2]CUS030!$A$5:$E$10000,5,0),"")</f>
        <v/>
      </c>
      <c r="AX654" s="19" t="str">
        <f>IFERROR(VLOOKUP(AK654,[2]CUS030!$A$5:$E$10000,5,0),"")</f>
        <v/>
      </c>
      <c r="AY654" s="19" t="str">
        <f>IFERROR(VLOOKUP(AL654,[2]CUS030!$A$5:$E$10000,5,0),"")</f>
        <v/>
      </c>
      <c r="AZ654" s="19" t="str">
        <f>IFERROR(VLOOKUP(AM654,[2]CUS030!$A$5:$E$10000,5,0),"")</f>
        <v/>
      </c>
      <c r="BA654" s="19" t="str">
        <f>IFERROR(VLOOKUP(AN654,[2]CUS030!$A$5:$E$10000,5,0),"")</f>
        <v/>
      </c>
      <c r="BB654" s="19" t="str">
        <f>IFERROR(VLOOKUP(AO654,[2]CUS030!$A$5:$E$10000,5,0),"")</f>
        <v/>
      </c>
      <c r="BC654" s="19" t="str">
        <f>IFERROR(VLOOKUP(AP654,[2]CUS030!$A$5:$E$10000,5,0),"")</f>
        <v/>
      </c>
      <c r="BD654" s="19" t="str">
        <f>IFERROR(VLOOKUP(AQ654,[2]CUS030!$A$5:$E$10000,5,0),"")</f>
        <v/>
      </c>
      <c r="BE654" s="19" t="str">
        <f>IFERROR(VLOOKUP(AR654,[2]CUS030!$A$5:$E$10000,5,0),"")</f>
        <v/>
      </c>
    </row>
    <row r="655" spans="6:57" x14ac:dyDescent="0.3">
      <c r="F655" s="108" t="str">
        <f>[1]!Table1[[#This Row],[Production]]</f>
        <v>|0200226240|60.50|0.00|2.000|0.0006014NBC</v>
      </c>
      <c r="G655" t="str">
        <f t="shared" si="325"/>
        <v>6014</v>
      </c>
      <c r="H655" t="str">
        <f t="shared" si="326"/>
        <v>||||||||||||</v>
      </c>
      <c r="I655" s="108" t="str">
        <f>[1]!Table1[[#This Row],[Stock]]</f>
        <v>|0200226240|60.50|0.00|2.000|0.000254.6NBC</v>
      </c>
      <c r="J655" t="str">
        <f t="shared" si="327"/>
        <v>254.6</v>
      </c>
      <c r="K655" s="19"/>
      <c r="L655" s="19"/>
      <c r="M655" s="19"/>
      <c r="N655" s="19"/>
      <c r="O655" s="19"/>
      <c r="P655" s="20">
        <f>End_Cal!E655</f>
        <v>0</v>
      </c>
      <c r="Q655" s="112">
        <f t="shared" si="300"/>
        <v>0</v>
      </c>
      <c r="R655" s="112" t="str">
        <f t="shared" si="301"/>
        <v/>
      </c>
      <c r="S655" s="112" t="str">
        <f t="shared" si="302"/>
        <v/>
      </c>
      <c r="T655" s="112" t="str">
        <f t="shared" si="303"/>
        <v/>
      </c>
      <c r="U655" s="112" t="str">
        <f t="shared" si="304"/>
        <v/>
      </c>
      <c r="V655" s="112" t="str">
        <f t="shared" si="305"/>
        <v/>
      </c>
      <c r="W655" s="112" t="str">
        <f t="shared" si="306"/>
        <v/>
      </c>
      <c r="X655" s="112" t="str">
        <f t="shared" si="307"/>
        <v/>
      </c>
      <c r="Y655" s="112" t="str">
        <f t="shared" si="308"/>
        <v/>
      </c>
      <c r="Z655" s="112" t="str">
        <f t="shared" si="309"/>
        <v/>
      </c>
      <c r="AA655" s="112" t="str">
        <f t="shared" si="310"/>
        <v/>
      </c>
      <c r="AB655" s="112" t="str">
        <f t="shared" si="311"/>
        <v/>
      </c>
      <c r="AC655" s="112" t="str">
        <f t="shared" si="312"/>
        <v/>
      </c>
      <c r="AD655" t="str">
        <f t="shared" si="328"/>
        <v>0------------</v>
      </c>
      <c r="AF655" s="19" t="str">
        <f t="shared" si="329"/>
        <v/>
      </c>
      <c r="AG655" s="19">
        <f t="shared" si="313"/>
        <v>0</v>
      </c>
      <c r="AH655" s="19" t="str">
        <f t="shared" si="314"/>
        <v/>
      </c>
      <c r="AI655" s="19" t="str">
        <f t="shared" si="315"/>
        <v/>
      </c>
      <c r="AJ655" s="19" t="str">
        <f t="shared" si="316"/>
        <v/>
      </c>
      <c r="AK655" s="19" t="str">
        <f t="shared" si="317"/>
        <v/>
      </c>
      <c r="AL655" s="19" t="str">
        <f t="shared" si="318"/>
        <v/>
      </c>
      <c r="AM655" s="19" t="str">
        <f t="shared" si="319"/>
        <v/>
      </c>
      <c r="AN655" s="19" t="str">
        <f t="shared" si="320"/>
        <v/>
      </c>
      <c r="AO655" s="19" t="str">
        <f t="shared" si="321"/>
        <v/>
      </c>
      <c r="AP655" s="19" t="str">
        <f t="shared" si="322"/>
        <v/>
      </c>
      <c r="AQ655" s="19" t="str">
        <f t="shared" si="323"/>
        <v/>
      </c>
      <c r="AR655" s="19" t="str">
        <f t="shared" si="324"/>
        <v/>
      </c>
      <c r="AS655" s="19" t="str">
        <f>IFERROR(VLOOKUP(AF655,[2]CUS030!$A$5:$E$10000,5,0),"")</f>
        <v/>
      </c>
      <c r="AT655" s="19" t="str">
        <f>IFERROR(VLOOKUP(AG655,[2]CUS030!$A$5:$E$10000,5,0),"")</f>
        <v/>
      </c>
      <c r="AU655" s="19" t="str">
        <f>IFERROR(VLOOKUP(AH655,[2]CUS030!$A$5:$E$10000,5,0),"")</f>
        <v/>
      </c>
      <c r="AV655" s="19" t="str">
        <f>IFERROR(VLOOKUP(AI655,[2]CUS030!$A$5:$E$10000,5,0),"")</f>
        <v/>
      </c>
      <c r="AW655" s="19" t="str">
        <f>IFERROR(VLOOKUP(AJ655,[2]CUS030!$A$5:$E$10000,5,0),"")</f>
        <v/>
      </c>
      <c r="AX655" s="19" t="str">
        <f>IFERROR(VLOOKUP(AK655,[2]CUS030!$A$5:$E$10000,5,0),"")</f>
        <v/>
      </c>
      <c r="AY655" s="19" t="str">
        <f>IFERROR(VLOOKUP(AL655,[2]CUS030!$A$5:$E$10000,5,0),"")</f>
        <v/>
      </c>
      <c r="AZ655" s="19" t="str">
        <f>IFERROR(VLOOKUP(AM655,[2]CUS030!$A$5:$E$10000,5,0),"")</f>
        <v/>
      </c>
      <c r="BA655" s="19" t="str">
        <f>IFERROR(VLOOKUP(AN655,[2]CUS030!$A$5:$E$10000,5,0),"")</f>
        <v/>
      </c>
      <c r="BB655" s="19" t="str">
        <f>IFERROR(VLOOKUP(AO655,[2]CUS030!$A$5:$E$10000,5,0),"")</f>
        <v/>
      </c>
      <c r="BC655" s="19" t="str">
        <f>IFERROR(VLOOKUP(AP655,[2]CUS030!$A$5:$E$10000,5,0),"")</f>
        <v/>
      </c>
      <c r="BD655" s="19" t="str">
        <f>IFERROR(VLOOKUP(AQ655,[2]CUS030!$A$5:$E$10000,5,0),"")</f>
        <v/>
      </c>
      <c r="BE655" s="19" t="str">
        <f>IFERROR(VLOOKUP(AR655,[2]CUS030!$A$5:$E$10000,5,0),"")</f>
        <v/>
      </c>
    </row>
    <row r="656" spans="6:57" x14ac:dyDescent="0.3">
      <c r="F656" s="108" t="str">
        <f>[1]!Table1[[#This Row],[Production]]</f>
        <v>|0200226240|60.50|0.00|2.000|0.0006014NBC</v>
      </c>
      <c r="G656" t="str">
        <f t="shared" si="325"/>
        <v>6014</v>
      </c>
      <c r="H656" t="str">
        <f t="shared" si="326"/>
        <v>||||||||||||</v>
      </c>
      <c r="I656" s="108" t="str">
        <f>[1]!Table1[[#This Row],[Stock]]</f>
        <v>|0200226240|60.50|0.00|2.000|0.0006014NBC</v>
      </c>
      <c r="J656" t="str">
        <f t="shared" si="327"/>
        <v>6014</v>
      </c>
      <c r="K656" s="19"/>
      <c r="L656" s="19"/>
      <c r="M656" s="19"/>
      <c r="N656" s="19"/>
      <c r="O656" s="19"/>
      <c r="P656" s="20">
        <f>End_Cal!E656</f>
        <v>0</v>
      </c>
      <c r="Q656" s="112">
        <f t="shared" si="300"/>
        <v>0</v>
      </c>
      <c r="R656" s="112" t="str">
        <f t="shared" si="301"/>
        <v/>
      </c>
      <c r="S656" s="112" t="str">
        <f t="shared" si="302"/>
        <v/>
      </c>
      <c r="T656" s="112" t="str">
        <f t="shared" si="303"/>
        <v/>
      </c>
      <c r="U656" s="112" t="str">
        <f t="shared" si="304"/>
        <v/>
      </c>
      <c r="V656" s="112" t="str">
        <f t="shared" si="305"/>
        <v/>
      </c>
      <c r="W656" s="112" t="str">
        <f t="shared" si="306"/>
        <v/>
      </c>
      <c r="X656" s="112" t="str">
        <f t="shared" si="307"/>
        <v/>
      </c>
      <c r="Y656" s="112" t="str">
        <f t="shared" si="308"/>
        <v/>
      </c>
      <c r="Z656" s="112" t="str">
        <f t="shared" si="309"/>
        <v/>
      </c>
      <c r="AA656" s="112" t="str">
        <f t="shared" si="310"/>
        <v/>
      </c>
      <c r="AB656" s="112" t="str">
        <f t="shared" si="311"/>
        <v/>
      </c>
      <c r="AC656" s="112" t="str">
        <f t="shared" si="312"/>
        <v/>
      </c>
      <c r="AD656" t="str">
        <f t="shared" si="328"/>
        <v>0------------</v>
      </c>
      <c r="AF656" s="19" t="str">
        <f t="shared" si="329"/>
        <v/>
      </c>
      <c r="AG656" s="19">
        <f t="shared" si="313"/>
        <v>0</v>
      </c>
      <c r="AH656" s="19" t="str">
        <f t="shared" si="314"/>
        <v/>
      </c>
      <c r="AI656" s="19" t="str">
        <f t="shared" si="315"/>
        <v/>
      </c>
      <c r="AJ656" s="19" t="str">
        <f t="shared" si="316"/>
        <v/>
      </c>
      <c r="AK656" s="19" t="str">
        <f t="shared" si="317"/>
        <v/>
      </c>
      <c r="AL656" s="19" t="str">
        <f t="shared" si="318"/>
        <v/>
      </c>
      <c r="AM656" s="19" t="str">
        <f t="shared" si="319"/>
        <v/>
      </c>
      <c r="AN656" s="19" t="str">
        <f t="shared" si="320"/>
        <v/>
      </c>
      <c r="AO656" s="19" t="str">
        <f t="shared" si="321"/>
        <v/>
      </c>
      <c r="AP656" s="19" t="str">
        <f t="shared" si="322"/>
        <v/>
      </c>
      <c r="AQ656" s="19" t="str">
        <f t="shared" si="323"/>
        <v/>
      </c>
      <c r="AR656" s="19" t="str">
        <f t="shared" si="324"/>
        <v/>
      </c>
      <c r="AS656" s="19" t="str">
        <f>IFERROR(VLOOKUP(AF656,[2]CUS030!$A$5:$E$10000,5,0),"")</f>
        <v/>
      </c>
      <c r="AT656" s="19" t="str">
        <f>IFERROR(VLOOKUP(AG656,[2]CUS030!$A$5:$E$10000,5,0),"")</f>
        <v/>
      </c>
      <c r="AU656" s="19" t="str">
        <f>IFERROR(VLOOKUP(AH656,[2]CUS030!$A$5:$E$10000,5,0),"")</f>
        <v/>
      </c>
      <c r="AV656" s="19" t="str">
        <f>IFERROR(VLOOKUP(AI656,[2]CUS030!$A$5:$E$10000,5,0),"")</f>
        <v/>
      </c>
      <c r="AW656" s="19" t="str">
        <f>IFERROR(VLOOKUP(AJ656,[2]CUS030!$A$5:$E$10000,5,0),"")</f>
        <v/>
      </c>
      <c r="AX656" s="19" t="str">
        <f>IFERROR(VLOOKUP(AK656,[2]CUS030!$A$5:$E$10000,5,0),"")</f>
        <v/>
      </c>
      <c r="AY656" s="19" t="str">
        <f>IFERROR(VLOOKUP(AL656,[2]CUS030!$A$5:$E$10000,5,0),"")</f>
        <v/>
      </c>
      <c r="AZ656" s="19" t="str">
        <f>IFERROR(VLOOKUP(AM656,[2]CUS030!$A$5:$E$10000,5,0),"")</f>
        <v/>
      </c>
      <c r="BA656" s="19" t="str">
        <f>IFERROR(VLOOKUP(AN656,[2]CUS030!$A$5:$E$10000,5,0),"")</f>
        <v/>
      </c>
      <c r="BB656" s="19" t="str">
        <f>IFERROR(VLOOKUP(AO656,[2]CUS030!$A$5:$E$10000,5,0),"")</f>
        <v/>
      </c>
      <c r="BC656" s="19" t="str">
        <f>IFERROR(VLOOKUP(AP656,[2]CUS030!$A$5:$E$10000,5,0),"")</f>
        <v/>
      </c>
      <c r="BD656" s="19" t="str">
        <f>IFERROR(VLOOKUP(AQ656,[2]CUS030!$A$5:$E$10000,5,0),"")</f>
        <v/>
      </c>
      <c r="BE656" s="19" t="str">
        <f>IFERROR(VLOOKUP(AR656,[2]CUS030!$A$5:$E$10000,5,0),"")</f>
        <v/>
      </c>
    </row>
    <row r="657" spans="6:57" x14ac:dyDescent="0.3">
      <c r="F657" s="108" t="str">
        <f>[1]!Table1[[#This Row],[Production]]</f>
        <v>|0200226339|40.00|20.00|1.600|0.0006098NBC</v>
      </c>
      <c r="G657" t="str">
        <f t="shared" si="325"/>
        <v>6098</v>
      </c>
      <c r="H657" t="str">
        <f t="shared" si="326"/>
        <v>||||||||||||</v>
      </c>
      <c r="I657" s="108" t="str">
        <f>[1]!Table1[[#This Row],[Stock]]</f>
        <v>|0200226339|40.00|20.00|1.600|0.000428NBC</v>
      </c>
      <c r="J657" t="str">
        <f t="shared" si="327"/>
        <v>428</v>
      </c>
      <c r="K657" s="19"/>
      <c r="L657" s="19"/>
      <c r="M657" s="19"/>
      <c r="N657" s="19"/>
      <c r="O657" s="19"/>
      <c r="P657" s="20">
        <f>End_Cal!E657</f>
        <v>0</v>
      </c>
      <c r="Q657" s="112">
        <f t="shared" si="300"/>
        <v>0</v>
      </c>
      <c r="R657" s="112" t="str">
        <f t="shared" si="301"/>
        <v/>
      </c>
      <c r="S657" s="112" t="str">
        <f t="shared" si="302"/>
        <v/>
      </c>
      <c r="T657" s="112" t="str">
        <f t="shared" si="303"/>
        <v/>
      </c>
      <c r="U657" s="112" t="str">
        <f t="shared" si="304"/>
        <v/>
      </c>
      <c r="V657" s="112" t="str">
        <f t="shared" si="305"/>
        <v/>
      </c>
      <c r="W657" s="112" t="str">
        <f t="shared" si="306"/>
        <v/>
      </c>
      <c r="X657" s="112" t="str">
        <f t="shared" si="307"/>
        <v/>
      </c>
      <c r="Y657" s="112" t="str">
        <f t="shared" si="308"/>
        <v/>
      </c>
      <c r="Z657" s="112" t="str">
        <f t="shared" si="309"/>
        <v/>
      </c>
      <c r="AA657" s="112" t="str">
        <f t="shared" si="310"/>
        <v/>
      </c>
      <c r="AB657" s="112" t="str">
        <f t="shared" si="311"/>
        <v/>
      </c>
      <c r="AC657" s="112" t="str">
        <f t="shared" si="312"/>
        <v/>
      </c>
      <c r="AD657" t="str">
        <f t="shared" si="328"/>
        <v>0------------</v>
      </c>
      <c r="AF657" s="19" t="str">
        <f t="shared" si="329"/>
        <v/>
      </c>
      <c r="AG657" s="19">
        <f t="shared" si="313"/>
        <v>0</v>
      </c>
      <c r="AH657" s="19" t="str">
        <f t="shared" si="314"/>
        <v/>
      </c>
      <c r="AI657" s="19" t="str">
        <f t="shared" si="315"/>
        <v/>
      </c>
      <c r="AJ657" s="19" t="str">
        <f t="shared" si="316"/>
        <v/>
      </c>
      <c r="AK657" s="19" t="str">
        <f t="shared" si="317"/>
        <v/>
      </c>
      <c r="AL657" s="19" t="str">
        <f t="shared" si="318"/>
        <v/>
      </c>
      <c r="AM657" s="19" t="str">
        <f t="shared" si="319"/>
        <v/>
      </c>
      <c r="AN657" s="19" t="str">
        <f t="shared" si="320"/>
        <v/>
      </c>
      <c r="AO657" s="19" t="str">
        <f t="shared" si="321"/>
        <v/>
      </c>
      <c r="AP657" s="19" t="str">
        <f t="shared" si="322"/>
        <v/>
      </c>
      <c r="AQ657" s="19" t="str">
        <f t="shared" si="323"/>
        <v/>
      </c>
      <c r="AR657" s="19" t="str">
        <f t="shared" si="324"/>
        <v/>
      </c>
      <c r="AS657" s="19" t="str">
        <f>IFERROR(VLOOKUP(AF657,[2]CUS030!$A$5:$E$10000,5,0),"")</f>
        <v/>
      </c>
      <c r="AT657" s="19" t="str">
        <f>IFERROR(VLOOKUP(AG657,[2]CUS030!$A$5:$E$10000,5,0),"")</f>
        <v/>
      </c>
      <c r="AU657" s="19" t="str">
        <f>IFERROR(VLOOKUP(AH657,[2]CUS030!$A$5:$E$10000,5,0),"")</f>
        <v/>
      </c>
      <c r="AV657" s="19" t="str">
        <f>IFERROR(VLOOKUP(AI657,[2]CUS030!$A$5:$E$10000,5,0),"")</f>
        <v/>
      </c>
      <c r="AW657" s="19" t="str">
        <f>IFERROR(VLOOKUP(AJ657,[2]CUS030!$A$5:$E$10000,5,0),"")</f>
        <v/>
      </c>
      <c r="AX657" s="19" t="str">
        <f>IFERROR(VLOOKUP(AK657,[2]CUS030!$A$5:$E$10000,5,0),"")</f>
        <v/>
      </c>
      <c r="AY657" s="19" t="str">
        <f>IFERROR(VLOOKUP(AL657,[2]CUS030!$A$5:$E$10000,5,0),"")</f>
        <v/>
      </c>
      <c r="AZ657" s="19" t="str">
        <f>IFERROR(VLOOKUP(AM657,[2]CUS030!$A$5:$E$10000,5,0),"")</f>
        <v/>
      </c>
      <c r="BA657" s="19" t="str">
        <f>IFERROR(VLOOKUP(AN657,[2]CUS030!$A$5:$E$10000,5,0),"")</f>
        <v/>
      </c>
      <c r="BB657" s="19" t="str">
        <f>IFERROR(VLOOKUP(AO657,[2]CUS030!$A$5:$E$10000,5,0),"")</f>
        <v/>
      </c>
      <c r="BC657" s="19" t="str">
        <f>IFERROR(VLOOKUP(AP657,[2]CUS030!$A$5:$E$10000,5,0),"")</f>
        <v/>
      </c>
      <c r="BD657" s="19" t="str">
        <f>IFERROR(VLOOKUP(AQ657,[2]CUS030!$A$5:$E$10000,5,0),"")</f>
        <v/>
      </c>
      <c r="BE657" s="19" t="str">
        <f>IFERROR(VLOOKUP(AR657,[2]CUS030!$A$5:$E$10000,5,0),"")</f>
        <v/>
      </c>
    </row>
    <row r="658" spans="6:57" x14ac:dyDescent="0.3">
      <c r="F658" s="108" t="str">
        <f>[1]!Table1[[#This Row],[Production]]</f>
        <v>|0200226339|40.00|20.00|1.600|0.0005997NBC</v>
      </c>
      <c r="G658" t="str">
        <f t="shared" si="325"/>
        <v>5997</v>
      </c>
      <c r="H658" t="str">
        <f t="shared" si="326"/>
        <v>||||||||||||</v>
      </c>
      <c r="I658" s="108" t="str">
        <f>[1]!Table1[[#This Row],[Stock]]</f>
        <v>|0200226339|40.00|20.00|1.600|0.000444.5NBC</v>
      </c>
      <c r="J658" t="str">
        <f t="shared" si="327"/>
        <v>444.5</v>
      </c>
      <c r="K658" s="19"/>
      <c r="L658" s="19"/>
      <c r="M658" s="19"/>
      <c r="N658" s="19"/>
      <c r="O658" s="19"/>
      <c r="P658" s="20">
        <f>End_Cal!E658</f>
        <v>0</v>
      </c>
      <c r="Q658" s="112">
        <f t="shared" si="300"/>
        <v>0</v>
      </c>
      <c r="R658" s="112" t="str">
        <f t="shared" si="301"/>
        <v/>
      </c>
      <c r="S658" s="112" t="str">
        <f t="shared" si="302"/>
        <v/>
      </c>
      <c r="T658" s="112" t="str">
        <f t="shared" si="303"/>
        <v/>
      </c>
      <c r="U658" s="112" t="str">
        <f t="shared" si="304"/>
        <v/>
      </c>
      <c r="V658" s="112" t="str">
        <f t="shared" si="305"/>
        <v/>
      </c>
      <c r="W658" s="112" t="str">
        <f t="shared" si="306"/>
        <v/>
      </c>
      <c r="X658" s="112" t="str">
        <f t="shared" si="307"/>
        <v/>
      </c>
      <c r="Y658" s="112" t="str">
        <f t="shared" si="308"/>
        <v/>
      </c>
      <c r="Z658" s="112" t="str">
        <f t="shared" si="309"/>
        <v/>
      </c>
      <c r="AA658" s="112" t="str">
        <f t="shared" si="310"/>
        <v/>
      </c>
      <c r="AB658" s="112" t="str">
        <f t="shared" si="311"/>
        <v/>
      </c>
      <c r="AC658" s="112" t="str">
        <f t="shared" si="312"/>
        <v/>
      </c>
      <c r="AD658" t="str">
        <f t="shared" si="328"/>
        <v>0------------</v>
      </c>
      <c r="AF658" s="19" t="str">
        <f t="shared" si="329"/>
        <v/>
      </c>
      <c r="AG658" s="19">
        <f t="shared" si="313"/>
        <v>0</v>
      </c>
      <c r="AH658" s="19" t="str">
        <f t="shared" si="314"/>
        <v/>
      </c>
      <c r="AI658" s="19" t="str">
        <f t="shared" si="315"/>
        <v/>
      </c>
      <c r="AJ658" s="19" t="str">
        <f t="shared" si="316"/>
        <v/>
      </c>
      <c r="AK658" s="19" t="str">
        <f t="shared" si="317"/>
        <v/>
      </c>
      <c r="AL658" s="19" t="str">
        <f t="shared" si="318"/>
        <v/>
      </c>
      <c r="AM658" s="19" t="str">
        <f t="shared" si="319"/>
        <v/>
      </c>
      <c r="AN658" s="19" t="str">
        <f t="shared" si="320"/>
        <v/>
      </c>
      <c r="AO658" s="19" t="str">
        <f t="shared" si="321"/>
        <v/>
      </c>
      <c r="AP658" s="19" t="str">
        <f t="shared" si="322"/>
        <v/>
      </c>
      <c r="AQ658" s="19" t="str">
        <f t="shared" si="323"/>
        <v/>
      </c>
      <c r="AR658" s="19" t="str">
        <f t="shared" si="324"/>
        <v/>
      </c>
      <c r="AS658" s="19" t="str">
        <f>IFERROR(VLOOKUP(AF658,[2]CUS030!$A$5:$E$10000,5,0),"")</f>
        <v/>
      </c>
      <c r="AT658" s="19" t="str">
        <f>IFERROR(VLOOKUP(AG658,[2]CUS030!$A$5:$E$10000,5,0),"")</f>
        <v/>
      </c>
      <c r="AU658" s="19" t="str">
        <f>IFERROR(VLOOKUP(AH658,[2]CUS030!$A$5:$E$10000,5,0),"")</f>
        <v/>
      </c>
      <c r="AV658" s="19" t="str">
        <f>IFERROR(VLOOKUP(AI658,[2]CUS030!$A$5:$E$10000,5,0),"")</f>
        <v/>
      </c>
      <c r="AW658" s="19" t="str">
        <f>IFERROR(VLOOKUP(AJ658,[2]CUS030!$A$5:$E$10000,5,0),"")</f>
        <v/>
      </c>
      <c r="AX658" s="19" t="str">
        <f>IFERROR(VLOOKUP(AK658,[2]CUS030!$A$5:$E$10000,5,0),"")</f>
        <v/>
      </c>
      <c r="AY658" s="19" t="str">
        <f>IFERROR(VLOOKUP(AL658,[2]CUS030!$A$5:$E$10000,5,0),"")</f>
        <v/>
      </c>
      <c r="AZ658" s="19" t="str">
        <f>IFERROR(VLOOKUP(AM658,[2]CUS030!$A$5:$E$10000,5,0),"")</f>
        <v/>
      </c>
      <c r="BA658" s="19" t="str">
        <f>IFERROR(VLOOKUP(AN658,[2]CUS030!$A$5:$E$10000,5,0),"")</f>
        <v/>
      </c>
      <c r="BB658" s="19" t="str">
        <f>IFERROR(VLOOKUP(AO658,[2]CUS030!$A$5:$E$10000,5,0),"")</f>
        <v/>
      </c>
      <c r="BC658" s="19" t="str">
        <f>IFERROR(VLOOKUP(AP658,[2]CUS030!$A$5:$E$10000,5,0),"")</f>
        <v/>
      </c>
      <c r="BD658" s="19" t="str">
        <f>IFERROR(VLOOKUP(AQ658,[2]CUS030!$A$5:$E$10000,5,0),"")</f>
        <v/>
      </c>
      <c r="BE658" s="19" t="str">
        <f>IFERROR(VLOOKUP(AR658,[2]CUS030!$A$5:$E$10000,5,0),"")</f>
        <v/>
      </c>
    </row>
    <row r="659" spans="6:57" x14ac:dyDescent="0.3">
      <c r="F659" s="108" t="str">
        <f>[1]!Table1[[#This Row],[Production]]</f>
        <v>|0200226339|40.00|20.00|1.600|0.0005997NBC</v>
      </c>
      <c r="G659" t="str">
        <f t="shared" si="325"/>
        <v>5997</v>
      </c>
      <c r="H659" t="str">
        <f t="shared" si="326"/>
        <v>||||||||||||</v>
      </c>
      <c r="I659" s="108" t="str">
        <f>[1]!Table1[[#This Row],[Stock]]</f>
        <v>|0200226339|40.00|20.00|1.600|0.000453.3NBC</v>
      </c>
      <c r="J659" t="str">
        <f t="shared" si="327"/>
        <v>453.3</v>
      </c>
      <c r="K659" s="19"/>
      <c r="L659" s="19"/>
      <c r="M659" s="19"/>
      <c r="N659" s="19"/>
      <c r="O659" s="19"/>
      <c r="P659" s="20">
        <f>End_Cal!E659</f>
        <v>0</v>
      </c>
      <c r="Q659" s="112">
        <f t="shared" si="300"/>
        <v>0</v>
      </c>
      <c r="R659" s="112" t="str">
        <f t="shared" si="301"/>
        <v/>
      </c>
      <c r="S659" s="112" t="str">
        <f t="shared" si="302"/>
        <v/>
      </c>
      <c r="T659" s="112" t="str">
        <f t="shared" si="303"/>
        <v/>
      </c>
      <c r="U659" s="112" t="str">
        <f t="shared" si="304"/>
        <v/>
      </c>
      <c r="V659" s="112" t="str">
        <f t="shared" si="305"/>
        <v/>
      </c>
      <c r="W659" s="112" t="str">
        <f t="shared" si="306"/>
        <v/>
      </c>
      <c r="X659" s="112" t="str">
        <f t="shared" si="307"/>
        <v/>
      </c>
      <c r="Y659" s="112" t="str">
        <f t="shared" si="308"/>
        <v/>
      </c>
      <c r="Z659" s="112" t="str">
        <f t="shared" si="309"/>
        <v/>
      </c>
      <c r="AA659" s="112" t="str">
        <f t="shared" si="310"/>
        <v/>
      </c>
      <c r="AB659" s="112" t="str">
        <f t="shared" si="311"/>
        <v/>
      </c>
      <c r="AC659" s="112" t="str">
        <f t="shared" si="312"/>
        <v/>
      </c>
      <c r="AD659" t="str">
        <f t="shared" si="328"/>
        <v>0------------</v>
      </c>
      <c r="AF659" s="19" t="str">
        <f t="shared" si="329"/>
        <v/>
      </c>
      <c r="AG659" s="19">
        <f t="shared" si="313"/>
        <v>0</v>
      </c>
      <c r="AH659" s="19" t="str">
        <f t="shared" si="314"/>
        <v/>
      </c>
      <c r="AI659" s="19" t="str">
        <f t="shared" si="315"/>
        <v/>
      </c>
      <c r="AJ659" s="19" t="str">
        <f t="shared" si="316"/>
        <v/>
      </c>
      <c r="AK659" s="19" t="str">
        <f t="shared" si="317"/>
        <v/>
      </c>
      <c r="AL659" s="19" t="str">
        <f t="shared" si="318"/>
        <v/>
      </c>
      <c r="AM659" s="19" t="str">
        <f t="shared" si="319"/>
        <v/>
      </c>
      <c r="AN659" s="19" t="str">
        <f t="shared" si="320"/>
        <v/>
      </c>
      <c r="AO659" s="19" t="str">
        <f t="shared" si="321"/>
        <v/>
      </c>
      <c r="AP659" s="19" t="str">
        <f t="shared" si="322"/>
        <v/>
      </c>
      <c r="AQ659" s="19" t="str">
        <f t="shared" si="323"/>
        <v/>
      </c>
      <c r="AR659" s="19" t="str">
        <f t="shared" si="324"/>
        <v/>
      </c>
      <c r="AS659" s="19" t="str">
        <f>IFERROR(VLOOKUP(AF659,[2]CUS030!$A$5:$E$10000,5,0),"")</f>
        <v/>
      </c>
      <c r="AT659" s="19" t="str">
        <f>IFERROR(VLOOKUP(AG659,[2]CUS030!$A$5:$E$10000,5,0),"")</f>
        <v/>
      </c>
      <c r="AU659" s="19" t="str">
        <f>IFERROR(VLOOKUP(AH659,[2]CUS030!$A$5:$E$10000,5,0),"")</f>
        <v/>
      </c>
      <c r="AV659" s="19" t="str">
        <f>IFERROR(VLOOKUP(AI659,[2]CUS030!$A$5:$E$10000,5,0),"")</f>
        <v/>
      </c>
      <c r="AW659" s="19" t="str">
        <f>IFERROR(VLOOKUP(AJ659,[2]CUS030!$A$5:$E$10000,5,0),"")</f>
        <v/>
      </c>
      <c r="AX659" s="19" t="str">
        <f>IFERROR(VLOOKUP(AK659,[2]CUS030!$A$5:$E$10000,5,0),"")</f>
        <v/>
      </c>
      <c r="AY659" s="19" t="str">
        <f>IFERROR(VLOOKUP(AL659,[2]CUS030!$A$5:$E$10000,5,0),"")</f>
        <v/>
      </c>
      <c r="AZ659" s="19" t="str">
        <f>IFERROR(VLOOKUP(AM659,[2]CUS030!$A$5:$E$10000,5,0),"")</f>
        <v/>
      </c>
      <c r="BA659" s="19" t="str">
        <f>IFERROR(VLOOKUP(AN659,[2]CUS030!$A$5:$E$10000,5,0),"")</f>
        <v/>
      </c>
      <c r="BB659" s="19" t="str">
        <f>IFERROR(VLOOKUP(AO659,[2]CUS030!$A$5:$E$10000,5,0),"")</f>
        <v/>
      </c>
      <c r="BC659" s="19" t="str">
        <f>IFERROR(VLOOKUP(AP659,[2]CUS030!$A$5:$E$10000,5,0),"")</f>
        <v/>
      </c>
      <c r="BD659" s="19" t="str">
        <f>IFERROR(VLOOKUP(AQ659,[2]CUS030!$A$5:$E$10000,5,0),"")</f>
        <v/>
      </c>
      <c r="BE659" s="19" t="str">
        <f>IFERROR(VLOOKUP(AR659,[2]CUS030!$A$5:$E$10000,5,0),"")</f>
        <v/>
      </c>
    </row>
    <row r="660" spans="6:57" x14ac:dyDescent="0.3">
      <c r="F660" s="108" t="str">
        <f>[1]!Table1[[#This Row],[Production]]</f>
        <v>|0200226339|40.00|20.00|1.600|0.0005997NBC</v>
      </c>
      <c r="G660" t="str">
        <f t="shared" si="325"/>
        <v>5997</v>
      </c>
      <c r="H660" t="str">
        <f t="shared" si="326"/>
        <v>||||||||||||</v>
      </c>
      <c r="I660" s="108" t="str">
        <f>[1]!Table1[[#This Row],[Stock]]</f>
        <v>|0200226339|40.00|20.00|1.600|0.0005997NBC</v>
      </c>
      <c r="J660" t="str">
        <f t="shared" si="327"/>
        <v>5997</v>
      </c>
      <c r="K660" s="19"/>
      <c r="L660" s="19"/>
      <c r="M660" s="19"/>
      <c r="N660" s="19"/>
      <c r="O660" s="19"/>
      <c r="P660" s="20">
        <f>End_Cal!E660</f>
        <v>0</v>
      </c>
      <c r="Q660" s="112">
        <f t="shared" si="300"/>
        <v>0</v>
      </c>
      <c r="R660" s="112" t="str">
        <f t="shared" si="301"/>
        <v/>
      </c>
      <c r="S660" s="112" t="str">
        <f t="shared" si="302"/>
        <v/>
      </c>
      <c r="T660" s="112" t="str">
        <f t="shared" si="303"/>
        <v/>
      </c>
      <c r="U660" s="112" t="str">
        <f t="shared" si="304"/>
        <v/>
      </c>
      <c r="V660" s="112" t="str">
        <f t="shared" si="305"/>
        <v/>
      </c>
      <c r="W660" s="112" t="str">
        <f t="shared" si="306"/>
        <v/>
      </c>
      <c r="X660" s="112" t="str">
        <f t="shared" si="307"/>
        <v/>
      </c>
      <c r="Y660" s="112" t="str">
        <f t="shared" si="308"/>
        <v/>
      </c>
      <c r="Z660" s="112" t="str">
        <f t="shared" si="309"/>
        <v/>
      </c>
      <c r="AA660" s="112" t="str">
        <f t="shared" si="310"/>
        <v/>
      </c>
      <c r="AB660" s="112" t="str">
        <f t="shared" si="311"/>
        <v/>
      </c>
      <c r="AC660" s="112" t="str">
        <f t="shared" si="312"/>
        <v/>
      </c>
      <c r="AD660" t="str">
        <f t="shared" si="328"/>
        <v>0------------</v>
      </c>
      <c r="AF660" s="19" t="str">
        <f t="shared" si="329"/>
        <v/>
      </c>
      <c r="AG660" s="19">
        <f t="shared" si="313"/>
        <v>0</v>
      </c>
      <c r="AH660" s="19" t="str">
        <f t="shared" si="314"/>
        <v/>
      </c>
      <c r="AI660" s="19" t="str">
        <f t="shared" si="315"/>
        <v/>
      </c>
      <c r="AJ660" s="19" t="str">
        <f t="shared" si="316"/>
        <v/>
      </c>
      <c r="AK660" s="19" t="str">
        <f t="shared" si="317"/>
        <v/>
      </c>
      <c r="AL660" s="19" t="str">
        <f t="shared" si="318"/>
        <v/>
      </c>
      <c r="AM660" s="19" t="str">
        <f t="shared" si="319"/>
        <v/>
      </c>
      <c r="AN660" s="19" t="str">
        <f t="shared" si="320"/>
        <v/>
      </c>
      <c r="AO660" s="19" t="str">
        <f t="shared" si="321"/>
        <v/>
      </c>
      <c r="AP660" s="19" t="str">
        <f t="shared" si="322"/>
        <v/>
      </c>
      <c r="AQ660" s="19" t="str">
        <f t="shared" si="323"/>
        <v/>
      </c>
      <c r="AR660" s="19" t="str">
        <f t="shared" si="324"/>
        <v/>
      </c>
      <c r="AS660" s="19" t="str">
        <f>IFERROR(VLOOKUP(AF660,[2]CUS030!$A$5:$E$10000,5,0),"")</f>
        <v/>
      </c>
      <c r="AT660" s="19" t="str">
        <f>IFERROR(VLOOKUP(AG660,[2]CUS030!$A$5:$E$10000,5,0),"")</f>
        <v/>
      </c>
      <c r="AU660" s="19" t="str">
        <f>IFERROR(VLOOKUP(AH660,[2]CUS030!$A$5:$E$10000,5,0),"")</f>
        <v/>
      </c>
      <c r="AV660" s="19" t="str">
        <f>IFERROR(VLOOKUP(AI660,[2]CUS030!$A$5:$E$10000,5,0),"")</f>
        <v/>
      </c>
      <c r="AW660" s="19" t="str">
        <f>IFERROR(VLOOKUP(AJ660,[2]CUS030!$A$5:$E$10000,5,0),"")</f>
        <v/>
      </c>
      <c r="AX660" s="19" t="str">
        <f>IFERROR(VLOOKUP(AK660,[2]CUS030!$A$5:$E$10000,5,0),"")</f>
        <v/>
      </c>
      <c r="AY660" s="19" t="str">
        <f>IFERROR(VLOOKUP(AL660,[2]CUS030!$A$5:$E$10000,5,0),"")</f>
        <v/>
      </c>
      <c r="AZ660" s="19" t="str">
        <f>IFERROR(VLOOKUP(AM660,[2]CUS030!$A$5:$E$10000,5,0),"")</f>
        <v/>
      </c>
      <c r="BA660" s="19" t="str">
        <f>IFERROR(VLOOKUP(AN660,[2]CUS030!$A$5:$E$10000,5,0),"")</f>
        <v/>
      </c>
      <c r="BB660" s="19" t="str">
        <f>IFERROR(VLOOKUP(AO660,[2]CUS030!$A$5:$E$10000,5,0),"")</f>
        <v/>
      </c>
      <c r="BC660" s="19" t="str">
        <f>IFERROR(VLOOKUP(AP660,[2]CUS030!$A$5:$E$10000,5,0),"")</f>
        <v/>
      </c>
      <c r="BD660" s="19" t="str">
        <f>IFERROR(VLOOKUP(AQ660,[2]CUS030!$A$5:$E$10000,5,0),"")</f>
        <v/>
      </c>
      <c r="BE660" s="19" t="str">
        <f>IFERROR(VLOOKUP(AR660,[2]CUS030!$A$5:$E$10000,5,0),"")</f>
        <v/>
      </c>
    </row>
    <row r="661" spans="6:57" x14ac:dyDescent="0.3">
      <c r="F661" s="108" t="str">
        <f>[1]!Table1[[#This Row],[Production]]</f>
        <v>|0200226339|40.00|20.00|1.600|0.0006098NBC</v>
      </c>
      <c r="G661" t="str">
        <f t="shared" si="325"/>
        <v>6098</v>
      </c>
      <c r="H661" t="str">
        <f t="shared" si="326"/>
        <v>||||||||||||</v>
      </c>
      <c r="I661" s="108" t="str">
        <f>[1]!Table1[[#This Row],[Stock]]</f>
        <v>|0200226339|40.00|20.00|1.600|0.0006098NBC</v>
      </c>
      <c r="J661" t="str">
        <f t="shared" si="327"/>
        <v>6098</v>
      </c>
      <c r="K661" s="19"/>
      <c r="L661" s="19"/>
      <c r="M661" s="19"/>
      <c r="N661" s="19"/>
      <c r="O661" s="19"/>
      <c r="P661" s="20">
        <f>End_Cal!E661</f>
        <v>0</v>
      </c>
      <c r="Q661" s="112">
        <f t="shared" si="300"/>
        <v>0</v>
      </c>
      <c r="R661" s="112" t="str">
        <f t="shared" si="301"/>
        <v/>
      </c>
      <c r="S661" s="112" t="str">
        <f t="shared" si="302"/>
        <v/>
      </c>
      <c r="T661" s="112" t="str">
        <f t="shared" si="303"/>
        <v/>
      </c>
      <c r="U661" s="112" t="str">
        <f t="shared" si="304"/>
        <v/>
      </c>
      <c r="V661" s="112" t="str">
        <f t="shared" si="305"/>
        <v/>
      </c>
      <c r="W661" s="112" t="str">
        <f t="shared" si="306"/>
        <v/>
      </c>
      <c r="X661" s="112" t="str">
        <f t="shared" si="307"/>
        <v/>
      </c>
      <c r="Y661" s="112" t="str">
        <f t="shared" si="308"/>
        <v/>
      </c>
      <c r="Z661" s="112" t="str">
        <f t="shared" si="309"/>
        <v/>
      </c>
      <c r="AA661" s="112" t="str">
        <f t="shared" si="310"/>
        <v/>
      </c>
      <c r="AB661" s="112" t="str">
        <f t="shared" si="311"/>
        <v/>
      </c>
      <c r="AC661" s="112" t="str">
        <f t="shared" si="312"/>
        <v/>
      </c>
      <c r="AD661" t="str">
        <f t="shared" si="328"/>
        <v>0------------</v>
      </c>
      <c r="AF661" s="19" t="str">
        <f t="shared" si="329"/>
        <v/>
      </c>
      <c r="AG661" s="19">
        <f t="shared" si="313"/>
        <v>0</v>
      </c>
      <c r="AH661" s="19" t="str">
        <f t="shared" si="314"/>
        <v/>
      </c>
      <c r="AI661" s="19" t="str">
        <f t="shared" si="315"/>
        <v/>
      </c>
      <c r="AJ661" s="19" t="str">
        <f t="shared" si="316"/>
        <v/>
      </c>
      <c r="AK661" s="19" t="str">
        <f t="shared" si="317"/>
        <v/>
      </c>
      <c r="AL661" s="19" t="str">
        <f t="shared" si="318"/>
        <v/>
      </c>
      <c r="AM661" s="19" t="str">
        <f t="shared" si="319"/>
        <v/>
      </c>
      <c r="AN661" s="19" t="str">
        <f t="shared" si="320"/>
        <v/>
      </c>
      <c r="AO661" s="19" t="str">
        <f t="shared" si="321"/>
        <v/>
      </c>
      <c r="AP661" s="19" t="str">
        <f t="shared" si="322"/>
        <v/>
      </c>
      <c r="AQ661" s="19" t="str">
        <f t="shared" si="323"/>
        <v/>
      </c>
      <c r="AR661" s="19" t="str">
        <f t="shared" si="324"/>
        <v/>
      </c>
      <c r="AS661" s="19" t="str">
        <f>IFERROR(VLOOKUP(AF661,[2]CUS030!$A$5:$E$10000,5,0),"")</f>
        <v/>
      </c>
      <c r="AT661" s="19" t="str">
        <f>IFERROR(VLOOKUP(AG661,[2]CUS030!$A$5:$E$10000,5,0),"")</f>
        <v/>
      </c>
      <c r="AU661" s="19" t="str">
        <f>IFERROR(VLOOKUP(AH661,[2]CUS030!$A$5:$E$10000,5,0),"")</f>
        <v/>
      </c>
      <c r="AV661" s="19" t="str">
        <f>IFERROR(VLOOKUP(AI661,[2]CUS030!$A$5:$E$10000,5,0),"")</f>
        <v/>
      </c>
      <c r="AW661" s="19" t="str">
        <f>IFERROR(VLOOKUP(AJ661,[2]CUS030!$A$5:$E$10000,5,0),"")</f>
        <v/>
      </c>
      <c r="AX661" s="19" t="str">
        <f>IFERROR(VLOOKUP(AK661,[2]CUS030!$A$5:$E$10000,5,0),"")</f>
        <v/>
      </c>
      <c r="AY661" s="19" t="str">
        <f>IFERROR(VLOOKUP(AL661,[2]CUS030!$A$5:$E$10000,5,0),"")</f>
        <v/>
      </c>
      <c r="AZ661" s="19" t="str">
        <f>IFERROR(VLOOKUP(AM661,[2]CUS030!$A$5:$E$10000,5,0),"")</f>
        <v/>
      </c>
      <c r="BA661" s="19" t="str">
        <f>IFERROR(VLOOKUP(AN661,[2]CUS030!$A$5:$E$10000,5,0),"")</f>
        <v/>
      </c>
      <c r="BB661" s="19" t="str">
        <f>IFERROR(VLOOKUP(AO661,[2]CUS030!$A$5:$E$10000,5,0),"")</f>
        <v/>
      </c>
      <c r="BC661" s="19" t="str">
        <f>IFERROR(VLOOKUP(AP661,[2]CUS030!$A$5:$E$10000,5,0),"")</f>
        <v/>
      </c>
      <c r="BD661" s="19" t="str">
        <f>IFERROR(VLOOKUP(AQ661,[2]CUS030!$A$5:$E$10000,5,0),"")</f>
        <v/>
      </c>
      <c r="BE661" s="19" t="str">
        <f>IFERROR(VLOOKUP(AR661,[2]CUS030!$A$5:$E$10000,5,0),"")</f>
        <v/>
      </c>
    </row>
    <row r="662" spans="6:57" x14ac:dyDescent="0.3">
      <c r="F662" s="108" t="str">
        <f>[1]!Table1[[#This Row],[Production]]</f>
        <v>|0200226339|40.00|20.00|2.300|0.0006133NBC</v>
      </c>
      <c r="G662" t="str">
        <f t="shared" si="325"/>
        <v>6133</v>
      </c>
      <c r="H662" t="str">
        <f t="shared" si="326"/>
        <v>||||||||||||</v>
      </c>
      <c r="I662" s="108" t="str">
        <f>[1]!Table1[[#This Row],[Stock]]</f>
        <v>|0200226339|40.00|20.00|2.300|0.000200NBC</v>
      </c>
      <c r="J662" t="str">
        <f t="shared" si="327"/>
        <v>200</v>
      </c>
      <c r="K662" s="19"/>
      <c r="L662" s="19"/>
      <c r="M662" s="19"/>
      <c r="N662" s="19"/>
      <c r="O662" s="19"/>
      <c r="P662" s="20">
        <f>End_Cal!E662</f>
        <v>0</v>
      </c>
      <c r="Q662" s="112">
        <f t="shared" si="300"/>
        <v>0</v>
      </c>
      <c r="R662" s="112" t="str">
        <f t="shared" si="301"/>
        <v/>
      </c>
      <c r="S662" s="112" t="str">
        <f t="shared" si="302"/>
        <v/>
      </c>
      <c r="T662" s="112" t="str">
        <f t="shared" si="303"/>
        <v/>
      </c>
      <c r="U662" s="112" t="str">
        <f t="shared" si="304"/>
        <v/>
      </c>
      <c r="V662" s="112" t="str">
        <f t="shared" si="305"/>
        <v/>
      </c>
      <c r="W662" s="112" t="str">
        <f t="shared" si="306"/>
        <v/>
      </c>
      <c r="X662" s="112" t="str">
        <f t="shared" si="307"/>
        <v/>
      </c>
      <c r="Y662" s="112" t="str">
        <f t="shared" si="308"/>
        <v/>
      </c>
      <c r="Z662" s="112" t="str">
        <f t="shared" si="309"/>
        <v/>
      </c>
      <c r="AA662" s="112" t="str">
        <f t="shared" si="310"/>
        <v/>
      </c>
      <c r="AB662" s="112" t="str">
        <f t="shared" si="311"/>
        <v/>
      </c>
      <c r="AC662" s="112" t="str">
        <f t="shared" si="312"/>
        <v/>
      </c>
      <c r="AD662" t="str">
        <f t="shared" si="328"/>
        <v>0------------</v>
      </c>
      <c r="AF662" s="19" t="str">
        <f t="shared" si="329"/>
        <v/>
      </c>
      <c r="AG662" s="19">
        <f t="shared" si="313"/>
        <v>0</v>
      </c>
      <c r="AH662" s="19" t="str">
        <f t="shared" si="314"/>
        <v/>
      </c>
      <c r="AI662" s="19" t="str">
        <f t="shared" si="315"/>
        <v/>
      </c>
      <c r="AJ662" s="19" t="str">
        <f t="shared" si="316"/>
        <v/>
      </c>
      <c r="AK662" s="19" t="str">
        <f t="shared" si="317"/>
        <v/>
      </c>
      <c r="AL662" s="19" t="str">
        <f t="shared" si="318"/>
        <v/>
      </c>
      <c r="AM662" s="19" t="str">
        <f t="shared" si="319"/>
        <v/>
      </c>
      <c r="AN662" s="19" t="str">
        <f t="shared" si="320"/>
        <v/>
      </c>
      <c r="AO662" s="19" t="str">
        <f t="shared" si="321"/>
        <v/>
      </c>
      <c r="AP662" s="19" t="str">
        <f t="shared" si="322"/>
        <v/>
      </c>
      <c r="AQ662" s="19" t="str">
        <f t="shared" si="323"/>
        <v/>
      </c>
      <c r="AR662" s="19" t="str">
        <f t="shared" si="324"/>
        <v/>
      </c>
      <c r="AS662" s="19" t="str">
        <f>IFERROR(VLOOKUP(AF662,[2]CUS030!$A$5:$E$10000,5,0),"")</f>
        <v/>
      </c>
      <c r="AT662" s="19" t="str">
        <f>IFERROR(VLOOKUP(AG662,[2]CUS030!$A$5:$E$10000,5,0),"")</f>
        <v/>
      </c>
      <c r="AU662" s="19" t="str">
        <f>IFERROR(VLOOKUP(AH662,[2]CUS030!$A$5:$E$10000,5,0),"")</f>
        <v/>
      </c>
      <c r="AV662" s="19" t="str">
        <f>IFERROR(VLOOKUP(AI662,[2]CUS030!$A$5:$E$10000,5,0),"")</f>
        <v/>
      </c>
      <c r="AW662" s="19" t="str">
        <f>IFERROR(VLOOKUP(AJ662,[2]CUS030!$A$5:$E$10000,5,0),"")</f>
        <v/>
      </c>
      <c r="AX662" s="19" t="str">
        <f>IFERROR(VLOOKUP(AK662,[2]CUS030!$A$5:$E$10000,5,0),"")</f>
        <v/>
      </c>
      <c r="AY662" s="19" t="str">
        <f>IFERROR(VLOOKUP(AL662,[2]CUS030!$A$5:$E$10000,5,0),"")</f>
        <v/>
      </c>
      <c r="AZ662" s="19" t="str">
        <f>IFERROR(VLOOKUP(AM662,[2]CUS030!$A$5:$E$10000,5,0),"")</f>
        <v/>
      </c>
      <c r="BA662" s="19" t="str">
        <f>IFERROR(VLOOKUP(AN662,[2]CUS030!$A$5:$E$10000,5,0),"")</f>
        <v/>
      </c>
      <c r="BB662" s="19" t="str">
        <f>IFERROR(VLOOKUP(AO662,[2]CUS030!$A$5:$E$10000,5,0),"")</f>
        <v/>
      </c>
      <c r="BC662" s="19" t="str">
        <f>IFERROR(VLOOKUP(AP662,[2]CUS030!$A$5:$E$10000,5,0),"")</f>
        <v/>
      </c>
      <c r="BD662" s="19" t="str">
        <f>IFERROR(VLOOKUP(AQ662,[2]CUS030!$A$5:$E$10000,5,0),"")</f>
        <v/>
      </c>
      <c r="BE662" s="19" t="str">
        <f>IFERROR(VLOOKUP(AR662,[2]CUS030!$A$5:$E$10000,5,0),"")</f>
        <v/>
      </c>
    </row>
    <row r="663" spans="6:57" x14ac:dyDescent="0.3">
      <c r="F663" s="108" t="str">
        <f>[1]!Table1[[#This Row],[Production]]</f>
        <v>|0200226339|40.00|20.00|2.300|0.0006065NBC</v>
      </c>
      <c r="G663" t="str">
        <f t="shared" si="325"/>
        <v>6065</v>
      </c>
      <c r="H663" t="str">
        <f t="shared" si="326"/>
        <v>||||||||||||</v>
      </c>
      <c r="I663" s="108" t="str">
        <f>[1]!Table1[[#This Row],[Stock]]</f>
        <v>|0200226339|40.00|20.00|2.300|0.000426NBC</v>
      </c>
      <c r="J663" t="str">
        <f t="shared" si="327"/>
        <v>426</v>
      </c>
      <c r="K663" s="19"/>
      <c r="L663" s="19"/>
      <c r="M663" s="19"/>
      <c r="N663" s="19"/>
      <c r="O663" s="19"/>
      <c r="P663" s="20">
        <f>End_Cal!E663</f>
        <v>0</v>
      </c>
      <c r="Q663" s="112">
        <f t="shared" si="300"/>
        <v>0</v>
      </c>
      <c r="R663" s="112" t="str">
        <f t="shared" si="301"/>
        <v/>
      </c>
      <c r="S663" s="112" t="str">
        <f t="shared" si="302"/>
        <v/>
      </c>
      <c r="T663" s="112" t="str">
        <f t="shared" si="303"/>
        <v/>
      </c>
      <c r="U663" s="112" t="str">
        <f t="shared" si="304"/>
        <v/>
      </c>
      <c r="V663" s="112" t="str">
        <f t="shared" si="305"/>
        <v/>
      </c>
      <c r="W663" s="112" t="str">
        <f t="shared" si="306"/>
        <v/>
      </c>
      <c r="X663" s="112" t="str">
        <f t="shared" si="307"/>
        <v/>
      </c>
      <c r="Y663" s="112" t="str">
        <f t="shared" si="308"/>
        <v/>
      </c>
      <c r="Z663" s="112" t="str">
        <f t="shared" si="309"/>
        <v/>
      </c>
      <c r="AA663" s="112" t="str">
        <f t="shared" si="310"/>
        <v/>
      </c>
      <c r="AB663" s="112" t="str">
        <f t="shared" si="311"/>
        <v/>
      </c>
      <c r="AC663" s="112" t="str">
        <f t="shared" si="312"/>
        <v/>
      </c>
      <c r="AD663" t="str">
        <f t="shared" si="328"/>
        <v>0------------</v>
      </c>
      <c r="AF663" s="19" t="str">
        <f t="shared" si="329"/>
        <v/>
      </c>
      <c r="AG663" s="19">
        <f t="shared" si="313"/>
        <v>0</v>
      </c>
      <c r="AH663" s="19" t="str">
        <f t="shared" si="314"/>
        <v/>
      </c>
      <c r="AI663" s="19" t="str">
        <f t="shared" si="315"/>
        <v/>
      </c>
      <c r="AJ663" s="19" t="str">
        <f t="shared" si="316"/>
        <v/>
      </c>
      <c r="AK663" s="19" t="str">
        <f t="shared" si="317"/>
        <v/>
      </c>
      <c r="AL663" s="19" t="str">
        <f t="shared" si="318"/>
        <v/>
      </c>
      <c r="AM663" s="19" t="str">
        <f t="shared" si="319"/>
        <v/>
      </c>
      <c r="AN663" s="19" t="str">
        <f t="shared" si="320"/>
        <v/>
      </c>
      <c r="AO663" s="19" t="str">
        <f t="shared" si="321"/>
        <v/>
      </c>
      <c r="AP663" s="19" t="str">
        <f t="shared" si="322"/>
        <v/>
      </c>
      <c r="AQ663" s="19" t="str">
        <f t="shared" si="323"/>
        <v/>
      </c>
      <c r="AR663" s="19" t="str">
        <f t="shared" si="324"/>
        <v/>
      </c>
      <c r="AS663" s="19" t="str">
        <f>IFERROR(VLOOKUP(AF663,[2]CUS030!$A$5:$E$10000,5,0),"")</f>
        <v/>
      </c>
      <c r="AT663" s="19" t="str">
        <f>IFERROR(VLOOKUP(AG663,[2]CUS030!$A$5:$E$10000,5,0),"")</f>
        <v/>
      </c>
      <c r="AU663" s="19" t="str">
        <f>IFERROR(VLOOKUP(AH663,[2]CUS030!$A$5:$E$10000,5,0),"")</f>
        <v/>
      </c>
      <c r="AV663" s="19" t="str">
        <f>IFERROR(VLOOKUP(AI663,[2]CUS030!$A$5:$E$10000,5,0),"")</f>
        <v/>
      </c>
      <c r="AW663" s="19" t="str">
        <f>IFERROR(VLOOKUP(AJ663,[2]CUS030!$A$5:$E$10000,5,0),"")</f>
        <v/>
      </c>
      <c r="AX663" s="19" t="str">
        <f>IFERROR(VLOOKUP(AK663,[2]CUS030!$A$5:$E$10000,5,0),"")</f>
        <v/>
      </c>
      <c r="AY663" s="19" t="str">
        <f>IFERROR(VLOOKUP(AL663,[2]CUS030!$A$5:$E$10000,5,0),"")</f>
        <v/>
      </c>
      <c r="AZ663" s="19" t="str">
        <f>IFERROR(VLOOKUP(AM663,[2]CUS030!$A$5:$E$10000,5,0),"")</f>
        <v/>
      </c>
      <c r="BA663" s="19" t="str">
        <f>IFERROR(VLOOKUP(AN663,[2]CUS030!$A$5:$E$10000,5,0),"")</f>
        <v/>
      </c>
      <c r="BB663" s="19" t="str">
        <f>IFERROR(VLOOKUP(AO663,[2]CUS030!$A$5:$E$10000,5,0),"")</f>
        <v/>
      </c>
      <c r="BC663" s="19" t="str">
        <f>IFERROR(VLOOKUP(AP663,[2]CUS030!$A$5:$E$10000,5,0),"")</f>
        <v/>
      </c>
      <c r="BD663" s="19" t="str">
        <f>IFERROR(VLOOKUP(AQ663,[2]CUS030!$A$5:$E$10000,5,0),"")</f>
        <v/>
      </c>
      <c r="BE663" s="19" t="str">
        <f>IFERROR(VLOOKUP(AR663,[2]CUS030!$A$5:$E$10000,5,0),"")</f>
        <v/>
      </c>
    </row>
    <row r="664" spans="6:57" x14ac:dyDescent="0.3">
      <c r="F664" s="108" t="str">
        <f>[1]!Table1[[#This Row],[Production]]</f>
        <v>|0200226339|40.00|20.00|2.300|0.0006065NBC</v>
      </c>
      <c r="G664" t="str">
        <f t="shared" si="325"/>
        <v>6065</v>
      </c>
      <c r="H664" t="str">
        <f t="shared" si="326"/>
        <v>||||||||||||</v>
      </c>
      <c r="I664" s="108" t="str">
        <f>[1]!Table1[[#This Row],[Stock]]</f>
        <v>|0200226339|40.00|20.00|2.300|0.0006065NBC</v>
      </c>
      <c r="J664" t="str">
        <f t="shared" si="327"/>
        <v>6065</v>
      </c>
      <c r="K664" s="19"/>
      <c r="L664" s="19"/>
      <c r="M664" s="19"/>
      <c r="N664" s="19"/>
      <c r="O664" s="19"/>
      <c r="P664" s="20">
        <f>End_Cal!E664</f>
        <v>0</v>
      </c>
      <c r="Q664" s="112">
        <f t="shared" si="300"/>
        <v>0</v>
      </c>
      <c r="R664" s="112" t="str">
        <f t="shared" si="301"/>
        <v/>
      </c>
      <c r="S664" s="112" t="str">
        <f t="shared" si="302"/>
        <v/>
      </c>
      <c r="T664" s="112" t="str">
        <f t="shared" si="303"/>
        <v/>
      </c>
      <c r="U664" s="112" t="str">
        <f t="shared" si="304"/>
        <v/>
      </c>
      <c r="V664" s="112" t="str">
        <f t="shared" si="305"/>
        <v/>
      </c>
      <c r="W664" s="112" t="str">
        <f t="shared" si="306"/>
        <v/>
      </c>
      <c r="X664" s="112" t="str">
        <f t="shared" si="307"/>
        <v/>
      </c>
      <c r="Y664" s="112" t="str">
        <f t="shared" si="308"/>
        <v/>
      </c>
      <c r="Z664" s="112" t="str">
        <f t="shared" si="309"/>
        <v/>
      </c>
      <c r="AA664" s="112" t="str">
        <f t="shared" si="310"/>
        <v/>
      </c>
      <c r="AB664" s="112" t="str">
        <f t="shared" si="311"/>
        <v/>
      </c>
      <c r="AC664" s="112" t="str">
        <f t="shared" si="312"/>
        <v/>
      </c>
      <c r="AD664" t="str">
        <f t="shared" si="328"/>
        <v>0------------</v>
      </c>
      <c r="AF664" s="19" t="str">
        <f t="shared" si="329"/>
        <v/>
      </c>
      <c r="AG664" s="19">
        <f t="shared" si="313"/>
        <v>0</v>
      </c>
      <c r="AH664" s="19" t="str">
        <f t="shared" si="314"/>
        <v/>
      </c>
      <c r="AI664" s="19" t="str">
        <f t="shared" si="315"/>
        <v/>
      </c>
      <c r="AJ664" s="19" t="str">
        <f t="shared" si="316"/>
        <v/>
      </c>
      <c r="AK664" s="19" t="str">
        <f t="shared" si="317"/>
        <v/>
      </c>
      <c r="AL664" s="19" t="str">
        <f t="shared" si="318"/>
        <v/>
      </c>
      <c r="AM664" s="19" t="str">
        <f t="shared" si="319"/>
        <v/>
      </c>
      <c r="AN664" s="19" t="str">
        <f t="shared" si="320"/>
        <v/>
      </c>
      <c r="AO664" s="19" t="str">
        <f t="shared" si="321"/>
        <v/>
      </c>
      <c r="AP664" s="19" t="str">
        <f t="shared" si="322"/>
        <v/>
      </c>
      <c r="AQ664" s="19" t="str">
        <f t="shared" si="323"/>
        <v/>
      </c>
      <c r="AR664" s="19" t="str">
        <f t="shared" si="324"/>
        <v/>
      </c>
      <c r="AS664" s="19" t="str">
        <f>IFERROR(VLOOKUP(AF664,[2]CUS030!$A$5:$E$10000,5,0),"")</f>
        <v/>
      </c>
      <c r="AT664" s="19" t="str">
        <f>IFERROR(VLOOKUP(AG664,[2]CUS030!$A$5:$E$10000,5,0),"")</f>
        <v/>
      </c>
      <c r="AU664" s="19" t="str">
        <f>IFERROR(VLOOKUP(AH664,[2]CUS030!$A$5:$E$10000,5,0),"")</f>
        <v/>
      </c>
      <c r="AV664" s="19" t="str">
        <f>IFERROR(VLOOKUP(AI664,[2]CUS030!$A$5:$E$10000,5,0),"")</f>
        <v/>
      </c>
      <c r="AW664" s="19" t="str">
        <f>IFERROR(VLOOKUP(AJ664,[2]CUS030!$A$5:$E$10000,5,0),"")</f>
        <v/>
      </c>
      <c r="AX664" s="19" t="str">
        <f>IFERROR(VLOOKUP(AK664,[2]CUS030!$A$5:$E$10000,5,0),"")</f>
        <v/>
      </c>
      <c r="AY664" s="19" t="str">
        <f>IFERROR(VLOOKUP(AL664,[2]CUS030!$A$5:$E$10000,5,0),"")</f>
        <v/>
      </c>
      <c r="AZ664" s="19" t="str">
        <f>IFERROR(VLOOKUP(AM664,[2]CUS030!$A$5:$E$10000,5,0),"")</f>
        <v/>
      </c>
      <c r="BA664" s="19" t="str">
        <f>IFERROR(VLOOKUP(AN664,[2]CUS030!$A$5:$E$10000,5,0),"")</f>
        <v/>
      </c>
      <c r="BB664" s="19" t="str">
        <f>IFERROR(VLOOKUP(AO664,[2]CUS030!$A$5:$E$10000,5,0),"")</f>
        <v/>
      </c>
      <c r="BC664" s="19" t="str">
        <f>IFERROR(VLOOKUP(AP664,[2]CUS030!$A$5:$E$10000,5,0),"")</f>
        <v/>
      </c>
      <c r="BD664" s="19" t="str">
        <f>IFERROR(VLOOKUP(AQ664,[2]CUS030!$A$5:$E$10000,5,0),"")</f>
        <v/>
      </c>
      <c r="BE664" s="19" t="str">
        <f>IFERROR(VLOOKUP(AR664,[2]CUS030!$A$5:$E$10000,5,0),"")</f>
        <v/>
      </c>
    </row>
    <row r="665" spans="6:57" x14ac:dyDescent="0.3">
      <c r="F665" s="108" t="str">
        <f>[1]!Table1[[#This Row],[Production]]</f>
        <v>|0200226339|40.00|20.00|2.300|0.0006133NBC</v>
      </c>
      <c r="G665" t="str">
        <f t="shared" si="325"/>
        <v>6133</v>
      </c>
      <c r="H665" t="str">
        <f t="shared" si="326"/>
        <v>||||||||||||</v>
      </c>
      <c r="I665" s="108" t="str">
        <f>[1]!Table1[[#This Row],[Stock]]</f>
        <v>|0200226339|40.00|20.00|2.300|0.0006133NBC</v>
      </c>
      <c r="J665" t="str">
        <f t="shared" si="327"/>
        <v>6133</v>
      </c>
      <c r="K665" s="19"/>
      <c r="L665" s="19"/>
      <c r="M665" s="19"/>
      <c r="N665" s="19"/>
      <c r="O665" s="19"/>
      <c r="P665" s="20">
        <f>End_Cal!E665</f>
        <v>0</v>
      </c>
      <c r="Q665" s="112">
        <f t="shared" si="300"/>
        <v>0</v>
      </c>
      <c r="R665" s="112" t="str">
        <f t="shared" si="301"/>
        <v/>
      </c>
      <c r="S665" s="112" t="str">
        <f t="shared" si="302"/>
        <v/>
      </c>
      <c r="T665" s="112" t="str">
        <f t="shared" si="303"/>
        <v/>
      </c>
      <c r="U665" s="112" t="str">
        <f t="shared" si="304"/>
        <v/>
      </c>
      <c r="V665" s="112" t="str">
        <f t="shared" si="305"/>
        <v/>
      </c>
      <c r="W665" s="112" t="str">
        <f t="shared" si="306"/>
        <v/>
      </c>
      <c r="X665" s="112" t="str">
        <f t="shared" si="307"/>
        <v/>
      </c>
      <c r="Y665" s="112" t="str">
        <f t="shared" si="308"/>
        <v/>
      </c>
      <c r="Z665" s="112" t="str">
        <f t="shared" si="309"/>
        <v/>
      </c>
      <c r="AA665" s="112" t="str">
        <f t="shared" si="310"/>
        <v/>
      </c>
      <c r="AB665" s="112" t="str">
        <f t="shared" si="311"/>
        <v/>
      </c>
      <c r="AC665" s="112" t="str">
        <f t="shared" si="312"/>
        <v/>
      </c>
      <c r="AD665" t="str">
        <f t="shared" si="328"/>
        <v>0------------</v>
      </c>
      <c r="AF665" s="19" t="str">
        <f t="shared" si="329"/>
        <v/>
      </c>
      <c r="AG665" s="19">
        <f t="shared" si="313"/>
        <v>0</v>
      </c>
      <c r="AH665" s="19" t="str">
        <f t="shared" si="314"/>
        <v/>
      </c>
      <c r="AI665" s="19" t="str">
        <f t="shared" si="315"/>
        <v/>
      </c>
      <c r="AJ665" s="19" t="str">
        <f t="shared" si="316"/>
        <v/>
      </c>
      <c r="AK665" s="19" t="str">
        <f t="shared" si="317"/>
        <v/>
      </c>
      <c r="AL665" s="19" t="str">
        <f t="shared" si="318"/>
        <v/>
      </c>
      <c r="AM665" s="19" t="str">
        <f t="shared" si="319"/>
        <v/>
      </c>
      <c r="AN665" s="19" t="str">
        <f t="shared" si="320"/>
        <v/>
      </c>
      <c r="AO665" s="19" t="str">
        <f t="shared" si="321"/>
        <v/>
      </c>
      <c r="AP665" s="19" t="str">
        <f t="shared" si="322"/>
        <v/>
      </c>
      <c r="AQ665" s="19" t="str">
        <f t="shared" si="323"/>
        <v/>
      </c>
      <c r="AR665" s="19" t="str">
        <f t="shared" si="324"/>
        <v/>
      </c>
      <c r="AS665" s="19" t="str">
        <f>IFERROR(VLOOKUP(AF665,[2]CUS030!$A$5:$E$10000,5,0),"")</f>
        <v/>
      </c>
      <c r="AT665" s="19" t="str">
        <f>IFERROR(VLOOKUP(AG665,[2]CUS030!$A$5:$E$10000,5,0),"")</f>
        <v/>
      </c>
      <c r="AU665" s="19" t="str">
        <f>IFERROR(VLOOKUP(AH665,[2]CUS030!$A$5:$E$10000,5,0),"")</f>
        <v/>
      </c>
      <c r="AV665" s="19" t="str">
        <f>IFERROR(VLOOKUP(AI665,[2]CUS030!$A$5:$E$10000,5,0),"")</f>
        <v/>
      </c>
      <c r="AW665" s="19" t="str">
        <f>IFERROR(VLOOKUP(AJ665,[2]CUS030!$A$5:$E$10000,5,0),"")</f>
        <v/>
      </c>
      <c r="AX665" s="19" t="str">
        <f>IFERROR(VLOOKUP(AK665,[2]CUS030!$A$5:$E$10000,5,0),"")</f>
        <v/>
      </c>
      <c r="AY665" s="19" t="str">
        <f>IFERROR(VLOOKUP(AL665,[2]CUS030!$A$5:$E$10000,5,0),"")</f>
        <v/>
      </c>
      <c r="AZ665" s="19" t="str">
        <f>IFERROR(VLOOKUP(AM665,[2]CUS030!$A$5:$E$10000,5,0),"")</f>
        <v/>
      </c>
      <c r="BA665" s="19" t="str">
        <f>IFERROR(VLOOKUP(AN665,[2]CUS030!$A$5:$E$10000,5,0),"")</f>
        <v/>
      </c>
      <c r="BB665" s="19" t="str">
        <f>IFERROR(VLOOKUP(AO665,[2]CUS030!$A$5:$E$10000,5,0),"")</f>
        <v/>
      </c>
      <c r="BC665" s="19" t="str">
        <f>IFERROR(VLOOKUP(AP665,[2]CUS030!$A$5:$E$10000,5,0),"")</f>
        <v/>
      </c>
      <c r="BD665" s="19" t="str">
        <f>IFERROR(VLOOKUP(AQ665,[2]CUS030!$A$5:$E$10000,5,0),"")</f>
        <v/>
      </c>
      <c r="BE665" s="19" t="str">
        <f>IFERROR(VLOOKUP(AR665,[2]CUS030!$A$5:$E$10000,5,0),"")</f>
        <v/>
      </c>
    </row>
    <row r="666" spans="6:57" x14ac:dyDescent="0.3">
      <c r="F666" s="108" t="str">
        <f>[1]!Table1[[#This Row],[Production]]</f>
        <v>|0200226339|50.00|25.00|2.300|0.0005577NBC</v>
      </c>
      <c r="G666" t="str">
        <f t="shared" si="325"/>
        <v>5577</v>
      </c>
      <c r="H666" t="str">
        <f t="shared" si="326"/>
        <v>||||||||||||</v>
      </c>
      <c r="I666" s="108" t="str">
        <f>[1]!Table1[[#This Row],[Stock]]</f>
        <v>|0200226339|50.00|25.00|2.300|0.0005577NBC</v>
      </c>
      <c r="J666" t="str">
        <f t="shared" si="327"/>
        <v>5577</v>
      </c>
      <c r="K666" s="19"/>
      <c r="L666" s="19"/>
      <c r="M666" s="19"/>
      <c r="N666" s="19"/>
      <c r="O666" s="19"/>
      <c r="P666" s="20">
        <f>End_Cal!E666</f>
        <v>0</v>
      </c>
      <c r="Q666" s="112">
        <f t="shared" si="300"/>
        <v>0</v>
      </c>
      <c r="R666" s="112" t="str">
        <f t="shared" si="301"/>
        <v/>
      </c>
      <c r="S666" s="112" t="str">
        <f t="shared" si="302"/>
        <v/>
      </c>
      <c r="T666" s="112" t="str">
        <f t="shared" si="303"/>
        <v/>
      </c>
      <c r="U666" s="112" t="str">
        <f t="shared" si="304"/>
        <v/>
      </c>
      <c r="V666" s="112" t="str">
        <f t="shared" si="305"/>
        <v/>
      </c>
      <c r="W666" s="112" t="str">
        <f t="shared" si="306"/>
        <v/>
      </c>
      <c r="X666" s="112" t="str">
        <f t="shared" si="307"/>
        <v/>
      </c>
      <c r="Y666" s="112" t="str">
        <f t="shared" si="308"/>
        <v/>
      </c>
      <c r="Z666" s="112" t="str">
        <f t="shared" si="309"/>
        <v/>
      </c>
      <c r="AA666" s="112" t="str">
        <f t="shared" si="310"/>
        <v/>
      </c>
      <c r="AB666" s="112" t="str">
        <f t="shared" si="311"/>
        <v/>
      </c>
      <c r="AC666" s="112" t="str">
        <f t="shared" si="312"/>
        <v/>
      </c>
      <c r="AD666" t="str">
        <f t="shared" si="328"/>
        <v>0------------</v>
      </c>
      <c r="AF666" s="19" t="str">
        <f t="shared" si="329"/>
        <v/>
      </c>
      <c r="AG666" s="19">
        <f t="shared" si="313"/>
        <v>0</v>
      </c>
      <c r="AH666" s="19" t="str">
        <f t="shared" si="314"/>
        <v/>
      </c>
      <c r="AI666" s="19" t="str">
        <f t="shared" si="315"/>
        <v/>
      </c>
      <c r="AJ666" s="19" t="str">
        <f t="shared" si="316"/>
        <v/>
      </c>
      <c r="AK666" s="19" t="str">
        <f t="shared" si="317"/>
        <v/>
      </c>
      <c r="AL666" s="19" t="str">
        <f t="shared" si="318"/>
        <v/>
      </c>
      <c r="AM666" s="19" t="str">
        <f t="shared" si="319"/>
        <v/>
      </c>
      <c r="AN666" s="19" t="str">
        <f t="shared" si="320"/>
        <v/>
      </c>
      <c r="AO666" s="19" t="str">
        <f t="shared" si="321"/>
        <v/>
      </c>
      <c r="AP666" s="19" t="str">
        <f t="shared" si="322"/>
        <v/>
      </c>
      <c r="AQ666" s="19" t="str">
        <f t="shared" si="323"/>
        <v/>
      </c>
      <c r="AR666" s="19" t="str">
        <f t="shared" si="324"/>
        <v/>
      </c>
      <c r="AS666" s="19" t="str">
        <f>IFERROR(VLOOKUP(AF666,[2]CUS030!$A$5:$E$10000,5,0),"")</f>
        <v/>
      </c>
      <c r="AT666" s="19" t="str">
        <f>IFERROR(VLOOKUP(AG666,[2]CUS030!$A$5:$E$10000,5,0),"")</f>
        <v/>
      </c>
      <c r="AU666" s="19" t="str">
        <f>IFERROR(VLOOKUP(AH666,[2]CUS030!$A$5:$E$10000,5,0),"")</f>
        <v/>
      </c>
      <c r="AV666" s="19" t="str">
        <f>IFERROR(VLOOKUP(AI666,[2]CUS030!$A$5:$E$10000,5,0),"")</f>
        <v/>
      </c>
      <c r="AW666" s="19" t="str">
        <f>IFERROR(VLOOKUP(AJ666,[2]CUS030!$A$5:$E$10000,5,0),"")</f>
        <v/>
      </c>
      <c r="AX666" s="19" t="str">
        <f>IFERROR(VLOOKUP(AK666,[2]CUS030!$A$5:$E$10000,5,0),"")</f>
        <v/>
      </c>
      <c r="AY666" s="19" t="str">
        <f>IFERROR(VLOOKUP(AL666,[2]CUS030!$A$5:$E$10000,5,0),"")</f>
        <v/>
      </c>
      <c r="AZ666" s="19" t="str">
        <f>IFERROR(VLOOKUP(AM666,[2]CUS030!$A$5:$E$10000,5,0),"")</f>
        <v/>
      </c>
      <c r="BA666" s="19" t="str">
        <f>IFERROR(VLOOKUP(AN666,[2]CUS030!$A$5:$E$10000,5,0),"")</f>
        <v/>
      </c>
      <c r="BB666" s="19" t="str">
        <f>IFERROR(VLOOKUP(AO666,[2]CUS030!$A$5:$E$10000,5,0),"")</f>
        <v/>
      </c>
      <c r="BC666" s="19" t="str">
        <f>IFERROR(VLOOKUP(AP666,[2]CUS030!$A$5:$E$10000,5,0),"")</f>
        <v/>
      </c>
      <c r="BD666" s="19" t="str">
        <f>IFERROR(VLOOKUP(AQ666,[2]CUS030!$A$5:$E$10000,5,0),"")</f>
        <v/>
      </c>
      <c r="BE666" s="19" t="str">
        <f>IFERROR(VLOOKUP(AR666,[2]CUS030!$A$5:$E$10000,5,0),"")</f>
        <v/>
      </c>
    </row>
    <row r="667" spans="6:57" x14ac:dyDescent="0.3">
      <c r="F667" s="108" t="str">
        <f>[1]!Table1[[#This Row],[Production]]</f>
        <v>|0200226339|50.00|25.00|2.300|0.0005577NBC</v>
      </c>
      <c r="G667" t="str">
        <f t="shared" si="325"/>
        <v>5577</v>
      </c>
      <c r="H667" t="str">
        <f t="shared" si="326"/>
        <v>||||||||||||</v>
      </c>
      <c r="I667" s="108" t="str">
        <f>[1]!Table1[[#This Row],[Stock]]</f>
        <v>|0200226339|50.00|25.00|2.300|0.000686NBC</v>
      </c>
      <c r="J667" t="str">
        <f t="shared" si="327"/>
        <v>686</v>
      </c>
      <c r="K667" s="19"/>
      <c r="L667" s="19"/>
      <c r="M667" s="19"/>
      <c r="N667" s="19"/>
      <c r="O667" s="19"/>
      <c r="P667" s="20">
        <f>End_Cal!E667</f>
        <v>0</v>
      </c>
      <c r="Q667" s="112">
        <f t="shared" si="300"/>
        <v>0</v>
      </c>
      <c r="R667" s="112" t="str">
        <f t="shared" si="301"/>
        <v/>
      </c>
      <c r="S667" s="112" t="str">
        <f t="shared" si="302"/>
        <v/>
      </c>
      <c r="T667" s="112" t="str">
        <f t="shared" si="303"/>
        <v/>
      </c>
      <c r="U667" s="112" t="str">
        <f t="shared" si="304"/>
        <v/>
      </c>
      <c r="V667" s="112" t="str">
        <f t="shared" si="305"/>
        <v/>
      </c>
      <c r="W667" s="112" t="str">
        <f t="shared" si="306"/>
        <v/>
      </c>
      <c r="X667" s="112" t="str">
        <f t="shared" si="307"/>
        <v/>
      </c>
      <c r="Y667" s="112" t="str">
        <f t="shared" si="308"/>
        <v/>
      </c>
      <c r="Z667" s="112" t="str">
        <f t="shared" si="309"/>
        <v/>
      </c>
      <c r="AA667" s="112" t="str">
        <f t="shared" si="310"/>
        <v/>
      </c>
      <c r="AB667" s="112" t="str">
        <f t="shared" si="311"/>
        <v/>
      </c>
      <c r="AC667" s="112" t="str">
        <f t="shared" si="312"/>
        <v/>
      </c>
      <c r="AD667" t="str">
        <f t="shared" si="328"/>
        <v>0------------</v>
      </c>
      <c r="AF667" s="19" t="str">
        <f t="shared" si="329"/>
        <v/>
      </c>
      <c r="AG667" s="19">
        <f t="shared" si="313"/>
        <v>0</v>
      </c>
      <c r="AH667" s="19" t="str">
        <f t="shared" si="314"/>
        <v/>
      </c>
      <c r="AI667" s="19" t="str">
        <f t="shared" si="315"/>
        <v/>
      </c>
      <c r="AJ667" s="19" t="str">
        <f t="shared" si="316"/>
        <v/>
      </c>
      <c r="AK667" s="19" t="str">
        <f t="shared" si="317"/>
        <v/>
      </c>
      <c r="AL667" s="19" t="str">
        <f t="shared" si="318"/>
        <v/>
      </c>
      <c r="AM667" s="19" t="str">
        <f t="shared" si="319"/>
        <v/>
      </c>
      <c r="AN667" s="19" t="str">
        <f t="shared" si="320"/>
        <v/>
      </c>
      <c r="AO667" s="19" t="str">
        <f t="shared" si="321"/>
        <v/>
      </c>
      <c r="AP667" s="19" t="str">
        <f t="shared" si="322"/>
        <v/>
      </c>
      <c r="AQ667" s="19" t="str">
        <f t="shared" si="323"/>
        <v/>
      </c>
      <c r="AR667" s="19" t="str">
        <f t="shared" si="324"/>
        <v/>
      </c>
      <c r="AS667" s="19" t="str">
        <f>IFERROR(VLOOKUP(AF667,[2]CUS030!$A$5:$E$10000,5,0),"")</f>
        <v/>
      </c>
      <c r="AT667" s="19" t="str">
        <f>IFERROR(VLOOKUP(AG667,[2]CUS030!$A$5:$E$10000,5,0),"")</f>
        <v/>
      </c>
      <c r="AU667" s="19" t="str">
        <f>IFERROR(VLOOKUP(AH667,[2]CUS030!$A$5:$E$10000,5,0),"")</f>
        <v/>
      </c>
      <c r="AV667" s="19" t="str">
        <f>IFERROR(VLOOKUP(AI667,[2]CUS030!$A$5:$E$10000,5,0),"")</f>
        <v/>
      </c>
      <c r="AW667" s="19" t="str">
        <f>IFERROR(VLOOKUP(AJ667,[2]CUS030!$A$5:$E$10000,5,0),"")</f>
        <v/>
      </c>
      <c r="AX667" s="19" t="str">
        <f>IFERROR(VLOOKUP(AK667,[2]CUS030!$A$5:$E$10000,5,0),"")</f>
        <v/>
      </c>
      <c r="AY667" s="19" t="str">
        <f>IFERROR(VLOOKUP(AL667,[2]CUS030!$A$5:$E$10000,5,0),"")</f>
        <v/>
      </c>
      <c r="AZ667" s="19" t="str">
        <f>IFERROR(VLOOKUP(AM667,[2]CUS030!$A$5:$E$10000,5,0),"")</f>
        <v/>
      </c>
      <c r="BA667" s="19" t="str">
        <f>IFERROR(VLOOKUP(AN667,[2]CUS030!$A$5:$E$10000,5,0),"")</f>
        <v/>
      </c>
      <c r="BB667" s="19" t="str">
        <f>IFERROR(VLOOKUP(AO667,[2]CUS030!$A$5:$E$10000,5,0),"")</f>
        <v/>
      </c>
      <c r="BC667" s="19" t="str">
        <f>IFERROR(VLOOKUP(AP667,[2]CUS030!$A$5:$E$10000,5,0),"")</f>
        <v/>
      </c>
      <c r="BD667" s="19" t="str">
        <f>IFERROR(VLOOKUP(AQ667,[2]CUS030!$A$5:$E$10000,5,0),"")</f>
        <v/>
      </c>
      <c r="BE667" s="19" t="str">
        <f>IFERROR(VLOOKUP(AR667,[2]CUS030!$A$5:$E$10000,5,0),"")</f>
        <v/>
      </c>
    </row>
    <row r="668" spans="6:57" x14ac:dyDescent="0.3">
      <c r="F668" s="108" t="str">
        <f>[1]!Table1[[#This Row],[Production]]</f>
        <v>|0200226339|50.00|30.00|1.600|0.0006450NBC</v>
      </c>
      <c r="G668" t="str">
        <f t="shared" si="325"/>
        <v>6450</v>
      </c>
      <c r="H668" t="str">
        <f t="shared" si="326"/>
        <v>||||||||||||</v>
      </c>
      <c r="I668" s="108" t="str">
        <f>[1]!Table1[[#This Row],[Stock]]</f>
        <v>|0200226339|50.00|30.00|1.600|0.0006450NBC</v>
      </c>
      <c r="J668" t="str">
        <f t="shared" si="327"/>
        <v>6450</v>
      </c>
      <c r="K668" s="19"/>
      <c r="L668" s="19"/>
      <c r="M668" s="19"/>
      <c r="N668" s="19"/>
      <c r="O668" s="19"/>
      <c r="P668" s="20">
        <f>End_Cal!E668</f>
        <v>0</v>
      </c>
      <c r="Q668" s="112">
        <f t="shared" si="300"/>
        <v>0</v>
      </c>
      <c r="R668" s="112" t="str">
        <f t="shared" si="301"/>
        <v/>
      </c>
      <c r="S668" s="112" t="str">
        <f t="shared" si="302"/>
        <v/>
      </c>
      <c r="T668" s="112" t="str">
        <f t="shared" si="303"/>
        <v/>
      </c>
      <c r="U668" s="112" t="str">
        <f t="shared" si="304"/>
        <v/>
      </c>
      <c r="V668" s="112" t="str">
        <f t="shared" si="305"/>
        <v/>
      </c>
      <c r="W668" s="112" t="str">
        <f t="shared" si="306"/>
        <v/>
      </c>
      <c r="X668" s="112" t="str">
        <f t="shared" si="307"/>
        <v/>
      </c>
      <c r="Y668" s="112" t="str">
        <f t="shared" si="308"/>
        <v/>
      </c>
      <c r="Z668" s="112" t="str">
        <f t="shared" si="309"/>
        <v/>
      </c>
      <c r="AA668" s="112" t="str">
        <f t="shared" si="310"/>
        <v/>
      </c>
      <c r="AB668" s="112" t="str">
        <f t="shared" si="311"/>
        <v/>
      </c>
      <c r="AC668" s="112" t="str">
        <f t="shared" si="312"/>
        <v/>
      </c>
      <c r="AD668" t="str">
        <f t="shared" si="328"/>
        <v>0------------</v>
      </c>
      <c r="AF668" s="19" t="str">
        <f t="shared" si="329"/>
        <v/>
      </c>
      <c r="AG668" s="19">
        <f t="shared" si="313"/>
        <v>0</v>
      </c>
      <c r="AH668" s="19" t="str">
        <f t="shared" si="314"/>
        <v/>
      </c>
      <c r="AI668" s="19" t="str">
        <f t="shared" si="315"/>
        <v/>
      </c>
      <c r="AJ668" s="19" t="str">
        <f t="shared" si="316"/>
        <v/>
      </c>
      <c r="AK668" s="19" t="str">
        <f t="shared" si="317"/>
        <v/>
      </c>
      <c r="AL668" s="19" t="str">
        <f t="shared" si="318"/>
        <v/>
      </c>
      <c r="AM668" s="19" t="str">
        <f t="shared" si="319"/>
        <v/>
      </c>
      <c r="AN668" s="19" t="str">
        <f t="shared" si="320"/>
        <v/>
      </c>
      <c r="AO668" s="19" t="str">
        <f t="shared" si="321"/>
        <v/>
      </c>
      <c r="AP668" s="19" t="str">
        <f t="shared" si="322"/>
        <v/>
      </c>
      <c r="AQ668" s="19" t="str">
        <f t="shared" si="323"/>
        <v/>
      </c>
      <c r="AR668" s="19" t="str">
        <f t="shared" si="324"/>
        <v/>
      </c>
      <c r="AS668" s="19" t="str">
        <f>IFERROR(VLOOKUP(AF668,[2]CUS030!$A$5:$E$10000,5,0),"")</f>
        <v/>
      </c>
      <c r="AT668" s="19" t="str">
        <f>IFERROR(VLOOKUP(AG668,[2]CUS030!$A$5:$E$10000,5,0),"")</f>
        <v/>
      </c>
      <c r="AU668" s="19" t="str">
        <f>IFERROR(VLOOKUP(AH668,[2]CUS030!$A$5:$E$10000,5,0),"")</f>
        <v/>
      </c>
      <c r="AV668" s="19" t="str">
        <f>IFERROR(VLOOKUP(AI668,[2]CUS030!$A$5:$E$10000,5,0),"")</f>
        <v/>
      </c>
      <c r="AW668" s="19" t="str">
        <f>IFERROR(VLOOKUP(AJ668,[2]CUS030!$A$5:$E$10000,5,0),"")</f>
        <v/>
      </c>
      <c r="AX668" s="19" t="str">
        <f>IFERROR(VLOOKUP(AK668,[2]CUS030!$A$5:$E$10000,5,0),"")</f>
        <v/>
      </c>
      <c r="AY668" s="19" t="str">
        <f>IFERROR(VLOOKUP(AL668,[2]CUS030!$A$5:$E$10000,5,0),"")</f>
        <v/>
      </c>
      <c r="AZ668" s="19" t="str">
        <f>IFERROR(VLOOKUP(AM668,[2]CUS030!$A$5:$E$10000,5,0),"")</f>
        <v/>
      </c>
      <c r="BA668" s="19" t="str">
        <f>IFERROR(VLOOKUP(AN668,[2]CUS030!$A$5:$E$10000,5,0),"")</f>
        <v/>
      </c>
      <c r="BB668" s="19" t="str">
        <f>IFERROR(VLOOKUP(AO668,[2]CUS030!$A$5:$E$10000,5,0),"")</f>
        <v/>
      </c>
      <c r="BC668" s="19" t="str">
        <f>IFERROR(VLOOKUP(AP668,[2]CUS030!$A$5:$E$10000,5,0),"")</f>
        <v/>
      </c>
      <c r="BD668" s="19" t="str">
        <f>IFERROR(VLOOKUP(AQ668,[2]CUS030!$A$5:$E$10000,5,0),"")</f>
        <v/>
      </c>
      <c r="BE668" s="19" t="str">
        <f>IFERROR(VLOOKUP(AR668,[2]CUS030!$A$5:$E$10000,5,0),"")</f>
        <v/>
      </c>
    </row>
    <row r="669" spans="6:57" x14ac:dyDescent="0.3">
      <c r="F669" s="108" t="str">
        <f>[1]!Table1[[#This Row],[Production]]</f>
        <v>|0200236441|20.00|20.00|1.200|0.0006104NBC</v>
      </c>
      <c r="G669" t="str">
        <f t="shared" si="325"/>
        <v>6104</v>
      </c>
      <c r="H669" t="str">
        <f t="shared" si="326"/>
        <v>||||||||||||</v>
      </c>
      <c r="I669" s="108" t="str">
        <f>[1]!Table1[[#This Row],[Stock]]</f>
        <v>|0200236441|20.00|20.00|1.200|0.000220NBC</v>
      </c>
      <c r="J669" t="str">
        <f t="shared" si="327"/>
        <v>220</v>
      </c>
      <c r="K669" s="19"/>
      <c r="L669" s="19"/>
      <c r="M669" s="19"/>
      <c r="N669" s="19"/>
      <c r="O669" s="19"/>
      <c r="P669" s="20">
        <f>End_Cal!E669</f>
        <v>0</v>
      </c>
      <c r="Q669" s="112">
        <f t="shared" si="300"/>
        <v>0</v>
      </c>
      <c r="R669" s="112" t="str">
        <f t="shared" si="301"/>
        <v/>
      </c>
      <c r="S669" s="112" t="str">
        <f t="shared" si="302"/>
        <v/>
      </c>
      <c r="T669" s="112" t="str">
        <f t="shared" si="303"/>
        <v/>
      </c>
      <c r="U669" s="112" t="str">
        <f t="shared" si="304"/>
        <v/>
      </c>
      <c r="V669" s="112" t="str">
        <f t="shared" si="305"/>
        <v/>
      </c>
      <c r="W669" s="112" t="str">
        <f t="shared" si="306"/>
        <v/>
      </c>
      <c r="X669" s="112" t="str">
        <f t="shared" si="307"/>
        <v/>
      </c>
      <c r="Y669" s="112" t="str">
        <f t="shared" si="308"/>
        <v/>
      </c>
      <c r="Z669" s="112" t="str">
        <f t="shared" si="309"/>
        <v/>
      </c>
      <c r="AA669" s="112" t="str">
        <f t="shared" si="310"/>
        <v/>
      </c>
      <c r="AB669" s="112" t="str">
        <f t="shared" si="311"/>
        <v/>
      </c>
      <c r="AC669" s="112" t="str">
        <f t="shared" si="312"/>
        <v/>
      </c>
      <c r="AD669" t="str">
        <f t="shared" si="328"/>
        <v>0------------</v>
      </c>
      <c r="AF669" s="19" t="str">
        <f t="shared" si="329"/>
        <v/>
      </c>
      <c r="AG669" s="19">
        <f t="shared" si="313"/>
        <v>0</v>
      </c>
      <c r="AH669" s="19" t="str">
        <f t="shared" si="314"/>
        <v/>
      </c>
      <c r="AI669" s="19" t="str">
        <f t="shared" si="315"/>
        <v/>
      </c>
      <c r="AJ669" s="19" t="str">
        <f t="shared" si="316"/>
        <v/>
      </c>
      <c r="AK669" s="19" t="str">
        <f t="shared" si="317"/>
        <v/>
      </c>
      <c r="AL669" s="19" t="str">
        <f t="shared" si="318"/>
        <v/>
      </c>
      <c r="AM669" s="19" t="str">
        <f t="shared" si="319"/>
        <v/>
      </c>
      <c r="AN669" s="19" t="str">
        <f t="shared" si="320"/>
        <v/>
      </c>
      <c r="AO669" s="19" t="str">
        <f t="shared" si="321"/>
        <v/>
      </c>
      <c r="AP669" s="19" t="str">
        <f t="shared" si="322"/>
        <v/>
      </c>
      <c r="AQ669" s="19" t="str">
        <f t="shared" si="323"/>
        <v/>
      </c>
      <c r="AR669" s="19" t="str">
        <f t="shared" si="324"/>
        <v/>
      </c>
      <c r="AS669" s="19" t="str">
        <f>IFERROR(VLOOKUP(AF669,[2]CUS030!$A$5:$E$10000,5,0),"")</f>
        <v/>
      </c>
      <c r="AT669" s="19" t="str">
        <f>IFERROR(VLOOKUP(AG669,[2]CUS030!$A$5:$E$10000,5,0),"")</f>
        <v/>
      </c>
      <c r="AU669" s="19" t="str">
        <f>IFERROR(VLOOKUP(AH669,[2]CUS030!$A$5:$E$10000,5,0),"")</f>
        <v/>
      </c>
      <c r="AV669" s="19" t="str">
        <f>IFERROR(VLOOKUP(AI669,[2]CUS030!$A$5:$E$10000,5,0),"")</f>
        <v/>
      </c>
      <c r="AW669" s="19" t="str">
        <f>IFERROR(VLOOKUP(AJ669,[2]CUS030!$A$5:$E$10000,5,0),"")</f>
        <v/>
      </c>
      <c r="AX669" s="19" t="str">
        <f>IFERROR(VLOOKUP(AK669,[2]CUS030!$A$5:$E$10000,5,0),"")</f>
        <v/>
      </c>
      <c r="AY669" s="19" t="str">
        <f>IFERROR(VLOOKUP(AL669,[2]CUS030!$A$5:$E$10000,5,0),"")</f>
        <v/>
      </c>
      <c r="AZ669" s="19" t="str">
        <f>IFERROR(VLOOKUP(AM669,[2]CUS030!$A$5:$E$10000,5,0),"")</f>
        <v/>
      </c>
      <c r="BA669" s="19" t="str">
        <f>IFERROR(VLOOKUP(AN669,[2]CUS030!$A$5:$E$10000,5,0),"")</f>
        <v/>
      </c>
      <c r="BB669" s="19" t="str">
        <f>IFERROR(VLOOKUP(AO669,[2]CUS030!$A$5:$E$10000,5,0),"")</f>
        <v/>
      </c>
      <c r="BC669" s="19" t="str">
        <f>IFERROR(VLOOKUP(AP669,[2]CUS030!$A$5:$E$10000,5,0),"")</f>
        <v/>
      </c>
      <c r="BD669" s="19" t="str">
        <f>IFERROR(VLOOKUP(AQ669,[2]CUS030!$A$5:$E$10000,5,0),"")</f>
        <v/>
      </c>
      <c r="BE669" s="19" t="str">
        <f>IFERROR(VLOOKUP(AR669,[2]CUS030!$A$5:$E$10000,5,0),"")</f>
        <v/>
      </c>
    </row>
    <row r="670" spans="6:57" x14ac:dyDescent="0.3">
      <c r="F670" s="108" t="str">
        <f>[1]!Table1[[#This Row],[Production]]</f>
        <v>|0200236441|20.00|20.00|1.200|0.0006104NBC</v>
      </c>
      <c r="G670" t="str">
        <f t="shared" si="325"/>
        <v>6104</v>
      </c>
      <c r="H670" t="str">
        <f t="shared" si="326"/>
        <v>||||||||||||</v>
      </c>
      <c r="I670" s="108" t="str">
        <f>[1]!Table1[[#This Row],[Stock]]</f>
        <v>|0200236441|20.00|20.00|1.200|0.000315NBC</v>
      </c>
      <c r="J670" t="str">
        <f t="shared" si="327"/>
        <v>315</v>
      </c>
      <c r="K670" s="19"/>
      <c r="L670" s="19"/>
      <c r="M670" s="19"/>
      <c r="N670" s="19"/>
      <c r="O670" s="19"/>
      <c r="P670" s="20">
        <f>End_Cal!E670</f>
        <v>0</v>
      </c>
      <c r="Q670" s="112">
        <f t="shared" si="300"/>
        <v>0</v>
      </c>
      <c r="R670" s="112" t="str">
        <f t="shared" si="301"/>
        <v/>
      </c>
      <c r="S670" s="112" t="str">
        <f t="shared" si="302"/>
        <v/>
      </c>
      <c r="T670" s="112" t="str">
        <f t="shared" si="303"/>
        <v/>
      </c>
      <c r="U670" s="112" t="str">
        <f t="shared" si="304"/>
        <v/>
      </c>
      <c r="V670" s="112" t="str">
        <f t="shared" si="305"/>
        <v/>
      </c>
      <c r="W670" s="112" t="str">
        <f t="shared" si="306"/>
        <v/>
      </c>
      <c r="X670" s="112" t="str">
        <f t="shared" si="307"/>
        <v/>
      </c>
      <c r="Y670" s="112" t="str">
        <f t="shared" si="308"/>
        <v/>
      </c>
      <c r="Z670" s="112" t="str">
        <f t="shared" si="309"/>
        <v/>
      </c>
      <c r="AA670" s="112" t="str">
        <f t="shared" si="310"/>
        <v/>
      </c>
      <c r="AB670" s="112" t="str">
        <f t="shared" si="311"/>
        <v/>
      </c>
      <c r="AC670" s="112" t="str">
        <f t="shared" si="312"/>
        <v/>
      </c>
      <c r="AD670" t="str">
        <f t="shared" si="328"/>
        <v>0------------</v>
      </c>
      <c r="AF670" s="19" t="str">
        <f t="shared" si="329"/>
        <v/>
      </c>
      <c r="AG670" s="19">
        <f t="shared" si="313"/>
        <v>0</v>
      </c>
      <c r="AH670" s="19" t="str">
        <f t="shared" si="314"/>
        <v/>
      </c>
      <c r="AI670" s="19" t="str">
        <f t="shared" si="315"/>
        <v/>
      </c>
      <c r="AJ670" s="19" t="str">
        <f t="shared" si="316"/>
        <v/>
      </c>
      <c r="AK670" s="19" t="str">
        <f t="shared" si="317"/>
        <v/>
      </c>
      <c r="AL670" s="19" t="str">
        <f t="shared" si="318"/>
        <v/>
      </c>
      <c r="AM670" s="19" t="str">
        <f t="shared" si="319"/>
        <v/>
      </c>
      <c r="AN670" s="19" t="str">
        <f t="shared" si="320"/>
        <v/>
      </c>
      <c r="AO670" s="19" t="str">
        <f t="shared" si="321"/>
        <v/>
      </c>
      <c r="AP670" s="19" t="str">
        <f t="shared" si="322"/>
        <v/>
      </c>
      <c r="AQ670" s="19" t="str">
        <f t="shared" si="323"/>
        <v/>
      </c>
      <c r="AR670" s="19" t="str">
        <f t="shared" si="324"/>
        <v/>
      </c>
      <c r="AS670" s="19" t="str">
        <f>IFERROR(VLOOKUP(AF670,[2]CUS030!$A$5:$E$10000,5,0),"")</f>
        <v/>
      </c>
      <c r="AT670" s="19" t="str">
        <f>IFERROR(VLOOKUP(AG670,[2]CUS030!$A$5:$E$10000,5,0),"")</f>
        <v/>
      </c>
      <c r="AU670" s="19" t="str">
        <f>IFERROR(VLOOKUP(AH670,[2]CUS030!$A$5:$E$10000,5,0),"")</f>
        <v/>
      </c>
      <c r="AV670" s="19" t="str">
        <f>IFERROR(VLOOKUP(AI670,[2]CUS030!$A$5:$E$10000,5,0),"")</f>
        <v/>
      </c>
      <c r="AW670" s="19" t="str">
        <f>IFERROR(VLOOKUP(AJ670,[2]CUS030!$A$5:$E$10000,5,0),"")</f>
        <v/>
      </c>
      <c r="AX670" s="19" t="str">
        <f>IFERROR(VLOOKUP(AK670,[2]CUS030!$A$5:$E$10000,5,0),"")</f>
        <v/>
      </c>
      <c r="AY670" s="19" t="str">
        <f>IFERROR(VLOOKUP(AL670,[2]CUS030!$A$5:$E$10000,5,0),"")</f>
        <v/>
      </c>
      <c r="AZ670" s="19" t="str">
        <f>IFERROR(VLOOKUP(AM670,[2]CUS030!$A$5:$E$10000,5,0),"")</f>
        <v/>
      </c>
      <c r="BA670" s="19" t="str">
        <f>IFERROR(VLOOKUP(AN670,[2]CUS030!$A$5:$E$10000,5,0),"")</f>
        <v/>
      </c>
      <c r="BB670" s="19" t="str">
        <f>IFERROR(VLOOKUP(AO670,[2]CUS030!$A$5:$E$10000,5,0),"")</f>
        <v/>
      </c>
      <c r="BC670" s="19" t="str">
        <f>IFERROR(VLOOKUP(AP670,[2]CUS030!$A$5:$E$10000,5,0),"")</f>
        <v/>
      </c>
      <c r="BD670" s="19" t="str">
        <f>IFERROR(VLOOKUP(AQ670,[2]CUS030!$A$5:$E$10000,5,0),"")</f>
        <v/>
      </c>
      <c r="BE670" s="19" t="str">
        <f>IFERROR(VLOOKUP(AR670,[2]CUS030!$A$5:$E$10000,5,0),"")</f>
        <v/>
      </c>
    </row>
    <row r="671" spans="6:57" x14ac:dyDescent="0.3">
      <c r="F671" s="108" t="str">
        <f>[1]!Table1[[#This Row],[Production]]</f>
        <v>|0200236441|20.00|20.00|1.200|0.0006104NBC</v>
      </c>
      <c r="G671" t="str">
        <f t="shared" si="325"/>
        <v>6104</v>
      </c>
      <c r="H671" t="str">
        <f t="shared" si="326"/>
        <v>||||||||||||</v>
      </c>
      <c r="I671" s="108" t="str">
        <f>[1]!Table1[[#This Row],[Stock]]</f>
        <v>|0200236441|20.00|20.00|1.200|0.0006104NBC</v>
      </c>
      <c r="J671" t="str">
        <f t="shared" si="327"/>
        <v>6104</v>
      </c>
      <c r="K671" s="19"/>
      <c r="L671" s="19"/>
      <c r="M671" s="19"/>
      <c r="N671" s="19"/>
      <c r="O671" s="19"/>
      <c r="P671" s="20">
        <f>End_Cal!E671</f>
        <v>0</v>
      </c>
      <c r="Q671" s="112">
        <f t="shared" si="300"/>
        <v>0</v>
      </c>
      <c r="R671" s="112" t="str">
        <f t="shared" si="301"/>
        <v/>
      </c>
      <c r="S671" s="112" t="str">
        <f t="shared" si="302"/>
        <v/>
      </c>
      <c r="T671" s="112" t="str">
        <f t="shared" si="303"/>
        <v/>
      </c>
      <c r="U671" s="112" t="str">
        <f t="shared" si="304"/>
        <v/>
      </c>
      <c r="V671" s="112" t="str">
        <f t="shared" si="305"/>
        <v/>
      </c>
      <c r="W671" s="112" t="str">
        <f t="shared" si="306"/>
        <v/>
      </c>
      <c r="X671" s="112" t="str">
        <f t="shared" si="307"/>
        <v/>
      </c>
      <c r="Y671" s="112" t="str">
        <f t="shared" si="308"/>
        <v/>
      </c>
      <c r="Z671" s="112" t="str">
        <f t="shared" si="309"/>
        <v/>
      </c>
      <c r="AA671" s="112" t="str">
        <f t="shared" si="310"/>
        <v/>
      </c>
      <c r="AB671" s="112" t="str">
        <f t="shared" si="311"/>
        <v/>
      </c>
      <c r="AC671" s="112" t="str">
        <f t="shared" si="312"/>
        <v/>
      </c>
      <c r="AD671" t="str">
        <f t="shared" si="328"/>
        <v>0------------</v>
      </c>
      <c r="AF671" s="19" t="str">
        <f t="shared" si="329"/>
        <v/>
      </c>
      <c r="AG671" s="19">
        <f t="shared" si="313"/>
        <v>0</v>
      </c>
      <c r="AH671" s="19" t="str">
        <f t="shared" si="314"/>
        <v/>
      </c>
      <c r="AI671" s="19" t="str">
        <f t="shared" si="315"/>
        <v/>
      </c>
      <c r="AJ671" s="19" t="str">
        <f t="shared" si="316"/>
        <v/>
      </c>
      <c r="AK671" s="19" t="str">
        <f t="shared" si="317"/>
        <v/>
      </c>
      <c r="AL671" s="19" t="str">
        <f t="shared" si="318"/>
        <v/>
      </c>
      <c r="AM671" s="19" t="str">
        <f t="shared" si="319"/>
        <v/>
      </c>
      <c r="AN671" s="19" t="str">
        <f t="shared" si="320"/>
        <v/>
      </c>
      <c r="AO671" s="19" t="str">
        <f t="shared" si="321"/>
        <v/>
      </c>
      <c r="AP671" s="19" t="str">
        <f t="shared" si="322"/>
        <v/>
      </c>
      <c r="AQ671" s="19" t="str">
        <f t="shared" si="323"/>
        <v/>
      </c>
      <c r="AR671" s="19" t="str">
        <f t="shared" si="324"/>
        <v/>
      </c>
      <c r="AS671" s="19" t="str">
        <f>IFERROR(VLOOKUP(AF671,[2]CUS030!$A$5:$E$10000,5,0),"")</f>
        <v/>
      </c>
      <c r="AT671" s="19" t="str">
        <f>IFERROR(VLOOKUP(AG671,[2]CUS030!$A$5:$E$10000,5,0),"")</f>
        <v/>
      </c>
      <c r="AU671" s="19" t="str">
        <f>IFERROR(VLOOKUP(AH671,[2]CUS030!$A$5:$E$10000,5,0),"")</f>
        <v/>
      </c>
      <c r="AV671" s="19" t="str">
        <f>IFERROR(VLOOKUP(AI671,[2]CUS030!$A$5:$E$10000,5,0),"")</f>
        <v/>
      </c>
      <c r="AW671" s="19" t="str">
        <f>IFERROR(VLOOKUP(AJ671,[2]CUS030!$A$5:$E$10000,5,0),"")</f>
        <v/>
      </c>
      <c r="AX671" s="19" t="str">
        <f>IFERROR(VLOOKUP(AK671,[2]CUS030!$A$5:$E$10000,5,0),"")</f>
        <v/>
      </c>
      <c r="AY671" s="19" t="str">
        <f>IFERROR(VLOOKUP(AL671,[2]CUS030!$A$5:$E$10000,5,0),"")</f>
        <v/>
      </c>
      <c r="AZ671" s="19" t="str">
        <f>IFERROR(VLOOKUP(AM671,[2]CUS030!$A$5:$E$10000,5,0),"")</f>
        <v/>
      </c>
      <c r="BA671" s="19" t="str">
        <f>IFERROR(VLOOKUP(AN671,[2]CUS030!$A$5:$E$10000,5,0),"")</f>
        <v/>
      </c>
      <c r="BB671" s="19" t="str">
        <f>IFERROR(VLOOKUP(AO671,[2]CUS030!$A$5:$E$10000,5,0),"")</f>
        <v/>
      </c>
      <c r="BC671" s="19" t="str">
        <f>IFERROR(VLOOKUP(AP671,[2]CUS030!$A$5:$E$10000,5,0),"")</f>
        <v/>
      </c>
      <c r="BD671" s="19" t="str">
        <f>IFERROR(VLOOKUP(AQ671,[2]CUS030!$A$5:$E$10000,5,0),"")</f>
        <v/>
      </c>
      <c r="BE671" s="19" t="str">
        <f>IFERROR(VLOOKUP(AR671,[2]CUS030!$A$5:$E$10000,5,0),"")</f>
        <v/>
      </c>
    </row>
    <row r="672" spans="6:57" x14ac:dyDescent="0.3">
      <c r="F672" s="108" t="str">
        <f>[1]!Table1[[#This Row],[Production]]</f>
        <v>|0200226240|40.00|25.00|1.400|0.0006032NBC</v>
      </c>
      <c r="G672" t="str">
        <f t="shared" si="325"/>
        <v>6032</v>
      </c>
      <c r="H672" t="str">
        <f t="shared" si="326"/>
        <v>||||||||||||</v>
      </c>
      <c r="I672" s="108" t="str">
        <f>[1]!Table1[[#This Row],[Stock]]</f>
        <v>|0200226540|40.00|25.00|1.400|0.000527NBC</v>
      </c>
      <c r="J672" t="str">
        <f t="shared" si="327"/>
        <v>527</v>
      </c>
      <c r="K672" s="19"/>
      <c r="L672" s="19"/>
      <c r="M672" s="19"/>
      <c r="N672" s="19"/>
      <c r="O672" s="19"/>
      <c r="P672" s="20">
        <f>End_Cal!E672</f>
        <v>0</v>
      </c>
      <c r="Q672" s="112">
        <f t="shared" si="300"/>
        <v>0</v>
      </c>
      <c r="R672" s="112" t="str">
        <f t="shared" si="301"/>
        <v/>
      </c>
      <c r="S672" s="112" t="str">
        <f t="shared" si="302"/>
        <v/>
      </c>
      <c r="T672" s="112" t="str">
        <f t="shared" si="303"/>
        <v/>
      </c>
      <c r="U672" s="112" t="str">
        <f t="shared" si="304"/>
        <v/>
      </c>
      <c r="V672" s="112" t="str">
        <f t="shared" si="305"/>
        <v/>
      </c>
      <c r="W672" s="112" t="str">
        <f t="shared" si="306"/>
        <v/>
      </c>
      <c r="X672" s="112" t="str">
        <f t="shared" si="307"/>
        <v/>
      </c>
      <c r="Y672" s="112" t="str">
        <f t="shared" si="308"/>
        <v/>
      </c>
      <c r="Z672" s="112" t="str">
        <f t="shared" si="309"/>
        <v/>
      </c>
      <c r="AA672" s="112" t="str">
        <f t="shared" si="310"/>
        <v/>
      </c>
      <c r="AB672" s="112" t="str">
        <f t="shared" si="311"/>
        <v/>
      </c>
      <c r="AC672" s="112" t="str">
        <f t="shared" si="312"/>
        <v/>
      </c>
      <c r="AD672" t="str">
        <f t="shared" si="328"/>
        <v>0------------</v>
      </c>
      <c r="AF672" s="19" t="str">
        <f t="shared" si="329"/>
        <v/>
      </c>
      <c r="AG672" s="19">
        <f t="shared" si="313"/>
        <v>0</v>
      </c>
      <c r="AH672" s="19" t="str">
        <f t="shared" si="314"/>
        <v/>
      </c>
      <c r="AI672" s="19" t="str">
        <f t="shared" si="315"/>
        <v/>
      </c>
      <c r="AJ672" s="19" t="str">
        <f t="shared" si="316"/>
        <v/>
      </c>
      <c r="AK672" s="19" t="str">
        <f t="shared" si="317"/>
        <v/>
      </c>
      <c r="AL672" s="19" t="str">
        <f t="shared" si="318"/>
        <v/>
      </c>
      <c r="AM672" s="19" t="str">
        <f t="shared" si="319"/>
        <v/>
      </c>
      <c r="AN672" s="19" t="str">
        <f t="shared" si="320"/>
        <v/>
      </c>
      <c r="AO672" s="19" t="str">
        <f t="shared" si="321"/>
        <v/>
      </c>
      <c r="AP672" s="19" t="str">
        <f t="shared" si="322"/>
        <v/>
      </c>
      <c r="AQ672" s="19" t="str">
        <f t="shared" si="323"/>
        <v/>
      </c>
      <c r="AR672" s="19" t="str">
        <f t="shared" si="324"/>
        <v/>
      </c>
      <c r="AS672" s="19" t="str">
        <f>IFERROR(VLOOKUP(AF672,[2]CUS030!$A$5:$E$10000,5,0),"")</f>
        <v/>
      </c>
      <c r="AT672" s="19" t="str">
        <f>IFERROR(VLOOKUP(AG672,[2]CUS030!$A$5:$E$10000,5,0),"")</f>
        <v/>
      </c>
      <c r="AU672" s="19" t="str">
        <f>IFERROR(VLOOKUP(AH672,[2]CUS030!$A$5:$E$10000,5,0),"")</f>
        <v/>
      </c>
      <c r="AV672" s="19" t="str">
        <f>IFERROR(VLOOKUP(AI672,[2]CUS030!$A$5:$E$10000,5,0),"")</f>
        <v/>
      </c>
      <c r="AW672" s="19" t="str">
        <f>IFERROR(VLOOKUP(AJ672,[2]CUS030!$A$5:$E$10000,5,0),"")</f>
        <v/>
      </c>
      <c r="AX672" s="19" t="str">
        <f>IFERROR(VLOOKUP(AK672,[2]CUS030!$A$5:$E$10000,5,0),"")</f>
        <v/>
      </c>
      <c r="AY672" s="19" t="str">
        <f>IFERROR(VLOOKUP(AL672,[2]CUS030!$A$5:$E$10000,5,0),"")</f>
        <v/>
      </c>
      <c r="AZ672" s="19" t="str">
        <f>IFERROR(VLOOKUP(AM672,[2]CUS030!$A$5:$E$10000,5,0),"")</f>
        <v/>
      </c>
      <c r="BA672" s="19" t="str">
        <f>IFERROR(VLOOKUP(AN672,[2]CUS030!$A$5:$E$10000,5,0),"")</f>
        <v/>
      </c>
      <c r="BB672" s="19" t="str">
        <f>IFERROR(VLOOKUP(AO672,[2]CUS030!$A$5:$E$10000,5,0),"")</f>
        <v/>
      </c>
      <c r="BC672" s="19" t="str">
        <f>IFERROR(VLOOKUP(AP672,[2]CUS030!$A$5:$E$10000,5,0),"")</f>
        <v/>
      </c>
      <c r="BD672" s="19" t="str">
        <f>IFERROR(VLOOKUP(AQ672,[2]CUS030!$A$5:$E$10000,5,0),"")</f>
        <v/>
      </c>
      <c r="BE672" s="19" t="str">
        <f>IFERROR(VLOOKUP(AR672,[2]CUS030!$A$5:$E$10000,5,0),"")</f>
        <v/>
      </c>
    </row>
    <row r="673" spans="6:57" x14ac:dyDescent="0.3">
      <c r="F673" s="108" t="str">
        <f>[1]!Table1[[#This Row],[Production]]</f>
        <v>|0200226540|40.00|25.00|2.000|0.0005869NBC</v>
      </c>
      <c r="G673" t="str">
        <f t="shared" si="325"/>
        <v>5869</v>
      </c>
      <c r="H673" t="str">
        <f t="shared" si="326"/>
        <v>||||||||||||</v>
      </c>
      <c r="I673" s="108" t="str">
        <f>[1]!Table1[[#This Row],[Stock]]</f>
        <v>|0200226540|40.00|25.00|2.000|0.000320NBC</v>
      </c>
      <c r="J673" t="str">
        <f t="shared" si="327"/>
        <v>320</v>
      </c>
      <c r="K673" s="19"/>
      <c r="L673" s="19"/>
      <c r="M673" s="19"/>
      <c r="N673" s="19"/>
      <c r="O673" s="19"/>
      <c r="P673" s="20">
        <f>End_Cal!E673</f>
        <v>0</v>
      </c>
      <c r="Q673" s="112">
        <f t="shared" si="300"/>
        <v>0</v>
      </c>
      <c r="R673" s="112" t="str">
        <f t="shared" si="301"/>
        <v/>
      </c>
      <c r="S673" s="112" t="str">
        <f t="shared" si="302"/>
        <v/>
      </c>
      <c r="T673" s="112" t="str">
        <f t="shared" si="303"/>
        <v/>
      </c>
      <c r="U673" s="112" t="str">
        <f t="shared" si="304"/>
        <v/>
      </c>
      <c r="V673" s="112" t="str">
        <f t="shared" si="305"/>
        <v/>
      </c>
      <c r="W673" s="112" t="str">
        <f t="shared" si="306"/>
        <v/>
      </c>
      <c r="X673" s="112" t="str">
        <f t="shared" si="307"/>
        <v/>
      </c>
      <c r="Y673" s="112" t="str">
        <f t="shared" si="308"/>
        <v/>
      </c>
      <c r="Z673" s="112" t="str">
        <f t="shared" si="309"/>
        <v/>
      </c>
      <c r="AA673" s="112" t="str">
        <f t="shared" si="310"/>
        <v/>
      </c>
      <c r="AB673" s="112" t="str">
        <f t="shared" si="311"/>
        <v/>
      </c>
      <c r="AC673" s="112" t="str">
        <f t="shared" si="312"/>
        <v/>
      </c>
      <c r="AD673" t="str">
        <f t="shared" si="328"/>
        <v>0------------</v>
      </c>
      <c r="AF673" s="19" t="str">
        <f t="shared" si="329"/>
        <v/>
      </c>
      <c r="AG673" s="19">
        <f t="shared" si="313"/>
        <v>0</v>
      </c>
      <c r="AH673" s="19" t="str">
        <f t="shared" si="314"/>
        <v/>
      </c>
      <c r="AI673" s="19" t="str">
        <f t="shared" si="315"/>
        <v/>
      </c>
      <c r="AJ673" s="19" t="str">
        <f t="shared" si="316"/>
        <v/>
      </c>
      <c r="AK673" s="19" t="str">
        <f t="shared" si="317"/>
        <v/>
      </c>
      <c r="AL673" s="19" t="str">
        <f t="shared" si="318"/>
        <v/>
      </c>
      <c r="AM673" s="19" t="str">
        <f t="shared" si="319"/>
        <v/>
      </c>
      <c r="AN673" s="19" t="str">
        <f t="shared" si="320"/>
        <v/>
      </c>
      <c r="AO673" s="19" t="str">
        <f t="shared" si="321"/>
        <v/>
      </c>
      <c r="AP673" s="19" t="str">
        <f t="shared" si="322"/>
        <v/>
      </c>
      <c r="AQ673" s="19" t="str">
        <f t="shared" si="323"/>
        <v/>
      </c>
      <c r="AR673" s="19" t="str">
        <f t="shared" si="324"/>
        <v/>
      </c>
      <c r="AS673" s="19" t="str">
        <f>IFERROR(VLOOKUP(AF673,[2]CUS030!$A$5:$E$10000,5,0),"")</f>
        <v/>
      </c>
      <c r="AT673" s="19" t="str">
        <f>IFERROR(VLOOKUP(AG673,[2]CUS030!$A$5:$E$10000,5,0),"")</f>
        <v/>
      </c>
      <c r="AU673" s="19" t="str">
        <f>IFERROR(VLOOKUP(AH673,[2]CUS030!$A$5:$E$10000,5,0),"")</f>
        <v/>
      </c>
      <c r="AV673" s="19" t="str">
        <f>IFERROR(VLOOKUP(AI673,[2]CUS030!$A$5:$E$10000,5,0),"")</f>
        <v/>
      </c>
      <c r="AW673" s="19" t="str">
        <f>IFERROR(VLOOKUP(AJ673,[2]CUS030!$A$5:$E$10000,5,0),"")</f>
        <v/>
      </c>
      <c r="AX673" s="19" t="str">
        <f>IFERROR(VLOOKUP(AK673,[2]CUS030!$A$5:$E$10000,5,0),"")</f>
        <v/>
      </c>
      <c r="AY673" s="19" t="str">
        <f>IFERROR(VLOOKUP(AL673,[2]CUS030!$A$5:$E$10000,5,0),"")</f>
        <v/>
      </c>
      <c r="AZ673" s="19" t="str">
        <f>IFERROR(VLOOKUP(AM673,[2]CUS030!$A$5:$E$10000,5,0),"")</f>
        <v/>
      </c>
      <c r="BA673" s="19" t="str">
        <f>IFERROR(VLOOKUP(AN673,[2]CUS030!$A$5:$E$10000,5,0),"")</f>
        <v/>
      </c>
      <c r="BB673" s="19" t="str">
        <f>IFERROR(VLOOKUP(AO673,[2]CUS030!$A$5:$E$10000,5,0),"")</f>
        <v/>
      </c>
      <c r="BC673" s="19" t="str">
        <f>IFERROR(VLOOKUP(AP673,[2]CUS030!$A$5:$E$10000,5,0),"")</f>
        <v/>
      </c>
      <c r="BD673" s="19" t="str">
        <f>IFERROR(VLOOKUP(AQ673,[2]CUS030!$A$5:$E$10000,5,0),"")</f>
        <v/>
      </c>
      <c r="BE673" s="19" t="str">
        <f>IFERROR(VLOOKUP(AR673,[2]CUS030!$A$5:$E$10000,5,0),"")</f>
        <v/>
      </c>
    </row>
    <row r="674" spans="6:57" x14ac:dyDescent="0.3">
      <c r="F674" s="108" t="str">
        <f>[1]!Table1[[#This Row],[Production]]</f>
        <v>|0200226540|40.00|25.00|2.000|0.0005869NBC</v>
      </c>
      <c r="G674" t="str">
        <f t="shared" si="325"/>
        <v>5869</v>
      </c>
      <c r="H674" t="str">
        <f t="shared" si="326"/>
        <v>||||||||||||</v>
      </c>
      <c r="I674" s="108" t="str">
        <f>[1]!Table1[[#This Row],[Stock]]</f>
        <v>|0200226540|40.00|25.00|2.000|0.0005869NBC</v>
      </c>
      <c r="J674" t="str">
        <f t="shared" si="327"/>
        <v>5869</v>
      </c>
      <c r="K674" s="19"/>
      <c r="L674" s="19"/>
      <c r="M674" s="19"/>
      <c r="N674" s="19"/>
      <c r="O674" s="19"/>
      <c r="P674" s="20">
        <f>End_Cal!E674</f>
        <v>0</v>
      </c>
      <c r="Q674" s="112">
        <f t="shared" si="300"/>
        <v>0</v>
      </c>
      <c r="R674" s="112" t="str">
        <f t="shared" si="301"/>
        <v/>
      </c>
      <c r="S674" s="112" t="str">
        <f t="shared" si="302"/>
        <v/>
      </c>
      <c r="T674" s="112" t="str">
        <f t="shared" si="303"/>
        <v/>
      </c>
      <c r="U674" s="112" t="str">
        <f t="shared" si="304"/>
        <v/>
      </c>
      <c r="V674" s="112" t="str">
        <f t="shared" si="305"/>
        <v/>
      </c>
      <c r="W674" s="112" t="str">
        <f t="shared" si="306"/>
        <v/>
      </c>
      <c r="X674" s="112" t="str">
        <f t="shared" si="307"/>
        <v/>
      </c>
      <c r="Y674" s="112" t="str">
        <f t="shared" si="308"/>
        <v/>
      </c>
      <c r="Z674" s="112" t="str">
        <f t="shared" si="309"/>
        <v/>
      </c>
      <c r="AA674" s="112" t="str">
        <f t="shared" si="310"/>
        <v/>
      </c>
      <c r="AB674" s="112" t="str">
        <f t="shared" si="311"/>
        <v/>
      </c>
      <c r="AC674" s="112" t="str">
        <f t="shared" si="312"/>
        <v/>
      </c>
      <c r="AD674" t="str">
        <f t="shared" si="328"/>
        <v>0------------</v>
      </c>
      <c r="AF674" s="19" t="str">
        <f t="shared" si="329"/>
        <v/>
      </c>
      <c r="AG674" s="19">
        <f t="shared" si="313"/>
        <v>0</v>
      </c>
      <c r="AH674" s="19" t="str">
        <f t="shared" si="314"/>
        <v/>
      </c>
      <c r="AI674" s="19" t="str">
        <f t="shared" si="315"/>
        <v/>
      </c>
      <c r="AJ674" s="19" t="str">
        <f t="shared" si="316"/>
        <v/>
      </c>
      <c r="AK674" s="19" t="str">
        <f t="shared" si="317"/>
        <v/>
      </c>
      <c r="AL674" s="19" t="str">
        <f t="shared" si="318"/>
        <v/>
      </c>
      <c r="AM674" s="19" t="str">
        <f t="shared" si="319"/>
        <v/>
      </c>
      <c r="AN674" s="19" t="str">
        <f t="shared" si="320"/>
        <v/>
      </c>
      <c r="AO674" s="19" t="str">
        <f t="shared" si="321"/>
        <v/>
      </c>
      <c r="AP674" s="19" t="str">
        <f t="shared" si="322"/>
        <v/>
      </c>
      <c r="AQ674" s="19" t="str">
        <f t="shared" si="323"/>
        <v/>
      </c>
      <c r="AR674" s="19" t="str">
        <f t="shared" si="324"/>
        <v/>
      </c>
      <c r="AS674" s="19" t="str">
        <f>IFERROR(VLOOKUP(AF674,[2]CUS030!$A$5:$E$10000,5,0),"")</f>
        <v/>
      </c>
      <c r="AT674" s="19" t="str">
        <f>IFERROR(VLOOKUP(AG674,[2]CUS030!$A$5:$E$10000,5,0),"")</f>
        <v/>
      </c>
      <c r="AU674" s="19" t="str">
        <f>IFERROR(VLOOKUP(AH674,[2]CUS030!$A$5:$E$10000,5,0),"")</f>
        <v/>
      </c>
      <c r="AV674" s="19" t="str">
        <f>IFERROR(VLOOKUP(AI674,[2]CUS030!$A$5:$E$10000,5,0),"")</f>
        <v/>
      </c>
      <c r="AW674" s="19" t="str">
        <f>IFERROR(VLOOKUP(AJ674,[2]CUS030!$A$5:$E$10000,5,0),"")</f>
        <v/>
      </c>
      <c r="AX674" s="19" t="str">
        <f>IFERROR(VLOOKUP(AK674,[2]CUS030!$A$5:$E$10000,5,0),"")</f>
        <v/>
      </c>
      <c r="AY674" s="19" t="str">
        <f>IFERROR(VLOOKUP(AL674,[2]CUS030!$A$5:$E$10000,5,0),"")</f>
        <v/>
      </c>
      <c r="AZ674" s="19" t="str">
        <f>IFERROR(VLOOKUP(AM674,[2]CUS030!$A$5:$E$10000,5,0),"")</f>
        <v/>
      </c>
      <c r="BA674" s="19" t="str">
        <f>IFERROR(VLOOKUP(AN674,[2]CUS030!$A$5:$E$10000,5,0),"")</f>
        <v/>
      </c>
      <c r="BB674" s="19" t="str">
        <f>IFERROR(VLOOKUP(AO674,[2]CUS030!$A$5:$E$10000,5,0),"")</f>
        <v/>
      </c>
      <c r="BC674" s="19" t="str">
        <f>IFERROR(VLOOKUP(AP674,[2]CUS030!$A$5:$E$10000,5,0),"")</f>
        <v/>
      </c>
      <c r="BD674" s="19" t="str">
        <f>IFERROR(VLOOKUP(AQ674,[2]CUS030!$A$5:$E$10000,5,0),"")</f>
        <v/>
      </c>
      <c r="BE674" s="19" t="str">
        <f>IFERROR(VLOOKUP(AR674,[2]CUS030!$A$5:$E$10000,5,0),"")</f>
        <v/>
      </c>
    </row>
    <row r="675" spans="6:57" x14ac:dyDescent="0.3">
      <c r="F675" s="108" t="str">
        <f>[1]!Table1[[#This Row],[Production]]</f>
        <v>|0200226642|25.40|0.00|1.600|0.0005819NBC</v>
      </c>
      <c r="G675" t="str">
        <f t="shared" si="325"/>
        <v>5819</v>
      </c>
      <c r="H675" t="str">
        <f t="shared" si="326"/>
        <v>||||||||||||</v>
      </c>
      <c r="I675" s="108" t="str">
        <f>[1]!Table1[[#This Row],[Stock]]</f>
        <v>|0200226642|25.40|0.00|1.600|0.000409.4NBC</v>
      </c>
      <c r="J675" t="str">
        <f t="shared" si="327"/>
        <v>409.4</v>
      </c>
      <c r="K675" s="19"/>
      <c r="L675" s="19"/>
      <c r="M675" s="19"/>
      <c r="N675" s="19"/>
      <c r="O675" s="19"/>
      <c r="P675" s="20">
        <f>End_Cal!E675</f>
        <v>0</v>
      </c>
      <c r="Q675" s="112">
        <f t="shared" si="300"/>
        <v>0</v>
      </c>
      <c r="R675" s="112" t="str">
        <f t="shared" si="301"/>
        <v/>
      </c>
      <c r="S675" s="112" t="str">
        <f t="shared" si="302"/>
        <v/>
      </c>
      <c r="T675" s="112" t="str">
        <f t="shared" si="303"/>
        <v/>
      </c>
      <c r="U675" s="112" t="str">
        <f t="shared" si="304"/>
        <v/>
      </c>
      <c r="V675" s="112" t="str">
        <f t="shared" si="305"/>
        <v/>
      </c>
      <c r="W675" s="112" t="str">
        <f t="shared" si="306"/>
        <v/>
      </c>
      <c r="X675" s="112" t="str">
        <f t="shared" si="307"/>
        <v/>
      </c>
      <c r="Y675" s="112" t="str">
        <f t="shared" si="308"/>
        <v/>
      </c>
      <c r="Z675" s="112" t="str">
        <f t="shared" si="309"/>
        <v/>
      </c>
      <c r="AA675" s="112" t="str">
        <f t="shared" si="310"/>
        <v/>
      </c>
      <c r="AB675" s="112" t="str">
        <f t="shared" si="311"/>
        <v/>
      </c>
      <c r="AC675" s="112" t="str">
        <f t="shared" si="312"/>
        <v/>
      </c>
      <c r="AD675" t="str">
        <f t="shared" si="328"/>
        <v>0------------</v>
      </c>
      <c r="AF675" s="19" t="str">
        <f t="shared" si="329"/>
        <v/>
      </c>
      <c r="AG675" s="19">
        <f t="shared" si="313"/>
        <v>0</v>
      </c>
      <c r="AH675" s="19" t="str">
        <f t="shared" si="314"/>
        <v/>
      </c>
      <c r="AI675" s="19" t="str">
        <f t="shared" si="315"/>
        <v/>
      </c>
      <c r="AJ675" s="19" t="str">
        <f t="shared" si="316"/>
        <v/>
      </c>
      <c r="AK675" s="19" t="str">
        <f t="shared" si="317"/>
        <v/>
      </c>
      <c r="AL675" s="19" t="str">
        <f t="shared" si="318"/>
        <v/>
      </c>
      <c r="AM675" s="19" t="str">
        <f t="shared" si="319"/>
        <v/>
      </c>
      <c r="AN675" s="19" t="str">
        <f t="shared" si="320"/>
        <v/>
      </c>
      <c r="AO675" s="19" t="str">
        <f t="shared" si="321"/>
        <v/>
      </c>
      <c r="AP675" s="19" t="str">
        <f t="shared" si="322"/>
        <v/>
      </c>
      <c r="AQ675" s="19" t="str">
        <f t="shared" si="323"/>
        <v/>
      </c>
      <c r="AR675" s="19" t="str">
        <f t="shared" si="324"/>
        <v/>
      </c>
      <c r="AS675" s="19" t="str">
        <f>IFERROR(VLOOKUP(AF675,[2]CUS030!$A$5:$E$10000,5,0),"")</f>
        <v/>
      </c>
      <c r="AT675" s="19" t="str">
        <f>IFERROR(VLOOKUP(AG675,[2]CUS030!$A$5:$E$10000,5,0),"")</f>
        <v/>
      </c>
      <c r="AU675" s="19" t="str">
        <f>IFERROR(VLOOKUP(AH675,[2]CUS030!$A$5:$E$10000,5,0),"")</f>
        <v/>
      </c>
      <c r="AV675" s="19" t="str">
        <f>IFERROR(VLOOKUP(AI675,[2]CUS030!$A$5:$E$10000,5,0),"")</f>
        <v/>
      </c>
      <c r="AW675" s="19" t="str">
        <f>IFERROR(VLOOKUP(AJ675,[2]CUS030!$A$5:$E$10000,5,0),"")</f>
        <v/>
      </c>
      <c r="AX675" s="19" t="str">
        <f>IFERROR(VLOOKUP(AK675,[2]CUS030!$A$5:$E$10000,5,0),"")</f>
        <v/>
      </c>
      <c r="AY675" s="19" t="str">
        <f>IFERROR(VLOOKUP(AL675,[2]CUS030!$A$5:$E$10000,5,0),"")</f>
        <v/>
      </c>
      <c r="AZ675" s="19" t="str">
        <f>IFERROR(VLOOKUP(AM675,[2]CUS030!$A$5:$E$10000,5,0),"")</f>
        <v/>
      </c>
      <c r="BA675" s="19" t="str">
        <f>IFERROR(VLOOKUP(AN675,[2]CUS030!$A$5:$E$10000,5,0),"")</f>
        <v/>
      </c>
      <c r="BB675" s="19" t="str">
        <f>IFERROR(VLOOKUP(AO675,[2]CUS030!$A$5:$E$10000,5,0),"")</f>
        <v/>
      </c>
      <c r="BC675" s="19" t="str">
        <f>IFERROR(VLOOKUP(AP675,[2]CUS030!$A$5:$E$10000,5,0),"")</f>
        <v/>
      </c>
      <c r="BD675" s="19" t="str">
        <f>IFERROR(VLOOKUP(AQ675,[2]CUS030!$A$5:$E$10000,5,0),"")</f>
        <v/>
      </c>
      <c r="BE675" s="19" t="str">
        <f>IFERROR(VLOOKUP(AR675,[2]CUS030!$A$5:$E$10000,5,0),"")</f>
        <v/>
      </c>
    </row>
    <row r="676" spans="6:57" x14ac:dyDescent="0.3">
      <c r="F676" s="108" t="str">
        <f>[1]!Table1[[#This Row],[Production]]</f>
        <v>|0200226642|25.40|0.00|1.600|0.0005819NBC</v>
      </c>
      <c r="G676" t="str">
        <f t="shared" si="325"/>
        <v>5819</v>
      </c>
      <c r="H676" t="str">
        <f t="shared" si="326"/>
        <v>||||||||||||</v>
      </c>
      <c r="I676" s="108" t="str">
        <f>[1]!Table1[[#This Row],[Stock]]</f>
        <v>|0200226642|25.40|0.00|1.600|0.0005819NBC</v>
      </c>
      <c r="J676" t="str">
        <f t="shared" si="327"/>
        <v>5819</v>
      </c>
      <c r="K676" s="19"/>
      <c r="L676" s="19"/>
      <c r="M676" s="19"/>
      <c r="N676" s="19"/>
      <c r="O676" s="19"/>
      <c r="P676" s="20">
        <f>End_Cal!E676</f>
        <v>0</v>
      </c>
      <c r="Q676" s="112">
        <f t="shared" ref="Q676:Q739" si="330">IFERROR(INDEX($J$2:$J$9873,MATCH(1,INDEX(($P676=$F$2:$F$9873)*(0=COUNTIFS($Q$2:$Q$2,$J$2:$J$9873)),0),0)),"")</f>
        <v>0</v>
      </c>
      <c r="R676" s="112" t="str">
        <f t="shared" ref="R676:R739" si="331">IFERROR(INDEX($J$2:$J$9873,MATCH(1,INDEX(($P676=$F$2:$F$9873)*(0=COUNTIFS(Q676,$J$2:$J$9873)),0),0)),"")</f>
        <v/>
      </c>
      <c r="S676" s="112" t="str">
        <f t="shared" ref="S676:S739" si="332">IFERROR(INDEX($J$2:$J$9873,MATCH(1,INDEX(($P676=$F$2:$F$9873)*(0=COUNTIFS(Q676:R676,$J$2:$J$9873)),0),0)),"")</f>
        <v/>
      </c>
      <c r="T676" s="112" t="str">
        <f t="shared" ref="T676:T739" si="333">IFERROR(INDEX($J$2:$J$9873,MATCH(1,INDEX(($P676=$F$2:$F$9873)*(0=COUNTIFS(Q676:S676,$J$2:$J$9873)),0),0)),"")</f>
        <v/>
      </c>
      <c r="U676" s="112" t="str">
        <f t="shared" ref="U676:U739" si="334">IFERROR(INDEX($J$2:$J$9873,MATCH(1,INDEX(($P676=$F$2:$F$9873)*(0=COUNTIFS(Q676:T676,$J$2:$J$9873)),0),0)),"")</f>
        <v/>
      </c>
      <c r="V676" s="112" t="str">
        <f t="shared" ref="V676:V739" si="335">IFERROR(INDEX($J$2:$J$9873,MATCH(1,INDEX(($P676=$F$2:$F$9873)*(0=COUNTIFS(Q676:U676,$J$2:$J$9873)),0),0)),"")</f>
        <v/>
      </c>
      <c r="W676" s="112" t="str">
        <f t="shared" ref="W676:W739" si="336">IFERROR(INDEX($J$2:$J$9873,MATCH(1,INDEX(($P676=$F$2:$F$9873)*(0=COUNTIFS(Q676:V676,$J$2:$J$861)),0),0)),"")</f>
        <v/>
      </c>
      <c r="X676" s="112" t="str">
        <f t="shared" ref="X676:X739" si="337">IFERROR(INDEX($J$2:$J$9873,MATCH(1,INDEX(($P676=$F$2:$F$9873)*(0=COUNTIFS(Q676:W676,$J$2:$J$9873)),0),0)),"")</f>
        <v/>
      </c>
      <c r="Y676" s="112" t="str">
        <f t="shared" ref="Y676:Y739" si="338">IFERROR(INDEX($J$2:$J$861,MATCH(1,INDEX(($P676=$F$2:$F$861)*(0=COUNTIFS(Q676:X676,$J$2:$J$861)),0),0)),"")</f>
        <v/>
      </c>
      <c r="Z676" s="112" t="str">
        <f t="shared" ref="Z676:Z739" si="339">IFERROR(INDEX($J$2:$J$861,MATCH(1,INDEX(($P676=$F$2:$F$861)*(0=COUNTIFS(Q676:Y676,$J$2:$J$861)),0),0)),"")</f>
        <v/>
      </c>
      <c r="AA676" s="112" t="str">
        <f t="shared" ref="AA676:AA739" si="340">IFERROR(INDEX($J$2:$J$861,MATCH(1,INDEX(($P676=$F$2:$F$861)*(0=COUNTIFS(Q676:Z676,$J$2:$J$861)),0),0)),"")</f>
        <v/>
      </c>
      <c r="AB676" s="112" t="str">
        <f t="shared" ref="AB676:AB739" si="341">IFERROR(INDEX($J$2:$J$861,MATCH(1,INDEX(($P676=$F$2:$F$861)*(0=COUNTIFS(Q676:AA676,$J$2:$J$861)),0),0)),"")</f>
        <v/>
      </c>
      <c r="AC676" s="112" t="str">
        <f t="shared" ref="AC676:AC739" si="342">IFERROR(INDEX($J$2:$J$861,MATCH(1,INDEX(($P676=$F$2:$F$861)*(0=COUNTIFS(Q676:AB676,$J$2:$J$861)),0),0)),"")</f>
        <v/>
      </c>
      <c r="AD676" t="str">
        <f t="shared" si="328"/>
        <v>0------------</v>
      </c>
      <c r="AF676" s="19" t="str">
        <f t="shared" si="329"/>
        <v/>
      </c>
      <c r="AG676" s="19">
        <f t="shared" ref="AG676:AG739" si="343">IFERROR(INDEX($I$2:$I$9873,MATCH(1,INDEX(($P676=$F$2:$F$9873)*(0=COUNTIFS(AF676,$I$2:$I$9873)),0),0)),"")</f>
        <v>0</v>
      </c>
      <c r="AH676" s="19" t="str">
        <f t="shared" ref="AH676:AH739" si="344">IFERROR(INDEX($I$2:$I$9873,MATCH(1,INDEX(($P676=$F$2:$F$9873)*(0=COUNTIFS(AF676:AG676,$I$2:$I$9873)),0),0)),"")</f>
        <v/>
      </c>
      <c r="AI676" s="19" t="str">
        <f t="shared" ref="AI676:AI739" si="345">IFERROR(INDEX($I$2:$I$9873,MATCH(1,INDEX(($P676=$F$2:$F$9873)*(0=COUNTIFS(AF676:AH676,$I$2:$I$9873)),0),0)),"")</f>
        <v/>
      </c>
      <c r="AJ676" s="19" t="str">
        <f t="shared" ref="AJ676:AJ739" si="346">IFERROR(INDEX($I$2:$I$9873,MATCH(1,INDEX(($P676=$F$2:$F$9873)*(0=COUNTIFS(AF676:AI676,$I$2:$I$9873)),0),0)),"")</f>
        <v/>
      </c>
      <c r="AK676" s="19" t="str">
        <f t="shared" ref="AK676:AK739" si="347">IFERROR(INDEX($I$2:$I$9873,MATCH(1,INDEX(($P676=$F$2:$F$9873)*(0=COUNTIFS(AF676:AJ676,$I$2:$I$9873)),0),0)),"")</f>
        <v/>
      </c>
      <c r="AL676" s="19" t="str">
        <f t="shared" ref="AL676:AL739" si="348">IFERROR(INDEX($I$2:$I$9873,MATCH(1,INDEX(($P676=$F$2:$F$9873)*(0=COUNTIFS(AF676:AK676,$I$2:$I$9873)),0),0)),"")</f>
        <v/>
      </c>
      <c r="AM676" s="19" t="str">
        <f t="shared" ref="AM676:AM739" si="349">IFERROR(INDEX($I$2:$I$9873,MATCH(1,INDEX(($P676=$F$2:$F$9873)*(0=COUNTIFS(AF676:AL676,$I$2:$I$9873)),0),0)),"")</f>
        <v/>
      </c>
      <c r="AN676" s="19" t="str">
        <f t="shared" ref="AN676:AN739" si="350">IFERROR(INDEX($I$2:$I$9873,MATCH(1,INDEX(($P676=$F$2:$F$9873)*(0=COUNTIFS(AF676:AM676,$I$2:$I$9873)),0),0)),"")</f>
        <v/>
      </c>
      <c r="AO676" s="19" t="str">
        <f t="shared" ref="AO676:AO739" si="351">IFERROR(INDEX($I$2:$I$9873,MATCH(1,INDEX(($P676=$F$2:$F$9873)*(0=COUNTIFS(AF676:AN676,$I$2:$I$9873)),0),0)),"")</f>
        <v/>
      </c>
      <c r="AP676" s="19" t="str">
        <f t="shared" ref="AP676:AP739" si="352">IFERROR(INDEX($I$2:$I$9873,MATCH(1,INDEX(($P676=$F$2:$F$9873)*(0=COUNTIFS(AF676:AO676,$I$2:$I$9873)),0),0)),"")</f>
        <v/>
      </c>
      <c r="AQ676" s="19" t="str">
        <f t="shared" ref="AQ676:AQ739" si="353">IFERROR(INDEX($I$2:$I$9873,MATCH(1,INDEX(($P676=$F$2:$F$9873)*(0=COUNTIFS(AF676:AP676,$I$2:$I$9873)),0),0)),"")</f>
        <v/>
      </c>
      <c r="AR676" s="19" t="str">
        <f t="shared" ref="AR676:AR739" si="354">IFERROR(INDEX($I$2:$I$9873,MATCH(1,INDEX(($P676=$F$2:$F$9873)*(0=COUNTIFS(AF676:AQ676,$I$2:$I$9873)),0),0)),"")</f>
        <v/>
      </c>
      <c r="AS676" s="19" t="str">
        <f>IFERROR(VLOOKUP(AF676,[2]CUS030!$A$5:$E$10000,5,0),"")</f>
        <v/>
      </c>
      <c r="AT676" s="19" t="str">
        <f>IFERROR(VLOOKUP(AG676,[2]CUS030!$A$5:$E$10000,5,0),"")</f>
        <v/>
      </c>
      <c r="AU676" s="19" t="str">
        <f>IFERROR(VLOOKUP(AH676,[2]CUS030!$A$5:$E$10000,5,0),"")</f>
        <v/>
      </c>
      <c r="AV676" s="19" t="str">
        <f>IFERROR(VLOOKUP(AI676,[2]CUS030!$A$5:$E$10000,5,0),"")</f>
        <v/>
      </c>
      <c r="AW676" s="19" t="str">
        <f>IFERROR(VLOOKUP(AJ676,[2]CUS030!$A$5:$E$10000,5,0),"")</f>
        <v/>
      </c>
      <c r="AX676" s="19" t="str">
        <f>IFERROR(VLOOKUP(AK676,[2]CUS030!$A$5:$E$10000,5,0),"")</f>
        <v/>
      </c>
      <c r="AY676" s="19" t="str">
        <f>IFERROR(VLOOKUP(AL676,[2]CUS030!$A$5:$E$10000,5,0),"")</f>
        <v/>
      </c>
      <c r="AZ676" s="19" t="str">
        <f>IFERROR(VLOOKUP(AM676,[2]CUS030!$A$5:$E$10000,5,0),"")</f>
        <v/>
      </c>
      <c r="BA676" s="19" t="str">
        <f>IFERROR(VLOOKUP(AN676,[2]CUS030!$A$5:$E$10000,5,0),"")</f>
        <v/>
      </c>
      <c r="BB676" s="19" t="str">
        <f>IFERROR(VLOOKUP(AO676,[2]CUS030!$A$5:$E$10000,5,0),"")</f>
        <v/>
      </c>
      <c r="BC676" s="19" t="str">
        <f>IFERROR(VLOOKUP(AP676,[2]CUS030!$A$5:$E$10000,5,0),"")</f>
        <v/>
      </c>
      <c r="BD676" s="19" t="str">
        <f>IFERROR(VLOOKUP(AQ676,[2]CUS030!$A$5:$E$10000,5,0),"")</f>
        <v/>
      </c>
      <c r="BE676" s="19" t="str">
        <f>IFERROR(VLOOKUP(AR676,[2]CUS030!$A$5:$E$10000,5,0),"")</f>
        <v/>
      </c>
    </row>
    <row r="677" spans="6:57" x14ac:dyDescent="0.3">
      <c r="F677" s="108" t="str">
        <f>[1]!Table1[[#This Row],[Production]]</f>
        <v>|0200226640|25.40|0.00|2.300|0.0005887NBC</v>
      </c>
      <c r="G677" t="str">
        <f t="shared" si="325"/>
        <v>5887</v>
      </c>
      <c r="H677" t="str">
        <f t="shared" si="326"/>
        <v>||||||||||||</v>
      </c>
      <c r="I677" s="108" t="str">
        <f>[1]!Table1[[#This Row],[Stock]]</f>
        <v>|0200226640|25.40|0.00|2.300|0.000409.4NBC</v>
      </c>
      <c r="J677" t="str">
        <f t="shared" si="327"/>
        <v>409.4</v>
      </c>
      <c r="K677" s="19"/>
      <c r="L677" s="19"/>
      <c r="M677" s="19"/>
      <c r="N677" s="19"/>
      <c r="O677" s="19"/>
      <c r="P677" s="20">
        <f>End_Cal!E677</f>
        <v>0</v>
      </c>
      <c r="Q677" s="112">
        <f t="shared" si="330"/>
        <v>0</v>
      </c>
      <c r="R677" s="112" t="str">
        <f t="shared" si="331"/>
        <v/>
      </c>
      <c r="S677" s="112" t="str">
        <f t="shared" si="332"/>
        <v/>
      </c>
      <c r="T677" s="112" t="str">
        <f t="shared" si="333"/>
        <v/>
      </c>
      <c r="U677" s="112" t="str">
        <f t="shared" si="334"/>
        <v/>
      </c>
      <c r="V677" s="112" t="str">
        <f t="shared" si="335"/>
        <v/>
      </c>
      <c r="W677" s="112" t="str">
        <f t="shared" si="336"/>
        <v/>
      </c>
      <c r="X677" s="112" t="str">
        <f t="shared" si="337"/>
        <v/>
      </c>
      <c r="Y677" s="112" t="str">
        <f t="shared" si="338"/>
        <v/>
      </c>
      <c r="Z677" s="112" t="str">
        <f t="shared" si="339"/>
        <v/>
      </c>
      <c r="AA677" s="112" t="str">
        <f t="shared" si="340"/>
        <v/>
      </c>
      <c r="AB677" s="112" t="str">
        <f t="shared" si="341"/>
        <v/>
      </c>
      <c r="AC677" s="112" t="str">
        <f t="shared" si="342"/>
        <v/>
      </c>
      <c r="AD677" t="str">
        <f t="shared" si="328"/>
        <v>0------------</v>
      </c>
      <c r="AF677" s="19" t="str">
        <f t="shared" si="329"/>
        <v/>
      </c>
      <c r="AG677" s="19">
        <f t="shared" si="343"/>
        <v>0</v>
      </c>
      <c r="AH677" s="19" t="str">
        <f t="shared" si="344"/>
        <v/>
      </c>
      <c r="AI677" s="19" t="str">
        <f t="shared" si="345"/>
        <v/>
      </c>
      <c r="AJ677" s="19" t="str">
        <f t="shared" si="346"/>
        <v/>
      </c>
      <c r="AK677" s="19" t="str">
        <f t="shared" si="347"/>
        <v/>
      </c>
      <c r="AL677" s="19" t="str">
        <f t="shared" si="348"/>
        <v/>
      </c>
      <c r="AM677" s="19" t="str">
        <f t="shared" si="349"/>
        <v/>
      </c>
      <c r="AN677" s="19" t="str">
        <f t="shared" si="350"/>
        <v/>
      </c>
      <c r="AO677" s="19" t="str">
        <f t="shared" si="351"/>
        <v/>
      </c>
      <c r="AP677" s="19" t="str">
        <f t="shared" si="352"/>
        <v/>
      </c>
      <c r="AQ677" s="19" t="str">
        <f t="shared" si="353"/>
        <v/>
      </c>
      <c r="AR677" s="19" t="str">
        <f t="shared" si="354"/>
        <v/>
      </c>
      <c r="AS677" s="19" t="str">
        <f>IFERROR(VLOOKUP(AF677,[2]CUS030!$A$5:$E$10000,5,0),"")</f>
        <v/>
      </c>
      <c r="AT677" s="19" t="str">
        <f>IFERROR(VLOOKUP(AG677,[2]CUS030!$A$5:$E$10000,5,0),"")</f>
        <v/>
      </c>
      <c r="AU677" s="19" t="str">
        <f>IFERROR(VLOOKUP(AH677,[2]CUS030!$A$5:$E$10000,5,0),"")</f>
        <v/>
      </c>
      <c r="AV677" s="19" t="str">
        <f>IFERROR(VLOOKUP(AI677,[2]CUS030!$A$5:$E$10000,5,0),"")</f>
        <v/>
      </c>
      <c r="AW677" s="19" t="str">
        <f>IFERROR(VLOOKUP(AJ677,[2]CUS030!$A$5:$E$10000,5,0),"")</f>
        <v/>
      </c>
      <c r="AX677" s="19" t="str">
        <f>IFERROR(VLOOKUP(AK677,[2]CUS030!$A$5:$E$10000,5,0),"")</f>
        <v/>
      </c>
      <c r="AY677" s="19" t="str">
        <f>IFERROR(VLOOKUP(AL677,[2]CUS030!$A$5:$E$10000,5,0),"")</f>
        <v/>
      </c>
      <c r="AZ677" s="19" t="str">
        <f>IFERROR(VLOOKUP(AM677,[2]CUS030!$A$5:$E$10000,5,0),"")</f>
        <v/>
      </c>
      <c r="BA677" s="19" t="str">
        <f>IFERROR(VLOOKUP(AN677,[2]CUS030!$A$5:$E$10000,5,0),"")</f>
        <v/>
      </c>
      <c r="BB677" s="19" t="str">
        <f>IFERROR(VLOOKUP(AO677,[2]CUS030!$A$5:$E$10000,5,0),"")</f>
        <v/>
      </c>
      <c r="BC677" s="19" t="str">
        <f>IFERROR(VLOOKUP(AP677,[2]CUS030!$A$5:$E$10000,5,0),"")</f>
        <v/>
      </c>
      <c r="BD677" s="19" t="str">
        <f>IFERROR(VLOOKUP(AQ677,[2]CUS030!$A$5:$E$10000,5,0),"")</f>
        <v/>
      </c>
      <c r="BE677" s="19" t="str">
        <f>IFERROR(VLOOKUP(AR677,[2]CUS030!$A$5:$E$10000,5,0),"")</f>
        <v/>
      </c>
    </row>
    <row r="678" spans="6:57" x14ac:dyDescent="0.3">
      <c r="F678" s="108" t="str">
        <f>[1]!Table1[[#This Row],[Production]]</f>
        <v>|0200226640|25.40|0.00|2.300|0.0005887NBC</v>
      </c>
      <c r="G678" t="str">
        <f t="shared" si="325"/>
        <v>5887</v>
      </c>
      <c r="H678" t="str">
        <f t="shared" si="326"/>
        <v>||||||||||||</v>
      </c>
      <c r="I678" s="108" t="str">
        <f>[1]!Table1[[#This Row],[Stock]]</f>
        <v>|0200226640|25.40|0.00|2.300|0.0005887NBC</v>
      </c>
      <c r="J678" t="str">
        <f t="shared" si="327"/>
        <v>5887</v>
      </c>
      <c r="K678" s="19"/>
      <c r="L678" s="19"/>
      <c r="M678" s="19"/>
      <c r="N678" s="19"/>
      <c r="O678" s="19"/>
      <c r="P678" s="20">
        <f>End_Cal!E678</f>
        <v>0</v>
      </c>
      <c r="Q678" s="112">
        <f t="shared" si="330"/>
        <v>0</v>
      </c>
      <c r="R678" s="112" t="str">
        <f t="shared" si="331"/>
        <v/>
      </c>
      <c r="S678" s="112" t="str">
        <f t="shared" si="332"/>
        <v/>
      </c>
      <c r="T678" s="112" t="str">
        <f t="shared" si="333"/>
        <v/>
      </c>
      <c r="U678" s="112" t="str">
        <f t="shared" si="334"/>
        <v/>
      </c>
      <c r="V678" s="112" t="str">
        <f t="shared" si="335"/>
        <v/>
      </c>
      <c r="W678" s="112" t="str">
        <f t="shared" si="336"/>
        <v/>
      </c>
      <c r="X678" s="112" t="str">
        <f t="shared" si="337"/>
        <v/>
      </c>
      <c r="Y678" s="112" t="str">
        <f t="shared" si="338"/>
        <v/>
      </c>
      <c r="Z678" s="112" t="str">
        <f t="shared" si="339"/>
        <v/>
      </c>
      <c r="AA678" s="112" t="str">
        <f t="shared" si="340"/>
        <v/>
      </c>
      <c r="AB678" s="112" t="str">
        <f t="shared" si="341"/>
        <v/>
      </c>
      <c r="AC678" s="112" t="str">
        <f t="shared" si="342"/>
        <v/>
      </c>
      <c r="AD678" t="str">
        <f t="shared" si="328"/>
        <v>0------------</v>
      </c>
      <c r="AF678" s="19" t="str">
        <f t="shared" si="329"/>
        <v/>
      </c>
      <c r="AG678" s="19">
        <f t="shared" si="343"/>
        <v>0</v>
      </c>
      <c r="AH678" s="19" t="str">
        <f t="shared" si="344"/>
        <v/>
      </c>
      <c r="AI678" s="19" t="str">
        <f t="shared" si="345"/>
        <v/>
      </c>
      <c r="AJ678" s="19" t="str">
        <f t="shared" si="346"/>
        <v/>
      </c>
      <c r="AK678" s="19" t="str">
        <f t="shared" si="347"/>
        <v/>
      </c>
      <c r="AL678" s="19" t="str">
        <f t="shared" si="348"/>
        <v/>
      </c>
      <c r="AM678" s="19" t="str">
        <f t="shared" si="349"/>
        <v/>
      </c>
      <c r="AN678" s="19" t="str">
        <f t="shared" si="350"/>
        <v/>
      </c>
      <c r="AO678" s="19" t="str">
        <f t="shared" si="351"/>
        <v/>
      </c>
      <c r="AP678" s="19" t="str">
        <f t="shared" si="352"/>
        <v/>
      </c>
      <c r="AQ678" s="19" t="str">
        <f t="shared" si="353"/>
        <v/>
      </c>
      <c r="AR678" s="19" t="str">
        <f t="shared" si="354"/>
        <v/>
      </c>
      <c r="AS678" s="19" t="str">
        <f>IFERROR(VLOOKUP(AF678,[2]CUS030!$A$5:$E$10000,5,0),"")</f>
        <v/>
      </c>
      <c r="AT678" s="19" t="str">
        <f>IFERROR(VLOOKUP(AG678,[2]CUS030!$A$5:$E$10000,5,0),"")</f>
        <v/>
      </c>
      <c r="AU678" s="19" t="str">
        <f>IFERROR(VLOOKUP(AH678,[2]CUS030!$A$5:$E$10000,5,0),"")</f>
        <v/>
      </c>
      <c r="AV678" s="19" t="str">
        <f>IFERROR(VLOOKUP(AI678,[2]CUS030!$A$5:$E$10000,5,0),"")</f>
        <v/>
      </c>
      <c r="AW678" s="19" t="str">
        <f>IFERROR(VLOOKUP(AJ678,[2]CUS030!$A$5:$E$10000,5,0),"")</f>
        <v/>
      </c>
      <c r="AX678" s="19" t="str">
        <f>IFERROR(VLOOKUP(AK678,[2]CUS030!$A$5:$E$10000,5,0),"")</f>
        <v/>
      </c>
      <c r="AY678" s="19" t="str">
        <f>IFERROR(VLOOKUP(AL678,[2]CUS030!$A$5:$E$10000,5,0),"")</f>
        <v/>
      </c>
      <c r="AZ678" s="19" t="str">
        <f>IFERROR(VLOOKUP(AM678,[2]CUS030!$A$5:$E$10000,5,0),"")</f>
        <v/>
      </c>
      <c r="BA678" s="19" t="str">
        <f>IFERROR(VLOOKUP(AN678,[2]CUS030!$A$5:$E$10000,5,0),"")</f>
        <v/>
      </c>
      <c r="BB678" s="19" t="str">
        <f>IFERROR(VLOOKUP(AO678,[2]CUS030!$A$5:$E$10000,5,0),"")</f>
        <v/>
      </c>
      <c r="BC678" s="19" t="str">
        <f>IFERROR(VLOOKUP(AP678,[2]CUS030!$A$5:$E$10000,5,0),"")</f>
        <v/>
      </c>
      <c r="BD678" s="19" t="str">
        <f>IFERROR(VLOOKUP(AQ678,[2]CUS030!$A$5:$E$10000,5,0),"")</f>
        <v/>
      </c>
      <c r="BE678" s="19" t="str">
        <f>IFERROR(VLOOKUP(AR678,[2]CUS030!$A$5:$E$10000,5,0),"")</f>
        <v/>
      </c>
    </row>
    <row r="679" spans="6:57" x14ac:dyDescent="0.3">
      <c r="F679" s="108" t="str">
        <f>[1]!Table1[[#This Row],[Production]]</f>
        <v>|0200226640|25.40|0.00|2.300|0.0005887NBC</v>
      </c>
      <c r="G679" t="str">
        <f t="shared" si="325"/>
        <v>5887</v>
      </c>
      <c r="H679" t="str">
        <f t="shared" si="326"/>
        <v>||||||||||||</v>
      </c>
      <c r="I679" s="108" t="str">
        <f>[1]!Table1[[#This Row],[Stock]]</f>
        <v>|0200226640|25.40|0.00|2.300|0.000972NBC</v>
      </c>
      <c r="J679" t="str">
        <f t="shared" si="327"/>
        <v>972</v>
      </c>
      <c r="K679" s="19"/>
      <c r="L679" s="19"/>
      <c r="M679" s="19"/>
      <c r="N679" s="19"/>
      <c r="O679" s="19"/>
      <c r="P679" s="20">
        <f>End_Cal!E679</f>
        <v>0</v>
      </c>
      <c r="Q679" s="112">
        <f t="shared" si="330"/>
        <v>0</v>
      </c>
      <c r="R679" s="112" t="str">
        <f t="shared" si="331"/>
        <v/>
      </c>
      <c r="S679" s="112" t="str">
        <f t="shared" si="332"/>
        <v/>
      </c>
      <c r="T679" s="112" t="str">
        <f t="shared" si="333"/>
        <v/>
      </c>
      <c r="U679" s="112" t="str">
        <f t="shared" si="334"/>
        <v/>
      </c>
      <c r="V679" s="112" t="str">
        <f t="shared" si="335"/>
        <v/>
      </c>
      <c r="W679" s="112" t="str">
        <f t="shared" si="336"/>
        <v/>
      </c>
      <c r="X679" s="112" t="str">
        <f t="shared" si="337"/>
        <v/>
      </c>
      <c r="Y679" s="112" t="str">
        <f t="shared" si="338"/>
        <v/>
      </c>
      <c r="Z679" s="112" t="str">
        <f t="shared" si="339"/>
        <v/>
      </c>
      <c r="AA679" s="112" t="str">
        <f t="shared" si="340"/>
        <v/>
      </c>
      <c r="AB679" s="112" t="str">
        <f t="shared" si="341"/>
        <v/>
      </c>
      <c r="AC679" s="112" t="str">
        <f t="shared" si="342"/>
        <v/>
      </c>
      <c r="AD679" t="str">
        <f t="shared" si="328"/>
        <v>0------------</v>
      </c>
      <c r="AF679" s="19" t="str">
        <f t="shared" si="329"/>
        <v/>
      </c>
      <c r="AG679" s="19">
        <f t="shared" si="343"/>
        <v>0</v>
      </c>
      <c r="AH679" s="19" t="str">
        <f t="shared" si="344"/>
        <v/>
      </c>
      <c r="AI679" s="19" t="str">
        <f t="shared" si="345"/>
        <v/>
      </c>
      <c r="AJ679" s="19" t="str">
        <f t="shared" si="346"/>
        <v/>
      </c>
      <c r="AK679" s="19" t="str">
        <f t="shared" si="347"/>
        <v/>
      </c>
      <c r="AL679" s="19" t="str">
        <f t="shared" si="348"/>
        <v/>
      </c>
      <c r="AM679" s="19" t="str">
        <f t="shared" si="349"/>
        <v/>
      </c>
      <c r="AN679" s="19" t="str">
        <f t="shared" si="350"/>
        <v/>
      </c>
      <c r="AO679" s="19" t="str">
        <f t="shared" si="351"/>
        <v/>
      </c>
      <c r="AP679" s="19" t="str">
        <f t="shared" si="352"/>
        <v/>
      </c>
      <c r="AQ679" s="19" t="str">
        <f t="shared" si="353"/>
        <v/>
      </c>
      <c r="AR679" s="19" t="str">
        <f t="shared" si="354"/>
        <v/>
      </c>
      <c r="AS679" s="19" t="str">
        <f>IFERROR(VLOOKUP(AF679,[2]CUS030!$A$5:$E$10000,5,0),"")</f>
        <v/>
      </c>
      <c r="AT679" s="19" t="str">
        <f>IFERROR(VLOOKUP(AG679,[2]CUS030!$A$5:$E$10000,5,0),"")</f>
        <v/>
      </c>
      <c r="AU679" s="19" t="str">
        <f>IFERROR(VLOOKUP(AH679,[2]CUS030!$A$5:$E$10000,5,0),"")</f>
        <v/>
      </c>
      <c r="AV679" s="19" t="str">
        <f>IFERROR(VLOOKUP(AI679,[2]CUS030!$A$5:$E$10000,5,0),"")</f>
        <v/>
      </c>
      <c r="AW679" s="19" t="str">
        <f>IFERROR(VLOOKUP(AJ679,[2]CUS030!$A$5:$E$10000,5,0),"")</f>
        <v/>
      </c>
      <c r="AX679" s="19" t="str">
        <f>IFERROR(VLOOKUP(AK679,[2]CUS030!$A$5:$E$10000,5,0),"")</f>
        <v/>
      </c>
      <c r="AY679" s="19" t="str">
        <f>IFERROR(VLOOKUP(AL679,[2]CUS030!$A$5:$E$10000,5,0),"")</f>
        <v/>
      </c>
      <c r="AZ679" s="19" t="str">
        <f>IFERROR(VLOOKUP(AM679,[2]CUS030!$A$5:$E$10000,5,0),"")</f>
        <v/>
      </c>
      <c r="BA679" s="19" t="str">
        <f>IFERROR(VLOOKUP(AN679,[2]CUS030!$A$5:$E$10000,5,0),"")</f>
        <v/>
      </c>
      <c r="BB679" s="19" t="str">
        <f>IFERROR(VLOOKUP(AO679,[2]CUS030!$A$5:$E$10000,5,0),"")</f>
        <v/>
      </c>
      <c r="BC679" s="19" t="str">
        <f>IFERROR(VLOOKUP(AP679,[2]CUS030!$A$5:$E$10000,5,0),"")</f>
        <v/>
      </c>
      <c r="BD679" s="19" t="str">
        <f>IFERROR(VLOOKUP(AQ679,[2]CUS030!$A$5:$E$10000,5,0),"")</f>
        <v/>
      </c>
      <c r="BE679" s="19" t="str">
        <f>IFERROR(VLOOKUP(AR679,[2]CUS030!$A$5:$E$10000,5,0),"")</f>
        <v/>
      </c>
    </row>
    <row r="680" spans="6:57" x14ac:dyDescent="0.3">
      <c r="F680" s="108" t="str">
        <f>[1]!Table1[[#This Row],[Production]]</f>
        <v>|0200236643|28.60|0.00|1.200|0.0006071NBC</v>
      </c>
      <c r="G680" t="str">
        <f t="shared" si="325"/>
        <v>6071</v>
      </c>
      <c r="H680" t="str">
        <f t="shared" si="326"/>
        <v>||||||||||||</v>
      </c>
      <c r="I680" s="108" t="str">
        <f>[1]!Table1[[#This Row],[Stock]]</f>
        <v>|0200236643|28.60|0.00|1.200|0.0001505NBC</v>
      </c>
      <c r="J680" t="str">
        <f t="shared" si="327"/>
        <v>1505</v>
      </c>
      <c r="K680" s="19"/>
      <c r="L680" s="19"/>
      <c r="M680" s="19"/>
      <c r="N680" s="19"/>
      <c r="O680" s="19"/>
      <c r="P680" s="20">
        <f>End_Cal!E680</f>
        <v>0</v>
      </c>
      <c r="Q680" s="112">
        <f t="shared" si="330"/>
        <v>0</v>
      </c>
      <c r="R680" s="112" t="str">
        <f t="shared" si="331"/>
        <v/>
      </c>
      <c r="S680" s="112" t="str">
        <f t="shared" si="332"/>
        <v/>
      </c>
      <c r="T680" s="112" t="str">
        <f t="shared" si="333"/>
        <v/>
      </c>
      <c r="U680" s="112" t="str">
        <f t="shared" si="334"/>
        <v/>
      </c>
      <c r="V680" s="112" t="str">
        <f t="shared" si="335"/>
        <v/>
      </c>
      <c r="W680" s="112" t="str">
        <f t="shared" si="336"/>
        <v/>
      </c>
      <c r="X680" s="112" t="str">
        <f t="shared" si="337"/>
        <v/>
      </c>
      <c r="Y680" s="112" t="str">
        <f t="shared" si="338"/>
        <v/>
      </c>
      <c r="Z680" s="112" t="str">
        <f t="shared" si="339"/>
        <v/>
      </c>
      <c r="AA680" s="112" t="str">
        <f t="shared" si="340"/>
        <v/>
      </c>
      <c r="AB680" s="112" t="str">
        <f t="shared" si="341"/>
        <v/>
      </c>
      <c r="AC680" s="112" t="str">
        <f t="shared" si="342"/>
        <v/>
      </c>
      <c r="AD680" t="str">
        <f t="shared" si="328"/>
        <v>0------------</v>
      </c>
      <c r="AF680" s="19" t="str">
        <f t="shared" si="329"/>
        <v/>
      </c>
      <c r="AG680" s="19">
        <f t="shared" si="343"/>
        <v>0</v>
      </c>
      <c r="AH680" s="19" t="str">
        <f t="shared" si="344"/>
        <v/>
      </c>
      <c r="AI680" s="19" t="str">
        <f t="shared" si="345"/>
        <v/>
      </c>
      <c r="AJ680" s="19" t="str">
        <f t="shared" si="346"/>
        <v/>
      </c>
      <c r="AK680" s="19" t="str">
        <f t="shared" si="347"/>
        <v/>
      </c>
      <c r="AL680" s="19" t="str">
        <f t="shared" si="348"/>
        <v/>
      </c>
      <c r="AM680" s="19" t="str">
        <f t="shared" si="349"/>
        <v/>
      </c>
      <c r="AN680" s="19" t="str">
        <f t="shared" si="350"/>
        <v/>
      </c>
      <c r="AO680" s="19" t="str">
        <f t="shared" si="351"/>
        <v/>
      </c>
      <c r="AP680" s="19" t="str">
        <f t="shared" si="352"/>
        <v/>
      </c>
      <c r="AQ680" s="19" t="str">
        <f t="shared" si="353"/>
        <v/>
      </c>
      <c r="AR680" s="19" t="str">
        <f t="shared" si="354"/>
        <v/>
      </c>
      <c r="AS680" s="19" t="str">
        <f>IFERROR(VLOOKUP(AF680,[2]CUS030!$A$5:$E$10000,5,0),"")</f>
        <v/>
      </c>
      <c r="AT680" s="19" t="str">
        <f>IFERROR(VLOOKUP(AG680,[2]CUS030!$A$5:$E$10000,5,0),"")</f>
        <v/>
      </c>
      <c r="AU680" s="19" t="str">
        <f>IFERROR(VLOOKUP(AH680,[2]CUS030!$A$5:$E$10000,5,0),"")</f>
        <v/>
      </c>
      <c r="AV680" s="19" t="str">
        <f>IFERROR(VLOOKUP(AI680,[2]CUS030!$A$5:$E$10000,5,0),"")</f>
        <v/>
      </c>
      <c r="AW680" s="19" t="str">
        <f>IFERROR(VLOOKUP(AJ680,[2]CUS030!$A$5:$E$10000,5,0),"")</f>
        <v/>
      </c>
      <c r="AX680" s="19" t="str">
        <f>IFERROR(VLOOKUP(AK680,[2]CUS030!$A$5:$E$10000,5,0),"")</f>
        <v/>
      </c>
      <c r="AY680" s="19" t="str">
        <f>IFERROR(VLOOKUP(AL680,[2]CUS030!$A$5:$E$10000,5,0),"")</f>
        <v/>
      </c>
      <c r="AZ680" s="19" t="str">
        <f>IFERROR(VLOOKUP(AM680,[2]CUS030!$A$5:$E$10000,5,0),"")</f>
        <v/>
      </c>
      <c r="BA680" s="19" t="str">
        <f>IFERROR(VLOOKUP(AN680,[2]CUS030!$A$5:$E$10000,5,0),"")</f>
        <v/>
      </c>
      <c r="BB680" s="19" t="str">
        <f>IFERROR(VLOOKUP(AO680,[2]CUS030!$A$5:$E$10000,5,0),"")</f>
        <v/>
      </c>
      <c r="BC680" s="19" t="str">
        <f>IFERROR(VLOOKUP(AP680,[2]CUS030!$A$5:$E$10000,5,0),"")</f>
        <v/>
      </c>
      <c r="BD680" s="19" t="str">
        <f>IFERROR(VLOOKUP(AQ680,[2]CUS030!$A$5:$E$10000,5,0),"")</f>
        <v/>
      </c>
      <c r="BE680" s="19" t="str">
        <f>IFERROR(VLOOKUP(AR680,[2]CUS030!$A$5:$E$10000,5,0),"")</f>
        <v/>
      </c>
    </row>
    <row r="681" spans="6:57" x14ac:dyDescent="0.3">
      <c r="F681" s="108" t="str">
        <f>[1]!Table1[[#This Row],[Production]]</f>
        <v>|0200236643|28.60|0.00|1.200|0.0006071NBC</v>
      </c>
      <c r="G681" t="str">
        <f t="shared" si="325"/>
        <v>6071</v>
      </c>
      <c r="H681" t="str">
        <f t="shared" si="326"/>
        <v>||||||||||||</v>
      </c>
      <c r="I681" s="108" t="str">
        <f>[1]!Table1[[#This Row],[Stock]]</f>
        <v>|0200236643|28.60|0.00|1.200|0.0006071NBC</v>
      </c>
      <c r="J681" t="str">
        <f t="shared" si="327"/>
        <v>6071</v>
      </c>
      <c r="K681" s="19"/>
      <c r="L681" s="19"/>
      <c r="M681" s="19"/>
      <c r="N681" s="19"/>
      <c r="O681" s="19"/>
      <c r="P681" s="20">
        <f>End_Cal!E681</f>
        <v>0</v>
      </c>
      <c r="Q681" s="112">
        <f t="shared" si="330"/>
        <v>0</v>
      </c>
      <c r="R681" s="112" t="str">
        <f t="shared" si="331"/>
        <v/>
      </c>
      <c r="S681" s="112" t="str">
        <f t="shared" si="332"/>
        <v/>
      </c>
      <c r="T681" s="112" t="str">
        <f t="shared" si="333"/>
        <v/>
      </c>
      <c r="U681" s="112" t="str">
        <f t="shared" si="334"/>
        <v/>
      </c>
      <c r="V681" s="112" t="str">
        <f t="shared" si="335"/>
        <v/>
      </c>
      <c r="W681" s="112" t="str">
        <f t="shared" si="336"/>
        <v/>
      </c>
      <c r="X681" s="112" t="str">
        <f t="shared" si="337"/>
        <v/>
      </c>
      <c r="Y681" s="112" t="str">
        <f t="shared" si="338"/>
        <v/>
      </c>
      <c r="Z681" s="112" t="str">
        <f t="shared" si="339"/>
        <v/>
      </c>
      <c r="AA681" s="112" t="str">
        <f t="shared" si="340"/>
        <v/>
      </c>
      <c r="AB681" s="112" t="str">
        <f t="shared" si="341"/>
        <v/>
      </c>
      <c r="AC681" s="112" t="str">
        <f t="shared" si="342"/>
        <v/>
      </c>
      <c r="AD681" t="str">
        <f t="shared" si="328"/>
        <v>0------------</v>
      </c>
      <c r="AF681" s="19" t="str">
        <f t="shared" si="329"/>
        <v/>
      </c>
      <c r="AG681" s="19">
        <f t="shared" si="343"/>
        <v>0</v>
      </c>
      <c r="AH681" s="19" t="str">
        <f t="shared" si="344"/>
        <v/>
      </c>
      <c r="AI681" s="19" t="str">
        <f t="shared" si="345"/>
        <v/>
      </c>
      <c r="AJ681" s="19" t="str">
        <f t="shared" si="346"/>
        <v/>
      </c>
      <c r="AK681" s="19" t="str">
        <f t="shared" si="347"/>
        <v/>
      </c>
      <c r="AL681" s="19" t="str">
        <f t="shared" si="348"/>
        <v/>
      </c>
      <c r="AM681" s="19" t="str">
        <f t="shared" si="349"/>
        <v/>
      </c>
      <c r="AN681" s="19" t="str">
        <f t="shared" si="350"/>
        <v/>
      </c>
      <c r="AO681" s="19" t="str">
        <f t="shared" si="351"/>
        <v/>
      </c>
      <c r="AP681" s="19" t="str">
        <f t="shared" si="352"/>
        <v/>
      </c>
      <c r="AQ681" s="19" t="str">
        <f t="shared" si="353"/>
        <v/>
      </c>
      <c r="AR681" s="19" t="str">
        <f t="shared" si="354"/>
        <v/>
      </c>
      <c r="AS681" s="19" t="str">
        <f>IFERROR(VLOOKUP(AF681,[2]CUS030!$A$5:$E$10000,5,0),"")</f>
        <v/>
      </c>
      <c r="AT681" s="19" t="str">
        <f>IFERROR(VLOOKUP(AG681,[2]CUS030!$A$5:$E$10000,5,0),"")</f>
        <v/>
      </c>
      <c r="AU681" s="19" t="str">
        <f>IFERROR(VLOOKUP(AH681,[2]CUS030!$A$5:$E$10000,5,0),"")</f>
        <v/>
      </c>
      <c r="AV681" s="19" t="str">
        <f>IFERROR(VLOOKUP(AI681,[2]CUS030!$A$5:$E$10000,5,0),"")</f>
        <v/>
      </c>
      <c r="AW681" s="19" t="str">
        <f>IFERROR(VLOOKUP(AJ681,[2]CUS030!$A$5:$E$10000,5,0),"")</f>
        <v/>
      </c>
      <c r="AX681" s="19" t="str">
        <f>IFERROR(VLOOKUP(AK681,[2]CUS030!$A$5:$E$10000,5,0),"")</f>
        <v/>
      </c>
      <c r="AY681" s="19" t="str">
        <f>IFERROR(VLOOKUP(AL681,[2]CUS030!$A$5:$E$10000,5,0),"")</f>
        <v/>
      </c>
      <c r="AZ681" s="19" t="str">
        <f>IFERROR(VLOOKUP(AM681,[2]CUS030!$A$5:$E$10000,5,0),"")</f>
        <v/>
      </c>
      <c r="BA681" s="19" t="str">
        <f>IFERROR(VLOOKUP(AN681,[2]CUS030!$A$5:$E$10000,5,0),"")</f>
        <v/>
      </c>
      <c r="BB681" s="19" t="str">
        <f>IFERROR(VLOOKUP(AO681,[2]CUS030!$A$5:$E$10000,5,0),"")</f>
        <v/>
      </c>
      <c r="BC681" s="19" t="str">
        <f>IFERROR(VLOOKUP(AP681,[2]CUS030!$A$5:$E$10000,5,0),"")</f>
        <v/>
      </c>
      <c r="BD681" s="19" t="str">
        <f>IFERROR(VLOOKUP(AQ681,[2]CUS030!$A$5:$E$10000,5,0),"")</f>
        <v/>
      </c>
      <c r="BE681" s="19" t="str">
        <f>IFERROR(VLOOKUP(AR681,[2]CUS030!$A$5:$E$10000,5,0),"")</f>
        <v/>
      </c>
    </row>
    <row r="682" spans="6:57" x14ac:dyDescent="0.3">
      <c r="F682" s="108" t="str">
        <f>[1]!Table1[[#This Row],[Production]]</f>
        <v>|0200226700|28.00|21.80|3.100|0.0006100NBC</v>
      </c>
      <c r="G682" t="str">
        <f t="shared" si="325"/>
        <v>6100</v>
      </c>
      <c r="H682" t="str">
        <f t="shared" si="326"/>
        <v>||||||||||||</v>
      </c>
      <c r="I682" s="108" t="str">
        <f>[1]!Table1[[#This Row],[Stock]]</f>
        <v>|0200226700|28.00|21.80|3.100|0.000224.1NBC</v>
      </c>
      <c r="J682" t="str">
        <f t="shared" si="327"/>
        <v>224.1</v>
      </c>
      <c r="K682" s="19"/>
      <c r="L682" s="19"/>
      <c r="M682" s="19"/>
      <c r="N682" s="19"/>
      <c r="O682" s="19"/>
      <c r="P682" s="20">
        <f>End_Cal!E682</f>
        <v>0</v>
      </c>
      <c r="Q682" s="112">
        <f t="shared" si="330"/>
        <v>0</v>
      </c>
      <c r="R682" s="112" t="str">
        <f t="shared" si="331"/>
        <v/>
      </c>
      <c r="S682" s="112" t="str">
        <f t="shared" si="332"/>
        <v/>
      </c>
      <c r="T682" s="112" t="str">
        <f t="shared" si="333"/>
        <v/>
      </c>
      <c r="U682" s="112" t="str">
        <f t="shared" si="334"/>
        <v/>
      </c>
      <c r="V682" s="112" t="str">
        <f t="shared" si="335"/>
        <v/>
      </c>
      <c r="W682" s="112" t="str">
        <f t="shared" si="336"/>
        <v/>
      </c>
      <c r="X682" s="112" t="str">
        <f t="shared" si="337"/>
        <v/>
      </c>
      <c r="Y682" s="112" t="str">
        <f t="shared" si="338"/>
        <v/>
      </c>
      <c r="Z682" s="112" t="str">
        <f t="shared" si="339"/>
        <v/>
      </c>
      <c r="AA682" s="112" t="str">
        <f t="shared" si="340"/>
        <v/>
      </c>
      <c r="AB682" s="112" t="str">
        <f t="shared" si="341"/>
        <v/>
      </c>
      <c r="AC682" s="112" t="str">
        <f t="shared" si="342"/>
        <v/>
      </c>
      <c r="AD682" t="str">
        <f t="shared" si="328"/>
        <v>0------------</v>
      </c>
      <c r="AF682" s="19" t="str">
        <f t="shared" si="329"/>
        <v/>
      </c>
      <c r="AG682" s="19">
        <f t="shared" si="343"/>
        <v>0</v>
      </c>
      <c r="AH682" s="19" t="str">
        <f t="shared" si="344"/>
        <v/>
      </c>
      <c r="AI682" s="19" t="str">
        <f t="shared" si="345"/>
        <v/>
      </c>
      <c r="AJ682" s="19" t="str">
        <f t="shared" si="346"/>
        <v/>
      </c>
      <c r="AK682" s="19" t="str">
        <f t="shared" si="347"/>
        <v/>
      </c>
      <c r="AL682" s="19" t="str">
        <f t="shared" si="348"/>
        <v/>
      </c>
      <c r="AM682" s="19" t="str">
        <f t="shared" si="349"/>
        <v/>
      </c>
      <c r="AN682" s="19" t="str">
        <f t="shared" si="350"/>
        <v/>
      </c>
      <c r="AO682" s="19" t="str">
        <f t="shared" si="351"/>
        <v/>
      </c>
      <c r="AP682" s="19" t="str">
        <f t="shared" si="352"/>
        <v/>
      </c>
      <c r="AQ682" s="19" t="str">
        <f t="shared" si="353"/>
        <v/>
      </c>
      <c r="AR682" s="19" t="str">
        <f t="shared" si="354"/>
        <v/>
      </c>
      <c r="AS682" s="19" t="str">
        <f>IFERROR(VLOOKUP(AF682,[2]CUS030!$A$5:$E$10000,5,0),"")</f>
        <v/>
      </c>
      <c r="AT682" s="19" t="str">
        <f>IFERROR(VLOOKUP(AG682,[2]CUS030!$A$5:$E$10000,5,0),"")</f>
        <v/>
      </c>
      <c r="AU682" s="19" t="str">
        <f>IFERROR(VLOOKUP(AH682,[2]CUS030!$A$5:$E$10000,5,0),"")</f>
        <v/>
      </c>
      <c r="AV682" s="19" t="str">
        <f>IFERROR(VLOOKUP(AI682,[2]CUS030!$A$5:$E$10000,5,0),"")</f>
        <v/>
      </c>
      <c r="AW682" s="19" t="str">
        <f>IFERROR(VLOOKUP(AJ682,[2]CUS030!$A$5:$E$10000,5,0),"")</f>
        <v/>
      </c>
      <c r="AX682" s="19" t="str">
        <f>IFERROR(VLOOKUP(AK682,[2]CUS030!$A$5:$E$10000,5,0),"")</f>
        <v/>
      </c>
      <c r="AY682" s="19" t="str">
        <f>IFERROR(VLOOKUP(AL682,[2]CUS030!$A$5:$E$10000,5,0),"")</f>
        <v/>
      </c>
      <c r="AZ682" s="19" t="str">
        <f>IFERROR(VLOOKUP(AM682,[2]CUS030!$A$5:$E$10000,5,0),"")</f>
        <v/>
      </c>
      <c r="BA682" s="19" t="str">
        <f>IFERROR(VLOOKUP(AN682,[2]CUS030!$A$5:$E$10000,5,0),"")</f>
        <v/>
      </c>
      <c r="BB682" s="19" t="str">
        <f>IFERROR(VLOOKUP(AO682,[2]CUS030!$A$5:$E$10000,5,0),"")</f>
        <v/>
      </c>
      <c r="BC682" s="19" t="str">
        <f>IFERROR(VLOOKUP(AP682,[2]CUS030!$A$5:$E$10000,5,0),"")</f>
        <v/>
      </c>
      <c r="BD682" s="19" t="str">
        <f>IFERROR(VLOOKUP(AQ682,[2]CUS030!$A$5:$E$10000,5,0),"")</f>
        <v/>
      </c>
      <c r="BE682" s="19" t="str">
        <f>IFERROR(VLOOKUP(AR682,[2]CUS030!$A$5:$E$10000,5,0),"")</f>
        <v/>
      </c>
    </row>
    <row r="683" spans="6:57" x14ac:dyDescent="0.3">
      <c r="F683" s="108" t="str">
        <f>[1]!Table1[[#This Row],[Production]]</f>
        <v>|0200226700|28.00|21.80|3.100|0.0006100NBC</v>
      </c>
      <c r="G683" t="str">
        <f t="shared" si="325"/>
        <v>6100</v>
      </c>
      <c r="H683" t="str">
        <f t="shared" si="326"/>
        <v>||||||||||||</v>
      </c>
      <c r="I683" s="108" t="str">
        <f>[1]!Table1[[#This Row],[Stock]]</f>
        <v>|0200226700|28.00|21.80|3.100|0.00055.4NBC</v>
      </c>
      <c r="J683" t="str">
        <f t="shared" si="327"/>
        <v>55.4</v>
      </c>
      <c r="K683" s="19"/>
      <c r="L683" s="19"/>
      <c r="M683" s="19"/>
      <c r="N683" s="19"/>
      <c r="O683" s="19"/>
      <c r="P683" s="20">
        <f>End_Cal!E683</f>
        <v>0</v>
      </c>
      <c r="Q683" s="112">
        <f t="shared" si="330"/>
        <v>0</v>
      </c>
      <c r="R683" s="112" t="str">
        <f t="shared" si="331"/>
        <v/>
      </c>
      <c r="S683" s="112" t="str">
        <f t="shared" si="332"/>
        <v/>
      </c>
      <c r="T683" s="112" t="str">
        <f t="shared" si="333"/>
        <v/>
      </c>
      <c r="U683" s="112" t="str">
        <f t="shared" si="334"/>
        <v/>
      </c>
      <c r="V683" s="112" t="str">
        <f t="shared" si="335"/>
        <v/>
      </c>
      <c r="W683" s="112" t="str">
        <f t="shared" si="336"/>
        <v/>
      </c>
      <c r="X683" s="112" t="str">
        <f t="shared" si="337"/>
        <v/>
      </c>
      <c r="Y683" s="112" t="str">
        <f t="shared" si="338"/>
        <v/>
      </c>
      <c r="Z683" s="112" t="str">
        <f t="shared" si="339"/>
        <v/>
      </c>
      <c r="AA683" s="112" t="str">
        <f t="shared" si="340"/>
        <v/>
      </c>
      <c r="AB683" s="112" t="str">
        <f t="shared" si="341"/>
        <v/>
      </c>
      <c r="AC683" s="112" t="str">
        <f t="shared" si="342"/>
        <v/>
      </c>
      <c r="AD683" t="str">
        <f t="shared" si="328"/>
        <v>0------------</v>
      </c>
      <c r="AF683" s="19" t="str">
        <f t="shared" si="329"/>
        <v/>
      </c>
      <c r="AG683" s="19">
        <f t="shared" si="343"/>
        <v>0</v>
      </c>
      <c r="AH683" s="19" t="str">
        <f t="shared" si="344"/>
        <v/>
      </c>
      <c r="AI683" s="19" t="str">
        <f t="shared" si="345"/>
        <v/>
      </c>
      <c r="AJ683" s="19" t="str">
        <f t="shared" si="346"/>
        <v/>
      </c>
      <c r="AK683" s="19" t="str">
        <f t="shared" si="347"/>
        <v/>
      </c>
      <c r="AL683" s="19" t="str">
        <f t="shared" si="348"/>
        <v/>
      </c>
      <c r="AM683" s="19" t="str">
        <f t="shared" si="349"/>
        <v/>
      </c>
      <c r="AN683" s="19" t="str">
        <f t="shared" si="350"/>
        <v/>
      </c>
      <c r="AO683" s="19" t="str">
        <f t="shared" si="351"/>
        <v/>
      </c>
      <c r="AP683" s="19" t="str">
        <f t="shared" si="352"/>
        <v/>
      </c>
      <c r="AQ683" s="19" t="str">
        <f t="shared" si="353"/>
        <v/>
      </c>
      <c r="AR683" s="19" t="str">
        <f t="shared" si="354"/>
        <v/>
      </c>
      <c r="AS683" s="19" t="str">
        <f>IFERROR(VLOOKUP(AF683,[2]CUS030!$A$5:$E$10000,5,0),"")</f>
        <v/>
      </c>
      <c r="AT683" s="19" t="str">
        <f>IFERROR(VLOOKUP(AG683,[2]CUS030!$A$5:$E$10000,5,0),"")</f>
        <v/>
      </c>
      <c r="AU683" s="19" t="str">
        <f>IFERROR(VLOOKUP(AH683,[2]CUS030!$A$5:$E$10000,5,0),"")</f>
        <v/>
      </c>
      <c r="AV683" s="19" t="str">
        <f>IFERROR(VLOOKUP(AI683,[2]CUS030!$A$5:$E$10000,5,0),"")</f>
        <v/>
      </c>
      <c r="AW683" s="19" t="str">
        <f>IFERROR(VLOOKUP(AJ683,[2]CUS030!$A$5:$E$10000,5,0),"")</f>
        <v/>
      </c>
      <c r="AX683" s="19" t="str">
        <f>IFERROR(VLOOKUP(AK683,[2]CUS030!$A$5:$E$10000,5,0),"")</f>
        <v/>
      </c>
      <c r="AY683" s="19" t="str">
        <f>IFERROR(VLOOKUP(AL683,[2]CUS030!$A$5:$E$10000,5,0),"")</f>
        <v/>
      </c>
      <c r="AZ683" s="19" t="str">
        <f>IFERROR(VLOOKUP(AM683,[2]CUS030!$A$5:$E$10000,5,0),"")</f>
        <v/>
      </c>
      <c r="BA683" s="19" t="str">
        <f>IFERROR(VLOOKUP(AN683,[2]CUS030!$A$5:$E$10000,5,0),"")</f>
        <v/>
      </c>
      <c r="BB683" s="19" t="str">
        <f>IFERROR(VLOOKUP(AO683,[2]CUS030!$A$5:$E$10000,5,0),"")</f>
        <v/>
      </c>
      <c r="BC683" s="19" t="str">
        <f>IFERROR(VLOOKUP(AP683,[2]CUS030!$A$5:$E$10000,5,0),"")</f>
        <v/>
      </c>
      <c r="BD683" s="19" t="str">
        <f>IFERROR(VLOOKUP(AQ683,[2]CUS030!$A$5:$E$10000,5,0),"")</f>
        <v/>
      </c>
      <c r="BE683" s="19" t="str">
        <f>IFERROR(VLOOKUP(AR683,[2]CUS030!$A$5:$E$10000,5,0),"")</f>
        <v/>
      </c>
    </row>
    <row r="684" spans="6:57" x14ac:dyDescent="0.3">
      <c r="F684" s="108" t="str">
        <f>[1]!Table1[[#This Row],[Production]]</f>
        <v>|0200226700|28.00|21.80|3.100|0.0006100IBC</v>
      </c>
      <c r="G684" t="str">
        <f t="shared" si="325"/>
        <v>6100</v>
      </c>
      <c r="H684" t="str">
        <f t="shared" si="326"/>
        <v>||||||||||||</v>
      </c>
      <c r="I684" s="108" t="str">
        <f>[1]!Table1[[#This Row],[Stock]]</f>
        <v>|0200226700|28.00|21.80|3.100|0.0006100IBC</v>
      </c>
      <c r="J684" t="str">
        <f t="shared" si="327"/>
        <v>6100</v>
      </c>
      <c r="K684" s="19"/>
      <c r="L684" s="19"/>
      <c r="M684" s="19"/>
      <c r="N684" s="19"/>
      <c r="O684" s="19"/>
      <c r="P684" s="20">
        <f>End_Cal!E684</f>
        <v>0</v>
      </c>
      <c r="Q684" s="112">
        <f t="shared" si="330"/>
        <v>0</v>
      </c>
      <c r="R684" s="112" t="str">
        <f t="shared" si="331"/>
        <v/>
      </c>
      <c r="S684" s="112" t="str">
        <f t="shared" si="332"/>
        <v/>
      </c>
      <c r="T684" s="112" t="str">
        <f t="shared" si="333"/>
        <v/>
      </c>
      <c r="U684" s="112" t="str">
        <f t="shared" si="334"/>
        <v/>
      </c>
      <c r="V684" s="112" t="str">
        <f t="shared" si="335"/>
        <v/>
      </c>
      <c r="W684" s="112" t="str">
        <f t="shared" si="336"/>
        <v/>
      </c>
      <c r="X684" s="112" t="str">
        <f t="shared" si="337"/>
        <v/>
      </c>
      <c r="Y684" s="112" t="str">
        <f t="shared" si="338"/>
        <v/>
      </c>
      <c r="Z684" s="112" t="str">
        <f t="shared" si="339"/>
        <v/>
      </c>
      <c r="AA684" s="112" t="str">
        <f t="shared" si="340"/>
        <v/>
      </c>
      <c r="AB684" s="112" t="str">
        <f t="shared" si="341"/>
        <v/>
      </c>
      <c r="AC684" s="112" t="str">
        <f t="shared" si="342"/>
        <v/>
      </c>
      <c r="AD684" t="str">
        <f t="shared" si="328"/>
        <v>0------------</v>
      </c>
      <c r="AF684" s="19" t="str">
        <f t="shared" si="329"/>
        <v/>
      </c>
      <c r="AG684" s="19">
        <f t="shared" si="343"/>
        <v>0</v>
      </c>
      <c r="AH684" s="19" t="str">
        <f t="shared" si="344"/>
        <v/>
      </c>
      <c r="AI684" s="19" t="str">
        <f t="shared" si="345"/>
        <v/>
      </c>
      <c r="AJ684" s="19" t="str">
        <f t="shared" si="346"/>
        <v/>
      </c>
      <c r="AK684" s="19" t="str">
        <f t="shared" si="347"/>
        <v/>
      </c>
      <c r="AL684" s="19" t="str">
        <f t="shared" si="348"/>
        <v/>
      </c>
      <c r="AM684" s="19" t="str">
        <f t="shared" si="349"/>
        <v/>
      </c>
      <c r="AN684" s="19" t="str">
        <f t="shared" si="350"/>
        <v/>
      </c>
      <c r="AO684" s="19" t="str">
        <f t="shared" si="351"/>
        <v/>
      </c>
      <c r="AP684" s="19" t="str">
        <f t="shared" si="352"/>
        <v/>
      </c>
      <c r="AQ684" s="19" t="str">
        <f t="shared" si="353"/>
        <v/>
      </c>
      <c r="AR684" s="19" t="str">
        <f t="shared" si="354"/>
        <v/>
      </c>
      <c r="AS684" s="19" t="str">
        <f>IFERROR(VLOOKUP(AF684,[2]CUS030!$A$5:$E$10000,5,0),"")</f>
        <v/>
      </c>
      <c r="AT684" s="19" t="str">
        <f>IFERROR(VLOOKUP(AG684,[2]CUS030!$A$5:$E$10000,5,0),"")</f>
        <v/>
      </c>
      <c r="AU684" s="19" t="str">
        <f>IFERROR(VLOOKUP(AH684,[2]CUS030!$A$5:$E$10000,5,0),"")</f>
        <v/>
      </c>
      <c r="AV684" s="19" t="str">
        <f>IFERROR(VLOOKUP(AI684,[2]CUS030!$A$5:$E$10000,5,0),"")</f>
        <v/>
      </c>
      <c r="AW684" s="19" t="str">
        <f>IFERROR(VLOOKUP(AJ684,[2]CUS030!$A$5:$E$10000,5,0),"")</f>
        <v/>
      </c>
      <c r="AX684" s="19" t="str">
        <f>IFERROR(VLOOKUP(AK684,[2]CUS030!$A$5:$E$10000,5,0),"")</f>
        <v/>
      </c>
      <c r="AY684" s="19" t="str">
        <f>IFERROR(VLOOKUP(AL684,[2]CUS030!$A$5:$E$10000,5,0),"")</f>
        <v/>
      </c>
      <c r="AZ684" s="19" t="str">
        <f>IFERROR(VLOOKUP(AM684,[2]CUS030!$A$5:$E$10000,5,0),"")</f>
        <v/>
      </c>
      <c r="BA684" s="19" t="str">
        <f>IFERROR(VLOOKUP(AN684,[2]CUS030!$A$5:$E$10000,5,0),"")</f>
        <v/>
      </c>
      <c r="BB684" s="19" t="str">
        <f>IFERROR(VLOOKUP(AO684,[2]CUS030!$A$5:$E$10000,5,0),"")</f>
        <v/>
      </c>
      <c r="BC684" s="19" t="str">
        <f>IFERROR(VLOOKUP(AP684,[2]CUS030!$A$5:$E$10000,5,0),"")</f>
        <v/>
      </c>
      <c r="BD684" s="19" t="str">
        <f>IFERROR(VLOOKUP(AQ684,[2]CUS030!$A$5:$E$10000,5,0),"")</f>
        <v/>
      </c>
      <c r="BE684" s="19" t="str">
        <f>IFERROR(VLOOKUP(AR684,[2]CUS030!$A$5:$E$10000,5,0),"")</f>
        <v/>
      </c>
    </row>
    <row r="685" spans="6:57" x14ac:dyDescent="0.3">
      <c r="F685" s="108" t="str">
        <f>[1]!Table1[[#This Row],[Production]]</f>
        <v>|0200226700|46.00|38.00|4.000|0.0003515IBC</v>
      </c>
      <c r="G685" t="str">
        <f t="shared" si="325"/>
        <v>3515</v>
      </c>
      <c r="H685" t="str">
        <f t="shared" si="326"/>
        <v>||||||||||||</v>
      </c>
      <c r="I685" s="108" t="str">
        <f>[1]!Table1[[#This Row],[Stock]]</f>
        <v>|0200226700|46.00|38.00|4.000|0.0003515IBC</v>
      </c>
      <c r="J685" t="str">
        <f t="shared" si="327"/>
        <v>3515</v>
      </c>
      <c r="K685" s="19"/>
      <c r="L685" s="19"/>
      <c r="M685" s="19"/>
      <c r="N685" s="19"/>
      <c r="O685" s="19"/>
      <c r="P685" s="20">
        <f>End_Cal!E685</f>
        <v>0</v>
      </c>
      <c r="Q685" s="112">
        <f t="shared" si="330"/>
        <v>0</v>
      </c>
      <c r="R685" s="112" t="str">
        <f t="shared" si="331"/>
        <v/>
      </c>
      <c r="S685" s="112" t="str">
        <f t="shared" si="332"/>
        <v/>
      </c>
      <c r="T685" s="112" t="str">
        <f t="shared" si="333"/>
        <v/>
      </c>
      <c r="U685" s="112" t="str">
        <f t="shared" si="334"/>
        <v/>
      </c>
      <c r="V685" s="112" t="str">
        <f t="shared" si="335"/>
        <v/>
      </c>
      <c r="W685" s="112" t="str">
        <f t="shared" si="336"/>
        <v/>
      </c>
      <c r="X685" s="112" t="str">
        <f t="shared" si="337"/>
        <v/>
      </c>
      <c r="Y685" s="112" t="str">
        <f t="shared" si="338"/>
        <v/>
      </c>
      <c r="Z685" s="112" t="str">
        <f t="shared" si="339"/>
        <v/>
      </c>
      <c r="AA685" s="112" t="str">
        <f t="shared" si="340"/>
        <v/>
      </c>
      <c r="AB685" s="112" t="str">
        <f t="shared" si="341"/>
        <v/>
      </c>
      <c r="AC685" s="112" t="str">
        <f t="shared" si="342"/>
        <v/>
      </c>
      <c r="AD685" t="str">
        <f t="shared" si="328"/>
        <v>0------------</v>
      </c>
      <c r="AF685" s="19" t="str">
        <f t="shared" si="329"/>
        <v/>
      </c>
      <c r="AG685" s="19">
        <f t="shared" si="343"/>
        <v>0</v>
      </c>
      <c r="AH685" s="19" t="str">
        <f t="shared" si="344"/>
        <v/>
      </c>
      <c r="AI685" s="19" t="str">
        <f t="shared" si="345"/>
        <v/>
      </c>
      <c r="AJ685" s="19" t="str">
        <f t="shared" si="346"/>
        <v/>
      </c>
      <c r="AK685" s="19" t="str">
        <f t="shared" si="347"/>
        <v/>
      </c>
      <c r="AL685" s="19" t="str">
        <f t="shared" si="348"/>
        <v/>
      </c>
      <c r="AM685" s="19" t="str">
        <f t="shared" si="349"/>
        <v/>
      </c>
      <c r="AN685" s="19" t="str">
        <f t="shared" si="350"/>
        <v/>
      </c>
      <c r="AO685" s="19" t="str">
        <f t="shared" si="351"/>
        <v/>
      </c>
      <c r="AP685" s="19" t="str">
        <f t="shared" si="352"/>
        <v/>
      </c>
      <c r="AQ685" s="19" t="str">
        <f t="shared" si="353"/>
        <v/>
      </c>
      <c r="AR685" s="19" t="str">
        <f t="shared" si="354"/>
        <v/>
      </c>
      <c r="AS685" s="19" t="str">
        <f>IFERROR(VLOOKUP(AF685,[2]CUS030!$A$5:$E$10000,5,0),"")</f>
        <v/>
      </c>
      <c r="AT685" s="19" t="str">
        <f>IFERROR(VLOOKUP(AG685,[2]CUS030!$A$5:$E$10000,5,0),"")</f>
        <v/>
      </c>
      <c r="AU685" s="19" t="str">
        <f>IFERROR(VLOOKUP(AH685,[2]CUS030!$A$5:$E$10000,5,0),"")</f>
        <v/>
      </c>
      <c r="AV685" s="19" t="str">
        <f>IFERROR(VLOOKUP(AI685,[2]CUS030!$A$5:$E$10000,5,0),"")</f>
        <v/>
      </c>
      <c r="AW685" s="19" t="str">
        <f>IFERROR(VLOOKUP(AJ685,[2]CUS030!$A$5:$E$10000,5,0),"")</f>
        <v/>
      </c>
      <c r="AX685" s="19" t="str">
        <f>IFERROR(VLOOKUP(AK685,[2]CUS030!$A$5:$E$10000,5,0),"")</f>
        <v/>
      </c>
      <c r="AY685" s="19" t="str">
        <f>IFERROR(VLOOKUP(AL685,[2]CUS030!$A$5:$E$10000,5,0),"")</f>
        <v/>
      </c>
      <c r="AZ685" s="19" t="str">
        <f>IFERROR(VLOOKUP(AM685,[2]CUS030!$A$5:$E$10000,5,0),"")</f>
        <v/>
      </c>
      <c r="BA685" s="19" t="str">
        <f>IFERROR(VLOOKUP(AN685,[2]CUS030!$A$5:$E$10000,5,0),"")</f>
        <v/>
      </c>
      <c r="BB685" s="19" t="str">
        <f>IFERROR(VLOOKUP(AO685,[2]CUS030!$A$5:$E$10000,5,0),"")</f>
        <v/>
      </c>
      <c r="BC685" s="19" t="str">
        <f>IFERROR(VLOOKUP(AP685,[2]CUS030!$A$5:$E$10000,5,0),"")</f>
        <v/>
      </c>
      <c r="BD685" s="19" t="str">
        <f>IFERROR(VLOOKUP(AQ685,[2]CUS030!$A$5:$E$10000,5,0),"")</f>
        <v/>
      </c>
      <c r="BE685" s="19" t="str">
        <f>IFERROR(VLOOKUP(AR685,[2]CUS030!$A$5:$E$10000,5,0),"")</f>
        <v/>
      </c>
    </row>
    <row r="686" spans="6:57" x14ac:dyDescent="0.3">
      <c r="F686" s="108" t="str">
        <f>[1]!Table1[[#This Row],[Production]]</f>
        <v>|0200226700|46.00|38.00|4.000|0.0003515IBC</v>
      </c>
      <c r="G686" t="str">
        <f t="shared" si="325"/>
        <v>3515</v>
      </c>
      <c r="H686" t="str">
        <f t="shared" si="326"/>
        <v>||||||||||||</v>
      </c>
      <c r="I686" s="108" t="str">
        <f>[1]!Table1[[#This Row],[Stock]]</f>
        <v>|0200226700|46.00|38.00|4.000|0.00038IBC</v>
      </c>
      <c r="J686" t="str">
        <f t="shared" si="327"/>
        <v>38</v>
      </c>
      <c r="K686" s="19"/>
      <c r="L686" s="19"/>
      <c r="M686" s="19"/>
      <c r="N686" s="19"/>
      <c r="O686" s="19"/>
      <c r="P686" s="20">
        <f>End_Cal!E686</f>
        <v>0</v>
      </c>
      <c r="Q686" s="112">
        <f t="shared" si="330"/>
        <v>0</v>
      </c>
      <c r="R686" s="112" t="str">
        <f t="shared" si="331"/>
        <v/>
      </c>
      <c r="S686" s="112" t="str">
        <f t="shared" si="332"/>
        <v/>
      </c>
      <c r="T686" s="112" t="str">
        <f t="shared" si="333"/>
        <v/>
      </c>
      <c r="U686" s="112" t="str">
        <f t="shared" si="334"/>
        <v/>
      </c>
      <c r="V686" s="112" t="str">
        <f t="shared" si="335"/>
        <v/>
      </c>
      <c r="W686" s="112" t="str">
        <f t="shared" si="336"/>
        <v/>
      </c>
      <c r="X686" s="112" t="str">
        <f t="shared" si="337"/>
        <v/>
      </c>
      <c r="Y686" s="112" t="str">
        <f t="shared" si="338"/>
        <v/>
      </c>
      <c r="Z686" s="112" t="str">
        <f t="shared" si="339"/>
        <v/>
      </c>
      <c r="AA686" s="112" t="str">
        <f t="shared" si="340"/>
        <v/>
      </c>
      <c r="AB686" s="112" t="str">
        <f t="shared" si="341"/>
        <v/>
      </c>
      <c r="AC686" s="112" t="str">
        <f t="shared" si="342"/>
        <v/>
      </c>
      <c r="AD686" t="str">
        <f t="shared" si="328"/>
        <v>0------------</v>
      </c>
      <c r="AF686" s="19" t="str">
        <f t="shared" si="329"/>
        <v/>
      </c>
      <c r="AG686" s="19">
        <f t="shared" si="343"/>
        <v>0</v>
      </c>
      <c r="AH686" s="19" t="str">
        <f t="shared" si="344"/>
        <v/>
      </c>
      <c r="AI686" s="19" t="str">
        <f t="shared" si="345"/>
        <v/>
      </c>
      <c r="AJ686" s="19" t="str">
        <f t="shared" si="346"/>
        <v/>
      </c>
      <c r="AK686" s="19" t="str">
        <f t="shared" si="347"/>
        <v/>
      </c>
      <c r="AL686" s="19" t="str">
        <f t="shared" si="348"/>
        <v/>
      </c>
      <c r="AM686" s="19" t="str">
        <f t="shared" si="349"/>
        <v/>
      </c>
      <c r="AN686" s="19" t="str">
        <f t="shared" si="350"/>
        <v/>
      </c>
      <c r="AO686" s="19" t="str">
        <f t="shared" si="351"/>
        <v/>
      </c>
      <c r="AP686" s="19" t="str">
        <f t="shared" si="352"/>
        <v/>
      </c>
      <c r="AQ686" s="19" t="str">
        <f t="shared" si="353"/>
        <v/>
      </c>
      <c r="AR686" s="19" t="str">
        <f t="shared" si="354"/>
        <v/>
      </c>
      <c r="AS686" s="19" t="str">
        <f>IFERROR(VLOOKUP(AF686,[2]CUS030!$A$5:$E$10000,5,0),"")</f>
        <v/>
      </c>
      <c r="AT686" s="19" t="str">
        <f>IFERROR(VLOOKUP(AG686,[2]CUS030!$A$5:$E$10000,5,0),"")</f>
        <v/>
      </c>
      <c r="AU686" s="19" t="str">
        <f>IFERROR(VLOOKUP(AH686,[2]CUS030!$A$5:$E$10000,5,0),"")</f>
        <v/>
      </c>
      <c r="AV686" s="19" t="str">
        <f>IFERROR(VLOOKUP(AI686,[2]CUS030!$A$5:$E$10000,5,0),"")</f>
        <v/>
      </c>
      <c r="AW686" s="19" t="str">
        <f>IFERROR(VLOOKUP(AJ686,[2]CUS030!$A$5:$E$10000,5,0),"")</f>
        <v/>
      </c>
      <c r="AX686" s="19" t="str">
        <f>IFERROR(VLOOKUP(AK686,[2]CUS030!$A$5:$E$10000,5,0),"")</f>
        <v/>
      </c>
      <c r="AY686" s="19" t="str">
        <f>IFERROR(VLOOKUP(AL686,[2]CUS030!$A$5:$E$10000,5,0),"")</f>
        <v/>
      </c>
      <c r="AZ686" s="19" t="str">
        <f>IFERROR(VLOOKUP(AM686,[2]CUS030!$A$5:$E$10000,5,0),"")</f>
        <v/>
      </c>
      <c r="BA686" s="19" t="str">
        <f>IFERROR(VLOOKUP(AN686,[2]CUS030!$A$5:$E$10000,5,0),"")</f>
        <v/>
      </c>
      <c r="BB686" s="19" t="str">
        <f>IFERROR(VLOOKUP(AO686,[2]CUS030!$A$5:$E$10000,5,0),"")</f>
        <v/>
      </c>
      <c r="BC686" s="19" t="str">
        <f>IFERROR(VLOOKUP(AP686,[2]CUS030!$A$5:$E$10000,5,0),"")</f>
        <v/>
      </c>
      <c r="BD686" s="19" t="str">
        <f>IFERROR(VLOOKUP(AQ686,[2]CUS030!$A$5:$E$10000,5,0),"")</f>
        <v/>
      </c>
      <c r="BE686" s="19" t="str">
        <f>IFERROR(VLOOKUP(AR686,[2]CUS030!$A$5:$E$10000,5,0),"")</f>
        <v/>
      </c>
    </row>
    <row r="687" spans="6:57" x14ac:dyDescent="0.3">
      <c r="F687" s="108" t="str">
        <f>[1]!Table1[[#This Row],[Production]]</f>
        <v>|0200226700|46.00|38.00|4.000|0.0003515IBC</v>
      </c>
      <c r="G687" t="str">
        <f t="shared" si="325"/>
        <v>3515</v>
      </c>
      <c r="H687" t="str">
        <f t="shared" si="326"/>
        <v>||||||||||||</v>
      </c>
      <c r="I687" s="108" t="str">
        <f>[1]!Table1[[#This Row],[Stock]]</f>
        <v>|0200226700|46.00|38.00|4.000|0.00039.5IBC</v>
      </c>
      <c r="J687" t="str">
        <f t="shared" si="327"/>
        <v>39.5</v>
      </c>
      <c r="K687" s="19"/>
      <c r="L687" s="19"/>
      <c r="M687" s="19"/>
      <c r="N687" s="19"/>
      <c r="O687" s="19"/>
      <c r="P687" s="20">
        <f>End_Cal!E687</f>
        <v>0</v>
      </c>
      <c r="Q687" s="112">
        <f t="shared" si="330"/>
        <v>0</v>
      </c>
      <c r="R687" s="112" t="str">
        <f t="shared" si="331"/>
        <v/>
      </c>
      <c r="S687" s="112" t="str">
        <f t="shared" si="332"/>
        <v/>
      </c>
      <c r="T687" s="112" t="str">
        <f t="shared" si="333"/>
        <v/>
      </c>
      <c r="U687" s="112" t="str">
        <f t="shared" si="334"/>
        <v/>
      </c>
      <c r="V687" s="112" t="str">
        <f t="shared" si="335"/>
        <v/>
      </c>
      <c r="W687" s="112" t="str">
        <f t="shared" si="336"/>
        <v/>
      </c>
      <c r="X687" s="112" t="str">
        <f t="shared" si="337"/>
        <v/>
      </c>
      <c r="Y687" s="112" t="str">
        <f t="shared" si="338"/>
        <v/>
      </c>
      <c r="Z687" s="112" t="str">
        <f t="shared" si="339"/>
        <v/>
      </c>
      <c r="AA687" s="112" t="str">
        <f t="shared" si="340"/>
        <v/>
      </c>
      <c r="AB687" s="112" t="str">
        <f t="shared" si="341"/>
        <v/>
      </c>
      <c r="AC687" s="112" t="str">
        <f t="shared" si="342"/>
        <v/>
      </c>
      <c r="AD687" t="str">
        <f t="shared" si="328"/>
        <v>0------------</v>
      </c>
      <c r="AF687" s="19" t="str">
        <f t="shared" si="329"/>
        <v/>
      </c>
      <c r="AG687" s="19">
        <f t="shared" si="343"/>
        <v>0</v>
      </c>
      <c r="AH687" s="19" t="str">
        <f t="shared" si="344"/>
        <v/>
      </c>
      <c r="AI687" s="19" t="str">
        <f t="shared" si="345"/>
        <v/>
      </c>
      <c r="AJ687" s="19" t="str">
        <f t="shared" si="346"/>
        <v/>
      </c>
      <c r="AK687" s="19" t="str">
        <f t="shared" si="347"/>
        <v/>
      </c>
      <c r="AL687" s="19" t="str">
        <f t="shared" si="348"/>
        <v/>
      </c>
      <c r="AM687" s="19" t="str">
        <f t="shared" si="349"/>
        <v/>
      </c>
      <c r="AN687" s="19" t="str">
        <f t="shared" si="350"/>
        <v/>
      </c>
      <c r="AO687" s="19" t="str">
        <f t="shared" si="351"/>
        <v/>
      </c>
      <c r="AP687" s="19" t="str">
        <f t="shared" si="352"/>
        <v/>
      </c>
      <c r="AQ687" s="19" t="str">
        <f t="shared" si="353"/>
        <v/>
      </c>
      <c r="AR687" s="19" t="str">
        <f t="shared" si="354"/>
        <v/>
      </c>
      <c r="AS687" s="19" t="str">
        <f>IFERROR(VLOOKUP(AF687,[2]CUS030!$A$5:$E$10000,5,0),"")</f>
        <v/>
      </c>
      <c r="AT687" s="19" t="str">
        <f>IFERROR(VLOOKUP(AG687,[2]CUS030!$A$5:$E$10000,5,0),"")</f>
        <v/>
      </c>
      <c r="AU687" s="19" t="str">
        <f>IFERROR(VLOOKUP(AH687,[2]CUS030!$A$5:$E$10000,5,0),"")</f>
        <v/>
      </c>
      <c r="AV687" s="19" t="str">
        <f>IFERROR(VLOOKUP(AI687,[2]CUS030!$A$5:$E$10000,5,0),"")</f>
        <v/>
      </c>
      <c r="AW687" s="19" t="str">
        <f>IFERROR(VLOOKUP(AJ687,[2]CUS030!$A$5:$E$10000,5,0),"")</f>
        <v/>
      </c>
      <c r="AX687" s="19" t="str">
        <f>IFERROR(VLOOKUP(AK687,[2]CUS030!$A$5:$E$10000,5,0),"")</f>
        <v/>
      </c>
      <c r="AY687" s="19" t="str">
        <f>IFERROR(VLOOKUP(AL687,[2]CUS030!$A$5:$E$10000,5,0),"")</f>
        <v/>
      </c>
      <c r="AZ687" s="19" t="str">
        <f>IFERROR(VLOOKUP(AM687,[2]CUS030!$A$5:$E$10000,5,0),"")</f>
        <v/>
      </c>
      <c r="BA687" s="19" t="str">
        <f>IFERROR(VLOOKUP(AN687,[2]CUS030!$A$5:$E$10000,5,0),"")</f>
        <v/>
      </c>
      <c r="BB687" s="19" t="str">
        <f>IFERROR(VLOOKUP(AO687,[2]CUS030!$A$5:$E$10000,5,0),"")</f>
        <v/>
      </c>
      <c r="BC687" s="19" t="str">
        <f>IFERROR(VLOOKUP(AP687,[2]CUS030!$A$5:$E$10000,5,0),"")</f>
        <v/>
      </c>
      <c r="BD687" s="19" t="str">
        <f>IFERROR(VLOOKUP(AQ687,[2]CUS030!$A$5:$E$10000,5,0),"")</f>
        <v/>
      </c>
      <c r="BE687" s="19" t="str">
        <f>IFERROR(VLOOKUP(AR687,[2]CUS030!$A$5:$E$10000,5,0),"")</f>
        <v/>
      </c>
    </row>
    <row r="688" spans="6:57" x14ac:dyDescent="0.3">
      <c r="F688" s="108" t="str">
        <f>[1]!Table1[[#This Row],[Production]]</f>
        <v>|0200226840|25.40|0.00|3.200|0.0005750NBC</v>
      </c>
      <c r="G688" t="str">
        <f t="shared" si="325"/>
        <v>5750</v>
      </c>
      <c r="H688" t="str">
        <f t="shared" si="326"/>
        <v>||||||||||||</v>
      </c>
      <c r="I688" s="108" t="str">
        <f>[1]!Table1[[#This Row],[Stock]]</f>
        <v>|0200226840|25.40|0.00|3.200|0.0005750NBC</v>
      </c>
      <c r="J688" t="str">
        <f t="shared" si="327"/>
        <v>5750</v>
      </c>
      <c r="K688" s="19"/>
      <c r="L688" s="19"/>
      <c r="M688" s="19"/>
      <c r="N688" s="19"/>
      <c r="O688" s="19"/>
      <c r="P688" s="20">
        <f>End_Cal!E688</f>
        <v>0</v>
      </c>
      <c r="Q688" s="112">
        <f t="shared" si="330"/>
        <v>0</v>
      </c>
      <c r="R688" s="112" t="str">
        <f t="shared" si="331"/>
        <v/>
      </c>
      <c r="S688" s="112" t="str">
        <f t="shared" si="332"/>
        <v/>
      </c>
      <c r="T688" s="112" t="str">
        <f t="shared" si="333"/>
        <v/>
      </c>
      <c r="U688" s="112" t="str">
        <f t="shared" si="334"/>
        <v/>
      </c>
      <c r="V688" s="112" t="str">
        <f t="shared" si="335"/>
        <v/>
      </c>
      <c r="W688" s="112" t="str">
        <f t="shared" si="336"/>
        <v/>
      </c>
      <c r="X688" s="112" t="str">
        <f t="shared" si="337"/>
        <v/>
      </c>
      <c r="Y688" s="112" t="str">
        <f t="shared" si="338"/>
        <v/>
      </c>
      <c r="Z688" s="112" t="str">
        <f t="shared" si="339"/>
        <v/>
      </c>
      <c r="AA688" s="112" t="str">
        <f t="shared" si="340"/>
        <v/>
      </c>
      <c r="AB688" s="112" t="str">
        <f t="shared" si="341"/>
        <v/>
      </c>
      <c r="AC688" s="112" t="str">
        <f t="shared" si="342"/>
        <v/>
      </c>
      <c r="AD688" t="str">
        <f t="shared" si="328"/>
        <v>0------------</v>
      </c>
      <c r="AF688" s="19" t="str">
        <f t="shared" si="329"/>
        <v/>
      </c>
      <c r="AG688" s="19">
        <f t="shared" si="343"/>
        <v>0</v>
      </c>
      <c r="AH688" s="19" t="str">
        <f t="shared" si="344"/>
        <v/>
      </c>
      <c r="AI688" s="19" t="str">
        <f t="shared" si="345"/>
        <v/>
      </c>
      <c r="AJ688" s="19" t="str">
        <f t="shared" si="346"/>
        <v/>
      </c>
      <c r="AK688" s="19" t="str">
        <f t="shared" si="347"/>
        <v/>
      </c>
      <c r="AL688" s="19" t="str">
        <f t="shared" si="348"/>
        <v/>
      </c>
      <c r="AM688" s="19" t="str">
        <f t="shared" si="349"/>
        <v/>
      </c>
      <c r="AN688" s="19" t="str">
        <f t="shared" si="350"/>
        <v/>
      </c>
      <c r="AO688" s="19" t="str">
        <f t="shared" si="351"/>
        <v/>
      </c>
      <c r="AP688" s="19" t="str">
        <f t="shared" si="352"/>
        <v/>
      </c>
      <c r="AQ688" s="19" t="str">
        <f t="shared" si="353"/>
        <v/>
      </c>
      <c r="AR688" s="19" t="str">
        <f t="shared" si="354"/>
        <v/>
      </c>
      <c r="AS688" s="19" t="str">
        <f>IFERROR(VLOOKUP(AF688,[2]CUS030!$A$5:$E$10000,5,0),"")</f>
        <v/>
      </c>
      <c r="AT688" s="19" t="str">
        <f>IFERROR(VLOOKUP(AG688,[2]CUS030!$A$5:$E$10000,5,0),"")</f>
        <v/>
      </c>
      <c r="AU688" s="19" t="str">
        <f>IFERROR(VLOOKUP(AH688,[2]CUS030!$A$5:$E$10000,5,0),"")</f>
        <v/>
      </c>
      <c r="AV688" s="19" t="str">
        <f>IFERROR(VLOOKUP(AI688,[2]CUS030!$A$5:$E$10000,5,0),"")</f>
        <v/>
      </c>
      <c r="AW688" s="19" t="str">
        <f>IFERROR(VLOOKUP(AJ688,[2]CUS030!$A$5:$E$10000,5,0),"")</f>
        <v/>
      </c>
      <c r="AX688" s="19" t="str">
        <f>IFERROR(VLOOKUP(AK688,[2]CUS030!$A$5:$E$10000,5,0),"")</f>
        <v/>
      </c>
      <c r="AY688" s="19" t="str">
        <f>IFERROR(VLOOKUP(AL688,[2]CUS030!$A$5:$E$10000,5,0),"")</f>
        <v/>
      </c>
      <c r="AZ688" s="19" t="str">
        <f>IFERROR(VLOOKUP(AM688,[2]CUS030!$A$5:$E$10000,5,0),"")</f>
        <v/>
      </c>
      <c r="BA688" s="19" t="str">
        <f>IFERROR(VLOOKUP(AN688,[2]CUS030!$A$5:$E$10000,5,0),"")</f>
        <v/>
      </c>
      <c r="BB688" s="19" t="str">
        <f>IFERROR(VLOOKUP(AO688,[2]CUS030!$A$5:$E$10000,5,0),"")</f>
        <v/>
      </c>
      <c r="BC688" s="19" t="str">
        <f>IFERROR(VLOOKUP(AP688,[2]CUS030!$A$5:$E$10000,5,0),"")</f>
        <v/>
      </c>
      <c r="BD688" s="19" t="str">
        <f>IFERROR(VLOOKUP(AQ688,[2]CUS030!$A$5:$E$10000,5,0),"")</f>
        <v/>
      </c>
      <c r="BE688" s="19" t="str">
        <f>IFERROR(VLOOKUP(AR688,[2]CUS030!$A$5:$E$10000,5,0),"")</f>
        <v/>
      </c>
    </row>
    <row r="689" spans="6:57" x14ac:dyDescent="0.3">
      <c r="F689" s="108" t="str">
        <f>[1]!Table1[[#This Row],[Production]]</f>
        <v>|0200220139|22.20|0.00|2.000|0.0005800NBC</v>
      </c>
      <c r="G689" t="str">
        <f t="shared" si="325"/>
        <v>5800</v>
      </c>
      <c r="H689" t="str">
        <f t="shared" si="326"/>
        <v>||||||||||||</v>
      </c>
      <c r="I689" s="108" t="str">
        <f>[1]!Table1[[#This Row],[Stock]]</f>
        <v>|0200220139|22.20|0.00|2.000|0.0005800NBC</v>
      </c>
      <c r="J689" t="str">
        <f t="shared" si="327"/>
        <v>5800</v>
      </c>
      <c r="K689" s="19"/>
      <c r="L689" s="19"/>
      <c r="M689" s="19"/>
      <c r="N689" s="19"/>
      <c r="O689" s="19"/>
      <c r="P689" s="20">
        <f>End_Cal!E689</f>
        <v>0</v>
      </c>
      <c r="Q689" s="112">
        <f t="shared" si="330"/>
        <v>0</v>
      </c>
      <c r="R689" s="112" t="str">
        <f t="shared" si="331"/>
        <v/>
      </c>
      <c r="S689" s="112" t="str">
        <f t="shared" si="332"/>
        <v/>
      </c>
      <c r="T689" s="112" t="str">
        <f t="shared" si="333"/>
        <v/>
      </c>
      <c r="U689" s="112" t="str">
        <f t="shared" si="334"/>
        <v/>
      </c>
      <c r="V689" s="112" t="str">
        <f t="shared" si="335"/>
        <v/>
      </c>
      <c r="W689" s="112" t="str">
        <f t="shared" si="336"/>
        <v/>
      </c>
      <c r="X689" s="112" t="str">
        <f t="shared" si="337"/>
        <v/>
      </c>
      <c r="Y689" s="112" t="str">
        <f t="shared" si="338"/>
        <v/>
      </c>
      <c r="Z689" s="112" t="str">
        <f t="shared" si="339"/>
        <v/>
      </c>
      <c r="AA689" s="112" t="str">
        <f t="shared" si="340"/>
        <v/>
      </c>
      <c r="AB689" s="112" t="str">
        <f t="shared" si="341"/>
        <v/>
      </c>
      <c r="AC689" s="112" t="str">
        <f t="shared" si="342"/>
        <v/>
      </c>
      <c r="AD689" t="str">
        <f t="shared" si="328"/>
        <v>0------------</v>
      </c>
      <c r="AF689" s="19" t="str">
        <f t="shared" si="329"/>
        <v/>
      </c>
      <c r="AG689" s="19">
        <f t="shared" si="343"/>
        <v>0</v>
      </c>
      <c r="AH689" s="19" t="str">
        <f t="shared" si="344"/>
        <v/>
      </c>
      <c r="AI689" s="19" t="str">
        <f t="shared" si="345"/>
        <v/>
      </c>
      <c r="AJ689" s="19" t="str">
        <f t="shared" si="346"/>
        <v/>
      </c>
      <c r="AK689" s="19" t="str">
        <f t="shared" si="347"/>
        <v/>
      </c>
      <c r="AL689" s="19" t="str">
        <f t="shared" si="348"/>
        <v/>
      </c>
      <c r="AM689" s="19" t="str">
        <f t="shared" si="349"/>
        <v/>
      </c>
      <c r="AN689" s="19" t="str">
        <f t="shared" si="350"/>
        <v/>
      </c>
      <c r="AO689" s="19" t="str">
        <f t="shared" si="351"/>
        <v/>
      </c>
      <c r="AP689" s="19" t="str">
        <f t="shared" si="352"/>
        <v/>
      </c>
      <c r="AQ689" s="19" t="str">
        <f t="shared" si="353"/>
        <v/>
      </c>
      <c r="AR689" s="19" t="str">
        <f t="shared" si="354"/>
        <v/>
      </c>
      <c r="AS689" s="19" t="str">
        <f>IFERROR(VLOOKUP(AF689,[2]CUS030!$A$5:$E$10000,5,0),"")</f>
        <v/>
      </c>
      <c r="AT689" s="19" t="str">
        <f>IFERROR(VLOOKUP(AG689,[2]CUS030!$A$5:$E$10000,5,0),"")</f>
        <v/>
      </c>
      <c r="AU689" s="19" t="str">
        <f>IFERROR(VLOOKUP(AH689,[2]CUS030!$A$5:$E$10000,5,0),"")</f>
        <v/>
      </c>
      <c r="AV689" s="19" t="str">
        <f>IFERROR(VLOOKUP(AI689,[2]CUS030!$A$5:$E$10000,5,0),"")</f>
        <v/>
      </c>
      <c r="AW689" s="19" t="str">
        <f>IFERROR(VLOOKUP(AJ689,[2]CUS030!$A$5:$E$10000,5,0),"")</f>
        <v/>
      </c>
      <c r="AX689" s="19" t="str">
        <f>IFERROR(VLOOKUP(AK689,[2]CUS030!$A$5:$E$10000,5,0),"")</f>
        <v/>
      </c>
      <c r="AY689" s="19" t="str">
        <f>IFERROR(VLOOKUP(AL689,[2]CUS030!$A$5:$E$10000,5,0),"")</f>
        <v/>
      </c>
      <c r="AZ689" s="19" t="str">
        <f>IFERROR(VLOOKUP(AM689,[2]CUS030!$A$5:$E$10000,5,0),"")</f>
        <v/>
      </c>
      <c r="BA689" s="19" t="str">
        <f>IFERROR(VLOOKUP(AN689,[2]CUS030!$A$5:$E$10000,5,0),"")</f>
        <v/>
      </c>
      <c r="BB689" s="19" t="str">
        <f>IFERROR(VLOOKUP(AO689,[2]CUS030!$A$5:$E$10000,5,0),"")</f>
        <v/>
      </c>
      <c r="BC689" s="19" t="str">
        <f>IFERROR(VLOOKUP(AP689,[2]CUS030!$A$5:$E$10000,5,0),"")</f>
        <v/>
      </c>
      <c r="BD689" s="19" t="str">
        <f>IFERROR(VLOOKUP(AQ689,[2]CUS030!$A$5:$E$10000,5,0),"")</f>
        <v/>
      </c>
      <c r="BE689" s="19" t="str">
        <f>IFERROR(VLOOKUP(AR689,[2]CUS030!$A$5:$E$10000,5,0),"")</f>
        <v/>
      </c>
    </row>
    <row r="690" spans="6:57" x14ac:dyDescent="0.3">
      <c r="F690" s="108" t="str">
        <f>[1]!Table1[[#This Row],[Production]]</f>
        <v>|0200220139|25.40|0.00|1.600|0.0005974NBC</v>
      </c>
      <c r="G690" t="str">
        <f t="shared" si="325"/>
        <v>5974</v>
      </c>
      <c r="H690" t="str">
        <f t="shared" si="326"/>
        <v>||||||||||||</v>
      </c>
      <c r="I690" s="108" t="str">
        <f>[1]!Table1[[#This Row],[Stock]]</f>
        <v>|0200220139|25.40|0.00|1.600|0.0001266NBC</v>
      </c>
      <c r="J690" t="str">
        <f t="shared" si="327"/>
        <v>1266</v>
      </c>
      <c r="K690" s="19"/>
      <c r="L690" s="19"/>
      <c r="M690" s="19"/>
      <c r="N690" s="19"/>
      <c r="O690" s="19"/>
      <c r="P690" s="20">
        <f>End_Cal!E690</f>
        <v>0</v>
      </c>
      <c r="Q690" s="112">
        <f t="shared" si="330"/>
        <v>0</v>
      </c>
      <c r="R690" s="112" t="str">
        <f t="shared" si="331"/>
        <v/>
      </c>
      <c r="S690" s="112" t="str">
        <f t="shared" si="332"/>
        <v/>
      </c>
      <c r="T690" s="112" t="str">
        <f t="shared" si="333"/>
        <v/>
      </c>
      <c r="U690" s="112" t="str">
        <f t="shared" si="334"/>
        <v/>
      </c>
      <c r="V690" s="112" t="str">
        <f t="shared" si="335"/>
        <v/>
      </c>
      <c r="W690" s="112" t="str">
        <f t="shared" si="336"/>
        <v/>
      </c>
      <c r="X690" s="112" t="str">
        <f t="shared" si="337"/>
        <v/>
      </c>
      <c r="Y690" s="112" t="str">
        <f t="shared" si="338"/>
        <v/>
      </c>
      <c r="Z690" s="112" t="str">
        <f t="shared" si="339"/>
        <v/>
      </c>
      <c r="AA690" s="112" t="str">
        <f t="shared" si="340"/>
        <v/>
      </c>
      <c r="AB690" s="112" t="str">
        <f t="shared" si="341"/>
        <v/>
      </c>
      <c r="AC690" s="112" t="str">
        <f t="shared" si="342"/>
        <v/>
      </c>
      <c r="AD690" t="str">
        <f t="shared" si="328"/>
        <v>0------------</v>
      </c>
      <c r="AF690" s="19" t="str">
        <f t="shared" si="329"/>
        <v/>
      </c>
      <c r="AG690" s="19">
        <f t="shared" si="343"/>
        <v>0</v>
      </c>
      <c r="AH690" s="19" t="str">
        <f t="shared" si="344"/>
        <v/>
      </c>
      <c r="AI690" s="19" t="str">
        <f t="shared" si="345"/>
        <v/>
      </c>
      <c r="AJ690" s="19" t="str">
        <f t="shared" si="346"/>
        <v/>
      </c>
      <c r="AK690" s="19" t="str">
        <f t="shared" si="347"/>
        <v/>
      </c>
      <c r="AL690" s="19" t="str">
        <f t="shared" si="348"/>
        <v/>
      </c>
      <c r="AM690" s="19" t="str">
        <f t="shared" si="349"/>
        <v/>
      </c>
      <c r="AN690" s="19" t="str">
        <f t="shared" si="350"/>
        <v/>
      </c>
      <c r="AO690" s="19" t="str">
        <f t="shared" si="351"/>
        <v/>
      </c>
      <c r="AP690" s="19" t="str">
        <f t="shared" si="352"/>
        <v/>
      </c>
      <c r="AQ690" s="19" t="str">
        <f t="shared" si="353"/>
        <v/>
      </c>
      <c r="AR690" s="19" t="str">
        <f t="shared" si="354"/>
        <v/>
      </c>
      <c r="AS690" s="19" t="str">
        <f>IFERROR(VLOOKUP(AF690,[2]CUS030!$A$5:$E$10000,5,0),"")</f>
        <v/>
      </c>
      <c r="AT690" s="19" t="str">
        <f>IFERROR(VLOOKUP(AG690,[2]CUS030!$A$5:$E$10000,5,0),"")</f>
        <v/>
      </c>
      <c r="AU690" s="19" t="str">
        <f>IFERROR(VLOOKUP(AH690,[2]CUS030!$A$5:$E$10000,5,0),"")</f>
        <v/>
      </c>
      <c r="AV690" s="19" t="str">
        <f>IFERROR(VLOOKUP(AI690,[2]CUS030!$A$5:$E$10000,5,0),"")</f>
        <v/>
      </c>
      <c r="AW690" s="19" t="str">
        <f>IFERROR(VLOOKUP(AJ690,[2]CUS030!$A$5:$E$10000,5,0),"")</f>
        <v/>
      </c>
      <c r="AX690" s="19" t="str">
        <f>IFERROR(VLOOKUP(AK690,[2]CUS030!$A$5:$E$10000,5,0),"")</f>
        <v/>
      </c>
      <c r="AY690" s="19" t="str">
        <f>IFERROR(VLOOKUP(AL690,[2]CUS030!$A$5:$E$10000,5,0),"")</f>
        <v/>
      </c>
      <c r="AZ690" s="19" t="str">
        <f>IFERROR(VLOOKUP(AM690,[2]CUS030!$A$5:$E$10000,5,0),"")</f>
        <v/>
      </c>
      <c r="BA690" s="19" t="str">
        <f>IFERROR(VLOOKUP(AN690,[2]CUS030!$A$5:$E$10000,5,0),"")</f>
        <v/>
      </c>
      <c r="BB690" s="19" t="str">
        <f>IFERROR(VLOOKUP(AO690,[2]CUS030!$A$5:$E$10000,5,0),"")</f>
        <v/>
      </c>
      <c r="BC690" s="19" t="str">
        <f>IFERROR(VLOOKUP(AP690,[2]CUS030!$A$5:$E$10000,5,0),"")</f>
        <v/>
      </c>
      <c r="BD690" s="19" t="str">
        <f>IFERROR(VLOOKUP(AQ690,[2]CUS030!$A$5:$E$10000,5,0),"")</f>
        <v/>
      </c>
      <c r="BE690" s="19" t="str">
        <f>IFERROR(VLOOKUP(AR690,[2]CUS030!$A$5:$E$10000,5,0),"")</f>
        <v/>
      </c>
    </row>
    <row r="691" spans="6:57" x14ac:dyDescent="0.3">
      <c r="F691" s="108" t="str">
        <f>[1]!Table1[[#This Row],[Production]]</f>
        <v>|0200220139|38.10|0.00|2.000|0.0005923NBC</v>
      </c>
      <c r="G691" t="str">
        <f t="shared" si="325"/>
        <v>5923</v>
      </c>
      <c r="H691" t="str">
        <f t="shared" si="326"/>
        <v>||||||||||||</v>
      </c>
      <c r="I691" s="108" t="str">
        <f>[1]!Table1[[#This Row],[Stock]]</f>
        <v>|0200220139|38.10|0.00|2.000|0.0005923NBC</v>
      </c>
      <c r="J691" t="str">
        <f t="shared" si="327"/>
        <v>5923</v>
      </c>
      <c r="K691" s="19"/>
      <c r="L691" s="19"/>
      <c r="M691" s="19"/>
      <c r="N691" s="19"/>
      <c r="O691" s="19"/>
      <c r="P691" s="20">
        <f>End_Cal!E691</f>
        <v>0</v>
      </c>
      <c r="Q691" s="112">
        <f t="shared" si="330"/>
        <v>0</v>
      </c>
      <c r="R691" s="112" t="str">
        <f t="shared" si="331"/>
        <v/>
      </c>
      <c r="S691" s="112" t="str">
        <f t="shared" si="332"/>
        <v/>
      </c>
      <c r="T691" s="112" t="str">
        <f t="shared" si="333"/>
        <v/>
      </c>
      <c r="U691" s="112" t="str">
        <f t="shared" si="334"/>
        <v/>
      </c>
      <c r="V691" s="112" t="str">
        <f t="shared" si="335"/>
        <v/>
      </c>
      <c r="W691" s="112" t="str">
        <f t="shared" si="336"/>
        <v/>
      </c>
      <c r="X691" s="112" t="str">
        <f t="shared" si="337"/>
        <v/>
      </c>
      <c r="Y691" s="112" t="str">
        <f t="shared" si="338"/>
        <v/>
      </c>
      <c r="Z691" s="112" t="str">
        <f t="shared" si="339"/>
        <v/>
      </c>
      <c r="AA691" s="112" t="str">
        <f t="shared" si="340"/>
        <v/>
      </c>
      <c r="AB691" s="112" t="str">
        <f t="shared" si="341"/>
        <v/>
      </c>
      <c r="AC691" s="112" t="str">
        <f t="shared" si="342"/>
        <v/>
      </c>
      <c r="AD691" t="str">
        <f t="shared" si="328"/>
        <v>0------------</v>
      </c>
      <c r="AF691" s="19" t="str">
        <f t="shared" si="329"/>
        <v/>
      </c>
      <c r="AG691" s="19">
        <f t="shared" si="343"/>
        <v>0</v>
      </c>
      <c r="AH691" s="19" t="str">
        <f t="shared" si="344"/>
        <v/>
      </c>
      <c r="AI691" s="19" t="str">
        <f t="shared" si="345"/>
        <v/>
      </c>
      <c r="AJ691" s="19" t="str">
        <f t="shared" si="346"/>
        <v/>
      </c>
      <c r="AK691" s="19" t="str">
        <f t="shared" si="347"/>
        <v/>
      </c>
      <c r="AL691" s="19" t="str">
        <f t="shared" si="348"/>
        <v/>
      </c>
      <c r="AM691" s="19" t="str">
        <f t="shared" si="349"/>
        <v/>
      </c>
      <c r="AN691" s="19" t="str">
        <f t="shared" si="350"/>
        <v/>
      </c>
      <c r="AO691" s="19" t="str">
        <f t="shared" si="351"/>
        <v/>
      </c>
      <c r="AP691" s="19" t="str">
        <f t="shared" si="352"/>
        <v/>
      </c>
      <c r="AQ691" s="19" t="str">
        <f t="shared" si="353"/>
        <v/>
      </c>
      <c r="AR691" s="19" t="str">
        <f t="shared" si="354"/>
        <v/>
      </c>
      <c r="AS691" s="19" t="str">
        <f>IFERROR(VLOOKUP(AF691,[2]CUS030!$A$5:$E$10000,5,0),"")</f>
        <v/>
      </c>
      <c r="AT691" s="19" t="str">
        <f>IFERROR(VLOOKUP(AG691,[2]CUS030!$A$5:$E$10000,5,0),"")</f>
        <v/>
      </c>
      <c r="AU691" s="19" t="str">
        <f>IFERROR(VLOOKUP(AH691,[2]CUS030!$A$5:$E$10000,5,0),"")</f>
        <v/>
      </c>
      <c r="AV691" s="19" t="str">
        <f>IFERROR(VLOOKUP(AI691,[2]CUS030!$A$5:$E$10000,5,0),"")</f>
        <v/>
      </c>
      <c r="AW691" s="19" t="str">
        <f>IFERROR(VLOOKUP(AJ691,[2]CUS030!$A$5:$E$10000,5,0),"")</f>
        <v/>
      </c>
      <c r="AX691" s="19" t="str">
        <f>IFERROR(VLOOKUP(AK691,[2]CUS030!$A$5:$E$10000,5,0),"")</f>
        <v/>
      </c>
      <c r="AY691" s="19" t="str">
        <f>IFERROR(VLOOKUP(AL691,[2]CUS030!$A$5:$E$10000,5,0),"")</f>
        <v/>
      </c>
      <c r="AZ691" s="19" t="str">
        <f>IFERROR(VLOOKUP(AM691,[2]CUS030!$A$5:$E$10000,5,0),"")</f>
        <v/>
      </c>
      <c r="BA691" s="19" t="str">
        <f>IFERROR(VLOOKUP(AN691,[2]CUS030!$A$5:$E$10000,5,0),"")</f>
        <v/>
      </c>
      <c r="BB691" s="19" t="str">
        <f>IFERROR(VLOOKUP(AO691,[2]CUS030!$A$5:$E$10000,5,0),"")</f>
        <v/>
      </c>
      <c r="BC691" s="19" t="str">
        <f>IFERROR(VLOOKUP(AP691,[2]CUS030!$A$5:$E$10000,5,0),"")</f>
        <v/>
      </c>
      <c r="BD691" s="19" t="str">
        <f>IFERROR(VLOOKUP(AQ691,[2]CUS030!$A$5:$E$10000,5,0),"")</f>
        <v/>
      </c>
      <c r="BE691" s="19" t="str">
        <f>IFERROR(VLOOKUP(AR691,[2]CUS030!$A$5:$E$10000,5,0),"")</f>
        <v/>
      </c>
    </row>
    <row r="692" spans="6:57" x14ac:dyDescent="0.3">
      <c r="F692" s="108" t="str">
        <f>[1]!Table1[[#This Row],[Production]]</f>
        <v>|0200226010|19.10|0.00|1.600|0.0005680NBC</v>
      </c>
      <c r="G692" t="str">
        <f t="shared" si="325"/>
        <v>5680</v>
      </c>
      <c r="H692" t="str">
        <f t="shared" si="326"/>
        <v>||||||||||||</v>
      </c>
      <c r="I692" s="108" t="str">
        <f>[1]!Table1[[#This Row],[Stock]]</f>
        <v>|0200220810|19.10|0.00|1.600|0.0001316NBC</v>
      </c>
      <c r="J692" t="str">
        <f t="shared" si="327"/>
        <v>1316</v>
      </c>
      <c r="K692" s="19"/>
      <c r="L692" s="19"/>
      <c r="M692" s="19"/>
      <c r="N692" s="19"/>
      <c r="O692" s="19"/>
      <c r="P692" s="20">
        <f>End_Cal!E692</f>
        <v>0</v>
      </c>
      <c r="Q692" s="112">
        <f t="shared" si="330"/>
        <v>0</v>
      </c>
      <c r="R692" s="112" t="str">
        <f t="shared" si="331"/>
        <v/>
      </c>
      <c r="S692" s="112" t="str">
        <f t="shared" si="332"/>
        <v/>
      </c>
      <c r="T692" s="112" t="str">
        <f t="shared" si="333"/>
        <v/>
      </c>
      <c r="U692" s="112" t="str">
        <f t="shared" si="334"/>
        <v/>
      </c>
      <c r="V692" s="112" t="str">
        <f t="shared" si="335"/>
        <v/>
      </c>
      <c r="W692" s="112" t="str">
        <f t="shared" si="336"/>
        <v/>
      </c>
      <c r="X692" s="112" t="str">
        <f t="shared" si="337"/>
        <v/>
      </c>
      <c r="Y692" s="112" t="str">
        <f t="shared" si="338"/>
        <v/>
      </c>
      <c r="Z692" s="112" t="str">
        <f t="shared" si="339"/>
        <v/>
      </c>
      <c r="AA692" s="112" t="str">
        <f t="shared" si="340"/>
        <v/>
      </c>
      <c r="AB692" s="112" t="str">
        <f t="shared" si="341"/>
        <v/>
      </c>
      <c r="AC692" s="112" t="str">
        <f t="shared" si="342"/>
        <v/>
      </c>
      <c r="AD692" t="str">
        <f t="shared" si="328"/>
        <v>0------------</v>
      </c>
      <c r="AF692" s="19" t="str">
        <f t="shared" si="329"/>
        <v/>
      </c>
      <c r="AG692" s="19">
        <f t="shared" si="343"/>
        <v>0</v>
      </c>
      <c r="AH692" s="19" t="str">
        <f t="shared" si="344"/>
        <v/>
      </c>
      <c r="AI692" s="19" t="str">
        <f t="shared" si="345"/>
        <v/>
      </c>
      <c r="AJ692" s="19" t="str">
        <f t="shared" si="346"/>
        <v/>
      </c>
      <c r="AK692" s="19" t="str">
        <f t="shared" si="347"/>
        <v/>
      </c>
      <c r="AL692" s="19" t="str">
        <f t="shared" si="348"/>
        <v/>
      </c>
      <c r="AM692" s="19" t="str">
        <f t="shared" si="349"/>
        <v/>
      </c>
      <c r="AN692" s="19" t="str">
        <f t="shared" si="350"/>
        <v/>
      </c>
      <c r="AO692" s="19" t="str">
        <f t="shared" si="351"/>
        <v/>
      </c>
      <c r="AP692" s="19" t="str">
        <f t="shared" si="352"/>
        <v/>
      </c>
      <c r="AQ692" s="19" t="str">
        <f t="shared" si="353"/>
        <v/>
      </c>
      <c r="AR692" s="19" t="str">
        <f t="shared" si="354"/>
        <v/>
      </c>
      <c r="AS692" s="19" t="str">
        <f>IFERROR(VLOOKUP(AF692,[2]CUS030!$A$5:$E$10000,5,0),"")</f>
        <v/>
      </c>
      <c r="AT692" s="19" t="str">
        <f>IFERROR(VLOOKUP(AG692,[2]CUS030!$A$5:$E$10000,5,0),"")</f>
        <v/>
      </c>
      <c r="AU692" s="19" t="str">
        <f>IFERROR(VLOOKUP(AH692,[2]CUS030!$A$5:$E$10000,5,0),"")</f>
        <v/>
      </c>
      <c r="AV692" s="19" t="str">
        <f>IFERROR(VLOOKUP(AI692,[2]CUS030!$A$5:$E$10000,5,0),"")</f>
        <v/>
      </c>
      <c r="AW692" s="19" t="str">
        <f>IFERROR(VLOOKUP(AJ692,[2]CUS030!$A$5:$E$10000,5,0),"")</f>
        <v/>
      </c>
      <c r="AX692" s="19" t="str">
        <f>IFERROR(VLOOKUP(AK692,[2]CUS030!$A$5:$E$10000,5,0),"")</f>
        <v/>
      </c>
      <c r="AY692" s="19" t="str">
        <f>IFERROR(VLOOKUP(AL692,[2]CUS030!$A$5:$E$10000,5,0),"")</f>
        <v/>
      </c>
      <c r="AZ692" s="19" t="str">
        <f>IFERROR(VLOOKUP(AM692,[2]CUS030!$A$5:$E$10000,5,0),"")</f>
        <v/>
      </c>
      <c r="BA692" s="19" t="str">
        <f>IFERROR(VLOOKUP(AN692,[2]CUS030!$A$5:$E$10000,5,0),"")</f>
        <v/>
      </c>
      <c r="BB692" s="19" t="str">
        <f>IFERROR(VLOOKUP(AO692,[2]CUS030!$A$5:$E$10000,5,0),"")</f>
        <v/>
      </c>
      <c r="BC692" s="19" t="str">
        <f>IFERROR(VLOOKUP(AP692,[2]CUS030!$A$5:$E$10000,5,0),"")</f>
        <v/>
      </c>
      <c r="BD692" s="19" t="str">
        <f>IFERROR(VLOOKUP(AQ692,[2]CUS030!$A$5:$E$10000,5,0),"")</f>
        <v/>
      </c>
      <c r="BE692" s="19" t="str">
        <f>IFERROR(VLOOKUP(AR692,[2]CUS030!$A$5:$E$10000,5,0),"")</f>
        <v/>
      </c>
    </row>
    <row r="693" spans="6:57" x14ac:dyDescent="0.3">
      <c r="F693" s="108" t="str">
        <f>[1]!Table1[[#This Row],[Production]]</f>
        <v>|0200220810|19.10|0.00|1.600|0.0005919NBC</v>
      </c>
      <c r="G693" t="str">
        <f t="shared" si="325"/>
        <v>5919</v>
      </c>
      <c r="H693" t="str">
        <f t="shared" si="326"/>
        <v>||||||||||||</v>
      </c>
      <c r="I693" s="108" t="str">
        <f>[1]!Table1[[#This Row],[Stock]]</f>
        <v>|0200220810|19.10|0.00|1.600|0.000290NBC</v>
      </c>
      <c r="J693" t="str">
        <f t="shared" si="327"/>
        <v>290</v>
      </c>
      <c r="K693" s="19"/>
      <c r="L693" s="19"/>
      <c r="M693" s="19"/>
      <c r="N693" s="19"/>
      <c r="O693" s="19"/>
      <c r="P693" s="20">
        <f>End_Cal!E693</f>
        <v>0</v>
      </c>
      <c r="Q693" s="112">
        <f t="shared" si="330"/>
        <v>0</v>
      </c>
      <c r="R693" s="112" t="str">
        <f t="shared" si="331"/>
        <v/>
      </c>
      <c r="S693" s="112" t="str">
        <f t="shared" si="332"/>
        <v/>
      </c>
      <c r="T693" s="112" t="str">
        <f t="shared" si="333"/>
        <v/>
      </c>
      <c r="U693" s="112" t="str">
        <f t="shared" si="334"/>
        <v/>
      </c>
      <c r="V693" s="112" t="str">
        <f t="shared" si="335"/>
        <v/>
      </c>
      <c r="W693" s="112" t="str">
        <f t="shared" si="336"/>
        <v/>
      </c>
      <c r="X693" s="112" t="str">
        <f t="shared" si="337"/>
        <v/>
      </c>
      <c r="Y693" s="112" t="str">
        <f t="shared" si="338"/>
        <v/>
      </c>
      <c r="Z693" s="112" t="str">
        <f t="shared" si="339"/>
        <v/>
      </c>
      <c r="AA693" s="112" t="str">
        <f t="shared" si="340"/>
        <v/>
      </c>
      <c r="AB693" s="112" t="str">
        <f t="shared" si="341"/>
        <v/>
      </c>
      <c r="AC693" s="112" t="str">
        <f t="shared" si="342"/>
        <v/>
      </c>
      <c r="AD693" t="str">
        <f t="shared" si="328"/>
        <v>0------------</v>
      </c>
      <c r="AF693" s="19" t="str">
        <f t="shared" si="329"/>
        <v/>
      </c>
      <c r="AG693" s="19">
        <f t="shared" si="343"/>
        <v>0</v>
      </c>
      <c r="AH693" s="19" t="str">
        <f t="shared" si="344"/>
        <v/>
      </c>
      <c r="AI693" s="19" t="str">
        <f t="shared" si="345"/>
        <v/>
      </c>
      <c r="AJ693" s="19" t="str">
        <f t="shared" si="346"/>
        <v/>
      </c>
      <c r="AK693" s="19" t="str">
        <f t="shared" si="347"/>
        <v/>
      </c>
      <c r="AL693" s="19" t="str">
        <f t="shared" si="348"/>
        <v/>
      </c>
      <c r="AM693" s="19" t="str">
        <f t="shared" si="349"/>
        <v/>
      </c>
      <c r="AN693" s="19" t="str">
        <f t="shared" si="350"/>
        <v/>
      </c>
      <c r="AO693" s="19" t="str">
        <f t="shared" si="351"/>
        <v/>
      </c>
      <c r="AP693" s="19" t="str">
        <f t="shared" si="352"/>
        <v/>
      </c>
      <c r="AQ693" s="19" t="str">
        <f t="shared" si="353"/>
        <v/>
      </c>
      <c r="AR693" s="19" t="str">
        <f t="shared" si="354"/>
        <v/>
      </c>
      <c r="AS693" s="19" t="str">
        <f>IFERROR(VLOOKUP(AF693,[2]CUS030!$A$5:$E$10000,5,0),"")</f>
        <v/>
      </c>
      <c r="AT693" s="19" t="str">
        <f>IFERROR(VLOOKUP(AG693,[2]CUS030!$A$5:$E$10000,5,0),"")</f>
        <v/>
      </c>
      <c r="AU693" s="19" t="str">
        <f>IFERROR(VLOOKUP(AH693,[2]CUS030!$A$5:$E$10000,5,0),"")</f>
        <v/>
      </c>
      <c r="AV693" s="19" t="str">
        <f>IFERROR(VLOOKUP(AI693,[2]CUS030!$A$5:$E$10000,5,0),"")</f>
        <v/>
      </c>
      <c r="AW693" s="19" t="str">
        <f>IFERROR(VLOOKUP(AJ693,[2]CUS030!$A$5:$E$10000,5,0),"")</f>
        <v/>
      </c>
      <c r="AX693" s="19" t="str">
        <f>IFERROR(VLOOKUP(AK693,[2]CUS030!$A$5:$E$10000,5,0),"")</f>
        <v/>
      </c>
      <c r="AY693" s="19" t="str">
        <f>IFERROR(VLOOKUP(AL693,[2]CUS030!$A$5:$E$10000,5,0),"")</f>
        <v/>
      </c>
      <c r="AZ693" s="19" t="str">
        <f>IFERROR(VLOOKUP(AM693,[2]CUS030!$A$5:$E$10000,5,0),"")</f>
        <v/>
      </c>
      <c r="BA693" s="19" t="str">
        <f>IFERROR(VLOOKUP(AN693,[2]CUS030!$A$5:$E$10000,5,0),"")</f>
        <v/>
      </c>
      <c r="BB693" s="19" t="str">
        <f>IFERROR(VLOOKUP(AO693,[2]CUS030!$A$5:$E$10000,5,0),"")</f>
        <v/>
      </c>
      <c r="BC693" s="19" t="str">
        <f>IFERROR(VLOOKUP(AP693,[2]CUS030!$A$5:$E$10000,5,0),"")</f>
        <v/>
      </c>
      <c r="BD693" s="19" t="str">
        <f>IFERROR(VLOOKUP(AQ693,[2]CUS030!$A$5:$E$10000,5,0),"")</f>
        <v/>
      </c>
      <c r="BE693" s="19" t="str">
        <f>IFERROR(VLOOKUP(AR693,[2]CUS030!$A$5:$E$10000,5,0),"")</f>
        <v/>
      </c>
    </row>
    <row r="694" spans="6:57" x14ac:dyDescent="0.3">
      <c r="F694" s="108" t="str">
        <f>[1]!Table1[[#This Row],[Production]]</f>
        <v>|0200220810|19.10|0.00|2.000|0.0005800NBC</v>
      </c>
      <c r="G694" t="str">
        <f t="shared" si="325"/>
        <v>5800</v>
      </c>
      <c r="H694" t="str">
        <f t="shared" si="326"/>
        <v>||||||||||||</v>
      </c>
      <c r="I694" s="108" t="str">
        <f>[1]!Table1[[#This Row],[Stock]]</f>
        <v>|0200220810|19.10|0.00|2.000|0.0005800NBC</v>
      </c>
      <c r="J694" t="str">
        <f t="shared" si="327"/>
        <v>5800</v>
      </c>
      <c r="K694" s="19"/>
      <c r="L694" s="19"/>
      <c r="M694" s="19"/>
      <c r="N694" s="19"/>
      <c r="O694" s="19"/>
      <c r="P694" s="20">
        <f>End_Cal!E694</f>
        <v>0</v>
      </c>
      <c r="Q694" s="112">
        <f t="shared" si="330"/>
        <v>0</v>
      </c>
      <c r="R694" s="112" t="str">
        <f t="shared" si="331"/>
        <v/>
      </c>
      <c r="S694" s="112" t="str">
        <f t="shared" si="332"/>
        <v/>
      </c>
      <c r="T694" s="112" t="str">
        <f t="shared" si="333"/>
        <v/>
      </c>
      <c r="U694" s="112" t="str">
        <f t="shared" si="334"/>
        <v/>
      </c>
      <c r="V694" s="112" t="str">
        <f t="shared" si="335"/>
        <v/>
      </c>
      <c r="W694" s="112" t="str">
        <f t="shared" si="336"/>
        <v/>
      </c>
      <c r="X694" s="112" t="str">
        <f t="shared" si="337"/>
        <v/>
      </c>
      <c r="Y694" s="112" t="str">
        <f t="shared" si="338"/>
        <v/>
      </c>
      <c r="Z694" s="112" t="str">
        <f t="shared" si="339"/>
        <v/>
      </c>
      <c r="AA694" s="112" t="str">
        <f t="shared" si="340"/>
        <v/>
      </c>
      <c r="AB694" s="112" t="str">
        <f t="shared" si="341"/>
        <v/>
      </c>
      <c r="AC694" s="112" t="str">
        <f t="shared" si="342"/>
        <v/>
      </c>
      <c r="AD694" t="str">
        <f t="shared" si="328"/>
        <v>0------------</v>
      </c>
      <c r="AF694" s="19" t="str">
        <f t="shared" si="329"/>
        <v/>
      </c>
      <c r="AG694" s="19">
        <f t="shared" si="343"/>
        <v>0</v>
      </c>
      <c r="AH694" s="19" t="str">
        <f t="shared" si="344"/>
        <v/>
      </c>
      <c r="AI694" s="19" t="str">
        <f t="shared" si="345"/>
        <v/>
      </c>
      <c r="AJ694" s="19" t="str">
        <f t="shared" si="346"/>
        <v/>
      </c>
      <c r="AK694" s="19" t="str">
        <f t="shared" si="347"/>
        <v/>
      </c>
      <c r="AL694" s="19" t="str">
        <f t="shared" si="348"/>
        <v/>
      </c>
      <c r="AM694" s="19" t="str">
        <f t="shared" si="349"/>
        <v/>
      </c>
      <c r="AN694" s="19" t="str">
        <f t="shared" si="350"/>
        <v/>
      </c>
      <c r="AO694" s="19" t="str">
        <f t="shared" si="351"/>
        <v/>
      </c>
      <c r="AP694" s="19" t="str">
        <f t="shared" si="352"/>
        <v/>
      </c>
      <c r="AQ694" s="19" t="str">
        <f t="shared" si="353"/>
        <v/>
      </c>
      <c r="AR694" s="19" t="str">
        <f t="shared" si="354"/>
        <v/>
      </c>
      <c r="AS694" s="19" t="str">
        <f>IFERROR(VLOOKUP(AF694,[2]CUS030!$A$5:$E$10000,5,0),"")</f>
        <v/>
      </c>
      <c r="AT694" s="19" t="str">
        <f>IFERROR(VLOOKUP(AG694,[2]CUS030!$A$5:$E$10000,5,0),"")</f>
        <v/>
      </c>
      <c r="AU694" s="19" t="str">
        <f>IFERROR(VLOOKUP(AH694,[2]CUS030!$A$5:$E$10000,5,0),"")</f>
        <v/>
      </c>
      <c r="AV694" s="19" t="str">
        <f>IFERROR(VLOOKUP(AI694,[2]CUS030!$A$5:$E$10000,5,0),"")</f>
        <v/>
      </c>
      <c r="AW694" s="19" t="str">
        <f>IFERROR(VLOOKUP(AJ694,[2]CUS030!$A$5:$E$10000,5,0),"")</f>
        <v/>
      </c>
      <c r="AX694" s="19" t="str">
        <f>IFERROR(VLOOKUP(AK694,[2]CUS030!$A$5:$E$10000,5,0),"")</f>
        <v/>
      </c>
      <c r="AY694" s="19" t="str">
        <f>IFERROR(VLOOKUP(AL694,[2]CUS030!$A$5:$E$10000,5,0),"")</f>
        <v/>
      </c>
      <c r="AZ694" s="19" t="str">
        <f>IFERROR(VLOOKUP(AM694,[2]CUS030!$A$5:$E$10000,5,0),"")</f>
        <v/>
      </c>
      <c r="BA694" s="19" t="str">
        <f>IFERROR(VLOOKUP(AN694,[2]CUS030!$A$5:$E$10000,5,0),"")</f>
        <v/>
      </c>
      <c r="BB694" s="19" t="str">
        <f>IFERROR(VLOOKUP(AO694,[2]CUS030!$A$5:$E$10000,5,0),"")</f>
        <v/>
      </c>
      <c r="BC694" s="19" t="str">
        <f>IFERROR(VLOOKUP(AP694,[2]CUS030!$A$5:$E$10000,5,0),"")</f>
        <v/>
      </c>
      <c r="BD694" s="19" t="str">
        <f>IFERROR(VLOOKUP(AQ694,[2]CUS030!$A$5:$E$10000,5,0),"")</f>
        <v/>
      </c>
      <c r="BE694" s="19" t="str">
        <f>IFERROR(VLOOKUP(AR694,[2]CUS030!$A$5:$E$10000,5,0),"")</f>
        <v/>
      </c>
    </row>
    <row r="695" spans="6:57" x14ac:dyDescent="0.3">
      <c r="F695" s="108" t="str">
        <f>[1]!Table1[[#This Row],[Production]]</f>
        <v>|0200230841|25.40|0.00|1.000|0.0006191NBC</v>
      </c>
      <c r="G695" t="str">
        <f t="shared" si="325"/>
        <v>6191</v>
      </c>
      <c r="H695" t="str">
        <f t="shared" si="326"/>
        <v>||||||||||||</v>
      </c>
      <c r="I695" s="108" t="str">
        <f>[1]!Table1[[#This Row],[Stock]]</f>
        <v>|0200230841|25.40|0.00|1.000|0.0006191NBC</v>
      </c>
      <c r="J695" t="str">
        <f t="shared" si="327"/>
        <v>6191</v>
      </c>
      <c r="K695" s="19"/>
      <c r="L695" s="19"/>
      <c r="M695" s="19"/>
      <c r="N695" s="19"/>
      <c r="O695" s="19"/>
      <c r="P695" s="20">
        <f>End_Cal!E695</f>
        <v>0</v>
      </c>
      <c r="Q695" s="112">
        <f t="shared" si="330"/>
        <v>0</v>
      </c>
      <c r="R695" s="112" t="str">
        <f t="shared" si="331"/>
        <v/>
      </c>
      <c r="S695" s="112" t="str">
        <f t="shared" si="332"/>
        <v/>
      </c>
      <c r="T695" s="112" t="str">
        <f t="shared" si="333"/>
        <v/>
      </c>
      <c r="U695" s="112" t="str">
        <f t="shared" si="334"/>
        <v/>
      </c>
      <c r="V695" s="112" t="str">
        <f t="shared" si="335"/>
        <v/>
      </c>
      <c r="W695" s="112" t="str">
        <f t="shared" si="336"/>
        <v/>
      </c>
      <c r="X695" s="112" t="str">
        <f t="shared" si="337"/>
        <v/>
      </c>
      <c r="Y695" s="112" t="str">
        <f t="shared" si="338"/>
        <v/>
      </c>
      <c r="Z695" s="112" t="str">
        <f t="shared" si="339"/>
        <v/>
      </c>
      <c r="AA695" s="112" t="str">
        <f t="shared" si="340"/>
        <v/>
      </c>
      <c r="AB695" s="112" t="str">
        <f t="shared" si="341"/>
        <v/>
      </c>
      <c r="AC695" s="112" t="str">
        <f t="shared" si="342"/>
        <v/>
      </c>
      <c r="AD695" t="str">
        <f t="shared" si="328"/>
        <v>0------------</v>
      </c>
      <c r="AF695" s="19" t="str">
        <f t="shared" si="329"/>
        <v/>
      </c>
      <c r="AG695" s="19">
        <f t="shared" si="343"/>
        <v>0</v>
      </c>
      <c r="AH695" s="19" t="str">
        <f t="shared" si="344"/>
        <v/>
      </c>
      <c r="AI695" s="19" t="str">
        <f t="shared" si="345"/>
        <v/>
      </c>
      <c r="AJ695" s="19" t="str">
        <f t="shared" si="346"/>
        <v/>
      </c>
      <c r="AK695" s="19" t="str">
        <f t="shared" si="347"/>
        <v/>
      </c>
      <c r="AL695" s="19" t="str">
        <f t="shared" si="348"/>
        <v/>
      </c>
      <c r="AM695" s="19" t="str">
        <f t="shared" si="349"/>
        <v/>
      </c>
      <c r="AN695" s="19" t="str">
        <f t="shared" si="350"/>
        <v/>
      </c>
      <c r="AO695" s="19" t="str">
        <f t="shared" si="351"/>
        <v/>
      </c>
      <c r="AP695" s="19" t="str">
        <f t="shared" si="352"/>
        <v/>
      </c>
      <c r="AQ695" s="19" t="str">
        <f t="shared" si="353"/>
        <v/>
      </c>
      <c r="AR695" s="19" t="str">
        <f t="shared" si="354"/>
        <v/>
      </c>
      <c r="AS695" s="19" t="str">
        <f>IFERROR(VLOOKUP(AF695,[2]CUS030!$A$5:$E$10000,5,0),"")</f>
        <v/>
      </c>
      <c r="AT695" s="19" t="str">
        <f>IFERROR(VLOOKUP(AG695,[2]CUS030!$A$5:$E$10000,5,0),"")</f>
        <v/>
      </c>
      <c r="AU695" s="19" t="str">
        <f>IFERROR(VLOOKUP(AH695,[2]CUS030!$A$5:$E$10000,5,0),"")</f>
        <v/>
      </c>
      <c r="AV695" s="19" t="str">
        <f>IFERROR(VLOOKUP(AI695,[2]CUS030!$A$5:$E$10000,5,0),"")</f>
        <v/>
      </c>
      <c r="AW695" s="19" t="str">
        <f>IFERROR(VLOOKUP(AJ695,[2]CUS030!$A$5:$E$10000,5,0),"")</f>
        <v/>
      </c>
      <c r="AX695" s="19" t="str">
        <f>IFERROR(VLOOKUP(AK695,[2]CUS030!$A$5:$E$10000,5,0),"")</f>
        <v/>
      </c>
      <c r="AY695" s="19" t="str">
        <f>IFERROR(VLOOKUP(AL695,[2]CUS030!$A$5:$E$10000,5,0),"")</f>
        <v/>
      </c>
      <c r="AZ695" s="19" t="str">
        <f>IFERROR(VLOOKUP(AM695,[2]CUS030!$A$5:$E$10000,5,0),"")</f>
        <v/>
      </c>
      <c r="BA695" s="19" t="str">
        <f>IFERROR(VLOOKUP(AN695,[2]CUS030!$A$5:$E$10000,5,0),"")</f>
        <v/>
      </c>
      <c r="BB695" s="19" t="str">
        <f>IFERROR(VLOOKUP(AO695,[2]CUS030!$A$5:$E$10000,5,0),"")</f>
        <v/>
      </c>
      <c r="BC695" s="19" t="str">
        <f>IFERROR(VLOOKUP(AP695,[2]CUS030!$A$5:$E$10000,5,0),"")</f>
        <v/>
      </c>
      <c r="BD695" s="19" t="str">
        <f>IFERROR(VLOOKUP(AQ695,[2]CUS030!$A$5:$E$10000,5,0),"")</f>
        <v/>
      </c>
      <c r="BE695" s="19" t="str">
        <f>IFERROR(VLOOKUP(AR695,[2]CUS030!$A$5:$E$10000,5,0),"")</f>
        <v/>
      </c>
    </row>
    <row r="696" spans="6:57" x14ac:dyDescent="0.3">
      <c r="F696" s="108" t="str">
        <f>[1]!Table1[[#This Row],[Production]]</f>
        <v>|0200220810|28.60|0.00|3.200|0.0005933IBC</v>
      </c>
      <c r="G696" t="str">
        <f t="shared" si="325"/>
        <v>5933</v>
      </c>
      <c r="H696" t="str">
        <f t="shared" si="326"/>
        <v>||||||||||||</v>
      </c>
      <c r="I696" s="108" t="str">
        <f>[1]!Table1[[#This Row],[Stock]]</f>
        <v>|0200220810|28.60|0.00|3.200|0.000137.2IBC</v>
      </c>
      <c r="J696" t="str">
        <f t="shared" si="327"/>
        <v>137.2</v>
      </c>
      <c r="K696" s="19"/>
      <c r="L696" s="19"/>
      <c r="M696" s="19"/>
      <c r="N696" s="19"/>
      <c r="O696" s="19"/>
      <c r="P696" s="20">
        <f>End_Cal!E696</f>
        <v>0</v>
      </c>
      <c r="Q696" s="112">
        <f t="shared" si="330"/>
        <v>0</v>
      </c>
      <c r="R696" s="112" t="str">
        <f t="shared" si="331"/>
        <v/>
      </c>
      <c r="S696" s="112" t="str">
        <f t="shared" si="332"/>
        <v/>
      </c>
      <c r="T696" s="112" t="str">
        <f t="shared" si="333"/>
        <v/>
      </c>
      <c r="U696" s="112" t="str">
        <f t="shared" si="334"/>
        <v/>
      </c>
      <c r="V696" s="112" t="str">
        <f t="shared" si="335"/>
        <v/>
      </c>
      <c r="W696" s="112" t="str">
        <f t="shared" si="336"/>
        <v/>
      </c>
      <c r="X696" s="112" t="str">
        <f t="shared" si="337"/>
        <v/>
      </c>
      <c r="Y696" s="112" t="str">
        <f t="shared" si="338"/>
        <v/>
      </c>
      <c r="Z696" s="112" t="str">
        <f t="shared" si="339"/>
        <v/>
      </c>
      <c r="AA696" s="112" t="str">
        <f t="shared" si="340"/>
        <v/>
      </c>
      <c r="AB696" s="112" t="str">
        <f t="shared" si="341"/>
        <v/>
      </c>
      <c r="AC696" s="112" t="str">
        <f t="shared" si="342"/>
        <v/>
      </c>
      <c r="AD696" t="str">
        <f t="shared" si="328"/>
        <v>0------------</v>
      </c>
      <c r="AF696" s="19" t="str">
        <f t="shared" si="329"/>
        <v/>
      </c>
      <c r="AG696" s="19">
        <f t="shared" si="343"/>
        <v>0</v>
      </c>
      <c r="AH696" s="19" t="str">
        <f t="shared" si="344"/>
        <v/>
      </c>
      <c r="AI696" s="19" t="str">
        <f t="shared" si="345"/>
        <v/>
      </c>
      <c r="AJ696" s="19" t="str">
        <f t="shared" si="346"/>
        <v/>
      </c>
      <c r="AK696" s="19" t="str">
        <f t="shared" si="347"/>
        <v/>
      </c>
      <c r="AL696" s="19" t="str">
        <f t="shared" si="348"/>
        <v/>
      </c>
      <c r="AM696" s="19" t="str">
        <f t="shared" si="349"/>
        <v/>
      </c>
      <c r="AN696" s="19" t="str">
        <f t="shared" si="350"/>
        <v/>
      </c>
      <c r="AO696" s="19" t="str">
        <f t="shared" si="351"/>
        <v/>
      </c>
      <c r="AP696" s="19" t="str">
        <f t="shared" si="352"/>
        <v/>
      </c>
      <c r="AQ696" s="19" t="str">
        <f t="shared" si="353"/>
        <v/>
      </c>
      <c r="AR696" s="19" t="str">
        <f t="shared" si="354"/>
        <v/>
      </c>
      <c r="AS696" s="19" t="str">
        <f>IFERROR(VLOOKUP(AF696,[2]CUS030!$A$5:$E$10000,5,0),"")</f>
        <v/>
      </c>
      <c r="AT696" s="19" t="str">
        <f>IFERROR(VLOOKUP(AG696,[2]CUS030!$A$5:$E$10000,5,0),"")</f>
        <v/>
      </c>
      <c r="AU696" s="19" t="str">
        <f>IFERROR(VLOOKUP(AH696,[2]CUS030!$A$5:$E$10000,5,0),"")</f>
        <v/>
      </c>
      <c r="AV696" s="19" t="str">
        <f>IFERROR(VLOOKUP(AI696,[2]CUS030!$A$5:$E$10000,5,0),"")</f>
        <v/>
      </c>
      <c r="AW696" s="19" t="str">
        <f>IFERROR(VLOOKUP(AJ696,[2]CUS030!$A$5:$E$10000,5,0),"")</f>
        <v/>
      </c>
      <c r="AX696" s="19" t="str">
        <f>IFERROR(VLOOKUP(AK696,[2]CUS030!$A$5:$E$10000,5,0),"")</f>
        <v/>
      </c>
      <c r="AY696" s="19" t="str">
        <f>IFERROR(VLOOKUP(AL696,[2]CUS030!$A$5:$E$10000,5,0),"")</f>
        <v/>
      </c>
      <c r="AZ696" s="19" t="str">
        <f>IFERROR(VLOOKUP(AM696,[2]CUS030!$A$5:$E$10000,5,0),"")</f>
        <v/>
      </c>
      <c r="BA696" s="19" t="str">
        <f>IFERROR(VLOOKUP(AN696,[2]CUS030!$A$5:$E$10000,5,0),"")</f>
        <v/>
      </c>
      <c r="BB696" s="19" t="str">
        <f>IFERROR(VLOOKUP(AO696,[2]CUS030!$A$5:$E$10000,5,0),"")</f>
        <v/>
      </c>
      <c r="BC696" s="19" t="str">
        <f>IFERROR(VLOOKUP(AP696,[2]CUS030!$A$5:$E$10000,5,0),"")</f>
        <v/>
      </c>
      <c r="BD696" s="19" t="str">
        <f>IFERROR(VLOOKUP(AQ696,[2]CUS030!$A$5:$E$10000,5,0),"")</f>
        <v/>
      </c>
      <c r="BE696" s="19" t="str">
        <f>IFERROR(VLOOKUP(AR696,[2]CUS030!$A$5:$E$10000,5,0),"")</f>
        <v/>
      </c>
    </row>
    <row r="697" spans="6:57" x14ac:dyDescent="0.3">
      <c r="F697" s="108" t="str">
        <f>[1]!Table1[[#This Row],[Production]]</f>
        <v>|0200221042|25.40|0.00|1.600|0.0005724NBC</v>
      </c>
      <c r="G697" t="str">
        <f t="shared" si="325"/>
        <v>5724</v>
      </c>
      <c r="H697" t="str">
        <f t="shared" si="326"/>
        <v>||||||||||||</v>
      </c>
      <c r="I697" s="108" t="str">
        <f>[1]!Table1[[#This Row],[Stock]]</f>
        <v>|0200221042|25.40|0.00|1.600|0.0005724NBC</v>
      </c>
      <c r="J697" t="str">
        <f t="shared" si="327"/>
        <v>5724</v>
      </c>
      <c r="K697" s="19"/>
      <c r="L697" s="19"/>
      <c r="M697" s="19"/>
      <c r="N697" s="19"/>
      <c r="O697" s="19"/>
      <c r="P697" s="20">
        <f>End_Cal!E697</f>
        <v>0</v>
      </c>
      <c r="Q697" s="112">
        <f t="shared" si="330"/>
        <v>0</v>
      </c>
      <c r="R697" s="112" t="str">
        <f t="shared" si="331"/>
        <v/>
      </c>
      <c r="S697" s="112" t="str">
        <f t="shared" si="332"/>
        <v/>
      </c>
      <c r="T697" s="112" t="str">
        <f t="shared" si="333"/>
        <v/>
      </c>
      <c r="U697" s="112" t="str">
        <f t="shared" si="334"/>
        <v/>
      </c>
      <c r="V697" s="112" t="str">
        <f t="shared" si="335"/>
        <v/>
      </c>
      <c r="W697" s="112" t="str">
        <f t="shared" si="336"/>
        <v/>
      </c>
      <c r="X697" s="112" t="str">
        <f t="shared" si="337"/>
        <v/>
      </c>
      <c r="Y697" s="112" t="str">
        <f t="shared" si="338"/>
        <v/>
      </c>
      <c r="Z697" s="112" t="str">
        <f t="shared" si="339"/>
        <v/>
      </c>
      <c r="AA697" s="112" t="str">
        <f t="shared" si="340"/>
        <v/>
      </c>
      <c r="AB697" s="112" t="str">
        <f t="shared" si="341"/>
        <v/>
      </c>
      <c r="AC697" s="112" t="str">
        <f t="shared" si="342"/>
        <v/>
      </c>
      <c r="AD697" t="str">
        <f t="shared" si="328"/>
        <v>0------------</v>
      </c>
      <c r="AF697" s="19" t="str">
        <f t="shared" si="329"/>
        <v/>
      </c>
      <c r="AG697" s="19">
        <f t="shared" si="343"/>
        <v>0</v>
      </c>
      <c r="AH697" s="19" t="str">
        <f t="shared" si="344"/>
        <v/>
      </c>
      <c r="AI697" s="19" t="str">
        <f t="shared" si="345"/>
        <v/>
      </c>
      <c r="AJ697" s="19" t="str">
        <f t="shared" si="346"/>
        <v/>
      </c>
      <c r="AK697" s="19" t="str">
        <f t="shared" si="347"/>
        <v/>
      </c>
      <c r="AL697" s="19" t="str">
        <f t="shared" si="348"/>
        <v/>
      </c>
      <c r="AM697" s="19" t="str">
        <f t="shared" si="349"/>
        <v/>
      </c>
      <c r="AN697" s="19" t="str">
        <f t="shared" si="350"/>
        <v/>
      </c>
      <c r="AO697" s="19" t="str">
        <f t="shared" si="351"/>
        <v/>
      </c>
      <c r="AP697" s="19" t="str">
        <f t="shared" si="352"/>
        <v/>
      </c>
      <c r="AQ697" s="19" t="str">
        <f t="shared" si="353"/>
        <v/>
      </c>
      <c r="AR697" s="19" t="str">
        <f t="shared" si="354"/>
        <v/>
      </c>
      <c r="AS697" s="19" t="str">
        <f>IFERROR(VLOOKUP(AF697,[2]CUS030!$A$5:$E$10000,5,0),"")</f>
        <v/>
      </c>
      <c r="AT697" s="19" t="str">
        <f>IFERROR(VLOOKUP(AG697,[2]CUS030!$A$5:$E$10000,5,0),"")</f>
        <v/>
      </c>
      <c r="AU697" s="19" t="str">
        <f>IFERROR(VLOOKUP(AH697,[2]CUS030!$A$5:$E$10000,5,0),"")</f>
        <v/>
      </c>
      <c r="AV697" s="19" t="str">
        <f>IFERROR(VLOOKUP(AI697,[2]CUS030!$A$5:$E$10000,5,0),"")</f>
        <v/>
      </c>
      <c r="AW697" s="19" t="str">
        <f>IFERROR(VLOOKUP(AJ697,[2]CUS030!$A$5:$E$10000,5,0),"")</f>
        <v/>
      </c>
      <c r="AX697" s="19" t="str">
        <f>IFERROR(VLOOKUP(AK697,[2]CUS030!$A$5:$E$10000,5,0),"")</f>
        <v/>
      </c>
      <c r="AY697" s="19" t="str">
        <f>IFERROR(VLOOKUP(AL697,[2]CUS030!$A$5:$E$10000,5,0),"")</f>
        <v/>
      </c>
      <c r="AZ697" s="19" t="str">
        <f>IFERROR(VLOOKUP(AM697,[2]CUS030!$A$5:$E$10000,5,0),"")</f>
        <v/>
      </c>
      <c r="BA697" s="19" t="str">
        <f>IFERROR(VLOOKUP(AN697,[2]CUS030!$A$5:$E$10000,5,0),"")</f>
        <v/>
      </c>
      <c r="BB697" s="19" t="str">
        <f>IFERROR(VLOOKUP(AO697,[2]CUS030!$A$5:$E$10000,5,0),"")</f>
        <v/>
      </c>
      <c r="BC697" s="19" t="str">
        <f>IFERROR(VLOOKUP(AP697,[2]CUS030!$A$5:$E$10000,5,0),"")</f>
        <v/>
      </c>
      <c r="BD697" s="19" t="str">
        <f>IFERROR(VLOOKUP(AQ697,[2]CUS030!$A$5:$E$10000,5,0),"")</f>
        <v/>
      </c>
      <c r="BE697" s="19" t="str">
        <f>IFERROR(VLOOKUP(AR697,[2]CUS030!$A$5:$E$10000,5,0),"")</f>
        <v/>
      </c>
    </row>
    <row r="698" spans="6:57" x14ac:dyDescent="0.3">
      <c r="F698" s="108" t="str">
        <f>[1]!Table1[[#This Row],[Production]]</f>
        <v>|0200221042|25.40|0.00|1.600|0.0005756NBC</v>
      </c>
      <c r="G698" t="str">
        <f t="shared" si="325"/>
        <v>5756</v>
      </c>
      <c r="H698" t="str">
        <f t="shared" si="326"/>
        <v>||||||||||||</v>
      </c>
      <c r="I698" s="108" t="str">
        <f>[1]!Table1[[#This Row],[Stock]]</f>
        <v>|0200221042|25.40|0.00|1.600|0.0005756NBC</v>
      </c>
      <c r="J698" t="str">
        <f t="shared" si="327"/>
        <v>5756</v>
      </c>
      <c r="K698" s="19"/>
      <c r="L698" s="19"/>
      <c r="M698" s="19"/>
      <c r="N698" s="19"/>
      <c r="O698" s="19"/>
      <c r="P698" s="20">
        <f>End_Cal!E698</f>
        <v>0</v>
      </c>
      <c r="Q698" s="112">
        <f t="shared" si="330"/>
        <v>0</v>
      </c>
      <c r="R698" s="112" t="str">
        <f t="shared" si="331"/>
        <v/>
      </c>
      <c r="S698" s="112" t="str">
        <f t="shared" si="332"/>
        <v/>
      </c>
      <c r="T698" s="112" t="str">
        <f t="shared" si="333"/>
        <v/>
      </c>
      <c r="U698" s="112" t="str">
        <f t="shared" si="334"/>
        <v/>
      </c>
      <c r="V698" s="112" t="str">
        <f t="shared" si="335"/>
        <v/>
      </c>
      <c r="W698" s="112" t="str">
        <f t="shared" si="336"/>
        <v/>
      </c>
      <c r="X698" s="112" t="str">
        <f t="shared" si="337"/>
        <v/>
      </c>
      <c r="Y698" s="112" t="str">
        <f t="shared" si="338"/>
        <v/>
      </c>
      <c r="Z698" s="112" t="str">
        <f t="shared" si="339"/>
        <v/>
      </c>
      <c r="AA698" s="112" t="str">
        <f t="shared" si="340"/>
        <v/>
      </c>
      <c r="AB698" s="112" t="str">
        <f t="shared" si="341"/>
        <v/>
      </c>
      <c r="AC698" s="112" t="str">
        <f t="shared" si="342"/>
        <v/>
      </c>
      <c r="AD698" t="str">
        <f t="shared" si="328"/>
        <v>0------------</v>
      </c>
      <c r="AF698" s="19" t="str">
        <f t="shared" si="329"/>
        <v/>
      </c>
      <c r="AG698" s="19">
        <f t="shared" si="343"/>
        <v>0</v>
      </c>
      <c r="AH698" s="19" t="str">
        <f t="shared" si="344"/>
        <v/>
      </c>
      <c r="AI698" s="19" t="str">
        <f t="shared" si="345"/>
        <v/>
      </c>
      <c r="AJ698" s="19" t="str">
        <f t="shared" si="346"/>
        <v/>
      </c>
      <c r="AK698" s="19" t="str">
        <f t="shared" si="347"/>
        <v/>
      </c>
      <c r="AL698" s="19" t="str">
        <f t="shared" si="348"/>
        <v/>
      </c>
      <c r="AM698" s="19" t="str">
        <f t="shared" si="349"/>
        <v/>
      </c>
      <c r="AN698" s="19" t="str">
        <f t="shared" si="350"/>
        <v/>
      </c>
      <c r="AO698" s="19" t="str">
        <f t="shared" si="351"/>
        <v/>
      </c>
      <c r="AP698" s="19" t="str">
        <f t="shared" si="352"/>
        <v/>
      </c>
      <c r="AQ698" s="19" t="str">
        <f t="shared" si="353"/>
        <v/>
      </c>
      <c r="AR698" s="19" t="str">
        <f t="shared" si="354"/>
        <v/>
      </c>
      <c r="AS698" s="19" t="str">
        <f>IFERROR(VLOOKUP(AF698,[2]CUS030!$A$5:$E$10000,5,0),"")</f>
        <v/>
      </c>
      <c r="AT698" s="19" t="str">
        <f>IFERROR(VLOOKUP(AG698,[2]CUS030!$A$5:$E$10000,5,0),"")</f>
        <v/>
      </c>
      <c r="AU698" s="19" t="str">
        <f>IFERROR(VLOOKUP(AH698,[2]CUS030!$A$5:$E$10000,5,0),"")</f>
        <v/>
      </c>
      <c r="AV698" s="19" t="str">
        <f>IFERROR(VLOOKUP(AI698,[2]CUS030!$A$5:$E$10000,5,0),"")</f>
        <v/>
      </c>
      <c r="AW698" s="19" t="str">
        <f>IFERROR(VLOOKUP(AJ698,[2]CUS030!$A$5:$E$10000,5,0),"")</f>
        <v/>
      </c>
      <c r="AX698" s="19" t="str">
        <f>IFERROR(VLOOKUP(AK698,[2]CUS030!$A$5:$E$10000,5,0),"")</f>
        <v/>
      </c>
      <c r="AY698" s="19" t="str">
        <f>IFERROR(VLOOKUP(AL698,[2]CUS030!$A$5:$E$10000,5,0),"")</f>
        <v/>
      </c>
      <c r="AZ698" s="19" t="str">
        <f>IFERROR(VLOOKUP(AM698,[2]CUS030!$A$5:$E$10000,5,0),"")</f>
        <v/>
      </c>
      <c r="BA698" s="19" t="str">
        <f>IFERROR(VLOOKUP(AN698,[2]CUS030!$A$5:$E$10000,5,0),"")</f>
        <v/>
      </c>
      <c r="BB698" s="19" t="str">
        <f>IFERROR(VLOOKUP(AO698,[2]CUS030!$A$5:$E$10000,5,0),"")</f>
        <v/>
      </c>
      <c r="BC698" s="19" t="str">
        <f>IFERROR(VLOOKUP(AP698,[2]CUS030!$A$5:$E$10000,5,0),"")</f>
        <v/>
      </c>
      <c r="BD698" s="19" t="str">
        <f>IFERROR(VLOOKUP(AQ698,[2]CUS030!$A$5:$E$10000,5,0),"")</f>
        <v/>
      </c>
      <c r="BE698" s="19" t="str">
        <f>IFERROR(VLOOKUP(AR698,[2]CUS030!$A$5:$E$10000,5,0),"")</f>
        <v/>
      </c>
    </row>
    <row r="699" spans="6:57" x14ac:dyDescent="0.3">
      <c r="F699" s="108" t="str">
        <f>[1]!Table1[[#This Row],[Production]]</f>
        <v>|0200225939|15.90|0.00|2.000|0.0006118NBC</v>
      </c>
      <c r="G699" t="str">
        <f t="shared" si="325"/>
        <v>6118</v>
      </c>
      <c r="H699" t="str">
        <f t="shared" si="326"/>
        <v>||||||||||||</v>
      </c>
      <c r="I699" s="108" t="str">
        <f>[1]!Table1[[#This Row],[Stock]]</f>
        <v>|0200225939|15.90|0.00|2.000|0.0006118NBC</v>
      </c>
      <c r="J699" t="str">
        <f t="shared" si="327"/>
        <v>6118</v>
      </c>
      <c r="K699" s="19"/>
      <c r="L699" s="19"/>
      <c r="M699" s="19"/>
      <c r="N699" s="19"/>
      <c r="O699" s="19"/>
      <c r="P699" s="20">
        <f>End_Cal!E699</f>
        <v>0</v>
      </c>
      <c r="Q699" s="112">
        <f t="shared" si="330"/>
        <v>0</v>
      </c>
      <c r="R699" s="112" t="str">
        <f t="shared" si="331"/>
        <v/>
      </c>
      <c r="S699" s="112" t="str">
        <f t="shared" si="332"/>
        <v/>
      </c>
      <c r="T699" s="112" t="str">
        <f t="shared" si="333"/>
        <v/>
      </c>
      <c r="U699" s="112" t="str">
        <f t="shared" si="334"/>
        <v/>
      </c>
      <c r="V699" s="112" t="str">
        <f t="shared" si="335"/>
        <v/>
      </c>
      <c r="W699" s="112" t="str">
        <f t="shared" si="336"/>
        <v/>
      </c>
      <c r="X699" s="112" t="str">
        <f t="shared" si="337"/>
        <v/>
      </c>
      <c r="Y699" s="112" t="str">
        <f t="shared" si="338"/>
        <v/>
      </c>
      <c r="Z699" s="112" t="str">
        <f t="shared" si="339"/>
        <v/>
      </c>
      <c r="AA699" s="112" t="str">
        <f t="shared" si="340"/>
        <v/>
      </c>
      <c r="AB699" s="112" t="str">
        <f t="shared" si="341"/>
        <v/>
      </c>
      <c r="AC699" s="112" t="str">
        <f t="shared" si="342"/>
        <v/>
      </c>
      <c r="AD699" t="str">
        <f t="shared" si="328"/>
        <v>0------------</v>
      </c>
      <c r="AF699" s="19" t="str">
        <f t="shared" si="329"/>
        <v/>
      </c>
      <c r="AG699" s="19">
        <f t="shared" si="343"/>
        <v>0</v>
      </c>
      <c r="AH699" s="19" t="str">
        <f t="shared" si="344"/>
        <v/>
      </c>
      <c r="AI699" s="19" t="str">
        <f t="shared" si="345"/>
        <v/>
      </c>
      <c r="AJ699" s="19" t="str">
        <f t="shared" si="346"/>
        <v/>
      </c>
      <c r="AK699" s="19" t="str">
        <f t="shared" si="347"/>
        <v/>
      </c>
      <c r="AL699" s="19" t="str">
        <f t="shared" si="348"/>
        <v/>
      </c>
      <c r="AM699" s="19" t="str">
        <f t="shared" si="349"/>
        <v/>
      </c>
      <c r="AN699" s="19" t="str">
        <f t="shared" si="350"/>
        <v/>
      </c>
      <c r="AO699" s="19" t="str">
        <f t="shared" si="351"/>
        <v/>
      </c>
      <c r="AP699" s="19" t="str">
        <f t="shared" si="352"/>
        <v/>
      </c>
      <c r="AQ699" s="19" t="str">
        <f t="shared" si="353"/>
        <v/>
      </c>
      <c r="AR699" s="19" t="str">
        <f t="shared" si="354"/>
        <v/>
      </c>
      <c r="AS699" s="19" t="str">
        <f>IFERROR(VLOOKUP(AF699,[2]CUS030!$A$5:$E$10000,5,0),"")</f>
        <v/>
      </c>
      <c r="AT699" s="19" t="str">
        <f>IFERROR(VLOOKUP(AG699,[2]CUS030!$A$5:$E$10000,5,0),"")</f>
        <v/>
      </c>
      <c r="AU699" s="19" t="str">
        <f>IFERROR(VLOOKUP(AH699,[2]CUS030!$A$5:$E$10000,5,0),"")</f>
        <v/>
      </c>
      <c r="AV699" s="19" t="str">
        <f>IFERROR(VLOOKUP(AI699,[2]CUS030!$A$5:$E$10000,5,0),"")</f>
        <v/>
      </c>
      <c r="AW699" s="19" t="str">
        <f>IFERROR(VLOOKUP(AJ699,[2]CUS030!$A$5:$E$10000,5,0),"")</f>
        <v/>
      </c>
      <c r="AX699" s="19" t="str">
        <f>IFERROR(VLOOKUP(AK699,[2]CUS030!$A$5:$E$10000,5,0),"")</f>
        <v/>
      </c>
      <c r="AY699" s="19" t="str">
        <f>IFERROR(VLOOKUP(AL699,[2]CUS030!$A$5:$E$10000,5,0),"")</f>
        <v/>
      </c>
      <c r="AZ699" s="19" t="str">
        <f>IFERROR(VLOOKUP(AM699,[2]CUS030!$A$5:$E$10000,5,0),"")</f>
        <v/>
      </c>
      <c r="BA699" s="19" t="str">
        <f>IFERROR(VLOOKUP(AN699,[2]CUS030!$A$5:$E$10000,5,0),"")</f>
        <v/>
      </c>
      <c r="BB699" s="19" t="str">
        <f>IFERROR(VLOOKUP(AO699,[2]CUS030!$A$5:$E$10000,5,0),"")</f>
        <v/>
      </c>
      <c r="BC699" s="19" t="str">
        <f>IFERROR(VLOOKUP(AP699,[2]CUS030!$A$5:$E$10000,5,0),"")</f>
        <v/>
      </c>
      <c r="BD699" s="19" t="str">
        <f>IFERROR(VLOOKUP(AQ699,[2]CUS030!$A$5:$E$10000,5,0),"")</f>
        <v/>
      </c>
      <c r="BE699" s="19" t="str">
        <f>IFERROR(VLOOKUP(AR699,[2]CUS030!$A$5:$E$10000,5,0),"")</f>
        <v/>
      </c>
    </row>
    <row r="700" spans="6:57" x14ac:dyDescent="0.3">
      <c r="F700" s="108" t="str">
        <f>[1]!Table1[[#This Row],[Production]]</f>
        <v>|0200235920|38.10|0.00|1.200|0.0005450IBC</v>
      </c>
      <c r="G700" t="str">
        <f t="shared" si="325"/>
        <v>5450</v>
      </c>
      <c r="H700" t="str">
        <f t="shared" si="326"/>
        <v>||||||||||||</v>
      </c>
      <c r="I700" s="108" t="str">
        <f>[1]!Table1[[#This Row],[Stock]]</f>
        <v>|0200235920|38.10|0.00|1.200|0.0005450IBC</v>
      </c>
      <c r="J700" t="str">
        <f t="shared" si="327"/>
        <v>5450</v>
      </c>
      <c r="K700" s="19"/>
      <c r="L700" s="19"/>
      <c r="M700" s="19"/>
      <c r="N700" s="19"/>
      <c r="O700" s="19"/>
      <c r="P700" s="20">
        <f>End_Cal!E700</f>
        <v>0</v>
      </c>
      <c r="Q700" s="112">
        <f t="shared" si="330"/>
        <v>0</v>
      </c>
      <c r="R700" s="112" t="str">
        <f t="shared" si="331"/>
        <v/>
      </c>
      <c r="S700" s="112" t="str">
        <f t="shared" si="332"/>
        <v/>
      </c>
      <c r="T700" s="112" t="str">
        <f t="shared" si="333"/>
        <v/>
      </c>
      <c r="U700" s="112" t="str">
        <f t="shared" si="334"/>
        <v/>
      </c>
      <c r="V700" s="112" t="str">
        <f t="shared" si="335"/>
        <v/>
      </c>
      <c r="W700" s="112" t="str">
        <f t="shared" si="336"/>
        <v/>
      </c>
      <c r="X700" s="112" t="str">
        <f t="shared" si="337"/>
        <v/>
      </c>
      <c r="Y700" s="112" t="str">
        <f t="shared" si="338"/>
        <v/>
      </c>
      <c r="Z700" s="112" t="str">
        <f t="shared" si="339"/>
        <v/>
      </c>
      <c r="AA700" s="112" t="str">
        <f t="shared" si="340"/>
        <v/>
      </c>
      <c r="AB700" s="112" t="str">
        <f t="shared" si="341"/>
        <v/>
      </c>
      <c r="AC700" s="112" t="str">
        <f t="shared" si="342"/>
        <v/>
      </c>
      <c r="AD700" t="str">
        <f t="shared" si="328"/>
        <v>0------------</v>
      </c>
      <c r="AF700" s="19" t="str">
        <f t="shared" si="329"/>
        <v/>
      </c>
      <c r="AG700" s="19">
        <f t="shared" si="343"/>
        <v>0</v>
      </c>
      <c r="AH700" s="19" t="str">
        <f t="shared" si="344"/>
        <v/>
      </c>
      <c r="AI700" s="19" t="str">
        <f t="shared" si="345"/>
        <v/>
      </c>
      <c r="AJ700" s="19" t="str">
        <f t="shared" si="346"/>
        <v/>
      </c>
      <c r="AK700" s="19" t="str">
        <f t="shared" si="347"/>
        <v/>
      </c>
      <c r="AL700" s="19" t="str">
        <f t="shared" si="348"/>
        <v/>
      </c>
      <c r="AM700" s="19" t="str">
        <f t="shared" si="349"/>
        <v/>
      </c>
      <c r="AN700" s="19" t="str">
        <f t="shared" si="350"/>
        <v/>
      </c>
      <c r="AO700" s="19" t="str">
        <f t="shared" si="351"/>
        <v/>
      </c>
      <c r="AP700" s="19" t="str">
        <f t="shared" si="352"/>
        <v/>
      </c>
      <c r="AQ700" s="19" t="str">
        <f t="shared" si="353"/>
        <v/>
      </c>
      <c r="AR700" s="19" t="str">
        <f t="shared" si="354"/>
        <v/>
      </c>
      <c r="AS700" s="19" t="str">
        <f>IFERROR(VLOOKUP(AF700,[2]CUS030!$A$5:$E$10000,5,0),"")</f>
        <v/>
      </c>
      <c r="AT700" s="19" t="str">
        <f>IFERROR(VLOOKUP(AG700,[2]CUS030!$A$5:$E$10000,5,0),"")</f>
        <v/>
      </c>
      <c r="AU700" s="19" t="str">
        <f>IFERROR(VLOOKUP(AH700,[2]CUS030!$A$5:$E$10000,5,0),"")</f>
        <v/>
      </c>
      <c r="AV700" s="19" t="str">
        <f>IFERROR(VLOOKUP(AI700,[2]CUS030!$A$5:$E$10000,5,0),"")</f>
        <v/>
      </c>
      <c r="AW700" s="19" t="str">
        <f>IFERROR(VLOOKUP(AJ700,[2]CUS030!$A$5:$E$10000,5,0),"")</f>
        <v/>
      </c>
      <c r="AX700" s="19" t="str">
        <f>IFERROR(VLOOKUP(AK700,[2]CUS030!$A$5:$E$10000,5,0),"")</f>
        <v/>
      </c>
      <c r="AY700" s="19" t="str">
        <f>IFERROR(VLOOKUP(AL700,[2]CUS030!$A$5:$E$10000,5,0),"")</f>
        <v/>
      </c>
      <c r="AZ700" s="19" t="str">
        <f>IFERROR(VLOOKUP(AM700,[2]CUS030!$A$5:$E$10000,5,0),"")</f>
        <v/>
      </c>
      <c r="BA700" s="19" t="str">
        <f>IFERROR(VLOOKUP(AN700,[2]CUS030!$A$5:$E$10000,5,0),"")</f>
        <v/>
      </c>
      <c r="BB700" s="19" t="str">
        <f>IFERROR(VLOOKUP(AO700,[2]CUS030!$A$5:$E$10000,5,0),"")</f>
        <v/>
      </c>
      <c r="BC700" s="19" t="str">
        <f>IFERROR(VLOOKUP(AP700,[2]CUS030!$A$5:$E$10000,5,0),"")</f>
        <v/>
      </c>
      <c r="BD700" s="19" t="str">
        <f>IFERROR(VLOOKUP(AQ700,[2]CUS030!$A$5:$E$10000,5,0),"")</f>
        <v/>
      </c>
      <c r="BE700" s="19" t="str">
        <f>IFERROR(VLOOKUP(AR700,[2]CUS030!$A$5:$E$10000,5,0),"")</f>
        <v/>
      </c>
    </row>
    <row r="701" spans="6:57" x14ac:dyDescent="0.3">
      <c r="F701" s="108" t="str">
        <f>[1]!Table1[[#This Row],[Production]]</f>
        <v>|0200236041|22.20|0.00|1.200|0.0005480NBC</v>
      </c>
      <c r="G701" t="str">
        <f t="shared" si="325"/>
        <v>5480</v>
      </c>
      <c r="H701" t="str">
        <f t="shared" si="326"/>
        <v>||||||||||||</v>
      </c>
      <c r="I701" s="108" t="str">
        <f>[1]!Table1[[#This Row],[Stock]]</f>
        <v>|0200236041|22.20|0.00|1.200|0.0005480NBC</v>
      </c>
      <c r="J701" t="str">
        <f t="shared" si="327"/>
        <v>5480</v>
      </c>
      <c r="K701" s="19"/>
      <c r="L701" s="19"/>
      <c r="M701" s="19"/>
      <c r="N701" s="19"/>
      <c r="O701" s="19"/>
      <c r="P701" s="20">
        <f>End_Cal!E701</f>
        <v>0</v>
      </c>
      <c r="Q701" s="112">
        <f t="shared" si="330"/>
        <v>0</v>
      </c>
      <c r="R701" s="112" t="str">
        <f t="shared" si="331"/>
        <v/>
      </c>
      <c r="S701" s="112" t="str">
        <f t="shared" si="332"/>
        <v/>
      </c>
      <c r="T701" s="112" t="str">
        <f t="shared" si="333"/>
        <v/>
      </c>
      <c r="U701" s="112" t="str">
        <f t="shared" si="334"/>
        <v/>
      </c>
      <c r="V701" s="112" t="str">
        <f t="shared" si="335"/>
        <v/>
      </c>
      <c r="W701" s="112" t="str">
        <f t="shared" si="336"/>
        <v/>
      </c>
      <c r="X701" s="112" t="str">
        <f t="shared" si="337"/>
        <v/>
      </c>
      <c r="Y701" s="112" t="str">
        <f t="shared" si="338"/>
        <v/>
      </c>
      <c r="Z701" s="112" t="str">
        <f t="shared" si="339"/>
        <v/>
      </c>
      <c r="AA701" s="112" t="str">
        <f t="shared" si="340"/>
        <v/>
      </c>
      <c r="AB701" s="112" t="str">
        <f t="shared" si="341"/>
        <v/>
      </c>
      <c r="AC701" s="112" t="str">
        <f t="shared" si="342"/>
        <v/>
      </c>
      <c r="AD701" t="str">
        <f t="shared" si="328"/>
        <v>0------------</v>
      </c>
      <c r="AF701" s="19" t="str">
        <f t="shared" si="329"/>
        <v/>
      </c>
      <c r="AG701" s="19">
        <f t="shared" si="343"/>
        <v>0</v>
      </c>
      <c r="AH701" s="19" t="str">
        <f t="shared" si="344"/>
        <v/>
      </c>
      <c r="AI701" s="19" t="str">
        <f t="shared" si="345"/>
        <v/>
      </c>
      <c r="AJ701" s="19" t="str">
        <f t="shared" si="346"/>
        <v/>
      </c>
      <c r="AK701" s="19" t="str">
        <f t="shared" si="347"/>
        <v/>
      </c>
      <c r="AL701" s="19" t="str">
        <f t="shared" si="348"/>
        <v/>
      </c>
      <c r="AM701" s="19" t="str">
        <f t="shared" si="349"/>
        <v/>
      </c>
      <c r="AN701" s="19" t="str">
        <f t="shared" si="350"/>
        <v/>
      </c>
      <c r="AO701" s="19" t="str">
        <f t="shared" si="351"/>
        <v/>
      </c>
      <c r="AP701" s="19" t="str">
        <f t="shared" si="352"/>
        <v/>
      </c>
      <c r="AQ701" s="19" t="str">
        <f t="shared" si="353"/>
        <v/>
      </c>
      <c r="AR701" s="19" t="str">
        <f t="shared" si="354"/>
        <v/>
      </c>
      <c r="AS701" s="19" t="str">
        <f>IFERROR(VLOOKUP(AF701,[2]CUS030!$A$5:$E$10000,5,0),"")</f>
        <v/>
      </c>
      <c r="AT701" s="19" t="str">
        <f>IFERROR(VLOOKUP(AG701,[2]CUS030!$A$5:$E$10000,5,0),"")</f>
        <v/>
      </c>
      <c r="AU701" s="19" t="str">
        <f>IFERROR(VLOOKUP(AH701,[2]CUS030!$A$5:$E$10000,5,0),"")</f>
        <v/>
      </c>
      <c r="AV701" s="19" t="str">
        <f>IFERROR(VLOOKUP(AI701,[2]CUS030!$A$5:$E$10000,5,0),"")</f>
        <v/>
      </c>
      <c r="AW701" s="19" t="str">
        <f>IFERROR(VLOOKUP(AJ701,[2]CUS030!$A$5:$E$10000,5,0),"")</f>
        <v/>
      </c>
      <c r="AX701" s="19" t="str">
        <f>IFERROR(VLOOKUP(AK701,[2]CUS030!$A$5:$E$10000,5,0),"")</f>
        <v/>
      </c>
      <c r="AY701" s="19" t="str">
        <f>IFERROR(VLOOKUP(AL701,[2]CUS030!$A$5:$E$10000,5,0),"")</f>
        <v/>
      </c>
      <c r="AZ701" s="19" t="str">
        <f>IFERROR(VLOOKUP(AM701,[2]CUS030!$A$5:$E$10000,5,0),"")</f>
        <v/>
      </c>
      <c r="BA701" s="19" t="str">
        <f>IFERROR(VLOOKUP(AN701,[2]CUS030!$A$5:$E$10000,5,0),"")</f>
        <v/>
      </c>
      <c r="BB701" s="19" t="str">
        <f>IFERROR(VLOOKUP(AO701,[2]CUS030!$A$5:$E$10000,5,0),"")</f>
        <v/>
      </c>
      <c r="BC701" s="19" t="str">
        <f>IFERROR(VLOOKUP(AP701,[2]CUS030!$A$5:$E$10000,5,0),"")</f>
        <v/>
      </c>
      <c r="BD701" s="19" t="str">
        <f>IFERROR(VLOOKUP(AQ701,[2]CUS030!$A$5:$E$10000,5,0),"")</f>
        <v/>
      </c>
      <c r="BE701" s="19" t="str">
        <f>IFERROR(VLOOKUP(AR701,[2]CUS030!$A$5:$E$10000,5,0),"")</f>
        <v/>
      </c>
    </row>
    <row r="702" spans="6:57" x14ac:dyDescent="0.3">
      <c r="F702" s="108" t="str">
        <f>[1]!Table1[[#This Row],[Production]]</f>
        <v>|0200236041|28.60|0.00|1.200|0.0005070NBC</v>
      </c>
      <c r="G702" t="str">
        <f t="shared" si="325"/>
        <v>5070</v>
      </c>
      <c r="H702" t="str">
        <f t="shared" si="326"/>
        <v>||||||||||||</v>
      </c>
      <c r="I702" s="108" t="str">
        <f>[1]!Table1[[#This Row],[Stock]]</f>
        <v>|0200236041|28.60|0.00|1.200|0.0005070NBC</v>
      </c>
      <c r="J702" t="str">
        <f t="shared" si="327"/>
        <v>5070</v>
      </c>
      <c r="K702" s="19"/>
      <c r="L702" s="19"/>
      <c r="M702" s="19"/>
      <c r="N702" s="19"/>
      <c r="O702" s="19"/>
      <c r="P702" s="20">
        <f>End_Cal!E702</f>
        <v>0</v>
      </c>
      <c r="Q702" s="112">
        <f t="shared" si="330"/>
        <v>0</v>
      </c>
      <c r="R702" s="112" t="str">
        <f t="shared" si="331"/>
        <v/>
      </c>
      <c r="S702" s="112" t="str">
        <f t="shared" si="332"/>
        <v/>
      </c>
      <c r="T702" s="112" t="str">
        <f t="shared" si="333"/>
        <v/>
      </c>
      <c r="U702" s="112" t="str">
        <f t="shared" si="334"/>
        <v/>
      </c>
      <c r="V702" s="112" t="str">
        <f t="shared" si="335"/>
        <v/>
      </c>
      <c r="W702" s="112" t="str">
        <f t="shared" si="336"/>
        <v/>
      </c>
      <c r="X702" s="112" t="str">
        <f t="shared" si="337"/>
        <v/>
      </c>
      <c r="Y702" s="112" t="str">
        <f t="shared" si="338"/>
        <v/>
      </c>
      <c r="Z702" s="112" t="str">
        <f t="shared" si="339"/>
        <v/>
      </c>
      <c r="AA702" s="112" t="str">
        <f t="shared" si="340"/>
        <v/>
      </c>
      <c r="AB702" s="112" t="str">
        <f t="shared" si="341"/>
        <v/>
      </c>
      <c r="AC702" s="112" t="str">
        <f t="shared" si="342"/>
        <v/>
      </c>
      <c r="AD702" t="str">
        <f t="shared" si="328"/>
        <v>0------------</v>
      </c>
      <c r="AF702" s="19" t="str">
        <f t="shared" si="329"/>
        <v/>
      </c>
      <c r="AG702" s="19">
        <f t="shared" si="343"/>
        <v>0</v>
      </c>
      <c r="AH702" s="19" t="str">
        <f t="shared" si="344"/>
        <v/>
      </c>
      <c r="AI702" s="19" t="str">
        <f t="shared" si="345"/>
        <v/>
      </c>
      <c r="AJ702" s="19" t="str">
        <f t="shared" si="346"/>
        <v/>
      </c>
      <c r="AK702" s="19" t="str">
        <f t="shared" si="347"/>
        <v/>
      </c>
      <c r="AL702" s="19" t="str">
        <f t="shared" si="348"/>
        <v/>
      </c>
      <c r="AM702" s="19" t="str">
        <f t="shared" si="349"/>
        <v/>
      </c>
      <c r="AN702" s="19" t="str">
        <f t="shared" si="350"/>
        <v/>
      </c>
      <c r="AO702" s="19" t="str">
        <f t="shared" si="351"/>
        <v/>
      </c>
      <c r="AP702" s="19" t="str">
        <f t="shared" si="352"/>
        <v/>
      </c>
      <c r="AQ702" s="19" t="str">
        <f t="shared" si="353"/>
        <v/>
      </c>
      <c r="AR702" s="19" t="str">
        <f t="shared" si="354"/>
        <v/>
      </c>
      <c r="AS702" s="19" t="str">
        <f>IFERROR(VLOOKUP(AF702,[2]CUS030!$A$5:$E$10000,5,0),"")</f>
        <v/>
      </c>
      <c r="AT702" s="19" t="str">
        <f>IFERROR(VLOOKUP(AG702,[2]CUS030!$A$5:$E$10000,5,0),"")</f>
        <v/>
      </c>
      <c r="AU702" s="19" t="str">
        <f>IFERROR(VLOOKUP(AH702,[2]CUS030!$A$5:$E$10000,5,0),"")</f>
        <v/>
      </c>
      <c r="AV702" s="19" t="str">
        <f>IFERROR(VLOOKUP(AI702,[2]CUS030!$A$5:$E$10000,5,0),"")</f>
        <v/>
      </c>
      <c r="AW702" s="19" t="str">
        <f>IFERROR(VLOOKUP(AJ702,[2]CUS030!$A$5:$E$10000,5,0),"")</f>
        <v/>
      </c>
      <c r="AX702" s="19" t="str">
        <f>IFERROR(VLOOKUP(AK702,[2]CUS030!$A$5:$E$10000,5,0),"")</f>
        <v/>
      </c>
      <c r="AY702" s="19" t="str">
        <f>IFERROR(VLOOKUP(AL702,[2]CUS030!$A$5:$E$10000,5,0),"")</f>
        <v/>
      </c>
      <c r="AZ702" s="19" t="str">
        <f>IFERROR(VLOOKUP(AM702,[2]CUS030!$A$5:$E$10000,5,0),"")</f>
        <v/>
      </c>
      <c r="BA702" s="19" t="str">
        <f>IFERROR(VLOOKUP(AN702,[2]CUS030!$A$5:$E$10000,5,0),"")</f>
        <v/>
      </c>
      <c r="BB702" s="19" t="str">
        <f>IFERROR(VLOOKUP(AO702,[2]CUS030!$A$5:$E$10000,5,0),"")</f>
        <v/>
      </c>
      <c r="BC702" s="19" t="str">
        <f>IFERROR(VLOOKUP(AP702,[2]CUS030!$A$5:$E$10000,5,0),"")</f>
        <v/>
      </c>
      <c r="BD702" s="19" t="str">
        <f>IFERROR(VLOOKUP(AQ702,[2]CUS030!$A$5:$E$10000,5,0),"")</f>
        <v/>
      </c>
      <c r="BE702" s="19" t="str">
        <f>IFERROR(VLOOKUP(AR702,[2]CUS030!$A$5:$E$10000,5,0),"")</f>
        <v/>
      </c>
    </row>
    <row r="703" spans="6:57" x14ac:dyDescent="0.3">
      <c r="F703" s="108" t="str">
        <f>[1]!Table1[[#This Row],[Production]]</f>
        <v>|0200226010|28.60|0.00|2.000|0.0006000IBC</v>
      </c>
      <c r="G703" t="str">
        <f t="shared" si="325"/>
        <v>6000</v>
      </c>
      <c r="H703" t="str">
        <f t="shared" si="326"/>
        <v>||||||||||||</v>
      </c>
      <c r="I703" s="108" t="str">
        <f>[1]!Table1[[#This Row],[Stock]]</f>
        <v>|0200226010|28.60|0.00|2.000|0.0006000IBC</v>
      </c>
      <c r="J703" t="str">
        <f t="shared" si="327"/>
        <v>6000</v>
      </c>
      <c r="K703" s="19"/>
      <c r="L703" s="19"/>
      <c r="M703" s="19"/>
      <c r="N703" s="19"/>
      <c r="O703" s="19"/>
      <c r="P703" s="20">
        <f>End_Cal!E703</f>
        <v>0</v>
      </c>
      <c r="Q703" s="112">
        <f t="shared" si="330"/>
        <v>0</v>
      </c>
      <c r="R703" s="112" t="str">
        <f t="shared" si="331"/>
        <v/>
      </c>
      <c r="S703" s="112" t="str">
        <f t="shared" si="332"/>
        <v/>
      </c>
      <c r="T703" s="112" t="str">
        <f t="shared" si="333"/>
        <v/>
      </c>
      <c r="U703" s="112" t="str">
        <f t="shared" si="334"/>
        <v/>
      </c>
      <c r="V703" s="112" t="str">
        <f t="shared" si="335"/>
        <v/>
      </c>
      <c r="W703" s="112" t="str">
        <f t="shared" si="336"/>
        <v/>
      </c>
      <c r="X703" s="112" t="str">
        <f t="shared" si="337"/>
        <v/>
      </c>
      <c r="Y703" s="112" t="str">
        <f t="shared" si="338"/>
        <v/>
      </c>
      <c r="Z703" s="112" t="str">
        <f t="shared" si="339"/>
        <v/>
      </c>
      <c r="AA703" s="112" t="str">
        <f t="shared" si="340"/>
        <v/>
      </c>
      <c r="AB703" s="112" t="str">
        <f t="shared" si="341"/>
        <v/>
      </c>
      <c r="AC703" s="112" t="str">
        <f t="shared" si="342"/>
        <v/>
      </c>
      <c r="AD703" t="str">
        <f t="shared" si="328"/>
        <v>0------------</v>
      </c>
      <c r="AF703" s="19" t="str">
        <f t="shared" si="329"/>
        <v/>
      </c>
      <c r="AG703" s="19">
        <f t="shared" si="343"/>
        <v>0</v>
      </c>
      <c r="AH703" s="19" t="str">
        <f t="shared" si="344"/>
        <v/>
      </c>
      <c r="AI703" s="19" t="str">
        <f t="shared" si="345"/>
        <v/>
      </c>
      <c r="AJ703" s="19" t="str">
        <f t="shared" si="346"/>
        <v/>
      </c>
      <c r="AK703" s="19" t="str">
        <f t="shared" si="347"/>
        <v/>
      </c>
      <c r="AL703" s="19" t="str">
        <f t="shared" si="348"/>
        <v/>
      </c>
      <c r="AM703" s="19" t="str">
        <f t="shared" si="349"/>
        <v/>
      </c>
      <c r="AN703" s="19" t="str">
        <f t="shared" si="350"/>
        <v/>
      </c>
      <c r="AO703" s="19" t="str">
        <f t="shared" si="351"/>
        <v/>
      </c>
      <c r="AP703" s="19" t="str">
        <f t="shared" si="352"/>
        <v/>
      </c>
      <c r="AQ703" s="19" t="str">
        <f t="shared" si="353"/>
        <v/>
      </c>
      <c r="AR703" s="19" t="str">
        <f t="shared" si="354"/>
        <v/>
      </c>
      <c r="AS703" s="19" t="str">
        <f>IFERROR(VLOOKUP(AF703,[2]CUS030!$A$5:$E$10000,5,0),"")</f>
        <v/>
      </c>
      <c r="AT703" s="19" t="str">
        <f>IFERROR(VLOOKUP(AG703,[2]CUS030!$A$5:$E$10000,5,0),"")</f>
        <v/>
      </c>
      <c r="AU703" s="19" t="str">
        <f>IFERROR(VLOOKUP(AH703,[2]CUS030!$A$5:$E$10000,5,0),"")</f>
        <v/>
      </c>
      <c r="AV703" s="19" t="str">
        <f>IFERROR(VLOOKUP(AI703,[2]CUS030!$A$5:$E$10000,5,0),"")</f>
        <v/>
      </c>
      <c r="AW703" s="19" t="str">
        <f>IFERROR(VLOOKUP(AJ703,[2]CUS030!$A$5:$E$10000,5,0),"")</f>
        <v/>
      </c>
      <c r="AX703" s="19" t="str">
        <f>IFERROR(VLOOKUP(AK703,[2]CUS030!$A$5:$E$10000,5,0),"")</f>
        <v/>
      </c>
      <c r="AY703" s="19" t="str">
        <f>IFERROR(VLOOKUP(AL703,[2]CUS030!$A$5:$E$10000,5,0),"")</f>
        <v/>
      </c>
      <c r="AZ703" s="19" t="str">
        <f>IFERROR(VLOOKUP(AM703,[2]CUS030!$A$5:$E$10000,5,0),"")</f>
        <v/>
      </c>
      <c r="BA703" s="19" t="str">
        <f>IFERROR(VLOOKUP(AN703,[2]CUS030!$A$5:$E$10000,5,0),"")</f>
        <v/>
      </c>
      <c r="BB703" s="19" t="str">
        <f>IFERROR(VLOOKUP(AO703,[2]CUS030!$A$5:$E$10000,5,0),"")</f>
        <v/>
      </c>
      <c r="BC703" s="19" t="str">
        <f>IFERROR(VLOOKUP(AP703,[2]CUS030!$A$5:$E$10000,5,0),"")</f>
        <v/>
      </c>
      <c r="BD703" s="19" t="str">
        <f>IFERROR(VLOOKUP(AQ703,[2]CUS030!$A$5:$E$10000,5,0),"")</f>
        <v/>
      </c>
      <c r="BE703" s="19" t="str">
        <f>IFERROR(VLOOKUP(AR703,[2]CUS030!$A$5:$E$10000,5,0),"")</f>
        <v/>
      </c>
    </row>
    <row r="704" spans="6:57" x14ac:dyDescent="0.3">
      <c r="F704" s="108" t="str">
        <f>[1]!Table1[[#This Row],[Production]]</f>
        <v>|0200226010|31.80|0.00|2.600|0.0005350NBC</v>
      </c>
      <c r="G704" t="str">
        <f t="shared" si="325"/>
        <v>5350</v>
      </c>
      <c r="H704" t="str">
        <f t="shared" si="326"/>
        <v>||||||||||||</v>
      </c>
      <c r="I704" s="108" t="str">
        <f>[1]!Table1[[#This Row],[Stock]]</f>
        <v>|0200226010|31.80|0.00|2.600|0.0005350NBC</v>
      </c>
      <c r="J704" t="str">
        <f t="shared" si="327"/>
        <v>5350</v>
      </c>
      <c r="K704" s="19"/>
      <c r="L704" s="19"/>
      <c r="M704" s="19"/>
      <c r="N704" s="19"/>
      <c r="O704" s="19"/>
      <c r="P704" s="20">
        <f>End_Cal!E704</f>
        <v>0</v>
      </c>
      <c r="Q704" s="112">
        <f t="shared" si="330"/>
        <v>0</v>
      </c>
      <c r="R704" s="112" t="str">
        <f t="shared" si="331"/>
        <v/>
      </c>
      <c r="S704" s="112" t="str">
        <f t="shared" si="332"/>
        <v/>
      </c>
      <c r="T704" s="112" t="str">
        <f t="shared" si="333"/>
        <v/>
      </c>
      <c r="U704" s="112" t="str">
        <f t="shared" si="334"/>
        <v/>
      </c>
      <c r="V704" s="112" t="str">
        <f t="shared" si="335"/>
        <v/>
      </c>
      <c r="W704" s="112" t="str">
        <f t="shared" si="336"/>
        <v/>
      </c>
      <c r="X704" s="112" t="str">
        <f t="shared" si="337"/>
        <v/>
      </c>
      <c r="Y704" s="112" t="str">
        <f t="shared" si="338"/>
        <v/>
      </c>
      <c r="Z704" s="112" t="str">
        <f t="shared" si="339"/>
        <v/>
      </c>
      <c r="AA704" s="112" t="str">
        <f t="shared" si="340"/>
        <v/>
      </c>
      <c r="AB704" s="112" t="str">
        <f t="shared" si="341"/>
        <v/>
      </c>
      <c r="AC704" s="112" t="str">
        <f t="shared" si="342"/>
        <v/>
      </c>
      <c r="AD704" t="str">
        <f t="shared" si="328"/>
        <v>0------------</v>
      </c>
      <c r="AF704" s="19" t="str">
        <f t="shared" si="329"/>
        <v/>
      </c>
      <c r="AG704" s="19">
        <f t="shared" si="343"/>
        <v>0</v>
      </c>
      <c r="AH704" s="19" t="str">
        <f t="shared" si="344"/>
        <v/>
      </c>
      <c r="AI704" s="19" t="str">
        <f t="shared" si="345"/>
        <v/>
      </c>
      <c r="AJ704" s="19" t="str">
        <f t="shared" si="346"/>
        <v/>
      </c>
      <c r="AK704" s="19" t="str">
        <f t="shared" si="347"/>
        <v/>
      </c>
      <c r="AL704" s="19" t="str">
        <f t="shared" si="348"/>
        <v/>
      </c>
      <c r="AM704" s="19" t="str">
        <f t="shared" si="349"/>
        <v/>
      </c>
      <c r="AN704" s="19" t="str">
        <f t="shared" si="350"/>
        <v/>
      </c>
      <c r="AO704" s="19" t="str">
        <f t="shared" si="351"/>
        <v/>
      </c>
      <c r="AP704" s="19" t="str">
        <f t="shared" si="352"/>
        <v/>
      </c>
      <c r="AQ704" s="19" t="str">
        <f t="shared" si="353"/>
        <v/>
      </c>
      <c r="AR704" s="19" t="str">
        <f t="shared" si="354"/>
        <v/>
      </c>
      <c r="AS704" s="19" t="str">
        <f>IFERROR(VLOOKUP(AF704,[2]CUS030!$A$5:$E$10000,5,0),"")</f>
        <v/>
      </c>
      <c r="AT704" s="19" t="str">
        <f>IFERROR(VLOOKUP(AG704,[2]CUS030!$A$5:$E$10000,5,0),"")</f>
        <v/>
      </c>
      <c r="AU704" s="19" t="str">
        <f>IFERROR(VLOOKUP(AH704,[2]CUS030!$A$5:$E$10000,5,0),"")</f>
        <v/>
      </c>
      <c r="AV704" s="19" t="str">
        <f>IFERROR(VLOOKUP(AI704,[2]CUS030!$A$5:$E$10000,5,0),"")</f>
        <v/>
      </c>
      <c r="AW704" s="19" t="str">
        <f>IFERROR(VLOOKUP(AJ704,[2]CUS030!$A$5:$E$10000,5,0),"")</f>
        <v/>
      </c>
      <c r="AX704" s="19" t="str">
        <f>IFERROR(VLOOKUP(AK704,[2]CUS030!$A$5:$E$10000,5,0),"")</f>
        <v/>
      </c>
      <c r="AY704" s="19" t="str">
        <f>IFERROR(VLOOKUP(AL704,[2]CUS030!$A$5:$E$10000,5,0),"")</f>
        <v/>
      </c>
      <c r="AZ704" s="19" t="str">
        <f>IFERROR(VLOOKUP(AM704,[2]CUS030!$A$5:$E$10000,5,0),"")</f>
        <v/>
      </c>
      <c r="BA704" s="19" t="str">
        <f>IFERROR(VLOOKUP(AN704,[2]CUS030!$A$5:$E$10000,5,0),"")</f>
        <v/>
      </c>
      <c r="BB704" s="19" t="str">
        <f>IFERROR(VLOOKUP(AO704,[2]CUS030!$A$5:$E$10000,5,0),"")</f>
        <v/>
      </c>
      <c r="BC704" s="19" t="str">
        <f>IFERROR(VLOOKUP(AP704,[2]CUS030!$A$5:$E$10000,5,0),"")</f>
        <v/>
      </c>
      <c r="BD704" s="19" t="str">
        <f>IFERROR(VLOOKUP(AQ704,[2]CUS030!$A$5:$E$10000,5,0),"")</f>
        <v/>
      </c>
      <c r="BE704" s="19" t="str">
        <f>IFERROR(VLOOKUP(AR704,[2]CUS030!$A$5:$E$10000,5,0),"")</f>
        <v/>
      </c>
    </row>
    <row r="705" spans="6:57" x14ac:dyDescent="0.3">
      <c r="F705" s="108" t="str">
        <f>[1]!Table1[[#This Row],[Production]]</f>
        <v>|0200226010|25.40|0.00|2.000|0.0005200NBC</v>
      </c>
      <c r="G705" t="str">
        <f t="shared" si="325"/>
        <v>5200</v>
      </c>
      <c r="H705" t="str">
        <f t="shared" si="326"/>
        <v>||||||||||||</v>
      </c>
      <c r="I705" s="108" t="str">
        <f>[1]!Table1[[#This Row],[Stock]]</f>
        <v>|0200226010|25.40|0.00|2.000|0.0005200NBC</v>
      </c>
      <c r="J705" t="str">
        <f t="shared" si="327"/>
        <v>5200</v>
      </c>
      <c r="K705" s="19"/>
      <c r="L705" s="19"/>
      <c r="M705" s="19"/>
      <c r="N705" s="19"/>
      <c r="O705" s="19"/>
      <c r="P705" s="20">
        <f>End_Cal!E705</f>
        <v>0</v>
      </c>
      <c r="Q705" s="112">
        <f t="shared" si="330"/>
        <v>0</v>
      </c>
      <c r="R705" s="112" t="str">
        <f t="shared" si="331"/>
        <v/>
      </c>
      <c r="S705" s="112" t="str">
        <f t="shared" si="332"/>
        <v/>
      </c>
      <c r="T705" s="112" t="str">
        <f t="shared" si="333"/>
        <v/>
      </c>
      <c r="U705" s="112" t="str">
        <f t="shared" si="334"/>
        <v/>
      </c>
      <c r="V705" s="112" t="str">
        <f t="shared" si="335"/>
        <v/>
      </c>
      <c r="W705" s="112" t="str">
        <f t="shared" si="336"/>
        <v/>
      </c>
      <c r="X705" s="112" t="str">
        <f t="shared" si="337"/>
        <v/>
      </c>
      <c r="Y705" s="112" t="str">
        <f t="shared" si="338"/>
        <v/>
      </c>
      <c r="Z705" s="112" t="str">
        <f t="shared" si="339"/>
        <v/>
      </c>
      <c r="AA705" s="112" t="str">
        <f t="shared" si="340"/>
        <v/>
      </c>
      <c r="AB705" s="112" t="str">
        <f t="shared" si="341"/>
        <v/>
      </c>
      <c r="AC705" s="112" t="str">
        <f t="shared" si="342"/>
        <v/>
      </c>
      <c r="AD705" t="str">
        <f t="shared" si="328"/>
        <v>0------------</v>
      </c>
      <c r="AF705" s="19" t="str">
        <f t="shared" si="329"/>
        <v/>
      </c>
      <c r="AG705" s="19">
        <f t="shared" si="343"/>
        <v>0</v>
      </c>
      <c r="AH705" s="19" t="str">
        <f t="shared" si="344"/>
        <v/>
      </c>
      <c r="AI705" s="19" t="str">
        <f t="shared" si="345"/>
        <v/>
      </c>
      <c r="AJ705" s="19" t="str">
        <f t="shared" si="346"/>
        <v/>
      </c>
      <c r="AK705" s="19" t="str">
        <f t="shared" si="347"/>
        <v/>
      </c>
      <c r="AL705" s="19" t="str">
        <f t="shared" si="348"/>
        <v/>
      </c>
      <c r="AM705" s="19" t="str">
        <f t="shared" si="349"/>
        <v/>
      </c>
      <c r="AN705" s="19" t="str">
        <f t="shared" si="350"/>
        <v/>
      </c>
      <c r="AO705" s="19" t="str">
        <f t="shared" si="351"/>
        <v/>
      </c>
      <c r="AP705" s="19" t="str">
        <f t="shared" si="352"/>
        <v/>
      </c>
      <c r="AQ705" s="19" t="str">
        <f t="shared" si="353"/>
        <v/>
      </c>
      <c r="AR705" s="19" t="str">
        <f t="shared" si="354"/>
        <v/>
      </c>
      <c r="AS705" s="19" t="str">
        <f>IFERROR(VLOOKUP(AF705,[2]CUS030!$A$5:$E$10000,5,0),"")</f>
        <v/>
      </c>
      <c r="AT705" s="19" t="str">
        <f>IFERROR(VLOOKUP(AG705,[2]CUS030!$A$5:$E$10000,5,0),"")</f>
        <v/>
      </c>
      <c r="AU705" s="19" t="str">
        <f>IFERROR(VLOOKUP(AH705,[2]CUS030!$A$5:$E$10000,5,0),"")</f>
        <v/>
      </c>
      <c r="AV705" s="19" t="str">
        <f>IFERROR(VLOOKUP(AI705,[2]CUS030!$A$5:$E$10000,5,0),"")</f>
        <v/>
      </c>
      <c r="AW705" s="19" t="str">
        <f>IFERROR(VLOOKUP(AJ705,[2]CUS030!$A$5:$E$10000,5,0),"")</f>
        <v/>
      </c>
      <c r="AX705" s="19" t="str">
        <f>IFERROR(VLOOKUP(AK705,[2]CUS030!$A$5:$E$10000,5,0),"")</f>
        <v/>
      </c>
      <c r="AY705" s="19" t="str">
        <f>IFERROR(VLOOKUP(AL705,[2]CUS030!$A$5:$E$10000,5,0),"")</f>
        <v/>
      </c>
      <c r="AZ705" s="19" t="str">
        <f>IFERROR(VLOOKUP(AM705,[2]CUS030!$A$5:$E$10000,5,0),"")</f>
        <v/>
      </c>
      <c r="BA705" s="19" t="str">
        <f>IFERROR(VLOOKUP(AN705,[2]CUS030!$A$5:$E$10000,5,0),"")</f>
        <v/>
      </c>
      <c r="BB705" s="19" t="str">
        <f>IFERROR(VLOOKUP(AO705,[2]CUS030!$A$5:$E$10000,5,0),"")</f>
        <v/>
      </c>
      <c r="BC705" s="19" t="str">
        <f>IFERROR(VLOOKUP(AP705,[2]CUS030!$A$5:$E$10000,5,0),"")</f>
        <v/>
      </c>
      <c r="BD705" s="19" t="str">
        <f>IFERROR(VLOOKUP(AQ705,[2]CUS030!$A$5:$E$10000,5,0),"")</f>
        <v/>
      </c>
      <c r="BE705" s="19" t="str">
        <f>IFERROR(VLOOKUP(AR705,[2]CUS030!$A$5:$E$10000,5,0),"")</f>
        <v/>
      </c>
    </row>
    <row r="706" spans="6:57" x14ac:dyDescent="0.3">
      <c r="F706" s="108" t="str">
        <f>[1]!Table1[[#This Row],[Production]]</f>
        <v>|0200225939|19.10|0.00|2.600|0.0005000NBC</v>
      </c>
      <c r="G706" t="str">
        <f t="shared" si="325"/>
        <v>5000</v>
      </c>
      <c r="H706" t="str">
        <f t="shared" si="326"/>
        <v>||||||||||||</v>
      </c>
      <c r="I706" s="108" t="str">
        <f>[1]!Table1[[#This Row],[Stock]]</f>
        <v>|0200225939|19.10|0.00|2.600|0.0005000NBC</v>
      </c>
      <c r="J706" t="str">
        <f t="shared" si="327"/>
        <v>5000</v>
      </c>
      <c r="K706" s="19"/>
      <c r="L706" s="19"/>
      <c r="M706" s="19"/>
      <c r="N706" s="19"/>
      <c r="O706" s="19"/>
      <c r="P706" s="20">
        <f>End_Cal!E706</f>
        <v>0</v>
      </c>
      <c r="Q706" s="112">
        <f t="shared" si="330"/>
        <v>0</v>
      </c>
      <c r="R706" s="112" t="str">
        <f t="shared" si="331"/>
        <v/>
      </c>
      <c r="S706" s="112" t="str">
        <f t="shared" si="332"/>
        <v/>
      </c>
      <c r="T706" s="112" t="str">
        <f t="shared" si="333"/>
        <v/>
      </c>
      <c r="U706" s="112" t="str">
        <f t="shared" si="334"/>
        <v/>
      </c>
      <c r="V706" s="112" t="str">
        <f t="shared" si="335"/>
        <v/>
      </c>
      <c r="W706" s="112" t="str">
        <f t="shared" si="336"/>
        <v/>
      </c>
      <c r="X706" s="112" t="str">
        <f t="shared" si="337"/>
        <v/>
      </c>
      <c r="Y706" s="112" t="str">
        <f t="shared" si="338"/>
        <v/>
      </c>
      <c r="Z706" s="112" t="str">
        <f t="shared" si="339"/>
        <v/>
      </c>
      <c r="AA706" s="112" t="str">
        <f t="shared" si="340"/>
        <v/>
      </c>
      <c r="AB706" s="112" t="str">
        <f t="shared" si="341"/>
        <v/>
      </c>
      <c r="AC706" s="112" t="str">
        <f t="shared" si="342"/>
        <v/>
      </c>
      <c r="AD706" t="str">
        <f t="shared" si="328"/>
        <v>0------------</v>
      </c>
      <c r="AF706" s="19" t="str">
        <f t="shared" si="329"/>
        <v/>
      </c>
      <c r="AG706" s="19">
        <f t="shared" si="343"/>
        <v>0</v>
      </c>
      <c r="AH706" s="19" t="str">
        <f t="shared" si="344"/>
        <v/>
      </c>
      <c r="AI706" s="19" t="str">
        <f t="shared" si="345"/>
        <v/>
      </c>
      <c r="AJ706" s="19" t="str">
        <f t="shared" si="346"/>
        <v/>
      </c>
      <c r="AK706" s="19" t="str">
        <f t="shared" si="347"/>
        <v/>
      </c>
      <c r="AL706" s="19" t="str">
        <f t="shared" si="348"/>
        <v/>
      </c>
      <c r="AM706" s="19" t="str">
        <f t="shared" si="349"/>
        <v/>
      </c>
      <c r="AN706" s="19" t="str">
        <f t="shared" si="350"/>
        <v/>
      </c>
      <c r="AO706" s="19" t="str">
        <f t="shared" si="351"/>
        <v/>
      </c>
      <c r="AP706" s="19" t="str">
        <f t="shared" si="352"/>
        <v/>
      </c>
      <c r="AQ706" s="19" t="str">
        <f t="shared" si="353"/>
        <v/>
      </c>
      <c r="AR706" s="19" t="str">
        <f t="shared" si="354"/>
        <v/>
      </c>
      <c r="AS706" s="19" t="str">
        <f>IFERROR(VLOOKUP(AF706,[2]CUS030!$A$5:$E$10000,5,0),"")</f>
        <v/>
      </c>
      <c r="AT706" s="19" t="str">
        <f>IFERROR(VLOOKUP(AG706,[2]CUS030!$A$5:$E$10000,5,0),"")</f>
        <v/>
      </c>
      <c r="AU706" s="19" t="str">
        <f>IFERROR(VLOOKUP(AH706,[2]CUS030!$A$5:$E$10000,5,0),"")</f>
        <v/>
      </c>
      <c r="AV706" s="19" t="str">
        <f>IFERROR(VLOOKUP(AI706,[2]CUS030!$A$5:$E$10000,5,0),"")</f>
        <v/>
      </c>
      <c r="AW706" s="19" t="str">
        <f>IFERROR(VLOOKUP(AJ706,[2]CUS030!$A$5:$E$10000,5,0),"")</f>
        <v/>
      </c>
      <c r="AX706" s="19" t="str">
        <f>IFERROR(VLOOKUP(AK706,[2]CUS030!$A$5:$E$10000,5,0),"")</f>
        <v/>
      </c>
      <c r="AY706" s="19" t="str">
        <f>IFERROR(VLOOKUP(AL706,[2]CUS030!$A$5:$E$10000,5,0),"")</f>
        <v/>
      </c>
      <c r="AZ706" s="19" t="str">
        <f>IFERROR(VLOOKUP(AM706,[2]CUS030!$A$5:$E$10000,5,0),"")</f>
        <v/>
      </c>
      <c r="BA706" s="19" t="str">
        <f>IFERROR(VLOOKUP(AN706,[2]CUS030!$A$5:$E$10000,5,0),"")</f>
        <v/>
      </c>
      <c r="BB706" s="19" t="str">
        <f>IFERROR(VLOOKUP(AO706,[2]CUS030!$A$5:$E$10000,5,0),"")</f>
        <v/>
      </c>
      <c r="BC706" s="19" t="str">
        <f>IFERROR(VLOOKUP(AP706,[2]CUS030!$A$5:$E$10000,5,0),"")</f>
        <v/>
      </c>
      <c r="BD706" s="19" t="str">
        <f>IFERROR(VLOOKUP(AQ706,[2]CUS030!$A$5:$E$10000,5,0),"")</f>
        <v/>
      </c>
      <c r="BE706" s="19" t="str">
        <f>IFERROR(VLOOKUP(AR706,[2]CUS030!$A$5:$E$10000,5,0),"")</f>
        <v/>
      </c>
    </row>
    <row r="707" spans="6:57" x14ac:dyDescent="0.3">
      <c r="F707" s="108" t="str">
        <f>[1]!Table1[[#This Row],[Production]]</f>
        <v>|0200226010|19.10|0.00|1.600|0.0005000NBC</v>
      </c>
      <c r="G707" t="str">
        <f t="shared" si="325"/>
        <v>5000</v>
      </c>
      <c r="H707" t="str">
        <f t="shared" si="326"/>
        <v>||||||||||||</v>
      </c>
      <c r="I707" s="108" t="str">
        <f>[1]!Table1[[#This Row],[Stock]]</f>
        <v>|0200226010|19.10|0.00|1.600|0.0005000NBC</v>
      </c>
      <c r="J707" t="str">
        <f t="shared" si="327"/>
        <v>5000</v>
      </c>
      <c r="K707" s="19"/>
      <c r="L707" s="19"/>
      <c r="M707" s="19"/>
      <c r="N707" s="19"/>
      <c r="O707" s="19"/>
      <c r="P707" s="20">
        <f>End_Cal!E707</f>
        <v>0</v>
      </c>
      <c r="Q707" s="112">
        <f t="shared" si="330"/>
        <v>0</v>
      </c>
      <c r="R707" s="112" t="str">
        <f t="shared" si="331"/>
        <v/>
      </c>
      <c r="S707" s="112" t="str">
        <f t="shared" si="332"/>
        <v/>
      </c>
      <c r="T707" s="112" t="str">
        <f t="shared" si="333"/>
        <v/>
      </c>
      <c r="U707" s="112" t="str">
        <f t="shared" si="334"/>
        <v/>
      </c>
      <c r="V707" s="112" t="str">
        <f t="shared" si="335"/>
        <v/>
      </c>
      <c r="W707" s="112" t="str">
        <f t="shared" si="336"/>
        <v/>
      </c>
      <c r="X707" s="112" t="str">
        <f t="shared" si="337"/>
        <v/>
      </c>
      <c r="Y707" s="112" t="str">
        <f t="shared" si="338"/>
        <v/>
      </c>
      <c r="Z707" s="112" t="str">
        <f t="shared" si="339"/>
        <v/>
      </c>
      <c r="AA707" s="112" t="str">
        <f t="shared" si="340"/>
        <v/>
      </c>
      <c r="AB707" s="112" t="str">
        <f t="shared" si="341"/>
        <v/>
      </c>
      <c r="AC707" s="112" t="str">
        <f t="shared" si="342"/>
        <v/>
      </c>
      <c r="AD707" t="str">
        <f t="shared" si="328"/>
        <v>0------------</v>
      </c>
      <c r="AF707" s="19" t="str">
        <f t="shared" si="329"/>
        <v/>
      </c>
      <c r="AG707" s="19">
        <f t="shared" si="343"/>
        <v>0</v>
      </c>
      <c r="AH707" s="19" t="str">
        <f t="shared" si="344"/>
        <v/>
      </c>
      <c r="AI707" s="19" t="str">
        <f t="shared" si="345"/>
        <v/>
      </c>
      <c r="AJ707" s="19" t="str">
        <f t="shared" si="346"/>
        <v/>
      </c>
      <c r="AK707" s="19" t="str">
        <f t="shared" si="347"/>
        <v/>
      </c>
      <c r="AL707" s="19" t="str">
        <f t="shared" si="348"/>
        <v/>
      </c>
      <c r="AM707" s="19" t="str">
        <f t="shared" si="349"/>
        <v/>
      </c>
      <c r="AN707" s="19" t="str">
        <f t="shared" si="350"/>
        <v/>
      </c>
      <c r="AO707" s="19" t="str">
        <f t="shared" si="351"/>
        <v/>
      </c>
      <c r="AP707" s="19" t="str">
        <f t="shared" si="352"/>
        <v/>
      </c>
      <c r="AQ707" s="19" t="str">
        <f t="shared" si="353"/>
        <v/>
      </c>
      <c r="AR707" s="19" t="str">
        <f t="shared" si="354"/>
        <v/>
      </c>
      <c r="AS707" s="19" t="str">
        <f>IFERROR(VLOOKUP(AF707,[2]CUS030!$A$5:$E$10000,5,0),"")</f>
        <v/>
      </c>
      <c r="AT707" s="19" t="str">
        <f>IFERROR(VLOOKUP(AG707,[2]CUS030!$A$5:$E$10000,5,0),"")</f>
        <v/>
      </c>
      <c r="AU707" s="19" t="str">
        <f>IFERROR(VLOOKUP(AH707,[2]CUS030!$A$5:$E$10000,5,0),"")</f>
        <v/>
      </c>
      <c r="AV707" s="19" t="str">
        <f>IFERROR(VLOOKUP(AI707,[2]CUS030!$A$5:$E$10000,5,0),"")</f>
        <v/>
      </c>
      <c r="AW707" s="19" t="str">
        <f>IFERROR(VLOOKUP(AJ707,[2]CUS030!$A$5:$E$10000,5,0),"")</f>
        <v/>
      </c>
      <c r="AX707" s="19" t="str">
        <f>IFERROR(VLOOKUP(AK707,[2]CUS030!$A$5:$E$10000,5,0),"")</f>
        <v/>
      </c>
      <c r="AY707" s="19" t="str">
        <f>IFERROR(VLOOKUP(AL707,[2]CUS030!$A$5:$E$10000,5,0),"")</f>
        <v/>
      </c>
      <c r="AZ707" s="19" t="str">
        <f>IFERROR(VLOOKUP(AM707,[2]CUS030!$A$5:$E$10000,5,0),"")</f>
        <v/>
      </c>
      <c r="BA707" s="19" t="str">
        <f>IFERROR(VLOOKUP(AN707,[2]CUS030!$A$5:$E$10000,5,0),"")</f>
        <v/>
      </c>
      <c r="BB707" s="19" t="str">
        <f>IFERROR(VLOOKUP(AO707,[2]CUS030!$A$5:$E$10000,5,0),"")</f>
        <v/>
      </c>
      <c r="BC707" s="19" t="str">
        <f>IFERROR(VLOOKUP(AP707,[2]CUS030!$A$5:$E$10000,5,0),"")</f>
        <v/>
      </c>
      <c r="BD707" s="19" t="str">
        <f>IFERROR(VLOOKUP(AQ707,[2]CUS030!$A$5:$E$10000,5,0),"")</f>
        <v/>
      </c>
      <c r="BE707" s="19" t="str">
        <f>IFERROR(VLOOKUP(AR707,[2]CUS030!$A$5:$E$10000,5,0),"")</f>
        <v/>
      </c>
    </row>
    <row r="708" spans="6:57" x14ac:dyDescent="0.3">
      <c r="F708" s="108" t="str">
        <f>[1]!Table1[[#This Row],[Production]]</f>
        <v>|0200226010|25.40|0.00|1.600|0.0005100IBC</v>
      </c>
      <c r="G708" t="str">
        <f t="shared" ref="G708:G771" si="355">MID(F708,LEN(F708)-6,4)</f>
        <v>5100</v>
      </c>
      <c r="H708" t="str">
        <f t="shared" ref="H708:H771" si="356">AS708&amp;"|"&amp;AT708&amp;"|"&amp;AU708&amp;"|"&amp;AV708&amp;"|"&amp;AW708&amp;"|"&amp;AX708&amp;"|"&amp;AY708&amp;"|"&amp;AZ708&amp;"|"&amp;BA708&amp;"|"&amp;BB708&amp;"|"&amp;BC708&amp;"|"&amp;BD708&amp;"|"&amp;BE708</f>
        <v>||||||||||||</v>
      </c>
      <c r="I708" s="108" t="str">
        <f>[1]!Table1[[#This Row],[Stock]]</f>
        <v>|0200226010|25.40|0.00|1.600|0.0005100IBC</v>
      </c>
      <c r="J708" t="str">
        <f t="shared" ref="J708:J771" si="357">MID(LEFT(I708,LEN(I708)-3),FIND("0|0.000",LEFT(I708,LEN(I708)-3),1)+7,6)</f>
        <v>5100</v>
      </c>
      <c r="K708" s="19"/>
      <c r="L708" s="19"/>
      <c r="M708" s="19"/>
      <c r="N708" s="19"/>
      <c r="O708" s="19"/>
      <c r="P708" s="20">
        <f>End_Cal!E708</f>
        <v>0</v>
      </c>
      <c r="Q708" s="112">
        <f t="shared" si="330"/>
        <v>0</v>
      </c>
      <c r="R708" s="112" t="str">
        <f t="shared" si="331"/>
        <v/>
      </c>
      <c r="S708" s="112" t="str">
        <f t="shared" si="332"/>
        <v/>
      </c>
      <c r="T708" s="112" t="str">
        <f t="shared" si="333"/>
        <v/>
      </c>
      <c r="U708" s="112" t="str">
        <f t="shared" si="334"/>
        <v/>
      </c>
      <c r="V708" s="112" t="str">
        <f t="shared" si="335"/>
        <v/>
      </c>
      <c r="W708" s="112" t="str">
        <f t="shared" si="336"/>
        <v/>
      </c>
      <c r="X708" s="112" t="str">
        <f t="shared" si="337"/>
        <v/>
      </c>
      <c r="Y708" s="112" t="str">
        <f t="shared" si="338"/>
        <v/>
      </c>
      <c r="Z708" s="112" t="str">
        <f t="shared" si="339"/>
        <v/>
      </c>
      <c r="AA708" s="112" t="str">
        <f t="shared" si="340"/>
        <v/>
      </c>
      <c r="AB708" s="112" t="str">
        <f t="shared" si="341"/>
        <v/>
      </c>
      <c r="AC708" s="112" t="str">
        <f t="shared" si="342"/>
        <v/>
      </c>
      <c r="AD708" t="str">
        <f t="shared" ref="AD708:AD771" si="358">Q708&amp;"-"&amp;R708&amp;"-"&amp;S708&amp;"-"&amp;T708&amp;"-"&amp;U708&amp;"-"&amp;V708&amp;"-"&amp;W708&amp;"-"&amp;X708&amp;"-"&amp;Y708&amp;"-"&amp;Z708&amp;"-"&amp;AA708&amp;"-"&amp;AB708&amp;"-"&amp;AC708</f>
        <v>0------------</v>
      </c>
      <c r="AF708" s="19" t="str">
        <f t="shared" si="329"/>
        <v/>
      </c>
      <c r="AG708" s="19">
        <f t="shared" si="343"/>
        <v>0</v>
      </c>
      <c r="AH708" s="19" t="str">
        <f t="shared" si="344"/>
        <v/>
      </c>
      <c r="AI708" s="19" t="str">
        <f t="shared" si="345"/>
        <v/>
      </c>
      <c r="AJ708" s="19" t="str">
        <f t="shared" si="346"/>
        <v/>
      </c>
      <c r="AK708" s="19" t="str">
        <f t="shared" si="347"/>
        <v/>
      </c>
      <c r="AL708" s="19" t="str">
        <f t="shared" si="348"/>
        <v/>
      </c>
      <c r="AM708" s="19" t="str">
        <f t="shared" si="349"/>
        <v/>
      </c>
      <c r="AN708" s="19" t="str">
        <f t="shared" si="350"/>
        <v/>
      </c>
      <c r="AO708" s="19" t="str">
        <f t="shared" si="351"/>
        <v/>
      </c>
      <c r="AP708" s="19" t="str">
        <f t="shared" si="352"/>
        <v/>
      </c>
      <c r="AQ708" s="19" t="str">
        <f t="shared" si="353"/>
        <v/>
      </c>
      <c r="AR708" s="19" t="str">
        <f t="shared" si="354"/>
        <v/>
      </c>
      <c r="AS708" s="19" t="str">
        <f>IFERROR(VLOOKUP(AF708,[2]CUS030!$A$5:$E$10000,5,0),"")</f>
        <v/>
      </c>
      <c r="AT708" s="19" t="str">
        <f>IFERROR(VLOOKUP(AG708,[2]CUS030!$A$5:$E$10000,5,0),"")</f>
        <v/>
      </c>
      <c r="AU708" s="19" t="str">
        <f>IFERROR(VLOOKUP(AH708,[2]CUS030!$A$5:$E$10000,5,0),"")</f>
        <v/>
      </c>
      <c r="AV708" s="19" t="str">
        <f>IFERROR(VLOOKUP(AI708,[2]CUS030!$A$5:$E$10000,5,0),"")</f>
        <v/>
      </c>
      <c r="AW708" s="19" t="str">
        <f>IFERROR(VLOOKUP(AJ708,[2]CUS030!$A$5:$E$10000,5,0),"")</f>
        <v/>
      </c>
      <c r="AX708" s="19" t="str">
        <f>IFERROR(VLOOKUP(AK708,[2]CUS030!$A$5:$E$10000,5,0),"")</f>
        <v/>
      </c>
      <c r="AY708" s="19" t="str">
        <f>IFERROR(VLOOKUP(AL708,[2]CUS030!$A$5:$E$10000,5,0),"")</f>
        <v/>
      </c>
      <c r="AZ708" s="19" t="str">
        <f>IFERROR(VLOOKUP(AM708,[2]CUS030!$A$5:$E$10000,5,0),"")</f>
        <v/>
      </c>
      <c r="BA708" s="19" t="str">
        <f>IFERROR(VLOOKUP(AN708,[2]CUS030!$A$5:$E$10000,5,0),"")</f>
        <v/>
      </c>
      <c r="BB708" s="19" t="str">
        <f>IFERROR(VLOOKUP(AO708,[2]CUS030!$A$5:$E$10000,5,0),"")</f>
        <v/>
      </c>
      <c r="BC708" s="19" t="str">
        <f>IFERROR(VLOOKUP(AP708,[2]CUS030!$A$5:$E$10000,5,0),"")</f>
        <v/>
      </c>
      <c r="BD708" s="19" t="str">
        <f>IFERROR(VLOOKUP(AQ708,[2]CUS030!$A$5:$E$10000,5,0),"")</f>
        <v/>
      </c>
      <c r="BE708" s="19" t="str">
        <f>IFERROR(VLOOKUP(AR708,[2]CUS030!$A$5:$E$10000,5,0),"")</f>
        <v/>
      </c>
    </row>
    <row r="709" spans="6:57" x14ac:dyDescent="0.3">
      <c r="F709" s="108" t="str">
        <f>[1]!Table1[[#This Row],[Production]]</f>
        <v>|0200226010|17.30|0.00|2.000|0.0005500NBC</v>
      </c>
      <c r="G709" t="str">
        <f t="shared" si="355"/>
        <v>5500</v>
      </c>
      <c r="H709" t="str">
        <f t="shared" si="356"/>
        <v>||||||||||||</v>
      </c>
      <c r="I709" s="108" t="str">
        <f>[1]!Table1[[#This Row],[Stock]]</f>
        <v>|0200226010|17.30|0.00|2.000|0.0005500NBC</v>
      </c>
      <c r="J709" t="str">
        <f t="shared" si="357"/>
        <v>5500</v>
      </c>
      <c r="K709" s="19"/>
      <c r="L709" s="19"/>
      <c r="M709" s="19"/>
      <c r="N709" s="19"/>
      <c r="O709" s="19"/>
      <c r="P709" s="20">
        <f>End_Cal!E709</f>
        <v>0</v>
      </c>
      <c r="Q709" s="112">
        <f t="shared" si="330"/>
        <v>0</v>
      </c>
      <c r="R709" s="112" t="str">
        <f t="shared" si="331"/>
        <v/>
      </c>
      <c r="S709" s="112" t="str">
        <f t="shared" si="332"/>
        <v/>
      </c>
      <c r="T709" s="112" t="str">
        <f t="shared" si="333"/>
        <v/>
      </c>
      <c r="U709" s="112" t="str">
        <f t="shared" si="334"/>
        <v/>
      </c>
      <c r="V709" s="112" t="str">
        <f t="shared" si="335"/>
        <v/>
      </c>
      <c r="W709" s="112" t="str">
        <f t="shared" si="336"/>
        <v/>
      </c>
      <c r="X709" s="112" t="str">
        <f t="shared" si="337"/>
        <v/>
      </c>
      <c r="Y709" s="112" t="str">
        <f t="shared" si="338"/>
        <v/>
      </c>
      <c r="Z709" s="112" t="str">
        <f t="shared" si="339"/>
        <v/>
      </c>
      <c r="AA709" s="112" t="str">
        <f t="shared" si="340"/>
        <v/>
      </c>
      <c r="AB709" s="112" t="str">
        <f t="shared" si="341"/>
        <v/>
      </c>
      <c r="AC709" s="112" t="str">
        <f t="shared" si="342"/>
        <v/>
      </c>
      <c r="AD709" t="str">
        <f t="shared" si="358"/>
        <v>0------------</v>
      </c>
      <c r="AF709" s="19" t="str">
        <f t="shared" ref="AF709:AF772" si="359">IFERROR(INDEX($I$2:$I$861,MATCH(1,INDEX(($P709=$F$2:$F$861)*(0=COUNTIFS($AF$2:$AF$2,$I$2:$I$861)),0),0)),"")</f>
        <v/>
      </c>
      <c r="AG709" s="19">
        <f t="shared" si="343"/>
        <v>0</v>
      </c>
      <c r="AH709" s="19" t="str">
        <f t="shared" si="344"/>
        <v/>
      </c>
      <c r="AI709" s="19" t="str">
        <f t="shared" si="345"/>
        <v/>
      </c>
      <c r="AJ709" s="19" t="str">
        <f t="shared" si="346"/>
        <v/>
      </c>
      <c r="AK709" s="19" t="str">
        <f t="shared" si="347"/>
        <v/>
      </c>
      <c r="AL709" s="19" t="str">
        <f t="shared" si="348"/>
        <v/>
      </c>
      <c r="AM709" s="19" t="str">
        <f t="shared" si="349"/>
        <v/>
      </c>
      <c r="AN709" s="19" t="str">
        <f t="shared" si="350"/>
        <v/>
      </c>
      <c r="AO709" s="19" t="str">
        <f t="shared" si="351"/>
        <v/>
      </c>
      <c r="AP709" s="19" t="str">
        <f t="shared" si="352"/>
        <v/>
      </c>
      <c r="AQ709" s="19" t="str">
        <f t="shared" si="353"/>
        <v/>
      </c>
      <c r="AR709" s="19" t="str">
        <f t="shared" si="354"/>
        <v/>
      </c>
      <c r="AS709" s="19" t="str">
        <f>IFERROR(VLOOKUP(AF709,[2]CUS030!$A$5:$E$10000,5,0),"")</f>
        <v/>
      </c>
      <c r="AT709" s="19" t="str">
        <f>IFERROR(VLOOKUP(AG709,[2]CUS030!$A$5:$E$10000,5,0),"")</f>
        <v/>
      </c>
      <c r="AU709" s="19" t="str">
        <f>IFERROR(VLOOKUP(AH709,[2]CUS030!$A$5:$E$10000,5,0),"")</f>
        <v/>
      </c>
      <c r="AV709" s="19" t="str">
        <f>IFERROR(VLOOKUP(AI709,[2]CUS030!$A$5:$E$10000,5,0),"")</f>
        <v/>
      </c>
      <c r="AW709" s="19" t="str">
        <f>IFERROR(VLOOKUP(AJ709,[2]CUS030!$A$5:$E$10000,5,0),"")</f>
        <v/>
      </c>
      <c r="AX709" s="19" t="str">
        <f>IFERROR(VLOOKUP(AK709,[2]CUS030!$A$5:$E$10000,5,0),"")</f>
        <v/>
      </c>
      <c r="AY709" s="19" t="str">
        <f>IFERROR(VLOOKUP(AL709,[2]CUS030!$A$5:$E$10000,5,0),"")</f>
        <v/>
      </c>
      <c r="AZ709" s="19" t="str">
        <f>IFERROR(VLOOKUP(AM709,[2]CUS030!$A$5:$E$10000,5,0),"")</f>
        <v/>
      </c>
      <c r="BA709" s="19" t="str">
        <f>IFERROR(VLOOKUP(AN709,[2]CUS030!$A$5:$E$10000,5,0),"")</f>
        <v/>
      </c>
      <c r="BB709" s="19" t="str">
        <f>IFERROR(VLOOKUP(AO709,[2]CUS030!$A$5:$E$10000,5,0),"")</f>
        <v/>
      </c>
      <c r="BC709" s="19" t="str">
        <f>IFERROR(VLOOKUP(AP709,[2]CUS030!$A$5:$E$10000,5,0),"")</f>
        <v/>
      </c>
      <c r="BD709" s="19" t="str">
        <f>IFERROR(VLOOKUP(AQ709,[2]CUS030!$A$5:$E$10000,5,0),"")</f>
        <v/>
      </c>
      <c r="BE709" s="19" t="str">
        <f>IFERROR(VLOOKUP(AR709,[2]CUS030!$A$5:$E$10000,5,0),"")</f>
        <v/>
      </c>
    </row>
    <row r="710" spans="6:57" x14ac:dyDescent="0.3">
      <c r="F710" s="108" t="str">
        <f>[1]!Table1[[#This Row],[Production]]</f>
        <v>|0200226010|19.10|0.00|1.400|0.0005500NBC</v>
      </c>
      <c r="G710" t="str">
        <f t="shared" si="355"/>
        <v>5500</v>
      </c>
      <c r="H710" t="str">
        <f t="shared" si="356"/>
        <v>||||||||||||</v>
      </c>
      <c r="I710" s="108" t="str">
        <f>[1]!Table1[[#This Row],[Stock]]</f>
        <v>|0200226010|19.10|0.00|1.400|0.0005500NBC</v>
      </c>
      <c r="J710" t="str">
        <f t="shared" si="357"/>
        <v>5500</v>
      </c>
      <c r="K710" s="19"/>
      <c r="L710" s="19"/>
      <c r="M710" s="19"/>
      <c r="N710" s="19"/>
      <c r="O710" s="19"/>
      <c r="P710" s="20">
        <f>End_Cal!E710</f>
        <v>0</v>
      </c>
      <c r="Q710" s="112">
        <f t="shared" si="330"/>
        <v>0</v>
      </c>
      <c r="R710" s="112" t="str">
        <f t="shared" si="331"/>
        <v/>
      </c>
      <c r="S710" s="112" t="str">
        <f t="shared" si="332"/>
        <v/>
      </c>
      <c r="T710" s="112" t="str">
        <f t="shared" si="333"/>
        <v/>
      </c>
      <c r="U710" s="112" t="str">
        <f t="shared" si="334"/>
        <v/>
      </c>
      <c r="V710" s="112" t="str">
        <f t="shared" si="335"/>
        <v/>
      </c>
      <c r="W710" s="112" t="str">
        <f t="shared" si="336"/>
        <v/>
      </c>
      <c r="X710" s="112" t="str">
        <f t="shared" si="337"/>
        <v/>
      </c>
      <c r="Y710" s="112" t="str">
        <f t="shared" si="338"/>
        <v/>
      </c>
      <c r="Z710" s="112" t="str">
        <f t="shared" si="339"/>
        <v/>
      </c>
      <c r="AA710" s="112" t="str">
        <f t="shared" si="340"/>
        <v/>
      </c>
      <c r="AB710" s="112" t="str">
        <f t="shared" si="341"/>
        <v/>
      </c>
      <c r="AC710" s="112" t="str">
        <f t="shared" si="342"/>
        <v/>
      </c>
      <c r="AD710" t="str">
        <f t="shared" si="358"/>
        <v>0------------</v>
      </c>
      <c r="AF710" s="19" t="str">
        <f t="shared" si="359"/>
        <v/>
      </c>
      <c r="AG710" s="19">
        <f t="shared" si="343"/>
        <v>0</v>
      </c>
      <c r="AH710" s="19" t="str">
        <f t="shared" si="344"/>
        <v/>
      </c>
      <c r="AI710" s="19" t="str">
        <f t="shared" si="345"/>
        <v/>
      </c>
      <c r="AJ710" s="19" t="str">
        <f t="shared" si="346"/>
        <v/>
      </c>
      <c r="AK710" s="19" t="str">
        <f t="shared" si="347"/>
        <v/>
      </c>
      <c r="AL710" s="19" t="str">
        <f t="shared" si="348"/>
        <v/>
      </c>
      <c r="AM710" s="19" t="str">
        <f t="shared" si="349"/>
        <v/>
      </c>
      <c r="AN710" s="19" t="str">
        <f t="shared" si="350"/>
        <v/>
      </c>
      <c r="AO710" s="19" t="str">
        <f t="shared" si="351"/>
        <v/>
      </c>
      <c r="AP710" s="19" t="str">
        <f t="shared" si="352"/>
        <v/>
      </c>
      <c r="AQ710" s="19" t="str">
        <f t="shared" si="353"/>
        <v/>
      </c>
      <c r="AR710" s="19" t="str">
        <f t="shared" si="354"/>
        <v/>
      </c>
      <c r="AS710" s="19" t="str">
        <f>IFERROR(VLOOKUP(AF710,[2]CUS030!$A$5:$E$10000,5,0),"")</f>
        <v/>
      </c>
      <c r="AT710" s="19" t="str">
        <f>IFERROR(VLOOKUP(AG710,[2]CUS030!$A$5:$E$10000,5,0),"")</f>
        <v/>
      </c>
      <c r="AU710" s="19" t="str">
        <f>IFERROR(VLOOKUP(AH710,[2]CUS030!$A$5:$E$10000,5,0),"")</f>
        <v/>
      </c>
      <c r="AV710" s="19" t="str">
        <f>IFERROR(VLOOKUP(AI710,[2]CUS030!$A$5:$E$10000,5,0),"")</f>
        <v/>
      </c>
      <c r="AW710" s="19" t="str">
        <f>IFERROR(VLOOKUP(AJ710,[2]CUS030!$A$5:$E$10000,5,0),"")</f>
        <v/>
      </c>
      <c r="AX710" s="19" t="str">
        <f>IFERROR(VLOOKUP(AK710,[2]CUS030!$A$5:$E$10000,5,0),"")</f>
        <v/>
      </c>
      <c r="AY710" s="19" t="str">
        <f>IFERROR(VLOOKUP(AL710,[2]CUS030!$A$5:$E$10000,5,0),"")</f>
        <v/>
      </c>
      <c r="AZ710" s="19" t="str">
        <f>IFERROR(VLOOKUP(AM710,[2]CUS030!$A$5:$E$10000,5,0),"")</f>
        <v/>
      </c>
      <c r="BA710" s="19" t="str">
        <f>IFERROR(VLOOKUP(AN710,[2]CUS030!$A$5:$E$10000,5,0),"")</f>
        <v/>
      </c>
      <c r="BB710" s="19" t="str">
        <f>IFERROR(VLOOKUP(AO710,[2]CUS030!$A$5:$E$10000,5,0),"")</f>
        <v/>
      </c>
      <c r="BC710" s="19" t="str">
        <f>IFERROR(VLOOKUP(AP710,[2]CUS030!$A$5:$E$10000,5,0),"")</f>
        <v/>
      </c>
      <c r="BD710" s="19" t="str">
        <f>IFERROR(VLOOKUP(AQ710,[2]CUS030!$A$5:$E$10000,5,0),"")</f>
        <v/>
      </c>
      <c r="BE710" s="19" t="str">
        <f>IFERROR(VLOOKUP(AR710,[2]CUS030!$A$5:$E$10000,5,0),"")</f>
        <v/>
      </c>
    </row>
    <row r="711" spans="6:57" x14ac:dyDescent="0.3">
      <c r="F711" s="108" t="str">
        <f>[1]!Table1[[#This Row],[Production]]</f>
        <v>|0200226010|15.90|0.00|2.000|0.0005600NBC</v>
      </c>
      <c r="G711" t="str">
        <f t="shared" si="355"/>
        <v>5600</v>
      </c>
      <c r="H711" t="str">
        <f t="shared" si="356"/>
        <v>||||||||||||</v>
      </c>
      <c r="I711" s="108" t="str">
        <f>[1]!Table1[[#This Row],[Stock]]</f>
        <v>|0200226010|15.90|0.00|2.000|0.0005600NBC</v>
      </c>
      <c r="J711" t="str">
        <f t="shared" si="357"/>
        <v>5600</v>
      </c>
      <c r="K711" s="19"/>
      <c r="L711" s="19"/>
      <c r="M711" s="19"/>
      <c r="N711" s="19"/>
      <c r="O711" s="19"/>
      <c r="P711" s="20">
        <f>End_Cal!E711</f>
        <v>0</v>
      </c>
      <c r="Q711" s="112">
        <f t="shared" si="330"/>
        <v>0</v>
      </c>
      <c r="R711" s="112" t="str">
        <f t="shared" si="331"/>
        <v/>
      </c>
      <c r="S711" s="112" t="str">
        <f t="shared" si="332"/>
        <v/>
      </c>
      <c r="T711" s="112" t="str">
        <f t="shared" si="333"/>
        <v/>
      </c>
      <c r="U711" s="112" t="str">
        <f t="shared" si="334"/>
        <v/>
      </c>
      <c r="V711" s="112" t="str">
        <f t="shared" si="335"/>
        <v/>
      </c>
      <c r="W711" s="112" t="str">
        <f t="shared" si="336"/>
        <v/>
      </c>
      <c r="X711" s="112" t="str">
        <f t="shared" si="337"/>
        <v/>
      </c>
      <c r="Y711" s="112" t="str">
        <f t="shared" si="338"/>
        <v/>
      </c>
      <c r="Z711" s="112" t="str">
        <f t="shared" si="339"/>
        <v/>
      </c>
      <c r="AA711" s="112" t="str">
        <f t="shared" si="340"/>
        <v/>
      </c>
      <c r="AB711" s="112" t="str">
        <f t="shared" si="341"/>
        <v/>
      </c>
      <c r="AC711" s="112" t="str">
        <f t="shared" si="342"/>
        <v/>
      </c>
      <c r="AD711" t="str">
        <f t="shared" si="358"/>
        <v>0------------</v>
      </c>
      <c r="AF711" s="19" t="str">
        <f t="shared" si="359"/>
        <v/>
      </c>
      <c r="AG711" s="19">
        <f t="shared" si="343"/>
        <v>0</v>
      </c>
      <c r="AH711" s="19" t="str">
        <f t="shared" si="344"/>
        <v/>
      </c>
      <c r="AI711" s="19" t="str">
        <f t="shared" si="345"/>
        <v/>
      </c>
      <c r="AJ711" s="19" t="str">
        <f t="shared" si="346"/>
        <v/>
      </c>
      <c r="AK711" s="19" t="str">
        <f t="shared" si="347"/>
        <v/>
      </c>
      <c r="AL711" s="19" t="str">
        <f t="shared" si="348"/>
        <v/>
      </c>
      <c r="AM711" s="19" t="str">
        <f t="shared" si="349"/>
        <v/>
      </c>
      <c r="AN711" s="19" t="str">
        <f t="shared" si="350"/>
        <v/>
      </c>
      <c r="AO711" s="19" t="str">
        <f t="shared" si="351"/>
        <v/>
      </c>
      <c r="AP711" s="19" t="str">
        <f t="shared" si="352"/>
        <v/>
      </c>
      <c r="AQ711" s="19" t="str">
        <f t="shared" si="353"/>
        <v/>
      </c>
      <c r="AR711" s="19" t="str">
        <f t="shared" si="354"/>
        <v/>
      </c>
      <c r="AS711" s="19" t="str">
        <f>IFERROR(VLOOKUP(AF711,[2]CUS030!$A$5:$E$10000,5,0),"")</f>
        <v/>
      </c>
      <c r="AT711" s="19" t="str">
        <f>IFERROR(VLOOKUP(AG711,[2]CUS030!$A$5:$E$10000,5,0),"")</f>
        <v/>
      </c>
      <c r="AU711" s="19" t="str">
        <f>IFERROR(VLOOKUP(AH711,[2]CUS030!$A$5:$E$10000,5,0),"")</f>
        <v/>
      </c>
      <c r="AV711" s="19" t="str">
        <f>IFERROR(VLOOKUP(AI711,[2]CUS030!$A$5:$E$10000,5,0),"")</f>
        <v/>
      </c>
      <c r="AW711" s="19" t="str">
        <f>IFERROR(VLOOKUP(AJ711,[2]CUS030!$A$5:$E$10000,5,0),"")</f>
        <v/>
      </c>
      <c r="AX711" s="19" t="str">
        <f>IFERROR(VLOOKUP(AK711,[2]CUS030!$A$5:$E$10000,5,0),"")</f>
        <v/>
      </c>
      <c r="AY711" s="19" t="str">
        <f>IFERROR(VLOOKUP(AL711,[2]CUS030!$A$5:$E$10000,5,0),"")</f>
        <v/>
      </c>
      <c r="AZ711" s="19" t="str">
        <f>IFERROR(VLOOKUP(AM711,[2]CUS030!$A$5:$E$10000,5,0),"")</f>
        <v/>
      </c>
      <c r="BA711" s="19" t="str">
        <f>IFERROR(VLOOKUP(AN711,[2]CUS030!$A$5:$E$10000,5,0),"")</f>
        <v/>
      </c>
      <c r="BB711" s="19" t="str">
        <f>IFERROR(VLOOKUP(AO711,[2]CUS030!$A$5:$E$10000,5,0),"")</f>
        <v/>
      </c>
      <c r="BC711" s="19" t="str">
        <f>IFERROR(VLOOKUP(AP711,[2]CUS030!$A$5:$E$10000,5,0),"")</f>
        <v/>
      </c>
      <c r="BD711" s="19" t="str">
        <f>IFERROR(VLOOKUP(AQ711,[2]CUS030!$A$5:$E$10000,5,0),"")</f>
        <v/>
      </c>
      <c r="BE711" s="19" t="str">
        <f>IFERROR(VLOOKUP(AR711,[2]CUS030!$A$5:$E$10000,5,0),"")</f>
        <v/>
      </c>
    </row>
    <row r="712" spans="6:57" x14ac:dyDescent="0.3">
      <c r="F712" s="108" t="str">
        <f>[1]!Table1[[#This Row],[Production]]</f>
        <v>|0200226010|19.10|0.00|1.400|0.0005600NBC</v>
      </c>
      <c r="G712" t="str">
        <f t="shared" si="355"/>
        <v>5600</v>
      </c>
      <c r="H712" t="str">
        <f t="shared" si="356"/>
        <v>||||||||||||</v>
      </c>
      <c r="I712" s="108" t="str">
        <f>[1]!Table1[[#This Row],[Stock]]</f>
        <v>|0200226010|19.10|0.00|1.400|0.0005600NBC</v>
      </c>
      <c r="J712" t="str">
        <f t="shared" si="357"/>
        <v>5600</v>
      </c>
      <c r="K712" s="19"/>
      <c r="L712" s="19"/>
      <c r="M712" s="19"/>
      <c r="N712" s="19"/>
      <c r="O712" s="19"/>
      <c r="P712" s="20">
        <f>End_Cal!E712</f>
        <v>0</v>
      </c>
      <c r="Q712" s="112">
        <f t="shared" si="330"/>
        <v>0</v>
      </c>
      <c r="R712" s="112" t="str">
        <f t="shared" si="331"/>
        <v/>
      </c>
      <c r="S712" s="112" t="str">
        <f t="shared" si="332"/>
        <v/>
      </c>
      <c r="T712" s="112" t="str">
        <f t="shared" si="333"/>
        <v/>
      </c>
      <c r="U712" s="112" t="str">
        <f t="shared" si="334"/>
        <v/>
      </c>
      <c r="V712" s="112" t="str">
        <f t="shared" si="335"/>
        <v/>
      </c>
      <c r="W712" s="112" t="str">
        <f t="shared" si="336"/>
        <v/>
      </c>
      <c r="X712" s="112" t="str">
        <f t="shared" si="337"/>
        <v/>
      </c>
      <c r="Y712" s="112" t="str">
        <f t="shared" si="338"/>
        <v/>
      </c>
      <c r="Z712" s="112" t="str">
        <f t="shared" si="339"/>
        <v/>
      </c>
      <c r="AA712" s="112" t="str">
        <f t="shared" si="340"/>
        <v/>
      </c>
      <c r="AB712" s="112" t="str">
        <f t="shared" si="341"/>
        <v/>
      </c>
      <c r="AC712" s="112" t="str">
        <f t="shared" si="342"/>
        <v/>
      </c>
      <c r="AD712" t="str">
        <f t="shared" si="358"/>
        <v>0------------</v>
      </c>
      <c r="AF712" s="19" t="str">
        <f t="shared" si="359"/>
        <v/>
      </c>
      <c r="AG712" s="19">
        <f t="shared" si="343"/>
        <v>0</v>
      </c>
      <c r="AH712" s="19" t="str">
        <f t="shared" si="344"/>
        <v/>
      </c>
      <c r="AI712" s="19" t="str">
        <f t="shared" si="345"/>
        <v/>
      </c>
      <c r="AJ712" s="19" t="str">
        <f t="shared" si="346"/>
        <v/>
      </c>
      <c r="AK712" s="19" t="str">
        <f t="shared" si="347"/>
        <v/>
      </c>
      <c r="AL712" s="19" t="str">
        <f t="shared" si="348"/>
        <v/>
      </c>
      <c r="AM712" s="19" t="str">
        <f t="shared" si="349"/>
        <v/>
      </c>
      <c r="AN712" s="19" t="str">
        <f t="shared" si="350"/>
        <v/>
      </c>
      <c r="AO712" s="19" t="str">
        <f t="shared" si="351"/>
        <v/>
      </c>
      <c r="AP712" s="19" t="str">
        <f t="shared" si="352"/>
        <v/>
      </c>
      <c r="AQ712" s="19" t="str">
        <f t="shared" si="353"/>
        <v/>
      </c>
      <c r="AR712" s="19" t="str">
        <f t="shared" si="354"/>
        <v/>
      </c>
      <c r="AS712" s="19" t="str">
        <f>IFERROR(VLOOKUP(AF712,[2]CUS030!$A$5:$E$10000,5,0),"")</f>
        <v/>
      </c>
      <c r="AT712" s="19" t="str">
        <f>IFERROR(VLOOKUP(AG712,[2]CUS030!$A$5:$E$10000,5,0),"")</f>
        <v/>
      </c>
      <c r="AU712" s="19" t="str">
        <f>IFERROR(VLOOKUP(AH712,[2]CUS030!$A$5:$E$10000,5,0),"")</f>
        <v/>
      </c>
      <c r="AV712" s="19" t="str">
        <f>IFERROR(VLOOKUP(AI712,[2]CUS030!$A$5:$E$10000,5,0),"")</f>
        <v/>
      </c>
      <c r="AW712" s="19" t="str">
        <f>IFERROR(VLOOKUP(AJ712,[2]CUS030!$A$5:$E$10000,5,0),"")</f>
        <v/>
      </c>
      <c r="AX712" s="19" t="str">
        <f>IFERROR(VLOOKUP(AK712,[2]CUS030!$A$5:$E$10000,5,0),"")</f>
        <v/>
      </c>
      <c r="AY712" s="19" t="str">
        <f>IFERROR(VLOOKUP(AL712,[2]CUS030!$A$5:$E$10000,5,0),"")</f>
        <v/>
      </c>
      <c r="AZ712" s="19" t="str">
        <f>IFERROR(VLOOKUP(AM712,[2]CUS030!$A$5:$E$10000,5,0),"")</f>
        <v/>
      </c>
      <c r="BA712" s="19" t="str">
        <f>IFERROR(VLOOKUP(AN712,[2]CUS030!$A$5:$E$10000,5,0),"")</f>
        <v/>
      </c>
      <c r="BB712" s="19" t="str">
        <f>IFERROR(VLOOKUP(AO712,[2]CUS030!$A$5:$E$10000,5,0),"")</f>
        <v/>
      </c>
      <c r="BC712" s="19" t="str">
        <f>IFERROR(VLOOKUP(AP712,[2]CUS030!$A$5:$E$10000,5,0),"")</f>
        <v/>
      </c>
      <c r="BD712" s="19" t="str">
        <f>IFERROR(VLOOKUP(AQ712,[2]CUS030!$A$5:$E$10000,5,0),"")</f>
        <v/>
      </c>
      <c r="BE712" s="19" t="str">
        <f>IFERROR(VLOOKUP(AR712,[2]CUS030!$A$5:$E$10000,5,0),"")</f>
        <v/>
      </c>
    </row>
    <row r="713" spans="6:57" x14ac:dyDescent="0.3">
      <c r="F713" s="108" t="str">
        <f>[1]!Table1[[#This Row],[Production]]</f>
        <v>|0200220139|31.80|0.00|2.600|0.0005600IBC</v>
      </c>
      <c r="G713" t="str">
        <f t="shared" si="355"/>
        <v>5600</v>
      </c>
      <c r="H713" t="str">
        <f t="shared" si="356"/>
        <v>||||||||||||</v>
      </c>
      <c r="I713" s="108" t="str">
        <f>[1]!Table1[[#This Row],[Stock]]</f>
        <v>|0200220139|31.80|0.00|2.600|0.0005600IBC</v>
      </c>
      <c r="J713" t="str">
        <f t="shared" si="357"/>
        <v>5600</v>
      </c>
      <c r="K713" s="19"/>
      <c r="L713" s="19"/>
      <c r="M713" s="19"/>
      <c r="N713" s="19"/>
      <c r="O713" s="19"/>
      <c r="P713" s="20">
        <f>End_Cal!E713</f>
        <v>0</v>
      </c>
      <c r="Q713" s="112">
        <f t="shared" si="330"/>
        <v>0</v>
      </c>
      <c r="R713" s="112" t="str">
        <f t="shared" si="331"/>
        <v/>
      </c>
      <c r="S713" s="112" t="str">
        <f t="shared" si="332"/>
        <v/>
      </c>
      <c r="T713" s="112" t="str">
        <f t="shared" si="333"/>
        <v/>
      </c>
      <c r="U713" s="112" t="str">
        <f t="shared" si="334"/>
        <v/>
      </c>
      <c r="V713" s="112" t="str">
        <f t="shared" si="335"/>
        <v/>
      </c>
      <c r="W713" s="112" t="str">
        <f t="shared" si="336"/>
        <v/>
      </c>
      <c r="X713" s="112" t="str">
        <f t="shared" si="337"/>
        <v/>
      </c>
      <c r="Y713" s="112" t="str">
        <f t="shared" si="338"/>
        <v/>
      </c>
      <c r="Z713" s="112" t="str">
        <f t="shared" si="339"/>
        <v/>
      </c>
      <c r="AA713" s="112" t="str">
        <f t="shared" si="340"/>
        <v/>
      </c>
      <c r="AB713" s="112" t="str">
        <f t="shared" si="341"/>
        <v/>
      </c>
      <c r="AC713" s="112" t="str">
        <f t="shared" si="342"/>
        <v/>
      </c>
      <c r="AD713" t="str">
        <f t="shared" si="358"/>
        <v>0------------</v>
      </c>
      <c r="AF713" s="19" t="str">
        <f t="shared" si="359"/>
        <v/>
      </c>
      <c r="AG713" s="19">
        <f t="shared" si="343"/>
        <v>0</v>
      </c>
      <c r="AH713" s="19" t="str">
        <f t="shared" si="344"/>
        <v/>
      </c>
      <c r="AI713" s="19" t="str">
        <f t="shared" si="345"/>
        <v/>
      </c>
      <c r="AJ713" s="19" t="str">
        <f t="shared" si="346"/>
        <v/>
      </c>
      <c r="AK713" s="19" t="str">
        <f t="shared" si="347"/>
        <v/>
      </c>
      <c r="AL713" s="19" t="str">
        <f t="shared" si="348"/>
        <v/>
      </c>
      <c r="AM713" s="19" t="str">
        <f t="shared" si="349"/>
        <v/>
      </c>
      <c r="AN713" s="19" t="str">
        <f t="shared" si="350"/>
        <v/>
      </c>
      <c r="AO713" s="19" t="str">
        <f t="shared" si="351"/>
        <v/>
      </c>
      <c r="AP713" s="19" t="str">
        <f t="shared" si="352"/>
        <v/>
      </c>
      <c r="AQ713" s="19" t="str">
        <f t="shared" si="353"/>
        <v/>
      </c>
      <c r="AR713" s="19" t="str">
        <f t="shared" si="354"/>
        <v/>
      </c>
      <c r="AS713" s="19" t="str">
        <f>IFERROR(VLOOKUP(AF713,[2]CUS030!$A$5:$E$10000,5,0),"")</f>
        <v/>
      </c>
      <c r="AT713" s="19" t="str">
        <f>IFERROR(VLOOKUP(AG713,[2]CUS030!$A$5:$E$10000,5,0),"")</f>
        <v/>
      </c>
      <c r="AU713" s="19" t="str">
        <f>IFERROR(VLOOKUP(AH713,[2]CUS030!$A$5:$E$10000,5,0),"")</f>
        <v/>
      </c>
      <c r="AV713" s="19" t="str">
        <f>IFERROR(VLOOKUP(AI713,[2]CUS030!$A$5:$E$10000,5,0),"")</f>
        <v/>
      </c>
      <c r="AW713" s="19" t="str">
        <f>IFERROR(VLOOKUP(AJ713,[2]CUS030!$A$5:$E$10000,5,0),"")</f>
        <v/>
      </c>
      <c r="AX713" s="19" t="str">
        <f>IFERROR(VLOOKUP(AK713,[2]CUS030!$A$5:$E$10000,5,0),"")</f>
        <v/>
      </c>
      <c r="AY713" s="19" t="str">
        <f>IFERROR(VLOOKUP(AL713,[2]CUS030!$A$5:$E$10000,5,0),"")</f>
        <v/>
      </c>
      <c r="AZ713" s="19" t="str">
        <f>IFERROR(VLOOKUP(AM713,[2]CUS030!$A$5:$E$10000,5,0),"")</f>
        <v/>
      </c>
      <c r="BA713" s="19" t="str">
        <f>IFERROR(VLOOKUP(AN713,[2]CUS030!$A$5:$E$10000,5,0),"")</f>
        <v/>
      </c>
      <c r="BB713" s="19" t="str">
        <f>IFERROR(VLOOKUP(AO713,[2]CUS030!$A$5:$E$10000,5,0),"")</f>
        <v/>
      </c>
      <c r="BC713" s="19" t="str">
        <f>IFERROR(VLOOKUP(AP713,[2]CUS030!$A$5:$E$10000,5,0),"")</f>
        <v/>
      </c>
      <c r="BD713" s="19" t="str">
        <f>IFERROR(VLOOKUP(AQ713,[2]CUS030!$A$5:$E$10000,5,0),"")</f>
        <v/>
      </c>
      <c r="BE713" s="19" t="str">
        <f>IFERROR(VLOOKUP(AR713,[2]CUS030!$A$5:$E$10000,5,0),"")</f>
        <v/>
      </c>
    </row>
    <row r="714" spans="6:57" x14ac:dyDescent="0.3">
      <c r="F714" s="108" t="str">
        <f>[1]!Table1[[#This Row],[Production]]</f>
        <v>|0200220810|60.50|0.00|2.600|0.0005000NBC</v>
      </c>
      <c r="G714" t="str">
        <f t="shared" si="355"/>
        <v>5000</v>
      </c>
      <c r="H714" t="str">
        <f t="shared" si="356"/>
        <v>||||||||||||</v>
      </c>
      <c r="I714" s="108" t="str">
        <f>[1]!Table1[[#This Row],[Stock]]</f>
        <v>|0200220810|60.50|0.00|2.600|0.0005000NBC</v>
      </c>
      <c r="J714" t="str">
        <f t="shared" si="357"/>
        <v>5000</v>
      </c>
      <c r="K714" s="19"/>
      <c r="L714" s="19"/>
      <c r="M714" s="19"/>
      <c r="N714" s="19"/>
      <c r="O714" s="19"/>
      <c r="P714" s="20">
        <f>End_Cal!E714</f>
        <v>0</v>
      </c>
      <c r="Q714" s="112">
        <f t="shared" si="330"/>
        <v>0</v>
      </c>
      <c r="R714" s="112" t="str">
        <f t="shared" si="331"/>
        <v/>
      </c>
      <c r="S714" s="112" t="str">
        <f t="shared" si="332"/>
        <v/>
      </c>
      <c r="T714" s="112" t="str">
        <f t="shared" si="333"/>
        <v/>
      </c>
      <c r="U714" s="112" t="str">
        <f t="shared" si="334"/>
        <v/>
      </c>
      <c r="V714" s="112" t="str">
        <f t="shared" si="335"/>
        <v/>
      </c>
      <c r="W714" s="112" t="str">
        <f t="shared" si="336"/>
        <v/>
      </c>
      <c r="X714" s="112" t="str">
        <f t="shared" si="337"/>
        <v/>
      </c>
      <c r="Y714" s="112" t="str">
        <f t="shared" si="338"/>
        <v/>
      </c>
      <c r="Z714" s="112" t="str">
        <f t="shared" si="339"/>
        <v/>
      </c>
      <c r="AA714" s="112" t="str">
        <f t="shared" si="340"/>
        <v/>
      </c>
      <c r="AB714" s="112" t="str">
        <f t="shared" si="341"/>
        <v/>
      </c>
      <c r="AC714" s="112" t="str">
        <f t="shared" si="342"/>
        <v/>
      </c>
      <c r="AD714" t="str">
        <f t="shared" si="358"/>
        <v>0------------</v>
      </c>
      <c r="AF714" s="19" t="str">
        <f t="shared" si="359"/>
        <v/>
      </c>
      <c r="AG714" s="19">
        <f t="shared" si="343"/>
        <v>0</v>
      </c>
      <c r="AH714" s="19" t="str">
        <f t="shared" si="344"/>
        <v/>
      </c>
      <c r="AI714" s="19" t="str">
        <f t="shared" si="345"/>
        <v/>
      </c>
      <c r="AJ714" s="19" t="str">
        <f t="shared" si="346"/>
        <v/>
      </c>
      <c r="AK714" s="19" t="str">
        <f t="shared" si="347"/>
        <v/>
      </c>
      <c r="AL714" s="19" t="str">
        <f t="shared" si="348"/>
        <v/>
      </c>
      <c r="AM714" s="19" t="str">
        <f t="shared" si="349"/>
        <v/>
      </c>
      <c r="AN714" s="19" t="str">
        <f t="shared" si="350"/>
        <v/>
      </c>
      <c r="AO714" s="19" t="str">
        <f t="shared" si="351"/>
        <v/>
      </c>
      <c r="AP714" s="19" t="str">
        <f t="shared" si="352"/>
        <v/>
      </c>
      <c r="AQ714" s="19" t="str">
        <f t="shared" si="353"/>
        <v/>
      </c>
      <c r="AR714" s="19" t="str">
        <f t="shared" si="354"/>
        <v/>
      </c>
      <c r="AS714" s="19" t="str">
        <f>IFERROR(VLOOKUP(AF714,[2]CUS030!$A$5:$E$10000,5,0),"")</f>
        <v/>
      </c>
      <c r="AT714" s="19" t="str">
        <f>IFERROR(VLOOKUP(AG714,[2]CUS030!$A$5:$E$10000,5,0),"")</f>
        <v/>
      </c>
      <c r="AU714" s="19" t="str">
        <f>IFERROR(VLOOKUP(AH714,[2]CUS030!$A$5:$E$10000,5,0),"")</f>
        <v/>
      </c>
      <c r="AV714" s="19" t="str">
        <f>IFERROR(VLOOKUP(AI714,[2]CUS030!$A$5:$E$10000,5,0),"")</f>
        <v/>
      </c>
      <c r="AW714" s="19" t="str">
        <f>IFERROR(VLOOKUP(AJ714,[2]CUS030!$A$5:$E$10000,5,0),"")</f>
        <v/>
      </c>
      <c r="AX714" s="19" t="str">
        <f>IFERROR(VLOOKUP(AK714,[2]CUS030!$A$5:$E$10000,5,0),"")</f>
        <v/>
      </c>
      <c r="AY714" s="19" t="str">
        <f>IFERROR(VLOOKUP(AL714,[2]CUS030!$A$5:$E$10000,5,0),"")</f>
        <v/>
      </c>
      <c r="AZ714" s="19" t="str">
        <f>IFERROR(VLOOKUP(AM714,[2]CUS030!$A$5:$E$10000,5,0),"")</f>
        <v/>
      </c>
      <c r="BA714" s="19" t="str">
        <f>IFERROR(VLOOKUP(AN714,[2]CUS030!$A$5:$E$10000,5,0),"")</f>
        <v/>
      </c>
      <c r="BB714" s="19" t="str">
        <f>IFERROR(VLOOKUP(AO714,[2]CUS030!$A$5:$E$10000,5,0),"")</f>
        <v/>
      </c>
      <c r="BC714" s="19" t="str">
        <f>IFERROR(VLOOKUP(AP714,[2]CUS030!$A$5:$E$10000,5,0),"")</f>
        <v/>
      </c>
      <c r="BD714" s="19" t="str">
        <f>IFERROR(VLOOKUP(AQ714,[2]CUS030!$A$5:$E$10000,5,0),"")</f>
        <v/>
      </c>
      <c r="BE714" s="19" t="str">
        <f>IFERROR(VLOOKUP(AR714,[2]CUS030!$A$5:$E$10000,5,0),"")</f>
        <v/>
      </c>
    </row>
    <row r="715" spans="6:57" x14ac:dyDescent="0.3">
      <c r="F715" s="108" t="str">
        <f>[1]!Table1[[#This Row],[Production]]</f>
        <v>|0200226700|28.00|21.80|3.100|0.0006100IBC</v>
      </c>
      <c r="G715" t="str">
        <f t="shared" si="355"/>
        <v>6100</v>
      </c>
      <c r="H715" t="str">
        <f t="shared" si="356"/>
        <v>||||||||||||</v>
      </c>
      <c r="I715" s="108" t="str">
        <f>[1]!Table1[[#This Row],[Stock]]</f>
        <v>|0200226700|28.00|21.80|3.100|0.00055.4IBC</v>
      </c>
      <c r="J715" t="str">
        <f t="shared" si="357"/>
        <v>55.4</v>
      </c>
      <c r="K715" s="19"/>
      <c r="L715" s="19"/>
      <c r="M715" s="19"/>
      <c r="N715" s="19"/>
      <c r="O715" s="19"/>
      <c r="P715" s="20">
        <f>End_Cal!E715</f>
        <v>0</v>
      </c>
      <c r="Q715" s="112">
        <f t="shared" si="330"/>
        <v>0</v>
      </c>
      <c r="R715" s="112" t="str">
        <f t="shared" si="331"/>
        <v/>
      </c>
      <c r="S715" s="112" t="str">
        <f t="shared" si="332"/>
        <v/>
      </c>
      <c r="T715" s="112" t="str">
        <f t="shared" si="333"/>
        <v/>
      </c>
      <c r="U715" s="112" t="str">
        <f t="shared" si="334"/>
        <v/>
      </c>
      <c r="V715" s="112" t="str">
        <f t="shared" si="335"/>
        <v/>
      </c>
      <c r="W715" s="112" t="str">
        <f t="shared" si="336"/>
        <v/>
      </c>
      <c r="X715" s="112" t="str">
        <f t="shared" si="337"/>
        <v/>
      </c>
      <c r="Y715" s="112" t="str">
        <f t="shared" si="338"/>
        <v/>
      </c>
      <c r="Z715" s="112" t="str">
        <f t="shared" si="339"/>
        <v/>
      </c>
      <c r="AA715" s="112" t="str">
        <f t="shared" si="340"/>
        <v/>
      </c>
      <c r="AB715" s="112" t="str">
        <f t="shared" si="341"/>
        <v/>
      </c>
      <c r="AC715" s="112" t="str">
        <f t="shared" si="342"/>
        <v/>
      </c>
      <c r="AD715" t="str">
        <f t="shared" si="358"/>
        <v>0------------</v>
      </c>
      <c r="AF715" s="19" t="str">
        <f t="shared" si="359"/>
        <v/>
      </c>
      <c r="AG715" s="19">
        <f t="shared" si="343"/>
        <v>0</v>
      </c>
      <c r="AH715" s="19" t="str">
        <f t="shared" si="344"/>
        <v/>
      </c>
      <c r="AI715" s="19" t="str">
        <f t="shared" si="345"/>
        <v/>
      </c>
      <c r="AJ715" s="19" t="str">
        <f t="shared" si="346"/>
        <v/>
      </c>
      <c r="AK715" s="19" t="str">
        <f t="shared" si="347"/>
        <v/>
      </c>
      <c r="AL715" s="19" t="str">
        <f t="shared" si="348"/>
        <v/>
      </c>
      <c r="AM715" s="19" t="str">
        <f t="shared" si="349"/>
        <v/>
      </c>
      <c r="AN715" s="19" t="str">
        <f t="shared" si="350"/>
        <v/>
      </c>
      <c r="AO715" s="19" t="str">
        <f t="shared" si="351"/>
        <v/>
      </c>
      <c r="AP715" s="19" t="str">
        <f t="shared" si="352"/>
        <v/>
      </c>
      <c r="AQ715" s="19" t="str">
        <f t="shared" si="353"/>
        <v/>
      </c>
      <c r="AR715" s="19" t="str">
        <f t="shared" si="354"/>
        <v/>
      </c>
      <c r="AS715" s="19" t="str">
        <f>IFERROR(VLOOKUP(AF715,[2]CUS030!$A$5:$E$10000,5,0),"")</f>
        <v/>
      </c>
      <c r="AT715" s="19" t="str">
        <f>IFERROR(VLOOKUP(AG715,[2]CUS030!$A$5:$E$10000,5,0),"")</f>
        <v/>
      </c>
      <c r="AU715" s="19" t="str">
        <f>IFERROR(VLOOKUP(AH715,[2]CUS030!$A$5:$E$10000,5,0),"")</f>
        <v/>
      </c>
      <c r="AV715" s="19" t="str">
        <f>IFERROR(VLOOKUP(AI715,[2]CUS030!$A$5:$E$10000,5,0),"")</f>
        <v/>
      </c>
      <c r="AW715" s="19" t="str">
        <f>IFERROR(VLOOKUP(AJ715,[2]CUS030!$A$5:$E$10000,5,0),"")</f>
        <v/>
      </c>
      <c r="AX715" s="19" t="str">
        <f>IFERROR(VLOOKUP(AK715,[2]CUS030!$A$5:$E$10000,5,0),"")</f>
        <v/>
      </c>
      <c r="AY715" s="19" t="str">
        <f>IFERROR(VLOOKUP(AL715,[2]CUS030!$A$5:$E$10000,5,0),"")</f>
        <v/>
      </c>
      <c r="AZ715" s="19" t="str">
        <f>IFERROR(VLOOKUP(AM715,[2]CUS030!$A$5:$E$10000,5,0),"")</f>
        <v/>
      </c>
      <c r="BA715" s="19" t="str">
        <f>IFERROR(VLOOKUP(AN715,[2]CUS030!$A$5:$E$10000,5,0),"")</f>
        <v/>
      </c>
      <c r="BB715" s="19" t="str">
        <f>IFERROR(VLOOKUP(AO715,[2]CUS030!$A$5:$E$10000,5,0),"")</f>
        <v/>
      </c>
      <c r="BC715" s="19" t="str">
        <f>IFERROR(VLOOKUP(AP715,[2]CUS030!$A$5:$E$10000,5,0),"")</f>
        <v/>
      </c>
      <c r="BD715" s="19" t="str">
        <f>IFERROR(VLOOKUP(AQ715,[2]CUS030!$A$5:$E$10000,5,0),"")</f>
        <v/>
      </c>
      <c r="BE715" s="19" t="str">
        <f>IFERROR(VLOOKUP(AR715,[2]CUS030!$A$5:$E$10000,5,0),"")</f>
        <v/>
      </c>
    </row>
    <row r="716" spans="6:57" x14ac:dyDescent="0.3">
      <c r="F716" s="108" t="str">
        <f>[1]!Table1[[#This Row],[Production]]</f>
        <v>|0200226700|28.00|21.80|3.100|0.0006100IBC</v>
      </c>
      <c r="G716" t="str">
        <f t="shared" si="355"/>
        <v>6100</v>
      </c>
      <c r="H716" t="str">
        <f t="shared" si="356"/>
        <v>||||||||||||</v>
      </c>
      <c r="I716" s="108" t="str">
        <f>[1]!Table1[[#This Row],[Stock]]</f>
        <v>|0200226700|28.00|21.80|3.100|0.000224.1IBC</v>
      </c>
      <c r="J716" t="str">
        <f t="shared" si="357"/>
        <v>224.1</v>
      </c>
      <c r="K716" s="19"/>
      <c r="L716" s="19"/>
      <c r="M716" s="19"/>
      <c r="N716" s="19"/>
      <c r="O716" s="19"/>
      <c r="P716" s="20">
        <f>End_Cal!E716</f>
        <v>0</v>
      </c>
      <c r="Q716" s="112">
        <f t="shared" si="330"/>
        <v>0</v>
      </c>
      <c r="R716" s="112" t="str">
        <f t="shared" si="331"/>
        <v/>
      </c>
      <c r="S716" s="112" t="str">
        <f t="shared" si="332"/>
        <v/>
      </c>
      <c r="T716" s="112" t="str">
        <f t="shared" si="333"/>
        <v/>
      </c>
      <c r="U716" s="112" t="str">
        <f t="shared" si="334"/>
        <v/>
      </c>
      <c r="V716" s="112" t="str">
        <f t="shared" si="335"/>
        <v/>
      </c>
      <c r="W716" s="112" t="str">
        <f t="shared" si="336"/>
        <v/>
      </c>
      <c r="X716" s="112" t="str">
        <f t="shared" si="337"/>
        <v/>
      </c>
      <c r="Y716" s="112" t="str">
        <f t="shared" si="338"/>
        <v/>
      </c>
      <c r="Z716" s="112" t="str">
        <f t="shared" si="339"/>
        <v/>
      </c>
      <c r="AA716" s="112" t="str">
        <f t="shared" si="340"/>
        <v/>
      </c>
      <c r="AB716" s="112" t="str">
        <f t="shared" si="341"/>
        <v/>
      </c>
      <c r="AC716" s="112" t="str">
        <f t="shared" si="342"/>
        <v/>
      </c>
      <c r="AD716" t="str">
        <f t="shared" si="358"/>
        <v>0------------</v>
      </c>
      <c r="AF716" s="19" t="str">
        <f t="shared" si="359"/>
        <v/>
      </c>
      <c r="AG716" s="19">
        <f t="shared" si="343"/>
        <v>0</v>
      </c>
      <c r="AH716" s="19" t="str">
        <f t="shared" si="344"/>
        <v/>
      </c>
      <c r="AI716" s="19" t="str">
        <f t="shared" si="345"/>
        <v/>
      </c>
      <c r="AJ716" s="19" t="str">
        <f t="shared" si="346"/>
        <v/>
      </c>
      <c r="AK716" s="19" t="str">
        <f t="shared" si="347"/>
        <v/>
      </c>
      <c r="AL716" s="19" t="str">
        <f t="shared" si="348"/>
        <v/>
      </c>
      <c r="AM716" s="19" t="str">
        <f t="shared" si="349"/>
        <v/>
      </c>
      <c r="AN716" s="19" t="str">
        <f t="shared" si="350"/>
        <v/>
      </c>
      <c r="AO716" s="19" t="str">
        <f t="shared" si="351"/>
        <v/>
      </c>
      <c r="AP716" s="19" t="str">
        <f t="shared" si="352"/>
        <v/>
      </c>
      <c r="AQ716" s="19" t="str">
        <f t="shared" si="353"/>
        <v/>
      </c>
      <c r="AR716" s="19" t="str">
        <f t="shared" si="354"/>
        <v/>
      </c>
      <c r="AS716" s="19" t="str">
        <f>IFERROR(VLOOKUP(AF716,[2]CUS030!$A$5:$E$10000,5,0),"")</f>
        <v/>
      </c>
      <c r="AT716" s="19" t="str">
        <f>IFERROR(VLOOKUP(AG716,[2]CUS030!$A$5:$E$10000,5,0),"")</f>
        <v/>
      </c>
      <c r="AU716" s="19" t="str">
        <f>IFERROR(VLOOKUP(AH716,[2]CUS030!$A$5:$E$10000,5,0),"")</f>
        <v/>
      </c>
      <c r="AV716" s="19" t="str">
        <f>IFERROR(VLOOKUP(AI716,[2]CUS030!$A$5:$E$10000,5,0),"")</f>
        <v/>
      </c>
      <c r="AW716" s="19" t="str">
        <f>IFERROR(VLOOKUP(AJ716,[2]CUS030!$A$5:$E$10000,5,0),"")</f>
        <v/>
      </c>
      <c r="AX716" s="19" t="str">
        <f>IFERROR(VLOOKUP(AK716,[2]CUS030!$A$5:$E$10000,5,0),"")</f>
        <v/>
      </c>
      <c r="AY716" s="19" t="str">
        <f>IFERROR(VLOOKUP(AL716,[2]CUS030!$A$5:$E$10000,5,0),"")</f>
        <v/>
      </c>
      <c r="AZ716" s="19" t="str">
        <f>IFERROR(VLOOKUP(AM716,[2]CUS030!$A$5:$E$10000,5,0),"")</f>
        <v/>
      </c>
      <c r="BA716" s="19" t="str">
        <f>IFERROR(VLOOKUP(AN716,[2]CUS030!$A$5:$E$10000,5,0),"")</f>
        <v/>
      </c>
      <c r="BB716" s="19" t="str">
        <f>IFERROR(VLOOKUP(AO716,[2]CUS030!$A$5:$E$10000,5,0),"")</f>
        <v/>
      </c>
      <c r="BC716" s="19" t="str">
        <f>IFERROR(VLOOKUP(AP716,[2]CUS030!$A$5:$E$10000,5,0),"")</f>
        <v/>
      </c>
      <c r="BD716" s="19" t="str">
        <f>IFERROR(VLOOKUP(AQ716,[2]CUS030!$A$5:$E$10000,5,0),"")</f>
        <v/>
      </c>
      <c r="BE716" s="19" t="str">
        <f>IFERROR(VLOOKUP(AR716,[2]CUS030!$A$5:$E$10000,5,0),"")</f>
        <v/>
      </c>
    </row>
    <row r="717" spans="6:57" x14ac:dyDescent="0.3">
      <c r="F717" s="108" t="str">
        <f>[1]!Table1[[#This Row],[Production]]</f>
        <v>|0200226117|25.40|0.00|1.600|0.0006110NBC</v>
      </c>
      <c r="G717" t="str">
        <f t="shared" si="355"/>
        <v>6110</v>
      </c>
      <c r="H717" t="str">
        <f t="shared" si="356"/>
        <v>||||||||||||</v>
      </c>
      <c r="I717" s="108" t="str">
        <f>[1]!Table1[[#This Row],[Stock]]</f>
        <v>|0200226117|25.40|0.00|1.600|0.000647NBC</v>
      </c>
      <c r="J717" t="str">
        <f t="shared" si="357"/>
        <v>647</v>
      </c>
      <c r="K717" s="19"/>
      <c r="L717" s="19"/>
      <c r="M717" s="19"/>
      <c r="N717" s="19"/>
      <c r="O717" s="19"/>
      <c r="P717" s="20">
        <f>End_Cal!E717</f>
        <v>0</v>
      </c>
      <c r="Q717" s="112">
        <f t="shared" si="330"/>
        <v>0</v>
      </c>
      <c r="R717" s="112" t="str">
        <f t="shared" si="331"/>
        <v/>
      </c>
      <c r="S717" s="112" t="str">
        <f t="shared" si="332"/>
        <v/>
      </c>
      <c r="T717" s="112" t="str">
        <f t="shared" si="333"/>
        <v/>
      </c>
      <c r="U717" s="112" t="str">
        <f t="shared" si="334"/>
        <v/>
      </c>
      <c r="V717" s="112" t="str">
        <f t="shared" si="335"/>
        <v/>
      </c>
      <c r="W717" s="112" t="str">
        <f t="shared" si="336"/>
        <v/>
      </c>
      <c r="X717" s="112" t="str">
        <f t="shared" si="337"/>
        <v/>
      </c>
      <c r="Y717" s="112" t="str">
        <f t="shared" si="338"/>
        <v/>
      </c>
      <c r="Z717" s="112" t="str">
        <f t="shared" si="339"/>
        <v/>
      </c>
      <c r="AA717" s="112" t="str">
        <f t="shared" si="340"/>
        <v/>
      </c>
      <c r="AB717" s="112" t="str">
        <f t="shared" si="341"/>
        <v/>
      </c>
      <c r="AC717" s="112" t="str">
        <f t="shared" si="342"/>
        <v/>
      </c>
      <c r="AD717" t="str">
        <f t="shared" si="358"/>
        <v>0------------</v>
      </c>
      <c r="AF717" s="19" t="str">
        <f t="shared" si="359"/>
        <v/>
      </c>
      <c r="AG717" s="19">
        <f t="shared" si="343"/>
        <v>0</v>
      </c>
      <c r="AH717" s="19" t="str">
        <f t="shared" si="344"/>
        <v/>
      </c>
      <c r="AI717" s="19" t="str">
        <f t="shared" si="345"/>
        <v/>
      </c>
      <c r="AJ717" s="19" t="str">
        <f t="shared" si="346"/>
        <v/>
      </c>
      <c r="AK717" s="19" t="str">
        <f t="shared" si="347"/>
        <v/>
      </c>
      <c r="AL717" s="19" t="str">
        <f t="shared" si="348"/>
        <v/>
      </c>
      <c r="AM717" s="19" t="str">
        <f t="shared" si="349"/>
        <v/>
      </c>
      <c r="AN717" s="19" t="str">
        <f t="shared" si="350"/>
        <v/>
      </c>
      <c r="AO717" s="19" t="str">
        <f t="shared" si="351"/>
        <v/>
      </c>
      <c r="AP717" s="19" t="str">
        <f t="shared" si="352"/>
        <v/>
      </c>
      <c r="AQ717" s="19" t="str">
        <f t="shared" si="353"/>
        <v/>
      </c>
      <c r="AR717" s="19" t="str">
        <f t="shared" si="354"/>
        <v/>
      </c>
      <c r="AS717" s="19" t="str">
        <f>IFERROR(VLOOKUP(AF717,[2]CUS030!$A$5:$E$10000,5,0),"")</f>
        <v/>
      </c>
      <c r="AT717" s="19" t="str">
        <f>IFERROR(VLOOKUP(AG717,[2]CUS030!$A$5:$E$10000,5,0),"")</f>
        <v/>
      </c>
      <c r="AU717" s="19" t="str">
        <f>IFERROR(VLOOKUP(AH717,[2]CUS030!$A$5:$E$10000,5,0),"")</f>
        <v/>
      </c>
      <c r="AV717" s="19" t="str">
        <f>IFERROR(VLOOKUP(AI717,[2]CUS030!$A$5:$E$10000,5,0),"")</f>
        <v/>
      </c>
      <c r="AW717" s="19" t="str">
        <f>IFERROR(VLOOKUP(AJ717,[2]CUS030!$A$5:$E$10000,5,0),"")</f>
        <v/>
      </c>
      <c r="AX717" s="19" t="str">
        <f>IFERROR(VLOOKUP(AK717,[2]CUS030!$A$5:$E$10000,5,0),"")</f>
        <v/>
      </c>
      <c r="AY717" s="19" t="str">
        <f>IFERROR(VLOOKUP(AL717,[2]CUS030!$A$5:$E$10000,5,0),"")</f>
        <v/>
      </c>
      <c r="AZ717" s="19" t="str">
        <f>IFERROR(VLOOKUP(AM717,[2]CUS030!$A$5:$E$10000,5,0),"")</f>
        <v/>
      </c>
      <c r="BA717" s="19" t="str">
        <f>IFERROR(VLOOKUP(AN717,[2]CUS030!$A$5:$E$10000,5,0),"")</f>
        <v/>
      </c>
      <c r="BB717" s="19" t="str">
        <f>IFERROR(VLOOKUP(AO717,[2]CUS030!$A$5:$E$10000,5,0),"")</f>
        <v/>
      </c>
      <c r="BC717" s="19" t="str">
        <f>IFERROR(VLOOKUP(AP717,[2]CUS030!$A$5:$E$10000,5,0),"")</f>
        <v/>
      </c>
      <c r="BD717" s="19" t="str">
        <f>IFERROR(VLOOKUP(AQ717,[2]CUS030!$A$5:$E$10000,5,0),"")</f>
        <v/>
      </c>
      <c r="BE717" s="19" t="str">
        <f>IFERROR(VLOOKUP(AR717,[2]CUS030!$A$5:$E$10000,5,0),"")</f>
        <v/>
      </c>
    </row>
    <row r="718" spans="6:57" x14ac:dyDescent="0.3">
      <c r="F718" s="108" t="str">
        <f>[1]!Table1[[#This Row],[Production]]</f>
        <v>|0200220139|60.50|0.00|2.000|0.0005160NBC</v>
      </c>
      <c r="G718" t="str">
        <f t="shared" si="355"/>
        <v>5160</v>
      </c>
      <c r="H718" t="str">
        <f t="shared" si="356"/>
        <v>||||||||||||</v>
      </c>
      <c r="I718" s="108" t="str">
        <f>[1]!Table1[[#This Row],[Stock]]</f>
        <v>|0200220139|60.50|0.00|2.000|0.0001064NBC</v>
      </c>
      <c r="J718" t="str">
        <f t="shared" si="357"/>
        <v>1064</v>
      </c>
      <c r="K718" s="19"/>
      <c r="L718" s="19"/>
      <c r="M718" s="19"/>
      <c r="N718" s="19"/>
      <c r="O718" s="19"/>
      <c r="P718" s="20">
        <f>End_Cal!E718</f>
        <v>0</v>
      </c>
      <c r="Q718" s="112">
        <f t="shared" si="330"/>
        <v>0</v>
      </c>
      <c r="R718" s="112" t="str">
        <f t="shared" si="331"/>
        <v/>
      </c>
      <c r="S718" s="112" t="str">
        <f t="shared" si="332"/>
        <v/>
      </c>
      <c r="T718" s="112" t="str">
        <f t="shared" si="333"/>
        <v/>
      </c>
      <c r="U718" s="112" t="str">
        <f t="shared" si="334"/>
        <v/>
      </c>
      <c r="V718" s="112" t="str">
        <f t="shared" si="335"/>
        <v/>
      </c>
      <c r="W718" s="112" t="str">
        <f t="shared" si="336"/>
        <v/>
      </c>
      <c r="X718" s="112" t="str">
        <f t="shared" si="337"/>
        <v/>
      </c>
      <c r="Y718" s="112" t="str">
        <f t="shared" si="338"/>
        <v/>
      </c>
      <c r="Z718" s="112" t="str">
        <f t="shared" si="339"/>
        <v/>
      </c>
      <c r="AA718" s="112" t="str">
        <f t="shared" si="340"/>
        <v/>
      </c>
      <c r="AB718" s="112" t="str">
        <f t="shared" si="341"/>
        <v/>
      </c>
      <c r="AC718" s="112" t="str">
        <f t="shared" si="342"/>
        <v/>
      </c>
      <c r="AD718" t="str">
        <f t="shared" si="358"/>
        <v>0------------</v>
      </c>
      <c r="AF718" s="19" t="str">
        <f t="shared" si="359"/>
        <v/>
      </c>
      <c r="AG718" s="19">
        <f t="shared" si="343"/>
        <v>0</v>
      </c>
      <c r="AH718" s="19" t="str">
        <f t="shared" si="344"/>
        <v/>
      </c>
      <c r="AI718" s="19" t="str">
        <f t="shared" si="345"/>
        <v/>
      </c>
      <c r="AJ718" s="19" t="str">
        <f t="shared" si="346"/>
        <v/>
      </c>
      <c r="AK718" s="19" t="str">
        <f t="shared" si="347"/>
        <v/>
      </c>
      <c r="AL718" s="19" t="str">
        <f t="shared" si="348"/>
        <v/>
      </c>
      <c r="AM718" s="19" t="str">
        <f t="shared" si="349"/>
        <v/>
      </c>
      <c r="AN718" s="19" t="str">
        <f t="shared" si="350"/>
        <v/>
      </c>
      <c r="AO718" s="19" t="str">
        <f t="shared" si="351"/>
        <v/>
      </c>
      <c r="AP718" s="19" t="str">
        <f t="shared" si="352"/>
        <v/>
      </c>
      <c r="AQ718" s="19" t="str">
        <f t="shared" si="353"/>
        <v/>
      </c>
      <c r="AR718" s="19" t="str">
        <f t="shared" si="354"/>
        <v/>
      </c>
      <c r="AS718" s="19" t="str">
        <f>IFERROR(VLOOKUP(AF718,[2]CUS030!$A$5:$E$10000,5,0),"")</f>
        <v/>
      </c>
      <c r="AT718" s="19" t="str">
        <f>IFERROR(VLOOKUP(AG718,[2]CUS030!$A$5:$E$10000,5,0),"")</f>
        <v/>
      </c>
      <c r="AU718" s="19" t="str">
        <f>IFERROR(VLOOKUP(AH718,[2]CUS030!$A$5:$E$10000,5,0),"")</f>
        <v/>
      </c>
      <c r="AV718" s="19" t="str">
        <f>IFERROR(VLOOKUP(AI718,[2]CUS030!$A$5:$E$10000,5,0),"")</f>
        <v/>
      </c>
      <c r="AW718" s="19" t="str">
        <f>IFERROR(VLOOKUP(AJ718,[2]CUS030!$A$5:$E$10000,5,0),"")</f>
        <v/>
      </c>
      <c r="AX718" s="19" t="str">
        <f>IFERROR(VLOOKUP(AK718,[2]CUS030!$A$5:$E$10000,5,0),"")</f>
        <v/>
      </c>
      <c r="AY718" s="19" t="str">
        <f>IFERROR(VLOOKUP(AL718,[2]CUS030!$A$5:$E$10000,5,0),"")</f>
        <v/>
      </c>
      <c r="AZ718" s="19" t="str">
        <f>IFERROR(VLOOKUP(AM718,[2]CUS030!$A$5:$E$10000,5,0),"")</f>
        <v/>
      </c>
      <c r="BA718" s="19" t="str">
        <f>IFERROR(VLOOKUP(AN718,[2]CUS030!$A$5:$E$10000,5,0),"")</f>
        <v/>
      </c>
      <c r="BB718" s="19" t="str">
        <f>IFERROR(VLOOKUP(AO718,[2]CUS030!$A$5:$E$10000,5,0),"")</f>
        <v/>
      </c>
      <c r="BC718" s="19" t="str">
        <f>IFERROR(VLOOKUP(AP718,[2]CUS030!$A$5:$E$10000,5,0),"")</f>
        <v/>
      </c>
      <c r="BD718" s="19" t="str">
        <f>IFERROR(VLOOKUP(AQ718,[2]CUS030!$A$5:$E$10000,5,0),"")</f>
        <v/>
      </c>
      <c r="BE718" s="19" t="str">
        <f>IFERROR(VLOOKUP(AR718,[2]CUS030!$A$5:$E$10000,5,0),"")</f>
        <v/>
      </c>
    </row>
    <row r="719" spans="6:57" x14ac:dyDescent="0.3">
      <c r="F719" s="108" t="str">
        <f>[1]!Table1[[#This Row],[Production]]</f>
        <v>|0200220810|48.60|0.00|2.300|0.0005793NBC</v>
      </c>
      <c r="G719" t="str">
        <f t="shared" si="355"/>
        <v>5793</v>
      </c>
      <c r="H719" t="str">
        <f t="shared" si="356"/>
        <v>||||||||||||</v>
      </c>
      <c r="I719" s="108" t="str">
        <f>[1]!Table1[[#This Row],[Stock]]</f>
        <v>|0200220810|48.60|0.00|2.300|0.0001148NBC</v>
      </c>
      <c r="J719" t="str">
        <f t="shared" si="357"/>
        <v>1148</v>
      </c>
      <c r="K719" s="19"/>
      <c r="L719" s="19"/>
      <c r="M719" s="19"/>
      <c r="N719" s="19"/>
      <c r="O719" s="19"/>
      <c r="P719" s="20">
        <f>End_Cal!E719</f>
        <v>0</v>
      </c>
      <c r="Q719" s="112">
        <f t="shared" si="330"/>
        <v>0</v>
      </c>
      <c r="R719" s="112" t="str">
        <f t="shared" si="331"/>
        <v/>
      </c>
      <c r="S719" s="112" t="str">
        <f t="shared" si="332"/>
        <v/>
      </c>
      <c r="T719" s="112" t="str">
        <f t="shared" si="333"/>
        <v/>
      </c>
      <c r="U719" s="112" t="str">
        <f t="shared" si="334"/>
        <v/>
      </c>
      <c r="V719" s="112" t="str">
        <f t="shared" si="335"/>
        <v/>
      </c>
      <c r="W719" s="112" t="str">
        <f t="shared" si="336"/>
        <v/>
      </c>
      <c r="X719" s="112" t="str">
        <f t="shared" si="337"/>
        <v/>
      </c>
      <c r="Y719" s="112" t="str">
        <f t="shared" si="338"/>
        <v/>
      </c>
      <c r="Z719" s="112" t="str">
        <f t="shared" si="339"/>
        <v/>
      </c>
      <c r="AA719" s="112" t="str">
        <f t="shared" si="340"/>
        <v/>
      </c>
      <c r="AB719" s="112" t="str">
        <f t="shared" si="341"/>
        <v/>
      </c>
      <c r="AC719" s="112" t="str">
        <f t="shared" si="342"/>
        <v/>
      </c>
      <c r="AD719" t="str">
        <f t="shared" si="358"/>
        <v>0------------</v>
      </c>
      <c r="AF719" s="19" t="str">
        <f t="shared" si="359"/>
        <v/>
      </c>
      <c r="AG719" s="19">
        <f t="shared" si="343"/>
        <v>0</v>
      </c>
      <c r="AH719" s="19" t="str">
        <f t="shared" si="344"/>
        <v/>
      </c>
      <c r="AI719" s="19" t="str">
        <f t="shared" si="345"/>
        <v/>
      </c>
      <c r="AJ719" s="19" t="str">
        <f t="shared" si="346"/>
        <v/>
      </c>
      <c r="AK719" s="19" t="str">
        <f t="shared" si="347"/>
        <v/>
      </c>
      <c r="AL719" s="19" t="str">
        <f t="shared" si="348"/>
        <v/>
      </c>
      <c r="AM719" s="19" t="str">
        <f t="shared" si="349"/>
        <v/>
      </c>
      <c r="AN719" s="19" t="str">
        <f t="shared" si="350"/>
        <v/>
      </c>
      <c r="AO719" s="19" t="str">
        <f t="shared" si="351"/>
        <v/>
      </c>
      <c r="AP719" s="19" t="str">
        <f t="shared" si="352"/>
        <v/>
      </c>
      <c r="AQ719" s="19" t="str">
        <f t="shared" si="353"/>
        <v/>
      </c>
      <c r="AR719" s="19" t="str">
        <f t="shared" si="354"/>
        <v/>
      </c>
      <c r="AS719" s="19" t="str">
        <f>IFERROR(VLOOKUP(AF719,[2]CUS030!$A$5:$E$10000,5,0),"")</f>
        <v/>
      </c>
      <c r="AT719" s="19" t="str">
        <f>IFERROR(VLOOKUP(AG719,[2]CUS030!$A$5:$E$10000,5,0),"")</f>
        <v/>
      </c>
      <c r="AU719" s="19" t="str">
        <f>IFERROR(VLOOKUP(AH719,[2]CUS030!$A$5:$E$10000,5,0),"")</f>
        <v/>
      </c>
      <c r="AV719" s="19" t="str">
        <f>IFERROR(VLOOKUP(AI719,[2]CUS030!$A$5:$E$10000,5,0),"")</f>
        <v/>
      </c>
      <c r="AW719" s="19" t="str">
        <f>IFERROR(VLOOKUP(AJ719,[2]CUS030!$A$5:$E$10000,5,0),"")</f>
        <v/>
      </c>
      <c r="AX719" s="19" t="str">
        <f>IFERROR(VLOOKUP(AK719,[2]CUS030!$A$5:$E$10000,5,0),"")</f>
        <v/>
      </c>
      <c r="AY719" s="19" t="str">
        <f>IFERROR(VLOOKUP(AL719,[2]CUS030!$A$5:$E$10000,5,0),"")</f>
        <v/>
      </c>
      <c r="AZ719" s="19" t="str">
        <f>IFERROR(VLOOKUP(AM719,[2]CUS030!$A$5:$E$10000,5,0),"")</f>
        <v/>
      </c>
      <c r="BA719" s="19" t="str">
        <f>IFERROR(VLOOKUP(AN719,[2]CUS030!$A$5:$E$10000,5,0),"")</f>
        <v/>
      </c>
      <c r="BB719" s="19" t="str">
        <f>IFERROR(VLOOKUP(AO719,[2]CUS030!$A$5:$E$10000,5,0),"")</f>
        <v/>
      </c>
      <c r="BC719" s="19" t="str">
        <f>IFERROR(VLOOKUP(AP719,[2]CUS030!$A$5:$E$10000,5,0),"")</f>
        <v/>
      </c>
      <c r="BD719" s="19" t="str">
        <f>IFERROR(VLOOKUP(AQ719,[2]CUS030!$A$5:$E$10000,5,0),"")</f>
        <v/>
      </c>
      <c r="BE719" s="19" t="str">
        <f>IFERROR(VLOOKUP(AR719,[2]CUS030!$A$5:$E$10000,5,0),"")</f>
        <v/>
      </c>
    </row>
    <row r="720" spans="6:57" x14ac:dyDescent="0.3">
      <c r="F720" s="108" t="str">
        <f>[1]!Table1[[#This Row],[Production]]</f>
        <v>|0200220810|38.10|0.00|2.300|0.0006486NBC</v>
      </c>
      <c r="G720" t="str">
        <f t="shared" si="355"/>
        <v>6486</v>
      </c>
      <c r="H720" t="str">
        <f t="shared" si="356"/>
        <v>||||||||||||</v>
      </c>
      <c r="I720" s="108" t="str">
        <f>[1]!Table1[[#This Row],[Stock]]</f>
        <v>|0200220810|38.10|0.00|2.300|0.0001193NBC</v>
      </c>
      <c r="J720" t="str">
        <f t="shared" si="357"/>
        <v>1193</v>
      </c>
      <c r="K720" s="19"/>
      <c r="L720" s="19"/>
      <c r="M720" s="19"/>
      <c r="N720" s="19"/>
      <c r="O720" s="19"/>
      <c r="P720" s="20">
        <f>End_Cal!E720</f>
        <v>0</v>
      </c>
      <c r="Q720" s="112">
        <f t="shared" si="330"/>
        <v>0</v>
      </c>
      <c r="R720" s="112" t="str">
        <f t="shared" si="331"/>
        <v/>
      </c>
      <c r="S720" s="112" t="str">
        <f t="shared" si="332"/>
        <v/>
      </c>
      <c r="T720" s="112" t="str">
        <f t="shared" si="333"/>
        <v/>
      </c>
      <c r="U720" s="112" t="str">
        <f t="shared" si="334"/>
        <v/>
      </c>
      <c r="V720" s="112" t="str">
        <f t="shared" si="335"/>
        <v/>
      </c>
      <c r="W720" s="112" t="str">
        <f t="shared" si="336"/>
        <v/>
      </c>
      <c r="X720" s="112" t="str">
        <f t="shared" si="337"/>
        <v/>
      </c>
      <c r="Y720" s="112" t="str">
        <f t="shared" si="338"/>
        <v/>
      </c>
      <c r="Z720" s="112" t="str">
        <f t="shared" si="339"/>
        <v/>
      </c>
      <c r="AA720" s="112" t="str">
        <f t="shared" si="340"/>
        <v/>
      </c>
      <c r="AB720" s="112" t="str">
        <f t="shared" si="341"/>
        <v/>
      </c>
      <c r="AC720" s="112" t="str">
        <f t="shared" si="342"/>
        <v/>
      </c>
      <c r="AD720" t="str">
        <f t="shared" si="358"/>
        <v>0------------</v>
      </c>
      <c r="AF720" s="19" t="str">
        <f t="shared" si="359"/>
        <v/>
      </c>
      <c r="AG720" s="19">
        <f t="shared" si="343"/>
        <v>0</v>
      </c>
      <c r="AH720" s="19" t="str">
        <f t="shared" si="344"/>
        <v/>
      </c>
      <c r="AI720" s="19" t="str">
        <f t="shared" si="345"/>
        <v/>
      </c>
      <c r="AJ720" s="19" t="str">
        <f t="shared" si="346"/>
        <v/>
      </c>
      <c r="AK720" s="19" t="str">
        <f t="shared" si="347"/>
        <v/>
      </c>
      <c r="AL720" s="19" t="str">
        <f t="shared" si="348"/>
        <v/>
      </c>
      <c r="AM720" s="19" t="str">
        <f t="shared" si="349"/>
        <v/>
      </c>
      <c r="AN720" s="19" t="str">
        <f t="shared" si="350"/>
        <v/>
      </c>
      <c r="AO720" s="19" t="str">
        <f t="shared" si="351"/>
        <v/>
      </c>
      <c r="AP720" s="19" t="str">
        <f t="shared" si="352"/>
        <v/>
      </c>
      <c r="AQ720" s="19" t="str">
        <f t="shared" si="353"/>
        <v/>
      </c>
      <c r="AR720" s="19" t="str">
        <f t="shared" si="354"/>
        <v/>
      </c>
      <c r="AS720" s="19" t="str">
        <f>IFERROR(VLOOKUP(AF720,[2]CUS030!$A$5:$E$10000,5,0),"")</f>
        <v/>
      </c>
      <c r="AT720" s="19" t="str">
        <f>IFERROR(VLOOKUP(AG720,[2]CUS030!$A$5:$E$10000,5,0),"")</f>
        <v/>
      </c>
      <c r="AU720" s="19" t="str">
        <f>IFERROR(VLOOKUP(AH720,[2]CUS030!$A$5:$E$10000,5,0),"")</f>
        <v/>
      </c>
      <c r="AV720" s="19" t="str">
        <f>IFERROR(VLOOKUP(AI720,[2]CUS030!$A$5:$E$10000,5,0),"")</f>
        <v/>
      </c>
      <c r="AW720" s="19" t="str">
        <f>IFERROR(VLOOKUP(AJ720,[2]CUS030!$A$5:$E$10000,5,0),"")</f>
        <v/>
      </c>
      <c r="AX720" s="19" t="str">
        <f>IFERROR(VLOOKUP(AK720,[2]CUS030!$A$5:$E$10000,5,0),"")</f>
        <v/>
      </c>
      <c r="AY720" s="19" t="str">
        <f>IFERROR(VLOOKUP(AL720,[2]CUS030!$A$5:$E$10000,5,0),"")</f>
        <v/>
      </c>
      <c r="AZ720" s="19" t="str">
        <f>IFERROR(VLOOKUP(AM720,[2]CUS030!$A$5:$E$10000,5,0),"")</f>
        <v/>
      </c>
      <c r="BA720" s="19" t="str">
        <f>IFERROR(VLOOKUP(AN720,[2]CUS030!$A$5:$E$10000,5,0),"")</f>
        <v/>
      </c>
      <c r="BB720" s="19" t="str">
        <f>IFERROR(VLOOKUP(AO720,[2]CUS030!$A$5:$E$10000,5,0),"")</f>
        <v/>
      </c>
      <c r="BC720" s="19" t="str">
        <f>IFERROR(VLOOKUP(AP720,[2]CUS030!$A$5:$E$10000,5,0),"")</f>
        <v/>
      </c>
      <c r="BD720" s="19" t="str">
        <f>IFERROR(VLOOKUP(AQ720,[2]CUS030!$A$5:$E$10000,5,0),"")</f>
        <v/>
      </c>
      <c r="BE720" s="19" t="str">
        <f>IFERROR(VLOOKUP(AR720,[2]CUS030!$A$5:$E$10000,5,0),"")</f>
        <v/>
      </c>
    </row>
    <row r="721" spans="6:57" x14ac:dyDescent="0.3">
      <c r="F721" s="108" t="str">
        <f>[1]!Table1[[#This Row],[Production]]</f>
        <v>|0200226117|19.10|0.00|2.000|0.0005771NBC</v>
      </c>
      <c r="G721" t="str">
        <f t="shared" si="355"/>
        <v>5771</v>
      </c>
      <c r="H721" t="str">
        <f t="shared" si="356"/>
        <v>||||||||||||</v>
      </c>
      <c r="I721" s="108" t="str">
        <f>[1]!Table1[[#This Row],[Stock]]</f>
        <v>|0200226117|19.10|0.00|2.000|0.000269NBC</v>
      </c>
      <c r="J721" t="str">
        <f t="shared" si="357"/>
        <v>269</v>
      </c>
      <c r="K721" s="19"/>
      <c r="L721" s="19"/>
      <c r="M721" s="19"/>
      <c r="N721" s="19"/>
      <c r="O721" s="19"/>
      <c r="P721" s="20">
        <f>End_Cal!E721</f>
        <v>0</v>
      </c>
      <c r="Q721" s="112">
        <f t="shared" si="330"/>
        <v>0</v>
      </c>
      <c r="R721" s="112" t="str">
        <f t="shared" si="331"/>
        <v/>
      </c>
      <c r="S721" s="112" t="str">
        <f t="shared" si="332"/>
        <v/>
      </c>
      <c r="T721" s="112" t="str">
        <f t="shared" si="333"/>
        <v/>
      </c>
      <c r="U721" s="112" t="str">
        <f t="shared" si="334"/>
        <v/>
      </c>
      <c r="V721" s="112" t="str">
        <f t="shared" si="335"/>
        <v/>
      </c>
      <c r="W721" s="112" t="str">
        <f t="shared" si="336"/>
        <v/>
      </c>
      <c r="X721" s="112" t="str">
        <f t="shared" si="337"/>
        <v/>
      </c>
      <c r="Y721" s="112" t="str">
        <f t="shared" si="338"/>
        <v/>
      </c>
      <c r="Z721" s="112" t="str">
        <f t="shared" si="339"/>
        <v/>
      </c>
      <c r="AA721" s="112" t="str">
        <f t="shared" si="340"/>
        <v/>
      </c>
      <c r="AB721" s="112" t="str">
        <f t="shared" si="341"/>
        <v/>
      </c>
      <c r="AC721" s="112" t="str">
        <f t="shared" si="342"/>
        <v/>
      </c>
      <c r="AD721" t="str">
        <f t="shared" si="358"/>
        <v>0------------</v>
      </c>
      <c r="AF721" s="19" t="str">
        <f t="shared" si="359"/>
        <v/>
      </c>
      <c r="AG721" s="19">
        <f t="shared" si="343"/>
        <v>0</v>
      </c>
      <c r="AH721" s="19" t="str">
        <f t="shared" si="344"/>
        <v/>
      </c>
      <c r="AI721" s="19" t="str">
        <f t="shared" si="345"/>
        <v/>
      </c>
      <c r="AJ721" s="19" t="str">
        <f t="shared" si="346"/>
        <v/>
      </c>
      <c r="AK721" s="19" t="str">
        <f t="shared" si="347"/>
        <v/>
      </c>
      <c r="AL721" s="19" t="str">
        <f t="shared" si="348"/>
        <v/>
      </c>
      <c r="AM721" s="19" t="str">
        <f t="shared" si="349"/>
        <v/>
      </c>
      <c r="AN721" s="19" t="str">
        <f t="shared" si="350"/>
        <v/>
      </c>
      <c r="AO721" s="19" t="str">
        <f t="shared" si="351"/>
        <v/>
      </c>
      <c r="AP721" s="19" t="str">
        <f t="shared" si="352"/>
        <v/>
      </c>
      <c r="AQ721" s="19" t="str">
        <f t="shared" si="353"/>
        <v/>
      </c>
      <c r="AR721" s="19" t="str">
        <f t="shared" si="354"/>
        <v/>
      </c>
      <c r="AS721" s="19" t="str">
        <f>IFERROR(VLOOKUP(AF721,[2]CUS030!$A$5:$E$10000,5,0),"")</f>
        <v/>
      </c>
      <c r="AT721" s="19" t="str">
        <f>IFERROR(VLOOKUP(AG721,[2]CUS030!$A$5:$E$10000,5,0),"")</f>
        <v/>
      </c>
      <c r="AU721" s="19" t="str">
        <f>IFERROR(VLOOKUP(AH721,[2]CUS030!$A$5:$E$10000,5,0),"")</f>
        <v/>
      </c>
      <c r="AV721" s="19" t="str">
        <f>IFERROR(VLOOKUP(AI721,[2]CUS030!$A$5:$E$10000,5,0),"")</f>
        <v/>
      </c>
      <c r="AW721" s="19" t="str">
        <f>IFERROR(VLOOKUP(AJ721,[2]CUS030!$A$5:$E$10000,5,0),"")</f>
        <v/>
      </c>
      <c r="AX721" s="19" t="str">
        <f>IFERROR(VLOOKUP(AK721,[2]CUS030!$A$5:$E$10000,5,0),"")</f>
        <v/>
      </c>
      <c r="AY721" s="19" t="str">
        <f>IFERROR(VLOOKUP(AL721,[2]CUS030!$A$5:$E$10000,5,0),"")</f>
        <v/>
      </c>
      <c r="AZ721" s="19" t="str">
        <f>IFERROR(VLOOKUP(AM721,[2]CUS030!$A$5:$E$10000,5,0),"")</f>
        <v/>
      </c>
      <c r="BA721" s="19" t="str">
        <f>IFERROR(VLOOKUP(AN721,[2]CUS030!$A$5:$E$10000,5,0),"")</f>
        <v/>
      </c>
      <c r="BB721" s="19" t="str">
        <f>IFERROR(VLOOKUP(AO721,[2]CUS030!$A$5:$E$10000,5,0),"")</f>
        <v/>
      </c>
      <c r="BC721" s="19" t="str">
        <f>IFERROR(VLOOKUP(AP721,[2]CUS030!$A$5:$E$10000,5,0),"")</f>
        <v/>
      </c>
      <c r="BD721" s="19" t="str">
        <f>IFERROR(VLOOKUP(AQ721,[2]CUS030!$A$5:$E$10000,5,0),"")</f>
        <v/>
      </c>
      <c r="BE721" s="19" t="str">
        <f>IFERROR(VLOOKUP(AR721,[2]CUS030!$A$5:$E$10000,5,0),"")</f>
        <v/>
      </c>
    </row>
    <row r="722" spans="6:57" x14ac:dyDescent="0.3">
      <c r="F722" s="108" t="str">
        <f>[1]!Table1[[#This Row],[Production]]</f>
        <v>|0200226117|19.10|0.00|2.000|0.0005771NBC</v>
      </c>
      <c r="G722" t="str">
        <f t="shared" si="355"/>
        <v>5771</v>
      </c>
      <c r="H722" t="str">
        <f t="shared" si="356"/>
        <v>||||||||||||</v>
      </c>
      <c r="I722" s="108" t="str">
        <f>[1]!Table1[[#This Row],[Stock]]</f>
        <v>|0200226117|19.10|0.00|2.000|0.000275NBC</v>
      </c>
      <c r="J722" t="str">
        <f t="shared" si="357"/>
        <v>275</v>
      </c>
      <c r="K722" s="19"/>
      <c r="L722" s="19"/>
      <c r="M722" s="19"/>
      <c r="N722" s="19"/>
      <c r="O722" s="19"/>
      <c r="P722" s="20">
        <f>End_Cal!E722</f>
        <v>0</v>
      </c>
      <c r="Q722" s="112">
        <f t="shared" si="330"/>
        <v>0</v>
      </c>
      <c r="R722" s="112" t="str">
        <f t="shared" si="331"/>
        <v/>
      </c>
      <c r="S722" s="112" t="str">
        <f t="shared" si="332"/>
        <v/>
      </c>
      <c r="T722" s="112" t="str">
        <f t="shared" si="333"/>
        <v/>
      </c>
      <c r="U722" s="112" t="str">
        <f t="shared" si="334"/>
        <v/>
      </c>
      <c r="V722" s="112" t="str">
        <f t="shared" si="335"/>
        <v/>
      </c>
      <c r="W722" s="112" t="str">
        <f t="shared" si="336"/>
        <v/>
      </c>
      <c r="X722" s="112" t="str">
        <f t="shared" si="337"/>
        <v/>
      </c>
      <c r="Y722" s="112" t="str">
        <f t="shared" si="338"/>
        <v/>
      </c>
      <c r="Z722" s="112" t="str">
        <f t="shared" si="339"/>
        <v/>
      </c>
      <c r="AA722" s="112" t="str">
        <f t="shared" si="340"/>
        <v/>
      </c>
      <c r="AB722" s="112" t="str">
        <f t="shared" si="341"/>
        <v/>
      </c>
      <c r="AC722" s="112" t="str">
        <f t="shared" si="342"/>
        <v/>
      </c>
      <c r="AD722" t="str">
        <f t="shared" si="358"/>
        <v>0------------</v>
      </c>
      <c r="AF722" s="19" t="str">
        <f t="shared" si="359"/>
        <v/>
      </c>
      <c r="AG722" s="19">
        <f t="shared" si="343"/>
        <v>0</v>
      </c>
      <c r="AH722" s="19" t="str">
        <f t="shared" si="344"/>
        <v/>
      </c>
      <c r="AI722" s="19" t="str">
        <f t="shared" si="345"/>
        <v/>
      </c>
      <c r="AJ722" s="19" t="str">
        <f t="shared" si="346"/>
        <v/>
      </c>
      <c r="AK722" s="19" t="str">
        <f t="shared" si="347"/>
        <v/>
      </c>
      <c r="AL722" s="19" t="str">
        <f t="shared" si="348"/>
        <v/>
      </c>
      <c r="AM722" s="19" t="str">
        <f t="shared" si="349"/>
        <v/>
      </c>
      <c r="AN722" s="19" t="str">
        <f t="shared" si="350"/>
        <v/>
      </c>
      <c r="AO722" s="19" t="str">
        <f t="shared" si="351"/>
        <v/>
      </c>
      <c r="AP722" s="19" t="str">
        <f t="shared" si="352"/>
        <v/>
      </c>
      <c r="AQ722" s="19" t="str">
        <f t="shared" si="353"/>
        <v/>
      </c>
      <c r="AR722" s="19" t="str">
        <f t="shared" si="354"/>
        <v/>
      </c>
      <c r="AS722" s="19" t="str">
        <f>IFERROR(VLOOKUP(AF722,[2]CUS030!$A$5:$E$10000,5,0),"")</f>
        <v/>
      </c>
      <c r="AT722" s="19" t="str">
        <f>IFERROR(VLOOKUP(AG722,[2]CUS030!$A$5:$E$10000,5,0),"")</f>
        <v/>
      </c>
      <c r="AU722" s="19" t="str">
        <f>IFERROR(VLOOKUP(AH722,[2]CUS030!$A$5:$E$10000,5,0),"")</f>
        <v/>
      </c>
      <c r="AV722" s="19" t="str">
        <f>IFERROR(VLOOKUP(AI722,[2]CUS030!$A$5:$E$10000,5,0),"")</f>
        <v/>
      </c>
      <c r="AW722" s="19" t="str">
        <f>IFERROR(VLOOKUP(AJ722,[2]CUS030!$A$5:$E$10000,5,0),"")</f>
        <v/>
      </c>
      <c r="AX722" s="19" t="str">
        <f>IFERROR(VLOOKUP(AK722,[2]CUS030!$A$5:$E$10000,5,0),"")</f>
        <v/>
      </c>
      <c r="AY722" s="19" t="str">
        <f>IFERROR(VLOOKUP(AL722,[2]CUS030!$A$5:$E$10000,5,0),"")</f>
        <v/>
      </c>
      <c r="AZ722" s="19" t="str">
        <f>IFERROR(VLOOKUP(AM722,[2]CUS030!$A$5:$E$10000,5,0),"")</f>
        <v/>
      </c>
      <c r="BA722" s="19" t="str">
        <f>IFERROR(VLOOKUP(AN722,[2]CUS030!$A$5:$E$10000,5,0),"")</f>
        <v/>
      </c>
      <c r="BB722" s="19" t="str">
        <f>IFERROR(VLOOKUP(AO722,[2]CUS030!$A$5:$E$10000,5,0),"")</f>
        <v/>
      </c>
      <c r="BC722" s="19" t="str">
        <f>IFERROR(VLOOKUP(AP722,[2]CUS030!$A$5:$E$10000,5,0),"")</f>
        <v/>
      </c>
      <c r="BD722" s="19" t="str">
        <f>IFERROR(VLOOKUP(AQ722,[2]CUS030!$A$5:$E$10000,5,0),"")</f>
        <v/>
      </c>
      <c r="BE722" s="19" t="str">
        <f>IFERROR(VLOOKUP(AR722,[2]CUS030!$A$5:$E$10000,5,0),"")</f>
        <v/>
      </c>
    </row>
    <row r="723" spans="6:57" x14ac:dyDescent="0.3">
      <c r="F723" s="108" t="str">
        <f>[1]!Table1[[#This Row],[Production]]</f>
        <v>|0200226240|28.60|0.00|2.300|0.0006127NBC</v>
      </c>
      <c r="G723" t="str">
        <f t="shared" si="355"/>
        <v>6127</v>
      </c>
      <c r="H723" t="str">
        <f t="shared" si="356"/>
        <v>||||||||||||</v>
      </c>
      <c r="I723" s="108" t="str">
        <f>[1]!Table1[[#This Row],[Stock]]</f>
        <v>|0200226240|28.60|0.00|2.300|0.000354NBC</v>
      </c>
      <c r="J723" t="str">
        <f t="shared" si="357"/>
        <v>354</v>
      </c>
      <c r="K723" s="19"/>
      <c r="L723" s="19"/>
      <c r="M723" s="19"/>
      <c r="N723" s="19"/>
      <c r="O723" s="19"/>
      <c r="P723" s="20">
        <f>End_Cal!E723</f>
        <v>0</v>
      </c>
      <c r="Q723" s="112">
        <f t="shared" si="330"/>
        <v>0</v>
      </c>
      <c r="R723" s="112" t="str">
        <f t="shared" si="331"/>
        <v/>
      </c>
      <c r="S723" s="112" t="str">
        <f t="shared" si="332"/>
        <v/>
      </c>
      <c r="T723" s="112" t="str">
        <f t="shared" si="333"/>
        <v/>
      </c>
      <c r="U723" s="112" t="str">
        <f t="shared" si="334"/>
        <v/>
      </c>
      <c r="V723" s="112" t="str">
        <f t="shared" si="335"/>
        <v/>
      </c>
      <c r="W723" s="112" t="str">
        <f t="shared" si="336"/>
        <v/>
      </c>
      <c r="X723" s="112" t="str">
        <f t="shared" si="337"/>
        <v/>
      </c>
      <c r="Y723" s="112" t="str">
        <f t="shared" si="338"/>
        <v/>
      </c>
      <c r="Z723" s="112" t="str">
        <f t="shared" si="339"/>
        <v/>
      </c>
      <c r="AA723" s="112" t="str">
        <f t="shared" si="340"/>
        <v/>
      </c>
      <c r="AB723" s="112" t="str">
        <f t="shared" si="341"/>
        <v/>
      </c>
      <c r="AC723" s="112" t="str">
        <f t="shared" si="342"/>
        <v/>
      </c>
      <c r="AD723" t="str">
        <f t="shared" si="358"/>
        <v>0------------</v>
      </c>
      <c r="AF723" s="19" t="str">
        <f t="shared" si="359"/>
        <v/>
      </c>
      <c r="AG723" s="19">
        <f t="shared" si="343"/>
        <v>0</v>
      </c>
      <c r="AH723" s="19" t="str">
        <f t="shared" si="344"/>
        <v/>
      </c>
      <c r="AI723" s="19" t="str">
        <f t="shared" si="345"/>
        <v/>
      </c>
      <c r="AJ723" s="19" t="str">
        <f t="shared" si="346"/>
        <v/>
      </c>
      <c r="AK723" s="19" t="str">
        <f t="shared" si="347"/>
        <v/>
      </c>
      <c r="AL723" s="19" t="str">
        <f t="shared" si="348"/>
        <v/>
      </c>
      <c r="AM723" s="19" t="str">
        <f t="shared" si="349"/>
        <v/>
      </c>
      <c r="AN723" s="19" t="str">
        <f t="shared" si="350"/>
        <v/>
      </c>
      <c r="AO723" s="19" t="str">
        <f t="shared" si="351"/>
        <v/>
      </c>
      <c r="AP723" s="19" t="str">
        <f t="shared" si="352"/>
        <v/>
      </c>
      <c r="AQ723" s="19" t="str">
        <f t="shared" si="353"/>
        <v/>
      </c>
      <c r="AR723" s="19" t="str">
        <f t="shared" si="354"/>
        <v/>
      </c>
      <c r="AS723" s="19" t="str">
        <f>IFERROR(VLOOKUP(AF723,[2]CUS030!$A$5:$E$10000,5,0),"")</f>
        <v/>
      </c>
      <c r="AT723" s="19" t="str">
        <f>IFERROR(VLOOKUP(AG723,[2]CUS030!$A$5:$E$10000,5,0),"")</f>
        <v/>
      </c>
      <c r="AU723" s="19" t="str">
        <f>IFERROR(VLOOKUP(AH723,[2]CUS030!$A$5:$E$10000,5,0),"")</f>
        <v/>
      </c>
      <c r="AV723" s="19" t="str">
        <f>IFERROR(VLOOKUP(AI723,[2]CUS030!$A$5:$E$10000,5,0),"")</f>
        <v/>
      </c>
      <c r="AW723" s="19" t="str">
        <f>IFERROR(VLOOKUP(AJ723,[2]CUS030!$A$5:$E$10000,5,0),"")</f>
        <v/>
      </c>
      <c r="AX723" s="19" t="str">
        <f>IFERROR(VLOOKUP(AK723,[2]CUS030!$A$5:$E$10000,5,0),"")</f>
        <v/>
      </c>
      <c r="AY723" s="19" t="str">
        <f>IFERROR(VLOOKUP(AL723,[2]CUS030!$A$5:$E$10000,5,0),"")</f>
        <v/>
      </c>
      <c r="AZ723" s="19" t="str">
        <f>IFERROR(VLOOKUP(AM723,[2]CUS030!$A$5:$E$10000,5,0),"")</f>
        <v/>
      </c>
      <c r="BA723" s="19" t="str">
        <f>IFERROR(VLOOKUP(AN723,[2]CUS030!$A$5:$E$10000,5,0),"")</f>
        <v/>
      </c>
      <c r="BB723" s="19" t="str">
        <f>IFERROR(VLOOKUP(AO723,[2]CUS030!$A$5:$E$10000,5,0),"")</f>
        <v/>
      </c>
      <c r="BC723" s="19" t="str">
        <f>IFERROR(VLOOKUP(AP723,[2]CUS030!$A$5:$E$10000,5,0),"")</f>
        <v/>
      </c>
      <c r="BD723" s="19" t="str">
        <f>IFERROR(VLOOKUP(AQ723,[2]CUS030!$A$5:$E$10000,5,0),"")</f>
        <v/>
      </c>
      <c r="BE723" s="19" t="str">
        <f>IFERROR(VLOOKUP(AR723,[2]CUS030!$A$5:$E$10000,5,0),"")</f>
        <v/>
      </c>
    </row>
    <row r="724" spans="6:57" x14ac:dyDescent="0.3">
      <c r="F724" s="108" t="str">
        <f>[1]!Table1[[#This Row],[Production]]</f>
        <v>|0200220139|31.80|0.00|2.000|0.0006475NBC</v>
      </c>
      <c r="G724" t="str">
        <f t="shared" si="355"/>
        <v>6475</v>
      </c>
      <c r="H724" t="str">
        <f t="shared" si="356"/>
        <v>||||||||||||</v>
      </c>
      <c r="I724" s="108" t="str">
        <f>[1]!Table1[[#This Row],[Stock]]</f>
        <v>|0200220139|31.80|0.00|2.000|0.000422NBC</v>
      </c>
      <c r="J724" t="str">
        <f t="shared" si="357"/>
        <v>422</v>
      </c>
      <c r="K724" s="19"/>
      <c r="L724" s="19"/>
      <c r="M724" s="19"/>
      <c r="N724" s="19"/>
      <c r="O724" s="19"/>
      <c r="P724" s="20">
        <f>End_Cal!E724</f>
        <v>0</v>
      </c>
      <c r="Q724" s="112">
        <f t="shared" si="330"/>
        <v>0</v>
      </c>
      <c r="R724" s="112" t="str">
        <f t="shared" si="331"/>
        <v/>
      </c>
      <c r="S724" s="112" t="str">
        <f t="shared" si="332"/>
        <v/>
      </c>
      <c r="T724" s="112" t="str">
        <f t="shared" si="333"/>
        <v/>
      </c>
      <c r="U724" s="112" t="str">
        <f t="shared" si="334"/>
        <v/>
      </c>
      <c r="V724" s="112" t="str">
        <f t="shared" si="335"/>
        <v/>
      </c>
      <c r="W724" s="112" t="str">
        <f t="shared" si="336"/>
        <v/>
      </c>
      <c r="X724" s="112" t="str">
        <f t="shared" si="337"/>
        <v/>
      </c>
      <c r="Y724" s="112" t="str">
        <f t="shared" si="338"/>
        <v/>
      </c>
      <c r="Z724" s="112" t="str">
        <f t="shared" si="339"/>
        <v/>
      </c>
      <c r="AA724" s="112" t="str">
        <f t="shared" si="340"/>
        <v/>
      </c>
      <c r="AB724" s="112" t="str">
        <f t="shared" si="341"/>
        <v/>
      </c>
      <c r="AC724" s="112" t="str">
        <f t="shared" si="342"/>
        <v/>
      </c>
      <c r="AD724" t="str">
        <f t="shared" si="358"/>
        <v>0------------</v>
      </c>
      <c r="AF724" s="19" t="str">
        <f t="shared" si="359"/>
        <v/>
      </c>
      <c r="AG724" s="19">
        <f t="shared" si="343"/>
        <v>0</v>
      </c>
      <c r="AH724" s="19" t="str">
        <f t="shared" si="344"/>
        <v/>
      </c>
      <c r="AI724" s="19" t="str">
        <f t="shared" si="345"/>
        <v/>
      </c>
      <c r="AJ724" s="19" t="str">
        <f t="shared" si="346"/>
        <v/>
      </c>
      <c r="AK724" s="19" t="str">
        <f t="shared" si="347"/>
        <v/>
      </c>
      <c r="AL724" s="19" t="str">
        <f t="shared" si="348"/>
        <v/>
      </c>
      <c r="AM724" s="19" t="str">
        <f t="shared" si="349"/>
        <v/>
      </c>
      <c r="AN724" s="19" t="str">
        <f t="shared" si="350"/>
        <v/>
      </c>
      <c r="AO724" s="19" t="str">
        <f t="shared" si="351"/>
        <v/>
      </c>
      <c r="AP724" s="19" t="str">
        <f t="shared" si="352"/>
        <v/>
      </c>
      <c r="AQ724" s="19" t="str">
        <f t="shared" si="353"/>
        <v/>
      </c>
      <c r="AR724" s="19" t="str">
        <f t="shared" si="354"/>
        <v/>
      </c>
      <c r="AS724" s="19" t="str">
        <f>IFERROR(VLOOKUP(AF724,[2]CUS030!$A$5:$E$10000,5,0),"")</f>
        <v/>
      </c>
      <c r="AT724" s="19" t="str">
        <f>IFERROR(VLOOKUP(AG724,[2]CUS030!$A$5:$E$10000,5,0),"")</f>
        <v/>
      </c>
      <c r="AU724" s="19" t="str">
        <f>IFERROR(VLOOKUP(AH724,[2]CUS030!$A$5:$E$10000,5,0),"")</f>
        <v/>
      </c>
      <c r="AV724" s="19" t="str">
        <f>IFERROR(VLOOKUP(AI724,[2]CUS030!$A$5:$E$10000,5,0),"")</f>
        <v/>
      </c>
      <c r="AW724" s="19" t="str">
        <f>IFERROR(VLOOKUP(AJ724,[2]CUS030!$A$5:$E$10000,5,0),"")</f>
        <v/>
      </c>
      <c r="AX724" s="19" t="str">
        <f>IFERROR(VLOOKUP(AK724,[2]CUS030!$A$5:$E$10000,5,0),"")</f>
        <v/>
      </c>
      <c r="AY724" s="19" t="str">
        <f>IFERROR(VLOOKUP(AL724,[2]CUS030!$A$5:$E$10000,5,0),"")</f>
        <v/>
      </c>
      <c r="AZ724" s="19" t="str">
        <f>IFERROR(VLOOKUP(AM724,[2]CUS030!$A$5:$E$10000,5,0),"")</f>
        <v/>
      </c>
      <c r="BA724" s="19" t="str">
        <f>IFERROR(VLOOKUP(AN724,[2]CUS030!$A$5:$E$10000,5,0),"")</f>
        <v/>
      </c>
      <c r="BB724" s="19" t="str">
        <f>IFERROR(VLOOKUP(AO724,[2]CUS030!$A$5:$E$10000,5,0),"")</f>
        <v/>
      </c>
      <c r="BC724" s="19" t="str">
        <f>IFERROR(VLOOKUP(AP724,[2]CUS030!$A$5:$E$10000,5,0),"")</f>
        <v/>
      </c>
      <c r="BD724" s="19" t="str">
        <f>IFERROR(VLOOKUP(AQ724,[2]CUS030!$A$5:$E$10000,5,0),"")</f>
        <v/>
      </c>
      <c r="BE724" s="19" t="str">
        <f>IFERROR(VLOOKUP(AR724,[2]CUS030!$A$5:$E$10000,5,0),"")</f>
        <v/>
      </c>
    </row>
    <row r="725" spans="6:57" x14ac:dyDescent="0.3">
      <c r="F725" s="108" t="str">
        <f>[1]!Table1[[#This Row],[Production]]</f>
        <v>|0200226240|28.60|0.00|2.300|0.0006037IBC</v>
      </c>
      <c r="G725" t="str">
        <f t="shared" si="355"/>
        <v>6037</v>
      </c>
      <c r="H725" t="str">
        <f t="shared" si="356"/>
        <v>||||||||||||</v>
      </c>
      <c r="I725" s="108" t="str">
        <f>[1]!Table1[[#This Row],[Stock]]</f>
        <v>|0200226240|28.60|0.00|2.300|0.000664IBC</v>
      </c>
      <c r="J725" t="str">
        <f t="shared" si="357"/>
        <v>664</v>
      </c>
      <c r="K725" s="19"/>
      <c r="L725" s="19"/>
      <c r="M725" s="19"/>
      <c r="N725" s="19"/>
      <c r="O725" s="19"/>
      <c r="P725" s="20">
        <f>End_Cal!E725</f>
        <v>0</v>
      </c>
      <c r="Q725" s="112">
        <f t="shared" si="330"/>
        <v>0</v>
      </c>
      <c r="R725" s="112" t="str">
        <f t="shared" si="331"/>
        <v/>
      </c>
      <c r="S725" s="112" t="str">
        <f t="shared" si="332"/>
        <v/>
      </c>
      <c r="T725" s="112" t="str">
        <f t="shared" si="333"/>
        <v/>
      </c>
      <c r="U725" s="112" t="str">
        <f t="shared" si="334"/>
        <v/>
      </c>
      <c r="V725" s="112" t="str">
        <f t="shared" si="335"/>
        <v/>
      </c>
      <c r="W725" s="112" t="str">
        <f t="shared" si="336"/>
        <v/>
      </c>
      <c r="X725" s="112" t="str">
        <f t="shared" si="337"/>
        <v/>
      </c>
      <c r="Y725" s="112" t="str">
        <f t="shared" si="338"/>
        <v/>
      </c>
      <c r="Z725" s="112" t="str">
        <f t="shared" si="339"/>
        <v/>
      </c>
      <c r="AA725" s="112" t="str">
        <f t="shared" si="340"/>
        <v/>
      </c>
      <c r="AB725" s="112" t="str">
        <f t="shared" si="341"/>
        <v/>
      </c>
      <c r="AC725" s="112" t="str">
        <f t="shared" si="342"/>
        <v/>
      </c>
      <c r="AD725" t="str">
        <f t="shared" si="358"/>
        <v>0------------</v>
      </c>
      <c r="AF725" s="19" t="str">
        <f t="shared" si="359"/>
        <v/>
      </c>
      <c r="AG725" s="19">
        <f t="shared" si="343"/>
        <v>0</v>
      </c>
      <c r="AH725" s="19" t="str">
        <f t="shared" si="344"/>
        <v/>
      </c>
      <c r="AI725" s="19" t="str">
        <f t="shared" si="345"/>
        <v/>
      </c>
      <c r="AJ725" s="19" t="str">
        <f t="shared" si="346"/>
        <v/>
      </c>
      <c r="AK725" s="19" t="str">
        <f t="shared" si="347"/>
        <v/>
      </c>
      <c r="AL725" s="19" t="str">
        <f t="shared" si="348"/>
        <v/>
      </c>
      <c r="AM725" s="19" t="str">
        <f t="shared" si="349"/>
        <v/>
      </c>
      <c r="AN725" s="19" t="str">
        <f t="shared" si="350"/>
        <v/>
      </c>
      <c r="AO725" s="19" t="str">
        <f t="shared" si="351"/>
        <v/>
      </c>
      <c r="AP725" s="19" t="str">
        <f t="shared" si="352"/>
        <v/>
      </c>
      <c r="AQ725" s="19" t="str">
        <f t="shared" si="353"/>
        <v/>
      </c>
      <c r="AR725" s="19" t="str">
        <f t="shared" si="354"/>
        <v/>
      </c>
      <c r="AS725" s="19" t="str">
        <f>IFERROR(VLOOKUP(AF725,[2]CUS030!$A$5:$E$10000,5,0),"")</f>
        <v/>
      </c>
      <c r="AT725" s="19" t="str">
        <f>IFERROR(VLOOKUP(AG725,[2]CUS030!$A$5:$E$10000,5,0),"")</f>
        <v/>
      </c>
      <c r="AU725" s="19" t="str">
        <f>IFERROR(VLOOKUP(AH725,[2]CUS030!$A$5:$E$10000,5,0),"")</f>
        <v/>
      </c>
      <c r="AV725" s="19" t="str">
        <f>IFERROR(VLOOKUP(AI725,[2]CUS030!$A$5:$E$10000,5,0),"")</f>
        <v/>
      </c>
      <c r="AW725" s="19" t="str">
        <f>IFERROR(VLOOKUP(AJ725,[2]CUS030!$A$5:$E$10000,5,0),"")</f>
        <v/>
      </c>
      <c r="AX725" s="19" t="str">
        <f>IFERROR(VLOOKUP(AK725,[2]CUS030!$A$5:$E$10000,5,0),"")</f>
        <v/>
      </c>
      <c r="AY725" s="19" t="str">
        <f>IFERROR(VLOOKUP(AL725,[2]CUS030!$A$5:$E$10000,5,0),"")</f>
        <v/>
      </c>
      <c r="AZ725" s="19" t="str">
        <f>IFERROR(VLOOKUP(AM725,[2]CUS030!$A$5:$E$10000,5,0),"")</f>
        <v/>
      </c>
      <c r="BA725" s="19" t="str">
        <f>IFERROR(VLOOKUP(AN725,[2]CUS030!$A$5:$E$10000,5,0),"")</f>
        <v/>
      </c>
      <c r="BB725" s="19" t="str">
        <f>IFERROR(VLOOKUP(AO725,[2]CUS030!$A$5:$E$10000,5,0),"")</f>
        <v/>
      </c>
      <c r="BC725" s="19" t="str">
        <f>IFERROR(VLOOKUP(AP725,[2]CUS030!$A$5:$E$10000,5,0),"")</f>
        <v/>
      </c>
      <c r="BD725" s="19" t="str">
        <f>IFERROR(VLOOKUP(AQ725,[2]CUS030!$A$5:$E$10000,5,0),"")</f>
        <v/>
      </c>
      <c r="BE725" s="19" t="str">
        <f>IFERROR(VLOOKUP(AR725,[2]CUS030!$A$5:$E$10000,5,0),"")</f>
        <v/>
      </c>
    </row>
    <row r="726" spans="6:57" x14ac:dyDescent="0.3">
      <c r="F726" s="108" t="str">
        <f>[1]!Table1[[#This Row],[Production]]</f>
        <v>|0200226240|31.80|0.00|1.600|0.0006049NBC</v>
      </c>
      <c r="G726" t="str">
        <f t="shared" si="355"/>
        <v>6049</v>
      </c>
      <c r="H726" t="str">
        <f t="shared" si="356"/>
        <v>||||||||||||</v>
      </c>
      <c r="I726" s="108" t="str">
        <f>[1]!Table1[[#This Row],[Stock]]</f>
        <v>|0200226240|31.80|0.00|1.600|0.000743NBC</v>
      </c>
      <c r="J726" t="str">
        <f t="shared" si="357"/>
        <v>743</v>
      </c>
      <c r="K726" s="19"/>
      <c r="L726" s="19"/>
      <c r="M726" s="19"/>
      <c r="N726" s="19"/>
      <c r="O726" s="19"/>
      <c r="P726" s="20">
        <f>End_Cal!E726</f>
        <v>0</v>
      </c>
      <c r="Q726" s="112">
        <f t="shared" si="330"/>
        <v>0</v>
      </c>
      <c r="R726" s="112" t="str">
        <f t="shared" si="331"/>
        <v/>
      </c>
      <c r="S726" s="112" t="str">
        <f t="shared" si="332"/>
        <v/>
      </c>
      <c r="T726" s="112" t="str">
        <f t="shared" si="333"/>
        <v/>
      </c>
      <c r="U726" s="112" t="str">
        <f t="shared" si="334"/>
        <v/>
      </c>
      <c r="V726" s="112" t="str">
        <f t="shared" si="335"/>
        <v/>
      </c>
      <c r="W726" s="112" t="str">
        <f t="shared" si="336"/>
        <v/>
      </c>
      <c r="X726" s="112" t="str">
        <f t="shared" si="337"/>
        <v/>
      </c>
      <c r="Y726" s="112" t="str">
        <f t="shared" si="338"/>
        <v/>
      </c>
      <c r="Z726" s="112" t="str">
        <f t="shared" si="339"/>
        <v/>
      </c>
      <c r="AA726" s="112" t="str">
        <f t="shared" si="340"/>
        <v/>
      </c>
      <c r="AB726" s="112" t="str">
        <f t="shared" si="341"/>
        <v/>
      </c>
      <c r="AC726" s="112" t="str">
        <f t="shared" si="342"/>
        <v/>
      </c>
      <c r="AD726" t="str">
        <f t="shared" si="358"/>
        <v>0------------</v>
      </c>
      <c r="AF726" s="19" t="str">
        <f t="shared" si="359"/>
        <v/>
      </c>
      <c r="AG726" s="19">
        <f t="shared" si="343"/>
        <v>0</v>
      </c>
      <c r="AH726" s="19" t="str">
        <f t="shared" si="344"/>
        <v/>
      </c>
      <c r="AI726" s="19" t="str">
        <f t="shared" si="345"/>
        <v/>
      </c>
      <c r="AJ726" s="19" t="str">
        <f t="shared" si="346"/>
        <v/>
      </c>
      <c r="AK726" s="19" t="str">
        <f t="shared" si="347"/>
        <v/>
      </c>
      <c r="AL726" s="19" t="str">
        <f t="shared" si="348"/>
        <v/>
      </c>
      <c r="AM726" s="19" t="str">
        <f t="shared" si="349"/>
        <v/>
      </c>
      <c r="AN726" s="19" t="str">
        <f t="shared" si="350"/>
        <v/>
      </c>
      <c r="AO726" s="19" t="str">
        <f t="shared" si="351"/>
        <v/>
      </c>
      <c r="AP726" s="19" t="str">
        <f t="shared" si="352"/>
        <v/>
      </c>
      <c r="AQ726" s="19" t="str">
        <f t="shared" si="353"/>
        <v/>
      </c>
      <c r="AR726" s="19" t="str">
        <f t="shared" si="354"/>
        <v/>
      </c>
      <c r="AS726" s="19" t="str">
        <f>IFERROR(VLOOKUP(AF726,[2]CUS030!$A$5:$E$10000,5,0),"")</f>
        <v/>
      </c>
      <c r="AT726" s="19" t="str">
        <f>IFERROR(VLOOKUP(AG726,[2]CUS030!$A$5:$E$10000,5,0),"")</f>
        <v/>
      </c>
      <c r="AU726" s="19" t="str">
        <f>IFERROR(VLOOKUP(AH726,[2]CUS030!$A$5:$E$10000,5,0),"")</f>
        <v/>
      </c>
      <c r="AV726" s="19" t="str">
        <f>IFERROR(VLOOKUP(AI726,[2]CUS030!$A$5:$E$10000,5,0),"")</f>
        <v/>
      </c>
      <c r="AW726" s="19" t="str">
        <f>IFERROR(VLOOKUP(AJ726,[2]CUS030!$A$5:$E$10000,5,0),"")</f>
        <v/>
      </c>
      <c r="AX726" s="19" t="str">
        <f>IFERROR(VLOOKUP(AK726,[2]CUS030!$A$5:$E$10000,5,0),"")</f>
        <v/>
      </c>
      <c r="AY726" s="19" t="str">
        <f>IFERROR(VLOOKUP(AL726,[2]CUS030!$A$5:$E$10000,5,0),"")</f>
        <v/>
      </c>
      <c r="AZ726" s="19" t="str">
        <f>IFERROR(VLOOKUP(AM726,[2]CUS030!$A$5:$E$10000,5,0),"")</f>
        <v/>
      </c>
      <c r="BA726" s="19" t="str">
        <f>IFERROR(VLOOKUP(AN726,[2]CUS030!$A$5:$E$10000,5,0),"")</f>
        <v/>
      </c>
      <c r="BB726" s="19" t="str">
        <f>IFERROR(VLOOKUP(AO726,[2]CUS030!$A$5:$E$10000,5,0),"")</f>
        <v/>
      </c>
      <c r="BC726" s="19" t="str">
        <f>IFERROR(VLOOKUP(AP726,[2]CUS030!$A$5:$E$10000,5,0),"")</f>
        <v/>
      </c>
      <c r="BD726" s="19" t="str">
        <f>IFERROR(VLOOKUP(AQ726,[2]CUS030!$A$5:$E$10000,5,0),"")</f>
        <v/>
      </c>
      <c r="BE726" s="19" t="str">
        <f>IFERROR(VLOOKUP(AR726,[2]CUS030!$A$5:$E$10000,5,0),"")</f>
        <v/>
      </c>
    </row>
    <row r="727" spans="6:57" x14ac:dyDescent="0.3">
      <c r="F727" s="108" t="str">
        <f>[1]!Table1[[#This Row],[Production]]</f>
        <v>|0200226240|35.00|0.00|2.600|0.0006135NBC</v>
      </c>
      <c r="G727" t="str">
        <f t="shared" si="355"/>
        <v>6135</v>
      </c>
      <c r="H727" t="str">
        <f t="shared" si="356"/>
        <v>||||||||||||</v>
      </c>
      <c r="I727" s="108" t="str">
        <f>[1]!Table1[[#This Row],[Stock]]</f>
        <v>|0200226240|35.00|0.00|2.600|0.000863NBC</v>
      </c>
      <c r="J727" t="str">
        <f t="shared" si="357"/>
        <v>863</v>
      </c>
      <c r="K727" s="19"/>
      <c r="L727" s="19"/>
      <c r="M727" s="19"/>
      <c r="N727" s="19"/>
      <c r="O727" s="19"/>
      <c r="P727" s="20">
        <f>End_Cal!E727</f>
        <v>0</v>
      </c>
      <c r="Q727" s="112">
        <f t="shared" si="330"/>
        <v>0</v>
      </c>
      <c r="R727" s="112" t="str">
        <f t="shared" si="331"/>
        <v/>
      </c>
      <c r="S727" s="112" t="str">
        <f t="shared" si="332"/>
        <v/>
      </c>
      <c r="T727" s="112" t="str">
        <f t="shared" si="333"/>
        <v/>
      </c>
      <c r="U727" s="112" t="str">
        <f t="shared" si="334"/>
        <v/>
      </c>
      <c r="V727" s="112" t="str">
        <f t="shared" si="335"/>
        <v/>
      </c>
      <c r="W727" s="112" t="str">
        <f t="shared" si="336"/>
        <v/>
      </c>
      <c r="X727" s="112" t="str">
        <f t="shared" si="337"/>
        <v/>
      </c>
      <c r="Y727" s="112" t="str">
        <f t="shared" si="338"/>
        <v/>
      </c>
      <c r="Z727" s="112" t="str">
        <f t="shared" si="339"/>
        <v/>
      </c>
      <c r="AA727" s="112" t="str">
        <f t="shared" si="340"/>
        <v/>
      </c>
      <c r="AB727" s="112" t="str">
        <f t="shared" si="341"/>
        <v/>
      </c>
      <c r="AC727" s="112" t="str">
        <f t="shared" si="342"/>
        <v/>
      </c>
      <c r="AD727" t="str">
        <f t="shared" si="358"/>
        <v>0------------</v>
      </c>
      <c r="AF727" s="19" t="str">
        <f t="shared" si="359"/>
        <v/>
      </c>
      <c r="AG727" s="19">
        <f t="shared" si="343"/>
        <v>0</v>
      </c>
      <c r="AH727" s="19" t="str">
        <f t="shared" si="344"/>
        <v/>
      </c>
      <c r="AI727" s="19" t="str">
        <f t="shared" si="345"/>
        <v/>
      </c>
      <c r="AJ727" s="19" t="str">
        <f t="shared" si="346"/>
        <v/>
      </c>
      <c r="AK727" s="19" t="str">
        <f t="shared" si="347"/>
        <v/>
      </c>
      <c r="AL727" s="19" t="str">
        <f t="shared" si="348"/>
        <v/>
      </c>
      <c r="AM727" s="19" t="str">
        <f t="shared" si="349"/>
        <v/>
      </c>
      <c r="AN727" s="19" t="str">
        <f t="shared" si="350"/>
        <v/>
      </c>
      <c r="AO727" s="19" t="str">
        <f t="shared" si="351"/>
        <v/>
      </c>
      <c r="AP727" s="19" t="str">
        <f t="shared" si="352"/>
        <v/>
      </c>
      <c r="AQ727" s="19" t="str">
        <f t="shared" si="353"/>
        <v/>
      </c>
      <c r="AR727" s="19" t="str">
        <f t="shared" si="354"/>
        <v/>
      </c>
      <c r="AS727" s="19" t="str">
        <f>IFERROR(VLOOKUP(AF727,[2]CUS030!$A$5:$E$10000,5,0),"")</f>
        <v/>
      </c>
      <c r="AT727" s="19" t="str">
        <f>IFERROR(VLOOKUP(AG727,[2]CUS030!$A$5:$E$10000,5,0),"")</f>
        <v/>
      </c>
      <c r="AU727" s="19" t="str">
        <f>IFERROR(VLOOKUP(AH727,[2]CUS030!$A$5:$E$10000,5,0),"")</f>
        <v/>
      </c>
      <c r="AV727" s="19" t="str">
        <f>IFERROR(VLOOKUP(AI727,[2]CUS030!$A$5:$E$10000,5,0),"")</f>
        <v/>
      </c>
      <c r="AW727" s="19" t="str">
        <f>IFERROR(VLOOKUP(AJ727,[2]CUS030!$A$5:$E$10000,5,0),"")</f>
        <v/>
      </c>
      <c r="AX727" s="19" t="str">
        <f>IFERROR(VLOOKUP(AK727,[2]CUS030!$A$5:$E$10000,5,0),"")</f>
        <v/>
      </c>
      <c r="AY727" s="19" t="str">
        <f>IFERROR(VLOOKUP(AL727,[2]CUS030!$A$5:$E$10000,5,0),"")</f>
        <v/>
      </c>
      <c r="AZ727" s="19" t="str">
        <f>IFERROR(VLOOKUP(AM727,[2]CUS030!$A$5:$E$10000,5,0),"")</f>
        <v/>
      </c>
      <c r="BA727" s="19" t="str">
        <f>IFERROR(VLOOKUP(AN727,[2]CUS030!$A$5:$E$10000,5,0),"")</f>
        <v/>
      </c>
      <c r="BB727" s="19" t="str">
        <f>IFERROR(VLOOKUP(AO727,[2]CUS030!$A$5:$E$10000,5,0),"")</f>
        <v/>
      </c>
      <c r="BC727" s="19" t="str">
        <f>IFERROR(VLOOKUP(AP727,[2]CUS030!$A$5:$E$10000,5,0),"")</f>
        <v/>
      </c>
      <c r="BD727" s="19" t="str">
        <f>IFERROR(VLOOKUP(AQ727,[2]CUS030!$A$5:$E$10000,5,0),"")</f>
        <v/>
      </c>
      <c r="BE727" s="19" t="str">
        <f>IFERROR(VLOOKUP(AR727,[2]CUS030!$A$5:$E$10000,5,0),"")</f>
        <v/>
      </c>
    </row>
    <row r="728" spans="6:57" x14ac:dyDescent="0.3">
      <c r="F728" s="108" t="str">
        <f>[1]!Table1[[#This Row],[Production]]</f>
        <v>|0200220139|60.50|0.00|2.000|0.0005160NBC</v>
      </c>
      <c r="G728" t="str">
        <f t="shared" si="355"/>
        <v>5160</v>
      </c>
      <c r="H728" t="str">
        <f t="shared" si="356"/>
        <v>||||||||||||</v>
      </c>
      <c r="I728" s="108" t="str">
        <f>[1]!Table1[[#This Row],[Stock]]</f>
        <v>|0200220139|60.50|0.00|2.000|0.0001014NBC</v>
      </c>
      <c r="J728" t="str">
        <f t="shared" si="357"/>
        <v>1014</v>
      </c>
      <c r="K728" s="19"/>
      <c r="L728" s="19"/>
      <c r="M728" s="19"/>
      <c r="N728" s="19"/>
      <c r="O728" s="19"/>
      <c r="P728" s="20">
        <f>End_Cal!E728</f>
        <v>0</v>
      </c>
      <c r="Q728" s="112">
        <f t="shared" si="330"/>
        <v>0</v>
      </c>
      <c r="R728" s="112" t="str">
        <f t="shared" si="331"/>
        <v/>
      </c>
      <c r="S728" s="112" t="str">
        <f t="shared" si="332"/>
        <v/>
      </c>
      <c r="T728" s="112" t="str">
        <f t="shared" si="333"/>
        <v/>
      </c>
      <c r="U728" s="112" t="str">
        <f t="shared" si="334"/>
        <v/>
      </c>
      <c r="V728" s="112" t="str">
        <f t="shared" si="335"/>
        <v/>
      </c>
      <c r="W728" s="112" t="str">
        <f t="shared" si="336"/>
        <v/>
      </c>
      <c r="X728" s="112" t="str">
        <f t="shared" si="337"/>
        <v/>
      </c>
      <c r="Y728" s="112" t="str">
        <f t="shared" si="338"/>
        <v/>
      </c>
      <c r="Z728" s="112" t="str">
        <f t="shared" si="339"/>
        <v/>
      </c>
      <c r="AA728" s="112" t="str">
        <f t="shared" si="340"/>
        <v/>
      </c>
      <c r="AB728" s="112" t="str">
        <f t="shared" si="341"/>
        <v/>
      </c>
      <c r="AC728" s="112" t="str">
        <f t="shared" si="342"/>
        <v/>
      </c>
      <c r="AD728" t="str">
        <f t="shared" si="358"/>
        <v>0------------</v>
      </c>
      <c r="AF728" s="19" t="str">
        <f t="shared" si="359"/>
        <v/>
      </c>
      <c r="AG728" s="19">
        <f t="shared" si="343"/>
        <v>0</v>
      </c>
      <c r="AH728" s="19" t="str">
        <f t="shared" si="344"/>
        <v/>
      </c>
      <c r="AI728" s="19" t="str">
        <f t="shared" si="345"/>
        <v/>
      </c>
      <c r="AJ728" s="19" t="str">
        <f t="shared" si="346"/>
        <v/>
      </c>
      <c r="AK728" s="19" t="str">
        <f t="shared" si="347"/>
        <v/>
      </c>
      <c r="AL728" s="19" t="str">
        <f t="shared" si="348"/>
        <v/>
      </c>
      <c r="AM728" s="19" t="str">
        <f t="shared" si="349"/>
        <v/>
      </c>
      <c r="AN728" s="19" t="str">
        <f t="shared" si="350"/>
        <v/>
      </c>
      <c r="AO728" s="19" t="str">
        <f t="shared" si="351"/>
        <v/>
      </c>
      <c r="AP728" s="19" t="str">
        <f t="shared" si="352"/>
        <v/>
      </c>
      <c r="AQ728" s="19" t="str">
        <f t="shared" si="353"/>
        <v/>
      </c>
      <c r="AR728" s="19" t="str">
        <f t="shared" si="354"/>
        <v/>
      </c>
      <c r="AS728" s="19" t="str">
        <f>IFERROR(VLOOKUP(AF728,[2]CUS030!$A$5:$E$10000,5,0),"")</f>
        <v/>
      </c>
      <c r="AT728" s="19" t="str">
        <f>IFERROR(VLOOKUP(AG728,[2]CUS030!$A$5:$E$10000,5,0),"")</f>
        <v/>
      </c>
      <c r="AU728" s="19" t="str">
        <f>IFERROR(VLOOKUP(AH728,[2]CUS030!$A$5:$E$10000,5,0),"")</f>
        <v/>
      </c>
      <c r="AV728" s="19" t="str">
        <f>IFERROR(VLOOKUP(AI728,[2]CUS030!$A$5:$E$10000,5,0),"")</f>
        <v/>
      </c>
      <c r="AW728" s="19" t="str">
        <f>IFERROR(VLOOKUP(AJ728,[2]CUS030!$A$5:$E$10000,5,0),"")</f>
        <v/>
      </c>
      <c r="AX728" s="19" t="str">
        <f>IFERROR(VLOOKUP(AK728,[2]CUS030!$A$5:$E$10000,5,0),"")</f>
        <v/>
      </c>
      <c r="AY728" s="19" t="str">
        <f>IFERROR(VLOOKUP(AL728,[2]CUS030!$A$5:$E$10000,5,0),"")</f>
        <v/>
      </c>
      <c r="AZ728" s="19" t="str">
        <f>IFERROR(VLOOKUP(AM728,[2]CUS030!$A$5:$E$10000,5,0),"")</f>
        <v/>
      </c>
      <c r="BA728" s="19" t="str">
        <f>IFERROR(VLOOKUP(AN728,[2]CUS030!$A$5:$E$10000,5,0),"")</f>
        <v/>
      </c>
      <c r="BB728" s="19" t="str">
        <f>IFERROR(VLOOKUP(AO728,[2]CUS030!$A$5:$E$10000,5,0),"")</f>
        <v/>
      </c>
      <c r="BC728" s="19" t="str">
        <f>IFERROR(VLOOKUP(AP728,[2]CUS030!$A$5:$E$10000,5,0),"")</f>
        <v/>
      </c>
      <c r="BD728" s="19" t="str">
        <f>IFERROR(VLOOKUP(AQ728,[2]CUS030!$A$5:$E$10000,5,0),"")</f>
        <v/>
      </c>
      <c r="BE728" s="19" t="str">
        <f>IFERROR(VLOOKUP(AR728,[2]CUS030!$A$5:$E$10000,5,0),"")</f>
        <v/>
      </c>
    </row>
    <row r="729" spans="6:57" x14ac:dyDescent="0.3">
      <c r="F729" s="108" t="str">
        <f>[1]!Table1[[#This Row],[Production]]</f>
        <v>|0200226339|40.00|20.00|2.300|0.0006065NBC</v>
      </c>
      <c r="G729" t="str">
        <f t="shared" si="355"/>
        <v>6065</v>
      </c>
      <c r="H729" t="str">
        <f t="shared" si="356"/>
        <v>||||||||||||</v>
      </c>
      <c r="I729" s="108" t="str">
        <f>[1]!Table1[[#This Row],[Stock]]</f>
        <v>|0200226339|40.00|20.00|2.300|0.0001055NBC</v>
      </c>
      <c r="J729" t="str">
        <f t="shared" si="357"/>
        <v>1055</v>
      </c>
      <c r="K729" s="19"/>
      <c r="L729" s="19"/>
      <c r="M729" s="19"/>
      <c r="N729" s="19"/>
      <c r="O729" s="19"/>
      <c r="P729" s="20">
        <f>End_Cal!E729</f>
        <v>0</v>
      </c>
      <c r="Q729" s="112">
        <f t="shared" si="330"/>
        <v>0</v>
      </c>
      <c r="R729" s="112" t="str">
        <f t="shared" si="331"/>
        <v/>
      </c>
      <c r="S729" s="112" t="str">
        <f t="shared" si="332"/>
        <v/>
      </c>
      <c r="T729" s="112" t="str">
        <f t="shared" si="333"/>
        <v/>
      </c>
      <c r="U729" s="112" t="str">
        <f t="shared" si="334"/>
        <v/>
      </c>
      <c r="V729" s="112" t="str">
        <f t="shared" si="335"/>
        <v/>
      </c>
      <c r="W729" s="112" t="str">
        <f t="shared" si="336"/>
        <v/>
      </c>
      <c r="X729" s="112" t="str">
        <f t="shared" si="337"/>
        <v/>
      </c>
      <c r="Y729" s="112" t="str">
        <f t="shared" si="338"/>
        <v/>
      </c>
      <c r="Z729" s="112" t="str">
        <f t="shared" si="339"/>
        <v/>
      </c>
      <c r="AA729" s="112" t="str">
        <f t="shared" si="340"/>
        <v/>
      </c>
      <c r="AB729" s="112" t="str">
        <f t="shared" si="341"/>
        <v/>
      </c>
      <c r="AC729" s="112" t="str">
        <f t="shared" si="342"/>
        <v/>
      </c>
      <c r="AD729" t="str">
        <f t="shared" si="358"/>
        <v>0------------</v>
      </c>
      <c r="AF729" s="19" t="str">
        <f t="shared" si="359"/>
        <v/>
      </c>
      <c r="AG729" s="19">
        <f t="shared" si="343"/>
        <v>0</v>
      </c>
      <c r="AH729" s="19" t="str">
        <f t="shared" si="344"/>
        <v/>
      </c>
      <c r="AI729" s="19" t="str">
        <f t="shared" si="345"/>
        <v/>
      </c>
      <c r="AJ729" s="19" t="str">
        <f t="shared" si="346"/>
        <v/>
      </c>
      <c r="AK729" s="19" t="str">
        <f t="shared" si="347"/>
        <v/>
      </c>
      <c r="AL729" s="19" t="str">
        <f t="shared" si="348"/>
        <v/>
      </c>
      <c r="AM729" s="19" t="str">
        <f t="shared" si="349"/>
        <v/>
      </c>
      <c r="AN729" s="19" t="str">
        <f t="shared" si="350"/>
        <v/>
      </c>
      <c r="AO729" s="19" t="str">
        <f t="shared" si="351"/>
        <v/>
      </c>
      <c r="AP729" s="19" t="str">
        <f t="shared" si="352"/>
        <v/>
      </c>
      <c r="AQ729" s="19" t="str">
        <f t="shared" si="353"/>
        <v/>
      </c>
      <c r="AR729" s="19" t="str">
        <f t="shared" si="354"/>
        <v/>
      </c>
      <c r="AS729" s="19" t="str">
        <f>IFERROR(VLOOKUP(AF729,[2]CUS030!$A$5:$E$10000,5,0),"")</f>
        <v/>
      </c>
      <c r="AT729" s="19" t="str">
        <f>IFERROR(VLOOKUP(AG729,[2]CUS030!$A$5:$E$10000,5,0),"")</f>
        <v/>
      </c>
      <c r="AU729" s="19" t="str">
        <f>IFERROR(VLOOKUP(AH729,[2]CUS030!$A$5:$E$10000,5,0),"")</f>
        <v/>
      </c>
      <c r="AV729" s="19" t="str">
        <f>IFERROR(VLOOKUP(AI729,[2]CUS030!$A$5:$E$10000,5,0),"")</f>
        <v/>
      </c>
      <c r="AW729" s="19" t="str">
        <f>IFERROR(VLOOKUP(AJ729,[2]CUS030!$A$5:$E$10000,5,0),"")</f>
        <v/>
      </c>
      <c r="AX729" s="19" t="str">
        <f>IFERROR(VLOOKUP(AK729,[2]CUS030!$A$5:$E$10000,5,0),"")</f>
        <v/>
      </c>
      <c r="AY729" s="19" t="str">
        <f>IFERROR(VLOOKUP(AL729,[2]CUS030!$A$5:$E$10000,5,0),"")</f>
        <v/>
      </c>
      <c r="AZ729" s="19" t="str">
        <f>IFERROR(VLOOKUP(AM729,[2]CUS030!$A$5:$E$10000,5,0),"")</f>
        <v/>
      </c>
      <c r="BA729" s="19" t="str">
        <f>IFERROR(VLOOKUP(AN729,[2]CUS030!$A$5:$E$10000,5,0),"")</f>
        <v/>
      </c>
      <c r="BB729" s="19" t="str">
        <f>IFERROR(VLOOKUP(AO729,[2]CUS030!$A$5:$E$10000,5,0),"")</f>
        <v/>
      </c>
      <c r="BC729" s="19" t="str">
        <f>IFERROR(VLOOKUP(AP729,[2]CUS030!$A$5:$E$10000,5,0),"")</f>
        <v/>
      </c>
      <c r="BD729" s="19" t="str">
        <f>IFERROR(VLOOKUP(AQ729,[2]CUS030!$A$5:$E$10000,5,0),"")</f>
        <v/>
      </c>
      <c r="BE729" s="19" t="str">
        <f>IFERROR(VLOOKUP(AR729,[2]CUS030!$A$5:$E$10000,5,0),"")</f>
        <v/>
      </c>
    </row>
    <row r="730" spans="6:57" x14ac:dyDescent="0.3">
      <c r="F730" s="108" t="str">
        <f>[1]!Table1[[#This Row],[Production]]</f>
        <v>|0200226339|40.00|20.00|2.300|0.0006065NBC</v>
      </c>
      <c r="G730" t="str">
        <f t="shared" si="355"/>
        <v>6065</v>
      </c>
      <c r="H730" t="str">
        <f t="shared" si="356"/>
        <v>||||||||||||</v>
      </c>
      <c r="I730" s="108" t="str">
        <f>[1]!Table1[[#This Row],[Stock]]</f>
        <v>|0200226339|40.00|20.00|2.300|0.0001064NBC</v>
      </c>
      <c r="J730" t="str">
        <f t="shared" si="357"/>
        <v>1064</v>
      </c>
      <c r="K730" s="19"/>
      <c r="L730" s="19"/>
      <c r="M730" s="19"/>
      <c r="N730" s="19"/>
      <c r="O730" s="19"/>
      <c r="P730" s="20">
        <f>End_Cal!E730</f>
        <v>0</v>
      </c>
      <c r="Q730" s="112">
        <f t="shared" si="330"/>
        <v>0</v>
      </c>
      <c r="R730" s="112" t="str">
        <f t="shared" si="331"/>
        <v/>
      </c>
      <c r="S730" s="112" t="str">
        <f t="shared" si="332"/>
        <v/>
      </c>
      <c r="T730" s="112" t="str">
        <f t="shared" si="333"/>
        <v/>
      </c>
      <c r="U730" s="112" t="str">
        <f t="shared" si="334"/>
        <v/>
      </c>
      <c r="V730" s="112" t="str">
        <f t="shared" si="335"/>
        <v/>
      </c>
      <c r="W730" s="112" t="str">
        <f t="shared" si="336"/>
        <v/>
      </c>
      <c r="X730" s="112" t="str">
        <f t="shared" si="337"/>
        <v/>
      </c>
      <c r="Y730" s="112" t="str">
        <f t="shared" si="338"/>
        <v/>
      </c>
      <c r="Z730" s="112" t="str">
        <f t="shared" si="339"/>
        <v/>
      </c>
      <c r="AA730" s="112" t="str">
        <f t="shared" si="340"/>
        <v/>
      </c>
      <c r="AB730" s="112" t="str">
        <f t="shared" si="341"/>
        <v/>
      </c>
      <c r="AC730" s="112" t="str">
        <f t="shared" si="342"/>
        <v/>
      </c>
      <c r="AD730" t="str">
        <f t="shared" si="358"/>
        <v>0------------</v>
      </c>
      <c r="AF730" s="19" t="str">
        <f t="shared" si="359"/>
        <v/>
      </c>
      <c r="AG730" s="19">
        <f t="shared" si="343"/>
        <v>0</v>
      </c>
      <c r="AH730" s="19" t="str">
        <f t="shared" si="344"/>
        <v/>
      </c>
      <c r="AI730" s="19" t="str">
        <f t="shared" si="345"/>
        <v/>
      </c>
      <c r="AJ730" s="19" t="str">
        <f t="shared" si="346"/>
        <v/>
      </c>
      <c r="AK730" s="19" t="str">
        <f t="shared" si="347"/>
        <v/>
      </c>
      <c r="AL730" s="19" t="str">
        <f t="shared" si="348"/>
        <v/>
      </c>
      <c r="AM730" s="19" t="str">
        <f t="shared" si="349"/>
        <v/>
      </c>
      <c r="AN730" s="19" t="str">
        <f t="shared" si="350"/>
        <v/>
      </c>
      <c r="AO730" s="19" t="str">
        <f t="shared" si="351"/>
        <v/>
      </c>
      <c r="AP730" s="19" t="str">
        <f t="shared" si="352"/>
        <v/>
      </c>
      <c r="AQ730" s="19" t="str">
        <f t="shared" si="353"/>
        <v/>
      </c>
      <c r="AR730" s="19" t="str">
        <f t="shared" si="354"/>
        <v/>
      </c>
      <c r="AS730" s="19" t="str">
        <f>IFERROR(VLOOKUP(AF730,[2]CUS030!$A$5:$E$10000,5,0),"")</f>
        <v/>
      </c>
      <c r="AT730" s="19" t="str">
        <f>IFERROR(VLOOKUP(AG730,[2]CUS030!$A$5:$E$10000,5,0),"")</f>
        <v/>
      </c>
      <c r="AU730" s="19" t="str">
        <f>IFERROR(VLOOKUP(AH730,[2]CUS030!$A$5:$E$10000,5,0),"")</f>
        <v/>
      </c>
      <c r="AV730" s="19" t="str">
        <f>IFERROR(VLOOKUP(AI730,[2]CUS030!$A$5:$E$10000,5,0),"")</f>
        <v/>
      </c>
      <c r="AW730" s="19" t="str">
        <f>IFERROR(VLOOKUP(AJ730,[2]CUS030!$A$5:$E$10000,5,0),"")</f>
        <v/>
      </c>
      <c r="AX730" s="19" t="str">
        <f>IFERROR(VLOOKUP(AK730,[2]CUS030!$A$5:$E$10000,5,0),"")</f>
        <v/>
      </c>
      <c r="AY730" s="19" t="str">
        <f>IFERROR(VLOOKUP(AL730,[2]CUS030!$A$5:$E$10000,5,0),"")</f>
        <v/>
      </c>
      <c r="AZ730" s="19" t="str">
        <f>IFERROR(VLOOKUP(AM730,[2]CUS030!$A$5:$E$10000,5,0),"")</f>
        <v/>
      </c>
      <c r="BA730" s="19" t="str">
        <f>IFERROR(VLOOKUP(AN730,[2]CUS030!$A$5:$E$10000,5,0),"")</f>
        <v/>
      </c>
      <c r="BB730" s="19" t="str">
        <f>IFERROR(VLOOKUP(AO730,[2]CUS030!$A$5:$E$10000,5,0),"")</f>
        <v/>
      </c>
      <c r="BC730" s="19" t="str">
        <f>IFERROR(VLOOKUP(AP730,[2]CUS030!$A$5:$E$10000,5,0),"")</f>
        <v/>
      </c>
      <c r="BD730" s="19" t="str">
        <f>IFERROR(VLOOKUP(AQ730,[2]CUS030!$A$5:$E$10000,5,0),"")</f>
        <v/>
      </c>
      <c r="BE730" s="19" t="str">
        <f>IFERROR(VLOOKUP(AR730,[2]CUS030!$A$5:$E$10000,5,0),"")</f>
        <v/>
      </c>
    </row>
    <row r="731" spans="6:57" x14ac:dyDescent="0.3">
      <c r="F731" s="108" t="str">
        <f>[1]!Table1[[#This Row],[Production]]</f>
        <v>|0200226240|19.10|0.00|1.600|0.0005731NBC</v>
      </c>
      <c r="G731" t="str">
        <f t="shared" si="355"/>
        <v>5731</v>
      </c>
      <c r="H731" t="str">
        <f t="shared" si="356"/>
        <v>||||||||||||</v>
      </c>
      <c r="I731" s="108" t="str">
        <f>[1]!Table1[[#This Row],[Stock]]</f>
        <v>|0200226240|19.10|0.00|1.600|0.0001745NBC</v>
      </c>
      <c r="J731" t="str">
        <f t="shared" si="357"/>
        <v>1745</v>
      </c>
      <c r="K731" s="19"/>
      <c r="L731" s="19"/>
      <c r="M731" s="19"/>
      <c r="N731" s="19"/>
      <c r="O731" s="19"/>
      <c r="P731" s="20">
        <f>End_Cal!E731</f>
        <v>0</v>
      </c>
      <c r="Q731" s="112">
        <f t="shared" si="330"/>
        <v>0</v>
      </c>
      <c r="R731" s="112" t="str">
        <f t="shared" si="331"/>
        <v/>
      </c>
      <c r="S731" s="112" t="str">
        <f t="shared" si="332"/>
        <v/>
      </c>
      <c r="T731" s="112" t="str">
        <f t="shared" si="333"/>
        <v/>
      </c>
      <c r="U731" s="112" t="str">
        <f t="shared" si="334"/>
        <v/>
      </c>
      <c r="V731" s="112" t="str">
        <f t="shared" si="335"/>
        <v/>
      </c>
      <c r="W731" s="112" t="str">
        <f t="shared" si="336"/>
        <v/>
      </c>
      <c r="X731" s="112" t="str">
        <f t="shared" si="337"/>
        <v/>
      </c>
      <c r="Y731" s="112" t="str">
        <f t="shared" si="338"/>
        <v/>
      </c>
      <c r="Z731" s="112" t="str">
        <f t="shared" si="339"/>
        <v/>
      </c>
      <c r="AA731" s="112" t="str">
        <f t="shared" si="340"/>
        <v/>
      </c>
      <c r="AB731" s="112" t="str">
        <f t="shared" si="341"/>
        <v/>
      </c>
      <c r="AC731" s="112" t="str">
        <f t="shared" si="342"/>
        <v/>
      </c>
      <c r="AD731" t="str">
        <f t="shared" si="358"/>
        <v>0------------</v>
      </c>
      <c r="AF731" s="19" t="str">
        <f t="shared" si="359"/>
        <v/>
      </c>
      <c r="AG731" s="19">
        <f t="shared" si="343"/>
        <v>0</v>
      </c>
      <c r="AH731" s="19" t="str">
        <f t="shared" si="344"/>
        <v/>
      </c>
      <c r="AI731" s="19" t="str">
        <f t="shared" si="345"/>
        <v/>
      </c>
      <c r="AJ731" s="19" t="str">
        <f t="shared" si="346"/>
        <v/>
      </c>
      <c r="AK731" s="19" t="str">
        <f t="shared" si="347"/>
        <v/>
      </c>
      <c r="AL731" s="19" t="str">
        <f t="shared" si="348"/>
        <v/>
      </c>
      <c r="AM731" s="19" t="str">
        <f t="shared" si="349"/>
        <v/>
      </c>
      <c r="AN731" s="19" t="str">
        <f t="shared" si="350"/>
        <v/>
      </c>
      <c r="AO731" s="19" t="str">
        <f t="shared" si="351"/>
        <v/>
      </c>
      <c r="AP731" s="19" t="str">
        <f t="shared" si="352"/>
        <v/>
      </c>
      <c r="AQ731" s="19" t="str">
        <f t="shared" si="353"/>
        <v/>
      </c>
      <c r="AR731" s="19" t="str">
        <f t="shared" si="354"/>
        <v/>
      </c>
      <c r="AS731" s="19" t="str">
        <f>IFERROR(VLOOKUP(AF731,[2]CUS030!$A$5:$E$10000,5,0),"")</f>
        <v/>
      </c>
      <c r="AT731" s="19" t="str">
        <f>IFERROR(VLOOKUP(AG731,[2]CUS030!$A$5:$E$10000,5,0),"")</f>
        <v/>
      </c>
      <c r="AU731" s="19" t="str">
        <f>IFERROR(VLOOKUP(AH731,[2]CUS030!$A$5:$E$10000,5,0),"")</f>
        <v/>
      </c>
      <c r="AV731" s="19" t="str">
        <f>IFERROR(VLOOKUP(AI731,[2]CUS030!$A$5:$E$10000,5,0),"")</f>
        <v/>
      </c>
      <c r="AW731" s="19" t="str">
        <f>IFERROR(VLOOKUP(AJ731,[2]CUS030!$A$5:$E$10000,5,0),"")</f>
        <v/>
      </c>
      <c r="AX731" s="19" t="str">
        <f>IFERROR(VLOOKUP(AK731,[2]CUS030!$A$5:$E$10000,5,0),"")</f>
        <v/>
      </c>
      <c r="AY731" s="19" t="str">
        <f>IFERROR(VLOOKUP(AL731,[2]CUS030!$A$5:$E$10000,5,0),"")</f>
        <v/>
      </c>
      <c r="AZ731" s="19" t="str">
        <f>IFERROR(VLOOKUP(AM731,[2]CUS030!$A$5:$E$10000,5,0),"")</f>
        <v/>
      </c>
      <c r="BA731" s="19" t="str">
        <f>IFERROR(VLOOKUP(AN731,[2]CUS030!$A$5:$E$10000,5,0),"")</f>
        <v/>
      </c>
      <c r="BB731" s="19" t="str">
        <f>IFERROR(VLOOKUP(AO731,[2]CUS030!$A$5:$E$10000,5,0),"")</f>
        <v/>
      </c>
      <c r="BC731" s="19" t="str">
        <f>IFERROR(VLOOKUP(AP731,[2]CUS030!$A$5:$E$10000,5,0),"")</f>
        <v/>
      </c>
      <c r="BD731" s="19" t="str">
        <f>IFERROR(VLOOKUP(AQ731,[2]CUS030!$A$5:$E$10000,5,0),"")</f>
        <v/>
      </c>
      <c r="BE731" s="19" t="str">
        <f>IFERROR(VLOOKUP(AR731,[2]CUS030!$A$5:$E$10000,5,0),"")</f>
        <v/>
      </c>
    </row>
    <row r="732" spans="6:57" x14ac:dyDescent="0.3">
      <c r="F732" s="108" t="str">
        <f>[1]!Table1[[#This Row],[Production]]</f>
        <v>|0200226117|28.60|0.00|2.000|0.0006376NBC</v>
      </c>
      <c r="G732" t="str">
        <f t="shared" si="355"/>
        <v>6376</v>
      </c>
      <c r="H732" t="str">
        <f t="shared" si="356"/>
        <v>||||||||||||</v>
      </c>
      <c r="I732" s="108" t="str">
        <f>[1]!Table1[[#This Row],[Stock]]</f>
        <v>|0200226117|28.60|0.00|2.000|0.0002099NBC</v>
      </c>
      <c r="J732" t="str">
        <f t="shared" si="357"/>
        <v>2099</v>
      </c>
      <c r="K732" s="19"/>
      <c r="L732" s="19"/>
      <c r="M732" s="19"/>
      <c r="N732" s="19"/>
      <c r="O732" s="19"/>
      <c r="P732" s="20">
        <f>End_Cal!E732</f>
        <v>0</v>
      </c>
      <c r="Q732" s="112">
        <f t="shared" si="330"/>
        <v>0</v>
      </c>
      <c r="R732" s="112" t="str">
        <f t="shared" si="331"/>
        <v/>
      </c>
      <c r="S732" s="112" t="str">
        <f t="shared" si="332"/>
        <v/>
      </c>
      <c r="T732" s="112" t="str">
        <f t="shared" si="333"/>
        <v/>
      </c>
      <c r="U732" s="112" t="str">
        <f t="shared" si="334"/>
        <v/>
      </c>
      <c r="V732" s="112" t="str">
        <f t="shared" si="335"/>
        <v/>
      </c>
      <c r="W732" s="112" t="str">
        <f t="shared" si="336"/>
        <v/>
      </c>
      <c r="X732" s="112" t="str">
        <f t="shared" si="337"/>
        <v/>
      </c>
      <c r="Y732" s="112" t="str">
        <f t="shared" si="338"/>
        <v/>
      </c>
      <c r="Z732" s="112" t="str">
        <f t="shared" si="339"/>
        <v/>
      </c>
      <c r="AA732" s="112" t="str">
        <f t="shared" si="340"/>
        <v/>
      </c>
      <c r="AB732" s="112" t="str">
        <f t="shared" si="341"/>
        <v/>
      </c>
      <c r="AC732" s="112" t="str">
        <f t="shared" si="342"/>
        <v/>
      </c>
      <c r="AD732" t="str">
        <f t="shared" si="358"/>
        <v>0------------</v>
      </c>
      <c r="AF732" s="19" t="str">
        <f t="shared" si="359"/>
        <v/>
      </c>
      <c r="AG732" s="19">
        <f t="shared" si="343"/>
        <v>0</v>
      </c>
      <c r="AH732" s="19" t="str">
        <f t="shared" si="344"/>
        <v/>
      </c>
      <c r="AI732" s="19" t="str">
        <f t="shared" si="345"/>
        <v/>
      </c>
      <c r="AJ732" s="19" t="str">
        <f t="shared" si="346"/>
        <v/>
      </c>
      <c r="AK732" s="19" t="str">
        <f t="shared" si="347"/>
        <v/>
      </c>
      <c r="AL732" s="19" t="str">
        <f t="shared" si="348"/>
        <v/>
      </c>
      <c r="AM732" s="19" t="str">
        <f t="shared" si="349"/>
        <v/>
      </c>
      <c r="AN732" s="19" t="str">
        <f t="shared" si="350"/>
        <v/>
      </c>
      <c r="AO732" s="19" t="str">
        <f t="shared" si="351"/>
        <v/>
      </c>
      <c r="AP732" s="19" t="str">
        <f t="shared" si="352"/>
        <v/>
      </c>
      <c r="AQ732" s="19" t="str">
        <f t="shared" si="353"/>
        <v/>
      </c>
      <c r="AR732" s="19" t="str">
        <f t="shared" si="354"/>
        <v/>
      </c>
      <c r="AS732" s="19" t="str">
        <f>IFERROR(VLOOKUP(AF732,[2]CUS030!$A$5:$E$10000,5,0),"")</f>
        <v/>
      </c>
      <c r="AT732" s="19" t="str">
        <f>IFERROR(VLOOKUP(AG732,[2]CUS030!$A$5:$E$10000,5,0),"")</f>
        <v/>
      </c>
      <c r="AU732" s="19" t="str">
        <f>IFERROR(VLOOKUP(AH732,[2]CUS030!$A$5:$E$10000,5,0),"")</f>
        <v/>
      </c>
      <c r="AV732" s="19" t="str">
        <f>IFERROR(VLOOKUP(AI732,[2]CUS030!$A$5:$E$10000,5,0),"")</f>
        <v/>
      </c>
      <c r="AW732" s="19" t="str">
        <f>IFERROR(VLOOKUP(AJ732,[2]CUS030!$A$5:$E$10000,5,0),"")</f>
        <v/>
      </c>
      <c r="AX732" s="19" t="str">
        <f>IFERROR(VLOOKUP(AK732,[2]CUS030!$A$5:$E$10000,5,0),"")</f>
        <v/>
      </c>
      <c r="AY732" s="19" t="str">
        <f>IFERROR(VLOOKUP(AL732,[2]CUS030!$A$5:$E$10000,5,0),"")</f>
        <v/>
      </c>
      <c r="AZ732" s="19" t="str">
        <f>IFERROR(VLOOKUP(AM732,[2]CUS030!$A$5:$E$10000,5,0),"")</f>
        <v/>
      </c>
      <c r="BA732" s="19" t="str">
        <f>IFERROR(VLOOKUP(AN732,[2]CUS030!$A$5:$E$10000,5,0),"")</f>
        <v/>
      </c>
      <c r="BB732" s="19" t="str">
        <f>IFERROR(VLOOKUP(AO732,[2]CUS030!$A$5:$E$10000,5,0),"")</f>
        <v/>
      </c>
      <c r="BC732" s="19" t="str">
        <f>IFERROR(VLOOKUP(AP732,[2]CUS030!$A$5:$E$10000,5,0),"")</f>
        <v/>
      </c>
      <c r="BD732" s="19" t="str">
        <f>IFERROR(VLOOKUP(AQ732,[2]CUS030!$A$5:$E$10000,5,0),"")</f>
        <v/>
      </c>
      <c r="BE732" s="19" t="str">
        <f>IFERROR(VLOOKUP(AR732,[2]CUS030!$A$5:$E$10000,5,0),"")</f>
        <v/>
      </c>
    </row>
    <row r="733" spans="6:57" x14ac:dyDescent="0.3">
      <c r="F733" s="108" t="str">
        <f>[1]!Table1[[#This Row],[Production]]</f>
        <v>|0200220810|22.20|0.00|1.400|0.0006150IBC</v>
      </c>
      <c r="G733" t="str">
        <f t="shared" si="355"/>
        <v>6150</v>
      </c>
      <c r="H733" t="str">
        <f t="shared" si="356"/>
        <v>||||||||||||</v>
      </c>
      <c r="I733" s="108" t="str">
        <f>[1]!Table1[[#This Row],[Stock]]</f>
        <v>|0200220810|22.20|0.00|1.400|0.0002581IBC</v>
      </c>
      <c r="J733" t="str">
        <f t="shared" si="357"/>
        <v>2581</v>
      </c>
      <c r="K733" s="19"/>
      <c r="L733" s="19"/>
      <c r="M733" s="19"/>
      <c r="N733" s="19"/>
      <c r="O733" s="19"/>
      <c r="P733" s="20">
        <f>End_Cal!E733</f>
        <v>0</v>
      </c>
      <c r="Q733" s="112">
        <f t="shared" si="330"/>
        <v>0</v>
      </c>
      <c r="R733" s="112" t="str">
        <f t="shared" si="331"/>
        <v/>
      </c>
      <c r="S733" s="112" t="str">
        <f t="shared" si="332"/>
        <v/>
      </c>
      <c r="T733" s="112" t="str">
        <f t="shared" si="333"/>
        <v/>
      </c>
      <c r="U733" s="112" t="str">
        <f t="shared" si="334"/>
        <v/>
      </c>
      <c r="V733" s="112" t="str">
        <f t="shared" si="335"/>
        <v/>
      </c>
      <c r="W733" s="112" t="str">
        <f t="shared" si="336"/>
        <v/>
      </c>
      <c r="X733" s="112" t="str">
        <f t="shared" si="337"/>
        <v/>
      </c>
      <c r="Y733" s="112" t="str">
        <f t="shared" si="338"/>
        <v/>
      </c>
      <c r="Z733" s="112" t="str">
        <f t="shared" si="339"/>
        <v/>
      </c>
      <c r="AA733" s="112" t="str">
        <f t="shared" si="340"/>
        <v/>
      </c>
      <c r="AB733" s="112" t="str">
        <f t="shared" si="341"/>
        <v/>
      </c>
      <c r="AC733" s="112" t="str">
        <f t="shared" si="342"/>
        <v/>
      </c>
      <c r="AD733" t="str">
        <f t="shared" si="358"/>
        <v>0------------</v>
      </c>
      <c r="AF733" s="19" t="str">
        <f t="shared" si="359"/>
        <v/>
      </c>
      <c r="AG733" s="19">
        <f t="shared" si="343"/>
        <v>0</v>
      </c>
      <c r="AH733" s="19" t="str">
        <f t="shared" si="344"/>
        <v/>
      </c>
      <c r="AI733" s="19" t="str">
        <f t="shared" si="345"/>
        <v/>
      </c>
      <c r="AJ733" s="19" t="str">
        <f t="shared" si="346"/>
        <v/>
      </c>
      <c r="AK733" s="19" t="str">
        <f t="shared" si="347"/>
        <v/>
      </c>
      <c r="AL733" s="19" t="str">
        <f t="shared" si="348"/>
        <v/>
      </c>
      <c r="AM733" s="19" t="str">
        <f t="shared" si="349"/>
        <v/>
      </c>
      <c r="AN733" s="19" t="str">
        <f t="shared" si="350"/>
        <v/>
      </c>
      <c r="AO733" s="19" t="str">
        <f t="shared" si="351"/>
        <v/>
      </c>
      <c r="AP733" s="19" t="str">
        <f t="shared" si="352"/>
        <v/>
      </c>
      <c r="AQ733" s="19" t="str">
        <f t="shared" si="353"/>
        <v/>
      </c>
      <c r="AR733" s="19" t="str">
        <f t="shared" si="354"/>
        <v/>
      </c>
      <c r="AS733" s="19" t="str">
        <f>IFERROR(VLOOKUP(AF733,[2]CUS030!$A$5:$E$10000,5,0),"")</f>
        <v/>
      </c>
      <c r="AT733" s="19" t="str">
        <f>IFERROR(VLOOKUP(AG733,[2]CUS030!$A$5:$E$10000,5,0),"")</f>
        <v/>
      </c>
      <c r="AU733" s="19" t="str">
        <f>IFERROR(VLOOKUP(AH733,[2]CUS030!$A$5:$E$10000,5,0),"")</f>
        <v/>
      </c>
      <c r="AV733" s="19" t="str">
        <f>IFERROR(VLOOKUP(AI733,[2]CUS030!$A$5:$E$10000,5,0),"")</f>
        <v/>
      </c>
      <c r="AW733" s="19" t="str">
        <f>IFERROR(VLOOKUP(AJ733,[2]CUS030!$A$5:$E$10000,5,0),"")</f>
        <v/>
      </c>
      <c r="AX733" s="19" t="str">
        <f>IFERROR(VLOOKUP(AK733,[2]CUS030!$A$5:$E$10000,5,0),"")</f>
        <v/>
      </c>
      <c r="AY733" s="19" t="str">
        <f>IFERROR(VLOOKUP(AL733,[2]CUS030!$A$5:$E$10000,5,0),"")</f>
        <v/>
      </c>
      <c r="AZ733" s="19" t="str">
        <f>IFERROR(VLOOKUP(AM733,[2]CUS030!$A$5:$E$10000,5,0),"")</f>
        <v/>
      </c>
      <c r="BA733" s="19" t="str">
        <f>IFERROR(VLOOKUP(AN733,[2]CUS030!$A$5:$E$10000,5,0),"")</f>
        <v/>
      </c>
      <c r="BB733" s="19" t="str">
        <f>IFERROR(VLOOKUP(AO733,[2]CUS030!$A$5:$E$10000,5,0),"")</f>
        <v/>
      </c>
      <c r="BC733" s="19" t="str">
        <f>IFERROR(VLOOKUP(AP733,[2]CUS030!$A$5:$E$10000,5,0),"")</f>
        <v/>
      </c>
      <c r="BD733" s="19" t="str">
        <f>IFERROR(VLOOKUP(AQ733,[2]CUS030!$A$5:$E$10000,5,0),"")</f>
        <v/>
      </c>
      <c r="BE733" s="19" t="str">
        <f>IFERROR(VLOOKUP(AR733,[2]CUS030!$A$5:$E$10000,5,0),"")</f>
        <v/>
      </c>
    </row>
    <row r="734" spans="6:57" x14ac:dyDescent="0.3">
      <c r="F734" s="108" t="str">
        <f>[1]!Table1[[#This Row],[Production]]</f>
        <v>|0200220139|22.20|0.00|2.300|0.0005883NBC</v>
      </c>
      <c r="G734" t="str">
        <f t="shared" si="355"/>
        <v>5883</v>
      </c>
      <c r="H734" t="str">
        <f t="shared" si="356"/>
        <v>||||||||||||</v>
      </c>
      <c r="I734" s="108" t="str">
        <f>[1]!Table1[[#This Row],[Stock]]</f>
        <v>|0200220139|22.20|0.00|2.300|0.000726NBC</v>
      </c>
      <c r="J734" t="str">
        <f t="shared" si="357"/>
        <v>726</v>
      </c>
      <c r="K734" s="19"/>
      <c r="L734" s="19"/>
      <c r="M734" s="19"/>
      <c r="N734" s="19"/>
      <c r="O734" s="19"/>
      <c r="P734" s="20">
        <f>End_Cal!E734</f>
        <v>0</v>
      </c>
      <c r="Q734" s="112">
        <f t="shared" si="330"/>
        <v>0</v>
      </c>
      <c r="R734" s="112" t="str">
        <f t="shared" si="331"/>
        <v/>
      </c>
      <c r="S734" s="112" t="str">
        <f t="shared" si="332"/>
        <v/>
      </c>
      <c r="T734" s="112" t="str">
        <f t="shared" si="333"/>
        <v/>
      </c>
      <c r="U734" s="112" t="str">
        <f t="shared" si="334"/>
        <v/>
      </c>
      <c r="V734" s="112" t="str">
        <f t="shared" si="335"/>
        <v/>
      </c>
      <c r="W734" s="112" t="str">
        <f t="shared" si="336"/>
        <v/>
      </c>
      <c r="X734" s="112" t="str">
        <f t="shared" si="337"/>
        <v/>
      </c>
      <c r="Y734" s="112" t="str">
        <f t="shared" si="338"/>
        <v/>
      </c>
      <c r="Z734" s="112" t="str">
        <f t="shared" si="339"/>
        <v/>
      </c>
      <c r="AA734" s="112" t="str">
        <f t="shared" si="340"/>
        <v/>
      </c>
      <c r="AB734" s="112" t="str">
        <f t="shared" si="341"/>
        <v/>
      </c>
      <c r="AC734" s="112" t="str">
        <f t="shared" si="342"/>
        <v/>
      </c>
      <c r="AD734" t="str">
        <f t="shared" si="358"/>
        <v>0------------</v>
      </c>
      <c r="AF734" s="19" t="str">
        <f t="shared" si="359"/>
        <v/>
      </c>
      <c r="AG734" s="19">
        <f t="shared" si="343"/>
        <v>0</v>
      </c>
      <c r="AH734" s="19" t="str">
        <f t="shared" si="344"/>
        <v/>
      </c>
      <c r="AI734" s="19" t="str">
        <f t="shared" si="345"/>
        <v/>
      </c>
      <c r="AJ734" s="19" t="str">
        <f t="shared" si="346"/>
        <v/>
      </c>
      <c r="AK734" s="19" t="str">
        <f t="shared" si="347"/>
        <v/>
      </c>
      <c r="AL734" s="19" t="str">
        <f t="shared" si="348"/>
        <v/>
      </c>
      <c r="AM734" s="19" t="str">
        <f t="shared" si="349"/>
        <v/>
      </c>
      <c r="AN734" s="19" t="str">
        <f t="shared" si="350"/>
        <v/>
      </c>
      <c r="AO734" s="19" t="str">
        <f t="shared" si="351"/>
        <v/>
      </c>
      <c r="AP734" s="19" t="str">
        <f t="shared" si="352"/>
        <v/>
      </c>
      <c r="AQ734" s="19" t="str">
        <f t="shared" si="353"/>
        <v/>
      </c>
      <c r="AR734" s="19" t="str">
        <f t="shared" si="354"/>
        <v/>
      </c>
      <c r="AS734" s="19" t="str">
        <f>IFERROR(VLOOKUP(AF734,[2]CUS030!$A$5:$E$10000,5,0),"")</f>
        <v/>
      </c>
      <c r="AT734" s="19" t="str">
        <f>IFERROR(VLOOKUP(AG734,[2]CUS030!$A$5:$E$10000,5,0),"")</f>
        <v/>
      </c>
      <c r="AU734" s="19" t="str">
        <f>IFERROR(VLOOKUP(AH734,[2]CUS030!$A$5:$E$10000,5,0),"")</f>
        <v/>
      </c>
      <c r="AV734" s="19" t="str">
        <f>IFERROR(VLOOKUP(AI734,[2]CUS030!$A$5:$E$10000,5,0),"")</f>
        <v/>
      </c>
      <c r="AW734" s="19" t="str">
        <f>IFERROR(VLOOKUP(AJ734,[2]CUS030!$A$5:$E$10000,5,0),"")</f>
        <v/>
      </c>
      <c r="AX734" s="19" t="str">
        <f>IFERROR(VLOOKUP(AK734,[2]CUS030!$A$5:$E$10000,5,0),"")</f>
        <v/>
      </c>
      <c r="AY734" s="19" t="str">
        <f>IFERROR(VLOOKUP(AL734,[2]CUS030!$A$5:$E$10000,5,0),"")</f>
        <v/>
      </c>
      <c r="AZ734" s="19" t="str">
        <f>IFERROR(VLOOKUP(AM734,[2]CUS030!$A$5:$E$10000,5,0),"")</f>
        <v/>
      </c>
      <c r="BA734" s="19" t="str">
        <f>IFERROR(VLOOKUP(AN734,[2]CUS030!$A$5:$E$10000,5,0),"")</f>
        <v/>
      </c>
      <c r="BB734" s="19" t="str">
        <f>IFERROR(VLOOKUP(AO734,[2]CUS030!$A$5:$E$10000,5,0),"")</f>
        <v/>
      </c>
      <c r="BC734" s="19" t="str">
        <f>IFERROR(VLOOKUP(AP734,[2]CUS030!$A$5:$E$10000,5,0),"")</f>
        <v/>
      </c>
      <c r="BD734" s="19" t="str">
        <f>IFERROR(VLOOKUP(AQ734,[2]CUS030!$A$5:$E$10000,5,0),"")</f>
        <v/>
      </c>
      <c r="BE734" s="19" t="str">
        <f>IFERROR(VLOOKUP(AR734,[2]CUS030!$A$5:$E$10000,5,0),"")</f>
        <v/>
      </c>
    </row>
    <row r="735" spans="6:57" x14ac:dyDescent="0.3">
      <c r="F735" s="108" t="str">
        <f>[1]!Table1[[#This Row],[Production]]</f>
        <v>|0200220139|22.20|0.00|1.600|0.0006000NBC</v>
      </c>
      <c r="G735" t="str">
        <f t="shared" si="355"/>
        <v>6000</v>
      </c>
      <c r="H735" t="str">
        <f t="shared" si="356"/>
        <v>||||||||||||</v>
      </c>
      <c r="I735" s="108" t="str">
        <f>[1]!Table1[[#This Row],[Stock]]</f>
        <v>|0200220139|22.20|0.00|1.600|0.0006000NBC</v>
      </c>
      <c r="J735" t="str">
        <f t="shared" si="357"/>
        <v>6000</v>
      </c>
      <c r="K735" s="19"/>
      <c r="L735" s="19"/>
      <c r="M735" s="19"/>
      <c r="N735" s="19"/>
      <c r="O735" s="19"/>
      <c r="P735" s="20">
        <f>End_Cal!E735</f>
        <v>0</v>
      </c>
      <c r="Q735" s="112">
        <f t="shared" si="330"/>
        <v>0</v>
      </c>
      <c r="R735" s="112" t="str">
        <f t="shared" si="331"/>
        <v/>
      </c>
      <c r="S735" s="112" t="str">
        <f t="shared" si="332"/>
        <v/>
      </c>
      <c r="T735" s="112" t="str">
        <f t="shared" si="333"/>
        <v/>
      </c>
      <c r="U735" s="112" t="str">
        <f t="shared" si="334"/>
        <v/>
      </c>
      <c r="V735" s="112" t="str">
        <f t="shared" si="335"/>
        <v/>
      </c>
      <c r="W735" s="112" t="str">
        <f t="shared" si="336"/>
        <v/>
      </c>
      <c r="X735" s="112" t="str">
        <f t="shared" si="337"/>
        <v/>
      </c>
      <c r="Y735" s="112" t="str">
        <f t="shared" si="338"/>
        <v/>
      </c>
      <c r="Z735" s="112" t="str">
        <f t="shared" si="339"/>
        <v/>
      </c>
      <c r="AA735" s="112" t="str">
        <f t="shared" si="340"/>
        <v/>
      </c>
      <c r="AB735" s="112" t="str">
        <f t="shared" si="341"/>
        <v/>
      </c>
      <c r="AC735" s="112" t="str">
        <f t="shared" si="342"/>
        <v/>
      </c>
      <c r="AD735" t="str">
        <f t="shared" si="358"/>
        <v>0------------</v>
      </c>
      <c r="AF735" s="19" t="str">
        <f t="shared" si="359"/>
        <v/>
      </c>
      <c r="AG735" s="19">
        <f t="shared" si="343"/>
        <v>0</v>
      </c>
      <c r="AH735" s="19" t="str">
        <f t="shared" si="344"/>
        <v/>
      </c>
      <c r="AI735" s="19" t="str">
        <f t="shared" si="345"/>
        <v/>
      </c>
      <c r="AJ735" s="19" t="str">
        <f t="shared" si="346"/>
        <v/>
      </c>
      <c r="AK735" s="19" t="str">
        <f t="shared" si="347"/>
        <v/>
      </c>
      <c r="AL735" s="19" t="str">
        <f t="shared" si="348"/>
        <v/>
      </c>
      <c r="AM735" s="19" t="str">
        <f t="shared" si="349"/>
        <v/>
      </c>
      <c r="AN735" s="19" t="str">
        <f t="shared" si="350"/>
        <v/>
      </c>
      <c r="AO735" s="19" t="str">
        <f t="shared" si="351"/>
        <v/>
      </c>
      <c r="AP735" s="19" t="str">
        <f t="shared" si="352"/>
        <v/>
      </c>
      <c r="AQ735" s="19" t="str">
        <f t="shared" si="353"/>
        <v/>
      </c>
      <c r="AR735" s="19" t="str">
        <f t="shared" si="354"/>
        <v/>
      </c>
      <c r="AS735" s="19" t="str">
        <f>IFERROR(VLOOKUP(AF735,[2]CUS030!$A$5:$E$10000,5,0),"")</f>
        <v/>
      </c>
      <c r="AT735" s="19" t="str">
        <f>IFERROR(VLOOKUP(AG735,[2]CUS030!$A$5:$E$10000,5,0),"")</f>
        <v/>
      </c>
      <c r="AU735" s="19" t="str">
        <f>IFERROR(VLOOKUP(AH735,[2]CUS030!$A$5:$E$10000,5,0),"")</f>
        <v/>
      </c>
      <c r="AV735" s="19" t="str">
        <f>IFERROR(VLOOKUP(AI735,[2]CUS030!$A$5:$E$10000,5,0),"")</f>
        <v/>
      </c>
      <c r="AW735" s="19" t="str">
        <f>IFERROR(VLOOKUP(AJ735,[2]CUS030!$A$5:$E$10000,5,0),"")</f>
        <v/>
      </c>
      <c r="AX735" s="19" t="str">
        <f>IFERROR(VLOOKUP(AK735,[2]CUS030!$A$5:$E$10000,5,0),"")</f>
        <v/>
      </c>
      <c r="AY735" s="19" t="str">
        <f>IFERROR(VLOOKUP(AL735,[2]CUS030!$A$5:$E$10000,5,0),"")</f>
        <v/>
      </c>
      <c r="AZ735" s="19" t="str">
        <f>IFERROR(VLOOKUP(AM735,[2]CUS030!$A$5:$E$10000,5,0),"")</f>
        <v/>
      </c>
      <c r="BA735" s="19" t="str">
        <f>IFERROR(VLOOKUP(AN735,[2]CUS030!$A$5:$E$10000,5,0),"")</f>
        <v/>
      </c>
      <c r="BB735" s="19" t="str">
        <f>IFERROR(VLOOKUP(AO735,[2]CUS030!$A$5:$E$10000,5,0),"")</f>
        <v/>
      </c>
      <c r="BC735" s="19" t="str">
        <f>IFERROR(VLOOKUP(AP735,[2]CUS030!$A$5:$E$10000,5,0),"")</f>
        <v/>
      </c>
      <c r="BD735" s="19" t="str">
        <f>IFERROR(VLOOKUP(AQ735,[2]CUS030!$A$5:$E$10000,5,0),"")</f>
        <v/>
      </c>
      <c r="BE735" s="19" t="str">
        <f>IFERROR(VLOOKUP(AR735,[2]CUS030!$A$5:$E$10000,5,0),"")</f>
        <v/>
      </c>
    </row>
    <row r="736" spans="6:57" x14ac:dyDescent="0.3">
      <c r="F736" s="108" t="str">
        <f>[1]!Table1[[#This Row],[Production]]</f>
        <v>|0200220139|17.30|0.00|2.300|0.0005500NBC</v>
      </c>
      <c r="G736" t="str">
        <f t="shared" si="355"/>
        <v>5500</v>
      </c>
      <c r="H736" t="str">
        <f t="shared" si="356"/>
        <v>||||||||||||</v>
      </c>
      <c r="I736" s="108" t="str">
        <f>[1]!Table1[[#This Row],[Stock]]</f>
        <v>|0200220139|17.30|0.00|2.300|0.0005500NBC</v>
      </c>
      <c r="J736" t="str">
        <f t="shared" si="357"/>
        <v>5500</v>
      </c>
      <c r="K736" s="19"/>
      <c r="L736" s="19"/>
      <c r="M736" s="19"/>
      <c r="N736" s="19"/>
      <c r="O736" s="19"/>
      <c r="P736" s="20">
        <f>End_Cal!E736</f>
        <v>0</v>
      </c>
      <c r="Q736" s="112">
        <f t="shared" si="330"/>
        <v>0</v>
      </c>
      <c r="R736" s="112" t="str">
        <f t="shared" si="331"/>
        <v/>
      </c>
      <c r="S736" s="112" t="str">
        <f t="shared" si="332"/>
        <v/>
      </c>
      <c r="T736" s="112" t="str">
        <f t="shared" si="333"/>
        <v/>
      </c>
      <c r="U736" s="112" t="str">
        <f t="shared" si="334"/>
        <v/>
      </c>
      <c r="V736" s="112" t="str">
        <f t="shared" si="335"/>
        <v/>
      </c>
      <c r="W736" s="112" t="str">
        <f t="shared" si="336"/>
        <v/>
      </c>
      <c r="X736" s="112" t="str">
        <f t="shared" si="337"/>
        <v/>
      </c>
      <c r="Y736" s="112" t="str">
        <f t="shared" si="338"/>
        <v/>
      </c>
      <c r="Z736" s="112" t="str">
        <f t="shared" si="339"/>
        <v/>
      </c>
      <c r="AA736" s="112" t="str">
        <f t="shared" si="340"/>
        <v/>
      </c>
      <c r="AB736" s="112" t="str">
        <f t="shared" si="341"/>
        <v/>
      </c>
      <c r="AC736" s="112" t="str">
        <f t="shared" si="342"/>
        <v/>
      </c>
      <c r="AD736" t="str">
        <f t="shared" si="358"/>
        <v>0------------</v>
      </c>
      <c r="AF736" s="19" t="str">
        <f t="shared" si="359"/>
        <v/>
      </c>
      <c r="AG736" s="19">
        <f t="shared" si="343"/>
        <v>0</v>
      </c>
      <c r="AH736" s="19" t="str">
        <f t="shared" si="344"/>
        <v/>
      </c>
      <c r="AI736" s="19" t="str">
        <f t="shared" si="345"/>
        <v/>
      </c>
      <c r="AJ736" s="19" t="str">
        <f t="shared" si="346"/>
        <v/>
      </c>
      <c r="AK736" s="19" t="str">
        <f t="shared" si="347"/>
        <v/>
      </c>
      <c r="AL736" s="19" t="str">
        <f t="shared" si="348"/>
        <v/>
      </c>
      <c r="AM736" s="19" t="str">
        <f t="shared" si="349"/>
        <v/>
      </c>
      <c r="AN736" s="19" t="str">
        <f t="shared" si="350"/>
        <v/>
      </c>
      <c r="AO736" s="19" t="str">
        <f t="shared" si="351"/>
        <v/>
      </c>
      <c r="AP736" s="19" t="str">
        <f t="shared" si="352"/>
        <v/>
      </c>
      <c r="AQ736" s="19" t="str">
        <f t="shared" si="353"/>
        <v/>
      </c>
      <c r="AR736" s="19" t="str">
        <f t="shared" si="354"/>
        <v/>
      </c>
      <c r="AS736" s="19" t="str">
        <f>IFERROR(VLOOKUP(AF736,[2]CUS030!$A$5:$E$10000,5,0),"")</f>
        <v/>
      </c>
      <c r="AT736" s="19" t="str">
        <f>IFERROR(VLOOKUP(AG736,[2]CUS030!$A$5:$E$10000,5,0),"")</f>
        <v/>
      </c>
      <c r="AU736" s="19" t="str">
        <f>IFERROR(VLOOKUP(AH736,[2]CUS030!$A$5:$E$10000,5,0),"")</f>
        <v/>
      </c>
      <c r="AV736" s="19" t="str">
        <f>IFERROR(VLOOKUP(AI736,[2]CUS030!$A$5:$E$10000,5,0),"")</f>
        <v/>
      </c>
      <c r="AW736" s="19" t="str">
        <f>IFERROR(VLOOKUP(AJ736,[2]CUS030!$A$5:$E$10000,5,0),"")</f>
        <v/>
      </c>
      <c r="AX736" s="19" t="str">
        <f>IFERROR(VLOOKUP(AK736,[2]CUS030!$A$5:$E$10000,5,0),"")</f>
        <v/>
      </c>
      <c r="AY736" s="19" t="str">
        <f>IFERROR(VLOOKUP(AL736,[2]CUS030!$A$5:$E$10000,5,0),"")</f>
        <v/>
      </c>
      <c r="AZ736" s="19" t="str">
        <f>IFERROR(VLOOKUP(AM736,[2]CUS030!$A$5:$E$10000,5,0),"")</f>
        <v/>
      </c>
      <c r="BA736" s="19" t="str">
        <f>IFERROR(VLOOKUP(AN736,[2]CUS030!$A$5:$E$10000,5,0),"")</f>
        <v/>
      </c>
      <c r="BB736" s="19" t="str">
        <f>IFERROR(VLOOKUP(AO736,[2]CUS030!$A$5:$E$10000,5,0),"")</f>
        <v/>
      </c>
      <c r="BC736" s="19" t="str">
        <f>IFERROR(VLOOKUP(AP736,[2]CUS030!$A$5:$E$10000,5,0),"")</f>
        <v/>
      </c>
      <c r="BD736" s="19" t="str">
        <f>IFERROR(VLOOKUP(AQ736,[2]CUS030!$A$5:$E$10000,5,0),"")</f>
        <v/>
      </c>
      <c r="BE736" s="19" t="str">
        <f>IFERROR(VLOOKUP(AR736,[2]CUS030!$A$5:$E$10000,5,0),"")</f>
        <v/>
      </c>
    </row>
    <row r="737" spans="6:57" x14ac:dyDescent="0.3">
      <c r="F737" s="108" t="str">
        <f>[1]!Table1[[#This Row],[Production]]</f>
        <v>|0200220810|21.70|0.00|2.000|0.0005500NBC</v>
      </c>
      <c r="G737" t="str">
        <f t="shared" si="355"/>
        <v>5500</v>
      </c>
      <c r="H737" t="str">
        <f t="shared" si="356"/>
        <v>||||||||||||</v>
      </c>
      <c r="I737" s="108" t="str">
        <f>[1]!Table1[[#This Row],[Stock]]</f>
        <v>|0200220810|21.70|0.00|2.000|0.0005500NBC</v>
      </c>
      <c r="J737" t="str">
        <f t="shared" si="357"/>
        <v>5500</v>
      </c>
      <c r="K737" s="19"/>
      <c r="L737" s="19"/>
      <c r="M737" s="19"/>
      <c r="N737" s="19"/>
      <c r="O737" s="19"/>
      <c r="P737" s="20">
        <f>End_Cal!E737</f>
        <v>0</v>
      </c>
      <c r="Q737" s="112">
        <f t="shared" si="330"/>
        <v>0</v>
      </c>
      <c r="R737" s="112" t="str">
        <f t="shared" si="331"/>
        <v/>
      </c>
      <c r="S737" s="112" t="str">
        <f t="shared" si="332"/>
        <v/>
      </c>
      <c r="T737" s="112" t="str">
        <f t="shared" si="333"/>
        <v/>
      </c>
      <c r="U737" s="112" t="str">
        <f t="shared" si="334"/>
        <v/>
      </c>
      <c r="V737" s="112" t="str">
        <f t="shared" si="335"/>
        <v/>
      </c>
      <c r="W737" s="112" t="str">
        <f t="shared" si="336"/>
        <v/>
      </c>
      <c r="X737" s="112" t="str">
        <f t="shared" si="337"/>
        <v/>
      </c>
      <c r="Y737" s="112" t="str">
        <f t="shared" si="338"/>
        <v/>
      </c>
      <c r="Z737" s="112" t="str">
        <f t="shared" si="339"/>
        <v/>
      </c>
      <c r="AA737" s="112" t="str">
        <f t="shared" si="340"/>
        <v/>
      </c>
      <c r="AB737" s="112" t="str">
        <f t="shared" si="341"/>
        <v/>
      </c>
      <c r="AC737" s="112" t="str">
        <f t="shared" si="342"/>
        <v/>
      </c>
      <c r="AD737" t="str">
        <f t="shared" si="358"/>
        <v>0------------</v>
      </c>
      <c r="AF737" s="19" t="str">
        <f t="shared" si="359"/>
        <v/>
      </c>
      <c r="AG737" s="19">
        <f t="shared" si="343"/>
        <v>0</v>
      </c>
      <c r="AH737" s="19" t="str">
        <f t="shared" si="344"/>
        <v/>
      </c>
      <c r="AI737" s="19" t="str">
        <f t="shared" si="345"/>
        <v/>
      </c>
      <c r="AJ737" s="19" t="str">
        <f t="shared" si="346"/>
        <v/>
      </c>
      <c r="AK737" s="19" t="str">
        <f t="shared" si="347"/>
        <v/>
      </c>
      <c r="AL737" s="19" t="str">
        <f t="shared" si="348"/>
        <v/>
      </c>
      <c r="AM737" s="19" t="str">
        <f t="shared" si="349"/>
        <v/>
      </c>
      <c r="AN737" s="19" t="str">
        <f t="shared" si="350"/>
        <v/>
      </c>
      <c r="AO737" s="19" t="str">
        <f t="shared" si="351"/>
        <v/>
      </c>
      <c r="AP737" s="19" t="str">
        <f t="shared" si="352"/>
        <v/>
      </c>
      <c r="AQ737" s="19" t="str">
        <f t="shared" si="353"/>
        <v/>
      </c>
      <c r="AR737" s="19" t="str">
        <f t="shared" si="354"/>
        <v/>
      </c>
      <c r="AS737" s="19" t="str">
        <f>IFERROR(VLOOKUP(AF737,[2]CUS030!$A$5:$E$10000,5,0),"")</f>
        <v/>
      </c>
      <c r="AT737" s="19" t="str">
        <f>IFERROR(VLOOKUP(AG737,[2]CUS030!$A$5:$E$10000,5,0),"")</f>
        <v/>
      </c>
      <c r="AU737" s="19" t="str">
        <f>IFERROR(VLOOKUP(AH737,[2]CUS030!$A$5:$E$10000,5,0),"")</f>
        <v/>
      </c>
      <c r="AV737" s="19" t="str">
        <f>IFERROR(VLOOKUP(AI737,[2]CUS030!$A$5:$E$10000,5,0),"")</f>
        <v/>
      </c>
      <c r="AW737" s="19" t="str">
        <f>IFERROR(VLOOKUP(AJ737,[2]CUS030!$A$5:$E$10000,5,0),"")</f>
        <v/>
      </c>
      <c r="AX737" s="19" t="str">
        <f>IFERROR(VLOOKUP(AK737,[2]CUS030!$A$5:$E$10000,5,0),"")</f>
        <v/>
      </c>
      <c r="AY737" s="19" t="str">
        <f>IFERROR(VLOOKUP(AL737,[2]CUS030!$A$5:$E$10000,5,0),"")</f>
        <v/>
      </c>
      <c r="AZ737" s="19" t="str">
        <f>IFERROR(VLOOKUP(AM737,[2]CUS030!$A$5:$E$10000,5,0),"")</f>
        <v/>
      </c>
      <c r="BA737" s="19" t="str">
        <f>IFERROR(VLOOKUP(AN737,[2]CUS030!$A$5:$E$10000,5,0),"")</f>
        <v/>
      </c>
      <c r="BB737" s="19" t="str">
        <f>IFERROR(VLOOKUP(AO737,[2]CUS030!$A$5:$E$10000,5,0),"")</f>
        <v/>
      </c>
      <c r="BC737" s="19" t="str">
        <f>IFERROR(VLOOKUP(AP737,[2]CUS030!$A$5:$E$10000,5,0),"")</f>
        <v/>
      </c>
      <c r="BD737" s="19" t="str">
        <f>IFERROR(VLOOKUP(AQ737,[2]CUS030!$A$5:$E$10000,5,0),"")</f>
        <v/>
      </c>
      <c r="BE737" s="19" t="str">
        <f>IFERROR(VLOOKUP(AR737,[2]CUS030!$A$5:$E$10000,5,0),"")</f>
        <v/>
      </c>
    </row>
    <row r="738" spans="6:57" x14ac:dyDescent="0.3">
      <c r="F738" s="108" t="str">
        <f>[1]!Table1[[#This Row],[Production]]</f>
        <v>|0200220810|21.70|0.00|2.800|0.0005500NBC</v>
      </c>
      <c r="G738" t="str">
        <f t="shared" si="355"/>
        <v>5500</v>
      </c>
      <c r="H738" t="str">
        <f t="shared" si="356"/>
        <v>||||||||||||</v>
      </c>
      <c r="I738" s="108" t="str">
        <f>[1]!Table1[[#This Row],[Stock]]</f>
        <v>|0200220810|21.70|0.00|2.800|0.0005500NBC</v>
      </c>
      <c r="J738" t="str">
        <f t="shared" si="357"/>
        <v>5500</v>
      </c>
      <c r="K738" s="19"/>
      <c r="L738" s="19"/>
      <c r="M738" s="19"/>
      <c r="N738" s="19"/>
      <c r="O738" s="19"/>
      <c r="P738" s="20">
        <f>End_Cal!E738</f>
        <v>0</v>
      </c>
      <c r="Q738" s="112">
        <f t="shared" si="330"/>
        <v>0</v>
      </c>
      <c r="R738" s="112" t="str">
        <f t="shared" si="331"/>
        <v/>
      </c>
      <c r="S738" s="112" t="str">
        <f t="shared" si="332"/>
        <v/>
      </c>
      <c r="T738" s="112" t="str">
        <f t="shared" si="333"/>
        <v/>
      </c>
      <c r="U738" s="112" t="str">
        <f t="shared" si="334"/>
        <v/>
      </c>
      <c r="V738" s="112" t="str">
        <f t="shared" si="335"/>
        <v/>
      </c>
      <c r="W738" s="112" t="str">
        <f t="shared" si="336"/>
        <v/>
      </c>
      <c r="X738" s="112" t="str">
        <f t="shared" si="337"/>
        <v/>
      </c>
      <c r="Y738" s="112" t="str">
        <f t="shared" si="338"/>
        <v/>
      </c>
      <c r="Z738" s="112" t="str">
        <f t="shared" si="339"/>
        <v/>
      </c>
      <c r="AA738" s="112" t="str">
        <f t="shared" si="340"/>
        <v/>
      </c>
      <c r="AB738" s="112" t="str">
        <f t="shared" si="341"/>
        <v/>
      </c>
      <c r="AC738" s="112" t="str">
        <f t="shared" si="342"/>
        <v/>
      </c>
      <c r="AD738" t="str">
        <f t="shared" si="358"/>
        <v>0------------</v>
      </c>
      <c r="AF738" s="19" t="str">
        <f t="shared" si="359"/>
        <v/>
      </c>
      <c r="AG738" s="19">
        <f t="shared" si="343"/>
        <v>0</v>
      </c>
      <c r="AH738" s="19" t="str">
        <f t="shared" si="344"/>
        <v/>
      </c>
      <c r="AI738" s="19" t="str">
        <f t="shared" si="345"/>
        <v/>
      </c>
      <c r="AJ738" s="19" t="str">
        <f t="shared" si="346"/>
        <v/>
      </c>
      <c r="AK738" s="19" t="str">
        <f t="shared" si="347"/>
        <v/>
      </c>
      <c r="AL738" s="19" t="str">
        <f t="shared" si="348"/>
        <v/>
      </c>
      <c r="AM738" s="19" t="str">
        <f t="shared" si="349"/>
        <v/>
      </c>
      <c r="AN738" s="19" t="str">
        <f t="shared" si="350"/>
        <v/>
      </c>
      <c r="AO738" s="19" t="str">
        <f t="shared" si="351"/>
        <v/>
      </c>
      <c r="AP738" s="19" t="str">
        <f t="shared" si="352"/>
        <v/>
      </c>
      <c r="AQ738" s="19" t="str">
        <f t="shared" si="353"/>
        <v/>
      </c>
      <c r="AR738" s="19" t="str">
        <f t="shared" si="354"/>
        <v/>
      </c>
      <c r="AS738" s="19" t="str">
        <f>IFERROR(VLOOKUP(AF738,[2]CUS030!$A$5:$E$10000,5,0),"")</f>
        <v/>
      </c>
      <c r="AT738" s="19" t="str">
        <f>IFERROR(VLOOKUP(AG738,[2]CUS030!$A$5:$E$10000,5,0),"")</f>
        <v/>
      </c>
      <c r="AU738" s="19" t="str">
        <f>IFERROR(VLOOKUP(AH738,[2]CUS030!$A$5:$E$10000,5,0),"")</f>
        <v/>
      </c>
      <c r="AV738" s="19" t="str">
        <f>IFERROR(VLOOKUP(AI738,[2]CUS030!$A$5:$E$10000,5,0),"")</f>
        <v/>
      </c>
      <c r="AW738" s="19" t="str">
        <f>IFERROR(VLOOKUP(AJ738,[2]CUS030!$A$5:$E$10000,5,0),"")</f>
        <v/>
      </c>
      <c r="AX738" s="19" t="str">
        <f>IFERROR(VLOOKUP(AK738,[2]CUS030!$A$5:$E$10000,5,0),"")</f>
        <v/>
      </c>
      <c r="AY738" s="19" t="str">
        <f>IFERROR(VLOOKUP(AL738,[2]CUS030!$A$5:$E$10000,5,0),"")</f>
        <v/>
      </c>
      <c r="AZ738" s="19" t="str">
        <f>IFERROR(VLOOKUP(AM738,[2]CUS030!$A$5:$E$10000,5,0),"")</f>
        <v/>
      </c>
      <c r="BA738" s="19" t="str">
        <f>IFERROR(VLOOKUP(AN738,[2]CUS030!$A$5:$E$10000,5,0),"")</f>
        <v/>
      </c>
      <c r="BB738" s="19" t="str">
        <f>IFERROR(VLOOKUP(AO738,[2]CUS030!$A$5:$E$10000,5,0),"")</f>
        <v/>
      </c>
      <c r="BC738" s="19" t="str">
        <f>IFERROR(VLOOKUP(AP738,[2]CUS030!$A$5:$E$10000,5,0),"")</f>
        <v/>
      </c>
      <c r="BD738" s="19" t="str">
        <f>IFERROR(VLOOKUP(AQ738,[2]CUS030!$A$5:$E$10000,5,0),"")</f>
        <v/>
      </c>
      <c r="BE738" s="19" t="str">
        <f>IFERROR(VLOOKUP(AR738,[2]CUS030!$A$5:$E$10000,5,0),"")</f>
        <v/>
      </c>
    </row>
    <row r="739" spans="6:57" x14ac:dyDescent="0.3">
      <c r="F739" s="108" t="str">
        <f>[1]!Table1[[#This Row],[Production]]</f>
        <v>|0200220139|25.40|0.00|2.000|0.0005500NBC</v>
      </c>
      <c r="G739" t="str">
        <f t="shared" si="355"/>
        <v>5500</v>
      </c>
      <c r="H739" t="str">
        <f t="shared" si="356"/>
        <v>||||||||||||</v>
      </c>
      <c r="I739" s="108" t="str">
        <f>[1]!Table1[[#This Row],[Stock]]</f>
        <v>|0200220139|25.40|0.00|2.000|0.0005500NBC</v>
      </c>
      <c r="J739" t="str">
        <f t="shared" si="357"/>
        <v>5500</v>
      </c>
      <c r="K739" s="19"/>
      <c r="L739" s="19"/>
      <c r="M739" s="19"/>
      <c r="N739" s="19"/>
      <c r="O739" s="19"/>
      <c r="P739" s="20">
        <f>End_Cal!E739</f>
        <v>0</v>
      </c>
      <c r="Q739" s="112">
        <f t="shared" si="330"/>
        <v>0</v>
      </c>
      <c r="R739" s="112" t="str">
        <f t="shared" si="331"/>
        <v/>
      </c>
      <c r="S739" s="112" t="str">
        <f t="shared" si="332"/>
        <v/>
      </c>
      <c r="T739" s="112" t="str">
        <f t="shared" si="333"/>
        <v/>
      </c>
      <c r="U739" s="112" t="str">
        <f t="shared" si="334"/>
        <v/>
      </c>
      <c r="V739" s="112" t="str">
        <f t="shared" si="335"/>
        <v/>
      </c>
      <c r="W739" s="112" t="str">
        <f t="shared" si="336"/>
        <v/>
      </c>
      <c r="X739" s="112" t="str">
        <f t="shared" si="337"/>
        <v/>
      </c>
      <c r="Y739" s="112" t="str">
        <f t="shared" si="338"/>
        <v/>
      </c>
      <c r="Z739" s="112" t="str">
        <f t="shared" si="339"/>
        <v/>
      </c>
      <c r="AA739" s="112" t="str">
        <f t="shared" si="340"/>
        <v/>
      </c>
      <c r="AB739" s="112" t="str">
        <f t="shared" si="341"/>
        <v/>
      </c>
      <c r="AC739" s="112" t="str">
        <f t="shared" si="342"/>
        <v/>
      </c>
      <c r="AD739" t="str">
        <f t="shared" si="358"/>
        <v>0------------</v>
      </c>
      <c r="AF739" s="19" t="str">
        <f t="shared" si="359"/>
        <v/>
      </c>
      <c r="AG739" s="19">
        <f t="shared" si="343"/>
        <v>0</v>
      </c>
      <c r="AH739" s="19" t="str">
        <f t="shared" si="344"/>
        <v/>
      </c>
      <c r="AI739" s="19" t="str">
        <f t="shared" si="345"/>
        <v/>
      </c>
      <c r="AJ739" s="19" t="str">
        <f t="shared" si="346"/>
        <v/>
      </c>
      <c r="AK739" s="19" t="str">
        <f t="shared" si="347"/>
        <v/>
      </c>
      <c r="AL739" s="19" t="str">
        <f t="shared" si="348"/>
        <v/>
      </c>
      <c r="AM739" s="19" t="str">
        <f t="shared" si="349"/>
        <v/>
      </c>
      <c r="AN739" s="19" t="str">
        <f t="shared" si="350"/>
        <v/>
      </c>
      <c r="AO739" s="19" t="str">
        <f t="shared" si="351"/>
        <v/>
      </c>
      <c r="AP739" s="19" t="str">
        <f t="shared" si="352"/>
        <v/>
      </c>
      <c r="AQ739" s="19" t="str">
        <f t="shared" si="353"/>
        <v/>
      </c>
      <c r="AR739" s="19" t="str">
        <f t="shared" si="354"/>
        <v/>
      </c>
      <c r="AS739" s="19" t="str">
        <f>IFERROR(VLOOKUP(AF739,[2]CUS030!$A$5:$E$10000,5,0),"")</f>
        <v/>
      </c>
      <c r="AT739" s="19" t="str">
        <f>IFERROR(VLOOKUP(AG739,[2]CUS030!$A$5:$E$10000,5,0),"")</f>
        <v/>
      </c>
      <c r="AU739" s="19" t="str">
        <f>IFERROR(VLOOKUP(AH739,[2]CUS030!$A$5:$E$10000,5,0),"")</f>
        <v/>
      </c>
      <c r="AV739" s="19" t="str">
        <f>IFERROR(VLOOKUP(AI739,[2]CUS030!$A$5:$E$10000,5,0),"")</f>
        <v/>
      </c>
      <c r="AW739" s="19" t="str">
        <f>IFERROR(VLOOKUP(AJ739,[2]CUS030!$A$5:$E$10000,5,0),"")</f>
        <v/>
      </c>
      <c r="AX739" s="19" t="str">
        <f>IFERROR(VLOOKUP(AK739,[2]CUS030!$A$5:$E$10000,5,0),"")</f>
        <v/>
      </c>
      <c r="AY739" s="19" t="str">
        <f>IFERROR(VLOOKUP(AL739,[2]CUS030!$A$5:$E$10000,5,0),"")</f>
        <v/>
      </c>
      <c r="AZ739" s="19" t="str">
        <f>IFERROR(VLOOKUP(AM739,[2]CUS030!$A$5:$E$10000,5,0),"")</f>
        <v/>
      </c>
      <c r="BA739" s="19" t="str">
        <f>IFERROR(VLOOKUP(AN739,[2]CUS030!$A$5:$E$10000,5,0),"")</f>
        <v/>
      </c>
      <c r="BB739" s="19" t="str">
        <f>IFERROR(VLOOKUP(AO739,[2]CUS030!$A$5:$E$10000,5,0),"")</f>
        <v/>
      </c>
      <c r="BC739" s="19" t="str">
        <f>IFERROR(VLOOKUP(AP739,[2]CUS030!$A$5:$E$10000,5,0),"")</f>
        <v/>
      </c>
      <c r="BD739" s="19" t="str">
        <f>IFERROR(VLOOKUP(AQ739,[2]CUS030!$A$5:$E$10000,5,0),"")</f>
        <v/>
      </c>
      <c r="BE739" s="19" t="str">
        <f>IFERROR(VLOOKUP(AR739,[2]CUS030!$A$5:$E$10000,5,0),"")</f>
        <v/>
      </c>
    </row>
    <row r="740" spans="6:57" x14ac:dyDescent="0.3">
      <c r="F740" s="108" t="str">
        <f>[1]!Table1[[#This Row],[Production]]</f>
        <v>|0200226240|22.20|0.00|2.000|0.0005800NBC</v>
      </c>
      <c r="G740" t="str">
        <f t="shared" si="355"/>
        <v>5800</v>
      </c>
      <c r="H740" t="str">
        <f t="shared" si="356"/>
        <v>||||||||||||</v>
      </c>
      <c r="I740" s="108" t="str">
        <f>[1]!Table1[[#This Row],[Stock]]</f>
        <v>|0200226240|22.20|0.00|2.000|0.0005800NBC</v>
      </c>
      <c r="J740" t="str">
        <f t="shared" si="357"/>
        <v>5800</v>
      </c>
      <c r="K740" s="19"/>
      <c r="L740" s="19"/>
      <c r="M740" s="19"/>
      <c r="N740" s="19"/>
      <c r="O740" s="19"/>
      <c r="P740" s="20">
        <f>End_Cal!E740</f>
        <v>0</v>
      </c>
      <c r="Q740" s="112">
        <f t="shared" ref="Q740:Q803" si="360">IFERROR(INDEX($J$2:$J$9873,MATCH(1,INDEX(($P740=$F$2:$F$9873)*(0=COUNTIFS($Q$2:$Q$2,$J$2:$J$9873)),0),0)),"")</f>
        <v>0</v>
      </c>
      <c r="R740" s="112" t="str">
        <f t="shared" ref="R740:R803" si="361">IFERROR(INDEX($J$2:$J$9873,MATCH(1,INDEX(($P740=$F$2:$F$9873)*(0=COUNTIFS(Q740,$J$2:$J$9873)),0),0)),"")</f>
        <v/>
      </c>
      <c r="S740" s="112" t="str">
        <f t="shared" ref="S740:S803" si="362">IFERROR(INDEX($J$2:$J$9873,MATCH(1,INDEX(($P740=$F$2:$F$9873)*(0=COUNTIFS(Q740:R740,$J$2:$J$9873)),0),0)),"")</f>
        <v/>
      </c>
      <c r="T740" s="112" t="str">
        <f t="shared" ref="T740:T803" si="363">IFERROR(INDEX($J$2:$J$9873,MATCH(1,INDEX(($P740=$F$2:$F$9873)*(0=COUNTIFS(Q740:S740,$J$2:$J$9873)),0),0)),"")</f>
        <v/>
      </c>
      <c r="U740" s="112" t="str">
        <f t="shared" ref="U740:U803" si="364">IFERROR(INDEX($J$2:$J$9873,MATCH(1,INDEX(($P740=$F$2:$F$9873)*(0=COUNTIFS(Q740:T740,$J$2:$J$9873)),0),0)),"")</f>
        <v/>
      </c>
      <c r="V740" s="112" t="str">
        <f t="shared" ref="V740:V803" si="365">IFERROR(INDEX($J$2:$J$9873,MATCH(1,INDEX(($P740=$F$2:$F$9873)*(0=COUNTIFS(Q740:U740,$J$2:$J$9873)),0),0)),"")</f>
        <v/>
      </c>
      <c r="W740" s="112" t="str">
        <f t="shared" ref="W740:W803" si="366">IFERROR(INDEX($J$2:$J$9873,MATCH(1,INDEX(($P740=$F$2:$F$9873)*(0=COUNTIFS(Q740:V740,$J$2:$J$861)),0),0)),"")</f>
        <v/>
      </c>
      <c r="X740" s="112" t="str">
        <f t="shared" ref="X740:X803" si="367">IFERROR(INDEX($J$2:$J$9873,MATCH(1,INDEX(($P740=$F$2:$F$9873)*(0=COUNTIFS(Q740:W740,$J$2:$J$9873)),0),0)),"")</f>
        <v/>
      </c>
      <c r="Y740" s="112" t="str">
        <f t="shared" ref="Y740:Y803" si="368">IFERROR(INDEX($J$2:$J$861,MATCH(1,INDEX(($P740=$F$2:$F$861)*(0=COUNTIFS(Q740:X740,$J$2:$J$861)),0),0)),"")</f>
        <v/>
      </c>
      <c r="Z740" s="112" t="str">
        <f t="shared" ref="Z740:Z803" si="369">IFERROR(INDEX($J$2:$J$861,MATCH(1,INDEX(($P740=$F$2:$F$861)*(0=COUNTIFS(Q740:Y740,$J$2:$J$861)),0),0)),"")</f>
        <v/>
      </c>
      <c r="AA740" s="112" t="str">
        <f t="shared" ref="AA740:AA803" si="370">IFERROR(INDEX($J$2:$J$861,MATCH(1,INDEX(($P740=$F$2:$F$861)*(0=COUNTIFS(Q740:Z740,$J$2:$J$861)),0),0)),"")</f>
        <v/>
      </c>
      <c r="AB740" s="112" t="str">
        <f t="shared" ref="AB740:AB803" si="371">IFERROR(INDEX($J$2:$J$861,MATCH(1,INDEX(($P740=$F$2:$F$861)*(0=COUNTIFS(Q740:AA740,$J$2:$J$861)),0),0)),"")</f>
        <v/>
      </c>
      <c r="AC740" s="112" t="str">
        <f t="shared" ref="AC740:AC803" si="372">IFERROR(INDEX($J$2:$J$861,MATCH(1,INDEX(($P740=$F$2:$F$861)*(0=COUNTIFS(Q740:AB740,$J$2:$J$861)),0),0)),"")</f>
        <v/>
      </c>
      <c r="AD740" t="str">
        <f t="shared" si="358"/>
        <v>0------------</v>
      </c>
      <c r="AF740" s="19" t="str">
        <f t="shared" si="359"/>
        <v/>
      </c>
      <c r="AG740" s="19">
        <f t="shared" ref="AG740:AG803" si="373">IFERROR(INDEX($I$2:$I$9873,MATCH(1,INDEX(($P740=$F$2:$F$9873)*(0=COUNTIFS(AF740,$I$2:$I$9873)),0),0)),"")</f>
        <v>0</v>
      </c>
      <c r="AH740" s="19" t="str">
        <f t="shared" ref="AH740:AH803" si="374">IFERROR(INDEX($I$2:$I$9873,MATCH(1,INDEX(($P740=$F$2:$F$9873)*(0=COUNTIFS(AF740:AG740,$I$2:$I$9873)),0),0)),"")</f>
        <v/>
      </c>
      <c r="AI740" s="19" t="str">
        <f t="shared" ref="AI740:AI803" si="375">IFERROR(INDEX($I$2:$I$9873,MATCH(1,INDEX(($P740=$F$2:$F$9873)*(0=COUNTIFS(AF740:AH740,$I$2:$I$9873)),0),0)),"")</f>
        <v/>
      </c>
      <c r="AJ740" s="19" t="str">
        <f t="shared" ref="AJ740:AJ803" si="376">IFERROR(INDEX($I$2:$I$9873,MATCH(1,INDEX(($P740=$F$2:$F$9873)*(0=COUNTIFS(AF740:AI740,$I$2:$I$9873)),0),0)),"")</f>
        <v/>
      </c>
      <c r="AK740" s="19" t="str">
        <f t="shared" ref="AK740:AK803" si="377">IFERROR(INDEX($I$2:$I$9873,MATCH(1,INDEX(($P740=$F$2:$F$9873)*(0=COUNTIFS(AF740:AJ740,$I$2:$I$9873)),0),0)),"")</f>
        <v/>
      </c>
      <c r="AL740" s="19" t="str">
        <f t="shared" ref="AL740:AL803" si="378">IFERROR(INDEX($I$2:$I$9873,MATCH(1,INDEX(($P740=$F$2:$F$9873)*(0=COUNTIFS(AF740:AK740,$I$2:$I$9873)),0),0)),"")</f>
        <v/>
      </c>
      <c r="AM740" s="19" t="str">
        <f t="shared" ref="AM740:AM803" si="379">IFERROR(INDEX($I$2:$I$9873,MATCH(1,INDEX(($P740=$F$2:$F$9873)*(0=COUNTIFS(AF740:AL740,$I$2:$I$9873)),0),0)),"")</f>
        <v/>
      </c>
      <c r="AN740" s="19" t="str">
        <f t="shared" ref="AN740:AN803" si="380">IFERROR(INDEX($I$2:$I$9873,MATCH(1,INDEX(($P740=$F$2:$F$9873)*(0=COUNTIFS(AF740:AM740,$I$2:$I$9873)),0),0)),"")</f>
        <v/>
      </c>
      <c r="AO740" s="19" t="str">
        <f t="shared" ref="AO740:AO803" si="381">IFERROR(INDEX($I$2:$I$9873,MATCH(1,INDEX(($P740=$F$2:$F$9873)*(0=COUNTIFS(AF740:AN740,$I$2:$I$9873)),0),0)),"")</f>
        <v/>
      </c>
      <c r="AP740" s="19" t="str">
        <f t="shared" ref="AP740:AP803" si="382">IFERROR(INDEX($I$2:$I$9873,MATCH(1,INDEX(($P740=$F$2:$F$9873)*(0=COUNTIFS(AF740:AO740,$I$2:$I$9873)),0),0)),"")</f>
        <v/>
      </c>
      <c r="AQ740" s="19" t="str">
        <f t="shared" ref="AQ740:AQ803" si="383">IFERROR(INDEX($I$2:$I$9873,MATCH(1,INDEX(($P740=$F$2:$F$9873)*(0=COUNTIFS(AF740:AP740,$I$2:$I$9873)),0),0)),"")</f>
        <v/>
      </c>
      <c r="AR740" s="19" t="str">
        <f t="shared" ref="AR740:AR803" si="384">IFERROR(INDEX($I$2:$I$9873,MATCH(1,INDEX(($P740=$F$2:$F$9873)*(0=COUNTIFS(AF740:AQ740,$I$2:$I$9873)),0),0)),"")</f>
        <v/>
      </c>
      <c r="AS740" s="19" t="str">
        <f>IFERROR(VLOOKUP(AF740,[2]CUS030!$A$5:$E$10000,5,0),"")</f>
        <v/>
      </c>
      <c r="AT740" s="19" t="str">
        <f>IFERROR(VLOOKUP(AG740,[2]CUS030!$A$5:$E$10000,5,0),"")</f>
        <v/>
      </c>
      <c r="AU740" s="19" t="str">
        <f>IFERROR(VLOOKUP(AH740,[2]CUS030!$A$5:$E$10000,5,0),"")</f>
        <v/>
      </c>
      <c r="AV740" s="19" t="str">
        <f>IFERROR(VLOOKUP(AI740,[2]CUS030!$A$5:$E$10000,5,0),"")</f>
        <v/>
      </c>
      <c r="AW740" s="19" t="str">
        <f>IFERROR(VLOOKUP(AJ740,[2]CUS030!$A$5:$E$10000,5,0),"")</f>
        <v/>
      </c>
      <c r="AX740" s="19" t="str">
        <f>IFERROR(VLOOKUP(AK740,[2]CUS030!$A$5:$E$10000,5,0),"")</f>
        <v/>
      </c>
      <c r="AY740" s="19" t="str">
        <f>IFERROR(VLOOKUP(AL740,[2]CUS030!$A$5:$E$10000,5,0),"")</f>
        <v/>
      </c>
      <c r="AZ740" s="19" t="str">
        <f>IFERROR(VLOOKUP(AM740,[2]CUS030!$A$5:$E$10000,5,0),"")</f>
        <v/>
      </c>
      <c r="BA740" s="19" t="str">
        <f>IFERROR(VLOOKUP(AN740,[2]CUS030!$A$5:$E$10000,5,0),"")</f>
        <v/>
      </c>
      <c r="BB740" s="19" t="str">
        <f>IFERROR(VLOOKUP(AO740,[2]CUS030!$A$5:$E$10000,5,0),"")</f>
        <v/>
      </c>
      <c r="BC740" s="19" t="str">
        <f>IFERROR(VLOOKUP(AP740,[2]CUS030!$A$5:$E$10000,5,0),"")</f>
        <v/>
      </c>
      <c r="BD740" s="19" t="str">
        <f>IFERROR(VLOOKUP(AQ740,[2]CUS030!$A$5:$E$10000,5,0),"")</f>
        <v/>
      </c>
      <c r="BE740" s="19" t="str">
        <f>IFERROR(VLOOKUP(AR740,[2]CUS030!$A$5:$E$10000,5,0),"")</f>
        <v/>
      </c>
    </row>
    <row r="741" spans="6:57" x14ac:dyDescent="0.3">
      <c r="F741" s="108" t="str">
        <f>[1]!Table1[[#This Row],[Production]]</f>
        <v>|0200230120|35.00|0.00|1.200|0.0005800NBC</v>
      </c>
      <c r="G741" t="str">
        <f t="shared" si="355"/>
        <v>5800</v>
      </c>
      <c r="H741" t="str">
        <f t="shared" si="356"/>
        <v>||||||||||||</v>
      </c>
      <c r="I741" s="108" t="str">
        <f>[1]!Table1[[#This Row],[Stock]]</f>
        <v>|0200230120|35.00|0.00|1.200|0.0005800NBC</v>
      </c>
      <c r="J741" t="str">
        <f t="shared" si="357"/>
        <v>5800</v>
      </c>
      <c r="K741" s="19"/>
      <c r="L741" s="19"/>
      <c r="M741" s="19"/>
      <c r="N741" s="19"/>
      <c r="O741" s="19"/>
      <c r="P741" s="20">
        <f>End_Cal!E741</f>
        <v>0</v>
      </c>
      <c r="Q741" s="112">
        <f t="shared" si="360"/>
        <v>0</v>
      </c>
      <c r="R741" s="112" t="str">
        <f t="shared" si="361"/>
        <v/>
      </c>
      <c r="S741" s="112" t="str">
        <f t="shared" si="362"/>
        <v/>
      </c>
      <c r="T741" s="112" t="str">
        <f t="shared" si="363"/>
        <v/>
      </c>
      <c r="U741" s="112" t="str">
        <f t="shared" si="364"/>
        <v/>
      </c>
      <c r="V741" s="112" t="str">
        <f t="shared" si="365"/>
        <v/>
      </c>
      <c r="W741" s="112" t="str">
        <f t="shared" si="366"/>
        <v/>
      </c>
      <c r="X741" s="112" t="str">
        <f t="shared" si="367"/>
        <v/>
      </c>
      <c r="Y741" s="112" t="str">
        <f t="shared" si="368"/>
        <v/>
      </c>
      <c r="Z741" s="112" t="str">
        <f t="shared" si="369"/>
        <v/>
      </c>
      <c r="AA741" s="112" t="str">
        <f t="shared" si="370"/>
        <v/>
      </c>
      <c r="AB741" s="112" t="str">
        <f t="shared" si="371"/>
        <v/>
      </c>
      <c r="AC741" s="112" t="str">
        <f t="shared" si="372"/>
        <v/>
      </c>
      <c r="AD741" t="str">
        <f t="shared" si="358"/>
        <v>0------------</v>
      </c>
      <c r="AF741" s="19" t="str">
        <f t="shared" si="359"/>
        <v/>
      </c>
      <c r="AG741" s="19">
        <f t="shared" si="373"/>
        <v>0</v>
      </c>
      <c r="AH741" s="19" t="str">
        <f t="shared" si="374"/>
        <v/>
      </c>
      <c r="AI741" s="19" t="str">
        <f t="shared" si="375"/>
        <v/>
      </c>
      <c r="AJ741" s="19" t="str">
        <f t="shared" si="376"/>
        <v/>
      </c>
      <c r="AK741" s="19" t="str">
        <f t="shared" si="377"/>
        <v/>
      </c>
      <c r="AL741" s="19" t="str">
        <f t="shared" si="378"/>
        <v/>
      </c>
      <c r="AM741" s="19" t="str">
        <f t="shared" si="379"/>
        <v/>
      </c>
      <c r="AN741" s="19" t="str">
        <f t="shared" si="380"/>
        <v/>
      </c>
      <c r="AO741" s="19" t="str">
        <f t="shared" si="381"/>
        <v/>
      </c>
      <c r="AP741" s="19" t="str">
        <f t="shared" si="382"/>
        <v/>
      </c>
      <c r="AQ741" s="19" t="str">
        <f t="shared" si="383"/>
        <v/>
      </c>
      <c r="AR741" s="19" t="str">
        <f t="shared" si="384"/>
        <v/>
      </c>
      <c r="AS741" s="19" t="str">
        <f>IFERROR(VLOOKUP(AF741,[2]CUS030!$A$5:$E$10000,5,0),"")</f>
        <v/>
      </c>
      <c r="AT741" s="19" t="str">
        <f>IFERROR(VLOOKUP(AG741,[2]CUS030!$A$5:$E$10000,5,0),"")</f>
        <v/>
      </c>
      <c r="AU741" s="19" t="str">
        <f>IFERROR(VLOOKUP(AH741,[2]CUS030!$A$5:$E$10000,5,0),"")</f>
        <v/>
      </c>
      <c r="AV741" s="19" t="str">
        <f>IFERROR(VLOOKUP(AI741,[2]CUS030!$A$5:$E$10000,5,0),"")</f>
        <v/>
      </c>
      <c r="AW741" s="19" t="str">
        <f>IFERROR(VLOOKUP(AJ741,[2]CUS030!$A$5:$E$10000,5,0),"")</f>
        <v/>
      </c>
      <c r="AX741" s="19" t="str">
        <f>IFERROR(VLOOKUP(AK741,[2]CUS030!$A$5:$E$10000,5,0),"")</f>
        <v/>
      </c>
      <c r="AY741" s="19" t="str">
        <f>IFERROR(VLOOKUP(AL741,[2]CUS030!$A$5:$E$10000,5,0),"")</f>
        <v/>
      </c>
      <c r="AZ741" s="19" t="str">
        <f>IFERROR(VLOOKUP(AM741,[2]CUS030!$A$5:$E$10000,5,0),"")</f>
        <v/>
      </c>
      <c r="BA741" s="19" t="str">
        <f>IFERROR(VLOOKUP(AN741,[2]CUS030!$A$5:$E$10000,5,0),"")</f>
        <v/>
      </c>
      <c r="BB741" s="19" t="str">
        <f>IFERROR(VLOOKUP(AO741,[2]CUS030!$A$5:$E$10000,5,0),"")</f>
        <v/>
      </c>
      <c r="BC741" s="19" t="str">
        <f>IFERROR(VLOOKUP(AP741,[2]CUS030!$A$5:$E$10000,5,0),"")</f>
        <v/>
      </c>
      <c r="BD741" s="19" t="str">
        <f>IFERROR(VLOOKUP(AQ741,[2]CUS030!$A$5:$E$10000,5,0),"")</f>
        <v/>
      </c>
      <c r="BE741" s="19" t="str">
        <f>IFERROR(VLOOKUP(AR741,[2]CUS030!$A$5:$E$10000,5,0),"")</f>
        <v/>
      </c>
    </row>
    <row r="742" spans="6:57" x14ac:dyDescent="0.3">
      <c r="F742" s="108" t="str">
        <f>[1]!Table1[[#This Row],[Production]]</f>
        <v>|0200230119|22.20|0.00|1.200|0.0006000NBC</v>
      </c>
      <c r="G742" t="str">
        <f t="shared" si="355"/>
        <v>6000</v>
      </c>
      <c r="H742" t="str">
        <f t="shared" si="356"/>
        <v>||||||||||||</v>
      </c>
      <c r="I742" s="108" t="str">
        <f>[1]!Table1[[#This Row],[Stock]]</f>
        <v>|0200230119|22.20|0.00|1.200|0.0006000NBC</v>
      </c>
      <c r="J742" t="str">
        <f t="shared" si="357"/>
        <v>6000</v>
      </c>
      <c r="K742" s="19"/>
      <c r="L742" s="19"/>
      <c r="M742" s="19"/>
      <c r="N742" s="19"/>
      <c r="O742" s="19"/>
      <c r="P742" s="20">
        <f>End_Cal!E742</f>
        <v>0</v>
      </c>
      <c r="Q742" s="112">
        <f t="shared" si="360"/>
        <v>0</v>
      </c>
      <c r="R742" s="112" t="str">
        <f t="shared" si="361"/>
        <v/>
      </c>
      <c r="S742" s="112" t="str">
        <f t="shared" si="362"/>
        <v/>
      </c>
      <c r="T742" s="112" t="str">
        <f t="shared" si="363"/>
        <v/>
      </c>
      <c r="U742" s="112" t="str">
        <f t="shared" si="364"/>
        <v/>
      </c>
      <c r="V742" s="112" t="str">
        <f t="shared" si="365"/>
        <v/>
      </c>
      <c r="W742" s="112" t="str">
        <f t="shared" si="366"/>
        <v/>
      </c>
      <c r="X742" s="112" t="str">
        <f t="shared" si="367"/>
        <v/>
      </c>
      <c r="Y742" s="112" t="str">
        <f t="shared" si="368"/>
        <v/>
      </c>
      <c r="Z742" s="112" t="str">
        <f t="shared" si="369"/>
        <v/>
      </c>
      <c r="AA742" s="112" t="str">
        <f t="shared" si="370"/>
        <v/>
      </c>
      <c r="AB742" s="112" t="str">
        <f t="shared" si="371"/>
        <v/>
      </c>
      <c r="AC742" s="112" t="str">
        <f t="shared" si="372"/>
        <v/>
      </c>
      <c r="AD742" t="str">
        <f t="shared" si="358"/>
        <v>0------------</v>
      </c>
      <c r="AF742" s="19" t="str">
        <f t="shared" si="359"/>
        <v/>
      </c>
      <c r="AG742" s="19">
        <f t="shared" si="373"/>
        <v>0</v>
      </c>
      <c r="AH742" s="19" t="str">
        <f t="shared" si="374"/>
        <v/>
      </c>
      <c r="AI742" s="19" t="str">
        <f t="shared" si="375"/>
        <v/>
      </c>
      <c r="AJ742" s="19" t="str">
        <f t="shared" si="376"/>
        <v/>
      </c>
      <c r="AK742" s="19" t="str">
        <f t="shared" si="377"/>
        <v/>
      </c>
      <c r="AL742" s="19" t="str">
        <f t="shared" si="378"/>
        <v/>
      </c>
      <c r="AM742" s="19" t="str">
        <f t="shared" si="379"/>
        <v/>
      </c>
      <c r="AN742" s="19" t="str">
        <f t="shared" si="380"/>
        <v/>
      </c>
      <c r="AO742" s="19" t="str">
        <f t="shared" si="381"/>
        <v/>
      </c>
      <c r="AP742" s="19" t="str">
        <f t="shared" si="382"/>
        <v/>
      </c>
      <c r="AQ742" s="19" t="str">
        <f t="shared" si="383"/>
        <v/>
      </c>
      <c r="AR742" s="19" t="str">
        <f t="shared" si="384"/>
        <v/>
      </c>
      <c r="AS742" s="19" t="str">
        <f>IFERROR(VLOOKUP(AF742,[2]CUS030!$A$5:$E$10000,5,0),"")</f>
        <v/>
      </c>
      <c r="AT742" s="19" t="str">
        <f>IFERROR(VLOOKUP(AG742,[2]CUS030!$A$5:$E$10000,5,0),"")</f>
        <v/>
      </c>
      <c r="AU742" s="19" t="str">
        <f>IFERROR(VLOOKUP(AH742,[2]CUS030!$A$5:$E$10000,5,0),"")</f>
        <v/>
      </c>
      <c r="AV742" s="19" t="str">
        <f>IFERROR(VLOOKUP(AI742,[2]CUS030!$A$5:$E$10000,5,0),"")</f>
        <v/>
      </c>
      <c r="AW742" s="19" t="str">
        <f>IFERROR(VLOOKUP(AJ742,[2]CUS030!$A$5:$E$10000,5,0),"")</f>
        <v/>
      </c>
      <c r="AX742" s="19" t="str">
        <f>IFERROR(VLOOKUP(AK742,[2]CUS030!$A$5:$E$10000,5,0),"")</f>
        <v/>
      </c>
      <c r="AY742" s="19" t="str">
        <f>IFERROR(VLOOKUP(AL742,[2]CUS030!$A$5:$E$10000,5,0),"")</f>
        <v/>
      </c>
      <c r="AZ742" s="19" t="str">
        <f>IFERROR(VLOOKUP(AM742,[2]CUS030!$A$5:$E$10000,5,0),"")</f>
        <v/>
      </c>
      <c r="BA742" s="19" t="str">
        <f>IFERROR(VLOOKUP(AN742,[2]CUS030!$A$5:$E$10000,5,0),"")</f>
        <v/>
      </c>
      <c r="BB742" s="19" t="str">
        <f>IFERROR(VLOOKUP(AO742,[2]CUS030!$A$5:$E$10000,5,0),"")</f>
        <v/>
      </c>
      <c r="BC742" s="19" t="str">
        <f>IFERROR(VLOOKUP(AP742,[2]CUS030!$A$5:$E$10000,5,0),"")</f>
        <v/>
      </c>
      <c r="BD742" s="19" t="str">
        <f>IFERROR(VLOOKUP(AQ742,[2]CUS030!$A$5:$E$10000,5,0),"")</f>
        <v/>
      </c>
      <c r="BE742" s="19" t="str">
        <f>IFERROR(VLOOKUP(AR742,[2]CUS030!$A$5:$E$10000,5,0),"")</f>
        <v/>
      </c>
    </row>
    <row r="743" spans="6:57" x14ac:dyDescent="0.3">
      <c r="F743" s="108" t="str">
        <f>[1]!Table1[[#This Row],[Production]]</f>
        <v>|0200226010|31.80|0.00|2.600|0.0005600NBC</v>
      </c>
      <c r="G743" t="str">
        <f t="shared" si="355"/>
        <v>5600</v>
      </c>
      <c r="H743" t="str">
        <f t="shared" si="356"/>
        <v>||||||||||||</v>
      </c>
      <c r="I743" s="108" t="str">
        <f>[1]!Table1[[#This Row],[Stock]]</f>
        <v>|0200226010|31.80|0.00|2.600|0.000206.4NBC</v>
      </c>
      <c r="J743" t="str">
        <f t="shared" si="357"/>
        <v>206.4</v>
      </c>
      <c r="K743" s="19"/>
      <c r="L743" s="19"/>
      <c r="M743" s="19"/>
      <c r="N743" s="19"/>
      <c r="O743" s="19"/>
      <c r="P743" s="20">
        <f>End_Cal!E743</f>
        <v>0</v>
      </c>
      <c r="Q743" s="112">
        <f t="shared" si="360"/>
        <v>0</v>
      </c>
      <c r="R743" s="112" t="str">
        <f t="shared" si="361"/>
        <v/>
      </c>
      <c r="S743" s="112" t="str">
        <f t="shared" si="362"/>
        <v/>
      </c>
      <c r="T743" s="112" t="str">
        <f t="shared" si="363"/>
        <v/>
      </c>
      <c r="U743" s="112" t="str">
        <f t="shared" si="364"/>
        <v/>
      </c>
      <c r="V743" s="112" t="str">
        <f t="shared" si="365"/>
        <v/>
      </c>
      <c r="W743" s="112" t="str">
        <f t="shared" si="366"/>
        <v/>
      </c>
      <c r="X743" s="112" t="str">
        <f t="shared" si="367"/>
        <v/>
      </c>
      <c r="Y743" s="112" t="str">
        <f t="shared" si="368"/>
        <v/>
      </c>
      <c r="Z743" s="112" t="str">
        <f t="shared" si="369"/>
        <v/>
      </c>
      <c r="AA743" s="112" t="str">
        <f t="shared" si="370"/>
        <v/>
      </c>
      <c r="AB743" s="112" t="str">
        <f t="shared" si="371"/>
        <v/>
      </c>
      <c r="AC743" s="112" t="str">
        <f t="shared" si="372"/>
        <v/>
      </c>
      <c r="AD743" t="str">
        <f t="shared" si="358"/>
        <v>0------------</v>
      </c>
      <c r="AF743" s="19" t="str">
        <f t="shared" si="359"/>
        <v/>
      </c>
      <c r="AG743" s="19">
        <f t="shared" si="373"/>
        <v>0</v>
      </c>
      <c r="AH743" s="19" t="str">
        <f t="shared" si="374"/>
        <v/>
      </c>
      <c r="AI743" s="19" t="str">
        <f t="shared" si="375"/>
        <v/>
      </c>
      <c r="AJ743" s="19" t="str">
        <f t="shared" si="376"/>
        <v/>
      </c>
      <c r="AK743" s="19" t="str">
        <f t="shared" si="377"/>
        <v/>
      </c>
      <c r="AL743" s="19" t="str">
        <f t="shared" si="378"/>
        <v/>
      </c>
      <c r="AM743" s="19" t="str">
        <f t="shared" si="379"/>
        <v/>
      </c>
      <c r="AN743" s="19" t="str">
        <f t="shared" si="380"/>
        <v/>
      </c>
      <c r="AO743" s="19" t="str">
        <f t="shared" si="381"/>
        <v/>
      </c>
      <c r="AP743" s="19" t="str">
        <f t="shared" si="382"/>
        <v/>
      </c>
      <c r="AQ743" s="19" t="str">
        <f t="shared" si="383"/>
        <v/>
      </c>
      <c r="AR743" s="19" t="str">
        <f t="shared" si="384"/>
        <v/>
      </c>
      <c r="AS743" s="19" t="str">
        <f>IFERROR(VLOOKUP(AF743,[2]CUS030!$A$5:$E$10000,5,0),"")</f>
        <v/>
      </c>
      <c r="AT743" s="19" t="str">
        <f>IFERROR(VLOOKUP(AG743,[2]CUS030!$A$5:$E$10000,5,0),"")</f>
        <v/>
      </c>
      <c r="AU743" s="19" t="str">
        <f>IFERROR(VLOOKUP(AH743,[2]CUS030!$A$5:$E$10000,5,0),"")</f>
        <v/>
      </c>
      <c r="AV743" s="19" t="str">
        <f>IFERROR(VLOOKUP(AI743,[2]CUS030!$A$5:$E$10000,5,0),"")</f>
        <v/>
      </c>
      <c r="AW743" s="19" t="str">
        <f>IFERROR(VLOOKUP(AJ743,[2]CUS030!$A$5:$E$10000,5,0),"")</f>
        <v/>
      </c>
      <c r="AX743" s="19" t="str">
        <f>IFERROR(VLOOKUP(AK743,[2]CUS030!$A$5:$E$10000,5,0),"")</f>
        <v/>
      </c>
      <c r="AY743" s="19" t="str">
        <f>IFERROR(VLOOKUP(AL743,[2]CUS030!$A$5:$E$10000,5,0),"")</f>
        <v/>
      </c>
      <c r="AZ743" s="19" t="str">
        <f>IFERROR(VLOOKUP(AM743,[2]CUS030!$A$5:$E$10000,5,0),"")</f>
        <v/>
      </c>
      <c r="BA743" s="19" t="str">
        <f>IFERROR(VLOOKUP(AN743,[2]CUS030!$A$5:$E$10000,5,0),"")</f>
        <v/>
      </c>
      <c r="BB743" s="19" t="str">
        <f>IFERROR(VLOOKUP(AO743,[2]CUS030!$A$5:$E$10000,5,0),"")</f>
        <v/>
      </c>
      <c r="BC743" s="19" t="str">
        <f>IFERROR(VLOOKUP(AP743,[2]CUS030!$A$5:$E$10000,5,0),"")</f>
        <v/>
      </c>
      <c r="BD743" s="19" t="str">
        <f>IFERROR(VLOOKUP(AQ743,[2]CUS030!$A$5:$E$10000,5,0),"")</f>
        <v/>
      </c>
      <c r="BE743" s="19" t="str">
        <f>IFERROR(VLOOKUP(AR743,[2]CUS030!$A$5:$E$10000,5,0),"")</f>
        <v/>
      </c>
    </row>
    <row r="744" spans="6:57" x14ac:dyDescent="0.3">
      <c r="F744" s="108" t="str">
        <f>[1]!Table1[[#This Row],[Production]]</f>
        <v>|0200226010|54.00|20.00|2.000|0.0006285NBC</v>
      </c>
      <c r="G744" t="str">
        <f t="shared" si="355"/>
        <v>6285</v>
      </c>
      <c r="H744" t="str">
        <f t="shared" si="356"/>
        <v>||||||||||||</v>
      </c>
      <c r="I744" s="108" t="str">
        <f>[1]!Table1[[#This Row],[Stock]]</f>
        <v>|0200226010|54.00|20.00|2.000|0.000565NBC</v>
      </c>
      <c r="J744" t="str">
        <f t="shared" si="357"/>
        <v>565</v>
      </c>
      <c r="K744" s="19"/>
      <c r="L744" s="19"/>
      <c r="M744" s="19"/>
      <c r="N744" s="19"/>
      <c r="O744" s="19"/>
      <c r="P744" s="20">
        <f>End_Cal!E744</f>
        <v>0</v>
      </c>
      <c r="Q744" s="112">
        <f t="shared" si="360"/>
        <v>0</v>
      </c>
      <c r="R744" s="112" t="str">
        <f t="shared" si="361"/>
        <v/>
      </c>
      <c r="S744" s="112" t="str">
        <f t="shared" si="362"/>
        <v/>
      </c>
      <c r="T744" s="112" t="str">
        <f t="shared" si="363"/>
        <v/>
      </c>
      <c r="U744" s="112" t="str">
        <f t="shared" si="364"/>
        <v/>
      </c>
      <c r="V744" s="112" t="str">
        <f t="shared" si="365"/>
        <v/>
      </c>
      <c r="W744" s="112" t="str">
        <f t="shared" si="366"/>
        <v/>
      </c>
      <c r="X744" s="112" t="str">
        <f t="shared" si="367"/>
        <v/>
      </c>
      <c r="Y744" s="112" t="str">
        <f t="shared" si="368"/>
        <v/>
      </c>
      <c r="Z744" s="112" t="str">
        <f t="shared" si="369"/>
        <v/>
      </c>
      <c r="AA744" s="112" t="str">
        <f t="shared" si="370"/>
        <v/>
      </c>
      <c r="AB744" s="112" t="str">
        <f t="shared" si="371"/>
        <v/>
      </c>
      <c r="AC744" s="112" t="str">
        <f t="shared" si="372"/>
        <v/>
      </c>
      <c r="AD744" t="str">
        <f t="shared" si="358"/>
        <v>0------------</v>
      </c>
      <c r="AF744" s="19" t="str">
        <f t="shared" si="359"/>
        <v/>
      </c>
      <c r="AG744" s="19">
        <f t="shared" si="373"/>
        <v>0</v>
      </c>
      <c r="AH744" s="19" t="str">
        <f t="shared" si="374"/>
        <v/>
      </c>
      <c r="AI744" s="19" t="str">
        <f t="shared" si="375"/>
        <v/>
      </c>
      <c r="AJ744" s="19" t="str">
        <f t="shared" si="376"/>
        <v/>
      </c>
      <c r="AK744" s="19" t="str">
        <f t="shared" si="377"/>
        <v/>
      </c>
      <c r="AL744" s="19" t="str">
        <f t="shared" si="378"/>
        <v/>
      </c>
      <c r="AM744" s="19" t="str">
        <f t="shared" si="379"/>
        <v/>
      </c>
      <c r="AN744" s="19" t="str">
        <f t="shared" si="380"/>
        <v/>
      </c>
      <c r="AO744" s="19" t="str">
        <f t="shared" si="381"/>
        <v/>
      </c>
      <c r="AP744" s="19" t="str">
        <f t="shared" si="382"/>
        <v/>
      </c>
      <c r="AQ744" s="19" t="str">
        <f t="shared" si="383"/>
        <v/>
      </c>
      <c r="AR744" s="19" t="str">
        <f t="shared" si="384"/>
        <v/>
      </c>
      <c r="AS744" s="19" t="str">
        <f>IFERROR(VLOOKUP(AF744,[2]CUS030!$A$5:$E$10000,5,0),"")</f>
        <v/>
      </c>
      <c r="AT744" s="19" t="str">
        <f>IFERROR(VLOOKUP(AG744,[2]CUS030!$A$5:$E$10000,5,0),"")</f>
        <v/>
      </c>
      <c r="AU744" s="19" t="str">
        <f>IFERROR(VLOOKUP(AH744,[2]CUS030!$A$5:$E$10000,5,0),"")</f>
        <v/>
      </c>
      <c r="AV744" s="19" t="str">
        <f>IFERROR(VLOOKUP(AI744,[2]CUS030!$A$5:$E$10000,5,0),"")</f>
        <v/>
      </c>
      <c r="AW744" s="19" t="str">
        <f>IFERROR(VLOOKUP(AJ744,[2]CUS030!$A$5:$E$10000,5,0),"")</f>
        <v/>
      </c>
      <c r="AX744" s="19" t="str">
        <f>IFERROR(VLOOKUP(AK744,[2]CUS030!$A$5:$E$10000,5,0),"")</f>
        <v/>
      </c>
      <c r="AY744" s="19" t="str">
        <f>IFERROR(VLOOKUP(AL744,[2]CUS030!$A$5:$E$10000,5,0),"")</f>
        <v/>
      </c>
      <c r="AZ744" s="19" t="str">
        <f>IFERROR(VLOOKUP(AM744,[2]CUS030!$A$5:$E$10000,5,0),"")</f>
        <v/>
      </c>
      <c r="BA744" s="19" t="str">
        <f>IFERROR(VLOOKUP(AN744,[2]CUS030!$A$5:$E$10000,5,0),"")</f>
        <v/>
      </c>
      <c r="BB744" s="19" t="str">
        <f>IFERROR(VLOOKUP(AO744,[2]CUS030!$A$5:$E$10000,5,0),"")</f>
        <v/>
      </c>
      <c r="BC744" s="19" t="str">
        <f>IFERROR(VLOOKUP(AP744,[2]CUS030!$A$5:$E$10000,5,0),"")</f>
        <v/>
      </c>
      <c r="BD744" s="19" t="str">
        <f>IFERROR(VLOOKUP(AQ744,[2]CUS030!$A$5:$E$10000,5,0),"")</f>
        <v/>
      </c>
      <c r="BE744" s="19" t="str">
        <f>IFERROR(VLOOKUP(AR744,[2]CUS030!$A$5:$E$10000,5,0),"")</f>
        <v/>
      </c>
    </row>
    <row r="745" spans="6:57" x14ac:dyDescent="0.3">
      <c r="F745" s="108" t="str">
        <f>[1]!Table1[[#This Row],[Production]]</f>
        <v>|0200220126|42.70|0.00|3.500|0.0005894IBC</v>
      </c>
      <c r="G745" t="str">
        <f t="shared" si="355"/>
        <v>5894</v>
      </c>
      <c r="H745" t="str">
        <f t="shared" si="356"/>
        <v>||||||||||||</v>
      </c>
      <c r="I745" s="108" t="str">
        <f>[1]!Table1[[#This Row],[Stock]]</f>
        <v>|0200220126|42.70|0.00|3.500|0.000273IBC</v>
      </c>
      <c r="J745" t="str">
        <f t="shared" si="357"/>
        <v>273</v>
      </c>
      <c r="K745" s="19"/>
      <c r="L745" s="19"/>
      <c r="M745" s="19"/>
      <c r="N745" s="19"/>
      <c r="O745" s="19"/>
      <c r="P745" s="20">
        <f>End_Cal!E745</f>
        <v>0</v>
      </c>
      <c r="Q745" s="112">
        <f t="shared" si="360"/>
        <v>0</v>
      </c>
      <c r="R745" s="112" t="str">
        <f t="shared" si="361"/>
        <v/>
      </c>
      <c r="S745" s="112" t="str">
        <f t="shared" si="362"/>
        <v/>
      </c>
      <c r="T745" s="112" t="str">
        <f t="shared" si="363"/>
        <v/>
      </c>
      <c r="U745" s="112" t="str">
        <f t="shared" si="364"/>
        <v/>
      </c>
      <c r="V745" s="112" t="str">
        <f t="shared" si="365"/>
        <v/>
      </c>
      <c r="W745" s="112" t="str">
        <f t="shared" si="366"/>
        <v/>
      </c>
      <c r="X745" s="112" t="str">
        <f t="shared" si="367"/>
        <v/>
      </c>
      <c r="Y745" s="112" t="str">
        <f t="shared" si="368"/>
        <v/>
      </c>
      <c r="Z745" s="112" t="str">
        <f t="shared" si="369"/>
        <v/>
      </c>
      <c r="AA745" s="112" t="str">
        <f t="shared" si="370"/>
        <v/>
      </c>
      <c r="AB745" s="112" t="str">
        <f t="shared" si="371"/>
        <v/>
      </c>
      <c r="AC745" s="112" t="str">
        <f t="shared" si="372"/>
        <v/>
      </c>
      <c r="AD745" t="str">
        <f t="shared" si="358"/>
        <v>0------------</v>
      </c>
      <c r="AF745" s="19" t="str">
        <f t="shared" si="359"/>
        <v/>
      </c>
      <c r="AG745" s="19">
        <f t="shared" si="373"/>
        <v>0</v>
      </c>
      <c r="AH745" s="19" t="str">
        <f t="shared" si="374"/>
        <v/>
      </c>
      <c r="AI745" s="19" t="str">
        <f t="shared" si="375"/>
        <v/>
      </c>
      <c r="AJ745" s="19" t="str">
        <f t="shared" si="376"/>
        <v/>
      </c>
      <c r="AK745" s="19" t="str">
        <f t="shared" si="377"/>
        <v/>
      </c>
      <c r="AL745" s="19" t="str">
        <f t="shared" si="378"/>
        <v/>
      </c>
      <c r="AM745" s="19" t="str">
        <f t="shared" si="379"/>
        <v/>
      </c>
      <c r="AN745" s="19" t="str">
        <f t="shared" si="380"/>
        <v/>
      </c>
      <c r="AO745" s="19" t="str">
        <f t="shared" si="381"/>
        <v/>
      </c>
      <c r="AP745" s="19" t="str">
        <f t="shared" si="382"/>
        <v/>
      </c>
      <c r="AQ745" s="19" t="str">
        <f t="shared" si="383"/>
        <v/>
      </c>
      <c r="AR745" s="19" t="str">
        <f t="shared" si="384"/>
        <v/>
      </c>
      <c r="AS745" s="19" t="str">
        <f>IFERROR(VLOOKUP(AF745,[2]CUS030!$A$5:$E$10000,5,0),"")</f>
        <v/>
      </c>
      <c r="AT745" s="19" t="str">
        <f>IFERROR(VLOOKUP(AG745,[2]CUS030!$A$5:$E$10000,5,0),"")</f>
        <v/>
      </c>
      <c r="AU745" s="19" t="str">
        <f>IFERROR(VLOOKUP(AH745,[2]CUS030!$A$5:$E$10000,5,0),"")</f>
        <v/>
      </c>
      <c r="AV745" s="19" t="str">
        <f>IFERROR(VLOOKUP(AI745,[2]CUS030!$A$5:$E$10000,5,0),"")</f>
        <v/>
      </c>
      <c r="AW745" s="19" t="str">
        <f>IFERROR(VLOOKUP(AJ745,[2]CUS030!$A$5:$E$10000,5,0),"")</f>
        <v/>
      </c>
      <c r="AX745" s="19" t="str">
        <f>IFERROR(VLOOKUP(AK745,[2]CUS030!$A$5:$E$10000,5,0),"")</f>
        <v/>
      </c>
      <c r="AY745" s="19" t="str">
        <f>IFERROR(VLOOKUP(AL745,[2]CUS030!$A$5:$E$10000,5,0),"")</f>
        <v/>
      </c>
      <c r="AZ745" s="19" t="str">
        <f>IFERROR(VLOOKUP(AM745,[2]CUS030!$A$5:$E$10000,5,0),"")</f>
        <v/>
      </c>
      <c r="BA745" s="19" t="str">
        <f>IFERROR(VLOOKUP(AN745,[2]CUS030!$A$5:$E$10000,5,0),"")</f>
        <v/>
      </c>
      <c r="BB745" s="19" t="str">
        <f>IFERROR(VLOOKUP(AO745,[2]CUS030!$A$5:$E$10000,5,0),"")</f>
        <v/>
      </c>
      <c r="BC745" s="19" t="str">
        <f>IFERROR(VLOOKUP(AP745,[2]CUS030!$A$5:$E$10000,5,0),"")</f>
        <v/>
      </c>
      <c r="BD745" s="19" t="str">
        <f>IFERROR(VLOOKUP(AQ745,[2]CUS030!$A$5:$E$10000,5,0),"")</f>
        <v/>
      </c>
      <c r="BE745" s="19" t="str">
        <f>IFERROR(VLOOKUP(AR745,[2]CUS030!$A$5:$E$10000,5,0),"")</f>
        <v/>
      </c>
    </row>
    <row r="746" spans="6:57" x14ac:dyDescent="0.3">
      <c r="F746" s="108" t="str">
        <f>[1]!Table1[[#This Row],[Production]]</f>
        <v>|0200220810|48.60|0.00|2.600|0.0005692IBC</v>
      </c>
      <c r="G746" t="str">
        <f t="shared" si="355"/>
        <v>5692</v>
      </c>
      <c r="H746" t="str">
        <f t="shared" si="356"/>
        <v>||||||||||||</v>
      </c>
      <c r="I746" s="108" t="str">
        <f>[1]!Table1[[#This Row],[Stock]]</f>
        <v>|0200220810|48.60|0.00|2.600|0.000805IBC</v>
      </c>
      <c r="J746" t="str">
        <f t="shared" si="357"/>
        <v>805</v>
      </c>
      <c r="K746" s="19"/>
      <c r="L746" s="19"/>
      <c r="M746" s="19"/>
      <c r="N746" s="19"/>
      <c r="O746" s="19"/>
      <c r="P746" s="20">
        <f>End_Cal!E746</f>
        <v>0</v>
      </c>
      <c r="Q746" s="112">
        <f t="shared" si="360"/>
        <v>0</v>
      </c>
      <c r="R746" s="112" t="str">
        <f t="shared" si="361"/>
        <v/>
      </c>
      <c r="S746" s="112" t="str">
        <f t="shared" si="362"/>
        <v/>
      </c>
      <c r="T746" s="112" t="str">
        <f t="shared" si="363"/>
        <v/>
      </c>
      <c r="U746" s="112" t="str">
        <f t="shared" si="364"/>
        <v/>
      </c>
      <c r="V746" s="112" t="str">
        <f t="shared" si="365"/>
        <v/>
      </c>
      <c r="W746" s="112" t="str">
        <f t="shared" si="366"/>
        <v/>
      </c>
      <c r="X746" s="112" t="str">
        <f t="shared" si="367"/>
        <v/>
      </c>
      <c r="Y746" s="112" t="str">
        <f t="shared" si="368"/>
        <v/>
      </c>
      <c r="Z746" s="112" t="str">
        <f t="shared" si="369"/>
        <v/>
      </c>
      <c r="AA746" s="112" t="str">
        <f t="shared" si="370"/>
        <v/>
      </c>
      <c r="AB746" s="112" t="str">
        <f t="shared" si="371"/>
        <v/>
      </c>
      <c r="AC746" s="112" t="str">
        <f t="shared" si="372"/>
        <v/>
      </c>
      <c r="AD746" t="str">
        <f t="shared" si="358"/>
        <v>0------------</v>
      </c>
      <c r="AF746" s="19" t="str">
        <f t="shared" si="359"/>
        <v/>
      </c>
      <c r="AG746" s="19">
        <f t="shared" si="373"/>
        <v>0</v>
      </c>
      <c r="AH746" s="19" t="str">
        <f t="shared" si="374"/>
        <v/>
      </c>
      <c r="AI746" s="19" t="str">
        <f t="shared" si="375"/>
        <v/>
      </c>
      <c r="AJ746" s="19" t="str">
        <f t="shared" si="376"/>
        <v/>
      </c>
      <c r="AK746" s="19" t="str">
        <f t="shared" si="377"/>
        <v/>
      </c>
      <c r="AL746" s="19" t="str">
        <f t="shared" si="378"/>
        <v/>
      </c>
      <c r="AM746" s="19" t="str">
        <f t="shared" si="379"/>
        <v/>
      </c>
      <c r="AN746" s="19" t="str">
        <f t="shared" si="380"/>
        <v/>
      </c>
      <c r="AO746" s="19" t="str">
        <f t="shared" si="381"/>
        <v/>
      </c>
      <c r="AP746" s="19" t="str">
        <f t="shared" si="382"/>
        <v/>
      </c>
      <c r="AQ746" s="19" t="str">
        <f t="shared" si="383"/>
        <v/>
      </c>
      <c r="AR746" s="19" t="str">
        <f t="shared" si="384"/>
        <v/>
      </c>
      <c r="AS746" s="19" t="str">
        <f>IFERROR(VLOOKUP(AF746,[2]CUS030!$A$5:$E$10000,5,0),"")</f>
        <v/>
      </c>
      <c r="AT746" s="19" t="str">
        <f>IFERROR(VLOOKUP(AG746,[2]CUS030!$A$5:$E$10000,5,0),"")</f>
        <v/>
      </c>
      <c r="AU746" s="19" t="str">
        <f>IFERROR(VLOOKUP(AH746,[2]CUS030!$A$5:$E$10000,5,0),"")</f>
        <v/>
      </c>
      <c r="AV746" s="19" t="str">
        <f>IFERROR(VLOOKUP(AI746,[2]CUS030!$A$5:$E$10000,5,0),"")</f>
        <v/>
      </c>
      <c r="AW746" s="19" t="str">
        <f>IFERROR(VLOOKUP(AJ746,[2]CUS030!$A$5:$E$10000,5,0),"")</f>
        <v/>
      </c>
      <c r="AX746" s="19" t="str">
        <f>IFERROR(VLOOKUP(AK746,[2]CUS030!$A$5:$E$10000,5,0),"")</f>
        <v/>
      </c>
      <c r="AY746" s="19" t="str">
        <f>IFERROR(VLOOKUP(AL746,[2]CUS030!$A$5:$E$10000,5,0),"")</f>
        <v/>
      </c>
      <c r="AZ746" s="19" t="str">
        <f>IFERROR(VLOOKUP(AM746,[2]CUS030!$A$5:$E$10000,5,0),"")</f>
        <v/>
      </c>
      <c r="BA746" s="19" t="str">
        <f>IFERROR(VLOOKUP(AN746,[2]CUS030!$A$5:$E$10000,5,0),"")</f>
        <v/>
      </c>
      <c r="BB746" s="19" t="str">
        <f>IFERROR(VLOOKUP(AO746,[2]CUS030!$A$5:$E$10000,5,0),"")</f>
        <v/>
      </c>
      <c r="BC746" s="19" t="str">
        <f>IFERROR(VLOOKUP(AP746,[2]CUS030!$A$5:$E$10000,5,0),"")</f>
        <v/>
      </c>
      <c r="BD746" s="19" t="str">
        <f>IFERROR(VLOOKUP(AQ746,[2]CUS030!$A$5:$E$10000,5,0),"")</f>
        <v/>
      </c>
      <c r="BE746" s="19" t="str">
        <f>IFERROR(VLOOKUP(AR746,[2]CUS030!$A$5:$E$10000,5,0),"")</f>
        <v/>
      </c>
    </row>
    <row r="747" spans="6:57" x14ac:dyDescent="0.3">
      <c r="F747" s="108" t="str">
        <f>[1]!Table1[[#This Row],[Production]]</f>
        <v>|0200220810|34.00|0.00|2.600|0.0005711IBC</v>
      </c>
      <c r="G747" t="str">
        <f t="shared" si="355"/>
        <v>5711</v>
      </c>
      <c r="H747" t="str">
        <f t="shared" si="356"/>
        <v>||||||||||||</v>
      </c>
      <c r="I747" s="108" t="str">
        <f>[1]!Table1[[#This Row],[Stock]]</f>
        <v>|0200220810|34.00|0.00|2.600|0.0001415IBC</v>
      </c>
      <c r="J747" t="str">
        <f t="shared" si="357"/>
        <v>1415</v>
      </c>
      <c r="K747" s="19"/>
      <c r="L747" s="19"/>
      <c r="M747" s="19"/>
      <c r="N747" s="19"/>
      <c r="O747" s="19"/>
      <c r="P747" s="20">
        <f>End_Cal!E747</f>
        <v>0</v>
      </c>
      <c r="Q747" s="112">
        <f t="shared" si="360"/>
        <v>0</v>
      </c>
      <c r="R747" s="112" t="str">
        <f t="shared" si="361"/>
        <v/>
      </c>
      <c r="S747" s="112" t="str">
        <f t="shared" si="362"/>
        <v/>
      </c>
      <c r="T747" s="112" t="str">
        <f t="shared" si="363"/>
        <v/>
      </c>
      <c r="U747" s="112" t="str">
        <f t="shared" si="364"/>
        <v/>
      </c>
      <c r="V747" s="112" t="str">
        <f t="shared" si="365"/>
        <v/>
      </c>
      <c r="W747" s="112" t="str">
        <f t="shared" si="366"/>
        <v/>
      </c>
      <c r="X747" s="112" t="str">
        <f t="shared" si="367"/>
        <v/>
      </c>
      <c r="Y747" s="112" t="str">
        <f t="shared" si="368"/>
        <v/>
      </c>
      <c r="Z747" s="112" t="str">
        <f t="shared" si="369"/>
        <v/>
      </c>
      <c r="AA747" s="112" t="str">
        <f t="shared" si="370"/>
        <v/>
      </c>
      <c r="AB747" s="112" t="str">
        <f t="shared" si="371"/>
        <v/>
      </c>
      <c r="AC747" s="112" t="str">
        <f t="shared" si="372"/>
        <v/>
      </c>
      <c r="AD747" t="str">
        <f t="shared" si="358"/>
        <v>0------------</v>
      </c>
      <c r="AF747" s="19" t="str">
        <f t="shared" si="359"/>
        <v/>
      </c>
      <c r="AG747" s="19">
        <f t="shared" si="373"/>
        <v>0</v>
      </c>
      <c r="AH747" s="19" t="str">
        <f t="shared" si="374"/>
        <v/>
      </c>
      <c r="AI747" s="19" t="str">
        <f t="shared" si="375"/>
        <v/>
      </c>
      <c r="AJ747" s="19" t="str">
        <f t="shared" si="376"/>
        <v/>
      </c>
      <c r="AK747" s="19" t="str">
        <f t="shared" si="377"/>
        <v/>
      </c>
      <c r="AL747" s="19" t="str">
        <f t="shared" si="378"/>
        <v/>
      </c>
      <c r="AM747" s="19" t="str">
        <f t="shared" si="379"/>
        <v/>
      </c>
      <c r="AN747" s="19" t="str">
        <f t="shared" si="380"/>
        <v/>
      </c>
      <c r="AO747" s="19" t="str">
        <f t="shared" si="381"/>
        <v/>
      </c>
      <c r="AP747" s="19" t="str">
        <f t="shared" si="382"/>
        <v/>
      </c>
      <c r="AQ747" s="19" t="str">
        <f t="shared" si="383"/>
        <v/>
      </c>
      <c r="AR747" s="19" t="str">
        <f t="shared" si="384"/>
        <v/>
      </c>
      <c r="AS747" s="19" t="str">
        <f>IFERROR(VLOOKUP(AF747,[2]CUS030!$A$5:$E$10000,5,0),"")</f>
        <v/>
      </c>
      <c r="AT747" s="19" t="str">
        <f>IFERROR(VLOOKUP(AG747,[2]CUS030!$A$5:$E$10000,5,0),"")</f>
        <v/>
      </c>
      <c r="AU747" s="19" t="str">
        <f>IFERROR(VLOOKUP(AH747,[2]CUS030!$A$5:$E$10000,5,0),"")</f>
        <v/>
      </c>
      <c r="AV747" s="19" t="str">
        <f>IFERROR(VLOOKUP(AI747,[2]CUS030!$A$5:$E$10000,5,0),"")</f>
        <v/>
      </c>
      <c r="AW747" s="19" t="str">
        <f>IFERROR(VLOOKUP(AJ747,[2]CUS030!$A$5:$E$10000,5,0),"")</f>
        <v/>
      </c>
      <c r="AX747" s="19" t="str">
        <f>IFERROR(VLOOKUP(AK747,[2]CUS030!$A$5:$E$10000,5,0),"")</f>
        <v/>
      </c>
      <c r="AY747" s="19" t="str">
        <f>IFERROR(VLOOKUP(AL747,[2]CUS030!$A$5:$E$10000,5,0),"")</f>
        <v/>
      </c>
      <c r="AZ747" s="19" t="str">
        <f>IFERROR(VLOOKUP(AM747,[2]CUS030!$A$5:$E$10000,5,0),"")</f>
        <v/>
      </c>
      <c r="BA747" s="19" t="str">
        <f>IFERROR(VLOOKUP(AN747,[2]CUS030!$A$5:$E$10000,5,0),"")</f>
        <v/>
      </c>
      <c r="BB747" s="19" t="str">
        <f>IFERROR(VLOOKUP(AO747,[2]CUS030!$A$5:$E$10000,5,0),"")</f>
        <v/>
      </c>
      <c r="BC747" s="19" t="str">
        <f>IFERROR(VLOOKUP(AP747,[2]CUS030!$A$5:$E$10000,5,0),"")</f>
        <v/>
      </c>
      <c r="BD747" s="19" t="str">
        <f>IFERROR(VLOOKUP(AQ747,[2]CUS030!$A$5:$E$10000,5,0),"")</f>
        <v/>
      </c>
      <c r="BE747" s="19" t="str">
        <f>IFERROR(VLOOKUP(AR747,[2]CUS030!$A$5:$E$10000,5,0),"")</f>
        <v/>
      </c>
    </row>
    <row r="748" spans="6:57" x14ac:dyDescent="0.3">
      <c r="F748" s="108" t="str">
        <f>[1]!Table1[[#This Row],[Production]]</f>
        <v>|0200226117|38.10|0.00|1.800|0.0005924NBC</v>
      </c>
      <c r="G748" t="str">
        <f t="shared" si="355"/>
        <v>5924</v>
      </c>
      <c r="H748" t="str">
        <f t="shared" si="356"/>
        <v>||||||||||||</v>
      </c>
      <c r="I748" s="108" t="str">
        <f>[1]!Table1[[#This Row],[Stock]]</f>
        <v>|0200226117|38.10|0.00|1.800|0.000390NBC</v>
      </c>
      <c r="J748" t="str">
        <f t="shared" si="357"/>
        <v>390</v>
      </c>
      <c r="K748" s="19"/>
      <c r="L748" s="19"/>
      <c r="M748" s="19"/>
      <c r="N748" s="19"/>
      <c r="O748" s="19"/>
      <c r="P748" s="20">
        <f>End_Cal!E748</f>
        <v>0</v>
      </c>
      <c r="Q748" s="112">
        <f t="shared" si="360"/>
        <v>0</v>
      </c>
      <c r="R748" s="112" t="str">
        <f t="shared" si="361"/>
        <v/>
      </c>
      <c r="S748" s="112" t="str">
        <f t="shared" si="362"/>
        <v/>
      </c>
      <c r="T748" s="112" t="str">
        <f t="shared" si="363"/>
        <v/>
      </c>
      <c r="U748" s="112" t="str">
        <f t="shared" si="364"/>
        <v/>
      </c>
      <c r="V748" s="112" t="str">
        <f t="shared" si="365"/>
        <v/>
      </c>
      <c r="W748" s="112" t="str">
        <f t="shared" si="366"/>
        <v/>
      </c>
      <c r="X748" s="112" t="str">
        <f t="shared" si="367"/>
        <v/>
      </c>
      <c r="Y748" s="112" t="str">
        <f t="shared" si="368"/>
        <v/>
      </c>
      <c r="Z748" s="112" t="str">
        <f t="shared" si="369"/>
        <v/>
      </c>
      <c r="AA748" s="112" t="str">
        <f t="shared" si="370"/>
        <v/>
      </c>
      <c r="AB748" s="112" t="str">
        <f t="shared" si="371"/>
        <v/>
      </c>
      <c r="AC748" s="112" t="str">
        <f t="shared" si="372"/>
        <v/>
      </c>
      <c r="AD748" t="str">
        <f t="shared" si="358"/>
        <v>0------------</v>
      </c>
      <c r="AF748" s="19" t="str">
        <f t="shared" si="359"/>
        <v/>
      </c>
      <c r="AG748" s="19">
        <f t="shared" si="373"/>
        <v>0</v>
      </c>
      <c r="AH748" s="19" t="str">
        <f t="shared" si="374"/>
        <v/>
      </c>
      <c r="AI748" s="19" t="str">
        <f t="shared" si="375"/>
        <v/>
      </c>
      <c r="AJ748" s="19" t="str">
        <f t="shared" si="376"/>
        <v/>
      </c>
      <c r="AK748" s="19" t="str">
        <f t="shared" si="377"/>
        <v/>
      </c>
      <c r="AL748" s="19" t="str">
        <f t="shared" si="378"/>
        <v/>
      </c>
      <c r="AM748" s="19" t="str">
        <f t="shared" si="379"/>
        <v/>
      </c>
      <c r="AN748" s="19" t="str">
        <f t="shared" si="380"/>
        <v/>
      </c>
      <c r="AO748" s="19" t="str">
        <f t="shared" si="381"/>
        <v/>
      </c>
      <c r="AP748" s="19" t="str">
        <f t="shared" si="382"/>
        <v/>
      </c>
      <c r="AQ748" s="19" t="str">
        <f t="shared" si="383"/>
        <v/>
      </c>
      <c r="AR748" s="19" t="str">
        <f t="shared" si="384"/>
        <v/>
      </c>
      <c r="AS748" s="19" t="str">
        <f>IFERROR(VLOOKUP(AF748,[2]CUS030!$A$5:$E$10000,5,0),"")</f>
        <v/>
      </c>
      <c r="AT748" s="19" t="str">
        <f>IFERROR(VLOOKUP(AG748,[2]CUS030!$A$5:$E$10000,5,0),"")</f>
        <v/>
      </c>
      <c r="AU748" s="19" t="str">
        <f>IFERROR(VLOOKUP(AH748,[2]CUS030!$A$5:$E$10000,5,0),"")</f>
        <v/>
      </c>
      <c r="AV748" s="19" t="str">
        <f>IFERROR(VLOOKUP(AI748,[2]CUS030!$A$5:$E$10000,5,0),"")</f>
        <v/>
      </c>
      <c r="AW748" s="19" t="str">
        <f>IFERROR(VLOOKUP(AJ748,[2]CUS030!$A$5:$E$10000,5,0),"")</f>
        <v/>
      </c>
      <c r="AX748" s="19" t="str">
        <f>IFERROR(VLOOKUP(AK748,[2]CUS030!$A$5:$E$10000,5,0),"")</f>
        <v/>
      </c>
      <c r="AY748" s="19" t="str">
        <f>IFERROR(VLOOKUP(AL748,[2]CUS030!$A$5:$E$10000,5,0),"")</f>
        <v/>
      </c>
      <c r="AZ748" s="19" t="str">
        <f>IFERROR(VLOOKUP(AM748,[2]CUS030!$A$5:$E$10000,5,0),"")</f>
        <v/>
      </c>
      <c r="BA748" s="19" t="str">
        <f>IFERROR(VLOOKUP(AN748,[2]CUS030!$A$5:$E$10000,5,0),"")</f>
        <v/>
      </c>
      <c r="BB748" s="19" t="str">
        <f>IFERROR(VLOOKUP(AO748,[2]CUS030!$A$5:$E$10000,5,0),"")</f>
        <v/>
      </c>
      <c r="BC748" s="19" t="str">
        <f>IFERROR(VLOOKUP(AP748,[2]CUS030!$A$5:$E$10000,5,0),"")</f>
        <v/>
      </c>
      <c r="BD748" s="19" t="str">
        <f>IFERROR(VLOOKUP(AQ748,[2]CUS030!$A$5:$E$10000,5,0),"")</f>
        <v/>
      </c>
      <c r="BE748" s="19" t="str">
        <f>IFERROR(VLOOKUP(AR748,[2]CUS030!$A$5:$E$10000,5,0),"")</f>
        <v/>
      </c>
    </row>
    <row r="749" spans="6:57" x14ac:dyDescent="0.3">
      <c r="F749" s="108" t="str">
        <f>[1]!Table1[[#This Row],[Production]]</f>
        <v>|0200226117|38.10|0.00|1.800|0.0005924IBC</v>
      </c>
      <c r="G749" t="str">
        <f t="shared" si="355"/>
        <v>5924</v>
      </c>
      <c r="H749" t="str">
        <f t="shared" si="356"/>
        <v>||||||||||||</v>
      </c>
      <c r="I749" s="108" t="str">
        <f>[1]!Table1[[#This Row],[Stock]]</f>
        <v>|0200226117|38.10|0.00|1.800|0.000100IBC</v>
      </c>
      <c r="J749" t="str">
        <f t="shared" si="357"/>
        <v>100</v>
      </c>
      <c r="K749" s="19"/>
      <c r="L749" s="19"/>
      <c r="M749" s="19"/>
      <c r="N749" s="19"/>
      <c r="O749" s="19"/>
      <c r="P749" s="20">
        <f>End_Cal!E749</f>
        <v>0</v>
      </c>
      <c r="Q749" s="112">
        <f t="shared" si="360"/>
        <v>0</v>
      </c>
      <c r="R749" s="112" t="str">
        <f t="shared" si="361"/>
        <v/>
      </c>
      <c r="S749" s="112" t="str">
        <f t="shared" si="362"/>
        <v/>
      </c>
      <c r="T749" s="112" t="str">
        <f t="shared" si="363"/>
        <v/>
      </c>
      <c r="U749" s="112" t="str">
        <f t="shared" si="364"/>
        <v/>
      </c>
      <c r="V749" s="112" t="str">
        <f t="shared" si="365"/>
        <v/>
      </c>
      <c r="W749" s="112" t="str">
        <f t="shared" si="366"/>
        <v/>
      </c>
      <c r="X749" s="112" t="str">
        <f t="shared" si="367"/>
        <v/>
      </c>
      <c r="Y749" s="112" t="str">
        <f t="shared" si="368"/>
        <v/>
      </c>
      <c r="Z749" s="112" t="str">
        <f t="shared" si="369"/>
        <v/>
      </c>
      <c r="AA749" s="112" t="str">
        <f t="shared" si="370"/>
        <v/>
      </c>
      <c r="AB749" s="112" t="str">
        <f t="shared" si="371"/>
        <v/>
      </c>
      <c r="AC749" s="112" t="str">
        <f t="shared" si="372"/>
        <v/>
      </c>
      <c r="AD749" t="str">
        <f t="shared" si="358"/>
        <v>0------------</v>
      </c>
      <c r="AF749" s="19" t="str">
        <f t="shared" si="359"/>
        <v/>
      </c>
      <c r="AG749" s="19">
        <f t="shared" si="373"/>
        <v>0</v>
      </c>
      <c r="AH749" s="19" t="str">
        <f t="shared" si="374"/>
        <v/>
      </c>
      <c r="AI749" s="19" t="str">
        <f t="shared" si="375"/>
        <v/>
      </c>
      <c r="AJ749" s="19" t="str">
        <f t="shared" si="376"/>
        <v/>
      </c>
      <c r="AK749" s="19" t="str">
        <f t="shared" si="377"/>
        <v/>
      </c>
      <c r="AL749" s="19" t="str">
        <f t="shared" si="378"/>
        <v/>
      </c>
      <c r="AM749" s="19" t="str">
        <f t="shared" si="379"/>
        <v/>
      </c>
      <c r="AN749" s="19" t="str">
        <f t="shared" si="380"/>
        <v/>
      </c>
      <c r="AO749" s="19" t="str">
        <f t="shared" si="381"/>
        <v/>
      </c>
      <c r="AP749" s="19" t="str">
        <f t="shared" si="382"/>
        <v/>
      </c>
      <c r="AQ749" s="19" t="str">
        <f t="shared" si="383"/>
        <v/>
      </c>
      <c r="AR749" s="19" t="str">
        <f t="shared" si="384"/>
        <v/>
      </c>
      <c r="AS749" s="19" t="str">
        <f>IFERROR(VLOOKUP(AF749,[2]CUS030!$A$5:$E$10000,5,0),"")</f>
        <v/>
      </c>
      <c r="AT749" s="19" t="str">
        <f>IFERROR(VLOOKUP(AG749,[2]CUS030!$A$5:$E$10000,5,0),"")</f>
        <v/>
      </c>
      <c r="AU749" s="19" t="str">
        <f>IFERROR(VLOOKUP(AH749,[2]CUS030!$A$5:$E$10000,5,0),"")</f>
        <v/>
      </c>
      <c r="AV749" s="19" t="str">
        <f>IFERROR(VLOOKUP(AI749,[2]CUS030!$A$5:$E$10000,5,0),"")</f>
        <v/>
      </c>
      <c r="AW749" s="19" t="str">
        <f>IFERROR(VLOOKUP(AJ749,[2]CUS030!$A$5:$E$10000,5,0),"")</f>
        <v/>
      </c>
      <c r="AX749" s="19" t="str">
        <f>IFERROR(VLOOKUP(AK749,[2]CUS030!$A$5:$E$10000,5,0),"")</f>
        <v/>
      </c>
      <c r="AY749" s="19" t="str">
        <f>IFERROR(VLOOKUP(AL749,[2]CUS030!$A$5:$E$10000,5,0),"")</f>
        <v/>
      </c>
      <c r="AZ749" s="19" t="str">
        <f>IFERROR(VLOOKUP(AM749,[2]CUS030!$A$5:$E$10000,5,0),"")</f>
        <v/>
      </c>
      <c r="BA749" s="19" t="str">
        <f>IFERROR(VLOOKUP(AN749,[2]CUS030!$A$5:$E$10000,5,0),"")</f>
        <v/>
      </c>
      <c r="BB749" s="19" t="str">
        <f>IFERROR(VLOOKUP(AO749,[2]CUS030!$A$5:$E$10000,5,0),"")</f>
        <v/>
      </c>
      <c r="BC749" s="19" t="str">
        <f>IFERROR(VLOOKUP(AP749,[2]CUS030!$A$5:$E$10000,5,0),"")</f>
        <v/>
      </c>
      <c r="BD749" s="19" t="str">
        <f>IFERROR(VLOOKUP(AQ749,[2]CUS030!$A$5:$E$10000,5,0),"")</f>
        <v/>
      </c>
      <c r="BE749" s="19" t="str">
        <f>IFERROR(VLOOKUP(AR749,[2]CUS030!$A$5:$E$10000,5,0),"")</f>
        <v/>
      </c>
    </row>
    <row r="750" spans="6:57" x14ac:dyDescent="0.3">
      <c r="F750" s="108" t="str">
        <f>[1]!Table1[[#This Row],[Production]]</f>
        <v>|0200220139|28.60|0.00|2.000|0.0006475NBC</v>
      </c>
      <c r="G750" t="str">
        <f t="shared" si="355"/>
        <v>6475</v>
      </c>
      <c r="H750" t="str">
        <f t="shared" si="356"/>
        <v>||||||||||||</v>
      </c>
      <c r="I750" s="108" t="str">
        <f>[1]!Table1[[#This Row],[Stock]]</f>
        <v>|0200220139|28.60|0.00|2.000|0.000219NBC</v>
      </c>
      <c r="J750" t="str">
        <f t="shared" si="357"/>
        <v>219</v>
      </c>
      <c r="K750" s="19"/>
      <c r="L750" s="19"/>
      <c r="M750" s="19"/>
      <c r="N750" s="19"/>
      <c r="O750" s="19"/>
      <c r="P750" s="20">
        <f>End_Cal!E750</f>
        <v>0</v>
      </c>
      <c r="Q750" s="112">
        <f t="shared" si="360"/>
        <v>0</v>
      </c>
      <c r="R750" s="112" t="str">
        <f t="shared" si="361"/>
        <v/>
      </c>
      <c r="S750" s="112" t="str">
        <f t="shared" si="362"/>
        <v/>
      </c>
      <c r="T750" s="112" t="str">
        <f t="shared" si="363"/>
        <v/>
      </c>
      <c r="U750" s="112" t="str">
        <f t="shared" si="364"/>
        <v/>
      </c>
      <c r="V750" s="112" t="str">
        <f t="shared" si="365"/>
        <v/>
      </c>
      <c r="W750" s="112" t="str">
        <f t="shared" si="366"/>
        <v/>
      </c>
      <c r="X750" s="112" t="str">
        <f t="shared" si="367"/>
        <v/>
      </c>
      <c r="Y750" s="112" t="str">
        <f t="shared" si="368"/>
        <v/>
      </c>
      <c r="Z750" s="112" t="str">
        <f t="shared" si="369"/>
        <v/>
      </c>
      <c r="AA750" s="112" t="str">
        <f t="shared" si="370"/>
        <v/>
      </c>
      <c r="AB750" s="112" t="str">
        <f t="shared" si="371"/>
        <v/>
      </c>
      <c r="AC750" s="112" t="str">
        <f t="shared" si="372"/>
        <v/>
      </c>
      <c r="AD750" t="str">
        <f t="shared" si="358"/>
        <v>0------------</v>
      </c>
      <c r="AF750" s="19" t="str">
        <f t="shared" si="359"/>
        <v/>
      </c>
      <c r="AG750" s="19">
        <f t="shared" si="373"/>
        <v>0</v>
      </c>
      <c r="AH750" s="19" t="str">
        <f t="shared" si="374"/>
        <v/>
      </c>
      <c r="AI750" s="19" t="str">
        <f t="shared" si="375"/>
        <v/>
      </c>
      <c r="AJ750" s="19" t="str">
        <f t="shared" si="376"/>
        <v/>
      </c>
      <c r="AK750" s="19" t="str">
        <f t="shared" si="377"/>
        <v/>
      </c>
      <c r="AL750" s="19" t="str">
        <f t="shared" si="378"/>
        <v/>
      </c>
      <c r="AM750" s="19" t="str">
        <f t="shared" si="379"/>
        <v/>
      </c>
      <c r="AN750" s="19" t="str">
        <f t="shared" si="380"/>
        <v/>
      </c>
      <c r="AO750" s="19" t="str">
        <f t="shared" si="381"/>
        <v/>
      </c>
      <c r="AP750" s="19" t="str">
        <f t="shared" si="382"/>
        <v/>
      </c>
      <c r="AQ750" s="19" t="str">
        <f t="shared" si="383"/>
        <v/>
      </c>
      <c r="AR750" s="19" t="str">
        <f t="shared" si="384"/>
        <v/>
      </c>
      <c r="AS750" s="19" t="str">
        <f>IFERROR(VLOOKUP(AF750,[2]CUS030!$A$5:$E$10000,5,0),"")</f>
        <v/>
      </c>
      <c r="AT750" s="19" t="str">
        <f>IFERROR(VLOOKUP(AG750,[2]CUS030!$A$5:$E$10000,5,0),"")</f>
        <v/>
      </c>
      <c r="AU750" s="19" t="str">
        <f>IFERROR(VLOOKUP(AH750,[2]CUS030!$A$5:$E$10000,5,0),"")</f>
        <v/>
      </c>
      <c r="AV750" s="19" t="str">
        <f>IFERROR(VLOOKUP(AI750,[2]CUS030!$A$5:$E$10000,5,0),"")</f>
        <v/>
      </c>
      <c r="AW750" s="19" t="str">
        <f>IFERROR(VLOOKUP(AJ750,[2]CUS030!$A$5:$E$10000,5,0),"")</f>
        <v/>
      </c>
      <c r="AX750" s="19" t="str">
        <f>IFERROR(VLOOKUP(AK750,[2]CUS030!$A$5:$E$10000,5,0),"")</f>
        <v/>
      </c>
      <c r="AY750" s="19" t="str">
        <f>IFERROR(VLOOKUP(AL750,[2]CUS030!$A$5:$E$10000,5,0),"")</f>
        <v/>
      </c>
      <c r="AZ750" s="19" t="str">
        <f>IFERROR(VLOOKUP(AM750,[2]CUS030!$A$5:$E$10000,5,0),"")</f>
        <v/>
      </c>
      <c r="BA750" s="19" t="str">
        <f>IFERROR(VLOOKUP(AN750,[2]CUS030!$A$5:$E$10000,5,0),"")</f>
        <v/>
      </c>
      <c r="BB750" s="19" t="str">
        <f>IFERROR(VLOOKUP(AO750,[2]CUS030!$A$5:$E$10000,5,0),"")</f>
        <v/>
      </c>
      <c r="BC750" s="19" t="str">
        <f>IFERROR(VLOOKUP(AP750,[2]CUS030!$A$5:$E$10000,5,0),"")</f>
        <v/>
      </c>
      <c r="BD750" s="19" t="str">
        <f>IFERROR(VLOOKUP(AQ750,[2]CUS030!$A$5:$E$10000,5,0),"")</f>
        <v/>
      </c>
      <c r="BE750" s="19" t="str">
        <f>IFERROR(VLOOKUP(AR750,[2]CUS030!$A$5:$E$10000,5,0),"")</f>
        <v/>
      </c>
    </row>
    <row r="751" spans="6:57" x14ac:dyDescent="0.3">
      <c r="F751" s="108" t="str">
        <f>[1]!Table1[[#This Row],[Production]]</f>
        <v>|0200230742|25.00|55.00|1.600|0.0006159IBC</v>
      </c>
      <c r="G751" t="str">
        <f t="shared" si="355"/>
        <v>6159</v>
      </c>
      <c r="H751" t="str">
        <f t="shared" si="356"/>
        <v>||||||||||||</v>
      </c>
      <c r="I751" s="108" t="str">
        <f>[1]!Table1[[#This Row],[Stock]]</f>
        <v>|0200230742|25.00|55.00|1.600|0.000548IBC</v>
      </c>
      <c r="J751" t="str">
        <f t="shared" si="357"/>
        <v>548</v>
      </c>
      <c r="K751" s="19"/>
      <c r="L751" s="19"/>
      <c r="M751" s="19"/>
      <c r="N751" s="19"/>
      <c r="O751" s="19"/>
      <c r="P751" s="20">
        <f>End_Cal!E751</f>
        <v>0</v>
      </c>
      <c r="Q751" s="112">
        <f t="shared" si="360"/>
        <v>0</v>
      </c>
      <c r="R751" s="112" t="str">
        <f t="shared" si="361"/>
        <v/>
      </c>
      <c r="S751" s="112" t="str">
        <f t="shared" si="362"/>
        <v/>
      </c>
      <c r="T751" s="112" t="str">
        <f t="shared" si="363"/>
        <v/>
      </c>
      <c r="U751" s="112" t="str">
        <f t="shared" si="364"/>
        <v/>
      </c>
      <c r="V751" s="112" t="str">
        <f t="shared" si="365"/>
        <v/>
      </c>
      <c r="W751" s="112" t="str">
        <f t="shared" si="366"/>
        <v/>
      </c>
      <c r="X751" s="112" t="str">
        <f t="shared" si="367"/>
        <v/>
      </c>
      <c r="Y751" s="112" t="str">
        <f t="shared" si="368"/>
        <v/>
      </c>
      <c r="Z751" s="112" t="str">
        <f t="shared" si="369"/>
        <v/>
      </c>
      <c r="AA751" s="112" t="str">
        <f t="shared" si="370"/>
        <v/>
      </c>
      <c r="AB751" s="112" t="str">
        <f t="shared" si="371"/>
        <v/>
      </c>
      <c r="AC751" s="112" t="str">
        <f t="shared" si="372"/>
        <v/>
      </c>
      <c r="AD751" t="str">
        <f t="shared" si="358"/>
        <v>0------------</v>
      </c>
      <c r="AF751" s="19" t="str">
        <f t="shared" si="359"/>
        <v/>
      </c>
      <c r="AG751" s="19">
        <f t="shared" si="373"/>
        <v>0</v>
      </c>
      <c r="AH751" s="19" t="str">
        <f t="shared" si="374"/>
        <v/>
      </c>
      <c r="AI751" s="19" t="str">
        <f t="shared" si="375"/>
        <v/>
      </c>
      <c r="AJ751" s="19" t="str">
        <f t="shared" si="376"/>
        <v/>
      </c>
      <c r="AK751" s="19" t="str">
        <f t="shared" si="377"/>
        <v/>
      </c>
      <c r="AL751" s="19" t="str">
        <f t="shared" si="378"/>
        <v/>
      </c>
      <c r="AM751" s="19" t="str">
        <f t="shared" si="379"/>
        <v/>
      </c>
      <c r="AN751" s="19" t="str">
        <f t="shared" si="380"/>
        <v/>
      </c>
      <c r="AO751" s="19" t="str">
        <f t="shared" si="381"/>
        <v/>
      </c>
      <c r="AP751" s="19" t="str">
        <f t="shared" si="382"/>
        <v/>
      </c>
      <c r="AQ751" s="19" t="str">
        <f t="shared" si="383"/>
        <v/>
      </c>
      <c r="AR751" s="19" t="str">
        <f t="shared" si="384"/>
        <v/>
      </c>
      <c r="AS751" s="19" t="str">
        <f>IFERROR(VLOOKUP(AF751,[2]CUS030!$A$5:$E$10000,5,0),"")</f>
        <v/>
      </c>
      <c r="AT751" s="19" t="str">
        <f>IFERROR(VLOOKUP(AG751,[2]CUS030!$A$5:$E$10000,5,0),"")</f>
        <v/>
      </c>
      <c r="AU751" s="19" t="str">
        <f>IFERROR(VLOOKUP(AH751,[2]CUS030!$A$5:$E$10000,5,0),"")</f>
        <v/>
      </c>
      <c r="AV751" s="19" t="str">
        <f>IFERROR(VLOOKUP(AI751,[2]CUS030!$A$5:$E$10000,5,0),"")</f>
        <v/>
      </c>
      <c r="AW751" s="19" t="str">
        <f>IFERROR(VLOOKUP(AJ751,[2]CUS030!$A$5:$E$10000,5,0),"")</f>
        <v/>
      </c>
      <c r="AX751" s="19" t="str">
        <f>IFERROR(VLOOKUP(AK751,[2]CUS030!$A$5:$E$10000,5,0),"")</f>
        <v/>
      </c>
      <c r="AY751" s="19" t="str">
        <f>IFERROR(VLOOKUP(AL751,[2]CUS030!$A$5:$E$10000,5,0),"")</f>
        <v/>
      </c>
      <c r="AZ751" s="19" t="str">
        <f>IFERROR(VLOOKUP(AM751,[2]CUS030!$A$5:$E$10000,5,0),"")</f>
        <v/>
      </c>
      <c r="BA751" s="19" t="str">
        <f>IFERROR(VLOOKUP(AN751,[2]CUS030!$A$5:$E$10000,5,0),"")</f>
        <v/>
      </c>
      <c r="BB751" s="19" t="str">
        <f>IFERROR(VLOOKUP(AO751,[2]CUS030!$A$5:$E$10000,5,0),"")</f>
        <v/>
      </c>
      <c r="BC751" s="19" t="str">
        <f>IFERROR(VLOOKUP(AP751,[2]CUS030!$A$5:$E$10000,5,0),"")</f>
        <v/>
      </c>
      <c r="BD751" s="19" t="str">
        <f>IFERROR(VLOOKUP(AQ751,[2]CUS030!$A$5:$E$10000,5,0),"")</f>
        <v/>
      </c>
      <c r="BE751" s="19" t="str">
        <f>IFERROR(VLOOKUP(AR751,[2]CUS030!$A$5:$E$10000,5,0),"")</f>
        <v/>
      </c>
    </row>
    <row r="752" spans="6:57" x14ac:dyDescent="0.3">
      <c r="F752" s="108" t="str">
        <f>[1]!Table1[[#This Row],[Production]]</f>
        <v>|0200230742|25.00|55.00|1.600|0.0006159IBC</v>
      </c>
      <c r="G752" t="str">
        <f t="shared" si="355"/>
        <v>6159</v>
      </c>
      <c r="H752" t="str">
        <f t="shared" si="356"/>
        <v>||||||||||||</v>
      </c>
      <c r="I752" s="108" t="str">
        <f>[1]!Table1[[#This Row],[Stock]]</f>
        <v>|0200230742|25.00|55.00|1.600|0.000549IBC</v>
      </c>
      <c r="J752" t="str">
        <f t="shared" si="357"/>
        <v>549</v>
      </c>
      <c r="K752" s="19"/>
      <c r="L752" s="19"/>
      <c r="M752" s="19"/>
      <c r="N752" s="19"/>
      <c r="O752" s="19"/>
      <c r="P752" s="20">
        <f>End_Cal!E752</f>
        <v>0</v>
      </c>
      <c r="Q752" s="112">
        <f t="shared" si="360"/>
        <v>0</v>
      </c>
      <c r="R752" s="112" t="str">
        <f t="shared" si="361"/>
        <v/>
      </c>
      <c r="S752" s="112" t="str">
        <f t="shared" si="362"/>
        <v/>
      </c>
      <c r="T752" s="112" t="str">
        <f t="shared" si="363"/>
        <v/>
      </c>
      <c r="U752" s="112" t="str">
        <f t="shared" si="364"/>
        <v/>
      </c>
      <c r="V752" s="112" t="str">
        <f t="shared" si="365"/>
        <v/>
      </c>
      <c r="W752" s="112" t="str">
        <f t="shared" si="366"/>
        <v/>
      </c>
      <c r="X752" s="112" t="str">
        <f t="shared" si="367"/>
        <v/>
      </c>
      <c r="Y752" s="112" t="str">
        <f t="shared" si="368"/>
        <v/>
      </c>
      <c r="Z752" s="112" t="str">
        <f t="shared" si="369"/>
        <v/>
      </c>
      <c r="AA752" s="112" t="str">
        <f t="shared" si="370"/>
        <v/>
      </c>
      <c r="AB752" s="112" t="str">
        <f t="shared" si="371"/>
        <v/>
      </c>
      <c r="AC752" s="112" t="str">
        <f t="shared" si="372"/>
        <v/>
      </c>
      <c r="AD752" t="str">
        <f t="shared" si="358"/>
        <v>0------------</v>
      </c>
      <c r="AF752" s="19" t="str">
        <f t="shared" si="359"/>
        <v/>
      </c>
      <c r="AG752" s="19">
        <f t="shared" si="373"/>
        <v>0</v>
      </c>
      <c r="AH752" s="19" t="str">
        <f t="shared" si="374"/>
        <v/>
      </c>
      <c r="AI752" s="19" t="str">
        <f t="shared" si="375"/>
        <v/>
      </c>
      <c r="AJ752" s="19" t="str">
        <f t="shared" si="376"/>
        <v/>
      </c>
      <c r="AK752" s="19" t="str">
        <f t="shared" si="377"/>
        <v/>
      </c>
      <c r="AL752" s="19" t="str">
        <f t="shared" si="378"/>
        <v/>
      </c>
      <c r="AM752" s="19" t="str">
        <f t="shared" si="379"/>
        <v/>
      </c>
      <c r="AN752" s="19" t="str">
        <f t="shared" si="380"/>
        <v/>
      </c>
      <c r="AO752" s="19" t="str">
        <f t="shared" si="381"/>
        <v/>
      </c>
      <c r="AP752" s="19" t="str">
        <f t="shared" si="382"/>
        <v/>
      </c>
      <c r="AQ752" s="19" t="str">
        <f t="shared" si="383"/>
        <v/>
      </c>
      <c r="AR752" s="19" t="str">
        <f t="shared" si="384"/>
        <v/>
      </c>
      <c r="AS752" s="19" t="str">
        <f>IFERROR(VLOOKUP(AF752,[2]CUS030!$A$5:$E$10000,5,0),"")</f>
        <v/>
      </c>
      <c r="AT752" s="19" t="str">
        <f>IFERROR(VLOOKUP(AG752,[2]CUS030!$A$5:$E$10000,5,0),"")</f>
        <v/>
      </c>
      <c r="AU752" s="19" t="str">
        <f>IFERROR(VLOOKUP(AH752,[2]CUS030!$A$5:$E$10000,5,0),"")</f>
        <v/>
      </c>
      <c r="AV752" s="19" t="str">
        <f>IFERROR(VLOOKUP(AI752,[2]CUS030!$A$5:$E$10000,5,0),"")</f>
        <v/>
      </c>
      <c r="AW752" s="19" t="str">
        <f>IFERROR(VLOOKUP(AJ752,[2]CUS030!$A$5:$E$10000,5,0),"")</f>
        <v/>
      </c>
      <c r="AX752" s="19" t="str">
        <f>IFERROR(VLOOKUP(AK752,[2]CUS030!$A$5:$E$10000,5,0),"")</f>
        <v/>
      </c>
      <c r="AY752" s="19" t="str">
        <f>IFERROR(VLOOKUP(AL752,[2]CUS030!$A$5:$E$10000,5,0),"")</f>
        <v/>
      </c>
      <c r="AZ752" s="19" t="str">
        <f>IFERROR(VLOOKUP(AM752,[2]CUS030!$A$5:$E$10000,5,0),"")</f>
        <v/>
      </c>
      <c r="BA752" s="19" t="str">
        <f>IFERROR(VLOOKUP(AN752,[2]CUS030!$A$5:$E$10000,5,0),"")</f>
        <v/>
      </c>
      <c r="BB752" s="19" t="str">
        <f>IFERROR(VLOOKUP(AO752,[2]CUS030!$A$5:$E$10000,5,0),"")</f>
        <v/>
      </c>
      <c r="BC752" s="19" t="str">
        <f>IFERROR(VLOOKUP(AP752,[2]CUS030!$A$5:$E$10000,5,0),"")</f>
        <v/>
      </c>
      <c r="BD752" s="19" t="str">
        <f>IFERROR(VLOOKUP(AQ752,[2]CUS030!$A$5:$E$10000,5,0),"")</f>
        <v/>
      </c>
      <c r="BE752" s="19" t="str">
        <f>IFERROR(VLOOKUP(AR752,[2]CUS030!$A$5:$E$10000,5,0),"")</f>
        <v/>
      </c>
    </row>
    <row r="753" spans="6:57" x14ac:dyDescent="0.3">
      <c r="F753" s="108" t="str">
        <f>[1]!Table1[[#This Row],[Production]]</f>
        <v>|0200226010|31.80|0.00|1.600|0.0005750IBC</v>
      </c>
      <c r="G753" t="str">
        <f t="shared" si="355"/>
        <v>5750</v>
      </c>
      <c r="H753" t="str">
        <f t="shared" si="356"/>
        <v>||||||||||||</v>
      </c>
      <c r="I753" s="108" t="str">
        <f>[1]!Table1[[#This Row],[Stock]]</f>
        <v>|0200226010|31.80|0.00|1.600|0.0005750IBC</v>
      </c>
      <c r="J753" t="str">
        <f t="shared" si="357"/>
        <v>5750</v>
      </c>
      <c r="K753" s="19"/>
      <c r="L753" s="19"/>
      <c r="M753" s="19"/>
      <c r="N753" s="19"/>
      <c r="O753" s="19"/>
      <c r="P753" s="20">
        <f>End_Cal!E753</f>
        <v>0</v>
      </c>
      <c r="Q753" s="112">
        <f t="shared" si="360"/>
        <v>0</v>
      </c>
      <c r="R753" s="112" t="str">
        <f t="shared" si="361"/>
        <v/>
      </c>
      <c r="S753" s="112" t="str">
        <f t="shared" si="362"/>
        <v/>
      </c>
      <c r="T753" s="112" t="str">
        <f t="shared" si="363"/>
        <v/>
      </c>
      <c r="U753" s="112" t="str">
        <f t="shared" si="364"/>
        <v/>
      </c>
      <c r="V753" s="112" t="str">
        <f t="shared" si="365"/>
        <v/>
      </c>
      <c r="W753" s="112" t="str">
        <f t="shared" si="366"/>
        <v/>
      </c>
      <c r="X753" s="112" t="str">
        <f t="shared" si="367"/>
        <v/>
      </c>
      <c r="Y753" s="112" t="str">
        <f t="shared" si="368"/>
        <v/>
      </c>
      <c r="Z753" s="112" t="str">
        <f t="shared" si="369"/>
        <v/>
      </c>
      <c r="AA753" s="112" t="str">
        <f t="shared" si="370"/>
        <v/>
      </c>
      <c r="AB753" s="112" t="str">
        <f t="shared" si="371"/>
        <v/>
      </c>
      <c r="AC753" s="112" t="str">
        <f t="shared" si="372"/>
        <v/>
      </c>
      <c r="AD753" t="str">
        <f t="shared" si="358"/>
        <v>0------------</v>
      </c>
      <c r="AF753" s="19" t="str">
        <f t="shared" si="359"/>
        <v/>
      </c>
      <c r="AG753" s="19">
        <f t="shared" si="373"/>
        <v>0</v>
      </c>
      <c r="AH753" s="19" t="str">
        <f t="shared" si="374"/>
        <v/>
      </c>
      <c r="AI753" s="19" t="str">
        <f t="shared" si="375"/>
        <v/>
      </c>
      <c r="AJ753" s="19" t="str">
        <f t="shared" si="376"/>
        <v/>
      </c>
      <c r="AK753" s="19" t="str">
        <f t="shared" si="377"/>
        <v/>
      </c>
      <c r="AL753" s="19" t="str">
        <f t="shared" si="378"/>
        <v/>
      </c>
      <c r="AM753" s="19" t="str">
        <f t="shared" si="379"/>
        <v/>
      </c>
      <c r="AN753" s="19" t="str">
        <f t="shared" si="380"/>
        <v/>
      </c>
      <c r="AO753" s="19" t="str">
        <f t="shared" si="381"/>
        <v/>
      </c>
      <c r="AP753" s="19" t="str">
        <f t="shared" si="382"/>
        <v/>
      </c>
      <c r="AQ753" s="19" t="str">
        <f t="shared" si="383"/>
        <v/>
      </c>
      <c r="AR753" s="19" t="str">
        <f t="shared" si="384"/>
        <v/>
      </c>
      <c r="AS753" s="19" t="str">
        <f>IFERROR(VLOOKUP(AF753,[2]CUS030!$A$5:$E$10000,5,0),"")</f>
        <v/>
      </c>
      <c r="AT753" s="19" t="str">
        <f>IFERROR(VLOOKUP(AG753,[2]CUS030!$A$5:$E$10000,5,0),"")</f>
        <v/>
      </c>
      <c r="AU753" s="19" t="str">
        <f>IFERROR(VLOOKUP(AH753,[2]CUS030!$A$5:$E$10000,5,0),"")</f>
        <v/>
      </c>
      <c r="AV753" s="19" t="str">
        <f>IFERROR(VLOOKUP(AI753,[2]CUS030!$A$5:$E$10000,5,0),"")</f>
        <v/>
      </c>
      <c r="AW753" s="19" t="str">
        <f>IFERROR(VLOOKUP(AJ753,[2]CUS030!$A$5:$E$10000,5,0),"")</f>
        <v/>
      </c>
      <c r="AX753" s="19" t="str">
        <f>IFERROR(VLOOKUP(AK753,[2]CUS030!$A$5:$E$10000,5,0),"")</f>
        <v/>
      </c>
      <c r="AY753" s="19" t="str">
        <f>IFERROR(VLOOKUP(AL753,[2]CUS030!$A$5:$E$10000,5,0),"")</f>
        <v/>
      </c>
      <c r="AZ753" s="19" t="str">
        <f>IFERROR(VLOOKUP(AM753,[2]CUS030!$A$5:$E$10000,5,0),"")</f>
        <v/>
      </c>
      <c r="BA753" s="19" t="str">
        <f>IFERROR(VLOOKUP(AN753,[2]CUS030!$A$5:$E$10000,5,0),"")</f>
        <v/>
      </c>
      <c r="BB753" s="19" t="str">
        <f>IFERROR(VLOOKUP(AO753,[2]CUS030!$A$5:$E$10000,5,0),"")</f>
        <v/>
      </c>
      <c r="BC753" s="19" t="str">
        <f>IFERROR(VLOOKUP(AP753,[2]CUS030!$A$5:$E$10000,5,0),"")</f>
        <v/>
      </c>
      <c r="BD753" s="19" t="str">
        <f>IFERROR(VLOOKUP(AQ753,[2]CUS030!$A$5:$E$10000,5,0),"")</f>
        <v/>
      </c>
      <c r="BE753" s="19" t="str">
        <f>IFERROR(VLOOKUP(AR753,[2]CUS030!$A$5:$E$10000,5,0),"")</f>
        <v/>
      </c>
    </row>
    <row r="754" spans="6:57" x14ac:dyDescent="0.3">
      <c r="F754" s="108" t="str">
        <f>[1]!Table1[[#This Row],[Production]]</f>
        <v>|0200226010|31.80|0.00|1.600|0.0005900IBC</v>
      </c>
      <c r="G754" t="str">
        <f t="shared" si="355"/>
        <v>5900</v>
      </c>
      <c r="H754" t="str">
        <f t="shared" si="356"/>
        <v>||||||||||||</v>
      </c>
      <c r="I754" s="108" t="str">
        <f>[1]!Table1[[#This Row],[Stock]]</f>
        <v>|0200226010|31.80|0.00|1.600|0.0005900IBC</v>
      </c>
      <c r="J754" t="str">
        <f t="shared" si="357"/>
        <v>5900</v>
      </c>
      <c r="K754" s="19"/>
      <c r="L754" s="19"/>
      <c r="M754" s="19"/>
      <c r="N754" s="19"/>
      <c r="O754" s="19"/>
      <c r="P754" s="20">
        <f>End_Cal!E754</f>
        <v>0</v>
      </c>
      <c r="Q754" s="112">
        <f t="shared" si="360"/>
        <v>0</v>
      </c>
      <c r="R754" s="112" t="str">
        <f t="shared" si="361"/>
        <v/>
      </c>
      <c r="S754" s="112" t="str">
        <f t="shared" si="362"/>
        <v/>
      </c>
      <c r="T754" s="112" t="str">
        <f t="shared" si="363"/>
        <v/>
      </c>
      <c r="U754" s="112" t="str">
        <f t="shared" si="364"/>
        <v/>
      </c>
      <c r="V754" s="112" t="str">
        <f t="shared" si="365"/>
        <v/>
      </c>
      <c r="W754" s="112" t="str">
        <f t="shared" si="366"/>
        <v/>
      </c>
      <c r="X754" s="112" t="str">
        <f t="shared" si="367"/>
        <v/>
      </c>
      <c r="Y754" s="112" t="str">
        <f t="shared" si="368"/>
        <v/>
      </c>
      <c r="Z754" s="112" t="str">
        <f t="shared" si="369"/>
        <v/>
      </c>
      <c r="AA754" s="112" t="str">
        <f t="shared" si="370"/>
        <v/>
      </c>
      <c r="AB754" s="112" t="str">
        <f t="shared" si="371"/>
        <v/>
      </c>
      <c r="AC754" s="112" t="str">
        <f t="shared" si="372"/>
        <v/>
      </c>
      <c r="AD754" t="str">
        <f t="shared" si="358"/>
        <v>0------------</v>
      </c>
      <c r="AF754" s="19" t="str">
        <f t="shared" si="359"/>
        <v/>
      </c>
      <c r="AG754" s="19">
        <f t="shared" si="373"/>
        <v>0</v>
      </c>
      <c r="AH754" s="19" t="str">
        <f t="shared" si="374"/>
        <v/>
      </c>
      <c r="AI754" s="19" t="str">
        <f t="shared" si="375"/>
        <v/>
      </c>
      <c r="AJ754" s="19" t="str">
        <f t="shared" si="376"/>
        <v/>
      </c>
      <c r="AK754" s="19" t="str">
        <f t="shared" si="377"/>
        <v/>
      </c>
      <c r="AL754" s="19" t="str">
        <f t="shared" si="378"/>
        <v/>
      </c>
      <c r="AM754" s="19" t="str">
        <f t="shared" si="379"/>
        <v/>
      </c>
      <c r="AN754" s="19" t="str">
        <f t="shared" si="380"/>
        <v/>
      </c>
      <c r="AO754" s="19" t="str">
        <f t="shared" si="381"/>
        <v/>
      </c>
      <c r="AP754" s="19" t="str">
        <f t="shared" si="382"/>
        <v/>
      </c>
      <c r="AQ754" s="19" t="str">
        <f t="shared" si="383"/>
        <v/>
      </c>
      <c r="AR754" s="19" t="str">
        <f t="shared" si="384"/>
        <v/>
      </c>
      <c r="AS754" s="19" t="str">
        <f>IFERROR(VLOOKUP(AF754,[2]CUS030!$A$5:$E$10000,5,0),"")</f>
        <v/>
      </c>
      <c r="AT754" s="19" t="str">
        <f>IFERROR(VLOOKUP(AG754,[2]CUS030!$A$5:$E$10000,5,0),"")</f>
        <v/>
      </c>
      <c r="AU754" s="19" t="str">
        <f>IFERROR(VLOOKUP(AH754,[2]CUS030!$A$5:$E$10000,5,0),"")</f>
        <v/>
      </c>
      <c r="AV754" s="19" t="str">
        <f>IFERROR(VLOOKUP(AI754,[2]CUS030!$A$5:$E$10000,5,0),"")</f>
        <v/>
      </c>
      <c r="AW754" s="19" t="str">
        <f>IFERROR(VLOOKUP(AJ754,[2]CUS030!$A$5:$E$10000,5,0),"")</f>
        <v/>
      </c>
      <c r="AX754" s="19" t="str">
        <f>IFERROR(VLOOKUP(AK754,[2]CUS030!$A$5:$E$10000,5,0),"")</f>
        <v/>
      </c>
      <c r="AY754" s="19" t="str">
        <f>IFERROR(VLOOKUP(AL754,[2]CUS030!$A$5:$E$10000,5,0),"")</f>
        <v/>
      </c>
      <c r="AZ754" s="19" t="str">
        <f>IFERROR(VLOOKUP(AM754,[2]CUS030!$A$5:$E$10000,5,0),"")</f>
        <v/>
      </c>
      <c r="BA754" s="19" t="str">
        <f>IFERROR(VLOOKUP(AN754,[2]CUS030!$A$5:$E$10000,5,0),"")</f>
        <v/>
      </c>
      <c r="BB754" s="19" t="str">
        <f>IFERROR(VLOOKUP(AO754,[2]CUS030!$A$5:$E$10000,5,0),"")</f>
        <v/>
      </c>
      <c r="BC754" s="19" t="str">
        <f>IFERROR(VLOOKUP(AP754,[2]CUS030!$A$5:$E$10000,5,0),"")</f>
        <v/>
      </c>
      <c r="BD754" s="19" t="str">
        <f>IFERROR(VLOOKUP(AQ754,[2]CUS030!$A$5:$E$10000,5,0),"")</f>
        <v/>
      </c>
      <c r="BE754" s="19" t="str">
        <f>IFERROR(VLOOKUP(AR754,[2]CUS030!$A$5:$E$10000,5,0),"")</f>
        <v/>
      </c>
    </row>
    <row r="755" spans="6:57" x14ac:dyDescent="0.3">
      <c r="F755" s="108" t="str">
        <f>[1]!Table1[[#This Row],[Production]]</f>
        <v>|0200220139|31.80|0.00|2.600|0.0005950IBC</v>
      </c>
      <c r="G755" t="str">
        <f t="shared" si="355"/>
        <v>5950</v>
      </c>
      <c r="H755" t="str">
        <f t="shared" si="356"/>
        <v>||||||||||||</v>
      </c>
      <c r="I755" s="108" t="str">
        <f>[1]!Table1[[#This Row],[Stock]]</f>
        <v>|0200220139|31.80|0.00|2.600|0.0005950IBC</v>
      </c>
      <c r="J755" t="str">
        <f t="shared" si="357"/>
        <v>5950</v>
      </c>
      <c r="K755" s="19"/>
      <c r="L755" s="19"/>
      <c r="M755" s="19"/>
      <c r="N755" s="19"/>
      <c r="O755" s="19"/>
      <c r="P755" s="20">
        <f>End_Cal!E755</f>
        <v>0</v>
      </c>
      <c r="Q755" s="112">
        <f t="shared" si="360"/>
        <v>0</v>
      </c>
      <c r="R755" s="112" t="str">
        <f t="shared" si="361"/>
        <v/>
      </c>
      <c r="S755" s="112" t="str">
        <f t="shared" si="362"/>
        <v/>
      </c>
      <c r="T755" s="112" t="str">
        <f t="shared" si="363"/>
        <v/>
      </c>
      <c r="U755" s="112" t="str">
        <f t="shared" si="364"/>
        <v/>
      </c>
      <c r="V755" s="112" t="str">
        <f t="shared" si="365"/>
        <v/>
      </c>
      <c r="W755" s="112" t="str">
        <f t="shared" si="366"/>
        <v/>
      </c>
      <c r="X755" s="112" t="str">
        <f t="shared" si="367"/>
        <v/>
      </c>
      <c r="Y755" s="112" t="str">
        <f t="shared" si="368"/>
        <v/>
      </c>
      <c r="Z755" s="112" t="str">
        <f t="shared" si="369"/>
        <v/>
      </c>
      <c r="AA755" s="112" t="str">
        <f t="shared" si="370"/>
        <v/>
      </c>
      <c r="AB755" s="112" t="str">
        <f t="shared" si="371"/>
        <v/>
      </c>
      <c r="AC755" s="112" t="str">
        <f t="shared" si="372"/>
        <v/>
      </c>
      <c r="AD755" t="str">
        <f t="shared" si="358"/>
        <v>0------------</v>
      </c>
      <c r="AF755" s="19" t="str">
        <f t="shared" si="359"/>
        <v/>
      </c>
      <c r="AG755" s="19">
        <f t="shared" si="373"/>
        <v>0</v>
      </c>
      <c r="AH755" s="19" t="str">
        <f t="shared" si="374"/>
        <v/>
      </c>
      <c r="AI755" s="19" t="str">
        <f t="shared" si="375"/>
        <v/>
      </c>
      <c r="AJ755" s="19" t="str">
        <f t="shared" si="376"/>
        <v/>
      </c>
      <c r="AK755" s="19" t="str">
        <f t="shared" si="377"/>
        <v/>
      </c>
      <c r="AL755" s="19" t="str">
        <f t="shared" si="378"/>
        <v/>
      </c>
      <c r="AM755" s="19" t="str">
        <f t="shared" si="379"/>
        <v/>
      </c>
      <c r="AN755" s="19" t="str">
        <f t="shared" si="380"/>
        <v/>
      </c>
      <c r="AO755" s="19" t="str">
        <f t="shared" si="381"/>
        <v/>
      </c>
      <c r="AP755" s="19" t="str">
        <f t="shared" si="382"/>
        <v/>
      </c>
      <c r="AQ755" s="19" t="str">
        <f t="shared" si="383"/>
        <v/>
      </c>
      <c r="AR755" s="19" t="str">
        <f t="shared" si="384"/>
        <v/>
      </c>
      <c r="AS755" s="19" t="str">
        <f>IFERROR(VLOOKUP(AF755,[2]CUS030!$A$5:$E$10000,5,0),"")</f>
        <v/>
      </c>
      <c r="AT755" s="19" t="str">
        <f>IFERROR(VLOOKUP(AG755,[2]CUS030!$A$5:$E$10000,5,0),"")</f>
        <v/>
      </c>
      <c r="AU755" s="19" t="str">
        <f>IFERROR(VLOOKUP(AH755,[2]CUS030!$A$5:$E$10000,5,0),"")</f>
        <v/>
      </c>
      <c r="AV755" s="19" t="str">
        <f>IFERROR(VLOOKUP(AI755,[2]CUS030!$A$5:$E$10000,5,0),"")</f>
        <v/>
      </c>
      <c r="AW755" s="19" t="str">
        <f>IFERROR(VLOOKUP(AJ755,[2]CUS030!$A$5:$E$10000,5,0),"")</f>
        <v/>
      </c>
      <c r="AX755" s="19" t="str">
        <f>IFERROR(VLOOKUP(AK755,[2]CUS030!$A$5:$E$10000,5,0),"")</f>
        <v/>
      </c>
      <c r="AY755" s="19" t="str">
        <f>IFERROR(VLOOKUP(AL755,[2]CUS030!$A$5:$E$10000,5,0),"")</f>
        <v/>
      </c>
      <c r="AZ755" s="19" t="str">
        <f>IFERROR(VLOOKUP(AM755,[2]CUS030!$A$5:$E$10000,5,0),"")</f>
        <v/>
      </c>
      <c r="BA755" s="19" t="str">
        <f>IFERROR(VLOOKUP(AN755,[2]CUS030!$A$5:$E$10000,5,0),"")</f>
        <v/>
      </c>
      <c r="BB755" s="19" t="str">
        <f>IFERROR(VLOOKUP(AO755,[2]CUS030!$A$5:$E$10000,5,0),"")</f>
        <v/>
      </c>
      <c r="BC755" s="19" t="str">
        <f>IFERROR(VLOOKUP(AP755,[2]CUS030!$A$5:$E$10000,5,0),"")</f>
        <v/>
      </c>
      <c r="BD755" s="19" t="str">
        <f>IFERROR(VLOOKUP(AQ755,[2]CUS030!$A$5:$E$10000,5,0),"")</f>
        <v/>
      </c>
      <c r="BE755" s="19" t="str">
        <f>IFERROR(VLOOKUP(AR755,[2]CUS030!$A$5:$E$10000,5,0),"")</f>
        <v/>
      </c>
    </row>
    <row r="756" spans="6:57" x14ac:dyDescent="0.3">
      <c r="F756" s="108" t="str">
        <f>[1]!Table1[[#This Row],[Production]]</f>
        <v>|0200225939|19.10|0.00|2.600|0.0006000NBC</v>
      </c>
      <c r="G756" t="str">
        <f t="shared" si="355"/>
        <v>6000</v>
      </c>
      <c r="H756" t="str">
        <f t="shared" si="356"/>
        <v>||||||||||||</v>
      </c>
      <c r="I756" s="108" t="str">
        <f>[1]!Table1[[#This Row],[Stock]]</f>
        <v>|0200225939|19.10|0.00|2.600|0.0006000NBC</v>
      </c>
      <c r="J756" t="str">
        <f t="shared" si="357"/>
        <v>6000</v>
      </c>
      <c r="K756" s="19"/>
      <c r="L756" s="19"/>
      <c r="M756" s="19"/>
      <c r="N756" s="19"/>
      <c r="O756" s="19"/>
      <c r="P756" s="20">
        <f>End_Cal!E756</f>
        <v>0</v>
      </c>
      <c r="Q756" s="112">
        <f t="shared" si="360"/>
        <v>0</v>
      </c>
      <c r="R756" s="112" t="str">
        <f t="shared" si="361"/>
        <v/>
      </c>
      <c r="S756" s="112" t="str">
        <f t="shared" si="362"/>
        <v/>
      </c>
      <c r="T756" s="112" t="str">
        <f t="shared" si="363"/>
        <v/>
      </c>
      <c r="U756" s="112" t="str">
        <f t="shared" si="364"/>
        <v/>
      </c>
      <c r="V756" s="112" t="str">
        <f t="shared" si="365"/>
        <v/>
      </c>
      <c r="W756" s="112" t="str">
        <f t="shared" si="366"/>
        <v/>
      </c>
      <c r="X756" s="112" t="str">
        <f t="shared" si="367"/>
        <v/>
      </c>
      <c r="Y756" s="112" t="str">
        <f t="shared" si="368"/>
        <v/>
      </c>
      <c r="Z756" s="112" t="str">
        <f t="shared" si="369"/>
        <v/>
      </c>
      <c r="AA756" s="112" t="str">
        <f t="shared" si="370"/>
        <v/>
      </c>
      <c r="AB756" s="112" t="str">
        <f t="shared" si="371"/>
        <v/>
      </c>
      <c r="AC756" s="112" t="str">
        <f t="shared" si="372"/>
        <v/>
      </c>
      <c r="AD756" t="str">
        <f t="shared" si="358"/>
        <v>0------------</v>
      </c>
      <c r="AF756" s="19" t="str">
        <f t="shared" si="359"/>
        <v/>
      </c>
      <c r="AG756" s="19">
        <f t="shared" si="373"/>
        <v>0</v>
      </c>
      <c r="AH756" s="19" t="str">
        <f t="shared" si="374"/>
        <v/>
      </c>
      <c r="AI756" s="19" t="str">
        <f t="shared" si="375"/>
        <v/>
      </c>
      <c r="AJ756" s="19" t="str">
        <f t="shared" si="376"/>
        <v/>
      </c>
      <c r="AK756" s="19" t="str">
        <f t="shared" si="377"/>
        <v/>
      </c>
      <c r="AL756" s="19" t="str">
        <f t="shared" si="378"/>
        <v/>
      </c>
      <c r="AM756" s="19" t="str">
        <f t="shared" si="379"/>
        <v/>
      </c>
      <c r="AN756" s="19" t="str">
        <f t="shared" si="380"/>
        <v/>
      </c>
      <c r="AO756" s="19" t="str">
        <f t="shared" si="381"/>
        <v/>
      </c>
      <c r="AP756" s="19" t="str">
        <f t="shared" si="382"/>
        <v/>
      </c>
      <c r="AQ756" s="19" t="str">
        <f t="shared" si="383"/>
        <v/>
      </c>
      <c r="AR756" s="19" t="str">
        <f t="shared" si="384"/>
        <v/>
      </c>
      <c r="AS756" s="19" t="str">
        <f>IFERROR(VLOOKUP(AF756,[2]CUS030!$A$5:$E$10000,5,0),"")</f>
        <v/>
      </c>
      <c r="AT756" s="19" t="str">
        <f>IFERROR(VLOOKUP(AG756,[2]CUS030!$A$5:$E$10000,5,0),"")</f>
        <v/>
      </c>
      <c r="AU756" s="19" t="str">
        <f>IFERROR(VLOOKUP(AH756,[2]CUS030!$A$5:$E$10000,5,0),"")</f>
        <v/>
      </c>
      <c r="AV756" s="19" t="str">
        <f>IFERROR(VLOOKUP(AI756,[2]CUS030!$A$5:$E$10000,5,0),"")</f>
        <v/>
      </c>
      <c r="AW756" s="19" t="str">
        <f>IFERROR(VLOOKUP(AJ756,[2]CUS030!$A$5:$E$10000,5,0),"")</f>
        <v/>
      </c>
      <c r="AX756" s="19" t="str">
        <f>IFERROR(VLOOKUP(AK756,[2]CUS030!$A$5:$E$10000,5,0),"")</f>
        <v/>
      </c>
      <c r="AY756" s="19" t="str">
        <f>IFERROR(VLOOKUP(AL756,[2]CUS030!$A$5:$E$10000,5,0),"")</f>
        <v/>
      </c>
      <c r="AZ756" s="19" t="str">
        <f>IFERROR(VLOOKUP(AM756,[2]CUS030!$A$5:$E$10000,5,0),"")</f>
        <v/>
      </c>
      <c r="BA756" s="19" t="str">
        <f>IFERROR(VLOOKUP(AN756,[2]CUS030!$A$5:$E$10000,5,0),"")</f>
        <v/>
      </c>
      <c r="BB756" s="19" t="str">
        <f>IFERROR(VLOOKUP(AO756,[2]CUS030!$A$5:$E$10000,5,0),"")</f>
        <v/>
      </c>
      <c r="BC756" s="19" t="str">
        <f>IFERROR(VLOOKUP(AP756,[2]CUS030!$A$5:$E$10000,5,0),"")</f>
        <v/>
      </c>
      <c r="BD756" s="19" t="str">
        <f>IFERROR(VLOOKUP(AQ756,[2]CUS030!$A$5:$E$10000,5,0),"")</f>
        <v/>
      </c>
      <c r="BE756" s="19" t="str">
        <f>IFERROR(VLOOKUP(AR756,[2]CUS030!$A$5:$E$10000,5,0),"")</f>
        <v/>
      </c>
    </row>
    <row r="757" spans="6:57" x14ac:dyDescent="0.3">
      <c r="F757" s="108" t="str">
        <f>[1]!Table1[[#This Row],[Production]]</f>
        <v>|0200226010|32.00|32.00|2.300|0.0006000NBC</v>
      </c>
      <c r="G757" t="str">
        <f t="shared" si="355"/>
        <v>6000</v>
      </c>
      <c r="H757" t="str">
        <f t="shared" si="356"/>
        <v>||||||||||||</v>
      </c>
      <c r="I757" s="108" t="str">
        <f>[1]!Table1[[#This Row],[Stock]]</f>
        <v>|0200226010|32.00|32.00|2.300|0.0006000NBC</v>
      </c>
      <c r="J757" t="str">
        <f t="shared" si="357"/>
        <v>6000</v>
      </c>
      <c r="K757" s="19"/>
      <c r="L757" s="19"/>
      <c r="M757" s="19"/>
      <c r="N757" s="19"/>
      <c r="O757" s="19"/>
      <c r="P757" s="20">
        <f>End_Cal!E757</f>
        <v>0</v>
      </c>
      <c r="Q757" s="112">
        <f t="shared" si="360"/>
        <v>0</v>
      </c>
      <c r="R757" s="112" t="str">
        <f t="shared" si="361"/>
        <v/>
      </c>
      <c r="S757" s="112" t="str">
        <f t="shared" si="362"/>
        <v/>
      </c>
      <c r="T757" s="112" t="str">
        <f t="shared" si="363"/>
        <v/>
      </c>
      <c r="U757" s="112" t="str">
        <f t="shared" si="364"/>
        <v/>
      </c>
      <c r="V757" s="112" t="str">
        <f t="shared" si="365"/>
        <v/>
      </c>
      <c r="W757" s="112" t="str">
        <f t="shared" si="366"/>
        <v/>
      </c>
      <c r="X757" s="112" t="str">
        <f t="shared" si="367"/>
        <v/>
      </c>
      <c r="Y757" s="112" t="str">
        <f t="shared" si="368"/>
        <v/>
      </c>
      <c r="Z757" s="112" t="str">
        <f t="shared" si="369"/>
        <v/>
      </c>
      <c r="AA757" s="112" t="str">
        <f t="shared" si="370"/>
        <v/>
      </c>
      <c r="AB757" s="112" t="str">
        <f t="shared" si="371"/>
        <v/>
      </c>
      <c r="AC757" s="112" t="str">
        <f t="shared" si="372"/>
        <v/>
      </c>
      <c r="AD757" t="str">
        <f t="shared" si="358"/>
        <v>0------------</v>
      </c>
      <c r="AF757" s="19" t="str">
        <f t="shared" si="359"/>
        <v/>
      </c>
      <c r="AG757" s="19">
        <f t="shared" si="373"/>
        <v>0</v>
      </c>
      <c r="AH757" s="19" t="str">
        <f t="shared" si="374"/>
        <v/>
      </c>
      <c r="AI757" s="19" t="str">
        <f t="shared" si="375"/>
        <v/>
      </c>
      <c r="AJ757" s="19" t="str">
        <f t="shared" si="376"/>
        <v/>
      </c>
      <c r="AK757" s="19" t="str">
        <f t="shared" si="377"/>
        <v/>
      </c>
      <c r="AL757" s="19" t="str">
        <f t="shared" si="378"/>
        <v/>
      </c>
      <c r="AM757" s="19" t="str">
        <f t="shared" si="379"/>
        <v/>
      </c>
      <c r="AN757" s="19" t="str">
        <f t="shared" si="380"/>
        <v/>
      </c>
      <c r="AO757" s="19" t="str">
        <f t="shared" si="381"/>
        <v/>
      </c>
      <c r="AP757" s="19" t="str">
        <f t="shared" si="382"/>
        <v/>
      </c>
      <c r="AQ757" s="19" t="str">
        <f t="shared" si="383"/>
        <v/>
      </c>
      <c r="AR757" s="19" t="str">
        <f t="shared" si="384"/>
        <v/>
      </c>
      <c r="AS757" s="19" t="str">
        <f>IFERROR(VLOOKUP(AF757,[2]CUS030!$A$5:$E$10000,5,0),"")</f>
        <v/>
      </c>
      <c r="AT757" s="19" t="str">
        <f>IFERROR(VLOOKUP(AG757,[2]CUS030!$A$5:$E$10000,5,0),"")</f>
        <v/>
      </c>
      <c r="AU757" s="19" t="str">
        <f>IFERROR(VLOOKUP(AH757,[2]CUS030!$A$5:$E$10000,5,0),"")</f>
        <v/>
      </c>
      <c r="AV757" s="19" t="str">
        <f>IFERROR(VLOOKUP(AI757,[2]CUS030!$A$5:$E$10000,5,0),"")</f>
        <v/>
      </c>
      <c r="AW757" s="19" t="str">
        <f>IFERROR(VLOOKUP(AJ757,[2]CUS030!$A$5:$E$10000,5,0),"")</f>
        <v/>
      </c>
      <c r="AX757" s="19" t="str">
        <f>IFERROR(VLOOKUP(AK757,[2]CUS030!$A$5:$E$10000,5,0),"")</f>
        <v/>
      </c>
      <c r="AY757" s="19" t="str">
        <f>IFERROR(VLOOKUP(AL757,[2]CUS030!$A$5:$E$10000,5,0),"")</f>
        <v/>
      </c>
      <c r="AZ757" s="19" t="str">
        <f>IFERROR(VLOOKUP(AM757,[2]CUS030!$A$5:$E$10000,5,0),"")</f>
        <v/>
      </c>
      <c r="BA757" s="19" t="str">
        <f>IFERROR(VLOOKUP(AN757,[2]CUS030!$A$5:$E$10000,5,0),"")</f>
        <v/>
      </c>
      <c r="BB757" s="19" t="str">
        <f>IFERROR(VLOOKUP(AO757,[2]CUS030!$A$5:$E$10000,5,0),"")</f>
        <v/>
      </c>
      <c r="BC757" s="19" t="str">
        <f>IFERROR(VLOOKUP(AP757,[2]CUS030!$A$5:$E$10000,5,0),"")</f>
        <v/>
      </c>
      <c r="BD757" s="19" t="str">
        <f>IFERROR(VLOOKUP(AQ757,[2]CUS030!$A$5:$E$10000,5,0),"")</f>
        <v/>
      </c>
      <c r="BE757" s="19" t="str">
        <f>IFERROR(VLOOKUP(AR757,[2]CUS030!$A$5:$E$10000,5,0),"")</f>
        <v/>
      </c>
    </row>
    <row r="758" spans="6:57" x14ac:dyDescent="0.3">
      <c r="F758" s="108" t="str">
        <f>[1]!Table1[[#This Row],[Production]]</f>
        <v>|0200226010|32.00|32.00|2.300|0.0006050NBC</v>
      </c>
      <c r="G758" t="str">
        <f t="shared" si="355"/>
        <v>6050</v>
      </c>
      <c r="H758" t="str">
        <f t="shared" si="356"/>
        <v>||||||||||||</v>
      </c>
      <c r="I758" s="108" t="str">
        <f>[1]!Table1[[#This Row],[Stock]]</f>
        <v>|0200226010|32.00|32.00|2.300|0.0006050NBC</v>
      </c>
      <c r="J758" t="str">
        <f t="shared" si="357"/>
        <v>6050</v>
      </c>
      <c r="K758" s="19"/>
      <c r="L758" s="19"/>
      <c r="M758" s="19"/>
      <c r="N758" s="19"/>
      <c r="O758" s="19"/>
      <c r="P758" s="20">
        <f>End_Cal!E758</f>
        <v>0</v>
      </c>
      <c r="Q758" s="112">
        <f t="shared" si="360"/>
        <v>0</v>
      </c>
      <c r="R758" s="112" t="str">
        <f t="shared" si="361"/>
        <v/>
      </c>
      <c r="S758" s="112" t="str">
        <f t="shared" si="362"/>
        <v/>
      </c>
      <c r="T758" s="112" t="str">
        <f t="shared" si="363"/>
        <v/>
      </c>
      <c r="U758" s="112" t="str">
        <f t="shared" si="364"/>
        <v/>
      </c>
      <c r="V758" s="112" t="str">
        <f t="shared" si="365"/>
        <v/>
      </c>
      <c r="W758" s="112" t="str">
        <f t="shared" si="366"/>
        <v/>
      </c>
      <c r="X758" s="112" t="str">
        <f t="shared" si="367"/>
        <v/>
      </c>
      <c r="Y758" s="112" t="str">
        <f t="shared" si="368"/>
        <v/>
      </c>
      <c r="Z758" s="112" t="str">
        <f t="shared" si="369"/>
        <v/>
      </c>
      <c r="AA758" s="112" t="str">
        <f t="shared" si="370"/>
        <v/>
      </c>
      <c r="AB758" s="112" t="str">
        <f t="shared" si="371"/>
        <v/>
      </c>
      <c r="AC758" s="112" t="str">
        <f t="shared" si="372"/>
        <v/>
      </c>
      <c r="AD758" t="str">
        <f t="shared" si="358"/>
        <v>0------------</v>
      </c>
      <c r="AF758" s="19" t="str">
        <f t="shared" si="359"/>
        <v/>
      </c>
      <c r="AG758" s="19">
        <f t="shared" si="373"/>
        <v>0</v>
      </c>
      <c r="AH758" s="19" t="str">
        <f t="shared" si="374"/>
        <v/>
      </c>
      <c r="AI758" s="19" t="str">
        <f t="shared" si="375"/>
        <v/>
      </c>
      <c r="AJ758" s="19" t="str">
        <f t="shared" si="376"/>
        <v/>
      </c>
      <c r="AK758" s="19" t="str">
        <f t="shared" si="377"/>
        <v/>
      </c>
      <c r="AL758" s="19" t="str">
        <f t="shared" si="378"/>
        <v/>
      </c>
      <c r="AM758" s="19" t="str">
        <f t="shared" si="379"/>
        <v/>
      </c>
      <c r="AN758" s="19" t="str">
        <f t="shared" si="380"/>
        <v/>
      </c>
      <c r="AO758" s="19" t="str">
        <f t="shared" si="381"/>
        <v/>
      </c>
      <c r="AP758" s="19" t="str">
        <f t="shared" si="382"/>
        <v/>
      </c>
      <c r="AQ758" s="19" t="str">
        <f t="shared" si="383"/>
        <v/>
      </c>
      <c r="AR758" s="19" t="str">
        <f t="shared" si="384"/>
        <v/>
      </c>
      <c r="AS758" s="19" t="str">
        <f>IFERROR(VLOOKUP(AF758,[2]CUS030!$A$5:$E$10000,5,0),"")</f>
        <v/>
      </c>
      <c r="AT758" s="19" t="str">
        <f>IFERROR(VLOOKUP(AG758,[2]CUS030!$A$5:$E$10000,5,0),"")</f>
        <v/>
      </c>
      <c r="AU758" s="19" t="str">
        <f>IFERROR(VLOOKUP(AH758,[2]CUS030!$A$5:$E$10000,5,0),"")</f>
        <v/>
      </c>
      <c r="AV758" s="19" t="str">
        <f>IFERROR(VLOOKUP(AI758,[2]CUS030!$A$5:$E$10000,5,0),"")</f>
        <v/>
      </c>
      <c r="AW758" s="19" t="str">
        <f>IFERROR(VLOOKUP(AJ758,[2]CUS030!$A$5:$E$10000,5,0),"")</f>
        <v/>
      </c>
      <c r="AX758" s="19" t="str">
        <f>IFERROR(VLOOKUP(AK758,[2]CUS030!$A$5:$E$10000,5,0),"")</f>
        <v/>
      </c>
      <c r="AY758" s="19" t="str">
        <f>IFERROR(VLOOKUP(AL758,[2]CUS030!$A$5:$E$10000,5,0),"")</f>
        <v/>
      </c>
      <c r="AZ758" s="19" t="str">
        <f>IFERROR(VLOOKUP(AM758,[2]CUS030!$A$5:$E$10000,5,0),"")</f>
        <v/>
      </c>
      <c r="BA758" s="19" t="str">
        <f>IFERROR(VLOOKUP(AN758,[2]CUS030!$A$5:$E$10000,5,0),"")</f>
        <v/>
      </c>
      <c r="BB758" s="19" t="str">
        <f>IFERROR(VLOOKUP(AO758,[2]CUS030!$A$5:$E$10000,5,0),"")</f>
        <v/>
      </c>
      <c r="BC758" s="19" t="str">
        <f>IFERROR(VLOOKUP(AP758,[2]CUS030!$A$5:$E$10000,5,0),"")</f>
        <v/>
      </c>
      <c r="BD758" s="19" t="str">
        <f>IFERROR(VLOOKUP(AQ758,[2]CUS030!$A$5:$E$10000,5,0),"")</f>
        <v/>
      </c>
      <c r="BE758" s="19" t="str">
        <f>IFERROR(VLOOKUP(AR758,[2]CUS030!$A$5:$E$10000,5,0),"")</f>
        <v/>
      </c>
    </row>
    <row r="759" spans="6:57" x14ac:dyDescent="0.3">
      <c r="F759" s="108" t="str">
        <f>[1]!Table1[[#This Row],[Production]]</f>
        <v>|0200226010|28.60|0.00|2.000|0.0005500IBC</v>
      </c>
      <c r="G759" t="str">
        <f t="shared" si="355"/>
        <v>5500</v>
      </c>
      <c r="H759" t="str">
        <f t="shared" si="356"/>
        <v>||||||||||||</v>
      </c>
      <c r="I759" s="108" t="str">
        <f>[1]!Table1[[#This Row],[Stock]]</f>
        <v>|0200226010|28.60|0.00|2.000|0.0005500IBC</v>
      </c>
      <c r="J759" t="str">
        <f t="shared" si="357"/>
        <v>5500</v>
      </c>
      <c r="K759" s="19"/>
      <c r="L759" s="19"/>
      <c r="M759" s="19"/>
      <c r="N759" s="19"/>
      <c r="O759" s="19"/>
      <c r="P759" s="20">
        <f>End_Cal!E759</f>
        <v>0</v>
      </c>
      <c r="Q759" s="112">
        <f t="shared" si="360"/>
        <v>0</v>
      </c>
      <c r="R759" s="112" t="str">
        <f t="shared" si="361"/>
        <v/>
      </c>
      <c r="S759" s="112" t="str">
        <f t="shared" si="362"/>
        <v/>
      </c>
      <c r="T759" s="112" t="str">
        <f t="shared" si="363"/>
        <v/>
      </c>
      <c r="U759" s="112" t="str">
        <f t="shared" si="364"/>
        <v/>
      </c>
      <c r="V759" s="112" t="str">
        <f t="shared" si="365"/>
        <v/>
      </c>
      <c r="W759" s="112" t="str">
        <f t="shared" si="366"/>
        <v/>
      </c>
      <c r="X759" s="112" t="str">
        <f t="shared" si="367"/>
        <v/>
      </c>
      <c r="Y759" s="112" t="str">
        <f t="shared" si="368"/>
        <v/>
      </c>
      <c r="Z759" s="112" t="str">
        <f t="shared" si="369"/>
        <v/>
      </c>
      <c r="AA759" s="112" t="str">
        <f t="shared" si="370"/>
        <v/>
      </c>
      <c r="AB759" s="112" t="str">
        <f t="shared" si="371"/>
        <v/>
      </c>
      <c r="AC759" s="112" t="str">
        <f t="shared" si="372"/>
        <v/>
      </c>
      <c r="AD759" t="str">
        <f t="shared" si="358"/>
        <v>0------------</v>
      </c>
      <c r="AF759" s="19" t="str">
        <f t="shared" si="359"/>
        <v/>
      </c>
      <c r="AG759" s="19">
        <f t="shared" si="373"/>
        <v>0</v>
      </c>
      <c r="AH759" s="19" t="str">
        <f t="shared" si="374"/>
        <v/>
      </c>
      <c r="AI759" s="19" t="str">
        <f t="shared" si="375"/>
        <v/>
      </c>
      <c r="AJ759" s="19" t="str">
        <f t="shared" si="376"/>
        <v/>
      </c>
      <c r="AK759" s="19" t="str">
        <f t="shared" si="377"/>
        <v/>
      </c>
      <c r="AL759" s="19" t="str">
        <f t="shared" si="378"/>
        <v/>
      </c>
      <c r="AM759" s="19" t="str">
        <f t="shared" si="379"/>
        <v/>
      </c>
      <c r="AN759" s="19" t="str">
        <f t="shared" si="380"/>
        <v/>
      </c>
      <c r="AO759" s="19" t="str">
        <f t="shared" si="381"/>
        <v/>
      </c>
      <c r="AP759" s="19" t="str">
        <f t="shared" si="382"/>
        <v/>
      </c>
      <c r="AQ759" s="19" t="str">
        <f t="shared" si="383"/>
        <v/>
      </c>
      <c r="AR759" s="19" t="str">
        <f t="shared" si="384"/>
        <v/>
      </c>
      <c r="AS759" s="19" t="str">
        <f>IFERROR(VLOOKUP(AF759,[2]CUS030!$A$5:$E$10000,5,0),"")</f>
        <v/>
      </c>
      <c r="AT759" s="19" t="str">
        <f>IFERROR(VLOOKUP(AG759,[2]CUS030!$A$5:$E$10000,5,0),"")</f>
        <v/>
      </c>
      <c r="AU759" s="19" t="str">
        <f>IFERROR(VLOOKUP(AH759,[2]CUS030!$A$5:$E$10000,5,0),"")</f>
        <v/>
      </c>
      <c r="AV759" s="19" t="str">
        <f>IFERROR(VLOOKUP(AI759,[2]CUS030!$A$5:$E$10000,5,0),"")</f>
        <v/>
      </c>
      <c r="AW759" s="19" t="str">
        <f>IFERROR(VLOOKUP(AJ759,[2]CUS030!$A$5:$E$10000,5,0),"")</f>
        <v/>
      </c>
      <c r="AX759" s="19" t="str">
        <f>IFERROR(VLOOKUP(AK759,[2]CUS030!$A$5:$E$10000,5,0),"")</f>
        <v/>
      </c>
      <c r="AY759" s="19" t="str">
        <f>IFERROR(VLOOKUP(AL759,[2]CUS030!$A$5:$E$10000,5,0),"")</f>
        <v/>
      </c>
      <c r="AZ759" s="19" t="str">
        <f>IFERROR(VLOOKUP(AM759,[2]CUS030!$A$5:$E$10000,5,0),"")</f>
        <v/>
      </c>
      <c r="BA759" s="19" t="str">
        <f>IFERROR(VLOOKUP(AN759,[2]CUS030!$A$5:$E$10000,5,0),"")</f>
        <v/>
      </c>
      <c r="BB759" s="19" t="str">
        <f>IFERROR(VLOOKUP(AO759,[2]CUS030!$A$5:$E$10000,5,0),"")</f>
        <v/>
      </c>
      <c r="BC759" s="19" t="str">
        <f>IFERROR(VLOOKUP(AP759,[2]CUS030!$A$5:$E$10000,5,0),"")</f>
        <v/>
      </c>
      <c r="BD759" s="19" t="str">
        <f>IFERROR(VLOOKUP(AQ759,[2]CUS030!$A$5:$E$10000,5,0),"")</f>
        <v/>
      </c>
      <c r="BE759" s="19" t="str">
        <f>IFERROR(VLOOKUP(AR759,[2]CUS030!$A$5:$E$10000,5,0),"")</f>
        <v/>
      </c>
    </row>
    <row r="760" spans="6:57" x14ac:dyDescent="0.3">
      <c r="F760" s="108" t="str">
        <f>[1]!Table1[[#This Row],[Production]]</f>
        <v>|0200226010|15.90|0.00|1.600|0.0005670NBC</v>
      </c>
      <c r="G760" t="str">
        <f t="shared" si="355"/>
        <v>5670</v>
      </c>
      <c r="H760" t="str">
        <f t="shared" si="356"/>
        <v>||||||||||||</v>
      </c>
      <c r="I760" s="108" t="str">
        <f>[1]!Table1[[#This Row],[Stock]]</f>
        <v>|0200226010|15.90|0.00|1.600|0.0005670NBC</v>
      </c>
      <c r="J760" t="str">
        <f t="shared" si="357"/>
        <v>5670</v>
      </c>
      <c r="K760" s="19"/>
      <c r="L760" s="19"/>
      <c r="M760" s="19"/>
      <c r="N760" s="19"/>
      <c r="O760" s="19"/>
      <c r="P760" s="20">
        <f>End_Cal!E760</f>
        <v>0</v>
      </c>
      <c r="Q760" s="112">
        <f t="shared" si="360"/>
        <v>0</v>
      </c>
      <c r="R760" s="112" t="str">
        <f t="shared" si="361"/>
        <v/>
      </c>
      <c r="S760" s="112" t="str">
        <f t="shared" si="362"/>
        <v/>
      </c>
      <c r="T760" s="112" t="str">
        <f t="shared" si="363"/>
        <v/>
      </c>
      <c r="U760" s="112" t="str">
        <f t="shared" si="364"/>
        <v/>
      </c>
      <c r="V760" s="112" t="str">
        <f t="shared" si="365"/>
        <v/>
      </c>
      <c r="W760" s="112" t="str">
        <f t="shared" si="366"/>
        <v/>
      </c>
      <c r="X760" s="112" t="str">
        <f t="shared" si="367"/>
        <v/>
      </c>
      <c r="Y760" s="112" t="str">
        <f t="shared" si="368"/>
        <v/>
      </c>
      <c r="Z760" s="112" t="str">
        <f t="shared" si="369"/>
        <v/>
      </c>
      <c r="AA760" s="112" t="str">
        <f t="shared" si="370"/>
        <v/>
      </c>
      <c r="AB760" s="112" t="str">
        <f t="shared" si="371"/>
        <v/>
      </c>
      <c r="AC760" s="112" t="str">
        <f t="shared" si="372"/>
        <v/>
      </c>
      <c r="AD760" t="str">
        <f t="shared" si="358"/>
        <v>0------------</v>
      </c>
      <c r="AF760" s="19" t="str">
        <f t="shared" si="359"/>
        <v/>
      </c>
      <c r="AG760" s="19">
        <f t="shared" si="373"/>
        <v>0</v>
      </c>
      <c r="AH760" s="19" t="str">
        <f t="shared" si="374"/>
        <v/>
      </c>
      <c r="AI760" s="19" t="str">
        <f t="shared" si="375"/>
        <v/>
      </c>
      <c r="AJ760" s="19" t="str">
        <f t="shared" si="376"/>
        <v/>
      </c>
      <c r="AK760" s="19" t="str">
        <f t="shared" si="377"/>
        <v/>
      </c>
      <c r="AL760" s="19" t="str">
        <f t="shared" si="378"/>
        <v/>
      </c>
      <c r="AM760" s="19" t="str">
        <f t="shared" si="379"/>
        <v/>
      </c>
      <c r="AN760" s="19" t="str">
        <f t="shared" si="380"/>
        <v/>
      </c>
      <c r="AO760" s="19" t="str">
        <f t="shared" si="381"/>
        <v/>
      </c>
      <c r="AP760" s="19" t="str">
        <f t="shared" si="382"/>
        <v/>
      </c>
      <c r="AQ760" s="19" t="str">
        <f t="shared" si="383"/>
        <v/>
      </c>
      <c r="AR760" s="19" t="str">
        <f t="shared" si="384"/>
        <v/>
      </c>
      <c r="AS760" s="19" t="str">
        <f>IFERROR(VLOOKUP(AF760,[2]CUS030!$A$5:$E$10000,5,0),"")</f>
        <v/>
      </c>
      <c r="AT760" s="19" t="str">
        <f>IFERROR(VLOOKUP(AG760,[2]CUS030!$A$5:$E$10000,5,0),"")</f>
        <v/>
      </c>
      <c r="AU760" s="19" t="str">
        <f>IFERROR(VLOOKUP(AH760,[2]CUS030!$A$5:$E$10000,5,0),"")</f>
        <v/>
      </c>
      <c r="AV760" s="19" t="str">
        <f>IFERROR(VLOOKUP(AI760,[2]CUS030!$A$5:$E$10000,5,0),"")</f>
        <v/>
      </c>
      <c r="AW760" s="19" t="str">
        <f>IFERROR(VLOOKUP(AJ760,[2]CUS030!$A$5:$E$10000,5,0),"")</f>
        <v/>
      </c>
      <c r="AX760" s="19" t="str">
        <f>IFERROR(VLOOKUP(AK760,[2]CUS030!$A$5:$E$10000,5,0),"")</f>
        <v/>
      </c>
      <c r="AY760" s="19" t="str">
        <f>IFERROR(VLOOKUP(AL760,[2]CUS030!$A$5:$E$10000,5,0),"")</f>
        <v/>
      </c>
      <c r="AZ760" s="19" t="str">
        <f>IFERROR(VLOOKUP(AM760,[2]CUS030!$A$5:$E$10000,5,0),"")</f>
        <v/>
      </c>
      <c r="BA760" s="19" t="str">
        <f>IFERROR(VLOOKUP(AN760,[2]CUS030!$A$5:$E$10000,5,0),"")</f>
        <v/>
      </c>
      <c r="BB760" s="19" t="str">
        <f>IFERROR(VLOOKUP(AO760,[2]CUS030!$A$5:$E$10000,5,0),"")</f>
        <v/>
      </c>
      <c r="BC760" s="19" t="str">
        <f>IFERROR(VLOOKUP(AP760,[2]CUS030!$A$5:$E$10000,5,0),"")</f>
        <v/>
      </c>
      <c r="BD760" s="19" t="str">
        <f>IFERROR(VLOOKUP(AQ760,[2]CUS030!$A$5:$E$10000,5,0),"")</f>
        <v/>
      </c>
      <c r="BE760" s="19" t="str">
        <f>IFERROR(VLOOKUP(AR760,[2]CUS030!$A$5:$E$10000,5,0),"")</f>
        <v/>
      </c>
    </row>
    <row r="761" spans="6:57" x14ac:dyDescent="0.3">
      <c r="F761" s="108" t="str">
        <f>[1]!Table1[[#This Row],[Production]]</f>
        <v>|0200225939|15.90|0.00|1.600|0.0005800NBC</v>
      </c>
      <c r="G761" t="str">
        <f t="shared" si="355"/>
        <v>5800</v>
      </c>
      <c r="H761" t="str">
        <f t="shared" si="356"/>
        <v>||||||||||||</v>
      </c>
      <c r="I761" s="108" t="str">
        <f>[1]!Table1[[#This Row],[Stock]]</f>
        <v>|0200225939|15.90|0.00|1.600|0.0005800NBC</v>
      </c>
      <c r="J761" t="str">
        <f t="shared" si="357"/>
        <v>5800</v>
      </c>
      <c r="K761" s="19"/>
      <c r="L761" s="19"/>
      <c r="M761" s="19"/>
      <c r="N761" s="19"/>
      <c r="O761" s="19"/>
      <c r="P761" s="20">
        <f>End_Cal!E761</f>
        <v>0</v>
      </c>
      <c r="Q761" s="112">
        <f t="shared" si="360"/>
        <v>0</v>
      </c>
      <c r="R761" s="112" t="str">
        <f t="shared" si="361"/>
        <v/>
      </c>
      <c r="S761" s="112" t="str">
        <f t="shared" si="362"/>
        <v/>
      </c>
      <c r="T761" s="112" t="str">
        <f t="shared" si="363"/>
        <v/>
      </c>
      <c r="U761" s="112" t="str">
        <f t="shared" si="364"/>
        <v/>
      </c>
      <c r="V761" s="112" t="str">
        <f t="shared" si="365"/>
        <v/>
      </c>
      <c r="W761" s="112" t="str">
        <f t="shared" si="366"/>
        <v/>
      </c>
      <c r="X761" s="112" t="str">
        <f t="shared" si="367"/>
        <v/>
      </c>
      <c r="Y761" s="112" t="str">
        <f t="shared" si="368"/>
        <v/>
      </c>
      <c r="Z761" s="112" t="str">
        <f t="shared" si="369"/>
        <v/>
      </c>
      <c r="AA761" s="112" t="str">
        <f t="shared" si="370"/>
        <v/>
      </c>
      <c r="AB761" s="112" t="str">
        <f t="shared" si="371"/>
        <v/>
      </c>
      <c r="AC761" s="112" t="str">
        <f t="shared" si="372"/>
        <v/>
      </c>
      <c r="AD761" t="str">
        <f t="shared" si="358"/>
        <v>0------------</v>
      </c>
      <c r="AF761" s="19" t="str">
        <f t="shared" si="359"/>
        <v/>
      </c>
      <c r="AG761" s="19">
        <f t="shared" si="373"/>
        <v>0</v>
      </c>
      <c r="AH761" s="19" t="str">
        <f t="shared" si="374"/>
        <v/>
      </c>
      <c r="AI761" s="19" t="str">
        <f t="shared" si="375"/>
        <v/>
      </c>
      <c r="AJ761" s="19" t="str">
        <f t="shared" si="376"/>
        <v/>
      </c>
      <c r="AK761" s="19" t="str">
        <f t="shared" si="377"/>
        <v/>
      </c>
      <c r="AL761" s="19" t="str">
        <f t="shared" si="378"/>
        <v/>
      </c>
      <c r="AM761" s="19" t="str">
        <f t="shared" si="379"/>
        <v/>
      </c>
      <c r="AN761" s="19" t="str">
        <f t="shared" si="380"/>
        <v/>
      </c>
      <c r="AO761" s="19" t="str">
        <f t="shared" si="381"/>
        <v/>
      </c>
      <c r="AP761" s="19" t="str">
        <f t="shared" si="382"/>
        <v/>
      </c>
      <c r="AQ761" s="19" t="str">
        <f t="shared" si="383"/>
        <v/>
      </c>
      <c r="AR761" s="19" t="str">
        <f t="shared" si="384"/>
        <v/>
      </c>
      <c r="AS761" s="19" t="str">
        <f>IFERROR(VLOOKUP(AF761,[2]CUS030!$A$5:$E$10000,5,0),"")</f>
        <v/>
      </c>
      <c r="AT761" s="19" t="str">
        <f>IFERROR(VLOOKUP(AG761,[2]CUS030!$A$5:$E$10000,5,0),"")</f>
        <v/>
      </c>
      <c r="AU761" s="19" t="str">
        <f>IFERROR(VLOOKUP(AH761,[2]CUS030!$A$5:$E$10000,5,0),"")</f>
        <v/>
      </c>
      <c r="AV761" s="19" t="str">
        <f>IFERROR(VLOOKUP(AI761,[2]CUS030!$A$5:$E$10000,5,0),"")</f>
        <v/>
      </c>
      <c r="AW761" s="19" t="str">
        <f>IFERROR(VLOOKUP(AJ761,[2]CUS030!$A$5:$E$10000,5,0),"")</f>
        <v/>
      </c>
      <c r="AX761" s="19" t="str">
        <f>IFERROR(VLOOKUP(AK761,[2]CUS030!$A$5:$E$10000,5,0),"")</f>
        <v/>
      </c>
      <c r="AY761" s="19" t="str">
        <f>IFERROR(VLOOKUP(AL761,[2]CUS030!$A$5:$E$10000,5,0),"")</f>
        <v/>
      </c>
      <c r="AZ761" s="19" t="str">
        <f>IFERROR(VLOOKUP(AM761,[2]CUS030!$A$5:$E$10000,5,0),"")</f>
        <v/>
      </c>
      <c r="BA761" s="19" t="str">
        <f>IFERROR(VLOOKUP(AN761,[2]CUS030!$A$5:$E$10000,5,0),"")</f>
        <v/>
      </c>
      <c r="BB761" s="19" t="str">
        <f>IFERROR(VLOOKUP(AO761,[2]CUS030!$A$5:$E$10000,5,0),"")</f>
        <v/>
      </c>
      <c r="BC761" s="19" t="str">
        <f>IFERROR(VLOOKUP(AP761,[2]CUS030!$A$5:$E$10000,5,0),"")</f>
        <v/>
      </c>
      <c r="BD761" s="19" t="str">
        <f>IFERROR(VLOOKUP(AQ761,[2]CUS030!$A$5:$E$10000,5,0),"")</f>
        <v/>
      </c>
      <c r="BE761" s="19" t="str">
        <f>IFERROR(VLOOKUP(AR761,[2]CUS030!$A$5:$E$10000,5,0),"")</f>
        <v/>
      </c>
    </row>
    <row r="762" spans="6:57" x14ac:dyDescent="0.3">
      <c r="F762" s="108" t="str">
        <f>[1]!Table1[[#This Row],[Production]]</f>
        <v>|0200220139|25.40|0.00|2.000|0.0005870IBC</v>
      </c>
      <c r="G762" t="str">
        <f t="shared" si="355"/>
        <v>5870</v>
      </c>
      <c r="H762" t="str">
        <f t="shared" si="356"/>
        <v>||||||||||||</v>
      </c>
      <c r="I762" s="108" t="str">
        <f>[1]!Table1[[#This Row],[Stock]]</f>
        <v>|0200220139|25.40|0.00|2.000|0.0005870IBC</v>
      </c>
      <c r="J762" t="str">
        <f t="shared" si="357"/>
        <v>5870</v>
      </c>
      <c r="K762" s="19"/>
      <c r="L762" s="19"/>
      <c r="M762" s="19"/>
      <c r="N762" s="19"/>
      <c r="O762" s="19"/>
      <c r="P762" s="20">
        <f>End_Cal!E762</f>
        <v>0</v>
      </c>
      <c r="Q762" s="112">
        <f t="shared" si="360"/>
        <v>0</v>
      </c>
      <c r="R762" s="112" t="str">
        <f t="shared" si="361"/>
        <v/>
      </c>
      <c r="S762" s="112" t="str">
        <f t="shared" si="362"/>
        <v/>
      </c>
      <c r="T762" s="112" t="str">
        <f t="shared" si="363"/>
        <v/>
      </c>
      <c r="U762" s="112" t="str">
        <f t="shared" si="364"/>
        <v/>
      </c>
      <c r="V762" s="112" t="str">
        <f t="shared" si="365"/>
        <v/>
      </c>
      <c r="W762" s="112" t="str">
        <f t="shared" si="366"/>
        <v/>
      </c>
      <c r="X762" s="112" t="str">
        <f t="shared" si="367"/>
        <v/>
      </c>
      <c r="Y762" s="112" t="str">
        <f t="shared" si="368"/>
        <v/>
      </c>
      <c r="Z762" s="112" t="str">
        <f t="shared" si="369"/>
        <v/>
      </c>
      <c r="AA762" s="112" t="str">
        <f t="shared" si="370"/>
        <v/>
      </c>
      <c r="AB762" s="112" t="str">
        <f t="shared" si="371"/>
        <v/>
      </c>
      <c r="AC762" s="112" t="str">
        <f t="shared" si="372"/>
        <v/>
      </c>
      <c r="AD762" t="str">
        <f t="shared" si="358"/>
        <v>0------------</v>
      </c>
      <c r="AF762" s="19" t="str">
        <f t="shared" si="359"/>
        <v/>
      </c>
      <c r="AG762" s="19">
        <f t="shared" si="373"/>
        <v>0</v>
      </c>
      <c r="AH762" s="19" t="str">
        <f t="shared" si="374"/>
        <v/>
      </c>
      <c r="AI762" s="19" t="str">
        <f t="shared" si="375"/>
        <v/>
      </c>
      <c r="AJ762" s="19" t="str">
        <f t="shared" si="376"/>
        <v/>
      </c>
      <c r="AK762" s="19" t="str">
        <f t="shared" si="377"/>
        <v/>
      </c>
      <c r="AL762" s="19" t="str">
        <f t="shared" si="378"/>
        <v/>
      </c>
      <c r="AM762" s="19" t="str">
        <f t="shared" si="379"/>
        <v/>
      </c>
      <c r="AN762" s="19" t="str">
        <f t="shared" si="380"/>
        <v/>
      </c>
      <c r="AO762" s="19" t="str">
        <f t="shared" si="381"/>
        <v/>
      </c>
      <c r="AP762" s="19" t="str">
        <f t="shared" si="382"/>
        <v/>
      </c>
      <c r="AQ762" s="19" t="str">
        <f t="shared" si="383"/>
        <v/>
      </c>
      <c r="AR762" s="19" t="str">
        <f t="shared" si="384"/>
        <v/>
      </c>
      <c r="AS762" s="19" t="str">
        <f>IFERROR(VLOOKUP(AF762,[2]CUS030!$A$5:$E$10000,5,0),"")</f>
        <v/>
      </c>
      <c r="AT762" s="19" t="str">
        <f>IFERROR(VLOOKUP(AG762,[2]CUS030!$A$5:$E$10000,5,0),"")</f>
        <v/>
      </c>
      <c r="AU762" s="19" t="str">
        <f>IFERROR(VLOOKUP(AH762,[2]CUS030!$A$5:$E$10000,5,0),"")</f>
        <v/>
      </c>
      <c r="AV762" s="19" t="str">
        <f>IFERROR(VLOOKUP(AI762,[2]CUS030!$A$5:$E$10000,5,0),"")</f>
        <v/>
      </c>
      <c r="AW762" s="19" t="str">
        <f>IFERROR(VLOOKUP(AJ762,[2]CUS030!$A$5:$E$10000,5,0),"")</f>
        <v/>
      </c>
      <c r="AX762" s="19" t="str">
        <f>IFERROR(VLOOKUP(AK762,[2]CUS030!$A$5:$E$10000,5,0),"")</f>
        <v/>
      </c>
      <c r="AY762" s="19" t="str">
        <f>IFERROR(VLOOKUP(AL762,[2]CUS030!$A$5:$E$10000,5,0),"")</f>
        <v/>
      </c>
      <c r="AZ762" s="19" t="str">
        <f>IFERROR(VLOOKUP(AM762,[2]CUS030!$A$5:$E$10000,5,0),"")</f>
        <v/>
      </c>
      <c r="BA762" s="19" t="str">
        <f>IFERROR(VLOOKUP(AN762,[2]CUS030!$A$5:$E$10000,5,0),"")</f>
        <v/>
      </c>
      <c r="BB762" s="19" t="str">
        <f>IFERROR(VLOOKUP(AO762,[2]CUS030!$A$5:$E$10000,5,0),"")</f>
        <v/>
      </c>
      <c r="BC762" s="19" t="str">
        <f>IFERROR(VLOOKUP(AP762,[2]CUS030!$A$5:$E$10000,5,0),"")</f>
        <v/>
      </c>
      <c r="BD762" s="19" t="str">
        <f>IFERROR(VLOOKUP(AQ762,[2]CUS030!$A$5:$E$10000,5,0),"")</f>
        <v/>
      </c>
      <c r="BE762" s="19" t="str">
        <f>IFERROR(VLOOKUP(AR762,[2]CUS030!$A$5:$E$10000,5,0),"")</f>
        <v/>
      </c>
    </row>
    <row r="763" spans="6:57" x14ac:dyDescent="0.3">
      <c r="F763" s="108" t="str">
        <f>[1]!Table1[[#This Row],[Production]]</f>
        <v>|0200226010|34.00|0.00|2.000|0.0006000IBC</v>
      </c>
      <c r="G763" t="str">
        <f t="shared" si="355"/>
        <v>6000</v>
      </c>
      <c r="H763" t="str">
        <f t="shared" si="356"/>
        <v>||||||||||||</v>
      </c>
      <c r="I763" s="108" t="str">
        <f>[1]!Table1[[#This Row],[Stock]]</f>
        <v>|0200226010|34.00|0.00|2.000|0.0006000IBC</v>
      </c>
      <c r="J763" t="str">
        <f t="shared" si="357"/>
        <v>6000</v>
      </c>
      <c r="K763" s="19"/>
      <c r="L763" s="19"/>
      <c r="M763" s="19"/>
      <c r="N763" s="19"/>
      <c r="O763" s="19"/>
      <c r="P763" s="20">
        <f>End_Cal!E763</f>
        <v>0</v>
      </c>
      <c r="Q763" s="112">
        <f t="shared" si="360"/>
        <v>0</v>
      </c>
      <c r="R763" s="112" t="str">
        <f t="shared" si="361"/>
        <v/>
      </c>
      <c r="S763" s="112" t="str">
        <f t="shared" si="362"/>
        <v/>
      </c>
      <c r="T763" s="112" t="str">
        <f t="shared" si="363"/>
        <v/>
      </c>
      <c r="U763" s="112" t="str">
        <f t="shared" si="364"/>
        <v/>
      </c>
      <c r="V763" s="112" t="str">
        <f t="shared" si="365"/>
        <v/>
      </c>
      <c r="W763" s="112" t="str">
        <f t="shared" si="366"/>
        <v/>
      </c>
      <c r="X763" s="112" t="str">
        <f t="shared" si="367"/>
        <v/>
      </c>
      <c r="Y763" s="112" t="str">
        <f t="shared" si="368"/>
        <v/>
      </c>
      <c r="Z763" s="112" t="str">
        <f t="shared" si="369"/>
        <v/>
      </c>
      <c r="AA763" s="112" t="str">
        <f t="shared" si="370"/>
        <v/>
      </c>
      <c r="AB763" s="112" t="str">
        <f t="shared" si="371"/>
        <v/>
      </c>
      <c r="AC763" s="112" t="str">
        <f t="shared" si="372"/>
        <v/>
      </c>
      <c r="AD763" t="str">
        <f t="shared" si="358"/>
        <v>0------------</v>
      </c>
      <c r="AF763" s="19" t="str">
        <f t="shared" si="359"/>
        <v/>
      </c>
      <c r="AG763" s="19">
        <f t="shared" si="373"/>
        <v>0</v>
      </c>
      <c r="AH763" s="19" t="str">
        <f t="shared" si="374"/>
        <v/>
      </c>
      <c r="AI763" s="19" t="str">
        <f t="shared" si="375"/>
        <v/>
      </c>
      <c r="AJ763" s="19" t="str">
        <f t="shared" si="376"/>
        <v/>
      </c>
      <c r="AK763" s="19" t="str">
        <f t="shared" si="377"/>
        <v/>
      </c>
      <c r="AL763" s="19" t="str">
        <f t="shared" si="378"/>
        <v/>
      </c>
      <c r="AM763" s="19" t="str">
        <f t="shared" si="379"/>
        <v/>
      </c>
      <c r="AN763" s="19" t="str">
        <f t="shared" si="380"/>
        <v/>
      </c>
      <c r="AO763" s="19" t="str">
        <f t="shared" si="381"/>
        <v/>
      </c>
      <c r="AP763" s="19" t="str">
        <f t="shared" si="382"/>
        <v/>
      </c>
      <c r="AQ763" s="19" t="str">
        <f t="shared" si="383"/>
        <v/>
      </c>
      <c r="AR763" s="19" t="str">
        <f t="shared" si="384"/>
        <v/>
      </c>
      <c r="AS763" s="19" t="str">
        <f>IFERROR(VLOOKUP(AF763,[2]CUS030!$A$5:$E$10000,5,0),"")</f>
        <v/>
      </c>
      <c r="AT763" s="19" t="str">
        <f>IFERROR(VLOOKUP(AG763,[2]CUS030!$A$5:$E$10000,5,0),"")</f>
        <v/>
      </c>
      <c r="AU763" s="19" t="str">
        <f>IFERROR(VLOOKUP(AH763,[2]CUS030!$A$5:$E$10000,5,0),"")</f>
        <v/>
      </c>
      <c r="AV763" s="19" t="str">
        <f>IFERROR(VLOOKUP(AI763,[2]CUS030!$A$5:$E$10000,5,0),"")</f>
        <v/>
      </c>
      <c r="AW763" s="19" t="str">
        <f>IFERROR(VLOOKUP(AJ763,[2]CUS030!$A$5:$E$10000,5,0),"")</f>
        <v/>
      </c>
      <c r="AX763" s="19" t="str">
        <f>IFERROR(VLOOKUP(AK763,[2]CUS030!$A$5:$E$10000,5,0),"")</f>
        <v/>
      </c>
      <c r="AY763" s="19" t="str">
        <f>IFERROR(VLOOKUP(AL763,[2]CUS030!$A$5:$E$10000,5,0),"")</f>
        <v/>
      </c>
      <c r="AZ763" s="19" t="str">
        <f>IFERROR(VLOOKUP(AM763,[2]CUS030!$A$5:$E$10000,5,0),"")</f>
        <v/>
      </c>
      <c r="BA763" s="19" t="str">
        <f>IFERROR(VLOOKUP(AN763,[2]CUS030!$A$5:$E$10000,5,0),"")</f>
        <v/>
      </c>
      <c r="BB763" s="19" t="str">
        <f>IFERROR(VLOOKUP(AO763,[2]CUS030!$A$5:$E$10000,5,0),"")</f>
        <v/>
      </c>
      <c r="BC763" s="19" t="str">
        <f>IFERROR(VLOOKUP(AP763,[2]CUS030!$A$5:$E$10000,5,0),"")</f>
        <v/>
      </c>
      <c r="BD763" s="19" t="str">
        <f>IFERROR(VLOOKUP(AQ763,[2]CUS030!$A$5:$E$10000,5,0),"")</f>
        <v/>
      </c>
      <c r="BE763" s="19" t="str">
        <f>IFERROR(VLOOKUP(AR763,[2]CUS030!$A$5:$E$10000,5,0),"")</f>
        <v/>
      </c>
    </row>
    <row r="764" spans="6:57" x14ac:dyDescent="0.3">
      <c r="F764" s="108" t="str">
        <f>[1]!Table1[[#This Row],[Production]]</f>
        <v>|0200226010|19.10|0.00|2.000|0.0006300NBC</v>
      </c>
      <c r="G764" t="str">
        <f t="shared" si="355"/>
        <v>6300</v>
      </c>
      <c r="H764" t="str">
        <f t="shared" si="356"/>
        <v>||||||||||||</v>
      </c>
      <c r="I764" s="108" t="str">
        <f>[1]!Table1[[#This Row],[Stock]]</f>
        <v>|0200226010|19.10|0.00|2.000|0.0006300NBC</v>
      </c>
      <c r="J764" t="str">
        <f t="shared" si="357"/>
        <v>6300</v>
      </c>
      <c r="K764" s="19"/>
      <c r="L764" s="19"/>
      <c r="M764" s="19"/>
      <c r="N764" s="19"/>
      <c r="O764" s="19"/>
      <c r="P764" s="20">
        <f>End_Cal!E764</f>
        <v>0</v>
      </c>
      <c r="Q764" s="112">
        <f t="shared" si="360"/>
        <v>0</v>
      </c>
      <c r="R764" s="112" t="str">
        <f t="shared" si="361"/>
        <v/>
      </c>
      <c r="S764" s="112" t="str">
        <f t="shared" si="362"/>
        <v/>
      </c>
      <c r="T764" s="112" t="str">
        <f t="shared" si="363"/>
        <v/>
      </c>
      <c r="U764" s="112" t="str">
        <f t="shared" si="364"/>
        <v/>
      </c>
      <c r="V764" s="112" t="str">
        <f t="shared" si="365"/>
        <v/>
      </c>
      <c r="W764" s="112" t="str">
        <f t="shared" si="366"/>
        <v/>
      </c>
      <c r="X764" s="112" t="str">
        <f t="shared" si="367"/>
        <v/>
      </c>
      <c r="Y764" s="112" t="str">
        <f t="shared" si="368"/>
        <v/>
      </c>
      <c r="Z764" s="112" t="str">
        <f t="shared" si="369"/>
        <v/>
      </c>
      <c r="AA764" s="112" t="str">
        <f t="shared" si="370"/>
        <v/>
      </c>
      <c r="AB764" s="112" t="str">
        <f t="shared" si="371"/>
        <v/>
      </c>
      <c r="AC764" s="112" t="str">
        <f t="shared" si="372"/>
        <v/>
      </c>
      <c r="AD764" t="str">
        <f t="shared" si="358"/>
        <v>0------------</v>
      </c>
      <c r="AF764" s="19" t="str">
        <f t="shared" si="359"/>
        <v/>
      </c>
      <c r="AG764" s="19">
        <f t="shared" si="373"/>
        <v>0</v>
      </c>
      <c r="AH764" s="19" t="str">
        <f t="shared" si="374"/>
        <v/>
      </c>
      <c r="AI764" s="19" t="str">
        <f t="shared" si="375"/>
        <v/>
      </c>
      <c r="AJ764" s="19" t="str">
        <f t="shared" si="376"/>
        <v/>
      </c>
      <c r="AK764" s="19" t="str">
        <f t="shared" si="377"/>
        <v/>
      </c>
      <c r="AL764" s="19" t="str">
        <f t="shared" si="378"/>
        <v/>
      </c>
      <c r="AM764" s="19" t="str">
        <f t="shared" si="379"/>
        <v/>
      </c>
      <c r="AN764" s="19" t="str">
        <f t="shared" si="380"/>
        <v/>
      </c>
      <c r="AO764" s="19" t="str">
        <f t="shared" si="381"/>
        <v/>
      </c>
      <c r="AP764" s="19" t="str">
        <f t="shared" si="382"/>
        <v/>
      </c>
      <c r="AQ764" s="19" t="str">
        <f t="shared" si="383"/>
        <v/>
      </c>
      <c r="AR764" s="19" t="str">
        <f t="shared" si="384"/>
        <v/>
      </c>
      <c r="AS764" s="19" t="str">
        <f>IFERROR(VLOOKUP(AF764,[2]CUS030!$A$5:$E$10000,5,0),"")</f>
        <v/>
      </c>
      <c r="AT764" s="19" t="str">
        <f>IFERROR(VLOOKUP(AG764,[2]CUS030!$A$5:$E$10000,5,0),"")</f>
        <v/>
      </c>
      <c r="AU764" s="19" t="str">
        <f>IFERROR(VLOOKUP(AH764,[2]CUS030!$A$5:$E$10000,5,0),"")</f>
        <v/>
      </c>
      <c r="AV764" s="19" t="str">
        <f>IFERROR(VLOOKUP(AI764,[2]CUS030!$A$5:$E$10000,5,0),"")</f>
        <v/>
      </c>
      <c r="AW764" s="19" t="str">
        <f>IFERROR(VLOOKUP(AJ764,[2]CUS030!$A$5:$E$10000,5,0),"")</f>
        <v/>
      </c>
      <c r="AX764" s="19" t="str">
        <f>IFERROR(VLOOKUP(AK764,[2]CUS030!$A$5:$E$10000,5,0),"")</f>
        <v/>
      </c>
      <c r="AY764" s="19" t="str">
        <f>IFERROR(VLOOKUP(AL764,[2]CUS030!$A$5:$E$10000,5,0),"")</f>
        <v/>
      </c>
      <c r="AZ764" s="19" t="str">
        <f>IFERROR(VLOOKUP(AM764,[2]CUS030!$A$5:$E$10000,5,0),"")</f>
        <v/>
      </c>
      <c r="BA764" s="19" t="str">
        <f>IFERROR(VLOOKUP(AN764,[2]CUS030!$A$5:$E$10000,5,0),"")</f>
        <v/>
      </c>
      <c r="BB764" s="19" t="str">
        <f>IFERROR(VLOOKUP(AO764,[2]CUS030!$A$5:$E$10000,5,0),"")</f>
        <v/>
      </c>
      <c r="BC764" s="19" t="str">
        <f>IFERROR(VLOOKUP(AP764,[2]CUS030!$A$5:$E$10000,5,0),"")</f>
        <v/>
      </c>
      <c r="BD764" s="19" t="str">
        <f>IFERROR(VLOOKUP(AQ764,[2]CUS030!$A$5:$E$10000,5,0),"")</f>
        <v/>
      </c>
      <c r="BE764" s="19" t="str">
        <f>IFERROR(VLOOKUP(AR764,[2]CUS030!$A$5:$E$10000,5,0),"")</f>
        <v/>
      </c>
    </row>
    <row r="765" spans="6:57" x14ac:dyDescent="0.3">
      <c r="F765" s="108" t="str">
        <f>[1]!Table1[[#This Row],[Production]]</f>
        <v>|0200230841|38.10|0.00|1.200|0.0005000NBC</v>
      </c>
      <c r="G765" t="str">
        <f t="shared" si="355"/>
        <v>5000</v>
      </c>
      <c r="H765" t="str">
        <f t="shared" si="356"/>
        <v>||||||||||||</v>
      </c>
      <c r="I765" s="108" t="str">
        <f>[1]!Table1[[#This Row],[Stock]]</f>
        <v>|0200230841|38.10|0.00|1.200|0.0005000NBC</v>
      </c>
      <c r="J765" t="str">
        <f t="shared" si="357"/>
        <v>5000</v>
      </c>
      <c r="K765" s="19"/>
      <c r="L765" s="19"/>
      <c r="M765" s="19"/>
      <c r="N765" s="19"/>
      <c r="O765" s="19"/>
      <c r="P765" s="20">
        <f>End_Cal!E765</f>
        <v>0</v>
      </c>
      <c r="Q765" s="112">
        <f t="shared" si="360"/>
        <v>0</v>
      </c>
      <c r="R765" s="112" t="str">
        <f t="shared" si="361"/>
        <v/>
      </c>
      <c r="S765" s="112" t="str">
        <f t="shared" si="362"/>
        <v/>
      </c>
      <c r="T765" s="112" t="str">
        <f t="shared" si="363"/>
        <v/>
      </c>
      <c r="U765" s="112" t="str">
        <f t="shared" si="364"/>
        <v/>
      </c>
      <c r="V765" s="112" t="str">
        <f t="shared" si="365"/>
        <v/>
      </c>
      <c r="W765" s="112" t="str">
        <f t="shared" si="366"/>
        <v/>
      </c>
      <c r="X765" s="112" t="str">
        <f t="shared" si="367"/>
        <v/>
      </c>
      <c r="Y765" s="112" t="str">
        <f t="shared" si="368"/>
        <v/>
      </c>
      <c r="Z765" s="112" t="str">
        <f t="shared" si="369"/>
        <v/>
      </c>
      <c r="AA765" s="112" t="str">
        <f t="shared" si="370"/>
        <v/>
      </c>
      <c r="AB765" s="112" t="str">
        <f t="shared" si="371"/>
        <v/>
      </c>
      <c r="AC765" s="112" t="str">
        <f t="shared" si="372"/>
        <v/>
      </c>
      <c r="AD765" t="str">
        <f t="shared" si="358"/>
        <v>0------------</v>
      </c>
      <c r="AF765" s="19" t="str">
        <f t="shared" si="359"/>
        <v/>
      </c>
      <c r="AG765" s="19">
        <f t="shared" si="373"/>
        <v>0</v>
      </c>
      <c r="AH765" s="19" t="str">
        <f t="shared" si="374"/>
        <v/>
      </c>
      <c r="AI765" s="19" t="str">
        <f t="shared" si="375"/>
        <v/>
      </c>
      <c r="AJ765" s="19" t="str">
        <f t="shared" si="376"/>
        <v/>
      </c>
      <c r="AK765" s="19" t="str">
        <f t="shared" si="377"/>
        <v/>
      </c>
      <c r="AL765" s="19" t="str">
        <f t="shared" si="378"/>
        <v/>
      </c>
      <c r="AM765" s="19" t="str">
        <f t="shared" si="379"/>
        <v/>
      </c>
      <c r="AN765" s="19" t="str">
        <f t="shared" si="380"/>
        <v/>
      </c>
      <c r="AO765" s="19" t="str">
        <f t="shared" si="381"/>
        <v/>
      </c>
      <c r="AP765" s="19" t="str">
        <f t="shared" si="382"/>
        <v/>
      </c>
      <c r="AQ765" s="19" t="str">
        <f t="shared" si="383"/>
        <v/>
      </c>
      <c r="AR765" s="19" t="str">
        <f t="shared" si="384"/>
        <v/>
      </c>
      <c r="AS765" s="19" t="str">
        <f>IFERROR(VLOOKUP(AF765,[2]CUS030!$A$5:$E$10000,5,0),"")</f>
        <v/>
      </c>
      <c r="AT765" s="19" t="str">
        <f>IFERROR(VLOOKUP(AG765,[2]CUS030!$A$5:$E$10000,5,0),"")</f>
        <v/>
      </c>
      <c r="AU765" s="19" t="str">
        <f>IFERROR(VLOOKUP(AH765,[2]CUS030!$A$5:$E$10000,5,0),"")</f>
        <v/>
      </c>
      <c r="AV765" s="19" t="str">
        <f>IFERROR(VLOOKUP(AI765,[2]CUS030!$A$5:$E$10000,5,0),"")</f>
        <v/>
      </c>
      <c r="AW765" s="19" t="str">
        <f>IFERROR(VLOOKUP(AJ765,[2]CUS030!$A$5:$E$10000,5,0),"")</f>
        <v/>
      </c>
      <c r="AX765" s="19" t="str">
        <f>IFERROR(VLOOKUP(AK765,[2]CUS030!$A$5:$E$10000,5,0),"")</f>
        <v/>
      </c>
      <c r="AY765" s="19" t="str">
        <f>IFERROR(VLOOKUP(AL765,[2]CUS030!$A$5:$E$10000,5,0),"")</f>
        <v/>
      </c>
      <c r="AZ765" s="19" t="str">
        <f>IFERROR(VLOOKUP(AM765,[2]CUS030!$A$5:$E$10000,5,0),"")</f>
        <v/>
      </c>
      <c r="BA765" s="19" t="str">
        <f>IFERROR(VLOOKUP(AN765,[2]CUS030!$A$5:$E$10000,5,0),"")</f>
        <v/>
      </c>
      <c r="BB765" s="19" t="str">
        <f>IFERROR(VLOOKUP(AO765,[2]CUS030!$A$5:$E$10000,5,0),"")</f>
        <v/>
      </c>
      <c r="BC765" s="19" t="str">
        <f>IFERROR(VLOOKUP(AP765,[2]CUS030!$A$5:$E$10000,5,0),"")</f>
        <v/>
      </c>
      <c r="BD765" s="19" t="str">
        <f>IFERROR(VLOOKUP(AQ765,[2]CUS030!$A$5:$E$10000,5,0),"")</f>
        <v/>
      </c>
      <c r="BE765" s="19" t="str">
        <f>IFERROR(VLOOKUP(AR765,[2]CUS030!$A$5:$E$10000,5,0),"")</f>
        <v/>
      </c>
    </row>
    <row r="766" spans="6:57" x14ac:dyDescent="0.3">
      <c r="F766" s="108" t="str">
        <f>[1]!Table1[[#This Row],[Production]]</f>
        <v>|0200230841|38.10|0.00|1.200|0.0006000NBC</v>
      </c>
      <c r="G766" t="str">
        <f t="shared" si="355"/>
        <v>6000</v>
      </c>
      <c r="H766" t="str">
        <f t="shared" si="356"/>
        <v>||||||||||||</v>
      </c>
      <c r="I766" s="108" t="str">
        <f>[1]!Table1[[#This Row],[Stock]]</f>
        <v>|0200230841|38.10|0.00|1.200|0.0006000NBC</v>
      </c>
      <c r="J766" t="str">
        <f t="shared" si="357"/>
        <v>6000</v>
      </c>
      <c r="K766" s="19"/>
      <c r="L766" s="19"/>
      <c r="M766" s="19"/>
      <c r="N766" s="19"/>
      <c r="O766" s="19"/>
      <c r="P766" s="20">
        <f>End_Cal!E766</f>
        <v>0</v>
      </c>
      <c r="Q766" s="112">
        <f t="shared" si="360"/>
        <v>0</v>
      </c>
      <c r="R766" s="112" t="str">
        <f t="shared" si="361"/>
        <v/>
      </c>
      <c r="S766" s="112" t="str">
        <f t="shared" si="362"/>
        <v/>
      </c>
      <c r="T766" s="112" t="str">
        <f t="shared" si="363"/>
        <v/>
      </c>
      <c r="U766" s="112" t="str">
        <f t="shared" si="364"/>
        <v/>
      </c>
      <c r="V766" s="112" t="str">
        <f t="shared" si="365"/>
        <v/>
      </c>
      <c r="W766" s="112" t="str">
        <f t="shared" si="366"/>
        <v/>
      </c>
      <c r="X766" s="112" t="str">
        <f t="shared" si="367"/>
        <v/>
      </c>
      <c r="Y766" s="112" t="str">
        <f t="shared" si="368"/>
        <v/>
      </c>
      <c r="Z766" s="112" t="str">
        <f t="shared" si="369"/>
        <v/>
      </c>
      <c r="AA766" s="112" t="str">
        <f t="shared" si="370"/>
        <v/>
      </c>
      <c r="AB766" s="112" t="str">
        <f t="shared" si="371"/>
        <v/>
      </c>
      <c r="AC766" s="112" t="str">
        <f t="shared" si="372"/>
        <v/>
      </c>
      <c r="AD766" t="str">
        <f t="shared" si="358"/>
        <v>0------------</v>
      </c>
      <c r="AF766" s="19" t="str">
        <f t="shared" si="359"/>
        <v/>
      </c>
      <c r="AG766" s="19">
        <f t="shared" si="373"/>
        <v>0</v>
      </c>
      <c r="AH766" s="19" t="str">
        <f t="shared" si="374"/>
        <v/>
      </c>
      <c r="AI766" s="19" t="str">
        <f t="shared" si="375"/>
        <v/>
      </c>
      <c r="AJ766" s="19" t="str">
        <f t="shared" si="376"/>
        <v/>
      </c>
      <c r="AK766" s="19" t="str">
        <f t="shared" si="377"/>
        <v/>
      </c>
      <c r="AL766" s="19" t="str">
        <f t="shared" si="378"/>
        <v/>
      </c>
      <c r="AM766" s="19" t="str">
        <f t="shared" si="379"/>
        <v/>
      </c>
      <c r="AN766" s="19" t="str">
        <f t="shared" si="380"/>
        <v/>
      </c>
      <c r="AO766" s="19" t="str">
        <f t="shared" si="381"/>
        <v/>
      </c>
      <c r="AP766" s="19" t="str">
        <f t="shared" si="382"/>
        <v/>
      </c>
      <c r="AQ766" s="19" t="str">
        <f t="shared" si="383"/>
        <v/>
      </c>
      <c r="AR766" s="19" t="str">
        <f t="shared" si="384"/>
        <v/>
      </c>
      <c r="AS766" s="19" t="str">
        <f>IFERROR(VLOOKUP(AF766,[2]CUS030!$A$5:$E$10000,5,0),"")</f>
        <v/>
      </c>
      <c r="AT766" s="19" t="str">
        <f>IFERROR(VLOOKUP(AG766,[2]CUS030!$A$5:$E$10000,5,0),"")</f>
        <v/>
      </c>
      <c r="AU766" s="19" t="str">
        <f>IFERROR(VLOOKUP(AH766,[2]CUS030!$A$5:$E$10000,5,0),"")</f>
        <v/>
      </c>
      <c r="AV766" s="19" t="str">
        <f>IFERROR(VLOOKUP(AI766,[2]CUS030!$A$5:$E$10000,5,0),"")</f>
        <v/>
      </c>
      <c r="AW766" s="19" t="str">
        <f>IFERROR(VLOOKUP(AJ766,[2]CUS030!$A$5:$E$10000,5,0),"")</f>
        <v/>
      </c>
      <c r="AX766" s="19" t="str">
        <f>IFERROR(VLOOKUP(AK766,[2]CUS030!$A$5:$E$10000,5,0),"")</f>
        <v/>
      </c>
      <c r="AY766" s="19" t="str">
        <f>IFERROR(VLOOKUP(AL766,[2]CUS030!$A$5:$E$10000,5,0),"")</f>
        <v/>
      </c>
      <c r="AZ766" s="19" t="str">
        <f>IFERROR(VLOOKUP(AM766,[2]CUS030!$A$5:$E$10000,5,0),"")</f>
        <v/>
      </c>
      <c r="BA766" s="19" t="str">
        <f>IFERROR(VLOOKUP(AN766,[2]CUS030!$A$5:$E$10000,5,0),"")</f>
        <v/>
      </c>
      <c r="BB766" s="19" t="str">
        <f>IFERROR(VLOOKUP(AO766,[2]CUS030!$A$5:$E$10000,5,0),"")</f>
        <v/>
      </c>
      <c r="BC766" s="19" t="str">
        <f>IFERROR(VLOOKUP(AP766,[2]CUS030!$A$5:$E$10000,5,0),"")</f>
        <v/>
      </c>
      <c r="BD766" s="19" t="str">
        <f>IFERROR(VLOOKUP(AQ766,[2]CUS030!$A$5:$E$10000,5,0),"")</f>
        <v/>
      </c>
      <c r="BE766" s="19" t="str">
        <f>IFERROR(VLOOKUP(AR766,[2]CUS030!$A$5:$E$10000,5,0),"")</f>
        <v/>
      </c>
    </row>
    <row r="767" spans="6:57" x14ac:dyDescent="0.3">
      <c r="F767" s="108" t="str">
        <f>[1]!Table1[[#This Row],[Production]]</f>
        <v>|0200230120|35.00|0.00|1.200|0.0005000NBC</v>
      </c>
      <c r="G767" t="str">
        <f t="shared" si="355"/>
        <v>5000</v>
      </c>
      <c r="H767" t="str">
        <f t="shared" si="356"/>
        <v>||||||||||||</v>
      </c>
      <c r="I767" s="108" t="str">
        <f>[1]!Table1[[#This Row],[Stock]]</f>
        <v>|0200230120|35.00|0.00|1.200|0.0005000NBC</v>
      </c>
      <c r="J767" t="str">
        <f t="shared" si="357"/>
        <v>5000</v>
      </c>
      <c r="K767" s="19"/>
      <c r="L767" s="19"/>
      <c r="M767" s="19"/>
      <c r="N767" s="19"/>
      <c r="O767" s="19"/>
      <c r="P767" s="20">
        <f>End_Cal!E767</f>
        <v>0</v>
      </c>
      <c r="Q767" s="112">
        <f t="shared" si="360"/>
        <v>0</v>
      </c>
      <c r="R767" s="112" t="str">
        <f t="shared" si="361"/>
        <v/>
      </c>
      <c r="S767" s="112" t="str">
        <f t="shared" si="362"/>
        <v/>
      </c>
      <c r="T767" s="112" t="str">
        <f t="shared" si="363"/>
        <v/>
      </c>
      <c r="U767" s="112" t="str">
        <f t="shared" si="364"/>
        <v/>
      </c>
      <c r="V767" s="112" t="str">
        <f t="shared" si="365"/>
        <v/>
      </c>
      <c r="W767" s="112" t="str">
        <f t="shared" si="366"/>
        <v/>
      </c>
      <c r="X767" s="112" t="str">
        <f t="shared" si="367"/>
        <v/>
      </c>
      <c r="Y767" s="112" t="str">
        <f t="shared" si="368"/>
        <v/>
      </c>
      <c r="Z767" s="112" t="str">
        <f t="shared" si="369"/>
        <v/>
      </c>
      <c r="AA767" s="112" t="str">
        <f t="shared" si="370"/>
        <v/>
      </c>
      <c r="AB767" s="112" t="str">
        <f t="shared" si="371"/>
        <v/>
      </c>
      <c r="AC767" s="112" t="str">
        <f t="shared" si="372"/>
        <v/>
      </c>
      <c r="AD767" t="str">
        <f t="shared" si="358"/>
        <v>0------------</v>
      </c>
      <c r="AF767" s="19" t="str">
        <f t="shared" si="359"/>
        <v/>
      </c>
      <c r="AG767" s="19">
        <f t="shared" si="373"/>
        <v>0</v>
      </c>
      <c r="AH767" s="19" t="str">
        <f t="shared" si="374"/>
        <v/>
      </c>
      <c r="AI767" s="19" t="str">
        <f t="shared" si="375"/>
        <v/>
      </c>
      <c r="AJ767" s="19" t="str">
        <f t="shared" si="376"/>
        <v/>
      </c>
      <c r="AK767" s="19" t="str">
        <f t="shared" si="377"/>
        <v/>
      </c>
      <c r="AL767" s="19" t="str">
        <f t="shared" si="378"/>
        <v/>
      </c>
      <c r="AM767" s="19" t="str">
        <f t="shared" si="379"/>
        <v/>
      </c>
      <c r="AN767" s="19" t="str">
        <f t="shared" si="380"/>
        <v/>
      </c>
      <c r="AO767" s="19" t="str">
        <f t="shared" si="381"/>
        <v/>
      </c>
      <c r="AP767" s="19" t="str">
        <f t="shared" si="382"/>
        <v/>
      </c>
      <c r="AQ767" s="19" t="str">
        <f t="shared" si="383"/>
        <v/>
      </c>
      <c r="AR767" s="19" t="str">
        <f t="shared" si="384"/>
        <v/>
      </c>
      <c r="AS767" s="19" t="str">
        <f>IFERROR(VLOOKUP(AF767,[2]CUS030!$A$5:$E$10000,5,0),"")</f>
        <v/>
      </c>
      <c r="AT767" s="19" t="str">
        <f>IFERROR(VLOOKUP(AG767,[2]CUS030!$A$5:$E$10000,5,0),"")</f>
        <v/>
      </c>
      <c r="AU767" s="19" t="str">
        <f>IFERROR(VLOOKUP(AH767,[2]CUS030!$A$5:$E$10000,5,0),"")</f>
        <v/>
      </c>
      <c r="AV767" s="19" t="str">
        <f>IFERROR(VLOOKUP(AI767,[2]CUS030!$A$5:$E$10000,5,0),"")</f>
        <v/>
      </c>
      <c r="AW767" s="19" t="str">
        <f>IFERROR(VLOOKUP(AJ767,[2]CUS030!$A$5:$E$10000,5,0),"")</f>
        <v/>
      </c>
      <c r="AX767" s="19" t="str">
        <f>IFERROR(VLOOKUP(AK767,[2]CUS030!$A$5:$E$10000,5,0),"")</f>
        <v/>
      </c>
      <c r="AY767" s="19" t="str">
        <f>IFERROR(VLOOKUP(AL767,[2]CUS030!$A$5:$E$10000,5,0),"")</f>
        <v/>
      </c>
      <c r="AZ767" s="19" t="str">
        <f>IFERROR(VLOOKUP(AM767,[2]CUS030!$A$5:$E$10000,5,0),"")</f>
        <v/>
      </c>
      <c r="BA767" s="19" t="str">
        <f>IFERROR(VLOOKUP(AN767,[2]CUS030!$A$5:$E$10000,5,0),"")</f>
        <v/>
      </c>
      <c r="BB767" s="19" t="str">
        <f>IFERROR(VLOOKUP(AO767,[2]CUS030!$A$5:$E$10000,5,0),"")</f>
        <v/>
      </c>
      <c r="BC767" s="19" t="str">
        <f>IFERROR(VLOOKUP(AP767,[2]CUS030!$A$5:$E$10000,5,0),"")</f>
        <v/>
      </c>
      <c r="BD767" s="19" t="str">
        <f>IFERROR(VLOOKUP(AQ767,[2]CUS030!$A$5:$E$10000,5,0),"")</f>
        <v/>
      </c>
      <c r="BE767" s="19" t="str">
        <f>IFERROR(VLOOKUP(AR767,[2]CUS030!$A$5:$E$10000,5,0),"")</f>
        <v/>
      </c>
    </row>
    <row r="768" spans="6:57" x14ac:dyDescent="0.3">
      <c r="F768" s="108" t="str">
        <f>[1]!Table1[[#This Row],[Production]]</f>
        <v>|0200220139|35.00|0.00|1.500|0.0005210IBC</v>
      </c>
      <c r="G768" t="str">
        <f t="shared" si="355"/>
        <v>5210</v>
      </c>
      <c r="H768" t="str">
        <f t="shared" si="356"/>
        <v>||||||||||||</v>
      </c>
      <c r="I768" s="108" t="str">
        <f>[1]!Table1[[#This Row],[Stock]]</f>
        <v>|0200220139|35.00|0.00|1.500|0.0005210IBC</v>
      </c>
      <c r="J768" t="str">
        <f t="shared" si="357"/>
        <v>5210</v>
      </c>
      <c r="K768" s="19"/>
      <c r="L768" s="19"/>
      <c r="M768" s="19"/>
      <c r="N768" s="19"/>
      <c r="O768" s="19"/>
      <c r="P768" s="20">
        <f>End_Cal!E768</f>
        <v>0</v>
      </c>
      <c r="Q768" s="112">
        <f t="shared" si="360"/>
        <v>0</v>
      </c>
      <c r="R768" s="112" t="str">
        <f t="shared" si="361"/>
        <v/>
      </c>
      <c r="S768" s="112" t="str">
        <f t="shared" si="362"/>
        <v/>
      </c>
      <c r="T768" s="112" t="str">
        <f t="shared" si="363"/>
        <v/>
      </c>
      <c r="U768" s="112" t="str">
        <f t="shared" si="364"/>
        <v/>
      </c>
      <c r="V768" s="112" t="str">
        <f t="shared" si="365"/>
        <v/>
      </c>
      <c r="W768" s="112" t="str">
        <f t="shared" si="366"/>
        <v/>
      </c>
      <c r="X768" s="112" t="str">
        <f t="shared" si="367"/>
        <v/>
      </c>
      <c r="Y768" s="112" t="str">
        <f t="shared" si="368"/>
        <v/>
      </c>
      <c r="Z768" s="112" t="str">
        <f t="shared" si="369"/>
        <v/>
      </c>
      <c r="AA768" s="112" t="str">
        <f t="shared" si="370"/>
        <v/>
      </c>
      <c r="AB768" s="112" t="str">
        <f t="shared" si="371"/>
        <v/>
      </c>
      <c r="AC768" s="112" t="str">
        <f t="shared" si="372"/>
        <v/>
      </c>
      <c r="AD768" t="str">
        <f t="shared" si="358"/>
        <v>0------------</v>
      </c>
      <c r="AF768" s="19" t="str">
        <f t="shared" si="359"/>
        <v/>
      </c>
      <c r="AG768" s="19">
        <f t="shared" si="373"/>
        <v>0</v>
      </c>
      <c r="AH768" s="19" t="str">
        <f t="shared" si="374"/>
        <v/>
      </c>
      <c r="AI768" s="19" t="str">
        <f t="shared" si="375"/>
        <v/>
      </c>
      <c r="AJ768" s="19" t="str">
        <f t="shared" si="376"/>
        <v/>
      </c>
      <c r="AK768" s="19" t="str">
        <f t="shared" si="377"/>
        <v/>
      </c>
      <c r="AL768" s="19" t="str">
        <f t="shared" si="378"/>
        <v/>
      </c>
      <c r="AM768" s="19" t="str">
        <f t="shared" si="379"/>
        <v/>
      </c>
      <c r="AN768" s="19" t="str">
        <f t="shared" si="380"/>
        <v/>
      </c>
      <c r="AO768" s="19" t="str">
        <f t="shared" si="381"/>
        <v/>
      </c>
      <c r="AP768" s="19" t="str">
        <f t="shared" si="382"/>
        <v/>
      </c>
      <c r="AQ768" s="19" t="str">
        <f t="shared" si="383"/>
        <v/>
      </c>
      <c r="AR768" s="19" t="str">
        <f t="shared" si="384"/>
        <v/>
      </c>
      <c r="AS768" s="19" t="str">
        <f>IFERROR(VLOOKUP(AF768,[2]CUS030!$A$5:$E$10000,5,0),"")</f>
        <v/>
      </c>
      <c r="AT768" s="19" t="str">
        <f>IFERROR(VLOOKUP(AG768,[2]CUS030!$A$5:$E$10000,5,0),"")</f>
        <v/>
      </c>
      <c r="AU768" s="19" t="str">
        <f>IFERROR(VLOOKUP(AH768,[2]CUS030!$A$5:$E$10000,5,0),"")</f>
        <v/>
      </c>
      <c r="AV768" s="19" t="str">
        <f>IFERROR(VLOOKUP(AI768,[2]CUS030!$A$5:$E$10000,5,0),"")</f>
        <v/>
      </c>
      <c r="AW768" s="19" t="str">
        <f>IFERROR(VLOOKUP(AJ768,[2]CUS030!$A$5:$E$10000,5,0),"")</f>
        <v/>
      </c>
      <c r="AX768" s="19" t="str">
        <f>IFERROR(VLOOKUP(AK768,[2]CUS030!$A$5:$E$10000,5,0),"")</f>
        <v/>
      </c>
      <c r="AY768" s="19" t="str">
        <f>IFERROR(VLOOKUP(AL768,[2]CUS030!$A$5:$E$10000,5,0),"")</f>
        <v/>
      </c>
      <c r="AZ768" s="19" t="str">
        <f>IFERROR(VLOOKUP(AM768,[2]CUS030!$A$5:$E$10000,5,0),"")</f>
        <v/>
      </c>
      <c r="BA768" s="19" t="str">
        <f>IFERROR(VLOOKUP(AN768,[2]CUS030!$A$5:$E$10000,5,0),"")</f>
        <v/>
      </c>
      <c r="BB768" s="19" t="str">
        <f>IFERROR(VLOOKUP(AO768,[2]CUS030!$A$5:$E$10000,5,0),"")</f>
        <v/>
      </c>
      <c r="BC768" s="19" t="str">
        <f>IFERROR(VLOOKUP(AP768,[2]CUS030!$A$5:$E$10000,5,0),"")</f>
        <v/>
      </c>
      <c r="BD768" s="19" t="str">
        <f>IFERROR(VLOOKUP(AQ768,[2]CUS030!$A$5:$E$10000,5,0),"")</f>
        <v/>
      </c>
      <c r="BE768" s="19" t="str">
        <f>IFERROR(VLOOKUP(AR768,[2]CUS030!$A$5:$E$10000,5,0),"")</f>
        <v/>
      </c>
    </row>
    <row r="769" spans="6:57" x14ac:dyDescent="0.3">
      <c r="F769" s="108" t="str">
        <f>[1]!Table1[[#This Row],[Production]]</f>
        <v>|0200230120|28.60|0.00|1.200|0.0005510IBC</v>
      </c>
      <c r="G769" t="str">
        <f t="shared" si="355"/>
        <v>5510</v>
      </c>
      <c r="H769" t="str">
        <f t="shared" si="356"/>
        <v>||||||||||||</v>
      </c>
      <c r="I769" s="108" t="str">
        <f>[1]!Table1[[#This Row],[Stock]]</f>
        <v>|0200230120|28.60|0.00|1.200|0.0005510IBC</v>
      </c>
      <c r="J769" t="str">
        <f t="shared" si="357"/>
        <v>5510</v>
      </c>
      <c r="K769" s="19"/>
      <c r="L769" s="19"/>
      <c r="M769" s="19"/>
      <c r="N769" s="19"/>
      <c r="O769" s="19"/>
      <c r="P769" s="20">
        <f>End_Cal!E769</f>
        <v>0</v>
      </c>
      <c r="Q769" s="112">
        <f t="shared" si="360"/>
        <v>0</v>
      </c>
      <c r="R769" s="112" t="str">
        <f t="shared" si="361"/>
        <v/>
      </c>
      <c r="S769" s="112" t="str">
        <f t="shared" si="362"/>
        <v/>
      </c>
      <c r="T769" s="112" t="str">
        <f t="shared" si="363"/>
        <v/>
      </c>
      <c r="U769" s="112" t="str">
        <f t="shared" si="364"/>
        <v/>
      </c>
      <c r="V769" s="112" t="str">
        <f t="shared" si="365"/>
        <v/>
      </c>
      <c r="W769" s="112" t="str">
        <f t="shared" si="366"/>
        <v/>
      </c>
      <c r="X769" s="112" t="str">
        <f t="shared" si="367"/>
        <v/>
      </c>
      <c r="Y769" s="112" t="str">
        <f t="shared" si="368"/>
        <v/>
      </c>
      <c r="Z769" s="112" t="str">
        <f t="shared" si="369"/>
        <v/>
      </c>
      <c r="AA769" s="112" t="str">
        <f t="shared" si="370"/>
        <v/>
      </c>
      <c r="AB769" s="112" t="str">
        <f t="shared" si="371"/>
        <v/>
      </c>
      <c r="AC769" s="112" t="str">
        <f t="shared" si="372"/>
        <v/>
      </c>
      <c r="AD769" t="str">
        <f t="shared" si="358"/>
        <v>0------------</v>
      </c>
      <c r="AF769" s="19" t="str">
        <f t="shared" si="359"/>
        <v/>
      </c>
      <c r="AG769" s="19">
        <f t="shared" si="373"/>
        <v>0</v>
      </c>
      <c r="AH769" s="19" t="str">
        <f t="shared" si="374"/>
        <v/>
      </c>
      <c r="AI769" s="19" t="str">
        <f t="shared" si="375"/>
        <v/>
      </c>
      <c r="AJ769" s="19" t="str">
        <f t="shared" si="376"/>
        <v/>
      </c>
      <c r="AK769" s="19" t="str">
        <f t="shared" si="377"/>
        <v/>
      </c>
      <c r="AL769" s="19" t="str">
        <f t="shared" si="378"/>
        <v/>
      </c>
      <c r="AM769" s="19" t="str">
        <f t="shared" si="379"/>
        <v/>
      </c>
      <c r="AN769" s="19" t="str">
        <f t="shared" si="380"/>
        <v/>
      </c>
      <c r="AO769" s="19" t="str">
        <f t="shared" si="381"/>
        <v/>
      </c>
      <c r="AP769" s="19" t="str">
        <f t="shared" si="382"/>
        <v/>
      </c>
      <c r="AQ769" s="19" t="str">
        <f t="shared" si="383"/>
        <v/>
      </c>
      <c r="AR769" s="19" t="str">
        <f t="shared" si="384"/>
        <v/>
      </c>
      <c r="AS769" s="19" t="str">
        <f>IFERROR(VLOOKUP(AF769,[2]CUS030!$A$5:$E$10000,5,0),"")</f>
        <v/>
      </c>
      <c r="AT769" s="19" t="str">
        <f>IFERROR(VLOOKUP(AG769,[2]CUS030!$A$5:$E$10000,5,0),"")</f>
        <v/>
      </c>
      <c r="AU769" s="19" t="str">
        <f>IFERROR(VLOOKUP(AH769,[2]CUS030!$A$5:$E$10000,5,0),"")</f>
        <v/>
      </c>
      <c r="AV769" s="19" t="str">
        <f>IFERROR(VLOOKUP(AI769,[2]CUS030!$A$5:$E$10000,5,0),"")</f>
        <v/>
      </c>
      <c r="AW769" s="19" t="str">
        <f>IFERROR(VLOOKUP(AJ769,[2]CUS030!$A$5:$E$10000,5,0),"")</f>
        <v/>
      </c>
      <c r="AX769" s="19" t="str">
        <f>IFERROR(VLOOKUP(AK769,[2]CUS030!$A$5:$E$10000,5,0),"")</f>
        <v/>
      </c>
      <c r="AY769" s="19" t="str">
        <f>IFERROR(VLOOKUP(AL769,[2]CUS030!$A$5:$E$10000,5,0),"")</f>
        <v/>
      </c>
      <c r="AZ769" s="19" t="str">
        <f>IFERROR(VLOOKUP(AM769,[2]CUS030!$A$5:$E$10000,5,0),"")</f>
        <v/>
      </c>
      <c r="BA769" s="19" t="str">
        <f>IFERROR(VLOOKUP(AN769,[2]CUS030!$A$5:$E$10000,5,0),"")</f>
        <v/>
      </c>
      <c r="BB769" s="19" t="str">
        <f>IFERROR(VLOOKUP(AO769,[2]CUS030!$A$5:$E$10000,5,0),"")</f>
        <v/>
      </c>
      <c r="BC769" s="19" t="str">
        <f>IFERROR(VLOOKUP(AP769,[2]CUS030!$A$5:$E$10000,5,0),"")</f>
        <v/>
      </c>
      <c r="BD769" s="19" t="str">
        <f>IFERROR(VLOOKUP(AQ769,[2]CUS030!$A$5:$E$10000,5,0),"")</f>
        <v/>
      </c>
      <c r="BE769" s="19" t="str">
        <f>IFERROR(VLOOKUP(AR769,[2]CUS030!$A$5:$E$10000,5,0),"")</f>
        <v/>
      </c>
    </row>
    <row r="770" spans="6:57" x14ac:dyDescent="0.3">
      <c r="F770" s="108" t="str">
        <f>[1]!Table1[[#This Row],[Production]]</f>
        <v>|0200226010|31.80|0.00|1.400|0.0005510IBC</v>
      </c>
      <c r="G770" t="str">
        <f t="shared" si="355"/>
        <v>5510</v>
      </c>
      <c r="H770" t="str">
        <f t="shared" si="356"/>
        <v>||||||||||||</v>
      </c>
      <c r="I770" s="108" t="str">
        <f>[1]!Table1[[#This Row],[Stock]]</f>
        <v>|0200226010|31.80|0.00|1.400|0.0005510IBC</v>
      </c>
      <c r="J770" t="str">
        <f t="shared" si="357"/>
        <v>5510</v>
      </c>
      <c r="K770" s="19"/>
      <c r="L770" s="19"/>
      <c r="M770" s="19"/>
      <c r="N770" s="19"/>
      <c r="O770" s="19"/>
      <c r="P770" s="20">
        <f>End_Cal!E770</f>
        <v>0</v>
      </c>
      <c r="Q770" s="112">
        <f t="shared" si="360"/>
        <v>0</v>
      </c>
      <c r="R770" s="112" t="str">
        <f t="shared" si="361"/>
        <v/>
      </c>
      <c r="S770" s="112" t="str">
        <f t="shared" si="362"/>
        <v/>
      </c>
      <c r="T770" s="112" t="str">
        <f t="shared" si="363"/>
        <v/>
      </c>
      <c r="U770" s="112" t="str">
        <f t="shared" si="364"/>
        <v/>
      </c>
      <c r="V770" s="112" t="str">
        <f t="shared" si="365"/>
        <v/>
      </c>
      <c r="W770" s="112" t="str">
        <f t="shared" si="366"/>
        <v/>
      </c>
      <c r="X770" s="112" t="str">
        <f t="shared" si="367"/>
        <v/>
      </c>
      <c r="Y770" s="112" t="str">
        <f t="shared" si="368"/>
        <v/>
      </c>
      <c r="Z770" s="112" t="str">
        <f t="shared" si="369"/>
        <v/>
      </c>
      <c r="AA770" s="112" t="str">
        <f t="shared" si="370"/>
        <v/>
      </c>
      <c r="AB770" s="112" t="str">
        <f t="shared" si="371"/>
        <v/>
      </c>
      <c r="AC770" s="112" t="str">
        <f t="shared" si="372"/>
        <v/>
      </c>
      <c r="AD770" t="str">
        <f t="shared" si="358"/>
        <v>0------------</v>
      </c>
      <c r="AF770" s="19" t="str">
        <f t="shared" si="359"/>
        <v/>
      </c>
      <c r="AG770" s="19">
        <f t="shared" si="373"/>
        <v>0</v>
      </c>
      <c r="AH770" s="19" t="str">
        <f t="shared" si="374"/>
        <v/>
      </c>
      <c r="AI770" s="19" t="str">
        <f t="shared" si="375"/>
        <v/>
      </c>
      <c r="AJ770" s="19" t="str">
        <f t="shared" si="376"/>
        <v/>
      </c>
      <c r="AK770" s="19" t="str">
        <f t="shared" si="377"/>
        <v/>
      </c>
      <c r="AL770" s="19" t="str">
        <f t="shared" si="378"/>
        <v/>
      </c>
      <c r="AM770" s="19" t="str">
        <f t="shared" si="379"/>
        <v/>
      </c>
      <c r="AN770" s="19" t="str">
        <f t="shared" si="380"/>
        <v/>
      </c>
      <c r="AO770" s="19" t="str">
        <f t="shared" si="381"/>
        <v/>
      </c>
      <c r="AP770" s="19" t="str">
        <f t="shared" si="382"/>
        <v/>
      </c>
      <c r="AQ770" s="19" t="str">
        <f t="shared" si="383"/>
        <v/>
      </c>
      <c r="AR770" s="19" t="str">
        <f t="shared" si="384"/>
        <v/>
      </c>
      <c r="AS770" s="19" t="str">
        <f>IFERROR(VLOOKUP(AF770,[2]CUS030!$A$5:$E$10000,5,0),"")</f>
        <v/>
      </c>
      <c r="AT770" s="19" t="str">
        <f>IFERROR(VLOOKUP(AG770,[2]CUS030!$A$5:$E$10000,5,0),"")</f>
        <v/>
      </c>
      <c r="AU770" s="19" t="str">
        <f>IFERROR(VLOOKUP(AH770,[2]CUS030!$A$5:$E$10000,5,0),"")</f>
        <v/>
      </c>
      <c r="AV770" s="19" t="str">
        <f>IFERROR(VLOOKUP(AI770,[2]CUS030!$A$5:$E$10000,5,0),"")</f>
        <v/>
      </c>
      <c r="AW770" s="19" t="str">
        <f>IFERROR(VLOOKUP(AJ770,[2]CUS030!$A$5:$E$10000,5,0),"")</f>
        <v/>
      </c>
      <c r="AX770" s="19" t="str">
        <f>IFERROR(VLOOKUP(AK770,[2]CUS030!$A$5:$E$10000,5,0),"")</f>
        <v/>
      </c>
      <c r="AY770" s="19" t="str">
        <f>IFERROR(VLOOKUP(AL770,[2]CUS030!$A$5:$E$10000,5,0),"")</f>
        <v/>
      </c>
      <c r="AZ770" s="19" t="str">
        <f>IFERROR(VLOOKUP(AM770,[2]CUS030!$A$5:$E$10000,5,0),"")</f>
        <v/>
      </c>
      <c r="BA770" s="19" t="str">
        <f>IFERROR(VLOOKUP(AN770,[2]CUS030!$A$5:$E$10000,5,0),"")</f>
        <v/>
      </c>
      <c r="BB770" s="19" t="str">
        <f>IFERROR(VLOOKUP(AO770,[2]CUS030!$A$5:$E$10000,5,0),"")</f>
        <v/>
      </c>
      <c r="BC770" s="19" t="str">
        <f>IFERROR(VLOOKUP(AP770,[2]CUS030!$A$5:$E$10000,5,0),"")</f>
        <v/>
      </c>
      <c r="BD770" s="19" t="str">
        <f>IFERROR(VLOOKUP(AQ770,[2]CUS030!$A$5:$E$10000,5,0),"")</f>
        <v/>
      </c>
      <c r="BE770" s="19" t="str">
        <f>IFERROR(VLOOKUP(AR770,[2]CUS030!$A$5:$E$10000,5,0),"")</f>
        <v/>
      </c>
    </row>
    <row r="771" spans="6:57" x14ac:dyDescent="0.3">
      <c r="F771" s="108" t="str">
        <f>[1]!Table1[[#This Row],[Production]]</f>
        <v>|0200230120|28.60|0.00|1.200|0.0005650IBC</v>
      </c>
      <c r="G771" t="str">
        <f t="shared" si="355"/>
        <v>5650</v>
      </c>
      <c r="H771" t="str">
        <f t="shared" si="356"/>
        <v>||||||||||||</v>
      </c>
      <c r="I771" s="108" t="str">
        <f>[1]!Table1[[#This Row],[Stock]]</f>
        <v>|0200230120|28.60|0.00|1.200|0.0005650IBC</v>
      </c>
      <c r="J771" t="str">
        <f t="shared" si="357"/>
        <v>5650</v>
      </c>
      <c r="K771" s="19"/>
      <c r="L771" s="19"/>
      <c r="M771" s="19"/>
      <c r="N771" s="19"/>
      <c r="O771" s="19"/>
      <c r="P771" s="20">
        <f>End_Cal!E771</f>
        <v>0</v>
      </c>
      <c r="Q771" s="112">
        <f t="shared" si="360"/>
        <v>0</v>
      </c>
      <c r="R771" s="112" t="str">
        <f t="shared" si="361"/>
        <v/>
      </c>
      <c r="S771" s="112" t="str">
        <f t="shared" si="362"/>
        <v/>
      </c>
      <c r="T771" s="112" t="str">
        <f t="shared" si="363"/>
        <v/>
      </c>
      <c r="U771" s="112" t="str">
        <f t="shared" si="364"/>
        <v/>
      </c>
      <c r="V771" s="112" t="str">
        <f t="shared" si="365"/>
        <v/>
      </c>
      <c r="W771" s="112" t="str">
        <f t="shared" si="366"/>
        <v/>
      </c>
      <c r="X771" s="112" t="str">
        <f t="shared" si="367"/>
        <v/>
      </c>
      <c r="Y771" s="112" t="str">
        <f t="shared" si="368"/>
        <v/>
      </c>
      <c r="Z771" s="112" t="str">
        <f t="shared" si="369"/>
        <v/>
      </c>
      <c r="AA771" s="112" t="str">
        <f t="shared" si="370"/>
        <v/>
      </c>
      <c r="AB771" s="112" t="str">
        <f t="shared" si="371"/>
        <v/>
      </c>
      <c r="AC771" s="112" t="str">
        <f t="shared" si="372"/>
        <v/>
      </c>
      <c r="AD771" t="str">
        <f t="shared" si="358"/>
        <v>0------------</v>
      </c>
      <c r="AF771" s="19" t="str">
        <f t="shared" si="359"/>
        <v/>
      </c>
      <c r="AG771" s="19">
        <f t="shared" si="373"/>
        <v>0</v>
      </c>
      <c r="AH771" s="19" t="str">
        <f t="shared" si="374"/>
        <v/>
      </c>
      <c r="AI771" s="19" t="str">
        <f t="shared" si="375"/>
        <v/>
      </c>
      <c r="AJ771" s="19" t="str">
        <f t="shared" si="376"/>
        <v/>
      </c>
      <c r="AK771" s="19" t="str">
        <f t="shared" si="377"/>
        <v/>
      </c>
      <c r="AL771" s="19" t="str">
        <f t="shared" si="378"/>
        <v/>
      </c>
      <c r="AM771" s="19" t="str">
        <f t="shared" si="379"/>
        <v/>
      </c>
      <c r="AN771" s="19" t="str">
        <f t="shared" si="380"/>
        <v/>
      </c>
      <c r="AO771" s="19" t="str">
        <f t="shared" si="381"/>
        <v/>
      </c>
      <c r="AP771" s="19" t="str">
        <f t="shared" si="382"/>
        <v/>
      </c>
      <c r="AQ771" s="19" t="str">
        <f t="shared" si="383"/>
        <v/>
      </c>
      <c r="AR771" s="19" t="str">
        <f t="shared" si="384"/>
        <v/>
      </c>
      <c r="AS771" s="19" t="str">
        <f>IFERROR(VLOOKUP(AF771,[2]CUS030!$A$5:$E$10000,5,0),"")</f>
        <v/>
      </c>
      <c r="AT771" s="19" t="str">
        <f>IFERROR(VLOOKUP(AG771,[2]CUS030!$A$5:$E$10000,5,0),"")</f>
        <v/>
      </c>
      <c r="AU771" s="19" t="str">
        <f>IFERROR(VLOOKUP(AH771,[2]CUS030!$A$5:$E$10000,5,0),"")</f>
        <v/>
      </c>
      <c r="AV771" s="19" t="str">
        <f>IFERROR(VLOOKUP(AI771,[2]CUS030!$A$5:$E$10000,5,0),"")</f>
        <v/>
      </c>
      <c r="AW771" s="19" t="str">
        <f>IFERROR(VLOOKUP(AJ771,[2]CUS030!$A$5:$E$10000,5,0),"")</f>
        <v/>
      </c>
      <c r="AX771" s="19" t="str">
        <f>IFERROR(VLOOKUP(AK771,[2]CUS030!$A$5:$E$10000,5,0),"")</f>
        <v/>
      </c>
      <c r="AY771" s="19" t="str">
        <f>IFERROR(VLOOKUP(AL771,[2]CUS030!$A$5:$E$10000,5,0),"")</f>
        <v/>
      </c>
      <c r="AZ771" s="19" t="str">
        <f>IFERROR(VLOOKUP(AM771,[2]CUS030!$A$5:$E$10000,5,0),"")</f>
        <v/>
      </c>
      <c r="BA771" s="19" t="str">
        <f>IFERROR(VLOOKUP(AN771,[2]CUS030!$A$5:$E$10000,5,0),"")</f>
        <v/>
      </c>
      <c r="BB771" s="19" t="str">
        <f>IFERROR(VLOOKUP(AO771,[2]CUS030!$A$5:$E$10000,5,0),"")</f>
        <v/>
      </c>
      <c r="BC771" s="19" t="str">
        <f>IFERROR(VLOOKUP(AP771,[2]CUS030!$A$5:$E$10000,5,0),"")</f>
        <v/>
      </c>
      <c r="BD771" s="19" t="str">
        <f>IFERROR(VLOOKUP(AQ771,[2]CUS030!$A$5:$E$10000,5,0),"")</f>
        <v/>
      </c>
      <c r="BE771" s="19" t="str">
        <f>IFERROR(VLOOKUP(AR771,[2]CUS030!$A$5:$E$10000,5,0),"")</f>
        <v/>
      </c>
    </row>
    <row r="772" spans="6:57" x14ac:dyDescent="0.3">
      <c r="F772" s="108" t="str">
        <f>[1]!Table1[[#This Row],[Production]]</f>
        <v>|0200226010|31.80|0.00|1.400|0.0005650IBC</v>
      </c>
      <c r="G772" t="str">
        <f t="shared" ref="G772:G835" si="385">MID(F772,LEN(F772)-6,4)</f>
        <v>5650</v>
      </c>
      <c r="H772" t="str">
        <f t="shared" ref="H772:H835" si="386">AS772&amp;"|"&amp;AT772&amp;"|"&amp;AU772&amp;"|"&amp;AV772&amp;"|"&amp;AW772&amp;"|"&amp;AX772&amp;"|"&amp;AY772&amp;"|"&amp;AZ772&amp;"|"&amp;BA772&amp;"|"&amp;BB772&amp;"|"&amp;BC772&amp;"|"&amp;BD772&amp;"|"&amp;BE772</f>
        <v>||||||||||||</v>
      </c>
      <c r="I772" s="108" t="str">
        <f>[1]!Table1[[#This Row],[Stock]]</f>
        <v>|0200226010|31.80|0.00|1.400|0.0005650IBC</v>
      </c>
      <c r="J772" t="str">
        <f t="shared" ref="J772:J835" si="387">MID(LEFT(I772,LEN(I772)-3),FIND("0|0.000",LEFT(I772,LEN(I772)-3),1)+7,6)</f>
        <v>5650</v>
      </c>
      <c r="K772" s="19"/>
      <c r="L772" s="19"/>
      <c r="M772" s="19"/>
      <c r="N772" s="19"/>
      <c r="O772" s="19"/>
      <c r="P772" s="20">
        <f>End_Cal!E772</f>
        <v>0</v>
      </c>
      <c r="Q772" s="112">
        <f t="shared" si="360"/>
        <v>0</v>
      </c>
      <c r="R772" s="112" t="str">
        <f t="shared" si="361"/>
        <v/>
      </c>
      <c r="S772" s="112" t="str">
        <f t="shared" si="362"/>
        <v/>
      </c>
      <c r="T772" s="112" t="str">
        <f t="shared" si="363"/>
        <v/>
      </c>
      <c r="U772" s="112" t="str">
        <f t="shared" si="364"/>
        <v/>
      </c>
      <c r="V772" s="112" t="str">
        <f t="shared" si="365"/>
        <v/>
      </c>
      <c r="W772" s="112" t="str">
        <f t="shared" si="366"/>
        <v/>
      </c>
      <c r="X772" s="112" t="str">
        <f t="shared" si="367"/>
        <v/>
      </c>
      <c r="Y772" s="112" t="str">
        <f t="shared" si="368"/>
        <v/>
      </c>
      <c r="Z772" s="112" t="str">
        <f t="shared" si="369"/>
        <v/>
      </c>
      <c r="AA772" s="112" t="str">
        <f t="shared" si="370"/>
        <v/>
      </c>
      <c r="AB772" s="112" t="str">
        <f t="shared" si="371"/>
        <v/>
      </c>
      <c r="AC772" s="112" t="str">
        <f t="shared" si="372"/>
        <v/>
      </c>
      <c r="AD772" t="str">
        <f t="shared" ref="AD772:AD835" si="388">Q772&amp;"-"&amp;R772&amp;"-"&amp;S772&amp;"-"&amp;T772&amp;"-"&amp;U772&amp;"-"&amp;V772&amp;"-"&amp;W772&amp;"-"&amp;X772&amp;"-"&amp;Y772&amp;"-"&amp;Z772&amp;"-"&amp;AA772&amp;"-"&amp;AB772&amp;"-"&amp;AC772</f>
        <v>0------------</v>
      </c>
      <c r="AF772" s="19" t="str">
        <f t="shared" si="359"/>
        <v/>
      </c>
      <c r="AG772" s="19">
        <f t="shared" si="373"/>
        <v>0</v>
      </c>
      <c r="AH772" s="19" t="str">
        <f t="shared" si="374"/>
        <v/>
      </c>
      <c r="AI772" s="19" t="str">
        <f t="shared" si="375"/>
        <v/>
      </c>
      <c r="AJ772" s="19" t="str">
        <f t="shared" si="376"/>
        <v/>
      </c>
      <c r="AK772" s="19" t="str">
        <f t="shared" si="377"/>
        <v/>
      </c>
      <c r="AL772" s="19" t="str">
        <f t="shared" si="378"/>
        <v/>
      </c>
      <c r="AM772" s="19" t="str">
        <f t="shared" si="379"/>
        <v/>
      </c>
      <c r="AN772" s="19" t="str">
        <f t="shared" si="380"/>
        <v/>
      </c>
      <c r="AO772" s="19" t="str">
        <f t="shared" si="381"/>
        <v/>
      </c>
      <c r="AP772" s="19" t="str">
        <f t="shared" si="382"/>
        <v/>
      </c>
      <c r="AQ772" s="19" t="str">
        <f t="shared" si="383"/>
        <v/>
      </c>
      <c r="AR772" s="19" t="str">
        <f t="shared" si="384"/>
        <v/>
      </c>
      <c r="AS772" s="19" t="str">
        <f>IFERROR(VLOOKUP(AF772,[2]CUS030!$A$5:$E$10000,5,0),"")</f>
        <v/>
      </c>
      <c r="AT772" s="19" t="str">
        <f>IFERROR(VLOOKUP(AG772,[2]CUS030!$A$5:$E$10000,5,0),"")</f>
        <v/>
      </c>
      <c r="AU772" s="19" t="str">
        <f>IFERROR(VLOOKUP(AH772,[2]CUS030!$A$5:$E$10000,5,0),"")</f>
        <v/>
      </c>
      <c r="AV772" s="19" t="str">
        <f>IFERROR(VLOOKUP(AI772,[2]CUS030!$A$5:$E$10000,5,0),"")</f>
        <v/>
      </c>
      <c r="AW772" s="19" t="str">
        <f>IFERROR(VLOOKUP(AJ772,[2]CUS030!$A$5:$E$10000,5,0),"")</f>
        <v/>
      </c>
      <c r="AX772" s="19" t="str">
        <f>IFERROR(VLOOKUP(AK772,[2]CUS030!$A$5:$E$10000,5,0),"")</f>
        <v/>
      </c>
      <c r="AY772" s="19" t="str">
        <f>IFERROR(VLOOKUP(AL772,[2]CUS030!$A$5:$E$10000,5,0),"")</f>
        <v/>
      </c>
      <c r="AZ772" s="19" t="str">
        <f>IFERROR(VLOOKUP(AM772,[2]CUS030!$A$5:$E$10000,5,0),"")</f>
        <v/>
      </c>
      <c r="BA772" s="19" t="str">
        <f>IFERROR(VLOOKUP(AN772,[2]CUS030!$A$5:$E$10000,5,0),"")</f>
        <v/>
      </c>
      <c r="BB772" s="19" t="str">
        <f>IFERROR(VLOOKUP(AO772,[2]CUS030!$A$5:$E$10000,5,0),"")</f>
        <v/>
      </c>
      <c r="BC772" s="19" t="str">
        <f>IFERROR(VLOOKUP(AP772,[2]CUS030!$A$5:$E$10000,5,0),"")</f>
        <v/>
      </c>
      <c r="BD772" s="19" t="str">
        <f>IFERROR(VLOOKUP(AQ772,[2]CUS030!$A$5:$E$10000,5,0),"")</f>
        <v/>
      </c>
      <c r="BE772" s="19" t="str">
        <f>IFERROR(VLOOKUP(AR772,[2]CUS030!$A$5:$E$10000,5,0),"")</f>
        <v/>
      </c>
    </row>
    <row r="773" spans="6:57" x14ac:dyDescent="0.3">
      <c r="F773" s="108" t="str">
        <f>[1]!Table1[[#This Row],[Production]]</f>
        <v>|0200230120|28.60|0.00|1.200|0.0005750IBC</v>
      </c>
      <c r="G773" t="str">
        <f t="shared" si="385"/>
        <v>5750</v>
      </c>
      <c r="H773" t="str">
        <f t="shared" si="386"/>
        <v>||||||||||||</v>
      </c>
      <c r="I773" s="108" t="str">
        <f>[1]!Table1[[#This Row],[Stock]]</f>
        <v>|0200230120|28.60|0.00|1.200|0.0005750IBC</v>
      </c>
      <c r="J773" t="str">
        <f t="shared" si="387"/>
        <v>5750</v>
      </c>
      <c r="K773" s="19"/>
      <c r="L773" s="19"/>
      <c r="M773" s="19"/>
      <c r="N773" s="19"/>
      <c r="O773" s="19"/>
      <c r="P773" s="20">
        <f>End_Cal!E773</f>
        <v>0</v>
      </c>
      <c r="Q773" s="112">
        <f t="shared" si="360"/>
        <v>0</v>
      </c>
      <c r="R773" s="112" t="str">
        <f t="shared" si="361"/>
        <v/>
      </c>
      <c r="S773" s="112" t="str">
        <f t="shared" si="362"/>
        <v/>
      </c>
      <c r="T773" s="112" t="str">
        <f t="shared" si="363"/>
        <v/>
      </c>
      <c r="U773" s="112" t="str">
        <f t="shared" si="364"/>
        <v/>
      </c>
      <c r="V773" s="112" t="str">
        <f t="shared" si="365"/>
        <v/>
      </c>
      <c r="W773" s="112" t="str">
        <f t="shared" si="366"/>
        <v/>
      </c>
      <c r="X773" s="112" t="str">
        <f t="shared" si="367"/>
        <v/>
      </c>
      <c r="Y773" s="112" t="str">
        <f t="shared" si="368"/>
        <v/>
      </c>
      <c r="Z773" s="112" t="str">
        <f t="shared" si="369"/>
        <v/>
      </c>
      <c r="AA773" s="112" t="str">
        <f t="shared" si="370"/>
        <v/>
      </c>
      <c r="AB773" s="112" t="str">
        <f t="shared" si="371"/>
        <v/>
      </c>
      <c r="AC773" s="112" t="str">
        <f t="shared" si="372"/>
        <v/>
      </c>
      <c r="AD773" t="str">
        <f t="shared" si="388"/>
        <v>0------------</v>
      </c>
      <c r="AF773" s="19" t="str">
        <f t="shared" ref="AF773:AF836" si="389">IFERROR(INDEX($I$2:$I$861,MATCH(1,INDEX(($P773=$F$2:$F$861)*(0=COUNTIFS($AF$2:$AF$2,$I$2:$I$861)),0),0)),"")</f>
        <v/>
      </c>
      <c r="AG773" s="19">
        <f t="shared" si="373"/>
        <v>0</v>
      </c>
      <c r="AH773" s="19" t="str">
        <f t="shared" si="374"/>
        <v/>
      </c>
      <c r="AI773" s="19" t="str">
        <f t="shared" si="375"/>
        <v/>
      </c>
      <c r="AJ773" s="19" t="str">
        <f t="shared" si="376"/>
        <v/>
      </c>
      <c r="AK773" s="19" t="str">
        <f t="shared" si="377"/>
        <v/>
      </c>
      <c r="AL773" s="19" t="str">
        <f t="shared" si="378"/>
        <v/>
      </c>
      <c r="AM773" s="19" t="str">
        <f t="shared" si="379"/>
        <v/>
      </c>
      <c r="AN773" s="19" t="str">
        <f t="shared" si="380"/>
        <v/>
      </c>
      <c r="AO773" s="19" t="str">
        <f t="shared" si="381"/>
        <v/>
      </c>
      <c r="AP773" s="19" t="str">
        <f t="shared" si="382"/>
        <v/>
      </c>
      <c r="AQ773" s="19" t="str">
        <f t="shared" si="383"/>
        <v/>
      </c>
      <c r="AR773" s="19" t="str">
        <f t="shared" si="384"/>
        <v/>
      </c>
      <c r="AS773" s="19" t="str">
        <f>IFERROR(VLOOKUP(AF773,[2]CUS030!$A$5:$E$10000,5,0),"")</f>
        <v/>
      </c>
      <c r="AT773" s="19" t="str">
        <f>IFERROR(VLOOKUP(AG773,[2]CUS030!$A$5:$E$10000,5,0),"")</f>
        <v/>
      </c>
      <c r="AU773" s="19" t="str">
        <f>IFERROR(VLOOKUP(AH773,[2]CUS030!$A$5:$E$10000,5,0),"")</f>
        <v/>
      </c>
      <c r="AV773" s="19" t="str">
        <f>IFERROR(VLOOKUP(AI773,[2]CUS030!$A$5:$E$10000,5,0),"")</f>
        <v/>
      </c>
      <c r="AW773" s="19" t="str">
        <f>IFERROR(VLOOKUP(AJ773,[2]CUS030!$A$5:$E$10000,5,0),"")</f>
        <v/>
      </c>
      <c r="AX773" s="19" t="str">
        <f>IFERROR(VLOOKUP(AK773,[2]CUS030!$A$5:$E$10000,5,0),"")</f>
        <v/>
      </c>
      <c r="AY773" s="19" t="str">
        <f>IFERROR(VLOOKUP(AL773,[2]CUS030!$A$5:$E$10000,5,0),"")</f>
        <v/>
      </c>
      <c r="AZ773" s="19" t="str">
        <f>IFERROR(VLOOKUP(AM773,[2]CUS030!$A$5:$E$10000,5,0),"")</f>
        <v/>
      </c>
      <c r="BA773" s="19" t="str">
        <f>IFERROR(VLOOKUP(AN773,[2]CUS030!$A$5:$E$10000,5,0),"")</f>
        <v/>
      </c>
      <c r="BB773" s="19" t="str">
        <f>IFERROR(VLOOKUP(AO773,[2]CUS030!$A$5:$E$10000,5,0),"")</f>
        <v/>
      </c>
      <c r="BC773" s="19" t="str">
        <f>IFERROR(VLOOKUP(AP773,[2]CUS030!$A$5:$E$10000,5,0),"")</f>
        <v/>
      </c>
      <c r="BD773" s="19" t="str">
        <f>IFERROR(VLOOKUP(AQ773,[2]CUS030!$A$5:$E$10000,5,0),"")</f>
        <v/>
      </c>
      <c r="BE773" s="19" t="str">
        <f>IFERROR(VLOOKUP(AR773,[2]CUS030!$A$5:$E$10000,5,0),"")</f>
        <v/>
      </c>
    </row>
    <row r="774" spans="6:57" x14ac:dyDescent="0.3">
      <c r="F774" s="108" t="str">
        <f>[1]!Table1[[#This Row],[Production]]</f>
        <v>|0200226010|31.80|0.00|1.400|0.0005750IBC</v>
      </c>
      <c r="G774" t="str">
        <f t="shared" si="385"/>
        <v>5750</v>
      </c>
      <c r="H774" t="str">
        <f t="shared" si="386"/>
        <v>||||||||||||</v>
      </c>
      <c r="I774" s="108" t="str">
        <f>[1]!Table1[[#This Row],[Stock]]</f>
        <v>|0200226010|31.80|0.00|1.400|0.0005750IBC</v>
      </c>
      <c r="J774" t="str">
        <f t="shared" si="387"/>
        <v>5750</v>
      </c>
      <c r="K774" s="19"/>
      <c r="L774" s="19"/>
      <c r="M774" s="19"/>
      <c r="N774" s="19"/>
      <c r="O774" s="19"/>
      <c r="P774" s="20">
        <f>End_Cal!E774</f>
        <v>0</v>
      </c>
      <c r="Q774" s="112">
        <f t="shared" si="360"/>
        <v>0</v>
      </c>
      <c r="R774" s="112" t="str">
        <f t="shared" si="361"/>
        <v/>
      </c>
      <c r="S774" s="112" t="str">
        <f t="shared" si="362"/>
        <v/>
      </c>
      <c r="T774" s="112" t="str">
        <f t="shared" si="363"/>
        <v/>
      </c>
      <c r="U774" s="112" t="str">
        <f t="shared" si="364"/>
        <v/>
      </c>
      <c r="V774" s="112" t="str">
        <f t="shared" si="365"/>
        <v/>
      </c>
      <c r="W774" s="112" t="str">
        <f t="shared" si="366"/>
        <v/>
      </c>
      <c r="X774" s="112" t="str">
        <f t="shared" si="367"/>
        <v/>
      </c>
      <c r="Y774" s="112" t="str">
        <f t="shared" si="368"/>
        <v/>
      </c>
      <c r="Z774" s="112" t="str">
        <f t="shared" si="369"/>
        <v/>
      </c>
      <c r="AA774" s="112" t="str">
        <f t="shared" si="370"/>
        <v/>
      </c>
      <c r="AB774" s="112" t="str">
        <f t="shared" si="371"/>
        <v/>
      </c>
      <c r="AC774" s="112" t="str">
        <f t="shared" si="372"/>
        <v/>
      </c>
      <c r="AD774" t="str">
        <f t="shared" si="388"/>
        <v>0------------</v>
      </c>
      <c r="AF774" s="19" t="str">
        <f t="shared" si="389"/>
        <v/>
      </c>
      <c r="AG774" s="19">
        <f t="shared" si="373"/>
        <v>0</v>
      </c>
      <c r="AH774" s="19" t="str">
        <f t="shared" si="374"/>
        <v/>
      </c>
      <c r="AI774" s="19" t="str">
        <f t="shared" si="375"/>
        <v/>
      </c>
      <c r="AJ774" s="19" t="str">
        <f t="shared" si="376"/>
        <v/>
      </c>
      <c r="AK774" s="19" t="str">
        <f t="shared" si="377"/>
        <v/>
      </c>
      <c r="AL774" s="19" t="str">
        <f t="shared" si="378"/>
        <v/>
      </c>
      <c r="AM774" s="19" t="str">
        <f t="shared" si="379"/>
        <v/>
      </c>
      <c r="AN774" s="19" t="str">
        <f t="shared" si="380"/>
        <v/>
      </c>
      <c r="AO774" s="19" t="str">
        <f t="shared" si="381"/>
        <v/>
      </c>
      <c r="AP774" s="19" t="str">
        <f t="shared" si="382"/>
        <v/>
      </c>
      <c r="AQ774" s="19" t="str">
        <f t="shared" si="383"/>
        <v/>
      </c>
      <c r="AR774" s="19" t="str">
        <f t="shared" si="384"/>
        <v/>
      </c>
      <c r="AS774" s="19" t="str">
        <f>IFERROR(VLOOKUP(AF774,[2]CUS030!$A$5:$E$10000,5,0),"")</f>
        <v/>
      </c>
      <c r="AT774" s="19" t="str">
        <f>IFERROR(VLOOKUP(AG774,[2]CUS030!$A$5:$E$10000,5,0),"")</f>
        <v/>
      </c>
      <c r="AU774" s="19" t="str">
        <f>IFERROR(VLOOKUP(AH774,[2]CUS030!$A$5:$E$10000,5,0),"")</f>
        <v/>
      </c>
      <c r="AV774" s="19" t="str">
        <f>IFERROR(VLOOKUP(AI774,[2]CUS030!$A$5:$E$10000,5,0),"")</f>
        <v/>
      </c>
      <c r="AW774" s="19" t="str">
        <f>IFERROR(VLOOKUP(AJ774,[2]CUS030!$A$5:$E$10000,5,0),"")</f>
        <v/>
      </c>
      <c r="AX774" s="19" t="str">
        <f>IFERROR(VLOOKUP(AK774,[2]CUS030!$A$5:$E$10000,5,0),"")</f>
        <v/>
      </c>
      <c r="AY774" s="19" t="str">
        <f>IFERROR(VLOOKUP(AL774,[2]CUS030!$A$5:$E$10000,5,0),"")</f>
        <v/>
      </c>
      <c r="AZ774" s="19" t="str">
        <f>IFERROR(VLOOKUP(AM774,[2]CUS030!$A$5:$E$10000,5,0),"")</f>
        <v/>
      </c>
      <c r="BA774" s="19" t="str">
        <f>IFERROR(VLOOKUP(AN774,[2]CUS030!$A$5:$E$10000,5,0),"")</f>
        <v/>
      </c>
      <c r="BB774" s="19" t="str">
        <f>IFERROR(VLOOKUP(AO774,[2]CUS030!$A$5:$E$10000,5,0),"")</f>
        <v/>
      </c>
      <c r="BC774" s="19" t="str">
        <f>IFERROR(VLOOKUP(AP774,[2]CUS030!$A$5:$E$10000,5,0),"")</f>
        <v/>
      </c>
      <c r="BD774" s="19" t="str">
        <f>IFERROR(VLOOKUP(AQ774,[2]CUS030!$A$5:$E$10000,5,0),"")</f>
        <v/>
      </c>
      <c r="BE774" s="19" t="str">
        <f>IFERROR(VLOOKUP(AR774,[2]CUS030!$A$5:$E$10000,5,0),"")</f>
        <v/>
      </c>
    </row>
    <row r="775" spans="6:57" x14ac:dyDescent="0.3">
      <c r="F775" s="108" t="str">
        <f>[1]!Table1[[#This Row],[Production]]</f>
        <v>|0200230120|28.60|0.00|1.200|0.0005850IBC</v>
      </c>
      <c r="G775" t="str">
        <f t="shared" si="385"/>
        <v>5850</v>
      </c>
      <c r="H775" t="str">
        <f t="shared" si="386"/>
        <v>||||||||||||</v>
      </c>
      <c r="I775" s="108" t="str">
        <f>[1]!Table1[[#This Row],[Stock]]</f>
        <v>|0200230120|28.60|0.00|1.200|0.0005850IBC</v>
      </c>
      <c r="J775" t="str">
        <f t="shared" si="387"/>
        <v>5850</v>
      </c>
      <c r="K775" s="19"/>
      <c r="L775" s="19"/>
      <c r="M775" s="19"/>
      <c r="N775" s="19"/>
      <c r="O775" s="19"/>
      <c r="P775" s="20">
        <f>End_Cal!E775</f>
        <v>0</v>
      </c>
      <c r="Q775" s="112">
        <f t="shared" si="360"/>
        <v>0</v>
      </c>
      <c r="R775" s="112" t="str">
        <f t="shared" si="361"/>
        <v/>
      </c>
      <c r="S775" s="112" t="str">
        <f t="shared" si="362"/>
        <v/>
      </c>
      <c r="T775" s="112" t="str">
        <f t="shared" si="363"/>
        <v/>
      </c>
      <c r="U775" s="112" t="str">
        <f t="shared" si="364"/>
        <v/>
      </c>
      <c r="V775" s="112" t="str">
        <f t="shared" si="365"/>
        <v/>
      </c>
      <c r="W775" s="112" t="str">
        <f t="shared" si="366"/>
        <v/>
      </c>
      <c r="X775" s="112" t="str">
        <f t="shared" si="367"/>
        <v/>
      </c>
      <c r="Y775" s="112" t="str">
        <f t="shared" si="368"/>
        <v/>
      </c>
      <c r="Z775" s="112" t="str">
        <f t="shared" si="369"/>
        <v/>
      </c>
      <c r="AA775" s="112" t="str">
        <f t="shared" si="370"/>
        <v/>
      </c>
      <c r="AB775" s="112" t="str">
        <f t="shared" si="371"/>
        <v/>
      </c>
      <c r="AC775" s="112" t="str">
        <f t="shared" si="372"/>
        <v/>
      </c>
      <c r="AD775" t="str">
        <f t="shared" si="388"/>
        <v>0------------</v>
      </c>
      <c r="AF775" s="19" t="str">
        <f t="shared" si="389"/>
        <v/>
      </c>
      <c r="AG775" s="19">
        <f t="shared" si="373"/>
        <v>0</v>
      </c>
      <c r="AH775" s="19" t="str">
        <f t="shared" si="374"/>
        <v/>
      </c>
      <c r="AI775" s="19" t="str">
        <f t="shared" si="375"/>
        <v/>
      </c>
      <c r="AJ775" s="19" t="str">
        <f t="shared" si="376"/>
        <v/>
      </c>
      <c r="AK775" s="19" t="str">
        <f t="shared" si="377"/>
        <v/>
      </c>
      <c r="AL775" s="19" t="str">
        <f t="shared" si="378"/>
        <v/>
      </c>
      <c r="AM775" s="19" t="str">
        <f t="shared" si="379"/>
        <v/>
      </c>
      <c r="AN775" s="19" t="str">
        <f t="shared" si="380"/>
        <v/>
      </c>
      <c r="AO775" s="19" t="str">
        <f t="shared" si="381"/>
        <v/>
      </c>
      <c r="AP775" s="19" t="str">
        <f t="shared" si="382"/>
        <v/>
      </c>
      <c r="AQ775" s="19" t="str">
        <f t="shared" si="383"/>
        <v/>
      </c>
      <c r="AR775" s="19" t="str">
        <f t="shared" si="384"/>
        <v/>
      </c>
      <c r="AS775" s="19" t="str">
        <f>IFERROR(VLOOKUP(AF775,[2]CUS030!$A$5:$E$10000,5,0),"")</f>
        <v/>
      </c>
      <c r="AT775" s="19" t="str">
        <f>IFERROR(VLOOKUP(AG775,[2]CUS030!$A$5:$E$10000,5,0),"")</f>
        <v/>
      </c>
      <c r="AU775" s="19" t="str">
        <f>IFERROR(VLOOKUP(AH775,[2]CUS030!$A$5:$E$10000,5,0),"")</f>
        <v/>
      </c>
      <c r="AV775" s="19" t="str">
        <f>IFERROR(VLOOKUP(AI775,[2]CUS030!$A$5:$E$10000,5,0),"")</f>
        <v/>
      </c>
      <c r="AW775" s="19" t="str">
        <f>IFERROR(VLOOKUP(AJ775,[2]CUS030!$A$5:$E$10000,5,0),"")</f>
        <v/>
      </c>
      <c r="AX775" s="19" t="str">
        <f>IFERROR(VLOOKUP(AK775,[2]CUS030!$A$5:$E$10000,5,0),"")</f>
        <v/>
      </c>
      <c r="AY775" s="19" t="str">
        <f>IFERROR(VLOOKUP(AL775,[2]CUS030!$A$5:$E$10000,5,0),"")</f>
        <v/>
      </c>
      <c r="AZ775" s="19" t="str">
        <f>IFERROR(VLOOKUP(AM775,[2]CUS030!$A$5:$E$10000,5,0),"")</f>
        <v/>
      </c>
      <c r="BA775" s="19" t="str">
        <f>IFERROR(VLOOKUP(AN775,[2]CUS030!$A$5:$E$10000,5,0),"")</f>
        <v/>
      </c>
      <c r="BB775" s="19" t="str">
        <f>IFERROR(VLOOKUP(AO775,[2]CUS030!$A$5:$E$10000,5,0),"")</f>
        <v/>
      </c>
      <c r="BC775" s="19" t="str">
        <f>IFERROR(VLOOKUP(AP775,[2]CUS030!$A$5:$E$10000,5,0),"")</f>
        <v/>
      </c>
      <c r="BD775" s="19" t="str">
        <f>IFERROR(VLOOKUP(AQ775,[2]CUS030!$A$5:$E$10000,5,0),"")</f>
        <v/>
      </c>
      <c r="BE775" s="19" t="str">
        <f>IFERROR(VLOOKUP(AR775,[2]CUS030!$A$5:$E$10000,5,0),"")</f>
        <v/>
      </c>
    </row>
    <row r="776" spans="6:57" x14ac:dyDescent="0.3">
      <c r="F776" s="108" t="str">
        <f>[1]!Table1[[#This Row],[Production]]</f>
        <v>|0200226010|31.80|0.00|1.400|0.0005850IBC</v>
      </c>
      <c r="G776" t="str">
        <f t="shared" si="385"/>
        <v>5850</v>
      </c>
      <c r="H776" t="str">
        <f t="shared" si="386"/>
        <v>||||||||||||</v>
      </c>
      <c r="I776" s="108" t="str">
        <f>[1]!Table1[[#This Row],[Stock]]</f>
        <v>|0200226010|31.80|0.00|1.400|0.0005850IBC</v>
      </c>
      <c r="J776" t="str">
        <f t="shared" si="387"/>
        <v>5850</v>
      </c>
      <c r="K776" s="19"/>
      <c r="L776" s="19"/>
      <c r="M776" s="19"/>
      <c r="N776" s="19"/>
      <c r="O776" s="19"/>
      <c r="P776" s="20">
        <f>End_Cal!E776</f>
        <v>0</v>
      </c>
      <c r="Q776" s="112">
        <f t="shared" si="360"/>
        <v>0</v>
      </c>
      <c r="R776" s="112" t="str">
        <f t="shared" si="361"/>
        <v/>
      </c>
      <c r="S776" s="112" t="str">
        <f t="shared" si="362"/>
        <v/>
      </c>
      <c r="T776" s="112" t="str">
        <f t="shared" si="363"/>
        <v/>
      </c>
      <c r="U776" s="112" t="str">
        <f t="shared" si="364"/>
        <v/>
      </c>
      <c r="V776" s="112" t="str">
        <f t="shared" si="365"/>
        <v/>
      </c>
      <c r="W776" s="112" t="str">
        <f t="shared" si="366"/>
        <v/>
      </c>
      <c r="X776" s="112" t="str">
        <f t="shared" si="367"/>
        <v/>
      </c>
      <c r="Y776" s="112" t="str">
        <f t="shared" si="368"/>
        <v/>
      </c>
      <c r="Z776" s="112" t="str">
        <f t="shared" si="369"/>
        <v/>
      </c>
      <c r="AA776" s="112" t="str">
        <f t="shared" si="370"/>
        <v/>
      </c>
      <c r="AB776" s="112" t="str">
        <f t="shared" si="371"/>
        <v/>
      </c>
      <c r="AC776" s="112" t="str">
        <f t="shared" si="372"/>
        <v/>
      </c>
      <c r="AD776" t="str">
        <f t="shared" si="388"/>
        <v>0------------</v>
      </c>
      <c r="AF776" s="19" t="str">
        <f t="shared" si="389"/>
        <v/>
      </c>
      <c r="AG776" s="19">
        <f t="shared" si="373"/>
        <v>0</v>
      </c>
      <c r="AH776" s="19" t="str">
        <f t="shared" si="374"/>
        <v/>
      </c>
      <c r="AI776" s="19" t="str">
        <f t="shared" si="375"/>
        <v/>
      </c>
      <c r="AJ776" s="19" t="str">
        <f t="shared" si="376"/>
        <v/>
      </c>
      <c r="AK776" s="19" t="str">
        <f t="shared" si="377"/>
        <v/>
      </c>
      <c r="AL776" s="19" t="str">
        <f t="shared" si="378"/>
        <v/>
      </c>
      <c r="AM776" s="19" t="str">
        <f t="shared" si="379"/>
        <v/>
      </c>
      <c r="AN776" s="19" t="str">
        <f t="shared" si="380"/>
        <v/>
      </c>
      <c r="AO776" s="19" t="str">
        <f t="shared" si="381"/>
        <v/>
      </c>
      <c r="AP776" s="19" t="str">
        <f t="shared" si="382"/>
        <v/>
      </c>
      <c r="AQ776" s="19" t="str">
        <f t="shared" si="383"/>
        <v/>
      </c>
      <c r="AR776" s="19" t="str">
        <f t="shared" si="384"/>
        <v/>
      </c>
      <c r="AS776" s="19" t="str">
        <f>IFERROR(VLOOKUP(AF776,[2]CUS030!$A$5:$E$10000,5,0),"")</f>
        <v/>
      </c>
      <c r="AT776" s="19" t="str">
        <f>IFERROR(VLOOKUP(AG776,[2]CUS030!$A$5:$E$10000,5,0),"")</f>
        <v/>
      </c>
      <c r="AU776" s="19" t="str">
        <f>IFERROR(VLOOKUP(AH776,[2]CUS030!$A$5:$E$10000,5,0),"")</f>
        <v/>
      </c>
      <c r="AV776" s="19" t="str">
        <f>IFERROR(VLOOKUP(AI776,[2]CUS030!$A$5:$E$10000,5,0),"")</f>
        <v/>
      </c>
      <c r="AW776" s="19" t="str">
        <f>IFERROR(VLOOKUP(AJ776,[2]CUS030!$A$5:$E$10000,5,0),"")</f>
        <v/>
      </c>
      <c r="AX776" s="19" t="str">
        <f>IFERROR(VLOOKUP(AK776,[2]CUS030!$A$5:$E$10000,5,0),"")</f>
        <v/>
      </c>
      <c r="AY776" s="19" t="str">
        <f>IFERROR(VLOOKUP(AL776,[2]CUS030!$A$5:$E$10000,5,0),"")</f>
        <v/>
      </c>
      <c r="AZ776" s="19" t="str">
        <f>IFERROR(VLOOKUP(AM776,[2]CUS030!$A$5:$E$10000,5,0),"")</f>
        <v/>
      </c>
      <c r="BA776" s="19" t="str">
        <f>IFERROR(VLOOKUP(AN776,[2]CUS030!$A$5:$E$10000,5,0),"")</f>
        <v/>
      </c>
      <c r="BB776" s="19" t="str">
        <f>IFERROR(VLOOKUP(AO776,[2]CUS030!$A$5:$E$10000,5,0),"")</f>
        <v/>
      </c>
      <c r="BC776" s="19" t="str">
        <f>IFERROR(VLOOKUP(AP776,[2]CUS030!$A$5:$E$10000,5,0),"")</f>
        <v/>
      </c>
      <c r="BD776" s="19" t="str">
        <f>IFERROR(VLOOKUP(AQ776,[2]CUS030!$A$5:$E$10000,5,0),"")</f>
        <v/>
      </c>
      <c r="BE776" s="19" t="str">
        <f>IFERROR(VLOOKUP(AR776,[2]CUS030!$A$5:$E$10000,5,0),"")</f>
        <v/>
      </c>
    </row>
    <row r="777" spans="6:57" x14ac:dyDescent="0.3">
      <c r="F777" s="108" t="str">
        <f>[1]!Table1[[#This Row],[Production]]</f>
        <v>|0200226010|28.60|0.00|1.600|0.0006300NBC</v>
      </c>
      <c r="G777" t="str">
        <f t="shared" si="385"/>
        <v>6300</v>
      </c>
      <c r="H777" t="str">
        <f t="shared" si="386"/>
        <v>||||||||||||</v>
      </c>
      <c r="I777" s="108" t="str">
        <f>[1]!Table1[[#This Row],[Stock]]</f>
        <v>|0200226010|28.60|0.00|1.600|0.0006300NBC</v>
      </c>
      <c r="J777" t="str">
        <f t="shared" si="387"/>
        <v>6300</v>
      </c>
      <c r="K777" s="19"/>
      <c r="L777" s="19"/>
      <c r="M777" s="19"/>
      <c r="N777" s="19"/>
      <c r="O777" s="19"/>
      <c r="P777" s="20">
        <f>End_Cal!E777</f>
        <v>0</v>
      </c>
      <c r="Q777" s="112">
        <f t="shared" si="360"/>
        <v>0</v>
      </c>
      <c r="R777" s="112" t="str">
        <f t="shared" si="361"/>
        <v/>
      </c>
      <c r="S777" s="112" t="str">
        <f t="shared" si="362"/>
        <v/>
      </c>
      <c r="T777" s="112" t="str">
        <f t="shared" si="363"/>
        <v/>
      </c>
      <c r="U777" s="112" t="str">
        <f t="shared" si="364"/>
        <v/>
      </c>
      <c r="V777" s="112" t="str">
        <f t="shared" si="365"/>
        <v/>
      </c>
      <c r="W777" s="112" t="str">
        <f t="shared" si="366"/>
        <v/>
      </c>
      <c r="X777" s="112" t="str">
        <f t="shared" si="367"/>
        <v/>
      </c>
      <c r="Y777" s="112" t="str">
        <f t="shared" si="368"/>
        <v/>
      </c>
      <c r="Z777" s="112" t="str">
        <f t="shared" si="369"/>
        <v/>
      </c>
      <c r="AA777" s="112" t="str">
        <f t="shared" si="370"/>
        <v/>
      </c>
      <c r="AB777" s="112" t="str">
        <f t="shared" si="371"/>
        <v/>
      </c>
      <c r="AC777" s="112" t="str">
        <f t="shared" si="372"/>
        <v/>
      </c>
      <c r="AD777" t="str">
        <f t="shared" si="388"/>
        <v>0------------</v>
      </c>
      <c r="AF777" s="19" t="str">
        <f t="shared" si="389"/>
        <v/>
      </c>
      <c r="AG777" s="19">
        <f t="shared" si="373"/>
        <v>0</v>
      </c>
      <c r="AH777" s="19" t="str">
        <f t="shared" si="374"/>
        <v/>
      </c>
      <c r="AI777" s="19" t="str">
        <f t="shared" si="375"/>
        <v/>
      </c>
      <c r="AJ777" s="19" t="str">
        <f t="shared" si="376"/>
        <v/>
      </c>
      <c r="AK777" s="19" t="str">
        <f t="shared" si="377"/>
        <v/>
      </c>
      <c r="AL777" s="19" t="str">
        <f t="shared" si="378"/>
        <v/>
      </c>
      <c r="AM777" s="19" t="str">
        <f t="shared" si="379"/>
        <v/>
      </c>
      <c r="AN777" s="19" t="str">
        <f t="shared" si="380"/>
        <v/>
      </c>
      <c r="AO777" s="19" t="str">
        <f t="shared" si="381"/>
        <v/>
      </c>
      <c r="AP777" s="19" t="str">
        <f t="shared" si="382"/>
        <v/>
      </c>
      <c r="AQ777" s="19" t="str">
        <f t="shared" si="383"/>
        <v/>
      </c>
      <c r="AR777" s="19" t="str">
        <f t="shared" si="384"/>
        <v/>
      </c>
      <c r="AS777" s="19" t="str">
        <f>IFERROR(VLOOKUP(AF777,[2]CUS030!$A$5:$E$10000,5,0),"")</f>
        <v/>
      </c>
      <c r="AT777" s="19" t="str">
        <f>IFERROR(VLOOKUP(AG777,[2]CUS030!$A$5:$E$10000,5,0),"")</f>
        <v/>
      </c>
      <c r="AU777" s="19" t="str">
        <f>IFERROR(VLOOKUP(AH777,[2]CUS030!$A$5:$E$10000,5,0),"")</f>
        <v/>
      </c>
      <c r="AV777" s="19" t="str">
        <f>IFERROR(VLOOKUP(AI777,[2]CUS030!$A$5:$E$10000,5,0),"")</f>
        <v/>
      </c>
      <c r="AW777" s="19" t="str">
        <f>IFERROR(VLOOKUP(AJ777,[2]CUS030!$A$5:$E$10000,5,0),"")</f>
        <v/>
      </c>
      <c r="AX777" s="19" t="str">
        <f>IFERROR(VLOOKUP(AK777,[2]CUS030!$A$5:$E$10000,5,0),"")</f>
        <v/>
      </c>
      <c r="AY777" s="19" t="str">
        <f>IFERROR(VLOOKUP(AL777,[2]CUS030!$A$5:$E$10000,5,0),"")</f>
        <v/>
      </c>
      <c r="AZ777" s="19" t="str">
        <f>IFERROR(VLOOKUP(AM777,[2]CUS030!$A$5:$E$10000,5,0),"")</f>
        <v/>
      </c>
      <c r="BA777" s="19" t="str">
        <f>IFERROR(VLOOKUP(AN777,[2]CUS030!$A$5:$E$10000,5,0),"")</f>
        <v/>
      </c>
      <c r="BB777" s="19" t="str">
        <f>IFERROR(VLOOKUP(AO777,[2]CUS030!$A$5:$E$10000,5,0),"")</f>
        <v/>
      </c>
      <c r="BC777" s="19" t="str">
        <f>IFERROR(VLOOKUP(AP777,[2]CUS030!$A$5:$E$10000,5,0),"")</f>
        <v/>
      </c>
      <c r="BD777" s="19" t="str">
        <f>IFERROR(VLOOKUP(AQ777,[2]CUS030!$A$5:$E$10000,5,0),"")</f>
        <v/>
      </c>
      <c r="BE777" s="19" t="str">
        <f>IFERROR(VLOOKUP(AR777,[2]CUS030!$A$5:$E$10000,5,0),"")</f>
        <v/>
      </c>
    </row>
    <row r="778" spans="6:57" x14ac:dyDescent="0.3">
      <c r="F778" s="108" t="str">
        <f>[1]!Table1[[#This Row],[Production]]</f>
        <v>|0200226010|28.60|0.00|1.600|0.0005220IBC</v>
      </c>
      <c r="G778" t="str">
        <f t="shared" si="385"/>
        <v>5220</v>
      </c>
      <c r="H778" t="str">
        <f t="shared" si="386"/>
        <v>||||||||||||</v>
      </c>
      <c r="I778" s="108" t="str">
        <f>[1]!Table1[[#This Row],[Stock]]</f>
        <v>|0200226010|28.60|0.00|1.600|0.0005220IBC</v>
      </c>
      <c r="J778" t="str">
        <f t="shared" si="387"/>
        <v>5220</v>
      </c>
      <c r="K778" s="19"/>
      <c r="L778" s="19"/>
      <c r="M778" s="19"/>
      <c r="N778" s="19"/>
      <c r="O778" s="19"/>
      <c r="P778" s="20">
        <f>End_Cal!E778</f>
        <v>0</v>
      </c>
      <c r="Q778" s="112">
        <f t="shared" si="360"/>
        <v>0</v>
      </c>
      <c r="R778" s="112" t="str">
        <f t="shared" si="361"/>
        <v/>
      </c>
      <c r="S778" s="112" t="str">
        <f t="shared" si="362"/>
        <v/>
      </c>
      <c r="T778" s="112" t="str">
        <f t="shared" si="363"/>
        <v/>
      </c>
      <c r="U778" s="112" t="str">
        <f t="shared" si="364"/>
        <v/>
      </c>
      <c r="V778" s="112" t="str">
        <f t="shared" si="365"/>
        <v/>
      </c>
      <c r="W778" s="112" t="str">
        <f t="shared" si="366"/>
        <v/>
      </c>
      <c r="X778" s="112" t="str">
        <f t="shared" si="367"/>
        <v/>
      </c>
      <c r="Y778" s="112" t="str">
        <f t="shared" si="368"/>
        <v/>
      </c>
      <c r="Z778" s="112" t="str">
        <f t="shared" si="369"/>
        <v/>
      </c>
      <c r="AA778" s="112" t="str">
        <f t="shared" si="370"/>
        <v/>
      </c>
      <c r="AB778" s="112" t="str">
        <f t="shared" si="371"/>
        <v/>
      </c>
      <c r="AC778" s="112" t="str">
        <f t="shared" si="372"/>
        <v/>
      </c>
      <c r="AD778" t="str">
        <f t="shared" si="388"/>
        <v>0------------</v>
      </c>
      <c r="AF778" s="19" t="str">
        <f t="shared" si="389"/>
        <v/>
      </c>
      <c r="AG778" s="19">
        <f t="shared" si="373"/>
        <v>0</v>
      </c>
      <c r="AH778" s="19" t="str">
        <f t="shared" si="374"/>
        <v/>
      </c>
      <c r="AI778" s="19" t="str">
        <f t="shared" si="375"/>
        <v/>
      </c>
      <c r="AJ778" s="19" t="str">
        <f t="shared" si="376"/>
        <v/>
      </c>
      <c r="AK778" s="19" t="str">
        <f t="shared" si="377"/>
        <v/>
      </c>
      <c r="AL778" s="19" t="str">
        <f t="shared" si="378"/>
        <v/>
      </c>
      <c r="AM778" s="19" t="str">
        <f t="shared" si="379"/>
        <v/>
      </c>
      <c r="AN778" s="19" t="str">
        <f t="shared" si="380"/>
        <v/>
      </c>
      <c r="AO778" s="19" t="str">
        <f t="shared" si="381"/>
        <v/>
      </c>
      <c r="AP778" s="19" t="str">
        <f t="shared" si="382"/>
        <v/>
      </c>
      <c r="AQ778" s="19" t="str">
        <f t="shared" si="383"/>
        <v/>
      </c>
      <c r="AR778" s="19" t="str">
        <f t="shared" si="384"/>
        <v/>
      </c>
      <c r="AS778" s="19" t="str">
        <f>IFERROR(VLOOKUP(AF778,[2]CUS030!$A$5:$E$10000,5,0),"")</f>
        <v/>
      </c>
      <c r="AT778" s="19" t="str">
        <f>IFERROR(VLOOKUP(AG778,[2]CUS030!$A$5:$E$10000,5,0),"")</f>
        <v/>
      </c>
      <c r="AU778" s="19" t="str">
        <f>IFERROR(VLOOKUP(AH778,[2]CUS030!$A$5:$E$10000,5,0),"")</f>
        <v/>
      </c>
      <c r="AV778" s="19" t="str">
        <f>IFERROR(VLOOKUP(AI778,[2]CUS030!$A$5:$E$10000,5,0),"")</f>
        <v/>
      </c>
      <c r="AW778" s="19" t="str">
        <f>IFERROR(VLOOKUP(AJ778,[2]CUS030!$A$5:$E$10000,5,0),"")</f>
        <v/>
      </c>
      <c r="AX778" s="19" t="str">
        <f>IFERROR(VLOOKUP(AK778,[2]CUS030!$A$5:$E$10000,5,0),"")</f>
        <v/>
      </c>
      <c r="AY778" s="19" t="str">
        <f>IFERROR(VLOOKUP(AL778,[2]CUS030!$A$5:$E$10000,5,0),"")</f>
        <v/>
      </c>
      <c r="AZ778" s="19" t="str">
        <f>IFERROR(VLOOKUP(AM778,[2]CUS030!$A$5:$E$10000,5,0),"")</f>
        <v/>
      </c>
      <c r="BA778" s="19" t="str">
        <f>IFERROR(VLOOKUP(AN778,[2]CUS030!$A$5:$E$10000,5,0),"")</f>
        <v/>
      </c>
      <c r="BB778" s="19" t="str">
        <f>IFERROR(VLOOKUP(AO778,[2]CUS030!$A$5:$E$10000,5,0),"")</f>
        <v/>
      </c>
      <c r="BC778" s="19" t="str">
        <f>IFERROR(VLOOKUP(AP778,[2]CUS030!$A$5:$E$10000,5,0),"")</f>
        <v/>
      </c>
      <c r="BD778" s="19" t="str">
        <f>IFERROR(VLOOKUP(AQ778,[2]CUS030!$A$5:$E$10000,5,0),"")</f>
        <v/>
      </c>
      <c r="BE778" s="19" t="str">
        <f>IFERROR(VLOOKUP(AR778,[2]CUS030!$A$5:$E$10000,5,0),"")</f>
        <v/>
      </c>
    </row>
    <row r="779" spans="6:57" x14ac:dyDescent="0.3">
      <c r="F779" s="108" t="str">
        <f>[1]!Table1[[#This Row],[Production]]</f>
        <v>|0200226010|22.20|0.00|2.000|0.0005330NBC</v>
      </c>
      <c r="G779" t="str">
        <f t="shared" si="385"/>
        <v>5330</v>
      </c>
      <c r="H779" t="str">
        <f t="shared" si="386"/>
        <v>||||||||||||</v>
      </c>
      <c r="I779" s="108" t="str">
        <f>[1]!Table1[[#This Row],[Stock]]</f>
        <v>|0200226010|22.20|0.00|2.000|0.0005330NBC</v>
      </c>
      <c r="J779" t="str">
        <f t="shared" si="387"/>
        <v>5330</v>
      </c>
      <c r="K779" s="19"/>
      <c r="L779" s="19"/>
      <c r="M779" s="19"/>
      <c r="N779" s="19"/>
      <c r="O779" s="19"/>
      <c r="P779" s="20">
        <f>End_Cal!E779</f>
        <v>0</v>
      </c>
      <c r="Q779" s="112">
        <f t="shared" si="360"/>
        <v>0</v>
      </c>
      <c r="R779" s="112" t="str">
        <f t="shared" si="361"/>
        <v/>
      </c>
      <c r="S779" s="112" t="str">
        <f t="shared" si="362"/>
        <v/>
      </c>
      <c r="T779" s="112" t="str">
        <f t="shared" si="363"/>
        <v/>
      </c>
      <c r="U779" s="112" t="str">
        <f t="shared" si="364"/>
        <v/>
      </c>
      <c r="V779" s="112" t="str">
        <f t="shared" si="365"/>
        <v/>
      </c>
      <c r="W779" s="112" t="str">
        <f t="shared" si="366"/>
        <v/>
      </c>
      <c r="X779" s="112" t="str">
        <f t="shared" si="367"/>
        <v/>
      </c>
      <c r="Y779" s="112" t="str">
        <f t="shared" si="368"/>
        <v/>
      </c>
      <c r="Z779" s="112" t="str">
        <f t="shared" si="369"/>
        <v/>
      </c>
      <c r="AA779" s="112" t="str">
        <f t="shared" si="370"/>
        <v/>
      </c>
      <c r="AB779" s="112" t="str">
        <f t="shared" si="371"/>
        <v/>
      </c>
      <c r="AC779" s="112" t="str">
        <f t="shared" si="372"/>
        <v/>
      </c>
      <c r="AD779" t="str">
        <f t="shared" si="388"/>
        <v>0------------</v>
      </c>
      <c r="AF779" s="19" t="str">
        <f t="shared" si="389"/>
        <v/>
      </c>
      <c r="AG779" s="19">
        <f t="shared" si="373"/>
        <v>0</v>
      </c>
      <c r="AH779" s="19" t="str">
        <f t="shared" si="374"/>
        <v/>
      </c>
      <c r="AI779" s="19" t="str">
        <f t="shared" si="375"/>
        <v/>
      </c>
      <c r="AJ779" s="19" t="str">
        <f t="shared" si="376"/>
        <v/>
      </c>
      <c r="AK779" s="19" t="str">
        <f t="shared" si="377"/>
        <v/>
      </c>
      <c r="AL779" s="19" t="str">
        <f t="shared" si="378"/>
        <v/>
      </c>
      <c r="AM779" s="19" t="str">
        <f t="shared" si="379"/>
        <v/>
      </c>
      <c r="AN779" s="19" t="str">
        <f t="shared" si="380"/>
        <v/>
      </c>
      <c r="AO779" s="19" t="str">
        <f t="shared" si="381"/>
        <v/>
      </c>
      <c r="AP779" s="19" t="str">
        <f t="shared" si="382"/>
        <v/>
      </c>
      <c r="AQ779" s="19" t="str">
        <f t="shared" si="383"/>
        <v/>
      </c>
      <c r="AR779" s="19" t="str">
        <f t="shared" si="384"/>
        <v/>
      </c>
      <c r="AS779" s="19" t="str">
        <f>IFERROR(VLOOKUP(AF779,[2]CUS030!$A$5:$E$10000,5,0),"")</f>
        <v/>
      </c>
      <c r="AT779" s="19" t="str">
        <f>IFERROR(VLOOKUP(AG779,[2]CUS030!$A$5:$E$10000,5,0),"")</f>
        <v/>
      </c>
      <c r="AU779" s="19" t="str">
        <f>IFERROR(VLOOKUP(AH779,[2]CUS030!$A$5:$E$10000,5,0),"")</f>
        <v/>
      </c>
      <c r="AV779" s="19" t="str">
        <f>IFERROR(VLOOKUP(AI779,[2]CUS030!$A$5:$E$10000,5,0),"")</f>
        <v/>
      </c>
      <c r="AW779" s="19" t="str">
        <f>IFERROR(VLOOKUP(AJ779,[2]CUS030!$A$5:$E$10000,5,0),"")</f>
        <v/>
      </c>
      <c r="AX779" s="19" t="str">
        <f>IFERROR(VLOOKUP(AK779,[2]CUS030!$A$5:$E$10000,5,0),"")</f>
        <v/>
      </c>
      <c r="AY779" s="19" t="str">
        <f>IFERROR(VLOOKUP(AL779,[2]CUS030!$A$5:$E$10000,5,0),"")</f>
        <v/>
      </c>
      <c r="AZ779" s="19" t="str">
        <f>IFERROR(VLOOKUP(AM779,[2]CUS030!$A$5:$E$10000,5,0),"")</f>
        <v/>
      </c>
      <c r="BA779" s="19" t="str">
        <f>IFERROR(VLOOKUP(AN779,[2]CUS030!$A$5:$E$10000,5,0),"")</f>
        <v/>
      </c>
      <c r="BB779" s="19" t="str">
        <f>IFERROR(VLOOKUP(AO779,[2]CUS030!$A$5:$E$10000,5,0),"")</f>
        <v/>
      </c>
      <c r="BC779" s="19" t="str">
        <f>IFERROR(VLOOKUP(AP779,[2]CUS030!$A$5:$E$10000,5,0),"")</f>
        <v/>
      </c>
      <c r="BD779" s="19" t="str">
        <f>IFERROR(VLOOKUP(AQ779,[2]CUS030!$A$5:$E$10000,5,0),"")</f>
        <v/>
      </c>
      <c r="BE779" s="19" t="str">
        <f>IFERROR(VLOOKUP(AR779,[2]CUS030!$A$5:$E$10000,5,0),"")</f>
        <v/>
      </c>
    </row>
    <row r="780" spans="6:57" x14ac:dyDescent="0.3">
      <c r="F780" s="108" t="str">
        <f>[1]!Table1[[#This Row],[Production]]</f>
        <v>|0200226010|22.20|0.00|2.000|0.0005680NBC</v>
      </c>
      <c r="G780" t="str">
        <f t="shared" si="385"/>
        <v>5680</v>
      </c>
      <c r="H780" t="str">
        <f t="shared" si="386"/>
        <v>||||||||||||</v>
      </c>
      <c r="I780" s="108" t="str">
        <f>[1]!Table1[[#This Row],[Stock]]</f>
        <v>|0200226010|22.20|0.00|2.000|0.0005680NBC</v>
      </c>
      <c r="J780" t="str">
        <f t="shared" si="387"/>
        <v>5680</v>
      </c>
      <c r="K780" s="19"/>
      <c r="L780" s="19"/>
      <c r="M780" s="19"/>
      <c r="N780" s="19"/>
      <c r="O780" s="19"/>
      <c r="P780" s="20">
        <f>End_Cal!E780</f>
        <v>0</v>
      </c>
      <c r="Q780" s="112">
        <f t="shared" si="360"/>
        <v>0</v>
      </c>
      <c r="R780" s="112" t="str">
        <f t="shared" si="361"/>
        <v/>
      </c>
      <c r="S780" s="112" t="str">
        <f t="shared" si="362"/>
        <v/>
      </c>
      <c r="T780" s="112" t="str">
        <f t="shared" si="363"/>
        <v/>
      </c>
      <c r="U780" s="112" t="str">
        <f t="shared" si="364"/>
        <v/>
      </c>
      <c r="V780" s="112" t="str">
        <f t="shared" si="365"/>
        <v/>
      </c>
      <c r="W780" s="112" t="str">
        <f t="shared" si="366"/>
        <v/>
      </c>
      <c r="X780" s="112" t="str">
        <f t="shared" si="367"/>
        <v/>
      </c>
      <c r="Y780" s="112" t="str">
        <f t="shared" si="368"/>
        <v/>
      </c>
      <c r="Z780" s="112" t="str">
        <f t="shared" si="369"/>
        <v/>
      </c>
      <c r="AA780" s="112" t="str">
        <f t="shared" si="370"/>
        <v/>
      </c>
      <c r="AB780" s="112" t="str">
        <f t="shared" si="371"/>
        <v/>
      </c>
      <c r="AC780" s="112" t="str">
        <f t="shared" si="372"/>
        <v/>
      </c>
      <c r="AD780" t="str">
        <f t="shared" si="388"/>
        <v>0------------</v>
      </c>
      <c r="AF780" s="19" t="str">
        <f t="shared" si="389"/>
        <v/>
      </c>
      <c r="AG780" s="19">
        <f t="shared" si="373"/>
        <v>0</v>
      </c>
      <c r="AH780" s="19" t="str">
        <f t="shared" si="374"/>
        <v/>
      </c>
      <c r="AI780" s="19" t="str">
        <f t="shared" si="375"/>
        <v/>
      </c>
      <c r="AJ780" s="19" t="str">
        <f t="shared" si="376"/>
        <v/>
      </c>
      <c r="AK780" s="19" t="str">
        <f t="shared" si="377"/>
        <v/>
      </c>
      <c r="AL780" s="19" t="str">
        <f t="shared" si="378"/>
        <v/>
      </c>
      <c r="AM780" s="19" t="str">
        <f t="shared" si="379"/>
        <v/>
      </c>
      <c r="AN780" s="19" t="str">
        <f t="shared" si="380"/>
        <v/>
      </c>
      <c r="AO780" s="19" t="str">
        <f t="shared" si="381"/>
        <v/>
      </c>
      <c r="AP780" s="19" t="str">
        <f t="shared" si="382"/>
        <v/>
      </c>
      <c r="AQ780" s="19" t="str">
        <f t="shared" si="383"/>
        <v/>
      </c>
      <c r="AR780" s="19" t="str">
        <f t="shared" si="384"/>
        <v/>
      </c>
      <c r="AS780" s="19" t="str">
        <f>IFERROR(VLOOKUP(AF780,[2]CUS030!$A$5:$E$10000,5,0),"")</f>
        <v/>
      </c>
      <c r="AT780" s="19" t="str">
        <f>IFERROR(VLOOKUP(AG780,[2]CUS030!$A$5:$E$10000,5,0),"")</f>
        <v/>
      </c>
      <c r="AU780" s="19" t="str">
        <f>IFERROR(VLOOKUP(AH780,[2]CUS030!$A$5:$E$10000,5,0),"")</f>
        <v/>
      </c>
      <c r="AV780" s="19" t="str">
        <f>IFERROR(VLOOKUP(AI780,[2]CUS030!$A$5:$E$10000,5,0),"")</f>
        <v/>
      </c>
      <c r="AW780" s="19" t="str">
        <f>IFERROR(VLOOKUP(AJ780,[2]CUS030!$A$5:$E$10000,5,0),"")</f>
        <v/>
      </c>
      <c r="AX780" s="19" t="str">
        <f>IFERROR(VLOOKUP(AK780,[2]CUS030!$A$5:$E$10000,5,0),"")</f>
        <v/>
      </c>
      <c r="AY780" s="19" t="str">
        <f>IFERROR(VLOOKUP(AL780,[2]CUS030!$A$5:$E$10000,5,0),"")</f>
        <v/>
      </c>
      <c r="AZ780" s="19" t="str">
        <f>IFERROR(VLOOKUP(AM780,[2]CUS030!$A$5:$E$10000,5,0),"")</f>
        <v/>
      </c>
      <c r="BA780" s="19" t="str">
        <f>IFERROR(VLOOKUP(AN780,[2]CUS030!$A$5:$E$10000,5,0),"")</f>
        <v/>
      </c>
      <c r="BB780" s="19" t="str">
        <f>IFERROR(VLOOKUP(AO780,[2]CUS030!$A$5:$E$10000,5,0),"")</f>
        <v/>
      </c>
      <c r="BC780" s="19" t="str">
        <f>IFERROR(VLOOKUP(AP780,[2]CUS030!$A$5:$E$10000,5,0),"")</f>
        <v/>
      </c>
      <c r="BD780" s="19" t="str">
        <f>IFERROR(VLOOKUP(AQ780,[2]CUS030!$A$5:$E$10000,5,0),"")</f>
        <v/>
      </c>
      <c r="BE780" s="19" t="str">
        <f>IFERROR(VLOOKUP(AR780,[2]CUS030!$A$5:$E$10000,5,0),"")</f>
        <v/>
      </c>
    </row>
    <row r="781" spans="6:57" x14ac:dyDescent="0.3">
      <c r="F781" s="108" t="str">
        <f>[1]!Table1[[#This Row],[Production]]</f>
        <v>|0200226010|19.10|0.00|2.000|0.0006050NBC</v>
      </c>
      <c r="G781" t="str">
        <f t="shared" si="385"/>
        <v>6050</v>
      </c>
      <c r="H781" t="str">
        <f t="shared" si="386"/>
        <v>||||||||||||</v>
      </c>
      <c r="I781" s="108" t="str">
        <f>[1]!Table1[[#This Row],[Stock]]</f>
        <v>|0200226010|19.10|0.00|2.000|0.0006050NBC</v>
      </c>
      <c r="J781" t="str">
        <f t="shared" si="387"/>
        <v>6050</v>
      </c>
      <c r="K781" s="19"/>
      <c r="L781" s="19"/>
      <c r="M781" s="19"/>
      <c r="N781" s="19"/>
      <c r="O781" s="19"/>
      <c r="P781" s="20">
        <f>End_Cal!E781</f>
        <v>0</v>
      </c>
      <c r="Q781" s="112">
        <f t="shared" si="360"/>
        <v>0</v>
      </c>
      <c r="R781" s="112" t="str">
        <f t="shared" si="361"/>
        <v/>
      </c>
      <c r="S781" s="112" t="str">
        <f t="shared" si="362"/>
        <v/>
      </c>
      <c r="T781" s="112" t="str">
        <f t="shared" si="363"/>
        <v/>
      </c>
      <c r="U781" s="112" t="str">
        <f t="shared" si="364"/>
        <v/>
      </c>
      <c r="V781" s="112" t="str">
        <f t="shared" si="365"/>
        <v/>
      </c>
      <c r="W781" s="112" t="str">
        <f t="shared" si="366"/>
        <v/>
      </c>
      <c r="X781" s="112" t="str">
        <f t="shared" si="367"/>
        <v/>
      </c>
      <c r="Y781" s="112" t="str">
        <f t="shared" si="368"/>
        <v/>
      </c>
      <c r="Z781" s="112" t="str">
        <f t="shared" si="369"/>
        <v/>
      </c>
      <c r="AA781" s="112" t="str">
        <f t="shared" si="370"/>
        <v/>
      </c>
      <c r="AB781" s="112" t="str">
        <f t="shared" si="371"/>
        <v/>
      </c>
      <c r="AC781" s="112" t="str">
        <f t="shared" si="372"/>
        <v/>
      </c>
      <c r="AD781" t="str">
        <f t="shared" si="388"/>
        <v>0------------</v>
      </c>
      <c r="AF781" s="19" t="str">
        <f t="shared" si="389"/>
        <v/>
      </c>
      <c r="AG781" s="19">
        <f t="shared" si="373"/>
        <v>0</v>
      </c>
      <c r="AH781" s="19" t="str">
        <f t="shared" si="374"/>
        <v/>
      </c>
      <c r="AI781" s="19" t="str">
        <f t="shared" si="375"/>
        <v/>
      </c>
      <c r="AJ781" s="19" t="str">
        <f t="shared" si="376"/>
        <v/>
      </c>
      <c r="AK781" s="19" t="str">
        <f t="shared" si="377"/>
        <v/>
      </c>
      <c r="AL781" s="19" t="str">
        <f t="shared" si="378"/>
        <v/>
      </c>
      <c r="AM781" s="19" t="str">
        <f t="shared" si="379"/>
        <v/>
      </c>
      <c r="AN781" s="19" t="str">
        <f t="shared" si="380"/>
        <v/>
      </c>
      <c r="AO781" s="19" t="str">
        <f t="shared" si="381"/>
        <v/>
      </c>
      <c r="AP781" s="19" t="str">
        <f t="shared" si="382"/>
        <v/>
      </c>
      <c r="AQ781" s="19" t="str">
        <f t="shared" si="383"/>
        <v/>
      </c>
      <c r="AR781" s="19" t="str">
        <f t="shared" si="384"/>
        <v/>
      </c>
      <c r="AS781" s="19" t="str">
        <f>IFERROR(VLOOKUP(AF781,[2]CUS030!$A$5:$E$10000,5,0),"")</f>
        <v/>
      </c>
      <c r="AT781" s="19" t="str">
        <f>IFERROR(VLOOKUP(AG781,[2]CUS030!$A$5:$E$10000,5,0),"")</f>
        <v/>
      </c>
      <c r="AU781" s="19" t="str">
        <f>IFERROR(VLOOKUP(AH781,[2]CUS030!$A$5:$E$10000,5,0),"")</f>
        <v/>
      </c>
      <c r="AV781" s="19" t="str">
        <f>IFERROR(VLOOKUP(AI781,[2]CUS030!$A$5:$E$10000,5,0),"")</f>
        <v/>
      </c>
      <c r="AW781" s="19" t="str">
        <f>IFERROR(VLOOKUP(AJ781,[2]CUS030!$A$5:$E$10000,5,0),"")</f>
        <v/>
      </c>
      <c r="AX781" s="19" t="str">
        <f>IFERROR(VLOOKUP(AK781,[2]CUS030!$A$5:$E$10000,5,0),"")</f>
        <v/>
      </c>
      <c r="AY781" s="19" t="str">
        <f>IFERROR(VLOOKUP(AL781,[2]CUS030!$A$5:$E$10000,5,0),"")</f>
        <v/>
      </c>
      <c r="AZ781" s="19" t="str">
        <f>IFERROR(VLOOKUP(AM781,[2]CUS030!$A$5:$E$10000,5,0),"")</f>
        <v/>
      </c>
      <c r="BA781" s="19" t="str">
        <f>IFERROR(VLOOKUP(AN781,[2]CUS030!$A$5:$E$10000,5,0),"")</f>
        <v/>
      </c>
      <c r="BB781" s="19" t="str">
        <f>IFERROR(VLOOKUP(AO781,[2]CUS030!$A$5:$E$10000,5,0),"")</f>
        <v/>
      </c>
      <c r="BC781" s="19" t="str">
        <f>IFERROR(VLOOKUP(AP781,[2]CUS030!$A$5:$E$10000,5,0),"")</f>
        <v/>
      </c>
      <c r="BD781" s="19" t="str">
        <f>IFERROR(VLOOKUP(AQ781,[2]CUS030!$A$5:$E$10000,5,0),"")</f>
        <v/>
      </c>
      <c r="BE781" s="19" t="str">
        <f>IFERROR(VLOOKUP(AR781,[2]CUS030!$A$5:$E$10000,5,0),"")</f>
        <v/>
      </c>
    </row>
    <row r="782" spans="6:57" x14ac:dyDescent="0.3">
      <c r="F782" s="108" t="str">
        <f>[1]!Table1[[#This Row],[Production]]</f>
        <v>|0200226010|22.20|0.00|2.000|0.0006250NBC</v>
      </c>
      <c r="G782" t="str">
        <f t="shared" si="385"/>
        <v>6250</v>
      </c>
      <c r="H782" t="str">
        <f t="shared" si="386"/>
        <v>||||||||||||</v>
      </c>
      <c r="I782" s="108" t="str">
        <f>[1]!Table1[[#This Row],[Stock]]</f>
        <v>|0200226010|22.20|0.00|2.000|0.0006250NBC</v>
      </c>
      <c r="J782" t="str">
        <f t="shared" si="387"/>
        <v>6250</v>
      </c>
      <c r="K782" s="19"/>
      <c r="L782" s="19"/>
      <c r="M782" s="19"/>
      <c r="N782" s="19"/>
      <c r="O782" s="19"/>
      <c r="P782" s="20">
        <f>End_Cal!E782</f>
        <v>0</v>
      </c>
      <c r="Q782" s="112">
        <f t="shared" si="360"/>
        <v>0</v>
      </c>
      <c r="R782" s="112" t="str">
        <f t="shared" si="361"/>
        <v/>
      </c>
      <c r="S782" s="112" t="str">
        <f t="shared" si="362"/>
        <v/>
      </c>
      <c r="T782" s="112" t="str">
        <f t="shared" si="363"/>
        <v/>
      </c>
      <c r="U782" s="112" t="str">
        <f t="shared" si="364"/>
        <v/>
      </c>
      <c r="V782" s="112" t="str">
        <f t="shared" si="365"/>
        <v/>
      </c>
      <c r="W782" s="112" t="str">
        <f t="shared" si="366"/>
        <v/>
      </c>
      <c r="X782" s="112" t="str">
        <f t="shared" si="367"/>
        <v/>
      </c>
      <c r="Y782" s="112" t="str">
        <f t="shared" si="368"/>
        <v/>
      </c>
      <c r="Z782" s="112" t="str">
        <f t="shared" si="369"/>
        <v/>
      </c>
      <c r="AA782" s="112" t="str">
        <f t="shared" si="370"/>
        <v/>
      </c>
      <c r="AB782" s="112" t="str">
        <f t="shared" si="371"/>
        <v/>
      </c>
      <c r="AC782" s="112" t="str">
        <f t="shared" si="372"/>
        <v/>
      </c>
      <c r="AD782" t="str">
        <f t="shared" si="388"/>
        <v>0------------</v>
      </c>
      <c r="AF782" s="19" t="str">
        <f t="shared" si="389"/>
        <v/>
      </c>
      <c r="AG782" s="19">
        <f t="shared" si="373"/>
        <v>0</v>
      </c>
      <c r="AH782" s="19" t="str">
        <f t="shared" si="374"/>
        <v/>
      </c>
      <c r="AI782" s="19" t="str">
        <f t="shared" si="375"/>
        <v/>
      </c>
      <c r="AJ782" s="19" t="str">
        <f t="shared" si="376"/>
        <v/>
      </c>
      <c r="AK782" s="19" t="str">
        <f t="shared" si="377"/>
        <v/>
      </c>
      <c r="AL782" s="19" t="str">
        <f t="shared" si="378"/>
        <v/>
      </c>
      <c r="AM782" s="19" t="str">
        <f t="shared" si="379"/>
        <v/>
      </c>
      <c r="AN782" s="19" t="str">
        <f t="shared" si="380"/>
        <v/>
      </c>
      <c r="AO782" s="19" t="str">
        <f t="shared" si="381"/>
        <v/>
      </c>
      <c r="AP782" s="19" t="str">
        <f t="shared" si="382"/>
        <v/>
      </c>
      <c r="AQ782" s="19" t="str">
        <f t="shared" si="383"/>
        <v/>
      </c>
      <c r="AR782" s="19" t="str">
        <f t="shared" si="384"/>
        <v/>
      </c>
      <c r="AS782" s="19" t="str">
        <f>IFERROR(VLOOKUP(AF782,[2]CUS030!$A$5:$E$10000,5,0),"")</f>
        <v/>
      </c>
      <c r="AT782" s="19" t="str">
        <f>IFERROR(VLOOKUP(AG782,[2]CUS030!$A$5:$E$10000,5,0),"")</f>
        <v/>
      </c>
      <c r="AU782" s="19" t="str">
        <f>IFERROR(VLOOKUP(AH782,[2]CUS030!$A$5:$E$10000,5,0),"")</f>
        <v/>
      </c>
      <c r="AV782" s="19" t="str">
        <f>IFERROR(VLOOKUP(AI782,[2]CUS030!$A$5:$E$10000,5,0),"")</f>
        <v/>
      </c>
      <c r="AW782" s="19" t="str">
        <f>IFERROR(VLOOKUP(AJ782,[2]CUS030!$A$5:$E$10000,5,0),"")</f>
        <v/>
      </c>
      <c r="AX782" s="19" t="str">
        <f>IFERROR(VLOOKUP(AK782,[2]CUS030!$A$5:$E$10000,5,0),"")</f>
        <v/>
      </c>
      <c r="AY782" s="19" t="str">
        <f>IFERROR(VLOOKUP(AL782,[2]CUS030!$A$5:$E$10000,5,0),"")</f>
        <v/>
      </c>
      <c r="AZ782" s="19" t="str">
        <f>IFERROR(VLOOKUP(AM782,[2]CUS030!$A$5:$E$10000,5,0),"")</f>
        <v/>
      </c>
      <c r="BA782" s="19" t="str">
        <f>IFERROR(VLOOKUP(AN782,[2]CUS030!$A$5:$E$10000,5,0),"")</f>
        <v/>
      </c>
      <c r="BB782" s="19" t="str">
        <f>IFERROR(VLOOKUP(AO782,[2]CUS030!$A$5:$E$10000,5,0),"")</f>
        <v/>
      </c>
      <c r="BC782" s="19" t="str">
        <f>IFERROR(VLOOKUP(AP782,[2]CUS030!$A$5:$E$10000,5,0),"")</f>
        <v/>
      </c>
      <c r="BD782" s="19" t="str">
        <f>IFERROR(VLOOKUP(AQ782,[2]CUS030!$A$5:$E$10000,5,0),"")</f>
        <v/>
      </c>
      <c r="BE782" s="19" t="str">
        <f>IFERROR(VLOOKUP(AR782,[2]CUS030!$A$5:$E$10000,5,0),"")</f>
        <v/>
      </c>
    </row>
    <row r="783" spans="6:57" x14ac:dyDescent="0.3">
      <c r="F783" s="108" t="str">
        <f>[1]!Table1[[#This Row],[Production]]</f>
        <v>|0200226010|17.30|0.00|1.400|0.0005550NBC</v>
      </c>
      <c r="G783" t="str">
        <f t="shared" si="385"/>
        <v>5550</v>
      </c>
      <c r="H783" t="str">
        <f t="shared" si="386"/>
        <v>||||||||||||</v>
      </c>
      <c r="I783" s="108" t="str">
        <f>[1]!Table1[[#This Row],[Stock]]</f>
        <v>|0200226010|17.30|0.00|1.400|0.0005550NBC</v>
      </c>
      <c r="J783" t="str">
        <f t="shared" si="387"/>
        <v>5550</v>
      </c>
      <c r="K783" s="19"/>
      <c r="L783" s="19"/>
      <c r="M783" s="19"/>
      <c r="N783" s="19"/>
      <c r="O783" s="19"/>
      <c r="P783" s="20">
        <f>End_Cal!E783</f>
        <v>0</v>
      </c>
      <c r="Q783" s="112">
        <f t="shared" si="360"/>
        <v>0</v>
      </c>
      <c r="R783" s="112" t="str">
        <f t="shared" si="361"/>
        <v/>
      </c>
      <c r="S783" s="112" t="str">
        <f t="shared" si="362"/>
        <v/>
      </c>
      <c r="T783" s="112" t="str">
        <f t="shared" si="363"/>
        <v/>
      </c>
      <c r="U783" s="112" t="str">
        <f t="shared" si="364"/>
        <v/>
      </c>
      <c r="V783" s="112" t="str">
        <f t="shared" si="365"/>
        <v/>
      </c>
      <c r="W783" s="112" t="str">
        <f t="shared" si="366"/>
        <v/>
      </c>
      <c r="X783" s="112" t="str">
        <f t="shared" si="367"/>
        <v/>
      </c>
      <c r="Y783" s="112" t="str">
        <f t="shared" si="368"/>
        <v/>
      </c>
      <c r="Z783" s="112" t="str">
        <f t="shared" si="369"/>
        <v/>
      </c>
      <c r="AA783" s="112" t="str">
        <f t="shared" si="370"/>
        <v/>
      </c>
      <c r="AB783" s="112" t="str">
        <f t="shared" si="371"/>
        <v/>
      </c>
      <c r="AC783" s="112" t="str">
        <f t="shared" si="372"/>
        <v/>
      </c>
      <c r="AD783" t="str">
        <f t="shared" si="388"/>
        <v>0------------</v>
      </c>
      <c r="AF783" s="19" t="str">
        <f t="shared" si="389"/>
        <v/>
      </c>
      <c r="AG783" s="19">
        <f t="shared" si="373"/>
        <v>0</v>
      </c>
      <c r="AH783" s="19" t="str">
        <f t="shared" si="374"/>
        <v/>
      </c>
      <c r="AI783" s="19" t="str">
        <f t="shared" si="375"/>
        <v/>
      </c>
      <c r="AJ783" s="19" t="str">
        <f t="shared" si="376"/>
        <v/>
      </c>
      <c r="AK783" s="19" t="str">
        <f t="shared" si="377"/>
        <v/>
      </c>
      <c r="AL783" s="19" t="str">
        <f t="shared" si="378"/>
        <v/>
      </c>
      <c r="AM783" s="19" t="str">
        <f t="shared" si="379"/>
        <v/>
      </c>
      <c r="AN783" s="19" t="str">
        <f t="shared" si="380"/>
        <v/>
      </c>
      <c r="AO783" s="19" t="str">
        <f t="shared" si="381"/>
        <v/>
      </c>
      <c r="AP783" s="19" t="str">
        <f t="shared" si="382"/>
        <v/>
      </c>
      <c r="AQ783" s="19" t="str">
        <f t="shared" si="383"/>
        <v/>
      </c>
      <c r="AR783" s="19" t="str">
        <f t="shared" si="384"/>
        <v/>
      </c>
      <c r="AS783" s="19" t="str">
        <f>IFERROR(VLOOKUP(AF783,[2]CUS030!$A$5:$E$10000,5,0),"")</f>
        <v/>
      </c>
      <c r="AT783" s="19" t="str">
        <f>IFERROR(VLOOKUP(AG783,[2]CUS030!$A$5:$E$10000,5,0),"")</f>
        <v/>
      </c>
      <c r="AU783" s="19" t="str">
        <f>IFERROR(VLOOKUP(AH783,[2]CUS030!$A$5:$E$10000,5,0),"")</f>
        <v/>
      </c>
      <c r="AV783" s="19" t="str">
        <f>IFERROR(VLOOKUP(AI783,[2]CUS030!$A$5:$E$10000,5,0),"")</f>
        <v/>
      </c>
      <c r="AW783" s="19" t="str">
        <f>IFERROR(VLOOKUP(AJ783,[2]CUS030!$A$5:$E$10000,5,0),"")</f>
        <v/>
      </c>
      <c r="AX783" s="19" t="str">
        <f>IFERROR(VLOOKUP(AK783,[2]CUS030!$A$5:$E$10000,5,0),"")</f>
        <v/>
      </c>
      <c r="AY783" s="19" t="str">
        <f>IFERROR(VLOOKUP(AL783,[2]CUS030!$A$5:$E$10000,5,0),"")</f>
        <v/>
      </c>
      <c r="AZ783" s="19" t="str">
        <f>IFERROR(VLOOKUP(AM783,[2]CUS030!$A$5:$E$10000,5,0),"")</f>
        <v/>
      </c>
      <c r="BA783" s="19" t="str">
        <f>IFERROR(VLOOKUP(AN783,[2]CUS030!$A$5:$E$10000,5,0),"")</f>
        <v/>
      </c>
      <c r="BB783" s="19" t="str">
        <f>IFERROR(VLOOKUP(AO783,[2]CUS030!$A$5:$E$10000,5,0),"")</f>
        <v/>
      </c>
      <c r="BC783" s="19" t="str">
        <f>IFERROR(VLOOKUP(AP783,[2]CUS030!$A$5:$E$10000,5,0),"")</f>
        <v/>
      </c>
      <c r="BD783" s="19" t="str">
        <f>IFERROR(VLOOKUP(AQ783,[2]CUS030!$A$5:$E$10000,5,0),"")</f>
        <v/>
      </c>
      <c r="BE783" s="19" t="str">
        <f>IFERROR(VLOOKUP(AR783,[2]CUS030!$A$5:$E$10000,5,0),"")</f>
        <v/>
      </c>
    </row>
    <row r="784" spans="6:57" x14ac:dyDescent="0.3">
      <c r="F784" s="108" t="str">
        <f>[1]!Table1[[#This Row],[Production]]</f>
        <v>|0200226010|19.10|0.00|1.600|0.0005800NBC</v>
      </c>
      <c r="G784" t="str">
        <f t="shared" si="385"/>
        <v>5800</v>
      </c>
      <c r="H784" t="str">
        <f t="shared" si="386"/>
        <v>||||||||||||</v>
      </c>
      <c r="I784" s="108" t="str">
        <f>[1]!Table1[[#This Row],[Stock]]</f>
        <v>|0200226010|19.10|0.00|1.600|0.0005800NBC</v>
      </c>
      <c r="J784" t="str">
        <f t="shared" si="387"/>
        <v>5800</v>
      </c>
      <c r="K784" s="19"/>
      <c r="L784" s="19"/>
      <c r="M784" s="19"/>
      <c r="N784" s="19"/>
      <c r="O784" s="19"/>
      <c r="P784" s="20">
        <f>End_Cal!E784</f>
        <v>0</v>
      </c>
      <c r="Q784" s="112">
        <f t="shared" si="360"/>
        <v>0</v>
      </c>
      <c r="R784" s="112" t="str">
        <f t="shared" si="361"/>
        <v/>
      </c>
      <c r="S784" s="112" t="str">
        <f t="shared" si="362"/>
        <v/>
      </c>
      <c r="T784" s="112" t="str">
        <f t="shared" si="363"/>
        <v/>
      </c>
      <c r="U784" s="112" t="str">
        <f t="shared" si="364"/>
        <v/>
      </c>
      <c r="V784" s="112" t="str">
        <f t="shared" si="365"/>
        <v/>
      </c>
      <c r="W784" s="112" t="str">
        <f t="shared" si="366"/>
        <v/>
      </c>
      <c r="X784" s="112" t="str">
        <f t="shared" si="367"/>
        <v/>
      </c>
      <c r="Y784" s="112" t="str">
        <f t="shared" si="368"/>
        <v/>
      </c>
      <c r="Z784" s="112" t="str">
        <f t="shared" si="369"/>
        <v/>
      </c>
      <c r="AA784" s="112" t="str">
        <f t="shared" si="370"/>
        <v/>
      </c>
      <c r="AB784" s="112" t="str">
        <f t="shared" si="371"/>
        <v/>
      </c>
      <c r="AC784" s="112" t="str">
        <f t="shared" si="372"/>
        <v/>
      </c>
      <c r="AD784" t="str">
        <f t="shared" si="388"/>
        <v>0------------</v>
      </c>
      <c r="AF784" s="19" t="str">
        <f t="shared" si="389"/>
        <v/>
      </c>
      <c r="AG784" s="19">
        <f t="shared" si="373"/>
        <v>0</v>
      </c>
      <c r="AH784" s="19" t="str">
        <f t="shared" si="374"/>
        <v/>
      </c>
      <c r="AI784" s="19" t="str">
        <f t="shared" si="375"/>
        <v/>
      </c>
      <c r="AJ784" s="19" t="str">
        <f t="shared" si="376"/>
        <v/>
      </c>
      <c r="AK784" s="19" t="str">
        <f t="shared" si="377"/>
        <v/>
      </c>
      <c r="AL784" s="19" t="str">
        <f t="shared" si="378"/>
        <v/>
      </c>
      <c r="AM784" s="19" t="str">
        <f t="shared" si="379"/>
        <v/>
      </c>
      <c r="AN784" s="19" t="str">
        <f t="shared" si="380"/>
        <v/>
      </c>
      <c r="AO784" s="19" t="str">
        <f t="shared" si="381"/>
        <v/>
      </c>
      <c r="AP784" s="19" t="str">
        <f t="shared" si="382"/>
        <v/>
      </c>
      <c r="AQ784" s="19" t="str">
        <f t="shared" si="383"/>
        <v/>
      </c>
      <c r="AR784" s="19" t="str">
        <f t="shared" si="384"/>
        <v/>
      </c>
      <c r="AS784" s="19" t="str">
        <f>IFERROR(VLOOKUP(AF784,[2]CUS030!$A$5:$E$10000,5,0),"")</f>
        <v/>
      </c>
      <c r="AT784" s="19" t="str">
        <f>IFERROR(VLOOKUP(AG784,[2]CUS030!$A$5:$E$10000,5,0),"")</f>
        <v/>
      </c>
      <c r="AU784" s="19" t="str">
        <f>IFERROR(VLOOKUP(AH784,[2]CUS030!$A$5:$E$10000,5,0),"")</f>
        <v/>
      </c>
      <c r="AV784" s="19" t="str">
        <f>IFERROR(VLOOKUP(AI784,[2]CUS030!$A$5:$E$10000,5,0),"")</f>
        <v/>
      </c>
      <c r="AW784" s="19" t="str">
        <f>IFERROR(VLOOKUP(AJ784,[2]CUS030!$A$5:$E$10000,5,0),"")</f>
        <v/>
      </c>
      <c r="AX784" s="19" t="str">
        <f>IFERROR(VLOOKUP(AK784,[2]CUS030!$A$5:$E$10000,5,0),"")</f>
        <v/>
      </c>
      <c r="AY784" s="19" t="str">
        <f>IFERROR(VLOOKUP(AL784,[2]CUS030!$A$5:$E$10000,5,0),"")</f>
        <v/>
      </c>
      <c r="AZ784" s="19" t="str">
        <f>IFERROR(VLOOKUP(AM784,[2]CUS030!$A$5:$E$10000,5,0),"")</f>
        <v/>
      </c>
      <c r="BA784" s="19" t="str">
        <f>IFERROR(VLOOKUP(AN784,[2]CUS030!$A$5:$E$10000,5,0),"")</f>
        <v/>
      </c>
      <c r="BB784" s="19" t="str">
        <f>IFERROR(VLOOKUP(AO784,[2]CUS030!$A$5:$E$10000,5,0),"")</f>
        <v/>
      </c>
      <c r="BC784" s="19" t="str">
        <f>IFERROR(VLOOKUP(AP784,[2]CUS030!$A$5:$E$10000,5,0),"")</f>
        <v/>
      </c>
      <c r="BD784" s="19" t="str">
        <f>IFERROR(VLOOKUP(AQ784,[2]CUS030!$A$5:$E$10000,5,0),"")</f>
        <v/>
      </c>
      <c r="BE784" s="19" t="str">
        <f>IFERROR(VLOOKUP(AR784,[2]CUS030!$A$5:$E$10000,5,0),"")</f>
        <v/>
      </c>
    </row>
    <row r="785" spans="6:57" x14ac:dyDescent="0.3">
      <c r="F785" s="108" t="str">
        <f>[1]!Table1[[#This Row],[Production]]</f>
        <v>|0200226010|25.40|0.00|2.000|0.0005000IBC</v>
      </c>
      <c r="G785" t="str">
        <f t="shared" si="385"/>
        <v>5000</v>
      </c>
      <c r="H785" t="str">
        <f t="shared" si="386"/>
        <v>||||||||||||</v>
      </c>
      <c r="I785" s="108" t="str">
        <f>[1]!Table1[[#This Row],[Stock]]</f>
        <v>|0200226010|25.40|0.00|2.000|0.0005000IBC</v>
      </c>
      <c r="J785" t="str">
        <f t="shared" si="387"/>
        <v>5000</v>
      </c>
      <c r="K785" s="19"/>
      <c r="L785" s="19"/>
      <c r="M785" s="19"/>
      <c r="N785" s="19"/>
      <c r="O785" s="19"/>
      <c r="P785" s="20">
        <f>End_Cal!E785</f>
        <v>0</v>
      </c>
      <c r="Q785" s="112">
        <f t="shared" si="360"/>
        <v>0</v>
      </c>
      <c r="R785" s="112" t="str">
        <f t="shared" si="361"/>
        <v/>
      </c>
      <c r="S785" s="112" t="str">
        <f t="shared" si="362"/>
        <v/>
      </c>
      <c r="T785" s="112" t="str">
        <f t="shared" si="363"/>
        <v/>
      </c>
      <c r="U785" s="112" t="str">
        <f t="shared" si="364"/>
        <v/>
      </c>
      <c r="V785" s="112" t="str">
        <f t="shared" si="365"/>
        <v/>
      </c>
      <c r="W785" s="112" t="str">
        <f t="shared" si="366"/>
        <v/>
      </c>
      <c r="X785" s="112" t="str">
        <f t="shared" si="367"/>
        <v/>
      </c>
      <c r="Y785" s="112" t="str">
        <f t="shared" si="368"/>
        <v/>
      </c>
      <c r="Z785" s="112" t="str">
        <f t="shared" si="369"/>
        <v/>
      </c>
      <c r="AA785" s="112" t="str">
        <f t="shared" si="370"/>
        <v/>
      </c>
      <c r="AB785" s="112" t="str">
        <f t="shared" si="371"/>
        <v/>
      </c>
      <c r="AC785" s="112" t="str">
        <f t="shared" si="372"/>
        <v/>
      </c>
      <c r="AD785" t="str">
        <f t="shared" si="388"/>
        <v>0------------</v>
      </c>
      <c r="AF785" s="19" t="str">
        <f t="shared" si="389"/>
        <v/>
      </c>
      <c r="AG785" s="19">
        <f t="shared" si="373"/>
        <v>0</v>
      </c>
      <c r="AH785" s="19" t="str">
        <f t="shared" si="374"/>
        <v/>
      </c>
      <c r="AI785" s="19" t="str">
        <f t="shared" si="375"/>
        <v/>
      </c>
      <c r="AJ785" s="19" t="str">
        <f t="shared" si="376"/>
        <v/>
      </c>
      <c r="AK785" s="19" t="str">
        <f t="shared" si="377"/>
        <v/>
      </c>
      <c r="AL785" s="19" t="str">
        <f t="shared" si="378"/>
        <v/>
      </c>
      <c r="AM785" s="19" t="str">
        <f t="shared" si="379"/>
        <v/>
      </c>
      <c r="AN785" s="19" t="str">
        <f t="shared" si="380"/>
        <v/>
      </c>
      <c r="AO785" s="19" t="str">
        <f t="shared" si="381"/>
        <v/>
      </c>
      <c r="AP785" s="19" t="str">
        <f t="shared" si="382"/>
        <v/>
      </c>
      <c r="AQ785" s="19" t="str">
        <f t="shared" si="383"/>
        <v/>
      </c>
      <c r="AR785" s="19" t="str">
        <f t="shared" si="384"/>
        <v/>
      </c>
      <c r="AS785" s="19" t="str">
        <f>IFERROR(VLOOKUP(AF785,[2]CUS030!$A$5:$E$10000,5,0),"")</f>
        <v/>
      </c>
      <c r="AT785" s="19" t="str">
        <f>IFERROR(VLOOKUP(AG785,[2]CUS030!$A$5:$E$10000,5,0),"")</f>
        <v/>
      </c>
      <c r="AU785" s="19" t="str">
        <f>IFERROR(VLOOKUP(AH785,[2]CUS030!$A$5:$E$10000,5,0),"")</f>
        <v/>
      </c>
      <c r="AV785" s="19" t="str">
        <f>IFERROR(VLOOKUP(AI785,[2]CUS030!$A$5:$E$10000,5,0),"")</f>
        <v/>
      </c>
      <c r="AW785" s="19" t="str">
        <f>IFERROR(VLOOKUP(AJ785,[2]CUS030!$A$5:$E$10000,5,0),"")</f>
        <v/>
      </c>
      <c r="AX785" s="19" t="str">
        <f>IFERROR(VLOOKUP(AK785,[2]CUS030!$A$5:$E$10000,5,0),"")</f>
        <v/>
      </c>
      <c r="AY785" s="19" t="str">
        <f>IFERROR(VLOOKUP(AL785,[2]CUS030!$A$5:$E$10000,5,0),"")</f>
        <v/>
      </c>
      <c r="AZ785" s="19" t="str">
        <f>IFERROR(VLOOKUP(AM785,[2]CUS030!$A$5:$E$10000,5,0),"")</f>
        <v/>
      </c>
      <c r="BA785" s="19" t="str">
        <f>IFERROR(VLOOKUP(AN785,[2]CUS030!$A$5:$E$10000,5,0),"")</f>
        <v/>
      </c>
      <c r="BB785" s="19" t="str">
        <f>IFERROR(VLOOKUP(AO785,[2]CUS030!$A$5:$E$10000,5,0),"")</f>
        <v/>
      </c>
      <c r="BC785" s="19" t="str">
        <f>IFERROR(VLOOKUP(AP785,[2]CUS030!$A$5:$E$10000,5,0),"")</f>
        <v/>
      </c>
      <c r="BD785" s="19" t="str">
        <f>IFERROR(VLOOKUP(AQ785,[2]CUS030!$A$5:$E$10000,5,0),"")</f>
        <v/>
      </c>
      <c r="BE785" s="19" t="str">
        <f>IFERROR(VLOOKUP(AR785,[2]CUS030!$A$5:$E$10000,5,0),"")</f>
        <v/>
      </c>
    </row>
    <row r="786" spans="6:57" x14ac:dyDescent="0.3">
      <c r="F786" s="108" t="str">
        <f>[1]!Table1[[#This Row],[Production]]</f>
        <v>|0200226010|42.70|0.00|1.400|0.0005420NBC</v>
      </c>
      <c r="G786" t="str">
        <f t="shared" si="385"/>
        <v>5420</v>
      </c>
      <c r="H786" t="str">
        <f t="shared" si="386"/>
        <v>||||||||||||</v>
      </c>
      <c r="I786" s="108" t="str">
        <f>[1]!Table1[[#This Row],[Stock]]</f>
        <v>|0200226010|42.70|0.00|1.400|0.0005420NBC</v>
      </c>
      <c r="J786" t="str">
        <f t="shared" si="387"/>
        <v>5420</v>
      </c>
      <c r="K786" s="19"/>
      <c r="L786" s="19"/>
      <c r="M786" s="19"/>
      <c r="N786" s="19"/>
      <c r="O786" s="19"/>
      <c r="P786" s="20">
        <f>End_Cal!E786</f>
        <v>0</v>
      </c>
      <c r="Q786" s="112">
        <f t="shared" si="360"/>
        <v>0</v>
      </c>
      <c r="R786" s="112" t="str">
        <f t="shared" si="361"/>
        <v/>
      </c>
      <c r="S786" s="112" t="str">
        <f t="shared" si="362"/>
        <v/>
      </c>
      <c r="T786" s="112" t="str">
        <f t="shared" si="363"/>
        <v/>
      </c>
      <c r="U786" s="112" t="str">
        <f t="shared" si="364"/>
        <v/>
      </c>
      <c r="V786" s="112" t="str">
        <f t="shared" si="365"/>
        <v/>
      </c>
      <c r="W786" s="112" t="str">
        <f t="shared" si="366"/>
        <v/>
      </c>
      <c r="X786" s="112" t="str">
        <f t="shared" si="367"/>
        <v/>
      </c>
      <c r="Y786" s="112" t="str">
        <f t="shared" si="368"/>
        <v/>
      </c>
      <c r="Z786" s="112" t="str">
        <f t="shared" si="369"/>
        <v/>
      </c>
      <c r="AA786" s="112" t="str">
        <f t="shared" si="370"/>
        <v/>
      </c>
      <c r="AB786" s="112" t="str">
        <f t="shared" si="371"/>
        <v/>
      </c>
      <c r="AC786" s="112" t="str">
        <f t="shared" si="372"/>
        <v/>
      </c>
      <c r="AD786" t="str">
        <f t="shared" si="388"/>
        <v>0------------</v>
      </c>
      <c r="AF786" s="19" t="str">
        <f t="shared" si="389"/>
        <v/>
      </c>
      <c r="AG786" s="19">
        <f t="shared" si="373"/>
        <v>0</v>
      </c>
      <c r="AH786" s="19" t="str">
        <f t="shared" si="374"/>
        <v/>
      </c>
      <c r="AI786" s="19" t="str">
        <f t="shared" si="375"/>
        <v/>
      </c>
      <c r="AJ786" s="19" t="str">
        <f t="shared" si="376"/>
        <v/>
      </c>
      <c r="AK786" s="19" t="str">
        <f t="shared" si="377"/>
        <v/>
      </c>
      <c r="AL786" s="19" t="str">
        <f t="shared" si="378"/>
        <v/>
      </c>
      <c r="AM786" s="19" t="str">
        <f t="shared" si="379"/>
        <v/>
      </c>
      <c r="AN786" s="19" t="str">
        <f t="shared" si="380"/>
        <v/>
      </c>
      <c r="AO786" s="19" t="str">
        <f t="shared" si="381"/>
        <v/>
      </c>
      <c r="AP786" s="19" t="str">
        <f t="shared" si="382"/>
        <v/>
      </c>
      <c r="AQ786" s="19" t="str">
        <f t="shared" si="383"/>
        <v/>
      </c>
      <c r="AR786" s="19" t="str">
        <f t="shared" si="384"/>
        <v/>
      </c>
      <c r="AS786" s="19" t="str">
        <f>IFERROR(VLOOKUP(AF786,[2]CUS030!$A$5:$E$10000,5,0),"")</f>
        <v/>
      </c>
      <c r="AT786" s="19" t="str">
        <f>IFERROR(VLOOKUP(AG786,[2]CUS030!$A$5:$E$10000,5,0),"")</f>
        <v/>
      </c>
      <c r="AU786" s="19" t="str">
        <f>IFERROR(VLOOKUP(AH786,[2]CUS030!$A$5:$E$10000,5,0),"")</f>
        <v/>
      </c>
      <c r="AV786" s="19" t="str">
        <f>IFERROR(VLOOKUP(AI786,[2]CUS030!$A$5:$E$10000,5,0),"")</f>
        <v/>
      </c>
      <c r="AW786" s="19" t="str">
        <f>IFERROR(VLOOKUP(AJ786,[2]CUS030!$A$5:$E$10000,5,0),"")</f>
        <v/>
      </c>
      <c r="AX786" s="19" t="str">
        <f>IFERROR(VLOOKUP(AK786,[2]CUS030!$A$5:$E$10000,5,0),"")</f>
        <v/>
      </c>
      <c r="AY786" s="19" t="str">
        <f>IFERROR(VLOOKUP(AL786,[2]CUS030!$A$5:$E$10000,5,0),"")</f>
        <v/>
      </c>
      <c r="AZ786" s="19" t="str">
        <f>IFERROR(VLOOKUP(AM786,[2]CUS030!$A$5:$E$10000,5,0),"")</f>
        <v/>
      </c>
      <c r="BA786" s="19" t="str">
        <f>IFERROR(VLOOKUP(AN786,[2]CUS030!$A$5:$E$10000,5,0),"")</f>
        <v/>
      </c>
      <c r="BB786" s="19" t="str">
        <f>IFERROR(VLOOKUP(AO786,[2]CUS030!$A$5:$E$10000,5,0),"")</f>
        <v/>
      </c>
      <c r="BC786" s="19" t="str">
        <f>IFERROR(VLOOKUP(AP786,[2]CUS030!$A$5:$E$10000,5,0),"")</f>
        <v/>
      </c>
      <c r="BD786" s="19" t="str">
        <f>IFERROR(VLOOKUP(AQ786,[2]CUS030!$A$5:$E$10000,5,0),"")</f>
        <v/>
      </c>
      <c r="BE786" s="19" t="str">
        <f>IFERROR(VLOOKUP(AR786,[2]CUS030!$A$5:$E$10000,5,0),"")</f>
        <v/>
      </c>
    </row>
    <row r="787" spans="6:57" x14ac:dyDescent="0.3">
      <c r="F787" s="108" t="str">
        <f>[1]!Table1[[#This Row],[Production]]</f>
        <v>|0200226010|19.10|0.00|2.000|0.0005824NBC</v>
      </c>
      <c r="G787" t="str">
        <f t="shared" si="385"/>
        <v>5824</v>
      </c>
      <c r="H787" t="str">
        <f t="shared" si="386"/>
        <v>||||||||||||</v>
      </c>
      <c r="I787" s="108" t="str">
        <f>[1]!Table1[[#This Row],[Stock]]</f>
        <v>|0200226010|19.10|0.00|2.000|0.0005824NBC</v>
      </c>
      <c r="J787" t="str">
        <f t="shared" si="387"/>
        <v>5824</v>
      </c>
      <c r="K787" s="19"/>
      <c r="L787" s="19"/>
      <c r="M787" s="19"/>
      <c r="N787" s="19"/>
      <c r="O787" s="19"/>
      <c r="P787" s="20">
        <f>End_Cal!E787</f>
        <v>0</v>
      </c>
      <c r="Q787" s="112">
        <f t="shared" si="360"/>
        <v>0</v>
      </c>
      <c r="R787" s="112" t="str">
        <f t="shared" si="361"/>
        <v/>
      </c>
      <c r="S787" s="112" t="str">
        <f t="shared" si="362"/>
        <v/>
      </c>
      <c r="T787" s="112" t="str">
        <f t="shared" si="363"/>
        <v/>
      </c>
      <c r="U787" s="112" t="str">
        <f t="shared" si="364"/>
        <v/>
      </c>
      <c r="V787" s="112" t="str">
        <f t="shared" si="365"/>
        <v/>
      </c>
      <c r="W787" s="112" t="str">
        <f t="shared" si="366"/>
        <v/>
      </c>
      <c r="X787" s="112" t="str">
        <f t="shared" si="367"/>
        <v/>
      </c>
      <c r="Y787" s="112" t="str">
        <f t="shared" si="368"/>
        <v/>
      </c>
      <c r="Z787" s="112" t="str">
        <f t="shared" si="369"/>
        <v/>
      </c>
      <c r="AA787" s="112" t="str">
        <f t="shared" si="370"/>
        <v/>
      </c>
      <c r="AB787" s="112" t="str">
        <f t="shared" si="371"/>
        <v/>
      </c>
      <c r="AC787" s="112" t="str">
        <f t="shared" si="372"/>
        <v/>
      </c>
      <c r="AD787" t="str">
        <f t="shared" si="388"/>
        <v>0------------</v>
      </c>
      <c r="AF787" s="19" t="str">
        <f t="shared" si="389"/>
        <v/>
      </c>
      <c r="AG787" s="19">
        <f t="shared" si="373"/>
        <v>0</v>
      </c>
      <c r="AH787" s="19" t="str">
        <f t="shared" si="374"/>
        <v/>
      </c>
      <c r="AI787" s="19" t="str">
        <f t="shared" si="375"/>
        <v/>
      </c>
      <c r="AJ787" s="19" t="str">
        <f t="shared" si="376"/>
        <v/>
      </c>
      <c r="AK787" s="19" t="str">
        <f t="shared" si="377"/>
        <v/>
      </c>
      <c r="AL787" s="19" t="str">
        <f t="shared" si="378"/>
        <v/>
      </c>
      <c r="AM787" s="19" t="str">
        <f t="shared" si="379"/>
        <v/>
      </c>
      <c r="AN787" s="19" t="str">
        <f t="shared" si="380"/>
        <v/>
      </c>
      <c r="AO787" s="19" t="str">
        <f t="shared" si="381"/>
        <v/>
      </c>
      <c r="AP787" s="19" t="str">
        <f t="shared" si="382"/>
        <v/>
      </c>
      <c r="AQ787" s="19" t="str">
        <f t="shared" si="383"/>
        <v/>
      </c>
      <c r="AR787" s="19" t="str">
        <f t="shared" si="384"/>
        <v/>
      </c>
      <c r="AS787" s="19" t="str">
        <f>IFERROR(VLOOKUP(AF787,[2]CUS030!$A$5:$E$10000,5,0),"")</f>
        <v/>
      </c>
      <c r="AT787" s="19" t="str">
        <f>IFERROR(VLOOKUP(AG787,[2]CUS030!$A$5:$E$10000,5,0),"")</f>
        <v/>
      </c>
      <c r="AU787" s="19" t="str">
        <f>IFERROR(VLOOKUP(AH787,[2]CUS030!$A$5:$E$10000,5,0),"")</f>
        <v/>
      </c>
      <c r="AV787" s="19" t="str">
        <f>IFERROR(VLOOKUP(AI787,[2]CUS030!$A$5:$E$10000,5,0),"")</f>
        <v/>
      </c>
      <c r="AW787" s="19" t="str">
        <f>IFERROR(VLOOKUP(AJ787,[2]CUS030!$A$5:$E$10000,5,0),"")</f>
        <v/>
      </c>
      <c r="AX787" s="19" t="str">
        <f>IFERROR(VLOOKUP(AK787,[2]CUS030!$A$5:$E$10000,5,0),"")</f>
        <v/>
      </c>
      <c r="AY787" s="19" t="str">
        <f>IFERROR(VLOOKUP(AL787,[2]CUS030!$A$5:$E$10000,5,0),"")</f>
        <v/>
      </c>
      <c r="AZ787" s="19" t="str">
        <f>IFERROR(VLOOKUP(AM787,[2]CUS030!$A$5:$E$10000,5,0),"")</f>
        <v/>
      </c>
      <c r="BA787" s="19" t="str">
        <f>IFERROR(VLOOKUP(AN787,[2]CUS030!$A$5:$E$10000,5,0),"")</f>
        <v/>
      </c>
      <c r="BB787" s="19" t="str">
        <f>IFERROR(VLOOKUP(AO787,[2]CUS030!$A$5:$E$10000,5,0),"")</f>
        <v/>
      </c>
      <c r="BC787" s="19" t="str">
        <f>IFERROR(VLOOKUP(AP787,[2]CUS030!$A$5:$E$10000,5,0),"")</f>
        <v/>
      </c>
      <c r="BD787" s="19" t="str">
        <f>IFERROR(VLOOKUP(AQ787,[2]CUS030!$A$5:$E$10000,5,0),"")</f>
        <v/>
      </c>
      <c r="BE787" s="19" t="str">
        <f>IFERROR(VLOOKUP(AR787,[2]CUS030!$A$5:$E$10000,5,0),"")</f>
        <v/>
      </c>
    </row>
    <row r="788" spans="6:57" x14ac:dyDescent="0.3">
      <c r="F788" s="108" t="str">
        <f>[1]!Table1[[#This Row],[Production]]</f>
        <v>|0200226010|22.20|0.00|1.600|0.0005900NBC</v>
      </c>
      <c r="G788" t="str">
        <f t="shared" si="385"/>
        <v>5900</v>
      </c>
      <c r="H788" t="str">
        <f t="shared" si="386"/>
        <v>||||||||||||</v>
      </c>
      <c r="I788" s="108" t="str">
        <f>[1]!Table1[[#This Row],[Stock]]</f>
        <v>|0200226010|22.20|0.00|1.600|0.0005900NBC</v>
      </c>
      <c r="J788" t="str">
        <f t="shared" si="387"/>
        <v>5900</v>
      </c>
      <c r="K788" s="19"/>
      <c r="L788" s="19"/>
      <c r="M788" s="19"/>
      <c r="N788" s="19"/>
      <c r="O788" s="19"/>
      <c r="P788" s="20">
        <f>End_Cal!E788</f>
        <v>0</v>
      </c>
      <c r="Q788" s="112">
        <f t="shared" si="360"/>
        <v>0</v>
      </c>
      <c r="R788" s="112" t="str">
        <f t="shared" si="361"/>
        <v/>
      </c>
      <c r="S788" s="112" t="str">
        <f t="shared" si="362"/>
        <v/>
      </c>
      <c r="T788" s="112" t="str">
        <f t="shared" si="363"/>
        <v/>
      </c>
      <c r="U788" s="112" t="str">
        <f t="shared" si="364"/>
        <v/>
      </c>
      <c r="V788" s="112" t="str">
        <f t="shared" si="365"/>
        <v/>
      </c>
      <c r="W788" s="112" t="str">
        <f t="shared" si="366"/>
        <v/>
      </c>
      <c r="X788" s="112" t="str">
        <f t="shared" si="367"/>
        <v/>
      </c>
      <c r="Y788" s="112" t="str">
        <f t="shared" si="368"/>
        <v/>
      </c>
      <c r="Z788" s="112" t="str">
        <f t="shared" si="369"/>
        <v/>
      </c>
      <c r="AA788" s="112" t="str">
        <f t="shared" si="370"/>
        <v/>
      </c>
      <c r="AB788" s="112" t="str">
        <f t="shared" si="371"/>
        <v/>
      </c>
      <c r="AC788" s="112" t="str">
        <f t="shared" si="372"/>
        <v/>
      </c>
      <c r="AD788" t="str">
        <f t="shared" si="388"/>
        <v>0------------</v>
      </c>
      <c r="AF788" s="19" t="str">
        <f t="shared" si="389"/>
        <v/>
      </c>
      <c r="AG788" s="19">
        <f t="shared" si="373"/>
        <v>0</v>
      </c>
      <c r="AH788" s="19" t="str">
        <f t="shared" si="374"/>
        <v/>
      </c>
      <c r="AI788" s="19" t="str">
        <f t="shared" si="375"/>
        <v/>
      </c>
      <c r="AJ788" s="19" t="str">
        <f t="shared" si="376"/>
        <v/>
      </c>
      <c r="AK788" s="19" t="str">
        <f t="shared" si="377"/>
        <v/>
      </c>
      <c r="AL788" s="19" t="str">
        <f t="shared" si="378"/>
        <v/>
      </c>
      <c r="AM788" s="19" t="str">
        <f t="shared" si="379"/>
        <v/>
      </c>
      <c r="AN788" s="19" t="str">
        <f t="shared" si="380"/>
        <v/>
      </c>
      <c r="AO788" s="19" t="str">
        <f t="shared" si="381"/>
        <v/>
      </c>
      <c r="AP788" s="19" t="str">
        <f t="shared" si="382"/>
        <v/>
      </c>
      <c r="AQ788" s="19" t="str">
        <f t="shared" si="383"/>
        <v/>
      </c>
      <c r="AR788" s="19" t="str">
        <f t="shared" si="384"/>
        <v/>
      </c>
      <c r="AS788" s="19" t="str">
        <f>IFERROR(VLOOKUP(AF788,[2]CUS030!$A$5:$E$10000,5,0),"")</f>
        <v/>
      </c>
      <c r="AT788" s="19" t="str">
        <f>IFERROR(VLOOKUP(AG788,[2]CUS030!$A$5:$E$10000,5,0),"")</f>
        <v/>
      </c>
      <c r="AU788" s="19" t="str">
        <f>IFERROR(VLOOKUP(AH788,[2]CUS030!$A$5:$E$10000,5,0),"")</f>
        <v/>
      </c>
      <c r="AV788" s="19" t="str">
        <f>IFERROR(VLOOKUP(AI788,[2]CUS030!$A$5:$E$10000,5,0),"")</f>
        <v/>
      </c>
      <c r="AW788" s="19" t="str">
        <f>IFERROR(VLOOKUP(AJ788,[2]CUS030!$A$5:$E$10000,5,0),"")</f>
        <v/>
      </c>
      <c r="AX788" s="19" t="str">
        <f>IFERROR(VLOOKUP(AK788,[2]CUS030!$A$5:$E$10000,5,0),"")</f>
        <v/>
      </c>
      <c r="AY788" s="19" t="str">
        <f>IFERROR(VLOOKUP(AL788,[2]CUS030!$A$5:$E$10000,5,0),"")</f>
        <v/>
      </c>
      <c r="AZ788" s="19" t="str">
        <f>IFERROR(VLOOKUP(AM788,[2]CUS030!$A$5:$E$10000,5,0),"")</f>
        <v/>
      </c>
      <c r="BA788" s="19" t="str">
        <f>IFERROR(VLOOKUP(AN788,[2]CUS030!$A$5:$E$10000,5,0),"")</f>
        <v/>
      </c>
      <c r="BB788" s="19" t="str">
        <f>IFERROR(VLOOKUP(AO788,[2]CUS030!$A$5:$E$10000,5,0),"")</f>
        <v/>
      </c>
      <c r="BC788" s="19" t="str">
        <f>IFERROR(VLOOKUP(AP788,[2]CUS030!$A$5:$E$10000,5,0),"")</f>
        <v/>
      </c>
      <c r="BD788" s="19" t="str">
        <f>IFERROR(VLOOKUP(AQ788,[2]CUS030!$A$5:$E$10000,5,0),"")</f>
        <v/>
      </c>
      <c r="BE788" s="19" t="str">
        <f>IFERROR(VLOOKUP(AR788,[2]CUS030!$A$5:$E$10000,5,0),"")</f>
        <v/>
      </c>
    </row>
    <row r="789" spans="6:57" x14ac:dyDescent="0.3">
      <c r="F789" s="108" t="str">
        <f>[1]!Table1[[#This Row],[Production]]</f>
        <v>|0200226010|42.70|0.00|2.000|0.0006078NBC</v>
      </c>
      <c r="G789" t="str">
        <f t="shared" si="385"/>
        <v>6078</v>
      </c>
      <c r="H789" t="str">
        <f t="shared" si="386"/>
        <v>||||||||||||</v>
      </c>
      <c r="I789" s="108" t="str">
        <f>[1]!Table1[[#This Row],[Stock]]</f>
        <v>|0200226010|42.70|0.00|2.000|0.0006078NBC</v>
      </c>
      <c r="J789" t="str">
        <f t="shared" si="387"/>
        <v>6078</v>
      </c>
      <c r="K789" s="19"/>
      <c r="L789" s="19"/>
      <c r="M789" s="19"/>
      <c r="N789" s="19"/>
      <c r="O789" s="19"/>
      <c r="P789" s="20">
        <f>End_Cal!E789</f>
        <v>0</v>
      </c>
      <c r="Q789" s="112">
        <f t="shared" si="360"/>
        <v>0</v>
      </c>
      <c r="R789" s="112" t="str">
        <f t="shared" si="361"/>
        <v/>
      </c>
      <c r="S789" s="112" t="str">
        <f t="shared" si="362"/>
        <v/>
      </c>
      <c r="T789" s="112" t="str">
        <f t="shared" si="363"/>
        <v/>
      </c>
      <c r="U789" s="112" t="str">
        <f t="shared" si="364"/>
        <v/>
      </c>
      <c r="V789" s="112" t="str">
        <f t="shared" si="365"/>
        <v/>
      </c>
      <c r="W789" s="112" t="str">
        <f t="shared" si="366"/>
        <v/>
      </c>
      <c r="X789" s="112" t="str">
        <f t="shared" si="367"/>
        <v/>
      </c>
      <c r="Y789" s="112" t="str">
        <f t="shared" si="368"/>
        <v/>
      </c>
      <c r="Z789" s="112" t="str">
        <f t="shared" si="369"/>
        <v/>
      </c>
      <c r="AA789" s="112" t="str">
        <f t="shared" si="370"/>
        <v/>
      </c>
      <c r="AB789" s="112" t="str">
        <f t="shared" si="371"/>
        <v/>
      </c>
      <c r="AC789" s="112" t="str">
        <f t="shared" si="372"/>
        <v/>
      </c>
      <c r="AD789" t="str">
        <f t="shared" si="388"/>
        <v>0------------</v>
      </c>
      <c r="AF789" s="19" t="str">
        <f t="shared" si="389"/>
        <v/>
      </c>
      <c r="AG789" s="19">
        <f t="shared" si="373"/>
        <v>0</v>
      </c>
      <c r="AH789" s="19" t="str">
        <f t="shared" si="374"/>
        <v/>
      </c>
      <c r="AI789" s="19" t="str">
        <f t="shared" si="375"/>
        <v/>
      </c>
      <c r="AJ789" s="19" t="str">
        <f t="shared" si="376"/>
        <v/>
      </c>
      <c r="AK789" s="19" t="str">
        <f t="shared" si="377"/>
        <v/>
      </c>
      <c r="AL789" s="19" t="str">
        <f t="shared" si="378"/>
        <v/>
      </c>
      <c r="AM789" s="19" t="str">
        <f t="shared" si="379"/>
        <v/>
      </c>
      <c r="AN789" s="19" t="str">
        <f t="shared" si="380"/>
        <v/>
      </c>
      <c r="AO789" s="19" t="str">
        <f t="shared" si="381"/>
        <v/>
      </c>
      <c r="AP789" s="19" t="str">
        <f t="shared" si="382"/>
        <v/>
      </c>
      <c r="AQ789" s="19" t="str">
        <f t="shared" si="383"/>
        <v/>
      </c>
      <c r="AR789" s="19" t="str">
        <f t="shared" si="384"/>
        <v/>
      </c>
      <c r="AS789" s="19" t="str">
        <f>IFERROR(VLOOKUP(AF789,[2]CUS030!$A$5:$E$10000,5,0),"")</f>
        <v/>
      </c>
      <c r="AT789" s="19" t="str">
        <f>IFERROR(VLOOKUP(AG789,[2]CUS030!$A$5:$E$10000,5,0),"")</f>
        <v/>
      </c>
      <c r="AU789" s="19" t="str">
        <f>IFERROR(VLOOKUP(AH789,[2]CUS030!$A$5:$E$10000,5,0),"")</f>
        <v/>
      </c>
      <c r="AV789" s="19" t="str">
        <f>IFERROR(VLOOKUP(AI789,[2]CUS030!$A$5:$E$10000,5,0),"")</f>
        <v/>
      </c>
      <c r="AW789" s="19" t="str">
        <f>IFERROR(VLOOKUP(AJ789,[2]CUS030!$A$5:$E$10000,5,0),"")</f>
        <v/>
      </c>
      <c r="AX789" s="19" t="str">
        <f>IFERROR(VLOOKUP(AK789,[2]CUS030!$A$5:$E$10000,5,0),"")</f>
        <v/>
      </c>
      <c r="AY789" s="19" t="str">
        <f>IFERROR(VLOOKUP(AL789,[2]CUS030!$A$5:$E$10000,5,0),"")</f>
        <v/>
      </c>
      <c r="AZ789" s="19" t="str">
        <f>IFERROR(VLOOKUP(AM789,[2]CUS030!$A$5:$E$10000,5,0),"")</f>
        <v/>
      </c>
      <c r="BA789" s="19" t="str">
        <f>IFERROR(VLOOKUP(AN789,[2]CUS030!$A$5:$E$10000,5,0),"")</f>
        <v/>
      </c>
      <c r="BB789" s="19" t="str">
        <f>IFERROR(VLOOKUP(AO789,[2]CUS030!$A$5:$E$10000,5,0),"")</f>
        <v/>
      </c>
      <c r="BC789" s="19" t="str">
        <f>IFERROR(VLOOKUP(AP789,[2]CUS030!$A$5:$E$10000,5,0),"")</f>
        <v/>
      </c>
      <c r="BD789" s="19" t="str">
        <f>IFERROR(VLOOKUP(AQ789,[2]CUS030!$A$5:$E$10000,5,0),"")</f>
        <v/>
      </c>
      <c r="BE789" s="19" t="str">
        <f>IFERROR(VLOOKUP(AR789,[2]CUS030!$A$5:$E$10000,5,0),"")</f>
        <v/>
      </c>
    </row>
    <row r="790" spans="6:57" x14ac:dyDescent="0.3">
      <c r="F790" s="108" t="str">
        <f>[1]!Table1[[#This Row],[Production]]</f>
        <v>|0200226010|42.70|0.00|1.400|0.0005757IBC</v>
      </c>
      <c r="G790" t="str">
        <f t="shared" si="385"/>
        <v>5757</v>
      </c>
      <c r="H790" t="str">
        <f t="shared" si="386"/>
        <v>||||||||||||</v>
      </c>
      <c r="I790" s="108" t="str">
        <f>[1]!Table1[[#This Row],[Stock]]</f>
        <v>|0200226010|42.70|0.00|1.400|0.000810IBC</v>
      </c>
      <c r="J790" t="str">
        <f t="shared" si="387"/>
        <v>810</v>
      </c>
      <c r="K790" s="19"/>
      <c r="L790" s="19"/>
      <c r="M790" s="19"/>
      <c r="N790" s="19"/>
      <c r="O790" s="19"/>
      <c r="P790" s="20">
        <f>End_Cal!E790</f>
        <v>0</v>
      </c>
      <c r="Q790" s="112">
        <f t="shared" si="360"/>
        <v>0</v>
      </c>
      <c r="R790" s="112" t="str">
        <f t="shared" si="361"/>
        <v/>
      </c>
      <c r="S790" s="112" t="str">
        <f t="shared" si="362"/>
        <v/>
      </c>
      <c r="T790" s="112" t="str">
        <f t="shared" si="363"/>
        <v/>
      </c>
      <c r="U790" s="112" t="str">
        <f t="shared" si="364"/>
        <v/>
      </c>
      <c r="V790" s="112" t="str">
        <f t="shared" si="365"/>
        <v/>
      </c>
      <c r="W790" s="112" t="str">
        <f t="shared" si="366"/>
        <v/>
      </c>
      <c r="X790" s="112" t="str">
        <f t="shared" si="367"/>
        <v/>
      </c>
      <c r="Y790" s="112" t="str">
        <f t="shared" si="368"/>
        <v/>
      </c>
      <c r="Z790" s="112" t="str">
        <f t="shared" si="369"/>
        <v/>
      </c>
      <c r="AA790" s="112" t="str">
        <f t="shared" si="370"/>
        <v/>
      </c>
      <c r="AB790" s="112" t="str">
        <f t="shared" si="371"/>
        <v/>
      </c>
      <c r="AC790" s="112" t="str">
        <f t="shared" si="372"/>
        <v/>
      </c>
      <c r="AD790" t="str">
        <f t="shared" si="388"/>
        <v>0------------</v>
      </c>
      <c r="AF790" s="19" t="str">
        <f t="shared" si="389"/>
        <v/>
      </c>
      <c r="AG790" s="19">
        <f t="shared" si="373"/>
        <v>0</v>
      </c>
      <c r="AH790" s="19" t="str">
        <f t="shared" si="374"/>
        <v/>
      </c>
      <c r="AI790" s="19" t="str">
        <f t="shared" si="375"/>
        <v/>
      </c>
      <c r="AJ790" s="19" t="str">
        <f t="shared" si="376"/>
        <v/>
      </c>
      <c r="AK790" s="19" t="str">
        <f t="shared" si="377"/>
        <v/>
      </c>
      <c r="AL790" s="19" t="str">
        <f t="shared" si="378"/>
        <v/>
      </c>
      <c r="AM790" s="19" t="str">
        <f t="shared" si="379"/>
        <v/>
      </c>
      <c r="AN790" s="19" t="str">
        <f t="shared" si="380"/>
        <v/>
      </c>
      <c r="AO790" s="19" t="str">
        <f t="shared" si="381"/>
        <v/>
      </c>
      <c r="AP790" s="19" t="str">
        <f t="shared" si="382"/>
        <v/>
      </c>
      <c r="AQ790" s="19" t="str">
        <f t="shared" si="383"/>
        <v/>
      </c>
      <c r="AR790" s="19" t="str">
        <f t="shared" si="384"/>
        <v/>
      </c>
      <c r="AS790" s="19" t="str">
        <f>IFERROR(VLOOKUP(AF790,[2]CUS030!$A$5:$E$10000,5,0),"")</f>
        <v/>
      </c>
      <c r="AT790" s="19" t="str">
        <f>IFERROR(VLOOKUP(AG790,[2]CUS030!$A$5:$E$10000,5,0),"")</f>
        <v/>
      </c>
      <c r="AU790" s="19" t="str">
        <f>IFERROR(VLOOKUP(AH790,[2]CUS030!$A$5:$E$10000,5,0),"")</f>
        <v/>
      </c>
      <c r="AV790" s="19" t="str">
        <f>IFERROR(VLOOKUP(AI790,[2]CUS030!$A$5:$E$10000,5,0),"")</f>
        <v/>
      </c>
      <c r="AW790" s="19" t="str">
        <f>IFERROR(VLOOKUP(AJ790,[2]CUS030!$A$5:$E$10000,5,0),"")</f>
        <v/>
      </c>
      <c r="AX790" s="19" t="str">
        <f>IFERROR(VLOOKUP(AK790,[2]CUS030!$A$5:$E$10000,5,0),"")</f>
        <v/>
      </c>
      <c r="AY790" s="19" t="str">
        <f>IFERROR(VLOOKUP(AL790,[2]CUS030!$A$5:$E$10000,5,0),"")</f>
        <v/>
      </c>
      <c r="AZ790" s="19" t="str">
        <f>IFERROR(VLOOKUP(AM790,[2]CUS030!$A$5:$E$10000,5,0),"")</f>
        <v/>
      </c>
      <c r="BA790" s="19" t="str">
        <f>IFERROR(VLOOKUP(AN790,[2]CUS030!$A$5:$E$10000,5,0),"")</f>
        <v/>
      </c>
      <c r="BB790" s="19" t="str">
        <f>IFERROR(VLOOKUP(AO790,[2]CUS030!$A$5:$E$10000,5,0),"")</f>
        <v/>
      </c>
      <c r="BC790" s="19" t="str">
        <f>IFERROR(VLOOKUP(AP790,[2]CUS030!$A$5:$E$10000,5,0),"")</f>
        <v/>
      </c>
      <c r="BD790" s="19" t="str">
        <f>IFERROR(VLOOKUP(AQ790,[2]CUS030!$A$5:$E$10000,5,0),"")</f>
        <v/>
      </c>
      <c r="BE790" s="19" t="str">
        <f>IFERROR(VLOOKUP(AR790,[2]CUS030!$A$5:$E$10000,5,0),"")</f>
        <v/>
      </c>
    </row>
    <row r="791" spans="6:57" x14ac:dyDescent="0.3">
      <c r="F791" s="108" t="str">
        <f>[1]!Table1[[#This Row],[Production]]</f>
        <v>|0200226010|42.70|0.00|1.600|0.0005727IBC</v>
      </c>
      <c r="G791" t="str">
        <f t="shared" si="385"/>
        <v>5727</v>
      </c>
      <c r="H791" t="str">
        <f t="shared" si="386"/>
        <v>||||||||||||</v>
      </c>
      <c r="I791" s="108" t="str">
        <f>[1]!Table1[[#This Row],[Stock]]</f>
        <v>|0200226010|42.70|0.00|1.600|0.000810IBC</v>
      </c>
      <c r="J791" t="str">
        <f t="shared" si="387"/>
        <v>810</v>
      </c>
      <c r="K791" s="19"/>
      <c r="L791" s="19"/>
      <c r="M791" s="19"/>
      <c r="N791" s="19"/>
      <c r="O791" s="19"/>
      <c r="P791" s="20">
        <f>End_Cal!E791</f>
        <v>0</v>
      </c>
      <c r="Q791" s="112">
        <f t="shared" si="360"/>
        <v>0</v>
      </c>
      <c r="R791" s="112" t="str">
        <f t="shared" si="361"/>
        <v/>
      </c>
      <c r="S791" s="112" t="str">
        <f t="shared" si="362"/>
        <v/>
      </c>
      <c r="T791" s="112" t="str">
        <f t="shared" si="363"/>
        <v/>
      </c>
      <c r="U791" s="112" t="str">
        <f t="shared" si="364"/>
        <v/>
      </c>
      <c r="V791" s="112" t="str">
        <f t="shared" si="365"/>
        <v/>
      </c>
      <c r="W791" s="112" t="str">
        <f t="shared" si="366"/>
        <v/>
      </c>
      <c r="X791" s="112" t="str">
        <f t="shared" si="367"/>
        <v/>
      </c>
      <c r="Y791" s="112" t="str">
        <f t="shared" si="368"/>
        <v/>
      </c>
      <c r="Z791" s="112" t="str">
        <f t="shared" si="369"/>
        <v/>
      </c>
      <c r="AA791" s="112" t="str">
        <f t="shared" si="370"/>
        <v/>
      </c>
      <c r="AB791" s="112" t="str">
        <f t="shared" si="371"/>
        <v/>
      </c>
      <c r="AC791" s="112" t="str">
        <f t="shared" si="372"/>
        <v/>
      </c>
      <c r="AD791" t="str">
        <f t="shared" si="388"/>
        <v>0------------</v>
      </c>
      <c r="AF791" s="19" t="str">
        <f t="shared" si="389"/>
        <v/>
      </c>
      <c r="AG791" s="19">
        <f t="shared" si="373"/>
        <v>0</v>
      </c>
      <c r="AH791" s="19" t="str">
        <f t="shared" si="374"/>
        <v/>
      </c>
      <c r="AI791" s="19" t="str">
        <f t="shared" si="375"/>
        <v/>
      </c>
      <c r="AJ791" s="19" t="str">
        <f t="shared" si="376"/>
        <v/>
      </c>
      <c r="AK791" s="19" t="str">
        <f t="shared" si="377"/>
        <v/>
      </c>
      <c r="AL791" s="19" t="str">
        <f t="shared" si="378"/>
        <v/>
      </c>
      <c r="AM791" s="19" t="str">
        <f t="shared" si="379"/>
        <v/>
      </c>
      <c r="AN791" s="19" t="str">
        <f t="shared" si="380"/>
        <v/>
      </c>
      <c r="AO791" s="19" t="str">
        <f t="shared" si="381"/>
        <v/>
      </c>
      <c r="AP791" s="19" t="str">
        <f t="shared" si="382"/>
        <v/>
      </c>
      <c r="AQ791" s="19" t="str">
        <f t="shared" si="383"/>
        <v/>
      </c>
      <c r="AR791" s="19" t="str">
        <f t="shared" si="384"/>
        <v/>
      </c>
      <c r="AS791" s="19" t="str">
        <f>IFERROR(VLOOKUP(AF791,[2]CUS030!$A$5:$E$10000,5,0),"")</f>
        <v/>
      </c>
      <c r="AT791" s="19" t="str">
        <f>IFERROR(VLOOKUP(AG791,[2]CUS030!$A$5:$E$10000,5,0),"")</f>
        <v/>
      </c>
      <c r="AU791" s="19" t="str">
        <f>IFERROR(VLOOKUP(AH791,[2]CUS030!$A$5:$E$10000,5,0),"")</f>
        <v/>
      </c>
      <c r="AV791" s="19" t="str">
        <f>IFERROR(VLOOKUP(AI791,[2]CUS030!$A$5:$E$10000,5,0),"")</f>
        <v/>
      </c>
      <c r="AW791" s="19" t="str">
        <f>IFERROR(VLOOKUP(AJ791,[2]CUS030!$A$5:$E$10000,5,0),"")</f>
        <v/>
      </c>
      <c r="AX791" s="19" t="str">
        <f>IFERROR(VLOOKUP(AK791,[2]CUS030!$A$5:$E$10000,5,0),"")</f>
        <v/>
      </c>
      <c r="AY791" s="19" t="str">
        <f>IFERROR(VLOOKUP(AL791,[2]CUS030!$A$5:$E$10000,5,0),"")</f>
        <v/>
      </c>
      <c r="AZ791" s="19" t="str">
        <f>IFERROR(VLOOKUP(AM791,[2]CUS030!$A$5:$E$10000,5,0),"")</f>
        <v/>
      </c>
      <c r="BA791" s="19" t="str">
        <f>IFERROR(VLOOKUP(AN791,[2]CUS030!$A$5:$E$10000,5,0),"")</f>
        <v/>
      </c>
      <c r="BB791" s="19" t="str">
        <f>IFERROR(VLOOKUP(AO791,[2]CUS030!$A$5:$E$10000,5,0),"")</f>
        <v/>
      </c>
      <c r="BC791" s="19" t="str">
        <f>IFERROR(VLOOKUP(AP791,[2]CUS030!$A$5:$E$10000,5,0),"")</f>
        <v/>
      </c>
      <c r="BD791" s="19" t="str">
        <f>IFERROR(VLOOKUP(AQ791,[2]CUS030!$A$5:$E$10000,5,0),"")</f>
        <v/>
      </c>
      <c r="BE791" s="19" t="str">
        <f>IFERROR(VLOOKUP(AR791,[2]CUS030!$A$5:$E$10000,5,0),"")</f>
        <v/>
      </c>
    </row>
    <row r="792" spans="6:57" x14ac:dyDescent="0.3">
      <c r="F792" s="108" t="str">
        <f>[1]!Table1[[#This Row],[Production]]</f>
        <v>|0200226010|31.80|0.00|2.600|0.0005405IBC</v>
      </c>
      <c r="G792" t="str">
        <f t="shared" si="385"/>
        <v>5405</v>
      </c>
      <c r="H792" t="str">
        <f t="shared" si="386"/>
        <v>||||||||||||</v>
      </c>
      <c r="I792" s="108" t="str">
        <f>[1]!Table1[[#This Row],[Stock]]</f>
        <v>|0200226010|31.80|0.00|2.600|0.0005405IBC</v>
      </c>
      <c r="J792" t="str">
        <f t="shared" si="387"/>
        <v>5405</v>
      </c>
      <c r="K792" s="19"/>
      <c r="L792" s="19"/>
      <c r="M792" s="19"/>
      <c r="N792" s="19"/>
      <c r="O792" s="19"/>
      <c r="P792" s="20">
        <f>End_Cal!E792</f>
        <v>0</v>
      </c>
      <c r="Q792" s="112">
        <f t="shared" si="360"/>
        <v>0</v>
      </c>
      <c r="R792" s="112" t="str">
        <f t="shared" si="361"/>
        <v/>
      </c>
      <c r="S792" s="112" t="str">
        <f t="shared" si="362"/>
        <v/>
      </c>
      <c r="T792" s="112" t="str">
        <f t="shared" si="363"/>
        <v/>
      </c>
      <c r="U792" s="112" t="str">
        <f t="shared" si="364"/>
        <v/>
      </c>
      <c r="V792" s="112" t="str">
        <f t="shared" si="365"/>
        <v/>
      </c>
      <c r="W792" s="112" t="str">
        <f t="shared" si="366"/>
        <v/>
      </c>
      <c r="X792" s="112" t="str">
        <f t="shared" si="367"/>
        <v/>
      </c>
      <c r="Y792" s="112" t="str">
        <f t="shared" si="368"/>
        <v/>
      </c>
      <c r="Z792" s="112" t="str">
        <f t="shared" si="369"/>
        <v/>
      </c>
      <c r="AA792" s="112" t="str">
        <f t="shared" si="370"/>
        <v/>
      </c>
      <c r="AB792" s="112" t="str">
        <f t="shared" si="371"/>
        <v/>
      </c>
      <c r="AC792" s="112" t="str">
        <f t="shared" si="372"/>
        <v/>
      </c>
      <c r="AD792" t="str">
        <f t="shared" si="388"/>
        <v>0------------</v>
      </c>
      <c r="AF792" s="19" t="str">
        <f t="shared" si="389"/>
        <v/>
      </c>
      <c r="AG792" s="19">
        <f t="shared" si="373"/>
        <v>0</v>
      </c>
      <c r="AH792" s="19" t="str">
        <f t="shared" si="374"/>
        <v/>
      </c>
      <c r="AI792" s="19" t="str">
        <f t="shared" si="375"/>
        <v/>
      </c>
      <c r="AJ792" s="19" t="str">
        <f t="shared" si="376"/>
        <v/>
      </c>
      <c r="AK792" s="19" t="str">
        <f t="shared" si="377"/>
        <v/>
      </c>
      <c r="AL792" s="19" t="str">
        <f t="shared" si="378"/>
        <v/>
      </c>
      <c r="AM792" s="19" t="str">
        <f t="shared" si="379"/>
        <v/>
      </c>
      <c r="AN792" s="19" t="str">
        <f t="shared" si="380"/>
        <v/>
      </c>
      <c r="AO792" s="19" t="str">
        <f t="shared" si="381"/>
        <v/>
      </c>
      <c r="AP792" s="19" t="str">
        <f t="shared" si="382"/>
        <v/>
      </c>
      <c r="AQ792" s="19" t="str">
        <f t="shared" si="383"/>
        <v/>
      </c>
      <c r="AR792" s="19" t="str">
        <f t="shared" si="384"/>
        <v/>
      </c>
      <c r="AS792" s="19" t="str">
        <f>IFERROR(VLOOKUP(AF792,[2]CUS030!$A$5:$E$10000,5,0),"")</f>
        <v/>
      </c>
      <c r="AT792" s="19" t="str">
        <f>IFERROR(VLOOKUP(AG792,[2]CUS030!$A$5:$E$10000,5,0),"")</f>
        <v/>
      </c>
      <c r="AU792" s="19" t="str">
        <f>IFERROR(VLOOKUP(AH792,[2]CUS030!$A$5:$E$10000,5,0),"")</f>
        <v/>
      </c>
      <c r="AV792" s="19" t="str">
        <f>IFERROR(VLOOKUP(AI792,[2]CUS030!$A$5:$E$10000,5,0),"")</f>
        <v/>
      </c>
      <c r="AW792" s="19" t="str">
        <f>IFERROR(VLOOKUP(AJ792,[2]CUS030!$A$5:$E$10000,5,0),"")</f>
        <v/>
      </c>
      <c r="AX792" s="19" t="str">
        <f>IFERROR(VLOOKUP(AK792,[2]CUS030!$A$5:$E$10000,5,0),"")</f>
        <v/>
      </c>
      <c r="AY792" s="19" t="str">
        <f>IFERROR(VLOOKUP(AL792,[2]CUS030!$A$5:$E$10000,5,0),"")</f>
        <v/>
      </c>
      <c r="AZ792" s="19" t="str">
        <f>IFERROR(VLOOKUP(AM792,[2]CUS030!$A$5:$E$10000,5,0),"")</f>
        <v/>
      </c>
      <c r="BA792" s="19" t="str">
        <f>IFERROR(VLOOKUP(AN792,[2]CUS030!$A$5:$E$10000,5,0),"")</f>
        <v/>
      </c>
      <c r="BB792" s="19" t="str">
        <f>IFERROR(VLOOKUP(AO792,[2]CUS030!$A$5:$E$10000,5,0),"")</f>
        <v/>
      </c>
      <c r="BC792" s="19" t="str">
        <f>IFERROR(VLOOKUP(AP792,[2]CUS030!$A$5:$E$10000,5,0),"")</f>
        <v/>
      </c>
      <c r="BD792" s="19" t="str">
        <f>IFERROR(VLOOKUP(AQ792,[2]CUS030!$A$5:$E$10000,5,0),"")</f>
        <v/>
      </c>
      <c r="BE792" s="19" t="str">
        <f>IFERROR(VLOOKUP(AR792,[2]CUS030!$A$5:$E$10000,5,0),"")</f>
        <v/>
      </c>
    </row>
    <row r="793" spans="6:57" x14ac:dyDescent="0.3">
      <c r="F793" s="108" t="str">
        <f>[1]!Table1[[#This Row],[Production]]</f>
        <v>|0200226010|28.60|0.00|1.600|0.0005520IBC</v>
      </c>
      <c r="G793" t="str">
        <f t="shared" si="385"/>
        <v>5520</v>
      </c>
      <c r="H793" t="str">
        <f t="shared" si="386"/>
        <v>||||||||||||</v>
      </c>
      <c r="I793" s="108" t="str">
        <f>[1]!Table1[[#This Row],[Stock]]</f>
        <v>|0200226010|28.60|0.00|1.600|0.0005520IBC</v>
      </c>
      <c r="J793" t="str">
        <f t="shared" si="387"/>
        <v>5520</v>
      </c>
      <c r="K793" s="19"/>
      <c r="L793" s="19"/>
      <c r="M793" s="19"/>
      <c r="N793" s="19"/>
      <c r="O793" s="19"/>
      <c r="P793" s="20">
        <f>End_Cal!E793</f>
        <v>0</v>
      </c>
      <c r="Q793" s="112">
        <f t="shared" si="360"/>
        <v>0</v>
      </c>
      <c r="R793" s="112" t="str">
        <f t="shared" si="361"/>
        <v/>
      </c>
      <c r="S793" s="112" t="str">
        <f t="shared" si="362"/>
        <v/>
      </c>
      <c r="T793" s="112" t="str">
        <f t="shared" si="363"/>
        <v/>
      </c>
      <c r="U793" s="112" t="str">
        <f t="shared" si="364"/>
        <v/>
      </c>
      <c r="V793" s="112" t="str">
        <f t="shared" si="365"/>
        <v/>
      </c>
      <c r="W793" s="112" t="str">
        <f t="shared" si="366"/>
        <v/>
      </c>
      <c r="X793" s="112" t="str">
        <f t="shared" si="367"/>
        <v/>
      </c>
      <c r="Y793" s="112" t="str">
        <f t="shared" si="368"/>
        <v/>
      </c>
      <c r="Z793" s="112" t="str">
        <f t="shared" si="369"/>
        <v/>
      </c>
      <c r="AA793" s="112" t="str">
        <f t="shared" si="370"/>
        <v/>
      </c>
      <c r="AB793" s="112" t="str">
        <f t="shared" si="371"/>
        <v/>
      </c>
      <c r="AC793" s="112" t="str">
        <f t="shared" si="372"/>
        <v/>
      </c>
      <c r="AD793" t="str">
        <f t="shared" si="388"/>
        <v>0------------</v>
      </c>
      <c r="AF793" s="19" t="str">
        <f t="shared" si="389"/>
        <v/>
      </c>
      <c r="AG793" s="19">
        <f t="shared" si="373"/>
        <v>0</v>
      </c>
      <c r="AH793" s="19" t="str">
        <f t="shared" si="374"/>
        <v/>
      </c>
      <c r="AI793" s="19" t="str">
        <f t="shared" si="375"/>
        <v/>
      </c>
      <c r="AJ793" s="19" t="str">
        <f t="shared" si="376"/>
        <v/>
      </c>
      <c r="AK793" s="19" t="str">
        <f t="shared" si="377"/>
        <v/>
      </c>
      <c r="AL793" s="19" t="str">
        <f t="shared" si="378"/>
        <v/>
      </c>
      <c r="AM793" s="19" t="str">
        <f t="shared" si="379"/>
        <v/>
      </c>
      <c r="AN793" s="19" t="str">
        <f t="shared" si="380"/>
        <v/>
      </c>
      <c r="AO793" s="19" t="str">
        <f t="shared" si="381"/>
        <v/>
      </c>
      <c r="AP793" s="19" t="str">
        <f t="shared" si="382"/>
        <v/>
      </c>
      <c r="AQ793" s="19" t="str">
        <f t="shared" si="383"/>
        <v/>
      </c>
      <c r="AR793" s="19" t="str">
        <f t="shared" si="384"/>
        <v/>
      </c>
      <c r="AS793" s="19" t="str">
        <f>IFERROR(VLOOKUP(AF793,[2]CUS030!$A$5:$E$10000,5,0),"")</f>
        <v/>
      </c>
      <c r="AT793" s="19" t="str">
        <f>IFERROR(VLOOKUP(AG793,[2]CUS030!$A$5:$E$10000,5,0),"")</f>
        <v/>
      </c>
      <c r="AU793" s="19" t="str">
        <f>IFERROR(VLOOKUP(AH793,[2]CUS030!$A$5:$E$10000,5,0),"")</f>
        <v/>
      </c>
      <c r="AV793" s="19" t="str">
        <f>IFERROR(VLOOKUP(AI793,[2]CUS030!$A$5:$E$10000,5,0),"")</f>
        <v/>
      </c>
      <c r="AW793" s="19" t="str">
        <f>IFERROR(VLOOKUP(AJ793,[2]CUS030!$A$5:$E$10000,5,0),"")</f>
        <v/>
      </c>
      <c r="AX793" s="19" t="str">
        <f>IFERROR(VLOOKUP(AK793,[2]CUS030!$A$5:$E$10000,5,0),"")</f>
        <v/>
      </c>
      <c r="AY793" s="19" t="str">
        <f>IFERROR(VLOOKUP(AL793,[2]CUS030!$A$5:$E$10000,5,0),"")</f>
        <v/>
      </c>
      <c r="AZ793" s="19" t="str">
        <f>IFERROR(VLOOKUP(AM793,[2]CUS030!$A$5:$E$10000,5,0),"")</f>
        <v/>
      </c>
      <c r="BA793" s="19" t="str">
        <f>IFERROR(VLOOKUP(AN793,[2]CUS030!$A$5:$E$10000,5,0),"")</f>
        <v/>
      </c>
      <c r="BB793" s="19" t="str">
        <f>IFERROR(VLOOKUP(AO793,[2]CUS030!$A$5:$E$10000,5,0),"")</f>
        <v/>
      </c>
      <c r="BC793" s="19" t="str">
        <f>IFERROR(VLOOKUP(AP793,[2]CUS030!$A$5:$E$10000,5,0),"")</f>
        <v/>
      </c>
      <c r="BD793" s="19" t="str">
        <f>IFERROR(VLOOKUP(AQ793,[2]CUS030!$A$5:$E$10000,5,0),"")</f>
        <v/>
      </c>
      <c r="BE793" s="19" t="str">
        <f>IFERROR(VLOOKUP(AR793,[2]CUS030!$A$5:$E$10000,5,0),"")</f>
        <v/>
      </c>
    </row>
    <row r="794" spans="6:57" x14ac:dyDescent="0.3">
      <c r="F794" s="108" t="str">
        <f>[1]!Table1[[#This Row],[Production]]</f>
        <v>|0200226010|19.10|0.00|1.600|0.0005580NBC</v>
      </c>
      <c r="G794" t="str">
        <f t="shared" si="385"/>
        <v>5580</v>
      </c>
      <c r="H794" t="str">
        <f t="shared" si="386"/>
        <v>||||||||||||</v>
      </c>
      <c r="I794" s="108" t="str">
        <f>[1]!Table1[[#This Row],[Stock]]</f>
        <v>|0200226010|19.10|0.00|1.600|0.0005580NBC</v>
      </c>
      <c r="J794" t="str">
        <f t="shared" si="387"/>
        <v>5580</v>
      </c>
      <c r="K794" s="19"/>
      <c r="L794" s="19"/>
      <c r="M794" s="19"/>
      <c r="N794" s="19"/>
      <c r="O794" s="19"/>
      <c r="P794" s="20">
        <f>End_Cal!E794</f>
        <v>0</v>
      </c>
      <c r="Q794" s="112">
        <f t="shared" si="360"/>
        <v>0</v>
      </c>
      <c r="R794" s="112" t="str">
        <f t="shared" si="361"/>
        <v/>
      </c>
      <c r="S794" s="112" t="str">
        <f t="shared" si="362"/>
        <v/>
      </c>
      <c r="T794" s="112" t="str">
        <f t="shared" si="363"/>
        <v/>
      </c>
      <c r="U794" s="112" t="str">
        <f t="shared" si="364"/>
        <v/>
      </c>
      <c r="V794" s="112" t="str">
        <f t="shared" si="365"/>
        <v/>
      </c>
      <c r="W794" s="112" t="str">
        <f t="shared" si="366"/>
        <v/>
      </c>
      <c r="X794" s="112" t="str">
        <f t="shared" si="367"/>
        <v/>
      </c>
      <c r="Y794" s="112" t="str">
        <f t="shared" si="368"/>
        <v/>
      </c>
      <c r="Z794" s="112" t="str">
        <f t="shared" si="369"/>
        <v/>
      </c>
      <c r="AA794" s="112" t="str">
        <f t="shared" si="370"/>
        <v/>
      </c>
      <c r="AB794" s="112" t="str">
        <f t="shared" si="371"/>
        <v/>
      </c>
      <c r="AC794" s="112" t="str">
        <f t="shared" si="372"/>
        <v/>
      </c>
      <c r="AD794" t="str">
        <f t="shared" si="388"/>
        <v>0------------</v>
      </c>
      <c r="AF794" s="19" t="str">
        <f t="shared" si="389"/>
        <v/>
      </c>
      <c r="AG794" s="19">
        <f t="shared" si="373"/>
        <v>0</v>
      </c>
      <c r="AH794" s="19" t="str">
        <f t="shared" si="374"/>
        <v/>
      </c>
      <c r="AI794" s="19" t="str">
        <f t="shared" si="375"/>
        <v/>
      </c>
      <c r="AJ794" s="19" t="str">
        <f t="shared" si="376"/>
        <v/>
      </c>
      <c r="AK794" s="19" t="str">
        <f t="shared" si="377"/>
        <v/>
      </c>
      <c r="AL794" s="19" t="str">
        <f t="shared" si="378"/>
        <v/>
      </c>
      <c r="AM794" s="19" t="str">
        <f t="shared" si="379"/>
        <v/>
      </c>
      <c r="AN794" s="19" t="str">
        <f t="shared" si="380"/>
        <v/>
      </c>
      <c r="AO794" s="19" t="str">
        <f t="shared" si="381"/>
        <v/>
      </c>
      <c r="AP794" s="19" t="str">
        <f t="shared" si="382"/>
        <v/>
      </c>
      <c r="AQ794" s="19" t="str">
        <f t="shared" si="383"/>
        <v/>
      </c>
      <c r="AR794" s="19" t="str">
        <f t="shared" si="384"/>
        <v/>
      </c>
      <c r="AS794" s="19" t="str">
        <f>IFERROR(VLOOKUP(AF794,[2]CUS030!$A$5:$E$10000,5,0),"")</f>
        <v/>
      </c>
      <c r="AT794" s="19" t="str">
        <f>IFERROR(VLOOKUP(AG794,[2]CUS030!$A$5:$E$10000,5,0),"")</f>
        <v/>
      </c>
      <c r="AU794" s="19" t="str">
        <f>IFERROR(VLOOKUP(AH794,[2]CUS030!$A$5:$E$10000,5,0),"")</f>
        <v/>
      </c>
      <c r="AV794" s="19" t="str">
        <f>IFERROR(VLOOKUP(AI794,[2]CUS030!$A$5:$E$10000,5,0),"")</f>
        <v/>
      </c>
      <c r="AW794" s="19" t="str">
        <f>IFERROR(VLOOKUP(AJ794,[2]CUS030!$A$5:$E$10000,5,0),"")</f>
        <v/>
      </c>
      <c r="AX794" s="19" t="str">
        <f>IFERROR(VLOOKUP(AK794,[2]CUS030!$A$5:$E$10000,5,0),"")</f>
        <v/>
      </c>
      <c r="AY794" s="19" t="str">
        <f>IFERROR(VLOOKUP(AL794,[2]CUS030!$A$5:$E$10000,5,0),"")</f>
        <v/>
      </c>
      <c r="AZ794" s="19" t="str">
        <f>IFERROR(VLOOKUP(AM794,[2]CUS030!$A$5:$E$10000,5,0),"")</f>
        <v/>
      </c>
      <c r="BA794" s="19" t="str">
        <f>IFERROR(VLOOKUP(AN794,[2]CUS030!$A$5:$E$10000,5,0),"")</f>
        <v/>
      </c>
      <c r="BB794" s="19" t="str">
        <f>IFERROR(VLOOKUP(AO794,[2]CUS030!$A$5:$E$10000,5,0),"")</f>
        <v/>
      </c>
      <c r="BC794" s="19" t="str">
        <f>IFERROR(VLOOKUP(AP794,[2]CUS030!$A$5:$E$10000,5,0),"")</f>
        <v/>
      </c>
      <c r="BD794" s="19" t="str">
        <f>IFERROR(VLOOKUP(AQ794,[2]CUS030!$A$5:$E$10000,5,0),"")</f>
        <v/>
      </c>
      <c r="BE794" s="19" t="str">
        <f>IFERROR(VLOOKUP(AR794,[2]CUS030!$A$5:$E$10000,5,0),"")</f>
        <v/>
      </c>
    </row>
    <row r="795" spans="6:57" x14ac:dyDescent="0.3">
      <c r="F795" s="108" t="str">
        <f>[1]!Table1[[#This Row],[Production]]</f>
        <v>|0200226840|25.40|0.00|3.200|0.0005800NBC</v>
      </c>
      <c r="G795" t="str">
        <f t="shared" si="385"/>
        <v>5800</v>
      </c>
      <c r="H795" t="str">
        <f t="shared" si="386"/>
        <v>||||||||||||</v>
      </c>
      <c r="I795" s="108" t="str">
        <f>[1]!Table1[[#This Row],[Stock]]</f>
        <v>|0200226840|25.40|0.00|3.200|0.0005800NBC</v>
      </c>
      <c r="J795" t="str">
        <f t="shared" si="387"/>
        <v>5800</v>
      </c>
      <c r="K795" s="19"/>
      <c r="L795" s="19"/>
      <c r="M795" s="19"/>
      <c r="N795" s="19"/>
      <c r="O795" s="19"/>
      <c r="P795" s="20">
        <f>End_Cal!E795</f>
        <v>0</v>
      </c>
      <c r="Q795" s="112">
        <f t="shared" si="360"/>
        <v>0</v>
      </c>
      <c r="R795" s="112" t="str">
        <f t="shared" si="361"/>
        <v/>
      </c>
      <c r="S795" s="112" t="str">
        <f t="shared" si="362"/>
        <v/>
      </c>
      <c r="T795" s="112" t="str">
        <f t="shared" si="363"/>
        <v/>
      </c>
      <c r="U795" s="112" t="str">
        <f t="shared" si="364"/>
        <v/>
      </c>
      <c r="V795" s="112" t="str">
        <f t="shared" si="365"/>
        <v/>
      </c>
      <c r="W795" s="112" t="str">
        <f t="shared" si="366"/>
        <v/>
      </c>
      <c r="X795" s="112" t="str">
        <f t="shared" si="367"/>
        <v/>
      </c>
      <c r="Y795" s="112" t="str">
        <f t="shared" si="368"/>
        <v/>
      </c>
      <c r="Z795" s="112" t="str">
        <f t="shared" si="369"/>
        <v/>
      </c>
      <c r="AA795" s="112" t="str">
        <f t="shared" si="370"/>
        <v/>
      </c>
      <c r="AB795" s="112" t="str">
        <f t="shared" si="371"/>
        <v/>
      </c>
      <c r="AC795" s="112" t="str">
        <f t="shared" si="372"/>
        <v/>
      </c>
      <c r="AD795" t="str">
        <f t="shared" si="388"/>
        <v>0------------</v>
      </c>
      <c r="AF795" s="19" t="str">
        <f t="shared" si="389"/>
        <v/>
      </c>
      <c r="AG795" s="19">
        <f t="shared" si="373"/>
        <v>0</v>
      </c>
      <c r="AH795" s="19" t="str">
        <f t="shared" si="374"/>
        <v/>
      </c>
      <c r="AI795" s="19" t="str">
        <f t="shared" si="375"/>
        <v/>
      </c>
      <c r="AJ795" s="19" t="str">
        <f t="shared" si="376"/>
        <v/>
      </c>
      <c r="AK795" s="19" t="str">
        <f t="shared" si="377"/>
        <v/>
      </c>
      <c r="AL795" s="19" t="str">
        <f t="shared" si="378"/>
        <v/>
      </c>
      <c r="AM795" s="19" t="str">
        <f t="shared" si="379"/>
        <v/>
      </c>
      <c r="AN795" s="19" t="str">
        <f t="shared" si="380"/>
        <v/>
      </c>
      <c r="AO795" s="19" t="str">
        <f t="shared" si="381"/>
        <v/>
      </c>
      <c r="AP795" s="19" t="str">
        <f t="shared" si="382"/>
        <v/>
      </c>
      <c r="AQ795" s="19" t="str">
        <f t="shared" si="383"/>
        <v/>
      </c>
      <c r="AR795" s="19" t="str">
        <f t="shared" si="384"/>
        <v/>
      </c>
      <c r="AS795" s="19" t="str">
        <f>IFERROR(VLOOKUP(AF795,[2]CUS030!$A$5:$E$10000,5,0),"")</f>
        <v/>
      </c>
      <c r="AT795" s="19" t="str">
        <f>IFERROR(VLOOKUP(AG795,[2]CUS030!$A$5:$E$10000,5,0),"")</f>
        <v/>
      </c>
      <c r="AU795" s="19" t="str">
        <f>IFERROR(VLOOKUP(AH795,[2]CUS030!$A$5:$E$10000,5,0),"")</f>
        <v/>
      </c>
      <c r="AV795" s="19" t="str">
        <f>IFERROR(VLOOKUP(AI795,[2]CUS030!$A$5:$E$10000,5,0),"")</f>
        <v/>
      </c>
      <c r="AW795" s="19" t="str">
        <f>IFERROR(VLOOKUP(AJ795,[2]CUS030!$A$5:$E$10000,5,0),"")</f>
        <v/>
      </c>
      <c r="AX795" s="19" t="str">
        <f>IFERROR(VLOOKUP(AK795,[2]CUS030!$A$5:$E$10000,5,0),"")</f>
        <v/>
      </c>
      <c r="AY795" s="19" t="str">
        <f>IFERROR(VLOOKUP(AL795,[2]CUS030!$A$5:$E$10000,5,0),"")</f>
        <v/>
      </c>
      <c r="AZ795" s="19" t="str">
        <f>IFERROR(VLOOKUP(AM795,[2]CUS030!$A$5:$E$10000,5,0),"")</f>
        <v/>
      </c>
      <c r="BA795" s="19" t="str">
        <f>IFERROR(VLOOKUP(AN795,[2]CUS030!$A$5:$E$10000,5,0),"")</f>
        <v/>
      </c>
      <c r="BB795" s="19" t="str">
        <f>IFERROR(VLOOKUP(AO795,[2]CUS030!$A$5:$E$10000,5,0),"")</f>
        <v/>
      </c>
      <c r="BC795" s="19" t="str">
        <f>IFERROR(VLOOKUP(AP795,[2]CUS030!$A$5:$E$10000,5,0),"")</f>
        <v/>
      </c>
      <c r="BD795" s="19" t="str">
        <f>IFERROR(VLOOKUP(AQ795,[2]CUS030!$A$5:$E$10000,5,0),"")</f>
        <v/>
      </c>
      <c r="BE795" s="19" t="str">
        <f>IFERROR(VLOOKUP(AR795,[2]CUS030!$A$5:$E$10000,5,0),"")</f>
        <v/>
      </c>
    </row>
    <row r="796" spans="6:57" x14ac:dyDescent="0.3">
      <c r="F796" s="108" t="str">
        <f>[1]!Table1[[#This Row],[Production]]</f>
        <v>|0200225939|22.20|0.00|2.000|0.0005931NBC</v>
      </c>
      <c r="G796" t="str">
        <f t="shared" si="385"/>
        <v>5931</v>
      </c>
      <c r="H796" t="str">
        <f t="shared" si="386"/>
        <v>||||||||||||</v>
      </c>
      <c r="I796" s="108" t="str">
        <f>[1]!Table1[[#This Row],[Stock]]</f>
        <v>|0200225939|22.20|0.00|2.000|0.0005931NBC</v>
      </c>
      <c r="J796" t="str">
        <f t="shared" si="387"/>
        <v>5931</v>
      </c>
      <c r="K796" s="19"/>
      <c r="L796" s="19"/>
      <c r="M796" s="19"/>
      <c r="N796" s="19"/>
      <c r="O796" s="19"/>
      <c r="P796" s="20">
        <f>End_Cal!E796</f>
        <v>0</v>
      </c>
      <c r="Q796" s="112">
        <f t="shared" si="360"/>
        <v>0</v>
      </c>
      <c r="R796" s="112" t="str">
        <f t="shared" si="361"/>
        <v/>
      </c>
      <c r="S796" s="112" t="str">
        <f t="shared" si="362"/>
        <v/>
      </c>
      <c r="T796" s="112" t="str">
        <f t="shared" si="363"/>
        <v/>
      </c>
      <c r="U796" s="112" t="str">
        <f t="shared" si="364"/>
        <v/>
      </c>
      <c r="V796" s="112" t="str">
        <f t="shared" si="365"/>
        <v/>
      </c>
      <c r="W796" s="112" t="str">
        <f t="shared" si="366"/>
        <v/>
      </c>
      <c r="X796" s="112" t="str">
        <f t="shared" si="367"/>
        <v/>
      </c>
      <c r="Y796" s="112" t="str">
        <f t="shared" si="368"/>
        <v/>
      </c>
      <c r="Z796" s="112" t="str">
        <f t="shared" si="369"/>
        <v/>
      </c>
      <c r="AA796" s="112" t="str">
        <f t="shared" si="370"/>
        <v/>
      </c>
      <c r="AB796" s="112" t="str">
        <f t="shared" si="371"/>
        <v/>
      </c>
      <c r="AC796" s="112" t="str">
        <f t="shared" si="372"/>
        <v/>
      </c>
      <c r="AD796" t="str">
        <f t="shared" si="388"/>
        <v>0------------</v>
      </c>
      <c r="AF796" s="19" t="str">
        <f t="shared" si="389"/>
        <v/>
      </c>
      <c r="AG796" s="19">
        <f t="shared" si="373"/>
        <v>0</v>
      </c>
      <c r="AH796" s="19" t="str">
        <f t="shared" si="374"/>
        <v/>
      </c>
      <c r="AI796" s="19" t="str">
        <f t="shared" si="375"/>
        <v/>
      </c>
      <c r="AJ796" s="19" t="str">
        <f t="shared" si="376"/>
        <v/>
      </c>
      <c r="AK796" s="19" t="str">
        <f t="shared" si="377"/>
        <v/>
      </c>
      <c r="AL796" s="19" t="str">
        <f t="shared" si="378"/>
        <v/>
      </c>
      <c r="AM796" s="19" t="str">
        <f t="shared" si="379"/>
        <v/>
      </c>
      <c r="AN796" s="19" t="str">
        <f t="shared" si="380"/>
        <v/>
      </c>
      <c r="AO796" s="19" t="str">
        <f t="shared" si="381"/>
        <v/>
      </c>
      <c r="AP796" s="19" t="str">
        <f t="shared" si="382"/>
        <v/>
      </c>
      <c r="AQ796" s="19" t="str">
        <f t="shared" si="383"/>
        <v/>
      </c>
      <c r="AR796" s="19" t="str">
        <f t="shared" si="384"/>
        <v/>
      </c>
      <c r="AS796" s="19" t="str">
        <f>IFERROR(VLOOKUP(AF796,[2]CUS030!$A$5:$E$10000,5,0),"")</f>
        <v/>
      </c>
      <c r="AT796" s="19" t="str">
        <f>IFERROR(VLOOKUP(AG796,[2]CUS030!$A$5:$E$10000,5,0),"")</f>
        <v/>
      </c>
      <c r="AU796" s="19" t="str">
        <f>IFERROR(VLOOKUP(AH796,[2]CUS030!$A$5:$E$10000,5,0),"")</f>
        <v/>
      </c>
      <c r="AV796" s="19" t="str">
        <f>IFERROR(VLOOKUP(AI796,[2]CUS030!$A$5:$E$10000,5,0),"")</f>
        <v/>
      </c>
      <c r="AW796" s="19" t="str">
        <f>IFERROR(VLOOKUP(AJ796,[2]CUS030!$A$5:$E$10000,5,0),"")</f>
        <v/>
      </c>
      <c r="AX796" s="19" t="str">
        <f>IFERROR(VLOOKUP(AK796,[2]CUS030!$A$5:$E$10000,5,0),"")</f>
        <v/>
      </c>
      <c r="AY796" s="19" t="str">
        <f>IFERROR(VLOOKUP(AL796,[2]CUS030!$A$5:$E$10000,5,0),"")</f>
        <v/>
      </c>
      <c r="AZ796" s="19" t="str">
        <f>IFERROR(VLOOKUP(AM796,[2]CUS030!$A$5:$E$10000,5,0),"")</f>
        <v/>
      </c>
      <c r="BA796" s="19" t="str">
        <f>IFERROR(VLOOKUP(AN796,[2]CUS030!$A$5:$E$10000,5,0),"")</f>
        <v/>
      </c>
      <c r="BB796" s="19" t="str">
        <f>IFERROR(VLOOKUP(AO796,[2]CUS030!$A$5:$E$10000,5,0),"")</f>
        <v/>
      </c>
      <c r="BC796" s="19" t="str">
        <f>IFERROR(VLOOKUP(AP796,[2]CUS030!$A$5:$E$10000,5,0),"")</f>
        <v/>
      </c>
      <c r="BD796" s="19" t="str">
        <f>IFERROR(VLOOKUP(AQ796,[2]CUS030!$A$5:$E$10000,5,0),"")</f>
        <v/>
      </c>
      <c r="BE796" s="19" t="str">
        <f>IFERROR(VLOOKUP(AR796,[2]CUS030!$A$5:$E$10000,5,0),"")</f>
        <v/>
      </c>
    </row>
    <row r="797" spans="6:57" x14ac:dyDescent="0.3">
      <c r="F797" s="108" t="str">
        <f>[1]!Table1[[#This Row],[Production]]</f>
        <v>|0200226010|28.60|0.00|3.200|0.0006000IBC</v>
      </c>
      <c r="G797" t="str">
        <f t="shared" si="385"/>
        <v>6000</v>
      </c>
      <c r="H797" t="str">
        <f t="shared" si="386"/>
        <v>||||||||||||</v>
      </c>
      <c r="I797" s="108" t="str">
        <f>[1]!Table1[[#This Row],[Stock]]</f>
        <v>|0200226010|28.60|0.00|3.200|0.0006000IBC</v>
      </c>
      <c r="J797" t="str">
        <f t="shared" si="387"/>
        <v>6000</v>
      </c>
      <c r="K797" s="19"/>
      <c r="L797" s="19"/>
      <c r="M797" s="19"/>
      <c r="N797" s="19"/>
      <c r="O797" s="19"/>
      <c r="P797" s="20">
        <f>End_Cal!E797</f>
        <v>0</v>
      </c>
      <c r="Q797" s="112">
        <f t="shared" si="360"/>
        <v>0</v>
      </c>
      <c r="R797" s="112" t="str">
        <f t="shared" si="361"/>
        <v/>
      </c>
      <c r="S797" s="112" t="str">
        <f t="shared" si="362"/>
        <v/>
      </c>
      <c r="T797" s="112" t="str">
        <f t="shared" si="363"/>
        <v/>
      </c>
      <c r="U797" s="112" t="str">
        <f t="shared" si="364"/>
        <v/>
      </c>
      <c r="V797" s="112" t="str">
        <f t="shared" si="365"/>
        <v/>
      </c>
      <c r="W797" s="112" t="str">
        <f t="shared" si="366"/>
        <v/>
      </c>
      <c r="X797" s="112" t="str">
        <f t="shared" si="367"/>
        <v/>
      </c>
      <c r="Y797" s="112" t="str">
        <f t="shared" si="368"/>
        <v/>
      </c>
      <c r="Z797" s="112" t="str">
        <f t="shared" si="369"/>
        <v/>
      </c>
      <c r="AA797" s="112" t="str">
        <f t="shared" si="370"/>
        <v/>
      </c>
      <c r="AB797" s="112" t="str">
        <f t="shared" si="371"/>
        <v/>
      </c>
      <c r="AC797" s="112" t="str">
        <f t="shared" si="372"/>
        <v/>
      </c>
      <c r="AD797" t="str">
        <f t="shared" si="388"/>
        <v>0------------</v>
      </c>
      <c r="AF797" s="19" t="str">
        <f t="shared" si="389"/>
        <v/>
      </c>
      <c r="AG797" s="19">
        <f t="shared" si="373"/>
        <v>0</v>
      </c>
      <c r="AH797" s="19" t="str">
        <f t="shared" si="374"/>
        <v/>
      </c>
      <c r="AI797" s="19" t="str">
        <f t="shared" si="375"/>
        <v/>
      </c>
      <c r="AJ797" s="19" t="str">
        <f t="shared" si="376"/>
        <v/>
      </c>
      <c r="AK797" s="19" t="str">
        <f t="shared" si="377"/>
        <v/>
      </c>
      <c r="AL797" s="19" t="str">
        <f t="shared" si="378"/>
        <v/>
      </c>
      <c r="AM797" s="19" t="str">
        <f t="shared" si="379"/>
        <v/>
      </c>
      <c r="AN797" s="19" t="str">
        <f t="shared" si="380"/>
        <v/>
      </c>
      <c r="AO797" s="19" t="str">
        <f t="shared" si="381"/>
        <v/>
      </c>
      <c r="AP797" s="19" t="str">
        <f t="shared" si="382"/>
        <v/>
      </c>
      <c r="AQ797" s="19" t="str">
        <f t="shared" si="383"/>
        <v/>
      </c>
      <c r="AR797" s="19" t="str">
        <f t="shared" si="384"/>
        <v/>
      </c>
      <c r="AS797" s="19" t="str">
        <f>IFERROR(VLOOKUP(AF797,[2]CUS030!$A$5:$E$10000,5,0),"")</f>
        <v/>
      </c>
      <c r="AT797" s="19" t="str">
        <f>IFERROR(VLOOKUP(AG797,[2]CUS030!$A$5:$E$10000,5,0),"")</f>
        <v/>
      </c>
      <c r="AU797" s="19" t="str">
        <f>IFERROR(VLOOKUP(AH797,[2]CUS030!$A$5:$E$10000,5,0),"")</f>
        <v/>
      </c>
      <c r="AV797" s="19" t="str">
        <f>IFERROR(VLOOKUP(AI797,[2]CUS030!$A$5:$E$10000,5,0),"")</f>
        <v/>
      </c>
      <c r="AW797" s="19" t="str">
        <f>IFERROR(VLOOKUP(AJ797,[2]CUS030!$A$5:$E$10000,5,0),"")</f>
        <v/>
      </c>
      <c r="AX797" s="19" t="str">
        <f>IFERROR(VLOOKUP(AK797,[2]CUS030!$A$5:$E$10000,5,0),"")</f>
        <v/>
      </c>
      <c r="AY797" s="19" t="str">
        <f>IFERROR(VLOOKUP(AL797,[2]CUS030!$A$5:$E$10000,5,0),"")</f>
        <v/>
      </c>
      <c r="AZ797" s="19" t="str">
        <f>IFERROR(VLOOKUP(AM797,[2]CUS030!$A$5:$E$10000,5,0),"")</f>
        <v/>
      </c>
      <c r="BA797" s="19" t="str">
        <f>IFERROR(VLOOKUP(AN797,[2]CUS030!$A$5:$E$10000,5,0),"")</f>
        <v/>
      </c>
      <c r="BB797" s="19" t="str">
        <f>IFERROR(VLOOKUP(AO797,[2]CUS030!$A$5:$E$10000,5,0),"")</f>
        <v/>
      </c>
      <c r="BC797" s="19" t="str">
        <f>IFERROR(VLOOKUP(AP797,[2]CUS030!$A$5:$E$10000,5,0),"")</f>
        <v/>
      </c>
      <c r="BD797" s="19" t="str">
        <f>IFERROR(VLOOKUP(AQ797,[2]CUS030!$A$5:$E$10000,5,0),"")</f>
        <v/>
      </c>
      <c r="BE797" s="19" t="str">
        <f>IFERROR(VLOOKUP(AR797,[2]CUS030!$A$5:$E$10000,5,0),"")</f>
        <v/>
      </c>
    </row>
    <row r="798" spans="6:57" x14ac:dyDescent="0.3">
      <c r="F798" s="108" t="str">
        <f>[1]!Table1[[#This Row],[Production]]</f>
        <v>|0200226240|25.40|0.00|3.200|0.0005920NBC</v>
      </c>
      <c r="G798" t="str">
        <f t="shared" si="385"/>
        <v>5920</v>
      </c>
      <c r="H798" t="str">
        <f t="shared" si="386"/>
        <v>||||||||||||</v>
      </c>
      <c r="I798" s="108" t="str">
        <f>[1]!Table1[[#This Row],[Stock]]</f>
        <v>|0200226240|25.40|0.00|3.200|0.0005920NBC</v>
      </c>
      <c r="J798" t="str">
        <f t="shared" si="387"/>
        <v>5920</v>
      </c>
      <c r="K798" s="19"/>
      <c r="L798" s="19"/>
      <c r="M798" s="19"/>
      <c r="N798" s="19"/>
      <c r="O798" s="19"/>
      <c r="P798" s="20">
        <f>End_Cal!E798</f>
        <v>0</v>
      </c>
      <c r="Q798" s="112">
        <f t="shared" si="360"/>
        <v>0</v>
      </c>
      <c r="R798" s="112" t="str">
        <f t="shared" si="361"/>
        <v/>
      </c>
      <c r="S798" s="112" t="str">
        <f t="shared" si="362"/>
        <v/>
      </c>
      <c r="T798" s="112" t="str">
        <f t="shared" si="363"/>
        <v/>
      </c>
      <c r="U798" s="112" t="str">
        <f t="shared" si="364"/>
        <v/>
      </c>
      <c r="V798" s="112" t="str">
        <f t="shared" si="365"/>
        <v/>
      </c>
      <c r="W798" s="112" t="str">
        <f t="shared" si="366"/>
        <v/>
      </c>
      <c r="X798" s="112" t="str">
        <f t="shared" si="367"/>
        <v/>
      </c>
      <c r="Y798" s="112" t="str">
        <f t="shared" si="368"/>
        <v/>
      </c>
      <c r="Z798" s="112" t="str">
        <f t="shared" si="369"/>
        <v/>
      </c>
      <c r="AA798" s="112" t="str">
        <f t="shared" si="370"/>
        <v/>
      </c>
      <c r="AB798" s="112" t="str">
        <f t="shared" si="371"/>
        <v/>
      </c>
      <c r="AC798" s="112" t="str">
        <f t="shared" si="372"/>
        <v/>
      </c>
      <c r="AD798" t="str">
        <f t="shared" si="388"/>
        <v>0------------</v>
      </c>
      <c r="AF798" s="19" t="str">
        <f t="shared" si="389"/>
        <v/>
      </c>
      <c r="AG798" s="19">
        <f t="shared" si="373"/>
        <v>0</v>
      </c>
      <c r="AH798" s="19" t="str">
        <f t="shared" si="374"/>
        <v/>
      </c>
      <c r="AI798" s="19" t="str">
        <f t="shared" si="375"/>
        <v/>
      </c>
      <c r="AJ798" s="19" t="str">
        <f t="shared" si="376"/>
        <v/>
      </c>
      <c r="AK798" s="19" t="str">
        <f t="shared" si="377"/>
        <v/>
      </c>
      <c r="AL798" s="19" t="str">
        <f t="shared" si="378"/>
        <v/>
      </c>
      <c r="AM798" s="19" t="str">
        <f t="shared" si="379"/>
        <v/>
      </c>
      <c r="AN798" s="19" t="str">
        <f t="shared" si="380"/>
        <v/>
      </c>
      <c r="AO798" s="19" t="str">
        <f t="shared" si="381"/>
        <v/>
      </c>
      <c r="AP798" s="19" t="str">
        <f t="shared" si="382"/>
        <v/>
      </c>
      <c r="AQ798" s="19" t="str">
        <f t="shared" si="383"/>
        <v/>
      </c>
      <c r="AR798" s="19" t="str">
        <f t="shared" si="384"/>
        <v/>
      </c>
      <c r="AS798" s="19" t="str">
        <f>IFERROR(VLOOKUP(AF798,[2]CUS030!$A$5:$E$10000,5,0),"")</f>
        <v/>
      </c>
      <c r="AT798" s="19" t="str">
        <f>IFERROR(VLOOKUP(AG798,[2]CUS030!$A$5:$E$10000,5,0),"")</f>
        <v/>
      </c>
      <c r="AU798" s="19" t="str">
        <f>IFERROR(VLOOKUP(AH798,[2]CUS030!$A$5:$E$10000,5,0),"")</f>
        <v/>
      </c>
      <c r="AV798" s="19" t="str">
        <f>IFERROR(VLOOKUP(AI798,[2]CUS030!$A$5:$E$10000,5,0),"")</f>
        <v/>
      </c>
      <c r="AW798" s="19" t="str">
        <f>IFERROR(VLOOKUP(AJ798,[2]CUS030!$A$5:$E$10000,5,0),"")</f>
        <v/>
      </c>
      <c r="AX798" s="19" t="str">
        <f>IFERROR(VLOOKUP(AK798,[2]CUS030!$A$5:$E$10000,5,0),"")</f>
        <v/>
      </c>
      <c r="AY798" s="19" t="str">
        <f>IFERROR(VLOOKUP(AL798,[2]CUS030!$A$5:$E$10000,5,0),"")</f>
        <v/>
      </c>
      <c r="AZ798" s="19" t="str">
        <f>IFERROR(VLOOKUP(AM798,[2]CUS030!$A$5:$E$10000,5,0),"")</f>
        <v/>
      </c>
      <c r="BA798" s="19" t="str">
        <f>IFERROR(VLOOKUP(AN798,[2]CUS030!$A$5:$E$10000,5,0),"")</f>
        <v/>
      </c>
      <c r="BB798" s="19" t="str">
        <f>IFERROR(VLOOKUP(AO798,[2]CUS030!$A$5:$E$10000,5,0),"")</f>
        <v/>
      </c>
      <c r="BC798" s="19" t="str">
        <f>IFERROR(VLOOKUP(AP798,[2]CUS030!$A$5:$E$10000,5,0),"")</f>
        <v/>
      </c>
      <c r="BD798" s="19" t="str">
        <f>IFERROR(VLOOKUP(AQ798,[2]CUS030!$A$5:$E$10000,5,0),"")</f>
        <v/>
      </c>
      <c r="BE798" s="19" t="str">
        <f>IFERROR(VLOOKUP(AR798,[2]CUS030!$A$5:$E$10000,5,0),"")</f>
        <v/>
      </c>
    </row>
    <row r="799" spans="6:57" x14ac:dyDescent="0.3">
      <c r="F799" s="108" t="str">
        <f>[1]!Table1[[#This Row],[Production]]</f>
        <v>|0200226540|50.00|30.00|2.300|0.0005903IBC</v>
      </c>
      <c r="G799" t="str">
        <f t="shared" si="385"/>
        <v>5903</v>
      </c>
      <c r="H799" t="str">
        <f t="shared" si="386"/>
        <v>||||||||||||</v>
      </c>
      <c r="I799" s="108" t="str">
        <f>[1]!Table1[[#This Row],[Stock]]</f>
        <v>|0200226540|50.00|30.00|2.300|0.000526IBC</v>
      </c>
      <c r="J799" t="str">
        <f t="shared" si="387"/>
        <v>526</v>
      </c>
      <c r="K799" s="19"/>
      <c r="L799" s="19"/>
      <c r="M799" s="19"/>
      <c r="N799" s="19"/>
      <c r="O799" s="19"/>
      <c r="P799" s="20">
        <f>End_Cal!E799</f>
        <v>0</v>
      </c>
      <c r="Q799" s="112">
        <f t="shared" si="360"/>
        <v>0</v>
      </c>
      <c r="R799" s="112" t="str">
        <f t="shared" si="361"/>
        <v/>
      </c>
      <c r="S799" s="112" t="str">
        <f t="shared" si="362"/>
        <v/>
      </c>
      <c r="T799" s="112" t="str">
        <f t="shared" si="363"/>
        <v/>
      </c>
      <c r="U799" s="112" t="str">
        <f t="shared" si="364"/>
        <v/>
      </c>
      <c r="V799" s="112" t="str">
        <f t="shared" si="365"/>
        <v/>
      </c>
      <c r="W799" s="112" t="str">
        <f t="shared" si="366"/>
        <v/>
      </c>
      <c r="X799" s="112" t="str">
        <f t="shared" si="367"/>
        <v/>
      </c>
      <c r="Y799" s="112" t="str">
        <f t="shared" si="368"/>
        <v/>
      </c>
      <c r="Z799" s="112" t="str">
        <f t="shared" si="369"/>
        <v/>
      </c>
      <c r="AA799" s="112" t="str">
        <f t="shared" si="370"/>
        <v/>
      </c>
      <c r="AB799" s="112" t="str">
        <f t="shared" si="371"/>
        <v/>
      </c>
      <c r="AC799" s="112" t="str">
        <f t="shared" si="372"/>
        <v/>
      </c>
      <c r="AD799" t="str">
        <f t="shared" si="388"/>
        <v>0------------</v>
      </c>
      <c r="AF799" s="19" t="str">
        <f t="shared" si="389"/>
        <v/>
      </c>
      <c r="AG799" s="19">
        <f t="shared" si="373"/>
        <v>0</v>
      </c>
      <c r="AH799" s="19" t="str">
        <f t="shared" si="374"/>
        <v/>
      </c>
      <c r="AI799" s="19" t="str">
        <f t="shared" si="375"/>
        <v/>
      </c>
      <c r="AJ799" s="19" t="str">
        <f t="shared" si="376"/>
        <v/>
      </c>
      <c r="AK799" s="19" t="str">
        <f t="shared" si="377"/>
        <v/>
      </c>
      <c r="AL799" s="19" t="str">
        <f t="shared" si="378"/>
        <v/>
      </c>
      <c r="AM799" s="19" t="str">
        <f t="shared" si="379"/>
        <v/>
      </c>
      <c r="AN799" s="19" t="str">
        <f t="shared" si="380"/>
        <v/>
      </c>
      <c r="AO799" s="19" t="str">
        <f t="shared" si="381"/>
        <v/>
      </c>
      <c r="AP799" s="19" t="str">
        <f t="shared" si="382"/>
        <v/>
      </c>
      <c r="AQ799" s="19" t="str">
        <f t="shared" si="383"/>
        <v/>
      </c>
      <c r="AR799" s="19" t="str">
        <f t="shared" si="384"/>
        <v/>
      </c>
      <c r="AS799" s="19" t="str">
        <f>IFERROR(VLOOKUP(AF799,[2]CUS030!$A$5:$E$10000,5,0),"")</f>
        <v/>
      </c>
      <c r="AT799" s="19" t="str">
        <f>IFERROR(VLOOKUP(AG799,[2]CUS030!$A$5:$E$10000,5,0),"")</f>
        <v/>
      </c>
      <c r="AU799" s="19" t="str">
        <f>IFERROR(VLOOKUP(AH799,[2]CUS030!$A$5:$E$10000,5,0),"")</f>
        <v/>
      </c>
      <c r="AV799" s="19" t="str">
        <f>IFERROR(VLOOKUP(AI799,[2]CUS030!$A$5:$E$10000,5,0),"")</f>
        <v/>
      </c>
      <c r="AW799" s="19" t="str">
        <f>IFERROR(VLOOKUP(AJ799,[2]CUS030!$A$5:$E$10000,5,0),"")</f>
        <v/>
      </c>
      <c r="AX799" s="19" t="str">
        <f>IFERROR(VLOOKUP(AK799,[2]CUS030!$A$5:$E$10000,5,0),"")</f>
        <v/>
      </c>
      <c r="AY799" s="19" t="str">
        <f>IFERROR(VLOOKUP(AL799,[2]CUS030!$A$5:$E$10000,5,0),"")</f>
        <v/>
      </c>
      <c r="AZ799" s="19" t="str">
        <f>IFERROR(VLOOKUP(AM799,[2]CUS030!$A$5:$E$10000,5,0),"")</f>
        <v/>
      </c>
      <c r="BA799" s="19" t="str">
        <f>IFERROR(VLOOKUP(AN799,[2]CUS030!$A$5:$E$10000,5,0),"")</f>
        <v/>
      </c>
      <c r="BB799" s="19" t="str">
        <f>IFERROR(VLOOKUP(AO799,[2]CUS030!$A$5:$E$10000,5,0),"")</f>
        <v/>
      </c>
      <c r="BC799" s="19" t="str">
        <f>IFERROR(VLOOKUP(AP799,[2]CUS030!$A$5:$E$10000,5,0),"")</f>
        <v/>
      </c>
      <c r="BD799" s="19" t="str">
        <f>IFERROR(VLOOKUP(AQ799,[2]CUS030!$A$5:$E$10000,5,0),"")</f>
        <v/>
      </c>
      <c r="BE799" s="19" t="str">
        <f>IFERROR(VLOOKUP(AR799,[2]CUS030!$A$5:$E$10000,5,0),"")</f>
        <v/>
      </c>
    </row>
    <row r="800" spans="6:57" x14ac:dyDescent="0.3">
      <c r="F800" s="108" t="str">
        <f>[1]!Table1[[#This Row],[Production]]</f>
        <v>|0200220810|38.10|0.00|2.000|0.0005508IBC</v>
      </c>
      <c r="G800" t="str">
        <f t="shared" si="385"/>
        <v>5508</v>
      </c>
      <c r="H800" t="str">
        <f t="shared" si="386"/>
        <v>||||||||||||</v>
      </c>
      <c r="I800" s="108" t="str">
        <f>[1]!Table1[[#This Row],[Stock]]</f>
        <v>|0200220810|38.10|0.00|2.000|0.000531IBC</v>
      </c>
      <c r="J800" t="str">
        <f t="shared" si="387"/>
        <v>531</v>
      </c>
      <c r="K800" s="19"/>
      <c r="L800" s="19"/>
      <c r="M800" s="19"/>
      <c r="N800" s="19"/>
      <c r="O800" s="19"/>
      <c r="P800" s="20">
        <f>End_Cal!E800</f>
        <v>0</v>
      </c>
      <c r="Q800" s="112">
        <f t="shared" si="360"/>
        <v>0</v>
      </c>
      <c r="R800" s="112" t="str">
        <f t="shared" si="361"/>
        <v/>
      </c>
      <c r="S800" s="112" t="str">
        <f t="shared" si="362"/>
        <v/>
      </c>
      <c r="T800" s="112" t="str">
        <f t="shared" si="363"/>
        <v/>
      </c>
      <c r="U800" s="112" t="str">
        <f t="shared" si="364"/>
        <v/>
      </c>
      <c r="V800" s="112" t="str">
        <f t="shared" si="365"/>
        <v/>
      </c>
      <c r="W800" s="112" t="str">
        <f t="shared" si="366"/>
        <v/>
      </c>
      <c r="X800" s="112" t="str">
        <f t="shared" si="367"/>
        <v/>
      </c>
      <c r="Y800" s="112" t="str">
        <f t="shared" si="368"/>
        <v/>
      </c>
      <c r="Z800" s="112" t="str">
        <f t="shared" si="369"/>
        <v/>
      </c>
      <c r="AA800" s="112" t="str">
        <f t="shared" si="370"/>
        <v/>
      </c>
      <c r="AB800" s="112" t="str">
        <f t="shared" si="371"/>
        <v/>
      </c>
      <c r="AC800" s="112" t="str">
        <f t="shared" si="372"/>
        <v/>
      </c>
      <c r="AD800" t="str">
        <f t="shared" si="388"/>
        <v>0------------</v>
      </c>
      <c r="AF800" s="19" t="str">
        <f t="shared" si="389"/>
        <v/>
      </c>
      <c r="AG800" s="19">
        <f t="shared" si="373"/>
        <v>0</v>
      </c>
      <c r="AH800" s="19" t="str">
        <f t="shared" si="374"/>
        <v/>
      </c>
      <c r="AI800" s="19" t="str">
        <f t="shared" si="375"/>
        <v/>
      </c>
      <c r="AJ800" s="19" t="str">
        <f t="shared" si="376"/>
        <v/>
      </c>
      <c r="AK800" s="19" t="str">
        <f t="shared" si="377"/>
        <v/>
      </c>
      <c r="AL800" s="19" t="str">
        <f t="shared" si="378"/>
        <v/>
      </c>
      <c r="AM800" s="19" t="str">
        <f t="shared" si="379"/>
        <v/>
      </c>
      <c r="AN800" s="19" t="str">
        <f t="shared" si="380"/>
        <v/>
      </c>
      <c r="AO800" s="19" t="str">
        <f t="shared" si="381"/>
        <v/>
      </c>
      <c r="AP800" s="19" t="str">
        <f t="shared" si="382"/>
        <v/>
      </c>
      <c r="AQ800" s="19" t="str">
        <f t="shared" si="383"/>
        <v/>
      </c>
      <c r="AR800" s="19" t="str">
        <f t="shared" si="384"/>
        <v/>
      </c>
      <c r="AS800" s="19" t="str">
        <f>IFERROR(VLOOKUP(AF800,[2]CUS030!$A$5:$E$10000,5,0),"")</f>
        <v/>
      </c>
      <c r="AT800" s="19" t="str">
        <f>IFERROR(VLOOKUP(AG800,[2]CUS030!$A$5:$E$10000,5,0),"")</f>
        <v/>
      </c>
      <c r="AU800" s="19" t="str">
        <f>IFERROR(VLOOKUP(AH800,[2]CUS030!$A$5:$E$10000,5,0),"")</f>
        <v/>
      </c>
      <c r="AV800" s="19" t="str">
        <f>IFERROR(VLOOKUP(AI800,[2]CUS030!$A$5:$E$10000,5,0),"")</f>
        <v/>
      </c>
      <c r="AW800" s="19" t="str">
        <f>IFERROR(VLOOKUP(AJ800,[2]CUS030!$A$5:$E$10000,5,0),"")</f>
        <v/>
      </c>
      <c r="AX800" s="19" t="str">
        <f>IFERROR(VLOOKUP(AK800,[2]CUS030!$A$5:$E$10000,5,0),"")</f>
        <v/>
      </c>
      <c r="AY800" s="19" t="str">
        <f>IFERROR(VLOOKUP(AL800,[2]CUS030!$A$5:$E$10000,5,0),"")</f>
        <v/>
      </c>
      <c r="AZ800" s="19" t="str">
        <f>IFERROR(VLOOKUP(AM800,[2]CUS030!$A$5:$E$10000,5,0),"")</f>
        <v/>
      </c>
      <c r="BA800" s="19" t="str">
        <f>IFERROR(VLOOKUP(AN800,[2]CUS030!$A$5:$E$10000,5,0),"")</f>
        <v/>
      </c>
      <c r="BB800" s="19" t="str">
        <f>IFERROR(VLOOKUP(AO800,[2]CUS030!$A$5:$E$10000,5,0),"")</f>
        <v/>
      </c>
      <c r="BC800" s="19" t="str">
        <f>IFERROR(VLOOKUP(AP800,[2]CUS030!$A$5:$E$10000,5,0),"")</f>
        <v/>
      </c>
      <c r="BD800" s="19" t="str">
        <f>IFERROR(VLOOKUP(AQ800,[2]CUS030!$A$5:$E$10000,5,0),"")</f>
        <v/>
      </c>
      <c r="BE800" s="19" t="str">
        <f>IFERROR(VLOOKUP(AR800,[2]CUS030!$A$5:$E$10000,5,0),"")</f>
        <v/>
      </c>
    </row>
    <row r="801" spans="6:57" x14ac:dyDescent="0.3">
      <c r="F801" s="108" t="str">
        <f>[1]!Table1[[#This Row],[Production]]</f>
        <v>|0200220810|22.20|0.00|2.300|0.0005500NBC</v>
      </c>
      <c r="G801" t="str">
        <f t="shared" si="385"/>
        <v>5500</v>
      </c>
      <c r="H801" t="str">
        <f t="shared" si="386"/>
        <v>||||||||||||</v>
      </c>
      <c r="I801" s="108" t="str">
        <f>[1]!Table1[[#This Row],[Stock]]</f>
        <v>|0200220810|22.20|0.00|2.300|0.000372NBC</v>
      </c>
      <c r="J801" t="str">
        <f t="shared" si="387"/>
        <v>372</v>
      </c>
      <c r="K801" s="19"/>
      <c r="L801" s="19"/>
      <c r="M801" s="19"/>
      <c r="N801" s="19"/>
      <c r="O801" s="19"/>
      <c r="P801" s="20">
        <f>End_Cal!E801</f>
        <v>0</v>
      </c>
      <c r="Q801" s="112">
        <f t="shared" si="360"/>
        <v>0</v>
      </c>
      <c r="R801" s="112" t="str">
        <f t="shared" si="361"/>
        <v/>
      </c>
      <c r="S801" s="112" t="str">
        <f t="shared" si="362"/>
        <v/>
      </c>
      <c r="T801" s="112" t="str">
        <f t="shared" si="363"/>
        <v/>
      </c>
      <c r="U801" s="112" t="str">
        <f t="shared" si="364"/>
        <v/>
      </c>
      <c r="V801" s="112" t="str">
        <f t="shared" si="365"/>
        <v/>
      </c>
      <c r="W801" s="112" t="str">
        <f t="shared" si="366"/>
        <v/>
      </c>
      <c r="X801" s="112" t="str">
        <f t="shared" si="367"/>
        <v/>
      </c>
      <c r="Y801" s="112" t="str">
        <f t="shared" si="368"/>
        <v/>
      </c>
      <c r="Z801" s="112" t="str">
        <f t="shared" si="369"/>
        <v/>
      </c>
      <c r="AA801" s="112" t="str">
        <f t="shared" si="370"/>
        <v/>
      </c>
      <c r="AB801" s="112" t="str">
        <f t="shared" si="371"/>
        <v/>
      </c>
      <c r="AC801" s="112" t="str">
        <f t="shared" si="372"/>
        <v/>
      </c>
      <c r="AD801" t="str">
        <f t="shared" si="388"/>
        <v>0------------</v>
      </c>
      <c r="AF801" s="19" t="str">
        <f t="shared" si="389"/>
        <v/>
      </c>
      <c r="AG801" s="19">
        <f t="shared" si="373"/>
        <v>0</v>
      </c>
      <c r="AH801" s="19" t="str">
        <f t="shared" si="374"/>
        <v/>
      </c>
      <c r="AI801" s="19" t="str">
        <f t="shared" si="375"/>
        <v/>
      </c>
      <c r="AJ801" s="19" t="str">
        <f t="shared" si="376"/>
        <v/>
      </c>
      <c r="AK801" s="19" t="str">
        <f t="shared" si="377"/>
        <v/>
      </c>
      <c r="AL801" s="19" t="str">
        <f t="shared" si="378"/>
        <v/>
      </c>
      <c r="AM801" s="19" t="str">
        <f t="shared" si="379"/>
        <v/>
      </c>
      <c r="AN801" s="19" t="str">
        <f t="shared" si="380"/>
        <v/>
      </c>
      <c r="AO801" s="19" t="str">
        <f t="shared" si="381"/>
        <v/>
      </c>
      <c r="AP801" s="19" t="str">
        <f t="shared" si="382"/>
        <v/>
      </c>
      <c r="AQ801" s="19" t="str">
        <f t="shared" si="383"/>
        <v/>
      </c>
      <c r="AR801" s="19" t="str">
        <f t="shared" si="384"/>
        <v/>
      </c>
      <c r="AS801" s="19" t="str">
        <f>IFERROR(VLOOKUP(AF801,[2]CUS030!$A$5:$E$10000,5,0),"")</f>
        <v/>
      </c>
      <c r="AT801" s="19" t="str">
        <f>IFERROR(VLOOKUP(AG801,[2]CUS030!$A$5:$E$10000,5,0),"")</f>
        <v/>
      </c>
      <c r="AU801" s="19" t="str">
        <f>IFERROR(VLOOKUP(AH801,[2]CUS030!$A$5:$E$10000,5,0),"")</f>
        <v/>
      </c>
      <c r="AV801" s="19" t="str">
        <f>IFERROR(VLOOKUP(AI801,[2]CUS030!$A$5:$E$10000,5,0),"")</f>
        <v/>
      </c>
      <c r="AW801" s="19" t="str">
        <f>IFERROR(VLOOKUP(AJ801,[2]CUS030!$A$5:$E$10000,5,0),"")</f>
        <v/>
      </c>
      <c r="AX801" s="19" t="str">
        <f>IFERROR(VLOOKUP(AK801,[2]CUS030!$A$5:$E$10000,5,0),"")</f>
        <v/>
      </c>
      <c r="AY801" s="19" t="str">
        <f>IFERROR(VLOOKUP(AL801,[2]CUS030!$A$5:$E$10000,5,0),"")</f>
        <v/>
      </c>
      <c r="AZ801" s="19" t="str">
        <f>IFERROR(VLOOKUP(AM801,[2]CUS030!$A$5:$E$10000,5,0),"")</f>
        <v/>
      </c>
      <c r="BA801" s="19" t="str">
        <f>IFERROR(VLOOKUP(AN801,[2]CUS030!$A$5:$E$10000,5,0),"")</f>
        <v/>
      </c>
      <c r="BB801" s="19" t="str">
        <f>IFERROR(VLOOKUP(AO801,[2]CUS030!$A$5:$E$10000,5,0),"")</f>
        <v/>
      </c>
      <c r="BC801" s="19" t="str">
        <f>IFERROR(VLOOKUP(AP801,[2]CUS030!$A$5:$E$10000,5,0),"")</f>
        <v/>
      </c>
      <c r="BD801" s="19" t="str">
        <f>IFERROR(VLOOKUP(AQ801,[2]CUS030!$A$5:$E$10000,5,0),"")</f>
        <v/>
      </c>
      <c r="BE801" s="19" t="str">
        <f>IFERROR(VLOOKUP(AR801,[2]CUS030!$A$5:$E$10000,5,0),"")</f>
        <v/>
      </c>
    </row>
    <row r="802" spans="6:57" x14ac:dyDescent="0.3">
      <c r="F802" s="108" t="str">
        <f>[1]!Table1[[#This Row],[Production]]</f>
        <v>|0200226010|25.40|0.00|1.600|0.0006009NBC</v>
      </c>
      <c r="G802" t="str">
        <f t="shared" si="385"/>
        <v>6009</v>
      </c>
      <c r="H802" t="str">
        <f t="shared" si="386"/>
        <v>||||||||||||</v>
      </c>
      <c r="I802" s="108" t="str">
        <f>[1]!Table1[[#This Row],[Stock]]</f>
        <v>|0200226010|25.40|0.00|1.600|0.000443.6NBC</v>
      </c>
      <c r="J802" t="str">
        <f t="shared" si="387"/>
        <v>443.6</v>
      </c>
      <c r="K802" s="19"/>
      <c r="L802" s="19"/>
      <c r="M802" s="19"/>
      <c r="N802" s="19"/>
      <c r="O802" s="19"/>
      <c r="P802" s="20">
        <f>End_Cal!E802</f>
        <v>0</v>
      </c>
      <c r="Q802" s="112">
        <f t="shared" si="360"/>
        <v>0</v>
      </c>
      <c r="R802" s="112" t="str">
        <f t="shared" si="361"/>
        <v/>
      </c>
      <c r="S802" s="112" t="str">
        <f t="shared" si="362"/>
        <v/>
      </c>
      <c r="T802" s="112" t="str">
        <f t="shared" si="363"/>
        <v/>
      </c>
      <c r="U802" s="112" t="str">
        <f t="shared" si="364"/>
        <v/>
      </c>
      <c r="V802" s="112" t="str">
        <f t="shared" si="365"/>
        <v/>
      </c>
      <c r="W802" s="112" t="str">
        <f t="shared" si="366"/>
        <v/>
      </c>
      <c r="X802" s="112" t="str">
        <f t="shared" si="367"/>
        <v/>
      </c>
      <c r="Y802" s="112" t="str">
        <f t="shared" si="368"/>
        <v/>
      </c>
      <c r="Z802" s="112" t="str">
        <f t="shared" si="369"/>
        <v/>
      </c>
      <c r="AA802" s="112" t="str">
        <f t="shared" si="370"/>
        <v/>
      </c>
      <c r="AB802" s="112" t="str">
        <f t="shared" si="371"/>
        <v/>
      </c>
      <c r="AC802" s="112" t="str">
        <f t="shared" si="372"/>
        <v/>
      </c>
      <c r="AD802" t="str">
        <f t="shared" si="388"/>
        <v>0------------</v>
      </c>
      <c r="AF802" s="19" t="str">
        <f t="shared" si="389"/>
        <v/>
      </c>
      <c r="AG802" s="19">
        <f t="shared" si="373"/>
        <v>0</v>
      </c>
      <c r="AH802" s="19" t="str">
        <f t="shared" si="374"/>
        <v/>
      </c>
      <c r="AI802" s="19" t="str">
        <f t="shared" si="375"/>
        <v/>
      </c>
      <c r="AJ802" s="19" t="str">
        <f t="shared" si="376"/>
        <v/>
      </c>
      <c r="AK802" s="19" t="str">
        <f t="shared" si="377"/>
        <v/>
      </c>
      <c r="AL802" s="19" t="str">
        <f t="shared" si="378"/>
        <v/>
      </c>
      <c r="AM802" s="19" t="str">
        <f t="shared" si="379"/>
        <v/>
      </c>
      <c r="AN802" s="19" t="str">
        <f t="shared" si="380"/>
        <v/>
      </c>
      <c r="AO802" s="19" t="str">
        <f t="shared" si="381"/>
        <v/>
      </c>
      <c r="AP802" s="19" t="str">
        <f t="shared" si="382"/>
        <v/>
      </c>
      <c r="AQ802" s="19" t="str">
        <f t="shared" si="383"/>
        <v/>
      </c>
      <c r="AR802" s="19" t="str">
        <f t="shared" si="384"/>
        <v/>
      </c>
      <c r="AS802" s="19" t="str">
        <f>IFERROR(VLOOKUP(AF802,[2]CUS030!$A$5:$E$10000,5,0),"")</f>
        <v/>
      </c>
      <c r="AT802" s="19" t="str">
        <f>IFERROR(VLOOKUP(AG802,[2]CUS030!$A$5:$E$10000,5,0),"")</f>
        <v/>
      </c>
      <c r="AU802" s="19" t="str">
        <f>IFERROR(VLOOKUP(AH802,[2]CUS030!$A$5:$E$10000,5,0),"")</f>
        <v/>
      </c>
      <c r="AV802" s="19" t="str">
        <f>IFERROR(VLOOKUP(AI802,[2]CUS030!$A$5:$E$10000,5,0),"")</f>
        <v/>
      </c>
      <c r="AW802" s="19" t="str">
        <f>IFERROR(VLOOKUP(AJ802,[2]CUS030!$A$5:$E$10000,5,0),"")</f>
        <v/>
      </c>
      <c r="AX802" s="19" t="str">
        <f>IFERROR(VLOOKUP(AK802,[2]CUS030!$A$5:$E$10000,5,0),"")</f>
        <v/>
      </c>
      <c r="AY802" s="19" t="str">
        <f>IFERROR(VLOOKUP(AL802,[2]CUS030!$A$5:$E$10000,5,0),"")</f>
        <v/>
      </c>
      <c r="AZ802" s="19" t="str">
        <f>IFERROR(VLOOKUP(AM802,[2]CUS030!$A$5:$E$10000,5,0),"")</f>
        <v/>
      </c>
      <c r="BA802" s="19" t="str">
        <f>IFERROR(VLOOKUP(AN802,[2]CUS030!$A$5:$E$10000,5,0),"")</f>
        <v/>
      </c>
      <c r="BB802" s="19" t="str">
        <f>IFERROR(VLOOKUP(AO802,[2]CUS030!$A$5:$E$10000,5,0),"")</f>
        <v/>
      </c>
      <c r="BC802" s="19" t="str">
        <f>IFERROR(VLOOKUP(AP802,[2]CUS030!$A$5:$E$10000,5,0),"")</f>
        <v/>
      </c>
      <c r="BD802" s="19" t="str">
        <f>IFERROR(VLOOKUP(AQ802,[2]CUS030!$A$5:$E$10000,5,0),"")</f>
        <v/>
      </c>
      <c r="BE802" s="19" t="str">
        <f>IFERROR(VLOOKUP(AR802,[2]CUS030!$A$5:$E$10000,5,0),"")</f>
        <v/>
      </c>
    </row>
    <row r="803" spans="6:57" x14ac:dyDescent="0.3">
      <c r="F803" s="108" t="str">
        <f>[1]!Table1[[#This Row],[Production]]</f>
        <v>|0200226010|25.40|0.00|1.600|0.0005763NBC</v>
      </c>
      <c r="G803" t="str">
        <f t="shared" si="385"/>
        <v>5763</v>
      </c>
      <c r="H803" t="str">
        <f t="shared" si="386"/>
        <v>||||||||||||</v>
      </c>
      <c r="I803" s="108" t="str">
        <f>[1]!Table1[[#This Row],[Stock]]</f>
        <v>|0200226010|25.40|0.00|1.600|0.000463NBC</v>
      </c>
      <c r="J803" t="str">
        <f t="shared" si="387"/>
        <v>463</v>
      </c>
      <c r="K803" s="19"/>
      <c r="L803" s="19"/>
      <c r="M803" s="19"/>
      <c r="N803" s="19"/>
      <c r="O803" s="19"/>
      <c r="P803" s="20">
        <f>End_Cal!E803</f>
        <v>0</v>
      </c>
      <c r="Q803" s="112">
        <f t="shared" si="360"/>
        <v>0</v>
      </c>
      <c r="R803" s="112" t="str">
        <f t="shared" si="361"/>
        <v/>
      </c>
      <c r="S803" s="112" t="str">
        <f t="shared" si="362"/>
        <v/>
      </c>
      <c r="T803" s="112" t="str">
        <f t="shared" si="363"/>
        <v/>
      </c>
      <c r="U803" s="112" t="str">
        <f t="shared" si="364"/>
        <v/>
      </c>
      <c r="V803" s="112" t="str">
        <f t="shared" si="365"/>
        <v/>
      </c>
      <c r="W803" s="112" t="str">
        <f t="shared" si="366"/>
        <v/>
      </c>
      <c r="X803" s="112" t="str">
        <f t="shared" si="367"/>
        <v/>
      </c>
      <c r="Y803" s="112" t="str">
        <f t="shared" si="368"/>
        <v/>
      </c>
      <c r="Z803" s="112" t="str">
        <f t="shared" si="369"/>
        <v/>
      </c>
      <c r="AA803" s="112" t="str">
        <f t="shared" si="370"/>
        <v/>
      </c>
      <c r="AB803" s="112" t="str">
        <f t="shared" si="371"/>
        <v/>
      </c>
      <c r="AC803" s="112" t="str">
        <f t="shared" si="372"/>
        <v/>
      </c>
      <c r="AD803" t="str">
        <f t="shared" si="388"/>
        <v>0------------</v>
      </c>
      <c r="AF803" s="19" t="str">
        <f t="shared" si="389"/>
        <v/>
      </c>
      <c r="AG803" s="19">
        <f t="shared" si="373"/>
        <v>0</v>
      </c>
      <c r="AH803" s="19" t="str">
        <f t="shared" si="374"/>
        <v/>
      </c>
      <c r="AI803" s="19" t="str">
        <f t="shared" si="375"/>
        <v/>
      </c>
      <c r="AJ803" s="19" t="str">
        <f t="shared" si="376"/>
        <v/>
      </c>
      <c r="AK803" s="19" t="str">
        <f t="shared" si="377"/>
        <v/>
      </c>
      <c r="AL803" s="19" t="str">
        <f t="shared" si="378"/>
        <v/>
      </c>
      <c r="AM803" s="19" t="str">
        <f t="shared" si="379"/>
        <v/>
      </c>
      <c r="AN803" s="19" t="str">
        <f t="shared" si="380"/>
        <v/>
      </c>
      <c r="AO803" s="19" t="str">
        <f t="shared" si="381"/>
        <v/>
      </c>
      <c r="AP803" s="19" t="str">
        <f t="shared" si="382"/>
        <v/>
      </c>
      <c r="AQ803" s="19" t="str">
        <f t="shared" si="383"/>
        <v/>
      </c>
      <c r="AR803" s="19" t="str">
        <f t="shared" si="384"/>
        <v/>
      </c>
      <c r="AS803" s="19" t="str">
        <f>IFERROR(VLOOKUP(AF803,[2]CUS030!$A$5:$E$10000,5,0),"")</f>
        <v/>
      </c>
      <c r="AT803" s="19" t="str">
        <f>IFERROR(VLOOKUP(AG803,[2]CUS030!$A$5:$E$10000,5,0),"")</f>
        <v/>
      </c>
      <c r="AU803" s="19" t="str">
        <f>IFERROR(VLOOKUP(AH803,[2]CUS030!$A$5:$E$10000,5,0),"")</f>
        <v/>
      </c>
      <c r="AV803" s="19" t="str">
        <f>IFERROR(VLOOKUP(AI803,[2]CUS030!$A$5:$E$10000,5,0),"")</f>
        <v/>
      </c>
      <c r="AW803" s="19" t="str">
        <f>IFERROR(VLOOKUP(AJ803,[2]CUS030!$A$5:$E$10000,5,0),"")</f>
        <v/>
      </c>
      <c r="AX803" s="19" t="str">
        <f>IFERROR(VLOOKUP(AK803,[2]CUS030!$A$5:$E$10000,5,0),"")</f>
        <v/>
      </c>
      <c r="AY803" s="19" t="str">
        <f>IFERROR(VLOOKUP(AL803,[2]CUS030!$A$5:$E$10000,5,0),"")</f>
        <v/>
      </c>
      <c r="AZ803" s="19" t="str">
        <f>IFERROR(VLOOKUP(AM803,[2]CUS030!$A$5:$E$10000,5,0),"")</f>
        <v/>
      </c>
      <c r="BA803" s="19" t="str">
        <f>IFERROR(VLOOKUP(AN803,[2]CUS030!$A$5:$E$10000,5,0),"")</f>
        <v/>
      </c>
      <c r="BB803" s="19" t="str">
        <f>IFERROR(VLOOKUP(AO803,[2]CUS030!$A$5:$E$10000,5,0),"")</f>
        <v/>
      </c>
      <c r="BC803" s="19" t="str">
        <f>IFERROR(VLOOKUP(AP803,[2]CUS030!$A$5:$E$10000,5,0),"")</f>
        <v/>
      </c>
      <c r="BD803" s="19" t="str">
        <f>IFERROR(VLOOKUP(AQ803,[2]CUS030!$A$5:$E$10000,5,0),"")</f>
        <v/>
      </c>
      <c r="BE803" s="19" t="str">
        <f>IFERROR(VLOOKUP(AR803,[2]CUS030!$A$5:$E$10000,5,0),"")</f>
        <v/>
      </c>
    </row>
    <row r="804" spans="6:57" x14ac:dyDescent="0.3">
      <c r="F804" s="108" t="str">
        <f>[1]!Table1[[#This Row],[Production]]</f>
        <v>|0200220139|25.40|0.00|1.800|0.0006210NBC</v>
      </c>
      <c r="G804" t="str">
        <f t="shared" si="385"/>
        <v>6210</v>
      </c>
      <c r="H804" t="str">
        <f t="shared" si="386"/>
        <v>||||||||||||</v>
      </c>
      <c r="I804" s="108" t="str">
        <f>[1]!Table1[[#This Row],[Stock]]</f>
        <v>|0200220139|25.40|0.00|1.800|0.000463.4NBC</v>
      </c>
      <c r="J804" t="str">
        <f t="shared" si="387"/>
        <v>463.4</v>
      </c>
      <c r="K804" s="19"/>
      <c r="L804" s="19"/>
      <c r="M804" s="19"/>
      <c r="N804" s="19"/>
      <c r="O804" s="19"/>
      <c r="P804" s="20">
        <f>End_Cal!E804</f>
        <v>0</v>
      </c>
      <c r="Q804" s="112">
        <f t="shared" ref="Q804:Q861" si="390">IFERROR(INDEX($J$2:$J$9873,MATCH(1,INDEX(($P804=$F$2:$F$9873)*(0=COUNTIFS($Q$2:$Q$2,$J$2:$J$9873)),0),0)),"")</f>
        <v>0</v>
      </c>
      <c r="R804" s="112" t="str">
        <f t="shared" ref="R804:R861" si="391">IFERROR(INDEX($J$2:$J$9873,MATCH(1,INDEX(($P804=$F$2:$F$9873)*(0=COUNTIFS(Q804,$J$2:$J$9873)),0),0)),"")</f>
        <v/>
      </c>
      <c r="S804" s="112" t="str">
        <f t="shared" ref="S804:S861" si="392">IFERROR(INDEX($J$2:$J$9873,MATCH(1,INDEX(($P804=$F$2:$F$9873)*(0=COUNTIFS(Q804:R804,$J$2:$J$9873)),0),0)),"")</f>
        <v/>
      </c>
      <c r="T804" s="112" t="str">
        <f t="shared" ref="T804:T861" si="393">IFERROR(INDEX($J$2:$J$9873,MATCH(1,INDEX(($P804=$F$2:$F$9873)*(0=COUNTIFS(Q804:S804,$J$2:$J$9873)),0),0)),"")</f>
        <v/>
      </c>
      <c r="U804" s="112" t="str">
        <f t="shared" ref="U804:U861" si="394">IFERROR(INDEX($J$2:$J$9873,MATCH(1,INDEX(($P804=$F$2:$F$9873)*(0=COUNTIFS(Q804:T804,$J$2:$J$9873)),0),0)),"")</f>
        <v/>
      </c>
      <c r="V804" s="112" t="str">
        <f t="shared" ref="V804:V861" si="395">IFERROR(INDEX($J$2:$J$9873,MATCH(1,INDEX(($P804=$F$2:$F$9873)*(0=COUNTIFS(Q804:U804,$J$2:$J$9873)),0),0)),"")</f>
        <v/>
      </c>
      <c r="W804" s="112" t="str">
        <f t="shared" ref="W804:W861" si="396">IFERROR(INDEX($J$2:$J$9873,MATCH(1,INDEX(($P804=$F$2:$F$9873)*(0=COUNTIFS(Q804:V804,$J$2:$J$861)),0),0)),"")</f>
        <v/>
      </c>
      <c r="X804" s="112" t="str">
        <f t="shared" ref="X804:X861" si="397">IFERROR(INDEX($J$2:$J$9873,MATCH(1,INDEX(($P804=$F$2:$F$9873)*(0=COUNTIFS(Q804:W804,$J$2:$J$9873)),0),0)),"")</f>
        <v/>
      </c>
      <c r="Y804" s="112" t="str">
        <f t="shared" ref="Y804:Y861" si="398">IFERROR(INDEX($J$2:$J$861,MATCH(1,INDEX(($P804=$F$2:$F$861)*(0=COUNTIFS(Q804:X804,$J$2:$J$861)),0),0)),"")</f>
        <v/>
      </c>
      <c r="Z804" s="112" t="str">
        <f t="shared" ref="Z804:Z861" si="399">IFERROR(INDEX($J$2:$J$861,MATCH(1,INDEX(($P804=$F$2:$F$861)*(0=COUNTIFS(Q804:Y804,$J$2:$J$861)),0),0)),"")</f>
        <v/>
      </c>
      <c r="AA804" s="112" t="str">
        <f t="shared" ref="AA804:AA861" si="400">IFERROR(INDEX($J$2:$J$861,MATCH(1,INDEX(($P804=$F$2:$F$861)*(0=COUNTIFS(Q804:Z804,$J$2:$J$861)),0),0)),"")</f>
        <v/>
      </c>
      <c r="AB804" s="112" t="str">
        <f t="shared" ref="AB804:AB861" si="401">IFERROR(INDEX($J$2:$J$861,MATCH(1,INDEX(($P804=$F$2:$F$861)*(0=COUNTIFS(Q804:AA804,$J$2:$J$861)),0),0)),"")</f>
        <v/>
      </c>
      <c r="AC804" s="112" t="str">
        <f t="shared" ref="AC804:AC861" si="402">IFERROR(INDEX($J$2:$J$861,MATCH(1,INDEX(($P804=$F$2:$F$861)*(0=COUNTIFS(Q804:AB804,$J$2:$J$861)),0),0)),"")</f>
        <v/>
      </c>
      <c r="AD804" t="str">
        <f t="shared" si="388"/>
        <v>0------------</v>
      </c>
      <c r="AF804" s="19" t="str">
        <f t="shared" si="389"/>
        <v/>
      </c>
      <c r="AG804" s="19">
        <f t="shared" ref="AG804:AG861" si="403">IFERROR(INDEX($I$2:$I$9873,MATCH(1,INDEX(($P804=$F$2:$F$9873)*(0=COUNTIFS(AF804,$I$2:$I$9873)),0),0)),"")</f>
        <v>0</v>
      </c>
      <c r="AH804" s="19" t="str">
        <f t="shared" ref="AH804:AH861" si="404">IFERROR(INDEX($I$2:$I$9873,MATCH(1,INDEX(($P804=$F$2:$F$9873)*(0=COUNTIFS(AF804:AG804,$I$2:$I$9873)),0),0)),"")</f>
        <v/>
      </c>
      <c r="AI804" s="19" t="str">
        <f t="shared" ref="AI804:AI861" si="405">IFERROR(INDEX($I$2:$I$9873,MATCH(1,INDEX(($P804=$F$2:$F$9873)*(0=COUNTIFS(AF804:AH804,$I$2:$I$9873)),0),0)),"")</f>
        <v/>
      </c>
      <c r="AJ804" s="19" t="str">
        <f t="shared" ref="AJ804:AJ861" si="406">IFERROR(INDEX($I$2:$I$9873,MATCH(1,INDEX(($P804=$F$2:$F$9873)*(0=COUNTIFS(AF804:AI804,$I$2:$I$9873)),0),0)),"")</f>
        <v/>
      </c>
      <c r="AK804" s="19" t="str">
        <f t="shared" ref="AK804:AK861" si="407">IFERROR(INDEX($I$2:$I$9873,MATCH(1,INDEX(($P804=$F$2:$F$9873)*(0=COUNTIFS(AF804:AJ804,$I$2:$I$9873)),0),0)),"")</f>
        <v/>
      </c>
      <c r="AL804" s="19" t="str">
        <f t="shared" ref="AL804:AL861" si="408">IFERROR(INDEX($I$2:$I$9873,MATCH(1,INDEX(($P804=$F$2:$F$9873)*(0=COUNTIFS(AF804:AK804,$I$2:$I$9873)),0),0)),"")</f>
        <v/>
      </c>
      <c r="AM804" s="19" t="str">
        <f t="shared" ref="AM804:AM861" si="409">IFERROR(INDEX($I$2:$I$9873,MATCH(1,INDEX(($P804=$F$2:$F$9873)*(0=COUNTIFS(AF804:AL804,$I$2:$I$9873)),0),0)),"")</f>
        <v/>
      </c>
      <c r="AN804" s="19" t="str">
        <f t="shared" ref="AN804:AN861" si="410">IFERROR(INDEX($I$2:$I$9873,MATCH(1,INDEX(($P804=$F$2:$F$9873)*(0=COUNTIFS(AF804:AM804,$I$2:$I$9873)),0),0)),"")</f>
        <v/>
      </c>
      <c r="AO804" s="19" t="str">
        <f t="shared" ref="AO804:AO861" si="411">IFERROR(INDEX($I$2:$I$9873,MATCH(1,INDEX(($P804=$F$2:$F$9873)*(0=COUNTIFS(AF804:AN804,$I$2:$I$9873)),0),0)),"")</f>
        <v/>
      </c>
      <c r="AP804" s="19" t="str">
        <f t="shared" ref="AP804:AP861" si="412">IFERROR(INDEX($I$2:$I$9873,MATCH(1,INDEX(($P804=$F$2:$F$9873)*(0=COUNTIFS(AF804:AO804,$I$2:$I$9873)),0),0)),"")</f>
        <v/>
      </c>
      <c r="AQ804" s="19" t="str">
        <f t="shared" ref="AQ804:AQ861" si="413">IFERROR(INDEX($I$2:$I$9873,MATCH(1,INDEX(($P804=$F$2:$F$9873)*(0=COUNTIFS(AF804:AP804,$I$2:$I$9873)),0),0)),"")</f>
        <v/>
      </c>
      <c r="AR804" s="19" t="str">
        <f t="shared" ref="AR804:AR861" si="414">IFERROR(INDEX($I$2:$I$9873,MATCH(1,INDEX(($P804=$F$2:$F$9873)*(0=COUNTIFS(AF804:AQ804,$I$2:$I$9873)),0),0)),"")</f>
        <v/>
      </c>
      <c r="AS804" s="19" t="str">
        <f>IFERROR(VLOOKUP(AF804,[2]CUS030!$A$5:$E$10000,5,0),"")</f>
        <v/>
      </c>
      <c r="AT804" s="19" t="str">
        <f>IFERROR(VLOOKUP(AG804,[2]CUS030!$A$5:$E$10000,5,0),"")</f>
        <v/>
      </c>
      <c r="AU804" s="19" t="str">
        <f>IFERROR(VLOOKUP(AH804,[2]CUS030!$A$5:$E$10000,5,0),"")</f>
        <v/>
      </c>
      <c r="AV804" s="19" t="str">
        <f>IFERROR(VLOOKUP(AI804,[2]CUS030!$A$5:$E$10000,5,0),"")</f>
        <v/>
      </c>
      <c r="AW804" s="19" t="str">
        <f>IFERROR(VLOOKUP(AJ804,[2]CUS030!$A$5:$E$10000,5,0),"")</f>
        <v/>
      </c>
      <c r="AX804" s="19" t="str">
        <f>IFERROR(VLOOKUP(AK804,[2]CUS030!$A$5:$E$10000,5,0),"")</f>
        <v/>
      </c>
      <c r="AY804" s="19" t="str">
        <f>IFERROR(VLOOKUP(AL804,[2]CUS030!$A$5:$E$10000,5,0),"")</f>
        <v/>
      </c>
      <c r="AZ804" s="19" t="str">
        <f>IFERROR(VLOOKUP(AM804,[2]CUS030!$A$5:$E$10000,5,0),"")</f>
        <v/>
      </c>
      <c r="BA804" s="19" t="str">
        <f>IFERROR(VLOOKUP(AN804,[2]CUS030!$A$5:$E$10000,5,0),"")</f>
        <v/>
      </c>
      <c r="BB804" s="19" t="str">
        <f>IFERROR(VLOOKUP(AO804,[2]CUS030!$A$5:$E$10000,5,0),"")</f>
        <v/>
      </c>
      <c r="BC804" s="19" t="str">
        <f>IFERROR(VLOOKUP(AP804,[2]CUS030!$A$5:$E$10000,5,0),"")</f>
        <v/>
      </c>
      <c r="BD804" s="19" t="str">
        <f>IFERROR(VLOOKUP(AQ804,[2]CUS030!$A$5:$E$10000,5,0),"")</f>
        <v/>
      </c>
      <c r="BE804" s="19" t="str">
        <f>IFERROR(VLOOKUP(AR804,[2]CUS030!$A$5:$E$10000,5,0),"")</f>
        <v/>
      </c>
    </row>
    <row r="805" spans="6:57" x14ac:dyDescent="0.3">
      <c r="F805" s="108" t="str">
        <f>[1]!Table1[[#This Row],[Production]]</f>
        <v>|0200230841|12.70|0.00|1.200|0.0004901NBC</v>
      </c>
      <c r="G805" t="str">
        <f t="shared" si="385"/>
        <v>4901</v>
      </c>
      <c r="H805" t="str">
        <f t="shared" si="386"/>
        <v>||||||||||||</v>
      </c>
      <c r="I805" s="108" t="str">
        <f>[1]!Table1[[#This Row],[Stock]]</f>
        <v>|0200230841|12.70|0.00|1.200|0.000963.5NBC</v>
      </c>
      <c r="J805" t="str">
        <f t="shared" si="387"/>
        <v>963.5</v>
      </c>
      <c r="K805" s="19"/>
      <c r="L805" s="19"/>
      <c r="M805" s="19"/>
      <c r="N805" s="19"/>
      <c r="O805" s="19"/>
      <c r="P805" s="20">
        <f>End_Cal!E805</f>
        <v>0</v>
      </c>
      <c r="Q805" s="112">
        <f t="shared" si="390"/>
        <v>0</v>
      </c>
      <c r="R805" s="112" t="str">
        <f t="shared" si="391"/>
        <v/>
      </c>
      <c r="S805" s="112" t="str">
        <f t="shared" si="392"/>
        <v/>
      </c>
      <c r="T805" s="112" t="str">
        <f t="shared" si="393"/>
        <v/>
      </c>
      <c r="U805" s="112" t="str">
        <f t="shared" si="394"/>
        <v/>
      </c>
      <c r="V805" s="112" t="str">
        <f t="shared" si="395"/>
        <v/>
      </c>
      <c r="W805" s="112" t="str">
        <f t="shared" si="396"/>
        <v/>
      </c>
      <c r="X805" s="112" t="str">
        <f t="shared" si="397"/>
        <v/>
      </c>
      <c r="Y805" s="112" t="str">
        <f t="shared" si="398"/>
        <v/>
      </c>
      <c r="Z805" s="112" t="str">
        <f t="shared" si="399"/>
        <v/>
      </c>
      <c r="AA805" s="112" t="str">
        <f t="shared" si="400"/>
        <v/>
      </c>
      <c r="AB805" s="112" t="str">
        <f t="shared" si="401"/>
        <v/>
      </c>
      <c r="AC805" s="112" t="str">
        <f t="shared" si="402"/>
        <v/>
      </c>
      <c r="AD805" t="str">
        <f t="shared" si="388"/>
        <v>0------------</v>
      </c>
      <c r="AF805" s="19" t="str">
        <f t="shared" si="389"/>
        <v/>
      </c>
      <c r="AG805" s="19">
        <f t="shared" si="403"/>
        <v>0</v>
      </c>
      <c r="AH805" s="19" t="str">
        <f t="shared" si="404"/>
        <v/>
      </c>
      <c r="AI805" s="19" t="str">
        <f t="shared" si="405"/>
        <v/>
      </c>
      <c r="AJ805" s="19" t="str">
        <f t="shared" si="406"/>
        <v/>
      </c>
      <c r="AK805" s="19" t="str">
        <f t="shared" si="407"/>
        <v/>
      </c>
      <c r="AL805" s="19" t="str">
        <f t="shared" si="408"/>
        <v/>
      </c>
      <c r="AM805" s="19" t="str">
        <f t="shared" si="409"/>
        <v/>
      </c>
      <c r="AN805" s="19" t="str">
        <f t="shared" si="410"/>
        <v/>
      </c>
      <c r="AO805" s="19" t="str">
        <f t="shared" si="411"/>
        <v/>
      </c>
      <c r="AP805" s="19" t="str">
        <f t="shared" si="412"/>
        <v/>
      </c>
      <c r="AQ805" s="19" t="str">
        <f t="shared" si="413"/>
        <v/>
      </c>
      <c r="AR805" s="19" t="str">
        <f t="shared" si="414"/>
        <v/>
      </c>
      <c r="AS805" s="19" t="str">
        <f>IFERROR(VLOOKUP(AF805,[2]CUS030!$A$5:$E$10000,5,0),"")</f>
        <v/>
      </c>
      <c r="AT805" s="19" t="str">
        <f>IFERROR(VLOOKUP(AG805,[2]CUS030!$A$5:$E$10000,5,0),"")</f>
        <v/>
      </c>
      <c r="AU805" s="19" t="str">
        <f>IFERROR(VLOOKUP(AH805,[2]CUS030!$A$5:$E$10000,5,0),"")</f>
        <v/>
      </c>
      <c r="AV805" s="19" t="str">
        <f>IFERROR(VLOOKUP(AI805,[2]CUS030!$A$5:$E$10000,5,0),"")</f>
        <v/>
      </c>
      <c r="AW805" s="19" t="str">
        <f>IFERROR(VLOOKUP(AJ805,[2]CUS030!$A$5:$E$10000,5,0),"")</f>
        <v/>
      </c>
      <c r="AX805" s="19" t="str">
        <f>IFERROR(VLOOKUP(AK805,[2]CUS030!$A$5:$E$10000,5,0),"")</f>
        <v/>
      </c>
      <c r="AY805" s="19" t="str">
        <f>IFERROR(VLOOKUP(AL805,[2]CUS030!$A$5:$E$10000,5,0),"")</f>
        <v/>
      </c>
      <c r="AZ805" s="19" t="str">
        <f>IFERROR(VLOOKUP(AM805,[2]CUS030!$A$5:$E$10000,5,0),"")</f>
        <v/>
      </c>
      <c r="BA805" s="19" t="str">
        <f>IFERROR(VLOOKUP(AN805,[2]CUS030!$A$5:$E$10000,5,0),"")</f>
        <v/>
      </c>
      <c r="BB805" s="19" t="str">
        <f>IFERROR(VLOOKUP(AO805,[2]CUS030!$A$5:$E$10000,5,0),"")</f>
        <v/>
      </c>
      <c r="BC805" s="19" t="str">
        <f>IFERROR(VLOOKUP(AP805,[2]CUS030!$A$5:$E$10000,5,0),"")</f>
        <v/>
      </c>
      <c r="BD805" s="19" t="str">
        <f>IFERROR(VLOOKUP(AQ805,[2]CUS030!$A$5:$E$10000,5,0),"")</f>
        <v/>
      </c>
      <c r="BE805" s="19" t="str">
        <f>IFERROR(VLOOKUP(AR805,[2]CUS030!$A$5:$E$10000,5,0),"")</f>
        <v/>
      </c>
    </row>
    <row r="806" spans="6:57" x14ac:dyDescent="0.3">
      <c r="F806" s="108" t="str">
        <f>[1]!Table1[[#This Row],[Production]]</f>
        <v>|0200220810|25.40|0.00|1.600|0.0005763NBC</v>
      </c>
      <c r="G806" t="str">
        <f t="shared" si="385"/>
        <v>5763</v>
      </c>
      <c r="H806" t="str">
        <f t="shared" si="386"/>
        <v>||||||||||||</v>
      </c>
      <c r="I806" s="108" t="str">
        <f>[1]!Table1[[#This Row],[Stock]]</f>
        <v>|0200220810|25.40|0.00|1.600|0.0001000NBC</v>
      </c>
      <c r="J806" t="str">
        <f t="shared" si="387"/>
        <v>1000</v>
      </c>
      <c r="K806" s="19"/>
      <c r="L806" s="19"/>
      <c r="M806" s="19"/>
      <c r="N806" s="19"/>
      <c r="O806" s="19"/>
      <c r="P806" s="20">
        <f>End_Cal!E806</f>
        <v>0</v>
      </c>
      <c r="Q806" s="112">
        <f t="shared" si="390"/>
        <v>0</v>
      </c>
      <c r="R806" s="112" t="str">
        <f t="shared" si="391"/>
        <v/>
      </c>
      <c r="S806" s="112" t="str">
        <f t="shared" si="392"/>
        <v/>
      </c>
      <c r="T806" s="112" t="str">
        <f t="shared" si="393"/>
        <v/>
      </c>
      <c r="U806" s="112" t="str">
        <f t="shared" si="394"/>
        <v/>
      </c>
      <c r="V806" s="112" t="str">
        <f t="shared" si="395"/>
        <v/>
      </c>
      <c r="W806" s="112" t="str">
        <f t="shared" si="396"/>
        <v/>
      </c>
      <c r="X806" s="112" t="str">
        <f t="shared" si="397"/>
        <v/>
      </c>
      <c r="Y806" s="112" t="str">
        <f t="shared" si="398"/>
        <v/>
      </c>
      <c r="Z806" s="112" t="str">
        <f t="shared" si="399"/>
        <v/>
      </c>
      <c r="AA806" s="112" t="str">
        <f t="shared" si="400"/>
        <v/>
      </c>
      <c r="AB806" s="112" t="str">
        <f t="shared" si="401"/>
        <v/>
      </c>
      <c r="AC806" s="112" t="str">
        <f t="shared" si="402"/>
        <v/>
      </c>
      <c r="AD806" t="str">
        <f t="shared" si="388"/>
        <v>0------------</v>
      </c>
      <c r="AF806" s="19" t="str">
        <f t="shared" si="389"/>
        <v/>
      </c>
      <c r="AG806" s="19">
        <f t="shared" si="403"/>
        <v>0</v>
      </c>
      <c r="AH806" s="19" t="str">
        <f t="shared" si="404"/>
        <v/>
      </c>
      <c r="AI806" s="19" t="str">
        <f t="shared" si="405"/>
        <v/>
      </c>
      <c r="AJ806" s="19" t="str">
        <f t="shared" si="406"/>
        <v/>
      </c>
      <c r="AK806" s="19" t="str">
        <f t="shared" si="407"/>
        <v/>
      </c>
      <c r="AL806" s="19" t="str">
        <f t="shared" si="408"/>
        <v/>
      </c>
      <c r="AM806" s="19" t="str">
        <f t="shared" si="409"/>
        <v/>
      </c>
      <c r="AN806" s="19" t="str">
        <f t="shared" si="410"/>
        <v/>
      </c>
      <c r="AO806" s="19" t="str">
        <f t="shared" si="411"/>
        <v/>
      </c>
      <c r="AP806" s="19" t="str">
        <f t="shared" si="412"/>
        <v/>
      </c>
      <c r="AQ806" s="19" t="str">
        <f t="shared" si="413"/>
        <v/>
      </c>
      <c r="AR806" s="19" t="str">
        <f t="shared" si="414"/>
        <v/>
      </c>
      <c r="AS806" s="19" t="str">
        <f>IFERROR(VLOOKUP(AF806,[2]CUS030!$A$5:$E$10000,5,0),"")</f>
        <v/>
      </c>
      <c r="AT806" s="19" t="str">
        <f>IFERROR(VLOOKUP(AG806,[2]CUS030!$A$5:$E$10000,5,0),"")</f>
        <v/>
      </c>
      <c r="AU806" s="19" t="str">
        <f>IFERROR(VLOOKUP(AH806,[2]CUS030!$A$5:$E$10000,5,0),"")</f>
        <v/>
      </c>
      <c r="AV806" s="19" t="str">
        <f>IFERROR(VLOOKUP(AI806,[2]CUS030!$A$5:$E$10000,5,0),"")</f>
        <v/>
      </c>
      <c r="AW806" s="19" t="str">
        <f>IFERROR(VLOOKUP(AJ806,[2]CUS030!$A$5:$E$10000,5,0),"")</f>
        <v/>
      </c>
      <c r="AX806" s="19" t="str">
        <f>IFERROR(VLOOKUP(AK806,[2]CUS030!$A$5:$E$10000,5,0),"")</f>
        <v/>
      </c>
      <c r="AY806" s="19" t="str">
        <f>IFERROR(VLOOKUP(AL806,[2]CUS030!$A$5:$E$10000,5,0),"")</f>
        <v/>
      </c>
      <c r="AZ806" s="19" t="str">
        <f>IFERROR(VLOOKUP(AM806,[2]CUS030!$A$5:$E$10000,5,0),"")</f>
        <v/>
      </c>
      <c r="BA806" s="19" t="str">
        <f>IFERROR(VLOOKUP(AN806,[2]CUS030!$A$5:$E$10000,5,0),"")</f>
        <v/>
      </c>
      <c r="BB806" s="19" t="str">
        <f>IFERROR(VLOOKUP(AO806,[2]CUS030!$A$5:$E$10000,5,0),"")</f>
        <v/>
      </c>
      <c r="BC806" s="19" t="str">
        <f>IFERROR(VLOOKUP(AP806,[2]CUS030!$A$5:$E$10000,5,0),"")</f>
        <v/>
      </c>
      <c r="BD806" s="19" t="str">
        <f>IFERROR(VLOOKUP(AQ806,[2]CUS030!$A$5:$E$10000,5,0),"")</f>
        <v/>
      </c>
      <c r="BE806" s="19" t="str">
        <f>IFERROR(VLOOKUP(AR806,[2]CUS030!$A$5:$E$10000,5,0),"")</f>
        <v/>
      </c>
    </row>
    <row r="807" spans="6:57" x14ac:dyDescent="0.3">
      <c r="F807" s="108" t="str">
        <f>[1]!Table1[[#This Row],[Production]]</f>
        <v>|0200230841|19.10|0.00|1.200|0.0005353NBC</v>
      </c>
      <c r="G807" t="str">
        <f t="shared" si="385"/>
        <v>5353</v>
      </c>
      <c r="H807" t="str">
        <f t="shared" si="386"/>
        <v>||||||||||||</v>
      </c>
      <c r="I807" s="108" t="str">
        <f>[1]!Table1[[#This Row],[Stock]]</f>
        <v>|0200230841|19.10|0.00|1.200|0.0001054NBC</v>
      </c>
      <c r="J807" t="str">
        <f t="shared" si="387"/>
        <v>1054</v>
      </c>
      <c r="K807" s="19"/>
      <c r="L807" s="19"/>
      <c r="M807" s="19"/>
      <c r="N807" s="19"/>
      <c r="O807" s="19"/>
      <c r="P807" s="20">
        <f>End_Cal!E807</f>
        <v>0</v>
      </c>
      <c r="Q807" s="112">
        <f t="shared" si="390"/>
        <v>0</v>
      </c>
      <c r="R807" s="112" t="str">
        <f t="shared" si="391"/>
        <v/>
      </c>
      <c r="S807" s="112" t="str">
        <f t="shared" si="392"/>
        <v/>
      </c>
      <c r="T807" s="112" t="str">
        <f t="shared" si="393"/>
        <v/>
      </c>
      <c r="U807" s="112" t="str">
        <f t="shared" si="394"/>
        <v/>
      </c>
      <c r="V807" s="112" t="str">
        <f t="shared" si="395"/>
        <v/>
      </c>
      <c r="W807" s="112" t="str">
        <f t="shared" si="396"/>
        <v/>
      </c>
      <c r="X807" s="112" t="str">
        <f t="shared" si="397"/>
        <v/>
      </c>
      <c r="Y807" s="112" t="str">
        <f t="shared" si="398"/>
        <v/>
      </c>
      <c r="Z807" s="112" t="str">
        <f t="shared" si="399"/>
        <v/>
      </c>
      <c r="AA807" s="112" t="str">
        <f t="shared" si="400"/>
        <v/>
      </c>
      <c r="AB807" s="112" t="str">
        <f t="shared" si="401"/>
        <v/>
      </c>
      <c r="AC807" s="112" t="str">
        <f t="shared" si="402"/>
        <v/>
      </c>
      <c r="AD807" t="str">
        <f t="shared" si="388"/>
        <v>0------------</v>
      </c>
      <c r="AF807" s="19" t="str">
        <f t="shared" si="389"/>
        <v/>
      </c>
      <c r="AG807" s="19">
        <f t="shared" si="403"/>
        <v>0</v>
      </c>
      <c r="AH807" s="19" t="str">
        <f t="shared" si="404"/>
        <v/>
      </c>
      <c r="AI807" s="19" t="str">
        <f t="shared" si="405"/>
        <v/>
      </c>
      <c r="AJ807" s="19" t="str">
        <f t="shared" si="406"/>
        <v/>
      </c>
      <c r="AK807" s="19" t="str">
        <f t="shared" si="407"/>
        <v/>
      </c>
      <c r="AL807" s="19" t="str">
        <f t="shared" si="408"/>
        <v/>
      </c>
      <c r="AM807" s="19" t="str">
        <f t="shared" si="409"/>
        <v/>
      </c>
      <c r="AN807" s="19" t="str">
        <f t="shared" si="410"/>
        <v/>
      </c>
      <c r="AO807" s="19" t="str">
        <f t="shared" si="411"/>
        <v/>
      </c>
      <c r="AP807" s="19" t="str">
        <f t="shared" si="412"/>
        <v/>
      </c>
      <c r="AQ807" s="19" t="str">
        <f t="shared" si="413"/>
        <v/>
      </c>
      <c r="AR807" s="19" t="str">
        <f t="shared" si="414"/>
        <v/>
      </c>
      <c r="AS807" s="19" t="str">
        <f>IFERROR(VLOOKUP(AF807,[2]CUS030!$A$5:$E$10000,5,0),"")</f>
        <v/>
      </c>
      <c r="AT807" s="19" t="str">
        <f>IFERROR(VLOOKUP(AG807,[2]CUS030!$A$5:$E$10000,5,0),"")</f>
        <v/>
      </c>
      <c r="AU807" s="19" t="str">
        <f>IFERROR(VLOOKUP(AH807,[2]CUS030!$A$5:$E$10000,5,0),"")</f>
        <v/>
      </c>
      <c r="AV807" s="19" t="str">
        <f>IFERROR(VLOOKUP(AI807,[2]CUS030!$A$5:$E$10000,5,0),"")</f>
        <v/>
      </c>
      <c r="AW807" s="19" t="str">
        <f>IFERROR(VLOOKUP(AJ807,[2]CUS030!$A$5:$E$10000,5,0),"")</f>
        <v/>
      </c>
      <c r="AX807" s="19" t="str">
        <f>IFERROR(VLOOKUP(AK807,[2]CUS030!$A$5:$E$10000,5,0),"")</f>
        <v/>
      </c>
      <c r="AY807" s="19" t="str">
        <f>IFERROR(VLOOKUP(AL807,[2]CUS030!$A$5:$E$10000,5,0),"")</f>
        <v/>
      </c>
      <c r="AZ807" s="19" t="str">
        <f>IFERROR(VLOOKUP(AM807,[2]CUS030!$A$5:$E$10000,5,0),"")</f>
        <v/>
      </c>
      <c r="BA807" s="19" t="str">
        <f>IFERROR(VLOOKUP(AN807,[2]CUS030!$A$5:$E$10000,5,0),"")</f>
        <v/>
      </c>
      <c r="BB807" s="19" t="str">
        <f>IFERROR(VLOOKUP(AO807,[2]CUS030!$A$5:$E$10000,5,0),"")</f>
        <v/>
      </c>
      <c r="BC807" s="19" t="str">
        <f>IFERROR(VLOOKUP(AP807,[2]CUS030!$A$5:$E$10000,5,0),"")</f>
        <v/>
      </c>
      <c r="BD807" s="19" t="str">
        <f>IFERROR(VLOOKUP(AQ807,[2]CUS030!$A$5:$E$10000,5,0),"")</f>
        <v/>
      </c>
      <c r="BE807" s="19" t="str">
        <f>IFERROR(VLOOKUP(AR807,[2]CUS030!$A$5:$E$10000,5,0),"")</f>
        <v/>
      </c>
    </row>
    <row r="808" spans="6:57" x14ac:dyDescent="0.3">
      <c r="F808" s="108" t="str">
        <f>[1]!Table1[[#This Row],[Production]]</f>
        <v>|0200230841|19.10|0.00|1.200|0.0004900NBC</v>
      </c>
      <c r="G808" t="str">
        <f t="shared" si="385"/>
        <v>4900</v>
      </c>
      <c r="H808" t="str">
        <f t="shared" si="386"/>
        <v>||||||||||||</v>
      </c>
      <c r="I808" s="108" t="str">
        <f>[1]!Table1[[#This Row],[Stock]]</f>
        <v>|0200230841|19.10|0.00|1.200|0.0001575NBC</v>
      </c>
      <c r="J808" t="str">
        <f t="shared" si="387"/>
        <v>1575</v>
      </c>
      <c r="K808" s="19"/>
      <c r="L808" s="19"/>
      <c r="M808" s="19"/>
      <c r="N808" s="19"/>
      <c r="O808" s="19"/>
      <c r="P808" s="20">
        <f>End_Cal!E808</f>
        <v>0</v>
      </c>
      <c r="Q808" s="112">
        <f t="shared" si="390"/>
        <v>0</v>
      </c>
      <c r="R808" s="112" t="str">
        <f t="shared" si="391"/>
        <v/>
      </c>
      <c r="S808" s="112" t="str">
        <f t="shared" si="392"/>
        <v/>
      </c>
      <c r="T808" s="112" t="str">
        <f t="shared" si="393"/>
        <v/>
      </c>
      <c r="U808" s="112" t="str">
        <f t="shared" si="394"/>
        <v/>
      </c>
      <c r="V808" s="112" t="str">
        <f t="shared" si="395"/>
        <v/>
      </c>
      <c r="W808" s="112" t="str">
        <f t="shared" si="396"/>
        <v/>
      </c>
      <c r="X808" s="112" t="str">
        <f t="shared" si="397"/>
        <v/>
      </c>
      <c r="Y808" s="112" t="str">
        <f t="shared" si="398"/>
        <v/>
      </c>
      <c r="Z808" s="112" t="str">
        <f t="shared" si="399"/>
        <v/>
      </c>
      <c r="AA808" s="112" t="str">
        <f t="shared" si="400"/>
        <v/>
      </c>
      <c r="AB808" s="112" t="str">
        <f t="shared" si="401"/>
        <v/>
      </c>
      <c r="AC808" s="112" t="str">
        <f t="shared" si="402"/>
        <v/>
      </c>
      <c r="AD808" t="str">
        <f t="shared" si="388"/>
        <v>0------------</v>
      </c>
      <c r="AF808" s="19" t="str">
        <f t="shared" si="389"/>
        <v/>
      </c>
      <c r="AG808" s="19">
        <f t="shared" si="403"/>
        <v>0</v>
      </c>
      <c r="AH808" s="19" t="str">
        <f t="shared" si="404"/>
        <v/>
      </c>
      <c r="AI808" s="19" t="str">
        <f t="shared" si="405"/>
        <v/>
      </c>
      <c r="AJ808" s="19" t="str">
        <f t="shared" si="406"/>
        <v/>
      </c>
      <c r="AK808" s="19" t="str">
        <f t="shared" si="407"/>
        <v/>
      </c>
      <c r="AL808" s="19" t="str">
        <f t="shared" si="408"/>
        <v/>
      </c>
      <c r="AM808" s="19" t="str">
        <f t="shared" si="409"/>
        <v/>
      </c>
      <c r="AN808" s="19" t="str">
        <f t="shared" si="410"/>
        <v/>
      </c>
      <c r="AO808" s="19" t="str">
        <f t="shared" si="411"/>
        <v/>
      </c>
      <c r="AP808" s="19" t="str">
        <f t="shared" si="412"/>
        <v/>
      </c>
      <c r="AQ808" s="19" t="str">
        <f t="shared" si="413"/>
        <v/>
      </c>
      <c r="AR808" s="19" t="str">
        <f t="shared" si="414"/>
        <v/>
      </c>
      <c r="AS808" s="19" t="str">
        <f>IFERROR(VLOOKUP(AF808,[2]CUS030!$A$5:$E$10000,5,0),"")</f>
        <v/>
      </c>
      <c r="AT808" s="19" t="str">
        <f>IFERROR(VLOOKUP(AG808,[2]CUS030!$A$5:$E$10000,5,0),"")</f>
        <v/>
      </c>
      <c r="AU808" s="19" t="str">
        <f>IFERROR(VLOOKUP(AH808,[2]CUS030!$A$5:$E$10000,5,0),"")</f>
        <v/>
      </c>
      <c r="AV808" s="19" t="str">
        <f>IFERROR(VLOOKUP(AI808,[2]CUS030!$A$5:$E$10000,5,0),"")</f>
        <v/>
      </c>
      <c r="AW808" s="19" t="str">
        <f>IFERROR(VLOOKUP(AJ808,[2]CUS030!$A$5:$E$10000,5,0),"")</f>
        <v/>
      </c>
      <c r="AX808" s="19" t="str">
        <f>IFERROR(VLOOKUP(AK808,[2]CUS030!$A$5:$E$10000,5,0),"")</f>
        <v/>
      </c>
      <c r="AY808" s="19" t="str">
        <f>IFERROR(VLOOKUP(AL808,[2]CUS030!$A$5:$E$10000,5,0),"")</f>
        <v/>
      </c>
      <c r="AZ808" s="19" t="str">
        <f>IFERROR(VLOOKUP(AM808,[2]CUS030!$A$5:$E$10000,5,0),"")</f>
        <v/>
      </c>
      <c r="BA808" s="19" t="str">
        <f>IFERROR(VLOOKUP(AN808,[2]CUS030!$A$5:$E$10000,5,0),"")</f>
        <v/>
      </c>
      <c r="BB808" s="19" t="str">
        <f>IFERROR(VLOOKUP(AO808,[2]CUS030!$A$5:$E$10000,5,0),"")</f>
        <v/>
      </c>
      <c r="BC808" s="19" t="str">
        <f>IFERROR(VLOOKUP(AP808,[2]CUS030!$A$5:$E$10000,5,0),"")</f>
        <v/>
      </c>
      <c r="BD808" s="19" t="str">
        <f>IFERROR(VLOOKUP(AQ808,[2]CUS030!$A$5:$E$10000,5,0),"")</f>
        <v/>
      </c>
      <c r="BE808" s="19" t="str">
        <f>IFERROR(VLOOKUP(AR808,[2]CUS030!$A$5:$E$10000,5,0),"")</f>
        <v/>
      </c>
    </row>
    <row r="809" spans="6:57" x14ac:dyDescent="0.3">
      <c r="F809" s="108" t="str">
        <f>[1]!Table1[[#This Row],[Production]]</f>
        <v>|0200230841|19.10|0.00|1.200|0.0004900NBC</v>
      </c>
      <c r="G809" t="str">
        <f t="shared" si="385"/>
        <v>4900</v>
      </c>
      <c r="H809" t="str">
        <f t="shared" si="386"/>
        <v>||||||||||||</v>
      </c>
      <c r="I809" s="108" t="str">
        <f>[1]!Table1[[#This Row],[Stock]]</f>
        <v>|0200230841|19.10|0.00|1.200|0.0001596NBC</v>
      </c>
      <c r="J809" t="str">
        <f t="shared" si="387"/>
        <v>1596</v>
      </c>
      <c r="K809" s="19"/>
      <c r="L809" s="19"/>
      <c r="M809" s="19"/>
      <c r="N809" s="19"/>
      <c r="O809" s="19"/>
      <c r="P809" s="20">
        <f>End_Cal!E809</f>
        <v>0</v>
      </c>
      <c r="Q809" s="112">
        <f t="shared" si="390"/>
        <v>0</v>
      </c>
      <c r="R809" s="112" t="str">
        <f t="shared" si="391"/>
        <v/>
      </c>
      <c r="S809" s="112" t="str">
        <f t="shared" si="392"/>
        <v/>
      </c>
      <c r="T809" s="112" t="str">
        <f t="shared" si="393"/>
        <v/>
      </c>
      <c r="U809" s="112" t="str">
        <f t="shared" si="394"/>
        <v/>
      </c>
      <c r="V809" s="112" t="str">
        <f t="shared" si="395"/>
        <v/>
      </c>
      <c r="W809" s="112" t="str">
        <f t="shared" si="396"/>
        <v/>
      </c>
      <c r="X809" s="112" t="str">
        <f t="shared" si="397"/>
        <v/>
      </c>
      <c r="Y809" s="112" t="str">
        <f t="shared" si="398"/>
        <v/>
      </c>
      <c r="Z809" s="112" t="str">
        <f t="shared" si="399"/>
        <v/>
      </c>
      <c r="AA809" s="112" t="str">
        <f t="shared" si="400"/>
        <v/>
      </c>
      <c r="AB809" s="112" t="str">
        <f t="shared" si="401"/>
        <v/>
      </c>
      <c r="AC809" s="112" t="str">
        <f t="shared" si="402"/>
        <v/>
      </c>
      <c r="AD809" t="str">
        <f t="shared" si="388"/>
        <v>0------------</v>
      </c>
      <c r="AF809" s="19" t="str">
        <f t="shared" si="389"/>
        <v/>
      </c>
      <c r="AG809" s="19">
        <f t="shared" si="403"/>
        <v>0</v>
      </c>
      <c r="AH809" s="19" t="str">
        <f t="shared" si="404"/>
        <v/>
      </c>
      <c r="AI809" s="19" t="str">
        <f t="shared" si="405"/>
        <v/>
      </c>
      <c r="AJ809" s="19" t="str">
        <f t="shared" si="406"/>
        <v/>
      </c>
      <c r="AK809" s="19" t="str">
        <f t="shared" si="407"/>
        <v/>
      </c>
      <c r="AL809" s="19" t="str">
        <f t="shared" si="408"/>
        <v/>
      </c>
      <c r="AM809" s="19" t="str">
        <f t="shared" si="409"/>
        <v/>
      </c>
      <c r="AN809" s="19" t="str">
        <f t="shared" si="410"/>
        <v/>
      </c>
      <c r="AO809" s="19" t="str">
        <f t="shared" si="411"/>
        <v/>
      </c>
      <c r="AP809" s="19" t="str">
        <f t="shared" si="412"/>
        <v/>
      </c>
      <c r="AQ809" s="19" t="str">
        <f t="shared" si="413"/>
        <v/>
      </c>
      <c r="AR809" s="19" t="str">
        <f t="shared" si="414"/>
        <v/>
      </c>
      <c r="AS809" s="19" t="str">
        <f>IFERROR(VLOOKUP(AF809,[2]CUS030!$A$5:$E$10000,5,0),"")</f>
        <v/>
      </c>
      <c r="AT809" s="19" t="str">
        <f>IFERROR(VLOOKUP(AG809,[2]CUS030!$A$5:$E$10000,5,0),"")</f>
        <v/>
      </c>
      <c r="AU809" s="19" t="str">
        <f>IFERROR(VLOOKUP(AH809,[2]CUS030!$A$5:$E$10000,5,0),"")</f>
        <v/>
      </c>
      <c r="AV809" s="19" t="str">
        <f>IFERROR(VLOOKUP(AI809,[2]CUS030!$A$5:$E$10000,5,0),"")</f>
        <v/>
      </c>
      <c r="AW809" s="19" t="str">
        <f>IFERROR(VLOOKUP(AJ809,[2]CUS030!$A$5:$E$10000,5,0),"")</f>
        <v/>
      </c>
      <c r="AX809" s="19" t="str">
        <f>IFERROR(VLOOKUP(AK809,[2]CUS030!$A$5:$E$10000,5,0),"")</f>
        <v/>
      </c>
      <c r="AY809" s="19" t="str">
        <f>IFERROR(VLOOKUP(AL809,[2]CUS030!$A$5:$E$10000,5,0),"")</f>
        <v/>
      </c>
      <c r="AZ809" s="19" t="str">
        <f>IFERROR(VLOOKUP(AM809,[2]CUS030!$A$5:$E$10000,5,0),"")</f>
        <v/>
      </c>
      <c r="BA809" s="19" t="str">
        <f>IFERROR(VLOOKUP(AN809,[2]CUS030!$A$5:$E$10000,5,0),"")</f>
        <v/>
      </c>
      <c r="BB809" s="19" t="str">
        <f>IFERROR(VLOOKUP(AO809,[2]CUS030!$A$5:$E$10000,5,0),"")</f>
        <v/>
      </c>
      <c r="BC809" s="19" t="str">
        <f>IFERROR(VLOOKUP(AP809,[2]CUS030!$A$5:$E$10000,5,0),"")</f>
        <v/>
      </c>
      <c r="BD809" s="19" t="str">
        <f>IFERROR(VLOOKUP(AQ809,[2]CUS030!$A$5:$E$10000,5,0),"")</f>
        <v/>
      </c>
      <c r="BE809" s="19" t="str">
        <f>IFERROR(VLOOKUP(AR809,[2]CUS030!$A$5:$E$10000,5,0),"")</f>
        <v/>
      </c>
    </row>
    <row r="810" spans="6:57" x14ac:dyDescent="0.3">
      <c r="F810" s="108" t="str">
        <f>[1]!Table1[[#This Row],[Production]]</f>
        <v>|0200230841|12.70|0.00|1.200|0.0004901NBC</v>
      </c>
      <c r="G810" t="str">
        <f t="shared" si="385"/>
        <v>4901</v>
      </c>
      <c r="H810" t="str">
        <f t="shared" si="386"/>
        <v>||||||||||||</v>
      </c>
      <c r="I810" s="108" t="str">
        <f>[1]!Table1[[#This Row],[Stock]]</f>
        <v>|0200230841|12.70|0.00|1.200|0.0002071NBC</v>
      </c>
      <c r="J810" t="str">
        <f t="shared" si="387"/>
        <v>2071</v>
      </c>
      <c r="K810" s="19"/>
      <c r="L810" s="19"/>
      <c r="M810" s="19"/>
      <c r="N810" s="19"/>
      <c r="O810" s="19"/>
      <c r="P810" s="20">
        <f>End_Cal!E810</f>
        <v>0</v>
      </c>
      <c r="Q810" s="112">
        <f t="shared" si="390"/>
        <v>0</v>
      </c>
      <c r="R810" s="112" t="str">
        <f t="shared" si="391"/>
        <v/>
      </c>
      <c r="S810" s="112" t="str">
        <f t="shared" si="392"/>
        <v/>
      </c>
      <c r="T810" s="112" t="str">
        <f t="shared" si="393"/>
        <v/>
      </c>
      <c r="U810" s="112" t="str">
        <f t="shared" si="394"/>
        <v/>
      </c>
      <c r="V810" s="112" t="str">
        <f t="shared" si="395"/>
        <v/>
      </c>
      <c r="W810" s="112" t="str">
        <f t="shared" si="396"/>
        <v/>
      </c>
      <c r="X810" s="112" t="str">
        <f t="shared" si="397"/>
        <v/>
      </c>
      <c r="Y810" s="112" t="str">
        <f t="shared" si="398"/>
        <v/>
      </c>
      <c r="Z810" s="112" t="str">
        <f t="shared" si="399"/>
        <v/>
      </c>
      <c r="AA810" s="112" t="str">
        <f t="shared" si="400"/>
        <v/>
      </c>
      <c r="AB810" s="112" t="str">
        <f t="shared" si="401"/>
        <v/>
      </c>
      <c r="AC810" s="112" t="str">
        <f t="shared" si="402"/>
        <v/>
      </c>
      <c r="AD810" t="str">
        <f t="shared" si="388"/>
        <v>0------------</v>
      </c>
      <c r="AF810" s="19" t="str">
        <f t="shared" si="389"/>
        <v/>
      </c>
      <c r="AG810" s="19">
        <f t="shared" si="403"/>
        <v>0</v>
      </c>
      <c r="AH810" s="19" t="str">
        <f t="shared" si="404"/>
        <v/>
      </c>
      <c r="AI810" s="19" t="str">
        <f t="shared" si="405"/>
        <v/>
      </c>
      <c r="AJ810" s="19" t="str">
        <f t="shared" si="406"/>
        <v/>
      </c>
      <c r="AK810" s="19" t="str">
        <f t="shared" si="407"/>
        <v/>
      </c>
      <c r="AL810" s="19" t="str">
        <f t="shared" si="408"/>
        <v/>
      </c>
      <c r="AM810" s="19" t="str">
        <f t="shared" si="409"/>
        <v/>
      </c>
      <c r="AN810" s="19" t="str">
        <f t="shared" si="410"/>
        <v/>
      </c>
      <c r="AO810" s="19" t="str">
        <f t="shared" si="411"/>
        <v/>
      </c>
      <c r="AP810" s="19" t="str">
        <f t="shared" si="412"/>
        <v/>
      </c>
      <c r="AQ810" s="19" t="str">
        <f t="shared" si="413"/>
        <v/>
      </c>
      <c r="AR810" s="19" t="str">
        <f t="shared" si="414"/>
        <v/>
      </c>
      <c r="AS810" s="19" t="str">
        <f>IFERROR(VLOOKUP(AF810,[2]CUS030!$A$5:$E$10000,5,0),"")</f>
        <v/>
      </c>
      <c r="AT810" s="19" t="str">
        <f>IFERROR(VLOOKUP(AG810,[2]CUS030!$A$5:$E$10000,5,0),"")</f>
        <v/>
      </c>
      <c r="AU810" s="19" t="str">
        <f>IFERROR(VLOOKUP(AH810,[2]CUS030!$A$5:$E$10000,5,0),"")</f>
        <v/>
      </c>
      <c r="AV810" s="19" t="str">
        <f>IFERROR(VLOOKUP(AI810,[2]CUS030!$A$5:$E$10000,5,0),"")</f>
        <v/>
      </c>
      <c r="AW810" s="19" t="str">
        <f>IFERROR(VLOOKUP(AJ810,[2]CUS030!$A$5:$E$10000,5,0),"")</f>
        <v/>
      </c>
      <c r="AX810" s="19" t="str">
        <f>IFERROR(VLOOKUP(AK810,[2]CUS030!$A$5:$E$10000,5,0),"")</f>
        <v/>
      </c>
      <c r="AY810" s="19" t="str">
        <f>IFERROR(VLOOKUP(AL810,[2]CUS030!$A$5:$E$10000,5,0),"")</f>
        <v/>
      </c>
      <c r="AZ810" s="19" t="str">
        <f>IFERROR(VLOOKUP(AM810,[2]CUS030!$A$5:$E$10000,5,0),"")</f>
        <v/>
      </c>
      <c r="BA810" s="19" t="str">
        <f>IFERROR(VLOOKUP(AN810,[2]CUS030!$A$5:$E$10000,5,0),"")</f>
        <v/>
      </c>
      <c r="BB810" s="19" t="str">
        <f>IFERROR(VLOOKUP(AO810,[2]CUS030!$A$5:$E$10000,5,0),"")</f>
        <v/>
      </c>
      <c r="BC810" s="19" t="str">
        <f>IFERROR(VLOOKUP(AP810,[2]CUS030!$A$5:$E$10000,5,0),"")</f>
        <v/>
      </c>
      <c r="BD810" s="19" t="str">
        <f>IFERROR(VLOOKUP(AQ810,[2]CUS030!$A$5:$E$10000,5,0),"")</f>
        <v/>
      </c>
      <c r="BE810" s="19" t="str">
        <f>IFERROR(VLOOKUP(AR810,[2]CUS030!$A$5:$E$10000,5,0),"")</f>
        <v/>
      </c>
    </row>
    <row r="811" spans="6:57" x14ac:dyDescent="0.3">
      <c r="F811" s="108" t="str">
        <f>[1]!Table1[[#This Row],[Production]]</f>
        <v>|0200226010|15.90|0.00|2.000|0.0005300NBC</v>
      </c>
      <c r="G811" t="str">
        <f t="shared" si="385"/>
        <v>5300</v>
      </c>
      <c r="H811" t="str">
        <f t="shared" si="386"/>
        <v>||||||||||||</v>
      </c>
      <c r="I811" s="108" t="str">
        <f>[1]!Table1[[#This Row],[Stock]]</f>
        <v>|0200226010|15.90|0.00|2.000|0.0005300NBC</v>
      </c>
      <c r="J811" t="str">
        <f t="shared" si="387"/>
        <v>5300</v>
      </c>
      <c r="K811" s="19"/>
      <c r="L811" s="19"/>
      <c r="M811" s="19"/>
      <c r="N811" s="19"/>
      <c r="O811" s="19"/>
      <c r="P811" s="20">
        <f>End_Cal!E811</f>
        <v>0</v>
      </c>
      <c r="Q811" s="112">
        <f t="shared" si="390"/>
        <v>0</v>
      </c>
      <c r="R811" s="112" t="str">
        <f t="shared" si="391"/>
        <v/>
      </c>
      <c r="S811" s="112" t="str">
        <f t="shared" si="392"/>
        <v/>
      </c>
      <c r="T811" s="112" t="str">
        <f t="shared" si="393"/>
        <v/>
      </c>
      <c r="U811" s="112" t="str">
        <f t="shared" si="394"/>
        <v/>
      </c>
      <c r="V811" s="112" t="str">
        <f t="shared" si="395"/>
        <v/>
      </c>
      <c r="W811" s="112" t="str">
        <f t="shared" si="396"/>
        <v/>
      </c>
      <c r="X811" s="112" t="str">
        <f t="shared" si="397"/>
        <v/>
      </c>
      <c r="Y811" s="112" t="str">
        <f t="shared" si="398"/>
        <v/>
      </c>
      <c r="Z811" s="112" t="str">
        <f t="shared" si="399"/>
        <v/>
      </c>
      <c r="AA811" s="112" t="str">
        <f t="shared" si="400"/>
        <v/>
      </c>
      <c r="AB811" s="112" t="str">
        <f t="shared" si="401"/>
        <v/>
      </c>
      <c r="AC811" s="112" t="str">
        <f t="shared" si="402"/>
        <v/>
      </c>
      <c r="AD811" t="str">
        <f t="shared" si="388"/>
        <v>0------------</v>
      </c>
      <c r="AF811" s="19" t="str">
        <f t="shared" si="389"/>
        <v/>
      </c>
      <c r="AG811" s="19">
        <f t="shared" si="403"/>
        <v>0</v>
      </c>
      <c r="AH811" s="19" t="str">
        <f t="shared" si="404"/>
        <v/>
      </c>
      <c r="AI811" s="19" t="str">
        <f t="shared" si="405"/>
        <v/>
      </c>
      <c r="AJ811" s="19" t="str">
        <f t="shared" si="406"/>
        <v/>
      </c>
      <c r="AK811" s="19" t="str">
        <f t="shared" si="407"/>
        <v/>
      </c>
      <c r="AL811" s="19" t="str">
        <f t="shared" si="408"/>
        <v/>
      </c>
      <c r="AM811" s="19" t="str">
        <f t="shared" si="409"/>
        <v/>
      </c>
      <c r="AN811" s="19" t="str">
        <f t="shared" si="410"/>
        <v/>
      </c>
      <c r="AO811" s="19" t="str">
        <f t="shared" si="411"/>
        <v/>
      </c>
      <c r="AP811" s="19" t="str">
        <f t="shared" si="412"/>
        <v/>
      </c>
      <c r="AQ811" s="19" t="str">
        <f t="shared" si="413"/>
        <v/>
      </c>
      <c r="AR811" s="19" t="str">
        <f t="shared" si="414"/>
        <v/>
      </c>
      <c r="AS811" s="19" t="str">
        <f>IFERROR(VLOOKUP(AF811,[2]CUS030!$A$5:$E$10000,5,0),"")</f>
        <v/>
      </c>
      <c r="AT811" s="19" t="str">
        <f>IFERROR(VLOOKUP(AG811,[2]CUS030!$A$5:$E$10000,5,0),"")</f>
        <v/>
      </c>
      <c r="AU811" s="19" t="str">
        <f>IFERROR(VLOOKUP(AH811,[2]CUS030!$A$5:$E$10000,5,0),"")</f>
        <v/>
      </c>
      <c r="AV811" s="19" t="str">
        <f>IFERROR(VLOOKUP(AI811,[2]CUS030!$A$5:$E$10000,5,0),"")</f>
        <v/>
      </c>
      <c r="AW811" s="19" t="str">
        <f>IFERROR(VLOOKUP(AJ811,[2]CUS030!$A$5:$E$10000,5,0),"")</f>
        <v/>
      </c>
      <c r="AX811" s="19" t="str">
        <f>IFERROR(VLOOKUP(AK811,[2]CUS030!$A$5:$E$10000,5,0),"")</f>
        <v/>
      </c>
      <c r="AY811" s="19" t="str">
        <f>IFERROR(VLOOKUP(AL811,[2]CUS030!$A$5:$E$10000,5,0),"")</f>
        <v/>
      </c>
      <c r="AZ811" s="19" t="str">
        <f>IFERROR(VLOOKUP(AM811,[2]CUS030!$A$5:$E$10000,5,0),"")</f>
        <v/>
      </c>
      <c r="BA811" s="19" t="str">
        <f>IFERROR(VLOOKUP(AN811,[2]CUS030!$A$5:$E$10000,5,0),"")</f>
        <v/>
      </c>
      <c r="BB811" s="19" t="str">
        <f>IFERROR(VLOOKUP(AO811,[2]CUS030!$A$5:$E$10000,5,0),"")</f>
        <v/>
      </c>
      <c r="BC811" s="19" t="str">
        <f>IFERROR(VLOOKUP(AP811,[2]CUS030!$A$5:$E$10000,5,0),"")</f>
        <v/>
      </c>
      <c r="BD811" s="19" t="str">
        <f>IFERROR(VLOOKUP(AQ811,[2]CUS030!$A$5:$E$10000,5,0),"")</f>
        <v/>
      </c>
      <c r="BE811" s="19" t="str">
        <f>IFERROR(VLOOKUP(AR811,[2]CUS030!$A$5:$E$10000,5,0),"")</f>
        <v/>
      </c>
    </row>
    <row r="812" spans="6:57" x14ac:dyDescent="0.3">
      <c r="F812" s="108" t="str">
        <f>[1]!Table1[[#This Row],[Production]]</f>
        <v>|0200220810|22.20|0.00|1.600|0.0005900NBC</v>
      </c>
      <c r="G812" t="str">
        <f t="shared" si="385"/>
        <v>5900</v>
      </c>
      <c r="H812" t="str">
        <f t="shared" si="386"/>
        <v>||||||||||||</v>
      </c>
      <c r="I812" s="108" t="str">
        <f>[1]!Table1[[#This Row],[Stock]]</f>
        <v>|0200220810|22.20|0.00|1.600|0.0005900NBC</v>
      </c>
      <c r="J812" t="str">
        <f t="shared" si="387"/>
        <v>5900</v>
      </c>
      <c r="K812" s="19"/>
      <c r="L812" s="19"/>
      <c r="M812" s="19"/>
      <c r="N812" s="19"/>
      <c r="O812" s="19"/>
      <c r="P812" s="20">
        <f>End_Cal!E812</f>
        <v>0</v>
      </c>
      <c r="Q812" s="112">
        <f t="shared" si="390"/>
        <v>0</v>
      </c>
      <c r="R812" s="112" t="str">
        <f t="shared" si="391"/>
        <v/>
      </c>
      <c r="S812" s="112" t="str">
        <f t="shared" si="392"/>
        <v/>
      </c>
      <c r="T812" s="112" t="str">
        <f t="shared" si="393"/>
        <v/>
      </c>
      <c r="U812" s="112" t="str">
        <f t="shared" si="394"/>
        <v/>
      </c>
      <c r="V812" s="112" t="str">
        <f t="shared" si="395"/>
        <v/>
      </c>
      <c r="W812" s="112" t="str">
        <f t="shared" si="396"/>
        <v/>
      </c>
      <c r="X812" s="112" t="str">
        <f t="shared" si="397"/>
        <v/>
      </c>
      <c r="Y812" s="112" t="str">
        <f t="shared" si="398"/>
        <v/>
      </c>
      <c r="Z812" s="112" t="str">
        <f t="shared" si="399"/>
        <v/>
      </c>
      <c r="AA812" s="112" t="str">
        <f t="shared" si="400"/>
        <v/>
      </c>
      <c r="AB812" s="112" t="str">
        <f t="shared" si="401"/>
        <v/>
      </c>
      <c r="AC812" s="112" t="str">
        <f t="shared" si="402"/>
        <v/>
      </c>
      <c r="AD812" t="str">
        <f t="shared" si="388"/>
        <v>0------------</v>
      </c>
      <c r="AF812" s="19" t="str">
        <f t="shared" si="389"/>
        <v/>
      </c>
      <c r="AG812" s="19">
        <f t="shared" si="403"/>
        <v>0</v>
      </c>
      <c r="AH812" s="19" t="str">
        <f t="shared" si="404"/>
        <v/>
      </c>
      <c r="AI812" s="19" t="str">
        <f t="shared" si="405"/>
        <v/>
      </c>
      <c r="AJ812" s="19" t="str">
        <f t="shared" si="406"/>
        <v/>
      </c>
      <c r="AK812" s="19" t="str">
        <f t="shared" si="407"/>
        <v/>
      </c>
      <c r="AL812" s="19" t="str">
        <f t="shared" si="408"/>
        <v/>
      </c>
      <c r="AM812" s="19" t="str">
        <f t="shared" si="409"/>
        <v/>
      </c>
      <c r="AN812" s="19" t="str">
        <f t="shared" si="410"/>
        <v/>
      </c>
      <c r="AO812" s="19" t="str">
        <f t="shared" si="411"/>
        <v/>
      </c>
      <c r="AP812" s="19" t="str">
        <f t="shared" si="412"/>
        <v/>
      </c>
      <c r="AQ812" s="19" t="str">
        <f t="shared" si="413"/>
        <v/>
      </c>
      <c r="AR812" s="19" t="str">
        <f t="shared" si="414"/>
        <v/>
      </c>
      <c r="AS812" s="19" t="str">
        <f>IFERROR(VLOOKUP(AF812,[2]CUS030!$A$5:$E$10000,5,0),"")</f>
        <v/>
      </c>
      <c r="AT812" s="19" t="str">
        <f>IFERROR(VLOOKUP(AG812,[2]CUS030!$A$5:$E$10000,5,0),"")</f>
        <v/>
      </c>
      <c r="AU812" s="19" t="str">
        <f>IFERROR(VLOOKUP(AH812,[2]CUS030!$A$5:$E$10000,5,0),"")</f>
        <v/>
      </c>
      <c r="AV812" s="19" t="str">
        <f>IFERROR(VLOOKUP(AI812,[2]CUS030!$A$5:$E$10000,5,0),"")</f>
        <v/>
      </c>
      <c r="AW812" s="19" t="str">
        <f>IFERROR(VLOOKUP(AJ812,[2]CUS030!$A$5:$E$10000,5,0),"")</f>
        <v/>
      </c>
      <c r="AX812" s="19" t="str">
        <f>IFERROR(VLOOKUP(AK812,[2]CUS030!$A$5:$E$10000,5,0),"")</f>
        <v/>
      </c>
      <c r="AY812" s="19" t="str">
        <f>IFERROR(VLOOKUP(AL812,[2]CUS030!$A$5:$E$10000,5,0),"")</f>
        <v/>
      </c>
      <c r="AZ812" s="19" t="str">
        <f>IFERROR(VLOOKUP(AM812,[2]CUS030!$A$5:$E$10000,5,0),"")</f>
        <v/>
      </c>
      <c r="BA812" s="19" t="str">
        <f>IFERROR(VLOOKUP(AN812,[2]CUS030!$A$5:$E$10000,5,0),"")</f>
        <v/>
      </c>
      <c r="BB812" s="19" t="str">
        <f>IFERROR(VLOOKUP(AO812,[2]CUS030!$A$5:$E$10000,5,0),"")</f>
        <v/>
      </c>
      <c r="BC812" s="19" t="str">
        <f>IFERROR(VLOOKUP(AP812,[2]CUS030!$A$5:$E$10000,5,0),"")</f>
        <v/>
      </c>
      <c r="BD812" s="19" t="str">
        <f>IFERROR(VLOOKUP(AQ812,[2]CUS030!$A$5:$E$10000,5,0),"")</f>
        <v/>
      </c>
      <c r="BE812" s="19" t="str">
        <f>IFERROR(VLOOKUP(AR812,[2]CUS030!$A$5:$E$10000,5,0),"")</f>
        <v/>
      </c>
    </row>
    <row r="813" spans="6:57" x14ac:dyDescent="0.3">
      <c r="F813" s="108" t="str">
        <f>[1]!Table1[[#This Row],[Production]]</f>
        <v>|0200220810|31.80|0.00|2.000|0.0006000NBC</v>
      </c>
      <c r="G813" t="str">
        <f t="shared" si="385"/>
        <v>6000</v>
      </c>
      <c r="H813" t="str">
        <f t="shared" si="386"/>
        <v>||||||||||||</v>
      </c>
      <c r="I813" s="108" t="str">
        <f>[1]!Table1[[#This Row],[Stock]]</f>
        <v>|0200220810|31.80|0.00|2.000|0.0006000NBC</v>
      </c>
      <c r="J813" t="str">
        <f t="shared" si="387"/>
        <v>6000</v>
      </c>
      <c r="K813" s="19"/>
      <c r="L813" s="19"/>
      <c r="M813" s="19"/>
      <c r="N813" s="19"/>
      <c r="O813" s="19"/>
      <c r="P813" s="20">
        <f>End_Cal!E813</f>
        <v>0</v>
      </c>
      <c r="Q813" s="112">
        <f t="shared" si="390"/>
        <v>0</v>
      </c>
      <c r="R813" s="112" t="str">
        <f t="shared" si="391"/>
        <v/>
      </c>
      <c r="S813" s="112" t="str">
        <f t="shared" si="392"/>
        <v/>
      </c>
      <c r="T813" s="112" t="str">
        <f t="shared" si="393"/>
        <v/>
      </c>
      <c r="U813" s="112" t="str">
        <f t="shared" si="394"/>
        <v/>
      </c>
      <c r="V813" s="112" t="str">
        <f t="shared" si="395"/>
        <v/>
      </c>
      <c r="W813" s="112" t="str">
        <f t="shared" si="396"/>
        <v/>
      </c>
      <c r="X813" s="112" t="str">
        <f t="shared" si="397"/>
        <v/>
      </c>
      <c r="Y813" s="112" t="str">
        <f t="shared" si="398"/>
        <v/>
      </c>
      <c r="Z813" s="112" t="str">
        <f t="shared" si="399"/>
        <v/>
      </c>
      <c r="AA813" s="112" t="str">
        <f t="shared" si="400"/>
        <v/>
      </c>
      <c r="AB813" s="112" t="str">
        <f t="shared" si="401"/>
        <v/>
      </c>
      <c r="AC813" s="112" t="str">
        <f t="shared" si="402"/>
        <v/>
      </c>
      <c r="AD813" t="str">
        <f t="shared" si="388"/>
        <v>0------------</v>
      </c>
      <c r="AF813" s="19" t="str">
        <f t="shared" si="389"/>
        <v/>
      </c>
      <c r="AG813" s="19">
        <f t="shared" si="403"/>
        <v>0</v>
      </c>
      <c r="AH813" s="19" t="str">
        <f t="shared" si="404"/>
        <v/>
      </c>
      <c r="AI813" s="19" t="str">
        <f t="shared" si="405"/>
        <v/>
      </c>
      <c r="AJ813" s="19" t="str">
        <f t="shared" si="406"/>
        <v/>
      </c>
      <c r="AK813" s="19" t="str">
        <f t="shared" si="407"/>
        <v/>
      </c>
      <c r="AL813" s="19" t="str">
        <f t="shared" si="408"/>
        <v/>
      </c>
      <c r="AM813" s="19" t="str">
        <f t="shared" si="409"/>
        <v/>
      </c>
      <c r="AN813" s="19" t="str">
        <f t="shared" si="410"/>
        <v/>
      </c>
      <c r="AO813" s="19" t="str">
        <f t="shared" si="411"/>
        <v/>
      </c>
      <c r="AP813" s="19" t="str">
        <f t="shared" si="412"/>
        <v/>
      </c>
      <c r="AQ813" s="19" t="str">
        <f t="shared" si="413"/>
        <v/>
      </c>
      <c r="AR813" s="19" t="str">
        <f t="shared" si="414"/>
        <v/>
      </c>
      <c r="AS813" s="19" t="str">
        <f>IFERROR(VLOOKUP(AF813,[2]CUS030!$A$5:$E$10000,5,0),"")</f>
        <v/>
      </c>
      <c r="AT813" s="19" t="str">
        <f>IFERROR(VLOOKUP(AG813,[2]CUS030!$A$5:$E$10000,5,0),"")</f>
        <v/>
      </c>
      <c r="AU813" s="19" t="str">
        <f>IFERROR(VLOOKUP(AH813,[2]CUS030!$A$5:$E$10000,5,0),"")</f>
        <v/>
      </c>
      <c r="AV813" s="19" t="str">
        <f>IFERROR(VLOOKUP(AI813,[2]CUS030!$A$5:$E$10000,5,0),"")</f>
        <v/>
      </c>
      <c r="AW813" s="19" t="str">
        <f>IFERROR(VLOOKUP(AJ813,[2]CUS030!$A$5:$E$10000,5,0),"")</f>
        <v/>
      </c>
      <c r="AX813" s="19" t="str">
        <f>IFERROR(VLOOKUP(AK813,[2]CUS030!$A$5:$E$10000,5,0),"")</f>
        <v/>
      </c>
      <c r="AY813" s="19" t="str">
        <f>IFERROR(VLOOKUP(AL813,[2]CUS030!$A$5:$E$10000,5,0),"")</f>
        <v/>
      </c>
      <c r="AZ813" s="19" t="str">
        <f>IFERROR(VLOOKUP(AM813,[2]CUS030!$A$5:$E$10000,5,0),"")</f>
        <v/>
      </c>
      <c r="BA813" s="19" t="str">
        <f>IFERROR(VLOOKUP(AN813,[2]CUS030!$A$5:$E$10000,5,0),"")</f>
        <v/>
      </c>
      <c r="BB813" s="19" t="str">
        <f>IFERROR(VLOOKUP(AO813,[2]CUS030!$A$5:$E$10000,5,0),"")</f>
        <v/>
      </c>
      <c r="BC813" s="19" t="str">
        <f>IFERROR(VLOOKUP(AP813,[2]CUS030!$A$5:$E$10000,5,0),"")</f>
        <v/>
      </c>
      <c r="BD813" s="19" t="str">
        <f>IFERROR(VLOOKUP(AQ813,[2]CUS030!$A$5:$E$10000,5,0),"")</f>
        <v/>
      </c>
      <c r="BE813" s="19" t="str">
        <f>IFERROR(VLOOKUP(AR813,[2]CUS030!$A$5:$E$10000,5,0),"")</f>
        <v/>
      </c>
    </row>
    <row r="814" spans="6:57" x14ac:dyDescent="0.3">
      <c r="F814" s="108" t="str">
        <f>[1]!Table1[[#This Row],[Production]]</f>
        <v>|0200220810|22.20|0.00|1.600|0.0006400NBC</v>
      </c>
      <c r="G814" t="str">
        <f t="shared" si="385"/>
        <v>6400</v>
      </c>
      <c r="H814" t="str">
        <f t="shared" si="386"/>
        <v>||||||||||||</v>
      </c>
      <c r="I814" s="108" t="str">
        <f>[1]!Table1[[#This Row],[Stock]]</f>
        <v>|0200220810|22.20|0.00|1.600|0.0006400NBC</v>
      </c>
      <c r="J814" t="str">
        <f t="shared" si="387"/>
        <v>6400</v>
      </c>
      <c r="K814" s="19"/>
      <c r="L814" s="19"/>
      <c r="M814" s="19"/>
      <c r="N814" s="19"/>
      <c r="O814" s="19"/>
      <c r="P814" s="20">
        <f>End_Cal!E814</f>
        <v>0</v>
      </c>
      <c r="Q814" s="112">
        <f t="shared" si="390"/>
        <v>0</v>
      </c>
      <c r="R814" s="112" t="str">
        <f t="shared" si="391"/>
        <v/>
      </c>
      <c r="S814" s="112" t="str">
        <f t="shared" si="392"/>
        <v/>
      </c>
      <c r="T814" s="112" t="str">
        <f t="shared" si="393"/>
        <v/>
      </c>
      <c r="U814" s="112" t="str">
        <f t="shared" si="394"/>
        <v/>
      </c>
      <c r="V814" s="112" t="str">
        <f t="shared" si="395"/>
        <v/>
      </c>
      <c r="W814" s="112" t="str">
        <f t="shared" si="396"/>
        <v/>
      </c>
      <c r="X814" s="112" t="str">
        <f t="shared" si="397"/>
        <v/>
      </c>
      <c r="Y814" s="112" t="str">
        <f t="shared" si="398"/>
        <v/>
      </c>
      <c r="Z814" s="112" t="str">
        <f t="shared" si="399"/>
        <v/>
      </c>
      <c r="AA814" s="112" t="str">
        <f t="shared" si="400"/>
        <v/>
      </c>
      <c r="AB814" s="112" t="str">
        <f t="shared" si="401"/>
        <v/>
      </c>
      <c r="AC814" s="112" t="str">
        <f t="shared" si="402"/>
        <v/>
      </c>
      <c r="AD814" t="str">
        <f t="shared" si="388"/>
        <v>0------------</v>
      </c>
      <c r="AF814" s="19" t="str">
        <f t="shared" si="389"/>
        <v/>
      </c>
      <c r="AG814" s="19">
        <f t="shared" si="403"/>
        <v>0</v>
      </c>
      <c r="AH814" s="19" t="str">
        <f t="shared" si="404"/>
        <v/>
      </c>
      <c r="AI814" s="19" t="str">
        <f t="shared" si="405"/>
        <v/>
      </c>
      <c r="AJ814" s="19" t="str">
        <f t="shared" si="406"/>
        <v/>
      </c>
      <c r="AK814" s="19" t="str">
        <f t="shared" si="407"/>
        <v/>
      </c>
      <c r="AL814" s="19" t="str">
        <f t="shared" si="408"/>
        <v/>
      </c>
      <c r="AM814" s="19" t="str">
        <f t="shared" si="409"/>
        <v/>
      </c>
      <c r="AN814" s="19" t="str">
        <f t="shared" si="410"/>
        <v/>
      </c>
      <c r="AO814" s="19" t="str">
        <f t="shared" si="411"/>
        <v/>
      </c>
      <c r="AP814" s="19" t="str">
        <f t="shared" si="412"/>
        <v/>
      </c>
      <c r="AQ814" s="19" t="str">
        <f t="shared" si="413"/>
        <v/>
      </c>
      <c r="AR814" s="19" t="str">
        <f t="shared" si="414"/>
        <v/>
      </c>
      <c r="AS814" s="19" t="str">
        <f>IFERROR(VLOOKUP(AF814,[2]CUS030!$A$5:$E$10000,5,0),"")</f>
        <v/>
      </c>
      <c r="AT814" s="19" t="str">
        <f>IFERROR(VLOOKUP(AG814,[2]CUS030!$A$5:$E$10000,5,0),"")</f>
        <v/>
      </c>
      <c r="AU814" s="19" t="str">
        <f>IFERROR(VLOOKUP(AH814,[2]CUS030!$A$5:$E$10000,5,0),"")</f>
        <v/>
      </c>
      <c r="AV814" s="19" t="str">
        <f>IFERROR(VLOOKUP(AI814,[2]CUS030!$A$5:$E$10000,5,0),"")</f>
        <v/>
      </c>
      <c r="AW814" s="19" t="str">
        <f>IFERROR(VLOOKUP(AJ814,[2]CUS030!$A$5:$E$10000,5,0),"")</f>
        <v/>
      </c>
      <c r="AX814" s="19" t="str">
        <f>IFERROR(VLOOKUP(AK814,[2]CUS030!$A$5:$E$10000,5,0),"")</f>
        <v/>
      </c>
      <c r="AY814" s="19" t="str">
        <f>IFERROR(VLOOKUP(AL814,[2]CUS030!$A$5:$E$10000,5,0),"")</f>
        <v/>
      </c>
      <c r="AZ814" s="19" t="str">
        <f>IFERROR(VLOOKUP(AM814,[2]CUS030!$A$5:$E$10000,5,0),"")</f>
        <v/>
      </c>
      <c r="BA814" s="19" t="str">
        <f>IFERROR(VLOOKUP(AN814,[2]CUS030!$A$5:$E$10000,5,0),"")</f>
        <v/>
      </c>
      <c r="BB814" s="19" t="str">
        <f>IFERROR(VLOOKUP(AO814,[2]CUS030!$A$5:$E$10000,5,0),"")</f>
        <v/>
      </c>
      <c r="BC814" s="19" t="str">
        <f>IFERROR(VLOOKUP(AP814,[2]CUS030!$A$5:$E$10000,5,0),"")</f>
        <v/>
      </c>
      <c r="BD814" s="19" t="str">
        <f>IFERROR(VLOOKUP(AQ814,[2]CUS030!$A$5:$E$10000,5,0),"")</f>
        <v/>
      </c>
      <c r="BE814" s="19" t="str">
        <f>IFERROR(VLOOKUP(AR814,[2]CUS030!$A$5:$E$10000,5,0),"")</f>
        <v/>
      </c>
    </row>
    <row r="815" spans="6:57" x14ac:dyDescent="0.3">
      <c r="F815" s="108" t="str">
        <f>[1]!Table1[[#This Row],[Production]]</f>
        <v>|0200225926|48.60|0.00|3.500|0.0005195IBC</v>
      </c>
      <c r="G815" t="str">
        <f t="shared" si="385"/>
        <v>5195</v>
      </c>
      <c r="H815" t="str">
        <f t="shared" si="386"/>
        <v>||||||||||||</v>
      </c>
      <c r="I815" s="108" t="str">
        <f>[1]!Table1[[#This Row],[Stock]]</f>
        <v>|0200225926|48.60|0.00|3.500|0.0005195IBC</v>
      </c>
      <c r="J815" t="str">
        <f t="shared" si="387"/>
        <v>5195</v>
      </c>
      <c r="K815" s="19"/>
      <c r="L815" s="19"/>
      <c r="M815" s="19"/>
      <c r="N815" s="19"/>
      <c r="O815" s="19"/>
      <c r="P815" s="20">
        <f>End_Cal!E815</f>
        <v>0</v>
      </c>
      <c r="Q815" s="112">
        <f t="shared" si="390"/>
        <v>0</v>
      </c>
      <c r="R815" s="112" t="str">
        <f t="shared" si="391"/>
        <v/>
      </c>
      <c r="S815" s="112" t="str">
        <f t="shared" si="392"/>
        <v/>
      </c>
      <c r="T815" s="112" t="str">
        <f t="shared" si="393"/>
        <v/>
      </c>
      <c r="U815" s="112" t="str">
        <f t="shared" si="394"/>
        <v/>
      </c>
      <c r="V815" s="112" t="str">
        <f t="shared" si="395"/>
        <v/>
      </c>
      <c r="W815" s="112" t="str">
        <f t="shared" si="396"/>
        <v/>
      </c>
      <c r="X815" s="112" t="str">
        <f t="shared" si="397"/>
        <v/>
      </c>
      <c r="Y815" s="112" t="str">
        <f t="shared" si="398"/>
        <v/>
      </c>
      <c r="Z815" s="112" t="str">
        <f t="shared" si="399"/>
        <v/>
      </c>
      <c r="AA815" s="112" t="str">
        <f t="shared" si="400"/>
        <v/>
      </c>
      <c r="AB815" s="112" t="str">
        <f t="shared" si="401"/>
        <v/>
      </c>
      <c r="AC815" s="112" t="str">
        <f t="shared" si="402"/>
        <v/>
      </c>
      <c r="AD815" t="str">
        <f t="shared" si="388"/>
        <v>0------------</v>
      </c>
      <c r="AF815" s="19" t="str">
        <f t="shared" si="389"/>
        <v/>
      </c>
      <c r="AG815" s="19">
        <f t="shared" si="403"/>
        <v>0</v>
      </c>
      <c r="AH815" s="19" t="str">
        <f t="shared" si="404"/>
        <v/>
      </c>
      <c r="AI815" s="19" t="str">
        <f t="shared" si="405"/>
        <v/>
      </c>
      <c r="AJ815" s="19" t="str">
        <f t="shared" si="406"/>
        <v/>
      </c>
      <c r="AK815" s="19" t="str">
        <f t="shared" si="407"/>
        <v/>
      </c>
      <c r="AL815" s="19" t="str">
        <f t="shared" si="408"/>
        <v/>
      </c>
      <c r="AM815" s="19" t="str">
        <f t="shared" si="409"/>
        <v/>
      </c>
      <c r="AN815" s="19" t="str">
        <f t="shared" si="410"/>
        <v/>
      </c>
      <c r="AO815" s="19" t="str">
        <f t="shared" si="411"/>
        <v/>
      </c>
      <c r="AP815" s="19" t="str">
        <f t="shared" si="412"/>
        <v/>
      </c>
      <c r="AQ815" s="19" t="str">
        <f t="shared" si="413"/>
        <v/>
      </c>
      <c r="AR815" s="19" t="str">
        <f t="shared" si="414"/>
        <v/>
      </c>
      <c r="AS815" s="19" t="str">
        <f>IFERROR(VLOOKUP(AF815,[2]CUS030!$A$5:$E$10000,5,0),"")</f>
        <v/>
      </c>
      <c r="AT815" s="19" t="str">
        <f>IFERROR(VLOOKUP(AG815,[2]CUS030!$A$5:$E$10000,5,0),"")</f>
        <v/>
      </c>
      <c r="AU815" s="19" t="str">
        <f>IFERROR(VLOOKUP(AH815,[2]CUS030!$A$5:$E$10000,5,0),"")</f>
        <v/>
      </c>
      <c r="AV815" s="19" t="str">
        <f>IFERROR(VLOOKUP(AI815,[2]CUS030!$A$5:$E$10000,5,0),"")</f>
        <v/>
      </c>
      <c r="AW815" s="19" t="str">
        <f>IFERROR(VLOOKUP(AJ815,[2]CUS030!$A$5:$E$10000,5,0),"")</f>
        <v/>
      </c>
      <c r="AX815" s="19" t="str">
        <f>IFERROR(VLOOKUP(AK815,[2]CUS030!$A$5:$E$10000,5,0),"")</f>
        <v/>
      </c>
      <c r="AY815" s="19" t="str">
        <f>IFERROR(VLOOKUP(AL815,[2]CUS030!$A$5:$E$10000,5,0),"")</f>
        <v/>
      </c>
      <c r="AZ815" s="19" t="str">
        <f>IFERROR(VLOOKUP(AM815,[2]CUS030!$A$5:$E$10000,5,0),"")</f>
        <v/>
      </c>
      <c r="BA815" s="19" t="str">
        <f>IFERROR(VLOOKUP(AN815,[2]CUS030!$A$5:$E$10000,5,0),"")</f>
        <v/>
      </c>
      <c r="BB815" s="19" t="str">
        <f>IFERROR(VLOOKUP(AO815,[2]CUS030!$A$5:$E$10000,5,0),"")</f>
        <v/>
      </c>
      <c r="BC815" s="19" t="str">
        <f>IFERROR(VLOOKUP(AP815,[2]CUS030!$A$5:$E$10000,5,0),"")</f>
        <v/>
      </c>
      <c r="BD815" s="19" t="str">
        <f>IFERROR(VLOOKUP(AQ815,[2]CUS030!$A$5:$E$10000,5,0),"")</f>
        <v/>
      </c>
      <c r="BE815" s="19" t="str">
        <f>IFERROR(VLOOKUP(AR815,[2]CUS030!$A$5:$E$10000,5,0),"")</f>
        <v/>
      </c>
    </row>
    <row r="816" spans="6:57" x14ac:dyDescent="0.3">
      <c r="F816" s="108" t="str">
        <f>[1]!Table1[[#This Row],[Production]]</f>
        <v>|0200225926|48.60|0.00|3.500|0.0005300IBC</v>
      </c>
      <c r="G816" t="str">
        <f t="shared" si="385"/>
        <v>5300</v>
      </c>
      <c r="H816" t="str">
        <f t="shared" si="386"/>
        <v>||||||||||||</v>
      </c>
      <c r="I816" s="108" t="str">
        <f>[1]!Table1[[#This Row],[Stock]]</f>
        <v>|0200225926|48.60|0.00|3.500|0.0005300IBC</v>
      </c>
      <c r="J816" t="str">
        <f t="shared" si="387"/>
        <v>5300</v>
      </c>
      <c r="K816" s="19"/>
      <c r="L816" s="19"/>
      <c r="M816" s="19"/>
      <c r="N816" s="19"/>
      <c r="O816" s="19"/>
      <c r="P816" s="20">
        <f>End_Cal!E816</f>
        <v>0</v>
      </c>
      <c r="Q816" s="112">
        <f t="shared" si="390"/>
        <v>0</v>
      </c>
      <c r="R816" s="112" t="str">
        <f t="shared" si="391"/>
        <v/>
      </c>
      <c r="S816" s="112" t="str">
        <f t="shared" si="392"/>
        <v/>
      </c>
      <c r="T816" s="112" t="str">
        <f t="shared" si="393"/>
        <v/>
      </c>
      <c r="U816" s="112" t="str">
        <f t="shared" si="394"/>
        <v/>
      </c>
      <c r="V816" s="112" t="str">
        <f t="shared" si="395"/>
        <v/>
      </c>
      <c r="W816" s="112" t="str">
        <f t="shared" si="396"/>
        <v/>
      </c>
      <c r="X816" s="112" t="str">
        <f t="shared" si="397"/>
        <v/>
      </c>
      <c r="Y816" s="112" t="str">
        <f t="shared" si="398"/>
        <v/>
      </c>
      <c r="Z816" s="112" t="str">
        <f t="shared" si="399"/>
        <v/>
      </c>
      <c r="AA816" s="112" t="str">
        <f t="shared" si="400"/>
        <v/>
      </c>
      <c r="AB816" s="112" t="str">
        <f t="shared" si="401"/>
        <v/>
      </c>
      <c r="AC816" s="112" t="str">
        <f t="shared" si="402"/>
        <v/>
      </c>
      <c r="AD816" t="str">
        <f t="shared" si="388"/>
        <v>0------------</v>
      </c>
      <c r="AF816" s="19" t="str">
        <f t="shared" si="389"/>
        <v/>
      </c>
      <c r="AG816" s="19">
        <f t="shared" si="403"/>
        <v>0</v>
      </c>
      <c r="AH816" s="19" t="str">
        <f t="shared" si="404"/>
        <v/>
      </c>
      <c r="AI816" s="19" t="str">
        <f t="shared" si="405"/>
        <v/>
      </c>
      <c r="AJ816" s="19" t="str">
        <f t="shared" si="406"/>
        <v/>
      </c>
      <c r="AK816" s="19" t="str">
        <f t="shared" si="407"/>
        <v/>
      </c>
      <c r="AL816" s="19" t="str">
        <f t="shared" si="408"/>
        <v/>
      </c>
      <c r="AM816" s="19" t="str">
        <f t="shared" si="409"/>
        <v/>
      </c>
      <c r="AN816" s="19" t="str">
        <f t="shared" si="410"/>
        <v/>
      </c>
      <c r="AO816" s="19" t="str">
        <f t="shared" si="411"/>
        <v/>
      </c>
      <c r="AP816" s="19" t="str">
        <f t="shared" si="412"/>
        <v/>
      </c>
      <c r="AQ816" s="19" t="str">
        <f t="shared" si="413"/>
        <v/>
      </c>
      <c r="AR816" s="19" t="str">
        <f t="shared" si="414"/>
        <v/>
      </c>
      <c r="AS816" s="19" t="str">
        <f>IFERROR(VLOOKUP(AF816,[2]CUS030!$A$5:$E$10000,5,0),"")</f>
        <v/>
      </c>
      <c r="AT816" s="19" t="str">
        <f>IFERROR(VLOOKUP(AG816,[2]CUS030!$A$5:$E$10000,5,0),"")</f>
        <v/>
      </c>
      <c r="AU816" s="19" t="str">
        <f>IFERROR(VLOOKUP(AH816,[2]CUS030!$A$5:$E$10000,5,0),"")</f>
        <v/>
      </c>
      <c r="AV816" s="19" t="str">
        <f>IFERROR(VLOOKUP(AI816,[2]CUS030!$A$5:$E$10000,5,0),"")</f>
        <v/>
      </c>
      <c r="AW816" s="19" t="str">
        <f>IFERROR(VLOOKUP(AJ816,[2]CUS030!$A$5:$E$10000,5,0),"")</f>
        <v/>
      </c>
      <c r="AX816" s="19" t="str">
        <f>IFERROR(VLOOKUP(AK816,[2]CUS030!$A$5:$E$10000,5,0),"")</f>
        <v/>
      </c>
      <c r="AY816" s="19" t="str">
        <f>IFERROR(VLOOKUP(AL816,[2]CUS030!$A$5:$E$10000,5,0),"")</f>
        <v/>
      </c>
      <c r="AZ816" s="19" t="str">
        <f>IFERROR(VLOOKUP(AM816,[2]CUS030!$A$5:$E$10000,5,0),"")</f>
        <v/>
      </c>
      <c r="BA816" s="19" t="str">
        <f>IFERROR(VLOOKUP(AN816,[2]CUS030!$A$5:$E$10000,5,0),"")</f>
        <v/>
      </c>
      <c r="BB816" s="19" t="str">
        <f>IFERROR(VLOOKUP(AO816,[2]CUS030!$A$5:$E$10000,5,0),"")</f>
        <v/>
      </c>
      <c r="BC816" s="19" t="str">
        <f>IFERROR(VLOOKUP(AP816,[2]CUS030!$A$5:$E$10000,5,0),"")</f>
        <v/>
      </c>
      <c r="BD816" s="19" t="str">
        <f>IFERROR(VLOOKUP(AQ816,[2]CUS030!$A$5:$E$10000,5,0),"")</f>
        <v/>
      </c>
      <c r="BE816" s="19" t="str">
        <f>IFERROR(VLOOKUP(AR816,[2]CUS030!$A$5:$E$10000,5,0),"")</f>
        <v/>
      </c>
    </row>
    <row r="817" spans="6:57" x14ac:dyDescent="0.3">
      <c r="F817" s="108" t="str">
        <f>[1]!Table1[[#This Row],[Production]]</f>
        <v>|0200220126|42.70|0.00|3.500|0.0005894IBC</v>
      </c>
      <c r="G817" t="str">
        <f t="shared" si="385"/>
        <v>5894</v>
      </c>
      <c r="H817" t="str">
        <f t="shared" si="386"/>
        <v>||||||||||||</v>
      </c>
      <c r="I817" s="108" t="str">
        <f>[1]!Table1[[#This Row],[Stock]]</f>
        <v>|0200220126|42.70|0.00|3.500|0.000286IBC</v>
      </c>
      <c r="J817" t="str">
        <f t="shared" si="387"/>
        <v>286</v>
      </c>
      <c r="K817" s="19"/>
      <c r="L817" s="19"/>
      <c r="M817" s="19"/>
      <c r="N817" s="19"/>
      <c r="O817" s="19"/>
      <c r="P817" s="20">
        <f>End_Cal!E817</f>
        <v>0</v>
      </c>
      <c r="Q817" s="112">
        <f t="shared" si="390"/>
        <v>0</v>
      </c>
      <c r="R817" s="112" t="str">
        <f t="shared" si="391"/>
        <v/>
      </c>
      <c r="S817" s="112" t="str">
        <f t="shared" si="392"/>
        <v/>
      </c>
      <c r="T817" s="112" t="str">
        <f t="shared" si="393"/>
        <v/>
      </c>
      <c r="U817" s="112" t="str">
        <f t="shared" si="394"/>
        <v/>
      </c>
      <c r="V817" s="112" t="str">
        <f t="shared" si="395"/>
        <v/>
      </c>
      <c r="W817" s="112" t="str">
        <f t="shared" si="396"/>
        <v/>
      </c>
      <c r="X817" s="112" t="str">
        <f t="shared" si="397"/>
        <v/>
      </c>
      <c r="Y817" s="112" t="str">
        <f t="shared" si="398"/>
        <v/>
      </c>
      <c r="Z817" s="112" t="str">
        <f t="shared" si="399"/>
        <v/>
      </c>
      <c r="AA817" s="112" t="str">
        <f t="shared" si="400"/>
        <v/>
      </c>
      <c r="AB817" s="112" t="str">
        <f t="shared" si="401"/>
        <v/>
      </c>
      <c r="AC817" s="112" t="str">
        <f t="shared" si="402"/>
        <v/>
      </c>
      <c r="AD817" t="str">
        <f t="shared" si="388"/>
        <v>0------------</v>
      </c>
      <c r="AF817" s="19" t="str">
        <f t="shared" si="389"/>
        <v/>
      </c>
      <c r="AG817" s="19">
        <f t="shared" si="403"/>
        <v>0</v>
      </c>
      <c r="AH817" s="19" t="str">
        <f t="shared" si="404"/>
        <v/>
      </c>
      <c r="AI817" s="19" t="str">
        <f t="shared" si="405"/>
        <v/>
      </c>
      <c r="AJ817" s="19" t="str">
        <f t="shared" si="406"/>
        <v/>
      </c>
      <c r="AK817" s="19" t="str">
        <f t="shared" si="407"/>
        <v/>
      </c>
      <c r="AL817" s="19" t="str">
        <f t="shared" si="408"/>
        <v/>
      </c>
      <c r="AM817" s="19" t="str">
        <f t="shared" si="409"/>
        <v/>
      </c>
      <c r="AN817" s="19" t="str">
        <f t="shared" si="410"/>
        <v/>
      </c>
      <c r="AO817" s="19" t="str">
        <f t="shared" si="411"/>
        <v/>
      </c>
      <c r="AP817" s="19" t="str">
        <f t="shared" si="412"/>
        <v/>
      </c>
      <c r="AQ817" s="19" t="str">
        <f t="shared" si="413"/>
        <v/>
      </c>
      <c r="AR817" s="19" t="str">
        <f t="shared" si="414"/>
        <v/>
      </c>
      <c r="AS817" s="19" t="str">
        <f>IFERROR(VLOOKUP(AF817,[2]CUS030!$A$5:$E$10000,5,0),"")</f>
        <v/>
      </c>
      <c r="AT817" s="19" t="str">
        <f>IFERROR(VLOOKUP(AG817,[2]CUS030!$A$5:$E$10000,5,0),"")</f>
        <v/>
      </c>
      <c r="AU817" s="19" t="str">
        <f>IFERROR(VLOOKUP(AH817,[2]CUS030!$A$5:$E$10000,5,0),"")</f>
        <v/>
      </c>
      <c r="AV817" s="19" t="str">
        <f>IFERROR(VLOOKUP(AI817,[2]CUS030!$A$5:$E$10000,5,0),"")</f>
        <v/>
      </c>
      <c r="AW817" s="19" t="str">
        <f>IFERROR(VLOOKUP(AJ817,[2]CUS030!$A$5:$E$10000,5,0),"")</f>
        <v/>
      </c>
      <c r="AX817" s="19" t="str">
        <f>IFERROR(VLOOKUP(AK817,[2]CUS030!$A$5:$E$10000,5,0),"")</f>
        <v/>
      </c>
      <c r="AY817" s="19" t="str">
        <f>IFERROR(VLOOKUP(AL817,[2]CUS030!$A$5:$E$10000,5,0),"")</f>
        <v/>
      </c>
      <c r="AZ817" s="19" t="str">
        <f>IFERROR(VLOOKUP(AM817,[2]CUS030!$A$5:$E$10000,5,0),"")</f>
        <v/>
      </c>
      <c r="BA817" s="19" t="str">
        <f>IFERROR(VLOOKUP(AN817,[2]CUS030!$A$5:$E$10000,5,0),"")</f>
        <v/>
      </c>
      <c r="BB817" s="19" t="str">
        <f>IFERROR(VLOOKUP(AO817,[2]CUS030!$A$5:$E$10000,5,0),"")</f>
        <v/>
      </c>
      <c r="BC817" s="19" t="str">
        <f>IFERROR(VLOOKUP(AP817,[2]CUS030!$A$5:$E$10000,5,0),"")</f>
        <v/>
      </c>
      <c r="BD817" s="19" t="str">
        <f>IFERROR(VLOOKUP(AQ817,[2]CUS030!$A$5:$E$10000,5,0),"")</f>
        <v/>
      </c>
      <c r="BE817" s="19" t="str">
        <f>IFERROR(VLOOKUP(AR817,[2]CUS030!$A$5:$E$10000,5,0),"")</f>
        <v/>
      </c>
    </row>
    <row r="818" spans="6:57" x14ac:dyDescent="0.3">
      <c r="F818" s="108" t="str">
        <f>[1]!Table1[[#This Row],[Production]]</f>
        <v>|0200226010|42.70|0.00|3.200|0.0005070NBC</v>
      </c>
      <c r="G818" t="str">
        <f t="shared" si="385"/>
        <v>5070</v>
      </c>
      <c r="H818" t="str">
        <f t="shared" si="386"/>
        <v>||||||||||||</v>
      </c>
      <c r="I818" s="108" t="str">
        <f>[1]!Table1[[#This Row],[Stock]]</f>
        <v>|0200226010|42.70|0.00|3.200|0.0005070NBC</v>
      </c>
      <c r="J818" t="str">
        <f t="shared" si="387"/>
        <v>5070</v>
      </c>
      <c r="K818" s="19"/>
      <c r="L818" s="19"/>
      <c r="M818" s="19"/>
      <c r="N818" s="19"/>
      <c r="O818" s="19"/>
      <c r="P818" s="20">
        <f>End_Cal!E818</f>
        <v>0</v>
      </c>
      <c r="Q818" s="112">
        <f t="shared" si="390"/>
        <v>0</v>
      </c>
      <c r="R818" s="112" t="str">
        <f t="shared" si="391"/>
        <v/>
      </c>
      <c r="S818" s="112" t="str">
        <f t="shared" si="392"/>
        <v/>
      </c>
      <c r="T818" s="112" t="str">
        <f t="shared" si="393"/>
        <v/>
      </c>
      <c r="U818" s="112" t="str">
        <f t="shared" si="394"/>
        <v/>
      </c>
      <c r="V818" s="112" t="str">
        <f t="shared" si="395"/>
        <v/>
      </c>
      <c r="W818" s="112" t="str">
        <f t="shared" si="396"/>
        <v/>
      </c>
      <c r="X818" s="112" t="str">
        <f t="shared" si="397"/>
        <v/>
      </c>
      <c r="Y818" s="112" t="str">
        <f t="shared" si="398"/>
        <v/>
      </c>
      <c r="Z818" s="112" t="str">
        <f t="shared" si="399"/>
        <v/>
      </c>
      <c r="AA818" s="112" t="str">
        <f t="shared" si="400"/>
        <v/>
      </c>
      <c r="AB818" s="112" t="str">
        <f t="shared" si="401"/>
        <v/>
      </c>
      <c r="AC818" s="112" t="str">
        <f t="shared" si="402"/>
        <v/>
      </c>
      <c r="AD818" t="str">
        <f t="shared" si="388"/>
        <v>0------------</v>
      </c>
      <c r="AF818" s="19" t="str">
        <f t="shared" si="389"/>
        <v/>
      </c>
      <c r="AG818" s="19">
        <f t="shared" si="403"/>
        <v>0</v>
      </c>
      <c r="AH818" s="19" t="str">
        <f t="shared" si="404"/>
        <v/>
      </c>
      <c r="AI818" s="19" t="str">
        <f t="shared" si="405"/>
        <v/>
      </c>
      <c r="AJ818" s="19" t="str">
        <f t="shared" si="406"/>
        <v/>
      </c>
      <c r="AK818" s="19" t="str">
        <f t="shared" si="407"/>
        <v/>
      </c>
      <c r="AL818" s="19" t="str">
        <f t="shared" si="408"/>
        <v/>
      </c>
      <c r="AM818" s="19" t="str">
        <f t="shared" si="409"/>
        <v/>
      </c>
      <c r="AN818" s="19" t="str">
        <f t="shared" si="410"/>
        <v/>
      </c>
      <c r="AO818" s="19" t="str">
        <f t="shared" si="411"/>
        <v/>
      </c>
      <c r="AP818" s="19" t="str">
        <f t="shared" si="412"/>
        <v/>
      </c>
      <c r="AQ818" s="19" t="str">
        <f t="shared" si="413"/>
        <v/>
      </c>
      <c r="AR818" s="19" t="str">
        <f t="shared" si="414"/>
        <v/>
      </c>
      <c r="AS818" s="19" t="str">
        <f>IFERROR(VLOOKUP(AF818,[2]CUS030!$A$5:$E$10000,5,0),"")</f>
        <v/>
      </c>
      <c r="AT818" s="19" t="str">
        <f>IFERROR(VLOOKUP(AG818,[2]CUS030!$A$5:$E$10000,5,0),"")</f>
        <v/>
      </c>
      <c r="AU818" s="19" t="str">
        <f>IFERROR(VLOOKUP(AH818,[2]CUS030!$A$5:$E$10000,5,0),"")</f>
        <v/>
      </c>
      <c r="AV818" s="19" t="str">
        <f>IFERROR(VLOOKUP(AI818,[2]CUS030!$A$5:$E$10000,5,0),"")</f>
        <v/>
      </c>
      <c r="AW818" s="19" t="str">
        <f>IFERROR(VLOOKUP(AJ818,[2]CUS030!$A$5:$E$10000,5,0),"")</f>
        <v/>
      </c>
      <c r="AX818" s="19" t="str">
        <f>IFERROR(VLOOKUP(AK818,[2]CUS030!$A$5:$E$10000,5,0),"")</f>
        <v/>
      </c>
      <c r="AY818" s="19" t="str">
        <f>IFERROR(VLOOKUP(AL818,[2]CUS030!$A$5:$E$10000,5,0),"")</f>
        <v/>
      </c>
      <c r="AZ818" s="19" t="str">
        <f>IFERROR(VLOOKUP(AM818,[2]CUS030!$A$5:$E$10000,5,0),"")</f>
        <v/>
      </c>
      <c r="BA818" s="19" t="str">
        <f>IFERROR(VLOOKUP(AN818,[2]CUS030!$A$5:$E$10000,5,0),"")</f>
        <v/>
      </c>
      <c r="BB818" s="19" t="str">
        <f>IFERROR(VLOOKUP(AO818,[2]CUS030!$A$5:$E$10000,5,0),"")</f>
        <v/>
      </c>
      <c r="BC818" s="19" t="str">
        <f>IFERROR(VLOOKUP(AP818,[2]CUS030!$A$5:$E$10000,5,0),"")</f>
        <v/>
      </c>
      <c r="BD818" s="19" t="str">
        <f>IFERROR(VLOOKUP(AQ818,[2]CUS030!$A$5:$E$10000,5,0),"")</f>
        <v/>
      </c>
      <c r="BE818" s="19" t="str">
        <f>IFERROR(VLOOKUP(AR818,[2]CUS030!$A$5:$E$10000,5,0),"")</f>
        <v/>
      </c>
    </row>
    <row r="819" spans="6:57" x14ac:dyDescent="0.3">
      <c r="F819" s="108" t="str">
        <f>[1]!Table1[[#This Row],[Production]]</f>
        <v>|0200226010|19.10|0.00|2.000|0.0005460NBC</v>
      </c>
      <c r="G819" t="str">
        <f t="shared" si="385"/>
        <v>5460</v>
      </c>
      <c r="H819" t="str">
        <f t="shared" si="386"/>
        <v>||||||||||||</v>
      </c>
      <c r="I819" s="108" t="str">
        <f>[1]!Table1[[#This Row],[Stock]]</f>
        <v>|0200226010|19.10|0.00|2.000|0.000900NBC</v>
      </c>
      <c r="J819" t="str">
        <f t="shared" si="387"/>
        <v>900</v>
      </c>
      <c r="K819" s="19"/>
      <c r="L819" s="19"/>
      <c r="M819" s="19"/>
      <c r="N819" s="19"/>
      <c r="O819" s="19"/>
      <c r="P819" s="20">
        <f>End_Cal!E819</f>
        <v>0</v>
      </c>
      <c r="Q819" s="112">
        <f t="shared" si="390"/>
        <v>0</v>
      </c>
      <c r="R819" s="112" t="str">
        <f t="shared" si="391"/>
        <v/>
      </c>
      <c r="S819" s="112" t="str">
        <f t="shared" si="392"/>
        <v/>
      </c>
      <c r="T819" s="112" t="str">
        <f t="shared" si="393"/>
        <v/>
      </c>
      <c r="U819" s="112" t="str">
        <f t="shared" si="394"/>
        <v/>
      </c>
      <c r="V819" s="112" t="str">
        <f t="shared" si="395"/>
        <v/>
      </c>
      <c r="W819" s="112" t="str">
        <f t="shared" si="396"/>
        <v/>
      </c>
      <c r="X819" s="112" t="str">
        <f t="shared" si="397"/>
        <v/>
      </c>
      <c r="Y819" s="112" t="str">
        <f t="shared" si="398"/>
        <v/>
      </c>
      <c r="Z819" s="112" t="str">
        <f t="shared" si="399"/>
        <v/>
      </c>
      <c r="AA819" s="112" t="str">
        <f t="shared" si="400"/>
        <v/>
      </c>
      <c r="AB819" s="112" t="str">
        <f t="shared" si="401"/>
        <v/>
      </c>
      <c r="AC819" s="112" t="str">
        <f t="shared" si="402"/>
        <v/>
      </c>
      <c r="AD819" t="str">
        <f t="shared" si="388"/>
        <v>0------------</v>
      </c>
      <c r="AF819" s="19" t="str">
        <f t="shared" si="389"/>
        <v/>
      </c>
      <c r="AG819" s="19">
        <f t="shared" si="403"/>
        <v>0</v>
      </c>
      <c r="AH819" s="19" t="str">
        <f t="shared" si="404"/>
        <v/>
      </c>
      <c r="AI819" s="19" t="str">
        <f t="shared" si="405"/>
        <v/>
      </c>
      <c r="AJ819" s="19" t="str">
        <f t="shared" si="406"/>
        <v/>
      </c>
      <c r="AK819" s="19" t="str">
        <f t="shared" si="407"/>
        <v/>
      </c>
      <c r="AL819" s="19" t="str">
        <f t="shared" si="408"/>
        <v/>
      </c>
      <c r="AM819" s="19" t="str">
        <f t="shared" si="409"/>
        <v/>
      </c>
      <c r="AN819" s="19" t="str">
        <f t="shared" si="410"/>
        <v/>
      </c>
      <c r="AO819" s="19" t="str">
        <f t="shared" si="411"/>
        <v/>
      </c>
      <c r="AP819" s="19" t="str">
        <f t="shared" si="412"/>
        <v/>
      </c>
      <c r="AQ819" s="19" t="str">
        <f t="shared" si="413"/>
        <v/>
      </c>
      <c r="AR819" s="19" t="str">
        <f t="shared" si="414"/>
        <v/>
      </c>
      <c r="AS819" s="19" t="str">
        <f>IFERROR(VLOOKUP(AF819,[2]CUS030!$A$5:$E$10000,5,0),"")</f>
        <v/>
      </c>
      <c r="AT819" s="19" t="str">
        <f>IFERROR(VLOOKUP(AG819,[2]CUS030!$A$5:$E$10000,5,0),"")</f>
        <v/>
      </c>
      <c r="AU819" s="19" t="str">
        <f>IFERROR(VLOOKUP(AH819,[2]CUS030!$A$5:$E$10000,5,0),"")</f>
        <v/>
      </c>
      <c r="AV819" s="19" t="str">
        <f>IFERROR(VLOOKUP(AI819,[2]CUS030!$A$5:$E$10000,5,0),"")</f>
        <v/>
      </c>
      <c r="AW819" s="19" t="str">
        <f>IFERROR(VLOOKUP(AJ819,[2]CUS030!$A$5:$E$10000,5,0),"")</f>
        <v/>
      </c>
      <c r="AX819" s="19" t="str">
        <f>IFERROR(VLOOKUP(AK819,[2]CUS030!$A$5:$E$10000,5,0),"")</f>
        <v/>
      </c>
      <c r="AY819" s="19" t="str">
        <f>IFERROR(VLOOKUP(AL819,[2]CUS030!$A$5:$E$10000,5,0),"")</f>
        <v/>
      </c>
      <c r="AZ819" s="19" t="str">
        <f>IFERROR(VLOOKUP(AM819,[2]CUS030!$A$5:$E$10000,5,0),"")</f>
        <v/>
      </c>
      <c r="BA819" s="19" t="str">
        <f>IFERROR(VLOOKUP(AN819,[2]CUS030!$A$5:$E$10000,5,0),"")</f>
        <v/>
      </c>
      <c r="BB819" s="19" t="str">
        <f>IFERROR(VLOOKUP(AO819,[2]CUS030!$A$5:$E$10000,5,0),"")</f>
        <v/>
      </c>
      <c r="BC819" s="19" t="str">
        <f>IFERROR(VLOOKUP(AP819,[2]CUS030!$A$5:$E$10000,5,0),"")</f>
        <v/>
      </c>
      <c r="BD819" s="19" t="str">
        <f>IFERROR(VLOOKUP(AQ819,[2]CUS030!$A$5:$E$10000,5,0),"")</f>
        <v/>
      </c>
      <c r="BE819" s="19" t="str">
        <f>IFERROR(VLOOKUP(AR819,[2]CUS030!$A$5:$E$10000,5,0),"")</f>
        <v/>
      </c>
    </row>
    <row r="820" spans="6:57" x14ac:dyDescent="0.3">
      <c r="F820" s="108" t="str">
        <f>[1]!Table1[[#This Row],[Production]]</f>
        <v>|0200220139|28.60|0.00|2.000|0.0006475NBC</v>
      </c>
      <c r="G820" t="str">
        <f t="shared" si="385"/>
        <v>6475</v>
      </c>
      <c r="H820" t="str">
        <f t="shared" si="386"/>
        <v>||||||||||||</v>
      </c>
      <c r="I820" s="108" t="str">
        <f>[1]!Table1[[#This Row],[Stock]]</f>
        <v>|0200220139|28.60|0.00|2.000|0.000130NBC</v>
      </c>
      <c r="J820" t="str">
        <f t="shared" si="387"/>
        <v>130</v>
      </c>
      <c r="K820" s="19"/>
      <c r="L820" s="19"/>
      <c r="M820" s="19"/>
      <c r="N820" s="19"/>
      <c r="O820" s="19"/>
      <c r="P820" s="20">
        <f>End_Cal!E820</f>
        <v>0</v>
      </c>
      <c r="Q820" s="112">
        <f t="shared" si="390"/>
        <v>0</v>
      </c>
      <c r="R820" s="112" t="str">
        <f t="shared" si="391"/>
        <v/>
      </c>
      <c r="S820" s="112" t="str">
        <f t="shared" si="392"/>
        <v/>
      </c>
      <c r="T820" s="112" t="str">
        <f t="shared" si="393"/>
        <v/>
      </c>
      <c r="U820" s="112" t="str">
        <f t="shared" si="394"/>
        <v/>
      </c>
      <c r="V820" s="112" t="str">
        <f t="shared" si="395"/>
        <v/>
      </c>
      <c r="W820" s="112" t="str">
        <f t="shared" si="396"/>
        <v/>
      </c>
      <c r="X820" s="112" t="str">
        <f t="shared" si="397"/>
        <v/>
      </c>
      <c r="Y820" s="112" t="str">
        <f t="shared" si="398"/>
        <v/>
      </c>
      <c r="Z820" s="112" t="str">
        <f t="shared" si="399"/>
        <v/>
      </c>
      <c r="AA820" s="112" t="str">
        <f t="shared" si="400"/>
        <v/>
      </c>
      <c r="AB820" s="112" t="str">
        <f t="shared" si="401"/>
        <v/>
      </c>
      <c r="AC820" s="112" t="str">
        <f t="shared" si="402"/>
        <v/>
      </c>
      <c r="AD820" t="str">
        <f t="shared" si="388"/>
        <v>0------------</v>
      </c>
      <c r="AF820" s="19" t="str">
        <f t="shared" si="389"/>
        <v/>
      </c>
      <c r="AG820" s="19">
        <f t="shared" si="403"/>
        <v>0</v>
      </c>
      <c r="AH820" s="19" t="str">
        <f t="shared" si="404"/>
        <v/>
      </c>
      <c r="AI820" s="19" t="str">
        <f t="shared" si="405"/>
        <v/>
      </c>
      <c r="AJ820" s="19" t="str">
        <f t="shared" si="406"/>
        <v/>
      </c>
      <c r="AK820" s="19" t="str">
        <f t="shared" si="407"/>
        <v/>
      </c>
      <c r="AL820" s="19" t="str">
        <f t="shared" si="408"/>
        <v/>
      </c>
      <c r="AM820" s="19" t="str">
        <f t="shared" si="409"/>
        <v/>
      </c>
      <c r="AN820" s="19" t="str">
        <f t="shared" si="410"/>
        <v/>
      </c>
      <c r="AO820" s="19" t="str">
        <f t="shared" si="411"/>
        <v/>
      </c>
      <c r="AP820" s="19" t="str">
        <f t="shared" si="412"/>
        <v/>
      </c>
      <c r="AQ820" s="19" t="str">
        <f t="shared" si="413"/>
        <v/>
      </c>
      <c r="AR820" s="19" t="str">
        <f t="shared" si="414"/>
        <v/>
      </c>
      <c r="AS820" s="19" t="str">
        <f>IFERROR(VLOOKUP(AF820,[2]CUS030!$A$5:$E$10000,5,0),"")</f>
        <v/>
      </c>
      <c r="AT820" s="19" t="str">
        <f>IFERROR(VLOOKUP(AG820,[2]CUS030!$A$5:$E$10000,5,0),"")</f>
        <v/>
      </c>
      <c r="AU820" s="19" t="str">
        <f>IFERROR(VLOOKUP(AH820,[2]CUS030!$A$5:$E$10000,5,0),"")</f>
        <v/>
      </c>
      <c r="AV820" s="19" t="str">
        <f>IFERROR(VLOOKUP(AI820,[2]CUS030!$A$5:$E$10000,5,0),"")</f>
        <v/>
      </c>
      <c r="AW820" s="19" t="str">
        <f>IFERROR(VLOOKUP(AJ820,[2]CUS030!$A$5:$E$10000,5,0),"")</f>
        <v/>
      </c>
      <c r="AX820" s="19" t="str">
        <f>IFERROR(VLOOKUP(AK820,[2]CUS030!$A$5:$E$10000,5,0),"")</f>
        <v/>
      </c>
      <c r="AY820" s="19" t="str">
        <f>IFERROR(VLOOKUP(AL820,[2]CUS030!$A$5:$E$10000,5,0),"")</f>
        <v/>
      </c>
      <c r="AZ820" s="19" t="str">
        <f>IFERROR(VLOOKUP(AM820,[2]CUS030!$A$5:$E$10000,5,0),"")</f>
        <v/>
      </c>
      <c r="BA820" s="19" t="str">
        <f>IFERROR(VLOOKUP(AN820,[2]CUS030!$A$5:$E$10000,5,0),"")</f>
        <v/>
      </c>
      <c r="BB820" s="19" t="str">
        <f>IFERROR(VLOOKUP(AO820,[2]CUS030!$A$5:$E$10000,5,0),"")</f>
        <v/>
      </c>
      <c r="BC820" s="19" t="str">
        <f>IFERROR(VLOOKUP(AP820,[2]CUS030!$A$5:$E$10000,5,0),"")</f>
        <v/>
      </c>
      <c r="BD820" s="19" t="str">
        <f>IFERROR(VLOOKUP(AQ820,[2]CUS030!$A$5:$E$10000,5,0),"")</f>
        <v/>
      </c>
      <c r="BE820" s="19" t="str">
        <f>IFERROR(VLOOKUP(AR820,[2]CUS030!$A$5:$E$10000,5,0),"")</f>
        <v/>
      </c>
    </row>
    <row r="821" spans="6:57" x14ac:dyDescent="0.3">
      <c r="F821" s="108" t="str">
        <f>[1]!Table1[[#This Row],[Production]]</f>
        <v>|0200220139|28.60|0.00|2.000|0.0006172NBC</v>
      </c>
      <c r="G821" t="str">
        <f t="shared" si="385"/>
        <v>6172</v>
      </c>
      <c r="H821" t="str">
        <f t="shared" si="386"/>
        <v>||||||||||||</v>
      </c>
      <c r="I821" s="108" t="str">
        <f>[1]!Table1[[#This Row],[Stock]]</f>
        <v>|0200220139|28.60|0.00|2.000|0.000150NBC</v>
      </c>
      <c r="J821" t="str">
        <f t="shared" si="387"/>
        <v>150</v>
      </c>
      <c r="K821" s="19"/>
      <c r="L821" s="19"/>
      <c r="M821" s="19"/>
      <c r="N821" s="19"/>
      <c r="O821" s="19"/>
      <c r="P821" s="20">
        <f>End_Cal!E821</f>
        <v>0</v>
      </c>
      <c r="Q821" s="112">
        <f t="shared" si="390"/>
        <v>0</v>
      </c>
      <c r="R821" s="112" t="str">
        <f t="shared" si="391"/>
        <v/>
      </c>
      <c r="S821" s="112" t="str">
        <f t="shared" si="392"/>
        <v/>
      </c>
      <c r="T821" s="112" t="str">
        <f t="shared" si="393"/>
        <v/>
      </c>
      <c r="U821" s="112" t="str">
        <f t="shared" si="394"/>
        <v/>
      </c>
      <c r="V821" s="112" t="str">
        <f t="shared" si="395"/>
        <v/>
      </c>
      <c r="W821" s="112" t="str">
        <f t="shared" si="396"/>
        <v/>
      </c>
      <c r="X821" s="112" t="str">
        <f t="shared" si="397"/>
        <v/>
      </c>
      <c r="Y821" s="112" t="str">
        <f t="shared" si="398"/>
        <v/>
      </c>
      <c r="Z821" s="112" t="str">
        <f t="shared" si="399"/>
        <v/>
      </c>
      <c r="AA821" s="112" t="str">
        <f t="shared" si="400"/>
        <v/>
      </c>
      <c r="AB821" s="112" t="str">
        <f t="shared" si="401"/>
        <v/>
      </c>
      <c r="AC821" s="112" t="str">
        <f t="shared" si="402"/>
        <v/>
      </c>
      <c r="AD821" t="str">
        <f t="shared" si="388"/>
        <v>0------------</v>
      </c>
      <c r="AF821" s="19" t="str">
        <f t="shared" si="389"/>
        <v/>
      </c>
      <c r="AG821" s="19">
        <f t="shared" si="403"/>
        <v>0</v>
      </c>
      <c r="AH821" s="19" t="str">
        <f t="shared" si="404"/>
        <v/>
      </c>
      <c r="AI821" s="19" t="str">
        <f t="shared" si="405"/>
        <v/>
      </c>
      <c r="AJ821" s="19" t="str">
        <f t="shared" si="406"/>
        <v/>
      </c>
      <c r="AK821" s="19" t="str">
        <f t="shared" si="407"/>
        <v/>
      </c>
      <c r="AL821" s="19" t="str">
        <f t="shared" si="408"/>
        <v/>
      </c>
      <c r="AM821" s="19" t="str">
        <f t="shared" si="409"/>
        <v/>
      </c>
      <c r="AN821" s="19" t="str">
        <f t="shared" si="410"/>
        <v/>
      </c>
      <c r="AO821" s="19" t="str">
        <f t="shared" si="411"/>
        <v/>
      </c>
      <c r="AP821" s="19" t="str">
        <f t="shared" si="412"/>
        <v/>
      </c>
      <c r="AQ821" s="19" t="str">
        <f t="shared" si="413"/>
        <v/>
      </c>
      <c r="AR821" s="19" t="str">
        <f t="shared" si="414"/>
        <v/>
      </c>
      <c r="AS821" s="19" t="str">
        <f>IFERROR(VLOOKUP(AF821,[2]CUS030!$A$5:$E$10000,5,0),"")</f>
        <v/>
      </c>
      <c r="AT821" s="19" t="str">
        <f>IFERROR(VLOOKUP(AG821,[2]CUS030!$A$5:$E$10000,5,0),"")</f>
        <v/>
      </c>
      <c r="AU821" s="19" t="str">
        <f>IFERROR(VLOOKUP(AH821,[2]CUS030!$A$5:$E$10000,5,0),"")</f>
        <v/>
      </c>
      <c r="AV821" s="19" t="str">
        <f>IFERROR(VLOOKUP(AI821,[2]CUS030!$A$5:$E$10000,5,0),"")</f>
        <v/>
      </c>
      <c r="AW821" s="19" t="str">
        <f>IFERROR(VLOOKUP(AJ821,[2]CUS030!$A$5:$E$10000,5,0),"")</f>
        <v/>
      </c>
      <c r="AX821" s="19" t="str">
        <f>IFERROR(VLOOKUP(AK821,[2]CUS030!$A$5:$E$10000,5,0),"")</f>
        <v/>
      </c>
      <c r="AY821" s="19" t="str">
        <f>IFERROR(VLOOKUP(AL821,[2]CUS030!$A$5:$E$10000,5,0),"")</f>
        <v/>
      </c>
      <c r="AZ821" s="19" t="str">
        <f>IFERROR(VLOOKUP(AM821,[2]CUS030!$A$5:$E$10000,5,0),"")</f>
        <v/>
      </c>
      <c r="BA821" s="19" t="str">
        <f>IFERROR(VLOOKUP(AN821,[2]CUS030!$A$5:$E$10000,5,0),"")</f>
        <v/>
      </c>
      <c r="BB821" s="19" t="str">
        <f>IFERROR(VLOOKUP(AO821,[2]CUS030!$A$5:$E$10000,5,0),"")</f>
        <v/>
      </c>
      <c r="BC821" s="19" t="str">
        <f>IFERROR(VLOOKUP(AP821,[2]CUS030!$A$5:$E$10000,5,0),"")</f>
        <v/>
      </c>
      <c r="BD821" s="19" t="str">
        <f>IFERROR(VLOOKUP(AQ821,[2]CUS030!$A$5:$E$10000,5,0),"")</f>
        <v/>
      </c>
      <c r="BE821" s="19" t="str">
        <f>IFERROR(VLOOKUP(AR821,[2]CUS030!$A$5:$E$10000,5,0),"")</f>
        <v/>
      </c>
    </row>
    <row r="822" spans="6:57" x14ac:dyDescent="0.3">
      <c r="F822" s="108" t="str">
        <f>[1]!Table1[[#This Row],[Production]]</f>
        <v>|0200226339|40.00|20.00|2.300|0.0005408NBC</v>
      </c>
      <c r="G822" t="str">
        <f t="shared" si="385"/>
        <v>5408</v>
      </c>
      <c r="H822" t="str">
        <f t="shared" si="386"/>
        <v>||||||||||||</v>
      </c>
      <c r="I822" s="108" t="str">
        <f>[1]!Table1[[#This Row],[Stock]]</f>
        <v>|0200226339|40.00|20.00|2.300|0.000220NBC</v>
      </c>
      <c r="J822" t="str">
        <f t="shared" si="387"/>
        <v>220</v>
      </c>
      <c r="K822" s="19"/>
      <c r="L822" s="19"/>
      <c r="M822" s="19"/>
      <c r="N822" s="19"/>
      <c r="O822" s="19"/>
      <c r="P822" s="20">
        <f>End_Cal!E822</f>
        <v>0</v>
      </c>
      <c r="Q822" s="112">
        <f t="shared" si="390"/>
        <v>0</v>
      </c>
      <c r="R822" s="112" t="str">
        <f t="shared" si="391"/>
        <v/>
      </c>
      <c r="S822" s="112" t="str">
        <f t="shared" si="392"/>
        <v/>
      </c>
      <c r="T822" s="112" t="str">
        <f t="shared" si="393"/>
        <v/>
      </c>
      <c r="U822" s="112" t="str">
        <f t="shared" si="394"/>
        <v/>
      </c>
      <c r="V822" s="112" t="str">
        <f t="shared" si="395"/>
        <v/>
      </c>
      <c r="W822" s="112" t="str">
        <f t="shared" si="396"/>
        <v/>
      </c>
      <c r="X822" s="112" t="str">
        <f t="shared" si="397"/>
        <v/>
      </c>
      <c r="Y822" s="112" t="str">
        <f t="shared" si="398"/>
        <v/>
      </c>
      <c r="Z822" s="112" t="str">
        <f t="shared" si="399"/>
        <v/>
      </c>
      <c r="AA822" s="112" t="str">
        <f t="shared" si="400"/>
        <v/>
      </c>
      <c r="AB822" s="112" t="str">
        <f t="shared" si="401"/>
        <v/>
      </c>
      <c r="AC822" s="112" t="str">
        <f t="shared" si="402"/>
        <v/>
      </c>
      <c r="AD822" t="str">
        <f t="shared" si="388"/>
        <v>0------------</v>
      </c>
      <c r="AF822" s="19" t="str">
        <f t="shared" si="389"/>
        <v/>
      </c>
      <c r="AG822" s="19">
        <f t="shared" si="403"/>
        <v>0</v>
      </c>
      <c r="AH822" s="19" t="str">
        <f t="shared" si="404"/>
        <v/>
      </c>
      <c r="AI822" s="19" t="str">
        <f t="shared" si="405"/>
        <v/>
      </c>
      <c r="AJ822" s="19" t="str">
        <f t="shared" si="406"/>
        <v/>
      </c>
      <c r="AK822" s="19" t="str">
        <f t="shared" si="407"/>
        <v/>
      </c>
      <c r="AL822" s="19" t="str">
        <f t="shared" si="408"/>
        <v/>
      </c>
      <c r="AM822" s="19" t="str">
        <f t="shared" si="409"/>
        <v/>
      </c>
      <c r="AN822" s="19" t="str">
        <f t="shared" si="410"/>
        <v/>
      </c>
      <c r="AO822" s="19" t="str">
        <f t="shared" si="411"/>
        <v/>
      </c>
      <c r="AP822" s="19" t="str">
        <f t="shared" si="412"/>
        <v/>
      </c>
      <c r="AQ822" s="19" t="str">
        <f t="shared" si="413"/>
        <v/>
      </c>
      <c r="AR822" s="19" t="str">
        <f t="shared" si="414"/>
        <v/>
      </c>
      <c r="AS822" s="19" t="str">
        <f>IFERROR(VLOOKUP(AF822,[2]CUS030!$A$5:$E$10000,5,0),"")</f>
        <v/>
      </c>
      <c r="AT822" s="19" t="str">
        <f>IFERROR(VLOOKUP(AG822,[2]CUS030!$A$5:$E$10000,5,0),"")</f>
        <v/>
      </c>
      <c r="AU822" s="19" t="str">
        <f>IFERROR(VLOOKUP(AH822,[2]CUS030!$A$5:$E$10000,5,0),"")</f>
        <v/>
      </c>
      <c r="AV822" s="19" t="str">
        <f>IFERROR(VLOOKUP(AI822,[2]CUS030!$A$5:$E$10000,5,0),"")</f>
        <v/>
      </c>
      <c r="AW822" s="19" t="str">
        <f>IFERROR(VLOOKUP(AJ822,[2]CUS030!$A$5:$E$10000,5,0),"")</f>
        <v/>
      </c>
      <c r="AX822" s="19" t="str">
        <f>IFERROR(VLOOKUP(AK822,[2]CUS030!$A$5:$E$10000,5,0),"")</f>
        <v/>
      </c>
      <c r="AY822" s="19" t="str">
        <f>IFERROR(VLOOKUP(AL822,[2]CUS030!$A$5:$E$10000,5,0),"")</f>
        <v/>
      </c>
      <c r="AZ822" s="19" t="str">
        <f>IFERROR(VLOOKUP(AM822,[2]CUS030!$A$5:$E$10000,5,0),"")</f>
        <v/>
      </c>
      <c r="BA822" s="19" t="str">
        <f>IFERROR(VLOOKUP(AN822,[2]CUS030!$A$5:$E$10000,5,0),"")</f>
        <v/>
      </c>
      <c r="BB822" s="19" t="str">
        <f>IFERROR(VLOOKUP(AO822,[2]CUS030!$A$5:$E$10000,5,0),"")</f>
        <v/>
      </c>
      <c r="BC822" s="19" t="str">
        <f>IFERROR(VLOOKUP(AP822,[2]CUS030!$A$5:$E$10000,5,0),"")</f>
        <v/>
      </c>
      <c r="BD822" s="19" t="str">
        <f>IFERROR(VLOOKUP(AQ822,[2]CUS030!$A$5:$E$10000,5,0),"")</f>
        <v/>
      </c>
      <c r="BE822" s="19" t="str">
        <f>IFERROR(VLOOKUP(AR822,[2]CUS030!$A$5:$E$10000,5,0),"")</f>
        <v/>
      </c>
    </row>
    <row r="823" spans="6:57" x14ac:dyDescent="0.3">
      <c r="F823" s="108" t="str">
        <f>[1]!Table1[[#This Row],[Production]]</f>
        <v>|0200226010|34.00|0.00|2.000|0.0006299NBC</v>
      </c>
      <c r="G823" t="str">
        <f t="shared" si="385"/>
        <v>6299</v>
      </c>
      <c r="H823" t="str">
        <f t="shared" si="386"/>
        <v>||||||||||||</v>
      </c>
      <c r="I823" s="108" t="str">
        <f>[1]!Table1[[#This Row],[Stock]]</f>
        <v>|0200226010|34.00|0.00|2.000|0.000229NBC</v>
      </c>
      <c r="J823" t="str">
        <f t="shared" si="387"/>
        <v>229</v>
      </c>
      <c r="K823" s="19"/>
      <c r="L823" s="19"/>
      <c r="M823" s="19"/>
      <c r="N823" s="19"/>
      <c r="O823" s="19"/>
      <c r="P823" s="20">
        <f>End_Cal!E823</f>
        <v>0</v>
      </c>
      <c r="Q823" s="112">
        <f t="shared" si="390"/>
        <v>0</v>
      </c>
      <c r="R823" s="112" t="str">
        <f t="shared" si="391"/>
        <v/>
      </c>
      <c r="S823" s="112" t="str">
        <f t="shared" si="392"/>
        <v/>
      </c>
      <c r="T823" s="112" t="str">
        <f t="shared" si="393"/>
        <v/>
      </c>
      <c r="U823" s="112" t="str">
        <f t="shared" si="394"/>
        <v/>
      </c>
      <c r="V823" s="112" t="str">
        <f t="shared" si="395"/>
        <v/>
      </c>
      <c r="W823" s="112" t="str">
        <f t="shared" si="396"/>
        <v/>
      </c>
      <c r="X823" s="112" t="str">
        <f t="shared" si="397"/>
        <v/>
      </c>
      <c r="Y823" s="112" t="str">
        <f t="shared" si="398"/>
        <v/>
      </c>
      <c r="Z823" s="112" t="str">
        <f t="shared" si="399"/>
        <v/>
      </c>
      <c r="AA823" s="112" t="str">
        <f t="shared" si="400"/>
        <v/>
      </c>
      <c r="AB823" s="112" t="str">
        <f t="shared" si="401"/>
        <v/>
      </c>
      <c r="AC823" s="112" t="str">
        <f t="shared" si="402"/>
        <v/>
      </c>
      <c r="AD823" t="str">
        <f t="shared" si="388"/>
        <v>0------------</v>
      </c>
      <c r="AF823" s="19" t="str">
        <f t="shared" si="389"/>
        <v/>
      </c>
      <c r="AG823" s="19">
        <f t="shared" si="403"/>
        <v>0</v>
      </c>
      <c r="AH823" s="19" t="str">
        <f t="shared" si="404"/>
        <v/>
      </c>
      <c r="AI823" s="19" t="str">
        <f t="shared" si="405"/>
        <v/>
      </c>
      <c r="AJ823" s="19" t="str">
        <f t="shared" si="406"/>
        <v/>
      </c>
      <c r="AK823" s="19" t="str">
        <f t="shared" si="407"/>
        <v/>
      </c>
      <c r="AL823" s="19" t="str">
        <f t="shared" si="408"/>
        <v/>
      </c>
      <c r="AM823" s="19" t="str">
        <f t="shared" si="409"/>
        <v/>
      </c>
      <c r="AN823" s="19" t="str">
        <f t="shared" si="410"/>
        <v/>
      </c>
      <c r="AO823" s="19" t="str">
        <f t="shared" si="411"/>
        <v/>
      </c>
      <c r="AP823" s="19" t="str">
        <f t="shared" si="412"/>
        <v/>
      </c>
      <c r="AQ823" s="19" t="str">
        <f t="shared" si="413"/>
        <v/>
      </c>
      <c r="AR823" s="19" t="str">
        <f t="shared" si="414"/>
        <v/>
      </c>
      <c r="AS823" s="19" t="str">
        <f>IFERROR(VLOOKUP(AF823,[2]CUS030!$A$5:$E$10000,5,0),"")</f>
        <v/>
      </c>
      <c r="AT823" s="19" t="str">
        <f>IFERROR(VLOOKUP(AG823,[2]CUS030!$A$5:$E$10000,5,0),"")</f>
        <v/>
      </c>
      <c r="AU823" s="19" t="str">
        <f>IFERROR(VLOOKUP(AH823,[2]CUS030!$A$5:$E$10000,5,0),"")</f>
        <v/>
      </c>
      <c r="AV823" s="19" t="str">
        <f>IFERROR(VLOOKUP(AI823,[2]CUS030!$A$5:$E$10000,5,0),"")</f>
        <v/>
      </c>
      <c r="AW823" s="19" t="str">
        <f>IFERROR(VLOOKUP(AJ823,[2]CUS030!$A$5:$E$10000,5,0),"")</f>
        <v/>
      </c>
      <c r="AX823" s="19" t="str">
        <f>IFERROR(VLOOKUP(AK823,[2]CUS030!$A$5:$E$10000,5,0),"")</f>
        <v/>
      </c>
      <c r="AY823" s="19" t="str">
        <f>IFERROR(VLOOKUP(AL823,[2]CUS030!$A$5:$E$10000,5,0),"")</f>
        <v/>
      </c>
      <c r="AZ823" s="19" t="str">
        <f>IFERROR(VLOOKUP(AM823,[2]CUS030!$A$5:$E$10000,5,0),"")</f>
        <v/>
      </c>
      <c r="BA823" s="19" t="str">
        <f>IFERROR(VLOOKUP(AN823,[2]CUS030!$A$5:$E$10000,5,0),"")</f>
        <v/>
      </c>
      <c r="BB823" s="19" t="str">
        <f>IFERROR(VLOOKUP(AO823,[2]CUS030!$A$5:$E$10000,5,0),"")</f>
        <v/>
      </c>
      <c r="BC823" s="19" t="str">
        <f>IFERROR(VLOOKUP(AP823,[2]CUS030!$A$5:$E$10000,5,0),"")</f>
        <v/>
      </c>
      <c r="BD823" s="19" t="str">
        <f>IFERROR(VLOOKUP(AQ823,[2]CUS030!$A$5:$E$10000,5,0),"")</f>
        <v/>
      </c>
      <c r="BE823" s="19" t="str">
        <f>IFERROR(VLOOKUP(AR823,[2]CUS030!$A$5:$E$10000,5,0),"")</f>
        <v/>
      </c>
    </row>
    <row r="824" spans="6:57" x14ac:dyDescent="0.3">
      <c r="F824" s="108" t="str">
        <f>[1]!Table1[[#This Row],[Production]]</f>
        <v>|0200226010|25.40|0.00|2.600|0.0005100NBC</v>
      </c>
      <c r="G824" t="str">
        <f t="shared" si="385"/>
        <v>5100</v>
      </c>
      <c r="H824" t="str">
        <f t="shared" si="386"/>
        <v>||||||||||||</v>
      </c>
      <c r="I824" s="108" t="str">
        <f>[1]!Table1[[#This Row],[Stock]]</f>
        <v>|0200226010|25.40|0.00|2.600|0.000275NBC</v>
      </c>
      <c r="J824" t="str">
        <f t="shared" si="387"/>
        <v>275</v>
      </c>
      <c r="K824" s="19"/>
      <c r="L824" s="19"/>
      <c r="M824" s="19"/>
      <c r="N824" s="19"/>
      <c r="O824" s="19"/>
      <c r="P824" s="20">
        <f>End_Cal!E824</f>
        <v>0</v>
      </c>
      <c r="Q824" s="112">
        <f t="shared" si="390"/>
        <v>0</v>
      </c>
      <c r="R824" s="112" t="str">
        <f t="shared" si="391"/>
        <v/>
      </c>
      <c r="S824" s="112" t="str">
        <f t="shared" si="392"/>
        <v/>
      </c>
      <c r="T824" s="112" t="str">
        <f t="shared" si="393"/>
        <v/>
      </c>
      <c r="U824" s="112" t="str">
        <f t="shared" si="394"/>
        <v/>
      </c>
      <c r="V824" s="112" t="str">
        <f t="shared" si="395"/>
        <v/>
      </c>
      <c r="W824" s="112" t="str">
        <f t="shared" si="396"/>
        <v/>
      </c>
      <c r="X824" s="112" t="str">
        <f t="shared" si="397"/>
        <v/>
      </c>
      <c r="Y824" s="112" t="str">
        <f t="shared" si="398"/>
        <v/>
      </c>
      <c r="Z824" s="112" t="str">
        <f t="shared" si="399"/>
        <v/>
      </c>
      <c r="AA824" s="112" t="str">
        <f t="shared" si="400"/>
        <v/>
      </c>
      <c r="AB824" s="112" t="str">
        <f t="shared" si="401"/>
        <v/>
      </c>
      <c r="AC824" s="112" t="str">
        <f t="shared" si="402"/>
        <v/>
      </c>
      <c r="AD824" t="str">
        <f t="shared" si="388"/>
        <v>0------------</v>
      </c>
      <c r="AF824" s="19" t="str">
        <f t="shared" si="389"/>
        <v/>
      </c>
      <c r="AG824" s="19">
        <f t="shared" si="403"/>
        <v>0</v>
      </c>
      <c r="AH824" s="19" t="str">
        <f t="shared" si="404"/>
        <v/>
      </c>
      <c r="AI824" s="19" t="str">
        <f t="shared" si="405"/>
        <v/>
      </c>
      <c r="AJ824" s="19" t="str">
        <f t="shared" si="406"/>
        <v/>
      </c>
      <c r="AK824" s="19" t="str">
        <f t="shared" si="407"/>
        <v/>
      </c>
      <c r="AL824" s="19" t="str">
        <f t="shared" si="408"/>
        <v/>
      </c>
      <c r="AM824" s="19" t="str">
        <f t="shared" si="409"/>
        <v/>
      </c>
      <c r="AN824" s="19" t="str">
        <f t="shared" si="410"/>
        <v/>
      </c>
      <c r="AO824" s="19" t="str">
        <f t="shared" si="411"/>
        <v/>
      </c>
      <c r="AP824" s="19" t="str">
        <f t="shared" si="412"/>
        <v/>
      </c>
      <c r="AQ824" s="19" t="str">
        <f t="shared" si="413"/>
        <v/>
      </c>
      <c r="AR824" s="19" t="str">
        <f t="shared" si="414"/>
        <v/>
      </c>
      <c r="AS824" s="19" t="str">
        <f>IFERROR(VLOOKUP(AF824,[2]CUS030!$A$5:$E$10000,5,0),"")</f>
        <v/>
      </c>
      <c r="AT824" s="19" t="str">
        <f>IFERROR(VLOOKUP(AG824,[2]CUS030!$A$5:$E$10000,5,0),"")</f>
        <v/>
      </c>
      <c r="AU824" s="19" t="str">
        <f>IFERROR(VLOOKUP(AH824,[2]CUS030!$A$5:$E$10000,5,0),"")</f>
        <v/>
      </c>
      <c r="AV824" s="19" t="str">
        <f>IFERROR(VLOOKUP(AI824,[2]CUS030!$A$5:$E$10000,5,0),"")</f>
        <v/>
      </c>
      <c r="AW824" s="19" t="str">
        <f>IFERROR(VLOOKUP(AJ824,[2]CUS030!$A$5:$E$10000,5,0),"")</f>
        <v/>
      </c>
      <c r="AX824" s="19" t="str">
        <f>IFERROR(VLOOKUP(AK824,[2]CUS030!$A$5:$E$10000,5,0),"")</f>
        <v/>
      </c>
      <c r="AY824" s="19" t="str">
        <f>IFERROR(VLOOKUP(AL824,[2]CUS030!$A$5:$E$10000,5,0),"")</f>
        <v/>
      </c>
      <c r="AZ824" s="19" t="str">
        <f>IFERROR(VLOOKUP(AM824,[2]CUS030!$A$5:$E$10000,5,0),"")</f>
        <v/>
      </c>
      <c r="BA824" s="19" t="str">
        <f>IFERROR(VLOOKUP(AN824,[2]CUS030!$A$5:$E$10000,5,0),"")</f>
        <v/>
      </c>
      <c r="BB824" s="19" t="str">
        <f>IFERROR(VLOOKUP(AO824,[2]CUS030!$A$5:$E$10000,5,0),"")</f>
        <v/>
      </c>
      <c r="BC824" s="19" t="str">
        <f>IFERROR(VLOOKUP(AP824,[2]CUS030!$A$5:$E$10000,5,0),"")</f>
        <v/>
      </c>
      <c r="BD824" s="19" t="str">
        <f>IFERROR(VLOOKUP(AQ824,[2]CUS030!$A$5:$E$10000,5,0),"")</f>
        <v/>
      </c>
      <c r="BE824" s="19" t="str">
        <f>IFERROR(VLOOKUP(AR824,[2]CUS030!$A$5:$E$10000,5,0),"")</f>
        <v/>
      </c>
    </row>
    <row r="825" spans="6:57" x14ac:dyDescent="0.3">
      <c r="F825" s="108" t="str">
        <f>[1]!Table1[[#This Row],[Production]]</f>
        <v>|0200226010|28.60|0.00|3.200|0.0005925NBC</v>
      </c>
      <c r="G825" t="str">
        <f t="shared" si="385"/>
        <v>5925</v>
      </c>
      <c r="H825" t="str">
        <f t="shared" si="386"/>
        <v>||||||||||||</v>
      </c>
      <c r="I825" s="108" t="str">
        <f>[1]!Table1[[#This Row],[Stock]]</f>
        <v>|0200226010|28.60|0.00|3.200|0.000306.5NBC</v>
      </c>
      <c r="J825" t="str">
        <f t="shared" si="387"/>
        <v>306.5</v>
      </c>
      <c r="K825" s="19"/>
      <c r="L825" s="19"/>
      <c r="M825" s="19"/>
      <c r="N825" s="19"/>
      <c r="O825" s="19"/>
      <c r="P825" s="20">
        <f>End_Cal!E825</f>
        <v>0</v>
      </c>
      <c r="Q825" s="112">
        <f t="shared" si="390"/>
        <v>0</v>
      </c>
      <c r="R825" s="112" t="str">
        <f t="shared" si="391"/>
        <v/>
      </c>
      <c r="S825" s="112" t="str">
        <f t="shared" si="392"/>
        <v/>
      </c>
      <c r="T825" s="112" t="str">
        <f t="shared" si="393"/>
        <v/>
      </c>
      <c r="U825" s="112" t="str">
        <f t="shared" si="394"/>
        <v/>
      </c>
      <c r="V825" s="112" t="str">
        <f t="shared" si="395"/>
        <v/>
      </c>
      <c r="W825" s="112" t="str">
        <f t="shared" si="396"/>
        <v/>
      </c>
      <c r="X825" s="112" t="str">
        <f t="shared" si="397"/>
        <v/>
      </c>
      <c r="Y825" s="112" t="str">
        <f t="shared" si="398"/>
        <v/>
      </c>
      <c r="Z825" s="112" t="str">
        <f t="shared" si="399"/>
        <v/>
      </c>
      <c r="AA825" s="112" t="str">
        <f t="shared" si="400"/>
        <v/>
      </c>
      <c r="AB825" s="112" t="str">
        <f t="shared" si="401"/>
        <v/>
      </c>
      <c r="AC825" s="112" t="str">
        <f t="shared" si="402"/>
        <v/>
      </c>
      <c r="AD825" t="str">
        <f t="shared" si="388"/>
        <v>0------------</v>
      </c>
      <c r="AF825" s="19" t="str">
        <f t="shared" si="389"/>
        <v/>
      </c>
      <c r="AG825" s="19">
        <f t="shared" si="403"/>
        <v>0</v>
      </c>
      <c r="AH825" s="19" t="str">
        <f t="shared" si="404"/>
        <v/>
      </c>
      <c r="AI825" s="19" t="str">
        <f t="shared" si="405"/>
        <v/>
      </c>
      <c r="AJ825" s="19" t="str">
        <f t="shared" si="406"/>
        <v/>
      </c>
      <c r="AK825" s="19" t="str">
        <f t="shared" si="407"/>
        <v/>
      </c>
      <c r="AL825" s="19" t="str">
        <f t="shared" si="408"/>
        <v/>
      </c>
      <c r="AM825" s="19" t="str">
        <f t="shared" si="409"/>
        <v/>
      </c>
      <c r="AN825" s="19" t="str">
        <f t="shared" si="410"/>
        <v/>
      </c>
      <c r="AO825" s="19" t="str">
        <f t="shared" si="411"/>
        <v/>
      </c>
      <c r="AP825" s="19" t="str">
        <f t="shared" si="412"/>
        <v/>
      </c>
      <c r="AQ825" s="19" t="str">
        <f t="shared" si="413"/>
        <v/>
      </c>
      <c r="AR825" s="19" t="str">
        <f t="shared" si="414"/>
        <v/>
      </c>
      <c r="AS825" s="19" t="str">
        <f>IFERROR(VLOOKUP(AF825,[2]CUS030!$A$5:$E$10000,5,0),"")</f>
        <v/>
      </c>
      <c r="AT825" s="19" t="str">
        <f>IFERROR(VLOOKUP(AG825,[2]CUS030!$A$5:$E$10000,5,0),"")</f>
        <v/>
      </c>
      <c r="AU825" s="19" t="str">
        <f>IFERROR(VLOOKUP(AH825,[2]CUS030!$A$5:$E$10000,5,0),"")</f>
        <v/>
      </c>
      <c r="AV825" s="19" t="str">
        <f>IFERROR(VLOOKUP(AI825,[2]CUS030!$A$5:$E$10000,5,0),"")</f>
        <v/>
      </c>
      <c r="AW825" s="19" t="str">
        <f>IFERROR(VLOOKUP(AJ825,[2]CUS030!$A$5:$E$10000,5,0),"")</f>
        <v/>
      </c>
      <c r="AX825" s="19" t="str">
        <f>IFERROR(VLOOKUP(AK825,[2]CUS030!$A$5:$E$10000,5,0),"")</f>
        <v/>
      </c>
      <c r="AY825" s="19" t="str">
        <f>IFERROR(VLOOKUP(AL825,[2]CUS030!$A$5:$E$10000,5,0),"")</f>
        <v/>
      </c>
      <c r="AZ825" s="19" t="str">
        <f>IFERROR(VLOOKUP(AM825,[2]CUS030!$A$5:$E$10000,5,0),"")</f>
        <v/>
      </c>
      <c r="BA825" s="19" t="str">
        <f>IFERROR(VLOOKUP(AN825,[2]CUS030!$A$5:$E$10000,5,0),"")</f>
        <v/>
      </c>
      <c r="BB825" s="19" t="str">
        <f>IFERROR(VLOOKUP(AO825,[2]CUS030!$A$5:$E$10000,5,0),"")</f>
        <v/>
      </c>
      <c r="BC825" s="19" t="str">
        <f>IFERROR(VLOOKUP(AP825,[2]CUS030!$A$5:$E$10000,5,0),"")</f>
        <v/>
      </c>
      <c r="BD825" s="19" t="str">
        <f>IFERROR(VLOOKUP(AQ825,[2]CUS030!$A$5:$E$10000,5,0),"")</f>
        <v/>
      </c>
      <c r="BE825" s="19" t="str">
        <f>IFERROR(VLOOKUP(AR825,[2]CUS030!$A$5:$E$10000,5,0),"")</f>
        <v/>
      </c>
    </row>
    <row r="826" spans="6:57" x14ac:dyDescent="0.3">
      <c r="F826" s="108" t="str">
        <f>[1]!Table1[[#This Row],[Production]]</f>
        <v>|0200220139|31.80|0.00|2.000|0.0006475NBC</v>
      </c>
      <c r="G826" t="str">
        <f t="shared" si="385"/>
        <v>6475</v>
      </c>
      <c r="H826" t="str">
        <f t="shared" si="386"/>
        <v>||||||||||||</v>
      </c>
      <c r="I826" s="108" t="str">
        <f>[1]!Table1[[#This Row],[Stock]]</f>
        <v>|0200220139|31.80|0.00|2.000|0.000336.8NBC</v>
      </c>
      <c r="J826" t="str">
        <f t="shared" si="387"/>
        <v>336.8</v>
      </c>
      <c r="K826" s="19"/>
      <c r="L826" s="19"/>
      <c r="M826" s="19"/>
      <c r="N826" s="19"/>
      <c r="O826" s="19"/>
      <c r="P826" s="20">
        <f>End_Cal!E826</f>
        <v>0</v>
      </c>
      <c r="Q826" s="112">
        <f t="shared" si="390"/>
        <v>0</v>
      </c>
      <c r="R826" s="112" t="str">
        <f t="shared" si="391"/>
        <v/>
      </c>
      <c r="S826" s="112" t="str">
        <f t="shared" si="392"/>
        <v/>
      </c>
      <c r="T826" s="112" t="str">
        <f t="shared" si="393"/>
        <v/>
      </c>
      <c r="U826" s="112" t="str">
        <f t="shared" si="394"/>
        <v/>
      </c>
      <c r="V826" s="112" t="str">
        <f t="shared" si="395"/>
        <v/>
      </c>
      <c r="W826" s="112" t="str">
        <f t="shared" si="396"/>
        <v/>
      </c>
      <c r="X826" s="112" t="str">
        <f t="shared" si="397"/>
        <v/>
      </c>
      <c r="Y826" s="112" t="str">
        <f t="shared" si="398"/>
        <v/>
      </c>
      <c r="Z826" s="112" t="str">
        <f t="shared" si="399"/>
        <v/>
      </c>
      <c r="AA826" s="112" t="str">
        <f t="shared" si="400"/>
        <v/>
      </c>
      <c r="AB826" s="112" t="str">
        <f t="shared" si="401"/>
        <v/>
      </c>
      <c r="AC826" s="112" t="str">
        <f t="shared" si="402"/>
        <v/>
      </c>
      <c r="AD826" t="str">
        <f t="shared" si="388"/>
        <v>0------------</v>
      </c>
      <c r="AF826" s="19" t="str">
        <f t="shared" si="389"/>
        <v/>
      </c>
      <c r="AG826" s="19">
        <f t="shared" si="403"/>
        <v>0</v>
      </c>
      <c r="AH826" s="19" t="str">
        <f t="shared" si="404"/>
        <v/>
      </c>
      <c r="AI826" s="19" t="str">
        <f t="shared" si="405"/>
        <v/>
      </c>
      <c r="AJ826" s="19" t="str">
        <f t="shared" si="406"/>
        <v/>
      </c>
      <c r="AK826" s="19" t="str">
        <f t="shared" si="407"/>
        <v/>
      </c>
      <c r="AL826" s="19" t="str">
        <f t="shared" si="408"/>
        <v/>
      </c>
      <c r="AM826" s="19" t="str">
        <f t="shared" si="409"/>
        <v/>
      </c>
      <c r="AN826" s="19" t="str">
        <f t="shared" si="410"/>
        <v/>
      </c>
      <c r="AO826" s="19" t="str">
        <f t="shared" si="411"/>
        <v/>
      </c>
      <c r="AP826" s="19" t="str">
        <f t="shared" si="412"/>
        <v/>
      </c>
      <c r="AQ826" s="19" t="str">
        <f t="shared" si="413"/>
        <v/>
      </c>
      <c r="AR826" s="19" t="str">
        <f t="shared" si="414"/>
        <v/>
      </c>
      <c r="AS826" s="19" t="str">
        <f>IFERROR(VLOOKUP(AF826,[2]CUS030!$A$5:$E$10000,5,0),"")</f>
        <v/>
      </c>
      <c r="AT826" s="19" t="str">
        <f>IFERROR(VLOOKUP(AG826,[2]CUS030!$A$5:$E$10000,5,0),"")</f>
        <v/>
      </c>
      <c r="AU826" s="19" t="str">
        <f>IFERROR(VLOOKUP(AH826,[2]CUS030!$A$5:$E$10000,5,0),"")</f>
        <v/>
      </c>
      <c r="AV826" s="19" t="str">
        <f>IFERROR(VLOOKUP(AI826,[2]CUS030!$A$5:$E$10000,5,0),"")</f>
        <v/>
      </c>
      <c r="AW826" s="19" t="str">
        <f>IFERROR(VLOOKUP(AJ826,[2]CUS030!$A$5:$E$10000,5,0),"")</f>
        <v/>
      </c>
      <c r="AX826" s="19" t="str">
        <f>IFERROR(VLOOKUP(AK826,[2]CUS030!$A$5:$E$10000,5,0),"")</f>
        <v/>
      </c>
      <c r="AY826" s="19" t="str">
        <f>IFERROR(VLOOKUP(AL826,[2]CUS030!$A$5:$E$10000,5,0),"")</f>
        <v/>
      </c>
      <c r="AZ826" s="19" t="str">
        <f>IFERROR(VLOOKUP(AM826,[2]CUS030!$A$5:$E$10000,5,0),"")</f>
        <v/>
      </c>
      <c r="BA826" s="19" t="str">
        <f>IFERROR(VLOOKUP(AN826,[2]CUS030!$A$5:$E$10000,5,0),"")</f>
        <v/>
      </c>
      <c r="BB826" s="19" t="str">
        <f>IFERROR(VLOOKUP(AO826,[2]CUS030!$A$5:$E$10000,5,0),"")</f>
        <v/>
      </c>
      <c r="BC826" s="19" t="str">
        <f>IFERROR(VLOOKUP(AP826,[2]CUS030!$A$5:$E$10000,5,0),"")</f>
        <v/>
      </c>
      <c r="BD826" s="19" t="str">
        <f>IFERROR(VLOOKUP(AQ826,[2]CUS030!$A$5:$E$10000,5,0),"")</f>
        <v/>
      </c>
      <c r="BE826" s="19" t="str">
        <f>IFERROR(VLOOKUP(AR826,[2]CUS030!$A$5:$E$10000,5,0),"")</f>
        <v/>
      </c>
    </row>
    <row r="827" spans="6:57" x14ac:dyDescent="0.3">
      <c r="F827" s="108" t="str">
        <f>[1]!Table1[[#This Row],[Production]]</f>
        <v>|0200226339|40.00|20.00|2.300|0.0005408NBC</v>
      </c>
      <c r="G827" t="str">
        <f t="shared" si="385"/>
        <v>5408</v>
      </c>
      <c r="H827" t="str">
        <f t="shared" si="386"/>
        <v>||||||||||||</v>
      </c>
      <c r="I827" s="108" t="str">
        <f>[1]!Table1[[#This Row],[Stock]]</f>
        <v>|0200226339|40.00|20.00|2.300|0.000450NBC</v>
      </c>
      <c r="J827" t="str">
        <f t="shared" si="387"/>
        <v>450</v>
      </c>
      <c r="K827" s="19"/>
      <c r="L827" s="19"/>
      <c r="M827" s="19"/>
      <c r="N827" s="19"/>
      <c r="O827" s="19"/>
      <c r="P827" s="20">
        <f>End_Cal!E827</f>
        <v>0</v>
      </c>
      <c r="Q827" s="112">
        <f t="shared" si="390"/>
        <v>0</v>
      </c>
      <c r="R827" s="112" t="str">
        <f t="shared" si="391"/>
        <v/>
      </c>
      <c r="S827" s="112" t="str">
        <f t="shared" si="392"/>
        <v/>
      </c>
      <c r="T827" s="112" t="str">
        <f t="shared" si="393"/>
        <v/>
      </c>
      <c r="U827" s="112" t="str">
        <f t="shared" si="394"/>
        <v/>
      </c>
      <c r="V827" s="112" t="str">
        <f t="shared" si="395"/>
        <v/>
      </c>
      <c r="W827" s="112" t="str">
        <f t="shared" si="396"/>
        <v/>
      </c>
      <c r="X827" s="112" t="str">
        <f t="shared" si="397"/>
        <v/>
      </c>
      <c r="Y827" s="112" t="str">
        <f t="shared" si="398"/>
        <v/>
      </c>
      <c r="Z827" s="112" t="str">
        <f t="shared" si="399"/>
        <v/>
      </c>
      <c r="AA827" s="112" t="str">
        <f t="shared" si="400"/>
        <v/>
      </c>
      <c r="AB827" s="112" t="str">
        <f t="shared" si="401"/>
        <v/>
      </c>
      <c r="AC827" s="112" t="str">
        <f t="shared" si="402"/>
        <v/>
      </c>
      <c r="AD827" t="str">
        <f t="shared" si="388"/>
        <v>0------------</v>
      </c>
      <c r="AF827" s="19" t="str">
        <f t="shared" si="389"/>
        <v/>
      </c>
      <c r="AG827" s="19">
        <f t="shared" si="403"/>
        <v>0</v>
      </c>
      <c r="AH827" s="19" t="str">
        <f t="shared" si="404"/>
        <v/>
      </c>
      <c r="AI827" s="19" t="str">
        <f t="shared" si="405"/>
        <v/>
      </c>
      <c r="AJ827" s="19" t="str">
        <f t="shared" si="406"/>
        <v/>
      </c>
      <c r="AK827" s="19" t="str">
        <f t="shared" si="407"/>
        <v/>
      </c>
      <c r="AL827" s="19" t="str">
        <f t="shared" si="408"/>
        <v/>
      </c>
      <c r="AM827" s="19" t="str">
        <f t="shared" si="409"/>
        <v/>
      </c>
      <c r="AN827" s="19" t="str">
        <f t="shared" si="410"/>
        <v/>
      </c>
      <c r="AO827" s="19" t="str">
        <f t="shared" si="411"/>
        <v/>
      </c>
      <c r="AP827" s="19" t="str">
        <f t="shared" si="412"/>
        <v/>
      </c>
      <c r="AQ827" s="19" t="str">
        <f t="shared" si="413"/>
        <v/>
      </c>
      <c r="AR827" s="19" t="str">
        <f t="shared" si="414"/>
        <v/>
      </c>
      <c r="AS827" s="19" t="str">
        <f>IFERROR(VLOOKUP(AF827,[2]CUS030!$A$5:$E$10000,5,0),"")</f>
        <v/>
      </c>
      <c r="AT827" s="19" t="str">
        <f>IFERROR(VLOOKUP(AG827,[2]CUS030!$A$5:$E$10000,5,0),"")</f>
        <v/>
      </c>
      <c r="AU827" s="19" t="str">
        <f>IFERROR(VLOOKUP(AH827,[2]CUS030!$A$5:$E$10000,5,0),"")</f>
        <v/>
      </c>
      <c r="AV827" s="19" t="str">
        <f>IFERROR(VLOOKUP(AI827,[2]CUS030!$A$5:$E$10000,5,0),"")</f>
        <v/>
      </c>
      <c r="AW827" s="19" t="str">
        <f>IFERROR(VLOOKUP(AJ827,[2]CUS030!$A$5:$E$10000,5,0),"")</f>
        <v/>
      </c>
      <c r="AX827" s="19" t="str">
        <f>IFERROR(VLOOKUP(AK827,[2]CUS030!$A$5:$E$10000,5,0),"")</f>
        <v/>
      </c>
      <c r="AY827" s="19" t="str">
        <f>IFERROR(VLOOKUP(AL827,[2]CUS030!$A$5:$E$10000,5,0),"")</f>
        <v/>
      </c>
      <c r="AZ827" s="19" t="str">
        <f>IFERROR(VLOOKUP(AM827,[2]CUS030!$A$5:$E$10000,5,0),"")</f>
        <v/>
      </c>
      <c r="BA827" s="19" t="str">
        <f>IFERROR(VLOOKUP(AN827,[2]CUS030!$A$5:$E$10000,5,0),"")</f>
        <v/>
      </c>
      <c r="BB827" s="19" t="str">
        <f>IFERROR(VLOOKUP(AO827,[2]CUS030!$A$5:$E$10000,5,0),"")</f>
        <v/>
      </c>
      <c r="BC827" s="19" t="str">
        <f>IFERROR(VLOOKUP(AP827,[2]CUS030!$A$5:$E$10000,5,0),"")</f>
        <v/>
      </c>
      <c r="BD827" s="19" t="str">
        <f>IFERROR(VLOOKUP(AQ827,[2]CUS030!$A$5:$E$10000,5,0),"")</f>
        <v/>
      </c>
      <c r="BE827" s="19" t="str">
        <f>IFERROR(VLOOKUP(AR827,[2]CUS030!$A$5:$E$10000,5,0),"")</f>
        <v/>
      </c>
    </row>
    <row r="828" spans="6:57" x14ac:dyDescent="0.3">
      <c r="F828" s="108" t="str">
        <f>[1]!Table1[[#This Row],[Production]]</f>
        <v>|0200220810|48.60|0.00|2.600|0.0006115NBC</v>
      </c>
      <c r="G828" t="str">
        <f t="shared" si="385"/>
        <v>6115</v>
      </c>
      <c r="H828" t="str">
        <f t="shared" si="386"/>
        <v>||||||||||||</v>
      </c>
      <c r="I828" s="108" t="str">
        <f>[1]!Table1[[#This Row],[Stock]]</f>
        <v>|0200220810|48.60|0.00|2.600|0.000563NBC</v>
      </c>
      <c r="J828" t="str">
        <f t="shared" si="387"/>
        <v>563</v>
      </c>
      <c r="K828" s="19"/>
      <c r="L828" s="19"/>
      <c r="M828" s="19"/>
      <c r="N828" s="19"/>
      <c r="O828" s="19"/>
      <c r="P828" s="20">
        <f>End_Cal!E828</f>
        <v>0</v>
      </c>
      <c r="Q828" s="112">
        <f t="shared" si="390"/>
        <v>0</v>
      </c>
      <c r="R828" s="112" t="str">
        <f t="shared" si="391"/>
        <v/>
      </c>
      <c r="S828" s="112" t="str">
        <f t="shared" si="392"/>
        <v/>
      </c>
      <c r="T828" s="112" t="str">
        <f t="shared" si="393"/>
        <v/>
      </c>
      <c r="U828" s="112" t="str">
        <f t="shared" si="394"/>
        <v/>
      </c>
      <c r="V828" s="112" t="str">
        <f t="shared" si="395"/>
        <v/>
      </c>
      <c r="W828" s="112" t="str">
        <f t="shared" si="396"/>
        <v/>
      </c>
      <c r="X828" s="112" t="str">
        <f t="shared" si="397"/>
        <v/>
      </c>
      <c r="Y828" s="112" t="str">
        <f t="shared" si="398"/>
        <v/>
      </c>
      <c r="Z828" s="112" t="str">
        <f t="shared" si="399"/>
        <v/>
      </c>
      <c r="AA828" s="112" t="str">
        <f t="shared" si="400"/>
        <v/>
      </c>
      <c r="AB828" s="112" t="str">
        <f t="shared" si="401"/>
        <v/>
      </c>
      <c r="AC828" s="112" t="str">
        <f t="shared" si="402"/>
        <v/>
      </c>
      <c r="AD828" t="str">
        <f t="shared" si="388"/>
        <v>0------------</v>
      </c>
      <c r="AF828" s="19" t="str">
        <f t="shared" si="389"/>
        <v/>
      </c>
      <c r="AG828" s="19">
        <f t="shared" si="403"/>
        <v>0</v>
      </c>
      <c r="AH828" s="19" t="str">
        <f t="shared" si="404"/>
        <v/>
      </c>
      <c r="AI828" s="19" t="str">
        <f t="shared" si="405"/>
        <v/>
      </c>
      <c r="AJ828" s="19" t="str">
        <f t="shared" si="406"/>
        <v/>
      </c>
      <c r="AK828" s="19" t="str">
        <f t="shared" si="407"/>
        <v/>
      </c>
      <c r="AL828" s="19" t="str">
        <f t="shared" si="408"/>
        <v/>
      </c>
      <c r="AM828" s="19" t="str">
        <f t="shared" si="409"/>
        <v/>
      </c>
      <c r="AN828" s="19" t="str">
        <f t="shared" si="410"/>
        <v/>
      </c>
      <c r="AO828" s="19" t="str">
        <f t="shared" si="411"/>
        <v/>
      </c>
      <c r="AP828" s="19" t="str">
        <f t="shared" si="412"/>
        <v/>
      </c>
      <c r="AQ828" s="19" t="str">
        <f t="shared" si="413"/>
        <v/>
      </c>
      <c r="AR828" s="19" t="str">
        <f t="shared" si="414"/>
        <v/>
      </c>
      <c r="AS828" s="19" t="str">
        <f>IFERROR(VLOOKUP(AF828,[2]CUS030!$A$5:$E$10000,5,0),"")</f>
        <v/>
      </c>
      <c r="AT828" s="19" t="str">
        <f>IFERROR(VLOOKUP(AG828,[2]CUS030!$A$5:$E$10000,5,0),"")</f>
        <v/>
      </c>
      <c r="AU828" s="19" t="str">
        <f>IFERROR(VLOOKUP(AH828,[2]CUS030!$A$5:$E$10000,5,0),"")</f>
        <v/>
      </c>
      <c r="AV828" s="19" t="str">
        <f>IFERROR(VLOOKUP(AI828,[2]CUS030!$A$5:$E$10000,5,0),"")</f>
        <v/>
      </c>
      <c r="AW828" s="19" t="str">
        <f>IFERROR(VLOOKUP(AJ828,[2]CUS030!$A$5:$E$10000,5,0),"")</f>
        <v/>
      </c>
      <c r="AX828" s="19" t="str">
        <f>IFERROR(VLOOKUP(AK828,[2]CUS030!$A$5:$E$10000,5,0),"")</f>
        <v/>
      </c>
      <c r="AY828" s="19" t="str">
        <f>IFERROR(VLOOKUP(AL828,[2]CUS030!$A$5:$E$10000,5,0),"")</f>
        <v/>
      </c>
      <c r="AZ828" s="19" t="str">
        <f>IFERROR(VLOOKUP(AM828,[2]CUS030!$A$5:$E$10000,5,0),"")</f>
        <v/>
      </c>
      <c r="BA828" s="19" t="str">
        <f>IFERROR(VLOOKUP(AN828,[2]CUS030!$A$5:$E$10000,5,0),"")</f>
        <v/>
      </c>
      <c r="BB828" s="19" t="str">
        <f>IFERROR(VLOOKUP(AO828,[2]CUS030!$A$5:$E$10000,5,0),"")</f>
        <v/>
      </c>
      <c r="BC828" s="19" t="str">
        <f>IFERROR(VLOOKUP(AP828,[2]CUS030!$A$5:$E$10000,5,0),"")</f>
        <v/>
      </c>
      <c r="BD828" s="19" t="str">
        <f>IFERROR(VLOOKUP(AQ828,[2]CUS030!$A$5:$E$10000,5,0),"")</f>
        <v/>
      </c>
      <c r="BE828" s="19" t="str">
        <f>IFERROR(VLOOKUP(AR828,[2]CUS030!$A$5:$E$10000,5,0),"")</f>
        <v/>
      </c>
    </row>
    <row r="829" spans="6:57" x14ac:dyDescent="0.3">
      <c r="F829" s="108" t="str">
        <f>[1]!Table1[[#This Row],[Production]]</f>
        <v>|0200220139|22.20|0.00|1.600|0.0005503NBC</v>
      </c>
      <c r="G829" t="str">
        <f t="shared" si="385"/>
        <v>5503</v>
      </c>
      <c r="H829" t="str">
        <f t="shared" si="386"/>
        <v>||||||||||||</v>
      </c>
      <c r="I829" s="108" t="str">
        <f>[1]!Table1[[#This Row],[Stock]]</f>
        <v>|0200220139|22.20|0.00|1.600|0.000600NBC</v>
      </c>
      <c r="J829" t="str">
        <f t="shared" si="387"/>
        <v>600</v>
      </c>
      <c r="K829" s="19"/>
      <c r="L829" s="19"/>
      <c r="M829" s="19"/>
      <c r="N829" s="19"/>
      <c r="O829" s="19"/>
      <c r="P829" s="20">
        <f>End_Cal!E829</f>
        <v>0</v>
      </c>
      <c r="Q829" s="112">
        <f t="shared" si="390"/>
        <v>0</v>
      </c>
      <c r="R829" s="112" t="str">
        <f t="shared" si="391"/>
        <v/>
      </c>
      <c r="S829" s="112" t="str">
        <f t="shared" si="392"/>
        <v/>
      </c>
      <c r="T829" s="112" t="str">
        <f t="shared" si="393"/>
        <v/>
      </c>
      <c r="U829" s="112" t="str">
        <f t="shared" si="394"/>
        <v/>
      </c>
      <c r="V829" s="112" t="str">
        <f t="shared" si="395"/>
        <v/>
      </c>
      <c r="W829" s="112" t="str">
        <f t="shared" si="396"/>
        <v/>
      </c>
      <c r="X829" s="112" t="str">
        <f t="shared" si="397"/>
        <v/>
      </c>
      <c r="Y829" s="112" t="str">
        <f t="shared" si="398"/>
        <v/>
      </c>
      <c r="Z829" s="112" t="str">
        <f t="shared" si="399"/>
        <v/>
      </c>
      <c r="AA829" s="112" t="str">
        <f t="shared" si="400"/>
        <v/>
      </c>
      <c r="AB829" s="112" t="str">
        <f t="shared" si="401"/>
        <v/>
      </c>
      <c r="AC829" s="112" t="str">
        <f t="shared" si="402"/>
        <v/>
      </c>
      <c r="AD829" t="str">
        <f t="shared" si="388"/>
        <v>0------------</v>
      </c>
      <c r="AF829" s="19" t="str">
        <f t="shared" si="389"/>
        <v/>
      </c>
      <c r="AG829" s="19">
        <f t="shared" si="403"/>
        <v>0</v>
      </c>
      <c r="AH829" s="19" t="str">
        <f t="shared" si="404"/>
        <v/>
      </c>
      <c r="AI829" s="19" t="str">
        <f t="shared" si="405"/>
        <v/>
      </c>
      <c r="AJ829" s="19" t="str">
        <f t="shared" si="406"/>
        <v/>
      </c>
      <c r="AK829" s="19" t="str">
        <f t="shared" si="407"/>
        <v/>
      </c>
      <c r="AL829" s="19" t="str">
        <f t="shared" si="408"/>
        <v/>
      </c>
      <c r="AM829" s="19" t="str">
        <f t="shared" si="409"/>
        <v/>
      </c>
      <c r="AN829" s="19" t="str">
        <f t="shared" si="410"/>
        <v/>
      </c>
      <c r="AO829" s="19" t="str">
        <f t="shared" si="411"/>
        <v/>
      </c>
      <c r="AP829" s="19" t="str">
        <f t="shared" si="412"/>
        <v/>
      </c>
      <c r="AQ829" s="19" t="str">
        <f t="shared" si="413"/>
        <v/>
      </c>
      <c r="AR829" s="19" t="str">
        <f t="shared" si="414"/>
        <v/>
      </c>
      <c r="AS829" s="19" t="str">
        <f>IFERROR(VLOOKUP(AF829,[2]CUS030!$A$5:$E$10000,5,0),"")</f>
        <v/>
      </c>
      <c r="AT829" s="19" t="str">
        <f>IFERROR(VLOOKUP(AG829,[2]CUS030!$A$5:$E$10000,5,0),"")</f>
        <v/>
      </c>
      <c r="AU829" s="19" t="str">
        <f>IFERROR(VLOOKUP(AH829,[2]CUS030!$A$5:$E$10000,5,0),"")</f>
        <v/>
      </c>
      <c r="AV829" s="19" t="str">
        <f>IFERROR(VLOOKUP(AI829,[2]CUS030!$A$5:$E$10000,5,0),"")</f>
        <v/>
      </c>
      <c r="AW829" s="19" t="str">
        <f>IFERROR(VLOOKUP(AJ829,[2]CUS030!$A$5:$E$10000,5,0),"")</f>
        <v/>
      </c>
      <c r="AX829" s="19" t="str">
        <f>IFERROR(VLOOKUP(AK829,[2]CUS030!$A$5:$E$10000,5,0),"")</f>
        <v/>
      </c>
      <c r="AY829" s="19" t="str">
        <f>IFERROR(VLOOKUP(AL829,[2]CUS030!$A$5:$E$10000,5,0),"")</f>
        <v/>
      </c>
      <c r="AZ829" s="19" t="str">
        <f>IFERROR(VLOOKUP(AM829,[2]CUS030!$A$5:$E$10000,5,0),"")</f>
        <v/>
      </c>
      <c r="BA829" s="19" t="str">
        <f>IFERROR(VLOOKUP(AN829,[2]CUS030!$A$5:$E$10000,5,0),"")</f>
        <v/>
      </c>
      <c r="BB829" s="19" t="str">
        <f>IFERROR(VLOOKUP(AO829,[2]CUS030!$A$5:$E$10000,5,0),"")</f>
        <v/>
      </c>
      <c r="BC829" s="19" t="str">
        <f>IFERROR(VLOOKUP(AP829,[2]CUS030!$A$5:$E$10000,5,0),"")</f>
        <v/>
      </c>
      <c r="BD829" s="19" t="str">
        <f>IFERROR(VLOOKUP(AQ829,[2]CUS030!$A$5:$E$10000,5,0),"")</f>
        <v/>
      </c>
      <c r="BE829" s="19" t="str">
        <f>IFERROR(VLOOKUP(AR829,[2]CUS030!$A$5:$E$10000,5,0),"")</f>
        <v/>
      </c>
    </row>
    <row r="830" spans="6:57" x14ac:dyDescent="0.3">
      <c r="F830" s="108" t="str">
        <f>[1]!Table1[[#This Row],[Production]]</f>
        <v>|0200220139|22.20|0.00|2.000|0.0005723NBC</v>
      </c>
      <c r="G830" t="str">
        <f t="shared" si="385"/>
        <v>5723</v>
      </c>
      <c r="H830" t="str">
        <f t="shared" si="386"/>
        <v>||||||||||||</v>
      </c>
      <c r="I830" s="108" t="str">
        <f>[1]!Table1[[#This Row],[Stock]]</f>
        <v>|0200220139|22.20|0.00|2.000|0.000677NBC</v>
      </c>
      <c r="J830" t="str">
        <f t="shared" si="387"/>
        <v>677</v>
      </c>
      <c r="K830" s="19"/>
      <c r="L830" s="19"/>
      <c r="M830" s="19"/>
      <c r="N830" s="19"/>
      <c r="O830" s="19"/>
      <c r="P830" s="20">
        <f>End_Cal!E830</f>
        <v>0</v>
      </c>
      <c r="Q830" s="112">
        <f t="shared" si="390"/>
        <v>0</v>
      </c>
      <c r="R830" s="112" t="str">
        <f t="shared" si="391"/>
        <v/>
      </c>
      <c r="S830" s="112" t="str">
        <f t="shared" si="392"/>
        <v/>
      </c>
      <c r="T830" s="112" t="str">
        <f t="shared" si="393"/>
        <v/>
      </c>
      <c r="U830" s="112" t="str">
        <f t="shared" si="394"/>
        <v/>
      </c>
      <c r="V830" s="112" t="str">
        <f t="shared" si="395"/>
        <v/>
      </c>
      <c r="W830" s="112" t="str">
        <f t="shared" si="396"/>
        <v/>
      </c>
      <c r="X830" s="112" t="str">
        <f t="shared" si="397"/>
        <v/>
      </c>
      <c r="Y830" s="112" t="str">
        <f t="shared" si="398"/>
        <v/>
      </c>
      <c r="Z830" s="112" t="str">
        <f t="shared" si="399"/>
        <v/>
      </c>
      <c r="AA830" s="112" t="str">
        <f t="shared" si="400"/>
        <v/>
      </c>
      <c r="AB830" s="112" t="str">
        <f t="shared" si="401"/>
        <v/>
      </c>
      <c r="AC830" s="112" t="str">
        <f t="shared" si="402"/>
        <v/>
      </c>
      <c r="AD830" t="str">
        <f t="shared" si="388"/>
        <v>0------------</v>
      </c>
      <c r="AF830" s="19" t="str">
        <f t="shared" si="389"/>
        <v/>
      </c>
      <c r="AG830" s="19">
        <f t="shared" si="403"/>
        <v>0</v>
      </c>
      <c r="AH830" s="19" t="str">
        <f t="shared" si="404"/>
        <v/>
      </c>
      <c r="AI830" s="19" t="str">
        <f t="shared" si="405"/>
        <v/>
      </c>
      <c r="AJ830" s="19" t="str">
        <f t="shared" si="406"/>
        <v/>
      </c>
      <c r="AK830" s="19" t="str">
        <f t="shared" si="407"/>
        <v/>
      </c>
      <c r="AL830" s="19" t="str">
        <f t="shared" si="408"/>
        <v/>
      </c>
      <c r="AM830" s="19" t="str">
        <f t="shared" si="409"/>
        <v/>
      </c>
      <c r="AN830" s="19" t="str">
        <f t="shared" si="410"/>
        <v/>
      </c>
      <c r="AO830" s="19" t="str">
        <f t="shared" si="411"/>
        <v/>
      </c>
      <c r="AP830" s="19" t="str">
        <f t="shared" si="412"/>
        <v/>
      </c>
      <c r="AQ830" s="19" t="str">
        <f t="shared" si="413"/>
        <v/>
      </c>
      <c r="AR830" s="19" t="str">
        <f t="shared" si="414"/>
        <v/>
      </c>
      <c r="AS830" s="19" t="str">
        <f>IFERROR(VLOOKUP(AF830,[2]CUS030!$A$5:$E$10000,5,0),"")</f>
        <v/>
      </c>
      <c r="AT830" s="19" t="str">
        <f>IFERROR(VLOOKUP(AG830,[2]CUS030!$A$5:$E$10000,5,0),"")</f>
        <v/>
      </c>
      <c r="AU830" s="19" t="str">
        <f>IFERROR(VLOOKUP(AH830,[2]CUS030!$A$5:$E$10000,5,0),"")</f>
        <v/>
      </c>
      <c r="AV830" s="19" t="str">
        <f>IFERROR(VLOOKUP(AI830,[2]CUS030!$A$5:$E$10000,5,0),"")</f>
        <v/>
      </c>
      <c r="AW830" s="19" t="str">
        <f>IFERROR(VLOOKUP(AJ830,[2]CUS030!$A$5:$E$10000,5,0),"")</f>
        <v/>
      </c>
      <c r="AX830" s="19" t="str">
        <f>IFERROR(VLOOKUP(AK830,[2]CUS030!$A$5:$E$10000,5,0),"")</f>
        <v/>
      </c>
      <c r="AY830" s="19" t="str">
        <f>IFERROR(VLOOKUP(AL830,[2]CUS030!$A$5:$E$10000,5,0),"")</f>
        <v/>
      </c>
      <c r="AZ830" s="19" t="str">
        <f>IFERROR(VLOOKUP(AM830,[2]CUS030!$A$5:$E$10000,5,0),"")</f>
        <v/>
      </c>
      <c r="BA830" s="19" t="str">
        <f>IFERROR(VLOOKUP(AN830,[2]CUS030!$A$5:$E$10000,5,0),"")</f>
        <v/>
      </c>
      <c r="BB830" s="19" t="str">
        <f>IFERROR(VLOOKUP(AO830,[2]CUS030!$A$5:$E$10000,5,0),"")</f>
        <v/>
      </c>
      <c r="BC830" s="19" t="str">
        <f>IFERROR(VLOOKUP(AP830,[2]CUS030!$A$5:$E$10000,5,0),"")</f>
        <v/>
      </c>
      <c r="BD830" s="19" t="str">
        <f>IFERROR(VLOOKUP(AQ830,[2]CUS030!$A$5:$E$10000,5,0),"")</f>
        <v/>
      </c>
      <c r="BE830" s="19" t="str">
        <f>IFERROR(VLOOKUP(AR830,[2]CUS030!$A$5:$E$10000,5,0),"")</f>
        <v/>
      </c>
    </row>
    <row r="831" spans="6:57" x14ac:dyDescent="0.3">
      <c r="F831" s="108" t="str">
        <f>[1]!Table1[[#This Row],[Production]]</f>
        <v>|0200230120|22.20|0.00|1.200|0.0006002NBC</v>
      </c>
      <c r="G831" t="str">
        <f t="shared" si="385"/>
        <v>6002</v>
      </c>
      <c r="H831" t="str">
        <f t="shared" si="386"/>
        <v>||||||||||||</v>
      </c>
      <c r="I831" s="108" t="str">
        <f>[1]!Table1[[#This Row],[Stock]]</f>
        <v>|0200230120|22.20|0.00|1.200|0.000845NBC</v>
      </c>
      <c r="J831" t="str">
        <f t="shared" si="387"/>
        <v>845</v>
      </c>
      <c r="K831" s="19"/>
      <c r="L831" s="19"/>
      <c r="M831" s="19"/>
      <c r="N831" s="19"/>
      <c r="O831" s="19"/>
      <c r="P831" s="20">
        <f>End_Cal!E831</f>
        <v>0</v>
      </c>
      <c r="Q831" s="112">
        <f t="shared" si="390"/>
        <v>0</v>
      </c>
      <c r="R831" s="112" t="str">
        <f t="shared" si="391"/>
        <v/>
      </c>
      <c r="S831" s="112" t="str">
        <f t="shared" si="392"/>
        <v/>
      </c>
      <c r="T831" s="112" t="str">
        <f t="shared" si="393"/>
        <v/>
      </c>
      <c r="U831" s="112" t="str">
        <f t="shared" si="394"/>
        <v/>
      </c>
      <c r="V831" s="112" t="str">
        <f t="shared" si="395"/>
        <v/>
      </c>
      <c r="W831" s="112" t="str">
        <f t="shared" si="396"/>
        <v/>
      </c>
      <c r="X831" s="112" t="str">
        <f t="shared" si="397"/>
        <v/>
      </c>
      <c r="Y831" s="112" t="str">
        <f t="shared" si="398"/>
        <v/>
      </c>
      <c r="Z831" s="112" t="str">
        <f t="shared" si="399"/>
        <v/>
      </c>
      <c r="AA831" s="112" t="str">
        <f t="shared" si="400"/>
        <v/>
      </c>
      <c r="AB831" s="112" t="str">
        <f t="shared" si="401"/>
        <v/>
      </c>
      <c r="AC831" s="112" t="str">
        <f t="shared" si="402"/>
        <v/>
      </c>
      <c r="AD831" t="str">
        <f t="shared" si="388"/>
        <v>0------------</v>
      </c>
      <c r="AF831" s="19" t="str">
        <f t="shared" si="389"/>
        <v/>
      </c>
      <c r="AG831" s="19">
        <f t="shared" si="403"/>
        <v>0</v>
      </c>
      <c r="AH831" s="19" t="str">
        <f t="shared" si="404"/>
        <v/>
      </c>
      <c r="AI831" s="19" t="str">
        <f t="shared" si="405"/>
        <v/>
      </c>
      <c r="AJ831" s="19" t="str">
        <f t="shared" si="406"/>
        <v/>
      </c>
      <c r="AK831" s="19" t="str">
        <f t="shared" si="407"/>
        <v/>
      </c>
      <c r="AL831" s="19" t="str">
        <f t="shared" si="408"/>
        <v/>
      </c>
      <c r="AM831" s="19" t="str">
        <f t="shared" si="409"/>
        <v/>
      </c>
      <c r="AN831" s="19" t="str">
        <f t="shared" si="410"/>
        <v/>
      </c>
      <c r="AO831" s="19" t="str">
        <f t="shared" si="411"/>
        <v/>
      </c>
      <c r="AP831" s="19" t="str">
        <f t="shared" si="412"/>
        <v/>
      </c>
      <c r="AQ831" s="19" t="str">
        <f t="shared" si="413"/>
        <v/>
      </c>
      <c r="AR831" s="19" t="str">
        <f t="shared" si="414"/>
        <v/>
      </c>
      <c r="AS831" s="19" t="str">
        <f>IFERROR(VLOOKUP(AF831,[2]CUS030!$A$5:$E$10000,5,0),"")</f>
        <v/>
      </c>
      <c r="AT831" s="19" t="str">
        <f>IFERROR(VLOOKUP(AG831,[2]CUS030!$A$5:$E$10000,5,0),"")</f>
        <v/>
      </c>
      <c r="AU831" s="19" t="str">
        <f>IFERROR(VLOOKUP(AH831,[2]CUS030!$A$5:$E$10000,5,0),"")</f>
        <v/>
      </c>
      <c r="AV831" s="19" t="str">
        <f>IFERROR(VLOOKUP(AI831,[2]CUS030!$A$5:$E$10000,5,0),"")</f>
        <v/>
      </c>
      <c r="AW831" s="19" t="str">
        <f>IFERROR(VLOOKUP(AJ831,[2]CUS030!$A$5:$E$10000,5,0),"")</f>
        <v/>
      </c>
      <c r="AX831" s="19" t="str">
        <f>IFERROR(VLOOKUP(AK831,[2]CUS030!$A$5:$E$10000,5,0),"")</f>
        <v/>
      </c>
      <c r="AY831" s="19" t="str">
        <f>IFERROR(VLOOKUP(AL831,[2]CUS030!$A$5:$E$10000,5,0),"")</f>
        <v/>
      </c>
      <c r="AZ831" s="19" t="str">
        <f>IFERROR(VLOOKUP(AM831,[2]CUS030!$A$5:$E$10000,5,0),"")</f>
        <v/>
      </c>
      <c r="BA831" s="19" t="str">
        <f>IFERROR(VLOOKUP(AN831,[2]CUS030!$A$5:$E$10000,5,0),"")</f>
        <v/>
      </c>
      <c r="BB831" s="19" t="str">
        <f>IFERROR(VLOOKUP(AO831,[2]CUS030!$A$5:$E$10000,5,0),"")</f>
        <v/>
      </c>
      <c r="BC831" s="19" t="str">
        <f>IFERROR(VLOOKUP(AP831,[2]CUS030!$A$5:$E$10000,5,0),"")</f>
        <v/>
      </c>
      <c r="BD831" s="19" t="str">
        <f>IFERROR(VLOOKUP(AQ831,[2]CUS030!$A$5:$E$10000,5,0),"")</f>
        <v/>
      </c>
      <c r="BE831" s="19" t="str">
        <f>IFERROR(VLOOKUP(AR831,[2]CUS030!$A$5:$E$10000,5,0),"")</f>
        <v/>
      </c>
    </row>
    <row r="832" spans="6:57" x14ac:dyDescent="0.3">
      <c r="F832" s="108" t="str">
        <f>[1]!Table1[[#This Row],[Production]]</f>
        <v>|0200220139|22.20|0.00|1.600|0.0005503NBC</v>
      </c>
      <c r="G832" t="str">
        <f t="shared" si="385"/>
        <v>5503</v>
      </c>
      <c r="H832" t="str">
        <f t="shared" si="386"/>
        <v>||||||||||||</v>
      </c>
      <c r="I832" s="108" t="str">
        <f>[1]!Table1[[#This Row],[Stock]]</f>
        <v>|0200220139|22.20|0.00|1.600|0.000950NBC</v>
      </c>
      <c r="J832" t="str">
        <f t="shared" si="387"/>
        <v>950</v>
      </c>
      <c r="K832" s="19"/>
      <c r="L832" s="19"/>
      <c r="M832" s="19"/>
      <c r="N832" s="19"/>
      <c r="O832" s="19"/>
      <c r="P832" s="20">
        <f>End_Cal!E832</f>
        <v>0</v>
      </c>
      <c r="Q832" s="112">
        <f t="shared" si="390"/>
        <v>0</v>
      </c>
      <c r="R832" s="112" t="str">
        <f t="shared" si="391"/>
        <v/>
      </c>
      <c r="S832" s="112" t="str">
        <f t="shared" si="392"/>
        <v/>
      </c>
      <c r="T832" s="112" t="str">
        <f t="shared" si="393"/>
        <v/>
      </c>
      <c r="U832" s="112" t="str">
        <f t="shared" si="394"/>
        <v/>
      </c>
      <c r="V832" s="112" t="str">
        <f t="shared" si="395"/>
        <v/>
      </c>
      <c r="W832" s="112" t="str">
        <f t="shared" si="396"/>
        <v/>
      </c>
      <c r="X832" s="112" t="str">
        <f t="shared" si="397"/>
        <v/>
      </c>
      <c r="Y832" s="112" t="str">
        <f t="shared" si="398"/>
        <v/>
      </c>
      <c r="Z832" s="112" t="str">
        <f t="shared" si="399"/>
        <v/>
      </c>
      <c r="AA832" s="112" t="str">
        <f t="shared" si="400"/>
        <v/>
      </c>
      <c r="AB832" s="112" t="str">
        <f t="shared" si="401"/>
        <v/>
      </c>
      <c r="AC832" s="112" t="str">
        <f t="shared" si="402"/>
        <v/>
      </c>
      <c r="AD832" t="str">
        <f t="shared" si="388"/>
        <v>0------------</v>
      </c>
      <c r="AF832" s="19" t="str">
        <f t="shared" si="389"/>
        <v/>
      </c>
      <c r="AG832" s="19">
        <f t="shared" si="403"/>
        <v>0</v>
      </c>
      <c r="AH832" s="19" t="str">
        <f t="shared" si="404"/>
        <v/>
      </c>
      <c r="AI832" s="19" t="str">
        <f t="shared" si="405"/>
        <v/>
      </c>
      <c r="AJ832" s="19" t="str">
        <f t="shared" si="406"/>
        <v/>
      </c>
      <c r="AK832" s="19" t="str">
        <f t="shared" si="407"/>
        <v/>
      </c>
      <c r="AL832" s="19" t="str">
        <f t="shared" si="408"/>
        <v/>
      </c>
      <c r="AM832" s="19" t="str">
        <f t="shared" si="409"/>
        <v/>
      </c>
      <c r="AN832" s="19" t="str">
        <f t="shared" si="410"/>
        <v/>
      </c>
      <c r="AO832" s="19" t="str">
        <f t="shared" si="411"/>
        <v/>
      </c>
      <c r="AP832" s="19" t="str">
        <f t="shared" si="412"/>
        <v/>
      </c>
      <c r="AQ832" s="19" t="str">
        <f t="shared" si="413"/>
        <v/>
      </c>
      <c r="AR832" s="19" t="str">
        <f t="shared" si="414"/>
        <v/>
      </c>
      <c r="AS832" s="19" t="str">
        <f>IFERROR(VLOOKUP(AF832,[2]CUS030!$A$5:$E$10000,5,0),"")</f>
        <v/>
      </c>
      <c r="AT832" s="19" t="str">
        <f>IFERROR(VLOOKUP(AG832,[2]CUS030!$A$5:$E$10000,5,0),"")</f>
        <v/>
      </c>
      <c r="AU832" s="19" t="str">
        <f>IFERROR(VLOOKUP(AH832,[2]CUS030!$A$5:$E$10000,5,0),"")</f>
        <v/>
      </c>
      <c r="AV832" s="19" t="str">
        <f>IFERROR(VLOOKUP(AI832,[2]CUS030!$A$5:$E$10000,5,0),"")</f>
        <v/>
      </c>
      <c r="AW832" s="19" t="str">
        <f>IFERROR(VLOOKUP(AJ832,[2]CUS030!$A$5:$E$10000,5,0),"")</f>
        <v/>
      </c>
      <c r="AX832" s="19" t="str">
        <f>IFERROR(VLOOKUP(AK832,[2]CUS030!$A$5:$E$10000,5,0),"")</f>
        <v/>
      </c>
      <c r="AY832" s="19" t="str">
        <f>IFERROR(VLOOKUP(AL832,[2]CUS030!$A$5:$E$10000,5,0),"")</f>
        <v/>
      </c>
      <c r="AZ832" s="19" t="str">
        <f>IFERROR(VLOOKUP(AM832,[2]CUS030!$A$5:$E$10000,5,0),"")</f>
        <v/>
      </c>
      <c r="BA832" s="19" t="str">
        <f>IFERROR(VLOOKUP(AN832,[2]CUS030!$A$5:$E$10000,5,0),"")</f>
        <v/>
      </c>
      <c r="BB832" s="19" t="str">
        <f>IFERROR(VLOOKUP(AO832,[2]CUS030!$A$5:$E$10000,5,0),"")</f>
        <v/>
      </c>
      <c r="BC832" s="19" t="str">
        <f>IFERROR(VLOOKUP(AP832,[2]CUS030!$A$5:$E$10000,5,0),"")</f>
        <v/>
      </c>
      <c r="BD832" s="19" t="str">
        <f>IFERROR(VLOOKUP(AQ832,[2]CUS030!$A$5:$E$10000,5,0),"")</f>
        <v/>
      </c>
      <c r="BE832" s="19" t="str">
        <f>IFERROR(VLOOKUP(AR832,[2]CUS030!$A$5:$E$10000,5,0),"")</f>
        <v/>
      </c>
    </row>
    <row r="833" spans="6:57" x14ac:dyDescent="0.3">
      <c r="F833" s="108" t="str">
        <f>[1]!Table1[[#This Row],[Production]]</f>
        <v>|0200220139|38.10|0.00|2.000|0.0005219NBC</v>
      </c>
      <c r="G833" t="str">
        <f t="shared" si="385"/>
        <v>5219</v>
      </c>
      <c r="H833" t="str">
        <f t="shared" si="386"/>
        <v>||||||||||||</v>
      </c>
      <c r="I833" s="108" t="str">
        <f>[1]!Table1[[#This Row],[Stock]]</f>
        <v>|0200220139|38.10|0.00|2.000|0.0001292NBC</v>
      </c>
      <c r="J833" t="str">
        <f t="shared" si="387"/>
        <v>1292</v>
      </c>
      <c r="K833" s="19"/>
      <c r="L833" s="19"/>
      <c r="M833" s="19"/>
      <c r="N833" s="19"/>
      <c r="O833" s="19"/>
      <c r="P833" s="20">
        <f>End_Cal!E833</f>
        <v>0</v>
      </c>
      <c r="Q833" s="112">
        <f t="shared" si="390"/>
        <v>0</v>
      </c>
      <c r="R833" s="112" t="str">
        <f t="shared" si="391"/>
        <v/>
      </c>
      <c r="S833" s="112" t="str">
        <f t="shared" si="392"/>
        <v/>
      </c>
      <c r="T833" s="112" t="str">
        <f t="shared" si="393"/>
        <v/>
      </c>
      <c r="U833" s="112" t="str">
        <f t="shared" si="394"/>
        <v/>
      </c>
      <c r="V833" s="112" t="str">
        <f t="shared" si="395"/>
        <v/>
      </c>
      <c r="W833" s="112" t="str">
        <f t="shared" si="396"/>
        <v/>
      </c>
      <c r="X833" s="112" t="str">
        <f t="shared" si="397"/>
        <v/>
      </c>
      <c r="Y833" s="112" t="str">
        <f t="shared" si="398"/>
        <v/>
      </c>
      <c r="Z833" s="112" t="str">
        <f t="shared" si="399"/>
        <v/>
      </c>
      <c r="AA833" s="112" t="str">
        <f t="shared" si="400"/>
        <v/>
      </c>
      <c r="AB833" s="112" t="str">
        <f t="shared" si="401"/>
        <v/>
      </c>
      <c r="AC833" s="112" t="str">
        <f t="shared" si="402"/>
        <v/>
      </c>
      <c r="AD833" t="str">
        <f t="shared" si="388"/>
        <v>0------------</v>
      </c>
      <c r="AF833" s="19" t="str">
        <f t="shared" si="389"/>
        <v/>
      </c>
      <c r="AG833" s="19">
        <f t="shared" si="403"/>
        <v>0</v>
      </c>
      <c r="AH833" s="19" t="str">
        <f t="shared" si="404"/>
        <v/>
      </c>
      <c r="AI833" s="19" t="str">
        <f t="shared" si="405"/>
        <v/>
      </c>
      <c r="AJ833" s="19" t="str">
        <f t="shared" si="406"/>
        <v/>
      </c>
      <c r="AK833" s="19" t="str">
        <f t="shared" si="407"/>
        <v/>
      </c>
      <c r="AL833" s="19" t="str">
        <f t="shared" si="408"/>
        <v/>
      </c>
      <c r="AM833" s="19" t="str">
        <f t="shared" si="409"/>
        <v/>
      </c>
      <c r="AN833" s="19" t="str">
        <f t="shared" si="410"/>
        <v/>
      </c>
      <c r="AO833" s="19" t="str">
        <f t="shared" si="411"/>
        <v/>
      </c>
      <c r="AP833" s="19" t="str">
        <f t="shared" si="412"/>
        <v/>
      </c>
      <c r="AQ833" s="19" t="str">
        <f t="shared" si="413"/>
        <v/>
      </c>
      <c r="AR833" s="19" t="str">
        <f t="shared" si="414"/>
        <v/>
      </c>
      <c r="AS833" s="19" t="str">
        <f>IFERROR(VLOOKUP(AF833,[2]CUS030!$A$5:$E$10000,5,0),"")</f>
        <v/>
      </c>
      <c r="AT833" s="19" t="str">
        <f>IFERROR(VLOOKUP(AG833,[2]CUS030!$A$5:$E$10000,5,0),"")</f>
        <v/>
      </c>
      <c r="AU833" s="19" t="str">
        <f>IFERROR(VLOOKUP(AH833,[2]CUS030!$A$5:$E$10000,5,0),"")</f>
        <v/>
      </c>
      <c r="AV833" s="19" t="str">
        <f>IFERROR(VLOOKUP(AI833,[2]CUS030!$A$5:$E$10000,5,0),"")</f>
        <v/>
      </c>
      <c r="AW833" s="19" t="str">
        <f>IFERROR(VLOOKUP(AJ833,[2]CUS030!$A$5:$E$10000,5,0),"")</f>
        <v/>
      </c>
      <c r="AX833" s="19" t="str">
        <f>IFERROR(VLOOKUP(AK833,[2]CUS030!$A$5:$E$10000,5,0),"")</f>
        <v/>
      </c>
      <c r="AY833" s="19" t="str">
        <f>IFERROR(VLOOKUP(AL833,[2]CUS030!$A$5:$E$10000,5,0),"")</f>
        <v/>
      </c>
      <c r="AZ833" s="19" t="str">
        <f>IFERROR(VLOOKUP(AM833,[2]CUS030!$A$5:$E$10000,5,0),"")</f>
        <v/>
      </c>
      <c r="BA833" s="19" t="str">
        <f>IFERROR(VLOOKUP(AN833,[2]CUS030!$A$5:$E$10000,5,0),"")</f>
        <v/>
      </c>
      <c r="BB833" s="19" t="str">
        <f>IFERROR(VLOOKUP(AO833,[2]CUS030!$A$5:$E$10000,5,0),"")</f>
        <v/>
      </c>
      <c r="BC833" s="19" t="str">
        <f>IFERROR(VLOOKUP(AP833,[2]CUS030!$A$5:$E$10000,5,0),"")</f>
        <v/>
      </c>
      <c r="BD833" s="19" t="str">
        <f>IFERROR(VLOOKUP(AQ833,[2]CUS030!$A$5:$E$10000,5,0),"")</f>
        <v/>
      </c>
      <c r="BE833" s="19" t="str">
        <f>IFERROR(VLOOKUP(AR833,[2]CUS030!$A$5:$E$10000,5,0),"")</f>
        <v/>
      </c>
    </row>
    <row r="834" spans="6:57" x14ac:dyDescent="0.3">
      <c r="F834" s="108" t="str">
        <f>[1]!Table1[[#This Row],[Production]]</f>
        <v>|0200226010|22.20|0.00|2.000|0.0005500NBC</v>
      </c>
      <c r="G834" t="str">
        <f t="shared" si="385"/>
        <v>5500</v>
      </c>
      <c r="H834" t="str">
        <f t="shared" si="386"/>
        <v>||||||||||||</v>
      </c>
      <c r="I834" s="108" t="str">
        <f>[1]!Table1[[#This Row],[Stock]]</f>
        <v>|0200226010|22.20|0.00|2.000|0.0005500NBC</v>
      </c>
      <c r="J834" t="str">
        <f t="shared" si="387"/>
        <v>5500</v>
      </c>
      <c r="K834" s="19"/>
      <c r="L834" s="19"/>
      <c r="M834" s="19"/>
      <c r="N834" s="19"/>
      <c r="O834" s="19"/>
      <c r="P834" s="20">
        <f>End_Cal!E834</f>
        <v>0</v>
      </c>
      <c r="Q834" s="112">
        <f t="shared" si="390"/>
        <v>0</v>
      </c>
      <c r="R834" s="112" t="str">
        <f t="shared" si="391"/>
        <v/>
      </c>
      <c r="S834" s="112" t="str">
        <f t="shared" si="392"/>
        <v/>
      </c>
      <c r="T834" s="112" t="str">
        <f t="shared" si="393"/>
        <v/>
      </c>
      <c r="U834" s="112" t="str">
        <f t="shared" si="394"/>
        <v/>
      </c>
      <c r="V834" s="112" t="str">
        <f t="shared" si="395"/>
        <v/>
      </c>
      <c r="W834" s="112" t="str">
        <f t="shared" si="396"/>
        <v/>
      </c>
      <c r="X834" s="112" t="str">
        <f t="shared" si="397"/>
        <v/>
      </c>
      <c r="Y834" s="112" t="str">
        <f t="shared" si="398"/>
        <v/>
      </c>
      <c r="Z834" s="112" t="str">
        <f t="shared" si="399"/>
        <v/>
      </c>
      <c r="AA834" s="112" t="str">
        <f t="shared" si="400"/>
        <v/>
      </c>
      <c r="AB834" s="112" t="str">
        <f t="shared" si="401"/>
        <v/>
      </c>
      <c r="AC834" s="112" t="str">
        <f t="shared" si="402"/>
        <v/>
      </c>
      <c r="AD834" t="str">
        <f t="shared" si="388"/>
        <v>0------------</v>
      </c>
      <c r="AF834" s="19" t="str">
        <f t="shared" si="389"/>
        <v/>
      </c>
      <c r="AG834" s="19">
        <f t="shared" si="403"/>
        <v>0</v>
      </c>
      <c r="AH834" s="19" t="str">
        <f t="shared" si="404"/>
        <v/>
      </c>
      <c r="AI834" s="19" t="str">
        <f t="shared" si="405"/>
        <v/>
      </c>
      <c r="AJ834" s="19" t="str">
        <f t="shared" si="406"/>
        <v/>
      </c>
      <c r="AK834" s="19" t="str">
        <f t="shared" si="407"/>
        <v/>
      </c>
      <c r="AL834" s="19" t="str">
        <f t="shared" si="408"/>
        <v/>
      </c>
      <c r="AM834" s="19" t="str">
        <f t="shared" si="409"/>
        <v/>
      </c>
      <c r="AN834" s="19" t="str">
        <f t="shared" si="410"/>
        <v/>
      </c>
      <c r="AO834" s="19" t="str">
        <f t="shared" si="411"/>
        <v/>
      </c>
      <c r="AP834" s="19" t="str">
        <f t="shared" si="412"/>
        <v/>
      </c>
      <c r="AQ834" s="19" t="str">
        <f t="shared" si="413"/>
        <v/>
      </c>
      <c r="AR834" s="19" t="str">
        <f t="shared" si="414"/>
        <v/>
      </c>
      <c r="AS834" s="19" t="str">
        <f>IFERROR(VLOOKUP(AF834,[2]CUS030!$A$5:$E$10000,5,0),"")</f>
        <v/>
      </c>
      <c r="AT834" s="19" t="str">
        <f>IFERROR(VLOOKUP(AG834,[2]CUS030!$A$5:$E$10000,5,0),"")</f>
        <v/>
      </c>
      <c r="AU834" s="19" t="str">
        <f>IFERROR(VLOOKUP(AH834,[2]CUS030!$A$5:$E$10000,5,0),"")</f>
        <v/>
      </c>
      <c r="AV834" s="19" t="str">
        <f>IFERROR(VLOOKUP(AI834,[2]CUS030!$A$5:$E$10000,5,0),"")</f>
        <v/>
      </c>
      <c r="AW834" s="19" t="str">
        <f>IFERROR(VLOOKUP(AJ834,[2]CUS030!$A$5:$E$10000,5,0),"")</f>
        <v/>
      </c>
      <c r="AX834" s="19" t="str">
        <f>IFERROR(VLOOKUP(AK834,[2]CUS030!$A$5:$E$10000,5,0),"")</f>
        <v/>
      </c>
      <c r="AY834" s="19" t="str">
        <f>IFERROR(VLOOKUP(AL834,[2]CUS030!$A$5:$E$10000,5,0),"")</f>
        <v/>
      </c>
      <c r="AZ834" s="19" t="str">
        <f>IFERROR(VLOOKUP(AM834,[2]CUS030!$A$5:$E$10000,5,0),"")</f>
        <v/>
      </c>
      <c r="BA834" s="19" t="str">
        <f>IFERROR(VLOOKUP(AN834,[2]CUS030!$A$5:$E$10000,5,0),"")</f>
        <v/>
      </c>
      <c r="BB834" s="19" t="str">
        <f>IFERROR(VLOOKUP(AO834,[2]CUS030!$A$5:$E$10000,5,0),"")</f>
        <v/>
      </c>
      <c r="BC834" s="19" t="str">
        <f>IFERROR(VLOOKUP(AP834,[2]CUS030!$A$5:$E$10000,5,0),"")</f>
        <v/>
      </c>
      <c r="BD834" s="19" t="str">
        <f>IFERROR(VLOOKUP(AQ834,[2]CUS030!$A$5:$E$10000,5,0),"")</f>
        <v/>
      </c>
      <c r="BE834" s="19" t="str">
        <f>IFERROR(VLOOKUP(AR834,[2]CUS030!$A$5:$E$10000,5,0),"")</f>
        <v/>
      </c>
    </row>
    <row r="835" spans="6:57" x14ac:dyDescent="0.3">
      <c r="F835" s="108" t="str">
        <f>[1]!Table1[[#This Row],[Production]]</f>
        <v>|0200220139|19.10|0.00|2.000|0.0005680NBC</v>
      </c>
      <c r="G835" t="str">
        <f t="shared" si="385"/>
        <v>5680</v>
      </c>
      <c r="H835" t="str">
        <f t="shared" si="386"/>
        <v>||||||||||||</v>
      </c>
      <c r="I835" s="108" t="str">
        <f>[1]!Table1[[#This Row],[Stock]]</f>
        <v>|0200220139|19.10|0.00|2.000|0.0005680NBC</v>
      </c>
      <c r="J835" t="str">
        <f t="shared" si="387"/>
        <v>5680</v>
      </c>
      <c r="K835" s="19"/>
      <c r="L835" s="19"/>
      <c r="M835" s="19"/>
      <c r="N835" s="19"/>
      <c r="O835" s="19"/>
      <c r="P835" s="20">
        <f>End_Cal!E835</f>
        <v>0</v>
      </c>
      <c r="Q835" s="112">
        <f t="shared" si="390"/>
        <v>0</v>
      </c>
      <c r="R835" s="112" t="str">
        <f t="shared" si="391"/>
        <v/>
      </c>
      <c r="S835" s="112" t="str">
        <f t="shared" si="392"/>
        <v/>
      </c>
      <c r="T835" s="112" t="str">
        <f t="shared" si="393"/>
        <v/>
      </c>
      <c r="U835" s="112" t="str">
        <f t="shared" si="394"/>
        <v/>
      </c>
      <c r="V835" s="112" t="str">
        <f t="shared" si="395"/>
        <v/>
      </c>
      <c r="W835" s="112" t="str">
        <f t="shared" si="396"/>
        <v/>
      </c>
      <c r="X835" s="112" t="str">
        <f t="shared" si="397"/>
        <v/>
      </c>
      <c r="Y835" s="112" t="str">
        <f t="shared" si="398"/>
        <v/>
      </c>
      <c r="Z835" s="112" t="str">
        <f t="shared" si="399"/>
        <v/>
      </c>
      <c r="AA835" s="112" t="str">
        <f t="shared" si="400"/>
        <v/>
      </c>
      <c r="AB835" s="112" t="str">
        <f t="shared" si="401"/>
        <v/>
      </c>
      <c r="AC835" s="112" t="str">
        <f t="shared" si="402"/>
        <v/>
      </c>
      <c r="AD835" t="str">
        <f t="shared" si="388"/>
        <v>0------------</v>
      </c>
      <c r="AF835" s="19" t="str">
        <f t="shared" si="389"/>
        <v/>
      </c>
      <c r="AG835" s="19">
        <f t="shared" si="403"/>
        <v>0</v>
      </c>
      <c r="AH835" s="19" t="str">
        <f t="shared" si="404"/>
        <v/>
      </c>
      <c r="AI835" s="19" t="str">
        <f t="shared" si="405"/>
        <v/>
      </c>
      <c r="AJ835" s="19" t="str">
        <f t="shared" si="406"/>
        <v/>
      </c>
      <c r="AK835" s="19" t="str">
        <f t="shared" si="407"/>
        <v/>
      </c>
      <c r="AL835" s="19" t="str">
        <f t="shared" si="408"/>
        <v/>
      </c>
      <c r="AM835" s="19" t="str">
        <f t="shared" si="409"/>
        <v/>
      </c>
      <c r="AN835" s="19" t="str">
        <f t="shared" si="410"/>
        <v/>
      </c>
      <c r="AO835" s="19" t="str">
        <f t="shared" si="411"/>
        <v/>
      </c>
      <c r="AP835" s="19" t="str">
        <f t="shared" si="412"/>
        <v/>
      </c>
      <c r="AQ835" s="19" t="str">
        <f t="shared" si="413"/>
        <v/>
      </c>
      <c r="AR835" s="19" t="str">
        <f t="shared" si="414"/>
        <v/>
      </c>
      <c r="AS835" s="19" t="str">
        <f>IFERROR(VLOOKUP(AF835,[2]CUS030!$A$5:$E$10000,5,0),"")</f>
        <v/>
      </c>
      <c r="AT835" s="19" t="str">
        <f>IFERROR(VLOOKUP(AG835,[2]CUS030!$A$5:$E$10000,5,0),"")</f>
        <v/>
      </c>
      <c r="AU835" s="19" t="str">
        <f>IFERROR(VLOOKUP(AH835,[2]CUS030!$A$5:$E$10000,5,0),"")</f>
        <v/>
      </c>
      <c r="AV835" s="19" t="str">
        <f>IFERROR(VLOOKUP(AI835,[2]CUS030!$A$5:$E$10000,5,0),"")</f>
        <v/>
      </c>
      <c r="AW835" s="19" t="str">
        <f>IFERROR(VLOOKUP(AJ835,[2]CUS030!$A$5:$E$10000,5,0),"")</f>
        <v/>
      </c>
      <c r="AX835" s="19" t="str">
        <f>IFERROR(VLOOKUP(AK835,[2]CUS030!$A$5:$E$10000,5,0),"")</f>
        <v/>
      </c>
      <c r="AY835" s="19" t="str">
        <f>IFERROR(VLOOKUP(AL835,[2]CUS030!$A$5:$E$10000,5,0),"")</f>
        <v/>
      </c>
      <c r="AZ835" s="19" t="str">
        <f>IFERROR(VLOOKUP(AM835,[2]CUS030!$A$5:$E$10000,5,0),"")</f>
        <v/>
      </c>
      <c r="BA835" s="19" t="str">
        <f>IFERROR(VLOOKUP(AN835,[2]CUS030!$A$5:$E$10000,5,0),"")</f>
        <v/>
      </c>
      <c r="BB835" s="19" t="str">
        <f>IFERROR(VLOOKUP(AO835,[2]CUS030!$A$5:$E$10000,5,0),"")</f>
        <v/>
      </c>
      <c r="BC835" s="19" t="str">
        <f>IFERROR(VLOOKUP(AP835,[2]CUS030!$A$5:$E$10000,5,0),"")</f>
        <v/>
      </c>
      <c r="BD835" s="19" t="str">
        <f>IFERROR(VLOOKUP(AQ835,[2]CUS030!$A$5:$E$10000,5,0),"")</f>
        <v/>
      </c>
      <c r="BE835" s="19" t="str">
        <f>IFERROR(VLOOKUP(AR835,[2]CUS030!$A$5:$E$10000,5,0),"")</f>
        <v/>
      </c>
    </row>
    <row r="836" spans="6:57" x14ac:dyDescent="0.3">
      <c r="F836" s="108" t="str">
        <f>[1]!Table1[[#This Row],[Production]]</f>
        <v>|0200220139|31.80|0.00|2.000|0.0006073NBC</v>
      </c>
      <c r="G836" t="str">
        <f t="shared" ref="G836:G899" si="415">MID(F836,LEN(F836)-6,4)</f>
        <v>6073</v>
      </c>
      <c r="H836" t="str">
        <f t="shared" ref="H836:H899" si="416">AS836&amp;"|"&amp;AT836&amp;"|"&amp;AU836&amp;"|"&amp;AV836&amp;"|"&amp;AW836&amp;"|"&amp;AX836&amp;"|"&amp;AY836&amp;"|"&amp;AZ836&amp;"|"&amp;BA836&amp;"|"&amp;BB836&amp;"|"&amp;BC836&amp;"|"&amp;BD836&amp;"|"&amp;BE836</f>
        <v>||||||||||||</v>
      </c>
      <c r="I836" s="108" t="str">
        <f>[1]!Table1[[#This Row],[Stock]]</f>
        <v>|0200220139|31.80|0.00|2.000|0.000400NBC</v>
      </c>
      <c r="J836" t="str">
        <f t="shared" ref="J836:J899" si="417">MID(LEFT(I836,LEN(I836)-3),FIND("0|0.000",LEFT(I836,LEN(I836)-3),1)+7,6)</f>
        <v>400</v>
      </c>
      <c r="K836" s="19"/>
      <c r="L836" s="19"/>
      <c r="M836" s="19"/>
      <c r="N836" s="19"/>
      <c r="O836" s="19"/>
      <c r="P836" s="20">
        <f>End_Cal!E836</f>
        <v>0</v>
      </c>
      <c r="Q836" s="112">
        <f t="shared" si="390"/>
        <v>0</v>
      </c>
      <c r="R836" s="112" t="str">
        <f t="shared" si="391"/>
        <v/>
      </c>
      <c r="S836" s="112" t="str">
        <f t="shared" si="392"/>
        <v/>
      </c>
      <c r="T836" s="112" t="str">
        <f t="shared" si="393"/>
        <v/>
      </c>
      <c r="U836" s="112" t="str">
        <f t="shared" si="394"/>
        <v/>
      </c>
      <c r="V836" s="112" t="str">
        <f t="shared" si="395"/>
        <v/>
      </c>
      <c r="W836" s="112" t="str">
        <f t="shared" si="396"/>
        <v/>
      </c>
      <c r="X836" s="112" t="str">
        <f t="shared" si="397"/>
        <v/>
      </c>
      <c r="Y836" s="112" t="str">
        <f t="shared" si="398"/>
        <v/>
      </c>
      <c r="Z836" s="112" t="str">
        <f t="shared" si="399"/>
        <v/>
      </c>
      <c r="AA836" s="112" t="str">
        <f t="shared" si="400"/>
        <v/>
      </c>
      <c r="AB836" s="112" t="str">
        <f t="shared" si="401"/>
        <v/>
      </c>
      <c r="AC836" s="112" t="str">
        <f t="shared" si="402"/>
        <v/>
      </c>
      <c r="AD836" t="str">
        <f t="shared" ref="AD836:AD899" si="418">Q836&amp;"-"&amp;R836&amp;"-"&amp;S836&amp;"-"&amp;T836&amp;"-"&amp;U836&amp;"-"&amp;V836&amp;"-"&amp;W836&amp;"-"&amp;X836&amp;"-"&amp;Y836&amp;"-"&amp;Z836&amp;"-"&amp;AA836&amp;"-"&amp;AB836&amp;"-"&amp;AC836</f>
        <v>0------------</v>
      </c>
      <c r="AF836" s="19" t="str">
        <f t="shared" si="389"/>
        <v/>
      </c>
      <c r="AG836" s="19">
        <f t="shared" si="403"/>
        <v>0</v>
      </c>
      <c r="AH836" s="19" t="str">
        <f t="shared" si="404"/>
        <v/>
      </c>
      <c r="AI836" s="19" t="str">
        <f t="shared" si="405"/>
        <v/>
      </c>
      <c r="AJ836" s="19" t="str">
        <f t="shared" si="406"/>
        <v/>
      </c>
      <c r="AK836" s="19" t="str">
        <f t="shared" si="407"/>
        <v/>
      </c>
      <c r="AL836" s="19" t="str">
        <f t="shared" si="408"/>
        <v/>
      </c>
      <c r="AM836" s="19" t="str">
        <f t="shared" si="409"/>
        <v/>
      </c>
      <c r="AN836" s="19" t="str">
        <f t="shared" si="410"/>
        <v/>
      </c>
      <c r="AO836" s="19" t="str">
        <f t="shared" si="411"/>
        <v/>
      </c>
      <c r="AP836" s="19" t="str">
        <f t="shared" si="412"/>
        <v/>
      </c>
      <c r="AQ836" s="19" t="str">
        <f t="shared" si="413"/>
        <v/>
      </c>
      <c r="AR836" s="19" t="str">
        <f t="shared" si="414"/>
        <v/>
      </c>
      <c r="AS836" s="19" t="str">
        <f>IFERROR(VLOOKUP(AF836,[2]CUS030!$A$5:$E$10000,5,0),"")</f>
        <v/>
      </c>
      <c r="AT836" s="19" t="str">
        <f>IFERROR(VLOOKUP(AG836,[2]CUS030!$A$5:$E$10000,5,0),"")</f>
        <v/>
      </c>
      <c r="AU836" s="19" t="str">
        <f>IFERROR(VLOOKUP(AH836,[2]CUS030!$A$5:$E$10000,5,0),"")</f>
        <v/>
      </c>
      <c r="AV836" s="19" t="str">
        <f>IFERROR(VLOOKUP(AI836,[2]CUS030!$A$5:$E$10000,5,0),"")</f>
        <v/>
      </c>
      <c r="AW836" s="19" t="str">
        <f>IFERROR(VLOOKUP(AJ836,[2]CUS030!$A$5:$E$10000,5,0),"")</f>
        <v/>
      </c>
      <c r="AX836" s="19" t="str">
        <f>IFERROR(VLOOKUP(AK836,[2]CUS030!$A$5:$E$10000,5,0),"")</f>
        <v/>
      </c>
      <c r="AY836" s="19" t="str">
        <f>IFERROR(VLOOKUP(AL836,[2]CUS030!$A$5:$E$10000,5,0),"")</f>
        <v/>
      </c>
      <c r="AZ836" s="19" t="str">
        <f>IFERROR(VLOOKUP(AM836,[2]CUS030!$A$5:$E$10000,5,0),"")</f>
        <v/>
      </c>
      <c r="BA836" s="19" t="str">
        <f>IFERROR(VLOOKUP(AN836,[2]CUS030!$A$5:$E$10000,5,0),"")</f>
        <v/>
      </c>
      <c r="BB836" s="19" t="str">
        <f>IFERROR(VLOOKUP(AO836,[2]CUS030!$A$5:$E$10000,5,0),"")</f>
        <v/>
      </c>
      <c r="BC836" s="19" t="str">
        <f>IFERROR(VLOOKUP(AP836,[2]CUS030!$A$5:$E$10000,5,0),"")</f>
        <v/>
      </c>
      <c r="BD836" s="19" t="str">
        <f>IFERROR(VLOOKUP(AQ836,[2]CUS030!$A$5:$E$10000,5,0),"")</f>
        <v/>
      </c>
      <c r="BE836" s="19" t="str">
        <f>IFERROR(VLOOKUP(AR836,[2]CUS030!$A$5:$E$10000,5,0),"")</f>
        <v/>
      </c>
    </row>
    <row r="837" spans="6:57" x14ac:dyDescent="0.3">
      <c r="F837" s="108" t="str">
        <f>[1]!Table1[[#This Row],[Production]]</f>
        <v>|0200220139|22.20|0.00|2.000|0.0005857NBC</v>
      </c>
      <c r="G837" t="str">
        <f t="shared" si="415"/>
        <v>5857</v>
      </c>
      <c r="H837" t="str">
        <f t="shared" si="416"/>
        <v>||||||||||||</v>
      </c>
      <c r="I837" s="108" t="str">
        <f>[1]!Table1[[#This Row],[Stock]]</f>
        <v>|0200220139|22.20|0.00|2.000|0.000445.2NBC</v>
      </c>
      <c r="J837" t="str">
        <f t="shared" si="417"/>
        <v>445.2</v>
      </c>
      <c r="K837" s="19"/>
      <c r="L837" s="19"/>
      <c r="M837" s="19"/>
      <c r="N837" s="19"/>
      <c r="O837" s="19"/>
      <c r="P837" s="20">
        <f>End_Cal!E837</f>
        <v>0</v>
      </c>
      <c r="Q837" s="112">
        <f t="shared" si="390"/>
        <v>0</v>
      </c>
      <c r="R837" s="112" t="str">
        <f t="shared" si="391"/>
        <v/>
      </c>
      <c r="S837" s="112" t="str">
        <f t="shared" si="392"/>
        <v/>
      </c>
      <c r="T837" s="112" t="str">
        <f t="shared" si="393"/>
        <v/>
      </c>
      <c r="U837" s="112" t="str">
        <f t="shared" si="394"/>
        <v/>
      </c>
      <c r="V837" s="112" t="str">
        <f t="shared" si="395"/>
        <v/>
      </c>
      <c r="W837" s="112" t="str">
        <f t="shared" si="396"/>
        <v/>
      </c>
      <c r="X837" s="112" t="str">
        <f t="shared" si="397"/>
        <v/>
      </c>
      <c r="Y837" s="112" t="str">
        <f t="shared" si="398"/>
        <v/>
      </c>
      <c r="Z837" s="112" t="str">
        <f t="shared" si="399"/>
        <v/>
      </c>
      <c r="AA837" s="112" t="str">
        <f t="shared" si="400"/>
        <v/>
      </c>
      <c r="AB837" s="112" t="str">
        <f t="shared" si="401"/>
        <v/>
      </c>
      <c r="AC837" s="112" t="str">
        <f t="shared" si="402"/>
        <v/>
      </c>
      <c r="AD837" t="str">
        <f t="shared" si="418"/>
        <v>0------------</v>
      </c>
      <c r="AF837" s="19" t="str">
        <f t="shared" ref="AF837:AF861" si="419">IFERROR(INDEX($I$2:$I$861,MATCH(1,INDEX(($P837=$F$2:$F$861)*(0=COUNTIFS($AF$2:$AF$2,$I$2:$I$861)),0),0)),"")</f>
        <v/>
      </c>
      <c r="AG837" s="19">
        <f t="shared" si="403"/>
        <v>0</v>
      </c>
      <c r="AH837" s="19" t="str">
        <f t="shared" si="404"/>
        <v/>
      </c>
      <c r="AI837" s="19" t="str">
        <f t="shared" si="405"/>
        <v/>
      </c>
      <c r="AJ837" s="19" t="str">
        <f t="shared" si="406"/>
        <v/>
      </c>
      <c r="AK837" s="19" t="str">
        <f t="shared" si="407"/>
        <v/>
      </c>
      <c r="AL837" s="19" t="str">
        <f t="shared" si="408"/>
        <v/>
      </c>
      <c r="AM837" s="19" t="str">
        <f t="shared" si="409"/>
        <v/>
      </c>
      <c r="AN837" s="19" t="str">
        <f t="shared" si="410"/>
        <v/>
      </c>
      <c r="AO837" s="19" t="str">
        <f t="shared" si="411"/>
        <v/>
      </c>
      <c r="AP837" s="19" t="str">
        <f t="shared" si="412"/>
        <v/>
      </c>
      <c r="AQ837" s="19" t="str">
        <f t="shared" si="413"/>
        <v/>
      </c>
      <c r="AR837" s="19" t="str">
        <f t="shared" si="414"/>
        <v/>
      </c>
      <c r="AS837" s="19" t="str">
        <f>IFERROR(VLOOKUP(AF837,[2]CUS030!$A$5:$E$10000,5,0),"")</f>
        <v/>
      </c>
      <c r="AT837" s="19" t="str">
        <f>IFERROR(VLOOKUP(AG837,[2]CUS030!$A$5:$E$10000,5,0),"")</f>
        <v/>
      </c>
      <c r="AU837" s="19" t="str">
        <f>IFERROR(VLOOKUP(AH837,[2]CUS030!$A$5:$E$10000,5,0),"")</f>
        <v/>
      </c>
      <c r="AV837" s="19" t="str">
        <f>IFERROR(VLOOKUP(AI837,[2]CUS030!$A$5:$E$10000,5,0),"")</f>
        <v/>
      </c>
      <c r="AW837" s="19" t="str">
        <f>IFERROR(VLOOKUP(AJ837,[2]CUS030!$A$5:$E$10000,5,0),"")</f>
        <v/>
      </c>
      <c r="AX837" s="19" t="str">
        <f>IFERROR(VLOOKUP(AK837,[2]CUS030!$A$5:$E$10000,5,0),"")</f>
        <v/>
      </c>
      <c r="AY837" s="19" t="str">
        <f>IFERROR(VLOOKUP(AL837,[2]CUS030!$A$5:$E$10000,5,0),"")</f>
        <v/>
      </c>
      <c r="AZ837" s="19" t="str">
        <f>IFERROR(VLOOKUP(AM837,[2]CUS030!$A$5:$E$10000,5,0),"")</f>
        <v/>
      </c>
      <c r="BA837" s="19" t="str">
        <f>IFERROR(VLOOKUP(AN837,[2]CUS030!$A$5:$E$10000,5,0),"")</f>
        <v/>
      </c>
      <c r="BB837" s="19" t="str">
        <f>IFERROR(VLOOKUP(AO837,[2]CUS030!$A$5:$E$10000,5,0),"")</f>
        <v/>
      </c>
      <c r="BC837" s="19" t="str">
        <f>IFERROR(VLOOKUP(AP837,[2]CUS030!$A$5:$E$10000,5,0),"")</f>
        <v/>
      </c>
      <c r="BD837" s="19" t="str">
        <f>IFERROR(VLOOKUP(AQ837,[2]CUS030!$A$5:$E$10000,5,0),"")</f>
        <v/>
      </c>
      <c r="BE837" s="19" t="str">
        <f>IFERROR(VLOOKUP(AR837,[2]CUS030!$A$5:$E$10000,5,0),"")</f>
        <v/>
      </c>
    </row>
    <row r="838" spans="6:57" x14ac:dyDescent="0.3">
      <c r="F838" s="108" t="str">
        <f>[1]!Table1[[#This Row],[Production]]</f>
        <v>|0200220810|48.60|0.00|2.600|0.0006247NBC</v>
      </c>
      <c r="G838" t="str">
        <f t="shared" si="415"/>
        <v>6247</v>
      </c>
      <c r="H838" t="str">
        <f t="shared" si="416"/>
        <v>||||||||||||</v>
      </c>
      <c r="I838" s="108" t="str">
        <f>[1]!Table1[[#This Row],[Stock]]</f>
        <v>|0200220810|48.60|0.00|2.600|0.000515NBC</v>
      </c>
      <c r="J838" t="str">
        <f t="shared" si="417"/>
        <v>515</v>
      </c>
      <c r="K838" s="19"/>
      <c r="L838" s="19"/>
      <c r="M838" s="19"/>
      <c r="N838" s="19"/>
      <c r="O838" s="19"/>
      <c r="P838" s="20">
        <f>End_Cal!E838</f>
        <v>0</v>
      </c>
      <c r="Q838" s="112">
        <f t="shared" si="390"/>
        <v>0</v>
      </c>
      <c r="R838" s="112" t="str">
        <f t="shared" si="391"/>
        <v/>
      </c>
      <c r="S838" s="112" t="str">
        <f t="shared" si="392"/>
        <v/>
      </c>
      <c r="T838" s="112" t="str">
        <f t="shared" si="393"/>
        <v/>
      </c>
      <c r="U838" s="112" t="str">
        <f t="shared" si="394"/>
        <v/>
      </c>
      <c r="V838" s="112" t="str">
        <f t="shared" si="395"/>
        <v/>
      </c>
      <c r="W838" s="112" t="str">
        <f t="shared" si="396"/>
        <v/>
      </c>
      <c r="X838" s="112" t="str">
        <f t="shared" si="397"/>
        <v/>
      </c>
      <c r="Y838" s="112" t="str">
        <f t="shared" si="398"/>
        <v/>
      </c>
      <c r="Z838" s="112" t="str">
        <f t="shared" si="399"/>
        <v/>
      </c>
      <c r="AA838" s="112" t="str">
        <f t="shared" si="400"/>
        <v/>
      </c>
      <c r="AB838" s="112" t="str">
        <f t="shared" si="401"/>
        <v/>
      </c>
      <c r="AC838" s="112" t="str">
        <f t="shared" si="402"/>
        <v/>
      </c>
      <c r="AD838" t="str">
        <f t="shared" si="418"/>
        <v>0------------</v>
      </c>
      <c r="AF838" s="19" t="str">
        <f t="shared" si="419"/>
        <v/>
      </c>
      <c r="AG838" s="19">
        <f t="shared" si="403"/>
        <v>0</v>
      </c>
      <c r="AH838" s="19" t="str">
        <f t="shared" si="404"/>
        <v/>
      </c>
      <c r="AI838" s="19" t="str">
        <f t="shared" si="405"/>
        <v/>
      </c>
      <c r="AJ838" s="19" t="str">
        <f t="shared" si="406"/>
        <v/>
      </c>
      <c r="AK838" s="19" t="str">
        <f t="shared" si="407"/>
        <v/>
      </c>
      <c r="AL838" s="19" t="str">
        <f t="shared" si="408"/>
        <v/>
      </c>
      <c r="AM838" s="19" t="str">
        <f t="shared" si="409"/>
        <v/>
      </c>
      <c r="AN838" s="19" t="str">
        <f t="shared" si="410"/>
        <v/>
      </c>
      <c r="AO838" s="19" t="str">
        <f t="shared" si="411"/>
        <v/>
      </c>
      <c r="AP838" s="19" t="str">
        <f t="shared" si="412"/>
        <v/>
      </c>
      <c r="AQ838" s="19" t="str">
        <f t="shared" si="413"/>
        <v/>
      </c>
      <c r="AR838" s="19" t="str">
        <f t="shared" si="414"/>
        <v/>
      </c>
      <c r="AS838" s="19" t="str">
        <f>IFERROR(VLOOKUP(AF838,[2]CUS030!$A$5:$E$10000,5,0),"")</f>
        <v/>
      </c>
      <c r="AT838" s="19" t="str">
        <f>IFERROR(VLOOKUP(AG838,[2]CUS030!$A$5:$E$10000,5,0),"")</f>
        <v/>
      </c>
      <c r="AU838" s="19" t="str">
        <f>IFERROR(VLOOKUP(AH838,[2]CUS030!$A$5:$E$10000,5,0),"")</f>
        <v/>
      </c>
      <c r="AV838" s="19" t="str">
        <f>IFERROR(VLOOKUP(AI838,[2]CUS030!$A$5:$E$10000,5,0),"")</f>
        <v/>
      </c>
      <c r="AW838" s="19" t="str">
        <f>IFERROR(VLOOKUP(AJ838,[2]CUS030!$A$5:$E$10000,5,0),"")</f>
        <v/>
      </c>
      <c r="AX838" s="19" t="str">
        <f>IFERROR(VLOOKUP(AK838,[2]CUS030!$A$5:$E$10000,5,0),"")</f>
        <v/>
      </c>
      <c r="AY838" s="19" t="str">
        <f>IFERROR(VLOOKUP(AL838,[2]CUS030!$A$5:$E$10000,5,0),"")</f>
        <v/>
      </c>
      <c r="AZ838" s="19" t="str">
        <f>IFERROR(VLOOKUP(AM838,[2]CUS030!$A$5:$E$10000,5,0),"")</f>
        <v/>
      </c>
      <c r="BA838" s="19" t="str">
        <f>IFERROR(VLOOKUP(AN838,[2]CUS030!$A$5:$E$10000,5,0),"")</f>
        <v/>
      </c>
      <c r="BB838" s="19" t="str">
        <f>IFERROR(VLOOKUP(AO838,[2]CUS030!$A$5:$E$10000,5,0),"")</f>
        <v/>
      </c>
      <c r="BC838" s="19" t="str">
        <f>IFERROR(VLOOKUP(AP838,[2]CUS030!$A$5:$E$10000,5,0),"")</f>
        <v/>
      </c>
      <c r="BD838" s="19" t="str">
        <f>IFERROR(VLOOKUP(AQ838,[2]CUS030!$A$5:$E$10000,5,0),"")</f>
        <v/>
      </c>
      <c r="BE838" s="19" t="str">
        <f>IFERROR(VLOOKUP(AR838,[2]CUS030!$A$5:$E$10000,5,0),"")</f>
        <v/>
      </c>
    </row>
    <row r="839" spans="6:57" x14ac:dyDescent="0.3">
      <c r="F839" s="108" t="str">
        <f>[1]!Table1[[#This Row],[Production]]</f>
        <v>|0200220810|48.60|0.00|2.600|0.0005692NBC</v>
      </c>
      <c r="G839" t="str">
        <f t="shared" si="415"/>
        <v>5692</v>
      </c>
      <c r="H839" t="str">
        <f t="shared" si="416"/>
        <v>||||||||||||</v>
      </c>
      <c r="I839" s="108" t="str">
        <f>[1]!Table1[[#This Row],[Stock]]</f>
        <v>|0200220810|48.60|0.00|2.600|0.000524.7NBC</v>
      </c>
      <c r="J839" t="str">
        <f t="shared" si="417"/>
        <v>524.7</v>
      </c>
      <c r="K839" s="19"/>
      <c r="L839" s="19"/>
      <c r="M839" s="19"/>
      <c r="N839" s="19"/>
      <c r="O839" s="19"/>
      <c r="P839" s="20">
        <f>End_Cal!E839</f>
        <v>0</v>
      </c>
      <c r="Q839" s="112">
        <f t="shared" si="390"/>
        <v>0</v>
      </c>
      <c r="R839" s="112" t="str">
        <f t="shared" si="391"/>
        <v/>
      </c>
      <c r="S839" s="112" t="str">
        <f t="shared" si="392"/>
        <v/>
      </c>
      <c r="T839" s="112" t="str">
        <f t="shared" si="393"/>
        <v/>
      </c>
      <c r="U839" s="112" t="str">
        <f t="shared" si="394"/>
        <v/>
      </c>
      <c r="V839" s="112" t="str">
        <f t="shared" si="395"/>
        <v/>
      </c>
      <c r="W839" s="112" t="str">
        <f t="shared" si="396"/>
        <v/>
      </c>
      <c r="X839" s="112" t="str">
        <f t="shared" si="397"/>
        <v/>
      </c>
      <c r="Y839" s="112" t="str">
        <f t="shared" si="398"/>
        <v/>
      </c>
      <c r="Z839" s="112" t="str">
        <f t="shared" si="399"/>
        <v/>
      </c>
      <c r="AA839" s="112" t="str">
        <f t="shared" si="400"/>
        <v/>
      </c>
      <c r="AB839" s="112" t="str">
        <f t="shared" si="401"/>
        <v/>
      </c>
      <c r="AC839" s="112" t="str">
        <f t="shared" si="402"/>
        <v/>
      </c>
      <c r="AD839" t="str">
        <f t="shared" si="418"/>
        <v>0------------</v>
      </c>
      <c r="AF839" s="19" t="str">
        <f t="shared" si="419"/>
        <v/>
      </c>
      <c r="AG839" s="19">
        <f t="shared" si="403"/>
        <v>0</v>
      </c>
      <c r="AH839" s="19" t="str">
        <f t="shared" si="404"/>
        <v/>
      </c>
      <c r="AI839" s="19" t="str">
        <f t="shared" si="405"/>
        <v/>
      </c>
      <c r="AJ839" s="19" t="str">
        <f t="shared" si="406"/>
        <v/>
      </c>
      <c r="AK839" s="19" t="str">
        <f t="shared" si="407"/>
        <v/>
      </c>
      <c r="AL839" s="19" t="str">
        <f t="shared" si="408"/>
        <v/>
      </c>
      <c r="AM839" s="19" t="str">
        <f t="shared" si="409"/>
        <v/>
      </c>
      <c r="AN839" s="19" t="str">
        <f t="shared" si="410"/>
        <v/>
      </c>
      <c r="AO839" s="19" t="str">
        <f t="shared" si="411"/>
        <v/>
      </c>
      <c r="AP839" s="19" t="str">
        <f t="shared" si="412"/>
        <v/>
      </c>
      <c r="AQ839" s="19" t="str">
        <f t="shared" si="413"/>
        <v/>
      </c>
      <c r="AR839" s="19" t="str">
        <f t="shared" si="414"/>
        <v/>
      </c>
      <c r="AS839" s="19" t="str">
        <f>IFERROR(VLOOKUP(AF839,[2]CUS030!$A$5:$E$10000,5,0),"")</f>
        <v/>
      </c>
      <c r="AT839" s="19" t="str">
        <f>IFERROR(VLOOKUP(AG839,[2]CUS030!$A$5:$E$10000,5,0),"")</f>
        <v/>
      </c>
      <c r="AU839" s="19" t="str">
        <f>IFERROR(VLOOKUP(AH839,[2]CUS030!$A$5:$E$10000,5,0),"")</f>
        <v/>
      </c>
      <c r="AV839" s="19" t="str">
        <f>IFERROR(VLOOKUP(AI839,[2]CUS030!$A$5:$E$10000,5,0),"")</f>
        <v/>
      </c>
      <c r="AW839" s="19" t="str">
        <f>IFERROR(VLOOKUP(AJ839,[2]CUS030!$A$5:$E$10000,5,0),"")</f>
        <v/>
      </c>
      <c r="AX839" s="19" t="str">
        <f>IFERROR(VLOOKUP(AK839,[2]CUS030!$A$5:$E$10000,5,0),"")</f>
        <v/>
      </c>
      <c r="AY839" s="19" t="str">
        <f>IFERROR(VLOOKUP(AL839,[2]CUS030!$A$5:$E$10000,5,0),"")</f>
        <v/>
      </c>
      <c r="AZ839" s="19" t="str">
        <f>IFERROR(VLOOKUP(AM839,[2]CUS030!$A$5:$E$10000,5,0),"")</f>
        <v/>
      </c>
      <c r="BA839" s="19" t="str">
        <f>IFERROR(VLOOKUP(AN839,[2]CUS030!$A$5:$E$10000,5,0),"")</f>
        <v/>
      </c>
      <c r="BB839" s="19" t="str">
        <f>IFERROR(VLOOKUP(AO839,[2]CUS030!$A$5:$E$10000,5,0),"")</f>
        <v/>
      </c>
      <c r="BC839" s="19" t="str">
        <f>IFERROR(VLOOKUP(AP839,[2]CUS030!$A$5:$E$10000,5,0),"")</f>
        <v/>
      </c>
      <c r="BD839" s="19" t="str">
        <f>IFERROR(VLOOKUP(AQ839,[2]CUS030!$A$5:$E$10000,5,0),"")</f>
        <v/>
      </c>
      <c r="BE839" s="19" t="str">
        <f>IFERROR(VLOOKUP(AR839,[2]CUS030!$A$5:$E$10000,5,0),"")</f>
        <v/>
      </c>
    </row>
    <row r="840" spans="6:57" x14ac:dyDescent="0.3">
      <c r="F840" s="108" t="str">
        <f>[1]!Table1[[#This Row],[Production]]</f>
        <v>|0200220810|34.00|0.00|2.000|0.0006299NBC</v>
      </c>
      <c r="G840" t="str">
        <f t="shared" si="415"/>
        <v>6299</v>
      </c>
      <c r="H840" t="str">
        <f t="shared" si="416"/>
        <v>||||||||||||</v>
      </c>
      <c r="I840" s="108" t="str">
        <f>[1]!Table1[[#This Row],[Stock]]</f>
        <v>|0200220810|34.00|0.00|2.000|0.000780NBC</v>
      </c>
      <c r="J840" t="str">
        <f t="shared" si="417"/>
        <v>780</v>
      </c>
      <c r="K840" s="19"/>
      <c r="L840" s="19"/>
      <c r="M840" s="19"/>
      <c r="N840" s="19"/>
      <c r="O840" s="19"/>
      <c r="P840" s="20">
        <f>End_Cal!E840</f>
        <v>0</v>
      </c>
      <c r="Q840" s="112">
        <f t="shared" si="390"/>
        <v>0</v>
      </c>
      <c r="R840" s="112" t="str">
        <f t="shared" si="391"/>
        <v/>
      </c>
      <c r="S840" s="112" t="str">
        <f t="shared" si="392"/>
        <v/>
      </c>
      <c r="T840" s="112" t="str">
        <f t="shared" si="393"/>
        <v/>
      </c>
      <c r="U840" s="112" t="str">
        <f t="shared" si="394"/>
        <v/>
      </c>
      <c r="V840" s="112" t="str">
        <f t="shared" si="395"/>
        <v/>
      </c>
      <c r="W840" s="112" t="str">
        <f t="shared" si="396"/>
        <v/>
      </c>
      <c r="X840" s="112" t="str">
        <f t="shared" si="397"/>
        <v/>
      </c>
      <c r="Y840" s="112" t="str">
        <f t="shared" si="398"/>
        <v/>
      </c>
      <c r="Z840" s="112" t="str">
        <f t="shared" si="399"/>
        <v/>
      </c>
      <c r="AA840" s="112" t="str">
        <f t="shared" si="400"/>
        <v/>
      </c>
      <c r="AB840" s="112" t="str">
        <f t="shared" si="401"/>
        <v/>
      </c>
      <c r="AC840" s="112" t="str">
        <f t="shared" si="402"/>
        <v/>
      </c>
      <c r="AD840" t="str">
        <f t="shared" si="418"/>
        <v>0------------</v>
      </c>
      <c r="AF840" s="19" t="str">
        <f t="shared" si="419"/>
        <v/>
      </c>
      <c r="AG840" s="19">
        <f t="shared" si="403"/>
        <v>0</v>
      </c>
      <c r="AH840" s="19" t="str">
        <f t="shared" si="404"/>
        <v/>
      </c>
      <c r="AI840" s="19" t="str">
        <f t="shared" si="405"/>
        <v/>
      </c>
      <c r="AJ840" s="19" t="str">
        <f t="shared" si="406"/>
        <v/>
      </c>
      <c r="AK840" s="19" t="str">
        <f t="shared" si="407"/>
        <v/>
      </c>
      <c r="AL840" s="19" t="str">
        <f t="shared" si="408"/>
        <v/>
      </c>
      <c r="AM840" s="19" t="str">
        <f t="shared" si="409"/>
        <v/>
      </c>
      <c r="AN840" s="19" t="str">
        <f t="shared" si="410"/>
        <v/>
      </c>
      <c r="AO840" s="19" t="str">
        <f t="shared" si="411"/>
        <v/>
      </c>
      <c r="AP840" s="19" t="str">
        <f t="shared" si="412"/>
        <v/>
      </c>
      <c r="AQ840" s="19" t="str">
        <f t="shared" si="413"/>
        <v/>
      </c>
      <c r="AR840" s="19" t="str">
        <f t="shared" si="414"/>
        <v/>
      </c>
      <c r="AS840" s="19" t="str">
        <f>IFERROR(VLOOKUP(AF840,[2]CUS030!$A$5:$E$10000,5,0),"")</f>
        <v/>
      </c>
      <c r="AT840" s="19" t="str">
        <f>IFERROR(VLOOKUP(AG840,[2]CUS030!$A$5:$E$10000,5,0),"")</f>
        <v/>
      </c>
      <c r="AU840" s="19" t="str">
        <f>IFERROR(VLOOKUP(AH840,[2]CUS030!$A$5:$E$10000,5,0),"")</f>
        <v/>
      </c>
      <c r="AV840" s="19" t="str">
        <f>IFERROR(VLOOKUP(AI840,[2]CUS030!$A$5:$E$10000,5,0),"")</f>
        <v/>
      </c>
      <c r="AW840" s="19" t="str">
        <f>IFERROR(VLOOKUP(AJ840,[2]CUS030!$A$5:$E$10000,5,0),"")</f>
        <v/>
      </c>
      <c r="AX840" s="19" t="str">
        <f>IFERROR(VLOOKUP(AK840,[2]CUS030!$A$5:$E$10000,5,0),"")</f>
        <v/>
      </c>
      <c r="AY840" s="19" t="str">
        <f>IFERROR(VLOOKUP(AL840,[2]CUS030!$A$5:$E$10000,5,0),"")</f>
        <v/>
      </c>
      <c r="AZ840" s="19" t="str">
        <f>IFERROR(VLOOKUP(AM840,[2]CUS030!$A$5:$E$10000,5,0),"")</f>
        <v/>
      </c>
      <c r="BA840" s="19" t="str">
        <f>IFERROR(VLOOKUP(AN840,[2]CUS030!$A$5:$E$10000,5,0),"")</f>
        <v/>
      </c>
      <c r="BB840" s="19" t="str">
        <f>IFERROR(VLOOKUP(AO840,[2]CUS030!$A$5:$E$10000,5,0),"")</f>
        <v/>
      </c>
      <c r="BC840" s="19" t="str">
        <f>IFERROR(VLOOKUP(AP840,[2]CUS030!$A$5:$E$10000,5,0),"")</f>
        <v/>
      </c>
      <c r="BD840" s="19" t="str">
        <f>IFERROR(VLOOKUP(AQ840,[2]CUS030!$A$5:$E$10000,5,0),"")</f>
        <v/>
      </c>
      <c r="BE840" s="19" t="str">
        <f>IFERROR(VLOOKUP(AR840,[2]CUS030!$A$5:$E$10000,5,0),"")</f>
        <v/>
      </c>
    </row>
    <row r="841" spans="6:57" x14ac:dyDescent="0.3">
      <c r="F841" s="108" t="str">
        <f>[1]!Table1[[#This Row],[Production]]</f>
        <v>|0200230119|22.20|0.00|1.200|0.0006002NBC</v>
      </c>
      <c r="G841" t="str">
        <f t="shared" si="415"/>
        <v>6002</v>
      </c>
      <c r="H841" t="str">
        <f t="shared" si="416"/>
        <v>||||||||||||</v>
      </c>
      <c r="I841" s="108" t="str">
        <f>[1]!Table1[[#This Row],[Stock]]</f>
        <v>|0200230119|22.20|0.00|1.200|0.000845NBC</v>
      </c>
      <c r="J841" t="str">
        <f t="shared" si="417"/>
        <v>845</v>
      </c>
      <c r="K841" s="19"/>
      <c r="L841" s="19"/>
      <c r="M841" s="19"/>
      <c r="N841" s="19"/>
      <c r="O841" s="19"/>
      <c r="P841" s="20">
        <f>End_Cal!E841</f>
        <v>0</v>
      </c>
      <c r="Q841" s="112">
        <f t="shared" si="390"/>
        <v>0</v>
      </c>
      <c r="R841" s="112" t="str">
        <f t="shared" si="391"/>
        <v/>
      </c>
      <c r="S841" s="112" t="str">
        <f t="shared" si="392"/>
        <v/>
      </c>
      <c r="T841" s="112" t="str">
        <f t="shared" si="393"/>
        <v/>
      </c>
      <c r="U841" s="112" t="str">
        <f t="shared" si="394"/>
        <v/>
      </c>
      <c r="V841" s="112" t="str">
        <f t="shared" si="395"/>
        <v/>
      </c>
      <c r="W841" s="112" t="str">
        <f t="shared" si="396"/>
        <v/>
      </c>
      <c r="X841" s="112" t="str">
        <f t="shared" si="397"/>
        <v/>
      </c>
      <c r="Y841" s="112" t="str">
        <f t="shared" si="398"/>
        <v/>
      </c>
      <c r="Z841" s="112" t="str">
        <f t="shared" si="399"/>
        <v/>
      </c>
      <c r="AA841" s="112" t="str">
        <f t="shared" si="400"/>
        <v/>
      </c>
      <c r="AB841" s="112" t="str">
        <f t="shared" si="401"/>
        <v/>
      </c>
      <c r="AC841" s="112" t="str">
        <f t="shared" si="402"/>
        <v/>
      </c>
      <c r="AD841" t="str">
        <f t="shared" si="418"/>
        <v>0------------</v>
      </c>
      <c r="AF841" s="19" t="str">
        <f t="shared" si="419"/>
        <v/>
      </c>
      <c r="AG841" s="19">
        <f t="shared" si="403"/>
        <v>0</v>
      </c>
      <c r="AH841" s="19" t="str">
        <f t="shared" si="404"/>
        <v/>
      </c>
      <c r="AI841" s="19" t="str">
        <f t="shared" si="405"/>
        <v/>
      </c>
      <c r="AJ841" s="19" t="str">
        <f t="shared" si="406"/>
        <v/>
      </c>
      <c r="AK841" s="19" t="str">
        <f t="shared" si="407"/>
        <v/>
      </c>
      <c r="AL841" s="19" t="str">
        <f t="shared" si="408"/>
        <v/>
      </c>
      <c r="AM841" s="19" t="str">
        <f t="shared" si="409"/>
        <v/>
      </c>
      <c r="AN841" s="19" t="str">
        <f t="shared" si="410"/>
        <v/>
      </c>
      <c r="AO841" s="19" t="str">
        <f t="shared" si="411"/>
        <v/>
      </c>
      <c r="AP841" s="19" t="str">
        <f t="shared" si="412"/>
        <v/>
      </c>
      <c r="AQ841" s="19" t="str">
        <f t="shared" si="413"/>
        <v/>
      </c>
      <c r="AR841" s="19" t="str">
        <f t="shared" si="414"/>
        <v/>
      </c>
      <c r="AS841" s="19" t="str">
        <f>IFERROR(VLOOKUP(AF841,[2]CUS030!$A$5:$E$10000,5,0),"")</f>
        <v/>
      </c>
      <c r="AT841" s="19" t="str">
        <f>IFERROR(VLOOKUP(AG841,[2]CUS030!$A$5:$E$10000,5,0),"")</f>
        <v/>
      </c>
      <c r="AU841" s="19" t="str">
        <f>IFERROR(VLOOKUP(AH841,[2]CUS030!$A$5:$E$10000,5,0),"")</f>
        <v/>
      </c>
      <c r="AV841" s="19" t="str">
        <f>IFERROR(VLOOKUP(AI841,[2]CUS030!$A$5:$E$10000,5,0),"")</f>
        <v/>
      </c>
      <c r="AW841" s="19" t="str">
        <f>IFERROR(VLOOKUP(AJ841,[2]CUS030!$A$5:$E$10000,5,0),"")</f>
        <v/>
      </c>
      <c r="AX841" s="19" t="str">
        <f>IFERROR(VLOOKUP(AK841,[2]CUS030!$A$5:$E$10000,5,0),"")</f>
        <v/>
      </c>
      <c r="AY841" s="19" t="str">
        <f>IFERROR(VLOOKUP(AL841,[2]CUS030!$A$5:$E$10000,5,0),"")</f>
        <v/>
      </c>
      <c r="AZ841" s="19" t="str">
        <f>IFERROR(VLOOKUP(AM841,[2]CUS030!$A$5:$E$10000,5,0),"")</f>
        <v/>
      </c>
      <c r="BA841" s="19" t="str">
        <f>IFERROR(VLOOKUP(AN841,[2]CUS030!$A$5:$E$10000,5,0),"")</f>
        <v/>
      </c>
      <c r="BB841" s="19" t="str">
        <f>IFERROR(VLOOKUP(AO841,[2]CUS030!$A$5:$E$10000,5,0),"")</f>
        <v/>
      </c>
      <c r="BC841" s="19" t="str">
        <f>IFERROR(VLOOKUP(AP841,[2]CUS030!$A$5:$E$10000,5,0),"")</f>
        <v/>
      </c>
      <c r="BD841" s="19" t="str">
        <f>IFERROR(VLOOKUP(AQ841,[2]CUS030!$A$5:$E$10000,5,0),"")</f>
        <v/>
      </c>
      <c r="BE841" s="19" t="str">
        <f>IFERROR(VLOOKUP(AR841,[2]CUS030!$A$5:$E$10000,5,0),"")</f>
        <v/>
      </c>
    </row>
    <row r="842" spans="6:57" x14ac:dyDescent="0.3">
      <c r="F842" s="108" t="str">
        <f>[1]!Table1[[#This Row],[Production]]</f>
        <v>|0200220139|38.10|0.00|2.000|0.0005219NBC</v>
      </c>
      <c r="G842" t="str">
        <f t="shared" si="415"/>
        <v>5219</v>
      </c>
      <c r="H842" t="str">
        <f t="shared" si="416"/>
        <v>||||||||||||</v>
      </c>
      <c r="I842" s="108" t="str">
        <f>[1]!Table1[[#This Row],[Stock]]</f>
        <v>|0200220139|38.10|0.00|2.000|0.0001500NBC</v>
      </c>
      <c r="J842" t="str">
        <f t="shared" si="417"/>
        <v>1500</v>
      </c>
      <c r="K842" s="19"/>
      <c r="L842" s="19"/>
      <c r="M842" s="19"/>
      <c r="N842" s="19"/>
      <c r="O842" s="19"/>
      <c r="P842" s="20">
        <f>End_Cal!E842</f>
        <v>0</v>
      </c>
      <c r="Q842" s="112">
        <f t="shared" si="390"/>
        <v>0</v>
      </c>
      <c r="R842" s="112" t="str">
        <f t="shared" si="391"/>
        <v/>
      </c>
      <c r="S842" s="112" t="str">
        <f t="shared" si="392"/>
        <v/>
      </c>
      <c r="T842" s="112" t="str">
        <f t="shared" si="393"/>
        <v/>
      </c>
      <c r="U842" s="112" t="str">
        <f t="shared" si="394"/>
        <v/>
      </c>
      <c r="V842" s="112" t="str">
        <f t="shared" si="395"/>
        <v/>
      </c>
      <c r="W842" s="112" t="str">
        <f t="shared" si="396"/>
        <v/>
      </c>
      <c r="X842" s="112" t="str">
        <f t="shared" si="397"/>
        <v/>
      </c>
      <c r="Y842" s="112" t="str">
        <f t="shared" si="398"/>
        <v/>
      </c>
      <c r="Z842" s="112" t="str">
        <f t="shared" si="399"/>
        <v/>
      </c>
      <c r="AA842" s="112" t="str">
        <f t="shared" si="400"/>
        <v/>
      </c>
      <c r="AB842" s="112" t="str">
        <f t="shared" si="401"/>
        <v/>
      </c>
      <c r="AC842" s="112" t="str">
        <f t="shared" si="402"/>
        <v/>
      </c>
      <c r="AD842" t="str">
        <f t="shared" si="418"/>
        <v>0------------</v>
      </c>
      <c r="AF842" s="19" t="str">
        <f t="shared" si="419"/>
        <v/>
      </c>
      <c r="AG842" s="19">
        <f t="shared" si="403"/>
        <v>0</v>
      </c>
      <c r="AH842" s="19" t="str">
        <f t="shared" si="404"/>
        <v/>
      </c>
      <c r="AI842" s="19" t="str">
        <f t="shared" si="405"/>
        <v/>
      </c>
      <c r="AJ842" s="19" t="str">
        <f t="shared" si="406"/>
        <v/>
      </c>
      <c r="AK842" s="19" t="str">
        <f t="shared" si="407"/>
        <v/>
      </c>
      <c r="AL842" s="19" t="str">
        <f t="shared" si="408"/>
        <v/>
      </c>
      <c r="AM842" s="19" t="str">
        <f t="shared" si="409"/>
        <v/>
      </c>
      <c r="AN842" s="19" t="str">
        <f t="shared" si="410"/>
        <v/>
      </c>
      <c r="AO842" s="19" t="str">
        <f t="shared" si="411"/>
        <v/>
      </c>
      <c r="AP842" s="19" t="str">
        <f t="shared" si="412"/>
        <v/>
      </c>
      <c r="AQ842" s="19" t="str">
        <f t="shared" si="413"/>
        <v/>
      </c>
      <c r="AR842" s="19" t="str">
        <f t="shared" si="414"/>
        <v/>
      </c>
      <c r="AS842" s="19" t="str">
        <f>IFERROR(VLOOKUP(AF842,[2]CUS030!$A$5:$E$10000,5,0),"")</f>
        <v/>
      </c>
      <c r="AT842" s="19" t="str">
        <f>IFERROR(VLOOKUP(AG842,[2]CUS030!$A$5:$E$10000,5,0),"")</f>
        <v/>
      </c>
      <c r="AU842" s="19" t="str">
        <f>IFERROR(VLOOKUP(AH842,[2]CUS030!$A$5:$E$10000,5,0),"")</f>
        <v/>
      </c>
      <c r="AV842" s="19" t="str">
        <f>IFERROR(VLOOKUP(AI842,[2]CUS030!$A$5:$E$10000,5,0),"")</f>
        <v/>
      </c>
      <c r="AW842" s="19" t="str">
        <f>IFERROR(VLOOKUP(AJ842,[2]CUS030!$A$5:$E$10000,5,0),"")</f>
        <v/>
      </c>
      <c r="AX842" s="19" t="str">
        <f>IFERROR(VLOOKUP(AK842,[2]CUS030!$A$5:$E$10000,5,0),"")</f>
        <v/>
      </c>
      <c r="AY842" s="19" t="str">
        <f>IFERROR(VLOOKUP(AL842,[2]CUS030!$A$5:$E$10000,5,0),"")</f>
        <v/>
      </c>
      <c r="AZ842" s="19" t="str">
        <f>IFERROR(VLOOKUP(AM842,[2]CUS030!$A$5:$E$10000,5,0),"")</f>
        <v/>
      </c>
      <c r="BA842" s="19" t="str">
        <f>IFERROR(VLOOKUP(AN842,[2]CUS030!$A$5:$E$10000,5,0),"")</f>
        <v/>
      </c>
      <c r="BB842" s="19" t="str">
        <f>IFERROR(VLOOKUP(AO842,[2]CUS030!$A$5:$E$10000,5,0),"")</f>
        <v/>
      </c>
      <c r="BC842" s="19" t="str">
        <f>IFERROR(VLOOKUP(AP842,[2]CUS030!$A$5:$E$10000,5,0),"")</f>
        <v/>
      </c>
      <c r="BD842" s="19" t="str">
        <f>IFERROR(VLOOKUP(AQ842,[2]CUS030!$A$5:$E$10000,5,0),"")</f>
        <v/>
      </c>
      <c r="BE842" s="19" t="str">
        <f>IFERROR(VLOOKUP(AR842,[2]CUS030!$A$5:$E$10000,5,0),"")</f>
        <v/>
      </c>
    </row>
    <row r="843" spans="6:57" x14ac:dyDescent="0.3">
      <c r="F843" s="108" t="str">
        <f>[1]!Table1[[#This Row],[Production]]</f>
        <v>|0200220139|15.90|0.00|2.300|0.0006161NBC</v>
      </c>
      <c r="G843" t="str">
        <f t="shared" si="415"/>
        <v>6161</v>
      </c>
      <c r="H843" t="str">
        <f t="shared" si="416"/>
        <v>||||||||||||</v>
      </c>
      <c r="I843" s="108" t="str">
        <f>[1]!Table1[[#This Row],[Stock]]</f>
        <v>|0200220139|15.90|0.00|2.300|0.0006161NBC</v>
      </c>
      <c r="J843" t="str">
        <f t="shared" si="417"/>
        <v>6161</v>
      </c>
      <c r="K843" s="19"/>
      <c r="L843" s="19"/>
      <c r="M843" s="19"/>
      <c r="N843" s="19"/>
      <c r="O843" s="19"/>
      <c r="P843" s="20">
        <f>End_Cal!E843</f>
        <v>0</v>
      </c>
      <c r="Q843" s="112">
        <f t="shared" si="390"/>
        <v>0</v>
      </c>
      <c r="R843" s="112" t="str">
        <f t="shared" si="391"/>
        <v/>
      </c>
      <c r="S843" s="112" t="str">
        <f t="shared" si="392"/>
        <v/>
      </c>
      <c r="T843" s="112" t="str">
        <f t="shared" si="393"/>
        <v/>
      </c>
      <c r="U843" s="112" t="str">
        <f t="shared" si="394"/>
        <v/>
      </c>
      <c r="V843" s="112" t="str">
        <f t="shared" si="395"/>
        <v/>
      </c>
      <c r="W843" s="112" t="str">
        <f t="shared" si="396"/>
        <v/>
      </c>
      <c r="X843" s="112" t="str">
        <f t="shared" si="397"/>
        <v/>
      </c>
      <c r="Y843" s="112" t="str">
        <f t="shared" si="398"/>
        <v/>
      </c>
      <c r="Z843" s="112" t="str">
        <f t="shared" si="399"/>
        <v/>
      </c>
      <c r="AA843" s="112" t="str">
        <f t="shared" si="400"/>
        <v/>
      </c>
      <c r="AB843" s="112" t="str">
        <f t="shared" si="401"/>
        <v/>
      </c>
      <c r="AC843" s="112" t="str">
        <f t="shared" si="402"/>
        <v/>
      </c>
      <c r="AD843" t="str">
        <f t="shared" si="418"/>
        <v>0------------</v>
      </c>
      <c r="AF843" s="19" t="str">
        <f t="shared" si="419"/>
        <v/>
      </c>
      <c r="AG843" s="19">
        <f t="shared" si="403"/>
        <v>0</v>
      </c>
      <c r="AH843" s="19" t="str">
        <f t="shared" si="404"/>
        <v/>
      </c>
      <c r="AI843" s="19" t="str">
        <f t="shared" si="405"/>
        <v/>
      </c>
      <c r="AJ843" s="19" t="str">
        <f t="shared" si="406"/>
        <v/>
      </c>
      <c r="AK843" s="19" t="str">
        <f t="shared" si="407"/>
        <v/>
      </c>
      <c r="AL843" s="19" t="str">
        <f t="shared" si="408"/>
        <v/>
      </c>
      <c r="AM843" s="19" t="str">
        <f t="shared" si="409"/>
        <v/>
      </c>
      <c r="AN843" s="19" t="str">
        <f t="shared" si="410"/>
        <v/>
      </c>
      <c r="AO843" s="19" t="str">
        <f t="shared" si="411"/>
        <v/>
      </c>
      <c r="AP843" s="19" t="str">
        <f t="shared" si="412"/>
        <v/>
      </c>
      <c r="AQ843" s="19" t="str">
        <f t="shared" si="413"/>
        <v/>
      </c>
      <c r="AR843" s="19" t="str">
        <f t="shared" si="414"/>
        <v/>
      </c>
      <c r="AS843" s="19" t="str">
        <f>IFERROR(VLOOKUP(AF843,[2]CUS030!$A$5:$E$10000,5,0),"")</f>
        <v/>
      </c>
      <c r="AT843" s="19" t="str">
        <f>IFERROR(VLOOKUP(AG843,[2]CUS030!$A$5:$E$10000,5,0),"")</f>
        <v/>
      </c>
      <c r="AU843" s="19" t="str">
        <f>IFERROR(VLOOKUP(AH843,[2]CUS030!$A$5:$E$10000,5,0),"")</f>
        <v/>
      </c>
      <c r="AV843" s="19" t="str">
        <f>IFERROR(VLOOKUP(AI843,[2]CUS030!$A$5:$E$10000,5,0),"")</f>
        <v/>
      </c>
      <c r="AW843" s="19" t="str">
        <f>IFERROR(VLOOKUP(AJ843,[2]CUS030!$A$5:$E$10000,5,0),"")</f>
        <v/>
      </c>
      <c r="AX843" s="19" t="str">
        <f>IFERROR(VLOOKUP(AK843,[2]CUS030!$A$5:$E$10000,5,0),"")</f>
        <v/>
      </c>
      <c r="AY843" s="19" t="str">
        <f>IFERROR(VLOOKUP(AL843,[2]CUS030!$A$5:$E$10000,5,0),"")</f>
        <v/>
      </c>
      <c r="AZ843" s="19" t="str">
        <f>IFERROR(VLOOKUP(AM843,[2]CUS030!$A$5:$E$10000,5,0),"")</f>
        <v/>
      </c>
      <c r="BA843" s="19" t="str">
        <f>IFERROR(VLOOKUP(AN843,[2]CUS030!$A$5:$E$10000,5,0),"")</f>
        <v/>
      </c>
      <c r="BB843" s="19" t="str">
        <f>IFERROR(VLOOKUP(AO843,[2]CUS030!$A$5:$E$10000,5,0),"")</f>
        <v/>
      </c>
      <c r="BC843" s="19" t="str">
        <f>IFERROR(VLOOKUP(AP843,[2]CUS030!$A$5:$E$10000,5,0),"")</f>
        <v/>
      </c>
      <c r="BD843" s="19" t="str">
        <f>IFERROR(VLOOKUP(AQ843,[2]CUS030!$A$5:$E$10000,5,0),"")</f>
        <v/>
      </c>
      <c r="BE843" s="19" t="str">
        <f>IFERROR(VLOOKUP(AR843,[2]CUS030!$A$5:$E$10000,5,0),"")</f>
        <v/>
      </c>
    </row>
    <row r="844" spans="6:57" x14ac:dyDescent="0.3">
      <c r="F844" s="108" t="str">
        <f>[1]!Table1[[#This Row],[Production]]</f>
        <v>|0200210911|125.00|75.00|3.200|0.0004100NBC</v>
      </c>
      <c r="G844" t="str">
        <f t="shared" si="415"/>
        <v>4100</v>
      </c>
      <c r="H844" t="str">
        <f t="shared" si="416"/>
        <v>||||||||||||</v>
      </c>
      <c r="I844" s="108" t="str">
        <f>[1]!Table1[[#This Row],[Stock]]</f>
        <v>|0200210911|125.00|75.00|3.200|0.0004100NBC</v>
      </c>
      <c r="J844" t="str">
        <f t="shared" si="417"/>
        <v>4100</v>
      </c>
      <c r="K844" s="19"/>
      <c r="L844" s="19"/>
      <c r="M844" s="19"/>
      <c r="N844" s="19"/>
      <c r="O844" s="19"/>
      <c r="P844" s="20">
        <f>End_Cal!E844</f>
        <v>0</v>
      </c>
      <c r="Q844" s="112">
        <f t="shared" si="390"/>
        <v>0</v>
      </c>
      <c r="R844" s="112" t="str">
        <f t="shared" si="391"/>
        <v/>
      </c>
      <c r="S844" s="112" t="str">
        <f t="shared" si="392"/>
        <v/>
      </c>
      <c r="T844" s="112" t="str">
        <f t="shared" si="393"/>
        <v/>
      </c>
      <c r="U844" s="112" t="str">
        <f t="shared" si="394"/>
        <v/>
      </c>
      <c r="V844" s="112" t="str">
        <f t="shared" si="395"/>
        <v/>
      </c>
      <c r="W844" s="112" t="str">
        <f t="shared" si="396"/>
        <v/>
      </c>
      <c r="X844" s="112" t="str">
        <f t="shared" si="397"/>
        <v/>
      </c>
      <c r="Y844" s="112" t="str">
        <f t="shared" si="398"/>
        <v/>
      </c>
      <c r="Z844" s="112" t="str">
        <f t="shared" si="399"/>
        <v/>
      </c>
      <c r="AA844" s="112" t="str">
        <f t="shared" si="400"/>
        <v/>
      </c>
      <c r="AB844" s="112" t="str">
        <f t="shared" si="401"/>
        <v/>
      </c>
      <c r="AC844" s="112" t="str">
        <f t="shared" si="402"/>
        <v/>
      </c>
      <c r="AD844" t="str">
        <f t="shared" si="418"/>
        <v>0------------</v>
      </c>
      <c r="AF844" s="19" t="str">
        <f t="shared" si="419"/>
        <v/>
      </c>
      <c r="AG844" s="19">
        <f t="shared" si="403"/>
        <v>0</v>
      </c>
      <c r="AH844" s="19" t="str">
        <f t="shared" si="404"/>
        <v/>
      </c>
      <c r="AI844" s="19" t="str">
        <f t="shared" si="405"/>
        <v/>
      </c>
      <c r="AJ844" s="19" t="str">
        <f t="shared" si="406"/>
        <v/>
      </c>
      <c r="AK844" s="19" t="str">
        <f t="shared" si="407"/>
        <v/>
      </c>
      <c r="AL844" s="19" t="str">
        <f t="shared" si="408"/>
        <v/>
      </c>
      <c r="AM844" s="19" t="str">
        <f t="shared" si="409"/>
        <v/>
      </c>
      <c r="AN844" s="19" t="str">
        <f t="shared" si="410"/>
        <v/>
      </c>
      <c r="AO844" s="19" t="str">
        <f t="shared" si="411"/>
        <v/>
      </c>
      <c r="AP844" s="19" t="str">
        <f t="shared" si="412"/>
        <v/>
      </c>
      <c r="AQ844" s="19" t="str">
        <f t="shared" si="413"/>
        <v/>
      </c>
      <c r="AR844" s="19" t="str">
        <f t="shared" si="414"/>
        <v/>
      </c>
      <c r="AS844" s="19" t="str">
        <f>IFERROR(VLOOKUP(AF844,[2]CUS030!$A$5:$E$10000,5,0),"")</f>
        <v/>
      </c>
      <c r="AT844" s="19" t="str">
        <f>IFERROR(VLOOKUP(AG844,[2]CUS030!$A$5:$E$10000,5,0),"")</f>
        <v/>
      </c>
      <c r="AU844" s="19" t="str">
        <f>IFERROR(VLOOKUP(AH844,[2]CUS030!$A$5:$E$10000,5,0),"")</f>
        <v/>
      </c>
      <c r="AV844" s="19" t="str">
        <f>IFERROR(VLOOKUP(AI844,[2]CUS030!$A$5:$E$10000,5,0),"")</f>
        <v/>
      </c>
      <c r="AW844" s="19" t="str">
        <f>IFERROR(VLOOKUP(AJ844,[2]CUS030!$A$5:$E$10000,5,0),"")</f>
        <v/>
      </c>
      <c r="AX844" s="19" t="str">
        <f>IFERROR(VLOOKUP(AK844,[2]CUS030!$A$5:$E$10000,5,0),"")</f>
        <v/>
      </c>
      <c r="AY844" s="19" t="str">
        <f>IFERROR(VLOOKUP(AL844,[2]CUS030!$A$5:$E$10000,5,0),"")</f>
        <v/>
      </c>
      <c r="AZ844" s="19" t="str">
        <f>IFERROR(VLOOKUP(AM844,[2]CUS030!$A$5:$E$10000,5,0),"")</f>
        <v/>
      </c>
      <c r="BA844" s="19" t="str">
        <f>IFERROR(VLOOKUP(AN844,[2]CUS030!$A$5:$E$10000,5,0),"")</f>
        <v/>
      </c>
      <c r="BB844" s="19" t="str">
        <f>IFERROR(VLOOKUP(AO844,[2]CUS030!$A$5:$E$10000,5,0),"")</f>
        <v/>
      </c>
      <c r="BC844" s="19" t="str">
        <f>IFERROR(VLOOKUP(AP844,[2]CUS030!$A$5:$E$10000,5,0),"")</f>
        <v/>
      </c>
      <c r="BD844" s="19" t="str">
        <f>IFERROR(VLOOKUP(AQ844,[2]CUS030!$A$5:$E$10000,5,0),"")</f>
        <v/>
      </c>
      <c r="BE844" s="19" t="str">
        <f>IFERROR(VLOOKUP(AR844,[2]CUS030!$A$5:$E$10000,5,0),"")</f>
        <v/>
      </c>
    </row>
    <row r="845" spans="6:57" x14ac:dyDescent="0.3">
      <c r="F845" s="108" t="str">
        <f>[1]!Table1[[#This Row],[Production]]</f>
        <v>|0200226339|50.00|30.00|1.600|0.0006350NBC</v>
      </c>
      <c r="G845" t="str">
        <f t="shared" si="415"/>
        <v>6350</v>
      </c>
      <c r="H845" t="str">
        <f t="shared" si="416"/>
        <v>||||||||||||</v>
      </c>
      <c r="I845" s="108" t="str">
        <f>[1]!Table1[[#This Row],[Stock]]</f>
        <v>|0200226339|50.00|30.00|1.600|0.0006350NBC</v>
      </c>
      <c r="J845" t="str">
        <f t="shared" si="417"/>
        <v>6350</v>
      </c>
      <c r="K845" s="19"/>
      <c r="L845" s="19"/>
      <c r="M845" s="19"/>
      <c r="N845" s="19"/>
      <c r="O845" s="19"/>
      <c r="P845" s="20">
        <f>End_Cal!E845</f>
        <v>0</v>
      </c>
      <c r="Q845" s="112">
        <f t="shared" si="390"/>
        <v>0</v>
      </c>
      <c r="R845" s="112" t="str">
        <f t="shared" si="391"/>
        <v/>
      </c>
      <c r="S845" s="112" t="str">
        <f t="shared" si="392"/>
        <v/>
      </c>
      <c r="T845" s="112" t="str">
        <f t="shared" si="393"/>
        <v/>
      </c>
      <c r="U845" s="112" t="str">
        <f t="shared" si="394"/>
        <v/>
      </c>
      <c r="V845" s="112" t="str">
        <f t="shared" si="395"/>
        <v/>
      </c>
      <c r="W845" s="112" t="str">
        <f t="shared" si="396"/>
        <v/>
      </c>
      <c r="X845" s="112" t="str">
        <f t="shared" si="397"/>
        <v/>
      </c>
      <c r="Y845" s="112" t="str">
        <f t="shared" si="398"/>
        <v/>
      </c>
      <c r="Z845" s="112" t="str">
        <f t="shared" si="399"/>
        <v/>
      </c>
      <c r="AA845" s="112" t="str">
        <f t="shared" si="400"/>
        <v/>
      </c>
      <c r="AB845" s="112" t="str">
        <f t="shared" si="401"/>
        <v/>
      </c>
      <c r="AC845" s="112" t="str">
        <f t="shared" si="402"/>
        <v/>
      </c>
      <c r="AD845" t="str">
        <f t="shared" si="418"/>
        <v>0------------</v>
      </c>
      <c r="AF845" s="19" t="str">
        <f t="shared" si="419"/>
        <v/>
      </c>
      <c r="AG845" s="19">
        <f t="shared" si="403"/>
        <v>0</v>
      </c>
      <c r="AH845" s="19" t="str">
        <f t="shared" si="404"/>
        <v/>
      </c>
      <c r="AI845" s="19" t="str">
        <f t="shared" si="405"/>
        <v/>
      </c>
      <c r="AJ845" s="19" t="str">
        <f t="shared" si="406"/>
        <v/>
      </c>
      <c r="AK845" s="19" t="str">
        <f t="shared" si="407"/>
        <v/>
      </c>
      <c r="AL845" s="19" t="str">
        <f t="shared" si="408"/>
        <v/>
      </c>
      <c r="AM845" s="19" t="str">
        <f t="shared" si="409"/>
        <v/>
      </c>
      <c r="AN845" s="19" t="str">
        <f t="shared" si="410"/>
        <v/>
      </c>
      <c r="AO845" s="19" t="str">
        <f t="shared" si="411"/>
        <v/>
      </c>
      <c r="AP845" s="19" t="str">
        <f t="shared" si="412"/>
        <v/>
      </c>
      <c r="AQ845" s="19" t="str">
        <f t="shared" si="413"/>
        <v/>
      </c>
      <c r="AR845" s="19" t="str">
        <f t="shared" si="414"/>
        <v/>
      </c>
      <c r="AS845" s="19" t="str">
        <f>IFERROR(VLOOKUP(AF845,[2]CUS030!$A$5:$E$10000,5,0),"")</f>
        <v/>
      </c>
      <c r="AT845" s="19" t="str">
        <f>IFERROR(VLOOKUP(AG845,[2]CUS030!$A$5:$E$10000,5,0),"")</f>
        <v/>
      </c>
      <c r="AU845" s="19" t="str">
        <f>IFERROR(VLOOKUP(AH845,[2]CUS030!$A$5:$E$10000,5,0),"")</f>
        <v/>
      </c>
      <c r="AV845" s="19" t="str">
        <f>IFERROR(VLOOKUP(AI845,[2]CUS030!$A$5:$E$10000,5,0),"")</f>
        <v/>
      </c>
      <c r="AW845" s="19" t="str">
        <f>IFERROR(VLOOKUP(AJ845,[2]CUS030!$A$5:$E$10000,5,0),"")</f>
        <v/>
      </c>
      <c r="AX845" s="19" t="str">
        <f>IFERROR(VLOOKUP(AK845,[2]CUS030!$A$5:$E$10000,5,0),"")</f>
        <v/>
      </c>
      <c r="AY845" s="19" t="str">
        <f>IFERROR(VLOOKUP(AL845,[2]CUS030!$A$5:$E$10000,5,0),"")</f>
        <v/>
      </c>
      <c r="AZ845" s="19" t="str">
        <f>IFERROR(VLOOKUP(AM845,[2]CUS030!$A$5:$E$10000,5,0),"")</f>
        <v/>
      </c>
      <c r="BA845" s="19" t="str">
        <f>IFERROR(VLOOKUP(AN845,[2]CUS030!$A$5:$E$10000,5,0),"")</f>
        <v/>
      </c>
      <c r="BB845" s="19" t="str">
        <f>IFERROR(VLOOKUP(AO845,[2]CUS030!$A$5:$E$10000,5,0),"")</f>
        <v/>
      </c>
      <c r="BC845" s="19" t="str">
        <f>IFERROR(VLOOKUP(AP845,[2]CUS030!$A$5:$E$10000,5,0),"")</f>
        <v/>
      </c>
      <c r="BD845" s="19" t="str">
        <f>IFERROR(VLOOKUP(AQ845,[2]CUS030!$A$5:$E$10000,5,0),"")</f>
        <v/>
      </c>
      <c r="BE845" s="19" t="str">
        <f>IFERROR(VLOOKUP(AR845,[2]CUS030!$A$5:$E$10000,5,0),"")</f>
        <v/>
      </c>
    </row>
    <row r="846" spans="6:57" x14ac:dyDescent="0.3">
      <c r="F846" s="108" t="str">
        <f>[1]!Table1[[#This Row],[Production]]</f>
        <v>|0200226010|38.10|0.00|2.000|0.0006298NBC</v>
      </c>
      <c r="G846" t="str">
        <f t="shared" si="415"/>
        <v>6298</v>
      </c>
      <c r="H846" t="str">
        <f t="shared" si="416"/>
        <v>||||||||||||</v>
      </c>
      <c r="I846" s="108" t="str">
        <f>[1]!Table1[[#This Row],[Stock]]</f>
        <v>|0200226010|38.10|0.00|2.000|0.00080NBC</v>
      </c>
      <c r="J846" t="str">
        <f t="shared" si="417"/>
        <v>80</v>
      </c>
      <c r="K846" s="19"/>
      <c r="L846" s="19"/>
      <c r="M846" s="19"/>
      <c r="N846" s="19"/>
      <c r="O846" s="19"/>
      <c r="P846" s="20">
        <f>End_Cal!E846</f>
        <v>0</v>
      </c>
      <c r="Q846" s="112">
        <f t="shared" si="390"/>
        <v>0</v>
      </c>
      <c r="R846" s="112" t="str">
        <f t="shared" si="391"/>
        <v/>
      </c>
      <c r="S846" s="112" t="str">
        <f t="shared" si="392"/>
        <v/>
      </c>
      <c r="T846" s="112" t="str">
        <f t="shared" si="393"/>
        <v/>
      </c>
      <c r="U846" s="112" t="str">
        <f t="shared" si="394"/>
        <v/>
      </c>
      <c r="V846" s="112" t="str">
        <f t="shared" si="395"/>
        <v/>
      </c>
      <c r="W846" s="112" t="str">
        <f t="shared" si="396"/>
        <v/>
      </c>
      <c r="X846" s="112" t="str">
        <f t="shared" si="397"/>
        <v/>
      </c>
      <c r="Y846" s="112" t="str">
        <f t="shared" si="398"/>
        <v/>
      </c>
      <c r="Z846" s="112" t="str">
        <f t="shared" si="399"/>
        <v/>
      </c>
      <c r="AA846" s="112" t="str">
        <f t="shared" si="400"/>
        <v/>
      </c>
      <c r="AB846" s="112" t="str">
        <f t="shared" si="401"/>
        <v/>
      </c>
      <c r="AC846" s="112" t="str">
        <f t="shared" si="402"/>
        <v/>
      </c>
      <c r="AD846" t="str">
        <f t="shared" si="418"/>
        <v>0------------</v>
      </c>
      <c r="AF846" s="19" t="str">
        <f t="shared" si="419"/>
        <v/>
      </c>
      <c r="AG846" s="19">
        <f t="shared" si="403"/>
        <v>0</v>
      </c>
      <c r="AH846" s="19" t="str">
        <f t="shared" si="404"/>
        <v/>
      </c>
      <c r="AI846" s="19" t="str">
        <f t="shared" si="405"/>
        <v/>
      </c>
      <c r="AJ846" s="19" t="str">
        <f t="shared" si="406"/>
        <v/>
      </c>
      <c r="AK846" s="19" t="str">
        <f t="shared" si="407"/>
        <v/>
      </c>
      <c r="AL846" s="19" t="str">
        <f t="shared" si="408"/>
        <v/>
      </c>
      <c r="AM846" s="19" t="str">
        <f t="shared" si="409"/>
        <v/>
      </c>
      <c r="AN846" s="19" t="str">
        <f t="shared" si="410"/>
        <v/>
      </c>
      <c r="AO846" s="19" t="str">
        <f t="shared" si="411"/>
        <v/>
      </c>
      <c r="AP846" s="19" t="str">
        <f t="shared" si="412"/>
        <v/>
      </c>
      <c r="AQ846" s="19" t="str">
        <f t="shared" si="413"/>
        <v/>
      </c>
      <c r="AR846" s="19" t="str">
        <f t="shared" si="414"/>
        <v/>
      </c>
      <c r="AS846" s="19" t="str">
        <f>IFERROR(VLOOKUP(AF846,[2]CUS030!$A$5:$E$10000,5,0),"")</f>
        <v/>
      </c>
      <c r="AT846" s="19" t="str">
        <f>IFERROR(VLOOKUP(AG846,[2]CUS030!$A$5:$E$10000,5,0),"")</f>
        <v/>
      </c>
      <c r="AU846" s="19" t="str">
        <f>IFERROR(VLOOKUP(AH846,[2]CUS030!$A$5:$E$10000,5,0),"")</f>
        <v/>
      </c>
      <c r="AV846" s="19" t="str">
        <f>IFERROR(VLOOKUP(AI846,[2]CUS030!$A$5:$E$10000,5,0),"")</f>
        <v/>
      </c>
      <c r="AW846" s="19" t="str">
        <f>IFERROR(VLOOKUP(AJ846,[2]CUS030!$A$5:$E$10000,5,0),"")</f>
        <v/>
      </c>
      <c r="AX846" s="19" t="str">
        <f>IFERROR(VLOOKUP(AK846,[2]CUS030!$A$5:$E$10000,5,0),"")</f>
        <v/>
      </c>
      <c r="AY846" s="19" t="str">
        <f>IFERROR(VLOOKUP(AL846,[2]CUS030!$A$5:$E$10000,5,0),"")</f>
        <v/>
      </c>
      <c r="AZ846" s="19" t="str">
        <f>IFERROR(VLOOKUP(AM846,[2]CUS030!$A$5:$E$10000,5,0),"")</f>
        <v/>
      </c>
      <c r="BA846" s="19" t="str">
        <f>IFERROR(VLOOKUP(AN846,[2]CUS030!$A$5:$E$10000,5,0),"")</f>
        <v/>
      </c>
      <c r="BB846" s="19" t="str">
        <f>IFERROR(VLOOKUP(AO846,[2]CUS030!$A$5:$E$10000,5,0),"")</f>
        <v/>
      </c>
      <c r="BC846" s="19" t="str">
        <f>IFERROR(VLOOKUP(AP846,[2]CUS030!$A$5:$E$10000,5,0),"")</f>
        <v/>
      </c>
      <c r="BD846" s="19" t="str">
        <f>IFERROR(VLOOKUP(AQ846,[2]CUS030!$A$5:$E$10000,5,0),"")</f>
        <v/>
      </c>
      <c r="BE846" s="19" t="str">
        <f>IFERROR(VLOOKUP(AR846,[2]CUS030!$A$5:$E$10000,5,0),"")</f>
        <v/>
      </c>
    </row>
    <row r="847" spans="6:57" x14ac:dyDescent="0.3">
      <c r="F847" s="108" t="str">
        <f>[1]!Table1[[#This Row],[Production]]</f>
        <v>|0200220139|22.20|0.00|1.600|0.0005699NBC</v>
      </c>
      <c r="G847" t="str">
        <f t="shared" si="415"/>
        <v>5699</v>
      </c>
      <c r="H847" t="str">
        <f t="shared" si="416"/>
        <v>||||||||||||</v>
      </c>
      <c r="I847" s="108" t="str">
        <f>[1]!Table1[[#This Row],[Stock]]</f>
        <v>|0200220139|22.20|0.00|1.600|0.000287.5NBC</v>
      </c>
      <c r="J847" t="str">
        <f t="shared" si="417"/>
        <v>287.5</v>
      </c>
      <c r="K847" s="19"/>
      <c r="L847" s="19"/>
      <c r="M847" s="19"/>
      <c r="N847" s="19"/>
      <c r="O847" s="19"/>
      <c r="P847" s="20">
        <f>End_Cal!E847</f>
        <v>0</v>
      </c>
      <c r="Q847" s="112">
        <f t="shared" si="390"/>
        <v>0</v>
      </c>
      <c r="R847" s="112" t="str">
        <f t="shared" si="391"/>
        <v/>
      </c>
      <c r="S847" s="112" t="str">
        <f t="shared" si="392"/>
        <v/>
      </c>
      <c r="T847" s="112" t="str">
        <f t="shared" si="393"/>
        <v/>
      </c>
      <c r="U847" s="112" t="str">
        <f t="shared" si="394"/>
        <v/>
      </c>
      <c r="V847" s="112" t="str">
        <f t="shared" si="395"/>
        <v/>
      </c>
      <c r="W847" s="112" t="str">
        <f t="shared" si="396"/>
        <v/>
      </c>
      <c r="X847" s="112" t="str">
        <f t="shared" si="397"/>
        <v/>
      </c>
      <c r="Y847" s="112" t="str">
        <f t="shared" si="398"/>
        <v/>
      </c>
      <c r="Z847" s="112" t="str">
        <f t="shared" si="399"/>
        <v/>
      </c>
      <c r="AA847" s="112" t="str">
        <f t="shared" si="400"/>
        <v/>
      </c>
      <c r="AB847" s="112" t="str">
        <f t="shared" si="401"/>
        <v/>
      </c>
      <c r="AC847" s="112" t="str">
        <f t="shared" si="402"/>
        <v/>
      </c>
      <c r="AD847" t="str">
        <f t="shared" si="418"/>
        <v>0------------</v>
      </c>
      <c r="AF847" s="19" t="str">
        <f t="shared" si="419"/>
        <v/>
      </c>
      <c r="AG847" s="19">
        <f t="shared" si="403"/>
        <v>0</v>
      </c>
      <c r="AH847" s="19" t="str">
        <f t="shared" si="404"/>
        <v/>
      </c>
      <c r="AI847" s="19" t="str">
        <f t="shared" si="405"/>
        <v/>
      </c>
      <c r="AJ847" s="19" t="str">
        <f t="shared" si="406"/>
        <v/>
      </c>
      <c r="AK847" s="19" t="str">
        <f t="shared" si="407"/>
        <v/>
      </c>
      <c r="AL847" s="19" t="str">
        <f t="shared" si="408"/>
        <v/>
      </c>
      <c r="AM847" s="19" t="str">
        <f t="shared" si="409"/>
        <v/>
      </c>
      <c r="AN847" s="19" t="str">
        <f t="shared" si="410"/>
        <v/>
      </c>
      <c r="AO847" s="19" t="str">
        <f t="shared" si="411"/>
        <v/>
      </c>
      <c r="AP847" s="19" t="str">
        <f t="shared" si="412"/>
        <v/>
      </c>
      <c r="AQ847" s="19" t="str">
        <f t="shared" si="413"/>
        <v/>
      </c>
      <c r="AR847" s="19" t="str">
        <f t="shared" si="414"/>
        <v/>
      </c>
      <c r="AS847" s="19" t="str">
        <f>IFERROR(VLOOKUP(AF847,[2]CUS030!$A$5:$E$10000,5,0),"")</f>
        <v/>
      </c>
      <c r="AT847" s="19" t="str">
        <f>IFERROR(VLOOKUP(AG847,[2]CUS030!$A$5:$E$10000,5,0),"")</f>
        <v/>
      </c>
      <c r="AU847" s="19" t="str">
        <f>IFERROR(VLOOKUP(AH847,[2]CUS030!$A$5:$E$10000,5,0),"")</f>
        <v/>
      </c>
      <c r="AV847" s="19" t="str">
        <f>IFERROR(VLOOKUP(AI847,[2]CUS030!$A$5:$E$10000,5,0),"")</f>
        <v/>
      </c>
      <c r="AW847" s="19" t="str">
        <f>IFERROR(VLOOKUP(AJ847,[2]CUS030!$A$5:$E$10000,5,0),"")</f>
        <v/>
      </c>
      <c r="AX847" s="19" t="str">
        <f>IFERROR(VLOOKUP(AK847,[2]CUS030!$A$5:$E$10000,5,0),"")</f>
        <v/>
      </c>
      <c r="AY847" s="19" t="str">
        <f>IFERROR(VLOOKUP(AL847,[2]CUS030!$A$5:$E$10000,5,0),"")</f>
        <v/>
      </c>
      <c r="AZ847" s="19" t="str">
        <f>IFERROR(VLOOKUP(AM847,[2]CUS030!$A$5:$E$10000,5,0),"")</f>
        <v/>
      </c>
      <c r="BA847" s="19" t="str">
        <f>IFERROR(VLOOKUP(AN847,[2]CUS030!$A$5:$E$10000,5,0),"")</f>
        <v/>
      </c>
      <c r="BB847" s="19" t="str">
        <f>IFERROR(VLOOKUP(AO847,[2]CUS030!$A$5:$E$10000,5,0),"")</f>
        <v/>
      </c>
      <c r="BC847" s="19" t="str">
        <f>IFERROR(VLOOKUP(AP847,[2]CUS030!$A$5:$E$10000,5,0),"")</f>
        <v/>
      </c>
      <c r="BD847" s="19" t="str">
        <f>IFERROR(VLOOKUP(AQ847,[2]CUS030!$A$5:$E$10000,5,0),"")</f>
        <v/>
      </c>
      <c r="BE847" s="19" t="str">
        <f>IFERROR(VLOOKUP(AR847,[2]CUS030!$A$5:$E$10000,5,0),"")</f>
        <v/>
      </c>
    </row>
    <row r="848" spans="6:57" x14ac:dyDescent="0.3">
      <c r="F848" s="108" t="str">
        <f>[1]!Table1[[#This Row],[Production]]</f>
        <v>|0200220810|19.10|0.00|1.600|0.0006111NBC</v>
      </c>
      <c r="G848" t="str">
        <f t="shared" si="415"/>
        <v>6111</v>
      </c>
      <c r="H848" t="str">
        <f t="shared" si="416"/>
        <v>||||||||||||</v>
      </c>
      <c r="I848" s="108" t="str">
        <f>[1]!Table1[[#This Row],[Stock]]</f>
        <v>|0200220810|19.10|0.00|1.600|0.000300NBC</v>
      </c>
      <c r="J848" t="str">
        <f t="shared" si="417"/>
        <v>300</v>
      </c>
      <c r="K848" s="19"/>
      <c r="L848" s="19"/>
      <c r="M848" s="19"/>
      <c r="N848" s="19"/>
      <c r="O848" s="19"/>
      <c r="P848" s="20">
        <f>End_Cal!E848</f>
        <v>0</v>
      </c>
      <c r="Q848" s="112">
        <f t="shared" si="390"/>
        <v>0</v>
      </c>
      <c r="R848" s="112" t="str">
        <f t="shared" si="391"/>
        <v/>
      </c>
      <c r="S848" s="112" t="str">
        <f t="shared" si="392"/>
        <v/>
      </c>
      <c r="T848" s="112" t="str">
        <f t="shared" si="393"/>
        <v/>
      </c>
      <c r="U848" s="112" t="str">
        <f t="shared" si="394"/>
        <v/>
      </c>
      <c r="V848" s="112" t="str">
        <f t="shared" si="395"/>
        <v/>
      </c>
      <c r="W848" s="112" t="str">
        <f t="shared" si="396"/>
        <v/>
      </c>
      <c r="X848" s="112" t="str">
        <f t="shared" si="397"/>
        <v/>
      </c>
      <c r="Y848" s="112" t="str">
        <f t="shared" si="398"/>
        <v/>
      </c>
      <c r="Z848" s="112" t="str">
        <f t="shared" si="399"/>
        <v/>
      </c>
      <c r="AA848" s="112" t="str">
        <f t="shared" si="400"/>
        <v/>
      </c>
      <c r="AB848" s="112" t="str">
        <f t="shared" si="401"/>
        <v/>
      </c>
      <c r="AC848" s="112" t="str">
        <f t="shared" si="402"/>
        <v/>
      </c>
      <c r="AD848" t="str">
        <f t="shared" si="418"/>
        <v>0------------</v>
      </c>
      <c r="AF848" s="19" t="str">
        <f t="shared" si="419"/>
        <v/>
      </c>
      <c r="AG848" s="19">
        <f t="shared" si="403"/>
        <v>0</v>
      </c>
      <c r="AH848" s="19" t="str">
        <f t="shared" si="404"/>
        <v/>
      </c>
      <c r="AI848" s="19" t="str">
        <f t="shared" si="405"/>
        <v/>
      </c>
      <c r="AJ848" s="19" t="str">
        <f t="shared" si="406"/>
        <v/>
      </c>
      <c r="AK848" s="19" t="str">
        <f t="shared" si="407"/>
        <v/>
      </c>
      <c r="AL848" s="19" t="str">
        <f t="shared" si="408"/>
        <v/>
      </c>
      <c r="AM848" s="19" t="str">
        <f t="shared" si="409"/>
        <v/>
      </c>
      <c r="AN848" s="19" t="str">
        <f t="shared" si="410"/>
        <v/>
      </c>
      <c r="AO848" s="19" t="str">
        <f t="shared" si="411"/>
        <v/>
      </c>
      <c r="AP848" s="19" t="str">
        <f t="shared" si="412"/>
        <v/>
      </c>
      <c r="AQ848" s="19" t="str">
        <f t="shared" si="413"/>
        <v/>
      </c>
      <c r="AR848" s="19" t="str">
        <f t="shared" si="414"/>
        <v/>
      </c>
      <c r="AS848" s="19" t="str">
        <f>IFERROR(VLOOKUP(AF848,[2]CUS030!$A$5:$E$10000,5,0),"")</f>
        <v/>
      </c>
      <c r="AT848" s="19" t="str">
        <f>IFERROR(VLOOKUP(AG848,[2]CUS030!$A$5:$E$10000,5,0),"")</f>
        <v/>
      </c>
      <c r="AU848" s="19" t="str">
        <f>IFERROR(VLOOKUP(AH848,[2]CUS030!$A$5:$E$10000,5,0),"")</f>
        <v/>
      </c>
      <c r="AV848" s="19" t="str">
        <f>IFERROR(VLOOKUP(AI848,[2]CUS030!$A$5:$E$10000,5,0),"")</f>
        <v/>
      </c>
      <c r="AW848" s="19" t="str">
        <f>IFERROR(VLOOKUP(AJ848,[2]CUS030!$A$5:$E$10000,5,0),"")</f>
        <v/>
      </c>
      <c r="AX848" s="19" t="str">
        <f>IFERROR(VLOOKUP(AK848,[2]CUS030!$A$5:$E$10000,5,0),"")</f>
        <v/>
      </c>
      <c r="AY848" s="19" t="str">
        <f>IFERROR(VLOOKUP(AL848,[2]CUS030!$A$5:$E$10000,5,0),"")</f>
        <v/>
      </c>
      <c r="AZ848" s="19" t="str">
        <f>IFERROR(VLOOKUP(AM848,[2]CUS030!$A$5:$E$10000,5,0),"")</f>
        <v/>
      </c>
      <c r="BA848" s="19" t="str">
        <f>IFERROR(VLOOKUP(AN848,[2]CUS030!$A$5:$E$10000,5,0),"")</f>
        <v/>
      </c>
      <c r="BB848" s="19" t="str">
        <f>IFERROR(VLOOKUP(AO848,[2]CUS030!$A$5:$E$10000,5,0),"")</f>
        <v/>
      </c>
      <c r="BC848" s="19" t="str">
        <f>IFERROR(VLOOKUP(AP848,[2]CUS030!$A$5:$E$10000,5,0),"")</f>
        <v/>
      </c>
      <c r="BD848" s="19" t="str">
        <f>IFERROR(VLOOKUP(AQ848,[2]CUS030!$A$5:$E$10000,5,0),"")</f>
        <v/>
      </c>
      <c r="BE848" s="19" t="str">
        <f>IFERROR(VLOOKUP(AR848,[2]CUS030!$A$5:$E$10000,5,0),"")</f>
        <v/>
      </c>
    </row>
    <row r="849" spans="6:57" x14ac:dyDescent="0.3">
      <c r="F849" s="108" t="str">
        <f>[1]!Table1[[#This Row],[Production]]</f>
        <v>|0200220139|15.90|0.00|1.600|0.0005503NBC</v>
      </c>
      <c r="G849" t="str">
        <f t="shared" si="415"/>
        <v>5503</v>
      </c>
      <c r="H849" t="str">
        <f t="shared" si="416"/>
        <v>||||||||||||</v>
      </c>
      <c r="I849" s="108" t="str">
        <f>[1]!Table1[[#This Row],[Stock]]</f>
        <v>|0200220139|15.90|0.00|1.600|0.000402.5NBC</v>
      </c>
      <c r="J849" t="str">
        <f t="shared" si="417"/>
        <v>402.5</v>
      </c>
      <c r="K849" s="19"/>
      <c r="L849" s="19"/>
      <c r="M849" s="19"/>
      <c r="N849" s="19"/>
      <c r="O849" s="19"/>
      <c r="P849" s="20">
        <f>End_Cal!E849</f>
        <v>0</v>
      </c>
      <c r="Q849" s="112">
        <f t="shared" si="390"/>
        <v>0</v>
      </c>
      <c r="R849" s="112" t="str">
        <f t="shared" si="391"/>
        <v/>
      </c>
      <c r="S849" s="112" t="str">
        <f t="shared" si="392"/>
        <v/>
      </c>
      <c r="T849" s="112" t="str">
        <f t="shared" si="393"/>
        <v/>
      </c>
      <c r="U849" s="112" t="str">
        <f t="shared" si="394"/>
        <v/>
      </c>
      <c r="V849" s="112" t="str">
        <f t="shared" si="395"/>
        <v/>
      </c>
      <c r="W849" s="112" t="str">
        <f t="shared" si="396"/>
        <v/>
      </c>
      <c r="X849" s="112" t="str">
        <f t="shared" si="397"/>
        <v/>
      </c>
      <c r="Y849" s="112" t="str">
        <f t="shared" si="398"/>
        <v/>
      </c>
      <c r="Z849" s="112" t="str">
        <f t="shared" si="399"/>
        <v/>
      </c>
      <c r="AA849" s="112" t="str">
        <f t="shared" si="400"/>
        <v/>
      </c>
      <c r="AB849" s="112" t="str">
        <f t="shared" si="401"/>
        <v/>
      </c>
      <c r="AC849" s="112" t="str">
        <f t="shared" si="402"/>
        <v/>
      </c>
      <c r="AD849" t="str">
        <f t="shared" si="418"/>
        <v>0------------</v>
      </c>
      <c r="AF849" s="19" t="str">
        <f t="shared" si="419"/>
        <v/>
      </c>
      <c r="AG849" s="19">
        <f t="shared" si="403"/>
        <v>0</v>
      </c>
      <c r="AH849" s="19" t="str">
        <f t="shared" si="404"/>
        <v/>
      </c>
      <c r="AI849" s="19" t="str">
        <f t="shared" si="405"/>
        <v/>
      </c>
      <c r="AJ849" s="19" t="str">
        <f t="shared" si="406"/>
        <v/>
      </c>
      <c r="AK849" s="19" t="str">
        <f t="shared" si="407"/>
        <v/>
      </c>
      <c r="AL849" s="19" t="str">
        <f t="shared" si="408"/>
        <v/>
      </c>
      <c r="AM849" s="19" t="str">
        <f t="shared" si="409"/>
        <v/>
      </c>
      <c r="AN849" s="19" t="str">
        <f t="shared" si="410"/>
        <v/>
      </c>
      <c r="AO849" s="19" t="str">
        <f t="shared" si="411"/>
        <v/>
      </c>
      <c r="AP849" s="19" t="str">
        <f t="shared" si="412"/>
        <v/>
      </c>
      <c r="AQ849" s="19" t="str">
        <f t="shared" si="413"/>
        <v/>
      </c>
      <c r="AR849" s="19" t="str">
        <f t="shared" si="414"/>
        <v/>
      </c>
      <c r="AS849" s="19" t="str">
        <f>IFERROR(VLOOKUP(AF849,[2]CUS030!$A$5:$E$10000,5,0),"")</f>
        <v/>
      </c>
      <c r="AT849" s="19" t="str">
        <f>IFERROR(VLOOKUP(AG849,[2]CUS030!$A$5:$E$10000,5,0),"")</f>
        <v/>
      </c>
      <c r="AU849" s="19" t="str">
        <f>IFERROR(VLOOKUP(AH849,[2]CUS030!$A$5:$E$10000,5,0),"")</f>
        <v/>
      </c>
      <c r="AV849" s="19" t="str">
        <f>IFERROR(VLOOKUP(AI849,[2]CUS030!$A$5:$E$10000,5,0),"")</f>
        <v/>
      </c>
      <c r="AW849" s="19" t="str">
        <f>IFERROR(VLOOKUP(AJ849,[2]CUS030!$A$5:$E$10000,5,0),"")</f>
        <v/>
      </c>
      <c r="AX849" s="19" t="str">
        <f>IFERROR(VLOOKUP(AK849,[2]CUS030!$A$5:$E$10000,5,0),"")</f>
        <v/>
      </c>
      <c r="AY849" s="19" t="str">
        <f>IFERROR(VLOOKUP(AL849,[2]CUS030!$A$5:$E$10000,5,0),"")</f>
        <v/>
      </c>
      <c r="AZ849" s="19" t="str">
        <f>IFERROR(VLOOKUP(AM849,[2]CUS030!$A$5:$E$10000,5,0),"")</f>
        <v/>
      </c>
      <c r="BA849" s="19" t="str">
        <f>IFERROR(VLOOKUP(AN849,[2]CUS030!$A$5:$E$10000,5,0),"")</f>
        <v/>
      </c>
      <c r="BB849" s="19" t="str">
        <f>IFERROR(VLOOKUP(AO849,[2]CUS030!$A$5:$E$10000,5,0),"")</f>
        <v/>
      </c>
      <c r="BC849" s="19" t="str">
        <f>IFERROR(VLOOKUP(AP849,[2]CUS030!$A$5:$E$10000,5,0),"")</f>
        <v/>
      </c>
      <c r="BD849" s="19" t="str">
        <f>IFERROR(VLOOKUP(AQ849,[2]CUS030!$A$5:$E$10000,5,0),"")</f>
        <v/>
      </c>
      <c r="BE849" s="19" t="str">
        <f>IFERROR(VLOOKUP(AR849,[2]CUS030!$A$5:$E$10000,5,0),"")</f>
        <v/>
      </c>
    </row>
    <row r="850" spans="6:57" x14ac:dyDescent="0.3">
      <c r="F850" s="108" t="str">
        <f>[1]!Table1[[#This Row],[Production]]</f>
        <v>|0200226339|50.00|30.00|1.600|0.0006000NBC</v>
      </c>
      <c r="G850" t="str">
        <f t="shared" si="415"/>
        <v>6000</v>
      </c>
      <c r="H850" t="str">
        <f t="shared" si="416"/>
        <v>||||||||||||</v>
      </c>
      <c r="I850" s="108" t="str">
        <f>[1]!Table1[[#This Row],[Stock]]</f>
        <v>|0200226339|50.00|30.00|1.600|0.000587NBC</v>
      </c>
      <c r="J850" t="str">
        <f t="shared" si="417"/>
        <v>587</v>
      </c>
      <c r="K850" s="19"/>
      <c r="L850" s="19"/>
      <c r="M850" s="19"/>
      <c r="N850" s="19"/>
      <c r="O850" s="19"/>
      <c r="P850" s="20">
        <f>End_Cal!E850</f>
        <v>0</v>
      </c>
      <c r="Q850" s="112">
        <f t="shared" si="390"/>
        <v>0</v>
      </c>
      <c r="R850" s="112" t="str">
        <f t="shared" si="391"/>
        <v/>
      </c>
      <c r="S850" s="112" t="str">
        <f t="shared" si="392"/>
        <v/>
      </c>
      <c r="T850" s="112" t="str">
        <f t="shared" si="393"/>
        <v/>
      </c>
      <c r="U850" s="112" t="str">
        <f t="shared" si="394"/>
        <v/>
      </c>
      <c r="V850" s="112" t="str">
        <f t="shared" si="395"/>
        <v/>
      </c>
      <c r="W850" s="112" t="str">
        <f t="shared" si="396"/>
        <v/>
      </c>
      <c r="X850" s="112" t="str">
        <f t="shared" si="397"/>
        <v/>
      </c>
      <c r="Y850" s="112" t="str">
        <f t="shared" si="398"/>
        <v/>
      </c>
      <c r="Z850" s="112" t="str">
        <f t="shared" si="399"/>
        <v/>
      </c>
      <c r="AA850" s="112" t="str">
        <f t="shared" si="400"/>
        <v/>
      </c>
      <c r="AB850" s="112" t="str">
        <f t="shared" si="401"/>
        <v/>
      </c>
      <c r="AC850" s="112" t="str">
        <f t="shared" si="402"/>
        <v/>
      </c>
      <c r="AD850" t="str">
        <f t="shared" si="418"/>
        <v>0------------</v>
      </c>
      <c r="AF850" s="19" t="str">
        <f t="shared" si="419"/>
        <v/>
      </c>
      <c r="AG850" s="19">
        <f t="shared" si="403"/>
        <v>0</v>
      </c>
      <c r="AH850" s="19" t="str">
        <f t="shared" si="404"/>
        <v/>
      </c>
      <c r="AI850" s="19" t="str">
        <f t="shared" si="405"/>
        <v/>
      </c>
      <c r="AJ850" s="19" t="str">
        <f t="shared" si="406"/>
        <v/>
      </c>
      <c r="AK850" s="19" t="str">
        <f t="shared" si="407"/>
        <v/>
      </c>
      <c r="AL850" s="19" t="str">
        <f t="shared" si="408"/>
        <v/>
      </c>
      <c r="AM850" s="19" t="str">
        <f t="shared" si="409"/>
        <v/>
      </c>
      <c r="AN850" s="19" t="str">
        <f t="shared" si="410"/>
        <v/>
      </c>
      <c r="AO850" s="19" t="str">
        <f t="shared" si="411"/>
        <v/>
      </c>
      <c r="AP850" s="19" t="str">
        <f t="shared" si="412"/>
        <v/>
      </c>
      <c r="AQ850" s="19" t="str">
        <f t="shared" si="413"/>
        <v/>
      </c>
      <c r="AR850" s="19" t="str">
        <f t="shared" si="414"/>
        <v/>
      </c>
      <c r="AS850" s="19" t="str">
        <f>IFERROR(VLOOKUP(AF850,[2]CUS030!$A$5:$E$10000,5,0),"")</f>
        <v/>
      </c>
      <c r="AT850" s="19" t="str">
        <f>IFERROR(VLOOKUP(AG850,[2]CUS030!$A$5:$E$10000,5,0),"")</f>
        <v/>
      </c>
      <c r="AU850" s="19" t="str">
        <f>IFERROR(VLOOKUP(AH850,[2]CUS030!$A$5:$E$10000,5,0),"")</f>
        <v/>
      </c>
      <c r="AV850" s="19" t="str">
        <f>IFERROR(VLOOKUP(AI850,[2]CUS030!$A$5:$E$10000,5,0),"")</f>
        <v/>
      </c>
      <c r="AW850" s="19" t="str">
        <f>IFERROR(VLOOKUP(AJ850,[2]CUS030!$A$5:$E$10000,5,0),"")</f>
        <v/>
      </c>
      <c r="AX850" s="19" t="str">
        <f>IFERROR(VLOOKUP(AK850,[2]CUS030!$A$5:$E$10000,5,0),"")</f>
        <v/>
      </c>
      <c r="AY850" s="19" t="str">
        <f>IFERROR(VLOOKUP(AL850,[2]CUS030!$A$5:$E$10000,5,0),"")</f>
        <v/>
      </c>
      <c r="AZ850" s="19" t="str">
        <f>IFERROR(VLOOKUP(AM850,[2]CUS030!$A$5:$E$10000,5,0),"")</f>
        <v/>
      </c>
      <c r="BA850" s="19" t="str">
        <f>IFERROR(VLOOKUP(AN850,[2]CUS030!$A$5:$E$10000,5,0),"")</f>
        <v/>
      </c>
      <c r="BB850" s="19" t="str">
        <f>IFERROR(VLOOKUP(AO850,[2]CUS030!$A$5:$E$10000,5,0),"")</f>
        <v/>
      </c>
      <c r="BC850" s="19" t="str">
        <f>IFERROR(VLOOKUP(AP850,[2]CUS030!$A$5:$E$10000,5,0),"")</f>
        <v/>
      </c>
      <c r="BD850" s="19" t="str">
        <f>IFERROR(VLOOKUP(AQ850,[2]CUS030!$A$5:$E$10000,5,0),"")</f>
        <v/>
      </c>
      <c r="BE850" s="19" t="str">
        <f>IFERROR(VLOOKUP(AR850,[2]CUS030!$A$5:$E$10000,5,0),"")</f>
        <v/>
      </c>
    </row>
    <row r="851" spans="6:57" x14ac:dyDescent="0.3">
      <c r="F851" s="108" t="str">
        <f>[1]!Table1[[#This Row],[Production]]</f>
        <v>|0200226339|50.00|30.00|1.600|0.0006000NBC</v>
      </c>
      <c r="G851" t="str">
        <f t="shared" si="415"/>
        <v>6000</v>
      </c>
      <c r="H851" t="str">
        <f t="shared" si="416"/>
        <v>||||||||||||</v>
      </c>
      <c r="I851" s="108" t="str">
        <f>[1]!Table1[[#This Row],[Stock]]</f>
        <v>|0200226339|50.00|30.00|1.600|0.000737NBC</v>
      </c>
      <c r="J851" t="str">
        <f t="shared" si="417"/>
        <v>737</v>
      </c>
      <c r="K851" s="19"/>
      <c r="L851" s="19"/>
      <c r="M851" s="19"/>
      <c r="N851" s="19"/>
      <c r="O851" s="19"/>
      <c r="P851" s="20">
        <f>End_Cal!E851</f>
        <v>0</v>
      </c>
      <c r="Q851" s="112">
        <f t="shared" si="390"/>
        <v>0</v>
      </c>
      <c r="R851" s="112" t="str">
        <f t="shared" si="391"/>
        <v/>
      </c>
      <c r="S851" s="112" t="str">
        <f t="shared" si="392"/>
        <v/>
      </c>
      <c r="T851" s="112" t="str">
        <f t="shared" si="393"/>
        <v/>
      </c>
      <c r="U851" s="112" t="str">
        <f t="shared" si="394"/>
        <v/>
      </c>
      <c r="V851" s="112" t="str">
        <f t="shared" si="395"/>
        <v/>
      </c>
      <c r="W851" s="112" t="str">
        <f t="shared" si="396"/>
        <v/>
      </c>
      <c r="X851" s="112" t="str">
        <f t="shared" si="397"/>
        <v/>
      </c>
      <c r="Y851" s="112" t="str">
        <f t="shared" si="398"/>
        <v/>
      </c>
      <c r="Z851" s="112" t="str">
        <f t="shared" si="399"/>
        <v/>
      </c>
      <c r="AA851" s="112" t="str">
        <f t="shared" si="400"/>
        <v/>
      </c>
      <c r="AB851" s="112" t="str">
        <f t="shared" si="401"/>
        <v/>
      </c>
      <c r="AC851" s="112" t="str">
        <f t="shared" si="402"/>
        <v/>
      </c>
      <c r="AD851" t="str">
        <f t="shared" si="418"/>
        <v>0------------</v>
      </c>
      <c r="AF851" s="19" t="str">
        <f t="shared" si="419"/>
        <v/>
      </c>
      <c r="AG851" s="19">
        <f t="shared" si="403"/>
        <v>0</v>
      </c>
      <c r="AH851" s="19" t="str">
        <f t="shared" si="404"/>
        <v/>
      </c>
      <c r="AI851" s="19" t="str">
        <f t="shared" si="405"/>
        <v/>
      </c>
      <c r="AJ851" s="19" t="str">
        <f t="shared" si="406"/>
        <v/>
      </c>
      <c r="AK851" s="19" t="str">
        <f t="shared" si="407"/>
        <v/>
      </c>
      <c r="AL851" s="19" t="str">
        <f t="shared" si="408"/>
        <v/>
      </c>
      <c r="AM851" s="19" t="str">
        <f t="shared" si="409"/>
        <v/>
      </c>
      <c r="AN851" s="19" t="str">
        <f t="shared" si="410"/>
        <v/>
      </c>
      <c r="AO851" s="19" t="str">
        <f t="shared" si="411"/>
        <v/>
      </c>
      <c r="AP851" s="19" t="str">
        <f t="shared" si="412"/>
        <v/>
      </c>
      <c r="AQ851" s="19" t="str">
        <f t="shared" si="413"/>
        <v/>
      </c>
      <c r="AR851" s="19" t="str">
        <f t="shared" si="414"/>
        <v/>
      </c>
      <c r="AS851" s="19" t="str">
        <f>IFERROR(VLOOKUP(AF851,[2]CUS030!$A$5:$E$10000,5,0),"")</f>
        <v/>
      </c>
      <c r="AT851" s="19" t="str">
        <f>IFERROR(VLOOKUP(AG851,[2]CUS030!$A$5:$E$10000,5,0),"")</f>
        <v/>
      </c>
      <c r="AU851" s="19" t="str">
        <f>IFERROR(VLOOKUP(AH851,[2]CUS030!$A$5:$E$10000,5,0),"")</f>
        <v/>
      </c>
      <c r="AV851" s="19" t="str">
        <f>IFERROR(VLOOKUP(AI851,[2]CUS030!$A$5:$E$10000,5,0),"")</f>
        <v/>
      </c>
      <c r="AW851" s="19" t="str">
        <f>IFERROR(VLOOKUP(AJ851,[2]CUS030!$A$5:$E$10000,5,0),"")</f>
        <v/>
      </c>
      <c r="AX851" s="19" t="str">
        <f>IFERROR(VLOOKUP(AK851,[2]CUS030!$A$5:$E$10000,5,0),"")</f>
        <v/>
      </c>
      <c r="AY851" s="19" t="str">
        <f>IFERROR(VLOOKUP(AL851,[2]CUS030!$A$5:$E$10000,5,0),"")</f>
        <v/>
      </c>
      <c r="AZ851" s="19" t="str">
        <f>IFERROR(VLOOKUP(AM851,[2]CUS030!$A$5:$E$10000,5,0),"")</f>
        <v/>
      </c>
      <c r="BA851" s="19" t="str">
        <f>IFERROR(VLOOKUP(AN851,[2]CUS030!$A$5:$E$10000,5,0),"")</f>
        <v/>
      </c>
      <c r="BB851" s="19" t="str">
        <f>IFERROR(VLOOKUP(AO851,[2]CUS030!$A$5:$E$10000,5,0),"")</f>
        <v/>
      </c>
      <c r="BC851" s="19" t="str">
        <f>IFERROR(VLOOKUP(AP851,[2]CUS030!$A$5:$E$10000,5,0),"")</f>
        <v/>
      </c>
      <c r="BD851" s="19" t="str">
        <f>IFERROR(VLOOKUP(AQ851,[2]CUS030!$A$5:$E$10000,5,0),"")</f>
        <v/>
      </c>
      <c r="BE851" s="19" t="str">
        <f>IFERROR(VLOOKUP(AR851,[2]CUS030!$A$5:$E$10000,5,0),"")</f>
        <v/>
      </c>
    </row>
    <row r="852" spans="6:57" x14ac:dyDescent="0.3">
      <c r="F852" s="108" t="str">
        <f>[1]!Table1[[#This Row],[Production]]</f>
        <v>|0200226010|42.70|0.00|1.600|0.0005727NBC</v>
      </c>
      <c r="G852" t="str">
        <f t="shared" si="415"/>
        <v>5727</v>
      </c>
      <c r="H852" t="str">
        <f t="shared" si="416"/>
        <v>||||||||||||</v>
      </c>
      <c r="I852" s="108" t="str">
        <f>[1]!Table1[[#This Row],[Stock]]</f>
        <v>|0200226010|42.70|0.00|1.600|0.000822NBC</v>
      </c>
      <c r="J852" t="str">
        <f t="shared" si="417"/>
        <v>822</v>
      </c>
      <c r="K852" s="19"/>
      <c r="L852" s="19"/>
      <c r="M852" s="19"/>
      <c r="N852" s="19"/>
      <c r="O852" s="19"/>
      <c r="P852" s="20">
        <f>End_Cal!E852</f>
        <v>0</v>
      </c>
      <c r="Q852" s="112">
        <f t="shared" si="390"/>
        <v>0</v>
      </c>
      <c r="R852" s="112" t="str">
        <f t="shared" si="391"/>
        <v/>
      </c>
      <c r="S852" s="112" t="str">
        <f t="shared" si="392"/>
        <v/>
      </c>
      <c r="T852" s="112" t="str">
        <f t="shared" si="393"/>
        <v/>
      </c>
      <c r="U852" s="112" t="str">
        <f t="shared" si="394"/>
        <v/>
      </c>
      <c r="V852" s="112" t="str">
        <f t="shared" si="395"/>
        <v/>
      </c>
      <c r="W852" s="112" t="str">
        <f t="shared" si="396"/>
        <v/>
      </c>
      <c r="X852" s="112" t="str">
        <f t="shared" si="397"/>
        <v/>
      </c>
      <c r="Y852" s="112" t="str">
        <f t="shared" si="398"/>
        <v/>
      </c>
      <c r="Z852" s="112" t="str">
        <f t="shared" si="399"/>
        <v/>
      </c>
      <c r="AA852" s="112" t="str">
        <f t="shared" si="400"/>
        <v/>
      </c>
      <c r="AB852" s="112" t="str">
        <f t="shared" si="401"/>
        <v/>
      </c>
      <c r="AC852" s="112" t="str">
        <f t="shared" si="402"/>
        <v/>
      </c>
      <c r="AD852" t="str">
        <f t="shared" si="418"/>
        <v>0------------</v>
      </c>
      <c r="AF852" s="19" t="str">
        <f t="shared" si="419"/>
        <v/>
      </c>
      <c r="AG852" s="19">
        <f t="shared" si="403"/>
        <v>0</v>
      </c>
      <c r="AH852" s="19" t="str">
        <f t="shared" si="404"/>
        <v/>
      </c>
      <c r="AI852" s="19" t="str">
        <f t="shared" si="405"/>
        <v/>
      </c>
      <c r="AJ852" s="19" t="str">
        <f t="shared" si="406"/>
        <v/>
      </c>
      <c r="AK852" s="19" t="str">
        <f t="shared" si="407"/>
        <v/>
      </c>
      <c r="AL852" s="19" t="str">
        <f t="shared" si="408"/>
        <v/>
      </c>
      <c r="AM852" s="19" t="str">
        <f t="shared" si="409"/>
        <v/>
      </c>
      <c r="AN852" s="19" t="str">
        <f t="shared" si="410"/>
        <v/>
      </c>
      <c r="AO852" s="19" t="str">
        <f t="shared" si="411"/>
        <v/>
      </c>
      <c r="AP852" s="19" t="str">
        <f t="shared" si="412"/>
        <v/>
      </c>
      <c r="AQ852" s="19" t="str">
        <f t="shared" si="413"/>
        <v/>
      </c>
      <c r="AR852" s="19" t="str">
        <f t="shared" si="414"/>
        <v/>
      </c>
      <c r="AS852" s="19" t="str">
        <f>IFERROR(VLOOKUP(AF852,[2]CUS030!$A$5:$E$10000,5,0),"")</f>
        <v/>
      </c>
      <c r="AT852" s="19" t="str">
        <f>IFERROR(VLOOKUP(AG852,[2]CUS030!$A$5:$E$10000,5,0),"")</f>
        <v/>
      </c>
      <c r="AU852" s="19" t="str">
        <f>IFERROR(VLOOKUP(AH852,[2]CUS030!$A$5:$E$10000,5,0),"")</f>
        <v/>
      </c>
      <c r="AV852" s="19" t="str">
        <f>IFERROR(VLOOKUP(AI852,[2]CUS030!$A$5:$E$10000,5,0),"")</f>
        <v/>
      </c>
      <c r="AW852" s="19" t="str">
        <f>IFERROR(VLOOKUP(AJ852,[2]CUS030!$A$5:$E$10000,5,0),"")</f>
        <v/>
      </c>
      <c r="AX852" s="19" t="str">
        <f>IFERROR(VLOOKUP(AK852,[2]CUS030!$A$5:$E$10000,5,0),"")</f>
        <v/>
      </c>
      <c r="AY852" s="19" t="str">
        <f>IFERROR(VLOOKUP(AL852,[2]CUS030!$A$5:$E$10000,5,0),"")</f>
        <v/>
      </c>
      <c r="AZ852" s="19" t="str">
        <f>IFERROR(VLOOKUP(AM852,[2]CUS030!$A$5:$E$10000,5,0),"")</f>
        <v/>
      </c>
      <c r="BA852" s="19" t="str">
        <f>IFERROR(VLOOKUP(AN852,[2]CUS030!$A$5:$E$10000,5,0),"")</f>
        <v/>
      </c>
      <c r="BB852" s="19" t="str">
        <f>IFERROR(VLOOKUP(AO852,[2]CUS030!$A$5:$E$10000,5,0),"")</f>
        <v/>
      </c>
      <c r="BC852" s="19" t="str">
        <f>IFERROR(VLOOKUP(AP852,[2]CUS030!$A$5:$E$10000,5,0),"")</f>
        <v/>
      </c>
      <c r="BD852" s="19" t="str">
        <f>IFERROR(VLOOKUP(AQ852,[2]CUS030!$A$5:$E$10000,5,0),"")</f>
        <v/>
      </c>
      <c r="BE852" s="19" t="str">
        <f>IFERROR(VLOOKUP(AR852,[2]CUS030!$A$5:$E$10000,5,0),"")</f>
        <v/>
      </c>
    </row>
    <row r="853" spans="6:57" x14ac:dyDescent="0.3">
      <c r="F853" s="108" t="str">
        <f>[1]!Table1[[#This Row],[Production]]</f>
        <v>|0200220139|15.90|0.00|1.600|0.0005503NBC</v>
      </c>
      <c r="G853" t="str">
        <f t="shared" si="415"/>
        <v>5503</v>
      </c>
      <c r="H853" t="str">
        <f t="shared" si="416"/>
        <v>||||||||||||</v>
      </c>
      <c r="I853" s="108" t="str">
        <f>[1]!Table1[[#This Row],[Stock]]</f>
        <v>|0200220139|15.90|0.00|1.600|0.000903NBC</v>
      </c>
      <c r="J853" t="str">
        <f t="shared" si="417"/>
        <v>903</v>
      </c>
      <c r="K853" s="19"/>
      <c r="L853" s="19"/>
      <c r="M853" s="19"/>
      <c r="N853" s="19"/>
      <c r="O853" s="19"/>
      <c r="P853" s="20">
        <f>End_Cal!E853</f>
        <v>0</v>
      </c>
      <c r="Q853" s="112">
        <f t="shared" si="390"/>
        <v>0</v>
      </c>
      <c r="R853" s="112" t="str">
        <f t="shared" si="391"/>
        <v/>
      </c>
      <c r="S853" s="112" t="str">
        <f t="shared" si="392"/>
        <v/>
      </c>
      <c r="T853" s="112" t="str">
        <f t="shared" si="393"/>
        <v/>
      </c>
      <c r="U853" s="112" t="str">
        <f t="shared" si="394"/>
        <v/>
      </c>
      <c r="V853" s="112" t="str">
        <f t="shared" si="395"/>
        <v/>
      </c>
      <c r="W853" s="112" t="str">
        <f t="shared" si="396"/>
        <v/>
      </c>
      <c r="X853" s="112" t="str">
        <f t="shared" si="397"/>
        <v/>
      </c>
      <c r="Y853" s="112" t="str">
        <f t="shared" si="398"/>
        <v/>
      </c>
      <c r="Z853" s="112" t="str">
        <f t="shared" si="399"/>
        <v/>
      </c>
      <c r="AA853" s="112" t="str">
        <f t="shared" si="400"/>
        <v/>
      </c>
      <c r="AB853" s="112" t="str">
        <f t="shared" si="401"/>
        <v/>
      </c>
      <c r="AC853" s="112" t="str">
        <f t="shared" si="402"/>
        <v/>
      </c>
      <c r="AD853" t="str">
        <f t="shared" si="418"/>
        <v>0------------</v>
      </c>
      <c r="AF853" s="19" t="str">
        <f t="shared" si="419"/>
        <v/>
      </c>
      <c r="AG853" s="19">
        <f t="shared" si="403"/>
        <v>0</v>
      </c>
      <c r="AH853" s="19" t="str">
        <f t="shared" si="404"/>
        <v/>
      </c>
      <c r="AI853" s="19" t="str">
        <f t="shared" si="405"/>
        <v/>
      </c>
      <c r="AJ853" s="19" t="str">
        <f t="shared" si="406"/>
        <v/>
      </c>
      <c r="AK853" s="19" t="str">
        <f t="shared" si="407"/>
        <v/>
      </c>
      <c r="AL853" s="19" t="str">
        <f t="shared" si="408"/>
        <v/>
      </c>
      <c r="AM853" s="19" t="str">
        <f t="shared" si="409"/>
        <v/>
      </c>
      <c r="AN853" s="19" t="str">
        <f t="shared" si="410"/>
        <v/>
      </c>
      <c r="AO853" s="19" t="str">
        <f t="shared" si="411"/>
        <v/>
      </c>
      <c r="AP853" s="19" t="str">
        <f t="shared" si="412"/>
        <v/>
      </c>
      <c r="AQ853" s="19" t="str">
        <f t="shared" si="413"/>
        <v/>
      </c>
      <c r="AR853" s="19" t="str">
        <f t="shared" si="414"/>
        <v/>
      </c>
      <c r="AS853" s="19" t="str">
        <f>IFERROR(VLOOKUP(AF853,[2]CUS030!$A$5:$E$10000,5,0),"")</f>
        <v/>
      </c>
      <c r="AT853" s="19" t="str">
        <f>IFERROR(VLOOKUP(AG853,[2]CUS030!$A$5:$E$10000,5,0),"")</f>
        <v/>
      </c>
      <c r="AU853" s="19" t="str">
        <f>IFERROR(VLOOKUP(AH853,[2]CUS030!$A$5:$E$10000,5,0),"")</f>
        <v/>
      </c>
      <c r="AV853" s="19" t="str">
        <f>IFERROR(VLOOKUP(AI853,[2]CUS030!$A$5:$E$10000,5,0),"")</f>
        <v/>
      </c>
      <c r="AW853" s="19" t="str">
        <f>IFERROR(VLOOKUP(AJ853,[2]CUS030!$A$5:$E$10000,5,0),"")</f>
        <v/>
      </c>
      <c r="AX853" s="19" t="str">
        <f>IFERROR(VLOOKUP(AK853,[2]CUS030!$A$5:$E$10000,5,0),"")</f>
        <v/>
      </c>
      <c r="AY853" s="19" t="str">
        <f>IFERROR(VLOOKUP(AL853,[2]CUS030!$A$5:$E$10000,5,0),"")</f>
        <v/>
      </c>
      <c r="AZ853" s="19" t="str">
        <f>IFERROR(VLOOKUP(AM853,[2]CUS030!$A$5:$E$10000,5,0),"")</f>
        <v/>
      </c>
      <c r="BA853" s="19" t="str">
        <f>IFERROR(VLOOKUP(AN853,[2]CUS030!$A$5:$E$10000,5,0),"")</f>
        <v/>
      </c>
      <c r="BB853" s="19" t="str">
        <f>IFERROR(VLOOKUP(AO853,[2]CUS030!$A$5:$E$10000,5,0),"")</f>
        <v/>
      </c>
      <c r="BC853" s="19" t="str">
        <f>IFERROR(VLOOKUP(AP853,[2]CUS030!$A$5:$E$10000,5,0),"")</f>
        <v/>
      </c>
      <c r="BD853" s="19" t="str">
        <f>IFERROR(VLOOKUP(AQ853,[2]CUS030!$A$5:$E$10000,5,0),"")</f>
        <v/>
      </c>
      <c r="BE853" s="19" t="str">
        <f>IFERROR(VLOOKUP(AR853,[2]CUS030!$A$5:$E$10000,5,0),"")</f>
        <v/>
      </c>
    </row>
    <row r="854" spans="6:57" x14ac:dyDescent="0.3">
      <c r="F854" s="108" t="str">
        <f>[1]!Table1[[#This Row],[Production]]</f>
        <v>|0200226010|42.70|0.00|1.600|0.0006175NBC</v>
      </c>
      <c r="G854" t="str">
        <f t="shared" si="415"/>
        <v>6175</v>
      </c>
      <c r="H854" t="str">
        <f t="shared" si="416"/>
        <v>||||||||||||</v>
      </c>
      <c r="I854" s="108" t="str">
        <f>[1]!Table1[[#This Row],[Stock]]</f>
        <v>|0200226010|42.70|0.00|1.600|0.0001020NBC</v>
      </c>
      <c r="J854" t="str">
        <f t="shared" si="417"/>
        <v>1020</v>
      </c>
      <c r="K854" s="19"/>
      <c r="L854" s="19"/>
      <c r="M854" s="19"/>
      <c r="N854" s="19"/>
      <c r="O854" s="19"/>
      <c r="P854" s="20">
        <f>End_Cal!E854</f>
        <v>0</v>
      </c>
      <c r="Q854" s="112">
        <f t="shared" si="390"/>
        <v>0</v>
      </c>
      <c r="R854" s="112" t="str">
        <f t="shared" si="391"/>
        <v/>
      </c>
      <c r="S854" s="112" t="str">
        <f t="shared" si="392"/>
        <v/>
      </c>
      <c r="T854" s="112" t="str">
        <f t="shared" si="393"/>
        <v/>
      </c>
      <c r="U854" s="112" t="str">
        <f t="shared" si="394"/>
        <v/>
      </c>
      <c r="V854" s="112" t="str">
        <f t="shared" si="395"/>
        <v/>
      </c>
      <c r="W854" s="112" t="str">
        <f t="shared" si="396"/>
        <v/>
      </c>
      <c r="X854" s="112" t="str">
        <f t="shared" si="397"/>
        <v/>
      </c>
      <c r="Y854" s="112" t="str">
        <f t="shared" si="398"/>
        <v/>
      </c>
      <c r="Z854" s="112" t="str">
        <f t="shared" si="399"/>
        <v/>
      </c>
      <c r="AA854" s="112" t="str">
        <f t="shared" si="400"/>
        <v/>
      </c>
      <c r="AB854" s="112" t="str">
        <f t="shared" si="401"/>
        <v/>
      </c>
      <c r="AC854" s="112" t="str">
        <f t="shared" si="402"/>
        <v/>
      </c>
      <c r="AD854" t="str">
        <f t="shared" si="418"/>
        <v>0------------</v>
      </c>
      <c r="AF854" s="19" t="str">
        <f t="shared" si="419"/>
        <v/>
      </c>
      <c r="AG854" s="19">
        <f t="shared" si="403"/>
        <v>0</v>
      </c>
      <c r="AH854" s="19" t="str">
        <f t="shared" si="404"/>
        <v/>
      </c>
      <c r="AI854" s="19" t="str">
        <f t="shared" si="405"/>
        <v/>
      </c>
      <c r="AJ854" s="19" t="str">
        <f t="shared" si="406"/>
        <v/>
      </c>
      <c r="AK854" s="19" t="str">
        <f t="shared" si="407"/>
        <v/>
      </c>
      <c r="AL854" s="19" t="str">
        <f t="shared" si="408"/>
        <v/>
      </c>
      <c r="AM854" s="19" t="str">
        <f t="shared" si="409"/>
        <v/>
      </c>
      <c r="AN854" s="19" t="str">
        <f t="shared" si="410"/>
        <v/>
      </c>
      <c r="AO854" s="19" t="str">
        <f t="shared" si="411"/>
        <v/>
      </c>
      <c r="AP854" s="19" t="str">
        <f t="shared" si="412"/>
        <v/>
      </c>
      <c r="AQ854" s="19" t="str">
        <f t="shared" si="413"/>
        <v/>
      </c>
      <c r="AR854" s="19" t="str">
        <f t="shared" si="414"/>
        <v/>
      </c>
      <c r="AS854" s="19" t="str">
        <f>IFERROR(VLOOKUP(AF854,[2]CUS030!$A$5:$E$10000,5,0),"")</f>
        <v/>
      </c>
      <c r="AT854" s="19" t="str">
        <f>IFERROR(VLOOKUP(AG854,[2]CUS030!$A$5:$E$10000,5,0),"")</f>
        <v/>
      </c>
      <c r="AU854" s="19" t="str">
        <f>IFERROR(VLOOKUP(AH854,[2]CUS030!$A$5:$E$10000,5,0),"")</f>
        <v/>
      </c>
      <c r="AV854" s="19" t="str">
        <f>IFERROR(VLOOKUP(AI854,[2]CUS030!$A$5:$E$10000,5,0),"")</f>
        <v/>
      </c>
      <c r="AW854" s="19" t="str">
        <f>IFERROR(VLOOKUP(AJ854,[2]CUS030!$A$5:$E$10000,5,0),"")</f>
        <v/>
      </c>
      <c r="AX854" s="19" t="str">
        <f>IFERROR(VLOOKUP(AK854,[2]CUS030!$A$5:$E$10000,5,0),"")</f>
        <v/>
      </c>
      <c r="AY854" s="19" t="str">
        <f>IFERROR(VLOOKUP(AL854,[2]CUS030!$A$5:$E$10000,5,0),"")</f>
        <v/>
      </c>
      <c r="AZ854" s="19" t="str">
        <f>IFERROR(VLOOKUP(AM854,[2]CUS030!$A$5:$E$10000,5,0),"")</f>
        <v/>
      </c>
      <c r="BA854" s="19" t="str">
        <f>IFERROR(VLOOKUP(AN854,[2]CUS030!$A$5:$E$10000,5,0),"")</f>
        <v/>
      </c>
      <c r="BB854" s="19" t="str">
        <f>IFERROR(VLOOKUP(AO854,[2]CUS030!$A$5:$E$10000,5,0),"")</f>
        <v/>
      </c>
      <c r="BC854" s="19" t="str">
        <f>IFERROR(VLOOKUP(AP854,[2]CUS030!$A$5:$E$10000,5,0),"")</f>
        <v/>
      </c>
      <c r="BD854" s="19" t="str">
        <f>IFERROR(VLOOKUP(AQ854,[2]CUS030!$A$5:$E$10000,5,0),"")</f>
        <v/>
      </c>
      <c r="BE854" s="19" t="str">
        <f>IFERROR(VLOOKUP(AR854,[2]CUS030!$A$5:$E$10000,5,0),"")</f>
        <v/>
      </c>
    </row>
    <row r="855" spans="6:57" x14ac:dyDescent="0.3">
      <c r="F855" s="108" t="str">
        <f>[1]!Table1[[#This Row],[Production]]</f>
        <v>|0200220139|25.40|0.00|1.600|0.0005974NBC</v>
      </c>
      <c r="G855" t="str">
        <f t="shared" si="415"/>
        <v>5974</v>
      </c>
      <c r="H855" t="str">
        <f t="shared" si="416"/>
        <v>||||||||||||</v>
      </c>
      <c r="I855" s="108" t="str">
        <f>[1]!Table1[[#This Row],[Stock]]</f>
        <v>|0200220139|25.40|0.00|1.600|0.0001390NBC</v>
      </c>
      <c r="J855" t="str">
        <f t="shared" si="417"/>
        <v>1390</v>
      </c>
      <c r="K855" s="19"/>
      <c r="L855" s="19"/>
      <c r="M855" s="19"/>
      <c r="N855" s="19"/>
      <c r="O855" s="19"/>
      <c r="P855" s="20">
        <f>End_Cal!E855</f>
        <v>0</v>
      </c>
      <c r="Q855" s="112">
        <f t="shared" si="390"/>
        <v>0</v>
      </c>
      <c r="R855" s="112" t="str">
        <f t="shared" si="391"/>
        <v/>
      </c>
      <c r="S855" s="112" t="str">
        <f t="shared" si="392"/>
        <v/>
      </c>
      <c r="T855" s="112" t="str">
        <f t="shared" si="393"/>
        <v/>
      </c>
      <c r="U855" s="112" t="str">
        <f t="shared" si="394"/>
        <v/>
      </c>
      <c r="V855" s="112" t="str">
        <f t="shared" si="395"/>
        <v/>
      </c>
      <c r="W855" s="112" t="str">
        <f t="shared" si="396"/>
        <v/>
      </c>
      <c r="X855" s="112" t="str">
        <f t="shared" si="397"/>
        <v/>
      </c>
      <c r="Y855" s="112" t="str">
        <f t="shared" si="398"/>
        <v/>
      </c>
      <c r="Z855" s="112" t="str">
        <f t="shared" si="399"/>
        <v/>
      </c>
      <c r="AA855" s="112" t="str">
        <f t="shared" si="400"/>
        <v/>
      </c>
      <c r="AB855" s="112" t="str">
        <f t="shared" si="401"/>
        <v/>
      </c>
      <c r="AC855" s="112" t="str">
        <f t="shared" si="402"/>
        <v/>
      </c>
      <c r="AD855" t="str">
        <f t="shared" si="418"/>
        <v>0------------</v>
      </c>
      <c r="AF855" s="19" t="str">
        <f t="shared" si="419"/>
        <v/>
      </c>
      <c r="AG855" s="19">
        <f t="shared" si="403"/>
        <v>0</v>
      </c>
      <c r="AH855" s="19" t="str">
        <f t="shared" si="404"/>
        <v/>
      </c>
      <c r="AI855" s="19" t="str">
        <f t="shared" si="405"/>
        <v/>
      </c>
      <c r="AJ855" s="19" t="str">
        <f t="shared" si="406"/>
        <v/>
      </c>
      <c r="AK855" s="19" t="str">
        <f t="shared" si="407"/>
        <v/>
      </c>
      <c r="AL855" s="19" t="str">
        <f t="shared" si="408"/>
        <v/>
      </c>
      <c r="AM855" s="19" t="str">
        <f t="shared" si="409"/>
        <v/>
      </c>
      <c r="AN855" s="19" t="str">
        <f t="shared" si="410"/>
        <v/>
      </c>
      <c r="AO855" s="19" t="str">
        <f t="shared" si="411"/>
        <v/>
      </c>
      <c r="AP855" s="19" t="str">
        <f t="shared" si="412"/>
        <v/>
      </c>
      <c r="AQ855" s="19" t="str">
        <f t="shared" si="413"/>
        <v/>
      </c>
      <c r="AR855" s="19" t="str">
        <f t="shared" si="414"/>
        <v/>
      </c>
      <c r="AS855" s="19" t="str">
        <f>IFERROR(VLOOKUP(AF855,[2]CUS030!$A$5:$E$10000,5,0),"")</f>
        <v/>
      </c>
      <c r="AT855" s="19" t="str">
        <f>IFERROR(VLOOKUP(AG855,[2]CUS030!$A$5:$E$10000,5,0),"")</f>
        <v/>
      </c>
      <c r="AU855" s="19" t="str">
        <f>IFERROR(VLOOKUP(AH855,[2]CUS030!$A$5:$E$10000,5,0),"")</f>
        <v/>
      </c>
      <c r="AV855" s="19" t="str">
        <f>IFERROR(VLOOKUP(AI855,[2]CUS030!$A$5:$E$10000,5,0),"")</f>
        <v/>
      </c>
      <c r="AW855" s="19" t="str">
        <f>IFERROR(VLOOKUP(AJ855,[2]CUS030!$A$5:$E$10000,5,0),"")</f>
        <v/>
      </c>
      <c r="AX855" s="19" t="str">
        <f>IFERROR(VLOOKUP(AK855,[2]CUS030!$A$5:$E$10000,5,0),"")</f>
        <v/>
      </c>
      <c r="AY855" s="19" t="str">
        <f>IFERROR(VLOOKUP(AL855,[2]CUS030!$A$5:$E$10000,5,0),"")</f>
        <v/>
      </c>
      <c r="AZ855" s="19" t="str">
        <f>IFERROR(VLOOKUP(AM855,[2]CUS030!$A$5:$E$10000,5,0),"")</f>
        <v/>
      </c>
      <c r="BA855" s="19" t="str">
        <f>IFERROR(VLOOKUP(AN855,[2]CUS030!$A$5:$E$10000,5,0),"")</f>
        <v/>
      </c>
      <c r="BB855" s="19" t="str">
        <f>IFERROR(VLOOKUP(AO855,[2]CUS030!$A$5:$E$10000,5,0),"")</f>
        <v/>
      </c>
      <c r="BC855" s="19" t="str">
        <f>IFERROR(VLOOKUP(AP855,[2]CUS030!$A$5:$E$10000,5,0),"")</f>
        <v/>
      </c>
      <c r="BD855" s="19" t="str">
        <f>IFERROR(VLOOKUP(AQ855,[2]CUS030!$A$5:$E$10000,5,0),"")</f>
        <v/>
      </c>
      <c r="BE855" s="19" t="str">
        <f>IFERROR(VLOOKUP(AR855,[2]CUS030!$A$5:$E$10000,5,0),"")</f>
        <v/>
      </c>
    </row>
    <row r="856" spans="6:57" x14ac:dyDescent="0.3">
      <c r="F856" s="108" t="str">
        <f>[1]!Table1[[#This Row],[Production]]</f>
        <v>|0200230119|22.20|0.00|1.200|0.0005800NBC</v>
      </c>
      <c r="G856" t="str">
        <f t="shared" si="415"/>
        <v>5800</v>
      </c>
      <c r="H856" t="str">
        <f t="shared" si="416"/>
        <v>||||||||||||</v>
      </c>
      <c r="I856" s="108" t="str">
        <f>[1]!Table1[[#This Row],[Stock]]</f>
        <v>|0200230119|22.20|0.00|1.200|0.0005800NBC</v>
      </c>
      <c r="J856" t="str">
        <f t="shared" si="417"/>
        <v>5800</v>
      </c>
      <c r="K856" s="19"/>
      <c r="L856" s="19"/>
      <c r="M856" s="19"/>
      <c r="N856" s="19"/>
      <c r="O856" s="19"/>
      <c r="P856" s="20">
        <f>End_Cal!E856</f>
        <v>0</v>
      </c>
      <c r="Q856" s="112">
        <f t="shared" si="390"/>
        <v>0</v>
      </c>
      <c r="R856" s="112" t="str">
        <f t="shared" si="391"/>
        <v/>
      </c>
      <c r="S856" s="112" t="str">
        <f t="shared" si="392"/>
        <v/>
      </c>
      <c r="T856" s="112" t="str">
        <f t="shared" si="393"/>
        <v/>
      </c>
      <c r="U856" s="112" t="str">
        <f t="shared" si="394"/>
        <v/>
      </c>
      <c r="V856" s="112" t="str">
        <f t="shared" si="395"/>
        <v/>
      </c>
      <c r="W856" s="112" t="str">
        <f t="shared" si="396"/>
        <v/>
      </c>
      <c r="X856" s="112" t="str">
        <f t="shared" si="397"/>
        <v/>
      </c>
      <c r="Y856" s="112" t="str">
        <f t="shared" si="398"/>
        <v/>
      </c>
      <c r="Z856" s="112" t="str">
        <f t="shared" si="399"/>
        <v/>
      </c>
      <c r="AA856" s="112" t="str">
        <f t="shared" si="400"/>
        <v/>
      </c>
      <c r="AB856" s="112" t="str">
        <f t="shared" si="401"/>
        <v/>
      </c>
      <c r="AC856" s="112" t="str">
        <f t="shared" si="402"/>
        <v/>
      </c>
      <c r="AD856" t="str">
        <f t="shared" si="418"/>
        <v>0------------</v>
      </c>
      <c r="AF856" s="19" t="str">
        <f t="shared" si="419"/>
        <v/>
      </c>
      <c r="AG856" s="19">
        <f t="shared" si="403"/>
        <v>0</v>
      </c>
      <c r="AH856" s="19" t="str">
        <f t="shared" si="404"/>
        <v/>
      </c>
      <c r="AI856" s="19" t="str">
        <f t="shared" si="405"/>
        <v/>
      </c>
      <c r="AJ856" s="19" t="str">
        <f t="shared" si="406"/>
        <v/>
      </c>
      <c r="AK856" s="19" t="str">
        <f t="shared" si="407"/>
        <v/>
      </c>
      <c r="AL856" s="19" t="str">
        <f t="shared" si="408"/>
        <v/>
      </c>
      <c r="AM856" s="19" t="str">
        <f t="shared" si="409"/>
        <v/>
      </c>
      <c r="AN856" s="19" t="str">
        <f t="shared" si="410"/>
        <v/>
      </c>
      <c r="AO856" s="19" t="str">
        <f t="shared" si="411"/>
        <v/>
      </c>
      <c r="AP856" s="19" t="str">
        <f t="shared" si="412"/>
        <v/>
      </c>
      <c r="AQ856" s="19" t="str">
        <f t="shared" si="413"/>
        <v/>
      </c>
      <c r="AR856" s="19" t="str">
        <f t="shared" si="414"/>
        <v/>
      </c>
      <c r="AS856" s="19" t="str">
        <f>IFERROR(VLOOKUP(AF856,[2]CUS030!$A$5:$E$10000,5,0),"")</f>
        <v/>
      </c>
      <c r="AT856" s="19" t="str">
        <f>IFERROR(VLOOKUP(AG856,[2]CUS030!$A$5:$E$10000,5,0),"")</f>
        <v/>
      </c>
      <c r="AU856" s="19" t="str">
        <f>IFERROR(VLOOKUP(AH856,[2]CUS030!$A$5:$E$10000,5,0),"")</f>
        <v/>
      </c>
      <c r="AV856" s="19" t="str">
        <f>IFERROR(VLOOKUP(AI856,[2]CUS030!$A$5:$E$10000,5,0),"")</f>
        <v/>
      </c>
      <c r="AW856" s="19" t="str">
        <f>IFERROR(VLOOKUP(AJ856,[2]CUS030!$A$5:$E$10000,5,0),"")</f>
        <v/>
      </c>
      <c r="AX856" s="19" t="str">
        <f>IFERROR(VLOOKUP(AK856,[2]CUS030!$A$5:$E$10000,5,0),"")</f>
        <v/>
      </c>
      <c r="AY856" s="19" t="str">
        <f>IFERROR(VLOOKUP(AL856,[2]CUS030!$A$5:$E$10000,5,0),"")</f>
        <v/>
      </c>
      <c r="AZ856" s="19" t="str">
        <f>IFERROR(VLOOKUP(AM856,[2]CUS030!$A$5:$E$10000,5,0),"")</f>
        <v/>
      </c>
      <c r="BA856" s="19" t="str">
        <f>IFERROR(VLOOKUP(AN856,[2]CUS030!$A$5:$E$10000,5,0),"")</f>
        <v/>
      </c>
      <c r="BB856" s="19" t="str">
        <f>IFERROR(VLOOKUP(AO856,[2]CUS030!$A$5:$E$10000,5,0),"")</f>
        <v/>
      </c>
      <c r="BC856" s="19" t="str">
        <f>IFERROR(VLOOKUP(AP856,[2]CUS030!$A$5:$E$10000,5,0),"")</f>
        <v/>
      </c>
      <c r="BD856" s="19" t="str">
        <f>IFERROR(VLOOKUP(AQ856,[2]CUS030!$A$5:$E$10000,5,0),"")</f>
        <v/>
      </c>
      <c r="BE856" s="19" t="str">
        <f>IFERROR(VLOOKUP(AR856,[2]CUS030!$A$5:$E$10000,5,0),"")</f>
        <v/>
      </c>
    </row>
    <row r="857" spans="6:57" x14ac:dyDescent="0.3">
      <c r="F857" s="108" t="str">
        <f>[1]!Table1[[#This Row],[Production]]</f>
        <v>|0200220139|15.90|0.00|1.600|0.0006000NBC</v>
      </c>
      <c r="G857" t="str">
        <f t="shared" si="415"/>
        <v>6000</v>
      </c>
      <c r="H857" t="str">
        <f t="shared" si="416"/>
        <v>||||||||||||</v>
      </c>
      <c r="I857" s="108" t="str">
        <f>[1]!Table1[[#This Row],[Stock]]</f>
        <v>|0200220139|15.90|0.00|1.600|0.0006000NBC</v>
      </c>
      <c r="J857" t="str">
        <f t="shared" si="417"/>
        <v>6000</v>
      </c>
      <c r="K857" s="19"/>
      <c r="L857" s="19"/>
      <c r="M857" s="19"/>
      <c r="N857" s="19"/>
      <c r="O857" s="19"/>
      <c r="P857" s="20">
        <f>End_Cal!E857</f>
        <v>0</v>
      </c>
      <c r="Q857" s="112">
        <f t="shared" si="390"/>
        <v>0</v>
      </c>
      <c r="R857" s="112" t="str">
        <f t="shared" si="391"/>
        <v/>
      </c>
      <c r="S857" s="112" t="str">
        <f t="shared" si="392"/>
        <v/>
      </c>
      <c r="T857" s="112" t="str">
        <f t="shared" si="393"/>
        <v/>
      </c>
      <c r="U857" s="112" t="str">
        <f t="shared" si="394"/>
        <v/>
      </c>
      <c r="V857" s="112" t="str">
        <f t="shared" si="395"/>
        <v/>
      </c>
      <c r="W857" s="112" t="str">
        <f t="shared" si="396"/>
        <v/>
      </c>
      <c r="X857" s="112" t="str">
        <f t="shared" si="397"/>
        <v/>
      </c>
      <c r="Y857" s="112" t="str">
        <f t="shared" si="398"/>
        <v/>
      </c>
      <c r="Z857" s="112" t="str">
        <f t="shared" si="399"/>
        <v/>
      </c>
      <c r="AA857" s="112" t="str">
        <f t="shared" si="400"/>
        <v/>
      </c>
      <c r="AB857" s="112" t="str">
        <f t="shared" si="401"/>
        <v/>
      </c>
      <c r="AC857" s="112" t="str">
        <f t="shared" si="402"/>
        <v/>
      </c>
      <c r="AD857" t="str">
        <f t="shared" si="418"/>
        <v>0------------</v>
      </c>
      <c r="AF857" s="19" t="str">
        <f t="shared" si="419"/>
        <v/>
      </c>
      <c r="AG857" s="19">
        <f t="shared" si="403"/>
        <v>0</v>
      </c>
      <c r="AH857" s="19" t="str">
        <f t="shared" si="404"/>
        <v/>
      </c>
      <c r="AI857" s="19" t="str">
        <f t="shared" si="405"/>
        <v/>
      </c>
      <c r="AJ857" s="19" t="str">
        <f t="shared" si="406"/>
        <v/>
      </c>
      <c r="AK857" s="19" t="str">
        <f t="shared" si="407"/>
        <v/>
      </c>
      <c r="AL857" s="19" t="str">
        <f t="shared" si="408"/>
        <v/>
      </c>
      <c r="AM857" s="19" t="str">
        <f t="shared" si="409"/>
        <v/>
      </c>
      <c r="AN857" s="19" t="str">
        <f t="shared" si="410"/>
        <v/>
      </c>
      <c r="AO857" s="19" t="str">
        <f t="shared" si="411"/>
        <v/>
      </c>
      <c r="AP857" s="19" t="str">
        <f t="shared" si="412"/>
        <v/>
      </c>
      <c r="AQ857" s="19" t="str">
        <f t="shared" si="413"/>
        <v/>
      </c>
      <c r="AR857" s="19" t="str">
        <f t="shared" si="414"/>
        <v/>
      </c>
      <c r="AS857" s="19" t="str">
        <f>IFERROR(VLOOKUP(AF857,[2]CUS030!$A$5:$E$10000,5,0),"")</f>
        <v/>
      </c>
      <c r="AT857" s="19" t="str">
        <f>IFERROR(VLOOKUP(AG857,[2]CUS030!$A$5:$E$10000,5,0),"")</f>
        <v/>
      </c>
      <c r="AU857" s="19" t="str">
        <f>IFERROR(VLOOKUP(AH857,[2]CUS030!$A$5:$E$10000,5,0),"")</f>
        <v/>
      </c>
      <c r="AV857" s="19" t="str">
        <f>IFERROR(VLOOKUP(AI857,[2]CUS030!$A$5:$E$10000,5,0),"")</f>
        <v/>
      </c>
      <c r="AW857" s="19" t="str">
        <f>IFERROR(VLOOKUP(AJ857,[2]CUS030!$A$5:$E$10000,5,0),"")</f>
        <v/>
      </c>
      <c r="AX857" s="19" t="str">
        <f>IFERROR(VLOOKUP(AK857,[2]CUS030!$A$5:$E$10000,5,0),"")</f>
        <v/>
      </c>
      <c r="AY857" s="19" t="str">
        <f>IFERROR(VLOOKUP(AL857,[2]CUS030!$A$5:$E$10000,5,0),"")</f>
        <v/>
      </c>
      <c r="AZ857" s="19" t="str">
        <f>IFERROR(VLOOKUP(AM857,[2]CUS030!$A$5:$E$10000,5,0),"")</f>
        <v/>
      </c>
      <c r="BA857" s="19" t="str">
        <f>IFERROR(VLOOKUP(AN857,[2]CUS030!$A$5:$E$10000,5,0),"")</f>
        <v/>
      </c>
      <c r="BB857" s="19" t="str">
        <f>IFERROR(VLOOKUP(AO857,[2]CUS030!$A$5:$E$10000,5,0),"")</f>
        <v/>
      </c>
      <c r="BC857" s="19" t="str">
        <f>IFERROR(VLOOKUP(AP857,[2]CUS030!$A$5:$E$10000,5,0),"")</f>
        <v/>
      </c>
      <c r="BD857" s="19" t="str">
        <f>IFERROR(VLOOKUP(AQ857,[2]CUS030!$A$5:$E$10000,5,0),"")</f>
        <v/>
      </c>
      <c r="BE857" s="19" t="str">
        <f>IFERROR(VLOOKUP(AR857,[2]CUS030!$A$5:$E$10000,5,0),"")</f>
        <v/>
      </c>
    </row>
    <row r="858" spans="6:57" x14ac:dyDescent="0.3">
      <c r="F858" s="108" t="str">
        <f>[1]!Table1[[#This Row],[Production]]</f>
        <v>|0200226339|40.00|20.00|1.600|0.0006450NBC</v>
      </c>
      <c r="G858" t="str">
        <f t="shared" si="415"/>
        <v>6450</v>
      </c>
      <c r="H858" t="str">
        <f t="shared" si="416"/>
        <v>||||||||||||</v>
      </c>
      <c r="I858" s="108" t="str">
        <f>[1]!Table1[[#This Row],[Stock]]</f>
        <v>|0200226339|40.00|20.00|1.600|0.0006450NBC</v>
      </c>
      <c r="J858" t="str">
        <f t="shared" si="417"/>
        <v>6450</v>
      </c>
      <c r="K858" s="19"/>
      <c r="L858" s="19"/>
      <c r="M858" s="19"/>
      <c r="N858" s="19"/>
      <c r="O858" s="19"/>
      <c r="P858" s="20">
        <f>End_Cal!E858</f>
        <v>0</v>
      </c>
      <c r="Q858" s="112">
        <f t="shared" si="390"/>
        <v>0</v>
      </c>
      <c r="R858" s="112" t="str">
        <f t="shared" si="391"/>
        <v/>
      </c>
      <c r="S858" s="112" t="str">
        <f t="shared" si="392"/>
        <v/>
      </c>
      <c r="T858" s="112" t="str">
        <f t="shared" si="393"/>
        <v/>
      </c>
      <c r="U858" s="112" t="str">
        <f t="shared" si="394"/>
        <v/>
      </c>
      <c r="V858" s="112" t="str">
        <f t="shared" si="395"/>
        <v/>
      </c>
      <c r="W858" s="112" t="str">
        <f t="shared" si="396"/>
        <v/>
      </c>
      <c r="X858" s="112" t="str">
        <f t="shared" si="397"/>
        <v/>
      </c>
      <c r="Y858" s="112" t="str">
        <f t="shared" si="398"/>
        <v/>
      </c>
      <c r="Z858" s="112" t="str">
        <f t="shared" si="399"/>
        <v/>
      </c>
      <c r="AA858" s="112" t="str">
        <f t="shared" si="400"/>
        <v/>
      </c>
      <c r="AB858" s="112" t="str">
        <f t="shared" si="401"/>
        <v/>
      </c>
      <c r="AC858" s="112" t="str">
        <f t="shared" si="402"/>
        <v/>
      </c>
      <c r="AD858" t="str">
        <f t="shared" si="418"/>
        <v>0------------</v>
      </c>
      <c r="AF858" s="19" t="str">
        <f t="shared" si="419"/>
        <v/>
      </c>
      <c r="AG858" s="19">
        <f t="shared" si="403"/>
        <v>0</v>
      </c>
      <c r="AH858" s="19" t="str">
        <f t="shared" si="404"/>
        <v/>
      </c>
      <c r="AI858" s="19" t="str">
        <f t="shared" si="405"/>
        <v/>
      </c>
      <c r="AJ858" s="19" t="str">
        <f t="shared" si="406"/>
        <v/>
      </c>
      <c r="AK858" s="19" t="str">
        <f t="shared" si="407"/>
        <v/>
      </c>
      <c r="AL858" s="19" t="str">
        <f t="shared" si="408"/>
        <v/>
      </c>
      <c r="AM858" s="19" t="str">
        <f t="shared" si="409"/>
        <v/>
      </c>
      <c r="AN858" s="19" t="str">
        <f t="shared" si="410"/>
        <v/>
      </c>
      <c r="AO858" s="19" t="str">
        <f t="shared" si="411"/>
        <v/>
      </c>
      <c r="AP858" s="19" t="str">
        <f t="shared" si="412"/>
        <v/>
      </c>
      <c r="AQ858" s="19" t="str">
        <f t="shared" si="413"/>
        <v/>
      </c>
      <c r="AR858" s="19" t="str">
        <f t="shared" si="414"/>
        <v/>
      </c>
      <c r="AS858" s="19" t="str">
        <f>IFERROR(VLOOKUP(AF858,[2]CUS030!$A$5:$E$10000,5,0),"")</f>
        <v/>
      </c>
      <c r="AT858" s="19" t="str">
        <f>IFERROR(VLOOKUP(AG858,[2]CUS030!$A$5:$E$10000,5,0),"")</f>
        <v/>
      </c>
      <c r="AU858" s="19" t="str">
        <f>IFERROR(VLOOKUP(AH858,[2]CUS030!$A$5:$E$10000,5,0),"")</f>
        <v/>
      </c>
      <c r="AV858" s="19" t="str">
        <f>IFERROR(VLOOKUP(AI858,[2]CUS030!$A$5:$E$10000,5,0),"")</f>
        <v/>
      </c>
      <c r="AW858" s="19" t="str">
        <f>IFERROR(VLOOKUP(AJ858,[2]CUS030!$A$5:$E$10000,5,0),"")</f>
        <v/>
      </c>
      <c r="AX858" s="19" t="str">
        <f>IFERROR(VLOOKUP(AK858,[2]CUS030!$A$5:$E$10000,5,0),"")</f>
        <v/>
      </c>
      <c r="AY858" s="19" t="str">
        <f>IFERROR(VLOOKUP(AL858,[2]CUS030!$A$5:$E$10000,5,0),"")</f>
        <v/>
      </c>
      <c r="AZ858" s="19" t="str">
        <f>IFERROR(VLOOKUP(AM858,[2]CUS030!$A$5:$E$10000,5,0),"")</f>
        <v/>
      </c>
      <c r="BA858" s="19" t="str">
        <f>IFERROR(VLOOKUP(AN858,[2]CUS030!$A$5:$E$10000,5,0),"")</f>
        <v/>
      </c>
      <c r="BB858" s="19" t="str">
        <f>IFERROR(VLOOKUP(AO858,[2]CUS030!$A$5:$E$10000,5,0),"")</f>
        <v/>
      </c>
      <c r="BC858" s="19" t="str">
        <f>IFERROR(VLOOKUP(AP858,[2]CUS030!$A$5:$E$10000,5,0),"")</f>
        <v/>
      </c>
      <c r="BD858" s="19" t="str">
        <f>IFERROR(VLOOKUP(AQ858,[2]CUS030!$A$5:$E$10000,5,0),"")</f>
        <v/>
      </c>
      <c r="BE858" s="19" t="str">
        <f>IFERROR(VLOOKUP(AR858,[2]CUS030!$A$5:$E$10000,5,0),"")</f>
        <v/>
      </c>
    </row>
    <row r="859" spans="6:57" x14ac:dyDescent="0.3">
      <c r="F859" s="108" t="str">
        <f>[1]!Table1[[#This Row],[Production]]</f>
        <v>|0200226117|19.10|0.00|2.000|0.0005179NBC</v>
      </c>
      <c r="G859" t="str">
        <f t="shared" si="415"/>
        <v>5179</v>
      </c>
      <c r="H859" t="str">
        <f t="shared" si="416"/>
        <v>||||||||||||</v>
      </c>
      <c r="I859" s="108" t="str">
        <f>[1]!Table1[[#This Row],[Stock]]</f>
        <v>|0200226117|19.10|0.00|2.000|0.000610NBC</v>
      </c>
      <c r="J859" t="str">
        <f t="shared" si="417"/>
        <v>610</v>
      </c>
      <c r="K859" s="19"/>
      <c r="L859" s="19"/>
      <c r="M859" s="19"/>
      <c r="N859" s="19"/>
      <c r="O859" s="19"/>
      <c r="P859" s="20">
        <f>End_Cal!E859</f>
        <v>0</v>
      </c>
      <c r="Q859" s="112">
        <f t="shared" si="390"/>
        <v>0</v>
      </c>
      <c r="R859" s="112" t="str">
        <f t="shared" si="391"/>
        <v/>
      </c>
      <c r="S859" s="112" t="str">
        <f t="shared" si="392"/>
        <v/>
      </c>
      <c r="T859" s="112" t="str">
        <f t="shared" si="393"/>
        <v/>
      </c>
      <c r="U859" s="112" t="str">
        <f t="shared" si="394"/>
        <v/>
      </c>
      <c r="V859" s="112" t="str">
        <f t="shared" si="395"/>
        <v/>
      </c>
      <c r="W859" s="112" t="str">
        <f t="shared" si="396"/>
        <v/>
      </c>
      <c r="X859" s="112" t="str">
        <f t="shared" si="397"/>
        <v/>
      </c>
      <c r="Y859" s="112" t="str">
        <f t="shared" si="398"/>
        <v/>
      </c>
      <c r="Z859" s="112" t="str">
        <f t="shared" si="399"/>
        <v/>
      </c>
      <c r="AA859" s="112" t="str">
        <f t="shared" si="400"/>
        <v/>
      </c>
      <c r="AB859" s="112" t="str">
        <f t="shared" si="401"/>
        <v/>
      </c>
      <c r="AC859" s="112" t="str">
        <f t="shared" si="402"/>
        <v/>
      </c>
      <c r="AD859" t="str">
        <f t="shared" si="418"/>
        <v>0------------</v>
      </c>
      <c r="AF859" s="19" t="str">
        <f t="shared" si="419"/>
        <v/>
      </c>
      <c r="AG859" s="19">
        <f t="shared" si="403"/>
        <v>0</v>
      </c>
      <c r="AH859" s="19" t="str">
        <f t="shared" si="404"/>
        <v/>
      </c>
      <c r="AI859" s="19" t="str">
        <f t="shared" si="405"/>
        <v/>
      </c>
      <c r="AJ859" s="19" t="str">
        <f t="shared" si="406"/>
        <v/>
      </c>
      <c r="AK859" s="19" t="str">
        <f t="shared" si="407"/>
        <v/>
      </c>
      <c r="AL859" s="19" t="str">
        <f t="shared" si="408"/>
        <v/>
      </c>
      <c r="AM859" s="19" t="str">
        <f t="shared" si="409"/>
        <v/>
      </c>
      <c r="AN859" s="19" t="str">
        <f t="shared" si="410"/>
        <v/>
      </c>
      <c r="AO859" s="19" t="str">
        <f t="shared" si="411"/>
        <v/>
      </c>
      <c r="AP859" s="19" t="str">
        <f t="shared" si="412"/>
        <v/>
      </c>
      <c r="AQ859" s="19" t="str">
        <f t="shared" si="413"/>
        <v/>
      </c>
      <c r="AR859" s="19" t="str">
        <f t="shared" si="414"/>
        <v/>
      </c>
      <c r="AS859" s="19" t="str">
        <f>IFERROR(VLOOKUP(AF859,[2]CUS030!$A$5:$E$10000,5,0),"")</f>
        <v/>
      </c>
      <c r="AT859" s="19" t="str">
        <f>IFERROR(VLOOKUP(AG859,[2]CUS030!$A$5:$E$10000,5,0),"")</f>
        <v/>
      </c>
      <c r="AU859" s="19" t="str">
        <f>IFERROR(VLOOKUP(AH859,[2]CUS030!$A$5:$E$10000,5,0),"")</f>
        <v/>
      </c>
      <c r="AV859" s="19" t="str">
        <f>IFERROR(VLOOKUP(AI859,[2]CUS030!$A$5:$E$10000,5,0),"")</f>
        <v/>
      </c>
      <c r="AW859" s="19" t="str">
        <f>IFERROR(VLOOKUP(AJ859,[2]CUS030!$A$5:$E$10000,5,0),"")</f>
        <v/>
      </c>
      <c r="AX859" s="19" t="str">
        <f>IFERROR(VLOOKUP(AK859,[2]CUS030!$A$5:$E$10000,5,0),"")</f>
        <v/>
      </c>
      <c r="AY859" s="19" t="str">
        <f>IFERROR(VLOOKUP(AL859,[2]CUS030!$A$5:$E$10000,5,0),"")</f>
        <v/>
      </c>
      <c r="AZ859" s="19" t="str">
        <f>IFERROR(VLOOKUP(AM859,[2]CUS030!$A$5:$E$10000,5,0),"")</f>
        <v/>
      </c>
      <c r="BA859" s="19" t="str">
        <f>IFERROR(VLOOKUP(AN859,[2]CUS030!$A$5:$E$10000,5,0),"")</f>
        <v/>
      </c>
      <c r="BB859" s="19" t="str">
        <f>IFERROR(VLOOKUP(AO859,[2]CUS030!$A$5:$E$10000,5,0),"")</f>
        <v/>
      </c>
      <c r="BC859" s="19" t="str">
        <f>IFERROR(VLOOKUP(AP859,[2]CUS030!$A$5:$E$10000,5,0),"")</f>
        <v/>
      </c>
      <c r="BD859" s="19" t="str">
        <f>IFERROR(VLOOKUP(AQ859,[2]CUS030!$A$5:$E$10000,5,0),"")</f>
        <v/>
      </c>
      <c r="BE859" s="19" t="str">
        <f>IFERROR(VLOOKUP(AR859,[2]CUS030!$A$5:$E$10000,5,0),"")</f>
        <v/>
      </c>
    </row>
    <row r="860" spans="6:57" x14ac:dyDescent="0.3">
      <c r="F860" s="108" t="str">
        <f>[1]!Table1[[#This Row],[Production]]</f>
        <v>|0200226117|19.10|0.00|2.000|0.0005179NBC</v>
      </c>
      <c r="G860" t="str">
        <f t="shared" si="415"/>
        <v>5179</v>
      </c>
      <c r="H860" t="str">
        <f t="shared" si="416"/>
        <v>||||||||||||</v>
      </c>
      <c r="I860" s="108" t="str">
        <f>[1]!Table1[[#This Row],[Stock]]</f>
        <v>|0200226117|19.10|0.00|2.000|0.000632NBC</v>
      </c>
      <c r="J860" t="str">
        <f t="shared" si="417"/>
        <v>632</v>
      </c>
      <c r="K860" s="19"/>
      <c r="L860" s="19"/>
      <c r="M860" s="19"/>
      <c r="N860" s="19"/>
      <c r="O860" s="19"/>
      <c r="P860" s="20">
        <f>End_Cal!E860</f>
        <v>0</v>
      </c>
      <c r="Q860" s="112">
        <f t="shared" si="390"/>
        <v>0</v>
      </c>
      <c r="R860" s="112" t="str">
        <f t="shared" si="391"/>
        <v/>
      </c>
      <c r="S860" s="112" t="str">
        <f t="shared" si="392"/>
        <v/>
      </c>
      <c r="T860" s="112" t="str">
        <f t="shared" si="393"/>
        <v/>
      </c>
      <c r="U860" s="112" t="str">
        <f t="shared" si="394"/>
        <v/>
      </c>
      <c r="V860" s="112" t="str">
        <f t="shared" si="395"/>
        <v/>
      </c>
      <c r="W860" s="112" t="str">
        <f t="shared" si="396"/>
        <v/>
      </c>
      <c r="X860" s="112" t="str">
        <f t="shared" si="397"/>
        <v/>
      </c>
      <c r="Y860" s="112" t="str">
        <f t="shared" si="398"/>
        <v/>
      </c>
      <c r="Z860" s="112" t="str">
        <f t="shared" si="399"/>
        <v/>
      </c>
      <c r="AA860" s="112" t="str">
        <f t="shared" si="400"/>
        <v/>
      </c>
      <c r="AB860" s="112" t="str">
        <f t="shared" si="401"/>
        <v/>
      </c>
      <c r="AC860" s="112" t="str">
        <f t="shared" si="402"/>
        <v/>
      </c>
      <c r="AD860" t="str">
        <f t="shared" si="418"/>
        <v>0------------</v>
      </c>
      <c r="AF860" s="19" t="str">
        <f t="shared" si="419"/>
        <v/>
      </c>
      <c r="AG860" s="19">
        <f t="shared" si="403"/>
        <v>0</v>
      </c>
      <c r="AH860" s="19" t="str">
        <f t="shared" si="404"/>
        <v/>
      </c>
      <c r="AI860" s="19" t="str">
        <f t="shared" si="405"/>
        <v/>
      </c>
      <c r="AJ860" s="19" t="str">
        <f t="shared" si="406"/>
        <v/>
      </c>
      <c r="AK860" s="19" t="str">
        <f t="shared" si="407"/>
        <v/>
      </c>
      <c r="AL860" s="19" t="str">
        <f t="shared" si="408"/>
        <v/>
      </c>
      <c r="AM860" s="19" t="str">
        <f t="shared" si="409"/>
        <v/>
      </c>
      <c r="AN860" s="19" t="str">
        <f t="shared" si="410"/>
        <v/>
      </c>
      <c r="AO860" s="19" t="str">
        <f t="shared" si="411"/>
        <v/>
      </c>
      <c r="AP860" s="19" t="str">
        <f t="shared" si="412"/>
        <v/>
      </c>
      <c r="AQ860" s="19" t="str">
        <f t="shared" si="413"/>
        <v/>
      </c>
      <c r="AR860" s="19" t="str">
        <f t="shared" si="414"/>
        <v/>
      </c>
      <c r="AS860" s="19" t="str">
        <f>IFERROR(VLOOKUP(AF860,[2]CUS030!$A$5:$E$10000,5,0),"")</f>
        <v/>
      </c>
      <c r="AT860" s="19" t="str">
        <f>IFERROR(VLOOKUP(AG860,[2]CUS030!$A$5:$E$10000,5,0),"")</f>
        <v/>
      </c>
      <c r="AU860" s="19" t="str">
        <f>IFERROR(VLOOKUP(AH860,[2]CUS030!$A$5:$E$10000,5,0),"")</f>
        <v/>
      </c>
      <c r="AV860" s="19" t="str">
        <f>IFERROR(VLOOKUP(AI860,[2]CUS030!$A$5:$E$10000,5,0),"")</f>
        <v/>
      </c>
      <c r="AW860" s="19" t="str">
        <f>IFERROR(VLOOKUP(AJ860,[2]CUS030!$A$5:$E$10000,5,0),"")</f>
        <v/>
      </c>
      <c r="AX860" s="19" t="str">
        <f>IFERROR(VLOOKUP(AK860,[2]CUS030!$A$5:$E$10000,5,0),"")</f>
        <v/>
      </c>
      <c r="AY860" s="19" t="str">
        <f>IFERROR(VLOOKUP(AL860,[2]CUS030!$A$5:$E$10000,5,0),"")</f>
        <v/>
      </c>
      <c r="AZ860" s="19" t="str">
        <f>IFERROR(VLOOKUP(AM860,[2]CUS030!$A$5:$E$10000,5,0),"")</f>
        <v/>
      </c>
      <c r="BA860" s="19" t="str">
        <f>IFERROR(VLOOKUP(AN860,[2]CUS030!$A$5:$E$10000,5,0),"")</f>
        <v/>
      </c>
      <c r="BB860" s="19" t="str">
        <f>IFERROR(VLOOKUP(AO860,[2]CUS030!$A$5:$E$10000,5,0),"")</f>
        <v/>
      </c>
      <c r="BC860" s="19" t="str">
        <f>IFERROR(VLOOKUP(AP860,[2]CUS030!$A$5:$E$10000,5,0),"")</f>
        <v/>
      </c>
      <c r="BD860" s="19" t="str">
        <f>IFERROR(VLOOKUP(AQ860,[2]CUS030!$A$5:$E$10000,5,0),"")</f>
        <v/>
      </c>
      <c r="BE860" s="19" t="str">
        <f>IFERROR(VLOOKUP(AR860,[2]CUS030!$A$5:$E$10000,5,0),"")</f>
        <v/>
      </c>
    </row>
    <row r="861" spans="6:57" x14ac:dyDescent="0.3">
      <c r="F861" s="108" t="str">
        <f>[1]!Table1[[#This Row],[Production]]</f>
        <v>|0200220914|22.20|0.00|1.600|0.0006067NBC</v>
      </c>
      <c r="G861" t="str">
        <f t="shared" si="415"/>
        <v>6067</v>
      </c>
      <c r="H861" t="str">
        <f t="shared" si="416"/>
        <v>||||||||||||</v>
      </c>
      <c r="I861" s="108" t="str">
        <f>[1]!Table1[[#This Row],[Stock]]</f>
        <v>|0200226117|22.20|0.00|1.600|0.0001213NBC</v>
      </c>
      <c r="J861" t="str">
        <f t="shared" si="417"/>
        <v>1213</v>
      </c>
      <c r="K861" s="19"/>
      <c r="L861" s="19"/>
      <c r="M861" s="19"/>
      <c r="N861" s="19"/>
      <c r="O861" s="19"/>
      <c r="P861" s="20">
        <f>End_Cal!E861</f>
        <v>0</v>
      </c>
      <c r="Q861" s="112">
        <f t="shared" si="390"/>
        <v>0</v>
      </c>
      <c r="R861" s="112" t="str">
        <f t="shared" si="391"/>
        <v/>
      </c>
      <c r="S861" s="112" t="str">
        <f t="shared" si="392"/>
        <v/>
      </c>
      <c r="T861" s="112" t="str">
        <f t="shared" si="393"/>
        <v/>
      </c>
      <c r="U861" s="112" t="str">
        <f t="shared" si="394"/>
        <v/>
      </c>
      <c r="V861" s="112" t="str">
        <f t="shared" si="395"/>
        <v/>
      </c>
      <c r="W861" s="112" t="str">
        <f t="shared" si="396"/>
        <v/>
      </c>
      <c r="X861" s="112" t="str">
        <f t="shared" si="397"/>
        <v/>
      </c>
      <c r="Y861" s="112" t="str">
        <f t="shared" si="398"/>
        <v/>
      </c>
      <c r="Z861" s="112" t="str">
        <f t="shared" si="399"/>
        <v/>
      </c>
      <c r="AA861" s="112" t="str">
        <f t="shared" si="400"/>
        <v/>
      </c>
      <c r="AB861" s="112" t="str">
        <f t="shared" si="401"/>
        <v/>
      </c>
      <c r="AC861" s="112" t="str">
        <f t="shared" si="402"/>
        <v/>
      </c>
      <c r="AD861" t="str">
        <f t="shared" si="418"/>
        <v>0------------</v>
      </c>
      <c r="AF861" s="19" t="str">
        <f t="shared" si="419"/>
        <v/>
      </c>
      <c r="AG861" s="19">
        <f t="shared" si="403"/>
        <v>0</v>
      </c>
      <c r="AH861" s="19" t="str">
        <f t="shared" si="404"/>
        <v/>
      </c>
      <c r="AI861" s="19" t="str">
        <f t="shared" si="405"/>
        <v/>
      </c>
      <c r="AJ861" s="19" t="str">
        <f t="shared" si="406"/>
        <v/>
      </c>
      <c r="AK861" s="19" t="str">
        <f t="shared" si="407"/>
        <v/>
      </c>
      <c r="AL861" s="19" t="str">
        <f t="shared" si="408"/>
        <v/>
      </c>
      <c r="AM861" s="19" t="str">
        <f t="shared" si="409"/>
        <v/>
      </c>
      <c r="AN861" s="19" t="str">
        <f t="shared" si="410"/>
        <v/>
      </c>
      <c r="AO861" s="19" t="str">
        <f t="shared" si="411"/>
        <v/>
      </c>
      <c r="AP861" s="19" t="str">
        <f t="shared" si="412"/>
        <v/>
      </c>
      <c r="AQ861" s="19" t="str">
        <f t="shared" si="413"/>
        <v/>
      </c>
      <c r="AR861" s="19" t="str">
        <f t="shared" si="414"/>
        <v/>
      </c>
      <c r="AS861" s="19" t="str">
        <f>IFERROR(VLOOKUP(AF861,[2]CUS030!$A$5:$E$10000,5,0),"")</f>
        <v/>
      </c>
      <c r="AT861" s="19" t="str">
        <f>IFERROR(VLOOKUP(AG861,[2]CUS030!$A$5:$E$10000,5,0),"")</f>
        <v/>
      </c>
      <c r="AU861" s="19" t="str">
        <f>IFERROR(VLOOKUP(AH861,[2]CUS030!$A$5:$E$10000,5,0),"")</f>
        <v/>
      </c>
      <c r="AV861" s="19" t="str">
        <f>IFERROR(VLOOKUP(AI861,[2]CUS030!$A$5:$E$10000,5,0),"")</f>
        <v/>
      </c>
      <c r="AW861" s="19" t="str">
        <f>IFERROR(VLOOKUP(AJ861,[2]CUS030!$A$5:$E$10000,5,0),"")</f>
        <v/>
      </c>
      <c r="AX861" s="19" t="str">
        <f>IFERROR(VLOOKUP(AK861,[2]CUS030!$A$5:$E$10000,5,0),"")</f>
        <v/>
      </c>
      <c r="AY861" s="19" t="str">
        <f>IFERROR(VLOOKUP(AL861,[2]CUS030!$A$5:$E$10000,5,0),"")</f>
        <v/>
      </c>
      <c r="AZ861" s="19" t="str">
        <f>IFERROR(VLOOKUP(AM861,[2]CUS030!$A$5:$E$10000,5,0),"")</f>
        <v/>
      </c>
      <c r="BA861" s="19" t="str">
        <f>IFERROR(VLOOKUP(AN861,[2]CUS030!$A$5:$E$10000,5,0),"")</f>
        <v/>
      </c>
      <c r="BB861" s="19" t="str">
        <f>IFERROR(VLOOKUP(AO861,[2]CUS030!$A$5:$E$10000,5,0),"")</f>
        <v/>
      </c>
      <c r="BC861" s="19" t="str">
        <f>IFERROR(VLOOKUP(AP861,[2]CUS030!$A$5:$E$10000,5,0),"")</f>
        <v/>
      </c>
      <c r="BD861" s="19" t="str">
        <f>IFERROR(VLOOKUP(AQ861,[2]CUS030!$A$5:$E$10000,5,0),"")</f>
        <v/>
      </c>
      <c r="BE861" s="19" t="str">
        <f>IFERROR(VLOOKUP(AR861,[2]CUS030!$A$5:$E$10000,5,0),"")</f>
        <v/>
      </c>
    </row>
    <row r="862" spans="6:57" x14ac:dyDescent="0.3">
      <c r="F862" s="108" t="str">
        <f>[1]!Table1[[#This Row],[Production]]</f>
        <v>|0200230119|22.20|0.00|1.200|0.0006000IBC</v>
      </c>
      <c r="G862" t="str">
        <f t="shared" si="415"/>
        <v>6000</v>
      </c>
      <c r="H862" t="str">
        <f t="shared" si="416"/>
        <v>||||||||||||</v>
      </c>
      <c r="I862" s="108" t="str">
        <f>[1]!Table1[[#This Row],[Stock]]</f>
        <v>|0200230119|22.20|0.00|1.200|0.0006000IBC</v>
      </c>
      <c r="J862" t="str">
        <f t="shared" si="417"/>
        <v>6000</v>
      </c>
      <c r="P862" s="20">
        <f>End_Cal!E862</f>
        <v>0</v>
      </c>
      <c r="AD862" t="str">
        <f t="shared" si="418"/>
        <v>------------</v>
      </c>
    </row>
    <row r="863" spans="6:57" x14ac:dyDescent="0.3">
      <c r="F863" s="108" t="str">
        <f>[1]!Table1[[#This Row],[Production]]</f>
        <v>|0200226010|28.60|0.00|2.000|0.0005820IBC</v>
      </c>
      <c r="G863" t="str">
        <f t="shared" si="415"/>
        <v>5820</v>
      </c>
      <c r="H863" t="str">
        <f t="shared" si="416"/>
        <v>||||||||||||</v>
      </c>
      <c r="I863" s="108" t="str">
        <f>[1]!Table1[[#This Row],[Stock]]</f>
        <v>|0200226010|28.60|0.00|2.000|0.0005820IBC</v>
      </c>
      <c r="J863" t="str">
        <f t="shared" si="417"/>
        <v>5820</v>
      </c>
      <c r="P863" s="20">
        <f>End_Cal!E863</f>
        <v>0</v>
      </c>
      <c r="AD863" t="str">
        <f t="shared" si="418"/>
        <v>------------</v>
      </c>
    </row>
    <row r="864" spans="6:57" x14ac:dyDescent="0.3">
      <c r="F864" s="108" t="str">
        <f>[1]!Table1[[#This Row],[Production]]</f>
        <v>|0200220810|48.60|0.00|2.600|0.0005923NBC</v>
      </c>
      <c r="G864" t="str">
        <f t="shared" si="415"/>
        <v>5923</v>
      </c>
      <c r="H864" t="str">
        <f t="shared" si="416"/>
        <v>||||||||||||</v>
      </c>
      <c r="I864" s="108" t="str">
        <f>[1]!Table1[[#This Row],[Stock]]</f>
        <v>|0200220810|48.60|0.00|2.600|0.000532.5NBC</v>
      </c>
      <c r="J864" t="str">
        <f t="shared" si="417"/>
        <v>532.5</v>
      </c>
      <c r="P864" s="20">
        <f>End_Cal!E864</f>
        <v>0</v>
      </c>
      <c r="AD864" t="str">
        <f t="shared" si="418"/>
        <v>------------</v>
      </c>
    </row>
    <row r="865" spans="6:30" x14ac:dyDescent="0.3">
      <c r="F865" s="108" t="str">
        <f>[1]!Table1[[#This Row],[Production]]</f>
        <v>|0200220139|22.20|0.00|2.000|0.0005759NBC</v>
      </c>
      <c r="G865" t="str">
        <f t="shared" si="415"/>
        <v>5759</v>
      </c>
      <c r="H865" t="str">
        <f t="shared" si="416"/>
        <v>||||||||||||</v>
      </c>
      <c r="I865" s="108" t="str">
        <f>[1]!Table1[[#This Row],[Stock]]</f>
        <v>|0200220139|22.20|0.00|2.000|0.000633NBC</v>
      </c>
      <c r="J865" t="str">
        <f t="shared" si="417"/>
        <v>633</v>
      </c>
      <c r="P865" s="20">
        <f>End_Cal!E865</f>
        <v>0</v>
      </c>
      <c r="AD865" t="str">
        <f t="shared" si="418"/>
        <v>------------</v>
      </c>
    </row>
    <row r="866" spans="6:30" x14ac:dyDescent="0.3">
      <c r="F866" s="108" t="str">
        <f>[1]!Table1[[#This Row],[Production]]</f>
        <v>|0200220139|22.20|0.00|2.000|0.0005759NBC</v>
      </c>
      <c r="G866" t="str">
        <f t="shared" si="415"/>
        <v>5759</v>
      </c>
      <c r="H866" t="str">
        <f t="shared" si="416"/>
        <v>||||||||||||</v>
      </c>
      <c r="I866" s="108" t="str">
        <f>[1]!Table1[[#This Row],[Stock]]</f>
        <v>|0200220139|22.20|0.00|2.000|0.0005759NBC</v>
      </c>
      <c r="J866" t="str">
        <f t="shared" si="417"/>
        <v>5759</v>
      </c>
      <c r="P866" s="20">
        <f>End_Cal!E866</f>
        <v>0</v>
      </c>
      <c r="AD866" t="str">
        <f t="shared" si="418"/>
        <v>------------</v>
      </c>
    </row>
    <row r="867" spans="6:30" x14ac:dyDescent="0.3">
      <c r="F867" s="108" t="str">
        <f>[1]!Table1[[#This Row],[Production]]</f>
        <v>|0200220139|25.40|0.00|3.200|0.0005561NBC</v>
      </c>
      <c r="G867" t="str">
        <f t="shared" si="415"/>
        <v>5561</v>
      </c>
      <c r="H867" t="str">
        <f t="shared" si="416"/>
        <v>||||||||||||</v>
      </c>
      <c r="I867" s="108" t="str">
        <f>[1]!Table1[[#This Row],[Stock]]</f>
        <v>|0200220139|25.40|0.00|3.200|0.000243.5NBC</v>
      </c>
      <c r="J867" t="str">
        <f t="shared" si="417"/>
        <v>243.5</v>
      </c>
      <c r="P867" s="20">
        <f>End_Cal!E867</f>
        <v>0</v>
      </c>
      <c r="AD867" t="str">
        <f t="shared" si="418"/>
        <v>------------</v>
      </c>
    </row>
    <row r="868" spans="6:30" x14ac:dyDescent="0.3">
      <c r="F868" s="108" t="str">
        <f>[1]!Table1[[#This Row],[Production]]</f>
        <v>|0200220810|48.60|0.00|2.600|0.0005923NBC</v>
      </c>
      <c r="G868" t="str">
        <f t="shared" si="415"/>
        <v>5923</v>
      </c>
      <c r="H868" t="str">
        <f t="shared" si="416"/>
        <v>||||||||||||</v>
      </c>
      <c r="I868" s="108" t="str">
        <f>[1]!Table1[[#This Row],[Stock]]</f>
        <v>|0200220810|48.60|0.00|2.600|0.0005923NBC</v>
      </c>
      <c r="J868" t="str">
        <f t="shared" si="417"/>
        <v>5923</v>
      </c>
      <c r="P868" s="20">
        <f>End_Cal!E868</f>
        <v>0</v>
      </c>
      <c r="AD868" t="str">
        <f t="shared" si="418"/>
        <v>------------</v>
      </c>
    </row>
    <row r="869" spans="6:30" x14ac:dyDescent="0.3">
      <c r="F869" s="108" t="str">
        <f>[1]!Table1[[#This Row],[Production]]</f>
        <v>|0200226010|22.20|0.00|2.000|0.0005999IBC</v>
      </c>
      <c r="G869" t="str">
        <f t="shared" si="415"/>
        <v>5999</v>
      </c>
      <c r="H869" t="str">
        <f t="shared" si="416"/>
        <v>||||||||||||</v>
      </c>
      <c r="I869" s="108" t="str">
        <f>[1]!Table1[[#This Row],[Stock]]</f>
        <v>|0200226010|22.20|0.00|2.000|0.000739.5IBC</v>
      </c>
      <c r="J869" t="str">
        <f t="shared" si="417"/>
        <v>739.5</v>
      </c>
      <c r="P869" s="20">
        <f>End_Cal!E869</f>
        <v>0</v>
      </c>
      <c r="AD869" t="str">
        <f t="shared" si="418"/>
        <v>------------</v>
      </c>
    </row>
    <row r="870" spans="6:30" x14ac:dyDescent="0.3">
      <c r="F870" s="108" t="str">
        <f>[1]!Table1[[#This Row],[Production]]</f>
        <v>|0200226117|28.60|0.00|2.000|0.0005893IBC</v>
      </c>
      <c r="G870" t="str">
        <f t="shared" si="415"/>
        <v>5893</v>
      </c>
      <c r="H870" t="str">
        <f t="shared" si="416"/>
        <v>||||||||||||</v>
      </c>
      <c r="I870" s="108" t="str">
        <f>[1]!Table1[[#This Row],[Stock]]</f>
        <v>|0200226117|28.60|0.00|2.000|0.000388IBC</v>
      </c>
      <c r="J870" t="str">
        <f t="shared" si="417"/>
        <v>388</v>
      </c>
      <c r="P870" s="20">
        <f>End_Cal!E870</f>
        <v>0</v>
      </c>
      <c r="AD870" t="str">
        <f t="shared" si="418"/>
        <v>------------</v>
      </c>
    </row>
    <row r="871" spans="6:30" x14ac:dyDescent="0.3">
      <c r="F871" s="108" t="str">
        <f>[1]!Table1[[#This Row],[Production]]</f>
        <v>|0200226339|40.00|20.00|2.300|0.0006153NBC</v>
      </c>
      <c r="G871" t="str">
        <f t="shared" si="415"/>
        <v>6153</v>
      </c>
      <c r="H871" t="str">
        <f t="shared" si="416"/>
        <v>||||||||||||</v>
      </c>
      <c r="I871" s="108" t="str">
        <f>[1]!Table1[[#This Row],[Stock]]</f>
        <v>|0200226339|40.00|20.00|2.300|0.0006153NBC</v>
      </c>
      <c r="J871" t="str">
        <f t="shared" si="417"/>
        <v>6153</v>
      </c>
      <c r="P871" s="20">
        <f>End_Cal!E871</f>
        <v>0</v>
      </c>
      <c r="AD871" t="str">
        <f t="shared" si="418"/>
        <v>------------</v>
      </c>
    </row>
    <row r="872" spans="6:30" x14ac:dyDescent="0.3">
      <c r="F872" s="108" t="str">
        <f>[1]!Table1[[#This Row],[Production]]</f>
        <v>|0200226010|19.10|0.00|2.000|0.0005500NBC</v>
      </c>
      <c r="G872" t="str">
        <f t="shared" si="415"/>
        <v>5500</v>
      </c>
      <c r="H872" t="str">
        <f t="shared" si="416"/>
        <v>||||||||||||</v>
      </c>
      <c r="I872" s="108" t="str">
        <f>[1]!Table1[[#This Row],[Stock]]</f>
        <v>|0200226010|19.10|0.00|2.000|0.0005500NBC</v>
      </c>
      <c r="J872" t="str">
        <f t="shared" si="417"/>
        <v>5500</v>
      </c>
      <c r="P872" s="20">
        <f>End_Cal!E872</f>
        <v>0</v>
      </c>
      <c r="AD872" t="str">
        <f t="shared" si="418"/>
        <v>------------</v>
      </c>
    </row>
    <row r="873" spans="6:30" x14ac:dyDescent="0.3">
      <c r="F873" s="108" t="str">
        <f>[1]!Table1[[#This Row],[Production]]</f>
        <v>|0200226010|22.20|0.00|1.400|0.0005190IBC</v>
      </c>
      <c r="G873" t="str">
        <f t="shared" si="415"/>
        <v>5190</v>
      </c>
      <c r="H873" t="str">
        <f t="shared" si="416"/>
        <v>||||||||||||</v>
      </c>
      <c r="I873" s="108" t="str">
        <f>[1]!Table1[[#This Row],[Stock]]</f>
        <v>|0200226010|22.20|0.00|1.400|0.0005190IBC</v>
      </c>
      <c r="J873" t="str">
        <f t="shared" si="417"/>
        <v>5190</v>
      </c>
      <c r="P873" s="20">
        <f>End_Cal!E873</f>
        <v>0</v>
      </c>
      <c r="AD873" t="str">
        <f t="shared" si="418"/>
        <v>------------</v>
      </c>
    </row>
    <row r="874" spans="6:30" x14ac:dyDescent="0.3">
      <c r="F874" s="108" t="str">
        <f>[1]!Table1[[#This Row],[Production]]</f>
        <v>|0200230742|25.00|55.00|1.600|0.0006199IBC</v>
      </c>
      <c r="G874" t="str">
        <f t="shared" si="415"/>
        <v>6199</v>
      </c>
      <c r="H874" t="str">
        <f t="shared" si="416"/>
        <v>||||||||||||</v>
      </c>
      <c r="I874" s="108" t="str">
        <f>[1]!Table1[[#This Row],[Stock]]</f>
        <v>|0200230742|25.00|55.00|1.600|0.0006199IBC</v>
      </c>
      <c r="J874" t="str">
        <f t="shared" si="417"/>
        <v>6199</v>
      </c>
      <c r="P874" s="20">
        <f>End_Cal!E874</f>
        <v>0</v>
      </c>
      <c r="AD874" t="str">
        <f t="shared" si="418"/>
        <v>------------</v>
      </c>
    </row>
    <row r="875" spans="6:30" x14ac:dyDescent="0.3">
      <c r="F875" s="108" t="str">
        <f>[1]!Table1[[#This Row],[Production]]</f>
        <v>|0200230841|12.70|0.00|1.200|0.0004950NBC</v>
      </c>
      <c r="G875" t="str">
        <f t="shared" si="415"/>
        <v>4950</v>
      </c>
      <c r="H875" t="str">
        <f t="shared" si="416"/>
        <v>||||||||||||</v>
      </c>
      <c r="I875" s="108" t="str">
        <f>[1]!Table1[[#This Row],[Stock]]</f>
        <v>|0200230841|12.70|0.00|1.200|0.0004950NBC</v>
      </c>
      <c r="J875" t="str">
        <f t="shared" si="417"/>
        <v>4950</v>
      </c>
      <c r="P875" s="20">
        <f>End_Cal!E875</f>
        <v>0</v>
      </c>
      <c r="AD875" t="str">
        <f t="shared" si="418"/>
        <v>------------</v>
      </c>
    </row>
    <row r="876" spans="6:30" x14ac:dyDescent="0.3">
      <c r="F876" s="108" t="str">
        <f>[1]!Table1[[#This Row],[Production]]</f>
        <v>|0200226010|19.10|0.00|2.000|0.0005800NBC</v>
      </c>
      <c r="G876" t="str">
        <f t="shared" si="415"/>
        <v>5800</v>
      </c>
      <c r="H876" t="str">
        <f t="shared" si="416"/>
        <v>||||||||||||</v>
      </c>
      <c r="I876" s="108" t="str">
        <f>[1]!Table1[[#This Row],[Stock]]</f>
        <v>|0200220810|19.10|0.00|2.000|0.000931.6NBC</v>
      </c>
      <c r="J876" t="str">
        <f t="shared" si="417"/>
        <v>931.6</v>
      </c>
      <c r="P876" s="20">
        <f>End_Cal!E876</f>
        <v>0</v>
      </c>
      <c r="AD876" t="str">
        <f t="shared" si="418"/>
        <v>------------</v>
      </c>
    </row>
    <row r="877" spans="6:30" x14ac:dyDescent="0.3">
      <c r="F877" s="108" t="str">
        <f>[1]!Table1[[#This Row],[Production]]</f>
        <v>|0200220810|28.60|0.00|3.200|0.0005720IBC</v>
      </c>
      <c r="G877" t="str">
        <f t="shared" si="415"/>
        <v>5720</v>
      </c>
      <c r="H877" t="str">
        <f t="shared" si="416"/>
        <v>||||||||||||</v>
      </c>
      <c r="I877" s="108" t="str">
        <f>[1]!Table1[[#This Row],[Stock]]</f>
        <v>|0200220810|28.60|0.00|3.200|0.0005720IBC</v>
      </c>
      <c r="J877" t="str">
        <f t="shared" si="417"/>
        <v>5720</v>
      </c>
      <c r="P877" s="20">
        <f>End_Cal!E877</f>
        <v>0</v>
      </c>
      <c r="AD877" t="str">
        <f t="shared" si="418"/>
        <v>------------</v>
      </c>
    </row>
    <row r="878" spans="6:30" x14ac:dyDescent="0.3">
      <c r="F878" s="108" t="str">
        <f>[1]!Table1[[#This Row],[Production]]</f>
        <v>|0200220810|48.60|0.00|2.600|0.0005950NBC</v>
      </c>
      <c r="G878" t="str">
        <f t="shared" si="415"/>
        <v>5950</v>
      </c>
      <c r="H878" t="str">
        <f t="shared" si="416"/>
        <v>||||||||||||</v>
      </c>
      <c r="I878" s="108" t="str">
        <f>[1]!Table1[[#This Row],[Stock]]</f>
        <v>|0200220810|48.60|0.00|2.600|0.0005950NBC</v>
      </c>
      <c r="J878" t="str">
        <f t="shared" si="417"/>
        <v>5950</v>
      </c>
      <c r="P878" s="20">
        <f>End_Cal!E878</f>
        <v>0</v>
      </c>
      <c r="AD878" t="str">
        <f t="shared" si="418"/>
        <v>------------</v>
      </c>
    </row>
    <row r="879" spans="6:30" x14ac:dyDescent="0.3">
      <c r="F879" s="108" t="str">
        <f>[1]!Table1[[#This Row],[Production]]</f>
        <v>|0200226010|25.40|0.00|3.200|0.0005460NBC</v>
      </c>
      <c r="G879" t="str">
        <f t="shared" si="415"/>
        <v>5460</v>
      </c>
      <c r="H879" t="str">
        <f t="shared" si="416"/>
        <v>||||||||||||</v>
      </c>
      <c r="I879" s="108" t="str">
        <f>[1]!Table1[[#This Row],[Stock]]</f>
        <v>|0200226010|25.40|0.00|3.200|0.0002700NBC</v>
      </c>
      <c r="J879" t="str">
        <f t="shared" si="417"/>
        <v>2700</v>
      </c>
      <c r="P879" s="20">
        <f>End_Cal!E879</f>
        <v>0</v>
      </c>
      <c r="AD879" t="str">
        <f t="shared" si="418"/>
        <v>------------</v>
      </c>
    </row>
    <row r="880" spans="6:30" x14ac:dyDescent="0.3">
      <c r="F880" s="108" t="str">
        <f>[1]!Table1[[#This Row],[Production]]</f>
        <v>|0200226010|28.60|0.00|1.600|0.0005941IBC</v>
      </c>
      <c r="G880" t="str">
        <f t="shared" si="415"/>
        <v>5941</v>
      </c>
      <c r="H880" t="str">
        <f t="shared" si="416"/>
        <v>||||||||||||</v>
      </c>
      <c r="I880" s="108" t="str">
        <f>[1]!Table1[[#This Row],[Stock]]</f>
        <v>|0200226010|28.60|0.00|1.600|0.0005941IBC</v>
      </c>
      <c r="J880" t="str">
        <f t="shared" si="417"/>
        <v>5941</v>
      </c>
      <c r="P880" s="20">
        <f>End_Cal!E880</f>
        <v>0</v>
      </c>
      <c r="AD880" t="str">
        <f t="shared" si="418"/>
        <v>------------</v>
      </c>
    </row>
    <row r="881" spans="6:30" x14ac:dyDescent="0.3">
      <c r="F881" s="108" t="str">
        <f>[1]!Table1[[#This Row],[Production]]</f>
        <v>|0200226117|19.10|0.00|2.000|0.0005771NBC</v>
      </c>
      <c r="G881" t="str">
        <f t="shared" si="415"/>
        <v>5771</v>
      </c>
      <c r="H881" t="str">
        <f t="shared" si="416"/>
        <v>||||||||||||</v>
      </c>
      <c r="I881" s="108" t="str">
        <f>[1]!Table1[[#This Row],[Stock]]</f>
        <v>|0200226117|19.10|0.00|2.000|0.000605NBC</v>
      </c>
      <c r="J881" t="str">
        <f t="shared" si="417"/>
        <v>605</v>
      </c>
      <c r="P881" s="20">
        <f>End_Cal!E881</f>
        <v>0</v>
      </c>
      <c r="AD881" t="str">
        <f t="shared" si="418"/>
        <v>------------</v>
      </c>
    </row>
    <row r="882" spans="6:30" x14ac:dyDescent="0.3">
      <c r="F882" s="108" t="str">
        <f>[1]!Table1[[#This Row],[Production]]</f>
        <v>|0200226117|19.10|0.00|2.000|0.0005771NBC</v>
      </c>
      <c r="G882" t="str">
        <f t="shared" si="415"/>
        <v>5771</v>
      </c>
      <c r="H882" t="str">
        <f t="shared" si="416"/>
        <v>||||||||||||</v>
      </c>
      <c r="I882" s="108" t="str">
        <f>[1]!Table1[[#This Row],[Stock]]</f>
        <v>|0200226117|19.10|0.00|2.000|0.000630NBC</v>
      </c>
      <c r="J882" t="str">
        <f t="shared" si="417"/>
        <v>630</v>
      </c>
      <c r="P882" s="20">
        <f>End_Cal!E882</f>
        <v>0</v>
      </c>
      <c r="AD882" t="str">
        <f t="shared" si="418"/>
        <v>------------</v>
      </c>
    </row>
    <row r="883" spans="6:30" x14ac:dyDescent="0.3">
      <c r="F883" s="108" t="str">
        <f>[1]!Table1[[#This Row],[Production]]</f>
        <v>|0200226117|22.20|0.00|1.600|0.0006067NBC</v>
      </c>
      <c r="G883" t="str">
        <f t="shared" si="415"/>
        <v>6067</v>
      </c>
      <c r="H883" t="str">
        <f t="shared" si="416"/>
        <v>||||||||||||</v>
      </c>
      <c r="I883" s="108" t="str">
        <f>[1]!Table1[[#This Row],[Stock]]</f>
        <v>|0200226117|22.20|0.00|1.600|0.0001208NBC</v>
      </c>
      <c r="J883" t="str">
        <f t="shared" si="417"/>
        <v>1208</v>
      </c>
      <c r="P883" s="20">
        <f>End_Cal!E883</f>
        <v>0</v>
      </c>
      <c r="AD883" t="str">
        <f t="shared" si="418"/>
        <v>------------</v>
      </c>
    </row>
    <row r="884" spans="6:30" x14ac:dyDescent="0.3">
      <c r="F884" s="108" t="str">
        <f>[1]!Table1[[#This Row],[Production]]</f>
        <v>|0200226240|22.20|0.00|1.600|0.0006010NBC</v>
      </c>
      <c r="G884" t="str">
        <f t="shared" si="415"/>
        <v>6010</v>
      </c>
      <c r="H884" t="str">
        <f t="shared" si="416"/>
        <v>||||||||||||</v>
      </c>
      <c r="I884" s="108" t="str">
        <f>[1]!Table1[[#This Row],[Stock]]</f>
        <v>|0200226240|22.20|0.00|1.600|0.0006010NBC</v>
      </c>
      <c r="J884" t="str">
        <f t="shared" si="417"/>
        <v>6010</v>
      </c>
      <c r="P884" s="20">
        <f>End_Cal!E884</f>
        <v>0</v>
      </c>
      <c r="AD884" t="str">
        <f t="shared" si="418"/>
        <v>------------</v>
      </c>
    </row>
    <row r="885" spans="6:30" x14ac:dyDescent="0.3">
      <c r="F885" s="108" t="str">
        <f>[1]!Table1[[#This Row],[Production]]</f>
        <v>|0200226240|22.20|0.00|2.000|0.0005767NBC</v>
      </c>
      <c r="G885" t="str">
        <f t="shared" si="415"/>
        <v>5767</v>
      </c>
      <c r="H885" t="str">
        <f t="shared" si="416"/>
        <v>||||||||||||</v>
      </c>
      <c r="I885" s="108" t="str">
        <f>[1]!Table1[[#This Row],[Stock]]</f>
        <v>|0200226240|22.20|0.00|2.000|0.0005767NBC</v>
      </c>
      <c r="J885" t="str">
        <f t="shared" si="417"/>
        <v>5767</v>
      </c>
      <c r="P885" s="20">
        <f>End_Cal!E885</f>
        <v>0</v>
      </c>
      <c r="AD885" t="str">
        <f t="shared" si="418"/>
        <v>------------</v>
      </c>
    </row>
    <row r="886" spans="6:30" x14ac:dyDescent="0.3">
      <c r="F886" s="108" t="str">
        <f>[1]!Table1[[#This Row],[Production]]</f>
        <v>|0200226240|22.20|0.00|2.000|0.0006082NBC</v>
      </c>
      <c r="G886" t="str">
        <f t="shared" si="415"/>
        <v>6082</v>
      </c>
      <c r="H886" t="str">
        <f t="shared" si="416"/>
        <v>||||||||||||</v>
      </c>
      <c r="I886" s="108" t="str">
        <f>[1]!Table1[[#This Row],[Stock]]</f>
        <v>|0200226240|22.20|0.00|2.000|0.0006082NBC</v>
      </c>
      <c r="J886" t="str">
        <f t="shared" si="417"/>
        <v>6082</v>
      </c>
      <c r="P886" s="20">
        <f>End_Cal!E886</f>
        <v>0</v>
      </c>
      <c r="AD886" t="str">
        <f t="shared" si="418"/>
        <v>------------</v>
      </c>
    </row>
    <row r="887" spans="6:30" x14ac:dyDescent="0.3">
      <c r="F887" s="108" t="str">
        <f>[1]!Table1[[#This Row],[Production]]</f>
        <v>|0200226540|40.00|25.00|1.400|0.0005892NBC</v>
      </c>
      <c r="G887" t="str">
        <f t="shared" si="415"/>
        <v>5892</v>
      </c>
      <c r="H887" t="str">
        <f t="shared" si="416"/>
        <v>||||||||||||</v>
      </c>
      <c r="I887" s="108" t="str">
        <f>[1]!Table1[[#This Row],[Stock]]</f>
        <v>|0200226540|40.00|25.00|1.400|0.0005892NBC</v>
      </c>
      <c r="J887" t="str">
        <f t="shared" si="417"/>
        <v>5892</v>
      </c>
      <c r="P887" s="20">
        <f>End_Cal!E887</f>
        <v>0</v>
      </c>
      <c r="AD887" t="str">
        <f t="shared" si="418"/>
        <v>------------</v>
      </c>
    </row>
    <row r="888" spans="6:30" x14ac:dyDescent="0.3">
      <c r="F888" s="108" t="str">
        <f>[1]!Table1[[#This Row],[Production]]</f>
        <v>|0200226700|28.00|21.80|3.100|0.0005400IBC</v>
      </c>
      <c r="G888" t="str">
        <f t="shared" si="415"/>
        <v>5400</v>
      </c>
      <c r="H888" t="str">
        <f t="shared" si="416"/>
        <v>||||||||||||</v>
      </c>
      <c r="I888" s="108" t="str">
        <f>[1]!Table1[[#This Row],[Stock]]</f>
        <v>|0200226700|28.00|21.80|3.100|0.0005400IBC</v>
      </c>
      <c r="J888" t="str">
        <f t="shared" si="417"/>
        <v>5400</v>
      </c>
      <c r="P888" s="20">
        <f>End_Cal!E888</f>
        <v>0</v>
      </c>
      <c r="AD888" t="str">
        <f t="shared" si="418"/>
        <v>------------</v>
      </c>
    </row>
    <row r="889" spans="6:30" x14ac:dyDescent="0.3">
      <c r="F889" s="108" t="e">
        <f>[1]!Table1[[#This Row],[Production]]</f>
        <v>#VALUE!</v>
      </c>
      <c r="G889" t="e">
        <f t="shared" si="415"/>
        <v>#VALUE!</v>
      </c>
      <c r="H889" t="str">
        <f t="shared" si="416"/>
        <v>||||||||||||</v>
      </c>
      <c r="I889" s="108" t="e">
        <f>[1]!Table1[[#This Row],[Stock]]</f>
        <v>#VALUE!</v>
      </c>
      <c r="J889" t="e">
        <f t="shared" si="417"/>
        <v>#VALUE!</v>
      </c>
      <c r="P889" s="20">
        <f>End_Cal!E889</f>
        <v>0</v>
      </c>
      <c r="AD889" t="str">
        <f t="shared" si="418"/>
        <v>------------</v>
      </c>
    </row>
    <row r="890" spans="6:30" x14ac:dyDescent="0.3">
      <c r="F890" s="108" t="e">
        <f>[1]!Table1[[#This Row],[Production]]</f>
        <v>#VALUE!</v>
      </c>
      <c r="G890" t="e">
        <f t="shared" si="415"/>
        <v>#VALUE!</v>
      </c>
      <c r="H890" t="str">
        <f t="shared" si="416"/>
        <v>||||||||||||</v>
      </c>
      <c r="I890" s="108" t="e">
        <f>[1]!Table1[[#This Row],[Stock]]</f>
        <v>#VALUE!</v>
      </c>
      <c r="J890" t="e">
        <f t="shared" si="417"/>
        <v>#VALUE!</v>
      </c>
      <c r="P890" s="20">
        <f>End_Cal!E890</f>
        <v>0</v>
      </c>
      <c r="AD890" t="str">
        <f t="shared" si="418"/>
        <v>------------</v>
      </c>
    </row>
    <row r="891" spans="6:30" x14ac:dyDescent="0.3">
      <c r="F891" s="108" t="e">
        <f>[1]!Table1[[#This Row],[Production]]</f>
        <v>#VALUE!</v>
      </c>
      <c r="G891" t="e">
        <f t="shared" si="415"/>
        <v>#VALUE!</v>
      </c>
      <c r="H891" t="str">
        <f t="shared" si="416"/>
        <v>||||||||||||</v>
      </c>
      <c r="I891" s="108" t="e">
        <f>[1]!Table1[[#This Row],[Stock]]</f>
        <v>#VALUE!</v>
      </c>
      <c r="J891" t="e">
        <f t="shared" si="417"/>
        <v>#VALUE!</v>
      </c>
      <c r="P891" s="20">
        <f>End_Cal!E891</f>
        <v>0</v>
      </c>
      <c r="AD891" t="str">
        <f t="shared" si="418"/>
        <v>------------</v>
      </c>
    </row>
    <row r="892" spans="6:30" x14ac:dyDescent="0.3">
      <c r="F892" s="108" t="e">
        <f>[1]!Table1[[#This Row],[Production]]</f>
        <v>#VALUE!</v>
      </c>
      <c r="G892" t="e">
        <f t="shared" si="415"/>
        <v>#VALUE!</v>
      </c>
      <c r="H892" t="str">
        <f t="shared" si="416"/>
        <v>||||||||||||</v>
      </c>
      <c r="I892" s="108" t="e">
        <f>[1]!Table1[[#This Row],[Stock]]</f>
        <v>#VALUE!</v>
      </c>
      <c r="J892" t="e">
        <f t="shared" si="417"/>
        <v>#VALUE!</v>
      </c>
      <c r="P892" s="20">
        <f>End_Cal!E892</f>
        <v>0</v>
      </c>
      <c r="AD892" t="str">
        <f t="shared" si="418"/>
        <v>------------</v>
      </c>
    </row>
    <row r="893" spans="6:30" x14ac:dyDescent="0.3">
      <c r="F893" s="108" t="e">
        <f>[1]!Table1[[#This Row],[Production]]</f>
        <v>#VALUE!</v>
      </c>
      <c r="G893" t="e">
        <f t="shared" si="415"/>
        <v>#VALUE!</v>
      </c>
      <c r="H893" t="str">
        <f t="shared" si="416"/>
        <v>||||||||||||</v>
      </c>
      <c r="I893" s="108" t="e">
        <f>[1]!Table1[[#This Row],[Stock]]</f>
        <v>#VALUE!</v>
      </c>
      <c r="J893" t="e">
        <f t="shared" si="417"/>
        <v>#VALUE!</v>
      </c>
      <c r="P893" s="20">
        <f>End_Cal!E893</f>
        <v>0</v>
      </c>
      <c r="AD893" t="str">
        <f t="shared" si="418"/>
        <v>------------</v>
      </c>
    </row>
    <row r="894" spans="6:30" x14ac:dyDescent="0.3">
      <c r="F894" s="108" t="e">
        <f>[1]!Table1[[#This Row],[Production]]</f>
        <v>#VALUE!</v>
      </c>
      <c r="G894" t="e">
        <f t="shared" si="415"/>
        <v>#VALUE!</v>
      </c>
      <c r="H894" t="str">
        <f t="shared" si="416"/>
        <v>||||||||||||</v>
      </c>
      <c r="I894" s="108" t="e">
        <f>[1]!Table1[[#This Row],[Stock]]</f>
        <v>#VALUE!</v>
      </c>
      <c r="J894" t="e">
        <f t="shared" si="417"/>
        <v>#VALUE!</v>
      </c>
      <c r="P894" s="20">
        <f>End_Cal!E894</f>
        <v>0</v>
      </c>
      <c r="AD894" t="str">
        <f t="shared" si="418"/>
        <v>------------</v>
      </c>
    </row>
    <row r="895" spans="6:30" x14ac:dyDescent="0.3">
      <c r="F895" s="108" t="e">
        <f>[1]!Table1[[#This Row],[Production]]</f>
        <v>#VALUE!</v>
      </c>
      <c r="G895" t="e">
        <f t="shared" si="415"/>
        <v>#VALUE!</v>
      </c>
      <c r="H895" t="str">
        <f t="shared" si="416"/>
        <v>||||||||||||</v>
      </c>
      <c r="I895" s="108" t="e">
        <f>[1]!Table1[[#This Row],[Stock]]</f>
        <v>#VALUE!</v>
      </c>
      <c r="J895" t="e">
        <f t="shared" si="417"/>
        <v>#VALUE!</v>
      </c>
      <c r="P895" s="20">
        <f>End_Cal!E895</f>
        <v>0</v>
      </c>
      <c r="AD895" t="str">
        <f t="shared" si="418"/>
        <v>------------</v>
      </c>
    </row>
    <row r="896" spans="6:30" x14ac:dyDescent="0.3">
      <c r="F896" s="108" t="e">
        <f>[1]!Table1[[#This Row],[Production]]</f>
        <v>#VALUE!</v>
      </c>
      <c r="G896" t="e">
        <f t="shared" si="415"/>
        <v>#VALUE!</v>
      </c>
      <c r="H896" t="str">
        <f t="shared" si="416"/>
        <v>||||||||||||</v>
      </c>
      <c r="I896" s="108" t="e">
        <f>[1]!Table1[[#This Row],[Stock]]</f>
        <v>#VALUE!</v>
      </c>
      <c r="J896" t="e">
        <f t="shared" si="417"/>
        <v>#VALUE!</v>
      </c>
      <c r="P896" s="20">
        <f>End_Cal!E896</f>
        <v>0</v>
      </c>
      <c r="AD896" t="str">
        <f t="shared" si="418"/>
        <v>------------</v>
      </c>
    </row>
    <row r="897" spans="6:30" x14ac:dyDescent="0.3">
      <c r="F897" s="108" t="e">
        <f>[1]!Table1[[#This Row],[Production]]</f>
        <v>#VALUE!</v>
      </c>
      <c r="G897" t="e">
        <f t="shared" si="415"/>
        <v>#VALUE!</v>
      </c>
      <c r="H897" t="str">
        <f t="shared" si="416"/>
        <v>||||||||||||</v>
      </c>
      <c r="I897" s="108" t="e">
        <f>[1]!Table1[[#This Row],[Stock]]</f>
        <v>#VALUE!</v>
      </c>
      <c r="J897" t="e">
        <f t="shared" si="417"/>
        <v>#VALUE!</v>
      </c>
      <c r="P897" s="20">
        <f>End_Cal!E897</f>
        <v>0</v>
      </c>
      <c r="AD897" t="str">
        <f t="shared" si="418"/>
        <v>------------</v>
      </c>
    </row>
    <row r="898" spans="6:30" x14ac:dyDescent="0.3">
      <c r="F898" s="108" t="e">
        <f>[1]!Table1[[#This Row],[Production]]</f>
        <v>#VALUE!</v>
      </c>
      <c r="G898" t="e">
        <f t="shared" si="415"/>
        <v>#VALUE!</v>
      </c>
      <c r="H898" t="str">
        <f t="shared" si="416"/>
        <v>||||||||||||</v>
      </c>
      <c r="I898" s="108" t="e">
        <f>[1]!Table1[[#This Row],[Stock]]</f>
        <v>#VALUE!</v>
      </c>
      <c r="J898" t="e">
        <f t="shared" si="417"/>
        <v>#VALUE!</v>
      </c>
      <c r="P898" s="20">
        <f>End_Cal!E898</f>
        <v>0</v>
      </c>
      <c r="AD898" t="str">
        <f t="shared" si="418"/>
        <v>------------</v>
      </c>
    </row>
    <row r="899" spans="6:30" x14ac:dyDescent="0.3">
      <c r="F899" s="108" t="e">
        <f>[1]!Table1[[#This Row],[Production]]</f>
        <v>#VALUE!</v>
      </c>
      <c r="G899" t="e">
        <f t="shared" si="415"/>
        <v>#VALUE!</v>
      </c>
      <c r="H899" t="str">
        <f t="shared" si="416"/>
        <v>||||||||||||</v>
      </c>
      <c r="I899" s="108" t="e">
        <f>[1]!Table1[[#This Row],[Stock]]</f>
        <v>#VALUE!</v>
      </c>
      <c r="J899" t="e">
        <f t="shared" si="417"/>
        <v>#VALUE!</v>
      </c>
      <c r="P899" s="20">
        <f>End_Cal!E899</f>
        <v>0</v>
      </c>
      <c r="AD899" t="str">
        <f t="shared" si="418"/>
        <v>------------</v>
      </c>
    </row>
    <row r="900" spans="6:30" x14ac:dyDescent="0.3">
      <c r="F900" s="108" t="e">
        <f>[1]!Table1[[#This Row],[Production]]</f>
        <v>#VALUE!</v>
      </c>
      <c r="G900" t="e">
        <f t="shared" ref="G900:G963" si="420">MID(F900,LEN(F900)-6,4)</f>
        <v>#VALUE!</v>
      </c>
      <c r="H900" t="str">
        <f t="shared" ref="H900:H963" si="421">AS900&amp;"|"&amp;AT900&amp;"|"&amp;AU900&amp;"|"&amp;AV900&amp;"|"&amp;AW900&amp;"|"&amp;AX900&amp;"|"&amp;AY900&amp;"|"&amp;AZ900&amp;"|"&amp;BA900&amp;"|"&amp;BB900&amp;"|"&amp;BC900&amp;"|"&amp;BD900&amp;"|"&amp;BE900</f>
        <v>||||||||||||</v>
      </c>
      <c r="I900" s="108" t="e">
        <f>[1]!Table1[[#This Row],[Stock]]</f>
        <v>#VALUE!</v>
      </c>
      <c r="J900" t="e">
        <f t="shared" ref="J900:J963" si="422">MID(LEFT(I900,LEN(I900)-3),FIND("0|0.000",LEFT(I900,LEN(I900)-3),1)+7,6)</f>
        <v>#VALUE!</v>
      </c>
      <c r="P900" s="20">
        <f>End_Cal!E900</f>
        <v>0</v>
      </c>
      <c r="AD900" t="str">
        <f t="shared" ref="AD900:AD963" si="423">Q900&amp;"-"&amp;R900&amp;"-"&amp;S900&amp;"-"&amp;T900&amp;"-"&amp;U900&amp;"-"&amp;V900&amp;"-"&amp;W900&amp;"-"&amp;X900&amp;"-"&amp;Y900&amp;"-"&amp;Z900&amp;"-"&amp;AA900&amp;"-"&amp;AB900&amp;"-"&amp;AC900</f>
        <v>------------</v>
      </c>
    </row>
    <row r="901" spans="6:30" x14ac:dyDescent="0.3">
      <c r="F901" s="108" t="e">
        <f>[1]!Table1[[#This Row],[Production]]</f>
        <v>#VALUE!</v>
      </c>
      <c r="G901" t="e">
        <f t="shared" si="420"/>
        <v>#VALUE!</v>
      </c>
      <c r="H901" t="str">
        <f t="shared" si="421"/>
        <v>||||||||||||</v>
      </c>
      <c r="I901" s="108" t="e">
        <f>[1]!Table1[[#This Row],[Stock]]</f>
        <v>#VALUE!</v>
      </c>
      <c r="J901" t="e">
        <f t="shared" si="422"/>
        <v>#VALUE!</v>
      </c>
      <c r="P901" s="20">
        <f>End_Cal!E901</f>
        <v>0</v>
      </c>
      <c r="AD901" t="str">
        <f t="shared" si="423"/>
        <v>------------</v>
      </c>
    </row>
    <row r="902" spans="6:30" x14ac:dyDescent="0.3">
      <c r="F902" s="108" t="e">
        <f>[1]!Table1[[#This Row],[Production]]</f>
        <v>#VALUE!</v>
      </c>
      <c r="G902" t="e">
        <f t="shared" si="420"/>
        <v>#VALUE!</v>
      </c>
      <c r="H902" t="str">
        <f t="shared" si="421"/>
        <v>||||||||||||</v>
      </c>
      <c r="I902" s="108" t="e">
        <f>[1]!Table1[[#This Row],[Stock]]</f>
        <v>#VALUE!</v>
      </c>
      <c r="J902" t="e">
        <f t="shared" si="422"/>
        <v>#VALUE!</v>
      </c>
      <c r="P902" s="20">
        <f>End_Cal!E902</f>
        <v>0</v>
      </c>
      <c r="AD902" t="str">
        <f t="shared" si="423"/>
        <v>------------</v>
      </c>
    </row>
    <row r="903" spans="6:30" x14ac:dyDescent="0.3">
      <c r="F903" s="108" t="e">
        <f>[1]!Table1[[#This Row],[Production]]</f>
        <v>#VALUE!</v>
      </c>
      <c r="G903" t="e">
        <f t="shared" si="420"/>
        <v>#VALUE!</v>
      </c>
      <c r="H903" t="str">
        <f t="shared" si="421"/>
        <v>||||||||||||</v>
      </c>
      <c r="I903" s="108" t="e">
        <f>[1]!Table1[[#This Row],[Stock]]</f>
        <v>#VALUE!</v>
      </c>
      <c r="J903" t="e">
        <f t="shared" si="422"/>
        <v>#VALUE!</v>
      </c>
      <c r="P903" s="20">
        <f>End_Cal!E903</f>
        <v>0</v>
      </c>
      <c r="AD903" t="str">
        <f t="shared" si="423"/>
        <v>------------</v>
      </c>
    </row>
    <row r="904" spans="6:30" x14ac:dyDescent="0.3">
      <c r="F904" s="108" t="e">
        <f>[1]!Table1[[#This Row],[Production]]</f>
        <v>#VALUE!</v>
      </c>
      <c r="G904" t="e">
        <f t="shared" si="420"/>
        <v>#VALUE!</v>
      </c>
      <c r="H904" t="str">
        <f t="shared" si="421"/>
        <v>||||||||||||</v>
      </c>
      <c r="I904" s="108" t="e">
        <f>[1]!Table1[[#This Row],[Stock]]</f>
        <v>#VALUE!</v>
      </c>
      <c r="J904" t="e">
        <f t="shared" si="422"/>
        <v>#VALUE!</v>
      </c>
      <c r="P904" s="20">
        <f>End_Cal!E904</f>
        <v>0</v>
      </c>
      <c r="AD904" t="str">
        <f t="shared" si="423"/>
        <v>------------</v>
      </c>
    </row>
    <row r="905" spans="6:30" x14ac:dyDescent="0.3">
      <c r="F905" s="108" t="e">
        <f>[1]!Table1[[#This Row],[Production]]</f>
        <v>#VALUE!</v>
      </c>
      <c r="G905" t="e">
        <f t="shared" si="420"/>
        <v>#VALUE!</v>
      </c>
      <c r="H905" t="str">
        <f t="shared" si="421"/>
        <v>||||||||||||</v>
      </c>
      <c r="I905" s="108" t="e">
        <f>[1]!Table1[[#This Row],[Stock]]</f>
        <v>#VALUE!</v>
      </c>
      <c r="J905" t="e">
        <f t="shared" si="422"/>
        <v>#VALUE!</v>
      </c>
      <c r="P905" s="20">
        <f>End_Cal!E905</f>
        <v>0</v>
      </c>
      <c r="AD905" t="str">
        <f t="shared" si="423"/>
        <v>------------</v>
      </c>
    </row>
    <row r="906" spans="6:30" x14ac:dyDescent="0.3">
      <c r="F906" s="108" t="e">
        <f>[1]!Table1[[#This Row],[Production]]</f>
        <v>#VALUE!</v>
      </c>
      <c r="G906" t="e">
        <f t="shared" si="420"/>
        <v>#VALUE!</v>
      </c>
      <c r="H906" t="str">
        <f t="shared" si="421"/>
        <v>||||||||||||</v>
      </c>
      <c r="I906" s="108" t="e">
        <f>[1]!Table1[[#This Row],[Stock]]</f>
        <v>#VALUE!</v>
      </c>
      <c r="J906" t="e">
        <f t="shared" si="422"/>
        <v>#VALUE!</v>
      </c>
      <c r="P906" s="20">
        <f>End_Cal!E906</f>
        <v>0</v>
      </c>
      <c r="AD906" t="str">
        <f t="shared" si="423"/>
        <v>------------</v>
      </c>
    </row>
    <row r="907" spans="6:30" x14ac:dyDescent="0.3">
      <c r="F907" s="108" t="e">
        <f>[1]!Table1[[#This Row],[Production]]</f>
        <v>#VALUE!</v>
      </c>
      <c r="G907" t="e">
        <f t="shared" si="420"/>
        <v>#VALUE!</v>
      </c>
      <c r="H907" t="str">
        <f t="shared" si="421"/>
        <v>||||||||||||</v>
      </c>
      <c r="I907" s="108" t="e">
        <f>[1]!Table1[[#This Row],[Stock]]</f>
        <v>#VALUE!</v>
      </c>
      <c r="J907" t="e">
        <f t="shared" si="422"/>
        <v>#VALUE!</v>
      </c>
      <c r="P907" s="20">
        <f>End_Cal!E907</f>
        <v>0</v>
      </c>
      <c r="AD907" t="str">
        <f t="shared" si="423"/>
        <v>------------</v>
      </c>
    </row>
    <row r="908" spans="6:30" x14ac:dyDescent="0.3">
      <c r="F908" s="108" t="e">
        <f>[1]!Table1[[#This Row],[Production]]</f>
        <v>#VALUE!</v>
      </c>
      <c r="G908" t="e">
        <f t="shared" si="420"/>
        <v>#VALUE!</v>
      </c>
      <c r="H908" t="str">
        <f t="shared" si="421"/>
        <v>||||||||||||</v>
      </c>
      <c r="I908" s="108" t="e">
        <f>[1]!Table1[[#This Row],[Stock]]</f>
        <v>#VALUE!</v>
      </c>
      <c r="J908" t="e">
        <f t="shared" si="422"/>
        <v>#VALUE!</v>
      </c>
      <c r="P908" s="20">
        <f>End_Cal!E908</f>
        <v>0</v>
      </c>
      <c r="AD908" t="str">
        <f t="shared" si="423"/>
        <v>------------</v>
      </c>
    </row>
    <row r="909" spans="6:30" x14ac:dyDescent="0.3">
      <c r="F909" s="108" t="e">
        <f>[1]!Table1[[#This Row],[Production]]</f>
        <v>#VALUE!</v>
      </c>
      <c r="G909" t="e">
        <f t="shared" si="420"/>
        <v>#VALUE!</v>
      </c>
      <c r="H909" t="str">
        <f t="shared" si="421"/>
        <v>||||||||||||</v>
      </c>
      <c r="I909" s="108" t="e">
        <f>[1]!Table1[[#This Row],[Stock]]</f>
        <v>#VALUE!</v>
      </c>
      <c r="J909" t="e">
        <f t="shared" si="422"/>
        <v>#VALUE!</v>
      </c>
      <c r="P909" s="20">
        <f>End_Cal!E909</f>
        <v>0</v>
      </c>
      <c r="AD909" t="str">
        <f t="shared" si="423"/>
        <v>------------</v>
      </c>
    </row>
    <row r="910" spans="6:30" x14ac:dyDescent="0.3">
      <c r="F910" s="108" t="e">
        <f>[1]!Table1[[#This Row],[Production]]</f>
        <v>#VALUE!</v>
      </c>
      <c r="G910" t="e">
        <f t="shared" si="420"/>
        <v>#VALUE!</v>
      </c>
      <c r="H910" t="str">
        <f t="shared" si="421"/>
        <v>||||||||||||</v>
      </c>
      <c r="I910" s="108" t="e">
        <f>[1]!Table1[[#This Row],[Stock]]</f>
        <v>#VALUE!</v>
      </c>
      <c r="J910" t="e">
        <f t="shared" si="422"/>
        <v>#VALUE!</v>
      </c>
      <c r="P910" s="20">
        <f>End_Cal!E910</f>
        <v>0</v>
      </c>
      <c r="AD910" t="str">
        <f t="shared" si="423"/>
        <v>------------</v>
      </c>
    </row>
    <row r="911" spans="6:30" x14ac:dyDescent="0.3">
      <c r="F911" s="108" t="e">
        <f>[1]!Table1[[#This Row],[Production]]</f>
        <v>#VALUE!</v>
      </c>
      <c r="G911" t="e">
        <f t="shared" si="420"/>
        <v>#VALUE!</v>
      </c>
      <c r="H911" t="str">
        <f t="shared" si="421"/>
        <v>||||||||||||</v>
      </c>
      <c r="I911" s="108" t="e">
        <f>[1]!Table1[[#This Row],[Stock]]</f>
        <v>#VALUE!</v>
      </c>
      <c r="J911" t="e">
        <f t="shared" si="422"/>
        <v>#VALUE!</v>
      </c>
      <c r="P911" s="20">
        <f>End_Cal!E911</f>
        <v>0</v>
      </c>
      <c r="AD911" t="str">
        <f t="shared" si="423"/>
        <v>------------</v>
      </c>
    </row>
    <row r="912" spans="6:30" x14ac:dyDescent="0.3">
      <c r="F912" s="108" t="e">
        <f>[1]!Table1[[#This Row],[Production]]</f>
        <v>#VALUE!</v>
      </c>
      <c r="G912" t="e">
        <f t="shared" si="420"/>
        <v>#VALUE!</v>
      </c>
      <c r="H912" t="str">
        <f t="shared" si="421"/>
        <v>||||||||||||</v>
      </c>
      <c r="I912" s="108" t="e">
        <f>[1]!Table1[[#This Row],[Stock]]</f>
        <v>#VALUE!</v>
      </c>
      <c r="J912" t="e">
        <f t="shared" si="422"/>
        <v>#VALUE!</v>
      </c>
      <c r="P912" s="20">
        <f>End_Cal!E912</f>
        <v>0</v>
      </c>
      <c r="AD912" t="str">
        <f t="shared" si="423"/>
        <v>------------</v>
      </c>
    </row>
    <row r="913" spans="6:30" x14ac:dyDescent="0.3">
      <c r="F913" s="108" t="e">
        <f>[1]!Table1[[#This Row],[Production]]</f>
        <v>#VALUE!</v>
      </c>
      <c r="G913" t="e">
        <f t="shared" si="420"/>
        <v>#VALUE!</v>
      </c>
      <c r="H913" t="str">
        <f t="shared" si="421"/>
        <v>||||||||||||</v>
      </c>
      <c r="I913" s="108" t="e">
        <f>[1]!Table1[[#This Row],[Stock]]</f>
        <v>#VALUE!</v>
      </c>
      <c r="J913" t="e">
        <f t="shared" si="422"/>
        <v>#VALUE!</v>
      </c>
      <c r="P913" s="20">
        <f>End_Cal!E913</f>
        <v>0</v>
      </c>
      <c r="AD913" t="str">
        <f t="shared" si="423"/>
        <v>------------</v>
      </c>
    </row>
    <row r="914" spans="6:30" x14ac:dyDescent="0.3">
      <c r="F914" s="108" t="e">
        <f>[1]!Table1[[#This Row],[Production]]</f>
        <v>#VALUE!</v>
      </c>
      <c r="G914" t="e">
        <f t="shared" si="420"/>
        <v>#VALUE!</v>
      </c>
      <c r="H914" t="str">
        <f t="shared" si="421"/>
        <v>||||||||||||</v>
      </c>
      <c r="I914" s="108" t="e">
        <f>[1]!Table1[[#This Row],[Stock]]</f>
        <v>#VALUE!</v>
      </c>
      <c r="J914" t="e">
        <f t="shared" si="422"/>
        <v>#VALUE!</v>
      </c>
      <c r="P914" s="20">
        <f>End_Cal!E914</f>
        <v>0</v>
      </c>
      <c r="AD914" t="str">
        <f t="shared" si="423"/>
        <v>------------</v>
      </c>
    </row>
    <row r="915" spans="6:30" x14ac:dyDescent="0.3">
      <c r="F915" s="108" t="e">
        <f>[1]!Table1[[#This Row],[Production]]</f>
        <v>#VALUE!</v>
      </c>
      <c r="G915" t="e">
        <f t="shared" si="420"/>
        <v>#VALUE!</v>
      </c>
      <c r="H915" t="str">
        <f t="shared" si="421"/>
        <v>||||||||||||</v>
      </c>
      <c r="I915" s="108" t="e">
        <f>[1]!Table1[[#This Row],[Stock]]</f>
        <v>#VALUE!</v>
      </c>
      <c r="J915" t="e">
        <f t="shared" si="422"/>
        <v>#VALUE!</v>
      </c>
      <c r="P915" s="20">
        <f>End_Cal!E915</f>
        <v>0</v>
      </c>
      <c r="AD915" t="str">
        <f t="shared" si="423"/>
        <v>------------</v>
      </c>
    </row>
    <row r="916" spans="6:30" x14ac:dyDescent="0.3">
      <c r="F916" s="108" t="e">
        <f>[1]!Table1[[#This Row],[Production]]</f>
        <v>#VALUE!</v>
      </c>
      <c r="G916" t="e">
        <f t="shared" si="420"/>
        <v>#VALUE!</v>
      </c>
      <c r="H916" t="str">
        <f t="shared" si="421"/>
        <v>||||||||||||</v>
      </c>
      <c r="I916" s="108" t="e">
        <f>[1]!Table1[[#This Row],[Stock]]</f>
        <v>#VALUE!</v>
      </c>
      <c r="J916" t="e">
        <f t="shared" si="422"/>
        <v>#VALUE!</v>
      </c>
      <c r="P916" s="20">
        <f>End_Cal!E916</f>
        <v>0</v>
      </c>
      <c r="AD916" t="str">
        <f t="shared" si="423"/>
        <v>------------</v>
      </c>
    </row>
    <row r="917" spans="6:30" x14ac:dyDescent="0.3">
      <c r="F917" s="108" t="e">
        <f>[1]!Table1[[#This Row],[Production]]</f>
        <v>#VALUE!</v>
      </c>
      <c r="G917" t="e">
        <f t="shared" si="420"/>
        <v>#VALUE!</v>
      </c>
      <c r="H917" t="str">
        <f t="shared" si="421"/>
        <v>||||||||||||</v>
      </c>
      <c r="I917" s="108" t="e">
        <f>[1]!Table1[[#This Row],[Stock]]</f>
        <v>#VALUE!</v>
      </c>
      <c r="J917" t="e">
        <f t="shared" si="422"/>
        <v>#VALUE!</v>
      </c>
      <c r="P917" s="20">
        <f>End_Cal!E917</f>
        <v>0</v>
      </c>
      <c r="AD917" t="str">
        <f t="shared" si="423"/>
        <v>------------</v>
      </c>
    </row>
    <row r="918" spans="6:30" x14ac:dyDescent="0.3">
      <c r="F918" s="108" t="e">
        <f>[1]!Table1[[#This Row],[Production]]</f>
        <v>#VALUE!</v>
      </c>
      <c r="G918" t="e">
        <f t="shared" si="420"/>
        <v>#VALUE!</v>
      </c>
      <c r="H918" t="str">
        <f t="shared" si="421"/>
        <v>||||||||||||</v>
      </c>
      <c r="I918" s="108" t="e">
        <f>[1]!Table1[[#This Row],[Stock]]</f>
        <v>#VALUE!</v>
      </c>
      <c r="J918" t="e">
        <f t="shared" si="422"/>
        <v>#VALUE!</v>
      </c>
      <c r="P918" s="20">
        <f>End_Cal!E918</f>
        <v>0</v>
      </c>
      <c r="AD918" t="str">
        <f t="shared" si="423"/>
        <v>------------</v>
      </c>
    </row>
    <row r="919" spans="6:30" x14ac:dyDescent="0.3">
      <c r="F919" s="108" t="e">
        <f>[1]!Table1[[#This Row],[Production]]</f>
        <v>#VALUE!</v>
      </c>
      <c r="G919" t="e">
        <f t="shared" si="420"/>
        <v>#VALUE!</v>
      </c>
      <c r="H919" t="str">
        <f t="shared" si="421"/>
        <v>||||||||||||</v>
      </c>
      <c r="I919" s="108" t="e">
        <f>[1]!Table1[[#This Row],[Stock]]</f>
        <v>#VALUE!</v>
      </c>
      <c r="J919" t="e">
        <f t="shared" si="422"/>
        <v>#VALUE!</v>
      </c>
      <c r="P919" s="20">
        <f>End_Cal!E919</f>
        <v>0</v>
      </c>
      <c r="AD919" t="str">
        <f t="shared" si="423"/>
        <v>------------</v>
      </c>
    </row>
    <row r="920" spans="6:30" x14ac:dyDescent="0.3">
      <c r="F920" s="108" t="e">
        <f>[1]!Table1[[#This Row],[Production]]</f>
        <v>#VALUE!</v>
      </c>
      <c r="G920" t="e">
        <f t="shared" si="420"/>
        <v>#VALUE!</v>
      </c>
      <c r="H920" t="str">
        <f t="shared" si="421"/>
        <v>||||||||||||</v>
      </c>
      <c r="I920" s="108" t="e">
        <f>[1]!Table1[[#This Row],[Stock]]</f>
        <v>#VALUE!</v>
      </c>
      <c r="J920" t="e">
        <f t="shared" si="422"/>
        <v>#VALUE!</v>
      </c>
      <c r="P920" s="20">
        <f>End_Cal!E920</f>
        <v>0</v>
      </c>
      <c r="AD920" t="str">
        <f t="shared" si="423"/>
        <v>------------</v>
      </c>
    </row>
    <row r="921" spans="6:30" x14ac:dyDescent="0.3">
      <c r="F921" s="108" t="e">
        <f>[1]!Table1[[#This Row],[Production]]</f>
        <v>#VALUE!</v>
      </c>
      <c r="G921" t="e">
        <f t="shared" si="420"/>
        <v>#VALUE!</v>
      </c>
      <c r="H921" t="str">
        <f t="shared" si="421"/>
        <v>||||||||||||</v>
      </c>
      <c r="I921" s="108" t="e">
        <f>[1]!Table1[[#This Row],[Stock]]</f>
        <v>#VALUE!</v>
      </c>
      <c r="J921" t="e">
        <f t="shared" si="422"/>
        <v>#VALUE!</v>
      </c>
      <c r="P921" s="20">
        <f>End_Cal!E921</f>
        <v>0</v>
      </c>
      <c r="AD921" t="str">
        <f t="shared" si="423"/>
        <v>------------</v>
      </c>
    </row>
    <row r="922" spans="6:30" x14ac:dyDescent="0.3">
      <c r="F922" s="108" t="e">
        <f>[1]!Table1[[#This Row],[Production]]</f>
        <v>#VALUE!</v>
      </c>
      <c r="G922" t="e">
        <f t="shared" si="420"/>
        <v>#VALUE!</v>
      </c>
      <c r="H922" t="str">
        <f t="shared" si="421"/>
        <v>||||||||||||</v>
      </c>
      <c r="I922" s="108" t="e">
        <f>[1]!Table1[[#This Row],[Stock]]</f>
        <v>#VALUE!</v>
      </c>
      <c r="J922" t="e">
        <f t="shared" si="422"/>
        <v>#VALUE!</v>
      </c>
      <c r="P922" s="20">
        <f>End_Cal!E922</f>
        <v>0</v>
      </c>
      <c r="AD922" t="str">
        <f t="shared" si="423"/>
        <v>------------</v>
      </c>
    </row>
    <row r="923" spans="6:30" x14ac:dyDescent="0.3">
      <c r="F923" s="108" t="e">
        <f>[1]!Table1[[#This Row],[Production]]</f>
        <v>#VALUE!</v>
      </c>
      <c r="G923" t="e">
        <f t="shared" si="420"/>
        <v>#VALUE!</v>
      </c>
      <c r="H923" t="str">
        <f t="shared" si="421"/>
        <v>||||||||||||</v>
      </c>
      <c r="I923" s="108" t="e">
        <f>[1]!Table1[[#This Row],[Stock]]</f>
        <v>#VALUE!</v>
      </c>
      <c r="J923" t="e">
        <f t="shared" si="422"/>
        <v>#VALUE!</v>
      </c>
      <c r="P923" s="20">
        <f>End_Cal!E923</f>
        <v>0</v>
      </c>
      <c r="AD923" t="str">
        <f t="shared" si="423"/>
        <v>------------</v>
      </c>
    </row>
    <row r="924" spans="6:30" x14ac:dyDescent="0.3">
      <c r="F924" s="108" t="e">
        <f>[1]!Table1[[#This Row],[Production]]</f>
        <v>#VALUE!</v>
      </c>
      <c r="G924" t="e">
        <f t="shared" si="420"/>
        <v>#VALUE!</v>
      </c>
      <c r="H924" t="str">
        <f t="shared" si="421"/>
        <v>||||||||||||</v>
      </c>
      <c r="I924" s="108" t="e">
        <f>[1]!Table1[[#This Row],[Stock]]</f>
        <v>#VALUE!</v>
      </c>
      <c r="J924" t="e">
        <f t="shared" si="422"/>
        <v>#VALUE!</v>
      </c>
      <c r="P924" s="20">
        <f>End_Cal!E924</f>
        <v>0</v>
      </c>
      <c r="AD924" t="str">
        <f t="shared" si="423"/>
        <v>------------</v>
      </c>
    </row>
    <row r="925" spans="6:30" x14ac:dyDescent="0.3">
      <c r="F925" s="108" t="e">
        <f>[1]!Table1[[#This Row],[Production]]</f>
        <v>#VALUE!</v>
      </c>
      <c r="G925" t="e">
        <f t="shared" si="420"/>
        <v>#VALUE!</v>
      </c>
      <c r="H925" t="str">
        <f t="shared" si="421"/>
        <v>||||||||||||</v>
      </c>
      <c r="I925" s="108" t="e">
        <f>[1]!Table1[[#This Row],[Stock]]</f>
        <v>#VALUE!</v>
      </c>
      <c r="J925" t="e">
        <f t="shared" si="422"/>
        <v>#VALUE!</v>
      </c>
      <c r="P925" s="20">
        <f>End_Cal!E925</f>
        <v>0</v>
      </c>
      <c r="AD925" t="str">
        <f t="shared" si="423"/>
        <v>------------</v>
      </c>
    </row>
    <row r="926" spans="6:30" x14ac:dyDescent="0.3">
      <c r="F926" s="108" t="e">
        <f>[1]!Table1[[#This Row],[Production]]</f>
        <v>#VALUE!</v>
      </c>
      <c r="G926" t="e">
        <f t="shared" si="420"/>
        <v>#VALUE!</v>
      </c>
      <c r="H926" t="str">
        <f t="shared" si="421"/>
        <v>||||||||||||</v>
      </c>
      <c r="I926" s="108" t="e">
        <f>[1]!Table1[[#This Row],[Stock]]</f>
        <v>#VALUE!</v>
      </c>
      <c r="J926" t="e">
        <f t="shared" si="422"/>
        <v>#VALUE!</v>
      </c>
      <c r="P926" s="20">
        <f>End_Cal!E926</f>
        <v>0</v>
      </c>
      <c r="AD926" t="str">
        <f t="shared" si="423"/>
        <v>------------</v>
      </c>
    </row>
    <row r="927" spans="6:30" x14ac:dyDescent="0.3">
      <c r="F927" s="108" t="e">
        <f>[1]!Table1[[#This Row],[Production]]</f>
        <v>#VALUE!</v>
      </c>
      <c r="G927" t="e">
        <f t="shared" si="420"/>
        <v>#VALUE!</v>
      </c>
      <c r="H927" t="str">
        <f t="shared" si="421"/>
        <v>||||||||||||</v>
      </c>
      <c r="I927" s="108" t="e">
        <f>[1]!Table1[[#This Row],[Stock]]</f>
        <v>#VALUE!</v>
      </c>
      <c r="J927" t="e">
        <f t="shared" si="422"/>
        <v>#VALUE!</v>
      </c>
      <c r="P927" s="20">
        <f>End_Cal!E927</f>
        <v>0</v>
      </c>
      <c r="AD927" t="str">
        <f t="shared" si="423"/>
        <v>------------</v>
      </c>
    </row>
    <row r="928" spans="6:30" x14ac:dyDescent="0.3">
      <c r="F928" s="108" t="e">
        <f>[1]!Table1[[#This Row],[Production]]</f>
        <v>#VALUE!</v>
      </c>
      <c r="G928" t="e">
        <f t="shared" si="420"/>
        <v>#VALUE!</v>
      </c>
      <c r="H928" t="str">
        <f t="shared" si="421"/>
        <v>||||||||||||</v>
      </c>
      <c r="I928" s="108" t="e">
        <f>[1]!Table1[[#This Row],[Stock]]</f>
        <v>#VALUE!</v>
      </c>
      <c r="J928" t="e">
        <f t="shared" si="422"/>
        <v>#VALUE!</v>
      </c>
      <c r="P928" s="20">
        <f>End_Cal!E928</f>
        <v>0</v>
      </c>
      <c r="AD928" t="str">
        <f t="shared" si="423"/>
        <v>------------</v>
      </c>
    </row>
    <row r="929" spans="6:30" x14ac:dyDescent="0.3">
      <c r="F929" s="108" t="e">
        <f>[1]!Table1[[#This Row],[Production]]</f>
        <v>#VALUE!</v>
      </c>
      <c r="G929" t="e">
        <f t="shared" si="420"/>
        <v>#VALUE!</v>
      </c>
      <c r="H929" t="str">
        <f t="shared" si="421"/>
        <v>||||||||||||</v>
      </c>
      <c r="I929" s="108" t="e">
        <f>[1]!Table1[[#This Row],[Stock]]</f>
        <v>#VALUE!</v>
      </c>
      <c r="J929" t="e">
        <f t="shared" si="422"/>
        <v>#VALUE!</v>
      </c>
      <c r="P929" s="20">
        <f>End_Cal!E929</f>
        <v>0</v>
      </c>
      <c r="AD929" t="str">
        <f t="shared" si="423"/>
        <v>------------</v>
      </c>
    </row>
    <row r="930" spans="6:30" x14ac:dyDescent="0.3">
      <c r="F930" s="108" t="e">
        <f>[1]!Table1[[#This Row],[Production]]</f>
        <v>#VALUE!</v>
      </c>
      <c r="G930" t="e">
        <f t="shared" si="420"/>
        <v>#VALUE!</v>
      </c>
      <c r="H930" t="str">
        <f t="shared" si="421"/>
        <v>||||||||||||</v>
      </c>
      <c r="I930" s="108" t="e">
        <f>[1]!Table1[[#This Row],[Stock]]</f>
        <v>#VALUE!</v>
      </c>
      <c r="J930" t="e">
        <f t="shared" si="422"/>
        <v>#VALUE!</v>
      </c>
      <c r="P930" s="20">
        <f>End_Cal!E930</f>
        <v>0</v>
      </c>
      <c r="AD930" t="str">
        <f t="shared" si="423"/>
        <v>------------</v>
      </c>
    </row>
    <row r="931" spans="6:30" x14ac:dyDescent="0.3">
      <c r="F931" s="108" t="e">
        <f>[1]!Table1[[#This Row],[Production]]</f>
        <v>#VALUE!</v>
      </c>
      <c r="G931" t="e">
        <f t="shared" si="420"/>
        <v>#VALUE!</v>
      </c>
      <c r="H931" t="str">
        <f t="shared" si="421"/>
        <v>||||||||||||</v>
      </c>
      <c r="I931" s="108" t="e">
        <f>[1]!Table1[[#This Row],[Stock]]</f>
        <v>#VALUE!</v>
      </c>
      <c r="J931" t="e">
        <f t="shared" si="422"/>
        <v>#VALUE!</v>
      </c>
      <c r="P931" s="20">
        <f>End_Cal!E931</f>
        <v>0</v>
      </c>
      <c r="AD931" t="str">
        <f t="shared" si="423"/>
        <v>------------</v>
      </c>
    </row>
    <row r="932" spans="6:30" x14ac:dyDescent="0.3">
      <c r="F932" s="108" t="e">
        <f>[1]!Table1[[#This Row],[Production]]</f>
        <v>#VALUE!</v>
      </c>
      <c r="G932" t="e">
        <f t="shared" si="420"/>
        <v>#VALUE!</v>
      </c>
      <c r="H932" t="str">
        <f t="shared" si="421"/>
        <v>||||||||||||</v>
      </c>
      <c r="I932" s="108" t="e">
        <f>[1]!Table1[[#This Row],[Stock]]</f>
        <v>#VALUE!</v>
      </c>
      <c r="J932" t="e">
        <f t="shared" si="422"/>
        <v>#VALUE!</v>
      </c>
      <c r="P932" s="20">
        <f>End_Cal!E932</f>
        <v>0</v>
      </c>
      <c r="AD932" t="str">
        <f t="shared" si="423"/>
        <v>------------</v>
      </c>
    </row>
    <row r="933" spans="6:30" x14ac:dyDescent="0.3">
      <c r="F933" s="108" t="e">
        <f>[1]!Table1[[#This Row],[Production]]</f>
        <v>#VALUE!</v>
      </c>
      <c r="G933" t="e">
        <f t="shared" si="420"/>
        <v>#VALUE!</v>
      </c>
      <c r="H933" t="str">
        <f t="shared" si="421"/>
        <v>||||||||||||</v>
      </c>
      <c r="I933" s="108" t="e">
        <f>[1]!Table1[[#This Row],[Stock]]</f>
        <v>#VALUE!</v>
      </c>
      <c r="J933" t="e">
        <f t="shared" si="422"/>
        <v>#VALUE!</v>
      </c>
      <c r="P933" s="20">
        <f>End_Cal!E933</f>
        <v>0</v>
      </c>
      <c r="AD933" t="str">
        <f t="shared" si="423"/>
        <v>------------</v>
      </c>
    </row>
    <row r="934" spans="6:30" x14ac:dyDescent="0.3">
      <c r="F934" s="108" t="e">
        <f>[1]!Table1[[#This Row],[Production]]</f>
        <v>#VALUE!</v>
      </c>
      <c r="G934" t="e">
        <f t="shared" si="420"/>
        <v>#VALUE!</v>
      </c>
      <c r="H934" t="str">
        <f t="shared" si="421"/>
        <v>||||||||||||</v>
      </c>
      <c r="I934" s="108" t="e">
        <f>[1]!Table1[[#This Row],[Stock]]</f>
        <v>#VALUE!</v>
      </c>
      <c r="J934" t="e">
        <f t="shared" si="422"/>
        <v>#VALUE!</v>
      </c>
      <c r="P934" s="20">
        <f>End_Cal!E934</f>
        <v>0</v>
      </c>
      <c r="AD934" t="str">
        <f t="shared" si="423"/>
        <v>------------</v>
      </c>
    </row>
    <row r="935" spans="6:30" x14ac:dyDescent="0.3">
      <c r="F935" s="108" t="e">
        <f>[1]!Table1[[#This Row],[Production]]</f>
        <v>#VALUE!</v>
      </c>
      <c r="G935" t="e">
        <f t="shared" si="420"/>
        <v>#VALUE!</v>
      </c>
      <c r="H935" t="str">
        <f t="shared" si="421"/>
        <v>||||||||||||</v>
      </c>
      <c r="I935" s="108" t="e">
        <f>[1]!Table1[[#This Row],[Stock]]</f>
        <v>#VALUE!</v>
      </c>
      <c r="J935" t="e">
        <f t="shared" si="422"/>
        <v>#VALUE!</v>
      </c>
      <c r="P935" s="20">
        <f>End_Cal!E935</f>
        <v>0</v>
      </c>
      <c r="AD935" t="str">
        <f t="shared" si="423"/>
        <v>------------</v>
      </c>
    </row>
    <row r="936" spans="6:30" x14ac:dyDescent="0.3">
      <c r="F936" s="108" t="e">
        <f>[1]!Table1[[#This Row],[Production]]</f>
        <v>#VALUE!</v>
      </c>
      <c r="G936" t="e">
        <f t="shared" si="420"/>
        <v>#VALUE!</v>
      </c>
      <c r="H936" t="str">
        <f t="shared" si="421"/>
        <v>||||||||||||</v>
      </c>
      <c r="I936" s="108" t="e">
        <f>[1]!Table1[[#This Row],[Stock]]</f>
        <v>#VALUE!</v>
      </c>
      <c r="J936" t="e">
        <f t="shared" si="422"/>
        <v>#VALUE!</v>
      </c>
      <c r="P936" s="20">
        <f>End_Cal!E936</f>
        <v>0</v>
      </c>
      <c r="AD936" t="str">
        <f t="shared" si="423"/>
        <v>------------</v>
      </c>
    </row>
    <row r="937" spans="6:30" x14ac:dyDescent="0.3">
      <c r="F937" s="108" t="e">
        <f>[1]!Table1[[#This Row],[Production]]</f>
        <v>#VALUE!</v>
      </c>
      <c r="G937" t="e">
        <f t="shared" si="420"/>
        <v>#VALUE!</v>
      </c>
      <c r="H937" t="str">
        <f t="shared" si="421"/>
        <v>||||||||||||</v>
      </c>
      <c r="I937" s="108" t="e">
        <f>[1]!Table1[[#This Row],[Stock]]</f>
        <v>#VALUE!</v>
      </c>
      <c r="J937" t="e">
        <f t="shared" si="422"/>
        <v>#VALUE!</v>
      </c>
      <c r="P937" s="20">
        <f>End_Cal!E937</f>
        <v>0</v>
      </c>
      <c r="AD937" t="str">
        <f t="shared" si="423"/>
        <v>------------</v>
      </c>
    </row>
    <row r="938" spans="6:30" x14ac:dyDescent="0.3">
      <c r="F938" s="108" t="e">
        <f>[1]!Table1[[#This Row],[Production]]</f>
        <v>#VALUE!</v>
      </c>
      <c r="G938" t="e">
        <f t="shared" si="420"/>
        <v>#VALUE!</v>
      </c>
      <c r="H938" t="str">
        <f t="shared" si="421"/>
        <v>||||||||||||</v>
      </c>
      <c r="I938" s="108" t="e">
        <f>[1]!Table1[[#This Row],[Stock]]</f>
        <v>#VALUE!</v>
      </c>
      <c r="J938" t="e">
        <f t="shared" si="422"/>
        <v>#VALUE!</v>
      </c>
      <c r="P938" s="20">
        <f>End_Cal!E938</f>
        <v>0</v>
      </c>
      <c r="AD938" t="str">
        <f t="shared" si="423"/>
        <v>------------</v>
      </c>
    </row>
    <row r="939" spans="6:30" x14ac:dyDescent="0.3">
      <c r="F939" s="108" t="e">
        <f>[1]!Table1[[#This Row],[Production]]</f>
        <v>#VALUE!</v>
      </c>
      <c r="G939" t="e">
        <f t="shared" si="420"/>
        <v>#VALUE!</v>
      </c>
      <c r="H939" t="str">
        <f t="shared" si="421"/>
        <v>||||||||||||</v>
      </c>
      <c r="I939" s="108" t="e">
        <f>[1]!Table1[[#This Row],[Stock]]</f>
        <v>#VALUE!</v>
      </c>
      <c r="J939" t="e">
        <f t="shared" si="422"/>
        <v>#VALUE!</v>
      </c>
      <c r="P939" s="20">
        <f>End_Cal!E939</f>
        <v>0</v>
      </c>
      <c r="AD939" t="str">
        <f t="shared" si="423"/>
        <v>------------</v>
      </c>
    </row>
    <row r="940" spans="6:30" x14ac:dyDescent="0.3">
      <c r="F940" s="108" t="e">
        <f>[1]!Table1[[#This Row],[Production]]</f>
        <v>#VALUE!</v>
      </c>
      <c r="G940" t="e">
        <f t="shared" si="420"/>
        <v>#VALUE!</v>
      </c>
      <c r="H940" t="str">
        <f t="shared" si="421"/>
        <v>||||||||||||</v>
      </c>
      <c r="I940" s="108" t="e">
        <f>[1]!Table1[[#This Row],[Stock]]</f>
        <v>#VALUE!</v>
      </c>
      <c r="J940" t="e">
        <f t="shared" si="422"/>
        <v>#VALUE!</v>
      </c>
      <c r="P940" s="20">
        <f>End_Cal!E940</f>
        <v>0</v>
      </c>
      <c r="AD940" t="str">
        <f t="shared" si="423"/>
        <v>------------</v>
      </c>
    </row>
    <row r="941" spans="6:30" x14ac:dyDescent="0.3">
      <c r="F941" s="108" t="e">
        <f>[1]!Table1[[#This Row],[Production]]</f>
        <v>#VALUE!</v>
      </c>
      <c r="G941" t="e">
        <f t="shared" si="420"/>
        <v>#VALUE!</v>
      </c>
      <c r="H941" t="str">
        <f t="shared" si="421"/>
        <v>||||||||||||</v>
      </c>
      <c r="I941" s="108" t="e">
        <f>[1]!Table1[[#This Row],[Stock]]</f>
        <v>#VALUE!</v>
      </c>
      <c r="J941" t="e">
        <f t="shared" si="422"/>
        <v>#VALUE!</v>
      </c>
      <c r="P941" s="20">
        <f>End_Cal!E941</f>
        <v>0</v>
      </c>
      <c r="AD941" t="str">
        <f t="shared" si="423"/>
        <v>------------</v>
      </c>
    </row>
    <row r="942" spans="6:30" x14ac:dyDescent="0.3">
      <c r="F942" s="108" t="e">
        <f>[1]!Table1[[#This Row],[Production]]</f>
        <v>#VALUE!</v>
      </c>
      <c r="G942" t="e">
        <f t="shared" si="420"/>
        <v>#VALUE!</v>
      </c>
      <c r="H942" t="str">
        <f t="shared" si="421"/>
        <v>||||||||||||</v>
      </c>
      <c r="I942" s="108" t="e">
        <f>[1]!Table1[[#This Row],[Stock]]</f>
        <v>#VALUE!</v>
      </c>
      <c r="J942" t="e">
        <f t="shared" si="422"/>
        <v>#VALUE!</v>
      </c>
      <c r="P942" s="20">
        <f>End_Cal!E942</f>
        <v>0</v>
      </c>
      <c r="AD942" t="str">
        <f t="shared" si="423"/>
        <v>------------</v>
      </c>
    </row>
    <row r="943" spans="6:30" x14ac:dyDescent="0.3">
      <c r="F943" s="108" t="e">
        <f>[1]!Table1[[#This Row],[Production]]</f>
        <v>#VALUE!</v>
      </c>
      <c r="G943" t="e">
        <f t="shared" si="420"/>
        <v>#VALUE!</v>
      </c>
      <c r="H943" t="str">
        <f t="shared" si="421"/>
        <v>||||||||||||</v>
      </c>
      <c r="I943" s="108" t="e">
        <f>[1]!Table1[[#This Row],[Stock]]</f>
        <v>#VALUE!</v>
      </c>
      <c r="J943" t="e">
        <f t="shared" si="422"/>
        <v>#VALUE!</v>
      </c>
      <c r="P943" s="20">
        <f>End_Cal!E943</f>
        <v>0</v>
      </c>
      <c r="AD943" t="str">
        <f t="shared" si="423"/>
        <v>------------</v>
      </c>
    </row>
    <row r="944" spans="6:30" x14ac:dyDescent="0.3">
      <c r="F944" s="108" t="e">
        <f>[1]!Table1[[#This Row],[Production]]</f>
        <v>#VALUE!</v>
      </c>
      <c r="G944" t="e">
        <f t="shared" si="420"/>
        <v>#VALUE!</v>
      </c>
      <c r="H944" t="str">
        <f t="shared" si="421"/>
        <v>||||||||||||</v>
      </c>
      <c r="I944" s="108" t="e">
        <f>[1]!Table1[[#This Row],[Stock]]</f>
        <v>#VALUE!</v>
      </c>
      <c r="J944" t="e">
        <f t="shared" si="422"/>
        <v>#VALUE!</v>
      </c>
      <c r="P944" s="20">
        <f>End_Cal!E944</f>
        <v>0</v>
      </c>
      <c r="AD944" t="str">
        <f t="shared" si="423"/>
        <v>------------</v>
      </c>
    </row>
    <row r="945" spans="6:30" x14ac:dyDescent="0.3">
      <c r="F945" s="108" t="e">
        <f>[1]!Table1[[#This Row],[Production]]</f>
        <v>#VALUE!</v>
      </c>
      <c r="G945" t="e">
        <f t="shared" si="420"/>
        <v>#VALUE!</v>
      </c>
      <c r="H945" t="str">
        <f t="shared" si="421"/>
        <v>||||||||||||</v>
      </c>
      <c r="I945" s="108" t="e">
        <f>[1]!Table1[[#This Row],[Stock]]</f>
        <v>#VALUE!</v>
      </c>
      <c r="J945" t="e">
        <f t="shared" si="422"/>
        <v>#VALUE!</v>
      </c>
      <c r="P945" s="20">
        <f>End_Cal!E945</f>
        <v>0</v>
      </c>
      <c r="AD945" t="str">
        <f t="shared" si="423"/>
        <v>------------</v>
      </c>
    </row>
    <row r="946" spans="6:30" x14ac:dyDescent="0.3">
      <c r="F946" s="108" t="e">
        <f>[1]!Table1[[#This Row],[Production]]</f>
        <v>#VALUE!</v>
      </c>
      <c r="G946" t="e">
        <f t="shared" si="420"/>
        <v>#VALUE!</v>
      </c>
      <c r="H946" t="str">
        <f t="shared" si="421"/>
        <v>||||||||||||</v>
      </c>
      <c r="I946" s="108" t="e">
        <f>[1]!Table1[[#This Row],[Stock]]</f>
        <v>#VALUE!</v>
      </c>
      <c r="J946" t="e">
        <f t="shared" si="422"/>
        <v>#VALUE!</v>
      </c>
      <c r="P946" s="20">
        <f>End_Cal!E946</f>
        <v>0</v>
      </c>
      <c r="AD946" t="str">
        <f t="shared" si="423"/>
        <v>------------</v>
      </c>
    </row>
    <row r="947" spans="6:30" x14ac:dyDescent="0.3">
      <c r="F947" s="108" t="e">
        <f>[1]!Table1[[#This Row],[Production]]</f>
        <v>#VALUE!</v>
      </c>
      <c r="G947" t="e">
        <f t="shared" si="420"/>
        <v>#VALUE!</v>
      </c>
      <c r="H947" t="str">
        <f t="shared" si="421"/>
        <v>||||||||||||</v>
      </c>
      <c r="I947" s="108" t="e">
        <f>[1]!Table1[[#This Row],[Stock]]</f>
        <v>#VALUE!</v>
      </c>
      <c r="J947" t="e">
        <f t="shared" si="422"/>
        <v>#VALUE!</v>
      </c>
      <c r="P947" s="20">
        <f>End_Cal!E947</f>
        <v>0</v>
      </c>
      <c r="AD947" t="str">
        <f t="shared" si="423"/>
        <v>------------</v>
      </c>
    </row>
    <row r="948" spans="6:30" x14ac:dyDescent="0.3">
      <c r="F948" s="108" t="e">
        <f>[1]!Table1[[#This Row],[Production]]</f>
        <v>#VALUE!</v>
      </c>
      <c r="G948" t="e">
        <f t="shared" si="420"/>
        <v>#VALUE!</v>
      </c>
      <c r="H948" t="str">
        <f t="shared" si="421"/>
        <v>||||||||||||</v>
      </c>
      <c r="I948" s="108" t="e">
        <f>[1]!Table1[[#This Row],[Stock]]</f>
        <v>#VALUE!</v>
      </c>
      <c r="J948" t="e">
        <f t="shared" si="422"/>
        <v>#VALUE!</v>
      </c>
      <c r="P948" s="20">
        <f>End_Cal!E948</f>
        <v>0</v>
      </c>
      <c r="AD948" t="str">
        <f t="shared" si="423"/>
        <v>------------</v>
      </c>
    </row>
    <row r="949" spans="6:30" x14ac:dyDescent="0.3">
      <c r="F949" s="108" t="e">
        <f>[1]!Table1[[#This Row],[Production]]</f>
        <v>#VALUE!</v>
      </c>
      <c r="G949" t="e">
        <f t="shared" si="420"/>
        <v>#VALUE!</v>
      </c>
      <c r="H949" t="str">
        <f t="shared" si="421"/>
        <v>||||||||||||</v>
      </c>
      <c r="I949" s="108" t="e">
        <f>[1]!Table1[[#This Row],[Stock]]</f>
        <v>#VALUE!</v>
      </c>
      <c r="J949" t="e">
        <f t="shared" si="422"/>
        <v>#VALUE!</v>
      </c>
      <c r="P949" s="20">
        <f>End_Cal!E949</f>
        <v>0</v>
      </c>
      <c r="AD949" t="str">
        <f t="shared" si="423"/>
        <v>------------</v>
      </c>
    </row>
    <row r="950" spans="6:30" x14ac:dyDescent="0.3">
      <c r="F950" s="108" t="e">
        <f>[1]!Table1[[#This Row],[Production]]</f>
        <v>#VALUE!</v>
      </c>
      <c r="G950" t="e">
        <f t="shared" si="420"/>
        <v>#VALUE!</v>
      </c>
      <c r="H950" t="str">
        <f t="shared" si="421"/>
        <v>||||||||||||</v>
      </c>
      <c r="I950" s="108" t="e">
        <f>[1]!Table1[[#This Row],[Stock]]</f>
        <v>#VALUE!</v>
      </c>
      <c r="J950" t="e">
        <f t="shared" si="422"/>
        <v>#VALUE!</v>
      </c>
      <c r="P950" s="20">
        <f>End_Cal!E950</f>
        <v>0</v>
      </c>
      <c r="AD950" t="str">
        <f t="shared" si="423"/>
        <v>------------</v>
      </c>
    </row>
    <row r="951" spans="6:30" x14ac:dyDescent="0.3">
      <c r="F951" s="108" t="e">
        <f>[1]!Table1[[#This Row],[Production]]</f>
        <v>#VALUE!</v>
      </c>
      <c r="G951" t="e">
        <f t="shared" si="420"/>
        <v>#VALUE!</v>
      </c>
      <c r="H951" t="str">
        <f t="shared" si="421"/>
        <v>||||||||||||</v>
      </c>
      <c r="I951" s="108" t="e">
        <f>[1]!Table1[[#This Row],[Stock]]</f>
        <v>#VALUE!</v>
      </c>
      <c r="J951" t="e">
        <f t="shared" si="422"/>
        <v>#VALUE!</v>
      </c>
      <c r="P951" s="20">
        <f>End_Cal!E951</f>
        <v>0</v>
      </c>
      <c r="AD951" t="str">
        <f t="shared" si="423"/>
        <v>------------</v>
      </c>
    </row>
    <row r="952" spans="6:30" x14ac:dyDescent="0.3">
      <c r="F952" s="108" t="e">
        <f>[1]!Table1[[#This Row],[Production]]</f>
        <v>#VALUE!</v>
      </c>
      <c r="G952" t="e">
        <f t="shared" si="420"/>
        <v>#VALUE!</v>
      </c>
      <c r="H952" t="str">
        <f t="shared" si="421"/>
        <v>||||||||||||</v>
      </c>
      <c r="I952" s="108" t="e">
        <f>[1]!Table1[[#This Row],[Stock]]</f>
        <v>#VALUE!</v>
      </c>
      <c r="J952" t="e">
        <f t="shared" si="422"/>
        <v>#VALUE!</v>
      </c>
      <c r="P952" s="20">
        <f>End_Cal!E952</f>
        <v>0</v>
      </c>
      <c r="AD952" t="str">
        <f t="shared" si="423"/>
        <v>------------</v>
      </c>
    </row>
    <row r="953" spans="6:30" x14ac:dyDescent="0.3">
      <c r="F953" s="108" t="e">
        <f>[1]!Table1[[#This Row],[Production]]</f>
        <v>#VALUE!</v>
      </c>
      <c r="G953" t="e">
        <f t="shared" si="420"/>
        <v>#VALUE!</v>
      </c>
      <c r="H953" t="str">
        <f t="shared" si="421"/>
        <v>||||||||||||</v>
      </c>
      <c r="I953" s="108" t="e">
        <f>[1]!Table1[[#This Row],[Stock]]</f>
        <v>#VALUE!</v>
      </c>
      <c r="J953" t="e">
        <f t="shared" si="422"/>
        <v>#VALUE!</v>
      </c>
      <c r="P953" s="20">
        <f>End_Cal!E953</f>
        <v>0</v>
      </c>
      <c r="AD953" t="str">
        <f t="shared" si="423"/>
        <v>------------</v>
      </c>
    </row>
    <row r="954" spans="6:30" x14ac:dyDescent="0.3">
      <c r="F954" s="108" t="e">
        <f>[1]!Table1[[#This Row],[Production]]</f>
        <v>#VALUE!</v>
      </c>
      <c r="G954" t="e">
        <f t="shared" si="420"/>
        <v>#VALUE!</v>
      </c>
      <c r="H954" t="str">
        <f t="shared" si="421"/>
        <v>||||||||||||</v>
      </c>
      <c r="I954" s="108" t="e">
        <f>[1]!Table1[[#This Row],[Stock]]</f>
        <v>#VALUE!</v>
      </c>
      <c r="J954" t="e">
        <f t="shared" si="422"/>
        <v>#VALUE!</v>
      </c>
      <c r="P954" s="20">
        <f>End_Cal!E954</f>
        <v>0</v>
      </c>
      <c r="AD954" t="str">
        <f t="shared" si="423"/>
        <v>------------</v>
      </c>
    </row>
    <row r="955" spans="6:30" x14ac:dyDescent="0.3">
      <c r="F955" s="108" t="e">
        <f>[1]!Table1[[#This Row],[Production]]</f>
        <v>#VALUE!</v>
      </c>
      <c r="G955" t="e">
        <f t="shared" si="420"/>
        <v>#VALUE!</v>
      </c>
      <c r="H955" t="str">
        <f t="shared" si="421"/>
        <v>||||||||||||</v>
      </c>
      <c r="I955" s="108" t="e">
        <f>[1]!Table1[[#This Row],[Stock]]</f>
        <v>#VALUE!</v>
      </c>
      <c r="J955" t="e">
        <f t="shared" si="422"/>
        <v>#VALUE!</v>
      </c>
      <c r="P955" s="20">
        <f>End_Cal!E955</f>
        <v>0</v>
      </c>
      <c r="AD955" t="str">
        <f t="shared" si="423"/>
        <v>------------</v>
      </c>
    </row>
    <row r="956" spans="6:30" x14ac:dyDescent="0.3">
      <c r="F956" s="108" t="e">
        <f>[1]!Table1[[#This Row],[Production]]</f>
        <v>#VALUE!</v>
      </c>
      <c r="G956" t="e">
        <f t="shared" si="420"/>
        <v>#VALUE!</v>
      </c>
      <c r="H956" t="str">
        <f t="shared" si="421"/>
        <v>||||||||||||</v>
      </c>
      <c r="I956" s="108" t="e">
        <f>[1]!Table1[[#This Row],[Stock]]</f>
        <v>#VALUE!</v>
      </c>
      <c r="J956" t="e">
        <f t="shared" si="422"/>
        <v>#VALUE!</v>
      </c>
      <c r="P956" s="20">
        <f>End_Cal!E956</f>
        <v>0</v>
      </c>
      <c r="AD956" t="str">
        <f t="shared" si="423"/>
        <v>------------</v>
      </c>
    </row>
    <row r="957" spans="6:30" x14ac:dyDescent="0.3">
      <c r="F957" s="108" t="e">
        <f>[1]!Table1[[#This Row],[Production]]</f>
        <v>#VALUE!</v>
      </c>
      <c r="G957" t="e">
        <f t="shared" si="420"/>
        <v>#VALUE!</v>
      </c>
      <c r="H957" t="str">
        <f t="shared" si="421"/>
        <v>||||||||||||</v>
      </c>
      <c r="I957" s="108" t="e">
        <f>[1]!Table1[[#This Row],[Stock]]</f>
        <v>#VALUE!</v>
      </c>
      <c r="J957" t="e">
        <f t="shared" si="422"/>
        <v>#VALUE!</v>
      </c>
      <c r="P957" s="20">
        <f>End_Cal!E957</f>
        <v>0</v>
      </c>
      <c r="AD957" t="str">
        <f t="shared" si="423"/>
        <v>------------</v>
      </c>
    </row>
    <row r="958" spans="6:30" x14ac:dyDescent="0.3">
      <c r="F958" s="108" t="e">
        <f>[1]!Table1[[#This Row],[Production]]</f>
        <v>#VALUE!</v>
      </c>
      <c r="G958" t="e">
        <f t="shared" si="420"/>
        <v>#VALUE!</v>
      </c>
      <c r="H958" t="str">
        <f t="shared" si="421"/>
        <v>||||||||||||</v>
      </c>
      <c r="I958" s="108" t="e">
        <f>[1]!Table1[[#This Row],[Stock]]</f>
        <v>#VALUE!</v>
      </c>
      <c r="J958" t="e">
        <f t="shared" si="422"/>
        <v>#VALUE!</v>
      </c>
      <c r="P958" s="20">
        <f>End_Cal!E958</f>
        <v>0</v>
      </c>
      <c r="AD958" t="str">
        <f t="shared" si="423"/>
        <v>------------</v>
      </c>
    </row>
    <row r="959" spans="6:30" x14ac:dyDescent="0.3">
      <c r="F959" s="108" t="e">
        <f>[1]!Table1[[#This Row],[Production]]</f>
        <v>#VALUE!</v>
      </c>
      <c r="G959" t="e">
        <f t="shared" si="420"/>
        <v>#VALUE!</v>
      </c>
      <c r="H959" t="str">
        <f t="shared" si="421"/>
        <v>||||||||||||</v>
      </c>
      <c r="I959" s="108" t="e">
        <f>[1]!Table1[[#This Row],[Stock]]</f>
        <v>#VALUE!</v>
      </c>
      <c r="J959" t="e">
        <f t="shared" si="422"/>
        <v>#VALUE!</v>
      </c>
      <c r="P959" s="20">
        <f>End_Cal!E959</f>
        <v>0</v>
      </c>
      <c r="AD959" t="str">
        <f t="shared" si="423"/>
        <v>------------</v>
      </c>
    </row>
    <row r="960" spans="6:30" x14ac:dyDescent="0.3">
      <c r="F960" s="108" t="e">
        <f>[1]!Table1[[#This Row],[Production]]</f>
        <v>#VALUE!</v>
      </c>
      <c r="G960" t="e">
        <f t="shared" si="420"/>
        <v>#VALUE!</v>
      </c>
      <c r="H960" t="str">
        <f t="shared" si="421"/>
        <v>||||||||||||</v>
      </c>
      <c r="I960" s="108" t="e">
        <f>[1]!Table1[[#This Row],[Stock]]</f>
        <v>#VALUE!</v>
      </c>
      <c r="J960" t="e">
        <f t="shared" si="422"/>
        <v>#VALUE!</v>
      </c>
      <c r="P960" s="20">
        <f>End_Cal!E960</f>
        <v>0</v>
      </c>
      <c r="AD960" t="str">
        <f t="shared" si="423"/>
        <v>------------</v>
      </c>
    </row>
    <row r="961" spans="6:30" x14ac:dyDescent="0.3">
      <c r="F961" s="108" t="e">
        <f>[1]!Table1[[#This Row],[Production]]</f>
        <v>#VALUE!</v>
      </c>
      <c r="G961" t="e">
        <f t="shared" si="420"/>
        <v>#VALUE!</v>
      </c>
      <c r="H961" t="str">
        <f t="shared" si="421"/>
        <v>||||||||||||</v>
      </c>
      <c r="I961" s="108" t="e">
        <f>[1]!Table1[[#This Row],[Stock]]</f>
        <v>#VALUE!</v>
      </c>
      <c r="J961" t="e">
        <f t="shared" si="422"/>
        <v>#VALUE!</v>
      </c>
      <c r="P961" s="20">
        <f>End_Cal!E961</f>
        <v>0</v>
      </c>
      <c r="AD961" t="str">
        <f t="shared" si="423"/>
        <v>------------</v>
      </c>
    </row>
    <row r="962" spans="6:30" x14ac:dyDescent="0.3">
      <c r="F962" s="108" t="e">
        <f>[1]!Table1[[#This Row],[Production]]</f>
        <v>#VALUE!</v>
      </c>
      <c r="G962" t="e">
        <f t="shared" si="420"/>
        <v>#VALUE!</v>
      </c>
      <c r="H962" t="str">
        <f t="shared" si="421"/>
        <v>||||||||||||</v>
      </c>
      <c r="I962" s="108" t="e">
        <f>[1]!Table1[[#This Row],[Stock]]</f>
        <v>#VALUE!</v>
      </c>
      <c r="J962" t="e">
        <f t="shared" si="422"/>
        <v>#VALUE!</v>
      </c>
      <c r="P962" s="20">
        <f>End_Cal!E962</f>
        <v>0</v>
      </c>
      <c r="AD962" t="str">
        <f t="shared" si="423"/>
        <v>------------</v>
      </c>
    </row>
    <row r="963" spans="6:30" x14ac:dyDescent="0.3">
      <c r="F963" s="108" t="e">
        <f>[1]!Table1[[#This Row],[Production]]</f>
        <v>#VALUE!</v>
      </c>
      <c r="G963" t="e">
        <f t="shared" si="420"/>
        <v>#VALUE!</v>
      </c>
      <c r="H963" t="str">
        <f t="shared" si="421"/>
        <v>||||||||||||</v>
      </c>
      <c r="I963" s="108" t="e">
        <f>[1]!Table1[[#This Row],[Stock]]</f>
        <v>#VALUE!</v>
      </c>
      <c r="J963" t="e">
        <f t="shared" si="422"/>
        <v>#VALUE!</v>
      </c>
      <c r="P963" s="20">
        <f>End_Cal!E963</f>
        <v>0</v>
      </c>
      <c r="AD963" t="str">
        <f t="shared" si="423"/>
        <v>------------</v>
      </c>
    </row>
    <row r="964" spans="6:30" x14ac:dyDescent="0.3">
      <c r="F964" s="108" t="e">
        <f>[1]!Table1[[#This Row],[Production]]</f>
        <v>#VALUE!</v>
      </c>
      <c r="G964" t="e">
        <f t="shared" ref="G964:G1000" si="424">MID(F964,LEN(F964)-6,4)</f>
        <v>#VALUE!</v>
      </c>
      <c r="H964" t="str">
        <f t="shared" ref="H964:H1000" si="425">AS964&amp;"|"&amp;AT964&amp;"|"&amp;AU964&amp;"|"&amp;AV964&amp;"|"&amp;AW964&amp;"|"&amp;AX964&amp;"|"&amp;AY964&amp;"|"&amp;AZ964&amp;"|"&amp;BA964&amp;"|"&amp;BB964&amp;"|"&amp;BC964&amp;"|"&amp;BD964&amp;"|"&amp;BE964</f>
        <v>||||||||||||</v>
      </c>
      <c r="I964" s="108" t="e">
        <f>[1]!Table1[[#This Row],[Stock]]</f>
        <v>#VALUE!</v>
      </c>
      <c r="J964" t="e">
        <f t="shared" ref="J964:J1000" si="426">MID(LEFT(I964,LEN(I964)-3),FIND("0|0.000",LEFT(I964,LEN(I964)-3),1)+7,6)</f>
        <v>#VALUE!</v>
      </c>
      <c r="P964" s="20">
        <f>End_Cal!E964</f>
        <v>0</v>
      </c>
      <c r="AD964" t="str">
        <f t="shared" ref="AD964:AD1000" si="427">Q964&amp;"-"&amp;R964&amp;"-"&amp;S964&amp;"-"&amp;T964&amp;"-"&amp;U964&amp;"-"&amp;V964&amp;"-"&amp;W964&amp;"-"&amp;X964&amp;"-"&amp;Y964&amp;"-"&amp;Z964&amp;"-"&amp;AA964&amp;"-"&amp;AB964&amp;"-"&amp;AC964</f>
        <v>------------</v>
      </c>
    </row>
    <row r="965" spans="6:30" x14ac:dyDescent="0.3">
      <c r="F965" s="108" t="e">
        <f>[1]!Table1[[#This Row],[Production]]</f>
        <v>#VALUE!</v>
      </c>
      <c r="G965" t="e">
        <f t="shared" si="424"/>
        <v>#VALUE!</v>
      </c>
      <c r="H965" t="str">
        <f t="shared" si="425"/>
        <v>||||||||||||</v>
      </c>
      <c r="I965" s="108" t="e">
        <f>[1]!Table1[[#This Row],[Stock]]</f>
        <v>#VALUE!</v>
      </c>
      <c r="J965" t="e">
        <f t="shared" si="426"/>
        <v>#VALUE!</v>
      </c>
      <c r="P965" s="20">
        <f>End_Cal!E965</f>
        <v>0</v>
      </c>
      <c r="AD965" t="str">
        <f t="shared" si="427"/>
        <v>------------</v>
      </c>
    </row>
    <row r="966" spans="6:30" x14ac:dyDescent="0.3">
      <c r="F966" s="108" t="e">
        <f>[1]!Table1[[#This Row],[Production]]</f>
        <v>#VALUE!</v>
      </c>
      <c r="G966" t="e">
        <f t="shared" si="424"/>
        <v>#VALUE!</v>
      </c>
      <c r="H966" t="str">
        <f t="shared" si="425"/>
        <v>||||||||||||</v>
      </c>
      <c r="I966" s="108" t="e">
        <f>[1]!Table1[[#This Row],[Stock]]</f>
        <v>#VALUE!</v>
      </c>
      <c r="J966" t="e">
        <f t="shared" si="426"/>
        <v>#VALUE!</v>
      </c>
      <c r="P966" s="20">
        <f>End_Cal!E966</f>
        <v>0</v>
      </c>
      <c r="AD966" t="str">
        <f t="shared" si="427"/>
        <v>------------</v>
      </c>
    </row>
    <row r="967" spans="6:30" x14ac:dyDescent="0.3">
      <c r="F967" s="108" t="e">
        <f>[1]!Table1[[#This Row],[Production]]</f>
        <v>#VALUE!</v>
      </c>
      <c r="G967" t="e">
        <f t="shared" si="424"/>
        <v>#VALUE!</v>
      </c>
      <c r="H967" t="str">
        <f t="shared" si="425"/>
        <v>||||||||||||</v>
      </c>
      <c r="I967" s="108" t="e">
        <f>[1]!Table1[[#This Row],[Stock]]</f>
        <v>#VALUE!</v>
      </c>
      <c r="J967" t="e">
        <f t="shared" si="426"/>
        <v>#VALUE!</v>
      </c>
      <c r="P967" s="20">
        <f>End_Cal!E967</f>
        <v>0</v>
      </c>
      <c r="AD967" t="str">
        <f t="shared" si="427"/>
        <v>------------</v>
      </c>
    </row>
    <row r="968" spans="6:30" x14ac:dyDescent="0.3">
      <c r="F968" s="108" t="e">
        <f>[1]!Table1[[#This Row],[Production]]</f>
        <v>#VALUE!</v>
      </c>
      <c r="G968" t="e">
        <f t="shared" si="424"/>
        <v>#VALUE!</v>
      </c>
      <c r="H968" t="str">
        <f t="shared" si="425"/>
        <v>||||||||||||</v>
      </c>
      <c r="I968" s="108" t="e">
        <f>[1]!Table1[[#This Row],[Stock]]</f>
        <v>#VALUE!</v>
      </c>
      <c r="J968" t="e">
        <f t="shared" si="426"/>
        <v>#VALUE!</v>
      </c>
      <c r="P968" s="20">
        <f>End_Cal!E968</f>
        <v>0</v>
      </c>
      <c r="AD968" t="str">
        <f t="shared" si="427"/>
        <v>------------</v>
      </c>
    </row>
    <row r="969" spans="6:30" x14ac:dyDescent="0.3">
      <c r="F969" s="108" t="e">
        <f>[1]!Table1[[#This Row],[Production]]</f>
        <v>#VALUE!</v>
      </c>
      <c r="G969" t="e">
        <f t="shared" si="424"/>
        <v>#VALUE!</v>
      </c>
      <c r="H969" t="str">
        <f t="shared" si="425"/>
        <v>||||||||||||</v>
      </c>
      <c r="I969" s="108" t="e">
        <f>[1]!Table1[[#This Row],[Stock]]</f>
        <v>#VALUE!</v>
      </c>
      <c r="J969" t="e">
        <f t="shared" si="426"/>
        <v>#VALUE!</v>
      </c>
      <c r="P969" s="20">
        <f>End_Cal!E969</f>
        <v>0</v>
      </c>
      <c r="AD969" t="str">
        <f t="shared" si="427"/>
        <v>------------</v>
      </c>
    </row>
    <row r="970" spans="6:30" x14ac:dyDescent="0.3">
      <c r="F970" s="108" t="e">
        <f>[1]!Table1[[#This Row],[Production]]</f>
        <v>#VALUE!</v>
      </c>
      <c r="G970" t="e">
        <f t="shared" si="424"/>
        <v>#VALUE!</v>
      </c>
      <c r="H970" t="str">
        <f t="shared" si="425"/>
        <v>||||||||||||</v>
      </c>
      <c r="I970" s="108" t="e">
        <f>[1]!Table1[[#This Row],[Stock]]</f>
        <v>#VALUE!</v>
      </c>
      <c r="J970" t="e">
        <f t="shared" si="426"/>
        <v>#VALUE!</v>
      </c>
      <c r="P970" s="20">
        <f>End_Cal!E970</f>
        <v>0</v>
      </c>
      <c r="AD970" t="str">
        <f t="shared" si="427"/>
        <v>------------</v>
      </c>
    </row>
    <row r="971" spans="6:30" x14ac:dyDescent="0.3">
      <c r="F971" s="108" t="e">
        <f>[1]!Table1[[#This Row],[Production]]</f>
        <v>#VALUE!</v>
      </c>
      <c r="G971" t="e">
        <f t="shared" si="424"/>
        <v>#VALUE!</v>
      </c>
      <c r="H971" t="str">
        <f t="shared" si="425"/>
        <v>||||||||||||</v>
      </c>
      <c r="I971" s="108" t="e">
        <f>[1]!Table1[[#This Row],[Stock]]</f>
        <v>#VALUE!</v>
      </c>
      <c r="J971" t="e">
        <f t="shared" si="426"/>
        <v>#VALUE!</v>
      </c>
      <c r="P971" s="20">
        <f>End_Cal!E971</f>
        <v>0</v>
      </c>
      <c r="AD971" t="str">
        <f t="shared" si="427"/>
        <v>------------</v>
      </c>
    </row>
    <row r="972" spans="6:30" x14ac:dyDescent="0.3">
      <c r="F972" s="108" t="e">
        <f>[1]!Table1[[#This Row],[Production]]</f>
        <v>#VALUE!</v>
      </c>
      <c r="G972" t="e">
        <f t="shared" si="424"/>
        <v>#VALUE!</v>
      </c>
      <c r="H972" t="str">
        <f t="shared" si="425"/>
        <v>||||||||||||</v>
      </c>
      <c r="I972" s="108" t="e">
        <f>[1]!Table1[[#This Row],[Stock]]</f>
        <v>#VALUE!</v>
      </c>
      <c r="J972" t="e">
        <f t="shared" si="426"/>
        <v>#VALUE!</v>
      </c>
      <c r="P972" s="20">
        <f>End_Cal!E972</f>
        <v>0</v>
      </c>
      <c r="AD972" t="str">
        <f t="shared" si="427"/>
        <v>------------</v>
      </c>
    </row>
    <row r="973" spans="6:30" x14ac:dyDescent="0.3">
      <c r="F973" s="108" t="e">
        <f>[1]!Table1[[#This Row],[Production]]</f>
        <v>#VALUE!</v>
      </c>
      <c r="G973" t="e">
        <f t="shared" si="424"/>
        <v>#VALUE!</v>
      </c>
      <c r="H973" t="str">
        <f t="shared" si="425"/>
        <v>||||||||||||</v>
      </c>
      <c r="I973" s="108" t="e">
        <f>[1]!Table1[[#This Row],[Stock]]</f>
        <v>#VALUE!</v>
      </c>
      <c r="J973" t="e">
        <f t="shared" si="426"/>
        <v>#VALUE!</v>
      </c>
      <c r="P973" s="20">
        <f>End_Cal!E973</f>
        <v>0</v>
      </c>
      <c r="AD973" t="str">
        <f t="shared" si="427"/>
        <v>------------</v>
      </c>
    </row>
    <row r="974" spans="6:30" x14ac:dyDescent="0.3">
      <c r="F974" s="108" t="e">
        <f>[1]!Table1[[#This Row],[Production]]</f>
        <v>#VALUE!</v>
      </c>
      <c r="G974" t="e">
        <f t="shared" si="424"/>
        <v>#VALUE!</v>
      </c>
      <c r="H974" t="str">
        <f t="shared" si="425"/>
        <v>||||||||||||</v>
      </c>
      <c r="I974" s="108" t="e">
        <f>[1]!Table1[[#This Row],[Stock]]</f>
        <v>#VALUE!</v>
      </c>
      <c r="J974" t="e">
        <f t="shared" si="426"/>
        <v>#VALUE!</v>
      </c>
      <c r="P974" s="20">
        <f>End_Cal!E974</f>
        <v>0</v>
      </c>
      <c r="AD974" t="str">
        <f t="shared" si="427"/>
        <v>------------</v>
      </c>
    </row>
    <row r="975" spans="6:30" x14ac:dyDescent="0.3">
      <c r="F975" s="108" t="e">
        <f>[1]!Table1[[#This Row],[Production]]</f>
        <v>#VALUE!</v>
      </c>
      <c r="G975" t="e">
        <f t="shared" si="424"/>
        <v>#VALUE!</v>
      </c>
      <c r="H975" t="str">
        <f t="shared" si="425"/>
        <v>||||||||||||</v>
      </c>
      <c r="I975" s="108" t="e">
        <f>[1]!Table1[[#This Row],[Stock]]</f>
        <v>#VALUE!</v>
      </c>
      <c r="J975" t="e">
        <f t="shared" si="426"/>
        <v>#VALUE!</v>
      </c>
      <c r="P975" s="20">
        <f>End_Cal!E975</f>
        <v>0</v>
      </c>
      <c r="AD975" t="str">
        <f t="shared" si="427"/>
        <v>------------</v>
      </c>
    </row>
    <row r="976" spans="6:30" x14ac:dyDescent="0.3">
      <c r="F976" s="108" t="e">
        <f>[1]!Table1[[#This Row],[Production]]</f>
        <v>#VALUE!</v>
      </c>
      <c r="G976" t="e">
        <f t="shared" si="424"/>
        <v>#VALUE!</v>
      </c>
      <c r="H976" t="str">
        <f t="shared" si="425"/>
        <v>||||||||||||</v>
      </c>
      <c r="I976" s="108" t="e">
        <f>[1]!Table1[[#This Row],[Stock]]</f>
        <v>#VALUE!</v>
      </c>
      <c r="J976" t="e">
        <f t="shared" si="426"/>
        <v>#VALUE!</v>
      </c>
      <c r="P976" s="20">
        <f>End_Cal!E976</f>
        <v>0</v>
      </c>
      <c r="AD976" t="str">
        <f t="shared" si="427"/>
        <v>------------</v>
      </c>
    </row>
    <row r="977" spans="6:30" x14ac:dyDescent="0.3">
      <c r="F977" s="108" t="e">
        <f>[1]!Table1[[#This Row],[Production]]</f>
        <v>#VALUE!</v>
      </c>
      <c r="G977" t="e">
        <f t="shared" si="424"/>
        <v>#VALUE!</v>
      </c>
      <c r="H977" t="str">
        <f t="shared" si="425"/>
        <v>||||||||||||</v>
      </c>
      <c r="I977" s="108" t="e">
        <f>[1]!Table1[[#This Row],[Stock]]</f>
        <v>#VALUE!</v>
      </c>
      <c r="J977" t="e">
        <f t="shared" si="426"/>
        <v>#VALUE!</v>
      </c>
      <c r="P977" s="20">
        <f>End_Cal!E977</f>
        <v>0</v>
      </c>
      <c r="AD977" t="str">
        <f t="shared" si="427"/>
        <v>------------</v>
      </c>
    </row>
    <row r="978" spans="6:30" x14ac:dyDescent="0.3">
      <c r="F978" s="108" t="e">
        <f>[1]!Table1[[#This Row],[Production]]</f>
        <v>#VALUE!</v>
      </c>
      <c r="G978" t="e">
        <f t="shared" si="424"/>
        <v>#VALUE!</v>
      </c>
      <c r="H978" t="str">
        <f t="shared" si="425"/>
        <v>||||||||||||</v>
      </c>
      <c r="I978" s="108" t="e">
        <f>[1]!Table1[[#This Row],[Stock]]</f>
        <v>#VALUE!</v>
      </c>
      <c r="J978" t="e">
        <f t="shared" si="426"/>
        <v>#VALUE!</v>
      </c>
      <c r="P978" s="20">
        <f>End_Cal!E978</f>
        <v>0</v>
      </c>
      <c r="AD978" t="str">
        <f t="shared" si="427"/>
        <v>------------</v>
      </c>
    </row>
    <row r="979" spans="6:30" x14ac:dyDescent="0.3">
      <c r="F979" s="108" t="e">
        <f>[1]!Table1[[#This Row],[Production]]</f>
        <v>#VALUE!</v>
      </c>
      <c r="G979" t="e">
        <f t="shared" si="424"/>
        <v>#VALUE!</v>
      </c>
      <c r="H979" t="str">
        <f t="shared" si="425"/>
        <v>||||||||||||</v>
      </c>
      <c r="I979" s="108" t="e">
        <f>[1]!Table1[[#This Row],[Stock]]</f>
        <v>#VALUE!</v>
      </c>
      <c r="J979" t="e">
        <f t="shared" si="426"/>
        <v>#VALUE!</v>
      </c>
      <c r="P979" s="20">
        <f>End_Cal!E979</f>
        <v>0</v>
      </c>
      <c r="AD979" t="str">
        <f t="shared" si="427"/>
        <v>------------</v>
      </c>
    </row>
    <row r="980" spans="6:30" x14ac:dyDescent="0.3">
      <c r="F980" s="108" t="e">
        <f>[1]!Table1[[#This Row],[Production]]</f>
        <v>#VALUE!</v>
      </c>
      <c r="G980" t="e">
        <f t="shared" si="424"/>
        <v>#VALUE!</v>
      </c>
      <c r="H980" t="str">
        <f t="shared" si="425"/>
        <v>||||||||||||</v>
      </c>
      <c r="I980" s="108" t="e">
        <f>[1]!Table1[[#This Row],[Stock]]</f>
        <v>#VALUE!</v>
      </c>
      <c r="J980" t="e">
        <f t="shared" si="426"/>
        <v>#VALUE!</v>
      </c>
      <c r="P980" s="20">
        <f>End_Cal!E980</f>
        <v>0</v>
      </c>
      <c r="AD980" t="str">
        <f t="shared" si="427"/>
        <v>------------</v>
      </c>
    </row>
    <row r="981" spans="6:30" x14ac:dyDescent="0.3">
      <c r="F981" s="108" t="e">
        <f>[1]!Table1[[#This Row],[Production]]</f>
        <v>#VALUE!</v>
      </c>
      <c r="G981" t="e">
        <f t="shared" si="424"/>
        <v>#VALUE!</v>
      </c>
      <c r="H981" t="str">
        <f t="shared" si="425"/>
        <v>||||||||||||</v>
      </c>
      <c r="I981" s="108" t="e">
        <f>[1]!Table1[[#This Row],[Stock]]</f>
        <v>#VALUE!</v>
      </c>
      <c r="J981" t="e">
        <f t="shared" si="426"/>
        <v>#VALUE!</v>
      </c>
      <c r="P981" s="20">
        <f>End_Cal!E981</f>
        <v>0</v>
      </c>
      <c r="AD981" t="str">
        <f t="shared" si="427"/>
        <v>------------</v>
      </c>
    </row>
    <row r="982" spans="6:30" x14ac:dyDescent="0.3">
      <c r="F982" s="108" t="e">
        <f>[1]!Table1[[#This Row],[Production]]</f>
        <v>#VALUE!</v>
      </c>
      <c r="G982" t="e">
        <f t="shared" si="424"/>
        <v>#VALUE!</v>
      </c>
      <c r="H982" t="str">
        <f t="shared" si="425"/>
        <v>||||||||||||</v>
      </c>
      <c r="I982" s="108" t="e">
        <f>[1]!Table1[[#This Row],[Stock]]</f>
        <v>#VALUE!</v>
      </c>
      <c r="J982" t="e">
        <f t="shared" si="426"/>
        <v>#VALUE!</v>
      </c>
      <c r="P982" s="20">
        <f>End_Cal!E982</f>
        <v>0</v>
      </c>
      <c r="AD982" t="str">
        <f t="shared" si="427"/>
        <v>------------</v>
      </c>
    </row>
    <row r="983" spans="6:30" x14ac:dyDescent="0.3">
      <c r="F983" s="108" t="e">
        <f>[1]!Table1[[#This Row],[Production]]</f>
        <v>#VALUE!</v>
      </c>
      <c r="G983" t="e">
        <f t="shared" si="424"/>
        <v>#VALUE!</v>
      </c>
      <c r="H983" t="str">
        <f t="shared" si="425"/>
        <v>||||||||||||</v>
      </c>
      <c r="I983" s="108" t="e">
        <f>[1]!Table1[[#This Row],[Stock]]</f>
        <v>#VALUE!</v>
      </c>
      <c r="J983" t="e">
        <f t="shared" si="426"/>
        <v>#VALUE!</v>
      </c>
      <c r="P983" s="20">
        <f>End_Cal!E983</f>
        <v>0</v>
      </c>
      <c r="AD983" t="str">
        <f t="shared" si="427"/>
        <v>------------</v>
      </c>
    </row>
    <row r="984" spans="6:30" x14ac:dyDescent="0.3">
      <c r="F984" s="108" t="e">
        <f>[1]!Table1[[#This Row],[Production]]</f>
        <v>#VALUE!</v>
      </c>
      <c r="G984" t="e">
        <f t="shared" si="424"/>
        <v>#VALUE!</v>
      </c>
      <c r="H984" t="str">
        <f t="shared" si="425"/>
        <v>||||||||||||</v>
      </c>
      <c r="I984" s="108" t="e">
        <f>[1]!Table1[[#This Row],[Stock]]</f>
        <v>#VALUE!</v>
      </c>
      <c r="J984" t="e">
        <f t="shared" si="426"/>
        <v>#VALUE!</v>
      </c>
      <c r="P984" s="20">
        <f>End_Cal!E984</f>
        <v>0</v>
      </c>
      <c r="AD984" t="str">
        <f t="shared" si="427"/>
        <v>------------</v>
      </c>
    </row>
    <row r="985" spans="6:30" x14ac:dyDescent="0.3">
      <c r="F985" s="108" t="e">
        <f>[1]!Table1[[#This Row],[Production]]</f>
        <v>#VALUE!</v>
      </c>
      <c r="G985" t="e">
        <f t="shared" si="424"/>
        <v>#VALUE!</v>
      </c>
      <c r="H985" t="str">
        <f t="shared" si="425"/>
        <v>||||||||||||</v>
      </c>
      <c r="I985" s="108" t="e">
        <f>[1]!Table1[[#This Row],[Stock]]</f>
        <v>#VALUE!</v>
      </c>
      <c r="J985" t="e">
        <f t="shared" si="426"/>
        <v>#VALUE!</v>
      </c>
      <c r="P985" s="20">
        <f>End_Cal!E985</f>
        <v>0</v>
      </c>
      <c r="AD985" t="str">
        <f t="shared" si="427"/>
        <v>------------</v>
      </c>
    </row>
    <row r="986" spans="6:30" x14ac:dyDescent="0.3">
      <c r="F986" s="108" t="e">
        <f>[1]!Table1[[#This Row],[Production]]</f>
        <v>#VALUE!</v>
      </c>
      <c r="G986" t="e">
        <f t="shared" si="424"/>
        <v>#VALUE!</v>
      </c>
      <c r="H986" t="str">
        <f t="shared" si="425"/>
        <v>||||||||||||</v>
      </c>
      <c r="I986" s="108" t="e">
        <f>[1]!Table1[[#This Row],[Stock]]</f>
        <v>#VALUE!</v>
      </c>
      <c r="J986" t="e">
        <f t="shared" si="426"/>
        <v>#VALUE!</v>
      </c>
      <c r="P986" s="20">
        <f>End_Cal!E986</f>
        <v>0</v>
      </c>
      <c r="AD986" t="str">
        <f t="shared" si="427"/>
        <v>------------</v>
      </c>
    </row>
    <row r="987" spans="6:30" x14ac:dyDescent="0.3">
      <c r="F987" s="108" t="e">
        <f>[1]!Table1[[#This Row],[Production]]</f>
        <v>#VALUE!</v>
      </c>
      <c r="G987" t="e">
        <f t="shared" si="424"/>
        <v>#VALUE!</v>
      </c>
      <c r="H987" t="str">
        <f t="shared" si="425"/>
        <v>||||||||||||</v>
      </c>
      <c r="I987" s="108" t="e">
        <f>[1]!Table1[[#This Row],[Stock]]</f>
        <v>#VALUE!</v>
      </c>
      <c r="J987" t="e">
        <f t="shared" si="426"/>
        <v>#VALUE!</v>
      </c>
      <c r="P987" s="20">
        <f>End_Cal!E987</f>
        <v>0</v>
      </c>
      <c r="AD987" t="str">
        <f t="shared" si="427"/>
        <v>------------</v>
      </c>
    </row>
    <row r="988" spans="6:30" x14ac:dyDescent="0.3">
      <c r="F988" s="108" t="e">
        <f>[1]!Table1[[#This Row],[Production]]</f>
        <v>#VALUE!</v>
      </c>
      <c r="G988" t="e">
        <f t="shared" si="424"/>
        <v>#VALUE!</v>
      </c>
      <c r="H988" t="str">
        <f t="shared" si="425"/>
        <v>||||||||||||</v>
      </c>
      <c r="I988" s="108" t="e">
        <f>[1]!Table1[[#This Row],[Stock]]</f>
        <v>#VALUE!</v>
      </c>
      <c r="J988" t="e">
        <f t="shared" si="426"/>
        <v>#VALUE!</v>
      </c>
      <c r="P988" s="20">
        <f>End_Cal!E988</f>
        <v>0</v>
      </c>
      <c r="AD988" t="str">
        <f t="shared" si="427"/>
        <v>------------</v>
      </c>
    </row>
    <row r="989" spans="6:30" x14ac:dyDescent="0.3">
      <c r="F989" s="108" t="e">
        <f>[1]!Table1[[#This Row],[Production]]</f>
        <v>#VALUE!</v>
      </c>
      <c r="G989" t="e">
        <f t="shared" si="424"/>
        <v>#VALUE!</v>
      </c>
      <c r="H989" t="str">
        <f t="shared" si="425"/>
        <v>||||||||||||</v>
      </c>
      <c r="I989" s="108" t="e">
        <f>[1]!Table1[[#This Row],[Stock]]</f>
        <v>#VALUE!</v>
      </c>
      <c r="J989" t="e">
        <f t="shared" si="426"/>
        <v>#VALUE!</v>
      </c>
      <c r="P989" s="20">
        <f>End_Cal!E989</f>
        <v>0</v>
      </c>
      <c r="AD989" t="str">
        <f t="shared" si="427"/>
        <v>------------</v>
      </c>
    </row>
    <row r="990" spans="6:30" x14ac:dyDescent="0.3">
      <c r="F990" s="108" t="e">
        <f>[1]!Table1[[#This Row],[Production]]</f>
        <v>#VALUE!</v>
      </c>
      <c r="G990" t="e">
        <f t="shared" si="424"/>
        <v>#VALUE!</v>
      </c>
      <c r="H990" t="str">
        <f t="shared" si="425"/>
        <v>||||||||||||</v>
      </c>
      <c r="I990" s="108" t="e">
        <f>[1]!Table1[[#This Row],[Stock]]</f>
        <v>#VALUE!</v>
      </c>
      <c r="J990" t="e">
        <f t="shared" si="426"/>
        <v>#VALUE!</v>
      </c>
      <c r="P990" s="20">
        <f>End_Cal!E990</f>
        <v>0</v>
      </c>
      <c r="AD990" t="str">
        <f t="shared" si="427"/>
        <v>------------</v>
      </c>
    </row>
    <row r="991" spans="6:30" x14ac:dyDescent="0.3">
      <c r="F991" s="108" t="e">
        <f>[1]!Table1[[#This Row],[Production]]</f>
        <v>#VALUE!</v>
      </c>
      <c r="G991" t="e">
        <f t="shared" si="424"/>
        <v>#VALUE!</v>
      </c>
      <c r="H991" t="str">
        <f t="shared" si="425"/>
        <v>||||||||||||</v>
      </c>
      <c r="I991" s="108" t="e">
        <f>[1]!Table1[[#This Row],[Stock]]</f>
        <v>#VALUE!</v>
      </c>
      <c r="J991" t="e">
        <f t="shared" si="426"/>
        <v>#VALUE!</v>
      </c>
      <c r="P991" s="20">
        <f>End_Cal!E991</f>
        <v>0</v>
      </c>
      <c r="AD991" t="str">
        <f t="shared" si="427"/>
        <v>------------</v>
      </c>
    </row>
    <row r="992" spans="6:30" x14ac:dyDescent="0.3">
      <c r="F992" s="108" t="e">
        <f>[1]!Table1[[#This Row],[Production]]</f>
        <v>#VALUE!</v>
      </c>
      <c r="G992" t="e">
        <f t="shared" si="424"/>
        <v>#VALUE!</v>
      </c>
      <c r="H992" t="str">
        <f t="shared" si="425"/>
        <v>||||||||||||</v>
      </c>
      <c r="I992" s="108" t="e">
        <f>[1]!Table1[[#This Row],[Stock]]</f>
        <v>#VALUE!</v>
      </c>
      <c r="J992" t="e">
        <f t="shared" si="426"/>
        <v>#VALUE!</v>
      </c>
      <c r="P992" s="20">
        <f>End_Cal!E992</f>
        <v>0</v>
      </c>
      <c r="AD992" t="str">
        <f t="shared" si="427"/>
        <v>------------</v>
      </c>
    </row>
    <row r="993" spans="6:30" x14ac:dyDescent="0.3">
      <c r="F993" s="108" t="e">
        <f>[1]!Table1[[#This Row],[Production]]</f>
        <v>#VALUE!</v>
      </c>
      <c r="G993" t="e">
        <f t="shared" si="424"/>
        <v>#VALUE!</v>
      </c>
      <c r="H993" t="str">
        <f t="shared" si="425"/>
        <v>||||||||||||</v>
      </c>
      <c r="I993" s="108" t="e">
        <f>[1]!Table1[[#This Row],[Stock]]</f>
        <v>#VALUE!</v>
      </c>
      <c r="J993" t="e">
        <f t="shared" si="426"/>
        <v>#VALUE!</v>
      </c>
      <c r="P993" s="20">
        <f>End_Cal!E993</f>
        <v>0</v>
      </c>
      <c r="AD993" t="str">
        <f t="shared" si="427"/>
        <v>------------</v>
      </c>
    </row>
    <row r="994" spans="6:30" x14ac:dyDescent="0.3">
      <c r="F994" s="108" t="e">
        <f>[1]!Table1[[#This Row],[Production]]</f>
        <v>#VALUE!</v>
      </c>
      <c r="G994" t="e">
        <f t="shared" si="424"/>
        <v>#VALUE!</v>
      </c>
      <c r="H994" t="str">
        <f t="shared" si="425"/>
        <v>||||||||||||</v>
      </c>
      <c r="I994" s="108" t="e">
        <f>[1]!Table1[[#This Row],[Stock]]</f>
        <v>#VALUE!</v>
      </c>
      <c r="J994" t="e">
        <f t="shared" si="426"/>
        <v>#VALUE!</v>
      </c>
      <c r="P994" s="20">
        <f>End_Cal!E994</f>
        <v>0</v>
      </c>
      <c r="AD994" t="str">
        <f t="shared" si="427"/>
        <v>------------</v>
      </c>
    </row>
    <row r="995" spans="6:30" x14ac:dyDescent="0.3">
      <c r="F995" s="108" t="e">
        <f>[1]!Table1[[#This Row],[Production]]</f>
        <v>#VALUE!</v>
      </c>
      <c r="G995" t="e">
        <f t="shared" si="424"/>
        <v>#VALUE!</v>
      </c>
      <c r="H995" t="str">
        <f t="shared" si="425"/>
        <v>||||||||||||</v>
      </c>
      <c r="I995" s="108" t="e">
        <f>[1]!Table1[[#This Row],[Stock]]</f>
        <v>#VALUE!</v>
      </c>
      <c r="J995" t="e">
        <f t="shared" si="426"/>
        <v>#VALUE!</v>
      </c>
      <c r="P995" s="20">
        <f>End_Cal!E995</f>
        <v>0</v>
      </c>
      <c r="AD995" t="str">
        <f t="shared" si="427"/>
        <v>------------</v>
      </c>
    </row>
    <row r="996" spans="6:30" x14ac:dyDescent="0.3">
      <c r="F996" s="108" t="e">
        <f>[1]!Table1[[#This Row],[Production]]</f>
        <v>#VALUE!</v>
      </c>
      <c r="G996" t="e">
        <f t="shared" si="424"/>
        <v>#VALUE!</v>
      </c>
      <c r="H996" t="str">
        <f t="shared" si="425"/>
        <v>||||||||||||</v>
      </c>
      <c r="I996" s="108" t="e">
        <f>[1]!Table1[[#This Row],[Stock]]</f>
        <v>#VALUE!</v>
      </c>
      <c r="J996" t="e">
        <f t="shared" si="426"/>
        <v>#VALUE!</v>
      </c>
      <c r="P996" s="20">
        <f>End_Cal!E996</f>
        <v>0</v>
      </c>
      <c r="AD996" t="str">
        <f t="shared" si="427"/>
        <v>------------</v>
      </c>
    </row>
    <row r="997" spans="6:30" x14ac:dyDescent="0.3">
      <c r="F997" s="108" t="e">
        <f>[1]!Table1[[#This Row],[Production]]</f>
        <v>#VALUE!</v>
      </c>
      <c r="G997" t="e">
        <f t="shared" si="424"/>
        <v>#VALUE!</v>
      </c>
      <c r="H997" t="str">
        <f t="shared" si="425"/>
        <v>||||||||||||</v>
      </c>
      <c r="I997" s="108" t="e">
        <f>[1]!Table1[[#This Row],[Stock]]</f>
        <v>#VALUE!</v>
      </c>
      <c r="J997" t="e">
        <f t="shared" si="426"/>
        <v>#VALUE!</v>
      </c>
      <c r="P997" s="20">
        <f>End_Cal!E997</f>
        <v>0</v>
      </c>
      <c r="AD997" t="str">
        <f t="shared" si="427"/>
        <v>------------</v>
      </c>
    </row>
    <row r="998" spans="6:30" x14ac:dyDescent="0.3">
      <c r="F998" s="108" t="e">
        <f>[1]!Table1[[#This Row],[Production]]</f>
        <v>#VALUE!</v>
      </c>
      <c r="G998" t="e">
        <f t="shared" si="424"/>
        <v>#VALUE!</v>
      </c>
      <c r="H998" t="str">
        <f t="shared" si="425"/>
        <v>||||||||||||</v>
      </c>
      <c r="I998" s="108" t="e">
        <f>[1]!Table1[[#This Row],[Stock]]</f>
        <v>#VALUE!</v>
      </c>
      <c r="J998" t="e">
        <f t="shared" si="426"/>
        <v>#VALUE!</v>
      </c>
      <c r="P998" s="20">
        <f>End_Cal!E998</f>
        <v>0</v>
      </c>
      <c r="AD998" t="str">
        <f t="shared" si="427"/>
        <v>------------</v>
      </c>
    </row>
    <row r="999" spans="6:30" x14ac:dyDescent="0.3">
      <c r="F999" s="108" t="e">
        <f>[1]!Table1[[#This Row],[Production]]</f>
        <v>#VALUE!</v>
      </c>
      <c r="G999" t="e">
        <f t="shared" si="424"/>
        <v>#VALUE!</v>
      </c>
      <c r="H999" t="str">
        <f t="shared" si="425"/>
        <v>||||||||||||</v>
      </c>
      <c r="I999" s="108" t="e">
        <f>[1]!Table1[[#This Row],[Stock]]</f>
        <v>#VALUE!</v>
      </c>
      <c r="J999" t="e">
        <f t="shared" si="426"/>
        <v>#VALUE!</v>
      </c>
      <c r="P999" s="20">
        <f>End_Cal!E999</f>
        <v>0</v>
      </c>
      <c r="AD999" t="str">
        <f t="shared" si="427"/>
        <v>------------</v>
      </c>
    </row>
    <row r="1000" spans="6:30" x14ac:dyDescent="0.3">
      <c r="F1000" s="108" t="e">
        <f>[1]!Table1[[#This Row],[Production]]</f>
        <v>#VALUE!</v>
      </c>
      <c r="G1000" t="e">
        <f t="shared" si="424"/>
        <v>#VALUE!</v>
      </c>
      <c r="H1000" t="str">
        <f t="shared" si="425"/>
        <v>||||||||||||</v>
      </c>
      <c r="I1000" s="108" t="e">
        <f>[1]!Table1[[#This Row],[Stock]]</f>
        <v>#VALUE!</v>
      </c>
      <c r="J1000" t="e">
        <f t="shared" si="426"/>
        <v>#VALUE!</v>
      </c>
      <c r="P1000" s="20">
        <f>End_Cal!E1000</f>
        <v>0</v>
      </c>
      <c r="AD1000" t="str">
        <f t="shared" si="427"/>
        <v>------------</v>
      </c>
    </row>
  </sheetData>
  <autoFilter ref="F2:AC861" xr:uid="{2DB055C7-699E-4BD8-8250-50D8205C120F}"/>
  <phoneticPr fontId="1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End_Cal</vt:lpstr>
      <vt:lpstr>Report</vt:lpstr>
      <vt:lpstr>Cutting Rules</vt:lpstr>
    </vt:vector>
  </TitlesOfParts>
  <Company>Maruichi Sun Steel (Ha noi)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生産管理</dc:title>
  <dc:creator>Hoang Huan</dc:creator>
  <cp:lastModifiedBy>Hoang Huan</cp:lastModifiedBy>
  <cp:lastPrinted>2023-10-27T04:36:24Z</cp:lastPrinted>
  <dcterms:created xsi:type="dcterms:W3CDTF">2023-10-12T07:07:54Z</dcterms:created>
  <dcterms:modified xsi:type="dcterms:W3CDTF">2023-11-28T04:25:49Z</dcterms:modified>
</cp:coreProperties>
</file>